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HyogeunKim\회계\CAREERGYM\01_강의자료\02_2기\02_강의파일\01_복합금융상품_1일차\"/>
    </mc:Choice>
  </mc:AlternateContent>
  <xr:revisionPtr revIDLastSave="0" documentId="13_ncr:1_{D08AC996-A714-4B4A-9C56-A87E7EB92048}" xr6:coauthVersionLast="47" xr6:coauthVersionMax="47" xr10:uidLastSave="{00000000-0000-0000-0000-000000000000}"/>
  <bookViews>
    <workbookView xWindow="-108" yWindow="-108" windowWidth="22008" windowHeight="13176" tabRatio="854" xr2:uid="{140DF19E-8567-460F-927E-83F9D013E3AF}"/>
  </bookViews>
  <sheets>
    <sheet name="개념" sheetId="134" r:id="rId1"/>
    <sheet name="종합" sheetId="105" r:id="rId2"/>
    <sheet name="계약사항정리" sheetId="108" r:id="rId3"/>
    <sheet name="상환권BDT_발행일" sheetId="119" r:id="rId4"/>
    <sheet name="이자율변동성_발행일" sheetId="120" r:id="rId5"/>
    <sheet name="이자율1" sheetId="99" r:id="rId6"/>
    <sheet name="상환권BDT_21년" sheetId="130" r:id="rId7"/>
    <sheet name="이자율변동성_발행일(21말)" sheetId="128" r:id="rId8"/>
    <sheet name="YTM21" sheetId="133" r:id="rId9"/>
    <sheet name="분기 Bootstrapping(위험)_21" sheetId="131" r:id="rId10"/>
    <sheet name="위험이자율보간법_분기_기말21" sheetId="132" r:id="rId11"/>
  </sheets>
  <definedNames>
    <definedName name="_xlcn.WorksheetConnection_cate_rawA56337BB1540871" hidden="1">#REF!</definedName>
  </definedNames>
  <calcPr calcId="191029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119" l="1"/>
  <c r="J5" i="119" s="1"/>
  <c r="D109" i="134"/>
  <c r="E109" i="134" s="1"/>
  <c r="F109" i="134" s="1"/>
  <c r="G109" i="134" s="1"/>
  <c r="H109" i="134" s="1"/>
  <c r="D98" i="134"/>
  <c r="E98" i="134" s="1"/>
  <c r="F98" i="134" s="1"/>
  <c r="G98" i="134" s="1"/>
  <c r="H98" i="134" s="1"/>
  <c r="H92" i="134"/>
  <c r="G82" i="134"/>
  <c r="E65" i="134"/>
  <c r="H56" i="134"/>
  <c r="H55" i="134" s="1"/>
  <c r="G55" i="134"/>
  <c r="G54" i="134"/>
  <c r="G81" i="134" s="1"/>
  <c r="F81" i="134" s="1"/>
  <c r="F54" i="134"/>
  <c r="F53" i="134" s="1"/>
  <c r="G53" i="134"/>
  <c r="G80" i="134" s="1"/>
  <c r="E53" i="134"/>
  <c r="G52" i="134"/>
  <c r="G79" i="134" s="1"/>
  <c r="E52" i="134"/>
  <c r="E64" i="134" s="1"/>
  <c r="D64" i="134" s="1"/>
  <c r="D52" i="134"/>
  <c r="D51" i="134"/>
  <c r="E51" i="134" s="1"/>
  <c r="F51" i="134" s="1"/>
  <c r="G51" i="134" s="1"/>
  <c r="H51" i="134" s="1"/>
  <c r="E49" i="134"/>
  <c r="H64" i="134" s="1"/>
  <c r="G64" i="134" s="1"/>
  <c r="D39" i="134"/>
  <c r="D38" i="134"/>
  <c r="D37" i="134"/>
  <c r="D30" i="134" s="1"/>
  <c r="C27" i="134"/>
  <c r="H22" i="134"/>
  <c r="H116" i="134" s="1"/>
  <c r="H21" i="134"/>
  <c r="H20" i="134"/>
  <c r="H27" i="134" s="1"/>
  <c r="F20" i="134"/>
  <c r="F22" i="134" s="1"/>
  <c r="E20" i="134"/>
  <c r="E22" i="134" s="1"/>
  <c r="D20" i="134"/>
  <c r="D22" i="134" s="1"/>
  <c r="C19" i="134"/>
  <c r="C50" i="134" s="1"/>
  <c r="C100" i="134" s="1"/>
  <c r="E16" i="134"/>
  <c r="E38" i="134" s="1"/>
  <c r="E39" i="134" s="1"/>
  <c r="D16" i="134"/>
  <c r="D49" i="134" s="1"/>
  <c r="C5" i="134"/>
  <c r="G20" i="134" s="1"/>
  <c r="J6" i="119" l="1"/>
  <c r="G22" i="134"/>
  <c r="G27" i="134"/>
  <c r="H91" i="134"/>
  <c r="G91" i="134" s="1"/>
  <c r="H54" i="134"/>
  <c r="F79" i="134"/>
  <c r="E79" i="134" s="1"/>
  <c r="D79" i="134" s="1"/>
  <c r="D100" i="134"/>
  <c r="E100" i="134" s="1"/>
  <c r="F100" i="134" s="1"/>
  <c r="G100" i="134" s="1"/>
  <c r="H100" i="134" s="1"/>
  <c r="C110" i="134"/>
  <c r="D110" i="134" s="1"/>
  <c r="E110" i="134" s="1"/>
  <c r="F110" i="134" s="1"/>
  <c r="G110" i="134" s="1"/>
  <c r="H110" i="134" s="1"/>
  <c r="F80" i="134"/>
  <c r="E80" i="134" s="1"/>
  <c r="F72" i="134"/>
  <c r="F52" i="134"/>
  <c r="F71" i="134" s="1"/>
  <c r="E71" i="134" s="1"/>
  <c r="H101" i="134"/>
  <c r="H111" i="134"/>
  <c r="D19" i="134"/>
  <c r="E37" i="134"/>
  <c r="E30" i="134" s="1"/>
  <c r="H103" i="134"/>
  <c r="H113" i="134"/>
  <c r="D27" i="134"/>
  <c r="E27" i="134"/>
  <c r="H104" i="134"/>
  <c r="H114" i="134"/>
  <c r="G114" i="134" s="1"/>
  <c r="F114" i="134" s="1"/>
  <c r="F73" i="134"/>
  <c r="F16" i="134"/>
  <c r="F27" i="134"/>
  <c r="H28" i="134"/>
  <c r="H102" i="134"/>
  <c r="H112" i="134"/>
  <c r="H105" i="134"/>
  <c r="H115" i="134"/>
  <c r="G115" i="134" s="1"/>
  <c r="H106" i="134"/>
  <c r="E19" i="134" l="1"/>
  <c r="D50" i="134"/>
  <c r="G105" i="134"/>
  <c r="D71" i="134"/>
  <c r="H53" i="134"/>
  <c r="G102" i="134" s="1"/>
  <c r="F102" i="134" s="1"/>
  <c r="E102" i="134" s="1"/>
  <c r="H90" i="134"/>
  <c r="G90" i="134" s="1"/>
  <c r="F90" i="134" s="1"/>
  <c r="F38" i="134"/>
  <c r="F39" i="134" s="1"/>
  <c r="G16" i="134"/>
  <c r="F37" i="134"/>
  <c r="F49" i="134"/>
  <c r="I71" i="134" s="1"/>
  <c r="E72" i="134"/>
  <c r="G104" i="134"/>
  <c r="G113" i="134"/>
  <c r="F113" i="134" s="1"/>
  <c r="E113" i="134" s="1"/>
  <c r="G103" i="134"/>
  <c r="F103" i="134" s="1"/>
  <c r="F30" i="134" l="1"/>
  <c r="G112" i="134"/>
  <c r="F112" i="134" s="1"/>
  <c r="E112" i="134" s="1"/>
  <c r="D112" i="134" s="1"/>
  <c r="C32" i="134"/>
  <c r="H16" i="134"/>
  <c r="G49" i="134"/>
  <c r="J79" i="134" s="1"/>
  <c r="I79" i="134" s="1"/>
  <c r="G38" i="134"/>
  <c r="G39" i="134" s="1"/>
  <c r="G37" i="134"/>
  <c r="H71" i="134"/>
  <c r="F104" i="134"/>
  <c r="E103" i="134" s="1"/>
  <c r="D102" i="134" s="1"/>
  <c r="E50" i="134"/>
  <c r="F19" i="134"/>
  <c r="H52" i="134"/>
  <c r="H89" i="134"/>
  <c r="G89" i="134" s="1"/>
  <c r="F89" i="134" s="1"/>
  <c r="E89" i="134" s="1"/>
  <c r="H88" i="134" l="1"/>
  <c r="G88" i="134" s="1"/>
  <c r="F88" i="134" s="1"/>
  <c r="E88" i="134" s="1"/>
  <c r="D88" i="134" s="1"/>
  <c r="G101" i="134"/>
  <c r="F101" i="134" s="1"/>
  <c r="E101" i="134" s="1"/>
  <c r="D101" i="134" s="1"/>
  <c r="C101" i="134" s="1"/>
  <c r="G4" i="134" s="1"/>
  <c r="G111" i="134"/>
  <c r="F111" i="134" s="1"/>
  <c r="E111" i="134" s="1"/>
  <c r="D111" i="134" s="1"/>
  <c r="C111" i="134" s="1"/>
  <c r="G3" i="134" s="1"/>
  <c r="H37" i="134"/>
  <c r="C23" i="134" s="1"/>
  <c r="C33" i="134" s="1"/>
  <c r="H49" i="134"/>
  <c r="K88" i="134" s="1"/>
  <c r="J88" i="134" s="1"/>
  <c r="H38" i="134"/>
  <c r="H39" i="134" s="1"/>
  <c r="G28" i="134" s="1"/>
  <c r="F50" i="134"/>
  <c r="G19" i="134"/>
  <c r="C34" i="134"/>
  <c r="D32" i="134"/>
  <c r="F28" i="134" l="1"/>
  <c r="E28" i="134" s="1"/>
  <c r="D28" i="134" s="1"/>
  <c r="C28" i="134" s="1"/>
  <c r="G29" i="134"/>
  <c r="G30" i="134" s="1"/>
  <c r="C30" i="134" s="1"/>
  <c r="H19" i="134"/>
  <c r="H50" i="134" s="1"/>
  <c r="G50" i="134"/>
  <c r="G5" i="134"/>
  <c r="D1" i="132" l="1"/>
  <c r="CH3" i="131"/>
  <c r="CG3" i="131"/>
  <c r="CF3" i="131"/>
  <c r="CE3" i="131"/>
  <c r="CD3" i="131"/>
  <c r="CC3" i="131"/>
  <c r="CB3" i="131"/>
  <c r="CA3" i="131"/>
  <c r="BZ3" i="131"/>
  <c r="BY3" i="131"/>
  <c r="BX3" i="131"/>
  <c r="BW3" i="131"/>
  <c r="BV3" i="131"/>
  <c r="BU3" i="131"/>
  <c r="BT3" i="131"/>
  <c r="BS3" i="131"/>
  <c r="BR3" i="131"/>
  <c r="BQ3" i="131"/>
  <c r="BP3" i="131"/>
  <c r="BO3" i="131"/>
  <c r="BN3" i="131"/>
  <c r="BM3" i="131"/>
  <c r="BL3" i="131"/>
  <c r="BK3" i="131"/>
  <c r="BJ3" i="131"/>
  <c r="BI3" i="131"/>
  <c r="BH3" i="131"/>
  <c r="BG3" i="131"/>
  <c r="BF3" i="131"/>
  <c r="BE3" i="131"/>
  <c r="BD3" i="131"/>
  <c r="BC3" i="131"/>
  <c r="BB3" i="131"/>
  <c r="BA3" i="131"/>
  <c r="AZ3" i="131"/>
  <c r="AY3" i="131"/>
  <c r="AX3" i="131"/>
  <c r="AW3" i="131"/>
  <c r="AV3" i="131"/>
  <c r="AU3" i="131"/>
  <c r="AT3" i="131"/>
  <c r="AS3" i="131"/>
  <c r="AR3" i="131"/>
  <c r="X3" i="131"/>
  <c r="H3" i="131"/>
  <c r="E3" i="131"/>
  <c r="AR70" i="133"/>
  <c r="AF70" i="133"/>
  <c r="AF3" i="131" s="1"/>
  <c r="X70" i="133"/>
  <c r="U70" i="133" s="1"/>
  <c r="T70" i="133"/>
  <c r="T3" i="131" s="1"/>
  <c r="P70" i="133"/>
  <c r="P3" i="131" s="1"/>
  <c r="N70" i="133"/>
  <c r="N3" i="131" s="1"/>
  <c r="M70" i="133"/>
  <c r="M3" i="131" s="1"/>
  <c r="L70" i="133"/>
  <c r="L3" i="131" s="1"/>
  <c r="J70" i="133"/>
  <c r="J3" i="131" s="1"/>
  <c r="I70" i="133"/>
  <c r="I3" i="131" s="1"/>
  <c r="H70" i="133"/>
  <c r="G70" i="133"/>
  <c r="G3" i="131" s="1"/>
  <c r="F70" i="133"/>
  <c r="F3" i="131" s="1"/>
  <c r="E70" i="133"/>
  <c r="AR69" i="133"/>
  <c r="AG69" i="133" s="1"/>
  <c r="AF69" i="133"/>
  <c r="X69" i="133"/>
  <c r="Y69" i="133" s="1"/>
  <c r="T69" i="133"/>
  <c r="U69" i="133" s="1"/>
  <c r="V69" i="133" s="1"/>
  <c r="W69" i="133" s="1"/>
  <c r="P69" i="133"/>
  <c r="Q69" i="133" s="1"/>
  <c r="N69" i="133"/>
  <c r="O69" i="133" s="1"/>
  <c r="M69" i="133"/>
  <c r="L69" i="133"/>
  <c r="J69" i="133"/>
  <c r="K69" i="133" s="1"/>
  <c r="H69" i="133"/>
  <c r="I69" i="133" s="1"/>
  <c r="G69" i="133"/>
  <c r="F69" i="133"/>
  <c r="E69" i="133"/>
  <c r="V70" i="133" l="1"/>
  <c r="V3" i="131" s="1"/>
  <c r="U3" i="131"/>
  <c r="K70" i="133"/>
  <c r="K3" i="131" s="1"/>
  <c r="O70" i="133"/>
  <c r="O3" i="131" s="1"/>
  <c r="R69" i="133"/>
  <c r="S69" i="133" s="1"/>
  <c r="W70" i="133"/>
  <c r="W3" i="131" s="1"/>
  <c r="Q70" i="133"/>
  <c r="Y70" i="133"/>
  <c r="AG70" i="133"/>
  <c r="AG3" i="131" s="1"/>
  <c r="Z69" i="133"/>
  <c r="AA69" i="133" s="1"/>
  <c r="AB69" i="133" s="1"/>
  <c r="AC69" i="133" s="1"/>
  <c r="AD69" i="133" s="1"/>
  <c r="AE69" i="133" s="1"/>
  <c r="AH69" i="133"/>
  <c r="AI69" i="133" s="1"/>
  <c r="AJ69" i="133" s="1"/>
  <c r="AK69" i="133" s="1"/>
  <c r="AL69" i="133" s="1"/>
  <c r="AM69" i="133" s="1"/>
  <c r="AN69" i="133" s="1"/>
  <c r="AO69" i="133" s="1"/>
  <c r="AP69" i="133" s="1"/>
  <c r="AQ69" i="133" s="1"/>
  <c r="AH70" i="133"/>
  <c r="AH3" i="131" s="1"/>
  <c r="R70" i="133" l="1"/>
  <c r="Q3" i="131"/>
  <c r="AI70" i="133"/>
  <c r="Z70" i="133"/>
  <c r="Y3" i="131"/>
  <c r="C15" i="132"/>
  <c r="AS3" i="132"/>
  <c r="AT3" i="132" s="1"/>
  <c r="AU3" i="132" s="1"/>
  <c r="AV3" i="132" s="1"/>
  <c r="AW3" i="132" s="1"/>
  <c r="AX3" i="132" s="1"/>
  <c r="AY3" i="132" s="1"/>
  <c r="AZ3" i="132" s="1"/>
  <c r="BA3" i="132" s="1"/>
  <c r="BB3" i="132" s="1"/>
  <c r="BC3" i="132" s="1"/>
  <c r="BD3" i="132" s="1"/>
  <c r="BE3" i="132" s="1"/>
  <c r="BF3" i="132" s="1"/>
  <c r="BG3" i="132" s="1"/>
  <c r="BH3" i="132" s="1"/>
  <c r="BI3" i="132" s="1"/>
  <c r="BJ3" i="132" s="1"/>
  <c r="BK3" i="132" s="1"/>
  <c r="BL3" i="132" s="1"/>
  <c r="BM3" i="132" s="1"/>
  <c r="BN3" i="132" s="1"/>
  <c r="BO3" i="132" s="1"/>
  <c r="BP3" i="132" s="1"/>
  <c r="BQ3" i="132" s="1"/>
  <c r="BR3" i="132" s="1"/>
  <c r="BS3" i="132" s="1"/>
  <c r="BT3" i="132" s="1"/>
  <c r="BU3" i="132" s="1"/>
  <c r="BV3" i="132" s="1"/>
  <c r="BW3" i="132" s="1"/>
  <c r="BX3" i="132" s="1"/>
  <c r="E5" i="132"/>
  <c r="E8" i="132" s="1"/>
  <c r="F7" i="132"/>
  <c r="F5" i="132" s="1"/>
  <c r="B16" i="132"/>
  <c r="B17" i="132" s="1"/>
  <c r="B18" i="132" s="1"/>
  <c r="B19" i="132" s="1"/>
  <c r="B20" i="132" s="1"/>
  <c r="B21" i="132" s="1"/>
  <c r="B22" i="132" s="1"/>
  <c r="B23" i="132" s="1"/>
  <c r="B24" i="132" s="1"/>
  <c r="B25" i="132" s="1"/>
  <c r="B26" i="132" s="1"/>
  <c r="B27" i="132" s="1"/>
  <c r="B28" i="132" s="1"/>
  <c r="B29" i="132" s="1"/>
  <c r="B30" i="132" s="1"/>
  <c r="B31" i="132" s="1"/>
  <c r="B32" i="132" s="1"/>
  <c r="B33" i="132" s="1"/>
  <c r="B34" i="132" s="1"/>
  <c r="B35" i="132" s="1"/>
  <c r="B36" i="132" s="1"/>
  <c r="B37" i="132" s="1"/>
  <c r="B38" i="132" s="1"/>
  <c r="B39" i="132" s="1"/>
  <c r="B40" i="132" s="1"/>
  <c r="B41" i="132" s="1"/>
  <c r="B42" i="132" s="1"/>
  <c r="B43" i="132" s="1"/>
  <c r="B44" i="132" s="1"/>
  <c r="B45" i="132" s="1"/>
  <c r="B46" i="132" s="1"/>
  <c r="B47" i="132" s="1"/>
  <c r="B48" i="132" s="1"/>
  <c r="B49" i="132" s="1"/>
  <c r="B50" i="132" s="1"/>
  <c r="B51" i="132" s="1"/>
  <c r="B52" i="132" s="1"/>
  <c r="B53" i="132" s="1"/>
  <c r="B54" i="132" s="1"/>
  <c r="B55" i="132" s="1"/>
  <c r="B56" i="132" s="1"/>
  <c r="B57" i="132" s="1"/>
  <c r="B58" i="132" s="1"/>
  <c r="B59" i="132" s="1"/>
  <c r="B60" i="132" s="1"/>
  <c r="B61" i="132" s="1"/>
  <c r="B62" i="132" s="1"/>
  <c r="B63" i="132" s="1"/>
  <c r="B64" i="132" s="1"/>
  <c r="B65" i="132" s="1"/>
  <c r="B66" i="132" s="1"/>
  <c r="B67" i="132" s="1"/>
  <c r="B68" i="132" s="1"/>
  <c r="B69" i="132" s="1"/>
  <c r="B70" i="132" s="1"/>
  <c r="B71" i="132" s="1"/>
  <c r="B72" i="132" s="1"/>
  <c r="B73" i="132" s="1"/>
  <c r="B74" i="132" s="1"/>
  <c r="B75" i="132" s="1"/>
  <c r="B76" i="132" s="1"/>
  <c r="B77" i="132" s="1"/>
  <c r="B78" i="132" s="1"/>
  <c r="B79" i="132" s="1"/>
  <c r="B80" i="132" s="1"/>
  <c r="B81" i="132" s="1"/>
  <c r="B82" i="132" s="1"/>
  <c r="B83" i="132" s="1"/>
  <c r="B84" i="132" s="1"/>
  <c r="B85" i="132" s="1"/>
  <c r="B86" i="132" s="1"/>
  <c r="B87" i="132" s="1"/>
  <c r="B88" i="132" s="1"/>
  <c r="B89" i="132" s="1"/>
  <c r="B90" i="132" s="1"/>
  <c r="B91" i="132" s="1"/>
  <c r="B92" i="132" s="1"/>
  <c r="B93" i="132" s="1"/>
  <c r="B94" i="132" s="1"/>
  <c r="B95" i="132" s="1"/>
  <c r="B96" i="132" s="1"/>
  <c r="B97" i="132" s="1"/>
  <c r="B98" i="132" s="1"/>
  <c r="B99" i="132" s="1"/>
  <c r="B100" i="132" s="1"/>
  <c r="B101" i="132" s="1"/>
  <c r="B102" i="132" s="1"/>
  <c r="B103" i="132" s="1"/>
  <c r="B104" i="132" s="1"/>
  <c r="B105" i="132" s="1"/>
  <c r="B106" i="132" s="1"/>
  <c r="B107" i="132" s="1"/>
  <c r="B108" i="132" s="1"/>
  <c r="B109" i="132" s="1"/>
  <c r="B110" i="132" s="1"/>
  <c r="B111" i="132" s="1"/>
  <c r="B112" i="132" s="1"/>
  <c r="B113" i="132" s="1"/>
  <c r="B114" i="132" s="1"/>
  <c r="B115" i="132" s="1"/>
  <c r="B116" i="132" s="1"/>
  <c r="B117" i="132" s="1"/>
  <c r="B118" i="132" s="1"/>
  <c r="B119" i="132" s="1"/>
  <c r="B120" i="132" s="1"/>
  <c r="B121" i="132" s="1"/>
  <c r="B122" i="132" s="1"/>
  <c r="B123" i="132" s="1"/>
  <c r="B124" i="132" s="1"/>
  <c r="B125" i="132" s="1"/>
  <c r="B126" i="132" s="1"/>
  <c r="B127" i="132" s="1"/>
  <c r="B128" i="132" s="1"/>
  <c r="B129" i="132" s="1"/>
  <c r="B130" i="132" s="1"/>
  <c r="B131" i="132" s="1"/>
  <c r="B132" i="132" s="1"/>
  <c r="B133" i="132" s="1"/>
  <c r="B134" i="132" s="1"/>
  <c r="B135" i="132" s="1"/>
  <c r="B136" i="132" s="1"/>
  <c r="B137" i="132" s="1"/>
  <c r="B138" i="132" s="1"/>
  <c r="B139" i="132" s="1"/>
  <c r="B140" i="132" s="1"/>
  <c r="B141" i="132" s="1"/>
  <c r="B142" i="132" s="1"/>
  <c r="B143" i="132" s="1"/>
  <c r="B144" i="132" s="1"/>
  <c r="B145" i="132" s="1"/>
  <c r="B146" i="132" s="1"/>
  <c r="B147" i="132" s="1"/>
  <c r="B148" i="132" s="1"/>
  <c r="B149" i="132" s="1"/>
  <c r="B150" i="132" s="1"/>
  <c r="B151" i="132" s="1"/>
  <c r="B152" i="132" s="1"/>
  <c r="B153" i="132" s="1"/>
  <c r="B154" i="132" s="1"/>
  <c r="B155" i="132" s="1"/>
  <c r="B156" i="132" s="1"/>
  <c r="B157" i="132" s="1"/>
  <c r="B158" i="132" s="1"/>
  <c r="B159" i="132" s="1"/>
  <c r="B160" i="132" s="1"/>
  <c r="B161" i="132" s="1"/>
  <c r="B162" i="132" s="1"/>
  <c r="B163" i="132" s="1"/>
  <c r="B164" i="132" s="1"/>
  <c r="B165" i="132" s="1"/>
  <c r="B166" i="132" s="1"/>
  <c r="B167" i="132" s="1"/>
  <c r="B168" i="132" s="1"/>
  <c r="B169" i="132" s="1"/>
  <c r="B170" i="132" s="1"/>
  <c r="B171" i="132" s="1"/>
  <c r="B172" i="132" s="1"/>
  <c r="B173" i="132" s="1"/>
  <c r="B174" i="132" s="1"/>
  <c r="B175" i="132" s="1"/>
  <c r="B176" i="132" s="1"/>
  <c r="B177" i="132" s="1"/>
  <c r="B178" i="132" s="1"/>
  <c r="B179" i="132" s="1"/>
  <c r="B180" i="132" s="1"/>
  <c r="B181" i="132" s="1"/>
  <c r="B182" i="132" s="1"/>
  <c r="B183" i="132" s="1"/>
  <c r="B184" i="132" s="1"/>
  <c r="B185" i="132" s="1"/>
  <c r="B186" i="132" s="1"/>
  <c r="B187" i="132" s="1"/>
  <c r="B188" i="132" s="1"/>
  <c r="B189" i="132" s="1"/>
  <c r="B190" i="132" s="1"/>
  <c r="B191" i="132" s="1"/>
  <c r="B192" i="132" s="1"/>
  <c r="B193" i="132" s="1"/>
  <c r="B194" i="132" s="1"/>
  <c r="B195" i="132" s="1"/>
  <c r="B196" i="132" s="1"/>
  <c r="B197" i="132" s="1"/>
  <c r="B198" i="132" s="1"/>
  <c r="B199" i="132" s="1"/>
  <c r="B200" i="132" s="1"/>
  <c r="B201" i="132" s="1"/>
  <c r="B202" i="132" s="1"/>
  <c r="B203" i="132" s="1"/>
  <c r="B204" i="132" s="1"/>
  <c r="B205" i="132" s="1"/>
  <c r="B206" i="132" s="1"/>
  <c r="B207" i="132" s="1"/>
  <c r="B208" i="132" s="1"/>
  <c r="B209" i="132" s="1"/>
  <c r="B210" i="132" s="1"/>
  <c r="B211" i="132" s="1"/>
  <c r="B212" i="132" s="1"/>
  <c r="B213" i="132" s="1"/>
  <c r="B214" i="132" s="1"/>
  <c r="B215" i="132" s="1"/>
  <c r="B216" i="132" s="1"/>
  <c r="B217" i="132" s="1"/>
  <c r="B218" i="132" s="1"/>
  <c r="B219" i="132" s="1"/>
  <c r="B220" i="132" s="1"/>
  <c r="B221" i="132" s="1"/>
  <c r="B222" i="132" s="1"/>
  <c r="B223" i="132" s="1"/>
  <c r="B224" i="132" s="1"/>
  <c r="B225" i="132" s="1"/>
  <c r="B226" i="132" s="1"/>
  <c r="B227" i="132" s="1"/>
  <c r="B228" i="132" s="1"/>
  <c r="B229" i="132" s="1"/>
  <c r="B230" i="132" s="1"/>
  <c r="B231" i="132" s="1"/>
  <c r="B232" i="132" s="1"/>
  <c r="B233" i="132" s="1"/>
  <c r="B234" i="132" s="1"/>
  <c r="B235" i="132" s="1"/>
  <c r="B236" i="132" s="1"/>
  <c r="B237" i="132" s="1"/>
  <c r="B238" i="132" s="1"/>
  <c r="B239" i="132" s="1"/>
  <c r="B240" i="132" s="1"/>
  <c r="B241" i="132" s="1"/>
  <c r="B242" i="132" s="1"/>
  <c r="B243" i="132" s="1"/>
  <c r="B244" i="132" s="1"/>
  <c r="B245" i="132" s="1"/>
  <c r="B246" i="132" s="1"/>
  <c r="B247" i="132" s="1"/>
  <c r="B248" i="132" s="1"/>
  <c r="B249" i="132" s="1"/>
  <c r="B250" i="132" s="1"/>
  <c r="B251" i="132" s="1"/>
  <c r="B252" i="132" s="1"/>
  <c r="B253" i="132" s="1"/>
  <c r="B254" i="132" s="1"/>
  <c r="B255" i="132" s="1"/>
  <c r="B256" i="132" s="1"/>
  <c r="B257" i="132" s="1"/>
  <c r="B258" i="132" s="1"/>
  <c r="B259" i="132" s="1"/>
  <c r="B260" i="132" s="1"/>
  <c r="B261" i="132" s="1"/>
  <c r="B262" i="132" s="1"/>
  <c r="B263" i="132" s="1"/>
  <c r="B264" i="132" s="1"/>
  <c r="B265" i="132" s="1"/>
  <c r="B266" i="132" s="1"/>
  <c r="B267" i="132" s="1"/>
  <c r="B268" i="132" s="1"/>
  <c r="B269" i="132" s="1"/>
  <c r="B270" i="132" s="1"/>
  <c r="B271" i="132" s="1"/>
  <c r="B272" i="132" s="1"/>
  <c r="B273" i="132" s="1"/>
  <c r="B274" i="132" s="1"/>
  <c r="B275" i="132" s="1"/>
  <c r="B276" i="132" s="1"/>
  <c r="B277" i="132" s="1"/>
  <c r="B278" i="132" s="1"/>
  <c r="B279" i="132" s="1"/>
  <c r="B280" i="132" s="1"/>
  <c r="B281" i="132" s="1"/>
  <c r="B282" i="132" s="1"/>
  <c r="B283" i="132" s="1"/>
  <c r="B284" i="132" s="1"/>
  <c r="B285" i="132" s="1"/>
  <c r="B286" i="132" s="1"/>
  <c r="B287" i="132" s="1"/>
  <c r="B288" i="132" s="1"/>
  <c r="B289" i="132" s="1"/>
  <c r="B290" i="132" s="1"/>
  <c r="B291" i="132" s="1"/>
  <c r="B292" i="132" s="1"/>
  <c r="B293" i="132" s="1"/>
  <c r="B294" i="132" s="1"/>
  <c r="B295" i="132" s="1"/>
  <c r="B296" i="132" s="1"/>
  <c r="B297" i="132" s="1"/>
  <c r="B298" i="132" s="1"/>
  <c r="B299" i="132" s="1"/>
  <c r="B300" i="132" s="1"/>
  <c r="B301" i="132" s="1"/>
  <c r="B302" i="132" s="1"/>
  <c r="B303" i="132" s="1"/>
  <c r="B304" i="132" s="1"/>
  <c r="B305" i="132" s="1"/>
  <c r="B306" i="132" s="1"/>
  <c r="B307" i="132" s="1"/>
  <c r="B308" i="132" s="1"/>
  <c r="B309" i="132" s="1"/>
  <c r="B310" i="132" s="1"/>
  <c r="B311" i="132" s="1"/>
  <c r="B312" i="132" s="1"/>
  <c r="B313" i="132" s="1"/>
  <c r="B314" i="132" s="1"/>
  <c r="B315" i="132" s="1"/>
  <c r="B316" i="132" s="1"/>
  <c r="B317" i="132" s="1"/>
  <c r="B318" i="132" s="1"/>
  <c r="B319" i="132" s="1"/>
  <c r="B320" i="132" s="1"/>
  <c r="B321" i="132" s="1"/>
  <c r="B322" i="132" s="1"/>
  <c r="B323" i="132" s="1"/>
  <c r="B324" i="132" s="1"/>
  <c r="B325" i="132" s="1"/>
  <c r="B326" i="132" s="1"/>
  <c r="B327" i="132" s="1"/>
  <c r="B328" i="132" s="1"/>
  <c r="B329" i="132" s="1"/>
  <c r="B330" i="132" s="1"/>
  <c r="B331" i="132" s="1"/>
  <c r="B332" i="132" s="1"/>
  <c r="B333" i="132" s="1"/>
  <c r="B334" i="132" s="1"/>
  <c r="B335" i="132" s="1"/>
  <c r="B336" i="132" s="1"/>
  <c r="B337" i="132" s="1"/>
  <c r="B338" i="132" s="1"/>
  <c r="B339" i="132" s="1"/>
  <c r="B340" i="132" s="1"/>
  <c r="B341" i="132" s="1"/>
  <c r="B342" i="132" s="1"/>
  <c r="B343" i="132" s="1"/>
  <c r="B344" i="132" s="1"/>
  <c r="B345" i="132" s="1"/>
  <c r="B346" i="132" s="1"/>
  <c r="B347" i="132" s="1"/>
  <c r="B348" i="132" s="1"/>
  <c r="B349" i="132" s="1"/>
  <c r="B350" i="132" s="1"/>
  <c r="B351" i="132" s="1"/>
  <c r="B352" i="132" s="1"/>
  <c r="B353" i="132" s="1"/>
  <c r="B354" i="132" s="1"/>
  <c r="B355" i="132" s="1"/>
  <c r="B356" i="132" s="1"/>
  <c r="B357" i="132" s="1"/>
  <c r="B358" i="132" s="1"/>
  <c r="B359" i="132" s="1"/>
  <c r="B360" i="132" s="1"/>
  <c r="B361" i="132" s="1"/>
  <c r="B362" i="132" s="1"/>
  <c r="B363" i="132" s="1"/>
  <c r="B364" i="132" s="1"/>
  <c r="B365" i="132" s="1"/>
  <c r="B366" i="132" s="1"/>
  <c r="B367" i="132" s="1"/>
  <c r="B368" i="132" s="1"/>
  <c r="B369" i="132" s="1"/>
  <c r="B370" i="132" s="1"/>
  <c r="B371" i="132" s="1"/>
  <c r="B372" i="132" s="1"/>
  <c r="B373" i="132" s="1"/>
  <c r="B374" i="132" s="1"/>
  <c r="B375" i="132" s="1"/>
  <c r="B376" i="132" s="1"/>
  <c r="B377" i="132" s="1"/>
  <c r="B378" i="132" s="1"/>
  <c r="B379" i="132" s="1"/>
  <c r="B380" i="132" s="1"/>
  <c r="B381" i="132" s="1"/>
  <c r="B382" i="132" s="1"/>
  <c r="B383" i="132" s="1"/>
  <c r="B384" i="132" s="1"/>
  <c r="B385" i="132" s="1"/>
  <c r="B386" i="132" s="1"/>
  <c r="B387" i="132" s="1"/>
  <c r="B388" i="132" s="1"/>
  <c r="B389" i="132" s="1"/>
  <c r="B390" i="132" s="1"/>
  <c r="B391" i="132" s="1"/>
  <c r="B392" i="132" s="1"/>
  <c r="B393" i="132" s="1"/>
  <c r="B394" i="132" s="1"/>
  <c r="B395" i="132" s="1"/>
  <c r="B396" i="132" s="1"/>
  <c r="B397" i="132" s="1"/>
  <c r="B398" i="132" s="1"/>
  <c r="B399" i="132" s="1"/>
  <c r="B400" i="132" s="1"/>
  <c r="B401" i="132" s="1"/>
  <c r="B402" i="132" s="1"/>
  <c r="B403" i="132" s="1"/>
  <c r="B404" i="132" s="1"/>
  <c r="B405" i="132" s="1"/>
  <c r="B406" i="132" s="1"/>
  <c r="B407" i="132" s="1"/>
  <c r="B408" i="132" s="1"/>
  <c r="B409" i="132" s="1"/>
  <c r="B410" i="132" s="1"/>
  <c r="B411" i="132" s="1"/>
  <c r="B412" i="132" s="1"/>
  <c r="B413" i="132" s="1"/>
  <c r="B414" i="132" s="1"/>
  <c r="B415" i="132" s="1"/>
  <c r="B416" i="132" s="1"/>
  <c r="B417" i="132" s="1"/>
  <c r="B418" i="132" s="1"/>
  <c r="B419" i="132" s="1"/>
  <c r="B420" i="132" s="1"/>
  <c r="B421" i="132" s="1"/>
  <c r="B422" i="132" s="1"/>
  <c r="B423" i="132" s="1"/>
  <c r="B424" i="132" s="1"/>
  <c r="B425" i="132" s="1"/>
  <c r="B426" i="132" s="1"/>
  <c r="B427" i="132" s="1"/>
  <c r="B428" i="132" s="1"/>
  <c r="B429" i="132" s="1"/>
  <c r="B430" i="132" s="1"/>
  <c r="B431" i="132" s="1"/>
  <c r="B432" i="132" s="1"/>
  <c r="B433" i="132" s="1"/>
  <c r="B434" i="132" s="1"/>
  <c r="B435" i="132" s="1"/>
  <c r="B436" i="132" s="1"/>
  <c r="B437" i="132" s="1"/>
  <c r="B438" i="132" s="1"/>
  <c r="B439" i="132" s="1"/>
  <c r="B440" i="132" s="1"/>
  <c r="B441" i="132" s="1"/>
  <c r="B442" i="132" s="1"/>
  <c r="B443" i="132" s="1"/>
  <c r="B444" i="132" s="1"/>
  <c r="B445" i="132" s="1"/>
  <c r="B446" i="132" s="1"/>
  <c r="B447" i="132" s="1"/>
  <c r="B448" i="132" s="1"/>
  <c r="B449" i="132" s="1"/>
  <c r="B450" i="132" s="1"/>
  <c r="B451" i="132" s="1"/>
  <c r="B452" i="132" s="1"/>
  <c r="B453" i="132" s="1"/>
  <c r="B454" i="132" s="1"/>
  <c r="B455" i="132" s="1"/>
  <c r="B456" i="132" s="1"/>
  <c r="B457" i="132" s="1"/>
  <c r="B458" i="132" s="1"/>
  <c r="B459" i="132" s="1"/>
  <c r="B460" i="132" s="1"/>
  <c r="B461" i="132" s="1"/>
  <c r="B462" i="132" s="1"/>
  <c r="B463" i="132" s="1"/>
  <c r="B464" i="132" s="1"/>
  <c r="B465" i="132" s="1"/>
  <c r="B466" i="132" s="1"/>
  <c r="B467" i="132" s="1"/>
  <c r="B468" i="132" s="1"/>
  <c r="B469" i="132" s="1"/>
  <c r="B470" i="132" s="1"/>
  <c r="B471" i="132" s="1"/>
  <c r="B472" i="132" s="1"/>
  <c r="B473" i="132" s="1"/>
  <c r="B474" i="132" s="1"/>
  <c r="B475" i="132" s="1"/>
  <c r="B476" i="132" s="1"/>
  <c r="B477" i="132" s="1"/>
  <c r="B478" i="132" s="1"/>
  <c r="B479" i="132" s="1"/>
  <c r="B480" i="132" s="1"/>
  <c r="B481" i="132" s="1"/>
  <c r="B482" i="132" s="1"/>
  <c r="B483" i="132" s="1"/>
  <c r="B484" i="132" s="1"/>
  <c r="B485" i="132" s="1"/>
  <c r="B486" i="132" s="1"/>
  <c r="B487" i="132" s="1"/>
  <c r="B488" i="132" s="1"/>
  <c r="B489" i="132" s="1"/>
  <c r="B490" i="132" s="1"/>
  <c r="B491" i="132" s="1"/>
  <c r="B492" i="132" s="1"/>
  <c r="B493" i="132" s="1"/>
  <c r="B494" i="132" s="1"/>
  <c r="B495" i="132" s="1"/>
  <c r="B496" i="132" s="1"/>
  <c r="B497" i="132" s="1"/>
  <c r="B498" i="132" s="1"/>
  <c r="B499" i="132" s="1"/>
  <c r="B500" i="132" s="1"/>
  <c r="B501" i="132" s="1"/>
  <c r="B502" i="132" s="1"/>
  <c r="B503" i="132" s="1"/>
  <c r="B504" i="132" s="1"/>
  <c r="B505" i="132" s="1"/>
  <c r="B506" i="132" s="1"/>
  <c r="B507" i="132" s="1"/>
  <c r="B508" i="132" s="1"/>
  <c r="B509" i="132" s="1"/>
  <c r="B510" i="132" s="1"/>
  <c r="B511" i="132" s="1"/>
  <c r="B512" i="132" s="1"/>
  <c r="B513" i="132" s="1"/>
  <c r="B514" i="132" s="1"/>
  <c r="B515" i="132" s="1"/>
  <c r="B516" i="132" s="1"/>
  <c r="B517" i="132" s="1"/>
  <c r="B518" i="132" s="1"/>
  <c r="B519" i="132" s="1"/>
  <c r="B520" i="132" s="1"/>
  <c r="B521" i="132" s="1"/>
  <c r="B522" i="132" s="1"/>
  <c r="B523" i="132" s="1"/>
  <c r="B524" i="132" s="1"/>
  <c r="B525" i="132" s="1"/>
  <c r="B526" i="132" s="1"/>
  <c r="B527" i="132" s="1"/>
  <c r="B528" i="132" s="1"/>
  <c r="B529" i="132" s="1"/>
  <c r="B530" i="132" s="1"/>
  <c r="B531" i="132" s="1"/>
  <c r="B532" i="132" s="1"/>
  <c r="B533" i="132" s="1"/>
  <c r="B534" i="132" s="1"/>
  <c r="B535" i="132" s="1"/>
  <c r="B536" i="132" s="1"/>
  <c r="B537" i="132" s="1"/>
  <c r="B538" i="132" s="1"/>
  <c r="B539" i="132" s="1"/>
  <c r="B540" i="132" s="1"/>
  <c r="B541" i="132" s="1"/>
  <c r="B542" i="132" s="1"/>
  <c r="B543" i="132" s="1"/>
  <c r="B544" i="132" s="1"/>
  <c r="B545" i="132" s="1"/>
  <c r="B546" i="132" s="1"/>
  <c r="B547" i="132" s="1"/>
  <c r="B548" i="132" s="1"/>
  <c r="B549" i="132" s="1"/>
  <c r="B550" i="132" s="1"/>
  <c r="B551" i="132" s="1"/>
  <c r="B552" i="132" s="1"/>
  <c r="B553" i="132" s="1"/>
  <c r="B554" i="132" s="1"/>
  <c r="B555" i="132" s="1"/>
  <c r="B556" i="132" s="1"/>
  <c r="B557" i="132" s="1"/>
  <c r="B558" i="132" s="1"/>
  <c r="B559" i="132" s="1"/>
  <c r="B560" i="132" s="1"/>
  <c r="B561" i="132" s="1"/>
  <c r="B562" i="132" s="1"/>
  <c r="B563" i="132" s="1"/>
  <c r="B564" i="132" s="1"/>
  <c r="B565" i="132" s="1"/>
  <c r="B566" i="132" s="1"/>
  <c r="B567" i="132" s="1"/>
  <c r="B568" i="132" s="1"/>
  <c r="B569" i="132" s="1"/>
  <c r="B570" i="132" s="1"/>
  <c r="B571" i="132" s="1"/>
  <c r="B572" i="132" s="1"/>
  <c r="B573" i="132" s="1"/>
  <c r="B574" i="132" s="1"/>
  <c r="B575" i="132" s="1"/>
  <c r="B576" i="132" s="1"/>
  <c r="B577" i="132" s="1"/>
  <c r="B578" i="132" s="1"/>
  <c r="B579" i="132" s="1"/>
  <c r="B580" i="132" s="1"/>
  <c r="B581" i="132" s="1"/>
  <c r="B582" i="132" s="1"/>
  <c r="B583" i="132" s="1"/>
  <c r="B584" i="132" s="1"/>
  <c r="B585" i="132" s="1"/>
  <c r="B586" i="132" s="1"/>
  <c r="B587" i="132" s="1"/>
  <c r="B588" i="132" s="1"/>
  <c r="B589" i="132" s="1"/>
  <c r="B590" i="132" s="1"/>
  <c r="B591" i="132" s="1"/>
  <c r="B592" i="132" s="1"/>
  <c r="B593" i="132" s="1"/>
  <c r="B594" i="132" s="1"/>
  <c r="B595" i="132" s="1"/>
  <c r="B596" i="132" s="1"/>
  <c r="B597" i="132" s="1"/>
  <c r="B598" i="132" s="1"/>
  <c r="B599" i="132" s="1"/>
  <c r="B600" i="132" s="1"/>
  <c r="B601" i="132" s="1"/>
  <c r="B602" i="132" s="1"/>
  <c r="B603" i="132" s="1"/>
  <c r="B604" i="132" s="1"/>
  <c r="B605" i="132" s="1"/>
  <c r="B606" i="132" s="1"/>
  <c r="B607" i="132" s="1"/>
  <c r="B608" i="132" s="1"/>
  <c r="B609" i="132" s="1"/>
  <c r="B610" i="132" s="1"/>
  <c r="B611" i="132" s="1"/>
  <c r="B612" i="132" s="1"/>
  <c r="B613" i="132" s="1"/>
  <c r="B614" i="132" s="1"/>
  <c r="B615" i="132" s="1"/>
  <c r="B616" i="132" s="1"/>
  <c r="B617" i="132" s="1"/>
  <c r="B618" i="132" s="1"/>
  <c r="B619" i="132" s="1"/>
  <c r="B620" i="132" s="1"/>
  <c r="B621" i="132" s="1"/>
  <c r="B622" i="132" s="1"/>
  <c r="B623" i="132" s="1"/>
  <c r="B624" i="132" s="1"/>
  <c r="B625" i="132" s="1"/>
  <c r="B626" i="132" s="1"/>
  <c r="B627" i="132" s="1"/>
  <c r="B628" i="132" s="1"/>
  <c r="B629" i="132" s="1"/>
  <c r="B630" i="132" s="1"/>
  <c r="B631" i="132" s="1"/>
  <c r="B632" i="132" s="1"/>
  <c r="B633" i="132" s="1"/>
  <c r="B634" i="132" s="1"/>
  <c r="B635" i="132" s="1"/>
  <c r="B636" i="132" s="1"/>
  <c r="B637" i="132" s="1"/>
  <c r="B638" i="132" s="1"/>
  <c r="B639" i="132" s="1"/>
  <c r="B640" i="132" s="1"/>
  <c r="B641" i="132" s="1"/>
  <c r="B642" i="132" s="1"/>
  <c r="B643" i="132" s="1"/>
  <c r="B644" i="132" s="1"/>
  <c r="B645" i="132" s="1"/>
  <c r="B646" i="132" s="1"/>
  <c r="B647" i="132" s="1"/>
  <c r="B648" i="132" s="1"/>
  <c r="B649" i="132" s="1"/>
  <c r="B650" i="132" s="1"/>
  <c r="B651" i="132" s="1"/>
  <c r="B652" i="132" s="1"/>
  <c r="B653" i="132" s="1"/>
  <c r="B654" i="132" s="1"/>
  <c r="B655" i="132" s="1"/>
  <c r="B656" i="132" s="1"/>
  <c r="B657" i="132" s="1"/>
  <c r="B658" i="132" s="1"/>
  <c r="B659" i="132" s="1"/>
  <c r="B660" i="132" s="1"/>
  <c r="B661" i="132" s="1"/>
  <c r="B662" i="132" s="1"/>
  <c r="B663" i="132" s="1"/>
  <c r="B664" i="132" s="1"/>
  <c r="B665" i="132" s="1"/>
  <c r="B666" i="132" s="1"/>
  <c r="B667" i="132" s="1"/>
  <c r="B668" i="132" s="1"/>
  <c r="B669" i="132" s="1"/>
  <c r="B670" i="132" s="1"/>
  <c r="B671" i="132" s="1"/>
  <c r="B672" i="132" s="1"/>
  <c r="B673" i="132" s="1"/>
  <c r="B674" i="132" s="1"/>
  <c r="B675" i="132" s="1"/>
  <c r="B676" i="132" s="1"/>
  <c r="B677" i="132" s="1"/>
  <c r="B678" i="132" s="1"/>
  <c r="B679" i="132" s="1"/>
  <c r="B680" i="132" s="1"/>
  <c r="B681" i="132" s="1"/>
  <c r="B682" i="132" s="1"/>
  <c r="B683" i="132" s="1"/>
  <c r="B684" i="132" s="1"/>
  <c r="B685" i="132" s="1"/>
  <c r="B686" i="132" s="1"/>
  <c r="B687" i="132" s="1"/>
  <c r="B688" i="132" s="1"/>
  <c r="B689" i="132" s="1"/>
  <c r="B690" i="132" s="1"/>
  <c r="B691" i="132" s="1"/>
  <c r="B692" i="132" s="1"/>
  <c r="B693" i="132" s="1"/>
  <c r="B694" i="132" s="1"/>
  <c r="B695" i="132" s="1"/>
  <c r="B696" i="132" s="1"/>
  <c r="B697" i="132" s="1"/>
  <c r="B698" i="132" s="1"/>
  <c r="B699" i="132" s="1"/>
  <c r="B700" i="132" s="1"/>
  <c r="B701" i="132" s="1"/>
  <c r="B702" i="132" s="1"/>
  <c r="B703" i="132" s="1"/>
  <c r="B704" i="132" s="1"/>
  <c r="B705" i="132" s="1"/>
  <c r="B706" i="132" s="1"/>
  <c r="B707" i="132" s="1"/>
  <c r="B708" i="132" s="1"/>
  <c r="B709" i="132" s="1"/>
  <c r="B710" i="132" s="1"/>
  <c r="B711" i="132" s="1"/>
  <c r="B712" i="132" s="1"/>
  <c r="B713" i="132" s="1"/>
  <c r="B714" i="132" s="1"/>
  <c r="B715" i="132" s="1"/>
  <c r="B716" i="132" s="1"/>
  <c r="B717" i="132" s="1"/>
  <c r="B718" i="132" s="1"/>
  <c r="B719" i="132" s="1"/>
  <c r="B720" i="132" s="1"/>
  <c r="B721" i="132" s="1"/>
  <c r="B722" i="132" s="1"/>
  <c r="B723" i="132" s="1"/>
  <c r="B724" i="132" s="1"/>
  <c r="B725" i="132" s="1"/>
  <c r="B726" i="132" s="1"/>
  <c r="B727" i="132" s="1"/>
  <c r="B728" i="132" s="1"/>
  <c r="B729" i="132" s="1"/>
  <c r="B730" i="132" s="1"/>
  <c r="B731" i="132" s="1"/>
  <c r="B732" i="132" s="1"/>
  <c r="B733" i="132" s="1"/>
  <c r="B734" i="132" s="1"/>
  <c r="B735" i="132" s="1"/>
  <c r="B736" i="132" s="1"/>
  <c r="B737" i="132" s="1"/>
  <c r="B738" i="132" s="1"/>
  <c r="B739" i="132" s="1"/>
  <c r="B740" i="132" s="1"/>
  <c r="B741" i="132" s="1"/>
  <c r="B742" i="132" s="1"/>
  <c r="B743" i="132" s="1"/>
  <c r="B744" i="132" s="1"/>
  <c r="B745" i="132" s="1"/>
  <c r="B746" i="132" s="1"/>
  <c r="B747" i="132" s="1"/>
  <c r="B748" i="132" s="1"/>
  <c r="B749" i="132" s="1"/>
  <c r="B750" i="132" s="1"/>
  <c r="B751" i="132" s="1"/>
  <c r="B752" i="132" s="1"/>
  <c r="B753" i="132" s="1"/>
  <c r="B754" i="132" s="1"/>
  <c r="B755" i="132" s="1"/>
  <c r="B756" i="132" s="1"/>
  <c r="B757" i="132" s="1"/>
  <c r="B758" i="132" s="1"/>
  <c r="B759" i="132" s="1"/>
  <c r="B760" i="132" s="1"/>
  <c r="B761" i="132" s="1"/>
  <c r="B762" i="132" s="1"/>
  <c r="B763" i="132" s="1"/>
  <c r="B764" i="132" s="1"/>
  <c r="B765" i="132" s="1"/>
  <c r="B766" i="132" s="1"/>
  <c r="B767" i="132" s="1"/>
  <c r="B768" i="132" s="1"/>
  <c r="B769" i="132" s="1"/>
  <c r="B770" i="132" s="1"/>
  <c r="B771" i="132" s="1"/>
  <c r="B772" i="132" s="1"/>
  <c r="B773" i="132" s="1"/>
  <c r="B774" i="132" s="1"/>
  <c r="B775" i="132" s="1"/>
  <c r="B776" i="132" s="1"/>
  <c r="B777" i="132" s="1"/>
  <c r="B778" i="132" s="1"/>
  <c r="B779" i="132" s="1"/>
  <c r="B780" i="132" s="1"/>
  <c r="B781" i="132" s="1"/>
  <c r="B782" i="132" s="1"/>
  <c r="B783" i="132" s="1"/>
  <c r="B784" i="132" s="1"/>
  <c r="B785" i="132" s="1"/>
  <c r="B786" i="132" s="1"/>
  <c r="B787" i="132" s="1"/>
  <c r="B788" i="132" s="1"/>
  <c r="B789" i="132" s="1"/>
  <c r="B790" i="132" s="1"/>
  <c r="B791" i="132" s="1"/>
  <c r="B792" i="132" s="1"/>
  <c r="B793" i="132" s="1"/>
  <c r="B794" i="132" s="1"/>
  <c r="B795" i="132" s="1"/>
  <c r="B796" i="132" s="1"/>
  <c r="B797" i="132" s="1"/>
  <c r="B798" i="132" s="1"/>
  <c r="B799" i="132" s="1"/>
  <c r="B800" i="132" s="1"/>
  <c r="B801" i="132" s="1"/>
  <c r="B802" i="132" s="1"/>
  <c r="B803" i="132" s="1"/>
  <c r="B804" i="132" s="1"/>
  <c r="B805" i="132" s="1"/>
  <c r="B806" i="132" s="1"/>
  <c r="B807" i="132" s="1"/>
  <c r="B808" i="132" s="1"/>
  <c r="B809" i="132" s="1"/>
  <c r="B810" i="132" s="1"/>
  <c r="B811" i="132" s="1"/>
  <c r="B812" i="132" s="1"/>
  <c r="B813" i="132" s="1"/>
  <c r="B814" i="132" s="1"/>
  <c r="B815" i="132" s="1"/>
  <c r="B816" i="132" s="1"/>
  <c r="B817" i="132" s="1"/>
  <c r="B818" i="132" s="1"/>
  <c r="B819" i="132" s="1"/>
  <c r="B820" i="132" s="1"/>
  <c r="B821" i="132" s="1"/>
  <c r="B822" i="132" s="1"/>
  <c r="B823" i="132" s="1"/>
  <c r="B824" i="132" s="1"/>
  <c r="B825" i="132" s="1"/>
  <c r="B826" i="132" s="1"/>
  <c r="B827" i="132" s="1"/>
  <c r="B828" i="132" s="1"/>
  <c r="B829" i="132" s="1"/>
  <c r="B830" i="132" s="1"/>
  <c r="B831" i="132" s="1"/>
  <c r="B832" i="132" s="1"/>
  <c r="B833" i="132" s="1"/>
  <c r="B834" i="132" s="1"/>
  <c r="B835" i="132" s="1"/>
  <c r="B836" i="132" s="1"/>
  <c r="B837" i="132" s="1"/>
  <c r="B838" i="132" s="1"/>
  <c r="B839" i="132" s="1"/>
  <c r="B840" i="132" s="1"/>
  <c r="B841" i="132" s="1"/>
  <c r="B842" i="132" s="1"/>
  <c r="B843" i="132" s="1"/>
  <c r="B844" i="132" s="1"/>
  <c r="B845" i="132" s="1"/>
  <c r="B846" i="132" s="1"/>
  <c r="B847" i="132" s="1"/>
  <c r="B848" i="132" s="1"/>
  <c r="B849" i="132" s="1"/>
  <c r="B850" i="132" s="1"/>
  <c r="B851" i="132" s="1"/>
  <c r="B852" i="132" s="1"/>
  <c r="B853" i="132" s="1"/>
  <c r="B854" i="132" s="1"/>
  <c r="B855" i="132" s="1"/>
  <c r="B856" i="132" s="1"/>
  <c r="B857" i="132" s="1"/>
  <c r="B858" i="132" s="1"/>
  <c r="B859" i="132" s="1"/>
  <c r="B860" i="132" s="1"/>
  <c r="B861" i="132" s="1"/>
  <c r="B862" i="132" s="1"/>
  <c r="B863" i="132" s="1"/>
  <c r="B864" i="132" s="1"/>
  <c r="B865" i="132" s="1"/>
  <c r="B866" i="132" s="1"/>
  <c r="B867" i="132" s="1"/>
  <c r="B868" i="132" s="1"/>
  <c r="B869" i="132" s="1"/>
  <c r="B870" i="132" s="1"/>
  <c r="B871" i="132" s="1"/>
  <c r="B872" i="132" s="1"/>
  <c r="B873" i="132" s="1"/>
  <c r="B874" i="132" s="1"/>
  <c r="B875" i="132" s="1"/>
  <c r="B876" i="132" s="1"/>
  <c r="B877" i="132" s="1"/>
  <c r="B878" i="132" s="1"/>
  <c r="B879" i="132" s="1"/>
  <c r="B880" i="132" s="1"/>
  <c r="B881" i="132" s="1"/>
  <c r="B882" i="132" s="1"/>
  <c r="B883" i="132" s="1"/>
  <c r="B884" i="132" s="1"/>
  <c r="B885" i="132" s="1"/>
  <c r="B886" i="132" s="1"/>
  <c r="B887" i="132" s="1"/>
  <c r="B888" i="132" s="1"/>
  <c r="B889" i="132" s="1"/>
  <c r="B890" i="132" s="1"/>
  <c r="B891" i="132" s="1"/>
  <c r="B892" i="132" s="1"/>
  <c r="B893" i="132" s="1"/>
  <c r="B894" i="132" s="1"/>
  <c r="B895" i="132" s="1"/>
  <c r="B896" i="132" s="1"/>
  <c r="B897" i="132" s="1"/>
  <c r="B898" i="132" s="1"/>
  <c r="B899" i="132" s="1"/>
  <c r="B900" i="132" s="1"/>
  <c r="B901" i="132" s="1"/>
  <c r="B902" i="132" s="1"/>
  <c r="B903" i="132" s="1"/>
  <c r="B904" i="132" s="1"/>
  <c r="B905" i="132" s="1"/>
  <c r="B906" i="132" s="1"/>
  <c r="B907" i="132" s="1"/>
  <c r="B908" i="132" s="1"/>
  <c r="B909" i="132" s="1"/>
  <c r="B910" i="132" s="1"/>
  <c r="B911" i="132" s="1"/>
  <c r="B912" i="132" s="1"/>
  <c r="B913" i="132" s="1"/>
  <c r="B914" i="132" s="1"/>
  <c r="B915" i="132" s="1"/>
  <c r="B916" i="132" s="1"/>
  <c r="B917" i="132" s="1"/>
  <c r="B918" i="132" s="1"/>
  <c r="B919" i="132" s="1"/>
  <c r="B920" i="132" s="1"/>
  <c r="B921" i="132" s="1"/>
  <c r="B922" i="132" s="1"/>
  <c r="B923" i="132" s="1"/>
  <c r="B924" i="132" s="1"/>
  <c r="B925" i="132" s="1"/>
  <c r="B926" i="132" s="1"/>
  <c r="B927" i="132" s="1"/>
  <c r="B928" i="132" s="1"/>
  <c r="B929" i="132" s="1"/>
  <c r="B930" i="132" s="1"/>
  <c r="B931" i="132" s="1"/>
  <c r="B932" i="132" s="1"/>
  <c r="B933" i="132" s="1"/>
  <c r="B934" i="132" s="1"/>
  <c r="B935" i="132" s="1"/>
  <c r="B936" i="132" s="1"/>
  <c r="B937" i="132" s="1"/>
  <c r="B938" i="132" s="1"/>
  <c r="B939" i="132" s="1"/>
  <c r="B940" i="132" s="1"/>
  <c r="B941" i="132" s="1"/>
  <c r="B942" i="132" s="1"/>
  <c r="B943" i="132" s="1"/>
  <c r="B944" i="132" s="1"/>
  <c r="B945" i="132" s="1"/>
  <c r="B946" i="132" s="1"/>
  <c r="B947" i="132" s="1"/>
  <c r="B948" i="132" s="1"/>
  <c r="B949" i="132" s="1"/>
  <c r="B950" i="132" s="1"/>
  <c r="B951" i="132" s="1"/>
  <c r="B952" i="132" s="1"/>
  <c r="B953" i="132" s="1"/>
  <c r="B954" i="132" s="1"/>
  <c r="B955" i="132" s="1"/>
  <c r="B956" i="132" s="1"/>
  <c r="B957" i="132" s="1"/>
  <c r="B958" i="132" s="1"/>
  <c r="B959" i="132" s="1"/>
  <c r="B960" i="132" s="1"/>
  <c r="B961" i="132" s="1"/>
  <c r="B962" i="132" s="1"/>
  <c r="B963" i="132" s="1"/>
  <c r="B964" i="132" s="1"/>
  <c r="B965" i="132" s="1"/>
  <c r="B966" i="132" s="1"/>
  <c r="B967" i="132" s="1"/>
  <c r="B968" i="132" s="1"/>
  <c r="B969" i="132" s="1"/>
  <c r="B970" i="132" s="1"/>
  <c r="B971" i="132" s="1"/>
  <c r="B972" i="132" s="1"/>
  <c r="B973" i="132" s="1"/>
  <c r="B974" i="132" s="1"/>
  <c r="B975" i="132" s="1"/>
  <c r="B976" i="132" s="1"/>
  <c r="B977" i="132" s="1"/>
  <c r="B978" i="132" s="1"/>
  <c r="B979" i="132" s="1"/>
  <c r="B980" i="132" s="1"/>
  <c r="B981" i="132" s="1"/>
  <c r="B982" i="132" s="1"/>
  <c r="B983" i="132" s="1"/>
  <c r="B984" i="132" s="1"/>
  <c r="B985" i="132" s="1"/>
  <c r="B986" i="132" s="1"/>
  <c r="B987" i="132" s="1"/>
  <c r="B988" i="132" s="1"/>
  <c r="B989" i="132" s="1"/>
  <c r="B990" i="132" s="1"/>
  <c r="B991" i="132" s="1"/>
  <c r="B992" i="132" s="1"/>
  <c r="B993" i="132" s="1"/>
  <c r="B994" i="132" s="1"/>
  <c r="B995" i="132" s="1"/>
  <c r="B996" i="132" s="1"/>
  <c r="B997" i="132" s="1"/>
  <c r="B998" i="132" s="1"/>
  <c r="B999" i="132" s="1"/>
  <c r="B1000" i="132" s="1"/>
  <c r="B1001" i="132" s="1"/>
  <c r="B1002" i="132" s="1"/>
  <c r="B1003" i="132" s="1"/>
  <c r="B1004" i="132" s="1"/>
  <c r="B1005" i="132" s="1"/>
  <c r="B1006" i="132" s="1"/>
  <c r="B1007" i="132" s="1"/>
  <c r="B1008" i="132" s="1"/>
  <c r="B1009" i="132" s="1"/>
  <c r="B1010" i="132" s="1"/>
  <c r="B1011" i="132" s="1"/>
  <c r="B1012" i="132" s="1"/>
  <c r="B1013" i="132" s="1"/>
  <c r="B1014" i="132" s="1"/>
  <c r="B1015" i="132" s="1"/>
  <c r="B1016" i="132" s="1"/>
  <c r="B1017" i="132" s="1"/>
  <c r="B1018" i="132" s="1"/>
  <c r="B1019" i="132" s="1"/>
  <c r="B1020" i="132" s="1"/>
  <c r="B1021" i="132" s="1"/>
  <c r="B1022" i="132" s="1"/>
  <c r="B1023" i="132" s="1"/>
  <c r="B1024" i="132" s="1"/>
  <c r="B1025" i="132" s="1"/>
  <c r="B1026" i="132" s="1"/>
  <c r="B1027" i="132" s="1"/>
  <c r="B1028" i="132" s="1"/>
  <c r="B1029" i="132" s="1"/>
  <c r="B1030" i="132" s="1"/>
  <c r="B1031" i="132" s="1"/>
  <c r="B1032" i="132" s="1"/>
  <c r="B1033" i="132" s="1"/>
  <c r="B1034" i="132" s="1"/>
  <c r="B1035" i="132" s="1"/>
  <c r="B1036" i="132" s="1"/>
  <c r="B1037" i="132" s="1"/>
  <c r="B1038" i="132" s="1"/>
  <c r="B1039" i="132" s="1"/>
  <c r="B1040" i="132" s="1"/>
  <c r="B1041" i="132" s="1"/>
  <c r="B1042" i="132" s="1"/>
  <c r="B1043" i="132" s="1"/>
  <c r="B1044" i="132" s="1"/>
  <c r="B1045" i="132" s="1"/>
  <c r="B1046" i="132" s="1"/>
  <c r="B1047" i="132" s="1"/>
  <c r="B1048" i="132" s="1"/>
  <c r="B1049" i="132" s="1"/>
  <c r="B1050" i="132" s="1"/>
  <c r="B1051" i="132" s="1"/>
  <c r="B1052" i="132" s="1"/>
  <c r="B1053" i="132" s="1"/>
  <c r="B1054" i="132" s="1"/>
  <c r="B1055" i="132" s="1"/>
  <c r="B1056" i="132" s="1"/>
  <c r="B1057" i="132" s="1"/>
  <c r="B1058" i="132" s="1"/>
  <c r="B1059" i="132" s="1"/>
  <c r="B1060" i="132" s="1"/>
  <c r="B1061" i="132" s="1"/>
  <c r="B1062" i="132" s="1"/>
  <c r="B1063" i="132" s="1"/>
  <c r="B1064" i="132" s="1"/>
  <c r="B1065" i="132" s="1"/>
  <c r="B1066" i="132" s="1"/>
  <c r="B1067" i="132" s="1"/>
  <c r="B1068" i="132" s="1"/>
  <c r="B1069" i="132" s="1"/>
  <c r="B1070" i="132" s="1"/>
  <c r="B1071" i="132" s="1"/>
  <c r="B1072" i="132" s="1"/>
  <c r="B1073" i="132" s="1"/>
  <c r="B1074" i="132" s="1"/>
  <c r="B1075" i="132" s="1"/>
  <c r="B1076" i="132" s="1"/>
  <c r="B1077" i="132" s="1"/>
  <c r="B1078" i="132" s="1"/>
  <c r="B1079" i="132" s="1"/>
  <c r="B1080" i="132" s="1"/>
  <c r="B1081" i="132" s="1"/>
  <c r="B1082" i="132" s="1"/>
  <c r="B1083" i="132" s="1"/>
  <c r="B1084" i="132" s="1"/>
  <c r="B1085" i="132" s="1"/>
  <c r="B1086" i="132" s="1"/>
  <c r="B1087" i="132" s="1"/>
  <c r="B1088" i="132" s="1"/>
  <c r="B1089" i="132" s="1"/>
  <c r="B1090" i="132" s="1"/>
  <c r="B1091" i="132" s="1"/>
  <c r="B1092" i="132" s="1"/>
  <c r="B1093" i="132" s="1"/>
  <c r="B1094" i="132" s="1"/>
  <c r="B1095" i="132" s="1"/>
  <c r="B1096" i="132" s="1"/>
  <c r="B1097" i="132" s="1"/>
  <c r="B1098" i="132" s="1"/>
  <c r="B1099" i="132" s="1"/>
  <c r="B1100" i="132" s="1"/>
  <c r="B1101" i="132" s="1"/>
  <c r="B1102" i="132" s="1"/>
  <c r="B1103" i="132" s="1"/>
  <c r="B1104" i="132" s="1"/>
  <c r="B1105" i="132" s="1"/>
  <c r="B1106" i="132" s="1"/>
  <c r="B1107" i="132" s="1"/>
  <c r="B1108" i="132" s="1"/>
  <c r="B1109" i="132" s="1"/>
  <c r="B1110" i="132" s="1"/>
  <c r="B1111" i="132" s="1"/>
  <c r="B1112" i="132" s="1"/>
  <c r="B1113" i="132" s="1"/>
  <c r="B1114" i="132" s="1"/>
  <c r="B1115" i="132" s="1"/>
  <c r="B1116" i="132" s="1"/>
  <c r="B1117" i="132" s="1"/>
  <c r="B1118" i="132" s="1"/>
  <c r="B1119" i="132" s="1"/>
  <c r="B1120" i="132" s="1"/>
  <c r="B1121" i="132" s="1"/>
  <c r="B1122" i="132" s="1"/>
  <c r="B1123" i="132" s="1"/>
  <c r="B1124" i="132" s="1"/>
  <c r="B1125" i="132" s="1"/>
  <c r="B1126" i="132" s="1"/>
  <c r="B1127" i="132" s="1"/>
  <c r="B1128" i="132" s="1"/>
  <c r="B1129" i="132" s="1"/>
  <c r="B1130" i="132" s="1"/>
  <c r="B1131" i="132" s="1"/>
  <c r="B1132" i="132" s="1"/>
  <c r="B1133" i="132" s="1"/>
  <c r="B1134" i="132" s="1"/>
  <c r="B1135" i="132" s="1"/>
  <c r="B1136" i="132" s="1"/>
  <c r="B1137" i="132" s="1"/>
  <c r="B1138" i="132" s="1"/>
  <c r="B1139" i="132" s="1"/>
  <c r="B1140" i="132" s="1"/>
  <c r="B1141" i="132" s="1"/>
  <c r="B1142" i="132" s="1"/>
  <c r="B1143" i="132" s="1"/>
  <c r="B1144" i="132" s="1"/>
  <c r="B1145" i="132" s="1"/>
  <c r="B1146" i="132" s="1"/>
  <c r="B1147" i="132" s="1"/>
  <c r="B1148" i="132" s="1"/>
  <c r="B1149" i="132" s="1"/>
  <c r="B1150" i="132" s="1"/>
  <c r="B1151" i="132" s="1"/>
  <c r="B1152" i="132" s="1"/>
  <c r="B1153" i="132" s="1"/>
  <c r="B1154" i="132" s="1"/>
  <c r="B1155" i="132" s="1"/>
  <c r="B1156" i="132" s="1"/>
  <c r="B1157" i="132" s="1"/>
  <c r="B1158" i="132" s="1"/>
  <c r="B1159" i="132" s="1"/>
  <c r="B1160" i="132" s="1"/>
  <c r="B1161" i="132" s="1"/>
  <c r="B1162" i="132" s="1"/>
  <c r="B1163" i="132" s="1"/>
  <c r="B1164" i="132" s="1"/>
  <c r="B1165" i="132" s="1"/>
  <c r="B1166" i="132" s="1"/>
  <c r="B1167" i="132" s="1"/>
  <c r="B1168" i="132" s="1"/>
  <c r="B1169" i="132" s="1"/>
  <c r="B1170" i="132" s="1"/>
  <c r="B1171" i="132" s="1"/>
  <c r="B1172" i="132" s="1"/>
  <c r="B1173" i="132" s="1"/>
  <c r="B1174" i="132" s="1"/>
  <c r="B1175" i="132" s="1"/>
  <c r="B1176" i="132" s="1"/>
  <c r="B1177" i="132" s="1"/>
  <c r="B1178" i="132" s="1"/>
  <c r="B1179" i="132" s="1"/>
  <c r="B1180" i="132" s="1"/>
  <c r="B1181" i="132" s="1"/>
  <c r="B1182" i="132" s="1"/>
  <c r="B1183" i="132" s="1"/>
  <c r="B1184" i="132" s="1"/>
  <c r="B1185" i="132" s="1"/>
  <c r="B1186" i="132" s="1"/>
  <c r="B1187" i="132" s="1"/>
  <c r="B1188" i="132" s="1"/>
  <c r="B1189" i="132" s="1"/>
  <c r="B1190" i="132" s="1"/>
  <c r="B1191" i="132" s="1"/>
  <c r="B1192" i="132" s="1"/>
  <c r="B1193" i="132" s="1"/>
  <c r="B1194" i="132" s="1"/>
  <c r="B1195" i="132" s="1"/>
  <c r="B1196" i="132" s="1"/>
  <c r="B1197" i="132" s="1"/>
  <c r="B1198" i="132" s="1"/>
  <c r="B1199" i="132" s="1"/>
  <c r="B1200" i="132" s="1"/>
  <c r="B1201" i="132" s="1"/>
  <c r="B1202" i="132" s="1"/>
  <c r="B1203" i="132" s="1"/>
  <c r="B1204" i="132" s="1"/>
  <c r="B1205" i="132" s="1"/>
  <c r="B1206" i="132" s="1"/>
  <c r="B1207" i="132" s="1"/>
  <c r="B1208" i="132" s="1"/>
  <c r="B1209" i="132" s="1"/>
  <c r="B1210" i="132" s="1"/>
  <c r="B1211" i="132" s="1"/>
  <c r="B1212" i="132" s="1"/>
  <c r="B1213" i="132" s="1"/>
  <c r="B1214" i="132" s="1"/>
  <c r="B1215" i="132" s="1"/>
  <c r="B1216" i="132" s="1"/>
  <c r="B1217" i="132" s="1"/>
  <c r="B1218" i="132" s="1"/>
  <c r="B1219" i="132" s="1"/>
  <c r="B1220" i="132" s="1"/>
  <c r="B1221" i="132" s="1"/>
  <c r="B1222" i="132" s="1"/>
  <c r="B1223" i="132" s="1"/>
  <c r="B1224" i="132" s="1"/>
  <c r="B1225" i="132" s="1"/>
  <c r="B1226" i="132" s="1"/>
  <c r="B1227" i="132" s="1"/>
  <c r="B1228" i="132" s="1"/>
  <c r="B1229" i="132" s="1"/>
  <c r="B1230" i="132" s="1"/>
  <c r="B1231" i="132" s="1"/>
  <c r="B1232" i="132" s="1"/>
  <c r="B1233" i="132" s="1"/>
  <c r="B1234" i="132" s="1"/>
  <c r="B1235" i="132" s="1"/>
  <c r="B1236" i="132" s="1"/>
  <c r="B1237" i="132" s="1"/>
  <c r="B1238" i="132" s="1"/>
  <c r="B1239" i="132" s="1"/>
  <c r="B1240" i="132" s="1"/>
  <c r="B1241" i="132" s="1"/>
  <c r="B1242" i="132" s="1"/>
  <c r="B1243" i="132" s="1"/>
  <c r="B1244" i="132" s="1"/>
  <c r="B1245" i="132" s="1"/>
  <c r="B1246" i="132" s="1"/>
  <c r="B1247" i="132" s="1"/>
  <c r="B1248" i="132" s="1"/>
  <c r="B1249" i="132" s="1"/>
  <c r="B1250" i="132" s="1"/>
  <c r="B1251" i="132" s="1"/>
  <c r="B1252" i="132" s="1"/>
  <c r="B1253" i="132" s="1"/>
  <c r="B1254" i="132" s="1"/>
  <c r="B1255" i="132" s="1"/>
  <c r="B1256" i="132" s="1"/>
  <c r="B1257" i="132" s="1"/>
  <c r="B1258" i="132" s="1"/>
  <c r="B1259" i="132" s="1"/>
  <c r="B1260" i="132" s="1"/>
  <c r="B1261" i="132" s="1"/>
  <c r="B1262" i="132" s="1"/>
  <c r="B1263" i="132" s="1"/>
  <c r="B1264" i="132" s="1"/>
  <c r="B1265" i="132" s="1"/>
  <c r="B1266" i="132" s="1"/>
  <c r="B1267" i="132" s="1"/>
  <c r="B1268" i="132" s="1"/>
  <c r="B1269" i="132" s="1"/>
  <c r="B1270" i="132" s="1"/>
  <c r="B1271" i="132" s="1"/>
  <c r="B1272" i="132" s="1"/>
  <c r="B1273" i="132" s="1"/>
  <c r="B1274" i="132" s="1"/>
  <c r="B1275" i="132" s="1"/>
  <c r="B1276" i="132" s="1"/>
  <c r="B1277" i="132" s="1"/>
  <c r="B1278" i="132" s="1"/>
  <c r="B1279" i="132" s="1"/>
  <c r="B1280" i="132" s="1"/>
  <c r="B1281" i="132" s="1"/>
  <c r="B1282" i="132" s="1"/>
  <c r="B1283" i="132" s="1"/>
  <c r="B1284" i="132" s="1"/>
  <c r="B1285" i="132" s="1"/>
  <c r="B1286" i="132" s="1"/>
  <c r="B1287" i="132" s="1"/>
  <c r="B1288" i="132" s="1"/>
  <c r="B1289" i="132" s="1"/>
  <c r="B1290" i="132" s="1"/>
  <c r="B1291" i="132" s="1"/>
  <c r="B1292" i="132" s="1"/>
  <c r="B1293" i="132" s="1"/>
  <c r="B1294" i="132" s="1"/>
  <c r="B1295" i="132" s="1"/>
  <c r="B1296" i="132" s="1"/>
  <c r="B1297" i="132" s="1"/>
  <c r="B1298" i="132" s="1"/>
  <c r="B1299" i="132" s="1"/>
  <c r="B1300" i="132" s="1"/>
  <c r="B1301" i="132" s="1"/>
  <c r="B1302" i="132" s="1"/>
  <c r="B1303" i="132" s="1"/>
  <c r="B1304" i="132" s="1"/>
  <c r="B1305" i="132" s="1"/>
  <c r="B1306" i="132" s="1"/>
  <c r="B1307" i="132" s="1"/>
  <c r="B1308" i="132" s="1"/>
  <c r="B1309" i="132" s="1"/>
  <c r="B1310" i="132" s="1"/>
  <c r="B1311" i="132" s="1"/>
  <c r="B1312" i="132" s="1"/>
  <c r="B1313" i="132" s="1"/>
  <c r="B1314" i="132" s="1"/>
  <c r="B1315" i="132" s="1"/>
  <c r="B1316" i="132" s="1"/>
  <c r="B1317" i="132" s="1"/>
  <c r="B1318" i="132" s="1"/>
  <c r="B1319" i="132" s="1"/>
  <c r="B1320" i="132" s="1"/>
  <c r="B1321" i="132" s="1"/>
  <c r="B1322" i="132" s="1"/>
  <c r="B1323" i="132" s="1"/>
  <c r="B1324" i="132" s="1"/>
  <c r="B1325" i="132" s="1"/>
  <c r="B1326" i="132" s="1"/>
  <c r="B1327" i="132" s="1"/>
  <c r="B1328" i="132" s="1"/>
  <c r="B1329" i="132" s="1"/>
  <c r="B1330" i="132" s="1"/>
  <c r="B1331" i="132" s="1"/>
  <c r="B1332" i="132" s="1"/>
  <c r="B1333" i="132" s="1"/>
  <c r="B1334" i="132" s="1"/>
  <c r="B1335" i="132" s="1"/>
  <c r="B1336" i="132" s="1"/>
  <c r="B1337" i="132" s="1"/>
  <c r="B1338" i="132" s="1"/>
  <c r="B1339" i="132" s="1"/>
  <c r="B1340" i="132" s="1"/>
  <c r="B1341" i="132" s="1"/>
  <c r="B1342" i="132" s="1"/>
  <c r="B1343" i="132" s="1"/>
  <c r="B1344" i="132" s="1"/>
  <c r="B1345" i="132" s="1"/>
  <c r="B1346" i="132" s="1"/>
  <c r="B1347" i="132" s="1"/>
  <c r="B1348" i="132" s="1"/>
  <c r="B1349" i="132" s="1"/>
  <c r="B1350" i="132" s="1"/>
  <c r="B1351" i="132" s="1"/>
  <c r="B1352" i="132" s="1"/>
  <c r="B1353" i="132" s="1"/>
  <c r="B1354" i="132" s="1"/>
  <c r="B1355" i="132" s="1"/>
  <c r="B1356" i="132" s="1"/>
  <c r="B1357" i="132" s="1"/>
  <c r="B1358" i="132" s="1"/>
  <c r="B1359" i="132" s="1"/>
  <c r="B1360" i="132" s="1"/>
  <c r="B1361" i="132" s="1"/>
  <c r="B1362" i="132" s="1"/>
  <c r="B1363" i="132" s="1"/>
  <c r="B1364" i="132" s="1"/>
  <c r="B1365" i="132" s="1"/>
  <c r="B1366" i="132" s="1"/>
  <c r="B1367" i="132" s="1"/>
  <c r="B1368" i="132" s="1"/>
  <c r="B1369" i="132" s="1"/>
  <c r="B1370" i="132" s="1"/>
  <c r="B1371" i="132" s="1"/>
  <c r="B1372" i="132" s="1"/>
  <c r="B1373" i="132" s="1"/>
  <c r="B1374" i="132" s="1"/>
  <c r="B1375" i="132" s="1"/>
  <c r="B1376" i="132" s="1"/>
  <c r="B1377" i="132" s="1"/>
  <c r="B1378" i="132" s="1"/>
  <c r="B1379" i="132" s="1"/>
  <c r="B1380" i="132" s="1"/>
  <c r="B1381" i="132" s="1"/>
  <c r="B1382" i="132" s="1"/>
  <c r="B1383" i="132" s="1"/>
  <c r="B1384" i="132" s="1"/>
  <c r="B1385" i="132" s="1"/>
  <c r="B1386" i="132" s="1"/>
  <c r="B1387" i="132" s="1"/>
  <c r="B1388" i="132" s="1"/>
  <c r="B1389" i="132" s="1"/>
  <c r="B1390" i="132" s="1"/>
  <c r="B1391" i="132" s="1"/>
  <c r="B1392" i="132" s="1"/>
  <c r="B1393" i="132" s="1"/>
  <c r="B1394" i="132" s="1"/>
  <c r="B1395" i="132" s="1"/>
  <c r="B1396" i="132" s="1"/>
  <c r="B1397" i="132" s="1"/>
  <c r="B1398" i="132" s="1"/>
  <c r="B1399" i="132" s="1"/>
  <c r="B1400" i="132" s="1"/>
  <c r="B1401" i="132" s="1"/>
  <c r="B1402" i="132" s="1"/>
  <c r="B1403" i="132" s="1"/>
  <c r="B1404" i="132" s="1"/>
  <c r="B1405" i="132" s="1"/>
  <c r="B1406" i="132" s="1"/>
  <c r="B1407" i="132" s="1"/>
  <c r="B1408" i="132" s="1"/>
  <c r="B1409" i="132" s="1"/>
  <c r="B1410" i="132" s="1"/>
  <c r="B1411" i="132" s="1"/>
  <c r="B1412" i="132" s="1"/>
  <c r="B1413" i="132" s="1"/>
  <c r="B1414" i="132" s="1"/>
  <c r="B1415" i="132" s="1"/>
  <c r="B1416" i="132" s="1"/>
  <c r="B1417" i="132" s="1"/>
  <c r="B1418" i="132" s="1"/>
  <c r="B1419" i="132" s="1"/>
  <c r="B1420" i="132" s="1"/>
  <c r="B1421" i="132" s="1"/>
  <c r="B1422" i="132" s="1"/>
  <c r="B1423" i="132" s="1"/>
  <c r="B1424" i="132" s="1"/>
  <c r="B1425" i="132" s="1"/>
  <c r="B1426" i="132" s="1"/>
  <c r="B1427" i="132" s="1"/>
  <c r="B1428" i="132" s="1"/>
  <c r="B1429" i="132" s="1"/>
  <c r="B1430" i="132" s="1"/>
  <c r="B1431" i="132" s="1"/>
  <c r="B1432" i="132" s="1"/>
  <c r="B1433" i="132" s="1"/>
  <c r="B1434" i="132" s="1"/>
  <c r="B1435" i="132" s="1"/>
  <c r="B1436" i="132" s="1"/>
  <c r="B1437" i="132" s="1"/>
  <c r="B1438" i="132" s="1"/>
  <c r="B1439" i="132" s="1"/>
  <c r="B1440" i="132" s="1"/>
  <c r="B1441" i="132" s="1"/>
  <c r="B1442" i="132" s="1"/>
  <c r="B1443" i="132" s="1"/>
  <c r="B1444" i="132" s="1"/>
  <c r="B1445" i="132" s="1"/>
  <c r="B1446" i="132" s="1"/>
  <c r="B1447" i="132" s="1"/>
  <c r="B1448" i="132" s="1"/>
  <c r="B1449" i="132" s="1"/>
  <c r="B1450" i="132" s="1"/>
  <c r="B1451" i="132" s="1"/>
  <c r="B1452" i="132" s="1"/>
  <c r="B1453" i="132" s="1"/>
  <c r="B1454" i="132" s="1"/>
  <c r="B1455" i="132" s="1"/>
  <c r="B1456" i="132" s="1"/>
  <c r="B1457" i="132" s="1"/>
  <c r="B1458" i="132" s="1"/>
  <c r="B1459" i="132" s="1"/>
  <c r="B1460" i="132" s="1"/>
  <c r="B1461" i="132" s="1"/>
  <c r="B1462" i="132" s="1"/>
  <c r="B1463" i="132" s="1"/>
  <c r="B1464" i="132" s="1"/>
  <c r="B1465" i="132" s="1"/>
  <c r="B1466" i="132" s="1"/>
  <c r="B1467" i="132" s="1"/>
  <c r="B1468" i="132" s="1"/>
  <c r="B1469" i="132" s="1"/>
  <c r="B1470" i="132" s="1"/>
  <c r="B1471" i="132" s="1"/>
  <c r="B1472" i="132" s="1"/>
  <c r="B1473" i="132" s="1"/>
  <c r="B1474" i="132" s="1"/>
  <c r="B1475" i="132" s="1"/>
  <c r="B1476" i="132" s="1"/>
  <c r="B1477" i="132" s="1"/>
  <c r="B1478" i="132" s="1"/>
  <c r="B1479" i="132" s="1"/>
  <c r="B1480" i="132" s="1"/>
  <c r="B1481" i="132" s="1"/>
  <c r="B1482" i="132" s="1"/>
  <c r="B1483" i="132" s="1"/>
  <c r="B1484" i="132" s="1"/>
  <c r="B1485" i="132" s="1"/>
  <c r="B1486" i="132" s="1"/>
  <c r="B1487" i="132" s="1"/>
  <c r="B1488" i="132" s="1"/>
  <c r="B1489" i="132" s="1"/>
  <c r="B1490" i="132" s="1"/>
  <c r="B1491" i="132" s="1"/>
  <c r="B1492" i="132" s="1"/>
  <c r="B1493" i="132" s="1"/>
  <c r="B1494" i="132" s="1"/>
  <c r="B1495" i="132" s="1"/>
  <c r="B1496" i="132" s="1"/>
  <c r="B1497" i="132" s="1"/>
  <c r="B1498" i="132" s="1"/>
  <c r="B1499" i="132" s="1"/>
  <c r="B1500" i="132" s="1"/>
  <c r="B1501" i="132" s="1"/>
  <c r="B1502" i="132" s="1"/>
  <c r="B1503" i="132" s="1"/>
  <c r="B1504" i="132" s="1"/>
  <c r="B1505" i="132" s="1"/>
  <c r="B1506" i="132" s="1"/>
  <c r="B1507" i="132" s="1"/>
  <c r="B1508" i="132" s="1"/>
  <c r="B1509" i="132" s="1"/>
  <c r="B1510" i="132" s="1"/>
  <c r="B1511" i="132" s="1"/>
  <c r="B1512" i="132" s="1"/>
  <c r="B1513" i="132" s="1"/>
  <c r="B1514" i="132" s="1"/>
  <c r="B1515" i="132" s="1"/>
  <c r="B1516" i="132" s="1"/>
  <c r="B1517" i="132" s="1"/>
  <c r="B1518" i="132" s="1"/>
  <c r="B1519" i="132" s="1"/>
  <c r="B1520" i="132" s="1"/>
  <c r="B1521" i="132" s="1"/>
  <c r="B1522" i="132" s="1"/>
  <c r="B1523" i="132" s="1"/>
  <c r="B1524" i="132" s="1"/>
  <c r="B1525" i="132" s="1"/>
  <c r="B1526" i="132" s="1"/>
  <c r="B1527" i="132" s="1"/>
  <c r="B1528" i="132" s="1"/>
  <c r="B1529" i="132" s="1"/>
  <c r="B1530" i="132" s="1"/>
  <c r="B1531" i="132" s="1"/>
  <c r="B1532" i="132" s="1"/>
  <c r="B1533" i="132" s="1"/>
  <c r="B1534" i="132" s="1"/>
  <c r="B1535" i="132" s="1"/>
  <c r="B1536" i="132" s="1"/>
  <c r="B1537" i="132" s="1"/>
  <c r="B1538" i="132" s="1"/>
  <c r="B1539" i="132" s="1"/>
  <c r="B1540" i="132" s="1"/>
  <c r="B1541" i="132" s="1"/>
  <c r="B1542" i="132" s="1"/>
  <c r="B1543" i="132" s="1"/>
  <c r="B1544" i="132" s="1"/>
  <c r="B1545" i="132" s="1"/>
  <c r="B1546" i="132" s="1"/>
  <c r="B1547" i="132" s="1"/>
  <c r="B1548" i="132" s="1"/>
  <c r="B1549" i="132" s="1"/>
  <c r="B1550" i="132" s="1"/>
  <c r="B1551" i="132" s="1"/>
  <c r="B1552" i="132" s="1"/>
  <c r="B1553" i="132" s="1"/>
  <c r="B1554" i="132" s="1"/>
  <c r="B1555" i="132" s="1"/>
  <c r="B1556" i="132" s="1"/>
  <c r="B1557" i="132" s="1"/>
  <c r="B1558" i="132" s="1"/>
  <c r="B1559" i="132" s="1"/>
  <c r="B1560" i="132" s="1"/>
  <c r="B1561" i="132" s="1"/>
  <c r="B1562" i="132" s="1"/>
  <c r="B1563" i="132" s="1"/>
  <c r="B1564" i="132" s="1"/>
  <c r="B1565" i="132" s="1"/>
  <c r="B1566" i="132" s="1"/>
  <c r="B1567" i="132" s="1"/>
  <c r="B1568" i="132" s="1"/>
  <c r="B1569" i="132" s="1"/>
  <c r="B1570" i="132" s="1"/>
  <c r="B1571" i="132" s="1"/>
  <c r="B1572" i="132" s="1"/>
  <c r="B1573" i="132" s="1"/>
  <c r="B1574" i="132" s="1"/>
  <c r="B1575" i="132" s="1"/>
  <c r="B1576" i="132" s="1"/>
  <c r="B1577" i="132" s="1"/>
  <c r="B1578" i="132" s="1"/>
  <c r="B1579" i="132" s="1"/>
  <c r="B1580" i="132" s="1"/>
  <c r="B1581" i="132" s="1"/>
  <c r="B1582" i="132" s="1"/>
  <c r="B1583" i="132" s="1"/>
  <c r="B1584" i="132" s="1"/>
  <c r="B1585" i="132" s="1"/>
  <c r="B1586" i="132" s="1"/>
  <c r="B1587" i="132" s="1"/>
  <c r="B1588" i="132" s="1"/>
  <c r="B1589" i="132" s="1"/>
  <c r="B1590" i="132" s="1"/>
  <c r="B1591" i="132" s="1"/>
  <c r="B1592" i="132" s="1"/>
  <c r="B1593" i="132" s="1"/>
  <c r="B1594" i="132" s="1"/>
  <c r="B1595" i="132" s="1"/>
  <c r="B1596" i="132" s="1"/>
  <c r="B1597" i="132" s="1"/>
  <c r="B1598" i="132" s="1"/>
  <c r="B1599" i="132" s="1"/>
  <c r="B1600" i="132" s="1"/>
  <c r="B1601" i="132" s="1"/>
  <c r="B1602" i="132" s="1"/>
  <c r="B1603" i="132" s="1"/>
  <c r="B1604" i="132" s="1"/>
  <c r="B1605" i="132" s="1"/>
  <c r="B1606" i="132" s="1"/>
  <c r="B1607" i="132" s="1"/>
  <c r="B1608" i="132" s="1"/>
  <c r="B1609" i="132" s="1"/>
  <c r="B1610" i="132" s="1"/>
  <c r="B1611" i="132" s="1"/>
  <c r="B1612" i="132" s="1"/>
  <c r="B1613" i="132" s="1"/>
  <c r="B1614" i="132" s="1"/>
  <c r="B1615" i="132" s="1"/>
  <c r="B1616" i="132" s="1"/>
  <c r="B1617" i="132" s="1"/>
  <c r="B1618" i="132" s="1"/>
  <c r="B1619" i="132" s="1"/>
  <c r="B1620" i="132" s="1"/>
  <c r="B1621" i="132" s="1"/>
  <c r="B1622" i="132" s="1"/>
  <c r="B1623" i="132" s="1"/>
  <c r="B1624" i="132" s="1"/>
  <c r="B1625" i="132" s="1"/>
  <c r="B1626" i="132" s="1"/>
  <c r="B1627" i="132" s="1"/>
  <c r="B1628" i="132" s="1"/>
  <c r="B1629" i="132" s="1"/>
  <c r="B1630" i="132" s="1"/>
  <c r="B1631" i="132" s="1"/>
  <c r="B1632" i="132" s="1"/>
  <c r="B1633" i="132" s="1"/>
  <c r="B1634" i="132" s="1"/>
  <c r="B1635" i="132" s="1"/>
  <c r="B1636" i="132" s="1"/>
  <c r="B1637" i="132" s="1"/>
  <c r="B1638" i="132" s="1"/>
  <c r="B1639" i="132" s="1"/>
  <c r="B1640" i="132" s="1"/>
  <c r="B1641" i="132" s="1"/>
  <c r="B1642" i="132" s="1"/>
  <c r="B1643" i="132" s="1"/>
  <c r="B1644" i="132" s="1"/>
  <c r="B1645" i="132" s="1"/>
  <c r="B1646" i="132" s="1"/>
  <c r="B1647" i="132" s="1"/>
  <c r="B1648" i="132" s="1"/>
  <c r="B1649" i="132" s="1"/>
  <c r="B1650" i="132" s="1"/>
  <c r="B1651" i="132" s="1"/>
  <c r="B1652" i="132" s="1"/>
  <c r="B1653" i="132" s="1"/>
  <c r="B1654" i="132" s="1"/>
  <c r="B1655" i="132" s="1"/>
  <c r="B1656" i="132" s="1"/>
  <c r="B1657" i="132" s="1"/>
  <c r="B1658" i="132" s="1"/>
  <c r="B1659" i="132" s="1"/>
  <c r="B1660" i="132" s="1"/>
  <c r="B1661" i="132" s="1"/>
  <c r="B1662" i="132" s="1"/>
  <c r="B1663" i="132" s="1"/>
  <c r="B1664" i="132" s="1"/>
  <c r="B1665" i="132" s="1"/>
  <c r="B1666" i="132" s="1"/>
  <c r="B1667" i="132" s="1"/>
  <c r="B1668" i="132" s="1"/>
  <c r="B1669" i="132" s="1"/>
  <c r="B1670" i="132" s="1"/>
  <c r="B1671" i="132" s="1"/>
  <c r="B1672" i="132" s="1"/>
  <c r="B1673" i="132" s="1"/>
  <c r="B1674" i="132" s="1"/>
  <c r="B1675" i="132" s="1"/>
  <c r="B1676" i="132" s="1"/>
  <c r="B1677" i="132" s="1"/>
  <c r="B1678" i="132" s="1"/>
  <c r="B1679" i="132" s="1"/>
  <c r="B1680" i="132" s="1"/>
  <c r="B1681" i="132" s="1"/>
  <c r="B1682" i="132" s="1"/>
  <c r="B1683" i="132" s="1"/>
  <c r="B1684" i="132" s="1"/>
  <c r="B1685" i="132" s="1"/>
  <c r="B1686" i="132" s="1"/>
  <c r="B1687" i="132" s="1"/>
  <c r="B1688" i="132" s="1"/>
  <c r="B1689" i="132" s="1"/>
  <c r="B1690" i="132" s="1"/>
  <c r="B1691" i="132" s="1"/>
  <c r="B1692" i="132" s="1"/>
  <c r="B1693" i="132" s="1"/>
  <c r="B1694" i="132" s="1"/>
  <c r="B1695" i="132" s="1"/>
  <c r="B1696" i="132" s="1"/>
  <c r="B1697" i="132" s="1"/>
  <c r="B1698" i="132" s="1"/>
  <c r="B1699" i="132" s="1"/>
  <c r="B1700" i="132" s="1"/>
  <c r="B1701" i="132" s="1"/>
  <c r="B1702" i="132" s="1"/>
  <c r="B1703" i="132" s="1"/>
  <c r="B1704" i="132" s="1"/>
  <c r="B1705" i="132" s="1"/>
  <c r="B1706" i="132" s="1"/>
  <c r="B1707" i="132" s="1"/>
  <c r="B1708" i="132" s="1"/>
  <c r="B1709" i="132" s="1"/>
  <c r="B1710" i="132" s="1"/>
  <c r="B1711" i="132" s="1"/>
  <c r="B1712" i="132" s="1"/>
  <c r="B1713" i="132" s="1"/>
  <c r="B1714" i="132" s="1"/>
  <c r="B1715" i="132" s="1"/>
  <c r="B1716" i="132" s="1"/>
  <c r="B1717" i="132" s="1"/>
  <c r="B1718" i="132" s="1"/>
  <c r="B1719" i="132" s="1"/>
  <c r="B1720" i="132" s="1"/>
  <c r="B1721" i="132" s="1"/>
  <c r="B1722" i="132" s="1"/>
  <c r="B1723" i="132" s="1"/>
  <c r="B1724" i="132" s="1"/>
  <c r="B1725" i="132" s="1"/>
  <c r="B1726" i="132" s="1"/>
  <c r="B1727" i="132" s="1"/>
  <c r="B1728" i="132" s="1"/>
  <c r="B1729" i="132" s="1"/>
  <c r="B1730" i="132" s="1"/>
  <c r="B1731" i="132" s="1"/>
  <c r="B1732" i="132" s="1"/>
  <c r="B1733" i="132" s="1"/>
  <c r="B1734" i="132" s="1"/>
  <c r="B1735" i="132" s="1"/>
  <c r="B1736" i="132" s="1"/>
  <c r="B1737" i="132" s="1"/>
  <c r="B1738" i="132" s="1"/>
  <c r="B1739" i="132" s="1"/>
  <c r="B1740" i="132" s="1"/>
  <c r="B1741" i="132" s="1"/>
  <c r="B1742" i="132" s="1"/>
  <c r="B1743" i="132" s="1"/>
  <c r="B1744" i="132" s="1"/>
  <c r="B1745" i="132" s="1"/>
  <c r="B1746" i="132" s="1"/>
  <c r="B1747" i="132" s="1"/>
  <c r="B1748" i="132" s="1"/>
  <c r="B1749" i="132" s="1"/>
  <c r="B1750" i="132" s="1"/>
  <c r="B1751" i="132" s="1"/>
  <c r="B1752" i="132" s="1"/>
  <c r="B1753" i="132" s="1"/>
  <c r="B1754" i="132" s="1"/>
  <c r="B1755" i="132" s="1"/>
  <c r="B1756" i="132" s="1"/>
  <c r="B1757" i="132" s="1"/>
  <c r="B1758" i="132" s="1"/>
  <c r="B1759" i="132" s="1"/>
  <c r="B1760" i="132" s="1"/>
  <c r="B1761" i="132" s="1"/>
  <c r="B1762" i="132" s="1"/>
  <c r="B1763" i="132" s="1"/>
  <c r="B1764" i="132" s="1"/>
  <c r="B1765" i="132" s="1"/>
  <c r="B1766" i="132" s="1"/>
  <c r="B1767" i="132" s="1"/>
  <c r="B1768" i="132" s="1"/>
  <c r="B1769" i="132" s="1"/>
  <c r="B1770" i="132" s="1"/>
  <c r="B1771" i="132" s="1"/>
  <c r="B1772" i="132" s="1"/>
  <c r="B1773" i="132" s="1"/>
  <c r="B1774" i="132" s="1"/>
  <c r="B1775" i="132" s="1"/>
  <c r="B1776" i="132" s="1"/>
  <c r="B1777" i="132" s="1"/>
  <c r="B1778" i="132" s="1"/>
  <c r="B1779" i="132" s="1"/>
  <c r="B1780" i="132" s="1"/>
  <c r="B1781" i="132" s="1"/>
  <c r="B1782" i="132" s="1"/>
  <c r="B1783" i="132" s="1"/>
  <c r="B1784" i="132" s="1"/>
  <c r="B1785" i="132" s="1"/>
  <c r="B1786" i="132" s="1"/>
  <c r="B1787" i="132" s="1"/>
  <c r="B1788" i="132" s="1"/>
  <c r="B1789" i="132" s="1"/>
  <c r="B1790" i="132" s="1"/>
  <c r="B1791" i="132" s="1"/>
  <c r="B1792" i="132" s="1"/>
  <c r="B1793" i="132" s="1"/>
  <c r="B1794" i="132" s="1"/>
  <c r="B1795" i="132" s="1"/>
  <c r="B1796" i="132" s="1"/>
  <c r="B1797" i="132" s="1"/>
  <c r="B1798" i="132" s="1"/>
  <c r="B1799" i="132" s="1"/>
  <c r="B1800" i="132" s="1"/>
  <c r="B1801" i="132" s="1"/>
  <c r="B1802" i="132" s="1"/>
  <c r="B1803" i="132" s="1"/>
  <c r="B1804" i="132" s="1"/>
  <c r="B1805" i="132" s="1"/>
  <c r="B1806" i="132" s="1"/>
  <c r="B1807" i="132" s="1"/>
  <c r="B1808" i="132" s="1"/>
  <c r="B1809" i="132" s="1"/>
  <c r="B1810" i="132" s="1"/>
  <c r="B1811" i="132" s="1"/>
  <c r="B1812" i="132" s="1"/>
  <c r="B1813" i="132" s="1"/>
  <c r="B1814" i="132" s="1"/>
  <c r="B1815" i="132" s="1"/>
  <c r="B1816" i="132" s="1"/>
  <c r="B1817" i="132" s="1"/>
  <c r="B1818" i="132" s="1"/>
  <c r="B1819" i="132" s="1"/>
  <c r="B1820" i="132" s="1"/>
  <c r="B1821" i="132" s="1"/>
  <c r="B1822" i="132" s="1"/>
  <c r="B1823" i="132" s="1"/>
  <c r="B1824" i="132" s="1"/>
  <c r="B1825" i="132" s="1"/>
  <c r="B1826" i="132" s="1"/>
  <c r="B1827" i="132" s="1"/>
  <c r="B1828" i="132" s="1"/>
  <c r="B1829" i="132" s="1"/>
  <c r="B1830" i="132" s="1"/>
  <c r="B1831" i="132" s="1"/>
  <c r="B1832" i="132" s="1"/>
  <c r="B1833" i="132" s="1"/>
  <c r="B1834" i="132" s="1"/>
  <c r="B1835" i="132" s="1"/>
  <c r="B1836" i="132" s="1"/>
  <c r="B1837" i="132" s="1"/>
  <c r="B1838" i="132" s="1"/>
  <c r="B1839" i="132" s="1"/>
  <c r="B1840" i="132" s="1"/>
  <c r="B1841" i="132" s="1"/>
  <c r="B1842" i="132" s="1"/>
  <c r="B1843" i="132" s="1"/>
  <c r="B1844" i="132" s="1"/>
  <c r="B1845" i="132" s="1"/>
  <c r="B1846" i="132" s="1"/>
  <c r="B1847" i="132" s="1"/>
  <c r="B1848" i="132" s="1"/>
  <c r="B1849" i="132" s="1"/>
  <c r="B1850" i="132" s="1"/>
  <c r="B1851" i="132" s="1"/>
  <c r="B1852" i="132" s="1"/>
  <c r="B1853" i="132" s="1"/>
  <c r="B1854" i="132" s="1"/>
  <c r="B1855" i="132" s="1"/>
  <c r="B1856" i="132" s="1"/>
  <c r="B1857" i="132" s="1"/>
  <c r="B1858" i="132" s="1"/>
  <c r="B1859" i="132" s="1"/>
  <c r="B1860" i="132" s="1"/>
  <c r="B1861" i="132" s="1"/>
  <c r="B1862" i="132" s="1"/>
  <c r="B1863" i="132" s="1"/>
  <c r="B1864" i="132" s="1"/>
  <c r="B1865" i="132" s="1"/>
  <c r="B1866" i="132" s="1"/>
  <c r="B1867" i="132" s="1"/>
  <c r="B1868" i="132" s="1"/>
  <c r="B1869" i="132" s="1"/>
  <c r="B1870" i="132" s="1"/>
  <c r="B1871" i="132" s="1"/>
  <c r="B1872" i="132" s="1"/>
  <c r="B1873" i="132" s="1"/>
  <c r="B1874" i="132" s="1"/>
  <c r="B1875" i="132" s="1"/>
  <c r="B1876" i="132" s="1"/>
  <c r="B1877" i="132" s="1"/>
  <c r="B1878" i="132" s="1"/>
  <c r="B1879" i="132" s="1"/>
  <c r="B1880" i="132" s="1"/>
  <c r="B1881" i="132" s="1"/>
  <c r="B1882" i="132" s="1"/>
  <c r="B1883" i="132" s="1"/>
  <c r="B1884" i="132" s="1"/>
  <c r="B1885" i="132" s="1"/>
  <c r="B1886" i="132" s="1"/>
  <c r="B1887" i="132" s="1"/>
  <c r="B1888" i="132" s="1"/>
  <c r="B1889" i="132" s="1"/>
  <c r="B1890" i="132" s="1"/>
  <c r="B1891" i="132" s="1"/>
  <c r="B1892" i="132" s="1"/>
  <c r="B1893" i="132" s="1"/>
  <c r="B1894" i="132" s="1"/>
  <c r="B1895" i="132" s="1"/>
  <c r="B1896" i="132" s="1"/>
  <c r="B1897" i="132" s="1"/>
  <c r="B1898" i="132" s="1"/>
  <c r="B1899" i="132" s="1"/>
  <c r="B1900" i="132" s="1"/>
  <c r="B1901" i="132" s="1"/>
  <c r="B1902" i="132" s="1"/>
  <c r="B1903" i="132" s="1"/>
  <c r="B1904" i="132" s="1"/>
  <c r="B1905" i="132" s="1"/>
  <c r="B1906" i="132" s="1"/>
  <c r="B1907" i="132" s="1"/>
  <c r="B1908" i="132" s="1"/>
  <c r="B1909" i="132" s="1"/>
  <c r="B1910" i="132" s="1"/>
  <c r="B1911" i="132" s="1"/>
  <c r="B1912" i="132" s="1"/>
  <c r="B1913" i="132" s="1"/>
  <c r="B1914" i="132" s="1"/>
  <c r="B1915" i="132" s="1"/>
  <c r="B1916" i="132" s="1"/>
  <c r="B1917" i="132" s="1"/>
  <c r="B1918" i="132" s="1"/>
  <c r="B1919" i="132" s="1"/>
  <c r="B1920" i="132" s="1"/>
  <c r="B1921" i="132" s="1"/>
  <c r="B1922" i="132" s="1"/>
  <c r="B1923" i="132" s="1"/>
  <c r="B1924" i="132" s="1"/>
  <c r="B1925" i="132" s="1"/>
  <c r="B1926" i="132" s="1"/>
  <c r="B1927" i="132" s="1"/>
  <c r="B1928" i="132" s="1"/>
  <c r="B1929" i="132" s="1"/>
  <c r="B1930" i="132" s="1"/>
  <c r="B1931" i="132" s="1"/>
  <c r="B1932" i="132" s="1"/>
  <c r="B1933" i="132" s="1"/>
  <c r="B1934" i="132" s="1"/>
  <c r="B1935" i="132" s="1"/>
  <c r="B1936" i="132" s="1"/>
  <c r="B1937" i="132" s="1"/>
  <c r="B1938" i="132" s="1"/>
  <c r="B1939" i="132" s="1"/>
  <c r="B1940" i="132" s="1"/>
  <c r="B1941" i="132" s="1"/>
  <c r="B1942" i="132" s="1"/>
  <c r="B1943" i="132" s="1"/>
  <c r="B1944" i="132" s="1"/>
  <c r="B1945" i="132" s="1"/>
  <c r="B1946" i="132" s="1"/>
  <c r="B1947" i="132" s="1"/>
  <c r="B1948" i="132" s="1"/>
  <c r="B1949" i="132" s="1"/>
  <c r="B1950" i="132" s="1"/>
  <c r="B1951" i="132" s="1"/>
  <c r="B1952" i="132" s="1"/>
  <c r="B1953" i="132" s="1"/>
  <c r="B1954" i="132" s="1"/>
  <c r="B1955" i="132" s="1"/>
  <c r="B1956" i="132" s="1"/>
  <c r="B1957" i="132" s="1"/>
  <c r="B1958" i="132" s="1"/>
  <c r="B1959" i="132" s="1"/>
  <c r="B1960" i="132" s="1"/>
  <c r="B1961" i="132" s="1"/>
  <c r="B1962" i="132" s="1"/>
  <c r="B1963" i="132" s="1"/>
  <c r="B1964" i="132" s="1"/>
  <c r="B1965" i="132" s="1"/>
  <c r="B1966" i="132" s="1"/>
  <c r="B1967" i="132" s="1"/>
  <c r="B1968" i="132" s="1"/>
  <c r="B1969" i="132" s="1"/>
  <c r="B1970" i="132" s="1"/>
  <c r="B1971" i="132" s="1"/>
  <c r="B1972" i="132" s="1"/>
  <c r="B1973" i="132" s="1"/>
  <c r="B1974" i="132" s="1"/>
  <c r="B1975" i="132" s="1"/>
  <c r="B1976" i="132" s="1"/>
  <c r="B1977" i="132" s="1"/>
  <c r="B1978" i="132" s="1"/>
  <c r="B1979" i="132" s="1"/>
  <c r="B1980" i="132" s="1"/>
  <c r="B1981" i="132" s="1"/>
  <c r="B1982" i="132" s="1"/>
  <c r="B1983" i="132" s="1"/>
  <c r="B1984" i="132" s="1"/>
  <c r="B1985" i="132" s="1"/>
  <c r="B1986" i="132" s="1"/>
  <c r="B1987" i="132" s="1"/>
  <c r="B1988" i="132" s="1"/>
  <c r="B1989" i="132" s="1"/>
  <c r="B1990" i="132" s="1"/>
  <c r="B1991" i="132" s="1"/>
  <c r="B1992" i="132" s="1"/>
  <c r="B1993" i="132" s="1"/>
  <c r="B1994" i="132" s="1"/>
  <c r="B1995" i="132" s="1"/>
  <c r="B1996" i="132" s="1"/>
  <c r="B1997" i="132" s="1"/>
  <c r="B1998" i="132" s="1"/>
  <c r="B1999" i="132" s="1"/>
  <c r="B2000" i="132" s="1"/>
  <c r="B2001" i="132" s="1"/>
  <c r="B2002" i="132" s="1"/>
  <c r="B2003" i="132" s="1"/>
  <c r="B2004" i="132" s="1"/>
  <c r="B2005" i="132" s="1"/>
  <c r="B2006" i="132" s="1"/>
  <c r="B2007" i="132" s="1"/>
  <c r="B2008" i="132" s="1"/>
  <c r="B2009" i="132" s="1"/>
  <c r="B2010" i="132" s="1"/>
  <c r="B2011" i="132" s="1"/>
  <c r="B2012" i="132" s="1"/>
  <c r="B2013" i="132" s="1"/>
  <c r="B2014" i="132" s="1"/>
  <c r="B2015" i="132" s="1"/>
  <c r="B2016" i="132" s="1"/>
  <c r="B2017" i="132" s="1"/>
  <c r="B2018" i="132" s="1"/>
  <c r="B2019" i="132" s="1"/>
  <c r="B2020" i="132" s="1"/>
  <c r="B2021" i="132" s="1"/>
  <c r="B2022" i="132" s="1"/>
  <c r="B2023" i="132" s="1"/>
  <c r="B2024" i="132" s="1"/>
  <c r="B2025" i="132" s="1"/>
  <c r="B2026" i="132" s="1"/>
  <c r="B2027" i="132" s="1"/>
  <c r="B2028" i="132" s="1"/>
  <c r="B2029" i="132" s="1"/>
  <c r="B2030" i="132" s="1"/>
  <c r="B2031" i="132" s="1"/>
  <c r="B2032" i="132" s="1"/>
  <c r="B2033" i="132" s="1"/>
  <c r="B2034" i="132" s="1"/>
  <c r="B2035" i="132" s="1"/>
  <c r="B2036" i="132" s="1"/>
  <c r="B2037" i="132" s="1"/>
  <c r="B2038" i="132" s="1"/>
  <c r="B2039" i="132" s="1"/>
  <c r="B2040" i="132" s="1"/>
  <c r="B2041" i="132" s="1"/>
  <c r="B2042" i="132" s="1"/>
  <c r="B2043" i="132" s="1"/>
  <c r="B2044" i="132" s="1"/>
  <c r="B2045" i="132" s="1"/>
  <c r="B2046" i="132" s="1"/>
  <c r="B2047" i="132" s="1"/>
  <c r="B2048" i="132" s="1"/>
  <c r="B2049" i="132" s="1"/>
  <c r="B2050" i="132" s="1"/>
  <c r="B2051" i="132" s="1"/>
  <c r="B2052" i="132" s="1"/>
  <c r="B2053" i="132" s="1"/>
  <c r="B2054" i="132" s="1"/>
  <c r="B2055" i="132" s="1"/>
  <c r="B2056" i="132" s="1"/>
  <c r="B2057" i="132" s="1"/>
  <c r="B2058" i="132" s="1"/>
  <c r="B2059" i="132" s="1"/>
  <c r="B2060" i="132" s="1"/>
  <c r="B2061" i="132" s="1"/>
  <c r="B2062" i="132" s="1"/>
  <c r="B2063" i="132" s="1"/>
  <c r="B2064" i="132" s="1"/>
  <c r="B2065" i="132" s="1"/>
  <c r="B2066" i="132" s="1"/>
  <c r="B2067" i="132" s="1"/>
  <c r="B2068" i="132" s="1"/>
  <c r="B2069" i="132" s="1"/>
  <c r="B2070" i="132" s="1"/>
  <c r="B2071" i="132" s="1"/>
  <c r="B2072" i="132" s="1"/>
  <c r="B2073" i="132" s="1"/>
  <c r="B2074" i="132" s="1"/>
  <c r="B2075" i="132" s="1"/>
  <c r="B2076" i="132" s="1"/>
  <c r="B2077" i="132" s="1"/>
  <c r="B2078" i="132" s="1"/>
  <c r="B2079" i="132" s="1"/>
  <c r="B2080" i="132" s="1"/>
  <c r="B2081" i="132" s="1"/>
  <c r="B2082" i="132" s="1"/>
  <c r="B2083" i="132" s="1"/>
  <c r="B2084" i="132" s="1"/>
  <c r="B2085" i="132" s="1"/>
  <c r="B2086" i="132" s="1"/>
  <c r="B2087" i="132" s="1"/>
  <c r="B2088" i="132" s="1"/>
  <c r="B2089" i="132" s="1"/>
  <c r="B2090" i="132" s="1"/>
  <c r="B2091" i="132" s="1"/>
  <c r="B2092" i="132" s="1"/>
  <c r="B2093" i="132" s="1"/>
  <c r="B2094" i="132" s="1"/>
  <c r="B2095" i="132" s="1"/>
  <c r="B2096" i="132" s="1"/>
  <c r="B2097" i="132" s="1"/>
  <c r="B2098" i="132" s="1"/>
  <c r="B2099" i="132" s="1"/>
  <c r="B2100" i="132" s="1"/>
  <c r="B2101" i="132" s="1"/>
  <c r="B2102" i="132" s="1"/>
  <c r="B2103" i="132" s="1"/>
  <c r="B2104" i="132" s="1"/>
  <c r="B2105" i="132" s="1"/>
  <c r="B2106" i="132" s="1"/>
  <c r="B2107" i="132" s="1"/>
  <c r="B2108" i="132" s="1"/>
  <c r="B2109" i="132" s="1"/>
  <c r="B2110" i="132" s="1"/>
  <c r="B2111" i="132" s="1"/>
  <c r="B2112" i="132" s="1"/>
  <c r="B2113" i="132" s="1"/>
  <c r="B2114" i="132" s="1"/>
  <c r="B2115" i="132" s="1"/>
  <c r="B2116" i="132" s="1"/>
  <c r="B2117" i="132" s="1"/>
  <c r="B2118" i="132" s="1"/>
  <c r="B2119" i="132" s="1"/>
  <c r="B2120" i="132" s="1"/>
  <c r="B2121" i="132" s="1"/>
  <c r="B2122" i="132" s="1"/>
  <c r="B2123" i="132" s="1"/>
  <c r="B2124" i="132" s="1"/>
  <c r="B2125" i="132" s="1"/>
  <c r="B2126" i="132" s="1"/>
  <c r="B2127" i="132" s="1"/>
  <c r="B2128" i="132" s="1"/>
  <c r="B2129" i="132" s="1"/>
  <c r="B2130" i="132" s="1"/>
  <c r="B2131" i="132" s="1"/>
  <c r="B2132" i="132" s="1"/>
  <c r="B2133" i="132" s="1"/>
  <c r="B2134" i="132" s="1"/>
  <c r="B2135" i="132" s="1"/>
  <c r="B2136" i="132" s="1"/>
  <c r="B2137" i="132" s="1"/>
  <c r="B2138" i="132" s="1"/>
  <c r="B2139" i="132" s="1"/>
  <c r="B2140" i="132" s="1"/>
  <c r="B2141" i="132" s="1"/>
  <c r="B2142" i="132" s="1"/>
  <c r="B2143" i="132" s="1"/>
  <c r="B2144" i="132" s="1"/>
  <c r="B2145" i="132" s="1"/>
  <c r="B2146" i="132" s="1"/>
  <c r="B2147" i="132" s="1"/>
  <c r="B2148" i="132" s="1"/>
  <c r="B2149" i="132" s="1"/>
  <c r="B2150" i="132" s="1"/>
  <c r="B2151" i="132" s="1"/>
  <c r="B2152" i="132" s="1"/>
  <c r="B2153" i="132" s="1"/>
  <c r="B2154" i="132" s="1"/>
  <c r="B2155" i="132" s="1"/>
  <c r="B2156" i="132" s="1"/>
  <c r="B2157" i="132" s="1"/>
  <c r="B2158" i="132" s="1"/>
  <c r="B2159" i="132" s="1"/>
  <c r="B2160" i="132" s="1"/>
  <c r="B2161" i="132" s="1"/>
  <c r="B2162" i="132" s="1"/>
  <c r="B2163" i="132" s="1"/>
  <c r="B2164" i="132" s="1"/>
  <c r="B2165" i="132" s="1"/>
  <c r="B2166" i="132" s="1"/>
  <c r="B2167" i="132" s="1"/>
  <c r="B2168" i="132" s="1"/>
  <c r="B2169" i="132" s="1"/>
  <c r="B2170" i="132" s="1"/>
  <c r="B2171" i="132" s="1"/>
  <c r="B2172" i="132" s="1"/>
  <c r="B2173" i="132" s="1"/>
  <c r="B2174" i="132" s="1"/>
  <c r="B2175" i="132" s="1"/>
  <c r="B2176" i="132" s="1"/>
  <c r="B2177" i="132" s="1"/>
  <c r="B2178" i="132" s="1"/>
  <c r="B2179" i="132" s="1"/>
  <c r="B2180" i="132" s="1"/>
  <c r="B2181" i="132" s="1"/>
  <c r="B2182" i="132" s="1"/>
  <c r="B2183" i="132" s="1"/>
  <c r="B2184" i="132" s="1"/>
  <c r="B2185" i="132" s="1"/>
  <c r="B2186" i="132" s="1"/>
  <c r="B2187" i="132" s="1"/>
  <c r="B2188" i="132" s="1"/>
  <c r="B2189" i="132" s="1"/>
  <c r="B2190" i="132" s="1"/>
  <c r="B2191" i="132" s="1"/>
  <c r="B2192" i="132" s="1"/>
  <c r="B2193" i="132" s="1"/>
  <c r="B2194" i="132" s="1"/>
  <c r="B2195" i="132" s="1"/>
  <c r="B2196" i="132" s="1"/>
  <c r="B2197" i="132" s="1"/>
  <c r="B2198" i="132" s="1"/>
  <c r="B2199" i="132" s="1"/>
  <c r="B2200" i="132" s="1"/>
  <c r="B2201" i="132" s="1"/>
  <c r="B2202" i="132" s="1"/>
  <c r="B2203" i="132" s="1"/>
  <c r="B2204" i="132" s="1"/>
  <c r="B2205" i="132" s="1"/>
  <c r="B2206" i="132" s="1"/>
  <c r="B2207" i="132" s="1"/>
  <c r="B2208" i="132" s="1"/>
  <c r="B2209" i="132" s="1"/>
  <c r="B2210" i="132" s="1"/>
  <c r="B2211" i="132" s="1"/>
  <c r="B2212" i="132" s="1"/>
  <c r="B2213" i="132" s="1"/>
  <c r="B2214" i="132" s="1"/>
  <c r="B2215" i="132" s="1"/>
  <c r="B2216" i="132" s="1"/>
  <c r="B2217" i="132" s="1"/>
  <c r="B2218" i="132" s="1"/>
  <c r="B2219" i="132" s="1"/>
  <c r="B2220" i="132" s="1"/>
  <c r="B2221" i="132" s="1"/>
  <c r="B2222" i="132" s="1"/>
  <c r="B2223" i="132" s="1"/>
  <c r="B2224" i="132" s="1"/>
  <c r="B2225" i="132" s="1"/>
  <c r="B2226" i="132" s="1"/>
  <c r="B2227" i="132" s="1"/>
  <c r="B2228" i="132" s="1"/>
  <c r="B2229" i="132" s="1"/>
  <c r="B2230" i="132" s="1"/>
  <c r="B2231" i="132" s="1"/>
  <c r="B2232" i="132" s="1"/>
  <c r="B2233" i="132" s="1"/>
  <c r="B2234" i="132" s="1"/>
  <c r="B2235" i="132" s="1"/>
  <c r="B2236" i="132" s="1"/>
  <c r="B2237" i="132" s="1"/>
  <c r="B2238" i="132" s="1"/>
  <c r="B2239" i="132" s="1"/>
  <c r="B2240" i="132" s="1"/>
  <c r="B2241" i="132" s="1"/>
  <c r="B2242" i="132" s="1"/>
  <c r="B2243" i="132" s="1"/>
  <c r="B2244" i="132" s="1"/>
  <c r="B2245" i="132" s="1"/>
  <c r="B2246" i="132" s="1"/>
  <c r="B2247" i="132" s="1"/>
  <c r="B2248" i="132" s="1"/>
  <c r="B2249" i="132" s="1"/>
  <c r="B2250" i="132" s="1"/>
  <c r="B2251" i="132" s="1"/>
  <c r="B2252" i="132" s="1"/>
  <c r="B2253" i="132" s="1"/>
  <c r="B2254" i="132" s="1"/>
  <c r="B2255" i="132" s="1"/>
  <c r="B2256" i="132" s="1"/>
  <c r="B2257" i="132" s="1"/>
  <c r="B2258" i="132" s="1"/>
  <c r="B2259" i="132" s="1"/>
  <c r="B2260" i="132" s="1"/>
  <c r="B2261" i="132" s="1"/>
  <c r="B2262" i="132" s="1"/>
  <c r="B2263" i="132" s="1"/>
  <c r="B2264" i="132" s="1"/>
  <c r="B2265" i="132" s="1"/>
  <c r="B2266" i="132" s="1"/>
  <c r="B2267" i="132" s="1"/>
  <c r="B2268" i="132" s="1"/>
  <c r="B2269" i="132" s="1"/>
  <c r="B2270" i="132" s="1"/>
  <c r="B2271" i="132" s="1"/>
  <c r="B2272" i="132" s="1"/>
  <c r="B2273" i="132" s="1"/>
  <c r="B2274" i="132" s="1"/>
  <c r="B2275" i="132" s="1"/>
  <c r="B2276" i="132" s="1"/>
  <c r="B2277" i="132" s="1"/>
  <c r="B2278" i="132" s="1"/>
  <c r="B2279" i="132" s="1"/>
  <c r="B2280" i="132" s="1"/>
  <c r="B2281" i="132" s="1"/>
  <c r="B2282" i="132" s="1"/>
  <c r="B2283" i="132" s="1"/>
  <c r="B2284" i="132" s="1"/>
  <c r="B2285" i="132" s="1"/>
  <c r="B2286" i="132" s="1"/>
  <c r="B2287" i="132" s="1"/>
  <c r="B2288" i="132" s="1"/>
  <c r="B2289" i="132" s="1"/>
  <c r="B2290" i="132" s="1"/>
  <c r="B2291" i="132" s="1"/>
  <c r="B2292" i="132" s="1"/>
  <c r="B2293" i="132" s="1"/>
  <c r="B2294" i="132" s="1"/>
  <c r="B2295" i="132" s="1"/>
  <c r="B2296" i="132" s="1"/>
  <c r="B2297" i="132" s="1"/>
  <c r="B2298" i="132" s="1"/>
  <c r="B2299" i="132" s="1"/>
  <c r="B2300" i="132" s="1"/>
  <c r="B2301" i="132" s="1"/>
  <c r="B2302" i="132" s="1"/>
  <c r="B2303" i="132" s="1"/>
  <c r="B2304" i="132" s="1"/>
  <c r="B2305" i="132" s="1"/>
  <c r="B2306" i="132" s="1"/>
  <c r="B2307" i="132" s="1"/>
  <c r="B2308" i="132" s="1"/>
  <c r="B2309" i="132" s="1"/>
  <c r="B2310" i="132" s="1"/>
  <c r="B2311" i="132" s="1"/>
  <c r="B2312" i="132" s="1"/>
  <c r="B2313" i="132" s="1"/>
  <c r="B2314" i="132" s="1"/>
  <c r="B2315" i="132" s="1"/>
  <c r="B2316" i="132" s="1"/>
  <c r="B2317" i="132" s="1"/>
  <c r="B2318" i="132" s="1"/>
  <c r="B2319" i="132" s="1"/>
  <c r="B2320" i="132" s="1"/>
  <c r="B2321" i="132" s="1"/>
  <c r="B2322" i="132" s="1"/>
  <c r="B2323" i="132" s="1"/>
  <c r="B2324" i="132" s="1"/>
  <c r="B2325" i="132" s="1"/>
  <c r="B2326" i="132" s="1"/>
  <c r="B2327" i="132" s="1"/>
  <c r="B2328" i="132" s="1"/>
  <c r="B2329" i="132" s="1"/>
  <c r="B2330" i="132" s="1"/>
  <c r="B2331" i="132" s="1"/>
  <c r="B2332" i="132" s="1"/>
  <c r="B2333" i="132" s="1"/>
  <c r="B2334" i="132" s="1"/>
  <c r="B2335" i="132" s="1"/>
  <c r="B2336" i="132" s="1"/>
  <c r="B2337" i="132" s="1"/>
  <c r="B2338" i="132" s="1"/>
  <c r="B2339" i="132" s="1"/>
  <c r="B2340" i="132" s="1"/>
  <c r="B2341" i="132" s="1"/>
  <c r="B2342" i="132" s="1"/>
  <c r="B2343" i="132" s="1"/>
  <c r="B2344" i="132" s="1"/>
  <c r="B2345" i="132" s="1"/>
  <c r="B2346" i="132" s="1"/>
  <c r="B2347" i="132" s="1"/>
  <c r="B2348" i="132" s="1"/>
  <c r="B2349" i="132" s="1"/>
  <c r="B2350" i="132" s="1"/>
  <c r="B2351" i="132" s="1"/>
  <c r="B2352" i="132" s="1"/>
  <c r="B2353" i="132" s="1"/>
  <c r="B2354" i="132" s="1"/>
  <c r="B2355" i="132" s="1"/>
  <c r="B2356" i="132" s="1"/>
  <c r="B2357" i="132" s="1"/>
  <c r="B2358" i="132" s="1"/>
  <c r="B2359" i="132" s="1"/>
  <c r="B2360" i="132" s="1"/>
  <c r="B2361" i="132" s="1"/>
  <c r="B2362" i="132" s="1"/>
  <c r="B2363" i="132" s="1"/>
  <c r="B2364" i="132" s="1"/>
  <c r="B2365" i="132" s="1"/>
  <c r="B2366" i="132" s="1"/>
  <c r="B2367" i="132" s="1"/>
  <c r="B2368" i="132" s="1"/>
  <c r="B2369" i="132" s="1"/>
  <c r="B2370" i="132" s="1"/>
  <c r="B2371" i="132" s="1"/>
  <c r="B2372" i="132" s="1"/>
  <c r="B2373" i="132" s="1"/>
  <c r="B2374" i="132" s="1"/>
  <c r="B2375" i="132" s="1"/>
  <c r="B2376" i="132" s="1"/>
  <c r="B2377" i="132" s="1"/>
  <c r="B2378" i="132" s="1"/>
  <c r="B2379" i="132" s="1"/>
  <c r="B2380" i="132" s="1"/>
  <c r="B2381" i="132" s="1"/>
  <c r="B2382" i="132" s="1"/>
  <c r="B2383" i="132" s="1"/>
  <c r="B2384" i="132" s="1"/>
  <c r="B2385" i="132" s="1"/>
  <c r="B2386" i="132" s="1"/>
  <c r="B2387" i="132" s="1"/>
  <c r="B2388" i="132" s="1"/>
  <c r="B2389" i="132" s="1"/>
  <c r="B2390" i="132" s="1"/>
  <c r="B2391" i="132" s="1"/>
  <c r="B2392" i="132" s="1"/>
  <c r="B2393" i="132" s="1"/>
  <c r="B2394" i="132" s="1"/>
  <c r="B2395" i="132" s="1"/>
  <c r="B2396" i="132" s="1"/>
  <c r="B2397" i="132" s="1"/>
  <c r="B2398" i="132" s="1"/>
  <c r="B2399" i="132" s="1"/>
  <c r="B2400" i="132" s="1"/>
  <c r="B2401" i="132" s="1"/>
  <c r="B2402" i="132" s="1"/>
  <c r="B2403" i="132" s="1"/>
  <c r="B2404" i="132" s="1"/>
  <c r="B2405" i="132" s="1"/>
  <c r="B2406" i="132" s="1"/>
  <c r="B2407" i="132" s="1"/>
  <c r="B2408" i="132" s="1"/>
  <c r="B2409" i="132" s="1"/>
  <c r="B2410" i="132" s="1"/>
  <c r="B2411" i="132" s="1"/>
  <c r="B2412" i="132" s="1"/>
  <c r="B2413" i="132" s="1"/>
  <c r="B2414" i="132" s="1"/>
  <c r="B2415" i="132" s="1"/>
  <c r="B2416" i="132" s="1"/>
  <c r="B2417" i="132" s="1"/>
  <c r="B2418" i="132" s="1"/>
  <c r="B2419" i="132" s="1"/>
  <c r="B2420" i="132" s="1"/>
  <c r="B2421" i="132" s="1"/>
  <c r="B2422" i="132" s="1"/>
  <c r="B2423" i="132" s="1"/>
  <c r="B2424" i="132" s="1"/>
  <c r="B2425" i="132" s="1"/>
  <c r="B2426" i="132" s="1"/>
  <c r="B2427" i="132" s="1"/>
  <c r="B2428" i="132" s="1"/>
  <c r="B2429" i="132" s="1"/>
  <c r="B2430" i="132" s="1"/>
  <c r="B2431" i="132" s="1"/>
  <c r="B2432" i="132" s="1"/>
  <c r="B2433" i="132" s="1"/>
  <c r="B2434" i="132" s="1"/>
  <c r="B2435" i="132" s="1"/>
  <c r="B2436" i="132" s="1"/>
  <c r="B2437" i="132" s="1"/>
  <c r="B2438" i="132" s="1"/>
  <c r="B2439" i="132" s="1"/>
  <c r="B2440" i="132" s="1"/>
  <c r="B2441" i="132" s="1"/>
  <c r="B2442" i="132" s="1"/>
  <c r="B2443" i="132" s="1"/>
  <c r="B2444" i="132" s="1"/>
  <c r="B2445" i="132" s="1"/>
  <c r="B2446" i="132" s="1"/>
  <c r="B2447" i="132" s="1"/>
  <c r="B2448" i="132" s="1"/>
  <c r="B2449" i="132" s="1"/>
  <c r="B2450" i="132" s="1"/>
  <c r="B2451" i="132" s="1"/>
  <c r="B2452" i="132" s="1"/>
  <c r="B2453" i="132" s="1"/>
  <c r="B2454" i="132" s="1"/>
  <c r="B2455" i="132" s="1"/>
  <c r="B2456" i="132" s="1"/>
  <c r="B2457" i="132" s="1"/>
  <c r="B2458" i="132" s="1"/>
  <c r="B2459" i="132" s="1"/>
  <c r="B2460" i="132" s="1"/>
  <c r="B2461" i="132" s="1"/>
  <c r="B2462" i="132" s="1"/>
  <c r="B2463" i="132" s="1"/>
  <c r="B2464" i="132" s="1"/>
  <c r="B2465" i="132" s="1"/>
  <c r="B2466" i="132" s="1"/>
  <c r="B2467" i="132" s="1"/>
  <c r="B2468" i="132" s="1"/>
  <c r="B2469" i="132" s="1"/>
  <c r="B2470" i="132" s="1"/>
  <c r="B2471" i="132" s="1"/>
  <c r="B2472" i="132" s="1"/>
  <c r="B2473" i="132" s="1"/>
  <c r="B2474" i="132" s="1"/>
  <c r="B2475" i="132" s="1"/>
  <c r="B2476" i="132" s="1"/>
  <c r="B2477" i="132" s="1"/>
  <c r="B2478" i="132" s="1"/>
  <c r="B2479" i="132" s="1"/>
  <c r="B2480" i="132" s="1"/>
  <c r="B2481" i="132" s="1"/>
  <c r="B2482" i="132" s="1"/>
  <c r="B2483" i="132" s="1"/>
  <c r="B2484" i="132" s="1"/>
  <c r="B2485" i="132" s="1"/>
  <c r="B2486" i="132" s="1"/>
  <c r="B2487" i="132" s="1"/>
  <c r="B2488" i="132" s="1"/>
  <c r="B2489" i="132" s="1"/>
  <c r="B2490" i="132" s="1"/>
  <c r="B2491" i="132" s="1"/>
  <c r="B2492" i="132" s="1"/>
  <c r="B2493" i="132" s="1"/>
  <c r="B2494" i="132" s="1"/>
  <c r="B2495" i="132" s="1"/>
  <c r="B2496" i="132" s="1"/>
  <c r="B2497" i="132" s="1"/>
  <c r="B2498" i="132" s="1"/>
  <c r="B2499" i="132" s="1"/>
  <c r="B2500" i="132" s="1"/>
  <c r="B2501" i="132" s="1"/>
  <c r="B2502" i="132" s="1"/>
  <c r="B2503" i="132" s="1"/>
  <c r="B2504" i="132" s="1"/>
  <c r="B2505" i="132" s="1"/>
  <c r="B2506" i="132" s="1"/>
  <c r="B2507" i="132" s="1"/>
  <c r="B2508" i="132" s="1"/>
  <c r="B2509" i="132" s="1"/>
  <c r="B2510" i="132" s="1"/>
  <c r="B2511" i="132" s="1"/>
  <c r="B2512" i="132" s="1"/>
  <c r="B2513" i="132" s="1"/>
  <c r="B2514" i="132" s="1"/>
  <c r="B2515" i="132" s="1"/>
  <c r="B2516" i="132" s="1"/>
  <c r="B2517" i="132" s="1"/>
  <c r="B2518" i="132" s="1"/>
  <c r="B2519" i="132" s="1"/>
  <c r="B2520" i="132" s="1"/>
  <c r="B2521" i="132" s="1"/>
  <c r="B2522" i="132" s="1"/>
  <c r="B2523" i="132" s="1"/>
  <c r="B2524" i="132" s="1"/>
  <c r="B2525" i="132" s="1"/>
  <c r="B2526" i="132" s="1"/>
  <c r="B2527" i="132" s="1"/>
  <c r="B2528" i="132" s="1"/>
  <c r="B2529" i="132" s="1"/>
  <c r="B2530" i="132" s="1"/>
  <c r="B2531" i="132" s="1"/>
  <c r="B2532" i="132" s="1"/>
  <c r="B2533" i="132" s="1"/>
  <c r="B2534" i="132" s="1"/>
  <c r="B2535" i="132" s="1"/>
  <c r="B2536" i="132" s="1"/>
  <c r="B2537" i="132" s="1"/>
  <c r="B2538" i="132" s="1"/>
  <c r="B2539" i="132" s="1"/>
  <c r="B2540" i="132" s="1"/>
  <c r="B2541" i="132" s="1"/>
  <c r="B2542" i="132" s="1"/>
  <c r="B2543" i="132" s="1"/>
  <c r="B2544" i="132" s="1"/>
  <c r="B2545" i="132" s="1"/>
  <c r="B2546" i="132" s="1"/>
  <c r="B2547" i="132" s="1"/>
  <c r="B2548" i="132" s="1"/>
  <c r="B2549" i="132" s="1"/>
  <c r="B2550" i="132" s="1"/>
  <c r="B2551" i="132" s="1"/>
  <c r="B2552" i="132" s="1"/>
  <c r="B2553" i="132" s="1"/>
  <c r="B2554" i="132" s="1"/>
  <c r="B2555" i="132" s="1"/>
  <c r="B2556" i="132" s="1"/>
  <c r="B2557" i="132" s="1"/>
  <c r="B2558" i="132" s="1"/>
  <c r="B2559" i="132" s="1"/>
  <c r="B2560" i="132" s="1"/>
  <c r="B2561" i="132" s="1"/>
  <c r="B2562" i="132" s="1"/>
  <c r="B2563" i="132" s="1"/>
  <c r="B2564" i="132" s="1"/>
  <c r="B2565" i="132" s="1"/>
  <c r="B2566" i="132" s="1"/>
  <c r="B2567" i="132" s="1"/>
  <c r="B2568" i="132" s="1"/>
  <c r="B2569" i="132" s="1"/>
  <c r="B2570" i="132" s="1"/>
  <c r="B2571" i="132" s="1"/>
  <c r="B2572" i="132" s="1"/>
  <c r="B2573" i="132" s="1"/>
  <c r="B2574" i="132" s="1"/>
  <c r="B2575" i="132" s="1"/>
  <c r="B2576" i="132" s="1"/>
  <c r="B2577" i="132" s="1"/>
  <c r="B2578" i="132" s="1"/>
  <c r="B2579" i="132" s="1"/>
  <c r="B2580" i="132" s="1"/>
  <c r="B2581" i="132" s="1"/>
  <c r="B2582" i="132" s="1"/>
  <c r="B2583" i="132" s="1"/>
  <c r="B2584" i="132" s="1"/>
  <c r="B2585" i="132" s="1"/>
  <c r="B2586" i="132" s="1"/>
  <c r="B2587" i="132" s="1"/>
  <c r="B2588" i="132" s="1"/>
  <c r="B2589" i="132" s="1"/>
  <c r="B2590" i="132" s="1"/>
  <c r="B2591" i="132" s="1"/>
  <c r="B2592" i="132" s="1"/>
  <c r="B2593" i="132" s="1"/>
  <c r="B2594" i="132" s="1"/>
  <c r="B2595" i="132" s="1"/>
  <c r="B2596" i="132" s="1"/>
  <c r="B2597" i="132" s="1"/>
  <c r="B2598" i="132" s="1"/>
  <c r="B2599" i="132" s="1"/>
  <c r="B2600" i="132" s="1"/>
  <c r="B2601" i="132" s="1"/>
  <c r="B2602" i="132" s="1"/>
  <c r="B2603" i="132" s="1"/>
  <c r="B2604" i="132" s="1"/>
  <c r="B2605" i="132" s="1"/>
  <c r="B2606" i="132" s="1"/>
  <c r="B2607" i="132" s="1"/>
  <c r="B2608" i="132" s="1"/>
  <c r="B2609" i="132" s="1"/>
  <c r="B2610" i="132" s="1"/>
  <c r="B2611" i="132" s="1"/>
  <c r="B2612" i="132" s="1"/>
  <c r="B2613" i="132" s="1"/>
  <c r="B2614" i="132" s="1"/>
  <c r="B2615" i="132" s="1"/>
  <c r="B2616" i="132" s="1"/>
  <c r="B2617" i="132" s="1"/>
  <c r="B2618" i="132" s="1"/>
  <c r="B2619" i="132" s="1"/>
  <c r="B2620" i="132" s="1"/>
  <c r="B2621" i="132" s="1"/>
  <c r="B2622" i="132" s="1"/>
  <c r="B2623" i="132" s="1"/>
  <c r="B2624" i="132" s="1"/>
  <c r="B2625" i="132" s="1"/>
  <c r="B2626" i="132" s="1"/>
  <c r="B2627" i="132" s="1"/>
  <c r="B2628" i="132" s="1"/>
  <c r="B2629" i="132" s="1"/>
  <c r="B2630" i="132" s="1"/>
  <c r="B2631" i="132" s="1"/>
  <c r="B2632" i="132" s="1"/>
  <c r="B2633" i="132" s="1"/>
  <c r="B2634" i="132" s="1"/>
  <c r="B2635" i="132" s="1"/>
  <c r="B2636" i="132" s="1"/>
  <c r="B2637" i="132" s="1"/>
  <c r="B2638" i="132" s="1"/>
  <c r="B2639" i="132" s="1"/>
  <c r="B2640" i="132" s="1"/>
  <c r="B2641" i="132" s="1"/>
  <c r="B2642" i="132" s="1"/>
  <c r="B2643" i="132" s="1"/>
  <c r="B2644" i="132" s="1"/>
  <c r="B2645" i="132" s="1"/>
  <c r="B2646" i="132" s="1"/>
  <c r="B2647" i="132" s="1"/>
  <c r="B2648" i="132" s="1"/>
  <c r="B2649" i="132" s="1"/>
  <c r="B2650" i="132" s="1"/>
  <c r="B2651" i="132" s="1"/>
  <c r="B2652" i="132" s="1"/>
  <c r="B2653" i="132" s="1"/>
  <c r="B2654" i="132" s="1"/>
  <c r="B2655" i="132" s="1"/>
  <c r="B2656" i="132" s="1"/>
  <c r="B2657" i="132" s="1"/>
  <c r="B2658" i="132" s="1"/>
  <c r="B2659" i="132" s="1"/>
  <c r="B2660" i="132" s="1"/>
  <c r="B2661" i="132" s="1"/>
  <c r="B2662" i="132" s="1"/>
  <c r="B2663" i="132" s="1"/>
  <c r="B2664" i="132" s="1"/>
  <c r="B2665" i="132" s="1"/>
  <c r="B2666" i="132" s="1"/>
  <c r="B2667" i="132" s="1"/>
  <c r="B2668" i="132" s="1"/>
  <c r="B2669" i="132" s="1"/>
  <c r="B2670" i="132" s="1"/>
  <c r="B2671" i="132" s="1"/>
  <c r="B2672" i="132" s="1"/>
  <c r="B2673" i="132" s="1"/>
  <c r="B2674" i="132" s="1"/>
  <c r="B2675" i="132" s="1"/>
  <c r="B2676" i="132" s="1"/>
  <c r="B2677" i="132" s="1"/>
  <c r="B2678" i="132" s="1"/>
  <c r="B2679" i="132" s="1"/>
  <c r="B2680" i="132" s="1"/>
  <c r="B2681" i="132" s="1"/>
  <c r="B2682" i="132" s="1"/>
  <c r="B2683" i="132" s="1"/>
  <c r="B2684" i="132" s="1"/>
  <c r="B2685" i="132" s="1"/>
  <c r="B2686" i="132" s="1"/>
  <c r="B2687" i="132" s="1"/>
  <c r="B2688" i="132" s="1"/>
  <c r="B2689" i="132" s="1"/>
  <c r="B2690" i="132" s="1"/>
  <c r="B2691" i="132" s="1"/>
  <c r="B2692" i="132" s="1"/>
  <c r="B2693" i="132" s="1"/>
  <c r="B2694" i="132" s="1"/>
  <c r="B2695" i="132" s="1"/>
  <c r="B2696" i="132" s="1"/>
  <c r="B2697" i="132" s="1"/>
  <c r="B2698" i="132" s="1"/>
  <c r="B2699" i="132" s="1"/>
  <c r="B2700" i="132" s="1"/>
  <c r="B2701" i="132" s="1"/>
  <c r="B2702" i="132" s="1"/>
  <c r="B2703" i="132" s="1"/>
  <c r="B2704" i="132" s="1"/>
  <c r="B2705" i="132" s="1"/>
  <c r="B2706" i="132" s="1"/>
  <c r="B2707" i="132" s="1"/>
  <c r="B2708" i="132" s="1"/>
  <c r="B2709" i="132" s="1"/>
  <c r="B2710" i="132" s="1"/>
  <c r="B2711" i="132" s="1"/>
  <c r="B2712" i="132" s="1"/>
  <c r="B2713" i="132" s="1"/>
  <c r="B2714" i="132" s="1"/>
  <c r="B2715" i="132" s="1"/>
  <c r="B2716" i="132" s="1"/>
  <c r="B2717" i="132" s="1"/>
  <c r="B2718" i="132" s="1"/>
  <c r="B2719" i="132" s="1"/>
  <c r="B2720" i="132" s="1"/>
  <c r="B2721" i="132" s="1"/>
  <c r="B2722" i="132" s="1"/>
  <c r="B2723" i="132" s="1"/>
  <c r="B2724" i="132" s="1"/>
  <c r="B2725" i="132" s="1"/>
  <c r="B2726" i="132" s="1"/>
  <c r="B2727" i="132" s="1"/>
  <c r="B2728" i="132" s="1"/>
  <c r="B2729" i="132" s="1"/>
  <c r="B2730" i="132" s="1"/>
  <c r="B2731" i="132" s="1"/>
  <c r="B2732" i="132" s="1"/>
  <c r="B2733" i="132" s="1"/>
  <c r="B2734" i="132" s="1"/>
  <c r="B2735" i="132" s="1"/>
  <c r="B2736" i="132" s="1"/>
  <c r="B2737" i="132" s="1"/>
  <c r="B2738" i="132" s="1"/>
  <c r="B2739" i="132" s="1"/>
  <c r="B2740" i="132" s="1"/>
  <c r="B2741" i="132" s="1"/>
  <c r="B2742" i="132" s="1"/>
  <c r="B2743" i="132" s="1"/>
  <c r="B2744" i="132" s="1"/>
  <c r="B2745" i="132" s="1"/>
  <c r="B2746" i="132" s="1"/>
  <c r="B2747" i="132" s="1"/>
  <c r="B2748" i="132" s="1"/>
  <c r="B2749" i="132" s="1"/>
  <c r="B2750" i="132" s="1"/>
  <c r="B2751" i="132" s="1"/>
  <c r="B2752" i="132" s="1"/>
  <c r="B2753" i="132" s="1"/>
  <c r="B2754" i="132" s="1"/>
  <c r="B2755" i="132" s="1"/>
  <c r="B2756" i="132" s="1"/>
  <c r="B2757" i="132" s="1"/>
  <c r="B2758" i="132" s="1"/>
  <c r="B2759" i="132" s="1"/>
  <c r="B2760" i="132" s="1"/>
  <c r="B2761" i="132" s="1"/>
  <c r="B2762" i="132" s="1"/>
  <c r="B2763" i="132" s="1"/>
  <c r="B2764" i="132" s="1"/>
  <c r="B2765" i="132" s="1"/>
  <c r="B2766" i="132" s="1"/>
  <c r="B2767" i="132" s="1"/>
  <c r="B2768" i="132" s="1"/>
  <c r="B2769" i="132" s="1"/>
  <c r="B2770" i="132" s="1"/>
  <c r="B2771" i="132" s="1"/>
  <c r="B2772" i="132" s="1"/>
  <c r="B2773" i="132" s="1"/>
  <c r="B2774" i="132" s="1"/>
  <c r="B2775" i="132" s="1"/>
  <c r="B2776" i="132" s="1"/>
  <c r="B2777" i="132" s="1"/>
  <c r="B2778" i="132" s="1"/>
  <c r="B2779" i="132" s="1"/>
  <c r="B2780" i="132" s="1"/>
  <c r="B2781" i="132" s="1"/>
  <c r="B2782" i="132" s="1"/>
  <c r="B2783" i="132" s="1"/>
  <c r="B2784" i="132" s="1"/>
  <c r="B2785" i="132" s="1"/>
  <c r="B2786" i="132" s="1"/>
  <c r="B2787" i="132" s="1"/>
  <c r="B2788" i="132" s="1"/>
  <c r="B2789" i="132" s="1"/>
  <c r="B2790" i="132" s="1"/>
  <c r="B2791" i="132" s="1"/>
  <c r="B2792" i="132" s="1"/>
  <c r="B2793" i="132" s="1"/>
  <c r="B2794" i="132" s="1"/>
  <c r="B2795" i="132" s="1"/>
  <c r="B2796" i="132" s="1"/>
  <c r="B2797" i="132" s="1"/>
  <c r="B2798" i="132" s="1"/>
  <c r="B2799" i="132" s="1"/>
  <c r="B2800" i="132" s="1"/>
  <c r="B2801" i="132" s="1"/>
  <c r="B2802" i="132" s="1"/>
  <c r="B2803" i="132" s="1"/>
  <c r="B2804" i="132" s="1"/>
  <c r="B2805" i="132" s="1"/>
  <c r="B2806" i="132" s="1"/>
  <c r="B2807" i="132" s="1"/>
  <c r="B2808" i="132" s="1"/>
  <c r="B2809" i="132" s="1"/>
  <c r="B2810" i="132" s="1"/>
  <c r="B2811" i="132" s="1"/>
  <c r="B2812" i="132" s="1"/>
  <c r="B2813" i="132" s="1"/>
  <c r="B2814" i="132" s="1"/>
  <c r="B2815" i="132" s="1"/>
  <c r="B2816" i="132" s="1"/>
  <c r="B2817" i="132" s="1"/>
  <c r="B2818" i="132" s="1"/>
  <c r="B2819" i="132" s="1"/>
  <c r="B2820" i="132" s="1"/>
  <c r="B2821" i="132" s="1"/>
  <c r="B2822" i="132" s="1"/>
  <c r="B2823" i="132" s="1"/>
  <c r="B2824" i="132" s="1"/>
  <c r="B2825" i="132" s="1"/>
  <c r="B2826" i="132" s="1"/>
  <c r="B2827" i="132" s="1"/>
  <c r="B2828" i="132" s="1"/>
  <c r="B2829" i="132" s="1"/>
  <c r="B2830" i="132" s="1"/>
  <c r="B2831" i="132" s="1"/>
  <c r="B2832" i="132" s="1"/>
  <c r="B2833" i="132" s="1"/>
  <c r="B2834" i="132" s="1"/>
  <c r="B2835" i="132" s="1"/>
  <c r="B2836" i="132" s="1"/>
  <c r="B2837" i="132" s="1"/>
  <c r="B2838" i="132" s="1"/>
  <c r="B2839" i="132" s="1"/>
  <c r="B2840" i="132" s="1"/>
  <c r="B2841" i="132" s="1"/>
  <c r="B2842" i="132" s="1"/>
  <c r="B2843" i="132" s="1"/>
  <c r="B2844" i="132" s="1"/>
  <c r="B2845" i="132" s="1"/>
  <c r="B2846" i="132" s="1"/>
  <c r="B2847" i="132" s="1"/>
  <c r="B2848" i="132" s="1"/>
  <c r="B2849" i="132" s="1"/>
  <c r="B2850" i="132" s="1"/>
  <c r="B2851" i="132" s="1"/>
  <c r="B2852" i="132" s="1"/>
  <c r="B2853" i="132" s="1"/>
  <c r="B2854" i="132" s="1"/>
  <c r="B2855" i="132" s="1"/>
  <c r="B2856" i="132" s="1"/>
  <c r="B2857" i="132" s="1"/>
  <c r="B2858" i="132" s="1"/>
  <c r="B2859" i="132" s="1"/>
  <c r="B2860" i="132" s="1"/>
  <c r="B2861" i="132" s="1"/>
  <c r="B2862" i="132" s="1"/>
  <c r="B2863" i="132" s="1"/>
  <c r="B2864" i="132" s="1"/>
  <c r="B2865" i="132" s="1"/>
  <c r="B2866" i="132" s="1"/>
  <c r="B2867" i="132" s="1"/>
  <c r="B2868" i="132" s="1"/>
  <c r="B2869" i="132" s="1"/>
  <c r="B2870" i="132" s="1"/>
  <c r="B2871" i="132" s="1"/>
  <c r="B2872" i="132" s="1"/>
  <c r="B2873" i="132" s="1"/>
  <c r="B2874" i="132" s="1"/>
  <c r="B2875" i="132" s="1"/>
  <c r="B2876" i="132" s="1"/>
  <c r="B2877" i="132" s="1"/>
  <c r="B2878" i="132" s="1"/>
  <c r="B2879" i="132" s="1"/>
  <c r="B2880" i="132" s="1"/>
  <c r="B2881" i="132" s="1"/>
  <c r="B2882" i="132" s="1"/>
  <c r="B2883" i="132" s="1"/>
  <c r="B2884" i="132" s="1"/>
  <c r="B2885" i="132" s="1"/>
  <c r="B2886" i="132" s="1"/>
  <c r="B2887" i="132" s="1"/>
  <c r="B2888" i="132" s="1"/>
  <c r="B2889" i="132" s="1"/>
  <c r="B2890" i="132" s="1"/>
  <c r="B2891" i="132" s="1"/>
  <c r="B2892" i="132" s="1"/>
  <c r="B2893" i="132" s="1"/>
  <c r="B2894" i="132" s="1"/>
  <c r="B2895" i="132" s="1"/>
  <c r="B2896" i="132" s="1"/>
  <c r="B2897" i="132" s="1"/>
  <c r="B2898" i="132" s="1"/>
  <c r="B2899" i="132" s="1"/>
  <c r="B2900" i="132" s="1"/>
  <c r="B2901" i="132" s="1"/>
  <c r="B2902" i="132" s="1"/>
  <c r="B2903" i="132" s="1"/>
  <c r="B2904" i="132" s="1"/>
  <c r="B2905" i="132" s="1"/>
  <c r="B2906" i="132" s="1"/>
  <c r="B2907" i="132" s="1"/>
  <c r="B2908" i="132" s="1"/>
  <c r="B2909" i="132" s="1"/>
  <c r="B2910" i="132" s="1"/>
  <c r="B2911" i="132" s="1"/>
  <c r="B2912" i="132" s="1"/>
  <c r="B2913" i="132" s="1"/>
  <c r="B2914" i="132" s="1"/>
  <c r="B2915" i="132" s="1"/>
  <c r="B2916" i="132" s="1"/>
  <c r="B2917" i="132" s="1"/>
  <c r="B2918" i="132" s="1"/>
  <c r="B2919" i="132" s="1"/>
  <c r="B2920" i="132" s="1"/>
  <c r="B2921" i="132" s="1"/>
  <c r="B2922" i="132" s="1"/>
  <c r="B2923" i="132" s="1"/>
  <c r="B2924" i="132" s="1"/>
  <c r="B2925" i="132" s="1"/>
  <c r="B2926" i="132" s="1"/>
  <c r="B2927" i="132" s="1"/>
  <c r="B2928" i="132" s="1"/>
  <c r="B2929" i="132" s="1"/>
  <c r="B2930" i="132" s="1"/>
  <c r="B2931" i="132" s="1"/>
  <c r="B2932" i="132" s="1"/>
  <c r="B2933" i="132" s="1"/>
  <c r="B2934" i="132" s="1"/>
  <c r="B2935" i="132" s="1"/>
  <c r="B2936" i="132" s="1"/>
  <c r="B2937" i="132" s="1"/>
  <c r="B2938" i="132" s="1"/>
  <c r="B2939" i="132" s="1"/>
  <c r="B2940" i="132" s="1"/>
  <c r="B2941" i="132" s="1"/>
  <c r="B2942" i="132" s="1"/>
  <c r="B2943" i="132" s="1"/>
  <c r="B2944" i="132" s="1"/>
  <c r="B2945" i="132" s="1"/>
  <c r="B2946" i="132" s="1"/>
  <c r="B2947" i="132" s="1"/>
  <c r="B2948" i="132" s="1"/>
  <c r="B2949" i="132" s="1"/>
  <c r="B2950" i="132" s="1"/>
  <c r="B2951" i="132" s="1"/>
  <c r="B2952" i="132" s="1"/>
  <c r="B2953" i="132" s="1"/>
  <c r="B2954" i="132" s="1"/>
  <c r="B2955" i="132" s="1"/>
  <c r="B2956" i="132" s="1"/>
  <c r="B2957" i="132" s="1"/>
  <c r="B2958" i="132" s="1"/>
  <c r="B2959" i="132" s="1"/>
  <c r="B2960" i="132" s="1"/>
  <c r="B2961" i="132" s="1"/>
  <c r="B2962" i="132" s="1"/>
  <c r="B2963" i="132" s="1"/>
  <c r="B2964" i="132" s="1"/>
  <c r="B2965" i="132" s="1"/>
  <c r="B2966" i="132" s="1"/>
  <c r="B2967" i="132" s="1"/>
  <c r="B2968" i="132" s="1"/>
  <c r="B2969" i="132" s="1"/>
  <c r="B2970" i="132" s="1"/>
  <c r="B2971" i="132" s="1"/>
  <c r="B2972" i="132" s="1"/>
  <c r="B2973" i="132" s="1"/>
  <c r="B2974" i="132" s="1"/>
  <c r="B2975" i="132" s="1"/>
  <c r="B2976" i="132" s="1"/>
  <c r="B2977" i="132" s="1"/>
  <c r="B2978" i="132" s="1"/>
  <c r="B2979" i="132" s="1"/>
  <c r="B2980" i="132" s="1"/>
  <c r="B2981" i="132" s="1"/>
  <c r="B2982" i="132" s="1"/>
  <c r="B2983" i="132" s="1"/>
  <c r="B2984" i="132" s="1"/>
  <c r="B2985" i="132" s="1"/>
  <c r="B2986" i="132" s="1"/>
  <c r="B2987" i="132" s="1"/>
  <c r="B2988" i="132" s="1"/>
  <c r="B2989" i="132" s="1"/>
  <c r="B2990" i="132" s="1"/>
  <c r="B2991" i="132" s="1"/>
  <c r="B2992" i="132" s="1"/>
  <c r="B2993" i="132" s="1"/>
  <c r="B2994" i="132" s="1"/>
  <c r="B2995" i="132" s="1"/>
  <c r="B2996" i="132" s="1"/>
  <c r="B2997" i="132" s="1"/>
  <c r="B2998" i="132" s="1"/>
  <c r="B2999" i="132" s="1"/>
  <c r="B3000" i="132" s="1"/>
  <c r="B3001" i="132" s="1"/>
  <c r="B3002" i="132" s="1"/>
  <c r="B3003" i="132" s="1"/>
  <c r="B3004" i="132" s="1"/>
  <c r="B3005" i="132" s="1"/>
  <c r="B3006" i="132" s="1"/>
  <c r="B3007" i="132" s="1"/>
  <c r="B3008" i="132" s="1"/>
  <c r="B3009" i="132" s="1"/>
  <c r="B3010" i="132" s="1"/>
  <c r="B3011" i="132" s="1"/>
  <c r="B3012" i="132" s="1"/>
  <c r="B3013" i="132" s="1"/>
  <c r="B3014" i="132" s="1"/>
  <c r="B3015" i="132" s="1"/>
  <c r="B3016" i="132" s="1"/>
  <c r="B3017" i="132" s="1"/>
  <c r="B3018" i="132" s="1"/>
  <c r="B3019" i="132" s="1"/>
  <c r="B3020" i="132" s="1"/>
  <c r="B3021" i="132" s="1"/>
  <c r="B3022" i="132" s="1"/>
  <c r="B3023" i="132" s="1"/>
  <c r="B3024" i="132" s="1"/>
  <c r="B3025" i="132" s="1"/>
  <c r="B3026" i="132" s="1"/>
  <c r="B3027" i="132" s="1"/>
  <c r="B3028" i="132" s="1"/>
  <c r="B3029" i="132" s="1"/>
  <c r="B3030" i="132" s="1"/>
  <c r="B3031" i="132" s="1"/>
  <c r="B3032" i="132" s="1"/>
  <c r="B3033" i="132" s="1"/>
  <c r="B3034" i="132" s="1"/>
  <c r="B3035" i="132" s="1"/>
  <c r="B3036" i="132" s="1"/>
  <c r="B3037" i="132" s="1"/>
  <c r="B3038" i="132" s="1"/>
  <c r="B3039" i="132" s="1"/>
  <c r="B3040" i="132" s="1"/>
  <c r="B3041" i="132" s="1"/>
  <c r="B3042" i="132" s="1"/>
  <c r="B3043" i="132" s="1"/>
  <c r="B3044" i="132" s="1"/>
  <c r="B3045" i="132" s="1"/>
  <c r="B3046" i="132" s="1"/>
  <c r="B3047" i="132" s="1"/>
  <c r="B3048" i="132" s="1"/>
  <c r="B3049" i="132" s="1"/>
  <c r="B3050" i="132" s="1"/>
  <c r="B3051" i="132" s="1"/>
  <c r="B3052" i="132" s="1"/>
  <c r="B3053" i="132" s="1"/>
  <c r="B3054" i="132" s="1"/>
  <c r="B3055" i="132" s="1"/>
  <c r="B3056" i="132" s="1"/>
  <c r="B3057" i="132" s="1"/>
  <c r="B3058" i="132" s="1"/>
  <c r="B3059" i="132" s="1"/>
  <c r="B3060" i="132" s="1"/>
  <c r="B3061" i="132" s="1"/>
  <c r="B3062" i="132" s="1"/>
  <c r="B3063" i="132" s="1"/>
  <c r="B3064" i="132" s="1"/>
  <c r="B3065" i="132" s="1"/>
  <c r="B3066" i="132" s="1"/>
  <c r="B3067" i="132" s="1"/>
  <c r="B3068" i="132" s="1"/>
  <c r="B3069" i="132" s="1"/>
  <c r="B3070" i="132" s="1"/>
  <c r="B3071" i="132" s="1"/>
  <c r="B3072" i="132" s="1"/>
  <c r="B3073" i="132" s="1"/>
  <c r="B3074" i="132" s="1"/>
  <c r="B3075" i="132" s="1"/>
  <c r="B3076" i="132" s="1"/>
  <c r="B3077" i="132" s="1"/>
  <c r="B3078" i="132" s="1"/>
  <c r="B3079" i="132" s="1"/>
  <c r="B3080" i="132" s="1"/>
  <c r="B3081" i="132" s="1"/>
  <c r="B3082" i="132" s="1"/>
  <c r="B3083" i="132" s="1"/>
  <c r="B3084" i="132" s="1"/>
  <c r="B3085" i="132" s="1"/>
  <c r="B3086" i="132" s="1"/>
  <c r="B3087" i="132" s="1"/>
  <c r="B3088" i="132" s="1"/>
  <c r="B3089" i="132" s="1"/>
  <c r="B3090" i="132" s="1"/>
  <c r="B3091" i="132" s="1"/>
  <c r="B3092" i="132" s="1"/>
  <c r="B3093" i="132" s="1"/>
  <c r="B3094" i="132" s="1"/>
  <c r="B3095" i="132" s="1"/>
  <c r="B3096" i="132" s="1"/>
  <c r="B3097" i="132" s="1"/>
  <c r="B3098" i="132" s="1"/>
  <c r="B3099" i="132" s="1"/>
  <c r="B3100" i="132" s="1"/>
  <c r="B3101" i="132" s="1"/>
  <c r="B3102" i="132" s="1"/>
  <c r="B3103" i="132" s="1"/>
  <c r="B3104" i="132" s="1"/>
  <c r="B3105" i="132" s="1"/>
  <c r="B3106" i="132" s="1"/>
  <c r="B3107" i="132" s="1"/>
  <c r="B3108" i="132" s="1"/>
  <c r="B3109" i="132" s="1"/>
  <c r="B3110" i="132" s="1"/>
  <c r="B3111" i="132" s="1"/>
  <c r="B3112" i="132" s="1"/>
  <c r="B3113" i="132" s="1"/>
  <c r="B3114" i="132" s="1"/>
  <c r="B3115" i="132" s="1"/>
  <c r="B3116" i="132" s="1"/>
  <c r="B3117" i="132" s="1"/>
  <c r="B3118" i="132" s="1"/>
  <c r="B3119" i="132" s="1"/>
  <c r="B3120" i="132" s="1"/>
  <c r="B3121" i="132" s="1"/>
  <c r="B3122" i="132" s="1"/>
  <c r="B3123" i="132" s="1"/>
  <c r="B3124" i="132" s="1"/>
  <c r="B3125" i="132" s="1"/>
  <c r="B3126" i="132" s="1"/>
  <c r="B3127" i="132" s="1"/>
  <c r="B3128" i="132" s="1"/>
  <c r="B3129" i="132" s="1"/>
  <c r="B3130" i="132" s="1"/>
  <c r="B3131" i="132" s="1"/>
  <c r="B3132" i="132" s="1"/>
  <c r="B3133" i="132" s="1"/>
  <c r="B3134" i="132" s="1"/>
  <c r="B3135" i="132" s="1"/>
  <c r="B3136" i="132" s="1"/>
  <c r="B3137" i="132" s="1"/>
  <c r="B3138" i="132" s="1"/>
  <c r="B3139" i="132" s="1"/>
  <c r="B3140" i="132" s="1"/>
  <c r="B3141" i="132" s="1"/>
  <c r="B3142" i="132" s="1"/>
  <c r="B3143" i="132" s="1"/>
  <c r="B3144" i="132" s="1"/>
  <c r="B3145" i="132" s="1"/>
  <c r="B3146" i="132" s="1"/>
  <c r="B3147" i="132" s="1"/>
  <c r="B3148" i="132" s="1"/>
  <c r="B3149" i="132" s="1"/>
  <c r="B3150" i="132" s="1"/>
  <c r="B3151" i="132" s="1"/>
  <c r="B3152" i="132" s="1"/>
  <c r="B3153" i="132" s="1"/>
  <c r="B3154" i="132" s="1"/>
  <c r="B3155" i="132" s="1"/>
  <c r="B3156" i="132" s="1"/>
  <c r="B3157" i="132" s="1"/>
  <c r="B3158" i="132" s="1"/>
  <c r="B3159" i="132" s="1"/>
  <c r="B3160" i="132" s="1"/>
  <c r="B3161" i="132" s="1"/>
  <c r="B3162" i="132" s="1"/>
  <c r="B3163" i="132" s="1"/>
  <c r="B3164" i="132" s="1"/>
  <c r="B3165" i="132" s="1"/>
  <c r="B3166" i="132" s="1"/>
  <c r="B3167" i="132" s="1"/>
  <c r="B3168" i="132" s="1"/>
  <c r="B3169" i="132" s="1"/>
  <c r="B3170" i="132" s="1"/>
  <c r="B3171" i="132" s="1"/>
  <c r="B3172" i="132" s="1"/>
  <c r="B3173" i="132" s="1"/>
  <c r="B3174" i="132" s="1"/>
  <c r="B3175" i="132" s="1"/>
  <c r="B3176" i="132" s="1"/>
  <c r="B3177" i="132" s="1"/>
  <c r="B3178" i="132" s="1"/>
  <c r="B3179" i="132" s="1"/>
  <c r="B3180" i="132" s="1"/>
  <c r="B3181" i="132" s="1"/>
  <c r="B3182" i="132" s="1"/>
  <c r="B3183" i="132" s="1"/>
  <c r="B3184" i="132" s="1"/>
  <c r="B3185" i="132" s="1"/>
  <c r="B3186" i="132" s="1"/>
  <c r="B3187" i="132" s="1"/>
  <c r="B3188" i="132" s="1"/>
  <c r="B3189" i="132" s="1"/>
  <c r="B3190" i="132" s="1"/>
  <c r="B3191" i="132" s="1"/>
  <c r="B3192" i="132" s="1"/>
  <c r="B3193" i="132" s="1"/>
  <c r="B3194" i="132" s="1"/>
  <c r="B3195" i="132" s="1"/>
  <c r="B3196" i="132" s="1"/>
  <c r="B3197" i="132" s="1"/>
  <c r="B3198" i="132" s="1"/>
  <c r="B3199" i="132" s="1"/>
  <c r="B3200" i="132" s="1"/>
  <c r="B3201" i="132" s="1"/>
  <c r="B3202" i="132" s="1"/>
  <c r="B3203" i="132" s="1"/>
  <c r="B3204" i="132" s="1"/>
  <c r="B3205" i="132" s="1"/>
  <c r="B3206" i="132" s="1"/>
  <c r="B3207" i="132" s="1"/>
  <c r="B3208" i="132" s="1"/>
  <c r="B3209" i="132" s="1"/>
  <c r="B3210" i="132" s="1"/>
  <c r="B3211" i="132" s="1"/>
  <c r="B3212" i="132" s="1"/>
  <c r="B3213" i="132" s="1"/>
  <c r="B3214" i="132" s="1"/>
  <c r="B3215" i="132" s="1"/>
  <c r="B3216" i="132" s="1"/>
  <c r="B3217" i="132" s="1"/>
  <c r="B3218" i="132" s="1"/>
  <c r="B3219" i="132" s="1"/>
  <c r="B3220" i="132" s="1"/>
  <c r="B3221" i="132" s="1"/>
  <c r="B3222" i="132" s="1"/>
  <c r="B3223" i="132" s="1"/>
  <c r="B3224" i="132" s="1"/>
  <c r="B3225" i="132" s="1"/>
  <c r="B3226" i="132" s="1"/>
  <c r="B3227" i="132" s="1"/>
  <c r="B3228" i="132" s="1"/>
  <c r="B3229" i="132" s="1"/>
  <c r="B3230" i="132" s="1"/>
  <c r="B3231" i="132" s="1"/>
  <c r="B3232" i="132" s="1"/>
  <c r="B3233" i="132" s="1"/>
  <c r="B3234" i="132" s="1"/>
  <c r="B3235" i="132" s="1"/>
  <c r="B3236" i="132" s="1"/>
  <c r="B3237" i="132" s="1"/>
  <c r="B3238" i="132" s="1"/>
  <c r="B3239" i="132" s="1"/>
  <c r="B3240" i="132" s="1"/>
  <c r="B3241" i="132" s="1"/>
  <c r="B3242" i="132" s="1"/>
  <c r="B3243" i="132" s="1"/>
  <c r="B3244" i="132" s="1"/>
  <c r="B3245" i="132" s="1"/>
  <c r="B3246" i="132" s="1"/>
  <c r="B3247" i="132" s="1"/>
  <c r="B3248" i="132" s="1"/>
  <c r="B3249" i="132" s="1"/>
  <c r="B3250" i="132" s="1"/>
  <c r="B3251" i="132" s="1"/>
  <c r="B3252" i="132" s="1"/>
  <c r="B3253" i="132" s="1"/>
  <c r="B3254" i="132" s="1"/>
  <c r="B3255" i="132" s="1"/>
  <c r="B3256" i="132" s="1"/>
  <c r="B3257" i="132" s="1"/>
  <c r="B3258" i="132" s="1"/>
  <c r="B3259" i="132" s="1"/>
  <c r="B3260" i="132" s="1"/>
  <c r="B3261" i="132" s="1"/>
  <c r="B3262" i="132" s="1"/>
  <c r="B3263" i="132" s="1"/>
  <c r="B3264" i="132" s="1"/>
  <c r="B3265" i="132" s="1"/>
  <c r="B3266" i="132" s="1"/>
  <c r="B3267" i="132" s="1"/>
  <c r="B3268" i="132" s="1"/>
  <c r="B3269" i="132" s="1"/>
  <c r="B3270" i="132" s="1"/>
  <c r="B3271" i="132" s="1"/>
  <c r="B3272" i="132" s="1"/>
  <c r="B3273" i="132" s="1"/>
  <c r="B3274" i="132" s="1"/>
  <c r="B3275" i="132" s="1"/>
  <c r="B3276" i="132" s="1"/>
  <c r="B3277" i="132" s="1"/>
  <c r="B3278" i="132" s="1"/>
  <c r="B3279" i="132" s="1"/>
  <c r="B3280" i="132" s="1"/>
  <c r="B3281" i="132" s="1"/>
  <c r="B3282" i="132" s="1"/>
  <c r="B3283" i="132" s="1"/>
  <c r="B3284" i="132" s="1"/>
  <c r="B3285" i="132" s="1"/>
  <c r="B3286" i="132" s="1"/>
  <c r="B3287" i="132" s="1"/>
  <c r="B3288" i="132" s="1"/>
  <c r="B3289" i="132" s="1"/>
  <c r="B3290" i="132" s="1"/>
  <c r="B3291" i="132" s="1"/>
  <c r="B3292" i="132" s="1"/>
  <c r="B3293" i="132" s="1"/>
  <c r="B3294" i="132" s="1"/>
  <c r="B3295" i="132" s="1"/>
  <c r="B3296" i="132" s="1"/>
  <c r="B3297" i="132" s="1"/>
  <c r="B3298" i="132" s="1"/>
  <c r="B3299" i="132" s="1"/>
  <c r="B3300" i="132" s="1"/>
  <c r="B3301" i="132" s="1"/>
  <c r="B3302" i="132" s="1"/>
  <c r="B3303" i="132" s="1"/>
  <c r="B3304" i="132" s="1"/>
  <c r="B3305" i="132" s="1"/>
  <c r="B3306" i="132" s="1"/>
  <c r="B3307" i="132" s="1"/>
  <c r="B3308" i="132" s="1"/>
  <c r="B3309" i="132" s="1"/>
  <c r="B3310" i="132" s="1"/>
  <c r="B3311" i="132" s="1"/>
  <c r="B3312" i="132" s="1"/>
  <c r="B3313" i="132" s="1"/>
  <c r="B3314" i="132" s="1"/>
  <c r="B3315" i="132" s="1"/>
  <c r="B3316" i="132" s="1"/>
  <c r="B3317" i="132" s="1"/>
  <c r="B3318" i="132" s="1"/>
  <c r="B3319" i="132" s="1"/>
  <c r="B3320" i="132" s="1"/>
  <c r="B3321" i="132" s="1"/>
  <c r="B3322" i="132" s="1"/>
  <c r="B3323" i="132" s="1"/>
  <c r="B3324" i="132" s="1"/>
  <c r="B3325" i="132" s="1"/>
  <c r="B3326" i="132" s="1"/>
  <c r="B3327" i="132" s="1"/>
  <c r="B3328" i="132" s="1"/>
  <c r="B3329" i="132" s="1"/>
  <c r="B3330" i="132" s="1"/>
  <c r="B3331" i="132" s="1"/>
  <c r="B3332" i="132" s="1"/>
  <c r="B3333" i="132" s="1"/>
  <c r="B3334" i="132" s="1"/>
  <c r="B3335" i="132" s="1"/>
  <c r="B3336" i="132" s="1"/>
  <c r="B3337" i="132" s="1"/>
  <c r="B3338" i="132" s="1"/>
  <c r="B3339" i="132" s="1"/>
  <c r="B3340" i="132" s="1"/>
  <c r="B3341" i="132" s="1"/>
  <c r="B3342" i="132" s="1"/>
  <c r="B3343" i="132" s="1"/>
  <c r="B3344" i="132" s="1"/>
  <c r="B3345" i="132" s="1"/>
  <c r="B3346" i="132" s="1"/>
  <c r="B3347" i="132" s="1"/>
  <c r="B3348" i="132" s="1"/>
  <c r="B3349" i="132" s="1"/>
  <c r="B3350" i="132" s="1"/>
  <c r="B3351" i="132" s="1"/>
  <c r="B3352" i="132" s="1"/>
  <c r="B3353" i="132" s="1"/>
  <c r="B3354" i="132" s="1"/>
  <c r="B3355" i="132" s="1"/>
  <c r="B3356" i="132" s="1"/>
  <c r="B3357" i="132" s="1"/>
  <c r="B3358" i="132" s="1"/>
  <c r="B3359" i="132" s="1"/>
  <c r="B3360" i="132" s="1"/>
  <c r="B3361" i="132" s="1"/>
  <c r="B3362" i="132" s="1"/>
  <c r="B3363" i="132" s="1"/>
  <c r="B3364" i="132" s="1"/>
  <c r="B3365" i="132" s="1"/>
  <c r="B3366" i="132" s="1"/>
  <c r="B3367" i="132" s="1"/>
  <c r="B3368" i="132" s="1"/>
  <c r="B3369" i="132" s="1"/>
  <c r="B3370" i="132" s="1"/>
  <c r="B3371" i="132" s="1"/>
  <c r="B3372" i="132" s="1"/>
  <c r="B3373" i="132" s="1"/>
  <c r="B3374" i="132" s="1"/>
  <c r="B3375" i="132" s="1"/>
  <c r="B3376" i="132" s="1"/>
  <c r="B3377" i="132" s="1"/>
  <c r="B3378" i="132" s="1"/>
  <c r="B3379" i="132" s="1"/>
  <c r="B3380" i="132" s="1"/>
  <c r="B3381" i="132" s="1"/>
  <c r="B3382" i="132" s="1"/>
  <c r="B3383" i="132" s="1"/>
  <c r="B3384" i="132" s="1"/>
  <c r="B3385" i="132" s="1"/>
  <c r="B3386" i="132" s="1"/>
  <c r="B3387" i="132" s="1"/>
  <c r="B3388" i="132" s="1"/>
  <c r="B3389" i="132" s="1"/>
  <c r="B3390" i="132" s="1"/>
  <c r="B3391" i="132" s="1"/>
  <c r="B3392" i="132" s="1"/>
  <c r="B3393" i="132" s="1"/>
  <c r="B3394" i="132" s="1"/>
  <c r="B3395" i="132" s="1"/>
  <c r="B3396" i="132" s="1"/>
  <c r="B3397" i="132" s="1"/>
  <c r="B3398" i="132" s="1"/>
  <c r="B3399" i="132" s="1"/>
  <c r="B3400" i="132" s="1"/>
  <c r="B3401" i="132" s="1"/>
  <c r="B3402" i="132" s="1"/>
  <c r="B3403" i="132" s="1"/>
  <c r="B3404" i="132" s="1"/>
  <c r="B3405" i="132" s="1"/>
  <c r="B3406" i="132" s="1"/>
  <c r="B3407" i="132" s="1"/>
  <c r="B3408" i="132" s="1"/>
  <c r="B3409" i="132" s="1"/>
  <c r="B3410" i="132" s="1"/>
  <c r="B3411" i="132" s="1"/>
  <c r="B3412" i="132" s="1"/>
  <c r="B3413" i="132" s="1"/>
  <c r="B3414" i="132" s="1"/>
  <c r="B3415" i="132" s="1"/>
  <c r="B3416" i="132" s="1"/>
  <c r="B3417" i="132" s="1"/>
  <c r="B3418" i="132" s="1"/>
  <c r="B3419" i="132" s="1"/>
  <c r="B3420" i="132" s="1"/>
  <c r="B3421" i="132" s="1"/>
  <c r="B3422" i="132" s="1"/>
  <c r="B3423" i="132" s="1"/>
  <c r="B3424" i="132" s="1"/>
  <c r="B3425" i="132" s="1"/>
  <c r="B3426" i="132" s="1"/>
  <c r="B3427" i="132" s="1"/>
  <c r="B3428" i="132" s="1"/>
  <c r="B3429" i="132" s="1"/>
  <c r="B3430" i="132" s="1"/>
  <c r="B3431" i="132" s="1"/>
  <c r="B3432" i="132" s="1"/>
  <c r="B3433" i="132" s="1"/>
  <c r="B3434" i="132" s="1"/>
  <c r="B3435" i="132" s="1"/>
  <c r="B3436" i="132" s="1"/>
  <c r="B3437" i="132" s="1"/>
  <c r="B3438" i="132" s="1"/>
  <c r="B3439" i="132" s="1"/>
  <c r="B3440" i="132" s="1"/>
  <c r="B3441" i="132" s="1"/>
  <c r="B3442" i="132" s="1"/>
  <c r="B3443" i="132" s="1"/>
  <c r="B3444" i="132" s="1"/>
  <c r="B3445" i="132" s="1"/>
  <c r="B3446" i="132" s="1"/>
  <c r="B3447" i="132" s="1"/>
  <c r="B3448" i="132" s="1"/>
  <c r="B3449" i="132" s="1"/>
  <c r="B3450" i="132" s="1"/>
  <c r="B3451" i="132" s="1"/>
  <c r="B3452" i="132" s="1"/>
  <c r="B3453" i="132" s="1"/>
  <c r="B3454" i="132" s="1"/>
  <c r="B3455" i="132" s="1"/>
  <c r="B3456" i="132" s="1"/>
  <c r="B3457" i="132" s="1"/>
  <c r="B3458" i="132" s="1"/>
  <c r="B3459" i="132" s="1"/>
  <c r="B3460" i="132" s="1"/>
  <c r="B3461" i="132" s="1"/>
  <c r="B3462" i="132" s="1"/>
  <c r="B3463" i="132" s="1"/>
  <c r="B3464" i="132" s="1"/>
  <c r="B3465" i="132" s="1"/>
  <c r="B3466" i="132" s="1"/>
  <c r="B3467" i="132" s="1"/>
  <c r="B3468" i="132" s="1"/>
  <c r="B3469" i="132" s="1"/>
  <c r="B3470" i="132" s="1"/>
  <c r="B3471" i="132" s="1"/>
  <c r="B3472" i="132" s="1"/>
  <c r="B3473" i="132" s="1"/>
  <c r="B3474" i="132" s="1"/>
  <c r="B3475" i="132" s="1"/>
  <c r="B3476" i="132" s="1"/>
  <c r="B3477" i="132" s="1"/>
  <c r="B3478" i="132" s="1"/>
  <c r="B3479" i="132" s="1"/>
  <c r="B3480" i="132" s="1"/>
  <c r="B3481" i="132" s="1"/>
  <c r="B3482" i="132" s="1"/>
  <c r="B3483" i="132" s="1"/>
  <c r="B3484" i="132" s="1"/>
  <c r="B3485" i="132" s="1"/>
  <c r="B3486" i="132" s="1"/>
  <c r="B3487" i="132" s="1"/>
  <c r="B3488" i="132" s="1"/>
  <c r="B3489" i="132" s="1"/>
  <c r="B3490" i="132" s="1"/>
  <c r="B3491" i="132" s="1"/>
  <c r="B3492" i="132" s="1"/>
  <c r="B3493" i="132" s="1"/>
  <c r="B3494" i="132" s="1"/>
  <c r="B3495" i="132" s="1"/>
  <c r="B3496" i="132" s="1"/>
  <c r="B3497" i="132" s="1"/>
  <c r="B3498" i="132" s="1"/>
  <c r="B3499" i="132" s="1"/>
  <c r="B3500" i="132" s="1"/>
  <c r="B3501" i="132" s="1"/>
  <c r="B3502" i="132" s="1"/>
  <c r="B3503" i="132" s="1"/>
  <c r="B3504" i="132" s="1"/>
  <c r="B3505" i="132" s="1"/>
  <c r="B3506" i="132" s="1"/>
  <c r="B3507" i="132" s="1"/>
  <c r="B3508" i="132" s="1"/>
  <c r="B3509" i="132" s="1"/>
  <c r="B3510" i="132" s="1"/>
  <c r="B3511" i="132" s="1"/>
  <c r="B3512" i="132" s="1"/>
  <c r="B3513" i="132" s="1"/>
  <c r="B3514" i="132" s="1"/>
  <c r="B3515" i="132" s="1"/>
  <c r="B3516" i="132" s="1"/>
  <c r="B3517" i="132" s="1"/>
  <c r="B3518" i="132" s="1"/>
  <c r="B3519" i="132" s="1"/>
  <c r="B3520" i="132" s="1"/>
  <c r="B3521" i="132" s="1"/>
  <c r="B3522" i="132" s="1"/>
  <c r="B3523" i="132" s="1"/>
  <c r="B3524" i="132" s="1"/>
  <c r="B3525" i="132" s="1"/>
  <c r="B3526" i="132" s="1"/>
  <c r="B3527" i="132" s="1"/>
  <c r="B3528" i="132" s="1"/>
  <c r="B3529" i="132" s="1"/>
  <c r="B3530" i="132" s="1"/>
  <c r="B3531" i="132" s="1"/>
  <c r="B3532" i="132" s="1"/>
  <c r="B3533" i="132" s="1"/>
  <c r="B3534" i="132" s="1"/>
  <c r="B3535" i="132" s="1"/>
  <c r="B3536" i="132" s="1"/>
  <c r="B3537" i="132" s="1"/>
  <c r="B3538" i="132" s="1"/>
  <c r="B3539" i="132" s="1"/>
  <c r="B3540" i="132" s="1"/>
  <c r="B3541" i="132" s="1"/>
  <c r="B3542" i="132" s="1"/>
  <c r="B3543" i="132" s="1"/>
  <c r="B3544" i="132" s="1"/>
  <c r="B3545" i="132" s="1"/>
  <c r="B3546" i="132" s="1"/>
  <c r="B3547" i="132" s="1"/>
  <c r="B3548" i="132" s="1"/>
  <c r="B3549" i="132" s="1"/>
  <c r="B3550" i="132" s="1"/>
  <c r="B3551" i="132" s="1"/>
  <c r="B3552" i="132" s="1"/>
  <c r="B3553" i="132" s="1"/>
  <c r="B3554" i="132" s="1"/>
  <c r="B3555" i="132" s="1"/>
  <c r="B3556" i="132" s="1"/>
  <c r="B3557" i="132" s="1"/>
  <c r="B3558" i="132" s="1"/>
  <c r="B3559" i="132" s="1"/>
  <c r="B3560" i="132" s="1"/>
  <c r="B3561" i="132" s="1"/>
  <c r="B3562" i="132" s="1"/>
  <c r="B3563" i="132" s="1"/>
  <c r="B3564" i="132" s="1"/>
  <c r="B3565" i="132" s="1"/>
  <c r="B3566" i="132" s="1"/>
  <c r="B3567" i="132" s="1"/>
  <c r="B3568" i="132" s="1"/>
  <c r="B3569" i="132" s="1"/>
  <c r="B3570" i="132" s="1"/>
  <c r="B3571" i="132" s="1"/>
  <c r="B3572" i="132" s="1"/>
  <c r="B3573" i="132" s="1"/>
  <c r="B3574" i="132" s="1"/>
  <c r="B3575" i="132" s="1"/>
  <c r="B3576" i="132" s="1"/>
  <c r="B3577" i="132" s="1"/>
  <c r="B3578" i="132" s="1"/>
  <c r="B3579" i="132" s="1"/>
  <c r="B3580" i="132" s="1"/>
  <c r="B3581" i="132" s="1"/>
  <c r="B3582" i="132" s="1"/>
  <c r="B3583" i="132" s="1"/>
  <c r="B3584" i="132" s="1"/>
  <c r="B3585" i="132" s="1"/>
  <c r="B3586" i="132" s="1"/>
  <c r="B3587" i="132" s="1"/>
  <c r="B3588" i="132" s="1"/>
  <c r="B3589" i="132" s="1"/>
  <c r="B3590" i="132" s="1"/>
  <c r="B3591" i="132" s="1"/>
  <c r="B3592" i="132" s="1"/>
  <c r="B3593" i="132" s="1"/>
  <c r="B3594" i="132" s="1"/>
  <c r="B3595" i="132" s="1"/>
  <c r="B3596" i="132" s="1"/>
  <c r="B3597" i="132" s="1"/>
  <c r="B3598" i="132" s="1"/>
  <c r="B3599" i="132" s="1"/>
  <c r="B3600" i="132" s="1"/>
  <c r="B3601" i="132" s="1"/>
  <c r="B3602" i="132" s="1"/>
  <c r="B3603" i="132" s="1"/>
  <c r="B3604" i="132" s="1"/>
  <c r="B3605" i="132" s="1"/>
  <c r="B3606" i="132" s="1"/>
  <c r="B3607" i="132" s="1"/>
  <c r="B3608" i="132" s="1"/>
  <c r="B3609" i="132" s="1"/>
  <c r="B3610" i="132" s="1"/>
  <c r="B3611" i="132" s="1"/>
  <c r="B3612" i="132" s="1"/>
  <c r="B3613" i="132" s="1"/>
  <c r="B3614" i="132" s="1"/>
  <c r="B3615" i="132" s="1"/>
  <c r="B3616" i="132" s="1"/>
  <c r="B3617" i="132" s="1"/>
  <c r="B3618" i="132" s="1"/>
  <c r="B3619" i="132" s="1"/>
  <c r="B3620" i="132" s="1"/>
  <c r="B3621" i="132" s="1"/>
  <c r="B3622" i="132" s="1"/>
  <c r="B3623" i="132" s="1"/>
  <c r="B3624" i="132" s="1"/>
  <c r="B3625" i="132" s="1"/>
  <c r="B3626" i="132" s="1"/>
  <c r="B3627" i="132" s="1"/>
  <c r="B3628" i="132" s="1"/>
  <c r="B3629" i="132" s="1"/>
  <c r="B3630" i="132" s="1"/>
  <c r="B3631" i="132" s="1"/>
  <c r="B3632" i="132" s="1"/>
  <c r="B3633" i="132" s="1"/>
  <c r="B3634" i="132" s="1"/>
  <c r="B3635" i="132" s="1"/>
  <c r="B3636" i="132" s="1"/>
  <c r="B3637" i="132" s="1"/>
  <c r="B3638" i="132" s="1"/>
  <c r="B3639" i="132" s="1"/>
  <c r="B3640" i="132" s="1"/>
  <c r="B3641" i="132" s="1"/>
  <c r="B3642" i="132" s="1"/>
  <c r="B3643" i="132" s="1"/>
  <c r="B3644" i="132" s="1"/>
  <c r="B3645" i="132" s="1"/>
  <c r="B3646" i="132" s="1"/>
  <c r="B3647" i="132" s="1"/>
  <c r="B3648" i="132" s="1"/>
  <c r="B3649" i="132" s="1"/>
  <c r="B3650" i="132" s="1"/>
  <c r="B3651" i="132" s="1"/>
  <c r="B3652" i="132" s="1"/>
  <c r="B3653" i="132" s="1"/>
  <c r="B3654" i="132" s="1"/>
  <c r="B3655" i="132" s="1"/>
  <c r="B3656" i="132" s="1"/>
  <c r="B3657" i="132" s="1"/>
  <c r="B3658" i="132" s="1"/>
  <c r="B3659" i="132" s="1"/>
  <c r="B3660" i="132" s="1"/>
  <c r="B3661" i="132" s="1"/>
  <c r="B3662" i="132" s="1"/>
  <c r="B3663" i="132" s="1"/>
  <c r="B3664" i="132" s="1"/>
  <c r="B3665" i="132" s="1"/>
  <c r="B3666" i="132" s="1"/>
  <c r="B3667" i="132" s="1"/>
  <c r="B3668" i="132" s="1"/>
  <c r="B3669" i="132" s="1"/>
  <c r="B3670" i="132" s="1"/>
  <c r="B3671" i="132" s="1"/>
  <c r="B3672" i="132" s="1"/>
  <c r="B3673" i="132" s="1"/>
  <c r="B3674" i="132" s="1"/>
  <c r="B3675" i="132" s="1"/>
  <c r="B3676" i="132" s="1"/>
  <c r="B3677" i="132" s="1"/>
  <c r="B3678" i="132" s="1"/>
  <c r="B3679" i="132" s="1"/>
  <c r="B3680" i="132" s="1"/>
  <c r="B3681" i="132" s="1"/>
  <c r="B3682" i="132" s="1"/>
  <c r="B3683" i="132" s="1"/>
  <c r="B3684" i="132" s="1"/>
  <c r="B3685" i="132" s="1"/>
  <c r="B3686" i="132" s="1"/>
  <c r="B3687" i="132" s="1"/>
  <c r="B3688" i="132" s="1"/>
  <c r="B3689" i="132" s="1"/>
  <c r="B3690" i="132" s="1"/>
  <c r="B3691" i="132" s="1"/>
  <c r="B3692" i="132" s="1"/>
  <c r="B3693" i="132" s="1"/>
  <c r="B3694" i="132" s="1"/>
  <c r="B3695" i="132" s="1"/>
  <c r="B3696" i="132" s="1"/>
  <c r="B3697" i="132" s="1"/>
  <c r="B3698" i="132" s="1"/>
  <c r="B3699" i="132" s="1"/>
  <c r="B3700" i="132" s="1"/>
  <c r="B3701" i="132" s="1"/>
  <c r="B3702" i="132" s="1"/>
  <c r="B3703" i="132" s="1"/>
  <c r="B3704" i="132" s="1"/>
  <c r="B3705" i="132" s="1"/>
  <c r="B3706" i="132" s="1"/>
  <c r="B3707" i="132" s="1"/>
  <c r="B3708" i="132" s="1"/>
  <c r="B3709" i="132" s="1"/>
  <c r="B3710" i="132" s="1"/>
  <c r="B3711" i="132" s="1"/>
  <c r="B3712" i="132" s="1"/>
  <c r="B3713" i="132" s="1"/>
  <c r="B3714" i="132" s="1"/>
  <c r="B3715" i="132" s="1"/>
  <c r="B3716" i="132" s="1"/>
  <c r="B3717" i="132" s="1"/>
  <c r="B3718" i="132" s="1"/>
  <c r="B3719" i="132" s="1"/>
  <c r="B3720" i="132" s="1"/>
  <c r="B3721" i="132" s="1"/>
  <c r="B3722" i="132" s="1"/>
  <c r="B3723" i="132" s="1"/>
  <c r="B3724" i="132" s="1"/>
  <c r="B3725" i="132" s="1"/>
  <c r="B3726" i="132" s="1"/>
  <c r="B3727" i="132" s="1"/>
  <c r="B3728" i="132" s="1"/>
  <c r="B3729" i="132" s="1"/>
  <c r="B3730" i="132" s="1"/>
  <c r="B3731" i="132" s="1"/>
  <c r="B3732" i="132" s="1"/>
  <c r="B3733" i="132" s="1"/>
  <c r="B3734" i="132" s="1"/>
  <c r="B3735" i="132" s="1"/>
  <c r="B3736" i="132" s="1"/>
  <c r="B3737" i="132" s="1"/>
  <c r="B3738" i="132" s="1"/>
  <c r="B3739" i="132" s="1"/>
  <c r="B3740" i="132" s="1"/>
  <c r="B3741" i="132" s="1"/>
  <c r="B3742" i="132" s="1"/>
  <c r="B3743" i="132" s="1"/>
  <c r="B3744" i="132" s="1"/>
  <c r="B3745" i="132" s="1"/>
  <c r="B3746" i="132" s="1"/>
  <c r="B3747" i="132" s="1"/>
  <c r="B3748" i="132" s="1"/>
  <c r="B3749" i="132" s="1"/>
  <c r="B3750" i="132" s="1"/>
  <c r="B3751" i="132" s="1"/>
  <c r="B3752" i="132" s="1"/>
  <c r="B3753" i="132" s="1"/>
  <c r="B3754" i="132" s="1"/>
  <c r="B3755" i="132" s="1"/>
  <c r="B3756" i="132" s="1"/>
  <c r="B3757" i="132" s="1"/>
  <c r="B3758" i="132" s="1"/>
  <c r="B3759" i="132" s="1"/>
  <c r="B3760" i="132" s="1"/>
  <c r="B3761" i="132" s="1"/>
  <c r="B3762" i="132" s="1"/>
  <c r="B3763" i="132" s="1"/>
  <c r="B3764" i="132" s="1"/>
  <c r="B3765" i="132" s="1"/>
  <c r="B3766" i="132" s="1"/>
  <c r="B3767" i="132" s="1"/>
  <c r="B3768" i="132" s="1"/>
  <c r="B3769" i="132" s="1"/>
  <c r="B3770" i="132" s="1"/>
  <c r="B3771" i="132" s="1"/>
  <c r="B3772" i="132" s="1"/>
  <c r="B3773" i="132" s="1"/>
  <c r="B3774" i="132" s="1"/>
  <c r="B3775" i="132" s="1"/>
  <c r="B3776" i="132" s="1"/>
  <c r="B3777" i="132" s="1"/>
  <c r="B3778" i="132" s="1"/>
  <c r="B3779" i="132" s="1"/>
  <c r="B3780" i="132" s="1"/>
  <c r="B3781" i="132" s="1"/>
  <c r="B3782" i="132" s="1"/>
  <c r="B3783" i="132" s="1"/>
  <c r="B3784" i="132" s="1"/>
  <c r="B3785" i="132" s="1"/>
  <c r="B3786" i="132" s="1"/>
  <c r="B3787" i="132" s="1"/>
  <c r="B3788" i="132" s="1"/>
  <c r="B3789" i="132" s="1"/>
  <c r="B3790" i="132" s="1"/>
  <c r="B3791" i="132" s="1"/>
  <c r="B3792" i="132" s="1"/>
  <c r="B3793" i="132" s="1"/>
  <c r="B3794" i="132" s="1"/>
  <c r="B3795" i="132" s="1"/>
  <c r="B3796" i="132" s="1"/>
  <c r="B3797" i="132" s="1"/>
  <c r="B3798" i="132" s="1"/>
  <c r="B3799" i="132" s="1"/>
  <c r="B3800" i="132" s="1"/>
  <c r="B3801" i="132" s="1"/>
  <c r="B3802" i="132" s="1"/>
  <c r="B3803" i="132" s="1"/>
  <c r="B3804" i="132" s="1"/>
  <c r="B3805" i="132" s="1"/>
  <c r="B3806" i="132" s="1"/>
  <c r="B3807" i="132" s="1"/>
  <c r="B3808" i="132" s="1"/>
  <c r="B3809" i="132" s="1"/>
  <c r="B3810" i="132" s="1"/>
  <c r="B3811" i="132" s="1"/>
  <c r="B3812" i="132" s="1"/>
  <c r="B3813" i="132" s="1"/>
  <c r="B3814" i="132" s="1"/>
  <c r="B3815" i="132" s="1"/>
  <c r="B3816" i="132" s="1"/>
  <c r="B3817" i="132" s="1"/>
  <c r="B3818" i="132" s="1"/>
  <c r="B3819" i="132" s="1"/>
  <c r="B3820" i="132" s="1"/>
  <c r="B3821" i="132" s="1"/>
  <c r="B3822" i="132" s="1"/>
  <c r="B3823" i="132" s="1"/>
  <c r="B3824" i="132" s="1"/>
  <c r="B3825" i="132" s="1"/>
  <c r="B3826" i="132" s="1"/>
  <c r="B3827" i="132" s="1"/>
  <c r="B3828" i="132" s="1"/>
  <c r="B3829" i="132" s="1"/>
  <c r="B3830" i="132" s="1"/>
  <c r="B3831" i="132" s="1"/>
  <c r="B3832" i="132" s="1"/>
  <c r="B3833" i="132" s="1"/>
  <c r="B3834" i="132" s="1"/>
  <c r="B3835" i="132" s="1"/>
  <c r="B3836" i="132" s="1"/>
  <c r="B3837" i="132" s="1"/>
  <c r="B3838" i="132" s="1"/>
  <c r="B3839" i="132" s="1"/>
  <c r="B3840" i="132" s="1"/>
  <c r="B3841" i="132" s="1"/>
  <c r="B3842" i="132" s="1"/>
  <c r="B3843" i="132" s="1"/>
  <c r="B3844" i="132" s="1"/>
  <c r="B3845" i="132" s="1"/>
  <c r="B3846" i="132" s="1"/>
  <c r="B3847" i="132" s="1"/>
  <c r="B3848" i="132" s="1"/>
  <c r="B3849" i="132" s="1"/>
  <c r="B3850" i="132" s="1"/>
  <c r="B3851" i="132" s="1"/>
  <c r="B3852" i="132" s="1"/>
  <c r="B3853" i="132" s="1"/>
  <c r="B3854" i="132" s="1"/>
  <c r="B3855" i="132" s="1"/>
  <c r="B3856" i="132" s="1"/>
  <c r="B3857" i="132" s="1"/>
  <c r="B3858" i="132" s="1"/>
  <c r="B3859" i="132" s="1"/>
  <c r="B3860" i="132" s="1"/>
  <c r="B3861" i="132" s="1"/>
  <c r="B3862" i="132" s="1"/>
  <c r="B3863" i="132" s="1"/>
  <c r="B3864" i="132" s="1"/>
  <c r="B3865" i="132" s="1"/>
  <c r="B3866" i="132" s="1"/>
  <c r="B3867" i="132" s="1"/>
  <c r="B3868" i="132" s="1"/>
  <c r="B3869" i="132" s="1"/>
  <c r="B3870" i="132" s="1"/>
  <c r="B3871" i="132" s="1"/>
  <c r="B3872" i="132" s="1"/>
  <c r="B3873" i="132" s="1"/>
  <c r="B3874" i="132" s="1"/>
  <c r="B3875" i="132" s="1"/>
  <c r="B3876" i="132" s="1"/>
  <c r="B3877" i="132" s="1"/>
  <c r="B3878" i="132" s="1"/>
  <c r="B3879" i="132" s="1"/>
  <c r="B3880" i="132" s="1"/>
  <c r="B3881" i="132" s="1"/>
  <c r="B3882" i="132" s="1"/>
  <c r="B3883" i="132" s="1"/>
  <c r="B3884" i="132" s="1"/>
  <c r="B3885" i="132" s="1"/>
  <c r="B3886" i="132" s="1"/>
  <c r="B3887" i="132" s="1"/>
  <c r="B3888" i="132" s="1"/>
  <c r="B3889" i="132" s="1"/>
  <c r="B3890" i="132" s="1"/>
  <c r="B3891" i="132" s="1"/>
  <c r="B3892" i="132" s="1"/>
  <c r="B3893" i="132" s="1"/>
  <c r="B3894" i="132" s="1"/>
  <c r="B3895" i="132" s="1"/>
  <c r="B3896" i="132" s="1"/>
  <c r="B3897" i="132" s="1"/>
  <c r="B3898" i="132" s="1"/>
  <c r="B3899" i="132" s="1"/>
  <c r="B3900" i="132" s="1"/>
  <c r="B3901" i="132" s="1"/>
  <c r="B3902" i="132" s="1"/>
  <c r="B3903" i="132" s="1"/>
  <c r="B3904" i="132" s="1"/>
  <c r="B3905" i="132" s="1"/>
  <c r="B3906" i="132" s="1"/>
  <c r="B3907" i="132" s="1"/>
  <c r="B3908" i="132" s="1"/>
  <c r="B3909" i="132" s="1"/>
  <c r="B3910" i="132" s="1"/>
  <c r="B3911" i="132" s="1"/>
  <c r="B3912" i="132" s="1"/>
  <c r="B3913" i="132" s="1"/>
  <c r="B3914" i="132" s="1"/>
  <c r="B3915" i="132" s="1"/>
  <c r="B3916" i="132" s="1"/>
  <c r="B3917" i="132" s="1"/>
  <c r="B3918" i="132" s="1"/>
  <c r="B3919" i="132" s="1"/>
  <c r="B3920" i="132" s="1"/>
  <c r="B3921" i="132" s="1"/>
  <c r="B3922" i="132" s="1"/>
  <c r="B3923" i="132" s="1"/>
  <c r="B3924" i="132" s="1"/>
  <c r="B3925" i="132" s="1"/>
  <c r="B3926" i="132" s="1"/>
  <c r="B3927" i="132" s="1"/>
  <c r="B3928" i="132" s="1"/>
  <c r="B3929" i="132" s="1"/>
  <c r="B3930" i="132" s="1"/>
  <c r="B3931" i="132" s="1"/>
  <c r="B3932" i="132" s="1"/>
  <c r="B3933" i="132" s="1"/>
  <c r="B3934" i="132" s="1"/>
  <c r="B3935" i="132" s="1"/>
  <c r="B3936" i="132" s="1"/>
  <c r="B3937" i="132" s="1"/>
  <c r="B3938" i="132" s="1"/>
  <c r="B3939" i="132" s="1"/>
  <c r="B3940" i="132" s="1"/>
  <c r="B3941" i="132" s="1"/>
  <c r="B3942" i="132" s="1"/>
  <c r="B3943" i="132" s="1"/>
  <c r="B3944" i="132" s="1"/>
  <c r="B3945" i="132" s="1"/>
  <c r="B3946" i="132" s="1"/>
  <c r="B3947" i="132" s="1"/>
  <c r="B3948" i="132" s="1"/>
  <c r="B3949" i="132" s="1"/>
  <c r="B3950" i="132" s="1"/>
  <c r="B3951" i="132" s="1"/>
  <c r="B3952" i="132" s="1"/>
  <c r="B3953" i="132" s="1"/>
  <c r="B3954" i="132" s="1"/>
  <c r="B3955" i="132" s="1"/>
  <c r="B3956" i="132" s="1"/>
  <c r="B3957" i="132" s="1"/>
  <c r="B3958" i="132" s="1"/>
  <c r="B3959" i="132" s="1"/>
  <c r="B3960" i="132" s="1"/>
  <c r="B3961" i="132" s="1"/>
  <c r="B3962" i="132" s="1"/>
  <c r="B3963" i="132" s="1"/>
  <c r="B3964" i="132" s="1"/>
  <c r="B3965" i="132" s="1"/>
  <c r="B3966" i="132" s="1"/>
  <c r="B3967" i="132" s="1"/>
  <c r="B3968" i="132" s="1"/>
  <c r="B3969" i="132" s="1"/>
  <c r="B3970" i="132" s="1"/>
  <c r="B3971" i="132" s="1"/>
  <c r="B3972" i="132" s="1"/>
  <c r="B3973" i="132" s="1"/>
  <c r="B3974" i="132" s="1"/>
  <c r="B3975" i="132" s="1"/>
  <c r="B3976" i="132" s="1"/>
  <c r="B3977" i="132" s="1"/>
  <c r="B3978" i="132" s="1"/>
  <c r="B3979" i="132" s="1"/>
  <c r="B3980" i="132" s="1"/>
  <c r="B3981" i="132" s="1"/>
  <c r="B3982" i="132" s="1"/>
  <c r="B3983" i="132" s="1"/>
  <c r="B3984" i="132" s="1"/>
  <c r="B3985" i="132" s="1"/>
  <c r="B3986" i="132" s="1"/>
  <c r="B3987" i="132" s="1"/>
  <c r="B3988" i="132" s="1"/>
  <c r="B3989" i="132" s="1"/>
  <c r="B3990" i="132" s="1"/>
  <c r="B3991" i="132" s="1"/>
  <c r="B3992" i="132" s="1"/>
  <c r="B3993" i="132" s="1"/>
  <c r="B3994" i="132" s="1"/>
  <c r="B3995" i="132" s="1"/>
  <c r="B3996" i="132" s="1"/>
  <c r="B3997" i="132" s="1"/>
  <c r="B3998" i="132" s="1"/>
  <c r="B3999" i="132" s="1"/>
  <c r="B4000" i="132" s="1"/>
  <c r="B4001" i="132" s="1"/>
  <c r="B4002" i="132" s="1"/>
  <c r="B4003" i="132" s="1"/>
  <c r="B4004" i="132" s="1"/>
  <c r="B4005" i="132" s="1"/>
  <c r="B4006" i="132" s="1"/>
  <c r="B4007" i="132" s="1"/>
  <c r="B4008" i="132" s="1"/>
  <c r="B4009" i="132" s="1"/>
  <c r="B4010" i="132" s="1"/>
  <c r="B4011" i="132" s="1"/>
  <c r="B4012" i="132" s="1"/>
  <c r="B4013" i="132" s="1"/>
  <c r="B4014" i="132" s="1"/>
  <c r="B4015" i="132" s="1"/>
  <c r="B4016" i="132" s="1"/>
  <c r="B4017" i="132" s="1"/>
  <c r="B4018" i="132" s="1"/>
  <c r="B4019" i="132" s="1"/>
  <c r="B4020" i="132" s="1"/>
  <c r="B4021" i="132" s="1"/>
  <c r="B4022" i="132" s="1"/>
  <c r="B4023" i="132" s="1"/>
  <c r="B4024" i="132" s="1"/>
  <c r="B4025" i="132" s="1"/>
  <c r="B4026" i="132" s="1"/>
  <c r="B4027" i="132" s="1"/>
  <c r="B4028" i="132" s="1"/>
  <c r="B4029" i="132" s="1"/>
  <c r="B4030" i="132" s="1"/>
  <c r="B4031" i="132" s="1"/>
  <c r="B4032" i="132" s="1"/>
  <c r="B4033" i="132" s="1"/>
  <c r="B4034" i="132" s="1"/>
  <c r="B4035" i="132" s="1"/>
  <c r="B4036" i="132" s="1"/>
  <c r="B4037" i="132" s="1"/>
  <c r="B4038" i="132" s="1"/>
  <c r="B4039" i="132" s="1"/>
  <c r="B4040" i="132" s="1"/>
  <c r="B4041" i="132" s="1"/>
  <c r="B4042" i="132" s="1"/>
  <c r="B4043" i="132" s="1"/>
  <c r="B4044" i="132" s="1"/>
  <c r="B4045" i="132" s="1"/>
  <c r="B4046" i="132" s="1"/>
  <c r="B4047" i="132" s="1"/>
  <c r="B4048" i="132" s="1"/>
  <c r="B4049" i="132" s="1"/>
  <c r="B4050" i="132" s="1"/>
  <c r="B4051" i="132" s="1"/>
  <c r="B4052" i="132" s="1"/>
  <c r="B4053" i="132" s="1"/>
  <c r="B4054" i="132" s="1"/>
  <c r="B4055" i="132" s="1"/>
  <c r="B4056" i="132" s="1"/>
  <c r="B4057" i="132" s="1"/>
  <c r="B4058" i="132" s="1"/>
  <c r="B4059" i="132" s="1"/>
  <c r="B4060" i="132" s="1"/>
  <c r="B4061" i="132" s="1"/>
  <c r="B4062" i="132" s="1"/>
  <c r="B4063" i="132" s="1"/>
  <c r="B4064" i="132" s="1"/>
  <c r="B4065" i="132" s="1"/>
  <c r="B4066" i="132" s="1"/>
  <c r="B4067" i="132" s="1"/>
  <c r="B4068" i="132" s="1"/>
  <c r="B4069" i="132" s="1"/>
  <c r="B4070" i="132" s="1"/>
  <c r="B4071" i="132" s="1"/>
  <c r="B4072" i="132" s="1"/>
  <c r="B4073" i="132" s="1"/>
  <c r="B4074" i="132" s="1"/>
  <c r="B4075" i="132" s="1"/>
  <c r="B4076" i="132" s="1"/>
  <c r="B4077" i="132" s="1"/>
  <c r="B4078" i="132" s="1"/>
  <c r="B4079" i="132" s="1"/>
  <c r="B4080" i="132" s="1"/>
  <c r="B4081" i="132" s="1"/>
  <c r="B4082" i="132" s="1"/>
  <c r="B4083" i="132" s="1"/>
  <c r="B4084" i="132" s="1"/>
  <c r="B4085" i="132" s="1"/>
  <c r="B4086" i="132" s="1"/>
  <c r="B4087" i="132" s="1"/>
  <c r="B4088" i="132" s="1"/>
  <c r="B4089" i="132" s="1"/>
  <c r="B4090" i="132" s="1"/>
  <c r="B4091" i="132" s="1"/>
  <c r="B4092" i="132" s="1"/>
  <c r="B4093" i="132" s="1"/>
  <c r="B4094" i="132" s="1"/>
  <c r="B4095" i="132" s="1"/>
  <c r="B4096" i="132" s="1"/>
  <c r="B4097" i="132" s="1"/>
  <c r="B4098" i="132" s="1"/>
  <c r="B4099" i="132" s="1"/>
  <c r="B4100" i="132" s="1"/>
  <c r="B4101" i="132" s="1"/>
  <c r="B4102" i="132" s="1"/>
  <c r="B4103" i="132" s="1"/>
  <c r="B4104" i="132" s="1"/>
  <c r="B4105" i="132" s="1"/>
  <c r="B4106" i="132" s="1"/>
  <c r="B4107" i="132" s="1"/>
  <c r="B4108" i="132" s="1"/>
  <c r="B4109" i="132" s="1"/>
  <c r="B4110" i="132" s="1"/>
  <c r="B4111" i="132" s="1"/>
  <c r="B4112" i="132" s="1"/>
  <c r="B4113" i="132" s="1"/>
  <c r="B4114" i="132" s="1"/>
  <c r="B4115" i="132" s="1"/>
  <c r="B4116" i="132" s="1"/>
  <c r="B4117" i="132" s="1"/>
  <c r="B4118" i="132" s="1"/>
  <c r="B4119" i="132" s="1"/>
  <c r="B4120" i="132" s="1"/>
  <c r="B4121" i="132" s="1"/>
  <c r="B4122" i="132" s="1"/>
  <c r="B4123" i="132" s="1"/>
  <c r="B4124" i="132" s="1"/>
  <c r="B4125" i="132" s="1"/>
  <c r="B4126" i="132" s="1"/>
  <c r="B4127" i="132" s="1"/>
  <c r="B4128" i="132" s="1"/>
  <c r="B4129" i="132" s="1"/>
  <c r="B4130" i="132" s="1"/>
  <c r="B4131" i="132" s="1"/>
  <c r="B4132" i="132" s="1"/>
  <c r="B4133" i="132" s="1"/>
  <c r="B4134" i="132" s="1"/>
  <c r="B4135" i="132" s="1"/>
  <c r="B4136" i="132" s="1"/>
  <c r="B4137" i="132" s="1"/>
  <c r="B4138" i="132" s="1"/>
  <c r="B4139" i="132" s="1"/>
  <c r="B4140" i="132" s="1"/>
  <c r="B4141" i="132" s="1"/>
  <c r="B4142" i="132" s="1"/>
  <c r="B4143" i="132" s="1"/>
  <c r="B4144" i="132" s="1"/>
  <c r="B4145" i="132" s="1"/>
  <c r="B4146" i="132" s="1"/>
  <c r="B4147" i="132" s="1"/>
  <c r="B4148" i="132" s="1"/>
  <c r="B4149" i="132" s="1"/>
  <c r="B4150" i="132" s="1"/>
  <c r="B4151" i="132" s="1"/>
  <c r="B4152" i="132" s="1"/>
  <c r="B4153" i="132" s="1"/>
  <c r="B4154" i="132" s="1"/>
  <c r="B4155" i="132" s="1"/>
  <c r="B4156" i="132" s="1"/>
  <c r="B4157" i="132" s="1"/>
  <c r="B4158" i="132" s="1"/>
  <c r="B4159" i="132" s="1"/>
  <c r="B4160" i="132" s="1"/>
  <c r="B4161" i="132" s="1"/>
  <c r="B4162" i="132" s="1"/>
  <c r="B4163" i="132" s="1"/>
  <c r="B4164" i="132" s="1"/>
  <c r="B4165" i="132" s="1"/>
  <c r="B4166" i="132" s="1"/>
  <c r="B4167" i="132" s="1"/>
  <c r="B4168" i="132" s="1"/>
  <c r="B4169" i="132" s="1"/>
  <c r="B4170" i="132" s="1"/>
  <c r="B4171" i="132" s="1"/>
  <c r="B4172" i="132" s="1"/>
  <c r="B4173" i="132" s="1"/>
  <c r="B4174" i="132" s="1"/>
  <c r="B4175" i="132" s="1"/>
  <c r="B4176" i="132" s="1"/>
  <c r="B4177" i="132" s="1"/>
  <c r="B4178" i="132" s="1"/>
  <c r="B4179" i="132" s="1"/>
  <c r="B4180" i="132" s="1"/>
  <c r="B4181" i="132" s="1"/>
  <c r="B4182" i="132" s="1"/>
  <c r="B4183" i="132" s="1"/>
  <c r="B4184" i="132" s="1"/>
  <c r="B4185" i="132" s="1"/>
  <c r="B4186" i="132" s="1"/>
  <c r="B4187" i="132" s="1"/>
  <c r="B4188" i="132" s="1"/>
  <c r="B4189" i="132" s="1"/>
  <c r="B4190" i="132" s="1"/>
  <c r="B4191" i="132" s="1"/>
  <c r="B4192" i="132" s="1"/>
  <c r="B4193" i="132" s="1"/>
  <c r="B4194" i="132" s="1"/>
  <c r="B4195" i="132" s="1"/>
  <c r="B4196" i="132" s="1"/>
  <c r="B4197" i="132" s="1"/>
  <c r="B4198" i="132" s="1"/>
  <c r="B4199" i="132" s="1"/>
  <c r="B4200" i="132" s="1"/>
  <c r="B4201" i="132" s="1"/>
  <c r="B4202" i="132" s="1"/>
  <c r="B4203" i="132" s="1"/>
  <c r="B4204" i="132" s="1"/>
  <c r="B4205" i="132" s="1"/>
  <c r="B4206" i="132" s="1"/>
  <c r="B4207" i="132" s="1"/>
  <c r="B4208" i="132" s="1"/>
  <c r="B4209" i="132" s="1"/>
  <c r="B4210" i="132" s="1"/>
  <c r="B4211" i="132" s="1"/>
  <c r="B4212" i="132" s="1"/>
  <c r="B4213" i="132" s="1"/>
  <c r="B4214" i="132" s="1"/>
  <c r="B4215" i="132" s="1"/>
  <c r="B4216" i="132" s="1"/>
  <c r="B4217" i="132" s="1"/>
  <c r="B4218" i="132" s="1"/>
  <c r="B4219" i="132" s="1"/>
  <c r="B4220" i="132" s="1"/>
  <c r="B4221" i="132" s="1"/>
  <c r="B4222" i="132" s="1"/>
  <c r="B4223" i="132" s="1"/>
  <c r="B4224" i="132" s="1"/>
  <c r="B4225" i="132" s="1"/>
  <c r="B4226" i="132" s="1"/>
  <c r="B4227" i="132" s="1"/>
  <c r="B4228" i="132" s="1"/>
  <c r="B4229" i="132" s="1"/>
  <c r="B4230" i="132" s="1"/>
  <c r="B4231" i="132" s="1"/>
  <c r="B4232" i="132" s="1"/>
  <c r="B4233" i="132" s="1"/>
  <c r="B4234" i="132" s="1"/>
  <c r="B4235" i="132" s="1"/>
  <c r="B4236" i="132" s="1"/>
  <c r="B4237" i="132" s="1"/>
  <c r="B4238" i="132" s="1"/>
  <c r="B4239" i="132" s="1"/>
  <c r="B4240" i="132" s="1"/>
  <c r="B4241" i="132" s="1"/>
  <c r="B4242" i="132" s="1"/>
  <c r="B4243" i="132" s="1"/>
  <c r="B4244" i="132" s="1"/>
  <c r="B4245" i="132" s="1"/>
  <c r="B4246" i="132" s="1"/>
  <c r="B4247" i="132" s="1"/>
  <c r="B4248" i="132" s="1"/>
  <c r="B4249" i="132" s="1"/>
  <c r="B4250" i="132" s="1"/>
  <c r="B4251" i="132" s="1"/>
  <c r="B4252" i="132" s="1"/>
  <c r="B4253" i="132" s="1"/>
  <c r="B4254" i="132" s="1"/>
  <c r="B4255" i="132" s="1"/>
  <c r="B4256" i="132" s="1"/>
  <c r="B4257" i="132" s="1"/>
  <c r="B4258" i="132" s="1"/>
  <c r="B4259" i="132" s="1"/>
  <c r="B4260" i="132" s="1"/>
  <c r="B4261" i="132" s="1"/>
  <c r="B4262" i="132" s="1"/>
  <c r="B4263" i="132" s="1"/>
  <c r="B4264" i="132" s="1"/>
  <c r="B4265" i="132" s="1"/>
  <c r="B4266" i="132" s="1"/>
  <c r="B4267" i="132" s="1"/>
  <c r="B4268" i="132" s="1"/>
  <c r="B4269" i="132" s="1"/>
  <c r="B4270" i="132" s="1"/>
  <c r="B4271" i="132" s="1"/>
  <c r="B4272" i="132" s="1"/>
  <c r="B4273" i="132" s="1"/>
  <c r="B4274" i="132" s="1"/>
  <c r="B4275" i="132" s="1"/>
  <c r="B4276" i="132" s="1"/>
  <c r="B4277" i="132" s="1"/>
  <c r="B4278" i="132" s="1"/>
  <c r="B4279" i="132" s="1"/>
  <c r="B4280" i="132" s="1"/>
  <c r="B4281" i="132" s="1"/>
  <c r="B4282" i="132" s="1"/>
  <c r="B4283" i="132" s="1"/>
  <c r="B4284" i="132" s="1"/>
  <c r="B4285" i="132" s="1"/>
  <c r="B4286" i="132" s="1"/>
  <c r="B4287" i="132" s="1"/>
  <c r="B4288" i="132" s="1"/>
  <c r="B4289" i="132" s="1"/>
  <c r="B4290" i="132" s="1"/>
  <c r="B4291" i="132" s="1"/>
  <c r="B4292" i="132" s="1"/>
  <c r="B4293" i="132" s="1"/>
  <c r="B4294" i="132" s="1"/>
  <c r="B4295" i="132" s="1"/>
  <c r="B4296" i="132" s="1"/>
  <c r="B4297" i="132" s="1"/>
  <c r="B4298" i="132" s="1"/>
  <c r="B4299" i="132" s="1"/>
  <c r="B4300" i="132" s="1"/>
  <c r="B4301" i="132" s="1"/>
  <c r="B4302" i="132" s="1"/>
  <c r="B4303" i="132" s="1"/>
  <c r="B4304" i="132" s="1"/>
  <c r="B4305" i="132" s="1"/>
  <c r="B4306" i="132" s="1"/>
  <c r="B4307" i="132" s="1"/>
  <c r="B4308" i="132" s="1"/>
  <c r="B4309" i="132" s="1"/>
  <c r="B4310" i="132" s="1"/>
  <c r="B4311" i="132" s="1"/>
  <c r="B4312" i="132" s="1"/>
  <c r="B4313" i="132" s="1"/>
  <c r="B4314" i="132" s="1"/>
  <c r="B4315" i="132" s="1"/>
  <c r="B4316" i="132" s="1"/>
  <c r="B4317" i="132" s="1"/>
  <c r="B4318" i="132" s="1"/>
  <c r="B4319" i="132" s="1"/>
  <c r="B4320" i="132" s="1"/>
  <c r="B4321" i="132" s="1"/>
  <c r="B4322" i="132" s="1"/>
  <c r="B4323" i="132" s="1"/>
  <c r="B4324" i="132" s="1"/>
  <c r="B4325" i="132" s="1"/>
  <c r="B4326" i="132" s="1"/>
  <c r="B4327" i="132" s="1"/>
  <c r="B4328" i="132" s="1"/>
  <c r="B4329" i="132" s="1"/>
  <c r="B4330" i="132" s="1"/>
  <c r="B4331" i="132" s="1"/>
  <c r="B4332" i="132" s="1"/>
  <c r="B4333" i="132" s="1"/>
  <c r="B4334" i="132" s="1"/>
  <c r="B4335" i="132" s="1"/>
  <c r="B4336" i="132" s="1"/>
  <c r="B4337" i="132" s="1"/>
  <c r="B4338" i="132" s="1"/>
  <c r="B4339" i="132" s="1"/>
  <c r="B4340" i="132" s="1"/>
  <c r="B4341" i="132" s="1"/>
  <c r="B4342" i="132" s="1"/>
  <c r="B4343" i="132" s="1"/>
  <c r="B4344" i="132" s="1"/>
  <c r="B4345" i="132" s="1"/>
  <c r="B4346" i="132" s="1"/>
  <c r="B4347" i="132" s="1"/>
  <c r="B4348" i="132" s="1"/>
  <c r="B4349" i="132" s="1"/>
  <c r="B4350" i="132" s="1"/>
  <c r="B4351" i="132" s="1"/>
  <c r="B4352" i="132" s="1"/>
  <c r="B4353" i="132" s="1"/>
  <c r="B4354" i="132" s="1"/>
  <c r="B4355" i="132" s="1"/>
  <c r="B4356" i="132" s="1"/>
  <c r="B4357" i="132" s="1"/>
  <c r="B4358" i="132" s="1"/>
  <c r="B4359" i="132" s="1"/>
  <c r="B4360" i="132" s="1"/>
  <c r="B4361" i="132" s="1"/>
  <c r="B4362" i="132" s="1"/>
  <c r="B4363" i="132" s="1"/>
  <c r="B4364" i="132" s="1"/>
  <c r="B4365" i="132" s="1"/>
  <c r="B4366" i="132" s="1"/>
  <c r="B4367" i="132" s="1"/>
  <c r="B4368" i="132" s="1"/>
  <c r="B4369" i="132" s="1"/>
  <c r="B4370" i="132" s="1"/>
  <c r="B4371" i="132" s="1"/>
  <c r="B4372" i="132" s="1"/>
  <c r="B4373" i="132" s="1"/>
  <c r="B4374" i="132" s="1"/>
  <c r="B4375" i="132" s="1"/>
  <c r="B4376" i="132" s="1"/>
  <c r="B4377" i="132" s="1"/>
  <c r="B4378" i="132" s="1"/>
  <c r="B4379" i="132" s="1"/>
  <c r="B4380" i="132" s="1"/>
  <c r="B4381" i="132" s="1"/>
  <c r="B4382" i="132" s="1"/>
  <c r="B4383" i="132" s="1"/>
  <c r="B4384" i="132" s="1"/>
  <c r="B4385" i="132" s="1"/>
  <c r="B4386" i="132" s="1"/>
  <c r="B4387" i="132" s="1"/>
  <c r="B4388" i="132" s="1"/>
  <c r="B4389" i="132" s="1"/>
  <c r="B4390" i="132" s="1"/>
  <c r="B4391" i="132" s="1"/>
  <c r="B4392" i="132" s="1"/>
  <c r="B4393" i="132" s="1"/>
  <c r="B4394" i="132" s="1"/>
  <c r="B4395" i="132" s="1"/>
  <c r="B4396" i="132" s="1"/>
  <c r="B4397" i="132" s="1"/>
  <c r="B4398" i="132" s="1"/>
  <c r="B4399" i="132" s="1"/>
  <c r="B4400" i="132" s="1"/>
  <c r="B4401" i="132" s="1"/>
  <c r="B4402" i="132" s="1"/>
  <c r="B4403" i="132" s="1"/>
  <c r="B4404" i="132" s="1"/>
  <c r="B4405" i="132" s="1"/>
  <c r="B4406" i="132" s="1"/>
  <c r="B4407" i="132" s="1"/>
  <c r="B4408" i="132" s="1"/>
  <c r="B4409" i="132" s="1"/>
  <c r="B4410" i="132" s="1"/>
  <c r="B4411" i="132" s="1"/>
  <c r="B4412" i="132" s="1"/>
  <c r="B4413" i="132" s="1"/>
  <c r="B4414" i="132" s="1"/>
  <c r="B4415" i="132" s="1"/>
  <c r="B4416" i="132" s="1"/>
  <c r="B4417" i="132" s="1"/>
  <c r="B4418" i="132" s="1"/>
  <c r="B4419" i="132" s="1"/>
  <c r="B4420" i="132" s="1"/>
  <c r="B4421" i="132" s="1"/>
  <c r="B4422" i="132" s="1"/>
  <c r="B4423" i="132" s="1"/>
  <c r="B4424" i="132" s="1"/>
  <c r="B4425" i="132" s="1"/>
  <c r="B4426" i="132" s="1"/>
  <c r="B4427" i="132" s="1"/>
  <c r="B4428" i="132" s="1"/>
  <c r="B4429" i="132" s="1"/>
  <c r="B4430" i="132" s="1"/>
  <c r="B4431" i="132" s="1"/>
  <c r="B4432" i="132" s="1"/>
  <c r="B4433" i="132" s="1"/>
  <c r="B4434" i="132" s="1"/>
  <c r="B4435" i="132" s="1"/>
  <c r="B4436" i="132" s="1"/>
  <c r="B4437" i="132" s="1"/>
  <c r="B4438" i="132" s="1"/>
  <c r="B4439" i="132" s="1"/>
  <c r="B4440" i="132" s="1"/>
  <c r="B4441" i="132" s="1"/>
  <c r="B4442" i="132" s="1"/>
  <c r="B4443" i="132" s="1"/>
  <c r="B4444" i="132" s="1"/>
  <c r="B4445" i="132" s="1"/>
  <c r="B4446" i="132" s="1"/>
  <c r="B4447" i="132" s="1"/>
  <c r="B4448" i="132" s="1"/>
  <c r="B4449" i="132" s="1"/>
  <c r="B4450" i="132" s="1"/>
  <c r="B4451" i="132" s="1"/>
  <c r="B4452" i="132" s="1"/>
  <c r="B4453" i="132" s="1"/>
  <c r="B4454" i="132" s="1"/>
  <c r="B4455" i="132" s="1"/>
  <c r="B4456" i="132" s="1"/>
  <c r="B4457" i="132" s="1"/>
  <c r="B4458" i="132" s="1"/>
  <c r="B4459" i="132" s="1"/>
  <c r="B4460" i="132" s="1"/>
  <c r="B4461" i="132" s="1"/>
  <c r="B4462" i="132" s="1"/>
  <c r="B4463" i="132" s="1"/>
  <c r="B4464" i="132" s="1"/>
  <c r="B4465" i="132" s="1"/>
  <c r="B4466" i="132" s="1"/>
  <c r="B4467" i="132" s="1"/>
  <c r="B4468" i="132" s="1"/>
  <c r="B4469" i="132" s="1"/>
  <c r="B4470" i="132" s="1"/>
  <c r="B4471" i="132" s="1"/>
  <c r="B4472" i="132" s="1"/>
  <c r="B4473" i="132" s="1"/>
  <c r="B4474" i="132" s="1"/>
  <c r="B4475" i="132" s="1"/>
  <c r="B4476" i="132" s="1"/>
  <c r="B4477" i="132" s="1"/>
  <c r="B4478" i="132" s="1"/>
  <c r="B4479" i="132" s="1"/>
  <c r="B4480" i="132" s="1"/>
  <c r="B4481" i="132" s="1"/>
  <c r="B4482" i="132" s="1"/>
  <c r="B4483" i="132" s="1"/>
  <c r="B4484" i="132" s="1"/>
  <c r="B4485" i="132" s="1"/>
  <c r="B4486" i="132" s="1"/>
  <c r="B4487" i="132" s="1"/>
  <c r="B4488" i="132" s="1"/>
  <c r="B4489" i="132" s="1"/>
  <c r="B4490" i="132" s="1"/>
  <c r="B4491" i="132" s="1"/>
  <c r="B4492" i="132" s="1"/>
  <c r="B4493" i="132" s="1"/>
  <c r="B4494" i="132" s="1"/>
  <c r="B4495" i="132" s="1"/>
  <c r="B4496" i="132" s="1"/>
  <c r="B4497" i="132" s="1"/>
  <c r="B4498" i="132" s="1"/>
  <c r="B4499" i="132" s="1"/>
  <c r="B4500" i="132" s="1"/>
  <c r="B4501" i="132" s="1"/>
  <c r="B4502" i="132" s="1"/>
  <c r="B4503" i="132" s="1"/>
  <c r="B4504" i="132" s="1"/>
  <c r="B4505" i="132" s="1"/>
  <c r="B4506" i="132" s="1"/>
  <c r="B4507" i="132" s="1"/>
  <c r="B4508" i="132" s="1"/>
  <c r="B4509" i="132" s="1"/>
  <c r="B4510" i="132" s="1"/>
  <c r="B4511" i="132" s="1"/>
  <c r="B4512" i="132" s="1"/>
  <c r="B4513" i="132" s="1"/>
  <c r="B4514" i="132" s="1"/>
  <c r="B4515" i="132" s="1"/>
  <c r="B4516" i="132" s="1"/>
  <c r="B4517" i="132" s="1"/>
  <c r="B4518" i="132" s="1"/>
  <c r="B4519" i="132" s="1"/>
  <c r="B4520" i="132" s="1"/>
  <c r="B4521" i="132" s="1"/>
  <c r="B4522" i="132" s="1"/>
  <c r="B4523" i="132" s="1"/>
  <c r="B4524" i="132" s="1"/>
  <c r="B4525" i="132" s="1"/>
  <c r="B4526" i="132" s="1"/>
  <c r="B4527" i="132" s="1"/>
  <c r="B4528" i="132" s="1"/>
  <c r="B4529" i="132" s="1"/>
  <c r="B4530" i="132" s="1"/>
  <c r="B4531" i="132" s="1"/>
  <c r="B4532" i="132" s="1"/>
  <c r="B4533" i="132" s="1"/>
  <c r="B4534" i="132" s="1"/>
  <c r="B4535" i="132" s="1"/>
  <c r="B4536" i="132" s="1"/>
  <c r="B4537" i="132" s="1"/>
  <c r="B4538" i="132" s="1"/>
  <c r="B4539" i="132" s="1"/>
  <c r="B4540" i="132" s="1"/>
  <c r="B4541" i="132" s="1"/>
  <c r="B4542" i="132" s="1"/>
  <c r="B4543" i="132" s="1"/>
  <c r="B4544" i="132" s="1"/>
  <c r="B4545" i="132" s="1"/>
  <c r="B4546" i="132" s="1"/>
  <c r="B4547" i="132" s="1"/>
  <c r="B4548" i="132" s="1"/>
  <c r="B4549" i="132" s="1"/>
  <c r="B4550" i="132" s="1"/>
  <c r="B4551" i="132" s="1"/>
  <c r="B4552" i="132" s="1"/>
  <c r="B4553" i="132" s="1"/>
  <c r="B4554" i="132" s="1"/>
  <c r="B4555" i="132" s="1"/>
  <c r="B4556" i="132" s="1"/>
  <c r="B4557" i="132" s="1"/>
  <c r="B4558" i="132" s="1"/>
  <c r="B4559" i="132" s="1"/>
  <c r="B4560" i="132" s="1"/>
  <c r="B4561" i="132" s="1"/>
  <c r="B4562" i="132" s="1"/>
  <c r="B4563" i="132" s="1"/>
  <c r="B4564" i="132" s="1"/>
  <c r="B4565" i="132" s="1"/>
  <c r="B4566" i="132" s="1"/>
  <c r="B4567" i="132" s="1"/>
  <c r="B4568" i="132" s="1"/>
  <c r="B4569" i="132" s="1"/>
  <c r="B4570" i="132" s="1"/>
  <c r="B4571" i="132" s="1"/>
  <c r="B4572" i="132" s="1"/>
  <c r="B4573" i="132" s="1"/>
  <c r="B4574" i="132" s="1"/>
  <c r="B4575" i="132" s="1"/>
  <c r="B4576" i="132" s="1"/>
  <c r="B4577" i="132" s="1"/>
  <c r="B4578" i="132" s="1"/>
  <c r="B4579" i="132" s="1"/>
  <c r="B4580" i="132" s="1"/>
  <c r="B4581" i="132" s="1"/>
  <c r="B4582" i="132" s="1"/>
  <c r="B4583" i="132" s="1"/>
  <c r="B4584" i="132" s="1"/>
  <c r="B4585" i="132" s="1"/>
  <c r="B4586" i="132" s="1"/>
  <c r="B4587" i="132" s="1"/>
  <c r="B4588" i="132" s="1"/>
  <c r="B4589" i="132" s="1"/>
  <c r="B4590" i="132" s="1"/>
  <c r="B4591" i="132" s="1"/>
  <c r="B4592" i="132" s="1"/>
  <c r="B4593" i="132" s="1"/>
  <c r="B4594" i="132" s="1"/>
  <c r="B4595" i="132" s="1"/>
  <c r="B4596" i="132" s="1"/>
  <c r="B4597" i="132" s="1"/>
  <c r="B4598" i="132" s="1"/>
  <c r="B4599" i="132" s="1"/>
  <c r="B4600" i="132" s="1"/>
  <c r="B4601" i="132" s="1"/>
  <c r="B4602" i="132" s="1"/>
  <c r="B4603" i="132" s="1"/>
  <c r="B4604" i="132" s="1"/>
  <c r="B4605" i="132" s="1"/>
  <c r="B4606" i="132" s="1"/>
  <c r="B4607" i="132" s="1"/>
  <c r="B4608" i="132" s="1"/>
  <c r="B4609" i="132" s="1"/>
  <c r="B4610" i="132" s="1"/>
  <c r="B4611" i="132" s="1"/>
  <c r="B4612" i="132" s="1"/>
  <c r="B4613" i="132" s="1"/>
  <c r="B4614" i="132" s="1"/>
  <c r="B4615" i="132" s="1"/>
  <c r="B4616" i="132" s="1"/>
  <c r="B4617" i="132" s="1"/>
  <c r="B4618" i="132" s="1"/>
  <c r="B4619" i="132" s="1"/>
  <c r="B4620" i="132" s="1"/>
  <c r="B4621" i="132" s="1"/>
  <c r="B4622" i="132" s="1"/>
  <c r="B4623" i="132" s="1"/>
  <c r="B4624" i="132" s="1"/>
  <c r="B4625" i="132" s="1"/>
  <c r="B4626" i="132" s="1"/>
  <c r="B4627" i="132" s="1"/>
  <c r="B4628" i="132" s="1"/>
  <c r="B4629" i="132" s="1"/>
  <c r="B4630" i="132" s="1"/>
  <c r="B4631" i="132" s="1"/>
  <c r="B4632" i="132" s="1"/>
  <c r="B4633" i="132" s="1"/>
  <c r="B4634" i="132" s="1"/>
  <c r="B4635" i="132" s="1"/>
  <c r="B4636" i="132" s="1"/>
  <c r="B4637" i="132" s="1"/>
  <c r="B4638" i="132" s="1"/>
  <c r="B4639" i="132" s="1"/>
  <c r="B4640" i="132" s="1"/>
  <c r="B4641" i="132" s="1"/>
  <c r="B4642" i="132" s="1"/>
  <c r="B4643" i="132" s="1"/>
  <c r="B4644" i="132" s="1"/>
  <c r="B4645" i="132" s="1"/>
  <c r="B4646" i="132" s="1"/>
  <c r="B4647" i="132" s="1"/>
  <c r="B4648" i="132" s="1"/>
  <c r="B4649" i="132" s="1"/>
  <c r="B4650" i="132" s="1"/>
  <c r="B4651" i="132" s="1"/>
  <c r="B4652" i="132" s="1"/>
  <c r="B4653" i="132" s="1"/>
  <c r="B4654" i="132" s="1"/>
  <c r="B4655" i="132" s="1"/>
  <c r="B4656" i="132" s="1"/>
  <c r="B4657" i="132" s="1"/>
  <c r="B4658" i="132" s="1"/>
  <c r="B4659" i="132" s="1"/>
  <c r="B4660" i="132" s="1"/>
  <c r="B4661" i="132" s="1"/>
  <c r="B4662" i="132" s="1"/>
  <c r="B4663" i="132" s="1"/>
  <c r="B4664" i="132" s="1"/>
  <c r="B4665" i="132" s="1"/>
  <c r="B4666" i="132" s="1"/>
  <c r="B4667" i="132" s="1"/>
  <c r="B4668" i="132" s="1"/>
  <c r="B4669" i="132" s="1"/>
  <c r="B4670" i="132" s="1"/>
  <c r="B4671" i="132" s="1"/>
  <c r="B4672" i="132" s="1"/>
  <c r="B4673" i="132" s="1"/>
  <c r="B4674" i="132" s="1"/>
  <c r="B4675" i="132" s="1"/>
  <c r="B4676" i="132" s="1"/>
  <c r="B4677" i="132" s="1"/>
  <c r="B4678" i="132" s="1"/>
  <c r="B4679" i="132" s="1"/>
  <c r="B4680" i="132" s="1"/>
  <c r="B4681" i="132" s="1"/>
  <c r="B4682" i="132" s="1"/>
  <c r="B4683" i="132" s="1"/>
  <c r="B4684" i="132" s="1"/>
  <c r="B4685" i="132" s="1"/>
  <c r="B4686" i="132" s="1"/>
  <c r="B4687" i="132" s="1"/>
  <c r="B4688" i="132" s="1"/>
  <c r="B4689" i="132" s="1"/>
  <c r="B4690" i="132" s="1"/>
  <c r="B4691" i="132" s="1"/>
  <c r="B4692" i="132" s="1"/>
  <c r="B4693" i="132" s="1"/>
  <c r="B4694" i="132" s="1"/>
  <c r="B4695" i="132" s="1"/>
  <c r="B4696" i="132" s="1"/>
  <c r="B4697" i="132" s="1"/>
  <c r="B4698" i="132" s="1"/>
  <c r="B4699" i="132" s="1"/>
  <c r="B4700" i="132" s="1"/>
  <c r="B4701" i="132" s="1"/>
  <c r="B4702" i="132" s="1"/>
  <c r="B4703" i="132" s="1"/>
  <c r="B4704" i="132" s="1"/>
  <c r="B4705" i="132" s="1"/>
  <c r="B4706" i="132" s="1"/>
  <c r="B4707" i="132" s="1"/>
  <c r="B4708" i="132" s="1"/>
  <c r="B4709" i="132" s="1"/>
  <c r="B4710" i="132" s="1"/>
  <c r="B4711" i="132" s="1"/>
  <c r="B4712" i="132" s="1"/>
  <c r="B4713" i="132" s="1"/>
  <c r="B4714" i="132" s="1"/>
  <c r="B4715" i="132" s="1"/>
  <c r="B4716" i="132" s="1"/>
  <c r="B4717" i="132" s="1"/>
  <c r="B4718" i="132" s="1"/>
  <c r="B4719" i="132" s="1"/>
  <c r="B4720" i="132" s="1"/>
  <c r="B4721" i="132" s="1"/>
  <c r="B4722" i="132" s="1"/>
  <c r="B4723" i="132" s="1"/>
  <c r="B4724" i="132" s="1"/>
  <c r="B4725" i="132" s="1"/>
  <c r="B4726" i="132" s="1"/>
  <c r="B4727" i="132" s="1"/>
  <c r="B4728" i="132" s="1"/>
  <c r="B4729" i="132" s="1"/>
  <c r="B4730" i="132" s="1"/>
  <c r="B4731" i="132" s="1"/>
  <c r="B4732" i="132" s="1"/>
  <c r="B4733" i="132" s="1"/>
  <c r="B4734" i="132" s="1"/>
  <c r="B4735" i="132" s="1"/>
  <c r="B4736" i="132" s="1"/>
  <c r="B4737" i="132" s="1"/>
  <c r="B4738" i="132" s="1"/>
  <c r="B4739" i="132" s="1"/>
  <c r="B4740" i="132" s="1"/>
  <c r="B4741" i="132" s="1"/>
  <c r="B4742" i="132" s="1"/>
  <c r="B4743" i="132" s="1"/>
  <c r="B4744" i="132" s="1"/>
  <c r="B4745" i="132" s="1"/>
  <c r="B4746" i="132" s="1"/>
  <c r="B4747" i="132" s="1"/>
  <c r="B4748" i="132" s="1"/>
  <c r="B4749" i="132" s="1"/>
  <c r="B4750" i="132" s="1"/>
  <c r="B4751" i="132" s="1"/>
  <c r="B4752" i="132" s="1"/>
  <c r="B4753" i="132" s="1"/>
  <c r="B4754" i="132" s="1"/>
  <c r="B4755" i="132" s="1"/>
  <c r="B4756" i="132" s="1"/>
  <c r="B4757" i="132" s="1"/>
  <c r="B4758" i="132" s="1"/>
  <c r="B4759" i="132" s="1"/>
  <c r="B4760" i="132" s="1"/>
  <c r="B4761" i="132" s="1"/>
  <c r="B4762" i="132" s="1"/>
  <c r="B4763" i="132" s="1"/>
  <c r="B4764" i="132" s="1"/>
  <c r="B4765" i="132" s="1"/>
  <c r="B4766" i="132" s="1"/>
  <c r="B4767" i="132" s="1"/>
  <c r="B4768" i="132" s="1"/>
  <c r="B4769" i="132" s="1"/>
  <c r="B4770" i="132" s="1"/>
  <c r="B4771" i="132" s="1"/>
  <c r="B4772" i="132" s="1"/>
  <c r="B4773" i="132" s="1"/>
  <c r="B4774" i="132" s="1"/>
  <c r="B4775" i="132" s="1"/>
  <c r="B4776" i="132" s="1"/>
  <c r="B4777" i="132" s="1"/>
  <c r="B4778" i="132" s="1"/>
  <c r="B4779" i="132" s="1"/>
  <c r="B4780" i="132" s="1"/>
  <c r="B4781" i="132" s="1"/>
  <c r="B4782" i="132" s="1"/>
  <c r="B4783" i="132" s="1"/>
  <c r="B4784" i="132" s="1"/>
  <c r="B4785" i="132" s="1"/>
  <c r="B4786" i="132" s="1"/>
  <c r="B4787" i="132" s="1"/>
  <c r="B4788" i="132" s="1"/>
  <c r="B4789" i="132" s="1"/>
  <c r="B4790" i="132" s="1"/>
  <c r="B4791" i="132" s="1"/>
  <c r="B4792" i="132" s="1"/>
  <c r="B4793" i="132" s="1"/>
  <c r="B4794" i="132" s="1"/>
  <c r="B4795" i="132" s="1"/>
  <c r="B4796" i="132" s="1"/>
  <c r="B4797" i="132" s="1"/>
  <c r="B4798" i="132" s="1"/>
  <c r="B4799" i="132" s="1"/>
  <c r="B4800" i="132" s="1"/>
  <c r="B4801" i="132" s="1"/>
  <c r="B4802" i="132" s="1"/>
  <c r="B4803" i="132" s="1"/>
  <c r="B4804" i="132" s="1"/>
  <c r="B4805" i="132" s="1"/>
  <c r="B4806" i="132" s="1"/>
  <c r="B4807" i="132" s="1"/>
  <c r="B4808" i="132" s="1"/>
  <c r="B4809" i="132" s="1"/>
  <c r="B4810" i="132" s="1"/>
  <c r="B4811" i="132" s="1"/>
  <c r="B4812" i="132" s="1"/>
  <c r="B4813" i="132" s="1"/>
  <c r="B4814" i="132" s="1"/>
  <c r="B4815" i="132" s="1"/>
  <c r="B4816" i="132" s="1"/>
  <c r="B4817" i="132" s="1"/>
  <c r="B4818" i="132" s="1"/>
  <c r="B4819" i="132" s="1"/>
  <c r="B4820" i="132" s="1"/>
  <c r="B4821" i="132" s="1"/>
  <c r="B4822" i="132" s="1"/>
  <c r="B4823" i="132" s="1"/>
  <c r="B4824" i="132" s="1"/>
  <c r="B4825" i="132" s="1"/>
  <c r="B4826" i="132" s="1"/>
  <c r="B4827" i="132" s="1"/>
  <c r="B4828" i="132" s="1"/>
  <c r="B4829" i="132" s="1"/>
  <c r="B4830" i="132" s="1"/>
  <c r="B4831" i="132" s="1"/>
  <c r="B4832" i="132" s="1"/>
  <c r="B4833" i="132" s="1"/>
  <c r="B4834" i="132" s="1"/>
  <c r="B4835" i="132" s="1"/>
  <c r="B4836" i="132" s="1"/>
  <c r="B4837" i="132" s="1"/>
  <c r="B4838" i="132" s="1"/>
  <c r="B4839" i="132" s="1"/>
  <c r="B4840" i="132" s="1"/>
  <c r="B4841" i="132" s="1"/>
  <c r="B4842" i="132" s="1"/>
  <c r="B4843" i="132" s="1"/>
  <c r="B4844" i="132" s="1"/>
  <c r="B4845" i="132" s="1"/>
  <c r="B4846" i="132" s="1"/>
  <c r="B4847" i="132" s="1"/>
  <c r="B4848" i="132" s="1"/>
  <c r="B4849" i="132" s="1"/>
  <c r="B4850" i="132" s="1"/>
  <c r="B4851" i="132" s="1"/>
  <c r="B4852" i="132" s="1"/>
  <c r="B4853" i="132" s="1"/>
  <c r="B4854" i="132" s="1"/>
  <c r="B4855" i="132" s="1"/>
  <c r="B4856" i="132" s="1"/>
  <c r="B4857" i="132" s="1"/>
  <c r="B4858" i="132" s="1"/>
  <c r="B4859" i="132" s="1"/>
  <c r="B4860" i="132" s="1"/>
  <c r="B4861" i="132" s="1"/>
  <c r="B4862" i="132" s="1"/>
  <c r="B4863" i="132" s="1"/>
  <c r="B4864" i="132" s="1"/>
  <c r="B4865" i="132" s="1"/>
  <c r="B4866" i="132" s="1"/>
  <c r="B4867" i="132" s="1"/>
  <c r="B4868" i="132" s="1"/>
  <c r="B4869" i="132" s="1"/>
  <c r="B4870" i="132" s="1"/>
  <c r="B4871" i="132" s="1"/>
  <c r="B4872" i="132" s="1"/>
  <c r="B4873" i="132" s="1"/>
  <c r="B4874" i="132" s="1"/>
  <c r="B4875" i="132" s="1"/>
  <c r="B4876" i="132" s="1"/>
  <c r="B4877" i="132" s="1"/>
  <c r="B4878" i="132" s="1"/>
  <c r="B4879" i="132" s="1"/>
  <c r="B4880" i="132" s="1"/>
  <c r="B4881" i="132" s="1"/>
  <c r="B4882" i="132" s="1"/>
  <c r="B4883" i="132" s="1"/>
  <c r="B4884" i="132" s="1"/>
  <c r="B4885" i="132" s="1"/>
  <c r="B4886" i="132" s="1"/>
  <c r="B4887" i="132" s="1"/>
  <c r="B4888" i="132" s="1"/>
  <c r="B4889" i="132" s="1"/>
  <c r="B4890" i="132" s="1"/>
  <c r="B4891" i="132" s="1"/>
  <c r="B4892" i="132" s="1"/>
  <c r="B4893" i="132" s="1"/>
  <c r="B4894" i="132" s="1"/>
  <c r="B4895" i="132" s="1"/>
  <c r="B4896" i="132" s="1"/>
  <c r="B4897" i="132" s="1"/>
  <c r="B4898" i="132" s="1"/>
  <c r="B4899" i="132" s="1"/>
  <c r="B4900" i="132" s="1"/>
  <c r="B4901" i="132" s="1"/>
  <c r="B4902" i="132" s="1"/>
  <c r="B4903" i="132" s="1"/>
  <c r="B4904" i="132" s="1"/>
  <c r="B4905" i="132" s="1"/>
  <c r="B4906" i="132" s="1"/>
  <c r="B4907" i="132" s="1"/>
  <c r="B4908" i="132" s="1"/>
  <c r="B4909" i="132" s="1"/>
  <c r="B4910" i="132" s="1"/>
  <c r="B4911" i="132" s="1"/>
  <c r="B4912" i="132" s="1"/>
  <c r="B4913" i="132" s="1"/>
  <c r="B4914" i="132" s="1"/>
  <c r="B4915" i="132" s="1"/>
  <c r="B4916" i="132" s="1"/>
  <c r="B4917" i="132" s="1"/>
  <c r="B4918" i="132" s="1"/>
  <c r="B4919" i="132" s="1"/>
  <c r="B4920" i="132" s="1"/>
  <c r="B4921" i="132" s="1"/>
  <c r="B4922" i="132" s="1"/>
  <c r="B4923" i="132" s="1"/>
  <c r="B4924" i="132" s="1"/>
  <c r="B4925" i="132" s="1"/>
  <c r="B4926" i="132" s="1"/>
  <c r="B4927" i="132" s="1"/>
  <c r="B4928" i="132" s="1"/>
  <c r="B4929" i="132" s="1"/>
  <c r="B4930" i="132" s="1"/>
  <c r="B4931" i="132" s="1"/>
  <c r="B4932" i="132" s="1"/>
  <c r="B4933" i="132" s="1"/>
  <c r="B4934" i="132" s="1"/>
  <c r="B4935" i="132" s="1"/>
  <c r="B4936" i="132" s="1"/>
  <c r="B4937" i="132" s="1"/>
  <c r="B4938" i="132" s="1"/>
  <c r="B4939" i="132" s="1"/>
  <c r="B4940" i="132" s="1"/>
  <c r="B4941" i="132" s="1"/>
  <c r="B4942" i="132" s="1"/>
  <c r="B4943" i="132" s="1"/>
  <c r="B4944" i="132" s="1"/>
  <c r="B4945" i="132" s="1"/>
  <c r="B4946" i="132" s="1"/>
  <c r="B4947" i="132" s="1"/>
  <c r="B4948" i="132" s="1"/>
  <c r="B4949" i="132" s="1"/>
  <c r="B4950" i="132" s="1"/>
  <c r="B4951" i="132" s="1"/>
  <c r="B4952" i="132" s="1"/>
  <c r="B4953" i="132" s="1"/>
  <c r="B4954" i="132" s="1"/>
  <c r="B4955" i="132" s="1"/>
  <c r="B4956" i="132" s="1"/>
  <c r="B4957" i="132" s="1"/>
  <c r="B4958" i="132" s="1"/>
  <c r="B4959" i="132" s="1"/>
  <c r="B4960" i="132" s="1"/>
  <c r="B4961" i="132" s="1"/>
  <c r="B4962" i="132" s="1"/>
  <c r="B4963" i="132" s="1"/>
  <c r="B4964" i="132" s="1"/>
  <c r="B4965" i="132" s="1"/>
  <c r="B4966" i="132" s="1"/>
  <c r="B4967" i="132" s="1"/>
  <c r="B4968" i="132" s="1"/>
  <c r="B4969" i="132" s="1"/>
  <c r="B4970" i="132" s="1"/>
  <c r="B4971" i="132" s="1"/>
  <c r="B4972" i="132" s="1"/>
  <c r="B4973" i="132" s="1"/>
  <c r="B4974" i="132" s="1"/>
  <c r="B4975" i="132" s="1"/>
  <c r="B4976" i="132" s="1"/>
  <c r="B4977" i="132" s="1"/>
  <c r="B4978" i="132" s="1"/>
  <c r="B4979" i="132" s="1"/>
  <c r="B4980" i="132" s="1"/>
  <c r="B4981" i="132" s="1"/>
  <c r="B4982" i="132" s="1"/>
  <c r="B4983" i="132" s="1"/>
  <c r="B4984" i="132" s="1"/>
  <c r="B4985" i="132" s="1"/>
  <c r="B4986" i="132" s="1"/>
  <c r="B4987" i="132" s="1"/>
  <c r="B4988" i="132" s="1"/>
  <c r="B4989" i="132" s="1"/>
  <c r="B4990" i="132" s="1"/>
  <c r="B4991" i="132" s="1"/>
  <c r="B4992" i="132" s="1"/>
  <c r="B4993" i="132" s="1"/>
  <c r="B4994" i="132" s="1"/>
  <c r="B4995" i="132" s="1"/>
  <c r="B4996" i="132" s="1"/>
  <c r="B4997" i="132" s="1"/>
  <c r="B4998" i="132" s="1"/>
  <c r="B4999" i="132" s="1"/>
  <c r="B5000" i="132" s="1"/>
  <c r="B5001" i="132" s="1"/>
  <c r="B5002" i="132" s="1"/>
  <c r="B5003" i="132" s="1"/>
  <c r="B5004" i="132" s="1"/>
  <c r="B5005" i="132" s="1"/>
  <c r="B5006" i="132" s="1"/>
  <c r="B5007" i="132" s="1"/>
  <c r="B5008" i="132" s="1"/>
  <c r="B5009" i="132" s="1"/>
  <c r="B5010" i="132" s="1"/>
  <c r="B5011" i="132" s="1"/>
  <c r="B5012" i="132" s="1"/>
  <c r="B5013" i="132" s="1"/>
  <c r="B5014" i="132" s="1"/>
  <c r="B5015" i="132" s="1"/>
  <c r="B5016" i="132" s="1"/>
  <c r="B5017" i="132" s="1"/>
  <c r="B5018" i="132" s="1"/>
  <c r="B5019" i="132" s="1"/>
  <c r="B5020" i="132" s="1"/>
  <c r="B5021" i="132" s="1"/>
  <c r="B5022" i="132" s="1"/>
  <c r="B5023" i="132" s="1"/>
  <c r="B5024" i="132" s="1"/>
  <c r="B5025" i="132" s="1"/>
  <c r="B5026" i="132" s="1"/>
  <c r="B5027" i="132" s="1"/>
  <c r="B5028" i="132" s="1"/>
  <c r="B5029" i="132" s="1"/>
  <c r="B5030" i="132" s="1"/>
  <c r="B5031" i="132" s="1"/>
  <c r="B5032" i="132" s="1"/>
  <c r="B5033" i="132" s="1"/>
  <c r="B5034" i="132" s="1"/>
  <c r="B5035" i="132" s="1"/>
  <c r="B5036" i="132" s="1"/>
  <c r="B5037" i="132" s="1"/>
  <c r="B5038" i="132" s="1"/>
  <c r="B5039" i="132" s="1"/>
  <c r="B5040" i="132" s="1"/>
  <c r="B5041" i="132" s="1"/>
  <c r="B5042" i="132" s="1"/>
  <c r="B5043" i="132" s="1"/>
  <c r="B5044" i="132" s="1"/>
  <c r="B5045" i="132" s="1"/>
  <c r="B5046" i="132" s="1"/>
  <c r="B5047" i="132" s="1"/>
  <c r="B5048" i="132" s="1"/>
  <c r="B5049" i="132" s="1"/>
  <c r="B5050" i="132" s="1"/>
  <c r="B5051" i="132" s="1"/>
  <c r="B5052" i="132" s="1"/>
  <c r="B5053" i="132" s="1"/>
  <c r="B5054" i="132" s="1"/>
  <c r="B5055" i="132" s="1"/>
  <c r="B5056" i="132" s="1"/>
  <c r="B5057" i="132" s="1"/>
  <c r="B5058" i="132" s="1"/>
  <c r="B5059" i="132" s="1"/>
  <c r="B5060" i="132" s="1"/>
  <c r="B5061" i="132" s="1"/>
  <c r="B5062" i="132" s="1"/>
  <c r="B5063" i="132" s="1"/>
  <c r="B5064" i="132" s="1"/>
  <c r="B5065" i="132" s="1"/>
  <c r="B5066" i="132" s="1"/>
  <c r="B5067" i="132" s="1"/>
  <c r="B5068" i="132" s="1"/>
  <c r="B5069" i="132" s="1"/>
  <c r="B5070" i="132" s="1"/>
  <c r="B5071" i="132" s="1"/>
  <c r="B5072" i="132" s="1"/>
  <c r="B5073" i="132" s="1"/>
  <c r="B5074" i="132" s="1"/>
  <c r="B5075" i="132" s="1"/>
  <c r="B5076" i="132" s="1"/>
  <c r="B5077" i="132" s="1"/>
  <c r="B5078" i="132" s="1"/>
  <c r="B5079" i="132" s="1"/>
  <c r="B5080" i="132" s="1"/>
  <c r="B5081" i="132" s="1"/>
  <c r="B5082" i="132" s="1"/>
  <c r="B5083" i="132" s="1"/>
  <c r="B5084" i="132" s="1"/>
  <c r="B5085" i="132" s="1"/>
  <c r="B5086" i="132" s="1"/>
  <c r="B5087" i="132" s="1"/>
  <c r="B5088" i="132" s="1"/>
  <c r="B5089" i="132" s="1"/>
  <c r="B5090" i="132" s="1"/>
  <c r="B5091" i="132" s="1"/>
  <c r="B5092" i="132" s="1"/>
  <c r="B5093" i="132" s="1"/>
  <c r="B5094" i="132" s="1"/>
  <c r="B5095" i="132" s="1"/>
  <c r="B5096" i="132" s="1"/>
  <c r="B5097" i="132" s="1"/>
  <c r="B5098" i="132" s="1"/>
  <c r="B5099" i="132" s="1"/>
  <c r="B5100" i="132" s="1"/>
  <c r="B5101" i="132" s="1"/>
  <c r="B5102" i="132" s="1"/>
  <c r="B5103" i="132" s="1"/>
  <c r="B5104" i="132" s="1"/>
  <c r="B5105" i="132" s="1"/>
  <c r="B5106" i="132" s="1"/>
  <c r="B5107" i="132" s="1"/>
  <c r="B5108" i="132" s="1"/>
  <c r="B5109" i="132" s="1"/>
  <c r="B5110" i="132" s="1"/>
  <c r="B5111" i="132" s="1"/>
  <c r="B5112" i="132" s="1"/>
  <c r="B5113" i="132" s="1"/>
  <c r="B5114" i="132" s="1"/>
  <c r="B5115" i="132" s="1"/>
  <c r="B5116" i="132" s="1"/>
  <c r="B5117" i="132" s="1"/>
  <c r="B5118" i="132" s="1"/>
  <c r="B5119" i="132" s="1"/>
  <c r="B5120" i="132" s="1"/>
  <c r="B5121" i="132" s="1"/>
  <c r="B5122" i="132" s="1"/>
  <c r="B5123" i="132" s="1"/>
  <c r="B5124" i="132" s="1"/>
  <c r="B5125" i="132" s="1"/>
  <c r="B5126" i="132" s="1"/>
  <c r="B5127" i="132" s="1"/>
  <c r="B5128" i="132" s="1"/>
  <c r="B5129" i="132" s="1"/>
  <c r="B5130" i="132" s="1"/>
  <c r="B5131" i="132" s="1"/>
  <c r="B5132" i="132" s="1"/>
  <c r="B5133" i="132" s="1"/>
  <c r="B5134" i="132" s="1"/>
  <c r="B5135" i="132" s="1"/>
  <c r="B5136" i="132" s="1"/>
  <c r="B5137" i="132" s="1"/>
  <c r="B5138" i="132" s="1"/>
  <c r="B5139" i="132" s="1"/>
  <c r="B5140" i="132" s="1"/>
  <c r="B5141" i="132" s="1"/>
  <c r="B5142" i="132" s="1"/>
  <c r="B5143" i="132" s="1"/>
  <c r="B5144" i="132" s="1"/>
  <c r="B5145" i="132" s="1"/>
  <c r="B5146" i="132" s="1"/>
  <c r="B5147" i="132" s="1"/>
  <c r="B5148" i="132" s="1"/>
  <c r="B5149" i="132" s="1"/>
  <c r="B5150" i="132" s="1"/>
  <c r="B5151" i="132" s="1"/>
  <c r="B5152" i="132" s="1"/>
  <c r="B5153" i="132" s="1"/>
  <c r="B5154" i="132" s="1"/>
  <c r="B5155" i="132" s="1"/>
  <c r="B5156" i="132" s="1"/>
  <c r="B5157" i="132" s="1"/>
  <c r="B5158" i="132" s="1"/>
  <c r="B5159" i="132" s="1"/>
  <c r="B5160" i="132" s="1"/>
  <c r="B5161" i="132" s="1"/>
  <c r="B5162" i="132" s="1"/>
  <c r="B5163" i="132" s="1"/>
  <c r="B5164" i="132" s="1"/>
  <c r="B5165" i="132" s="1"/>
  <c r="B5166" i="132" s="1"/>
  <c r="B5167" i="132" s="1"/>
  <c r="B5168" i="132" s="1"/>
  <c r="B5169" i="132" s="1"/>
  <c r="B5170" i="132" s="1"/>
  <c r="B5171" i="132" s="1"/>
  <c r="B5172" i="132" s="1"/>
  <c r="B5173" i="132" s="1"/>
  <c r="B5174" i="132" s="1"/>
  <c r="B5175" i="132" s="1"/>
  <c r="B5176" i="132" s="1"/>
  <c r="B5177" i="132" s="1"/>
  <c r="B5178" i="132" s="1"/>
  <c r="B5179" i="132" s="1"/>
  <c r="B5180" i="132" s="1"/>
  <c r="B5181" i="132" s="1"/>
  <c r="B5182" i="132" s="1"/>
  <c r="B5183" i="132" s="1"/>
  <c r="B5184" i="132" s="1"/>
  <c r="B5185" i="132" s="1"/>
  <c r="B5186" i="132" s="1"/>
  <c r="B5187" i="132" s="1"/>
  <c r="B5188" i="132" s="1"/>
  <c r="B5189" i="132" s="1"/>
  <c r="B5190" i="132" s="1"/>
  <c r="B5191" i="132" s="1"/>
  <c r="B5192" i="132" s="1"/>
  <c r="B5193" i="132" s="1"/>
  <c r="B5194" i="132" s="1"/>
  <c r="B5195" i="132" s="1"/>
  <c r="B5196" i="132" s="1"/>
  <c r="B5197" i="132" s="1"/>
  <c r="B5198" i="132" s="1"/>
  <c r="B5199" i="132" s="1"/>
  <c r="B5200" i="132" s="1"/>
  <c r="B5201" i="132" s="1"/>
  <c r="B5202" i="132" s="1"/>
  <c r="B5203" i="132" s="1"/>
  <c r="B5204" i="132" s="1"/>
  <c r="B5205" i="132" s="1"/>
  <c r="B5206" i="132" s="1"/>
  <c r="B5207" i="132" s="1"/>
  <c r="B5208" i="132" s="1"/>
  <c r="B5209" i="132" s="1"/>
  <c r="B5210" i="132" s="1"/>
  <c r="B5211" i="132" s="1"/>
  <c r="B5212" i="132" s="1"/>
  <c r="B5213" i="132" s="1"/>
  <c r="B5214" i="132" s="1"/>
  <c r="B5215" i="132" s="1"/>
  <c r="B5216" i="132" s="1"/>
  <c r="B5217" i="132" s="1"/>
  <c r="B5218" i="132" s="1"/>
  <c r="B5219" i="132" s="1"/>
  <c r="B5220" i="132" s="1"/>
  <c r="B5221" i="132" s="1"/>
  <c r="B5222" i="132" s="1"/>
  <c r="B5223" i="132" s="1"/>
  <c r="B5224" i="132" s="1"/>
  <c r="B5225" i="132" s="1"/>
  <c r="B5226" i="132" s="1"/>
  <c r="B5227" i="132" s="1"/>
  <c r="B5228" i="132" s="1"/>
  <c r="B5229" i="132" s="1"/>
  <c r="B5230" i="132" s="1"/>
  <c r="B5231" i="132" s="1"/>
  <c r="B5232" i="132" s="1"/>
  <c r="B5233" i="132" s="1"/>
  <c r="B5234" i="132" s="1"/>
  <c r="B5235" i="132" s="1"/>
  <c r="B5236" i="132" s="1"/>
  <c r="B5237" i="132" s="1"/>
  <c r="B5238" i="132" s="1"/>
  <c r="B5239" i="132" s="1"/>
  <c r="B5240" i="132" s="1"/>
  <c r="B5241" i="132" s="1"/>
  <c r="B5242" i="132" s="1"/>
  <c r="B5243" i="132" s="1"/>
  <c r="B5244" i="132" s="1"/>
  <c r="B5245" i="132" s="1"/>
  <c r="B5246" i="132" s="1"/>
  <c r="B5247" i="132" s="1"/>
  <c r="B5248" i="132" s="1"/>
  <c r="B5249" i="132" s="1"/>
  <c r="B5250" i="132" s="1"/>
  <c r="B5251" i="132" s="1"/>
  <c r="B5252" i="132" s="1"/>
  <c r="B5253" i="132" s="1"/>
  <c r="B5254" i="132" s="1"/>
  <c r="B5255" i="132" s="1"/>
  <c r="B5256" i="132" s="1"/>
  <c r="B5257" i="132" s="1"/>
  <c r="B5258" i="132" s="1"/>
  <c r="B5259" i="132" s="1"/>
  <c r="B5260" i="132" s="1"/>
  <c r="B5261" i="132" s="1"/>
  <c r="B5262" i="132" s="1"/>
  <c r="B5263" i="132" s="1"/>
  <c r="B5264" i="132" s="1"/>
  <c r="B5265" i="132" s="1"/>
  <c r="B5266" i="132" s="1"/>
  <c r="B5267" i="132" s="1"/>
  <c r="B5268" i="132" s="1"/>
  <c r="B5269" i="132" s="1"/>
  <c r="B5270" i="132" s="1"/>
  <c r="B5271" i="132" s="1"/>
  <c r="B5272" i="132" s="1"/>
  <c r="B5273" i="132" s="1"/>
  <c r="B5274" i="132" s="1"/>
  <c r="B5275" i="132" s="1"/>
  <c r="B5276" i="132" s="1"/>
  <c r="B5277" i="132" s="1"/>
  <c r="B5278" i="132" s="1"/>
  <c r="B5279" i="132" s="1"/>
  <c r="B5280" i="132" s="1"/>
  <c r="B5281" i="132" s="1"/>
  <c r="B5282" i="132" s="1"/>
  <c r="B5283" i="132" s="1"/>
  <c r="B5284" i="132" s="1"/>
  <c r="B5285" i="132" s="1"/>
  <c r="B5286" i="132" s="1"/>
  <c r="B5287" i="132" s="1"/>
  <c r="B5288" i="132" s="1"/>
  <c r="B5289" i="132" s="1"/>
  <c r="B5290" i="132" s="1"/>
  <c r="B5291" i="132" s="1"/>
  <c r="B5292" i="132" s="1"/>
  <c r="B5293" i="132" s="1"/>
  <c r="B5294" i="132" s="1"/>
  <c r="B5295" i="132" s="1"/>
  <c r="B5296" i="132" s="1"/>
  <c r="B5297" i="132" s="1"/>
  <c r="B5298" i="132" s="1"/>
  <c r="B5299" i="132" s="1"/>
  <c r="B5300" i="132" s="1"/>
  <c r="B5301" i="132" s="1"/>
  <c r="B5302" i="132" s="1"/>
  <c r="B5303" i="132" s="1"/>
  <c r="B5304" i="132" s="1"/>
  <c r="B5305" i="132" s="1"/>
  <c r="B5306" i="132" s="1"/>
  <c r="B5307" i="132" s="1"/>
  <c r="B5308" i="132" s="1"/>
  <c r="B5309" i="132" s="1"/>
  <c r="B5310" i="132" s="1"/>
  <c r="B5311" i="132" s="1"/>
  <c r="B5312" i="132" s="1"/>
  <c r="B5313" i="132" s="1"/>
  <c r="B5314" i="132" s="1"/>
  <c r="B5315" i="132" s="1"/>
  <c r="B5316" i="132" s="1"/>
  <c r="B5317" i="132" s="1"/>
  <c r="B5318" i="132" s="1"/>
  <c r="B5319" i="132" s="1"/>
  <c r="B5320" i="132" s="1"/>
  <c r="B5321" i="132" s="1"/>
  <c r="B5322" i="132" s="1"/>
  <c r="B5323" i="132" s="1"/>
  <c r="B5324" i="132" s="1"/>
  <c r="B5325" i="132" s="1"/>
  <c r="B5326" i="132" s="1"/>
  <c r="B5327" i="132" s="1"/>
  <c r="B5328" i="132" s="1"/>
  <c r="B5329" i="132" s="1"/>
  <c r="B5330" i="132" s="1"/>
  <c r="B5331" i="132" s="1"/>
  <c r="B5332" i="132" s="1"/>
  <c r="B5333" i="132" s="1"/>
  <c r="B5334" i="132" s="1"/>
  <c r="B5335" i="132" s="1"/>
  <c r="B5336" i="132" s="1"/>
  <c r="B5337" i="132" s="1"/>
  <c r="B5338" i="132" s="1"/>
  <c r="B5339" i="132" s="1"/>
  <c r="B5340" i="132" s="1"/>
  <c r="B5341" i="132" s="1"/>
  <c r="B5342" i="132" s="1"/>
  <c r="B5343" i="132" s="1"/>
  <c r="B5344" i="132" s="1"/>
  <c r="B5345" i="132" s="1"/>
  <c r="B5346" i="132" s="1"/>
  <c r="B5347" i="132" s="1"/>
  <c r="B5348" i="132" s="1"/>
  <c r="B5349" i="132" s="1"/>
  <c r="B5350" i="132" s="1"/>
  <c r="B5351" i="132" s="1"/>
  <c r="B5352" i="132" s="1"/>
  <c r="B5353" i="132" s="1"/>
  <c r="B5354" i="132" s="1"/>
  <c r="B5355" i="132" s="1"/>
  <c r="B5356" i="132" s="1"/>
  <c r="B5357" i="132" s="1"/>
  <c r="B5358" i="132" s="1"/>
  <c r="B5359" i="132" s="1"/>
  <c r="B5360" i="132" s="1"/>
  <c r="B5361" i="132" s="1"/>
  <c r="B5362" i="132" s="1"/>
  <c r="B5363" i="132" s="1"/>
  <c r="B5364" i="132" s="1"/>
  <c r="B5365" i="132" s="1"/>
  <c r="B5366" i="132" s="1"/>
  <c r="B5367" i="132" s="1"/>
  <c r="B5368" i="132" s="1"/>
  <c r="B5369" i="132" s="1"/>
  <c r="B5370" i="132" s="1"/>
  <c r="B5371" i="132" s="1"/>
  <c r="B5372" i="132" s="1"/>
  <c r="B5373" i="132" s="1"/>
  <c r="B5374" i="132" s="1"/>
  <c r="B5375" i="132" s="1"/>
  <c r="B5376" i="132" s="1"/>
  <c r="B5377" i="132" s="1"/>
  <c r="B5378" i="132" s="1"/>
  <c r="B5379" i="132" s="1"/>
  <c r="B5380" i="132" s="1"/>
  <c r="B5381" i="132" s="1"/>
  <c r="B5382" i="132" s="1"/>
  <c r="B5383" i="132" s="1"/>
  <c r="B5384" i="132" s="1"/>
  <c r="B5385" i="132" s="1"/>
  <c r="B5386" i="132" s="1"/>
  <c r="B5387" i="132" s="1"/>
  <c r="B5388" i="132" s="1"/>
  <c r="B5389" i="132" s="1"/>
  <c r="B5390" i="132" s="1"/>
  <c r="B5391" i="132" s="1"/>
  <c r="B5392" i="132" s="1"/>
  <c r="B5393" i="132" s="1"/>
  <c r="B5394" i="132" s="1"/>
  <c r="B5395" i="132" s="1"/>
  <c r="B5396" i="132" s="1"/>
  <c r="B5397" i="132" s="1"/>
  <c r="B5398" i="132" s="1"/>
  <c r="B5399" i="132" s="1"/>
  <c r="B5400" i="132" s="1"/>
  <c r="B5401" i="132" s="1"/>
  <c r="B5402" i="132" s="1"/>
  <c r="B5403" i="132" s="1"/>
  <c r="B5404" i="132" s="1"/>
  <c r="B5405" i="132" s="1"/>
  <c r="B5406" i="132" s="1"/>
  <c r="B5407" i="132" s="1"/>
  <c r="B5408" i="132" s="1"/>
  <c r="B5409" i="132" s="1"/>
  <c r="B5410" i="132" s="1"/>
  <c r="B5411" i="132" s="1"/>
  <c r="B5412" i="132" s="1"/>
  <c r="B5413" i="132" s="1"/>
  <c r="B5414" i="132" s="1"/>
  <c r="B5415" i="132" s="1"/>
  <c r="B5416" i="132" s="1"/>
  <c r="B5417" i="132" s="1"/>
  <c r="B5418" i="132" s="1"/>
  <c r="B5419" i="132" s="1"/>
  <c r="B5420" i="132" s="1"/>
  <c r="B5421" i="132" s="1"/>
  <c r="B5422" i="132" s="1"/>
  <c r="B5423" i="132" s="1"/>
  <c r="B5424" i="132" s="1"/>
  <c r="B5425" i="132" s="1"/>
  <c r="B5426" i="132" s="1"/>
  <c r="B5427" i="132" s="1"/>
  <c r="B5428" i="132" s="1"/>
  <c r="B5429" i="132" s="1"/>
  <c r="B5430" i="132" s="1"/>
  <c r="B5431" i="132" s="1"/>
  <c r="B5432" i="132" s="1"/>
  <c r="B5433" i="132" s="1"/>
  <c r="B5434" i="132" s="1"/>
  <c r="B5435" i="132" s="1"/>
  <c r="B5436" i="132" s="1"/>
  <c r="B5437" i="132" s="1"/>
  <c r="B5438" i="132" s="1"/>
  <c r="B5439" i="132" s="1"/>
  <c r="B5440" i="132" s="1"/>
  <c r="B5441" i="132" s="1"/>
  <c r="B5442" i="132" s="1"/>
  <c r="B5443" i="132" s="1"/>
  <c r="B5444" i="132" s="1"/>
  <c r="B5445" i="132" s="1"/>
  <c r="B5446" i="132" s="1"/>
  <c r="B5447" i="132" s="1"/>
  <c r="B5448" i="132" s="1"/>
  <c r="B5449" i="132" s="1"/>
  <c r="B5450" i="132" s="1"/>
  <c r="B5451" i="132" s="1"/>
  <c r="B5452" i="132" s="1"/>
  <c r="B5453" i="132" s="1"/>
  <c r="B5454" i="132" s="1"/>
  <c r="B5455" i="132" s="1"/>
  <c r="B5456" i="132" s="1"/>
  <c r="B5457" i="132" s="1"/>
  <c r="B5458" i="132" s="1"/>
  <c r="B5459" i="132" s="1"/>
  <c r="B5460" i="132" s="1"/>
  <c r="B5461" i="132" s="1"/>
  <c r="B5462" i="132" s="1"/>
  <c r="B5463" i="132" s="1"/>
  <c r="B5464" i="132" s="1"/>
  <c r="B5465" i="132" s="1"/>
  <c r="B5466" i="132" s="1"/>
  <c r="B5467" i="132" s="1"/>
  <c r="B5468" i="132" s="1"/>
  <c r="B5469" i="132" s="1"/>
  <c r="B5470" i="132" s="1"/>
  <c r="B5471" i="132" s="1"/>
  <c r="B5472" i="132" s="1"/>
  <c r="B5473" i="132" s="1"/>
  <c r="B5474" i="132" s="1"/>
  <c r="B5475" i="132" s="1"/>
  <c r="B5476" i="132" s="1"/>
  <c r="B5477" i="132" s="1"/>
  <c r="B5478" i="132" s="1"/>
  <c r="B5479" i="132" s="1"/>
  <c r="B5480" i="132" s="1"/>
  <c r="B5481" i="132" s="1"/>
  <c r="B5482" i="132" s="1"/>
  <c r="B5483" i="132" s="1"/>
  <c r="B5484" i="132" s="1"/>
  <c r="B5485" i="132" s="1"/>
  <c r="B5486" i="132" s="1"/>
  <c r="B5487" i="132" s="1"/>
  <c r="B5488" i="132" s="1"/>
  <c r="B5489" i="132" s="1"/>
  <c r="B5490" i="132" s="1"/>
  <c r="B5491" i="132" s="1"/>
  <c r="B5492" i="132" s="1"/>
  <c r="B5493" i="132" s="1"/>
  <c r="B5494" i="132" s="1"/>
  <c r="AS1" i="131"/>
  <c r="BM1" i="131"/>
  <c r="BN1" i="131" s="1"/>
  <c r="E10" i="131"/>
  <c r="F10" i="131" s="1"/>
  <c r="E12" i="131"/>
  <c r="F12" i="131" s="1"/>
  <c r="E13" i="131"/>
  <c r="F13" i="131" s="1"/>
  <c r="E18" i="131"/>
  <c r="F18" i="131" s="1"/>
  <c r="E20" i="131"/>
  <c r="F20" i="131" s="1"/>
  <c r="E26" i="131"/>
  <c r="F26" i="131" s="1"/>
  <c r="E28" i="131"/>
  <c r="F28" i="131" s="1"/>
  <c r="E36" i="131"/>
  <c r="F36" i="131" s="1"/>
  <c r="E37" i="131"/>
  <c r="F37" i="131" s="1"/>
  <c r="E8" i="131"/>
  <c r="F8" i="131" s="1"/>
  <c r="G8" i="131" s="1"/>
  <c r="E9" i="131"/>
  <c r="F9" i="131" s="1"/>
  <c r="E11" i="131"/>
  <c r="F11" i="131" s="1"/>
  <c r="E14" i="131"/>
  <c r="F14" i="131" s="1"/>
  <c r="E15" i="131"/>
  <c r="F15" i="131" s="1"/>
  <c r="E16" i="131"/>
  <c r="F16" i="131" s="1"/>
  <c r="E17" i="131"/>
  <c r="F17" i="131" s="1"/>
  <c r="E19" i="131"/>
  <c r="F19" i="131" s="1"/>
  <c r="E23" i="131"/>
  <c r="F23" i="131" s="1"/>
  <c r="E24" i="131"/>
  <c r="F24" i="131" s="1"/>
  <c r="E25" i="131"/>
  <c r="F25" i="131" s="1"/>
  <c r="E27" i="131"/>
  <c r="F27" i="131" s="1"/>
  <c r="E35" i="131"/>
  <c r="F35" i="131" s="1"/>
  <c r="C48" i="131"/>
  <c r="C49" i="131" s="1"/>
  <c r="D48" i="131"/>
  <c r="D49" i="131"/>
  <c r="C50" i="131"/>
  <c r="C51" i="131" s="1"/>
  <c r="C52" i="131" s="1"/>
  <c r="C53" i="131" s="1"/>
  <c r="C54" i="131" s="1"/>
  <c r="C55" i="131" s="1"/>
  <c r="C56" i="131" s="1"/>
  <c r="C57" i="131" s="1"/>
  <c r="C58" i="131" s="1"/>
  <c r="C59" i="131" s="1"/>
  <c r="C60" i="131" s="1"/>
  <c r="C61" i="131" s="1"/>
  <c r="C62" i="131" s="1"/>
  <c r="C63" i="131" s="1"/>
  <c r="C64" i="131" s="1"/>
  <c r="C65" i="131" s="1"/>
  <c r="C66" i="131" s="1"/>
  <c r="C67" i="131" s="1"/>
  <c r="C68" i="131" s="1"/>
  <c r="C69" i="131" s="1"/>
  <c r="C70" i="131" s="1"/>
  <c r="C71" i="131" s="1"/>
  <c r="C72" i="131" s="1"/>
  <c r="C73" i="131" s="1"/>
  <c r="C74" i="131" s="1"/>
  <c r="C75" i="131" s="1"/>
  <c r="C76" i="131" s="1"/>
  <c r="C77" i="131" s="1"/>
  <c r="C78" i="131" s="1"/>
  <c r="C79" i="131" s="1"/>
  <c r="C80" i="131" s="1"/>
  <c r="C81" i="131" s="1"/>
  <c r="C82" i="131" s="1"/>
  <c r="C83" i="131" s="1"/>
  <c r="C84" i="131" s="1"/>
  <c r="C85" i="131" s="1"/>
  <c r="C86" i="131" s="1"/>
  <c r="C87" i="131" s="1"/>
  <c r="F8" i="132" l="1"/>
  <c r="AJ70" i="133"/>
  <c r="AI3" i="131"/>
  <c r="E38" i="131" s="1"/>
  <c r="F38" i="131" s="1"/>
  <c r="AA70" i="133"/>
  <c r="Z3" i="131"/>
  <c r="E29" i="131" s="1"/>
  <c r="F29" i="131" s="1"/>
  <c r="S70" i="133"/>
  <c r="S3" i="131" s="1"/>
  <c r="E22" i="131" s="1"/>
  <c r="F22" i="131" s="1"/>
  <c r="R3" i="131"/>
  <c r="E21" i="131" s="1"/>
  <c r="F21" i="131" s="1"/>
  <c r="C16" i="132"/>
  <c r="AT1" i="131"/>
  <c r="E47" i="131"/>
  <c r="F47" i="131" s="1"/>
  <c r="D50" i="131"/>
  <c r="BO1" i="131"/>
  <c r="H8" i="131"/>
  <c r="N8" i="131"/>
  <c r="E4" i="131" s="1"/>
  <c r="E4" i="132" s="1"/>
  <c r="F11" i="132" s="1"/>
  <c r="C17" i="132"/>
  <c r="G7" i="132"/>
  <c r="AB70" i="133" l="1"/>
  <c r="AA3" i="131"/>
  <c r="E30" i="131" s="1"/>
  <c r="F30" i="131" s="1"/>
  <c r="AK70" i="133"/>
  <c r="AJ3" i="131"/>
  <c r="E39" i="131" s="1"/>
  <c r="F39" i="131" s="1"/>
  <c r="G5" i="132"/>
  <c r="H7" i="132"/>
  <c r="C18" i="132"/>
  <c r="AU1" i="131"/>
  <c r="G9" i="131"/>
  <c r="K8" i="131"/>
  <c r="L8" i="131" s="1"/>
  <c r="D51" i="131"/>
  <c r="BP1" i="131"/>
  <c r="AL70" i="133" l="1"/>
  <c r="AK3" i="131"/>
  <c r="E40" i="131" s="1"/>
  <c r="F40" i="131" s="1"/>
  <c r="AC70" i="133"/>
  <c r="AB3" i="131"/>
  <c r="E31" i="131" s="1"/>
  <c r="F31" i="131" s="1"/>
  <c r="AV1" i="131"/>
  <c r="C19" i="132"/>
  <c r="N9" i="131"/>
  <c r="F4" i="131" s="1"/>
  <c r="F4" i="132" s="1"/>
  <c r="H9" i="131"/>
  <c r="D52" i="131"/>
  <c r="H5" i="132"/>
  <c r="H8" i="132" s="1"/>
  <c r="I7" i="132"/>
  <c r="BQ1" i="131"/>
  <c r="G8" i="132"/>
  <c r="AD70" i="133" l="1"/>
  <c r="AC3" i="131"/>
  <c r="E32" i="131" s="1"/>
  <c r="F32" i="131" s="1"/>
  <c r="AM70" i="133"/>
  <c r="AL3" i="131"/>
  <c r="E41" i="131" s="1"/>
  <c r="F41" i="131" s="1"/>
  <c r="F9" i="132"/>
  <c r="F10" i="132" s="1"/>
  <c r="G11" i="132"/>
  <c r="J7" i="132"/>
  <c r="I5" i="132"/>
  <c r="I8" i="132" s="1"/>
  <c r="C20" i="132"/>
  <c r="AW1" i="131"/>
  <c r="K9" i="131"/>
  <c r="L9" i="131" s="1"/>
  <c r="G10" i="131"/>
  <c r="BR1" i="131"/>
  <c r="D53" i="131"/>
  <c r="AN70" i="133" l="1"/>
  <c r="AM3" i="131"/>
  <c r="E42" i="131" s="1"/>
  <c r="F42" i="131" s="1"/>
  <c r="AE70" i="133"/>
  <c r="AE3" i="131" s="1"/>
  <c r="E34" i="131" s="1"/>
  <c r="F34" i="131" s="1"/>
  <c r="AD3" i="131"/>
  <c r="E33" i="131" s="1"/>
  <c r="F33" i="131" s="1"/>
  <c r="C21" i="132"/>
  <c r="N10" i="131"/>
  <c r="G4" i="131" s="1"/>
  <c r="G4" i="132" s="1"/>
  <c r="H10" i="131"/>
  <c r="D54" i="131"/>
  <c r="J5" i="132"/>
  <c r="K7" i="132"/>
  <c r="AX1" i="131"/>
  <c r="E10" i="132"/>
  <c r="E11" i="132"/>
  <c r="BS1" i="131"/>
  <c r="AO70" i="133" l="1"/>
  <c r="AN3" i="131"/>
  <c r="E43" i="131" s="1"/>
  <c r="F43" i="131" s="1"/>
  <c r="D55" i="131"/>
  <c r="BT1" i="131"/>
  <c r="AY1" i="131"/>
  <c r="K10" i="131"/>
  <c r="L10" i="131" s="1"/>
  <c r="G11" i="131"/>
  <c r="G9" i="132"/>
  <c r="G10" i="132" s="1"/>
  <c r="H11" i="132"/>
  <c r="L7" i="132"/>
  <c r="K5" i="132"/>
  <c r="K8" i="132" s="1"/>
  <c r="C22" i="132"/>
  <c r="J8" i="132"/>
  <c r="AP70" i="133" l="1"/>
  <c r="AO3" i="131"/>
  <c r="E44" i="131" s="1"/>
  <c r="F44" i="131" s="1"/>
  <c r="AZ1" i="131"/>
  <c r="N11" i="131"/>
  <c r="H4" i="131" s="1"/>
  <c r="H4" i="132" s="1"/>
  <c r="H11" i="131"/>
  <c r="BU1" i="131"/>
  <c r="L5" i="132"/>
  <c r="L8" i="132" s="1"/>
  <c r="M7" i="132"/>
  <c r="C23" i="132"/>
  <c r="D56" i="131"/>
  <c r="AQ70" i="133" l="1"/>
  <c r="AQ3" i="131" s="1"/>
  <c r="E46" i="131" s="1"/>
  <c r="F46" i="131" s="1"/>
  <c r="AP3" i="131"/>
  <c r="E45" i="131" s="1"/>
  <c r="F45" i="131" s="1"/>
  <c r="D57" i="131"/>
  <c r="BV1" i="131"/>
  <c r="K11" i="131"/>
  <c r="L11" i="131" s="1"/>
  <c r="G12" i="131"/>
  <c r="C24" i="132"/>
  <c r="H9" i="132"/>
  <c r="H10" i="132" s="1"/>
  <c r="I11" i="132"/>
  <c r="M5" i="132"/>
  <c r="N7" i="132"/>
  <c r="BA1" i="131"/>
  <c r="BB1" i="131" l="1"/>
  <c r="N5" i="132"/>
  <c r="O7" i="132"/>
  <c r="C25" i="132"/>
  <c r="M8" i="132"/>
  <c r="BW1" i="131"/>
  <c r="H12" i="131"/>
  <c r="N12" i="131"/>
  <c r="I4" i="131" s="1"/>
  <c r="I4" i="132" s="1"/>
  <c r="D58" i="131"/>
  <c r="K12" i="131" l="1"/>
  <c r="L12" i="131" s="1"/>
  <c r="G13" i="131"/>
  <c r="C26" i="132"/>
  <c r="O5" i="132"/>
  <c r="O8" i="132" s="1"/>
  <c r="P7" i="132"/>
  <c r="N8" i="132"/>
  <c r="I9" i="132"/>
  <c r="I10" i="132" s="1"/>
  <c r="J11" i="132"/>
  <c r="BX1" i="131"/>
  <c r="D59" i="131"/>
  <c r="E48" i="131"/>
  <c r="F48" i="131" s="1"/>
  <c r="BC1" i="131"/>
  <c r="E49" i="131"/>
  <c r="F49" i="131" s="1"/>
  <c r="E50" i="131"/>
  <c r="F50" i="131" s="1"/>
  <c r="E51" i="131"/>
  <c r="F51" i="131" s="1"/>
  <c r="E52" i="131"/>
  <c r="F52" i="131" s="1"/>
  <c r="E53" i="131"/>
  <c r="F53" i="131" s="1"/>
  <c r="E54" i="131"/>
  <c r="F54" i="131" s="1"/>
  <c r="E55" i="131"/>
  <c r="F55" i="131" s="1"/>
  <c r="E56" i="131"/>
  <c r="F56" i="131" s="1"/>
  <c r="D60" i="131" l="1"/>
  <c r="H13" i="131"/>
  <c r="N13" i="131"/>
  <c r="J4" i="131" s="1"/>
  <c r="J4" i="132" s="1"/>
  <c r="BY1" i="131"/>
  <c r="C27" i="132"/>
  <c r="BD1" i="131"/>
  <c r="E57" i="131"/>
  <c r="F57" i="131" s="1"/>
  <c r="P5" i="132"/>
  <c r="Q7" i="132"/>
  <c r="C28" i="132" l="1"/>
  <c r="J9" i="132"/>
  <c r="J10" i="132" s="1"/>
  <c r="K11" i="132"/>
  <c r="D61" i="131"/>
  <c r="K13" i="131"/>
  <c r="L13" i="131" s="1"/>
  <c r="G14" i="131"/>
  <c r="R7" i="132"/>
  <c r="Q5" i="132"/>
  <c r="P8" i="132"/>
  <c r="BE1" i="131"/>
  <c r="BZ1" i="131"/>
  <c r="CA1" i="131" l="1"/>
  <c r="R5" i="132"/>
  <c r="R8" i="132" s="1"/>
  <c r="S7" i="132"/>
  <c r="H14" i="131"/>
  <c r="N14" i="131"/>
  <c r="K4" i="131" s="1"/>
  <c r="K4" i="132" s="1"/>
  <c r="C29" i="132"/>
  <c r="BF1" i="131"/>
  <c r="Q8" i="132"/>
  <c r="D62" i="131"/>
  <c r="L11" i="132" l="1"/>
  <c r="K9" i="132"/>
  <c r="K10" i="132" s="1"/>
  <c r="K14" i="131"/>
  <c r="L14" i="131" s="1"/>
  <c r="G15" i="131"/>
  <c r="S5" i="132"/>
  <c r="T7" i="132"/>
  <c r="BG1" i="131"/>
  <c r="CB1" i="131"/>
  <c r="D63" i="131"/>
  <c r="C30" i="132"/>
  <c r="CC1" i="131" l="1"/>
  <c r="C31" i="132"/>
  <c r="BH1" i="131"/>
  <c r="E58" i="131"/>
  <c r="F58" i="131" s="1"/>
  <c r="E59" i="131"/>
  <c r="F59" i="131" s="1"/>
  <c r="E60" i="131"/>
  <c r="F60" i="131" s="1"/>
  <c r="E61" i="131"/>
  <c r="F61" i="131" s="1"/>
  <c r="H15" i="131"/>
  <c r="N15" i="131"/>
  <c r="L4" i="131" s="1"/>
  <c r="L4" i="132" s="1"/>
  <c r="D64" i="131"/>
  <c r="T5" i="132"/>
  <c r="U7" i="132"/>
  <c r="S8" i="132"/>
  <c r="U5" i="132" l="1"/>
  <c r="U8" i="132" s="1"/>
  <c r="V7" i="132"/>
  <c r="D65" i="131"/>
  <c r="BI1" i="131"/>
  <c r="E62" i="131"/>
  <c r="F62" i="131" s="1"/>
  <c r="T8" i="132"/>
  <c r="L9" i="132"/>
  <c r="L10" i="132" s="1"/>
  <c r="M11" i="132"/>
  <c r="C32" i="132"/>
  <c r="K15" i="131"/>
  <c r="L15" i="131" s="1"/>
  <c r="G16" i="131"/>
  <c r="CD1" i="131"/>
  <c r="C33" i="132" l="1"/>
  <c r="D66" i="131"/>
  <c r="CE1" i="131"/>
  <c r="V5" i="132"/>
  <c r="W7" i="132"/>
  <c r="BJ1" i="131"/>
  <c r="E63" i="131"/>
  <c r="F63" i="131" s="1"/>
  <c r="H16" i="131"/>
  <c r="N16" i="131"/>
  <c r="M4" i="131" s="1"/>
  <c r="M4" i="132" s="1"/>
  <c r="BK1" i="131" l="1"/>
  <c r="W5" i="132"/>
  <c r="W8" i="132" s="1"/>
  <c r="X7" i="132"/>
  <c r="E66" i="131"/>
  <c r="F66" i="131" s="1"/>
  <c r="D67" i="131"/>
  <c r="V8" i="132"/>
  <c r="E65" i="131"/>
  <c r="F65" i="131" s="1"/>
  <c r="C34" i="132"/>
  <c r="N11" i="132"/>
  <c r="M9" i="132"/>
  <c r="M10" i="132" s="1"/>
  <c r="K16" i="131"/>
  <c r="L16" i="131" s="1"/>
  <c r="G17" i="131"/>
  <c r="E64" i="131"/>
  <c r="F64" i="131" s="1"/>
  <c r="E67" i="131" l="1"/>
  <c r="F67" i="131" s="1"/>
  <c r="D68" i="131"/>
  <c r="C35" i="132"/>
  <c r="X5" i="132"/>
  <c r="Y7" i="132"/>
  <c r="N17" i="131"/>
  <c r="N4" i="131" s="1"/>
  <c r="N4" i="132" s="1"/>
  <c r="H17" i="131"/>
  <c r="E68" i="131" l="1"/>
  <c r="F68" i="131" s="1"/>
  <c r="D69" i="131"/>
  <c r="X8" i="132"/>
  <c r="K17" i="131"/>
  <c r="L17" i="131" s="1"/>
  <c r="G18" i="131"/>
  <c r="C36" i="132"/>
  <c r="Y5" i="132"/>
  <c r="Y8" i="132" s="1"/>
  <c r="Z7" i="132"/>
  <c r="N9" i="132"/>
  <c r="N10" i="132" s="1"/>
  <c r="O11" i="132"/>
  <c r="N18" i="131" l="1"/>
  <c r="O4" i="131" s="1"/>
  <c r="O4" i="132" s="1"/>
  <c r="H18" i="131"/>
  <c r="Z5" i="132"/>
  <c r="AA7" i="132"/>
  <c r="E69" i="131"/>
  <c r="F69" i="131" s="1"/>
  <c r="D70" i="131"/>
  <c r="C37" i="132"/>
  <c r="D71" i="131" l="1"/>
  <c r="E70" i="131"/>
  <c r="F70" i="131" s="1"/>
  <c r="AA5" i="132"/>
  <c r="AB7" i="132"/>
  <c r="Z8" i="132"/>
  <c r="C38" i="132"/>
  <c r="K18" i="131"/>
  <c r="L18" i="131" s="1"/>
  <c r="G19" i="131"/>
  <c r="O9" i="132"/>
  <c r="O10" i="132" s="1"/>
  <c r="P11" i="132"/>
  <c r="N19" i="131" l="1"/>
  <c r="P4" i="131" s="1"/>
  <c r="P4" i="132" s="1"/>
  <c r="H19" i="131"/>
  <c r="AA8" i="132"/>
  <c r="C39" i="132"/>
  <c r="AB5" i="132"/>
  <c r="AC7" i="132"/>
  <c r="E71" i="131"/>
  <c r="F71" i="131" s="1"/>
  <c r="D72" i="131"/>
  <c r="AC5" i="132" l="1"/>
  <c r="AC8" i="132" s="1"/>
  <c r="AD7" i="132"/>
  <c r="AB8" i="132"/>
  <c r="E72" i="131"/>
  <c r="F72" i="131" s="1"/>
  <c r="D73" i="131"/>
  <c r="K19" i="131"/>
  <c r="L19" i="131" s="1"/>
  <c r="G20" i="131"/>
  <c r="C40" i="132"/>
  <c r="P9" i="132"/>
  <c r="P10" i="132" s="1"/>
  <c r="Q11" i="132"/>
  <c r="AD5" i="132" l="1"/>
  <c r="AE7" i="132"/>
  <c r="E73" i="131"/>
  <c r="F73" i="131" s="1"/>
  <c r="D74" i="131"/>
  <c r="C41" i="132"/>
  <c r="H20" i="131"/>
  <c r="N20" i="131"/>
  <c r="Q4" i="131" s="1"/>
  <c r="Q4" i="132" s="1"/>
  <c r="C42" i="132" l="1"/>
  <c r="E74" i="131"/>
  <c r="F74" i="131" s="1"/>
  <c r="D75" i="131"/>
  <c r="Q9" i="132"/>
  <c r="Q10" i="132" s="1"/>
  <c r="R11" i="132"/>
  <c r="AE5" i="132"/>
  <c r="AF7" i="132"/>
  <c r="K20" i="131"/>
  <c r="L20" i="131" s="1"/>
  <c r="G21" i="131"/>
  <c r="AD8" i="132"/>
  <c r="H21" i="131" l="1"/>
  <c r="N21" i="131"/>
  <c r="R4" i="131" s="1"/>
  <c r="R4" i="132" s="1"/>
  <c r="E75" i="131"/>
  <c r="F75" i="131" s="1"/>
  <c r="D76" i="131"/>
  <c r="AF5" i="132"/>
  <c r="AG7" i="132"/>
  <c r="AE8" i="132"/>
  <c r="C43" i="132"/>
  <c r="AF8" i="132" l="1"/>
  <c r="E76" i="131"/>
  <c r="F76" i="131" s="1"/>
  <c r="D77" i="131"/>
  <c r="R9" i="132"/>
  <c r="R10" i="132" s="1"/>
  <c r="S11" i="132"/>
  <c r="K21" i="131"/>
  <c r="L21" i="131" s="1"/>
  <c r="G22" i="131"/>
  <c r="C44" i="132"/>
  <c r="AG5" i="132"/>
  <c r="AH7" i="132"/>
  <c r="C45" i="132" l="1"/>
  <c r="D78" i="131"/>
  <c r="E77" i="131"/>
  <c r="F77" i="131" s="1"/>
  <c r="H22" i="131"/>
  <c r="N22" i="131"/>
  <c r="S4" i="131" s="1"/>
  <c r="S4" i="132" s="1"/>
  <c r="AH5" i="132"/>
  <c r="AI7" i="132"/>
  <c r="AG8" i="132"/>
  <c r="AI5" i="132" l="1"/>
  <c r="AJ7" i="132"/>
  <c r="D79" i="131"/>
  <c r="E78" i="131"/>
  <c r="F78" i="131" s="1"/>
  <c r="AH8" i="132"/>
  <c r="K22" i="131"/>
  <c r="L22" i="131" s="1"/>
  <c r="G23" i="131"/>
  <c r="C46" i="132"/>
  <c r="T11" i="132"/>
  <c r="S9" i="132"/>
  <c r="S10" i="132" s="1"/>
  <c r="C47" i="132" l="1"/>
  <c r="E79" i="131"/>
  <c r="F79" i="131" s="1"/>
  <c r="D80" i="131"/>
  <c r="H23" i="131"/>
  <c r="N23" i="131"/>
  <c r="T4" i="131" s="1"/>
  <c r="T4" i="132" s="1"/>
  <c r="AJ5" i="132"/>
  <c r="AK7" i="132"/>
  <c r="AI8" i="132"/>
  <c r="K23" i="131" l="1"/>
  <c r="L23" i="131" s="1"/>
  <c r="G24" i="131"/>
  <c r="D81" i="131"/>
  <c r="E80" i="131"/>
  <c r="F80" i="131" s="1"/>
  <c r="C48" i="132"/>
  <c r="T9" i="132"/>
  <c r="T10" i="132" s="1"/>
  <c r="U11" i="132"/>
  <c r="AK5" i="132"/>
  <c r="AL7" i="132"/>
  <c r="AJ8" i="132"/>
  <c r="C49" i="132" l="1"/>
  <c r="AK8" i="132"/>
  <c r="E81" i="131"/>
  <c r="F81" i="131" s="1"/>
  <c r="D82" i="131"/>
  <c r="AL5" i="132"/>
  <c r="AM7" i="132"/>
  <c r="H24" i="131"/>
  <c r="N24" i="131"/>
  <c r="U4" i="131" s="1"/>
  <c r="U4" i="132" s="1"/>
  <c r="K24" i="131" l="1"/>
  <c r="L24" i="131" s="1"/>
  <c r="G25" i="131"/>
  <c r="V11" i="132"/>
  <c r="U9" i="132"/>
  <c r="U10" i="132" s="1"/>
  <c r="AM5" i="132"/>
  <c r="AN7" i="132"/>
  <c r="E82" i="131"/>
  <c r="F82" i="131" s="1"/>
  <c r="D83" i="131"/>
  <c r="AL8" i="132"/>
  <c r="C50" i="132"/>
  <c r="AM8" i="132" l="1"/>
  <c r="N25" i="131"/>
  <c r="V4" i="131" s="1"/>
  <c r="V4" i="132" s="1"/>
  <c r="H25" i="131"/>
  <c r="E83" i="131"/>
  <c r="F83" i="131" s="1"/>
  <c r="D84" i="131"/>
  <c r="C51" i="132"/>
  <c r="AN5" i="132"/>
  <c r="AO7" i="132"/>
  <c r="AN8" i="132" l="1"/>
  <c r="K25" i="131"/>
  <c r="L25" i="131" s="1"/>
  <c r="G26" i="131"/>
  <c r="V9" i="132"/>
  <c r="V10" i="132" s="1"/>
  <c r="W11" i="132"/>
  <c r="AP7" i="132"/>
  <c r="AO5" i="132"/>
  <c r="AO8" i="132" s="1"/>
  <c r="C52" i="132"/>
  <c r="E84" i="131"/>
  <c r="F84" i="131" s="1"/>
  <c r="D85" i="131"/>
  <c r="AP5" i="132" l="1"/>
  <c r="AQ7" i="132"/>
  <c r="N26" i="131"/>
  <c r="W4" i="131" s="1"/>
  <c r="W4" i="132" s="1"/>
  <c r="H26" i="131"/>
  <c r="C53" i="132"/>
  <c r="D86" i="131"/>
  <c r="E85" i="131"/>
  <c r="F85" i="131" s="1"/>
  <c r="E86" i="131" l="1"/>
  <c r="F86" i="131" s="1"/>
  <c r="D87" i="131"/>
  <c r="C54" i="132"/>
  <c r="K26" i="131"/>
  <c r="L26" i="131" s="1"/>
  <c r="G27" i="131"/>
  <c r="W9" i="132"/>
  <c r="W10" i="132" s="1"/>
  <c r="X11" i="132"/>
  <c r="AR7" i="132"/>
  <c r="AQ5" i="132"/>
  <c r="AP8" i="132"/>
  <c r="N27" i="131" l="1"/>
  <c r="X4" i="131" s="1"/>
  <c r="X4" i="132" s="1"/>
  <c r="H27" i="131"/>
  <c r="C55" i="132"/>
  <c r="AQ8" i="132"/>
  <c r="AR5" i="132"/>
  <c r="AS7" i="132"/>
  <c r="E87" i="131"/>
  <c r="F87" i="131" s="1"/>
  <c r="C56" i="132" l="1"/>
  <c r="K27" i="131"/>
  <c r="L27" i="131" s="1"/>
  <c r="G28" i="131"/>
  <c r="AS5" i="132"/>
  <c r="AT7" i="132"/>
  <c r="X9" i="132"/>
  <c r="X10" i="132" s="1"/>
  <c r="Y11" i="132"/>
  <c r="AR8" i="132"/>
  <c r="AT5" i="132" l="1"/>
  <c r="AU7" i="132"/>
  <c r="AS8" i="132"/>
  <c r="H28" i="131"/>
  <c r="N28" i="131"/>
  <c r="Y4" i="131" s="1"/>
  <c r="Y4" i="132" s="1"/>
  <c r="C57" i="132"/>
  <c r="Y9" i="132" l="1"/>
  <c r="Y10" i="132" s="1"/>
  <c r="Z11" i="132"/>
  <c r="C58" i="132"/>
  <c r="K28" i="131"/>
  <c r="L28" i="131" s="1"/>
  <c r="G29" i="131"/>
  <c r="AU5" i="132"/>
  <c r="AV7" i="132"/>
  <c r="AT8" i="132"/>
  <c r="H29" i="131" l="1"/>
  <c r="N29" i="131"/>
  <c r="Z4" i="131" s="1"/>
  <c r="Z4" i="132" s="1"/>
  <c r="AV5" i="132"/>
  <c r="AV8" i="132" s="1"/>
  <c r="AW7" i="132"/>
  <c r="AU8" i="132"/>
  <c r="C59" i="132"/>
  <c r="AX7" i="132" l="1"/>
  <c r="AW5" i="132"/>
  <c r="Z9" i="132"/>
  <c r="Z10" i="132" s="1"/>
  <c r="AA11" i="132"/>
  <c r="K29" i="131"/>
  <c r="L29" i="131" s="1"/>
  <c r="G30" i="131"/>
  <c r="C60" i="132"/>
  <c r="H30" i="131" l="1"/>
  <c r="N30" i="131"/>
  <c r="AA4" i="131" s="1"/>
  <c r="AA4" i="132" s="1"/>
  <c r="C61" i="132"/>
  <c r="AW8" i="132"/>
  <c r="AX5" i="132"/>
  <c r="AY7" i="132"/>
  <c r="AX8" i="132" l="1"/>
  <c r="AB11" i="132"/>
  <c r="AA9" i="132"/>
  <c r="AA10" i="132" s="1"/>
  <c r="C62" i="132"/>
  <c r="AY5" i="132"/>
  <c r="AY8" i="132" s="1"/>
  <c r="AZ7" i="132"/>
  <c r="K30" i="131"/>
  <c r="L30" i="131" s="1"/>
  <c r="G31" i="131"/>
  <c r="AZ5" i="132" l="1"/>
  <c r="AZ8" i="132" s="1"/>
  <c r="BA7" i="132"/>
  <c r="C63" i="132"/>
  <c r="H31" i="131"/>
  <c r="N31" i="131"/>
  <c r="AB4" i="131" s="1"/>
  <c r="AB4" i="132" s="1"/>
  <c r="C64" i="132" l="1"/>
  <c r="BA5" i="132"/>
  <c r="BB7" i="132"/>
  <c r="AB9" i="132"/>
  <c r="AB10" i="132" s="1"/>
  <c r="AC11" i="132"/>
  <c r="K31" i="131"/>
  <c r="L31" i="131" s="1"/>
  <c r="G32" i="131"/>
  <c r="BB5" i="132" l="1"/>
  <c r="BC7" i="132"/>
  <c r="BA8" i="132"/>
  <c r="H32" i="131"/>
  <c r="N32" i="131"/>
  <c r="AC4" i="131" s="1"/>
  <c r="AC4" i="132" s="1"/>
  <c r="C65" i="132"/>
  <c r="C66" i="132" l="1"/>
  <c r="BC5" i="132"/>
  <c r="BD7" i="132"/>
  <c r="AD11" i="132"/>
  <c r="AC9" i="132"/>
  <c r="AC10" i="132" s="1"/>
  <c r="BB8" i="132"/>
  <c r="K32" i="131"/>
  <c r="L32" i="131" s="1"/>
  <c r="G33" i="131"/>
  <c r="BD5" i="132" l="1"/>
  <c r="BE7" i="132"/>
  <c r="BC8" i="132"/>
  <c r="N33" i="131"/>
  <c r="AD4" i="131" s="1"/>
  <c r="AD4" i="132" s="1"/>
  <c r="H33" i="131"/>
  <c r="C67" i="132"/>
  <c r="AD9" i="132" l="1"/>
  <c r="AD10" i="132" s="1"/>
  <c r="AE11" i="132"/>
  <c r="K33" i="131"/>
  <c r="L33" i="131" s="1"/>
  <c r="G34" i="131"/>
  <c r="C68" i="132"/>
  <c r="BE5" i="132"/>
  <c r="BF7" i="132"/>
  <c r="BD8" i="132"/>
  <c r="BE8" i="132" l="1"/>
  <c r="C69" i="132"/>
  <c r="BF5" i="132"/>
  <c r="BF8" i="132" s="1"/>
  <c r="BG7" i="132"/>
  <c r="N34" i="131"/>
  <c r="AE4" i="131" s="1"/>
  <c r="AE4" i="132" s="1"/>
  <c r="H34" i="131"/>
  <c r="C70" i="132" l="1"/>
  <c r="BG5" i="132"/>
  <c r="BH7" i="132"/>
  <c r="K34" i="131"/>
  <c r="L34" i="131" s="1"/>
  <c r="G35" i="131"/>
  <c r="AE9" i="132"/>
  <c r="AE10" i="132" s="1"/>
  <c r="AF11" i="132"/>
  <c r="BH5" i="132" l="1"/>
  <c r="BI7" i="132"/>
  <c r="N35" i="131"/>
  <c r="AF4" i="131" s="1"/>
  <c r="AF4" i="132" s="1"/>
  <c r="H35" i="131"/>
  <c r="BG8" i="132"/>
  <c r="C71" i="132"/>
  <c r="K35" i="131" l="1"/>
  <c r="L35" i="131" s="1"/>
  <c r="G36" i="131"/>
  <c r="AF9" i="132"/>
  <c r="AF10" i="132" s="1"/>
  <c r="AG11" i="132"/>
  <c r="C72" i="132"/>
  <c r="BI5" i="132"/>
  <c r="BJ7" i="132"/>
  <c r="BH8" i="132"/>
  <c r="BJ5" i="132" l="1"/>
  <c r="BJ8" i="132" s="1"/>
  <c r="BK7" i="132"/>
  <c r="C73" i="132"/>
  <c r="BI8" i="132"/>
  <c r="H36" i="131"/>
  <c r="N36" i="131"/>
  <c r="AG4" i="131" s="1"/>
  <c r="AG4" i="132" s="1"/>
  <c r="K36" i="131" l="1"/>
  <c r="L36" i="131" s="1"/>
  <c r="G37" i="131"/>
  <c r="C74" i="132"/>
  <c r="AG9" i="132"/>
  <c r="AG10" i="132" s="1"/>
  <c r="AH11" i="132"/>
  <c r="BK5" i="132"/>
  <c r="BL7" i="132"/>
  <c r="BK8" i="132" l="1"/>
  <c r="C75" i="132"/>
  <c r="H37" i="131"/>
  <c r="N37" i="131"/>
  <c r="AH4" i="131" s="1"/>
  <c r="AH4" i="132" s="1"/>
  <c r="BL5" i="132"/>
  <c r="BM7" i="132"/>
  <c r="C76" i="132" l="1"/>
  <c r="BM5" i="132"/>
  <c r="BM8" i="132" s="1"/>
  <c r="BN7" i="132"/>
  <c r="BL8" i="132"/>
  <c r="AH9" i="132"/>
  <c r="AH10" i="132" s="1"/>
  <c r="AI11" i="132"/>
  <c r="K37" i="131"/>
  <c r="L37" i="131" s="1"/>
  <c r="G38" i="131"/>
  <c r="H38" i="131" l="1"/>
  <c r="N38" i="131"/>
  <c r="AI4" i="131" s="1"/>
  <c r="AI4" i="132" s="1"/>
  <c r="C77" i="132"/>
  <c r="BN5" i="132"/>
  <c r="BN8" i="132" s="1"/>
  <c r="BO7" i="132"/>
  <c r="BO5" i="132" l="1"/>
  <c r="BO8" i="132" s="1"/>
  <c r="BP7" i="132"/>
  <c r="C78" i="132"/>
  <c r="AJ11" i="132"/>
  <c r="AI9" i="132"/>
  <c r="AI10" i="132" s="1"/>
  <c r="K38" i="131"/>
  <c r="L38" i="131" s="1"/>
  <c r="G39" i="131"/>
  <c r="C79" i="132" l="1"/>
  <c r="BP5" i="132"/>
  <c r="BP8" i="132" s="1"/>
  <c r="BQ7" i="132"/>
  <c r="H39" i="131"/>
  <c r="N39" i="131"/>
  <c r="AJ4" i="131" s="1"/>
  <c r="AJ4" i="132" s="1"/>
  <c r="K39" i="131" l="1"/>
  <c r="L39" i="131" s="1"/>
  <c r="G40" i="131"/>
  <c r="AJ9" i="132"/>
  <c r="AJ10" i="132" s="1"/>
  <c r="AK11" i="132"/>
  <c r="BQ5" i="132"/>
  <c r="BQ8" i="132" s="1"/>
  <c r="BR7" i="132"/>
  <c r="C80" i="132"/>
  <c r="C81" i="132" l="1"/>
  <c r="H40" i="131"/>
  <c r="N40" i="131"/>
  <c r="AK4" i="131" s="1"/>
  <c r="AK4" i="132" s="1"/>
  <c r="BR5" i="132"/>
  <c r="BR8" i="132" s="1"/>
  <c r="BS7" i="132"/>
  <c r="AL11" i="132" l="1"/>
  <c r="AK9" i="132"/>
  <c r="AK10" i="132" s="1"/>
  <c r="BS5" i="132"/>
  <c r="BS8" i="132" s="1"/>
  <c r="BT7" i="132"/>
  <c r="K40" i="131"/>
  <c r="L40" i="131" s="1"/>
  <c r="G41" i="131"/>
  <c r="C82" i="132"/>
  <c r="C83" i="132" l="1"/>
  <c r="N41" i="131"/>
  <c r="AL4" i="131" s="1"/>
  <c r="AL4" i="132" s="1"/>
  <c r="H41" i="131"/>
  <c r="BT5" i="132"/>
  <c r="BT8" i="132" s="1"/>
  <c r="BU7" i="132"/>
  <c r="BV7" i="132" l="1"/>
  <c r="BU5" i="132"/>
  <c r="BU8" i="132" s="1"/>
  <c r="K41" i="131"/>
  <c r="L41" i="131" s="1"/>
  <c r="G42" i="131"/>
  <c r="AL9" i="132"/>
  <c r="AL10" i="132" s="1"/>
  <c r="AM11" i="132"/>
  <c r="C84" i="132"/>
  <c r="N42" i="131" l="1"/>
  <c r="AM4" i="131" s="1"/>
  <c r="AM4" i="132" s="1"/>
  <c r="H42" i="131"/>
  <c r="C85" i="132"/>
  <c r="BV5" i="132"/>
  <c r="BV8" i="132" s="1"/>
  <c r="BW7" i="132"/>
  <c r="C86" i="132" l="1"/>
  <c r="BX7" i="132"/>
  <c r="BX5" i="132" s="1"/>
  <c r="BW5" i="132"/>
  <c r="BW8" i="132" s="1"/>
  <c r="K42" i="131"/>
  <c r="L42" i="131" s="1"/>
  <c r="G43" i="131"/>
  <c r="AM9" i="132"/>
  <c r="AM10" i="132" s="1"/>
  <c r="AN11" i="132"/>
  <c r="N43" i="131" l="1"/>
  <c r="AN4" i="131" s="1"/>
  <c r="AN4" i="132" s="1"/>
  <c r="H43" i="131"/>
  <c r="BX8" i="132"/>
  <c r="C87" i="132"/>
  <c r="C88" i="132" l="1"/>
  <c r="K43" i="131"/>
  <c r="L43" i="131" s="1"/>
  <c r="G44" i="131"/>
  <c r="AN9" i="132"/>
  <c r="AN10" i="132" s="1"/>
  <c r="AO11" i="132"/>
  <c r="H44" i="131" l="1"/>
  <c r="N44" i="131"/>
  <c r="AO4" i="131" s="1"/>
  <c r="AO4" i="132" s="1"/>
  <c r="C89" i="132"/>
  <c r="C90" i="132" l="1"/>
  <c r="AO9" i="132"/>
  <c r="AO10" i="132" s="1"/>
  <c r="AP11" i="132"/>
  <c r="K44" i="131"/>
  <c r="L44" i="131" s="1"/>
  <c r="G45" i="131"/>
  <c r="H45" i="131" l="1"/>
  <c r="N45" i="131"/>
  <c r="AP4" i="131" s="1"/>
  <c r="AP4" i="132" s="1"/>
  <c r="C91" i="132"/>
  <c r="AP9" i="132" l="1"/>
  <c r="AP10" i="132" s="1"/>
  <c r="AQ11" i="132"/>
  <c r="C92" i="132"/>
  <c r="K45" i="131"/>
  <c r="L45" i="131" s="1"/>
  <c r="G46" i="131"/>
  <c r="H46" i="131" l="1"/>
  <c r="N46" i="131"/>
  <c r="AQ4" i="131" s="1"/>
  <c r="AQ4" i="132" s="1"/>
  <c r="C93" i="132"/>
  <c r="AR11" i="132" l="1"/>
  <c r="AQ9" i="132"/>
  <c r="AQ10" i="132" s="1"/>
  <c r="C94" i="132"/>
  <c r="K46" i="131"/>
  <c r="L46" i="131" s="1"/>
  <c r="G47" i="131"/>
  <c r="H47" i="131" l="1"/>
  <c r="N47" i="131"/>
  <c r="AR4" i="131" s="1"/>
  <c r="AR4" i="132" s="1"/>
  <c r="C95" i="132"/>
  <c r="C96" i="132" l="1"/>
  <c r="AR9" i="132"/>
  <c r="AR10" i="132" s="1"/>
  <c r="AS11" i="132"/>
  <c r="K47" i="131"/>
  <c r="L47" i="131" s="1"/>
  <c r="G48" i="131"/>
  <c r="H48" i="131" l="1"/>
  <c r="N48" i="131"/>
  <c r="AS4" i="131" s="1"/>
  <c r="AS4" i="132" s="1"/>
  <c r="C97" i="132"/>
  <c r="C98" i="132" l="1"/>
  <c r="AT11" i="132"/>
  <c r="AS9" i="132"/>
  <c r="AS10" i="132" s="1"/>
  <c r="K48" i="131"/>
  <c r="L48" i="131" s="1"/>
  <c r="G49" i="131"/>
  <c r="H49" i="131" l="1"/>
  <c r="N49" i="131"/>
  <c r="AT4" i="131" s="1"/>
  <c r="AT4" i="132" s="1"/>
  <c r="C99" i="132"/>
  <c r="AT9" i="132" l="1"/>
  <c r="AT10" i="132" s="1"/>
  <c r="AU11" i="132"/>
  <c r="C100" i="132"/>
  <c r="K49" i="131"/>
  <c r="L49" i="131" s="1"/>
  <c r="G50" i="131"/>
  <c r="H50" i="131" l="1"/>
  <c r="N50" i="131"/>
  <c r="AU4" i="131" s="1"/>
  <c r="AU4" i="132" s="1"/>
  <c r="C101" i="132"/>
  <c r="AU9" i="132" l="1"/>
  <c r="AU10" i="132" s="1"/>
  <c r="AV11" i="132"/>
  <c r="C102" i="132"/>
  <c r="K50" i="131"/>
  <c r="L50" i="131" s="1"/>
  <c r="G51" i="131"/>
  <c r="N51" i="131" l="1"/>
  <c r="AV4" i="131" s="1"/>
  <c r="AV4" i="132" s="1"/>
  <c r="H51" i="131"/>
  <c r="C103" i="132"/>
  <c r="C104" i="132" l="1"/>
  <c r="K51" i="131"/>
  <c r="L51" i="131" s="1"/>
  <c r="G52" i="131"/>
  <c r="AV9" i="132"/>
  <c r="AV10" i="132" s="1"/>
  <c r="AW11" i="132"/>
  <c r="N52" i="131" l="1"/>
  <c r="AW4" i="131" s="1"/>
  <c r="AW4" i="132" s="1"/>
  <c r="H52" i="131"/>
  <c r="C105" i="132"/>
  <c r="C106" i="132" l="1"/>
  <c r="D105" i="132"/>
  <c r="K52" i="131"/>
  <c r="L52" i="131" s="1"/>
  <c r="G53" i="131"/>
  <c r="AW9" i="132"/>
  <c r="AW10" i="132" s="1"/>
  <c r="AX11" i="132"/>
  <c r="N53" i="131" l="1"/>
  <c r="AX4" i="131" s="1"/>
  <c r="AX4" i="132" s="1"/>
  <c r="H53" i="131"/>
  <c r="G105" i="132"/>
  <c r="D104" i="132"/>
  <c r="C107" i="132"/>
  <c r="C108" i="132" l="1"/>
  <c r="G104" i="132"/>
  <c r="D103" i="132"/>
  <c r="K53" i="131"/>
  <c r="L53" i="131" s="1"/>
  <c r="G54" i="131"/>
  <c r="AX9" i="132"/>
  <c r="AX10" i="132" s="1"/>
  <c r="AY11" i="132"/>
  <c r="G103" i="132" l="1"/>
  <c r="D102" i="132"/>
  <c r="H54" i="131"/>
  <c r="N54" i="131"/>
  <c r="AY4" i="131" s="1"/>
  <c r="AY4" i="132" s="1"/>
  <c r="C109" i="132"/>
  <c r="K54" i="131" l="1"/>
  <c r="L54" i="131" s="1"/>
  <c r="G55" i="131"/>
  <c r="AZ11" i="132"/>
  <c r="AY9" i="132"/>
  <c r="AY10" i="132" s="1"/>
  <c r="G102" i="132"/>
  <c r="D101" i="132"/>
  <c r="C110" i="132"/>
  <c r="G101" i="132" l="1"/>
  <c r="D100" i="132"/>
  <c r="C111" i="132"/>
  <c r="H55" i="131"/>
  <c r="N55" i="131"/>
  <c r="AZ4" i="131" s="1"/>
  <c r="AZ4" i="132" s="1"/>
  <c r="G100" i="132" l="1"/>
  <c r="D99" i="132"/>
  <c r="C112" i="132"/>
  <c r="AZ9" i="132"/>
  <c r="AZ10" i="132" s="1"/>
  <c r="BA11" i="132"/>
  <c r="K55" i="131"/>
  <c r="L55" i="131" s="1"/>
  <c r="G56" i="131"/>
  <c r="C113" i="132" l="1"/>
  <c r="H56" i="131"/>
  <c r="N56" i="131"/>
  <c r="BA4" i="131" s="1"/>
  <c r="BA4" i="132" s="1"/>
  <c r="G99" i="132"/>
  <c r="D98" i="132"/>
  <c r="BB11" i="132" l="1"/>
  <c r="BA9" i="132"/>
  <c r="BA10" i="132" s="1"/>
  <c r="K56" i="131"/>
  <c r="L56" i="131" s="1"/>
  <c r="G57" i="131"/>
  <c r="G98" i="132"/>
  <c r="D97" i="132"/>
  <c r="C114" i="132"/>
  <c r="H57" i="131" l="1"/>
  <c r="N57" i="131"/>
  <c r="BB4" i="131" s="1"/>
  <c r="BB4" i="132" s="1"/>
  <c r="C115" i="132"/>
  <c r="G97" i="132"/>
  <c r="D96" i="132"/>
  <c r="C116" i="132" l="1"/>
  <c r="BB9" i="132"/>
  <c r="BB10" i="132" s="1"/>
  <c r="BC11" i="132"/>
  <c r="G96" i="132"/>
  <c r="D95" i="132"/>
  <c r="K57" i="131"/>
  <c r="L57" i="131" s="1"/>
  <c r="G58" i="131"/>
  <c r="H58" i="131" l="1"/>
  <c r="N58" i="131"/>
  <c r="BC4" i="131" s="1"/>
  <c r="BC4" i="132" s="1"/>
  <c r="G95" i="132"/>
  <c r="D94" i="132"/>
  <c r="C117" i="132"/>
  <c r="G94" i="132" l="1"/>
  <c r="D93" i="132"/>
  <c r="C118" i="132"/>
  <c r="BC9" i="132"/>
  <c r="BC10" i="132" s="1"/>
  <c r="BD11" i="132"/>
  <c r="K58" i="131"/>
  <c r="L58" i="131" s="1"/>
  <c r="G59" i="131"/>
  <c r="C119" i="132" l="1"/>
  <c r="G93" i="132"/>
  <c r="D92" i="132"/>
  <c r="N59" i="131"/>
  <c r="BD4" i="131" s="1"/>
  <c r="BD4" i="132" s="1"/>
  <c r="H59" i="131"/>
  <c r="G92" i="132" l="1"/>
  <c r="D91" i="132"/>
  <c r="BD9" i="132"/>
  <c r="BD10" i="132" s="1"/>
  <c r="BE11" i="132"/>
  <c r="K59" i="131"/>
  <c r="L59" i="131" s="1"/>
  <c r="G60" i="131"/>
  <c r="C120" i="132"/>
  <c r="N60" i="131" l="1"/>
  <c r="BE4" i="131" s="1"/>
  <c r="BE4" i="132" s="1"/>
  <c r="H60" i="131"/>
  <c r="C121" i="132"/>
  <c r="G91" i="132"/>
  <c r="D90" i="132"/>
  <c r="G90" i="132" l="1"/>
  <c r="D89" i="132"/>
  <c r="C122" i="132"/>
  <c r="K60" i="131"/>
  <c r="L60" i="131" s="1"/>
  <c r="G61" i="131"/>
  <c r="BE9" i="132"/>
  <c r="BE10" i="132" s="1"/>
  <c r="BF11" i="132"/>
  <c r="N61" i="131" l="1"/>
  <c r="BF4" i="131" s="1"/>
  <c r="BF4" i="132" s="1"/>
  <c r="H61" i="131"/>
  <c r="G89" i="132"/>
  <c r="D88" i="132"/>
  <c r="C123" i="132"/>
  <c r="C124" i="132" l="1"/>
  <c r="G88" i="132"/>
  <c r="D87" i="132"/>
  <c r="K61" i="131"/>
  <c r="L61" i="131" s="1"/>
  <c r="G62" i="131"/>
  <c r="BF9" i="132"/>
  <c r="BF10" i="132" s="1"/>
  <c r="BG11" i="132"/>
  <c r="G87" i="132" l="1"/>
  <c r="D86" i="132"/>
  <c r="H62" i="131"/>
  <c r="N62" i="131"/>
  <c r="BG4" i="131" s="1"/>
  <c r="BG4" i="132" s="1"/>
  <c r="C125" i="132"/>
  <c r="K62" i="131" l="1"/>
  <c r="L62" i="131" s="1"/>
  <c r="G63" i="131"/>
  <c r="G86" i="132"/>
  <c r="D85" i="132"/>
  <c r="BH11" i="132"/>
  <c r="BG9" i="132"/>
  <c r="BG10" i="132" s="1"/>
  <c r="C126" i="132"/>
  <c r="G85" i="132" l="1"/>
  <c r="D84" i="132"/>
  <c r="H63" i="131"/>
  <c r="N63" i="131"/>
  <c r="BH4" i="131" s="1"/>
  <c r="BH4" i="132" s="1"/>
  <c r="C127" i="132"/>
  <c r="K63" i="131" l="1"/>
  <c r="L63" i="131" s="1"/>
  <c r="G64" i="131"/>
  <c r="G84" i="132"/>
  <c r="D83" i="132"/>
  <c r="BH9" i="132"/>
  <c r="BH10" i="132" s="1"/>
  <c r="BI11" i="132"/>
  <c r="C128" i="132"/>
  <c r="C129" i="132" l="1"/>
  <c r="H64" i="131"/>
  <c r="N64" i="131"/>
  <c r="BI4" i="131" s="1"/>
  <c r="BI4" i="132" s="1"/>
  <c r="G83" i="132"/>
  <c r="D82" i="132"/>
  <c r="BJ11" i="132" l="1"/>
  <c r="BI9" i="132"/>
  <c r="BI10" i="132" s="1"/>
  <c r="K64" i="131"/>
  <c r="L64" i="131" s="1"/>
  <c r="G65" i="131"/>
  <c r="C130" i="132"/>
  <c r="G82" i="132"/>
  <c r="D81" i="132"/>
  <c r="C131" i="132" l="1"/>
  <c r="H65" i="131"/>
  <c r="N65" i="131"/>
  <c r="BJ4" i="131" s="1"/>
  <c r="BJ4" i="132" s="1"/>
  <c r="G81" i="132"/>
  <c r="D80" i="132"/>
  <c r="BJ9" i="132" l="1"/>
  <c r="BJ10" i="132" s="1"/>
  <c r="BK11" i="132"/>
  <c r="K65" i="131"/>
  <c r="L65" i="131" s="1"/>
  <c r="G66" i="131"/>
  <c r="G80" i="132"/>
  <c r="D79" i="132"/>
  <c r="C132" i="132"/>
  <c r="G79" i="132" l="1"/>
  <c r="D78" i="132"/>
  <c r="H66" i="131"/>
  <c r="N66" i="131"/>
  <c r="BK4" i="131" s="1"/>
  <c r="BK4" i="132" s="1"/>
  <c r="C133" i="132"/>
  <c r="BK9" i="132" l="1"/>
  <c r="BK10" i="132" s="1"/>
  <c r="BL11" i="132"/>
  <c r="K66" i="131"/>
  <c r="L66" i="131" s="1"/>
  <c r="G67" i="131"/>
  <c r="G78" i="132"/>
  <c r="D77" i="132"/>
  <c r="C134" i="132"/>
  <c r="N67" i="131" l="1"/>
  <c r="BL4" i="131" s="1"/>
  <c r="BL4" i="132" s="1"/>
  <c r="H67" i="131"/>
  <c r="G77" i="132"/>
  <c r="D76" i="132"/>
  <c r="C135" i="132"/>
  <c r="G76" i="132" l="1"/>
  <c r="D75" i="132"/>
  <c r="K67" i="131"/>
  <c r="L67" i="131" s="1"/>
  <c r="G68" i="131"/>
  <c r="BL9" i="132"/>
  <c r="BL10" i="132" s="1"/>
  <c r="BM11" i="132"/>
  <c r="C136" i="132"/>
  <c r="N68" i="131" l="1"/>
  <c r="BM4" i="131" s="1"/>
  <c r="BM4" i="132" s="1"/>
  <c r="H68" i="131"/>
  <c r="G75" i="132"/>
  <c r="D74" i="132"/>
  <c r="C137" i="132"/>
  <c r="G74" i="132" l="1"/>
  <c r="D73" i="132"/>
  <c r="C138" i="132"/>
  <c r="K68" i="131"/>
  <c r="L68" i="131" s="1"/>
  <c r="G69" i="131"/>
  <c r="BM9" i="132"/>
  <c r="BM10" i="132" s="1"/>
  <c r="BN11" i="132"/>
  <c r="G73" i="132" l="1"/>
  <c r="D72" i="132"/>
  <c r="N69" i="131"/>
  <c r="BN4" i="131" s="1"/>
  <c r="BN4" i="132" s="1"/>
  <c r="H69" i="131"/>
  <c r="C139" i="132"/>
  <c r="BN9" i="132" l="1"/>
  <c r="BN10" i="132" s="1"/>
  <c r="BO11" i="132"/>
  <c r="G72" i="132"/>
  <c r="D71" i="132"/>
  <c r="C140" i="132"/>
  <c r="K69" i="131"/>
  <c r="L69" i="131" s="1"/>
  <c r="G70" i="131"/>
  <c r="G71" i="132" l="1"/>
  <c r="D70" i="132"/>
  <c r="H70" i="131"/>
  <c r="N70" i="131"/>
  <c r="BO4" i="131" s="1"/>
  <c r="BO4" i="132" s="1"/>
  <c r="C141" i="132"/>
  <c r="BP11" i="132" l="1"/>
  <c r="BO9" i="132"/>
  <c r="BO10" i="132" s="1"/>
  <c r="G70" i="132"/>
  <c r="D69" i="132"/>
  <c r="K70" i="131"/>
  <c r="L70" i="131" s="1"/>
  <c r="G71" i="131"/>
  <c r="C142" i="132"/>
  <c r="G69" i="132" l="1"/>
  <c r="D68" i="132"/>
  <c r="C143" i="132"/>
  <c r="N71" i="131"/>
  <c r="BP4" i="131" s="1"/>
  <c r="BP4" i="132" s="1"/>
  <c r="H71" i="131"/>
  <c r="G68" i="132" l="1"/>
  <c r="D67" i="132"/>
  <c r="C144" i="132"/>
  <c r="K71" i="131"/>
  <c r="L71" i="131" s="1"/>
  <c r="G72" i="131"/>
  <c r="BP9" i="132"/>
  <c r="BP10" i="132" s="1"/>
  <c r="BQ11" i="132"/>
  <c r="G67" i="132" l="1"/>
  <c r="D66" i="132"/>
  <c r="H72" i="131"/>
  <c r="N72" i="131"/>
  <c r="BQ4" i="131" s="1"/>
  <c r="BQ4" i="132" s="1"/>
  <c r="C145" i="132"/>
  <c r="BR11" i="132" l="1"/>
  <c r="BQ9" i="132"/>
  <c r="BQ10" i="132" s="1"/>
  <c r="K72" i="131"/>
  <c r="L72" i="131" s="1"/>
  <c r="G73" i="131"/>
  <c r="G66" i="132"/>
  <c r="D65" i="132"/>
  <c r="C146" i="132"/>
  <c r="H73" i="131" l="1"/>
  <c r="N73" i="131"/>
  <c r="BR4" i="131" s="1"/>
  <c r="BR4" i="132" s="1"/>
  <c r="C147" i="132"/>
  <c r="G65" i="132"/>
  <c r="D64" i="132"/>
  <c r="C148" i="132" l="1"/>
  <c r="BR9" i="132"/>
  <c r="BR10" i="132" s="1"/>
  <c r="BS11" i="132"/>
  <c r="G64" i="132"/>
  <c r="D63" i="132"/>
  <c r="K73" i="131"/>
  <c r="L73" i="131" s="1"/>
  <c r="G74" i="131"/>
  <c r="H74" i="131" l="1"/>
  <c r="N74" i="131"/>
  <c r="BS4" i="131" s="1"/>
  <c r="BS4" i="132" s="1"/>
  <c r="C149" i="132"/>
  <c r="G63" i="132"/>
  <c r="D62" i="132"/>
  <c r="C150" i="132" l="1"/>
  <c r="BS9" i="132"/>
  <c r="BS10" i="132" s="1"/>
  <c r="BT11" i="132"/>
  <c r="G62" i="132"/>
  <c r="D61" i="132"/>
  <c r="K74" i="131"/>
  <c r="L74" i="131" s="1"/>
  <c r="G75" i="131"/>
  <c r="N75" i="131" l="1"/>
  <c r="BT4" i="131" s="1"/>
  <c r="BT4" i="132" s="1"/>
  <c r="H75" i="131"/>
  <c r="C151" i="132"/>
  <c r="G61" i="132"/>
  <c r="D60" i="132"/>
  <c r="C152" i="132" l="1"/>
  <c r="G60" i="132"/>
  <c r="D59" i="132"/>
  <c r="K75" i="131"/>
  <c r="L75" i="131" s="1"/>
  <c r="G76" i="131"/>
  <c r="BT9" i="132"/>
  <c r="BT10" i="132" s="1"/>
  <c r="BU11" i="132"/>
  <c r="C153" i="132" l="1"/>
  <c r="G59" i="132"/>
  <c r="D58" i="132"/>
  <c r="N76" i="131"/>
  <c r="BU4" i="131" s="1"/>
  <c r="BU4" i="132" s="1"/>
  <c r="H76" i="131"/>
  <c r="G58" i="132" l="1"/>
  <c r="D57" i="132"/>
  <c r="C154" i="132"/>
  <c r="K76" i="131"/>
  <c r="L76" i="131" s="1"/>
  <c r="G77" i="131"/>
  <c r="BU9" i="132"/>
  <c r="BU10" i="132" s="1"/>
  <c r="BV11" i="132"/>
  <c r="G57" i="132" l="1"/>
  <c r="D56" i="132"/>
  <c r="N77" i="131"/>
  <c r="BV4" i="131" s="1"/>
  <c r="BV4" i="132" s="1"/>
  <c r="H77" i="131"/>
  <c r="C155" i="132"/>
  <c r="C156" i="132" l="1"/>
  <c r="K77" i="131"/>
  <c r="L77" i="131" s="1"/>
  <c r="G78" i="131"/>
  <c r="BV9" i="132"/>
  <c r="BV10" i="132" s="1"/>
  <c r="BW11" i="132"/>
  <c r="G56" i="132"/>
  <c r="D55" i="132"/>
  <c r="H78" i="131" l="1"/>
  <c r="N78" i="131"/>
  <c r="BW4" i="131" s="1"/>
  <c r="BW4" i="132" s="1"/>
  <c r="G55" i="132"/>
  <c r="D54" i="132"/>
  <c r="C157" i="132"/>
  <c r="G54" i="132" l="1"/>
  <c r="D53" i="132"/>
  <c r="C158" i="132"/>
  <c r="BX11" i="132"/>
  <c r="BW9" i="132"/>
  <c r="BW10" i="132" s="1"/>
  <c r="K78" i="131"/>
  <c r="L78" i="131" s="1"/>
  <c r="G79" i="131"/>
  <c r="C159" i="132" l="1"/>
  <c r="G53" i="132"/>
  <c r="D52" i="132"/>
  <c r="H79" i="131"/>
  <c r="N79" i="131"/>
  <c r="BX4" i="131" s="1"/>
  <c r="BX4" i="132" s="1"/>
  <c r="BX9" i="132" s="1"/>
  <c r="BX10" i="132" s="1"/>
  <c r="G52" i="132" l="1"/>
  <c r="D51" i="132"/>
  <c r="K79" i="131"/>
  <c r="L79" i="131" s="1"/>
  <c r="G80" i="131"/>
  <c r="C160" i="132"/>
  <c r="G51" i="132" l="1"/>
  <c r="D50" i="132"/>
  <c r="H80" i="131"/>
  <c r="N80" i="131"/>
  <c r="BY4" i="131" s="1"/>
  <c r="C161" i="132"/>
  <c r="K80" i="131" l="1"/>
  <c r="L80" i="131" s="1"/>
  <c r="G81" i="131"/>
  <c r="C162" i="132"/>
  <c r="G50" i="132"/>
  <c r="D49" i="132"/>
  <c r="C163" i="132" l="1"/>
  <c r="G49" i="132"/>
  <c r="D48" i="132"/>
  <c r="H81" i="131"/>
  <c r="N81" i="131"/>
  <c r="BZ4" i="131" s="1"/>
  <c r="G48" i="132" l="1"/>
  <c r="D47" i="132"/>
  <c r="K81" i="131"/>
  <c r="L81" i="131" s="1"/>
  <c r="G82" i="131"/>
  <c r="C164" i="132"/>
  <c r="C165" i="132" l="1"/>
  <c r="G47" i="132"/>
  <c r="D46" i="132"/>
  <c r="H82" i="131"/>
  <c r="N82" i="131"/>
  <c r="CA4" i="131" s="1"/>
  <c r="G46" i="132" l="1"/>
  <c r="D45" i="132"/>
  <c r="K82" i="131"/>
  <c r="L82" i="131" s="1"/>
  <c r="G83" i="131"/>
  <c r="C166" i="132"/>
  <c r="C167" i="132" l="1"/>
  <c r="G45" i="132"/>
  <c r="D44" i="132"/>
  <c r="N83" i="131"/>
  <c r="CB4" i="131" s="1"/>
  <c r="H83" i="131"/>
  <c r="G44" i="132" l="1"/>
  <c r="D43" i="132"/>
  <c r="K83" i="131"/>
  <c r="L83" i="131" s="1"/>
  <c r="G84" i="131"/>
  <c r="C168" i="132"/>
  <c r="C169" i="132" l="1"/>
  <c r="G43" i="132"/>
  <c r="D42" i="132"/>
  <c r="N84" i="131"/>
  <c r="CC4" i="131" s="1"/>
  <c r="H84" i="131"/>
  <c r="G42" i="132" l="1"/>
  <c r="D41" i="132"/>
  <c r="K84" i="131"/>
  <c r="L84" i="131" s="1"/>
  <c r="G85" i="131"/>
  <c r="C170" i="132"/>
  <c r="N85" i="131" l="1"/>
  <c r="CD4" i="131" s="1"/>
  <c r="H85" i="131"/>
  <c r="G41" i="132"/>
  <c r="D40" i="132"/>
  <c r="C171" i="132"/>
  <c r="K85" i="131" l="1"/>
  <c r="L85" i="131" s="1"/>
  <c r="G86" i="131"/>
  <c r="G40" i="132"/>
  <c r="D39" i="132"/>
  <c r="C172" i="132"/>
  <c r="G39" i="132" l="1"/>
  <c r="D38" i="132"/>
  <c r="H86" i="131"/>
  <c r="N86" i="131"/>
  <c r="CE4" i="131" s="1"/>
  <c r="C173" i="132"/>
  <c r="G38" i="132" l="1"/>
  <c r="D37" i="132"/>
  <c r="K86" i="131"/>
  <c r="L86" i="131" s="1"/>
  <c r="G87" i="131"/>
  <c r="C174" i="132"/>
  <c r="C175" i="132" l="1"/>
  <c r="G37" i="132"/>
  <c r="D36" i="132"/>
  <c r="H87" i="131"/>
  <c r="K87" i="131" s="1"/>
  <c r="L87" i="131" s="1"/>
  <c r="N87" i="131"/>
  <c r="CF4" i="131" s="1"/>
  <c r="G36" i="132" l="1"/>
  <c r="D35" i="132"/>
  <c r="C176" i="132"/>
  <c r="G35" i="132" l="1"/>
  <c r="D34" i="132"/>
  <c r="C177" i="132"/>
  <c r="G34" i="132" l="1"/>
  <c r="D33" i="132"/>
  <c r="C178" i="132"/>
  <c r="G33" i="132" l="1"/>
  <c r="D32" i="132"/>
  <c r="C179" i="132"/>
  <c r="G32" i="132" l="1"/>
  <c r="D31" i="132"/>
  <c r="C180" i="132"/>
  <c r="G31" i="132" l="1"/>
  <c r="D30" i="132"/>
  <c r="C181" i="132"/>
  <c r="G30" i="132" l="1"/>
  <c r="D29" i="132"/>
  <c r="C182" i="132"/>
  <c r="G29" i="132" l="1"/>
  <c r="D28" i="132"/>
  <c r="C183" i="132"/>
  <c r="C184" i="132" l="1"/>
  <c r="G28" i="132"/>
  <c r="D27" i="132"/>
  <c r="G27" i="132" l="1"/>
  <c r="D26" i="132"/>
  <c r="C185" i="132"/>
  <c r="G26" i="132" l="1"/>
  <c r="D25" i="132"/>
  <c r="C186" i="132"/>
  <c r="G25" i="132" l="1"/>
  <c r="D24" i="132"/>
  <c r="C187" i="132"/>
  <c r="G24" i="132" l="1"/>
  <c r="D23" i="132"/>
  <c r="C188" i="132"/>
  <c r="G23" i="132" l="1"/>
  <c r="D22" i="132"/>
  <c r="C189" i="132"/>
  <c r="C190" i="132" l="1"/>
  <c r="G22" i="132"/>
  <c r="D21" i="132"/>
  <c r="G21" i="132" l="1"/>
  <c r="D20" i="132"/>
  <c r="C191" i="132"/>
  <c r="C192" i="132" l="1"/>
  <c r="G20" i="132"/>
  <c r="D19" i="132"/>
  <c r="G19" i="132" l="1"/>
  <c r="D18" i="132"/>
  <c r="C193" i="132"/>
  <c r="C194" i="132" l="1"/>
  <c r="G18" i="132"/>
  <c r="D17" i="132"/>
  <c r="G17" i="132" l="1"/>
  <c r="D16" i="132"/>
  <c r="C195" i="132"/>
  <c r="F16" i="132" l="1"/>
  <c r="H16" i="132" s="1"/>
  <c r="G16" i="132"/>
  <c r="D15" i="132"/>
  <c r="C196" i="132"/>
  <c r="F15" i="132" l="1"/>
  <c r="H15" i="132" s="1"/>
  <c r="G15" i="132"/>
  <c r="F105" i="132"/>
  <c r="H105" i="132" s="1"/>
  <c r="I105" i="132" s="1"/>
  <c r="F104" i="132"/>
  <c r="H104" i="132" s="1"/>
  <c r="I104" i="132" s="1"/>
  <c r="F103" i="132"/>
  <c r="H103" i="132" s="1"/>
  <c r="I103" i="132" s="1"/>
  <c r="F102" i="132"/>
  <c r="H102" i="132" s="1"/>
  <c r="I102" i="132" s="1"/>
  <c r="F101" i="132"/>
  <c r="H101" i="132" s="1"/>
  <c r="I101" i="132" s="1"/>
  <c r="F100" i="132"/>
  <c r="H100" i="132" s="1"/>
  <c r="I100" i="132" s="1"/>
  <c r="F99" i="132"/>
  <c r="H99" i="132" s="1"/>
  <c r="I99" i="132" s="1"/>
  <c r="F98" i="132"/>
  <c r="H98" i="132" s="1"/>
  <c r="I98" i="132" s="1"/>
  <c r="F97" i="132"/>
  <c r="H97" i="132" s="1"/>
  <c r="I97" i="132" s="1"/>
  <c r="F96" i="132"/>
  <c r="H96" i="132" s="1"/>
  <c r="I96" i="132" s="1"/>
  <c r="F95" i="132"/>
  <c r="H95" i="132" s="1"/>
  <c r="I95" i="132" s="1"/>
  <c r="F94" i="132"/>
  <c r="H94" i="132" s="1"/>
  <c r="I94" i="132" s="1"/>
  <c r="F93" i="132"/>
  <c r="H93" i="132" s="1"/>
  <c r="I93" i="132" s="1"/>
  <c r="F92" i="132"/>
  <c r="H92" i="132" s="1"/>
  <c r="I92" i="132" s="1"/>
  <c r="F91" i="132"/>
  <c r="H91" i="132" s="1"/>
  <c r="I91" i="132" s="1"/>
  <c r="F90" i="132"/>
  <c r="H90" i="132" s="1"/>
  <c r="I90" i="132" s="1"/>
  <c r="F89" i="132"/>
  <c r="H89" i="132" s="1"/>
  <c r="I89" i="132" s="1"/>
  <c r="F88" i="132"/>
  <c r="H88" i="132" s="1"/>
  <c r="I88" i="132" s="1"/>
  <c r="F87" i="132"/>
  <c r="H87" i="132" s="1"/>
  <c r="I87" i="132" s="1"/>
  <c r="F86" i="132"/>
  <c r="H86" i="132" s="1"/>
  <c r="I86" i="132" s="1"/>
  <c r="F85" i="132"/>
  <c r="H85" i="132" s="1"/>
  <c r="I85" i="132" s="1"/>
  <c r="F84" i="132"/>
  <c r="H84" i="132" s="1"/>
  <c r="I84" i="132" s="1"/>
  <c r="F83" i="132"/>
  <c r="H83" i="132" s="1"/>
  <c r="I83" i="132" s="1"/>
  <c r="F82" i="132"/>
  <c r="H82" i="132" s="1"/>
  <c r="I82" i="132" s="1"/>
  <c r="F81" i="132"/>
  <c r="H81" i="132" s="1"/>
  <c r="I81" i="132" s="1"/>
  <c r="F80" i="132"/>
  <c r="H80" i="132" s="1"/>
  <c r="I80" i="132" s="1"/>
  <c r="F79" i="132"/>
  <c r="H79" i="132" s="1"/>
  <c r="I79" i="132" s="1"/>
  <c r="F78" i="132"/>
  <c r="H78" i="132" s="1"/>
  <c r="I78" i="132" s="1"/>
  <c r="F77" i="132"/>
  <c r="H77" i="132" s="1"/>
  <c r="I77" i="132" s="1"/>
  <c r="F76" i="132"/>
  <c r="H76" i="132" s="1"/>
  <c r="I76" i="132" s="1"/>
  <c r="F75" i="132"/>
  <c r="H75" i="132" s="1"/>
  <c r="I75" i="132" s="1"/>
  <c r="F74" i="132"/>
  <c r="H74" i="132" s="1"/>
  <c r="I74" i="132" s="1"/>
  <c r="F73" i="132"/>
  <c r="H73" i="132" s="1"/>
  <c r="I73" i="132" s="1"/>
  <c r="F72" i="132"/>
  <c r="H72" i="132" s="1"/>
  <c r="I72" i="132" s="1"/>
  <c r="F71" i="132"/>
  <c r="H71" i="132" s="1"/>
  <c r="I71" i="132" s="1"/>
  <c r="F70" i="132"/>
  <c r="H70" i="132" s="1"/>
  <c r="I70" i="132" s="1"/>
  <c r="F69" i="132"/>
  <c r="H69" i="132" s="1"/>
  <c r="I69" i="132" s="1"/>
  <c r="F68" i="132"/>
  <c r="H68" i="132" s="1"/>
  <c r="I68" i="132" s="1"/>
  <c r="F67" i="132"/>
  <c r="H67" i="132" s="1"/>
  <c r="I67" i="132" s="1"/>
  <c r="F66" i="132"/>
  <c r="H66" i="132" s="1"/>
  <c r="I66" i="132" s="1"/>
  <c r="F65" i="132"/>
  <c r="H65" i="132" s="1"/>
  <c r="I65" i="132" s="1"/>
  <c r="F64" i="132"/>
  <c r="H64" i="132" s="1"/>
  <c r="I64" i="132" s="1"/>
  <c r="F63" i="132"/>
  <c r="H63" i="132" s="1"/>
  <c r="I63" i="132" s="1"/>
  <c r="F62" i="132"/>
  <c r="H62" i="132" s="1"/>
  <c r="I62" i="132" s="1"/>
  <c r="F61" i="132"/>
  <c r="H61" i="132" s="1"/>
  <c r="I61" i="132" s="1"/>
  <c r="F60" i="132"/>
  <c r="H60" i="132" s="1"/>
  <c r="I60" i="132" s="1"/>
  <c r="F59" i="132"/>
  <c r="H59" i="132" s="1"/>
  <c r="I59" i="132" s="1"/>
  <c r="F58" i="132"/>
  <c r="H58" i="132" s="1"/>
  <c r="I58" i="132" s="1"/>
  <c r="F57" i="132"/>
  <c r="H57" i="132" s="1"/>
  <c r="I57" i="132" s="1"/>
  <c r="F56" i="132"/>
  <c r="H56" i="132" s="1"/>
  <c r="I56" i="132" s="1"/>
  <c r="F55" i="132"/>
  <c r="H55" i="132" s="1"/>
  <c r="I55" i="132" s="1"/>
  <c r="F54" i="132"/>
  <c r="H54" i="132" s="1"/>
  <c r="I54" i="132" s="1"/>
  <c r="F53" i="132"/>
  <c r="H53" i="132" s="1"/>
  <c r="I53" i="132" s="1"/>
  <c r="F52" i="132"/>
  <c r="H52" i="132" s="1"/>
  <c r="I52" i="132" s="1"/>
  <c r="F51" i="132"/>
  <c r="H51" i="132" s="1"/>
  <c r="I51" i="132" s="1"/>
  <c r="F50" i="132"/>
  <c r="H50" i="132" s="1"/>
  <c r="I50" i="132" s="1"/>
  <c r="F49" i="132"/>
  <c r="H49" i="132" s="1"/>
  <c r="I49" i="132" s="1"/>
  <c r="F48" i="132"/>
  <c r="H48" i="132" s="1"/>
  <c r="I48" i="132" s="1"/>
  <c r="F47" i="132"/>
  <c r="H47" i="132" s="1"/>
  <c r="I47" i="132" s="1"/>
  <c r="F46" i="132"/>
  <c r="H46" i="132" s="1"/>
  <c r="I46" i="132" s="1"/>
  <c r="F45" i="132"/>
  <c r="H45" i="132" s="1"/>
  <c r="I45" i="132" s="1"/>
  <c r="F44" i="132"/>
  <c r="H44" i="132" s="1"/>
  <c r="I44" i="132" s="1"/>
  <c r="F43" i="132"/>
  <c r="H43" i="132" s="1"/>
  <c r="I43" i="132" s="1"/>
  <c r="F42" i="132"/>
  <c r="H42" i="132" s="1"/>
  <c r="I42" i="132" s="1"/>
  <c r="F41" i="132"/>
  <c r="H41" i="132" s="1"/>
  <c r="I41" i="132" s="1"/>
  <c r="F40" i="132"/>
  <c r="H40" i="132" s="1"/>
  <c r="I40" i="132" s="1"/>
  <c r="F39" i="132"/>
  <c r="H39" i="132" s="1"/>
  <c r="I39" i="132" s="1"/>
  <c r="F38" i="132"/>
  <c r="H38" i="132" s="1"/>
  <c r="I38" i="132" s="1"/>
  <c r="F37" i="132"/>
  <c r="H37" i="132" s="1"/>
  <c r="I37" i="132" s="1"/>
  <c r="F36" i="132"/>
  <c r="H36" i="132" s="1"/>
  <c r="I36" i="132" s="1"/>
  <c r="F35" i="132"/>
  <c r="H35" i="132" s="1"/>
  <c r="I35" i="132" s="1"/>
  <c r="F34" i="132"/>
  <c r="H34" i="132" s="1"/>
  <c r="I34" i="132" s="1"/>
  <c r="F33" i="132"/>
  <c r="H33" i="132" s="1"/>
  <c r="I33" i="132" s="1"/>
  <c r="F32" i="132"/>
  <c r="H32" i="132" s="1"/>
  <c r="I32" i="132" s="1"/>
  <c r="F31" i="132"/>
  <c r="H31" i="132" s="1"/>
  <c r="I31" i="132" s="1"/>
  <c r="F30" i="132"/>
  <c r="H30" i="132" s="1"/>
  <c r="I30" i="132" s="1"/>
  <c r="F29" i="132"/>
  <c r="H29" i="132" s="1"/>
  <c r="I29" i="132" s="1"/>
  <c r="F28" i="132"/>
  <c r="H28" i="132" s="1"/>
  <c r="I28" i="132" s="1"/>
  <c r="F27" i="132"/>
  <c r="H27" i="132" s="1"/>
  <c r="I27" i="132" s="1"/>
  <c r="F26" i="132"/>
  <c r="H26" i="132" s="1"/>
  <c r="I26" i="132" s="1"/>
  <c r="F25" i="132"/>
  <c r="H25" i="132" s="1"/>
  <c r="I25" i="132" s="1"/>
  <c r="F24" i="132"/>
  <c r="H24" i="132" s="1"/>
  <c r="I24" i="132" s="1"/>
  <c r="F23" i="132"/>
  <c r="H23" i="132" s="1"/>
  <c r="I23" i="132" s="1"/>
  <c r="F22" i="132"/>
  <c r="H22" i="132" s="1"/>
  <c r="I22" i="132" s="1"/>
  <c r="F21" i="132"/>
  <c r="H21" i="132" s="1"/>
  <c r="I21" i="132" s="1"/>
  <c r="F20" i="132"/>
  <c r="H20" i="132" s="1"/>
  <c r="I20" i="132" s="1"/>
  <c r="F19" i="132"/>
  <c r="H19" i="132" s="1"/>
  <c r="I19" i="132" s="1"/>
  <c r="F18" i="132"/>
  <c r="H18" i="132" s="1"/>
  <c r="I18" i="132" s="1"/>
  <c r="F17" i="132"/>
  <c r="H17" i="132" s="1"/>
  <c r="I17" i="132" s="1"/>
  <c r="C197" i="132"/>
  <c r="D196" i="132"/>
  <c r="I16" i="132"/>
  <c r="G196" i="132" l="1"/>
  <c r="D195" i="132"/>
  <c r="C198" i="132"/>
  <c r="I15" i="132"/>
  <c r="C199" i="132" l="1"/>
  <c r="G195" i="132"/>
  <c r="D194" i="132"/>
  <c r="G194" i="132" l="1"/>
  <c r="D193" i="132"/>
  <c r="C200" i="132"/>
  <c r="C201" i="132" l="1"/>
  <c r="G193" i="132"/>
  <c r="D192" i="132"/>
  <c r="G192" i="132" l="1"/>
  <c r="D191" i="132"/>
  <c r="C202" i="132"/>
  <c r="C203" i="132" l="1"/>
  <c r="G191" i="132"/>
  <c r="D190" i="132"/>
  <c r="G190" i="132" l="1"/>
  <c r="D189" i="132"/>
  <c r="C204" i="132"/>
  <c r="G189" i="132" l="1"/>
  <c r="D188" i="132"/>
  <c r="C205" i="132"/>
  <c r="C206" i="132" l="1"/>
  <c r="G188" i="132"/>
  <c r="D187" i="132"/>
  <c r="G187" i="132" l="1"/>
  <c r="D186" i="132"/>
  <c r="C207" i="132"/>
  <c r="G186" i="132" l="1"/>
  <c r="D185" i="132"/>
  <c r="C208" i="132"/>
  <c r="G185" i="132" l="1"/>
  <c r="D184" i="132"/>
  <c r="C209" i="132"/>
  <c r="G184" i="132" l="1"/>
  <c r="D183" i="132"/>
  <c r="C210" i="132"/>
  <c r="C211" i="132" l="1"/>
  <c r="G183" i="132"/>
  <c r="D182" i="132"/>
  <c r="G182" i="132" l="1"/>
  <c r="D181" i="132"/>
  <c r="C212" i="132"/>
  <c r="C213" i="132" l="1"/>
  <c r="G181" i="132"/>
  <c r="D180" i="132"/>
  <c r="G180" i="132" l="1"/>
  <c r="D179" i="132"/>
  <c r="C214" i="132"/>
  <c r="C215" i="132" l="1"/>
  <c r="G179" i="132"/>
  <c r="D178" i="132"/>
  <c r="G178" i="132" l="1"/>
  <c r="D177" i="132"/>
  <c r="C216" i="132"/>
  <c r="C217" i="132" l="1"/>
  <c r="G177" i="132"/>
  <c r="D176" i="132"/>
  <c r="G176" i="132" l="1"/>
  <c r="D175" i="132"/>
  <c r="C218" i="132"/>
  <c r="C219" i="132" l="1"/>
  <c r="G175" i="132"/>
  <c r="D174" i="132"/>
  <c r="G174" i="132" l="1"/>
  <c r="D173" i="132"/>
  <c r="C220" i="132"/>
  <c r="C221" i="132" l="1"/>
  <c r="G173" i="132"/>
  <c r="D172" i="132"/>
  <c r="G172" i="132" l="1"/>
  <c r="D171" i="132"/>
  <c r="C222" i="132"/>
  <c r="G171" i="132" l="1"/>
  <c r="D170" i="132"/>
  <c r="C223" i="132"/>
  <c r="G170" i="132" l="1"/>
  <c r="D169" i="132"/>
  <c r="C224" i="132"/>
  <c r="C225" i="132" l="1"/>
  <c r="G169" i="132"/>
  <c r="D168" i="132"/>
  <c r="G168" i="132" l="1"/>
  <c r="D167" i="132"/>
  <c r="C226" i="132"/>
  <c r="C227" i="132" l="1"/>
  <c r="G167" i="132"/>
  <c r="D166" i="132"/>
  <c r="G166" i="132" l="1"/>
  <c r="D165" i="132"/>
  <c r="C228" i="132"/>
  <c r="G165" i="132" l="1"/>
  <c r="D164" i="132"/>
  <c r="C229" i="132"/>
  <c r="C230" i="132" l="1"/>
  <c r="G164" i="132"/>
  <c r="D163" i="132"/>
  <c r="G163" i="132" l="1"/>
  <c r="D162" i="132"/>
  <c r="C231" i="132"/>
  <c r="G162" i="132" l="1"/>
  <c r="D161" i="132"/>
  <c r="C232" i="132"/>
  <c r="C233" i="132" l="1"/>
  <c r="G161" i="132"/>
  <c r="D160" i="132"/>
  <c r="G160" i="132" l="1"/>
  <c r="D159" i="132"/>
  <c r="C234" i="132"/>
  <c r="G159" i="132" l="1"/>
  <c r="D158" i="132"/>
  <c r="C235" i="132"/>
  <c r="G158" i="132" l="1"/>
  <c r="D157" i="132"/>
  <c r="C236" i="132"/>
  <c r="G157" i="132" l="1"/>
  <c r="D156" i="132"/>
  <c r="C237" i="132"/>
  <c r="G156" i="132" l="1"/>
  <c r="D155" i="132"/>
  <c r="C238" i="132"/>
  <c r="G155" i="132" l="1"/>
  <c r="D154" i="132"/>
  <c r="C239" i="132"/>
  <c r="C240" i="132" l="1"/>
  <c r="G154" i="132"/>
  <c r="D153" i="132"/>
  <c r="G153" i="132" l="1"/>
  <c r="D152" i="132"/>
  <c r="C241" i="132"/>
  <c r="G152" i="132" l="1"/>
  <c r="D151" i="132"/>
  <c r="C242" i="132"/>
  <c r="G151" i="132" l="1"/>
  <c r="D150" i="132"/>
  <c r="C243" i="132"/>
  <c r="C244" i="132" l="1"/>
  <c r="G150" i="132"/>
  <c r="D149" i="132"/>
  <c r="G149" i="132" l="1"/>
  <c r="D148" i="132"/>
  <c r="C245" i="132"/>
  <c r="C246" i="132" l="1"/>
  <c r="G148" i="132"/>
  <c r="D147" i="132"/>
  <c r="G147" i="132" l="1"/>
  <c r="D146" i="132"/>
  <c r="C247" i="132"/>
  <c r="C248" i="132" l="1"/>
  <c r="G146" i="132"/>
  <c r="D145" i="132"/>
  <c r="G145" i="132" l="1"/>
  <c r="D144" i="132"/>
  <c r="C249" i="132"/>
  <c r="G144" i="132" l="1"/>
  <c r="D143" i="132"/>
  <c r="C250" i="132"/>
  <c r="G143" i="132" l="1"/>
  <c r="D142" i="132"/>
  <c r="C251" i="132"/>
  <c r="G142" i="132" l="1"/>
  <c r="D141" i="132"/>
  <c r="C252" i="132"/>
  <c r="G141" i="132" l="1"/>
  <c r="D140" i="132"/>
  <c r="C253" i="132"/>
  <c r="C254" i="132" l="1"/>
  <c r="G140" i="132"/>
  <c r="D139" i="132"/>
  <c r="G139" i="132" l="1"/>
  <c r="D138" i="132"/>
  <c r="C255" i="132"/>
  <c r="C256" i="132" l="1"/>
  <c r="G138" i="132"/>
  <c r="D137" i="132"/>
  <c r="G137" i="132" l="1"/>
  <c r="D136" i="132"/>
  <c r="C257" i="132"/>
  <c r="G136" i="132" l="1"/>
  <c r="D135" i="132"/>
  <c r="C258" i="132"/>
  <c r="C259" i="132" l="1"/>
  <c r="G135" i="132"/>
  <c r="D134" i="132"/>
  <c r="G134" i="132" l="1"/>
  <c r="D133" i="132"/>
  <c r="C260" i="132"/>
  <c r="C261" i="132" l="1"/>
  <c r="G133" i="132"/>
  <c r="D132" i="132"/>
  <c r="G132" i="132" l="1"/>
  <c r="D131" i="132"/>
  <c r="C262" i="132"/>
  <c r="G131" i="132" l="1"/>
  <c r="D130" i="132"/>
  <c r="C263" i="132"/>
  <c r="C264" i="132" l="1"/>
  <c r="G130" i="132"/>
  <c r="D129" i="132"/>
  <c r="G129" i="132" l="1"/>
  <c r="D128" i="132"/>
  <c r="C265" i="132"/>
  <c r="G128" i="132" l="1"/>
  <c r="D127" i="132"/>
  <c r="C266" i="132"/>
  <c r="C267" i="132" l="1"/>
  <c r="G127" i="132"/>
  <c r="D126" i="132"/>
  <c r="G126" i="132" l="1"/>
  <c r="D125" i="132"/>
  <c r="C268" i="132"/>
  <c r="C269" i="132" l="1"/>
  <c r="G125" i="132"/>
  <c r="D124" i="132"/>
  <c r="G124" i="132" l="1"/>
  <c r="D123" i="132"/>
  <c r="C270" i="132"/>
  <c r="C271" i="132" l="1"/>
  <c r="G123" i="132"/>
  <c r="D122" i="132"/>
  <c r="G122" i="132" l="1"/>
  <c r="D121" i="132"/>
  <c r="C272" i="132"/>
  <c r="C273" i="132" l="1"/>
  <c r="G121" i="132"/>
  <c r="D120" i="132"/>
  <c r="G120" i="132" l="1"/>
  <c r="D119" i="132"/>
  <c r="C274" i="132"/>
  <c r="C275" i="132" l="1"/>
  <c r="G119" i="132"/>
  <c r="D118" i="132"/>
  <c r="G118" i="132" l="1"/>
  <c r="D117" i="132"/>
  <c r="C276" i="132"/>
  <c r="C277" i="132" l="1"/>
  <c r="G117" i="132"/>
  <c r="D116" i="132"/>
  <c r="G116" i="132" l="1"/>
  <c r="D115" i="132"/>
  <c r="C278" i="132"/>
  <c r="C279" i="132" l="1"/>
  <c r="G115" i="132"/>
  <c r="D114" i="132"/>
  <c r="G114" i="132" l="1"/>
  <c r="D113" i="132"/>
  <c r="C280" i="132"/>
  <c r="C281" i="132" l="1"/>
  <c r="G113" i="132"/>
  <c r="D112" i="132"/>
  <c r="G112" i="132" l="1"/>
  <c r="D111" i="132"/>
  <c r="C282" i="132"/>
  <c r="C283" i="132" l="1"/>
  <c r="G111" i="132"/>
  <c r="D110" i="132"/>
  <c r="G110" i="132" l="1"/>
  <c r="D109" i="132"/>
  <c r="C284" i="132"/>
  <c r="C285" i="132" l="1"/>
  <c r="G109" i="132"/>
  <c r="D108" i="132"/>
  <c r="G108" i="132" l="1"/>
  <c r="D107" i="132"/>
  <c r="C286" i="132"/>
  <c r="C287" i="132" l="1"/>
  <c r="F107" i="132"/>
  <c r="H107" i="132" s="1"/>
  <c r="G107" i="132"/>
  <c r="D106" i="132"/>
  <c r="F106" i="132" l="1"/>
  <c r="H106" i="132" s="1"/>
  <c r="G106" i="132"/>
  <c r="F196" i="132"/>
  <c r="H196" i="132" s="1"/>
  <c r="I196" i="132" s="1"/>
  <c r="F195" i="132"/>
  <c r="H195" i="132" s="1"/>
  <c r="I195" i="132" s="1"/>
  <c r="F194" i="132"/>
  <c r="H194" i="132" s="1"/>
  <c r="I194" i="132" s="1"/>
  <c r="F193" i="132"/>
  <c r="H193" i="132" s="1"/>
  <c r="I193" i="132" s="1"/>
  <c r="F192" i="132"/>
  <c r="H192" i="132" s="1"/>
  <c r="I192" i="132" s="1"/>
  <c r="F191" i="132"/>
  <c r="H191" i="132" s="1"/>
  <c r="I191" i="132" s="1"/>
  <c r="F190" i="132"/>
  <c r="H190" i="132" s="1"/>
  <c r="I190" i="132" s="1"/>
  <c r="F189" i="132"/>
  <c r="H189" i="132" s="1"/>
  <c r="I189" i="132" s="1"/>
  <c r="F188" i="132"/>
  <c r="H188" i="132" s="1"/>
  <c r="I188" i="132" s="1"/>
  <c r="F187" i="132"/>
  <c r="H187" i="132" s="1"/>
  <c r="I187" i="132" s="1"/>
  <c r="F186" i="132"/>
  <c r="H186" i="132" s="1"/>
  <c r="I186" i="132" s="1"/>
  <c r="F185" i="132"/>
  <c r="H185" i="132" s="1"/>
  <c r="I185" i="132" s="1"/>
  <c r="F184" i="132"/>
  <c r="H184" i="132" s="1"/>
  <c r="I184" i="132" s="1"/>
  <c r="F183" i="132"/>
  <c r="H183" i="132" s="1"/>
  <c r="I183" i="132" s="1"/>
  <c r="F182" i="132"/>
  <c r="H182" i="132" s="1"/>
  <c r="I182" i="132" s="1"/>
  <c r="F181" i="132"/>
  <c r="H181" i="132" s="1"/>
  <c r="I181" i="132" s="1"/>
  <c r="F180" i="132"/>
  <c r="H180" i="132" s="1"/>
  <c r="I180" i="132" s="1"/>
  <c r="F179" i="132"/>
  <c r="H179" i="132" s="1"/>
  <c r="I179" i="132" s="1"/>
  <c r="F178" i="132"/>
  <c r="H178" i="132" s="1"/>
  <c r="I178" i="132" s="1"/>
  <c r="F177" i="132"/>
  <c r="H177" i="132" s="1"/>
  <c r="I177" i="132" s="1"/>
  <c r="F176" i="132"/>
  <c r="H176" i="132" s="1"/>
  <c r="I176" i="132" s="1"/>
  <c r="F175" i="132"/>
  <c r="H175" i="132" s="1"/>
  <c r="I175" i="132" s="1"/>
  <c r="F174" i="132"/>
  <c r="H174" i="132" s="1"/>
  <c r="I174" i="132" s="1"/>
  <c r="F173" i="132"/>
  <c r="H173" i="132" s="1"/>
  <c r="I173" i="132" s="1"/>
  <c r="F172" i="132"/>
  <c r="H172" i="132" s="1"/>
  <c r="I172" i="132" s="1"/>
  <c r="F171" i="132"/>
  <c r="H171" i="132" s="1"/>
  <c r="I171" i="132" s="1"/>
  <c r="F170" i="132"/>
  <c r="H170" i="132" s="1"/>
  <c r="I170" i="132" s="1"/>
  <c r="F169" i="132"/>
  <c r="H169" i="132" s="1"/>
  <c r="I169" i="132" s="1"/>
  <c r="F168" i="132"/>
  <c r="H168" i="132" s="1"/>
  <c r="I168" i="132" s="1"/>
  <c r="F167" i="132"/>
  <c r="H167" i="132" s="1"/>
  <c r="I167" i="132" s="1"/>
  <c r="F166" i="132"/>
  <c r="H166" i="132" s="1"/>
  <c r="I166" i="132" s="1"/>
  <c r="F165" i="132"/>
  <c r="H165" i="132" s="1"/>
  <c r="I165" i="132" s="1"/>
  <c r="F164" i="132"/>
  <c r="H164" i="132" s="1"/>
  <c r="I164" i="132" s="1"/>
  <c r="F163" i="132"/>
  <c r="H163" i="132" s="1"/>
  <c r="I163" i="132" s="1"/>
  <c r="F162" i="132"/>
  <c r="H162" i="132" s="1"/>
  <c r="I162" i="132" s="1"/>
  <c r="F161" i="132"/>
  <c r="H161" i="132" s="1"/>
  <c r="I161" i="132" s="1"/>
  <c r="F160" i="132"/>
  <c r="H160" i="132" s="1"/>
  <c r="I160" i="132" s="1"/>
  <c r="F159" i="132"/>
  <c r="H159" i="132" s="1"/>
  <c r="I159" i="132" s="1"/>
  <c r="F158" i="132"/>
  <c r="H158" i="132" s="1"/>
  <c r="I158" i="132" s="1"/>
  <c r="F157" i="132"/>
  <c r="H157" i="132" s="1"/>
  <c r="I157" i="132" s="1"/>
  <c r="F156" i="132"/>
  <c r="H156" i="132" s="1"/>
  <c r="I156" i="132" s="1"/>
  <c r="F155" i="132"/>
  <c r="H155" i="132" s="1"/>
  <c r="I155" i="132" s="1"/>
  <c r="F154" i="132"/>
  <c r="H154" i="132" s="1"/>
  <c r="I154" i="132" s="1"/>
  <c r="F153" i="132"/>
  <c r="H153" i="132" s="1"/>
  <c r="I153" i="132" s="1"/>
  <c r="F152" i="132"/>
  <c r="H152" i="132" s="1"/>
  <c r="I152" i="132" s="1"/>
  <c r="F151" i="132"/>
  <c r="H151" i="132" s="1"/>
  <c r="I151" i="132" s="1"/>
  <c r="F150" i="132"/>
  <c r="H150" i="132" s="1"/>
  <c r="I150" i="132" s="1"/>
  <c r="F149" i="132"/>
  <c r="H149" i="132" s="1"/>
  <c r="I149" i="132" s="1"/>
  <c r="F148" i="132"/>
  <c r="H148" i="132" s="1"/>
  <c r="I148" i="132" s="1"/>
  <c r="F147" i="132"/>
  <c r="H147" i="132" s="1"/>
  <c r="I147" i="132" s="1"/>
  <c r="F146" i="132"/>
  <c r="H146" i="132" s="1"/>
  <c r="I146" i="132" s="1"/>
  <c r="F145" i="132"/>
  <c r="H145" i="132" s="1"/>
  <c r="I145" i="132" s="1"/>
  <c r="F144" i="132"/>
  <c r="H144" i="132" s="1"/>
  <c r="I144" i="132" s="1"/>
  <c r="F143" i="132"/>
  <c r="H143" i="132" s="1"/>
  <c r="I143" i="132" s="1"/>
  <c r="F142" i="132"/>
  <c r="H142" i="132" s="1"/>
  <c r="I142" i="132" s="1"/>
  <c r="F141" i="132"/>
  <c r="H141" i="132" s="1"/>
  <c r="I141" i="132" s="1"/>
  <c r="F140" i="132"/>
  <c r="H140" i="132" s="1"/>
  <c r="I140" i="132" s="1"/>
  <c r="F139" i="132"/>
  <c r="H139" i="132" s="1"/>
  <c r="I139" i="132" s="1"/>
  <c r="F138" i="132"/>
  <c r="H138" i="132" s="1"/>
  <c r="I138" i="132" s="1"/>
  <c r="F137" i="132"/>
  <c r="H137" i="132" s="1"/>
  <c r="I137" i="132" s="1"/>
  <c r="F136" i="132"/>
  <c r="H136" i="132" s="1"/>
  <c r="I136" i="132" s="1"/>
  <c r="F135" i="132"/>
  <c r="H135" i="132" s="1"/>
  <c r="I135" i="132" s="1"/>
  <c r="F134" i="132"/>
  <c r="H134" i="132" s="1"/>
  <c r="I134" i="132" s="1"/>
  <c r="F133" i="132"/>
  <c r="H133" i="132" s="1"/>
  <c r="I133" i="132" s="1"/>
  <c r="F132" i="132"/>
  <c r="H132" i="132" s="1"/>
  <c r="I132" i="132" s="1"/>
  <c r="F131" i="132"/>
  <c r="H131" i="132" s="1"/>
  <c r="I131" i="132" s="1"/>
  <c r="F130" i="132"/>
  <c r="H130" i="132" s="1"/>
  <c r="I130" i="132" s="1"/>
  <c r="F129" i="132"/>
  <c r="H129" i="132" s="1"/>
  <c r="I129" i="132" s="1"/>
  <c r="F128" i="132"/>
  <c r="H128" i="132" s="1"/>
  <c r="I128" i="132" s="1"/>
  <c r="F127" i="132"/>
  <c r="H127" i="132" s="1"/>
  <c r="I127" i="132" s="1"/>
  <c r="F126" i="132"/>
  <c r="H126" i="132" s="1"/>
  <c r="I126" i="132" s="1"/>
  <c r="F125" i="132"/>
  <c r="H125" i="132" s="1"/>
  <c r="I125" i="132" s="1"/>
  <c r="F124" i="132"/>
  <c r="H124" i="132" s="1"/>
  <c r="I124" i="132" s="1"/>
  <c r="F123" i="132"/>
  <c r="H123" i="132" s="1"/>
  <c r="I123" i="132" s="1"/>
  <c r="F122" i="132"/>
  <c r="H122" i="132" s="1"/>
  <c r="I122" i="132" s="1"/>
  <c r="F121" i="132"/>
  <c r="H121" i="132" s="1"/>
  <c r="I121" i="132" s="1"/>
  <c r="F120" i="132"/>
  <c r="H120" i="132" s="1"/>
  <c r="I120" i="132" s="1"/>
  <c r="F119" i="132"/>
  <c r="H119" i="132" s="1"/>
  <c r="I119" i="132" s="1"/>
  <c r="F118" i="132"/>
  <c r="H118" i="132" s="1"/>
  <c r="I118" i="132" s="1"/>
  <c r="F117" i="132"/>
  <c r="H117" i="132" s="1"/>
  <c r="I117" i="132" s="1"/>
  <c r="F116" i="132"/>
  <c r="H116" i="132" s="1"/>
  <c r="I116" i="132" s="1"/>
  <c r="F115" i="132"/>
  <c r="H115" i="132" s="1"/>
  <c r="I115" i="132" s="1"/>
  <c r="F114" i="132"/>
  <c r="H114" i="132" s="1"/>
  <c r="I114" i="132" s="1"/>
  <c r="F113" i="132"/>
  <c r="H113" i="132" s="1"/>
  <c r="I113" i="132" s="1"/>
  <c r="F112" i="132"/>
  <c r="H112" i="132" s="1"/>
  <c r="I112" i="132" s="1"/>
  <c r="F111" i="132"/>
  <c r="H111" i="132" s="1"/>
  <c r="I111" i="132" s="1"/>
  <c r="F110" i="132"/>
  <c r="H110" i="132" s="1"/>
  <c r="I110" i="132" s="1"/>
  <c r="F109" i="132"/>
  <c r="H109" i="132" s="1"/>
  <c r="I109" i="132" s="1"/>
  <c r="F108" i="132"/>
  <c r="H108" i="132" s="1"/>
  <c r="I108" i="132" s="1"/>
  <c r="I107" i="132"/>
  <c r="C288" i="132"/>
  <c r="I106" i="132" l="1"/>
  <c r="D288" i="132"/>
  <c r="C289" i="132"/>
  <c r="C290" i="132" l="1"/>
  <c r="G288" i="132"/>
  <c r="D287" i="132"/>
  <c r="G287" i="132" l="1"/>
  <c r="D286" i="132"/>
  <c r="C291" i="132"/>
  <c r="C292" i="132" l="1"/>
  <c r="G286" i="132"/>
  <c r="D285" i="132"/>
  <c r="G285" i="132" l="1"/>
  <c r="D284" i="132"/>
  <c r="C293" i="132"/>
  <c r="G284" i="132" l="1"/>
  <c r="D283" i="132"/>
  <c r="C294" i="132"/>
  <c r="C295" i="132" l="1"/>
  <c r="G283" i="132"/>
  <c r="D282" i="132"/>
  <c r="G282" i="132" l="1"/>
  <c r="D281" i="132"/>
  <c r="C296" i="132"/>
  <c r="C297" i="132" l="1"/>
  <c r="G281" i="132"/>
  <c r="D280" i="132"/>
  <c r="G280" i="132" l="1"/>
  <c r="D279" i="132"/>
  <c r="C298" i="132"/>
  <c r="C299" i="132" l="1"/>
  <c r="G279" i="132"/>
  <c r="D278" i="132"/>
  <c r="C300" i="132" l="1"/>
  <c r="G278" i="132"/>
  <c r="D277" i="132"/>
  <c r="G277" i="132" l="1"/>
  <c r="D276" i="132"/>
  <c r="C301" i="132"/>
  <c r="C302" i="132" l="1"/>
  <c r="G276" i="132"/>
  <c r="D275" i="132"/>
  <c r="G275" i="132" l="1"/>
  <c r="D274" i="132"/>
  <c r="C303" i="132"/>
  <c r="C304" i="132" l="1"/>
  <c r="G274" i="132"/>
  <c r="D273" i="132"/>
  <c r="G273" i="132" l="1"/>
  <c r="D272" i="132"/>
  <c r="C305" i="132"/>
  <c r="G272" i="132" l="1"/>
  <c r="D271" i="132"/>
  <c r="C306" i="132"/>
  <c r="C307" i="132" l="1"/>
  <c r="G271" i="132"/>
  <c r="D270" i="132"/>
  <c r="G270" i="132" l="1"/>
  <c r="D269" i="132"/>
  <c r="C308" i="132"/>
  <c r="G269" i="132" l="1"/>
  <c r="D268" i="132"/>
  <c r="C309" i="132"/>
  <c r="C310" i="132" l="1"/>
  <c r="G268" i="132"/>
  <c r="D267" i="132"/>
  <c r="G267" i="132" l="1"/>
  <c r="D266" i="132"/>
  <c r="C311" i="132"/>
  <c r="C312" i="132" l="1"/>
  <c r="G266" i="132"/>
  <c r="D265" i="132"/>
  <c r="G265" i="132" l="1"/>
  <c r="D264" i="132"/>
  <c r="C313" i="132"/>
  <c r="G264" i="132" l="1"/>
  <c r="D263" i="132"/>
  <c r="C314" i="132"/>
  <c r="G263" i="132" l="1"/>
  <c r="D262" i="132"/>
  <c r="C315" i="132"/>
  <c r="C316" i="132" l="1"/>
  <c r="G262" i="132"/>
  <c r="D261" i="132"/>
  <c r="G261" i="132" l="1"/>
  <c r="D260" i="132"/>
  <c r="C317" i="132"/>
  <c r="G260" i="132" l="1"/>
  <c r="D259" i="132"/>
  <c r="C318" i="132"/>
  <c r="G259" i="132" l="1"/>
  <c r="D258" i="132"/>
  <c r="C319" i="132"/>
  <c r="G258" i="132" l="1"/>
  <c r="D257" i="132"/>
  <c r="C320" i="132"/>
  <c r="C321" i="132" l="1"/>
  <c r="G257" i="132"/>
  <c r="D256" i="132"/>
  <c r="G256" i="132" l="1"/>
  <c r="D255" i="132"/>
  <c r="C322" i="132"/>
  <c r="G255" i="132" l="1"/>
  <c r="D254" i="132"/>
  <c r="C323" i="132"/>
  <c r="G254" i="132" l="1"/>
  <c r="D253" i="132"/>
  <c r="C324" i="132"/>
  <c r="G253" i="132" l="1"/>
  <c r="D252" i="132"/>
  <c r="C325" i="132"/>
  <c r="G252" i="132" l="1"/>
  <c r="D251" i="132"/>
  <c r="C326" i="132"/>
  <c r="G251" i="132" l="1"/>
  <c r="D250" i="132"/>
  <c r="C327" i="132"/>
  <c r="C328" i="132" l="1"/>
  <c r="G250" i="132"/>
  <c r="D249" i="132"/>
  <c r="G249" i="132" l="1"/>
  <c r="D248" i="132"/>
  <c r="C329" i="132"/>
  <c r="C330" i="132" l="1"/>
  <c r="G248" i="132"/>
  <c r="D247" i="132"/>
  <c r="G247" i="132" l="1"/>
  <c r="D246" i="132"/>
  <c r="C331" i="132"/>
  <c r="C332" i="132" l="1"/>
  <c r="G246" i="132"/>
  <c r="D245" i="132"/>
  <c r="G245" i="132" l="1"/>
  <c r="D244" i="132"/>
  <c r="C333" i="132"/>
  <c r="C334" i="132" l="1"/>
  <c r="G244" i="132"/>
  <c r="D243" i="132"/>
  <c r="G243" i="132" l="1"/>
  <c r="D242" i="132"/>
  <c r="C335" i="132"/>
  <c r="G242" i="132" l="1"/>
  <c r="D241" i="132"/>
  <c r="C336" i="132"/>
  <c r="C337" i="132" l="1"/>
  <c r="G241" i="132"/>
  <c r="D240" i="132"/>
  <c r="G240" i="132" l="1"/>
  <c r="D239" i="132"/>
  <c r="C338" i="132"/>
  <c r="G239" i="132" l="1"/>
  <c r="D238" i="132"/>
  <c r="C339" i="132"/>
  <c r="G238" i="132" l="1"/>
  <c r="D237" i="132"/>
  <c r="C340" i="132"/>
  <c r="C341" i="132" l="1"/>
  <c r="G237" i="132"/>
  <c r="D236" i="132"/>
  <c r="G236" i="132" l="1"/>
  <c r="D235" i="132"/>
  <c r="C342" i="132"/>
  <c r="C343" i="132" l="1"/>
  <c r="G235" i="132"/>
  <c r="D234" i="132"/>
  <c r="G234" i="132" l="1"/>
  <c r="D233" i="132"/>
  <c r="C344" i="132"/>
  <c r="C345" i="132" l="1"/>
  <c r="G233" i="132"/>
  <c r="D232" i="132"/>
  <c r="G232" i="132" l="1"/>
  <c r="D231" i="132"/>
  <c r="C346" i="132"/>
  <c r="C347" i="132" l="1"/>
  <c r="G231" i="132"/>
  <c r="D230" i="132"/>
  <c r="G230" i="132" l="1"/>
  <c r="D229" i="132"/>
  <c r="C348" i="132"/>
  <c r="C349" i="132" l="1"/>
  <c r="G229" i="132"/>
  <c r="D228" i="132"/>
  <c r="G228" i="132" l="1"/>
  <c r="D227" i="132"/>
  <c r="C350" i="132"/>
  <c r="C351" i="132" l="1"/>
  <c r="G227" i="132"/>
  <c r="D226" i="132"/>
  <c r="G226" i="132" l="1"/>
  <c r="D225" i="132"/>
  <c r="C352" i="132"/>
  <c r="G225" i="132" l="1"/>
  <c r="D224" i="132"/>
  <c r="C353" i="132"/>
  <c r="C354" i="132" l="1"/>
  <c r="G224" i="132"/>
  <c r="D223" i="132"/>
  <c r="G223" i="132" l="1"/>
  <c r="D222" i="132"/>
  <c r="C355" i="132"/>
  <c r="C356" i="132" l="1"/>
  <c r="G222" i="132"/>
  <c r="D221" i="132"/>
  <c r="C357" i="132" l="1"/>
  <c r="G221" i="132"/>
  <c r="D220" i="132"/>
  <c r="G220" i="132" l="1"/>
  <c r="D219" i="132"/>
  <c r="C358" i="132"/>
  <c r="C359" i="132" l="1"/>
  <c r="G219" i="132"/>
  <c r="D218" i="132"/>
  <c r="G218" i="132" l="1"/>
  <c r="D217" i="132"/>
  <c r="C360" i="132"/>
  <c r="C361" i="132" l="1"/>
  <c r="G217" i="132"/>
  <c r="D216" i="132"/>
  <c r="G216" i="132" l="1"/>
  <c r="D215" i="132"/>
  <c r="C362" i="132"/>
  <c r="C363" i="132" l="1"/>
  <c r="G215" i="132"/>
  <c r="D214" i="132"/>
  <c r="G214" i="132" l="1"/>
  <c r="D213" i="132"/>
  <c r="C364" i="132"/>
  <c r="C365" i="132" l="1"/>
  <c r="G213" i="132"/>
  <c r="D212" i="132"/>
  <c r="G212" i="132" l="1"/>
  <c r="D211" i="132"/>
  <c r="C366" i="132"/>
  <c r="C367" i="132" l="1"/>
  <c r="G211" i="132"/>
  <c r="D210" i="132"/>
  <c r="G210" i="132" l="1"/>
  <c r="D209" i="132"/>
  <c r="C368" i="132"/>
  <c r="C369" i="132" l="1"/>
  <c r="G209" i="132"/>
  <c r="D208" i="132"/>
  <c r="G208" i="132" l="1"/>
  <c r="D207" i="132"/>
  <c r="C370" i="132"/>
  <c r="C371" i="132" l="1"/>
  <c r="G207" i="132"/>
  <c r="D206" i="132"/>
  <c r="G206" i="132" l="1"/>
  <c r="D205" i="132"/>
  <c r="C372" i="132"/>
  <c r="C373" i="132" l="1"/>
  <c r="G205" i="132"/>
  <c r="D204" i="132"/>
  <c r="G204" i="132" l="1"/>
  <c r="D203" i="132"/>
  <c r="C374" i="132"/>
  <c r="G203" i="132" l="1"/>
  <c r="D202" i="132"/>
  <c r="C375" i="132"/>
  <c r="C376" i="132" l="1"/>
  <c r="G202" i="132"/>
  <c r="D201" i="132"/>
  <c r="G201" i="132" l="1"/>
  <c r="D200" i="132"/>
  <c r="C377" i="132"/>
  <c r="C378" i="132" l="1"/>
  <c r="G200" i="132"/>
  <c r="D199" i="132"/>
  <c r="G199" i="132" l="1"/>
  <c r="D198" i="132"/>
  <c r="C379" i="132"/>
  <c r="C380" i="132" l="1"/>
  <c r="F198" i="132"/>
  <c r="H198" i="132" s="1"/>
  <c r="G198" i="132"/>
  <c r="D197" i="132"/>
  <c r="F197" i="132" l="1"/>
  <c r="H197" i="132" s="1"/>
  <c r="G197" i="132"/>
  <c r="F288" i="132"/>
  <c r="H288" i="132" s="1"/>
  <c r="I288" i="132" s="1"/>
  <c r="F287" i="132"/>
  <c r="H287" i="132" s="1"/>
  <c r="I287" i="132" s="1"/>
  <c r="F286" i="132"/>
  <c r="H286" i="132" s="1"/>
  <c r="I286" i="132" s="1"/>
  <c r="F285" i="132"/>
  <c r="H285" i="132" s="1"/>
  <c r="I285" i="132" s="1"/>
  <c r="F284" i="132"/>
  <c r="H284" i="132" s="1"/>
  <c r="I284" i="132" s="1"/>
  <c r="F283" i="132"/>
  <c r="H283" i="132" s="1"/>
  <c r="I283" i="132" s="1"/>
  <c r="F282" i="132"/>
  <c r="H282" i="132" s="1"/>
  <c r="I282" i="132" s="1"/>
  <c r="F281" i="132"/>
  <c r="H281" i="132" s="1"/>
  <c r="I281" i="132" s="1"/>
  <c r="F280" i="132"/>
  <c r="H280" i="132" s="1"/>
  <c r="I280" i="132" s="1"/>
  <c r="F279" i="132"/>
  <c r="H279" i="132" s="1"/>
  <c r="I279" i="132" s="1"/>
  <c r="F278" i="132"/>
  <c r="H278" i="132" s="1"/>
  <c r="I278" i="132" s="1"/>
  <c r="F277" i="132"/>
  <c r="H277" i="132" s="1"/>
  <c r="I277" i="132" s="1"/>
  <c r="F276" i="132"/>
  <c r="H276" i="132" s="1"/>
  <c r="I276" i="132" s="1"/>
  <c r="F275" i="132"/>
  <c r="H275" i="132" s="1"/>
  <c r="I275" i="132" s="1"/>
  <c r="F274" i="132"/>
  <c r="H274" i="132" s="1"/>
  <c r="I274" i="132" s="1"/>
  <c r="F273" i="132"/>
  <c r="H273" i="132" s="1"/>
  <c r="I273" i="132" s="1"/>
  <c r="F272" i="132"/>
  <c r="H272" i="132" s="1"/>
  <c r="I272" i="132" s="1"/>
  <c r="F271" i="132"/>
  <c r="H271" i="132" s="1"/>
  <c r="I271" i="132" s="1"/>
  <c r="F270" i="132"/>
  <c r="H270" i="132" s="1"/>
  <c r="I270" i="132" s="1"/>
  <c r="F269" i="132"/>
  <c r="H269" i="132" s="1"/>
  <c r="I269" i="132" s="1"/>
  <c r="F268" i="132"/>
  <c r="H268" i="132" s="1"/>
  <c r="I268" i="132" s="1"/>
  <c r="F267" i="132"/>
  <c r="H267" i="132" s="1"/>
  <c r="I267" i="132" s="1"/>
  <c r="F266" i="132"/>
  <c r="H266" i="132" s="1"/>
  <c r="I266" i="132" s="1"/>
  <c r="F265" i="132"/>
  <c r="H265" i="132" s="1"/>
  <c r="I265" i="132" s="1"/>
  <c r="F264" i="132"/>
  <c r="H264" i="132" s="1"/>
  <c r="I264" i="132" s="1"/>
  <c r="F263" i="132"/>
  <c r="H263" i="132" s="1"/>
  <c r="I263" i="132" s="1"/>
  <c r="F262" i="132"/>
  <c r="H262" i="132" s="1"/>
  <c r="I262" i="132" s="1"/>
  <c r="F261" i="132"/>
  <c r="H261" i="132" s="1"/>
  <c r="I261" i="132" s="1"/>
  <c r="F260" i="132"/>
  <c r="H260" i="132" s="1"/>
  <c r="I260" i="132" s="1"/>
  <c r="F259" i="132"/>
  <c r="H259" i="132" s="1"/>
  <c r="I259" i="132" s="1"/>
  <c r="F258" i="132"/>
  <c r="H258" i="132" s="1"/>
  <c r="I258" i="132" s="1"/>
  <c r="F257" i="132"/>
  <c r="H257" i="132" s="1"/>
  <c r="I257" i="132" s="1"/>
  <c r="F256" i="132"/>
  <c r="H256" i="132" s="1"/>
  <c r="I256" i="132" s="1"/>
  <c r="F255" i="132"/>
  <c r="H255" i="132" s="1"/>
  <c r="I255" i="132" s="1"/>
  <c r="F254" i="132"/>
  <c r="H254" i="132" s="1"/>
  <c r="I254" i="132" s="1"/>
  <c r="F253" i="132"/>
  <c r="H253" i="132" s="1"/>
  <c r="I253" i="132" s="1"/>
  <c r="F252" i="132"/>
  <c r="H252" i="132" s="1"/>
  <c r="I252" i="132" s="1"/>
  <c r="F251" i="132"/>
  <c r="H251" i="132" s="1"/>
  <c r="I251" i="132" s="1"/>
  <c r="F250" i="132"/>
  <c r="H250" i="132" s="1"/>
  <c r="I250" i="132" s="1"/>
  <c r="F249" i="132"/>
  <c r="H249" i="132" s="1"/>
  <c r="I249" i="132" s="1"/>
  <c r="F248" i="132"/>
  <c r="H248" i="132" s="1"/>
  <c r="I248" i="132" s="1"/>
  <c r="F247" i="132"/>
  <c r="H247" i="132" s="1"/>
  <c r="I247" i="132" s="1"/>
  <c r="F246" i="132"/>
  <c r="H246" i="132" s="1"/>
  <c r="I246" i="132" s="1"/>
  <c r="F245" i="132"/>
  <c r="H245" i="132" s="1"/>
  <c r="I245" i="132" s="1"/>
  <c r="F244" i="132"/>
  <c r="H244" i="132" s="1"/>
  <c r="I244" i="132" s="1"/>
  <c r="F243" i="132"/>
  <c r="H243" i="132" s="1"/>
  <c r="I243" i="132" s="1"/>
  <c r="F242" i="132"/>
  <c r="H242" i="132" s="1"/>
  <c r="I242" i="132" s="1"/>
  <c r="F241" i="132"/>
  <c r="H241" i="132" s="1"/>
  <c r="I241" i="132" s="1"/>
  <c r="F240" i="132"/>
  <c r="H240" i="132" s="1"/>
  <c r="I240" i="132" s="1"/>
  <c r="F239" i="132"/>
  <c r="H239" i="132" s="1"/>
  <c r="I239" i="132" s="1"/>
  <c r="F238" i="132"/>
  <c r="H238" i="132" s="1"/>
  <c r="I238" i="132" s="1"/>
  <c r="F237" i="132"/>
  <c r="H237" i="132" s="1"/>
  <c r="I237" i="132" s="1"/>
  <c r="F236" i="132"/>
  <c r="H236" i="132" s="1"/>
  <c r="I236" i="132" s="1"/>
  <c r="F235" i="132"/>
  <c r="H235" i="132" s="1"/>
  <c r="I235" i="132" s="1"/>
  <c r="F234" i="132"/>
  <c r="H234" i="132" s="1"/>
  <c r="I234" i="132" s="1"/>
  <c r="F233" i="132"/>
  <c r="H233" i="132" s="1"/>
  <c r="I233" i="132" s="1"/>
  <c r="F232" i="132"/>
  <c r="H232" i="132" s="1"/>
  <c r="I232" i="132" s="1"/>
  <c r="F231" i="132"/>
  <c r="H231" i="132" s="1"/>
  <c r="I231" i="132" s="1"/>
  <c r="F230" i="132"/>
  <c r="H230" i="132" s="1"/>
  <c r="I230" i="132" s="1"/>
  <c r="F229" i="132"/>
  <c r="H229" i="132" s="1"/>
  <c r="I229" i="132" s="1"/>
  <c r="F228" i="132"/>
  <c r="H228" i="132" s="1"/>
  <c r="I228" i="132" s="1"/>
  <c r="F227" i="132"/>
  <c r="H227" i="132" s="1"/>
  <c r="I227" i="132" s="1"/>
  <c r="F226" i="132"/>
  <c r="H226" i="132" s="1"/>
  <c r="I226" i="132" s="1"/>
  <c r="F225" i="132"/>
  <c r="H225" i="132" s="1"/>
  <c r="I225" i="132" s="1"/>
  <c r="F224" i="132"/>
  <c r="H224" i="132" s="1"/>
  <c r="I224" i="132" s="1"/>
  <c r="F223" i="132"/>
  <c r="H223" i="132" s="1"/>
  <c r="I223" i="132" s="1"/>
  <c r="F222" i="132"/>
  <c r="H222" i="132" s="1"/>
  <c r="I222" i="132" s="1"/>
  <c r="F221" i="132"/>
  <c r="H221" i="132" s="1"/>
  <c r="I221" i="132" s="1"/>
  <c r="F220" i="132"/>
  <c r="H220" i="132" s="1"/>
  <c r="I220" i="132" s="1"/>
  <c r="F219" i="132"/>
  <c r="H219" i="132" s="1"/>
  <c r="I219" i="132" s="1"/>
  <c r="F218" i="132"/>
  <c r="H218" i="132" s="1"/>
  <c r="I218" i="132" s="1"/>
  <c r="F217" i="132"/>
  <c r="H217" i="132" s="1"/>
  <c r="I217" i="132" s="1"/>
  <c r="F216" i="132"/>
  <c r="H216" i="132" s="1"/>
  <c r="I216" i="132" s="1"/>
  <c r="F215" i="132"/>
  <c r="H215" i="132" s="1"/>
  <c r="I215" i="132" s="1"/>
  <c r="F214" i="132"/>
  <c r="H214" i="132" s="1"/>
  <c r="I214" i="132" s="1"/>
  <c r="F213" i="132"/>
  <c r="H213" i="132" s="1"/>
  <c r="I213" i="132" s="1"/>
  <c r="F212" i="132"/>
  <c r="H212" i="132" s="1"/>
  <c r="I212" i="132" s="1"/>
  <c r="F211" i="132"/>
  <c r="H211" i="132" s="1"/>
  <c r="I211" i="132" s="1"/>
  <c r="F210" i="132"/>
  <c r="H210" i="132" s="1"/>
  <c r="I210" i="132" s="1"/>
  <c r="F209" i="132"/>
  <c r="H209" i="132" s="1"/>
  <c r="I209" i="132" s="1"/>
  <c r="F208" i="132"/>
  <c r="H208" i="132" s="1"/>
  <c r="I208" i="132" s="1"/>
  <c r="F207" i="132"/>
  <c r="H207" i="132" s="1"/>
  <c r="I207" i="132" s="1"/>
  <c r="F206" i="132"/>
  <c r="H206" i="132" s="1"/>
  <c r="I206" i="132" s="1"/>
  <c r="F205" i="132"/>
  <c r="H205" i="132" s="1"/>
  <c r="I205" i="132" s="1"/>
  <c r="F204" i="132"/>
  <c r="H204" i="132" s="1"/>
  <c r="I204" i="132" s="1"/>
  <c r="F203" i="132"/>
  <c r="H203" i="132" s="1"/>
  <c r="I203" i="132" s="1"/>
  <c r="F202" i="132"/>
  <c r="H202" i="132" s="1"/>
  <c r="I202" i="132" s="1"/>
  <c r="F201" i="132"/>
  <c r="H201" i="132" s="1"/>
  <c r="I201" i="132" s="1"/>
  <c r="F200" i="132"/>
  <c r="H200" i="132" s="1"/>
  <c r="I200" i="132" s="1"/>
  <c r="F199" i="132"/>
  <c r="H199" i="132" s="1"/>
  <c r="I199" i="132" s="1"/>
  <c r="I198" i="132"/>
  <c r="D380" i="132"/>
  <c r="C381" i="132"/>
  <c r="G380" i="132" l="1"/>
  <c r="D379" i="132"/>
  <c r="I197" i="132"/>
  <c r="C382" i="132"/>
  <c r="G379" i="132" l="1"/>
  <c r="D378" i="132"/>
  <c r="C383" i="132"/>
  <c r="G378" i="132" l="1"/>
  <c r="D377" i="132"/>
  <c r="C384" i="132"/>
  <c r="C385" i="132" l="1"/>
  <c r="G377" i="132"/>
  <c r="D376" i="132"/>
  <c r="G376" i="132" l="1"/>
  <c r="D375" i="132"/>
  <c r="C386" i="132"/>
  <c r="G375" i="132" l="1"/>
  <c r="D374" i="132"/>
  <c r="C387" i="132"/>
  <c r="G374" i="132" l="1"/>
  <c r="D373" i="132"/>
  <c r="C388" i="132"/>
  <c r="G373" i="132" l="1"/>
  <c r="D372" i="132"/>
  <c r="C389" i="132"/>
  <c r="C390" i="132" l="1"/>
  <c r="G372" i="132"/>
  <c r="D371" i="132"/>
  <c r="G371" i="132" l="1"/>
  <c r="D370" i="132"/>
  <c r="C391" i="132"/>
  <c r="C392" i="132" l="1"/>
  <c r="G370" i="132"/>
  <c r="D369" i="132"/>
  <c r="G369" i="132" l="1"/>
  <c r="D368" i="132"/>
  <c r="C393" i="132"/>
  <c r="C394" i="132" l="1"/>
  <c r="G368" i="132"/>
  <c r="D367" i="132"/>
  <c r="G367" i="132" l="1"/>
  <c r="D366" i="132"/>
  <c r="C395" i="132"/>
  <c r="C396" i="132" l="1"/>
  <c r="G366" i="132"/>
  <c r="D365" i="132"/>
  <c r="G365" i="132" l="1"/>
  <c r="D364" i="132"/>
  <c r="C397" i="132"/>
  <c r="C398" i="132" l="1"/>
  <c r="G364" i="132"/>
  <c r="D363" i="132"/>
  <c r="G363" i="132" l="1"/>
  <c r="D362" i="132"/>
  <c r="C399" i="132"/>
  <c r="C400" i="132" l="1"/>
  <c r="G362" i="132"/>
  <c r="D361" i="132"/>
  <c r="G361" i="132" l="1"/>
  <c r="D360" i="132"/>
  <c r="C401" i="132"/>
  <c r="C402" i="132" l="1"/>
  <c r="G360" i="132"/>
  <c r="D359" i="132"/>
  <c r="G359" i="132" l="1"/>
  <c r="D358" i="132"/>
  <c r="C403" i="132"/>
  <c r="C404" i="132" l="1"/>
  <c r="G358" i="132"/>
  <c r="D357" i="132"/>
  <c r="G357" i="132" l="1"/>
  <c r="D356" i="132"/>
  <c r="C405" i="132"/>
  <c r="C406" i="132" l="1"/>
  <c r="G356" i="132"/>
  <c r="D355" i="132"/>
  <c r="G355" i="132" l="1"/>
  <c r="D354" i="132"/>
  <c r="C407" i="132"/>
  <c r="G354" i="132" l="1"/>
  <c r="D353" i="132"/>
  <c r="C408" i="132"/>
  <c r="G353" i="132" l="1"/>
  <c r="D352" i="132"/>
  <c r="C409" i="132"/>
  <c r="G352" i="132" l="1"/>
  <c r="D351" i="132"/>
  <c r="C410" i="132"/>
  <c r="G351" i="132" l="1"/>
  <c r="D350" i="132"/>
  <c r="C411" i="132"/>
  <c r="G350" i="132" l="1"/>
  <c r="D349" i="132"/>
  <c r="C412" i="132"/>
  <c r="C413" i="132" l="1"/>
  <c r="G349" i="132"/>
  <c r="D348" i="132"/>
  <c r="G348" i="132" l="1"/>
  <c r="D347" i="132"/>
  <c r="C414" i="132"/>
  <c r="C415" i="132" l="1"/>
  <c r="G347" i="132"/>
  <c r="D346" i="132"/>
  <c r="G346" i="132" l="1"/>
  <c r="D345" i="132"/>
  <c r="C416" i="132"/>
  <c r="G345" i="132" l="1"/>
  <c r="D344" i="132"/>
  <c r="C417" i="132"/>
  <c r="C418" i="132" l="1"/>
  <c r="G344" i="132"/>
  <c r="D343" i="132"/>
  <c r="G343" i="132" l="1"/>
  <c r="D342" i="132"/>
  <c r="C419" i="132"/>
  <c r="G342" i="132" l="1"/>
  <c r="D341" i="132"/>
  <c r="C420" i="132"/>
  <c r="C421" i="132" l="1"/>
  <c r="G341" i="132"/>
  <c r="D340" i="132"/>
  <c r="C422" i="132" l="1"/>
  <c r="G340" i="132"/>
  <c r="D339" i="132"/>
  <c r="G339" i="132" l="1"/>
  <c r="D338" i="132"/>
  <c r="C423" i="132"/>
  <c r="C424" i="132" l="1"/>
  <c r="G338" i="132"/>
  <c r="D337" i="132"/>
  <c r="G337" i="132" l="1"/>
  <c r="D336" i="132"/>
  <c r="C425" i="132"/>
  <c r="C426" i="132" l="1"/>
  <c r="G336" i="132"/>
  <c r="D335" i="132"/>
  <c r="G335" i="132" l="1"/>
  <c r="D334" i="132"/>
  <c r="C427" i="132"/>
  <c r="G334" i="132" l="1"/>
  <c r="D333" i="132"/>
  <c r="C428" i="132"/>
  <c r="C429" i="132" l="1"/>
  <c r="G333" i="132"/>
  <c r="D332" i="132"/>
  <c r="G332" i="132" l="1"/>
  <c r="D331" i="132"/>
  <c r="C430" i="132"/>
  <c r="C431" i="132" l="1"/>
  <c r="G331" i="132"/>
  <c r="D330" i="132"/>
  <c r="G330" i="132" l="1"/>
  <c r="D329" i="132"/>
  <c r="C432" i="132"/>
  <c r="G329" i="132" l="1"/>
  <c r="D328" i="132"/>
  <c r="C433" i="132"/>
  <c r="G328" i="132" l="1"/>
  <c r="D327" i="132"/>
  <c r="C434" i="132"/>
  <c r="C435" i="132" l="1"/>
  <c r="G327" i="132"/>
  <c r="D326" i="132"/>
  <c r="G326" i="132" l="1"/>
  <c r="D325" i="132"/>
  <c r="C436" i="132"/>
  <c r="G325" i="132" l="1"/>
  <c r="D324" i="132"/>
  <c r="C437" i="132"/>
  <c r="C438" i="132" l="1"/>
  <c r="G324" i="132"/>
  <c r="D323" i="132"/>
  <c r="G323" i="132" l="1"/>
  <c r="D322" i="132"/>
  <c r="C439" i="132"/>
  <c r="G322" i="132" l="1"/>
  <c r="D321" i="132"/>
  <c r="C440" i="132"/>
  <c r="G321" i="132" l="1"/>
  <c r="D320" i="132"/>
  <c r="C441" i="132"/>
  <c r="C442" i="132" l="1"/>
  <c r="G320" i="132"/>
  <c r="D319" i="132"/>
  <c r="G319" i="132" l="1"/>
  <c r="D318" i="132"/>
  <c r="C443" i="132"/>
  <c r="G318" i="132" l="1"/>
  <c r="D317" i="132"/>
  <c r="C444" i="132"/>
  <c r="G317" i="132" l="1"/>
  <c r="D316" i="132"/>
  <c r="C445" i="132"/>
  <c r="G316" i="132" l="1"/>
  <c r="D315" i="132"/>
  <c r="C446" i="132"/>
  <c r="G315" i="132" l="1"/>
  <c r="D314" i="132"/>
  <c r="C447" i="132"/>
  <c r="G314" i="132" l="1"/>
  <c r="D313" i="132"/>
  <c r="C448" i="132"/>
  <c r="C449" i="132" l="1"/>
  <c r="G313" i="132"/>
  <c r="D312" i="132"/>
  <c r="G312" i="132" l="1"/>
  <c r="D311" i="132"/>
  <c r="C450" i="132"/>
  <c r="C451" i="132" l="1"/>
  <c r="G311" i="132"/>
  <c r="D310" i="132"/>
  <c r="G310" i="132" l="1"/>
  <c r="D309" i="132"/>
  <c r="C452" i="132"/>
  <c r="G309" i="132" l="1"/>
  <c r="D308" i="132"/>
  <c r="C453" i="132"/>
  <c r="C454" i="132" l="1"/>
  <c r="G308" i="132"/>
  <c r="D307" i="132"/>
  <c r="G307" i="132" l="1"/>
  <c r="D306" i="132"/>
  <c r="C455" i="132"/>
  <c r="C456" i="132" l="1"/>
  <c r="G306" i="132"/>
  <c r="D305" i="132"/>
  <c r="G305" i="132" l="1"/>
  <c r="D304" i="132"/>
  <c r="C457" i="132"/>
  <c r="C458" i="132" l="1"/>
  <c r="G304" i="132"/>
  <c r="D303" i="132"/>
  <c r="G303" i="132" l="1"/>
  <c r="D302" i="132"/>
  <c r="C459" i="132"/>
  <c r="G302" i="132" l="1"/>
  <c r="D301" i="132"/>
  <c r="C460" i="132"/>
  <c r="G301" i="132" l="1"/>
  <c r="D300" i="132"/>
  <c r="C461" i="132"/>
  <c r="C462" i="132" l="1"/>
  <c r="G300" i="132"/>
  <c r="D299" i="132"/>
  <c r="G299" i="132" l="1"/>
  <c r="D298" i="132"/>
  <c r="C463" i="132"/>
  <c r="G298" i="132" l="1"/>
  <c r="D297" i="132"/>
  <c r="C464" i="132"/>
  <c r="G297" i="132" l="1"/>
  <c r="D296" i="132"/>
  <c r="C465" i="132"/>
  <c r="G296" i="132" l="1"/>
  <c r="D295" i="132"/>
  <c r="C466" i="132"/>
  <c r="G295" i="132" l="1"/>
  <c r="D294" i="132"/>
  <c r="C467" i="132"/>
  <c r="G294" i="132" l="1"/>
  <c r="D293" i="132"/>
  <c r="C468" i="132"/>
  <c r="G293" i="132" l="1"/>
  <c r="D292" i="132"/>
  <c r="C469" i="132"/>
  <c r="G292" i="132" l="1"/>
  <c r="D291" i="132"/>
  <c r="C470" i="132"/>
  <c r="G291" i="132" l="1"/>
  <c r="D290" i="132"/>
  <c r="C471" i="132"/>
  <c r="G290" i="132" l="1"/>
  <c r="F290" i="132"/>
  <c r="H290" i="132" s="1"/>
  <c r="D289" i="132"/>
  <c r="C472" i="132"/>
  <c r="G289" i="132" l="1"/>
  <c r="F289" i="132"/>
  <c r="H289" i="132" s="1"/>
  <c r="F380" i="132"/>
  <c r="H380" i="132" s="1"/>
  <c r="I380" i="132" s="1"/>
  <c r="F379" i="132"/>
  <c r="H379" i="132" s="1"/>
  <c r="I379" i="132" s="1"/>
  <c r="F378" i="132"/>
  <c r="H378" i="132" s="1"/>
  <c r="I378" i="132" s="1"/>
  <c r="F377" i="132"/>
  <c r="H377" i="132" s="1"/>
  <c r="I377" i="132" s="1"/>
  <c r="F376" i="132"/>
  <c r="H376" i="132" s="1"/>
  <c r="I376" i="132" s="1"/>
  <c r="F375" i="132"/>
  <c r="H375" i="132" s="1"/>
  <c r="I375" i="132" s="1"/>
  <c r="F374" i="132"/>
  <c r="H374" i="132" s="1"/>
  <c r="I374" i="132" s="1"/>
  <c r="F373" i="132"/>
  <c r="H373" i="132" s="1"/>
  <c r="I373" i="132" s="1"/>
  <c r="F372" i="132"/>
  <c r="H372" i="132" s="1"/>
  <c r="I372" i="132" s="1"/>
  <c r="F371" i="132"/>
  <c r="H371" i="132" s="1"/>
  <c r="I371" i="132" s="1"/>
  <c r="F370" i="132"/>
  <c r="H370" i="132" s="1"/>
  <c r="I370" i="132" s="1"/>
  <c r="F369" i="132"/>
  <c r="H369" i="132" s="1"/>
  <c r="I369" i="132" s="1"/>
  <c r="F368" i="132"/>
  <c r="H368" i="132" s="1"/>
  <c r="I368" i="132" s="1"/>
  <c r="F367" i="132"/>
  <c r="H367" i="132" s="1"/>
  <c r="I367" i="132" s="1"/>
  <c r="F366" i="132"/>
  <c r="H366" i="132" s="1"/>
  <c r="I366" i="132" s="1"/>
  <c r="F365" i="132"/>
  <c r="H365" i="132" s="1"/>
  <c r="I365" i="132" s="1"/>
  <c r="F364" i="132"/>
  <c r="H364" i="132" s="1"/>
  <c r="I364" i="132" s="1"/>
  <c r="F363" i="132"/>
  <c r="H363" i="132" s="1"/>
  <c r="I363" i="132" s="1"/>
  <c r="F362" i="132"/>
  <c r="H362" i="132" s="1"/>
  <c r="I362" i="132" s="1"/>
  <c r="F361" i="132"/>
  <c r="H361" i="132" s="1"/>
  <c r="I361" i="132" s="1"/>
  <c r="F360" i="132"/>
  <c r="H360" i="132" s="1"/>
  <c r="I360" i="132" s="1"/>
  <c r="F359" i="132"/>
  <c r="H359" i="132" s="1"/>
  <c r="I359" i="132" s="1"/>
  <c r="F358" i="132"/>
  <c r="H358" i="132" s="1"/>
  <c r="I358" i="132" s="1"/>
  <c r="F357" i="132"/>
  <c r="H357" i="132" s="1"/>
  <c r="I357" i="132" s="1"/>
  <c r="F356" i="132"/>
  <c r="H356" i="132" s="1"/>
  <c r="I356" i="132" s="1"/>
  <c r="F355" i="132"/>
  <c r="H355" i="132" s="1"/>
  <c r="I355" i="132" s="1"/>
  <c r="F354" i="132"/>
  <c r="H354" i="132" s="1"/>
  <c r="I354" i="132" s="1"/>
  <c r="F353" i="132"/>
  <c r="H353" i="132" s="1"/>
  <c r="I353" i="132" s="1"/>
  <c r="F352" i="132"/>
  <c r="H352" i="132" s="1"/>
  <c r="I352" i="132" s="1"/>
  <c r="F351" i="132"/>
  <c r="H351" i="132" s="1"/>
  <c r="I351" i="132" s="1"/>
  <c r="F350" i="132"/>
  <c r="H350" i="132" s="1"/>
  <c r="I350" i="132" s="1"/>
  <c r="F349" i="132"/>
  <c r="H349" i="132" s="1"/>
  <c r="I349" i="132" s="1"/>
  <c r="F348" i="132"/>
  <c r="H348" i="132" s="1"/>
  <c r="I348" i="132" s="1"/>
  <c r="F347" i="132"/>
  <c r="H347" i="132" s="1"/>
  <c r="I347" i="132" s="1"/>
  <c r="F346" i="132"/>
  <c r="H346" i="132" s="1"/>
  <c r="I346" i="132" s="1"/>
  <c r="F345" i="132"/>
  <c r="H345" i="132" s="1"/>
  <c r="I345" i="132" s="1"/>
  <c r="F344" i="132"/>
  <c r="H344" i="132" s="1"/>
  <c r="I344" i="132" s="1"/>
  <c r="F343" i="132"/>
  <c r="H343" i="132" s="1"/>
  <c r="I343" i="132" s="1"/>
  <c r="F342" i="132"/>
  <c r="H342" i="132" s="1"/>
  <c r="I342" i="132" s="1"/>
  <c r="F341" i="132"/>
  <c r="H341" i="132" s="1"/>
  <c r="I341" i="132" s="1"/>
  <c r="F340" i="132"/>
  <c r="H340" i="132" s="1"/>
  <c r="I340" i="132" s="1"/>
  <c r="F339" i="132"/>
  <c r="H339" i="132" s="1"/>
  <c r="I339" i="132" s="1"/>
  <c r="F338" i="132"/>
  <c r="H338" i="132" s="1"/>
  <c r="I338" i="132" s="1"/>
  <c r="F337" i="132"/>
  <c r="H337" i="132" s="1"/>
  <c r="I337" i="132" s="1"/>
  <c r="F336" i="132"/>
  <c r="H336" i="132" s="1"/>
  <c r="I336" i="132" s="1"/>
  <c r="F335" i="132"/>
  <c r="H335" i="132" s="1"/>
  <c r="I335" i="132" s="1"/>
  <c r="F334" i="132"/>
  <c r="H334" i="132" s="1"/>
  <c r="I334" i="132" s="1"/>
  <c r="F333" i="132"/>
  <c r="H333" i="132" s="1"/>
  <c r="I333" i="132" s="1"/>
  <c r="F332" i="132"/>
  <c r="H332" i="132" s="1"/>
  <c r="I332" i="132" s="1"/>
  <c r="F331" i="132"/>
  <c r="H331" i="132" s="1"/>
  <c r="I331" i="132" s="1"/>
  <c r="F330" i="132"/>
  <c r="H330" i="132" s="1"/>
  <c r="I330" i="132" s="1"/>
  <c r="F329" i="132"/>
  <c r="H329" i="132" s="1"/>
  <c r="I329" i="132" s="1"/>
  <c r="F328" i="132"/>
  <c r="H328" i="132" s="1"/>
  <c r="I328" i="132" s="1"/>
  <c r="F327" i="132"/>
  <c r="H327" i="132" s="1"/>
  <c r="I327" i="132" s="1"/>
  <c r="F326" i="132"/>
  <c r="H326" i="132" s="1"/>
  <c r="I326" i="132" s="1"/>
  <c r="F325" i="132"/>
  <c r="H325" i="132" s="1"/>
  <c r="I325" i="132" s="1"/>
  <c r="F324" i="132"/>
  <c r="H324" i="132" s="1"/>
  <c r="I324" i="132" s="1"/>
  <c r="F323" i="132"/>
  <c r="H323" i="132" s="1"/>
  <c r="I323" i="132" s="1"/>
  <c r="F322" i="132"/>
  <c r="H322" i="132" s="1"/>
  <c r="I322" i="132" s="1"/>
  <c r="F321" i="132"/>
  <c r="H321" i="132" s="1"/>
  <c r="I321" i="132" s="1"/>
  <c r="F320" i="132"/>
  <c r="H320" i="132" s="1"/>
  <c r="I320" i="132" s="1"/>
  <c r="F319" i="132"/>
  <c r="H319" i="132" s="1"/>
  <c r="I319" i="132" s="1"/>
  <c r="F318" i="132"/>
  <c r="H318" i="132" s="1"/>
  <c r="I318" i="132" s="1"/>
  <c r="F317" i="132"/>
  <c r="H317" i="132" s="1"/>
  <c r="I317" i="132" s="1"/>
  <c r="F316" i="132"/>
  <c r="H316" i="132" s="1"/>
  <c r="I316" i="132" s="1"/>
  <c r="F315" i="132"/>
  <c r="H315" i="132" s="1"/>
  <c r="I315" i="132" s="1"/>
  <c r="F314" i="132"/>
  <c r="H314" i="132" s="1"/>
  <c r="I314" i="132" s="1"/>
  <c r="F313" i="132"/>
  <c r="H313" i="132" s="1"/>
  <c r="I313" i="132" s="1"/>
  <c r="F312" i="132"/>
  <c r="H312" i="132" s="1"/>
  <c r="I312" i="132" s="1"/>
  <c r="F311" i="132"/>
  <c r="H311" i="132" s="1"/>
  <c r="I311" i="132" s="1"/>
  <c r="F310" i="132"/>
  <c r="H310" i="132" s="1"/>
  <c r="I310" i="132" s="1"/>
  <c r="F309" i="132"/>
  <c r="H309" i="132" s="1"/>
  <c r="I309" i="132" s="1"/>
  <c r="F308" i="132"/>
  <c r="H308" i="132" s="1"/>
  <c r="I308" i="132" s="1"/>
  <c r="F307" i="132"/>
  <c r="H307" i="132" s="1"/>
  <c r="I307" i="132" s="1"/>
  <c r="F306" i="132"/>
  <c r="H306" i="132" s="1"/>
  <c r="I306" i="132" s="1"/>
  <c r="F305" i="132"/>
  <c r="H305" i="132" s="1"/>
  <c r="I305" i="132" s="1"/>
  <c r="F304" i="132"/>
  <c r="H304" i="132" s="1"/>
  <c r="I304" i="132" s="1"/>
  <c r="F303" i="132"/>
  <c r="H303" i="132" s="1"/>
  <c r="I303" i="132" s="1"/>
  <c r="F302" i="132"/>
  <c r="H302" i="132" s="1"/>
  <c r="I302" i="132" s="1"/>
  <c r="F301" i="132"/>
  <c r="H301" i="132" s="1"/>
  <c r="I301" i="132" s="1"/>
  <c r="F300" i="132"/>
  <c r="H300" i="132" s="1"/>
  <c r="I300" i="132" s="1"/>
  <c r="F299" i="132"/>
  <c r="H299" i="132" s="1"/>
  <c r="I299" i="132" s="1"/>
  <c r="F298" i="132"/>
  <c r="H298" i="132" s="1"/>
  <c r="I298" i="132" s="1"/>
  <c r="F297" i="132"/>
  <c r="H297" i="132" s="1"/>
  <c r="I297" i="132" s="1"/>
  <c r="F296" i="132"/>
  <c r="H296" i="132" s="1"/>
  <c r="I296" i="132" s="1"/>
  <c r="F295" i="132"/>
  <c r="H295" i="132" s="1"/>
  <c r="I295" i="132" s="1"/>
  <c r="F294" i="132"/>
  <c r="H294" i="132" s="1"/>
  <c r="I294" i="132" s="1"/>
  <c r="F293" i="132"/>
  <c r="H293" i="132" s="1"/>
  <c r="I293" i="132" s="1"/>
  <c r="F292" i="132"/>
  <c r="H292" i="132" s="1"/>
  <c r="I292" i="132" s="1"/>
  <c r="F291" i="132"/>
  <c r="H291" i="132" s="1"/>
  <c r="I291" i="132" s="1"/>
  <c r="D470" i="132"/>
  <c r="C473" i="132"/>
  <c r="I290" i="132"/>
  <c r="C474" i="132" l="1"/>
  <c r="G470" i="132"/>
  <c r="D469" i="132"/>
  <c r="I289" i="132"/>
  <c r="G469" i="132" l="1"/>
  <c r="D468" i="132"/>
  <c r="C475" i="132"/>
  <c r="G468" i="132" l="1"/>
  <c r="D467" i="132"/>
  <c r="C476" i="132"/>
  <c r="G467" i="132" l="1"/>
  <c r="D466" i="132"/>
  <c r="C477" i="132"/>
  <c r="G466" i="132" l="1"/>
  <c r="D465" i="132"/>
  <c r="C478" i="132"/>
  <c r="G465" i="132" l="1"/>
  <c r="D464" i="132"/>
  <c r="C479" i="132"/>
  <c r="G464" i="132" l="1"/>
  <c r="D463" i="132"/>
  <c r="C480" i="132"/>
  <c r="G463" i="132" l="1"/>
  <c r="D462" i="132"/>
  <c r="C481" i="132"/>
  <c r="G462" i="132" l="1"/>
  <c r="D461" i="132"/>
  <c r="C482" i="132"/>
  <c r="G461" i="132" l="1"/>
  <c r="D460" i="132"/>
  <c r="C483" i="132"/>
  <c r="G460" i="132" l="1"/>
  <c r="D459" i="132"/>
  <c r="C484" i="132"/>
  <c r="C485" i="132" l="1"/>
  <c r="G459" i="132"/>
  <c r="D458" i="132"/>
  <c r="G458" i="132" l="1"/>
  <c r="D457" i="132"/>
  <c r="C486" i="132"/>
  <c r="G457" i="132" l="1"/>
  <c r="D456" i="132"/>
  <c r="C487" i="132"/>
  <c r="C488" i="132" l="1"/>
  <c r="G456" i="132"/>
  <c r="D455" i="132"/>
  <c r="G455" i="132" l="1"/>
  <c r="D454" i="132"/>
  <c r="C489" i="132"/>
  <c r="G454" i="132" l="1"/>
  <c r="D453" i="132"/>
  <c r="C490" i="132"/>
  <c r="C491" i="132" l="1"/>
  <c r="G453" i="132"/>
  <c r="D452" i="132"/>
  <c r="G452" i="132" l="1"/>
  <c r="D451" i="132"/>
  <c r="C492" i="132"/>
  <c r="C493" i="132" l="1"/>
  <c r="G451" i="132"/>
  <c r="D450" i="132"/>
  <c r="G450" i="132" l="1"/>
  <c r="D449" i="132"/>
  <c r="C494" i="132"/>
  <c r="G449" i="132" l="1"/>
  <c r="D448" i="132"/>
  <c r="C495" i="132"/>
  <c r="G448" i="132" l="1"/>
  <c r="D447" i="132"/>
  <c r="C496" i="132"/>
  <c r="G447" i="132" l="1"/>
  <c r="D446" i="132"/>
  <c r="C497" i="132"/>
  <c r="G446" i="132" l="1"/>
  <c r="D445" i="132"/>
  <c r="C498" i="132"/>
  <c r="C499" i="132" l="1"/>
  <c r="G445" i="132"/>
  <c r="D444" i="132"/>
  <c r="G444" i="132" l="1"/>
  <c r="D443" i="132"/>
  <c r="C500" i="132"/>
  <c r="C501" i="132" l="1"/>
  <c r="G443" i="132"/>
  <c r="D442" i="132"/>
  <c r="G442" i="132" l="1"/>
  <c r="D441" i="132"/>
  <c r="C502" i="132"/>
  <c r="C503" i="132" l="1"/>
  <c r="G441" i="132"/>
  <c r="D440" i="132"/>
  <c r="G440" i="132" l="1"/>
  <c r="D439" i="132"/>
  <c r="C504" i="132"/>
  <c r="C505" i="132" l="1"/>
  <c r="G439" i="132"/>
  <c r="D438" i="132"/>
  <c r="G438" i="132" l="1"/>
  <c r="D437" i="132"/>
  <c r="C506" i="132"/>
  <c r="C507" i="132" l="1"/>
  <c r="G437" i="132"/>
  <c r="D436" i="132"/>
  <c r="G436" i="132" l="1"/>
  <c r="D435" i="132"/>
  <c r="C508" i="132"/>
  <c r="G435" i="132" l="1"/>
  <c r="D434" i="132"/>
  <c r="C509" i="132"/>
  <c r="G434" i="132" l="1"/>
  <c r="D433" i="132"/>
  <c r="C510" i="132"/>
  <c r="G433" i="132" l="1"/>
  <c r="D432" i="132"/>
  <c r="C511" i="132"/>
  <c r="G432" i="132" l="1"/>
  <c r="D431" i="132"/>
  <c r="C512" i="132"/>
  <c r="C513" i="132" l="1"/>
  <c r="G431" i="132"/>
  <c r="D430" i="132"/>
  <c r="G430" i="132" l="1"/>
  <c r="D429" i="132"/>
  <c r="C514" i="132"/>
  <c r="C515" i="132" l="1"/>
  <c r="G429" i="132"/>
  <c r="D428" i="132"/>
  <c r="G428" i="132" l="1"/>
  <c r="D427" i="132"/>
  <c r="C516" i="132"/>
  <c r="G427" i="132" l="1"/>
  <c r="D426" i="132"/>
  <c r="C517" i="132"/>
  <c r="G426" i="132" l="1"/>
  <c r="D425" i="132"/>
  <c r="C518" i="132"/>
  <c r="C519" i="132" l="1"/>
  <c r="G425" i="132"/>
  <c r="D424" i="132"/>
  <c r="G424" i="132" l="1"/>
  <c r="D423" i="132"/>
  <c r="C520" i="132"/>
  <c r="G423" i="132" l="1"/>
  <c r="D422" i="132"/>
  <c r="C521" i="132"/>
  <c r="C522" i="132" l="1"/>
  <c r="G422" i="132"/>
  <c r="D421" i="132"/>
  <c r="G421" i="132" l="1"/>
  <c r="D420" i="132"/>
  <c r="C523" i="132"/>
  <c r="C524" i="132" l="1"/>
  <c r="G420" i="132"/>
  <c r="D419" i="132"/>
  <c r="G419" i="132" l="1"/>
  <c r="D418" i="132"/>
  <c r="C525" i="132"/>
  <c r="C526" i="132" l="1"/>
  <c r="G418" i="132"/>
  <c r="D417" i="132"/>
  <c r="G417" i="132" l="1"/>
  <c r="D416" i="132"/>
  <c r="C527" i="132"/>
  <c r="C528" i="132" l="1"/>
  <c r="G416" i="132"/>
  <c r="D415" i="132"/>
  <c r="G415" i="132" l="1"/>
  <c r="D414" i="132"/>
  <c r="C529" i="132"/>
  <c r="C530" i="132" l="1"/>
  <c r="G414" i="132"/>
  <c r="D413" i="132"/>
  <c r="G413" i="132" l="1"/>
  <c r="D412" i="132"/>
  <c r="C531" i="132"/>
  <c r="C532" i="132" l="1"/>
  <c r="G412" i="132"/>
  <c r="D411" i="132"/>
  <c r="G411" i="132" l="1"/>
  <c r="D410" i="132"/>
  <c r="C533" i="132"/>
  <c r="G410" i="132" l="1"/>
  <c r="D409" i="132"/>
  <c r="C534" i="132"/>
  <c r="G409" i="132" l="1"/>
  <c r="D408" i="132"/>
  <c r="C535" i="132"/>
  <c r="C536" i="132" l="1"/>
  <c r="G408" i="132"/>
  <c r="D407" i="132"/>
  <c r="G407" i="132" l="1"/>
  <c r="D406" i="132"/>
  <c r="C537" i="132"/>
  <c r="C538" i="132" l="1"/>
  <c r="G406" i="132"/>
  <c r="D405" i="132"/>
  <c r="G405" i="132" l="1"/>
  <c r="D404" i="132"/>
  <c r="C539" i="132"/>
  <c r="G404" i="132" l="1"/>
  <c r="D403" i="132"/>
  <c r="C540" i="132"/>
  <c r="C541" i="132" l="1"/>
  <c r="G403" i="132"/>
  <c r="D402" i="132"/>
  <c r="G402" i="132" l="1"/>
  <c r="D401" i="132"/>
  <c r="C542" i="132"/>
  <c r="C543" i="132" l="1"/>
  <c r="G401" i="132"/>
  <c r="D400" i="132"/>
  <c r="G400" i="132" l="1"/>
  <c r="D399" i="132"/>
  <c r="C544" i="132"/>
  <c r="G399" i="132" l="1"/>
  <c r="D398" i="132"/>
  <c r="C545" i="132"/>
  <c r="C546" i="132" l="1"/>
  <c r="G398" i="132"/>
  <c r="D397" i="132"/>
  <c r="G397" i="132" l="1"/>
  <c r="D396" i="132"/>
  <c r="C547" i="132"/>
  <c r="C548" i="132" l="1"/>
  <c r="G396" i="132"/>
  <c r="D395" i="132"/>
  <c r="G395" i="132" l="1"/>
  <c r="D394" i="132"/>
  <c r="C549" i="132"/>
  <c r="G394" i="132" l="1"/>
  <c r="D393" i="132"/>
  <c r="C550" i="132"/>
  <c r="C551" i="132" l="1"/>
  <c r="G393" i="132"/>
  <c r="D392" i="132"/>
  <c r="G392" i="132" l="1"/>
  <c r="D391" i="132"/>
  <c r="C552" i="132"/>
  <c r="C553" i="132" l="1"/>
  <c r="G391" i="132"/>
  <c r="D390" i="132"/>
  <c r="G390" i="132" l="1"/>
  <c r="D389" i="132"/>
  <c r="C554" i="132"/>
  <c r="C555" i="132" l="1"/>
  <c r="G389" i="132"/>
  <c r="D388" i="132"/>
  <c r="G388" i="132" l="1"/>
  <c r="D387" i="132"/>
  <c r="C556" i="132"/>
  <c r="C557" i="132" l="1"/>
  <c r="G387" i="132"/>
  <c r="D386" i="132"/>
  <c r="G386" i="132" l="1"/>
  <c r="D385" i="132"/>
  <c r="C558" i="132"/>
  <c r="G385" i="132" l="1"/>
  <c r="D384" i="132"/>
  <c r="C559" i="132"/>
  <c r="C560" i="132" l="1"/>
  <c r="G384" i="132"/>
  <c r="D383" i="132"/>
  <c r="G383" i="132" l="1"/>
  <c r="D382" i="132"/>
  <c r="C561" i="132"/>
  <c r="C562" i="132" l="1"/>
  <c r="F382" i="132"/>
  <c r="H382" i="132" s="1"/>
  <c r="G382" i="132"/>
  <c r="D381" i="132"/>
  <c r="F381" i="132" l="1"/>
  <c r="H381" i="132" s="1"/>
  <c r="G381" i="132"/>
  <c r="F470" i="132"/>
  <c r="H470" i="132" s="1"/>
  <c r="I470" i="132" s="1"/>
  <c r="F469" i="132"/>
  <c r="H469" i="132" s="1"/>
  <c r="I469" i="132" s="1"/>
  <c r="F468" i="132"/>
  <c r="H468" i="132" s="1"/>
  <c r="I468" i="132" s="1"/>
  <c r="F467" i="132"/>
  <c r="H467" i="132" s="1"/>
  <c r="I467" i="132" s="1"/>
  <c r="F466" i="132"/>
  <c r="H466" i="132" s="1"/>
  <c r="I466" i="132" s="1"/>
  <c r="F465" i="132"/>
  <c r="H465" i="132" s="1"/>
  <c r="I465" i="132" s="1"/>
  <c r="F464" i="132"/>
  <c r="H464" i="132" s="1"/>
  <c r="I464" i="132" s="1"/>
  <c r="F463" i="132"/>
  <c r="H463" i="132" s="1"/>
  <c r="I463" i="132" s="1"/>
  <c r="F462" i="132"/>
  <c r="H462" i="132" s="1"/>
  <c r="I462" i="132" s="1"/>
  <c r="F461" i="132"/>
  <c r="H461" i="132" s="1"/>
  <c r="I461" i="132" s="1"/>
  <c r="F460" i="132"/>
  <c r="H460" i="132" s="1"/>
  <c r="I460" i="132" s="1"/>
  <c r="F459" i="132"/>
  <c r="H459" i="132" s="1"/>
  <c r="I459" i="132" s="1"/>
  <c r="F458" i="132"/>
  <c r="H458" i="132" s="1"/>
  <c r="I458" i="132" s="1"/>
  <c r="F457" i="132"/>
  <c r="H457" i="132" s="1"/>
  <c r="I457" i="132" s="1"/>
  <c r="F456" i="132"/>
  <c r="H456" i="132" s="1"/>
  <c r="I456" i="132" s="1"/>
  <c r="F455" i="132"/>
  <c r="H455" i="132" s="1"/>
  <c r="I455" i="132" s="1"/>
  <c r="F454" i="132"/>
  <c r="H454" i="132" s="1"/>
  <c r="I454" i="132" s="1"/>
  <c r="F453" i="132"/>
  <c r="H453" i="132" s="1"/>
  <c r="I453" i="132" s="1"/>
  <c r="F452" i="132"/>
  <c r="H452" i="132" s="1"/>
  <c r="I452" i="132" s="1"/>
  <c r="F451" i="132"/>
  <c r="H451" i="132" s="1"/>
  <c r="I451" i="132" s="1"/>
  <c r="F450" i="132"/>
  <c r="H450" i="132" s="1"/>
  <c r="I450" i="132" s="1"/>
  <c r="F449" i="132"/>
  <c r="H449" i="132" s="1"/>
  <c r="I449" i="132" s="1"/>
  <c r="F448" i="132"/>
  <c r="H448" i="132" s="1"/>
  <c r="I448" i="132" s="1"/>
  <c r="F447" i="132"/>
  <c r="H447" i="132" s="1"/>
  <c r="I447" i="132" s="1"/>
  <c r="F446" i="132"/>
  <c r="H446" i="132" s="1"/>
  <c r="I446" i="132" s="1"/>
  <c r="F445" i="132"/>
  <c r="H445" i="132" s="1"/>
  <c r="I445" i="132" s="1"/>
  <c r="F444" i="132"/>
  <c r="H444" i="132" s="1"/>
  <c r="I444" i="132" s="1"/>
  <c r="F443" i="132"/>
  <c r="H443" i="132" s="1"/>
  <c r="I443" i="132" s="1"/>
  <c r="F442" i="132"/>
  <c r="H442" i="132" s="1"/>
  <c r="I442" i="132" s="1"/>
  <c r="F441" i="132"/>
  <c r="H441" i="132" s="1"/>
  <c r="I441" i="132" s="1"/>
  <c r="F440" i="132"/>
  <c r="H440" i="132" s="1"/>
  <c r="I440" i="132" s="1"/>
  <c r="F439" i="132"/>
  <c r="H439" i="132" s="1"/>
  <c r="I439" i="132" s="1"/>
  <c r="F438" i="132"/>
  <c r="H438" i="132" s="1"/>
  <c r="I438" i="132" s="1"/>
  <c r="F437" i="132"/>
  <c r="H437" i="132" s="1"/>
  <c r="I437" i="132" s="1"/>
  <c r="F436" i="132"/>
  <c r="H436" i="132" s="1"/>
  <c r="I436" i="132" s="1"/>
  <c r="F435" i="132"/>
  <c r="H435" i="132" s="1"/>
  <c r="I435" i="132" s="1"/>
  <c r="F434" i="132"/>
  <c r="H434" i="132" s="1"/>
  <c r="I434" i="132" s="1"/>
  <c r="F433" i="132"/>
  <c r="H433" i="132" s="1"/>
  <c r="I433" i="132" s="1"/>
  <c r="F432" i="132"/>
  <c r="H432" i="132" s="1"/>
  <c r="I432" i="132" s="1"/>
  <c r="F431" i="132"/>
  <c r="H431" i="132" s="1"/>
  <c r="I431" i="132" s="1"/>
  <c r="F430" i="132"/>
  <c r="H430" i="132" s="1"/>
  <c r="I430" i="132" s="1"/>
  <c r="F429" i="132"/>
  <c r="H429" i="132" s="1"/>
  <c r="I429" i="132" s="1"/>
  <c r="F428" i="132"/>
  <c r="H428" i="132" s="1"/>
  <c r="I428" i="132" s="1"/>
  <c r="F427" i="132"/>
  <c r="H427" i="132" s="1"/>
  <c r="I427" i="132" s="1"/>
  <c r="F426" i="132"/>
  <c r="H426" i="132" s="1"/>
  <c r="I426" i="132" s="1"/>
  <c r="F425" i="132"/>
  <c r="H425" i="132" s="1"/>
  <c r="I425" i="132" s="1"/>
  <c r="F424" i="132"/>
  <c r="H424" i="132" s="1"/>
  <c r="I424" i="132" s="1"/>
  <c r="F423" i="132"/>
  <c r="H423" i="132" s="1"/>
  <c r="I423" i="132" s="1"/>
  <c r="F422" i="132"/>
  <c r="H422" i="132" s="1"/>
  <c r="I422" i="132" s="1"/>
  <c r="F421" i="132"/>
  <c r="H421" i="132" s="1"/>
  <c r="I421" i="132" s="1"/>
  <c r="F420" i="132"/>
  <c r="H420" i="132" s="1"/>
  <c r="I420" i="132" s="1"/>
  <c r="F419" i="132"/>
  <c r="H419" i="132" s="1"/>
  <c r="I419" i="132" s="1"/>
  <c r="F418" i="132"/>
  <c r="H418" i="132" s="1"/>
  <c r="I418" i="132" s="1"/>
  <c r="F417" i="132"/>
  <c r="H417" i="132" s="1"/>
  <c r="I417" i="132" s="1"/>
  <c r="F416" i="132"/>
  <c r="H416" i="132" s="1"/>
  <c r="I416" i="132" s="1"/>
  <c r="F415" i="132"/>
  <c r="H415" i="132" s="1"/>
  <c r="I415" i="132" s="1"/>
  <c r="F414" i="132"/>
  <c r="H414" i="132" s="1"/>
  <c r="I414" i="132" s="1"/>
  <c r="F413" i="132"/>
  <c r="H413" i="132" s="1"/>
  <c r="I413" i="132" s="1"/>
  <c r="F412" i="132"/>
  <c r="H412" i="132" s="1"/>
  <c r="I412" i="132" s="1"/>
  <c r="F411" i="132"/>
  <c r="H411" i="132" s="1"/>
  <c r="I411" i="132" s="1"/>
  <c r="F410" i="132"/>
  <c r="H410" i="132" s="1"/>
  <c r="I410" i="132" s="1"/>
  <c r="F409" i="132"/>
  <c r="H409" i="132" s="1"/>
  <c r="I409" i="132" s="1"/>
  <c r="F408" i="132"/>
  <c r="H408" i="132" s="1"/>
  <c r="I408" i="132" s="1"/>
  <c r="F407" i="132"/>
  <c r="H407" i="132" s="1"/>
  <c r="I407" i="132" s="1"/>
  <c r="F406" i="132"/>
  <c r="H406" i="132" s="1"/>
  <c r="I406" i="132" s="1"/>
  <c r="F405" i="132"/>
  <c r="H405" i="132" s="1"/>
  <c r="I405" i="132" s="1"/>
  <c r="F404" i="132"/>
  <c r="H404" i="132" s="1"/>
  <c r="I404" i="132" s="1"/>
  <c r="F403" i="132"/>
  <c r="H403" i="132" s="1"/>
  <c r="I403" i="132" s="1"/>
  <c r="F402" i="132"/>
  <c r="H402" i="132" s="1"/>
  <c r="I402" i="132" s="1"/>
  <c r="F401" i="132"/>
  <c r="H401" i="132" s="1"/>
  <c r="I401" i="132" s="1"/>
  <c r="F400" i="132"/>
  <c r="H400" i="132" s="1"/>
  <c r="I400" i="132" s="1"/>
  <c r="F399" i="132"/>
  <c r="H399" i="132" s="1"/>
  <c r="I399" i="132" s="1"/>
  <c r="F398" i="132"/>
  <c r="H398" i="132" s="1"/>
  <c r="I398" i="132" s="1"/>
  <c r="F397" i="132"/>
  <c r="H397" i="132" s="1"/>
  <c r="I397" i="132" s="1"/>
  <c r="F396" i="132"/>
  <c r="H396" i="132" s="1"/>
  <c r="I396" i="132" s="1"/>
  <c r="F395" i="132"/>
  <c r="H395" i="132" s="1"/>
  <c r="I395" i="132" s="1"/>
  <c r="F394" i="132"/>
  <c r="H394" i="132" s="1"/>
  <c r="I394" i="132" s="1"/>
  <c r="F393" i="132"/>
  <c r="H393" i="132" s="1"/>
  <c r="I393" i="132" s="1"/>
  <c r="F392" i="132"/>
  <c r="H392" i="132" s="1"/>
  <c r="I392" i="132" s="1"/>
  <c r="F391" i="132"/>
  <c r="H391" i="132" s="1"/>
  <c r="I391" i="132" s="1"/>
  <c r="F390" i="132"/>
  <c r="H390" i="132" s="1"/>
  <c r="I390" i="132" s="1"/>
  <c r="F389" i="132"/>
  <c r="H389" i="132" s="1"/>
  <c r="I389" i="132" s="1"/>
  <c r="F388" i="132"/>
  <c r="H388" i="132" s="1"/>
  <c r="I388" i="132" s="1"/>
  <c r="F387" i="132"/>
  <c r="H387" i="132" s="1"/>
  <c r="I387" i="132" s="1"/>
  <c r="F386" i="132"/>
  <c r="H386" i="132" s="1"/>
  <c r="I386" i="132" s="1"/>
  <c r="F385" i="132"/>
  <c r="H385" i="132" s="1"/>
  <c r="I385" i="132" s="1"/>
  <c r="F384" i="132"/>
  <c r="H384" i="132" s="1"/>
  <c r="I384" i="132" s="1"/>
  <c r="F383" i="132"/>
  <c r="H383" i="132" s="1"/>
  <c r="I383" i="132" s="1"/>
  <c r="I382" i="132"/>
  <c r="C563" i="132"/>
  <c r="D561" i="132" l="1"/>
  <c r="C564" i="132"/>
  <c r="I381" i="132"/>
  <c r="C565" i="132" l="1"/>
  <c r="G561" i="132"/>
  <c r="D560" i="132"/>
  <c r="G560" i="132" l="1"/>
  <c r="D559" i="132"/>
  <c r="C566" i="132"/>
  <c r="C567" i="132" l="1"/>
  <c r="G559" i="132"/>
  <c r="D558" i="132"/>
  <c r="G558" i="132" l="1"/>
  <c r="D557" i="132"/>
  <c r="C568" i="132"/>
  <c r="G557" i="132" l="1"/>
  <c r="D556" i="132"/>
  <c r="C569" i="132"/>
  <c r="G556" i="132" l="1"/>
  <c r="D555" i="132"/>
  <c r="C570" i="132"/>
  <c r="C571" i="132" l="1"/>
  <c r="G555" i="132"/>
  <c r="D554" i="132"/>
  <c r="G554" i="132" l="1"/>
  <c r="D553" i="132"/>
  <c r="C572" i="132"/>
  <c r="C573" i="132" l="1"/>
  <c r="G553" i="132"/>
  <c r="D552" i="132"/>
  <c r="G552" i="132" l="1"/>
  <c r="D551" i="132"/>
  <c r="C574" i="132"/>
  <c r="G551" i="132" l="1"/>
  <c r="D550" i="132"/>
  <c r="C575" i="132"/>
  <c r="C576" i="132" l="1"/>
  <c r="G550" i="132"/>
  <c r="D549" i="132"/>
  <c r="G549" i="132" l="1"/>
  <c r="D548" i="132"/>
  <c r="C577" i="132"/>
  <c r="G548" i="132" l="1"/>
  <c r="D547" i="132"/>
  <c r="C578" i="132"/>
  <c r="C579" i="132" l="1"/>
  <c r="G547" i="132"/>
  <c r="D546" i="132"/>
  <c r="G546" i="132" l="1"/>
  <c r="D545" i="132"/>
  <c r="C580" i="132"/>
  <c r="C581" i="132" l="1"/>
  <c r="G545" i="132"/>
  <c r="D544" i="132"/>
  <c r="G544" i="132" l="1"/>
  <c r="D543" i="132"/>
  <c r="C582" i="132"/>
  <c r="C583" i="132" l="1"/>
  <c r="G543" i="132"/>
  <c r="D542" i="132"/>
  <c r="G542" i="132" l="1"/>
  <c r="D541" i="132"/>
  <c r="C584" i="132"/>
  <c r="C585" i="132" l="1"/>
  <c r="G541" i="132"/>
  <c r="D540" i="132"/>
  <c r="G540" i="132" l="1"/>
  <c r="D539" i="132"/>
  <c r="C586" i="132"/>
  <c r="C587" i="132" l="1"/>
  <c r="G539" i="132"/>
  <c r="D538" i="132"/>
  <c r="G538" i="132" l="1"/>
  <c r="D537" i="132"/>
  <c r="C588" i="132"/>
  <c r="G537" i="132" l="1"/>
  <c r="D536" i="132"/>
  <c r="C589" i="132"/>
  <c r="C590" i="132" l="1"/>
  <c r="G536" i="132"/>
  <c r="D535" i="132"/>
  <c r="G535" i="132" l="1"/>
  <c r="D534" i="132"/>
  <c r="C591" i="132"/>
  <c r="C592" i="132" l="1"/>
  <c r="G534" i="132"/>
  <c r="D533" i="132"/>
  <c r="G533" i="132" l="1"/>
  <c r="D532" i="132"/>
  <c r="C593" i="132"/>
  <c r="C594" i="132" l="1"/>
  <c r="G532" i="132"/>
  <c r="D531" i="132"/>
  <c r="G531" i="132" l="1"/>
  <c r="D530" i="132"/>
  <c r="C595" i="132"/>
  <c r="G530" i="132" l="1"/>
  <c r="D529" i="132"/>
  <c r="C596" i="132"/>
  <c r="C597" i="132" l="1"/>
  <c r="G529" i="132"/>
  <c r="D528" i="132"/>
  <c r="G528" i="132" l="1"/>
  <c r="D527" i="132"/>
  <c r="C598" i="132"/>
  <c r="G527" i="132" l="1"/>
  <c r="D526" i="132"/>
  <c r="C599" i="132"/>
  <c r="C600" i="132" l="1"/>
  <c r="G526" i="132"/>
  <c r="D525" i="132"/>
  <c r="G525" i="132" l="1"/>
  <c r="D524" i="132"/>
  <c r="C601" i="132"/>
  <c r="C602" i="132" l="1"/>
  <c r="G524" i="132"/>
  <c r="D523" i="132"/>
  <c r="G523" i="132" l="1"/>
  <c r="D522" i="132"/>
  <c r="C603" i="132"/>
  <c r="G522" i="132" l="1"/>
  <c r="D521" i="132"/>
  <c r="C604" i="132"/>
  <c r="C605" i="132" l="1"/>
  <c r="G521" i="132"/>
  <c r="D520" i="132"/>
  <c r="G520" i="132" l="1"/>
  <c r="D519" i="132"/>
  <c r="C606" i="132"/>
  <c r="G519" i="132" l="1"/>
  <c r="D518" i="132"/>
  <c r="C607" i="132"/>
  <c r="G518" i="132" l="1"/>
  <c r="D517" i="132"/>
  <c r="C608" i="132"/>
  <c r="C609" i="132" l="1"/>
  <c r="G517" i="132"/>
  <c r="D516" i="132"/>
  <c r="G516" i="132" l="1"/>
  <c r="D515" i="132"/>
  <c r="C610" i="132"/>
  <c r="G515" i="132" l="1"/>
  <c r="D514" i="132"/>
  <c r="C611" i="132"/>
  <c r="C612" i="132" l="1"/>
  <c r="G514" i="132"/>
  <c r="D513" i="132"/>
  <c r="G513" i="132" l="1"/>
  <c r="D512" i="132"/>
  <c r="C613" i="132"/>
  <c r="C614" i="132" l="1"/>
  <c r="G512" i="132"/>
  <c r="D511" i="132"/>
  <c r="G511" i="132" l="1"/>
  <c r="D510" i="132"/>
  <c r="C615" i="132"/>
  <c r="G510" i="132" l="1"/>
  <c r="D509" i="132"/>
  <c r="C616" i="132"/>
  <c r="C617" i="132" l="1"/>
  <c r="G509" i="132"/>
  <c r="D508" i="132"/>
  <c r="G508" i="132" l="1"/>
  <c r="D507" i="132"/>
  <c r="C618" i="132"/>
  <c r="C619" i="132" l="1"/>
  <c r="G507" i="132"/>
  <c r="D506" i="132"/>
  <c r="G506" i="132" l="1"/>
  <c r="D505" i="132"/>
  <c r="C620" i="132"/>
  <c r="C621" i="132" l="1"/>
  <c r="G505" i="132"/>
  <c r="D504" i="132"/>
  <c r="G504" i="132" l="1"/>
  <c r="D503" i="132"/>
  <c r="C622" i="132"/>
  <c r="G503" i="132" l="1"/>
  <c r="D502" i="132"/>
  <c r="C623" i="132"/>
  <c r="G502" i="132" l="1"/>
  <c r="D501" i="132"/>
  <c r="C624" i="132"/>
  <c r="G501" i="132" l="1"/>
  <c r="D500" i="132"/>
  <c r="C625" i="132"/>
  <c r="G500" i="132" l="1"/>
  <c r="D499" i="132"/>
  <c r="C626" i="132"/>
  <c r="G499" i="132" l="1"/>
  <c r="D498" i="132"/>
  <c r="C627" i="132"/>
  <c r="C628" i="132" l="1"/>
  <c r="G498" i="132"/>
  <c r="D497" i="132"/>
  <c r="G497" i="132" l="1"/>
  <c r="D496" i="132"/>
  <c r="C629" i="132"/>
  <c r="C630" i="132" l="1"/>
  <c r="G496" i="132"/>
  <c r="D495" i="132"/>
  <c r="G495" i="132" l="1"/>
  <c r="D494" i="132"/>
  <c r="C631" i="132"/>
  <c r="C632" i="132" l="1"/>
  <c r="G494" i="132"/>
  <c r="D493" i="132"/>
  <c r="G493" i="132" l="1"/>
  <c r="D492" i="132"/>
  <c r="C633" i="132"/>
  <c r="G492" i="132" l="1"/>
  <c r="D491" i="132"/>
  <c r="C634" i="132"/>
  <c r="G491" i="132" l="1"/>
  <c r="D490" i="132"/>
  <c r="C635" i="132"/>
  <c r="G490" i="132" l="1"/>
  <c r="D489" i="132"/>
  <c r="C636" i="132"/>
  <c r="C637" i="132" l="1"/>
  <c r="G489" i="132"/>
  <c r="D488" i="132"/>
  <c r="G488" i="132" l="1"/>
  <c r="D487" i="132"/>
  <c r="C638" i="132"/>
  <c r="G487" i="132" l="1"/>
  <c r="D486" i="132"/>
  <c r="C639" i="132"/>
  <c r="C640" i="132" l="1"/>
  <c r="G486" i="132"/>
  <c r="D485" i="132"/>
  <c r="G485" i="132" l="1"/>
  <c r="D484" i="132"/>
  <c r="C641" i="132"/>
  <c r="C642" i="132" l="1"/>
  <c r="G484" i="132"/>
  <c r="D483" i="132"/>
  <c r="G483" i="132" l="1"/>
  <c r="D482" i="132"/>
  <c r="C643" i="132"/>
  <c r="C644" i="132" l="1"/>
  <c r="G482" i="132"/>
  <c r="D481" i="132"/>
  <c r="G481" i="132" l="1"/>
  <c r="D480" i="132"/>
  <c r="C645" i="132"/>
  <c r="C646" i="132" l="1"/>
  <c r="G480" i="132"/>
  <c r="D479" i="132"/>
  <c r="G479" i="132" l="1"/>
  <c r="D478" i="132"/>
  <c r="C647" i="132"/>
  <c r="C648" i="132" l="1"/>
  <c r="G478" i="132"/>
  <c r="D477" i="132"/>
  <c r="G477" i="132" l="1"/>
  <c r="D476" i="132"/>
  <c r="C649" i="132"/>
  <c r="C650" i="132" l="1"/>
  <c r="G476" i="132"/>
  <c r="D475" i="132"/>
  <c r="G475" i="132" l="1"/>
  <c r="D474" i="132"/>
  <c r="C651" i="132"/>
  <c r="G474" i="132" l="1"/>
  <c r="D473" i="132"/>
  <c r="C652" i="132"/>
  <c r="C653" i="132" l="1"/>
  <c r="G473" i="132"/>
  <c r="F473" i="132"/>
  <c r="H473" i="132" s="1"/>
  <c r="D472" i="132"/>
  <c r="D471" i="132" s="1"/>
  <c r="G471" i="132" l="1"/>
  <c r="F471" i="132"/>
  <c r="H471" i="132" s="1"/>
  <c r="I471" i="132" s="1"/>
  <c r="G472" i="132"/>
  <c r="F472" i="132"/>
  <c r="H472" i="132" s="1"/>
  <c r="F561" i="132"/>
  <c r="H561" i="132" s="1"/>
  <c r="I561" i="132" s="1"/>
  <c r="F560" i="132"/>
  <c r="H560" i="132" s="1"/>
  <c r="I560" i="132" s="1"/>
  <c r="F559" i="132"/>
  <c r="H559" i="132" s="1"/>
  <c r="I559" i="132" s="1"/>
  <c r="F558" i="132"/>
  <c r="H558" i="132" s="1"/>
  <c r="I558" i="132" s="1"/>
  <c r="F557" i="132"/>
  <c r="H557" i="132" s="1"/>
  <c r="I557" i="132" s="1"/>
  <c r="F556" i="132"/>
  <c r="H556" i="132" s="1"/>
  <c r="I556" i="132" s="1"/>
  <c r="F555" i="132"/>
  <c r="H555" i="132" s="1"/>
  <c r="I555" i="132" s="1"/>
  <c r="F554" i="132"/>
  <c r="H554" i="132" s="1"/>
  <c r="I554" i="132" s="1"/>
  <c r="F553" i="132"/>
  <c r="H553" i="132" s="1"/>
  <c r="I553" i="132" s="1"/>
  <c r="F552" i="132"/>
  <c r="H552" i="132" s="1"/>
  <c r="I552" i="132" s="1"/>
  <c r="F551" i="132"/>
  <c r="H551" i="132" s="1"/>
  <c r="I551" i="132" s="1"/>
  <c r="F550" i="132"/>
  <c r="H550" i="132" s="1"/>
  <c r="I550" i="132" s="1"/>
  <c r="F549" i="132"/>
  <c r="H549" i="132" s="1"/>
  <c r="I549" i="132" s="1"/>
  <c r="F548" i="132"/>
  <c r="H548" i="132" s="1"/>
  <c r="I548" i="132" s="1"/>
  <c r="F547" i="132"/>
  <c r="H547" i="132" s="1"/>
  <c r="I547" i="132" s="1"/>
  <c r="F546" i="132"/>
  <c r="H546" i="132" s="1"/>
  <c r="I546" i="132" s="1"/>
  <c r="F545" i="132"/>
  <c r="H545" i="132" s="1"/>
  <c r="I545" i="132" s="1"/>
  <c r="F544" i="132"/>
  <c r="H544" i="132" s="1"/>
  <c r="I544" i="132" s="1"/>
  <c r="F543" i="132"/>
  <c r="H543" i="132" s="1"/>
  <c r="I543" i="132" s="1"/>
  <c r="F542" i="132"/>
  <c r="H542" i="132" s="1"/>
  <c r="I542" i="132" s="1"/>
  <c r="F541" i="132"/>
  <c r="H541" i="132" s="1"/>
  <c r="I541" i="132" s="1"/>
  <c r="F540" i="132"/>
  <c r="H540" i="132" s="1"/>
  <c r="I540" i="132" s="1"/>
  <c r="F539" i="132"/>
  <c r="H539" i="132" s="1"/>
  <c r="I539" i="132" s="1"/>
  <c r="F538" i="132"/>
  <c r="H538" i="132" s="1"/>
  <c r="I538" i="132" s="1"/>
  <c r="F537" i="132"/>
  <c r="H537" i="132" s="1"/>
  <c r="I537" i="132" s="1"/>
  <c r="F536" i="132"/>
  <c r="H536" i="132" s="1"/>
  <c r="I536" i="132" s="1"/>
  <c r="F535" i="132"/>
  <c r="H535" i="132" s="1"/>
  <c r="I535" i="132" s="1"/>
  <c r="F534" i="132"/>
  <c r="H534" i="132" s="1"/>
  <c r="I534" i="132" s="1"/>
  <c r="F533" i="132"/>
  <c r="H533" i="132" s="1"/>
  <c r="I533" i="132" s="1"/>
  <c r="F532" i="132"/>
  <c r="H532" i="132" s="1"/>
  <c r="I532" i="132" s="1"/>
  <c r="F531" i="132"/>
  <c r="H531" i="132" s="1"/>
  <c r="I531" i="132" s="1"/>
  <c r="F530" i="132"/>
  <c r="H530" i="132" s="1"/>
  <c r="I530" i="132" s="1"/>
  <c r="F529" i="132"/>
  <c r="H529" i="132" s="1"/>
  <c r="I529" i="132" s="1"/>
  <c r="F528" i="132"/>
  <c r="H528" i="132" s="1"/>
  <c r="I528" i="132" s="1"/>
  <c r="F527" i="132"/>
  <c r="H527" i="132" s="1"/>
  <c r="I527" i="132" s="1"/>
  <c r="F526" i="132"/>
  <c r="H526" i="132" s="1"/>
  <c r="I526" i="132" s="1"/>
  <c r="F525" i="132"/>
  <c r="H525" i="132" s="1"/>
  <c r="I525" i="132" s="1"/>
  <c r="F524" i="132"/>
  <c r="H524" i="132" s="1"/>
  <c r="I524" i="132" s="1"/>
  <c r="F523" i="132"/>
  <c r="H523" i="132" s="1"/>
  <c r="I523" i="132" s="1"/>
  <c r="F522" i="132"/>
  <c r="H522" i="132" s="1"/>
  <c r="I522" i="132" s="1"/>
  <c r="F521" i="132"/>
  <c r="H521" i="132" s="1"/>
  <c r="I521" i="132" s="1"/>
  <c r="F520" i="132"/>
  <c r="H520" i="132" s="1"/>
  <c r="I520" i="132" s="1"/>
  <c r="F519" i="132"/>
  <c r="H519" i="132" s="1"/>
  <c r="I519" i="132" s="1"/>
  <c r="F518" i="132"/>
  <c r="H518" i="132" s="1"/>
  <c r="I518" i="132" s="1"/>
  <c r="F517" i="132"/>
  <c r="H517" i="132" s="1"/>
  <c r="I517" i="132" s="1"/>
  <c r="F516" i="132"/>
  <c r="H516" i="132" s="1"/>
  <c r="I516" i="132" s="1"/>
  <c r="F515" i="132"/>
  <c r="H515" i="132" s="1"/>
  <c r="I515" i="132" s="1"/>
  <c r="F514" i="132"/>
  <c r="H514" i="132" s="1"/>
  <c r="I514" i="132" s="1"/>
  <c r="F513" i="132"/>
  <c r="H513" i="132" s="1"/>
  <c r="I513" i="132" s="1"/>
  <c r="F512" i="132"/>
  <c r="H512" i="132" s="1"/>
  <c r="I512" i="132" s="1"/>
  <c r="F511" i="132"/>
  <c r="H511" i="132" s="1"/>
  <c r="I511" i="132" s="1"/>
  <c r="F510" i="132"/>
  <c r="H510" i="132" s="1"/>
  <c r="I510" i="132" s="1"/>
  <c r="F509" i="132"/>
  <c r="H509" i="132" s="1"/>
  <c r="I509" i="132" s="1"/>
  <c r="F508" i="132"/>
  <c r="H508" i="132" s="1"/>
  <c r="I508" i="132" s="1"/>
  <c r="F507" i="132"/>
  <c r="H507" i="132" s="1"/>
  <c r="I507" i="132" s="1"/>
  <c r="F506" i="132"/>
  <c r="H506" i="132" s="1"/>
  <c r="I506" i="132" s="1"/>
  <c r="F505" i="132"/>
  <c r="H505" i="132" s="1"/>
  <c r="I505" i="132" s="1"/>
  <c r="F504" i="132"/>
  <c r="H504" i="132" s="1"/>
  <c r="I504" i="132" s="1"/>
  <c r="F503" i="132"/>
  <c r="H503" i="132" s="1"/>
  <c r="I503" i="132" s="1"/>
  <c r="F502" i="132"/>
  <c r="H502" i="132" s="1"/>
  <c r="I502" i="132" s="1"/>
  <c r="F501" i="132"/>
  <c r="H501" i="132" s="1"/>
  <c r="I501" i="132" s="1"/>
  <c r="F500" i="132"/>
  <c r="H500" i="132" s="1"/>
  <c r="I500" i="132" s="1"/>
  <c r="F499" i="132"/>
  <c r="H499" i="132" s="1"/>
  <c r="I499" i="132" s="1"/>
  <c r="F498" i="132"/>
  <c r="H498" i="132" s="1"/>
  <c r="I498" i="132" s="1"/>
  <c r="F497" i="132"/>
  <c r="H497" i="132" s="1"/>
  <c r="I497" i="132" s="1"/>
  <c r="F496" i="132"/>
  <c r="H496" i="132" s="1"/>
  <c r="I496" i="132" s="1"/>
  <c r="F495" i="132"/>
  <c r="H495" i="132" s="1"/>
  <c r="I495" i="132" s="1"/>
  <c r="F494" i="132"/>
  <c r="H494" i="132" s="1"/>
  <c r="I494" i="132" s="1"/>
  <c r="F493" i="132"/>
  <c r="H493" i="132" s="1"/>
  <c r="I493" i="132" s="1"/>
  <c r="F492" i="132"/>
  <c r="H492" i="132" s="1"/>
  <c r="I492" i="132" s="1"/>
  <c r="F491" i="132"/>
  <c r="H491" i="132" s="1"/>
  <c r="I491" i="132" s="1"/>
  <c r="F490" i="132"/>
  <c r="H490" i="132" s="1"/>
  <c r="I490" i="132" s="1"/>
  <c r="F489" i="132"/>
  <c r="H489" i="132" s="1"/>
  <c r="I489" i="132" s="1"/>
  <c r="F488" i="132"/>
  <c r="H488" i="132" s="1"/>
  <c r="I488" i="132" s="1"/>
  <c r="F487" i="132"/>
  <c r="H487" i="132" s="1"/>
  <c r="I487" i="132" s="1"/>
  <c r="F486" i="132"/>
  <c r="H486" i="132" s="1"/>
  <c r="I486" i="132" s="1"/>
  <c r="F485" i="132"/>
  <c r="H485" i="132" s="1"/>
  <c r="I485" i="132" s="1"/>
  <c r="F484" i="132"/>
  <c r="H484" i="132" s="1"/>
  <c r="I484" i="132" s="1"/>
  <c r="F483" i="132"/>
  <c r="H483" i="132" s="1"/>
  <c r="I483" i="132" s="1"/>
  <c r="F482" i="132"/>
  <c r="H482" i="132" s="1"/>
  <c r="I482" i="132" s="1"/>
  <c r="F481" i="132"/>
  <c r="H481" i="132" s="1"/>
  <c r="I481" i="132" s="1"/>
  <c r="F480" i="132"/>
  <c r="H480" i="132" s="1"/>
  <c r="I480" i="132" s="1"/>
  <c r="F479" i="132"/>
  <c r="H479" i="132" s="1"/>
  <c r="I479" i="132" s="1"/>
  <c r="F478" i="132"/>
  <c r="H478" i="132" s="1"/>
  <c r="I478" i="132" s="1"/>
  <c r="F477" i="132"/>
  <c r="H477" i="132" s="1"/>
  <c r="I477" i="132" s="1"/>
  <c r="F476" i="132"/>
  <c r="H476" i="132" s="1"/>
  <c r="I476" i="132" s="1"/>
  <c r="F475" i="132"/>
  <c r="H475" i="132" s="1"/>
  <c r="I475" i="132" s="1"/>
  <c r="F474" i="132"/>
  <c r="H474" i="132" s="1"/>
  <c r="I474" i="132" s="1"/>
  <c r="I473" i="132"/>
  <c r="C654" i="132"/>
  <c r="C655" i="132" l="1"/>
  <c r="I472" i="132"/>
  <c r="D653" i="132" l="1"/>
  <c r="C656" i="132"/>
  <c r="G653" i="132" l="1"/>
  <c r="D652" i="132"/>
  <c r="C657" i="132"/>
  <c r="G652" i="132" l="1"/>
  <c r="D651" i="132"/>
  <c r="C658" i="132"/>
  <c r="G651" i="132" l="1"/>
  <c r="D650" i="132"/>
  <c r="C659" i="132"/>
  <c r="C660" i="132" l="1"/>
  <c r="G650" i="132"/>
  <c r="D649" i="132"/>
  <c r="G649" i="132" l="1"/>
  <c r="D648" i="132"/>
  <c r="C661" i="132"/>
  <c r="C662" i="132" l="1"/>
  <c r="G648" i="132"/>
  <c r="D647" i="132"/>
  <c r="G647" i="132" l="1"/>
  <c r="D646" i="132"/>
  <c r="C663" i="132"/>
  <c r="G646" i="132" l="1"/>
  <c r="D645" i="132"/>
  <c r="C664" i="132"/>
  <c r="C665" i="132" l="1"/>
  <c r="G645" i="132"/>
  <c r="D644" i="132"/>
  <c r="G644" i="132" l="1"/>
  <c r="D643" i="132"/>
  <c r="C666" i="132"/>
  <c r="C667" i="132" l="1"/>
  <c r="G643" i="132"/>
  <c r="D642" i="132"/>
  <c r="G642" i="132" l="1"/>
  <c r="D641" i="132"/>
  <c r="C668" i="132"/>
  <c r="C669" i="132" l="1"/>
  <c r="G641" i="132"/>
  <c r="D640" i="132"/>
  <c r="G640" i="132" l="1"/>
  <c r="D639" i="132"/>
  <c r="C670" i="132"/>
  <c r="C671" i="132" l="1"/>
  <c r="G639" i="132"/>
  <c r="D638" i="132"/>
  <c r="G638" i="132" l="1"/>
  <c r="D637" i="132"/>
  <c r="C672" i="132"/>
  <c r="C673" i="132" l="1"/>
  <c r="G637" i="132"/>
  <c r="D636" i="132"/>
  <c r="G636" i="132" l="1"/>
  <c r="D635" i="132"/>
  <c r="C674" i="132"/>
  <c r="C675" i="132" l="1"/>
  <c r="G635" i="132"/>
  <c r="D634" i="132"/>
  <c r="G634" i="132" l="1"/>
  <c r="D633" i="132"/>
  <c r="C676" i="132"/>
  <c r="C677" i="132" l="1"/>
  <c r="G633" i="132"/>
  <c r="D632" i="132"/>
  <c r="G632" i="132" l="1"/>
  <c r="D631" i="132"/>
  <c r="C678" i="132"/>
  <c r="G631" i="132" l="1"/>
  <c r="D630" i="132"/>
  <c r="C679" i="132"/>
  <c r="C680" i="132" l="1"/>
  <c r="G630" i="132"/>
  <c r="D629" i="132"/>
  <c r="G629" i="132" l="1"/>
  <c r="D628" i="132"/>
  <c r="C681" i="132"/>
  <c r="C682" i="132" l="1"/>
  <c r="G628" i="132"/>
  <c r="D627" i="132"/>
  <c r="G627" i="132" l="1"/>
  <c r="D626" i="132"/>
  <c r="C683" i="132"/>
  <c r="C684" i="132" l="1"/>
  <c r="G626" i="132"/>
  <c r="D625" i="132"/>
  <c r="G625" i="132" l="1"/>
  <c r="D624" i="132"/>
  <c r="C685" i="132"/>
  <c r="C686" i="132" l="1"/>
  <c r="G624" i="132"/>
  <c r="D623" i="132"/>
  <c r="G623" i="132" l="1"/>
  <c r="D622" i="132"/>
  <c r="C687" i="132"/>
  <c r="C688" i="132" l="1"/>
  <c r="G622" i="132"/>
  <c r="D621" i="132"/>
  <c r="G621" i="132" l="1"/>
  <c r="D620" i="132"/>
  <c r="C689" i="132"/>
  <c r="C690" i="132" l="1"/>
  <c r="G620" i="132"/>
  <c r="D619" i="132"/>
  <c r="G619" i="132" l="1"/>
  <c r="D618" i="132"/>
  <c r="C691" i="132"/>
  <c r="C692" i="132" l="1"/>
  <c r="G618" i="132"/>
  <c r="D617" i="132"/>
  <c r="G617" i="132" l="1"/>
  <c r="D616" i="132"/>
  <c r="C693" i="132"/>
  <c r="C694" i="132" l="1"/>
  <c r="G616" i="132"/>
  <c r="D615" i="132"/>
  <c r="G615" i="132" l="1"/>
  <c r="D614" i="132"/>
  <c r="C695" i="132"/>
  <c r="C696" i="132" l="1"/>
  <c r="G614" i="132"/>
  <c r="D613" i="132"/>
  <c r="G613" i="132" l="1"/>
  <c r="D612" i="132"/>
  <c r="C697" i="132"/>
  <c r="C698" i="132" l="1"/>
  <c r="G612" i="132"/>
  <c r="D611" i="132"/>
  <c r="G611" i="132" l="1"/>
  <c r="D610" i="132"/>
  <c r="C699" i="132"/>
  <c r="C700" i="132" l="1"/>
  <c r="G610" i="132"/>
  <c r="D609" i="132"/>
  <c r="G609" i="132" l="1"/>
  <c r="D608" i="132"/>
  <c r="C701" i="132"/>
  <c r="C702" i="132" l="1"/>
  <c r="G608" i="132"/>
  <c r="D607" i="132"/>
  <c r="G607" i="132" l="1"/>
  <c r="D606" i="132"/>
  <c r="C703" i="132"/>
  <c r="C704" i="132" l="1"/>
  <c r="G606" i="132"/>
  <c r="D605" i="132"/>
  <c r="G605" i="132" l="1"/>
  <c r="D604" i="132"/>
  <c r="C705" i="132"/>
  <c r="G604" i="132" l="1"/>
  <c r="D603" i="132"/>
  <c r="C706" i="132"/>
  <c r="C707" i="132" l="1"/>
  <c r="G603" i="132"/>
  <c r="D602" i="132"/>
  <c r="G602" i="132" l="1"/>
  <c r="D601" i="132"/>
  <c r="C708" i="132"/>
  <c r="C709" i="132" l="1"/>
  <c r="G601" i="132"/>
  <c r="D600" i="132"/>
  <c r="G600" i="132" l="1"/>
  <c r="D599" i="132"/>
  <c r="C710" i="132"/>
  <c r="C711" i="132" l="1"/>
  <c r="G599" i="132"/>
  <c r="D598" i="132"/>
  <c r="G598" i="132" l="1"/>
  <c r="D597" i="132"/>
  <c r="C712" i="132"/>
  <c r="C713" i="132" l="1"/>
  <c r="G597" i="132"/>
  <c r="D596" i="132"/>
  <c r="G596" i="132" l="1"/>
  <c r="D595" i="132"/>
  <c r="C714" i="132"/>
  <c r="C715" i="132" l="1"/>
  <c r="G595" i="132"/>
  <c r="D594" i="132"/>
  <c r="G594" i="132" l="1"/>
  <c r="D593" i="132"/>
  <c r="C716" i="132"/>
  <c r="C717" i="132" l="1"/>
  <c r="G593" i="132"/>
  <c r="D592" i="132"/>
  <c r="G592" i="132" l="1"/>
  <c r="D591" i="132"/>
  <c r="C718" i="132"/>
  <c r="C719" i="132" l="1"/>
  <c r="G591" i="132"/>
  <c r="D590" i="132"/>
  <c r="G590" i="132" l="1"/>
  <c r="D589" i="132"/>
  <c r="C720" i="132"/>
  <c r="C721" i="132" l="1"/>
  <c r="G589" i="132"/>
  <c r="D588" i="132"/>
  <c r="G588" i="132" l="1"/>
  <c r="D587" i="132"/>
  <c r="C722" i="132"/>
  <c r="C723" i="132" l="1"/>
  <c r="G587" i="132"/>
  <c r="D586" i="132"/>
  <c r="G586" i="132" l="1"/>
  <c r="D585" i="132"/>
  <c r="C724" i="132"/>
  <c r="C725" i="132" l="1"/>
  <c r="G585" i="132"/>
  <c r="D584" i="132"/>
  <c r="G584" i="132" l="1"/>
  <c r="D583" i="132"/>
  <c r="C726" i="132"/>
  <c r="C727" i="132" l="1"/>
  <c r="G583" i="132"/>
  <c r="D582" i="132"/>
  <c r="G582" i="132" l="1"/>
  <c r="D581" i="132"/>
  <c r="C728" i="132"/>
  <c r="C729" i="132" l="1"/>
  <c r="G581" i="132"/>
  <c r="D580" i="132"/>
  <c r="G580" i="132" l="1"/>
  <c r="D579" i="132"/>
  <c r="C730" i="132"/>
  <c r="C731" i="132" l="1"/>
  <c r="G579" i="132"/>
  <c r="D578" i="132"/>
  <c r="G578" i="132" l="1"/>
  <c r="D577" i="132"/>
  <c r="C732" i="132"/>
  <c r="C733" i="132" l="1"/>
  <c r="G577" i="132"/>
  <c r="D576" i="132"/>
  <c r="G576" i="132" l="1"/>
  <c r="D575" i="132"/>
  <c r="C734" i="132"/>
  <c r="C735" i="132" l="1"/>
  <c r="G575" i="132"/>
  <c r="D574" i="132"/>
  <c r="G574" i="132" l="1"/>
  <c r="D573" i="132"/>
  <c r="C736" i="132"/>
  <c r="C737" i="132" l="1"/>
  <c r="G573" i="132"/>
  <c r="D572" i="132"/>
  <c r="G572" i="132" l="1"/>
  <c r="D571" i="132"/>
  <c r="C738" i="132"/>
  <c r="C739" i="132" l="1"/>
  <c r="G571" i="132"/>
  <c r="D570" i="132"/>
  <c r="G570" i="132" l="1"/>
  <c r="D569" i="132"/>
  <c r="C740" i="132"/>
  <c r="G569" i="132" l="1"/>
  <c r="D568" i="132"/>
  <c r="C741" i="132"/>
  <c r="C742" i="132" l="1"/>
  <c r="G568" i="132"/>
  <c r="D567" i="132"/>
  <c r="G567" i="132" l="1"/>
  <c r="D566" i="132"/>
  <c r="C743" i="132"/>
  <c r="C744" i="132" l="1"/>
  <c r="G566" i="132"/>
  <c r="D565" i="132"/>
  <c r="G565" i="132" l="1"/>
  <c r="D564" i="132"/>
  <c r="C745" i="132"/>
  <c r="F564" i="132" l="1"/>
  <c r="H564" i="132" s="1"/>
  <c r="G564" i="132"/>
  <c r="D563" i="132"/>
  <c r="D562" i="132" s="1"/>
  <c r="C746" i="132"/>
  <c r="G562" i="132" l="1"/>
  <c r="F562" i="132"/>
  <c r="H562" i="132" s="1"/>
  <c r="I562" i="132" s="1"/>
  <c r="G563" i="132"/>
  <c r="F563" i="132"/>
  <c r="H563" i="132" s="1"/>
  <c r="F653" i="132"/>
  <c r="H653" i="132" s="1"/>
  <c r="I653" i="132" s="1"/>
  <c r="F652" i="132"/>
  <c r="H652" i="132" s="1"/>
  <c r="I652" i="132" s="1"/>
  <c r="F651" i="132"/>
  <c r="H651" i="132" s="1"/>
  <c r="I651" i="132" s="1"/>
  <c r="F650" i="132"/>
  <c r="H650" i="132" s="1"/>
  <c r="I650" i="132" s="1"/>
  <c r="F649" i="132"/>
  <c r="H649" i="132" s="1"/>
  <c r="I649" i="132" s="1"/>
  <c r="F648" i="132"/>
  <c r="H648" i="132" s="1"/>
  <c r="I648" i="132" s="1"/>
  <c r="F647" i="132"/>
  <c r="H647" i="132" s="1"/>
  <c r="I647" i="132" s="1"/>
  <c r="F646" i="132"/>
  <c r="H646" i="132" s="1"/>
  <c r="I646" i="132" s="1"/>
  <c r="F645" i="132"/>
  <c r="H645" i="132" s="1"/>
  <c r="I645" i="132" s="1"/>
  <c r="F644" i="132"/>
  <c r="H644" i="132" s="1"/>
  <c r="I644" i="132" s="1"/>
  <c r="F643" i="132"/>
  <c r="H643" i="132" s="1"/>
  <c r="I643" i="132" s="1"/>
  <c r="F642" i="132"/>
  <c r="H642" i="132" s="1"/>
  <c r="I642" i="132" s="1"/>
  <c r="F641" i="132"/>
  <c r="H641" i="132" s="1"/>
  <c r="I641" i="132" s="1"/>
  <c r="F640" i="132"/>
  <c r="H640" i="132" s="1"/>
  <c r="I640" i="132" s="1"/>
  <c r="F639" i="132"/>
  <c r="H639" i="132" s="1"/>
  <c r="I639" i="132" s="1"/>
  <c r="F638" i="132"/>
  <c r="H638" i="132" s="1"/>
  <c r="I638" i="132" s="1"/>
  <c r="F637" i="132"/>
  <c r="H637" i="132" s="1"/>
  <c r="I637" i="132" s="1"/>
  <c r="F636" i="132"/>
  <c r="H636" i="132" s="1"/>
  <c r="I636" i="132" s="1"/>
  <c r="F635" i="132"/>
  <c r="H635" i="132" s="1"/>
  <c r="I635" i="132" s="1"/>
  <c r="F634" i="132"/>
  <c r="H634" i="132" s="1"/>
  <c r="I634" i="132" s="1"/>
  <c r="F633" i="132"/>
  <c r="H633" i="132" s="1"/>
  <c r="I633" i="132" s="1"/>
  <c r="F632" i="132"/>
  <c r="H632" i="132" s="1"/>
  <c r="I632" i="132" s="1"/>
  <c r="F631" i="132"/>
  <c r="H631" i="132" s="1"/>
  <c r="I631" i="132" s="1"/>
  <c r="F630" i="132"/>
  <c r="H630" i="132" s="1"/>
  <c r="I630" i="132" s="1"/>
  <c r="F629" i="132"/>
  <c r="H629" i="132" s="1"/>
  <c r="I629" i="132" s="1"/>
  <c r="F628" i="132"/>
  <c r="H628" i="132" s="1"/>
  <c r="I628" i="132" s="1"/>
  <c r="F627" i="132"/>
  <c r="H627" i="132" s="1"/>
  <c r="I627" i="132" s="1"/>
  <c r="F626" i="132"/>
  <c r="H626" i="132" s="1"/>
  <c r="I626" i="132" s="1"/>
  <c r="F625" i="132"/>
  <c r="H625" i="132" s="1"/>
  <c r="I625" i="132" s="1"/>
  <c r="F624" i="132"/>
  <c r="H624" i="132" s="1"/>
  <c r="I624" i="132" s="1"/>
  <c r="F623" i="132"/>
  <c r="H623" i="132" s="1"/>
  <c r="I623" i="132" s="1"/>
  <c r="F622" i="132"/>
  <c r="H622" i="132" s="1"/>
  <c r="I622" i="132" s="1"/>
  <c r="F621" i="132"/>
  <c r="H621" i="132" s="1"/>
  <c r="I621" i="132" s="1"/>
  <c r="F620" i="132"/>
  <c r="H620" i="132" s="1"/>
  <c r="I620" i="132" s="1"/>
  <c r="F619" i="132"/>
  <c r="H619" i="132" s="1"/>
  <c r="I619" i="132" s="1"/>
  <c r="F618" i="132"/>
  <c r="H618" i="132" s="1"/>
  <c r="I618" i="132" s="1"/>
  <c r="F617" i="132"/>
  <c r="H617" i="132" s="1"/>
  <c r="I617" i="132" s="1"/>
  <c r="F616" i="132"/>
  <c r="H616" i="132" s="1"/>
  <c r="I616" i="132" s="1"/>
  <c r="F615" i="132"/>
  <c r="H615" i="132" s="1"/>
  <c r="I615" i="132" s="1"/>
  <c r="F614" i="132"/>
  <c r="H614" i="132" s="1"/>
  <c r="I614" i="132" s="1"/>
  <c r="F613" i="132"/>
  <c r="H613" i="132" s="1"/>
  <c r="I613" i="132" s="1"/>
  <c r="F612" i="132"/>
  <c r="H612" i="132" s="1"/>
  <c r="I612" i="132" s="1"/>
  <c r="F611" i="132"/>
  <c r="H611" i="132" s="1"/>
  <c r="I611" i="132" s="1"/>
  <c r="F610" i="132"/>
  <c r="H610" i="132" s="1"/>
  <c r="I610" i="132" s="1"/>
  <c r="F609" i="132"/>
  <c r="H609" i="132" s="1"/>
  <c r="I609" i="132" s="1"/>
  <c r="F608" i="132"/>
  <c r="H608" i="132" s="1"/>
  <c r="I608" i="132" s="1"/>
  <c r="F607" i="132"/>
  <c r="H607" i="132" s="1"/>
  <c r="I607" i="132" s="1"/>
  <c r="F606" i="132"/>
  <c r="H606" i="132" s="1"/>
  <c r="I606" i="132" s="1"/>
  <c r="F605" i="132"/>
  <c r="H605" i="132" s="1"/>
  <c r="I605" i="132" s="1"/>
  <c r="F604" i="132"/>
  <c r="H604" i="132" s="1"/>
  <c r="I604" i="132" s="1"/>
  <c r="F603" i="132"/>
  <c r="H603" i="132" s="1"/>
  <c r="I603" i="132" s="1"/>
  <c r="F602" i="132"/>
  <c r="H602" i="132" s="1"/>
  <c r="I602" i="132" s="1"/>
  <c r="F601" i="132"/>
  <c r="H601" i="132" s="1"/>
  <c r="I601" i="132" s="1"/>
  <c r="F600" i="132"/>
  <c r="H600" i="132" s="1"/>
  <c r="I600" i="132" s="1"/>
  <c r="F599" i="132"/>
  <c r="H599" i="132" s="1"/>
  <c r="I599" i="132" s="1"/>
  <c r="F598" i="132"/>
  <c r="H598" i="132" s="1"/>
  <c r="I598" i="132" s="1"/>
  <c r="F597" i="132"/>
  <c r="H597" i="132" s="1"/>
  <c r="I597" i="132" s="1"/>
  <c r="F596" i="132"/>
  <c r="H596" i="132" s="1"/>
  <c r="I596" i="132" s="1"/>
  <c r="F595" i="132"/>
  <c r="H595" i="132" s="1"/>
  <c r="I595" i="132" s="1"/>
  <c r="F594" i="132"/>
  <c r="H594" i="132" s="1"/>
  <c r="I594" i="132" s="1"/>
  <c r="F593" i="132"/>
  <c r="H593" i="132" s="1"/>
  <c r="I593" i="132" s="1"/>
  <c r="F592" i="132"/>
  <c r="H592" i="132" s="1"/>
  <c r="I592" i="132" s="1"/>
  <c r="F591" i="132"/>
  <c r="H591" i="132" s="1"/>
  <c r="I591" i="132" s="1"/>
  <c r="F590" i="132"/>
  <c r="H590" i="132" s="1"/>
  <c r="I590" i="132" s="1"/>
  <c r="F589" i="132"/>
  <c r="H589" i="132" s="1"/>
  <c r="I589" i="132" s="1"/>
  <c r="F588" i="132"/>
  <c r="H588" i="132" s="1"/>
  <c r="I588" i="132" s="1"/>
  <c r="F587" i="132"/>
  <c r="H587" i="132" s="1"/>
  <c r="I587" i="132" s="1"/>
  <c r="F586" i="132"/>
  <c r="H586" i="132" s="1"/>
  <c r="I586" i="132" s="1"/>
  <c r="F585" i="132"/>
  <c r="H585" i="132" s="1"/>
  <c r="I585" i="132" s="1"/>
  <c r="F584" i="132"/>
  <c r="H584" i="132" s="1"/>
  <c r="I584" i="132" s="1"/>
  <c r="F583" i="132"/>
  <c r="H583" i="132" s="1"/>
  <c r="I583" i="132" s="1"/>
  <c r="F582" i="132"/>
  <c r="H582" i="132" s="1"/>
  <c r="I582" i="132" s="1"/>
  <c r="F581" i="132"/>
  <c r="H581" i="132" s="1"/>
  <c r="I581" i="132" s="1"/>
  <c r="F580" i="132"/>
  <c r="H580" i="132" s="1"/>
  <c r="I580" i="132" s="1"/>
  <c r="F579" i="132"/>
  <c r="H579" i="132" s="1"/>
  <c r="I579" i="132" s="1"/>
  <c r="F578" i="132"/>
  <c r="H578" i="132" s="1"/>
  <c r="I578" i="132" s="1"/>
  <c r="F577" i="132"/>
  <c r="H577" i="132" s="1"/>
  <c r="I577" i="132" s="1"/>
  <c r="F576" i="132"/>
  <c r="H576" i="132" s="1"/>
  <c r="I576" i="132" s="1"/>
  <c r="F575" i="132"/>
  <c r="H575" i="132" s="1"/>
  <c r="I575" i="132" s="1"/>
  <c r="F574" i="132"/>
  <c r="H574" i="132" s="1"/>
  <c r="I574" i="132" s="1"/>
  <c r="F573" i="132"/>
  <c r="H573" i="132" s="1"/>
  <c r="I573" i="132" s="1"/>
  <c r="F572" i="132"/>
  <c r="H572" i="132" s="1"/>
  <c r="I572" i="132" s="1"/>
  <c r="F571" i="132"/>
  <c r="H571" i="132" s="1"/>
  <c r="I571" i="132" s="1"/>
  <c r="F570" i="132"/>
  <c r="H570" i="132" s="1"/>
  <c r="I570" i="132" s="1"/>
  <c r="F569" i="132"/>
  <c r="H569" i="132" s="1"/>
  <c r="I569" i="132" s="1"/>
  <c r="F568" i="132"/>
  <c r="H568" i="132" s="1"/>
  <c r="I568" i="132" s="1"/>
  <c r="F567" i="132"/>
  <c r="H567" i="132" s="1"/>
  <c r="I567" i="132" s="1"/>
  <c r="F566" i="132"/>
  <c r="H566" i="132" s="1"/>
  <c r="I566" i="132" s="1"/>
  <c r="F565" i="132"/>
  <c r="H565" i="132" s="1"/>
  <c r="I565" i="132" s="1"/>
  <c r="C747" i="132"/>
  <c r="I564" i="132"/>
  <c r="D745" i="132" l="1"/>
  <c r="C748" i="132"/>
  <c r="I563" i="132"/>
  <c r="G745" i="132" l="1"/>
  <c r="D744" i="132"/>
  <c r="C749" i="132"/>
  <c r="C750" i="132" l="1"/>
  <c r="G744" i="132"/>
  <c r="D743" i="132"/>
  <c r="G743" i="132" l="1"/>
  <c r="D742" i="132"/>
  <c r="C751" i="132"/>
  <c r="G742" i="132" l="1"/>
  <c r="D741" i="132"/>
  <c r="C752" i="132"/>
  <c r="G741" i="132" l="1"/>
  <c r="D740" i="132"/>
  <c r="C753" i="132"/>
  <c r="G740" i="132" l="1"/>
  <c r="D739" i="132"/>
  <c r="C754" i="132"/>
  <c r="G739" i="132" l="1"/>
  <c r="D738" i="132"/>
  <c r="C755" i="132"/>
  <c r="C756" i="132" l="1"/>
  <c r="G738" i="132"/>
  <c r="D737" i="132"/>
  <c r="G737" i="132" l="1"/>
  <c r="D736" i="132"/>
  <c r="C757" i="132"/>
  <c r="C758" i="132" l="1"/>
  <c r="G736" i="132"/>
  <c r="D735" i="132"/>
  <c r="G735" i="132" l="1"/>
  <c r="D734" i="132"/>
  <c r="C759" i="132"/>
  <c r="G734" i="132" l="1"/>
  <c r="D733" i="132"/>
  <c r="C760" i="132"/>
  <c r="G733" i="132" l="1"/>
  <c r="D732" i="132"/>
  <c r="C761" i="132"/>
  <c r="C762" i="132" l="1"/>
  <c r="G732" i="132"/>
  <c r="D731" i="132"/>
  <c r="G731" i="132" l="1"/>
  <c r="D730" i="132"/>
  <c r="C763" i="132"/>
  <c r="G730" i="132" l="1"/>
  <c r="D729" i="132"/>
  <c r="C764" i="132"/>
  <c r="C765" i="132" l="1"/>
  <c r="G729" i="132"/>
  <c r="D728" i="132"/>
  <c r="G728" i="132" l="1"/>
  <c r="D727" i="132"/>
  <c r="C766" i="132"/>
  <c r="C767" i="132" l="1"/>
  <c r="G727" i="132"/>
  <c r="D726" i="132"/>
  <c r="G726" i="132" l="1"/>
  <c r="D725" i="132"/>
  <c r="C768" i="132"/>
  <c r="C769" i="132" l="1"/>
  <c r="G725" i="132"/>
  <c r="D724" i="132"/>
  <c r="G724" i="132" l="1"/>
  <c r="D723" i="132"/>
  <c r="C770" i="132"/>
  <c r="G723" i="132" l="1"/>
  <c r="D722" i="132"/>
  <c r="C771" i="132"/>
  <c r="G722" i="132" l="1"/>
  <c r="D721" i="132"/>
  <c r="C772" i="132"/>
  <c r="G721" i="132" l="1"/>
  <c r="D720" i="132"/>
  <c r="C773" i="132"/>
  <c r="C774" i="132" l="1"/>
  <c r="G720" i="132"/>
  <c r="D719" i="132"/>
  <c r="G719" i="132" l="1"/>
  <c r="D718" i="132"/>
  <c r="C775" i="132"/>
  <c r="C776" i="132" l="1"/>
  <c r="G718" i="132"/>
  <c r="D717" i="132"/>
  <c r="G717" i="132" l="1"/>
  <c r="D716" i="132"/>
  <c r="C777" i="132"/>
  <c r="G716" i="132" l="1"/>
  <c r="D715" i="132"/>
  <c r="C778" i="132"/>
  <c r="C779" i="132" l="1"/>
  <c r="G715" i="132"/>
  <c r="D714" i="132"/>
  <c r="G714" i="132" l="1"/>
  <c r="D713" i="132"/>
  <c r="C780" i="132"/>
  <c r="C781" i="132" l="1"/>
  <c r="G713" i="132"/>
  <c r="D712" i="132"/>
  <c r="G712" i="132" l="1"/>
  <c r="D711" i="132"/>
  <c r="C782" i="132"/>
  <c r="G711" i="132" l="1"/>
  <c r="D710" i="132"/>
  <c r="C783" i="132"/>
  <c r="C784" i="132" l="1"/>
  <c r="G710" i="132"/>
  <c r="D709" i="132"/>
  <c r="G709" i="132" l="1"/>
  <c r="D708" i="132"/>
  <c r="C785" i="132"/>
  <c r="G708" i="132" l="1"/>
  <c r="D707" i="132"/>
  <c r="C786" i="132"/>
  <c r="C787" i="132" l="1"/>
  <c r="G707" i="132"/>
  <c r="D706" i="132"/>
  <c r="G706" i="132" l="1"/>
  <c r="D705" i="132"/>
  <c r="C788" i="132"/>
  <c r="G705" i="132" l="1"/>
  <c r="D704" i="132"/>
  <c r="C789" i="132"/>
  <c r="G704" i="132" l="1"/>
  <c r="D703" i="132"/>
  <c r="C790" i="132"/>
  <c r="C791" i="132" l="1"/>
  <c r="G703" i="132"/>
  <c r="D702" i="132"/>
  <c r="G702" i="132" l="1"/>
  <c r="D701" i="132"/>
  <c r="C792" i="132"/>
  <c r="G701" i="132" l="1"/>
  <c r="D700" i="132"/>
  <c r="C793" i="132"/>
  <c r="C794" i="132" l="1"/>
  <c r="G700" i="132"/>
  <c r="D699" i="132"/>
  <c r="G699" i="132" l="1"/>
  <c r="D698" i="132"/>
  <c r="C795" i="132"/>
  <c r="C796" i="132" l="1"/>
  <c r="G698" i="132"/>
  <c r="D697" i="132"/>
  <c r="G697" i="132" l="1"/>
  <c r="D696" i="132"/>
  <c r="C797" i="132"/>
  <c r="G696" i="132" l="1"/>
  <c r="D695" i="132"/>
  <c r="C798" i="132"/>
  <c r="C799" i="132" l="1"/>
  <c r="G695" i="132"/>
  <c r="D694" i="132"/>
  <c r="G694" i="132" l="1"/>
  <c r="D693" i="132"/>
  <c r="C800" i="132"/>
  <c r="G693" i="132" l="1"/>
  <c r="D692" i="132"/>
  <c r="C801" i="132"/>
  <c r="G692" i="132" l="1"/>
  <c r="D691" i="132"/>
  <c r="C802" i="132"/>
  <c r="G691" i="132" l="1"/>
  <c r="D690" i="132"/>
  <c r="C803" i="132"/>
  <c r="G690" i="132" l="1"/>
  <c r="D689" i="132"/>
  <c r="C804" i="132"/>
  <c r="G689" i="132" l="1"/>
  <c r="D688" i="132"/>
  <c r="C805" i="132"/>
  <c r="C806" i="132" l="1"/>
  <c r="G688" i="132"/>
  <c r="D687" i="132"/>
  <c r="G687" i="132" l="1"/>
  <c r="D686" i="132"/>
  <c r="C807" i="132"/>
  <c r="G686" i="132" l="1"/>
  <c r="D685" i="132"/>
  <c r="C808" i="132"/>
  <c r="C809" i="132" l="1"/>
  <c r="G685" i="132"/>
  <c r="D684" i="132"/>
  <c r="G684" i="132" l="1"/>
  <c r="D683" i="132"/>
  <c r="C810" i="132"/>
  <c r="C811" i="132" l="1"/>
  <c r="G683" i="132"/>
  <c r="D682" i="132"/>
  <c r="G682" i="132" l="1"/>
  <c r="D681" i="132"/>
  <c r="C812" i="132"/>
  <c r="G681" i="132" l="1"/>
  <c r="D680" i="132"/>
  <c r="C813" i="132"/>
  <c r="C814" i="132" l="1"/>
  <c r="G680" i="132"/>
  <c r="D679" i="132"/>
  <c r="G679" i="132" l="1"/>
  <c r="D678" i="132"/>
  <c r="C815" i="132"/>
  <c r="G678" i="132" l="1"/>
  <c r="D677" i="132"/>
  <c r="C816" i="132"/>
  <c r="G677" i="132" l="1"/>
  <c r="D676" i="132"/>
  <c r="C817" i="132"/>
  <c r="G676" i="132" l="1"/>
  <c r="D675" i="132"/>
  <c r="C818" i="132"/>
  <c r="C819" i="132" l="1"/>
  <c r="G675" i="132"/>
  <c r="D674" i="132"/>
  <c r="G674" i="132" l="1"/>
  <c r="D673" i="132"/>
  <c r="C820" i="132"/>
  <c r="C821" i="132" l="1"/>
  <c r="G673" i="132"/>
  <c r="D672" i="132"/>
  <c r="G672" i="132" l="1"/>
  <c r="D671" i="132"/>
  <c r="C822" i="132"/>
  <c r="G671" i="132" l="1"/>
  <c r="D670" i="132"/>
  <c r="C823" i="132"/>
  <c r="C824" i="132" l="1"/>
  <c r="G670" i="132"/>
  <c r="D669" i="132"/>
  <c r="G669" i="132" l="1"/>
  <c r="D668" i="132"/>
  <c r="C825" i="132"/>
  <c r="G668" i="132" l="1"/>
  <c r="D667" i="132"/>
  <c r="C826" i="132"/>
  <c r="C827" i="132" l="1"/>
  <c r="G667" i="132"/>
  <c r="D666" i="132"/>
  <c r="G666" i="132" l="1"/>
  <c r="D665" i="132"/>
  <c r="C828" i="132"/>
  <c r="C829" i="132" l="1"/>
  <c r="G665" i="132"/>
  <c r="D664" i="132"/>
  <c r="G664" i="132" l="1"/>
  <c r="D663" i="132"/>
  <c r="C830" i="132"/>
  <c r="C831" i="132" l="1"/>
  <c r="G663" i="132"/>
  <c r="D662" i="132"/>
  <c r="G662" i="132" l="1"/>
  <c r="D661" i="132"/>
  <c r="C832" i="132"/>
  <c r="C833" i="132" l="1"/>
  <c r="G661" i="132"/>
  <c r="D660" i="132"/>
  <c r="G660" i="132" l="1"/>
  <c r="D659" i="132"/>
  <c r="C834" i="132"/>
  <c r="C835" i="132" l="1"/>
  <c r="G659" i="132"/>
  <c r="D658" i="132"/>
  <c r="G658" i="132" l="1"/>
  <c r="D657" i="132"/>
  <c r="C836" i="132"/>
  <c r="D836" i="132" l="1"/>
  <c r="C837" i="132"/>
  <c r="G657" i="132"/>
  <c r="D656" i="132"/>
  <c r="F656" i="132" l="1"/>
  <c r="H656" i="132" s="1"/>
  <c r="G656" i="132"/>
  <c r="D655" i="132"/>
  <c r="D654" i="132" s="1"/>
  <c r="C838" i="132"/>
  <c r="G836" i="132"/>
  <c r="D835" i="132"/>
  <c r="G654" i="132" l="1"/>
  <c r="F654" i="132"/>
  <c r="H654" i="132" s="1"/>
  <c r="I654" i="132" s="1"/>
  <c r="C839" i="132"/>
  <c r="G835" i="132"/>
  <c r="D834" i="132"/>
  <c r="F655" i="132"/>
  <c r="H655" i="132" s="1"/>
  <c r="G655" i="132"/>
  <c r="F745" i="132"/>
  <c r="H745" i="132" s="1"/>
  <c r="I745" i="132" s="1"/>
  <c r="F744" i="132"/>
  <c r="H744" i="132" s="1"/>
  <c r="I744" i="132" s="1"/>
  <c r="F743" i="132"/>
  <c r="H743" i="132" s="1"/>
  <c r="I743" i="132" s="1"/>
  <c r="F742" i="132"/>
  <c r="H742" i="132" s="1"/>
  <c r="I742" i="132" s="1"/>
  <c r="F741" i="132"/>
  <c r="H741" i="132" s="1"/>
  <c r="I741" i="132" s="1"/>
  <c r="F740" i="132"/>
  <c r="H740" i="132" s="1"/>
  <c r="I740" i="132" s="1"/>
  <c r="F739" i="132"/>
  <c r="H739" i="132" s="1"/>
  <c r="I739" i="132" s="1"/>
  <c r="F738" i="132"/>
  <c r="H738" i="132" s="1"/>
  <c r="I738" i="132" s="1"/>
  <c r="F737" i="132"/>
  <c r="H737" i="132" s="1"/>
  <c r="I737" i="132" s="1"/>
  <c r="F736" i="132"/>
  <c r="H736" i="132" s="1"/>
  <c r="I736" i="132" s="1"/>
  <c r="F735" i="132"/>
  <c r="H735" i="132" s="1"/>
  <c r="I735" i="132" s="1"/>
  <c r="F734" i="132"/>
  <c r="H734" i="132" s="1"/>
  <c r="I734" i="132" s="1"/>
  <c r="F733" i="132"/>
  <c r="H733" i="132" s="1"/>
  <c r="I733" i="132" s="1"/>
  <c r="F732" i="132"/>
  <c r="H732" i="132" s="1"/>
  <c r="I732" i="132" s="1"/>
  <c r="F731" i="132"/>
  <c r="H731" i="132" s="1"/>
  <c r="I731" i="132" s="1"/>
  <c r="F730" i="132"/>
  <c r="H730" i="132" s="1"/>
  <c r="I730" i="132" s="1"/>
  <c r="F729" i="132"/>
  <c r="H729" i="132" s="1"/>
  <c r="I729" i="132" s="1"/>
  <c r="F728" i="132"/>
  <c r="H728" i="132" s="1"/>
  <c r="I728" i="132" s="1"/>
  <c r="F727" i="132"/>
  <c r="H727" i="132" s="1"/>
  <c r="I727" i="132" s="1"/>
  <c r="F726" i="132"/>
  <c r="H726" i="132" s="1"/>
  <c r="I726" i="132" s="1"/>
  <c r="F725" i="132"/>
  <c r="H725" i="132" s="1"/>
  <c r="I725" i="132" s="1"/>
  <c r="F724" i="132"/>
  <c r="H724" i="132" s="1"/>
  <c r="I724" i="132" s="1"/>
  <c r="F723" i="132"/>
  <c r="H723" i="132" s="1"/>
  <c r="I723" i="132" s="1"/>
  <c r="F722" i="132"/>
  <c r="H722" i="132" s="1"/>
  <c r="I722" i="132" s="1"/>
  <c r="F721" i="132"/>
  <c r="H721" i="132" s="1"/>
  <c r="I721" i="132" s="1"/>
  <c r="F720" i="132"/>
  <c r="H720" i="132" s="1"/>
  <c r="I720" i="132" s="1"/>
  <c r="F719" i="132"/>
  <c r="H719" i="132" s="1"/>
  <c r="I719" i="132" s="1"/>
  <c r="F718" i="132"/>
  <c r="H718" i="132" s="1"/>
  <c r="I718" i="132" s="1"/>
  <c r="F717" i="132"/>
  <c r="H717" i="132" s="1"/>
  <c r="I717" i="132" s="1"/>
  <c r="F716" i="132"/>
  <c r="H716" i="132" s="1"/>
  <c r="I716" i="132" s="1"/>
  <c r="F715" i="132"/>
  <c r="H715" i="132" s="1"/>
  <c r="I715" i="132" s="1"/>
  <c r="F714" i="132"/>
  <c r="H714" i="132" s="1"/>
  <c r="I714" i="132" s="1"/>
  <c r="F713" i="132"/>
  <c r="H713" i="132" s="1"/>
  <c r="I713" i="132" s="1"/>
  <c r="F712" i="132"/>
  <c r="H712" i="132" s="1"/>
  <c r="I712" i="132" s="1"/>
  <c r="F711" i="132"/>
  <c r="H711" i="132" s="1"/>
  <c r="I711" i="132" s="1"/>
  <c r="F710" i="132"/>
  <c r="H710" i="132" s="1"/>
  <c r="I710" i="132" s="1"/>
  <c r="F709" i="132"/>
  <c r="H709" i="132" s="1"/>
  <c r="I709" i="132" s="1"/>
  <c r="F708" i="132"/>
  <c r="H708" i="132" s="1"/>
  <c r="I708" i="132" s="1"/>
  <c r="F707" i="132"/>
  <c r="H707" i="132" s="1"/>
  <c r="I707" i="132" s="1"/>
  <c r="F706" i="132"/>
  <c r="H706" i="132" s="1"/>
  <c r="I706" i="132" s="1"/>
  <c r="F705" i="132"/>
  <c r="H705" i="132" s="1"/>
  <c r="I705" i="132" s="1"/>
  <c r="F704" i="132"/>
  <c r="H704" i="132" s="1"/>
  <c r="I704" i="132" s="1"/>
  <c r="F703" i="132"/>
  <c r="H703" i="132" s="1"/>
  <c r="I703" i="132" s="1"/>
  <c r="F702" i="132"/>
  <c r="H702" i="132" s="1"/>
  <c r="I702" i="132" s="1"/>
  <c r="F701" i="132"/>
  <c r="H701" i="132" s="1"/>
  <c r="I701" i="132" s="1"/>
  <c r="F700" i="132"/>
  <c r="H700" i="132" s="1"/>
  <c r="I700" i="132" s="1"/>
  <c r="F699" i="132"/>
  <c r="H699" i="132" s="1"/>
  <c r="I699" i="132" s="1"/>
  <c r="F698" i="132"/>
  <c r="H698" i="132" s="1"/>
  <c r="I698" i="132" s="1"/>
  <c r="F697" i="132"/>
  <c r="H697" i="132" s="1"/>
  <c r="I697" i="132" s="1"/>
  <c r="F696" i="132"/>
  <c r="H696" i="132" s="1"/>
  <c r="I696" i="132" s="1"/>
  <c r="F695" i="132"/>
  <c r="H695" i="132" s="1"/>
  <c r="I695" i="132" s="1"/>
  <c r="F694" i="132"/>
  <c r="H694" i="132" s="1"/>
  <c r="I694" i="132" s="1"/>
  <c r="F693" i="132"/>
  <c r="H693" i="132" s="1"/>
  <c r="I693" i="132" s="1"/>
  <c r="F692" i="132"/>
  <c r="H692" i="132" s="1"/>
  <c r="I692" i="132" s="1"/>
  <c r="F691" i="132"/>
  <c r="H691" i="132" s="1"/>
  <c r="I691" i="132" s="1"/>
  <c r="F690" i="132"/>
  <c r="H690" i="132" s="1"/>
  <c r="I690" i="132" s="1"/>
  <c r="F689" i="132"/>
  <c r="H689" i="132" s="1"/>
  <c r="I689" i="132" s="1"/>
  <c r="F688" i="132"/>
  <c r="H688" i="132" s="1"/>
  <c r="I688" i="132" s="1"/>
  <c r="F687" i="132"/>
  <c r="H687" i="132" s="1"/>
  <c r="I687" i="132" s="1"/>
  <c r="F686" i="132"/>
  <c r="H686" i="132" s="1"/>
  <c r="I686" i="132" s="1"/>
  <c r="F685" i="132"/>
  <c r="H685" i="132" s="1"/>
  <c r="I685" i="132" s="1"/>
  <c r="F684" i="132"/>
  <c r="H684" i="132" s="1"/>
  <c r="I684" i="132" s="1"/>
  <c r="F683" i="132"/>
  <c r="H683" i="132" s="1"/>
  <c r="I683" i="132" s="1"/>
  <c r="F682" i="132"/>
  <c r="H682" i="132" s="1"/>
  <c r="I682" i="132" s="1"/>
  <c r="F681" i="132"/>
  <c r="H681" i="132" s="1"/>
  <c r="I681" i="132" s="1"/>
  <c r="F680" i="132"/>
  <c r="H680" i="132" s="1"/>
  <c r="I680" i="132" s="1"/>
  <c r="F679" i="132"/>
  <c r="H679" i="132" s="1"/>
  <c r="I679" i="132" s="1"/>
  <c r="F678" i="132"/>
  <c r="H678" i="132" s="1"/>
  <c r="I678" i="132" s="1"/>
  <c r="F677" i="132"/>
  <c r="H677" i="132" s="1"/>
  <c r="I677" i="132" s="1"/>
  <c r="F676" i="132"/>
  <c r="H676" i="132" s="1"/>
  <c r="I676" i="132" s="1"/>
  <c r="F675" i="132"/>
  <c r="H675" i="132" s="1"/>
  <c r="I675" i="132" s="1"/>
  <c r="F674" i="132"/>
  <c r="H674" i="132" s="1"/>
  <c r="I674" i="132" s="1"/>
  <c r="F673" i="132"/>
  <c r="H673" i="132" s="1"/>
  <c r="I673" i="132" s="1"/>
  <c r="F672" i="132"/>
  <c r="H672" i="132" s="1"/>
  <c r="I672" i="132" s="1"/>
  <c r="F671" i="132"/>
  <c r="H671" i="132" s="1"/>
  <c r="I671" i="132" s="1"/>
  <c r="F670" i="132"/>
  <c r="H670" i="132" s="1"/>
  <c r="I670" i="132" s="1"/>
  <c r="F669" i="132"/>
  <c r="H669" i="132" s="1"/>
  <c r="I669" i="132" s="1"/>
  <c r="F668" i="132"/>
  <c r="H668" i="132" s="1"/>
  <c r="I668" i="132" s="1"/>
  <c r="F667" i="132"/>
  <c r="H667" i="132" s="1"/>
  <c r="I667" i="132" s="1"/>
  <c r="F666" i="132"/>
  <c r="H666" i="132" s="1"/>
  <c r="I666" i="132" s="1"/>
  <c r="F665" i="132"/>
  <c r="H665" i="132" s="1"/>
  <c r="I665" i="132" s="1"/>
  <c r="F664" i="132"/>
  <c r="H664" i="132" s="1"/>
  <c r="I664" i="132" s="1"/>
  <c r="F663" i="132"/>
  <c r="H663" i="132" s="1"/>
  <c r="I663" i="132" s="1"/>
  <c r="F662" i="132"/>
  <c r="H662" i="132" s="1"/>
  <c r="I662" i="132" s="1"/>
  <c r="F661" i="132"/>
  <c r="H661" i="132" s="1"/>
  <c r="I661" i="132" s="1"/>
  <c r="F660" i="132"/>
  <c r="H660" i="132" s="1"/>
  <c r="I660" i="132" s="1"/>
  <c r="F659" i="132"/>
  <c r="H659" i="132" s="1"/>
  <c r="I659" i="132" s="1"/>
  <c r="F658" i="132"/>
  <c r="H658" i="132" s="1"/>
  <c r="I658" i="132" s="1"/>
  <c r="F657" i="132"/>
  <c r="H657" i="132" s="1"/>
  <c r="I657" i="132" s="1"/>
  <c r="I656" i="132"/>
  <c r="G834" i="132" l="1"/>
  <c r="D833" i="132"/>
  <c r="I655" i="132"/>
  <c r="C840" i="132"/>
  <c r="G833" i="132" l="1"/>
  <c r="D832" i="132"/>
  <c r="C841" i="132"/>
  <c r="C842" i="132" l="1"/>
  <c r="G832" i="132"/>
  <c r="D831" i="132"/>
  <c r="G831" i="132" l="1"/>
  <c r="D830" i="132"/>
  <c r="C843" i="132"/>
  <c r="C844" i="132" l="1"/>
  <c r="G830" i="132"/>
  <c r="D829" i="132"/>
  <c r="G829" i="132" l="1"/>
  <c r="D828" i="132"/>
  <c r="C845" i="132"/>
  <c r="C846" i="132" l="1"/>
  <c r="G828" i="132"/>
  <c r="D827" i="132"/>
  <c r="G827" i="132" l="1"/>
  <c r="D826" i="132"/>
  <c r="C847" i="132"/>
  <c r="C848" i="132" l="1"/>
  <c r="G826" i="132"/>
  <c r="D825" i="132"/>
  <c r="G825" i="132" l="1"/>
  <c r="D824" i="132"/>
  <c r="C849" i="132"/>
  <c r="C850" i="132" l="1"/>
  <c r="G824" i="132"/>
  <c r="D823" i="132"/>
  <c r="G823" i="132" l="1"/>
  <c r="D822" i="132"/>
  <c r="C851" i="132"/>
  <c r="C852" i="132" l="1"/>
  <c r="G822" i="132"/>
  <c r="D821" i="132"/>
  <c r="G821" i="132" l="1"/>
  <c r="D820" i="132"/>
  <c r="C853" i="132"/>
  <c r="G820" i="132" l="1"/>
  <c r="D819" i="132"/>
  <c r="C854" i="132"/>
  <c r="C855" i="132" l="1"/>
  <c r="G819" i="132"/>
  <c r="D818" i="132"/>
  <c r="C856" i="132" l="1"/>
  <c r="G818" i="132"/>
  <c r="D817" i="132"/>
  <c r="G817" i="132" l="1"/>
  <c r="D816" i="132"/>
  <c r="C857" i="132"/>
  <c r="C858" i="132" l="1"/>
  <c r="G816" i="132"/>
  <c r="D815" i="132"/>
  <c r="G815" i="132" l="1"/>
  <c r="D814" i="132"/>
  <c r="C859" i="132"/>
  <c r="C860" i="132" l="1"/>
  <c r="G814" i="132"/>
  <c r="D813" i="132"/>
  <c r="G813" i="132" l="1"/>
  <c r="D812" i="132"/>
  <c r="C861" i="132"/>
  <c r="G812" i="132" l="1"/>
  <c r="D811" i="132"/>
  <c r="C862" i="132"/>
  <c r="G811" i="132" l="1"/>
  <c r="D810" i="132"/>
  <c r="C863" i="132"/>
  <c r="C864" i="132" l="1"/>
  <c r="G810" i="132"/>
  <c r="D809" i="132"/>
  <c r="C865" i="132" l="1"/>
  <c r="G809" i="132"/>
  <c r="D808" i="132"/>
  <c r="G808" i="132" l="1"/>
  <c r="D807" i="132"/>
  <c r="C866" i="132"/>
  <c r="C867" i="132" l="1"/>
  <c r="G807" i="132"/>
  <c r="D806" i="132"/>
  <c r="C868" i="132" l="1"/>
  <c r="G806" i="132"/>
  <c r="D805" i="132"/>
  <c r="G805" i="132" l="1"/>
  <c r="D804" i="132"/>
  <c r="C869" i="132"/>
  <c r="C870" i="132" l="1"/>
  <c r="G804" i="132"/>
  <c r="D803" i="132"/>
  <c r="G803" i="132" l="1"/>
  <c r="D802" i="132"/>
  <c r="C871" i="132"/>
  <c r="G802" i="132" l="1"/>
  <c r="D801" i="132"/>
  <c r="C872" i="132"/>
  <c r="G801" i="132" l="1"/>
  <c r="D800" i="132"/>
  <c r="C873" i="132"/>
  <c r="C874" i="132" l="1"/>
  <c r="G800" i="132"/>
  <c r="D799" i="132"/>
  <c r="G799" i="132" l="1"/>
  <c r="D798" i="132"/>
  <c r="C875" i="132"/>
  <c r="C876" i="132" l="1"/>
  <c r="G798" i="132"/>
  <c r="D797" i="132"/>
  <c r="G797" i="132" l="1"/>
  <c r="D796" i="132"/>
  <c r="C877" i="132"/>
  <c r="C878" i="132" l="1"/>
  <c r="G796" i="132"/>
  <c r="D795" i="132"/>
  <c r="G795" i="132" l="1"/>
  <c r="D794" i="132"/>
  <c r="C879" i="132"/>
  <c r="C880" i="132" l="1"/>
  <c r="G794" i="132"/>
  <c r="D793" i="132"/>
  <c r="C881" i="132" l="1"/>
  <c r="G793" i="132"/>
  <c r="D792" i="132"/>
  <c r="G792" i="132" l="1"/>
  <c r="D791" i="132"/>
  <c r="C882" i="132"/>
  <c r="C883" i="132" l="1"/>
  <c r="G791" i="132"/>
  <c r="D790" i="132"/>
  <c r="G790" i="132" l="1"/>
  <c r="D789" i="132"/>
  <c r="C884" i="132"/>
  <c r="C885" i="132" l="1"/>
  <c r="G789" i="132"/>
  <c r="D788" i="132"/>
  <c r="G788" i="132" l="1"/>
  <c r="D787" i="132"/>
  <c r="C886" i="132"/>
  <c r="G787" i="132" l="1"/>
  <c r="D786" i="132"/>
  <c r="C887" i="132"/>
  <c r="G786" i="132" l="1"/>
  <c r="D785" i="132"/>
  <c r="C888" i="132"/>
  <c r="G785" i="132" l="1"/>
  <c r="D784" i="132"/>
  <c r="C889" i="132"/>
  <c r="G784" i="132" l="1"/>
  <c r="D783" i="132"/>
  <c r="C890" i="132"/>
  <c r="G783" i="132" l="1"/>
  <c r="D782" i="132"/>
  <c r="C891" i="132"/>
  <c r="C892" i="132" l="1"/>
  <c r="G782" i="132"/>
  <c r="D781" i="132"/>
  <c r="G781" i="132" l="1"/>
  <c r="D780" i="132"/>
  <c r="C893" i="132"/>
  <c r="G780" i="132" l="1"/>
  <c r="D779" i="132"/>
  <c r="C894" i="132"/>
  <c r="C895" i="132" l="1"/>
  <c r="G779" i="132"/>
  <c r="D778" i="132"/>
  <c r="G778" i="132" l="1"/>
  <c r="D777" i="132"/>
  <c r="C896" i="132"/>
  <c r="C897" i="132" l="1"/>
  <c r="G777" i="132"/>
  <c r="D776" i="132"/>
  <c r="G776" i="132" l="1"/>
  <c r="D775" i="132"/>
  <c r="C898" i="132"/>
  <c r="G775" i="132" l="1"/>
  <c r="D774" i="132"/>
  <c r="C899" i="132"/>
  <c r="G774" i="132" l="1"/>
  <c r="D773" i="132"/>
  <c r="C900" i="132"/>
  <c r="C901" i="132" l="1"/>
  <c r="G773" i="132"/>
  <c r="D772" i="132"/>
  <c r="G772" i="132" l="1"/>
  <c r="D771" i="132"/>
  <c r="C902" i="132"/>
  <c r="C903" i="132" l="1"/>
  <c r="G771" i="132"/>
  <c r="D770" i="132"/>
  <c r="G770" i="132" l="1"/>
  <c r="D769" i="132"/>
  <c r="C904" i="132"/>
  <c r="G769" i="132" l="1"/>
  <c r="D768" i="132"/>
  <c r="C905" i="132"/>
  <c r="C906" i="132" l="1"/>
  <c r="G768" i="132"/>
  <c r="D767" i="132"/>
  <c r="G767" i="132" l="1"/>
  <c r="D766" i="132"/>
  <c r="C907" i="132"/>
  <c r="G766" i="132" l="1"/>
  <c r="D765" i="132"/>
  <c r="C908" i="132"/>
  <c r="C909" i="132" l="1"/>
  <c r="G765" i="132"/>
  <c r="D764" i="132"/>
  <c r="G764" i="132" l="1"/>
  <c r="D763" i="132"/>
  <c r="C910" i="132"/>
  <c r="C911" i="132" l="1"/>
  <c r="G763" i="132"/>
  <c r="D762" i="132"/>
  <c r="G762" i="132" l="1"/>
  <c r="D761" i="132"/>
  <c r="C912" i="132"/>
  <c r="C913" i="132" l="1"/>
  <c r="G761" i="132"/>
  <c r="D760" i="132"/>
  <c r="G760" i="132" l="1"/>
  <c r="D759" i="132"/>
  <c r="C914" i="132"/>
  <c r="G759" i="132" l="1"/>
  <c r="D758" i="132"/>
  <c r="C915" i="132"/>
  <c r="C916" i="132" l="1"/>
  <c r="G758" i="132"/>
  <c r="D757" i="132"/>
  <c r="G757" i="132" l="1"/>
  <c r="D756" i="132"/>
  <c r="C917" i="132"/>
  <c r="C918" i="132" l="1"/>
  <c r="G756" i="132"/>
  <c r="D755" i="132"/>
  <c r="G755" i="132" l="1"/>
  <c r="D754" i="132"/>
  <c r="C919" i="132"/>
  <c r="C920" i="132" l="1"/>
  <c r="G754" i="132"/>
  <c r="D753" i="132"/>
  <c r="G753" i="132" l="1"/>
  <c r="D752" i="132"/>
  <c r="C921" i="132"/>
  <c r="C922" i="132" l="1"/>
  <c r="G752" i="132"/>
  <c r="D751" i="132"/>
  <c r="G751" i="132" l="1"/>
  <c r="D750" i="132"/>
  <c r="C923" i="132"/>
  <c r="G750" i="132" l="1"/>
  <c r="D749" i="132"/>
  <c r="C924" i="132"/>
  <c r="G749" i="132" l="1"/>
  <c r="D748" i="132"/>
  <c r="C925" i="132"/>
  <c r="C926" i="132" l="1"/>
  <c r="F748" i="132"/>
  <c r="H748" i="132" s="1"/>
  <c r="G748" i="132"/>
  <c r="D747" i="132"/>
  <c r="D746" i="132" s="1"/>
  <c r="G746" i="132" l="1"/>
  <c r="F746" i="132"/>
  <c r="H746" i="132" s="1"/>
  <c r="I746" i="132" s="1"/>
  <c r="F747" i="132"/>
  <c r="H747" i="132" s="1"/>
  <c r="G747" i="132"/>
  <c r="F836" i="132"/>
  <c r="H836" i="132" s="1"/>
  <c r="I836" i="132" s="1"/>
  <c r="F835" i="132"/>
  <c r="H835" i="132" s="1"/>
  <c r="I835" i="132" s="1"/>
  <c r="F834" i="132"/>
  <c r="H834" i="132" s="1"/>
  <c r="I834" i="132" s="1"/>
  <c r="F833" i="132"/>
  <c r="H833" i="132" s="1"/>
  <c r="I833" i="132" s="1"/>
  <c r="F832" i="132"/>
  <c r="H832" i="132" s="1"/>
  <c r="I832" i="132" s="1"/>
  <c r="F831" i="132"/>
  <c r="H831" i="132" s="1"/>
  <c r="I831" i="132" s="1"/>
  <c r="F830" i="132"/>
  <c r="H830" i="132" s="1"/>
  <c r="I830" i="132" s="1"/>
  <c r="F829" i="132"/>
  <c r="H829" i="132" s="1"/>
  <c r="I829" i="132" s="1"/>
  <c r="F828" i="132"/>
  <c r="H828" i="132" s="1"/>
  <c r="I828" i="132" s="1"/>
  <c r="F827" i="132"/>
  <c r="H827" i="132" s="1"/>
  <c r="I827" i="132" s="1"/>
  <c r="F826" i="132"/>
  <c r="H826" i="132" s="1"/>
  <c r="I826" i="132" s="1"/>
  <c r="F825" i="132"/>
  <c r="H825" i="132" s="1"/>
  <c r="I825" i="132" s="1"/>
  <c r="F824" i="132"/>
  <c r="H824" i="132" s="1"/>
  <c r="I824" i="132" s="1"/>
  <c r="F823" i="132"/>
  <c r="H823" i="132" s="1"/>
  <c r="I823" i="132" s="1"/>
  <c r="F822" i="132"/>
  <c r="H822" i="132" s="1"/>
  <c r="I822" i="132" s="1"/>
  <c r="F821" i="132"/>
  <c r="H821" i="132" s="1"/>
  <c r="I821" i="132" s="1"/>
  <c r="F820" i="132"/>
  <c r="H820" i="132" s="1"/>
  <c r="I820" i="132" s="1"/>
  <c r="F819" i="132"/>
  <c r="H819" i="132" s="1"/>
  <c r="I819" i="132" s="1"/>
  <c r="F818" i="132"/>
  <c r="H818" i="132" s="1"/>
  <c r="I818" i="132" s="1"/>
  <c r="F817" i="132"/>
  <c r="H817" i="132" s="1"/>
  <c r="I817" i="132" s="1"/>
  <c r="F816" i="132"/>
  <c r="H816" i="132" s="1"/>
  <c r="I816" i="132" s="1"/>
  <c r="F815" i="132"/>
  <c r="H815" i="132" s="1"/>
  <c r="I815" i="132" s="1"/>
  <c r="F814" i="132"/>
  <c r="H814" i="132" s="1"/>
  <c r="I814" i="132" s="1"/>
  <c r="F813" i="132"/>
  <c r="H813" i="132" s="1"/>
  <c r="I813" i="132" s="1"/>
  <c r="F812" i="132"/>
  <c r="H812" i="132" s="1"/>
  <c r="I812" i="132" s="1"/>
  <c r="F811" i="132"/>
  <c r="H811" i="132" s="1"/>
  <c r="I811" i="132" s="1"/>
  <c r="F810" i="132"/>
  <c r="H810" i="132" s="1"/>
  <c r="I810" i="132" s="1"/>
  <c r="F809" i="132"/>
  <c r="H809" i="132" s="1"/>
  <c r="I809" i="132" s="1"/>
  <c r="F808" i="132"/>
  <c r="H808" i="132" s="1"/>
  <c r="I808" i="132" s="1"/>
  <c r="F807" i="132"/>
  <c r="H807" i="132" s="1"/>
  <c r="I807" i="132" s="1"/>
  <c r="F806" i="132"/>
  <c r="H806" i="132" s="1"/>
  <c r="I806" i="132" s="1"/>
  <c r="F805" i="132"/>
  <c r="H805" i="132" s="1"/>
  <c r="I805" i="132" s="1"/>
  <c r="F804" i="132"/>
  <c r="H804" i="132" s="1"/>
  <c r="I804" i="132" s="1"/>
  <c r="F803" i="132"/>
  <c r="H803" i="132" s="1"/>
  <c r="I803" i="132" s="1"/>
  <c r="F802" i="132"/>
  <c r="H802" i="132" s="1"/>
  <c r="I802" i="132" s="1"/>
  <c r="F801" i="132"/>
  <c r="H801" i="132" s="1"/>
  <c r="I801" i="132" s="1"/>
  <c r="F800" i="132"/>
  <c r="H800" i="132" s="1"/>
  <c r="I800" i="132" s="1"/>
  <c r="F799" i="132"/>
  <c r="H799" i="132" s="1"/>
  <c r="I799" i="132" s="1"/>
  <c r="F798" i="132"/>
  <c r="H798" i="132" s="1"/>
  <c r="I798" i="132" s="1"/>
  <c r="F797" i="132"/>
  <c r="H797" i="132" s="1"/>
  <c r="I797" i="132" s="1"/>
  <c r="F796" i="132"/>
  <c r="H796" i="132" s="1"/>
  <c r="I796" i="132" s="1"/>
  <c r="F795" i="132"/>
  <c r="H795" i="132" s="1"/>
  <c r="I795" i="132" s="1"/>
  <c r="F794" i="132"/>
  <c r="H794" i="132" s="1"/>
  <c r="I794" i="132" s="1"/>
  <c r="F793" i="132"/>
  <c r="H793" i="132" s="1"/>
  <c r="I793" i="132" s="1"/>
  <c r="F792" i="132"/>
  <c r="H792" i="132" s="1"/>
  <c r="I792" i="132" s="1"/>
  <c r="F791" i="132"/>
  <c r="H791" i="132" s="1"/>
  <c r="I791" i="132" s="1"/>
  <c r="F790" i="132"/>
  <c r="H790" i="132" s="1"/>
  <c r="I790" i="132" s="1"/>
  <c r="F789" i="132"/>
  <c r="H789" i="132" s="1"/>
  <c r="I789" i="132" s="1"/>
  <c r="F788" i="132"/>
  <c r="H788" i="132" s="1"/>
  <c r="I788" i="132" s="1"/>
  <c r="F787" i="132"/>
  <c r="H787" i="132" s="1"/>
  <c r="I787" i="132" s="1"/>
  <c r="F786" i="132"/>
  <c r="H786" i="132" s="1"/>
  <c r="I786" i="132" s="1"/>
  <c r="F785" i="132"/>
  <c r="H785" i="132" s="1"/>
  <c r="I785" i="132" s="1"/>
  <c r="F784" i="132"/>
  <c r="H784" i="132" s="1"/>
  <c r="I784" i="132" s="1"/>
  <c r="F783" i="132"/>
  <c r="H783" i="132" s="1"/>
  <c r="I783" i="132" s="1"/>
  <c r="F782" i="132"/>
  <c r="H782" i="132" s="1"/>
  <c r="I782" i="132" s="1"/>
  <c r="F781" i="132"/>
  <c r="H781" i="132" s="1"/>
  <c r="I781" i="132" s="1"/>
  <c r="F780" i="132"/>
  <c r="H780" i="132" s="1"/>
  <c r="I780" i="132" s="1"/>
  <c r="F779" i="132"/>
  <c r="H779" i="132" s="1"/>
  <c r="I779" i="132" s="1"/>
  <c r="F778" i="132"/>
  <c r="H778" i="132" s="1"/>
  <c r="I778" i="132" s="1"/>
  <c r="F777" i="132"/>
  <c r="H777" i="132" s="1"/>
  <c r="I777" i="132" s="1"/>
  <c r="F776" i="132"/>
  <c r="H776" i="132" s="1"/>
  <c r="I776" i="132" s="1"/>
  <c r="F775" i="132"/>
  <c r="H775" i="132" s="1"/>
  <c r="I775" i="132" s="1"/>
  <c r="F774" i="132"/>
  <c r="H774" i="132" s="1"/>
  <c r="I774" i="132" s="1"/>
  <c r="F773" i="132"/>
  <c r="H773" i="132" s="1"/>
  <c r="I773" i="132" s="1"/>
  <c r="F772" i="132"/>
  <c r="H772" i="132" s="1"/>
  <c r="I772" i="132" s="1"/>
  <c r="F771" i="132"/>
  <c r="H771" i="132" s="1"/>
  <c r="I771" i="132" s="1"/>
  <c r="F770" i="132"/>
  <c r="H770" i="132" s="1"/>
  <c r="I770" i="132" s="1"/>
  <c r="F769" i="132"/>
  <c r="H769" i="132" s="1"/>
  <c r="I769" i="132" s="1"/>
  <c r="F768" i="132"/>
  <c r="H768" i="132" s="1"/>
  <c r="I768" i="132" s="1"/>
  <c r="F767" i="132"/>
  <c r="H767" i="132" s="1"/>
  <c r="I767" i="132" s="1"/>
  <c r="F766" i="132"/>
  <c r="H766" i="132" s="1"/>
  <c r="I766" i="132" s="1"/>
  <c r="F765" i="132"/>
  <c r="H765" i="132" s="1"/>
  <c r="I765" i="132" s="1"/>
  <c r="F764" i="132"/>
  <c r="H764" i="132" s="1"/>
  <c r="I764" i="132" s="1"/>
  <c r="F763" i="132"/>
  <c r="H763" i="132" s="1"/>
  <c r="I763" i="132" s="1"/>
  <c r="F762" i="132"/>
  <c r="H762" i="132" s="1"/>
  <c r="I762" i="132" s="1"/>
  <c r="F761" i="132"/>
  <c r="H761" i="132" s="1"/>
  <c r="I761" i="132" s="1"/>
  <c r="F760" i="132"/>
  <c r="H760" i="132" s="1"/>
  <c r="I760" i="132" s="1"/>
  <c r="F759" i="132"/>
  <c r="H759" i="132" s="1"/>
  <c r="I759" i="132" s="1"/>
  <c r="F758" i="132"/>
  <c r="H758" i="132" s="1"/>
  <c r="I758" i="132" s="1"/>
  <c r="F757" i="132"/>
  <c r="H757" i="132" s="1"/>
  <c r="I757" i="132" s="1"/>
  <c r="F756" i="132"/>
  <c r="H756" i="132" s="1"/>
  <c r="I756" i="132" s="1"/>
  <c r="F755" i="132"/>
  <c r="H755" i="132" s="1"/>
  <c r="I755" i="132" s="1"/>
  <c r="F754" i="132"/>
  <c r="H754" i="132" s="1"/>
  <c r="I754" i="132" s="1"/>
  <c r="F753" i="132"/>
  <c r="H753" i="132" s="1"/>
  <c r="I753" i="132" s="1"/>
  <c r="F752" i="132"/>
  <c r="H752" i="132" s="1"/>
  <c r="I752" i="132" s="1"/>
  <c r="F751" i="132"/>
  <c r="H751" i="132" s="1"/>
  <c r="I751" i="132" s="1"/>
  <c r="F750" i="132"/>
  <c r="H750" i="132" s="1"/>
  <c r="I750" i="132" s="1"/>
  <c r="F749" i="132"/>
  <c r="H749" i="132" s="1"/>
  <c r="I749" i="132" s="1"/>
  <c r="I748" i="132"/>
  <c r="C927" i="132"/>
  <c r="C928" i="132" l="1"/>
  <c r="D927" i="132"/>
  <c r="I747" i="132"/>
  <c r="G927" i="132" l="1"/>
  <c r="D926" i="132"/>
  <c r="C929" i="132"/>
  <c r="G926" i="132" l="1"/>
  <c r="D925" i="132"/>
  <c r="C930" i="132"/>
  <c r="G925" i="132" l="1"/>
  <c r="D924" i="132"/>
  <c r="C931" i="132"/>
  <c r="G924" i="132" l="1"/>
  <c r="D923" i="132"/>
  <c r="C932" i="132"/>
  <c r="C933" i="132" l="1"/>
  <c r="G923" i="132"/>
  <c r="D922" i="132"/>
  <c r="G922" i="132" l="1"/>
  <c r="D921" i="132"/>
  <c r="C934" i="132"/>
  <c r="C935" i="132" l="1"/>
  <c r="G921" i="132"/>
  <c r="D920" i="132"/>
  <c r="G920" i="132" l="1"/>
  <c r="D919" i="132"/>
  <c r="C936" i="132"/>
  <c r="C937" i="132" l="1"/>
  <c r="G919" i="132"/>
  <c r="D918" i="132"/>
  <c r="G918" i="132" l="1"/>
  <c r="D917" i="132"/>
  <c r="C938" i="132"/>
  <c r="C939" i="132" l="1"/>
  <c r="G917" i="132"/>
  <c r="D916" i="132"/>
  <c r="G916" i="132" l="1"/>
  <c r="D915" i="132"/>
  <c r="C940" i="132"/>
  <c r="C941" i="132" l="1"/>
  <c r="G915" i="132"/>
  <c r="D914" i="132"/>
  <c r="G914" i="132" l="1"/>
  <c r="D913" i="132"/>
  <c r="C942" i="132"/>
  <c r="C943" i="132" l="1"/>
  <c r="G913" i="132"/>
  <c r="D912" i="132"/>
  <c r="G912" i="132" l="1"/>
  <c r="D911" i="132"/>
  <c r="C944" i="132"/>
  <c r="C945" i="132" l="1"/>
  <c r="G911" i="132"/>
  <c r="D910" i="132"/>
  <c r="G910" i="132" l="1"/>
  <c r="D909" i="132"/>
  <c r="C946" i="132"/>
  <c r="C947" i="132" l="1"/>
  <c r="G909" i="132"/>
  <c r="D908" i="132"/>
  <c r="G908" i="132" l="1"/>
  <c r="D907" i="132"/>
  <c r="C948" i="132"/>
  <c r="C949" i="132" l="1"/>
  <c r="G907" i="132"/>
  <c r="D906" i="132"/>
  <c r="G906" i="132" l="1"/>
  <c r="D905" i="132"/>
  <c r="C950" i="132"/>
  <c r="G905" i="132" l="1"/>
  <c r="D904" i="132"/>
  <c r="C951" i="132"/>
  <c r="C952" i="132" l="1"/>
  <c r="G904" i="132"/>
  <c r="D903" i="132"/>
  <c r="G903" i="132" l="1"/>
  <c r="D902" i="132"/>
  <c r="C953" i="132"/>
  <c r="C954" i="132" l="1"/>
  <c r="G902" i="132"/>
  <c r="D901" i="132"/>
  <c r="G901" i="132" l="1"/>
  <c r="D900" i="132"/>
  <c r="C955" i="132"/>
  <c r="C956" i="132" l="1"/>
  <c r="G900" i="132"/>
  <c r="D899" i="132"/>
  <c r="G899" i="132" l="1"/>
  <c r="D898" i="132"/>
  <c r="C957" i="132"/>
  <c r="C958" i="132" l="1"/>
  <c r="G898" i="132"/>
  <c r="D897" i="132"/>
  <c r="G897" i="132" l="1"/>
  <c r="D896" i="132"/>
  <c r="C959" i="132"/>
  <c r="C960" i="132" l="1"/>
  <c r="G896" i="132"/>
  <c r="D895" i="132"/>
  <c r="G895" i="132" l="1"/>
  <c r="D894" i="132"/>
  <c r="C961" i="132"/>
  <c r="C962" i="132" l="1"/>
  <c r="G894" i="132"/>
  <c r="D893" i="132"/>
  <c r="G893" i="132" l="1"/>
  <c r="D892" i="132"/>
  <c r="C963" i="132"/>
  <c r="G892" i="132" l="1"/>
  <c r="D891" i="132"/>
  <c r="C964" i="132"/>
  <c r="C965" i="132" l="1"/>
  <c r="G891" i="132"/>
  <c r="D890" i="132"/>
  <c r="G890" i="132" l="1"/>
  <c r="D889" i="132"/>
  <c r="C966" i="132"/>
  <c r="C967" i="132" l="1"/>
  <c r="G889" i="132"/>
  <c r="D888" i="132"/>
  <c r="G888" i="132" l="1"/>
  <c r="D887" i="132"/>
  <c r="C968" i="132"/>
  <c r="C969" i="132" l="1"/>
  <c r="G887" i="132"/>
  <c r="D886" i="132"/>
  <c r="C970" i="132" l="1"/>
  <c r="G886" i="132"/>
  <c r="D885" i="132"/>
  <c r="G885" i="132" l="1"/>
  <c r="D884" i="132"/>
  <c r="C971" i="132"/>
  <c r="G884" i="132" l="1"/>
  <c r="D883" i="132"/>
  <c r="C972" i="132"/>
  <c r="G883" i="132" l="1"/>
  <c r="D882" i="132"/>
  <c r="C973" i="132"/>
  <c r="C974" i="132" l="1"/>
  <c r="G882" i="132"/>
  <c r="D881" i="132"/>
  <c r="G881" i="132" l="1"/>
  <c r="D880" i="132"/>
  <c r="C975" i="132"/>
  <c r="C976" i="132" l="1"/>
  <c r="G880" i="132"/>
  <c r="D879" i="132"/>
  <c r="G879" i="132" l="1"/>
  <c r="D878" i="132"/>
  <c r="C977" i="132"/>
  <c r="C978" i="132" l="1"/>
  <c r="G878" i="132"/>
  <c r="D877" i="132"/>
  <c r="G877" i="132" l="1"/>
  <c r="D876" i="132"/>
  <c r="C979" i="132"/>
  <c r="C980" i="132" l="1"/>
  <c r="G876" i="132"/>
  <c r="D875" i="132"/>
  <c r="G875" i="132" l="1"/>
  <c r="D874" i="132"/>
  <c r="C981" i="132"/>
  <c r="G874" i="132" l="1"/>
  <c r="D873" i="132"/>
  <c r="C982" i="132"/>
  <c r="C983" i="132" l="1"/>
  <c r="G873" i="132"/>
  <c r="D872" i="132"/>
  <c r="G872" i="132" l="1"/>
  <c r="D871" i="132"/>
  <c r="C984" i="132"/>
  <c r="C985" i="132" l="1"/>
  <c r="G871" i="132"/>
  <c r="D870" i="132"/>
  <c r="G870" i="132" l="1"/>
  <c r="D869" i="132"/>
  <c r="C986" i="132"/>
  <c r="C987" i="132" l="1"/>
  <c r="G869" i="132"/>
  <c r="D868" i="132"/>
  <c r="G868" i="132" l="1"/>
  <c r="D867" i="132"/>
  <c r="C988" i="132"/>
  <c r="C989" i="132" l="1"/>
  <c r="G867" i="132"/>
  <c r="D866" i="132"/>
  <c r="G866" i="132" l="1"/>
  <c r="D865" i="132"/>
  <c r="C990" i="132"/>
  <c r="G865" i="132" l="1"/>
  <c r="D864" i="132"/>
  <c r="C991" i="132"/>
  <c r="C992" i="132" l="1"/>
  <c r="G864" i="132"/>
  <c r="D863" i="132"/>
  <c r="G863" i="132" l="1"/>
  <c r="D862" i="132"/>
  <c r="C993" i="132"/>
  <c r="C994" i="132" l="1"/>
  <c r="G862" i="132"/>
  <c r="D861" i="132"/>
  <c r="G861" i="132" l="1"/>
  <c r="D860" i="132"/>
  <c r="C995" i="132"/>
  <c r="C996" i="132" l="1"/>
  <c r="G860" i="132"/>
  <c r="D859" i="132"/>
  <c r="G859" i="132" l="1"/>
  <c r="D858" i="132"/>
  <c r="C997" i="132"/>
  <c r="C998" i="132" l="1"/>
  <c r="G858" i="132"/>
  <c r="D857" i="132"/>
  <c r="G857" i="132" l="1"/>
  <c r="D856" i="132"/>
  <c r="C999" i="132"/>
  <c r="C1000" i="132" l="1"/>
  <c r="G856" i="132"/>
  <c r="D855" i="132"/>
  <c r="G855" i="132" l="1"/>
  <c r="D854" i="132"/>
  <c r="C1001" i="132"/>
  <c r="C1002" i="132" l="1"/>
  <c r="G854" i="132"/>
  <c r="D853" i="132"/>
  <c r="G853" i="132" l="1"/>
  <c r="D852" i="132"/>
  <c r="C1003" i="132"/>
  <c r="C1004" i="132" l="1"/>
  <c r="G852" i="132"/>
  <c r="D851" i="132"/>
  <c r="G851" i="132" l="1"/>
  <c r="D850" i="132"/>
  <c r="C1005" i="132"/>
  <c r="C1006" i="132" l="1"/>
  <c r="G850" i="132"/>
  <c r="D849" i="132"/>
  <c r="G849" i="132" l="1"/>
  <c r="D848" i="132"/>
  <c r="C1007" i="132"/>
  <c r="C1008" i="132" l="1"/>
  <c r="G848" i="132"/>
  <c r="D847" i="132"/>
  <c r="G847" i="132" l="1"/>
  <c r="D846" i="132"/>
  <c r="C1009" i="132"/>
  <c r="C1010" i="132" l="1"/>
  <c r="G846" i="132"/>
  <c r="D845" i="132"/>
  <c r="G845" i="132" l="1"/>
  <c r="D844" i="132"/>
  <c r="C1011" i="132"/>
  <c r="C1012" i="132" l="1"/>
  <c r="G844" i="132"/>
  <c r="D843" i="132"/>
  <c r="G843" i="132" l="1"/>
  <c r="D842" i="132"/>
  <c r="C1013" i="132"/>
  <c r="C1014" i="132" l="1"/>
  <c r="G842" i="132"/>
  <c r="D841" i="132"/>
  <c r="G841" i="132" l="1"/>
  <c r="D840" i="132"/>
  <c r="C1015" i="132"/>
  <c r="C1016" i="132" l="1"/>
  <c r="G840" i="132"/>
  <c r="D839" i="132"/>
  <c r="G839" i="132" l="1"/>
  <c r="D838" i="132"/>
  <c r="C1017" i="132"/>
  <c r="C1018" i="132" l="1"/>
  <c r="F838" i="132"/>
  <c r="H838" i="132" s="1"/>
  <c r="G838" i="132"/>
  <c r="D837" i="132"/>
  <c r="I838" i="132" l="1"/>
  <c r="F837" i="132"/>
  <c r="H837" i="132" s="1"/>
  <c r="G837" i="132"/>
  <c r="F927" i="132"/>
  <c r="H927" i="132" s="1"/>
  <c r="I927" i="132" s="1"/>
  <c r="F926" i="132"/>
  <c r="H926" i="132" s="1"/>
  <c r="I926" i="132" s="1"/>
  <c r="F925" i="132"/>
  <c r="H925" i="132" s="1"/>
  <c r="I925" i="132" s="1"/>
  <c r="F924" i="132"/>
  <c r="H924" i="132" s="1"/>
  <c r="I924" i="132" s="1"/>
  <c r="F923" i="132"/>
  <c r="H923" i="132" s="1"/>
  <c r="I923" i="132" s="1"/>
  <c r="F922" i="132"/>
  <c r="H922" i="132" s="1"/>
  <c r="I922" i="132" s="1"/>
  <c r="F921" i="132"/>
  <c r="H921" i="132" s="1"/>
  <c r="I921" i="132" s="1"/>
  <c r="F920" i="132"/>
  <c r="H920" i="132" s="1"/>
  <c r="I920" i="132" s="1"/>
  <c r="F919" i="132"/>
  <c r="H919" i="132" s="1"/>
  <c r="I919" i="132" s="1"/>
  <c r="F918" i="132"/>
  <c r="H918" i="132" s="1"/>
  <c r="I918" i="132" s="1"/>
  <c r="F917" i="132"/>
  <c r="H917" i="132" s="1"/>
  <c r="I917" i="132" s="1"/>
  <c r="F916" i="132"/>
  <c r="H916" i="132" s="1"/>
  <c r="I916" i="132" s="1"/>
  <c r="F915" i="132"/>
  <c r="H915" i="132" s="1"/>
  <c r="I915" i="132" s="1"/>
  <c r="F914" i="132"/>
  <c r="H914" i="132" s="1"/>
  <c r="I914" i="132" s="1"/>
  <c r="F913" i="132"/>
  <c r="H913" i="132" s="1"/>
  <c r="I913" i="132" s="1"/>
  <c r="F912" i="132"/>
  <c r="H912" i="132" s="1"/>
  <c r="I912" i="132" s="1"/>
  <c r="F911" i="132"/>
  <c r="H911" i="132" s="1"/>
  <c r="I911" i="132" s="1"/>
  <c r="F910" i="132"/>
  <c r="H910" i="132" s="1"/>
  <c r="I910" i="132" s="1"/>
  <c r="F909" i="132"/>
  <c r="H909" i="132" s="1"/>
  <c r="I909" i="132" s="1"/>
  <c r="F908" i="132"/>
  <c r="H908" i="132" s="1"/>
  <c r="I908" i="132" s="1"/>
  <c r="F907" i="132"/>
  <c r="H907" i="132" s="1"/>
  <c r="I907" i="132" s="1"/>
  <c r="F906" i="132"/>
  <c r="H906" i="132" s="1"/>
  <c r="I906" i="132" s="1"/>
  <c r="F905" i="132"/>
  <c r="H905" i="132" s="1"/>
  <c r="I905" i="132" s="1"/>
  <c r="F904" i="132"/>
  <c r="H904" i="132" s="1"/>
  <c r="I904" i="132" s="1"/>
  <c r="F903" i="132"/>
  <c r="H903" i="132" s="1"/>
  <c r="I903" i="132" s="1"/>
  <c r="F902" i="132"/>
  <c r="H902" i="132" s="1"/>
  <c r="I902" i="132" s="1"/>
  <c r="F901" i="132"/>
  <c r="H901" i="132" s="1"/>
  <c r="I901" i="132" s="1"/>
  <c r="F900" i="132"/>
  <c r="H900" i="132" s="1"/>
  <c r="I900" i="132" s="1"/>
  <c r="F899" i="132"/>
  <c r="H899" i="132" s="1"/>
  <c r="I899" i="132" s="1"/>
  <c r="F898" i="132"/>
  <c r="H898" i="132" s="1"/>
  <c r="I898" i="132" s="1"/>
  <c r="F897" i="132"/>
  <c r="H897" i="132" s="1"/>
  <c r="I897" i="132" s="1"/>
  <c r="F896" i="132"/>
  <c r="H896" i="132" s="1"/>
  <c r="I896" i="132" s="1"/>
  <c r="F895" i="132"/>
  <c r="H895" i="132" s="1"/>
  <c r="I895" i="132" s="1"/>
  <c r="F894" i="132"/>
  <c r="H894" i="132" s="1"/>
  <c r="I894" i="132" s="1"/>
  <c r="F893" i="132"/>
  <c r="H893" i="132" s="1"/>
  <c r="I893" i="132" s="1"/>
  <c r="F892" i="132"/>
  <c r="H892" i="132" s="1"/>
  <c r="I892" i="132" s="1"/>
  <c r="F891" i="132"/>
  <c r="H891" i="132" s="1"/>
  <c r="I891" i="132" s="1"/>
  <c r="F890" i="132"/>
  <c r="H890" i="132" s="1"/>
  <c r="I890" i="132" s="1"/>
  <c r="F889" i="132"/>
  <c r="H889" i="132" s="1"/>
  <c r="I889" i="132" s="1"/>
  <c r="F888" i="132"/>
  <c r="H888" i="132" s="1"/>
  <c r="I888" i="132" s="1"/>
  <c r="F887" i="132"/>
  <c r="H887" i="132" s="1"/>
  <c r="I887" i="132" s="1"/>
  <c r="F886" i="132"/>
  <c r="H886" i="132" s="1"/>
  <c r="I886" i="132" s="1"/>
  <c r="F885" i="132"/>
  <c r="H885" i="132" s="1"/>
  <c r="I885" i="132" s="1"/>
  <c r="F884" i="132"/>
  <c r="H884" i="132" s="1"/>
  <c r="I884" i="132" s="1"/>
  <c r="F883" i="132"/>
  <c r="H883" i="132" s="1"/>
  <c r="I883" i="132" s="1"/>
  <c r="F882" i="132"/>
  <c r="H882" i="132" s="1"/>
  <c r="I882" i="132" s="1"/>
  <c r="F881" i="132"/>
  <c r="H881" i="132" s="1"/>
  <c r="I881" i="132" s="1"/>
  <c r="F880" i="132"/>
  <c r="H880" i="132" s="1"/>
  <c r="I880" i="132" s="1"/>
  <c r="F879" i="132"/>
  <c r="H879" i="132" s="1"/>
  <c r="I879" i="132" s="1"/>
  <c r="F878" i="132"/>
  <c r="H878" i="132" s="1"/>
  <c r="I878" i="132" s="1"/>
  <c r="F877" i="132"/>
  <c r="H877" i="132" s="1"/>
  <c r="I877" i="132" s="1"/>
  <c r="F876" i="132"/>
  <c r="H876" i="132" s="1"/>
  <c r="I876" i="132" s="1"/>
  <c r="F875" i="132"/>
  <c r="H875" i="132" s="1"/>
  <c r="I875" i="132" s="1"/>
  <c r="F874" i="132"/>
  <c r="H874" i="132" s="1"/>
  <c r="I874" i="132" s="1"/>
  <c r="F873" i="132"/>
  <c r="H873" i="132" s="1"/>
  <c r="I873" i="132" s="1"/>
  <c r="F872" i="132"/>
  <c r="H872" i="132" s="1"/>
  <c r="I872" i="132" s="1"/>
  <c r="F871" i="132"/>
  <c r="H871" i="132" s="1"/>
  <c r="I871" i="132" s="1"/>
  <c r="F870" i="132"/>
  <c r="H870" i="132" s="1"/>
  <c r="I870" i="132" s="1"/>
  <c r="F869" i="132"/>
  <c r="H869" i="132" s="1"/>
  <c r="I869" i="132" s="1"/>
  <c r="F868" i="132"/>
  <c r="H868" i="132" s="1"/>
  <c r="I868" i="132" s="1"/>
  <c r="F867" i="132"/>
  <c r="H867" i="132" s="1"/>
  <c r="I867" i="132" s="1"/>
  <c r="F866" i="132"/>
  <c r="H866" i="132" s="1"/>
  <c r="I866" i="132" s="1"/>
  <c r="F865" i="132"/>
  <c r="H865" i="132" s="1"/>
  <c r="I865" i="132" s="1"/>
  <c r="F864" i="132"/>
  <c r="H864" i="132" s="1"/>
  <c r="I864" i="132" s="1"/>
  <c r="F863" i="132"/>
  <c r="H863" i="132" s="1"/>
  <c r="I863" i="132" s="1"/>
  <c r="F862" i="132"/>
  <c r="H862" i="132" s="1"/>
  <c r="I862" i="132" s="1"/>
  <c r="F861" i="132"/>
  <c r="H861" i="132" s="1"/>
  <c r="I861" i="132" s="1"/>
  <c r="F860" i="132"/>
  <c r="H860" i="132" s="1"/>
  <c r="I860" i="132" s="1"/>
  <c r="F859" i="132"/>
  <c r="H859" i="132" s="1"/>
  <c r="I859" i="132" s="1"/>
  <c r="F858" i="132"/>
  <c r="H858" i="132" s="1"/>
  <c r="I858" i="132" s="1"/>
  <c r="F857" i="132"/>
  <c r="H857" i="132" s="1"/>
  <c r="I857" i="132" s="1"/>
  <c r="F856" i="132"/>
  <c r="H856" i="132" s="1"/>
  <c r="I856" i="132" s="1"/>
  <c r="F855" i="132"/>
  <c r="H855" i="132" s="1"/>
  <c r="I855" i="132" s="1"/>
  <c r="F854" i="132"/>
  <c r="H854" i="132" s="1"/>
  <c r="I854" i="132" s="1"/>
  <c r="F853" i="132"/>
  <c r="H853" i="132" s="1"/>
  <c r="I853" i="132" s="1"/>
  <c r="F852" i="132"/>
  <c r="H852" i="132" s="1"/>
  <c r="I852" i="132" s="1"/>
  <c r="F851" i="132"/>
  <c r="H851" i="132" s="1"/>
  <c r="I851" i="132" s="1"/>
  <c r="F850" i="132"/>
  <c r="H850" i="132" s="1"/>
  <c r="I850" i="132" s="1"/>
  <c r="F849" i="132"/>
  <c r="H849" i="132" s="1"/>
  <c r="I849" i="132" s="1"/>
  <c r="F848" i="132"/>
  <c r="H848" i="132" s="1"/>
  <c r="I848" i="132" s="1"/>
  <c r="F847" i="132"/>
  <c r="H847" i="132" s="1"/>
  <c r="I847" i="132" s="1"/>
  <c r="F846" i="132"/>
  <c r="H846" i="132" s="1"/>
  <c r="I846" i="132" s="1"/>
  <c r="F845" i="132"/>
  <c r="H845" i="132" s="1"/>
  <c r="I845" i="132" s="1"/>
  <c r="F844" i="132"/>
  <c r="H844" i="132" s="1"/>
  <c r="I844" i="132" s="1"/>
  <c r="F843" i="132"/>
  <c r="H843" i="132" s="1"/>
  <c r="I843" i="132" s="1"/>
  <c r="F842" i="132"/>
  <c r="H842" i="132" s="1"/>
  <c r="I842" i="132" s="1"/>
  <c r="F841" i="132"/>
  <c r="H841" i="132" s="1"/>
  <c r="I841" i="132" s="1"/>
  <c r="F840" i="132"/>
  <c r="H840" i="132" s="1"/>
  <c r="I840" i="132" s="1"/>
  <c r="F839" i="132"/>
  <c r="H839" i="132" s="1"/>
  <c r="I839" i="132" s="1"/>
  <c r="C1019" i="132"/>
  <c r="D1019" i="132" l="1"/>
  <c r="C1020" i="132"/>
  <c r="I837" i="132"/>
  <c r="C1021" i="132" l="1"/>
  <c r="G1019" i="132"/>
  <c r="D1018" i="132"/>
  <c r="G1018" i="132" l="1"/>
  <c r="D1017" i="132"/>
  <c r="C1022" i="132"/>
  <c r="C1023" i="132" l="1"/>
  <c r="G1017" i="132"/>
  <c r="D1016" i="132"/>
  <c r="G1016" i="132" l="1"/>
  <c r="D1015" i="132"/>
  <c r="C1024" i="132"/>
  <c r="C1025" i="132" l="1"/>
  <c r="G1015" i="132"/>
  <c r="D1014" i="132"/>
  <c r="G1014" i="132" l="1"/>
  <c r="D1013" i="132"/>
  <c r="C1026" i="132"/>
  <c r="C1027" i="132" l="1"/>
  <c r="G1013" i="132"/>
  <c r="D1012" i="132"/>
  <c r="G1012" i="132" l="1"/>
  <c r="D1011" i="132"/>
  <c r="C1028" i="132"/>
  <c r="G1011" i="132" l="1"/>
  <c r="D1010" i="132"/>
  <c r="C1029" i="132"/>
  <c r="C1030" i="132" l="1"/>
  <c r="G1010" i="132"/>
  <c r="D1009" i="132"/>
  <c r="G1009" i="132" l="1"/>
  <c r="D1008" i="132"/>
  <c r="C1031" i="132"/>
  <c r="G1008" i="132" l="1"/>
  <c r="D1007" i="132"/>
  <c r="C1032" i="132"/>
  <c r="C1033" i="132" l="1"/>
  <c r="G1007" i="132"/>
  <c r="D1006" i="132"/>
  <c r="G1006" i="132" l="1"/>
  <c r="D1005" i="132"/>
  <c r="C1034" i="132"/>
  <c r="C1035" i="132" l="1"/>
  <c r="G1005" i="132"/>
  <c r="D1004" i="132"/>
  <c r="G1004" i="132" l="1"/>
  <c r="D1003" i="132"/>
  <c r="C1036" i="132"/>
  <c r="C1037" i="132" l="1"/>
  <c r="G1003" i="132"/>
  <c r="D1002" i="132"/>
  <c r="G1002" i="132" l="1"/>
  <c r="D1001" i="132"/>
  <c r="C1038" i="132"/>
  <c r="G1001" i="132" l="1"/>
  <c r="D1000" i="132"/>
  <c r="C1039" i="132"/>
  <c r="C1040" i="132" l="1"/>
  <c r="G1000" i="132"/>
  <c r="D999" i="132"/>
  <c r="G999" i="132" l="1"/>
  <c r="D998" i="132"/>
  <c r="C1041" i="132"/>
  <c r="C1042" i="132" l="1"/>
  <c r="G998" i="132"/>
  <c r="D997" i="132"/>
  <c r="G997" i="132" l="1"/>
  <c r="D996" i="132"/>
  <c r="C1043" i="132"/>
  <c r="C1044" i="132" l="1"/>
  <c r="G996" i="132"/>
  <c r="D995" i="132"/>
  <c r="G995" i="132" l="1"/>
  <c r="D994" i="132"/>
  <c r="C1045" i="132"/>
  <c r="C1046" i="132" l="1"/>
  <c r="G994" i="132"/>
  <c r="D993" i="132"/>
  <c r="G993" i="132" l="1"/>
  <c r="D992" i="132"/>
  <c r="C1047" i="132"/>
  <c r="G992" i="132" l="1"/>
  <c r="D991" i="132"/>
  <c r="C1048" i="132"/>
  <c r="G991" i="132" l="1"/>
  <c r="D990" i="132"/>
  <c r="C1049" i="132"/>
  <c r="G990" i="132" l="1"/>
  <c r="D989" i="132"/>
  <c r="C1050" i="132"/>
  <c r="C1051" i="132" l="1"/>
  <c r="G989" i="132"/>
  <c r="D988" i="132"/>
  <c r="G988" i="132" l="1"/>
  <c r="D987" i="132"/>
  <c r="C1052" i="132"/>
  <c r="C1053" i="132" l="1"/>
  <c r="G987" i="132"/>
  <c r="D986" i="132"/>
  <c r="G986" i="132" l="1"/>
  <c r="D985" i="132"/>
  <c r="C1054" i="132"/>
  <c r="C1055" i="132" l="1"/>
  <c r="G985" i="132"/>
  <c r="D984" i="132"/>
  <c r="G984" i="132" l="1"/>
  <c r="D983" i="132"/>
  <c r="C1056" i="132"/>
  <c r="C1057" i="132" l="1"/>
  <c r="G983" i="132"/>
  <c r="D982" i="132"/>
  <c r="G982" i="132" l="1"/>
  <c r="D981" i="132"/>
  <c r="C1058" i="132"/>
  <c r="C1059" i="132" l="1"/>
  <c r="G981" i="132"/>
  <c r="D980" i="132"/>
  <c r="C1060" i="132" l="1"/>
  <c r="G980" i="132"/>
  <c r="D979" i="132"/>
  <c r="G979" i="132" l="1"/>
  <c r="D978" i="132"/>
  <c r="C1061" i="132"/>
  <c r="C1062" i="132" l="1"/>
  <c r="G978" i="132"/>
  <c r="D977" i="132"/>
  <c r="G977" i="132" l="1"/>
  <c r="D976" i="132"/>
  <c r="C1063" i="132"/>
  <c r="G976" i="132" l="1"/>
  <c r="D975" i="132"/>
  <c r="C1064" i="132"/>
  <c r="C1065" i="132" l="1"/>
  <c r="G975" i="132"/>
  <c r="D974" i="132"/>
  <c r="G974" i="132" l="1"/>
  <c r="D973" i="132"/>
  <c r="C1066" i="132"/>
  <c r="C1067" i="132" l="1"/>
  <c r="G973" i="132"/>
  <c r="D972" i="132"/>
  <c r="G972" i="132" l="1"/>
  <c r="D971" i="132"/>
  <c r="C1068" i="132"/>
  <c r="C1069" i="132" l="1"/>
  <c r="G971" i="132"/>
  <c r="D970" i="132"/>
  <c r="G970" i="132" l="1"/>
  <c r="D969" i="132"/>
  <c r="C1070" i="132"/>
  <c r="C1071" i="132" l="1"/>
  <c r="G969" i="132"/>
  <c r="D968" i="132"/>
  <c r="G968" i="132" l="1"/>
  <c r="D967" i="132"/>
  <c r="C1072" i="132"/>
  <c r="G967" i="132" l="1"/>
  <c r="D966" i="132"/>
  <c r="C1073" i="132"/>
  <c r="G966" i="132" l="1"/>
  <c r="D965" i="132"/>
  <c r="C1074" i="132"/>
  <c r="C1075" i="132" l="1"/>
  <c r="G965" i="132"/>
  <c r="D964" i="132"/>
  <c r="G964" i="132" l="1"/>
  <c r="D963" i="132"/>
  <c r="C1076" i="132"/>
  <c r="C1077" i="132" l="1"/>
  <c r="G963" i="132"/>
  <c r="D962" i="132"/>
  <c r="G962" i="132" l="1"/>
  <c r="D961" i="132"/>
  <c r="C1078" i="132"/>
  <c r="C1079" i="132" l="1"/>
  <c r="G961" i="132"/>
  <c r="D960" i="132"/>
  <c r="G960" i="132" l="1"/>
  <c r="D959" i="132"/>
  <c r="C1080" i="132"/>
  <c r="C1081" i="132" l="1"/>
  <c r="G959" i="132"/>
  <c r="D958" i="132"/>
  <c r="G958" i="132" l="1"/>
  <c r="D957" i="132"/>
  <c r="C1082" i="132"/>
  <c r="C1083" i="132" l="1"/>
  <c r="G957" i="132"/>
  <c r="D956" i="132"/>
  <c r="G956" i="132" l="1"/>
  <c r="D955" i="132"/>
  <c r="C1084" i="132"/>
  <c r="C1085" i="132" l="1"/>
  <c r="G955" i="132"/>
  <c r="D954" i="132"/>
  <c r="G954" i="132" l="1"/>
  <c r="D953" i="132"/>
  <c r="C1086" i="132"/>
  <c r="C1087" i="132" l="1"/>
  <c r="G953" i="132"/>
  <c r="D952" i="132"/>
  <c r="G952" i="132" l="1"/>
  <c r="D951" i="132"/>
  <c r="C1088" i="132"/>
  <c r="C1089" i="132" l="1"/>
  <c r="G951" i="132"/>
  <c r="D950" i="132"/>
  <c r="G950" i="132" l="1"/>
  <c r="D949" i="132"/>
  <c r="C1090" i="132"/>
  <c r="C1091" i="132" l="1"/>
  <c r="G949" i="132"/>
  <c r="D948" i="132"/>
  <c r="G948" i="132" l="1"/>
  <c r="D947" i="132"/>
  <c r="C1092" i="132"/>
  <c r="G947" i="132" l="1"/>
  <c r="D946" i="132"/>
  <c r="C1093" i="132"/>
  <c r="C1094" i="132" l="1"/>
  <c r="G946" i="132"/>
  <c r="D945" i="132"/>
  <c r="C1095" i="132" l="1"/>
  <c r="G945" i="132"/>
  <c r="D944" i="132"/>
  <c r="G944" i="132" l="1"/>
  <c r="D943" i="132"/>
  <c r="C1096" i="132"/>
  <c r="C1097" i="132" l="1"/>
  <c r="G943" i="132"/>
  <c r="D942" i="132"/>
  <c r="G942" i="132" l="1"/>
  <c r="D941" i="132"/>
  <c r="C1098" i="132"/>
  <c r="C1099" i="132" l="1"/>
  <c r="G941" i="132"/>
  <c r="D940" i="132"/>
  <c r="G940" i="132" l="1"/>
  <c r="D939" i="132"/>
  <c r="C1100" i="132"/>
  <c r="C1101" i="132" l="1"/>
  <c r="G939" i="132"/>
  <c r="D938" i="132"/>
  <c r="G938" i="132" l="1"/>
  <c r="D937" i="132"/>
  <c r="C1102" i="132"/>
  <c r="C1103" i="132" l="1"/>
  <c r="G937" i="132"/>
  <c r="D936" i="132"/>
  <c r="G936" i="132" l="1"/>
  <c r="D935" i="132"/>
  <c r="C1104" i="132"/>
  <c r="C1105" i="132" l="1"/>
  <c r="G935" i="132"/>
  <c r="D934" i="132"/>
  <c r="G934" i="132" l="1"/>
  <c r="D933" i="132"/>
  <c r="C1106" i="132"/>
  <c r="C1107" i="132" l="1"/>
  <c r="G933" i="132"/>
  <c r="D932" i="132"/>
  <c r="G932" i="132" l="1"/>
  <c r="D931" i="132"/>
  <c r="C1108" i="132"/>
  <c r="C1109" i="132" l="1"/>
  <c r="G931" i="132"/>
  <c r="D930" i="132"/>
  <c r="G930" i="132" l="1"/>
  <c r="D929" i="132"/>
  <c r="C1110" i="132"/>
  <c r="F929" i="132" l="1"/>
  <c r="H929" i="132" s="1"/>
  <c r="G929" i="132"/>
  <c r="D928" i="132"/>
  <c r="C1111" i="132"/>
  <c r="D1111" i="132" l="1"/>
  <c r="C1112" i="132"/>
  <c r="F928" i="132"/>
  <c r="H928" i="132" s="1"/>
  <c r="G928" i="132"/>
  <c r="F1019" i="132"/>
  <c r="H1019" i="132" s="1"/>
  <c r="I1019" i="132" s="1"/>
  <c r="F1018" i="132"/>
  <c r="H1018" i="132" s="1"/>
  <c r="I1018" i="132" s="1"/>
  <c r="F1017" i="132"/>
  <c r="H1017" i="132" s="1"/>
  <c r="I1017" i="132" s="1"/>
  <c r="F1016" i="132"/>
  <c r="H1016" i="132" s="1"/>
  <c r="I1016" i="132" s="1"/>
  <c r="F1015" i="132"/>
  <c r="H1015" i="132" s="1"/>
  <c r="I1015" i="132" s="1"/>
  <c r="F1014" i="132"/>
  <c r="H1014" i="132" s="1"/>
  <c r="I1014" i="132" s="1"/>
  <c r="F1013" i="132"/>
  <c r="H1013" i="132" s="1"/>
  <c r="I1013" i="132" s="1"/>
  <c r="F1012" i="132"/>
  <c r="H1012" i="132" s="1"/>
  <c r="I1012" i="132" s="1"/>
  <c r="F1011" i="132"/>
  <c r="H1011" i="132" s="1"/>
  <c r="I1011" i="132" s="1"/>
  <c r="F1010" i="132"/>
  <c r="H1010" i="132" s="1"/>
  <c r="I1010" i="132" s="1"/>
  <c r="F1009" i="132"/>
  <c r="H1009" i="132" s="1"/>
  <c r="I1009" i="132" s="1"/>
  <c r="F1008" i="132"/>
  <c r="H1008" i="132" s="1"/>
  <c r="I1008" i="132" s="1"/>
  <c r="F1007" i="132"/>
  <c r="H1007" i="132" s="1"/>
  <c r="I1007" i="132" s="1"/>
  <c r="F1006" i="132"/>
  <c r="H1006" i="132" s="1"/>
  <c r="I1006" i="132" s="1"/>
  <c r="F1005" i="132"/>
  <c r="H1005" i="132" s="1"/>
  <c r="I1005" i="132" s="1"/>
  <c r="F1004" i="132"/>
  <c r="H1004" i="132" s="1"/>
  <c r="I1004" i="132" s="1"/>
  <c r="F1003" i="132"/>
  <c r="H1003" i="132" s="1"/>
  <c r="I1003" i="132" s="1"/>
  <c r="F1002" i="132"/>
  <c r="H1002" i="132" s="1"/>
  <c r="I1002" i="132" s="1"/>
  <c r="F1001" i="132"/>
  <c r="H1001" i="132" s="1"/>
  <c r="I1001" i="132" s="1"/>
  <c r="F1000" i="132"/>
  <c r="H1000" i="132" s="1"/>
  <c r="I1000" i="132" s="1"/>
  <c r="F999" i="132"/>
  <c r="H999" i="132" s="1"/>
  <c r="I999" i="132" s="1"/>
  <c r="F998" i="132"/>
  <c r="H998" i="132" s="1"/>
  <c r="I998" i="132" s="1"/>
  <c r="F997" i="132"/>
  <c r="H997" i="132" s="1"/>
  <c r="I997" i="132" s="1"/>
  <c r="F996" i="132"/>
  <c r="H996" i="132" s="1"/>
  <c r="I996" i="132" s="1"/>
  <c r="F995" i="132"/>
  <c r="H995" i="132" s="1"/>
  <c r="I995" i="132" s="1"/>
  <c r="F994" i="132"/>
  <c r="H994" i="132" s="1"/>
  <c r="I994" i="132" s="1"/>
  <c r="F993" i="132"/>
  <c r="H993" i="132" s="1"/>
  <c r="I993" i="132" s="1"/>
  <c r="F992" i="132"/>
  <c r="H992" i="132" s="1"/>
  <c r="I992" i="132" s="1"/>
  <c r="F991" i="132"/>
  <c r="H991" i="132" s="1"/>
  <c r="I991" i="132" s="1"/>
  <c r="F990" i="132"/>
  <c r="H990" i="132" s="1"/>
  <c r="I990" i="132" s="1"/>
  <c r="F989" i="132"/>
  <c r="H989" i="132" s="1"/>
  <c r="I989" i="132" s="1"/>
  <c r="F988" i="132"/>
  <c r="H988" i="132" s="1"/>
  <c r="I988" i="132" s="1"/>
  <c r="F987" i="132"/>
  <c r="H987" i="132" s="1"/>
  <c r="I987" i="132" s="1"/>
  <c r="F986" i="132"/>
  <c r="H986" i="132" s="1"/>
  <c r="I986" i="132" s="1"/>
  <c r="F985" i="132"/>
  <c r="H985" i="132" s="1"/>
  <c r="I985" i="132" s="1"/>
  <c r="F984" i="132"/>
  <c r="H984" i="132" s="1"/>
  <c r="I984" i="132" s="1"/>
  <c r="F983" i="132"/>
  <c r="H983" i="132" s="1"/>
  <c r="I983" i="132" s="1"/>
  <c r="F982" i="132"/>
  <c r="H982" i="132" s="1"/>
  <c r="I982" i="132" s="1"/>
  <c r="F981" i="132"/>
  <c r="H981" i="132" s="1"/>
  <c r="I981" i="132" s="1"/>
  <c r="F980" i="132"/>
  <c r="H980" i="132" s="1"/>
  <c r="I980" i="132" s="1"/>
  <c r="F979" i="132"/>
  <c r="H979" i="132" s="1"/>
  <c r="I979" i="132" s="1"/>
  <c r="F978" i="132"/>
  <c r="H978" i="132" s="1"/>
  <c r="I978" i="132" s="1"/>
  <c r="F977" i="132"/>
  <c r="H977" i="132" s="1"/>
  <c r="I977" i="132" s="1"/>
  <c r="F976" i="132"/>
  <c r="H976" i="132" s="1"/>
  <c r="I976" i="132" s="1"/>
  <c r="F975" i="132"/>
  <c r="H975" i="132" s="1"/>
  <c r="I975" i="132" s="1"/>
  <c r="F974" i="132"/>
  <c r="H974" i="132" s="1"/>
  <c r="I974" i="132" s="1"/>
  <c r="F973" i="132"/>
  <c r="H973" i="132" s="1"/>
  <c r="I973" i="132" s="1"/>
  <c r="F972" i="132"/>
  <c r="H972" i="132" s="1"/>
  <c r="I972" i="132" s="1"/>
  <c r="F971" i="132"/>
  <c r="H971" i="132" s="1"/>
  <c r="I971" i="132" s="1"/>
  <c r="F970" i="132"/>
  <c r="H970" i="132" s="1"/>
  <c r="I970" i="132" s="1"/>
  <c r="F969" i="132"/>
  <c r="H969" i="132" s="1"/>
  <c r="I969" i="132" s="1"/>
  <c r="F968" i="132"/>
  <c r="H968" i="132" s="1"/>
  <c r="I968" i="132" s="1"/>
  <c r="F967" i="132"/>
  <c r="H967" i="132" s="1"/>
  <c r="I967" i="132" s="1"/>
  <c r="F966" i="132"/>
  <c r="H966" i="132" s="1"/>
  <c r="I966" i="132" s="1"/>
  <c r="F965" i="132"/>
  <c r="H965" i="132" s="1"/>
  <c r="I965" i="132" s="1"/>
  <c r="F964" i="132"/>
  <c r="H964" i="132" s="1"/>
  <c r="I964" i="132" s="1"/>
  <c r="F963" i="132"/>
  <c r="H963" i="132" s="1"/>
  <c r="I963" i="132" s="1"/>
  <c r="F962" i="132"/>
  <c r="H962" i="132" s="1"/>
  <c r="I962" i="132" s="1"/>
  <c r="F961" i="132"/>
  <c r="H961" i="132" s="1"/>
  <c r="I961" i="132" s="1"/>
  <c r="F960" i="132"/>
  <c r="H960" i="132" s="1"/>
  <c r="I960" i="132" s="1"/>
  <c r="F959" i="132"/>
  <c r="H959" i="132" s="1"/>
  <c r="I959" i="132" s="1"/>
  <c r="F958" i="132"/>
  <c r="H958" i="132" s="1"/>
  <c r="I958" i="132" s="1"/>
  <c r="F957" i="132"/>
  <c r="H957" i="132" s="1"/>
  <c r="I957" i="132" s="1"/>
  <c r="F956" i="132"/>
  <c r="H956" i="132" s="1"/>
  <c r="I956" i="132" s="1"/>
  <c r="F955" i="132"/>
  <c r="H955" i="132" s="1"/>
  <c r="I955" i="132" s="1"/>
  <c r="F954" i="132"/>
  <c r="H954" i="132" s="1"/>
  <c r="I954" i="132" s="1"/>
  <c r="F953" i="132"/>
  <c r="H953" i="132" s="1"/>
  <c r="I953" i="132" s="1"/>
  <c r="F952" i="132"/>
  <c r="H952" i="132" s="1"/>
  <c r="I952" i="132" s="1"/>
  <c r="F951" i="132"/>
  <c r="H951" i="132" s="1"/>
  <c r="I951" i="132" s="1"/>
  <c r="F950" i="132"/>
  <c r="H950" i="132" s="1"/>
  <c r="I950" i="132" s="1"/>
  <c r="F949" i="132"/>
  <c r="H949" i="132" s="1"/>
  <c r="I949" i="132" s="1"/>
  <c r="F948" i="132"/>
  <c r="H948" i="132" s="1"/>
  <c r="I948" i="132" s="1"/>
  <c r="F947" i="132"/>
  <c r="H947" i="132" s="1"/>
  <c r="I947" i="132" s="1"/>
  <c r="F946" i="132"/>
  <c r="H946" i="132" s="1"/>
  <c r="I946" i="132" s="1"/>
  <c r="F945" i="132"/>
  <c r="H945" i="132" s="1"/>
  <c r="I945" i="132" s="1"/>
  <c r="F944" i="132"/>
  <c r="H944" i="132" s="1"/>
  <c r="I944" i="132" s="1"/>
  <c r="F943" i="132"/>
  <c r="H943" i="132" s="1"/>
  <c r="I943" i="132" s="1"/>
  <c r="F942" i="132"/>
  <c r="H942" i="132" s="1"/>
  <c r="I942" i="132" s="1"/>
  <c r="F941" i="132"/>
  <c r="H941" i="132" s="1"/>
  <c r="I941" i="132" s="1"/>
  <c r="F940" i="132"/>
  <c r="H940" i="132" s="1"/>
  <c r="I940" i="132" s="1"/>
  <c r="F939" i="132"/>
  <c r="H939" i="132" s="1"/>
  <c r="I939" i="132" s="1"/>
  <c r="F938" i="132"/>
  <c r="H938" i="132" s="1"/>
  <c r="I938" i="132" s="1"/>
  <c r="F937" i="132"/>
  <c r="H937" i="132" s="1"/>
  <c r="I937" i="132" s="1"/>
  <c r="F936" i="132"/>
  <c r="H936" i="132" s="1"/>
  <c r="I936" i="132" s="1"/>
  <c r="F935" i="132"/>
  <c r="H935" i="132" s="1"/>
  <c r="I935" i="132" s="1"/>
  <c r="F934" i="132"/>
  <c r="H934" i="132" s="1"/>
  <c r="I934" i="132" s="1"/>
  <c r="F933" i="132"/>
  <c r="H933" i="132" s="1"/>
  <c r="I933" i="132" s="1"/>
  <c r="F932" i="132"/>
  <c r="H932" i="132" s="1"/>
  <c r="I932" i="132" s="1"/>
  <c r="F931" i="132"/>
  <c r="H931" i="132" s="1"/>
  <c r="I931" i="132" s="1"/>
  <c r="F930" i="132"/>
  <c r="H930" i="132" s="1"/>
  <c r="I930" i="132" s="1"/>
  <c r="I929" i="132"/>
  <c r="I928" i="132" l="1"/>
  <c r="C1113" i="132"/>
  <c r="G1111" i="132"/>
  <c r="D1110" i="132"/>
  <c r="G1110" i="132" l="1"/>
  <c r="D1109" i="132"/>
  <c r="C1114" i="132"/>
  <c r="C1115" i="132" l="1"/>
  <c r="G1109" i="132"/>
  <c r="D1108" i="132"/>
  <c r="G1108" i="132" l="1"/>
  <c r="D1107" i="132"/>
  <c r="C1116" i="132"/>
  <c r="C1117" i="132" l="1"/>
  <c r="G1107" i="132"/>
  <c r="D1106" i="132"/>
  <c r="G1106" i="132" l="1"/>
  <c r="D1105" i="132"/>
  <c r="C1118" i="132"/>
  <c r="C1119" i="132" l="1"/>
  <c r="G1105" i="132"/>
  <c r="D1104" i="132"/>
  <c r="G1104" i="132" l="1"/>
  <c r="D1103" i="132"/>
  <c r="C1120" i="132"/>
  <c r="C1121" i="132" l="1"/>
  <c r="G1103" i="132"/>
  <c r="D1102" i="132"/>
  <c r="G1102" i="132" l="1"/>
  <c r="D1101" i="132"/>
  <c r="C1122" i="132"/>
  <c r="G1101" i="132" l="1"/>
  <c r="D1100" i="132"/>
  <c r="C1123" i="132"/>
  <c r="C1124" i="132" l="1"/>
  <c r="G1100" i="132"/>
  <c r="D1099" i="132"/>
  <c r="G1099" i="132" l="1"/>
  <c r="D1098" i="132"/>
  <c r="C1125" i="132"/>
  <c r="G1098" i="132" l="1"/>
  <c r="D1097" i="132"/>
  <c r="C1126" i="132"/>
  <c r="C1127" i="132" l="1"/>
  <c r="G1097" i="132"/>
  <c r="D1096" i="132"/>
  <c r="G1096" i="132" l="1"/>
  <c r="D1095" i="132"/>
  <c r="C1128" i="132"/>
  <c r="G1095" i="132" l="1"/>
  <c r="D1094" i="132"/>
  <c r="C1129" i="132"/>
  <c r="C1130" i="132" l="1"/>
  <c r="G1094" i="132"/>
  <c r="D1093" i="132"/>
  <c r="G1093" i="132" l="1"/>
  <c r="D1092" i="132"/>
  <c r="C1131" i="132"/>
  <c r="C1132" i="132" l="1"/>
  <c r="G1092" i="132"/>
  <c r="D1091" i="132"/>
  <c r="G1091" i="132" l="1"/>
  <c r="D1090" i="132"/>
  <c r="C1133" i="132"/>
  <c r="C1134" i="132" l="1"/>
  <c r="G1090" i="132"/>
  <c r="D1089" i="132"/>
  <c r="G1089" i="132" l="1"/>
  <c r="D1088" i="132"/>
  <c r="C1135" i="132"/>
  <c r="G1088" i="132" l="1"/>
  <c r="D1087" i="132"/>
  <c r="C1136" i="132"/>
  <c r="C1137" i="132" l="1"/>
  <c r="G1087" i="132"/>
  <c r="D1086" i="132"/>
  <c r="G1086" i="132" l="1"/>
  <c r="D1085" i="132"/>
  <c r="C1138" i="132"/>
  <c r="G1085" i="132" l="1"/>
  <c r="D1084" i="132"/>
  <c r="C1139" i="132"/>
  <c r="G1084" i="132" l="1"/>
  <c r="D1083" i="132"/>
  <c r="C1140" i="132"/>
  <c r="C1141" i="132" l="1"/>
  <c r="G1083" i="132"/>
  <c r="D1082" i="132"/>
  <c r="G1082" i="132" l="1"/>
  <c r="D1081" i="132"/>
  <c r="C1142" i="132"/>
  <c r="G1081" i="132" l="1"/>
  <c r="D1080" i="132"/>
  <c r="C1143" i="132"/>
  <c r="G1080" i="132" l="1"/>
  <c r="D1079" i="132"/>
  <c r="C1144" i="132"/>
  <c r="C1145" i="132" l="1"/>
  <c r="G1079" i="132"/>
  <c r="D1078" i="132"/>
  <c r="G1078" i="132" l="1"/>
  <c r="D1077" i="132"/>
  <c r="C1146" i="132"/>
  <c r="G1077" i="132" l="1"/>
  <c r="D1076" i="132"/>
  <c r="C1147" i="132"/>
  <c r="C1148" i="132" l="1"/>
  <c r="G1076" i="132"/>
  <c r="D1075" i="132"/>
  <c r="G1075" i="132" l="1"/>
  <c r="D1074" i="132"/>
  <c r="C1149" i="132"/>
  <c r="G1074" i="132" l="1"/>
  <c r="D1073" i="132"/>
  <c r="C1150" i="132"/>
  <c r="G1073" i="132" l="1"/>
  <c r="D1072" i="132"/>
  <c r="C1151" i="132"/>
  <c r="G1072" i="132" l="1"/>
  <c r="D1071" i="132"/>
  <c r="C1152" i="132"/>
  <c r="G1071" i="132" l="1"/>
  <c r="D1070" i="132"/>
  <c r="C1153" i="132"/>
  <c r="C1154" i="132" l="1"/>
  <c r="G1070" i="132"/>
  <c r="D1069" i="132"/>
  <c r="G1069" i="132" l="1"/>
  <c r="D1068" i="132"/>
  <c r="C1155" i="132"/>
  <c r="C1156" i="132" l="1"/>
  <c r="G1068" i="132"/>
  <c r="D1067" i="132"/>
  <c r="G1067" i="132" l="1"/>
  <c r="D1066" i="132"/>
  <c r="C1157" i="132"/>
  <c r="C1158" i="132" l="1"/>
  <c r="G1066" i="132"/>
  <c r="D1065" i="132"/>
  <c r="G1065" i="132" l="1"/>
  <c r="D1064" i="132"/>
  <c r="C1159" i="132"/>
  <c r="C1160" i="132" l="1"/>
  <c r="G1064" i="132"/>
  <c r="D1063" i="132"/>
  <c r="G1063" i="132" l="1"/>
  <c r="D1062" i="132"/>
  <c r="C1161" i="132"/>
  <c r="G1062" i="132" l="1"/>
  <c r="D1061" i="132"/>
  <c r="C1162" i="132"/>
  <c r="C1163" i="132" l="1"/>
  <c r="G1061" i="132"/>
  <c r="D1060" i="132"/>
  <c r="G1060" i="132" l="1"/>
  <c r="D1059" i="132"/>
  <c r="C1164" i="132"/>
  <c r="C1165" i="132" l="1"/>
  <c r="G1059" i="132"/>
  <c r="D1058" i="132"/>
  <c r="G1058" i="132" l="1"/>
  <c r="D1057" i="132"/>
  <c r="C1166" i="132"/>
  <c r="C1167" i="132" l="1"/>
  <c r="G1057" i="132"/>
  <c r="D1056" i="132"/>
  <c r="G1056" i="132" l="1"/>
  <c r="D1055" i="132"/>
  <c r="C1168" i="132"/>
  <c r="C1169" i="132" l="1"/>
  <c r="G1055" i="132"/>
  <c r="D1054" i="132"/>
  <c r="G1054" i="132" l="1"/>
  <c r="D1053" i="132"/>
  <c r="C1170" i="132"/>
  <c r="C1171" i="132" l="1"/>
  <c r="G1053" i="132"/>
  <c r="D1052" i="132"/>
  <c r="G1052" i="132" l="1"/>
  <c r="D1051" i="132"/>
  <c r="C1172" i="132"/>
  <c r="C1173" i="132" l="1"/>
  <c r="G1051" i="132"/>
  <c r="D1050" i="132"/>
  <c r="G1050" i="132" l="1"/>
  <c r="D1049" i="132"/>
  <c r="C1174" i="132"/>
  <c r="C1175" i="132" l="1"/>
  <c r="G1049" i="132"/>
  <c r="D1048" i="132"/>
  <c r="G1048" i="132" l="1"/>
  <c r="D1047" i="132"/>
  <c r="C1176" i="132"/>
  <c r="G1047" i="132" l="1"/>
  <c r="D1046" i="132"/>
  <c r="C1177" i="132"/>
  <c r="C1178" i="132" l="1"/>
  <c r="G1046" i="132"/>
  <c r="D1045" i="132"/>
  <c r="G1045" i="132" l="1"/>
  <c r="D1044" i="132"/>
  <c r="C1179" i="132"/>
  <c r="C1180" i="132" l="1"/>
  <c r="G1044" i="132"/>
  <c r="D1043" i="132"/>
  <c r="G1043" i="132" l="1"/>
  <c r="D1042" i="132"/>
  <c r="C1181" i="132"/>
  <c r="C1182" i="132" l="1"/>
  <c r="G1042" i="132"/>
  <c r="D1041" i="132"/>
  <c r="G1041" i="132" l="1"/>
  <c r="D1040" i="132"/>
  <c r="C1183" i="132"/>
  <c r="C1184" i="132" l="1"/>
  <c r="G1040" i="132"/>
  <c r="D1039" i="132"/>
  <c r="G1039" i="132" l="1"/>
  <c r="D1038" i="132"/>
  <c r="C1185" i="132"/>
  <c r="G1038" i="132" l="1"/>
  <c r="D1037" i="132"/>
  <c r="C1186" i="132"/>
  <c r="G1037" i="132" l="1"/>
  <c r="D1036" i="132"/>
  <c r="C1187" i="132"/>
  <c r="C1188" i="132" l="1"/>
  <c r="G1036" i="132"/>
  <c r="D1035" i="132"/>
  <c r="G1035" i="132" l="1"/>
  <c r="D1034" i="132"/>
  <c r="C1189" i="132"/>
  <c r="C1190" i="132" l="1"/>
  <c r="G1034" i="132"/>
  <c r="D1033" i="132"/>
  <c r="G1033" i="132" l="1"/>
  <c r="D1032" i="132"/>
  <c r="C1191" i="132"/>
  <c r="C1192" i="132" l="1"/>
  <c r="G1032" i="132"/>
  <c r="D1031" i="132"/>
  <c r="G1031" i="132" l="1"/>
  <c r="D1030" i="132"/>
  <c r="C1193" i="132"/>
  <c r="C1194" i="132" l="1"/>
  <c r="G1030" i="132"/>
  <c r="D1029" i="132"/>
  <c r="C1195" i="132" l="1"/>
  <c r="G1029" i="132"/>
  <c r="D1028" i="132"/>
  <c r="G1028" i="132" l="1"/>
  <c r="D1027" i="132"/>
  <c r="C1196" i="132"/>
  <c r="C1197" i="132" l="1"/>
  <c r="G1027" i="132"/>
  <c r="D1026" i="132"/>
  <c r="G1026" i="132" l="1"/>
  <c r="D1025" i="132"/>
  <c r="C1198" i="132"/>
  <c r="G1025" i="132" l="1"/>
  <c r="D1024" i="132"/>
  <c r="C1199" i="132"/>
  <c r="C1200" i="132" l="1"/>
  <c r="G1024" i="132"/>
  <c r="D1023" i="132"/>
  <c r="G1023" i="132" l="1"/>
  <c r="D1022" i="132"/>
  <c r="C1201" i="132"/>
  <c r="D1201" i="132" l="1"/>
  <c r="C1202" i="132"/>
  <c r="G1022" i="132"/>
  <c r="D1021" i="132"/>
  <c r="F1021" i="132" l="1"/>
  <c r="H1021" i="132" s="1"/>
  <c r="G1021" i="132"/>
  <c r="D1020" i="132"/>
  <c r="C1203" i="132"/>
  <c r="G1201" i="132"/>
  <c r="D1200" i="132"/>
  <c r="C1204" i="132" l="1"/>
  <c r="F1020" i="132"/>
  <c r="H1020" i="132" s="1"/>
  <c r="G1020" i="132"/>
  <c r="F1111" i="132"/>
  <c r="H1111" i="132" s="1"/>
  <c r="I1111" i="132" s="1"/>
  <c r="F1110" i="132"/>
  <c r="H1110" i="132" s="1"/>
  <c r="I1110" i="132" s="1"/>
  <c r="F1109" i="132"/>
  <c r="H1109" i="132" s="1"/>
  <c r="I1109" i="132" s="1"/>
  <c r="F1108" i="132"/>
  <c r="H1108" i="132" s="1"/>
  <c r="I1108" i="132" s="1"/>
  <c r="F1107" i="132"/>
  <c r="H1107" i="132" s="1"/>
  <c r="I1107" i="132" s="1"/>
  <c r="F1106" i="132"/>
  <c r="H1106" i="132" s="1"/>
  <c r="I1106" i="132" s="1"/>
  <c r="F1105" i="132"/>
  <c r="H1105" i="132" s="1"/>
  <c r="I1105" i="132" s="1"/>
  <c r="F1104" i="132"/>
  <c r="H1104" i="132" s="1"/>
  <c r="I1104" i="132" s="1"/>
  <c r="F1103" i="132"/>
  <c r="H1103" i="132" s="1"/>
  <c r="I1103" i="132" s="1"/>
  <c r="F1102" i="132"/>
  <c r="H1102" i="132" s="1"/>
  <c r="I1102" i="132" s="1"/>
  <c r="F1101" i="132"/>
  <c r="H1101" i="132" s="1"/>
  <c r="I1101" i="132" s="1"/>
  <c r="F1100" i="132"/>
  <c r="H1100" i="132" s="1"/>
  <c r="I1100" i="132" s="1"/>
  <c r="F1099" i="132"/>
  <c r="H1099" i="132" s="1"/>
  <c r="I1099" i="132" s="1"/>
  <c r="F1098" i="132"/>
  <c r="H1098" i="132" s="1"/>
  <c r="I1098" i="132" s="1"/>
  <c r="F1097" i="132"/>
  <c r="H1097" i="132" s="1"/>
  <c r="I1097" i="132" s="1"/>
  <c r="F1096" i="132"/>
  <c r="H1096" i="132" s="1"/>
  <c r="I1096" i="132" s="1"/>
  <c r="F1095" i="132"/>
  <c r="H1095" i="132" s="1"/>
  <c r="I1095" i="132" s="1"/>
  <c r="F1094" i="132"/>
  <c r="H1094" i="132" s="1"/>
  <c r="I1094" i="132" s="1"/>
  <c r="F1093" i="132"/>
  <c r="H1093" i="132" s="1"/>
  <c r="I1093" i="132" s="1"/>
  <c r="F1092" i="132"/>
  <c r="H1092" i="132" s="1"/>
  <c r="I1092" i="132" s="1"/>
  <c r="F1091" i="132"/>
  <c r="H1091" i="132" s="1"/>
  <c r="I1091" i="132" s="1"/>
  <c r="F1090" i="132"/>
  <c r="H1090" i="132" s="1"/>
  <c r="I1090" i="132" s="1"/>
  <c r="F1089" i="132"/>
  <c r="H1089" i="132" s="1"/>
  <c r="I1089" i="132" s="1"/>
  <c r="F1088" i="132"/>
  <c r="H1088" i="132" s="1"/>
  <c r="I1088" i="132" s="1"/>
  <c r="F1087" i="132"/>
  <c r="H1087" i="132" s="1"/>
  <c r="I1087" i="132" s="1"/>
  <c r="F1086" i="132"/>
  <c r="H1086" i="132" s="1"/>
  <c r="I1086" i="132" s="1"/>
  <c r="F1085" i="132"/>
  <c r="H1085" i="132" s="1"/>
  <c r="I1085" i="132" s="1"/>
  <c r="F1084" i="132"/>
  <c r="H1084" i="132" s="1"/>
  <c r="I1084" i="132" s="1"/>
  <c r="F1083" i="132"/>
  <c r="H1083" i="132" s="1"/>
  <c r="I1083" i="132" s="1"/>
  <c r="F1082" i="132"/>
  <c r="H1082" i="132" s="1"/>
  <c r="I1082" i="132" s="1"/>
  <c r="F1081" i="132"/>
  <c r="H1081" i="132" s="1"/>
  <c r="I1081" i="132" s="1"/>
  <c r="F1080" i="132"/>
  <c r="H1080" i="132" s="1"/>
  <c r="I1080" i="132" s="1"/>
  <c r="F1079" i="132"/>
  <c r="H1079" i="132" s="1"/>
  <c r="I1079" i="132" s="1"/>
  <c r="F1078" i="132"/>
  <c r="H1078" i="132" s="1"/>
  <c r="I1078" i="132" s="1"/>
  <c r="F1077" i="132"/>
  <c r="H1077" i="132" s="1"/>
  <c r="I1077" i="132" s="1"/>
  <c r="F1076" i="132"/>
  <c r="H1076" i="132" s="1"/>
  <c r="I1076" i="132" s="1"/>
  <c r="F1075" i="132"/>
  <c r="H1075" i="132" s="1"/>
  <c r="I1075" i="132" s="1"/>
  <c r="F1074" i="132"/>
  <c r="H1074" i="132" s="1"/>
  <c r="I1074" i="132" s="1"/>
  <c r="F1073" i="132"/>
  <c r="H1073" i="132" s="1"/>
  <c r="I1073" i="132" s="1"/>
  <c r="F1072" i="132"/>
  <c r="H1072" i="132" s="1"/>
  <c r="I1072" i="132" s="1"/>
  <c r="F1071" i="132"/>
  <c r="H1071" i="132" s="1"/>
  <c r="I1071" i="132" s="1"/>
  <c r="F1070" i="132"/>
  <c r="H1070" i="132" s="1"/>
  <c r="I1070" i="132" s="1"/>
  <c r="F1069" i="132"/>
  <c r="H1069" i="132" s="1"/>
  <c r="I1069" i="132" s="1"/>
  <c r="F1068" i="132"/>
  <c r="H1068" i="132" s="1"/>
  <c r="I1068" i="132" s="1"/>
  <c r="F1067" i="132"/>
  <c r="H1067" i="132" s="1"/>
  <c r="I1067" i="132" s="1"/>
  <c r="F1066" i="132"/>
  <c r="H1066" i="132" s="1"/>
  <c r="I1066" i="132" s="1"/>
  <c r="F1065" i="132"/>
  <c r="H1065" i="132" s="1"/>
  <c r="I1065" i="132" s="1"/>
  <c r="F1064" i="132"/>
  <c r="H1064" i="132" s="1"/>
  <c r="I1064" i="132" s="1"/>
  <c r="F1063" i="132"/>
  <c r="H1063" i="132" s="1"/>
  <c r="I1063" i="132" s="1"/>
  <c r="F1062" i="132"/>
  <c r="H1062" i="132" s="1"/>
  <c r="I1062" i="132" s="1"/>
  <c r="F1061" i="132"/>
  <c r="H1061" i="132" s="1"/>
  <c r="I1061" i="132" s="1"/>
  <c r="F1060" i="132"/>
  <c r="H1060" i="132" s="1"/>
  <c r="I1060" i="132" s="1"/>
  <c r="F1059" i="132"/>
  <c r="H1059" i="132" s="1"/>
  <c r="I1059" i="132" s="1"/>
  <c r="F1058" i="132"/>
  <c r="H1058" i="132" s="1"/>
  <c r="I1058" i="132" s="1"/>
  <c r="F1057" i="132"/>
  <c r="H1057" i="132" s="1"/>
  <c r="I1057" i="132" s="1"/>
  <c r="F1056" i="132"/>
  <c r="H1056" i="132" s="1"/>
  <c r="I1056" i="132" s="1"/>
  <c r="F1055" i="132"/>
  <c r="H1055" i="132" s="1"/>
  <c r="I1055" i="132" s="1"/>
  <c r="F1054" i="132"/>
  <c r="H1054" i="132" s="1"/>
  <c r="I1054" i="132" s="1"/>
  <c r="F1053" i="132"/>
  <c r="H1053" i="132" s="1"/>
  <c r="I1053" i="132" s="1"/>
  <c r="F1052" i="132"/>
  <c r="H1052" i="132" s="1"/>
  <c r="I1052" i="132" s="1"/>
  <c r="F1051" i="132"/>
  <c r="H1051" i="132" s="1"/>
  <c r="I1051" i="132" s="1"/>
  <c r="F1050" i="132"/>
  <c r="H1050" i="132" s="1"/>
  <c r="I1050" i="132" s="1"/>
  <c r="F1049" i="132"/>
  <c r="H1049" i="132" s="1"/>
  <c r="I1049" i="132" s="1"/>
  <c r="F1048" i="132"/>
  <c r="H1048" i="132" s="1"/>
  <c r="I1048" i="132" s="1"/>
  <c r="F1047" i="132"/>
  <c r="H1047" i="132" s="1"/>
  <c r="I1047" i="132" s="1"/>
  <c r="F1046" i="132"/>
  <c r="H1046" i="132" s="1"/>
  <c r="I1046" i="132" s="1"/>
  <c r="F1045" i="132"/>
  <c r="H1045" i="132" s="1"/>
  <c r="I1045" i="132" s="1"/>
  <c r="F1044" i="132"/>
  <c r="H1044" i="132" s="1"/>
  <c r="I1044" i="132" s="1"/>
  <c r="F1043" i="132"/>
  <c r="H1043" i="132" s="1"/>
  <c r="I1043" i="132" s="1"/>
  <c r="F1042" i="132"/>
  <c r="H1042" i="132" s="1"/>
  <c r="I1042" i="132" s="1"/>
  <c r="F1041" i="132"/>
  <c r="H1041" i="132" s="1"/>
  <c r="I1041" i="132" s="1"/>
  <c r="F1040" i="132"/>
  <c r="H1040" i="132" s="1"/>
  <c r="I1040" i="132" s="1"/>
  <c r="F1039" i="132"/>
  <c r="H1039" i="132" s="1"/>
  <c r="I1039" i="132" s="1"/>
  <c r="F1038" i="132"/>
  <c r="H1038" i="132" s="1"/>
  <c r="I1038" i="132" s="1"/>
  <c r="F1037" i="132"/>
  <c r="H1037" i="132" s="1"/>
  <c r="I1037" i="132" s="1"/>
  <c r="F1036" i="132"/>
  <c r="H1036" i="132" s="1"/>
  <c r="I1036" i="132" s="1"/>
  <c r="F1035" i="132"/>
  <c r="H1035" i="132" s="1"/>
  <c r="I1035" i="132" s="1"/>
  <c r="F1034" i="132"/>
  <c r="H1034" i="132" s="1"/>
  <c r="I1034" i="132" s="1"/>
  <c r="F1033" i="132"/>
  <c r="H1033" i="132" s="1"/>
  <c r="I1033" i="132" s="1"/>
  <c r="F1032" i="132"/>
  <c r="H1032" i="132" s="1"/>
  <c r="I1032" i="132" s="1"/>
  <c r="F1031" i="132"/>
  <c r="H1031" i="132" s="1"/>
  <c r="I1031" i="132" s="1"/>
  <c r="F1030" i="132"/>
  <c r="H1030" i="132" s="1"/>
  <c r="I1030" i="132" s="1"/>
  <c r="F1029" i="132"/>
  <c r="H1029" i="132" s="1"/>
  <c r="I1029" i="132" s="1"/>
  <c r="F1028" i="132"/>
  <c r="H1028" i="132" s="1"/>
  <c r="I1028" i="132" s="1"/>
  <c r="F1027" i="132"/>
  <c r="H1027" i="132" s="1"/>
  <c r="I1027" i="132" s="1"/>
  <c r="F1026" i="132"/>
  <c r="H1026" i="132" s="1"/>
  <c r="I1026" i="132" s="1"/>
  <c r="F1025" i="132"/>
  <c r="H1025" i="132" s="1"/>
  <c r="I1025" i="132" s="1"/>
  <c r="F1024" i="132"/>
  <c r="H1024" i="132" s="1"/>
  <c r="I1024" i="132" s="1"/>
  <c r="F1023" i="132"/>
  <c r="H1023" i="132" s="1"/>
  <c r="I1023" i="132" s="1"/>
  <c r="F1022" i="132"/>
  <c r="H1022" i="132" s="1"/>
  <c r="I1022" i="132" s="1"/>
  <c r="G1200" i="132"/>
  <c r="D1199" i="132"/>
  <c r="I1021" i="132"/>
  <c r="I1020" i="132" l="1"/>
  <c r="G1199" i="132"/>
  <c r="D1198" i="132"/>
  <c r="C1205" i="132"/>
  <c r="C1206" i="132" l="1"/>
  <c r="G1198" i="132"/>
  <c r="D1197" i="132"/>
  <c r="G1197" i="132" l="1"/>
  <c r="D1196" i="132"/>
  <c r="C1207" i="132"/>
  <c r="C1208" i="132" l="1"/>
  <c r="G1196" i="132"/>
  <c r="D1195" i="132"/>
  <c r="G1195" i="132" l="1"/>
  <c r="D1194" i="132"/>
  <c r="C1209" i="132"/>
  <c r="C1210" i="132" l="1"/>
  <c r="G1194" i="132"/>
  <c r="D1193" i="132"/>
  <c r="G1193" i="132" l="1"/>
  <c r="D1192" i="132"/>
  <c r="C1211" i="132"/>
  <c r="G1192" i="132" l="1"/>
  <c r="D1191" i="132"/>
  <c r="C1212" i="132"/>
  <c r="G1191" i="132" l="1"/>
  <c r="D1190" i="132"/>
  <c r="C1213" i="132"/>
  <c r="C1214" i="132" l="1"/>
  <c r="G1190" i="132"/>
  <c r="D1189" i="132"/>
  <c r="G1189" i="132" l="1"/>
  <c r="D1188" i="132"/>
  <c r="C1215" i="132"/>
  <c r="G1188" i="132" l="1"/>
  <c r="D1187" i="132"/>
  <c r="C1216" i="132"/>
  <c r="C1217" i="132" l="1"/>
  <c r="G1187" i="132"/>
  <c r="D1186" i="132"/>
  <c r="G1186" i="132" l="1"/>
  <c r="D1185" i="132"/>
  <c r="C1218" i="132"/>
  <c r="C1219" i="132" l="1"/>
  <c r="G1185" i="132"/>
  <c r="D1184" i="132"/>
  <c r="G1184" i="132" l="1"/>
  <c r="D1183" i="132"/>
  <c r="C1220" i="132"/>
  <c r="C1221" i="132" l="1"/>
  <c r="G1183" i="132"/>
  <c r="D1182" i="132"/>
  <c r="G1182" i="132" l="1"/>
  <c r="D1181" i="132"/>
  <c r="C1222" i="132"/>
  <c r="G1181" i="132" l="1"/>
  <c r="D1180" i="132"/>
  <c r="C1223" i="132"/>
  <c r="C1224" i="132" l="1"/>
  <c r="G1180" i="132"/>
  <c r="D1179" i="132"/>
  <c r="G1179" i="132" l="1"/>
  <c r="D1178" i="132"/>
  <c r="C1225" i="132"/>
  <c r="G1178" i="132" l="1"/>
  <c r="D1177" i="132"/>
  <c r="C1226" i="132"/>
  <c r="G1177" i="132" l="1"/>
  <c r="D1176" i="132"/>
  <c r="C1227" i="132"/>
  <c r="G1176" i="132" l="1"/>
  <c r="D1175" i="132"/>
  <c r="C1228" i="132"/>
  <c r="C1229" i="132" l="1"/>
  <c r="G1175" i="132"/>
  <c r="D1174" i="132"/>
  <c r="G1174" i="132" l="1"/>
  <c r="D1173" i="132"/>
  <c r="C1230" i="132"/>
  <c r="C1231" i="132" l="1"/>
  <c r="G1173" i="132"/>
  <c r="D1172" i="132"/>
  <c r="G1172" i="132" l="1"/>
  <c r="D1171" i="132"/>
  <c r="C1232" i="132"/>
  <c r="C1233" i="132" l="1"/>
  <c r="G1171" i="132"/>
  <c r="D1170" i="132"/>
  <c r="G1170" i="132" l="1"/>
  <c r="D1169" i="132"/>
  <c r="C1234" i="132"/>
  <c r="C1235" i="132" l="1"/>
  <c r="G1169" i="132"/>
  <c r="D1168" i="132"/>
  <c r="G1168" i="132" l="1"/>
  <c r="D1167" i="132"/>
  <c r="C1236" i="132"/>
  <c r="C1237" i="132" l="1"/>
  <c r="G1167" i="132"/>
  <c r="D1166" i="132"/>
  <c r="G1166" i="132" l="1"/>
  <c r="D1165" i="132"/>
  <c r="C1238" i="132"/>
  <c r="C1239" i="132" l="1"/>
  <c r="G1165" i="132"/>
  <c r="D1164" i="132"/>
  <c r="G1164" i="132" l="1"/>
  <c r="D1163" i="132"/>
  <c r="C1240" i="132"/>
  <c r="G1163" i="132" l="1"/>
  <c r="D1162" i="132"/>
  <c r="C1241" i="132"/>
  <c r="G1162" i="132" l="1"/>
  <c r="D1161" i="132"/>
  <c r="C1242" i="132"/>
  <c r="G1161" i="132" l="1"/>
  <c r="D1160" i="132"/>
  <c r="C1243" i="132"/>
  <c r="G1160" i="132" l="1"/>
  <c r="D1159" i="132"/>
  <c r="C1244" i="132"/>
  <c r="C1245" i="132" l="1"/>
  <c r="G1159" i="132"/>
  <c r="D1158" i="132"/>
  <c r="G1158" i="132" l="1"/>
  <c r="D1157" i="132"/>
  <c r="C1246" i="132"/>
  <c r="G1157" i="132" l="1"/>
  <c r="D1156" i="132"/>
  <c r="C1247" i="132"/>
  <c r="G1156" i="132" l="1"/>
  <c r="D1155" i="132"/>
  <c r="C1248" i="132"/>
  <c r="G1155" i="132" l="1"/>
  <c r="D1154" i="132"/>
  <c r="C1249" i="132"/>
  <c r="C1250" i="132" l="1"/>
  <c r="G1154" i="132"/>
  <c r="D1153" i="132"/>
  <c r="G1153" i="132" l="1"/>
  <c r="D1152" i="132"/>
  <c r="C1251" i="132"/>
  <c r="C1252" i="132" l="1"/>
  <c r="G1152" i="132"/>
  <c r="D1151" i="132"/>
  <c r="G1151" i="132" l="1"/>
  <c r="D1150" i="132"/>
  <c r="C1253" i="132"/>
  <c r="C1254" i="132" l="1"/>
  <c r="G1150" i="132"/>
  <c r="D1149" i="132"/>
  <c r="G1149" i="132" l="1"/>
  <c r="D1148" i="132"/>
  <c r="C1255" i="132"/>
  <c r="C1256" i="132" l="1"/>
  <c r="G1148" i="132"/>
  <c r="D1147" i="132"/>
  <c r="G1147" i="132" l="1"/>
  <c r="D1146" i="132"/>
  <c r="C1257" i="132"/>
  <c r="C1258" i="132" l="1"/>
  <c r="G1146" i="132"/>
  <c r="D1145" i="132"/>
  <c r="G1145" i="132" l="1"/>
  <c r="D1144" i="132"/>
  <c r="C1259" i="132"/>
  <c r="C1260" i="132" l="1"/>
  <c r="G1144" i="132"/>
  <c r="D1143" i="132"/>
  <c r="G1143" i="132" l="1"/>
  <c r="D1142" i="132"/>
  <c r="C1261" i="132"/>
  <c r="G1142" i="132" l="1"/>
  <c r="D1141" i="132"/>
  <c r="C1262" i="132"/>
  <c r="C1263" i="132" l="1"/>
  <c r="G1141" i="132"/>
  <c r="D1140" i="132"/>
  <c r="G1140" i="132" l="1"/>
  <c r="D1139" i="132"/>
  <c r="C1264" i="132"/>
  <c r="G1139" i="132" l="1"/>
  <c r="D1138" i="132"/>
  <c r="C1265" i="132"/>
  <c r="G1138" i="132" l="1"/>
  <c r="D1137" i="132"/>
  <c r="C1266" i="132"/>
  <c r="G1137" i="132" l="1"/>
  <c r="D1136" i="132"/>
  <c r="C1267" i="132"/>
  <c r="G1136" i="132" l="1"/>
  <c r="D1135" i="132"/>
  <c r="C1268" i="132"/>
  <c r="C1269" i="132" l="1"/>
  <c r="G1135" i="132"/>
  <c r="D1134" i="132"/>
  <c r="G1134" i="132" l="1"/>
  <c r="D1133" i="132"/>
  <c r="C1270" i="132"/>
  <c r="C1271" i="132" l="1"/>
  <c r="G1133" i="132"/>
  <c r="D1132" i="132"/>
  <c r="G1132" i="132" l="1"/>
  <c r="D1131" i="132"/>
  <c r="C1272" i="132"/>
  <c r="C1273" i="132" l="1"/>
  <c r="G1131" i="132"/>
  <c r="D1130" i="132"/>
  <c r="G1130" i="132" l="1"/>
  <c r="D1129" i="132"/>
  <c r="C1274" i="132"/>
  <c r="C1275" i="132" l="1"/>
  <c r="G1129" i="132"/>
  <c r="D1128" i="132"/>
  <c r="G1128" i="132" l="1"/>
  <c r="D1127" i="132"/>
  <c r="C1276" i="132"/>
  <c r="G1127" i="132" l="1"/>
  <c r="D1126" i="132"/>
  <c r="C1277" i="132"/>
  <c r="C1278" i="132" l="1"/>
  <c r="G1126" i="132"/>
  <c r="D1125" i="132"/>
  <c r="G1125" i="132" l="1"/>
  <c r="D1124" i="132"/>
  <c r="C1279" i="132"/>
  <c r="G1124" i="132" l="1"/>
  <c r="D1123" i="132"/>
  <c r="C1280" i="132"/>
  <c r="G1123" i="132" l="1"/>
  <c r="D1122" i="132"/>
  <c r="C1281" i="132"/>
  <c r="C1282" i="132" l="1"/>
  <c r="G1122" i="132"/>
  <c r="D1121" i="132"/>
  <c r="G1121" i="132" l="1"/>
  <c r="D1120" i="132"/>
  <c r="C1283" i="132"/>
  <c r="G1120" i="132" l="1"/>
  <c r="D1119" i="132"/>
  <c r="C1284" i="132"/>
  <c r="C1285" i="132" l="1"/>
  <c r="G1119" i="132"/>
  <c r="D1118" i="132"/>
  <c r="G1118" i="132" l="1"/>
  <c r="D1117" i="132"/>
  <c r="C1286" i="132"/>
  <c r="C1287" i="132" l="1"/>
  <c r="G1117" i="132"/>
  <c r="D1116" i="132"/>
  <c r="G1116" i="132" l="1"/>
  <c r="D1115" i="132"/>
  <c r="C1288" i="132"/>
  <c r="C1289" i="132" l="1"/>
  <c r="G1115" i="132"/>
  <c r="D1114" i="132"/>
  <c r="G1114" i="132" l="1"/>
  <c r="D1113" i="132"/>
  <c r="C1290" i="132"/>
  <c r="F1113" i="132" l="1"/>
  <c r="H1113" i="132" s="1"/>
  <c r="G1113" i="132"/>
  <c r="D1112" i="132"/>
  <c r="C1291" i="132"/>
  <c r="C1292" i="132" l="1"/>
  <c r="F1112" i="132"/>
  <c r="H1112" i="132" s="1"/>
  <c r="G1112" i="132"/>
  <c r="F1201" i="132"/>
  <c r="H1201" i="132" s="1"/>
  <c r="I1201" i="132" s="1"/>
  <c r="F1200" i="132"/>
  <c r="H1200" i="132" s="1"/>
  <c r="I1200" i="132" s="1"/>
  <c r="F1199" i="132"/>
  <c r="H1199" i="132" s="1"/>
  <c r="I1199" i="132" s="1"/>
  <c r="F1198" i="132"/>
  <c r="H1198" i="132" s="1"/>
  <c r="I1198" i="132" s="1"/>
  <c r="F1197" i="132"/>
  <c r="H1197" i="132" s="1"/>
  <c r="I1197" i="132" s="1"/>
  <c r="F1196" i="132"/>
  <c r="H1196" i="132" s="1"/>
  <c r="I1196" i="132" s="1"/>
  <c r="F1195" i="132"/>
  <c r="H1195" i="132" s="1"/>
  <c r="I1195" i="132" s="1"/>
  <c r="F1194" i="132"/>
  <c r="H1194" i="132" s="1"/>
  <c r="I1194" i="132" s="1"/>
  <c r="F1193" i="132"/>
  <c r="H1193" i="132" s="1"/>
  <c r="I1193" i="132" s="1"/>
  <c r="F1192" i="132"/>
  <c r="H1192" i="132" s="1"/>
  <c r="I1192" i="132" s="1"/>
  <c r="F1191" i="132"/>
  <c r="H1191" i="132" s="1"/>
  <c r="I1191" i="132" s="1"/>
  <c r="F1190" i="132"/>
  <c r="H1190" i="132" s="1"/>
  <c r="I1190" i="132" s="1"/>
  <c r="F1189" i="132"/>
  <c r="H1189" i="132" s="1"/>
  <c r="I1189" i="132" s="1"/>
  <c r="F1188" i="132"/>
  <c r="H1188" i="132" s="1"/>
  <c r="I1188" i="132" s="1"/>
  <c r="F1187" i="132"/>
  <c r="H1187" i="132" s="1"/>
  <c r="I1187" i="132" s="1"/>
  <c r="F1186" i="132"/>
  <c r="H1186" i="132" s="1"/>
  <c r="I1186" i="132" s="1"/>
  <c r="F1185" i="132"/>
  <c r="H1185" i="132" s="1"/>
  <c r="I1185" i="132" s="1"/>
  <c r="F1184" i="132"/>
  <c r="H1184" i="132" s="1"/>
  <c r="I1184" i="132" s="1"/>
  <c r="F1183" i="132"/>
  <c r="H1183" i="132" s="1"/>
  <c r="I1183" i="132" s="1"/>
  <c r="F1182" i="132"/>
  <c r="H1182" i="132" s="1"/>
  <c r="I1182" i="132" s="1"/>
  <c r="F1181" i="132"/>
  <c r="H1181" i="132" s="1"/>
  <c r="I1181" i="132" s="1"/>
  <c r="F1180" i="132"/>
  <c r="H1180" i="132" s="1"/>
  <c r="I1180" i="132" s="1"/>
  <c r="F1179" i="132"/>
  <c r="H1179" i="132" s="1"/>
  <c r="I1179" i="132" s="1"/>
  <c r="F1178" i="132"/>
  <c r="H1178" i="132" s="1"/>
  <c r="I1178" i="132" s="1"/>
  <c r="F1177" i="132"/>
  <c r="H1177" i="132" s="1"/>
  <c r="I1177" i="132" s="1"/>
  <c r="F1176" i="132"/>
  <c r="H1176" i="132" s="1"/>
  <c r="I1176" i="132" s="1"/>
  <c r="F1175" i="132"/>
  <c r="H1175" i="132" s="1"/>
  <c r="I1175" i="132" s="1"/>
  <c r="F1174" i="132"/>
  <c r="H1174" i="132" s="1"/>
  <c r="I1174" i="132" s="1"/>
  <c r="F1173" i="132"/>
  <c r="H1173" i="132" s="1"/>
  <c r="I1173" i="132" s="1"/>
  <c r="F1172" i="132"/>
  <c r="H1172" i="132" s="1"/>
  <c r="I1172" i="132" s="1"/>
  <c r="F1171" i="132"/>
  <c r="H1171" i="132" s="1"/>
  <c r="I1171" i="132" s="1"/>
  <c r="F1170" i="132"/>
  <c r="H1170" i="132" s="1"/>
  <c r="I1170" i="132" s="1"/>
  <c r="F1169" i="132"/>
  <c r="H1169" i="132" s="1"/>
  <c r="I1169" i="132" s="1"/>
  <c r="F1168" i="132"/>
  <c r="H1168" i="132" s="1"/>
  <c r="I1168" i="132" s="1"/>
  <c r="F1167" i="132"/>
  <c r="H1167" i="132" s="1"/>
  <c r="I1167" i="132" s="1"/>
  <c r="F1166" i="132"/>
  <c r="H1166" i="132" s="1"/>
  <c r="I1166" i="132" s="1"/>
  <c r="F1165" i="132"/>
  <c r="H1165" i="132" s="1"/>
  <c r="I1165" i="132" s="1"/>
  <c r="F1164" i="132"/>
  <c r="H1164" i="132" s="1"/>
  <c r="I1164" i="132" s="1"/>
  <c r="F1163" i="132"/>
  <c r="H1163" i="132" s="1"/>
  <c r="I1163" i="132" s="1"/>
  <c r="F1162" i="132"/>
  <c r="H1162" i="132" s="1"/>
  <c r="I1162" i="132" s="1"/>
  <c r="F1161" i="132"/>
  <c r="H1161" i="132" s="1"/>
  <c r="I1161" i="132" s="1"/>
  <c r="F1160" i="132"/>
  <c r="H1160" i="132" s="1"/>
  <c r="I1160" i="132" s="1"/>
  <c r="F1159" i="132"/>
  <c r="H1159" i="132" s="1"/>
  <c r="I1159" i="132" s="1"/>
  <c r="F1158" i="132"/>
  <c r="H1158" i="132" s="1"/>
  <c r="I1158" i="132" s="1"/>
  <c r="F1157" i="132"/>
  <c r="H1157" i="132" s="1"/>
  <c r="I1157" i="132" s="1"/>
  <c r="F1156" i="132"/>
  <c r="H1156" i="132" s="1"/>
  <c r="I1156" i="132" s="1"/>
  <c r="F1155" i="132"/>
  <c r="H1155" i="132" s="1"/>
  <c r="I1155" i="132" s="1"/>
  <c r="F1154" i="132"/>
  <c r="H1154" i="132" s="1"/>
  <c r="I1154" i="132" s="1"/>
  <c r="F1153" i="132"/>
  <c r="H1153" i="132" s="1"/>
  <c r="I1153" i="132" s="1"/>
  <c r="F1152" i="132"/>
  <c r="H1152" i="132" s="1"/>
  <c r="I1152" i="132" s="1"/>
  <c r="F1151" i="132"/>
  <c r="H1151" i="132" s="1"/>
  <c r="I1151" i="132" s="1"/>
  <c r="F1150" i="132"/>
  <c r="H1150" i="132" s="1"/>
  <c r="I1150" i="132" s="1"/>
  <c r="F1149" i="132"/>
  <c r="H1149" i="132" s="1"/>
  <c r="I1149" i="132" s="1"/>
  <c r="F1148" i="132"/>
  <c r="H1148" i="132" s="1"/>
  <c r="I1148" i="132" s="1"/>
  <c r="F1147" i="132"/>
  <c r="H1147" i="132" s="1"/>
  <c r="I1147" i="132" s="1"/>
  <c r="F1146" i="132"/>
  <c r="H1146" i="132" s="1"/>
  <c r="I1146" i="132" s="1"/>
  <c r="F1145" i="132"/>
  <c r="H1145" i="132" s="1"/>
  <c r="I1145" i="132" s="1"/>
  <c r="F1144" i="132"/>
  <c r="H1144" i="132" s="1"/>
  <c r="I1144" i="132" s="1"/>
  <c r="F1143" i="132"/>
  <c r="H1143" i="132" s="1"/>
  <c r="I1143" i="132" s="1"/>
  <c r="F1142" i="132"/>
  <c r="H1142" i="132" s="1"/>
  <c r="I1142" i="132" s="1"/>
  <c r="F1141" i="132"/>
  <c r="H1141" i="132" s="1"/>
  <c r="I1141" i="132" s="1"/>
  <c r="F1140" i="132"/>
  <c r="H1140" i="132" s="1"/>
  <c r="I1140" i="132" s="1"/>
  <c r="F1139" i="132"/>
  <c r="H1139" i="132" s="1"/>
  <c r="I1139" i="132" s="1"/>
  <c r="F1138" i="132"/>
  <c r="H1138" i="132" s="1"/>
  <c r="I1138" i="132" s="1"/>
  <c r="F1137" i="132"/>
  <c r="H1137" i="132" s="1"/>
  <c r="I1137" i="132" s="1"/>
  <c r="F1136" i="132"/>
  <c r="H1136" i="132" s="1"/>
  <c r="I1136" i="132" s="1"/>
  <c r="F1135" i="132"/>
  <c r="H1135" i="132" s="1"/>
  <c r="I1135" i="132" s="1"/>
  <c r="F1134" i="132"/>
  <c r="H1134" i="132" s="1"/>
  <c r="I1134" i="132" s="1"/>
  <c r="F1133" i="132"/>
  <c r="H1133" i="132" s="1"/>
  <c r="I1133" i="132" s="1"/>
  <c r="F1132" i="132"/>
  <c r="H1132" i="132" s="1"/>
  <c r="I1132" i="132" s="1"/>
  <c r="F1131" i="132"/>
  <c r="H1131" i="132" s="1"/>
  <c r="I1131" i="132" s="1"/>
  <c r="F1130" i="132"/>
  <c r="H1130" i="132" s="1"/>
  <c r="I1130" i="132" s="1"/>
  <c r="F1129" i="132"/>
  <c r="H1129" i="132" s="1"/>
  <c r="I1129" i="132" s="1"/>
  <c r="F1128" i="132"/>
  <c r="H1128" i="132" s="1"/>
  <c r="I1128" i="132" s="1"/>
  <c r="F1127" i="132"/>
  <c r="H1127" i="132" s="1"/>
  <c r="I1127" i="132" s="1"/>
  <c r="F1126" i="132"/>
  <c r="H1126" i="132" s="1"/>
  <c r="I1126" i="132" s="1"/>
  <c r="F1125" i="132"/>
  <c r="H1125" i="132" s="1"/>
  <c r="I1125" i="132" s="1"/>
  <c r="F1124" i="132"/>
  <c r="H1124" i="132" s="1"/>
  <c r="I1124" i="132" s="1"/>
  <c r="F1123" i="132"/>
  <c r="H1123" i="132" s="1"/>
  <c r="I1123" i="132" s="1"/>
  <c r="F1122" i="132"/>
  <c r="H1122" i="132" s="1"/>
  <c r="I1122" i="132" s="1"/>
  <c r="F1121" i="132"/>
  <c r="H1121" i="132" s="1"/>
  <c r="I1121" i="132" s="1"/>
  <c r="F1120" i="132"/>
  <c r="H1120" i="132" s="1"/>
  <c r="I1120" i="132" s="1"/>
  <c r="F1119" i="132"/>
  <c r="H1119" i="132" s="1"/>
  <c r="I1119" i="132" s="1"/>
  <c r="F1118" i="132"/>
  <c r="H1118" i="132" s="1"/>
  <c r="I1118" i="132" s="1"/>
  <c r="F1117" i="132"/>
  <c r="H1117" i="132" s="1"/>
  <c r="I1117" i="132" s="1"/>
  <c r="F1116" i="132"/>
  <c r="H1116" i="132" s="1"/>
  <c r="I1116" i="132" s="1"/>
  <c r="F1115" i="132"/>
  <c r="H1115" i="132" s="1"/>
  <c r="I1115" i="132" s="1"/>
  <c r="F1114" i="132"/>
  <c r="H1114" i="132" s="1"/>
  <c r="I1114" i="132" s="1"/>
  <c r="I1113" i="132"/>
  <c r="I1112" i="132" l="1"/>
  <c r="D1292" i="132"/>
  <c r="C1293" i="132"/>
  <c r="G1292" i="132" l="1"/>
  <c r="D1291" i="132"/>
  <c r="C1294" i="132"/>
  <c r="G1291" i="132" l="1"/>
  <c r="D1290" i="132"/>
  <c r="C1295" i="132"/>
  <c r="G1290" i="132" l="1"/>
  <c r="D1289" i="132"/>
  <c r="C1296" i="132"/>
  <c r="C1297" i="132" l="1"/>
  <c r="G1289" i="132"/>
  <c r="D1288" i="132"/>
  <c r="G1288" i="132" l="1"/>
  <c r="D1287" i="132"/>
  <c r="C1298" i="132"/>
  <c r="C1299" i="132" l="1"/>
  <c r="G1287" i="132"/>
  <c r="D1286" i="132"/>
  <c r="G1286" i="132" l="1"/>
  <c r="D1285" i="132"/>
  <c r="C1300" i="132"/>
  <c r="C1301" i="132" l="1"/>
  <c r="G1285" i="132"/>
  <c r="D1284" i="132"/>
  <c r="G1284" i="132" l="1"/>
  <c r="D1283" i="132"/>
  <c r="C1302" i="132"/>
  <c r="C1303" i="132" l="1"/>
  <c r="G1283" i="132"/>
  <c r="D1282" i="132"/>
  <c r="G1282" i="132" l="1"/>
  <c r="D1281" i="132"/>
  <c r="C1304" i="132"/>
  <c r="C1305" i="132" l="1"/>
  <c r="G1281" i="132"/>
  <c r="D1280" i="132"/>
  <c r="G1280" i="132" l="1"/>
  <c r="D1279" i="132"/>
  <c r="C1306" i="132"/>
  <c r="G1279" i="132" l="1"/>
  <c r="D1278" i="132"/>
  <c r="C1307" i="132"/>
  <c r="G1278" i="132" l="1"/>
  <c r="D1277" i="132"/>
  <c r="C1308" i="132"/>
  <c r="C1309" i="132" l="1"/>
  <c r="G1277" i="132"/>
  <c r="D1276" i="132"/>
  <c r="G1276" i="132" l="1"/>
  <c r="D1275" i="132"/>
  <c r="C1310" i="132"/>
  <c r="C1311" i="132" l="1"/>
  <c r="G1275" i="132"/>
  <c r="D1274" i="132"/>
  <c r="G1274" i="132" l="1"/>
  <c r="D1273" i="132"/>
  <c r="C1312" i="132"/>
  <c r="G1273" i="132" l="1"/>
  <c r="D1272" i="132"/>
  <c r="C1313" i="132"/>
  <c r="G1272" i="132" l="1"/>
  <c r="D1271" i="132"/>
  <c r="C1314" i="132"/>
  <c r="C1315" i="132" l="1"/>
  <c r="G1271" i="132"/>
  <c r="D1270" i="132"/>
  <c r="G1270" i="132" l="1"/>
  <c r="D1269" i="132"/>
  <c r="C1316" i="132"/>
  <c r="C1317" i="132" l="1"/>
  <c r="G1269" i="132"/>
  <c r="D1268" i="132"/>
  <c r="G1268" i="132" l="1"/>
  <c r="D1267" i="132"/>
  <c r="C1318" i="132"/>
  <c r="C1319" i="132" l="1"/>
  <c r="G1267" i="132"/>
  <c r="D1266" i="132"/>
  <c r="G1266" i="132" l="1"/>
  <c r="D1265" i="132"/>
  <c r="C1320" i="132"/>
  <c r="C1321" i="132" l="1"/>
  <c r="G1265" i="132"/>
  <c r="D1264" i="132"/>
  <c r="G1264" i="132" l="1"/>
  <c r="D1263" i="132"/>
  <c r="C1322" i="132"/>
  <c r="C1323" i="132" l="1"/>
  <c r="G1263" i="132"/>
  <c r="D1262" i="132"/>
  <c r="G1262" i="132" l="1"/>
  <c r="D1261" i="132"/>
  <c r="C1324" i="132"/>
  <c r="C1325" i="132" l="1"/>
  <c r="G1261" i="132"/>
  <c r="D1260" i="132"/>
  <c r="G1260" i="132" l="1"/>
  <c r="D1259" i="132"/>
  <c r="C1326" i="132"/>
  <c r="C1327" i="132" l="1"/>
  <c r="G1259" i="132"/>
  <c r="D1258" i="132"/>
  <c r="G1258" i="132" l="1"/>
  <c r="D1257" i="132"/>
  <c r="C1328" i="132"/>
  <c r="C1329" i="132" l="1"/>
  <c r="G1257" i="132"/>
  <c r="D1256" i="132"/>
  <c r="G1256" i="132" l="1"/>
  <c r="D1255" i="132"/>
  <c r="C1330" i="132"/>
  <c r="C1331" i="132" l="1"/>
  <c r="G1255" i="132"/>
  <c r="D1254" i="132"/>
  <c r="G1254" i="132" l="1"/>
  <c r="D1253" i="132"/>
  <c r="C1332" i="132"/>
  <c r="G1253" i="132" l="1"/>
  <c r="D1252" i="132"/>
  <c r="C1333" i="132"/>
  <c r="C1334" i="132" l="1"/>
  <c r="G1252" i="132"/>
  <c r="D1251" i="132"/>
  <c r="G1251" i="132" l="1"/>
  <c r="D1250" i="132"/>
  <c r="C1335" i="132"/>
  <c r="G1250" i="132" l="1"/>
  <c r="D1249" i="132"/>
  <c r="C1336" i="132"/>
  <c r="C1337" i="132" l="1"/>
  <c r="G1249" i="132"/>
  <c r="D1248" i="132"/>
  <c r="G1248" i="132" l="1"/>
  <c r="D1247" i="132"/>
  <c r="C1338" i="132"/>
  <c r="C1339" i="132" l="1"/>
  <c r="G1247" i="132"/>
  <c r="D1246" i="132"/>
  <c r="G1246" i="132" l="1"/>
  <c r="D1245" i="132"/>
  <c r="C1340" i="132"/>
  <c r="C1341" i="132" l="1"/>
  <c r="G1245" i="132"/>
  <c r="D1244" i="132"/>
  <c r="G1244" i="132" l="1"/>
  <c r="D1243" i="132"/>
  <c r="C1342" i="132"/>
  <c r="C1343" i="132" l="1"/>
  <c r="G1243" i="132"/>
  <c r="D1242" i="132"/>
  <c r="G1242" i="132" l="1"/>
  <c r="D1241" i="132"/>
  <c r="C1344" i="132"/>
  <c r="C1345" i="132" l="1"/>
  <c r="G1241" i="132"/>
  <c r="D1240" i="132"/>
  <c r="G1240" i="132" l="1"/>
  <c r="D1239" i="132"/>
  <c r="C1346" i="132"/>
  <c r="G1239" i="132" l="1"/>
  <c r="D1238" i="132"/>
  <c r="C1347" i="132"/>
  <c r="C1348" i="132" l="1"/>
  <c r="G1238" i="132"/>
  <c r="D1237" i="132"/>
  <c r="G1237" i="132" l="1"/>
  <c r="D1236" i="132"/>
  <c r="C1349" i="132"/>
  <c r="G1236" i="132" l="1"/>
  <c r="D1235" i="132"/>
  <c r="C1350" i="132"/>
  <c r="C1351" i="132" l="1"/>
  <c r="G1235" i="132"/>
  <c r="D1234" i="132"/>
  <c r="G1234" i="132" l="1"/>
  <c r="D1233" i="132"/>
  <c r="C1352" i="132"/>
  <c r="C1353" i="132" l="1"/>
  <c r="G1233" i="132"/>
  <c r="D1232" i="132"/>
  <c r="G1232" i="132" l="1"/>
  <c r="D1231" i="132"/>
  <c r="C1354" i="132"/>
  <c r="G1231" i="132" l="1"/>
  <c r="D1230" i="132"/>
  <c r="C1355" i="132"/>
  <c r="C1356" i="132" l="1"/>
  <c r="G1230" i="132"/>
  <c r="D1229" i="132"/>
  <c r="G1229" i="132" l="1"/>
  <c r="D1228" i="132"/>
  <c r="C1357" i="132"/>
  <c r="C1358" i="132" l="1"/>
  <c r="G1228" i="132"/>
  <c r="D1227" i="132"/>
  <c r="G1227" i="132" l="1"/>
  <c r="D1226" i="132"/>
  <c r="C1359" i="132"/>
  <c r="C1360" i="132" l="1"/>
  <c r="G1226" i="132"/>
  <c r="D1225" i="132"/>
  <c r="G1225" i="132" l="1"/>
  <c r="D1224" i="132"/>
  <c r="C1361" i="132"/>
  <c r="C1362" i="132" l="1"/>
  <c r="G1224" i="132"/>
  <c r="D1223" i="132"/>
  <c r="G1223" i="132" l="1"/>
  <c r="D1222" i="132"/>
  <c r="C1363" i="132"/>
  <c r="C1364" i="132" l="1"/>
  <c r="G1222" i="132"/>
  <c r="D1221" i="132"/>
  <c r="G1221" i="132" l="1"/>
  <c r="D1220" i="132"/>
  <c r="C1365" i="132"/>
  <c r="C1366" i="132" l="1"/>
  <c r="G1220" i="132"/>
  <c r="D1219" i="132"/>
  <c r="G1219" i="132" l="1"/>
  <c r="D1218" i="132"/>
  <c r="C1367" i="132"/>
  <c r="C1368" i="132" l="1"/>
  <c r="G1218" i="132"/>
  <c r="D1217" i="132"/>
  <c r="G1217" i="132" l="1"/>
  <c r="D1216" i="132"/>
  <c r="C1369" i="132"/>
  <c r="C1370" i="132" l="1"/>
  <c r="G1216" i="132"/>
  <c r="D1215" i="132"/>
  <c r="C1371" i="132" l="1"/>
  <c r="G1215" i="132"/>
  <c r="D1214" i="132"/>
  <c r="G1214" i="132" l="1"/>
  <c r="D1213" i="132"/>
  <c r="C1372" i="132"/>
  <c r="G1213" i="132" l="1"/>
  <c r="D1212" i="132"/>
  <c r="C1373" i="132"/>
  <c r="C1374" i="132" l="1"/>
  <c r="G1212" i="132"/>
  <c r="D1211" i="132"/>
  <c r="G1211" i="132" l="1"/>
  <c r="D1210" i="132"/>
  <c r="C1375" i="132"/>
  <c r="C1376" i="132" l="1"/>
  <c r="G1210" i="132"/>
  <c r="D1209" i="132"/>
  <c r="G1209" i="132" l="1"/>
  <c r="D1208" i="132"/>
  <c r="C1377" i="132"/>
  <c r="C1378" i="132" l="1"/>
  <c r="G1208" i="132"/>
  <c r="D1207" i="132"/>
  <c r="G1207" i="132" l="1"/>
  <c r="D1206" i="132"/>
  <c r="C1379" i="132"/>
  <c r="C1380" i="132" l="1"/>
  <c r="G1206" i="132"/>
  <c r="D1205" i="132"/>
  <c r="G1205" i="132" l="1"/>
  <c r="D1204" i="132"/>
  <c r="C1381" i="132"/>
  <c r="G1204" i="132" l="1"/>
  <c r="D1203" i="132"/>
  <c r="C1382" i="132"/>
  <c r="C1383" i="132" l="1"/>
  <c r="F1203" i="132"/>
  <c r="H1203" i="132" s="1"/>
  <c r="G1203" i="132"/>
  <c r="D1202" i="132"/>
  <c r="I1203" i="132" l="1"/>
  <c r="C1384" i="132"/>
  <c r="F1202" i="132"/>
  <c r="H1202" i="132" s="1"/>
  <c r="G1202" i="132"/>
  <c r="F1292" i="132"/>
  <c r="H1292" i="132" s="1"/>
  <c r="I1292" i="132" s="1"/>
  <c r="F1291" i="132"/>
  <c r="H1291" i="132" s="1"/>
  <c r="I1291" i="132" s="1"/>
  <c r="F1290" i="132"/>
  <c r="H1290" i="132" s="1"/>
  <c r="I1290" i="132" s="1"/>
  <c r="F1289" i="132"/>
  <c r="H1289" i="132" s="1"/>
  <c r="I1289" i="132" s="1"/>
  <c r="F1288" i="132"/>
  <c r="H1288" i="132" s="1"/>
  <c r="I1288" i="132" s="1"/>
  <c r="F1287" i="132"/>
  <c r="H1287" i="132" s="1"/>
  <c r="I1287" i="132" s="1"/>
  <c r="F1286" i="132"/>
  <c r="H1286" i="132" s="1"/>
  <c r="I1286" i="132" s="1"/>
  <c r="F1285" i="132"/>
  <c r="H1285" i="132" s="1"/>
  <c r="I1285" i="132" s="1"/>
  <c r="F1284" i="132"/>
  <c r="H1284" i="132" s="1"/>
  <c r="I1284" i="132" s="1"/>
  <c r="F1283" i="132"/>
  <c r="H1283" i="132" s="1"/>
  <c r="I1283" i="132" s="1"/>
  <c r="F1282" i="132"/>
  <c r="H1282" i="132" s="1"/>
  <c r="I1282" i="132" s="1"/>
  <c r="F1281" i="132"/>
  <c r="H1281" i="132" s="1"/>
  <c r="I1281" i="132" s="1"/>
  <c r="F1280" i="132"/>
  <c r="H1280" i="132" s="1"/>
  <c r="I1280" i="132" s="1"/>
  <c r="F1279" i="132"/>
  <c r="H1279" i="132" s="1"/>
  <c r="I1279" i="132" s="1"/>
  <c r="F1278" i="132"/>
  <c r="H1278" i="132" s="1"/>
  <c r="I1278" i="132" s="1"/>
  <c r="F1277" i="132"/>
  <c r="H1277" i="132" s="1"/>
  <c r="I1277" i="132" s="1"/>
  <c r="F1276" i="132"/>
  <c r="H1276" i="132" s="1"/>
  <c r="I1276" i="132" s="1"/>
  <c r="F1275" i="132"/>
  <c r="H1275" i="132" s="1"/>
  <c r="I1275" i="132" s="1"/>
  <c r="F1274" i="132"/>
  <c r="H1274" i="132" s="1"/>
  <c r="I1274" i="132" s="1"/>
  <c r="F1273" i="132"/>
  <c r="H1273" i="132" s="1"/>
  <c r="I1273" i="132" s="1"/>
  <c r="F1272" i="132"/>
  <c r="H1272" i="132" s="1"/>
  <c r="I1272" i="132" s="1"/>
  <c r="F1271" i="132"/>
  <c r="H1271" i="132" s="1"/>
  <c r="I1271" i="132" s="1"/>
  <c r="F1270" i="132"/>
  <c r="H1270" i="132" s="1"/>
  <c r="I1270" i="132" s="1"/>
  <c r="F1269" i="132"/>
  <c r="H1269" i="132" s="1"/>
  <c r="I1269" i="132" s="1"/>
  <c r="F1268" i="132"/>
  <c r="H1268" i="132" s="1"/>
  <c r="I1268" i="132" s="1"/>
  <c r="F1267" i="132"/>
  <c r="H1267" i="132" s="1"/>
  <c r="I1267" i="132" s="1"/>
  <c r="F1266" i="132"/>
  <c r="H1266" i="132" s="1"/>
  <c r="I1266" i="132" s="1"/>
  <c r="F1265" i="132"/>
  <c r="H1265" i="132" s="1"/>
  <c r="I1265" i="132" s="1"/>
  <c r="F1264" i="132"/>
  <c r="H1264" i="132" s="1"/>
  <c r="I1264" i="132" s="1"/>
  <c r="F1263" i="132"/>
  <c r="H1263" i="132" s="1"/>
  <c r="I1263" i="132" s="1"/>
  <c r="F1262" i="132"/>
  <c r="H1262" i="132" s="1"/>
  <c r="I1262" i="132" s="1"/>
  <c r="F1261" i="132"/>
  <c r="H1261" i="132" s="1"/>
  <c r="I1261" i="132" s="1"/>
  <c r="F1260" i="132"/>
  <c r="H1260" i="132" s="1"/>
  <c r="I1260" i="132" s="1"/>
  <c r="F1259" i="132"/>
  <c r="H1259" i="132" s="1"/>
  <c r="I1259" i="132" s="1"/>
  <c r="F1258" i="132"/>
  <c r="H1258" i="132" s="1"/>
  <c r="I1258" i="132" s="1"/>
  <c r="F1257" i="132"/>
  <c r="H1257" i="132" s="1"/>
  <c r="I1257" i="132" s="1"/>
  <c r="F1256" i="132"/>
  <c r="H1256" i="132" s="1"/>
  <c r="I1256" i="132" s="1"/>
  <c r="F1255" i="132"/>
  <c r="H1255" i="132" s="1"/>
  <c r="I1255" i="132" s="1"/>
  <c r="F1254" i="132"/>
  <c r="H1254" i="132" s="1"/>
  <c r="I1254" i="132" s="1"/>
  <c r="F1253" i="132"/>
  <c r="H1253" i="132" s="1"/>
  <c r="I1253" i="132" s="1"/>
  <c r="F1252" i="132"/>
  <c r="H1252" i="132" s="1"/>
  <c r="I1252" i="132" s="1"/>
  <c r="F1251" i="132"/>
  <c r="H1251" i="132" s="1"/>
  <c r="I1251" i="132" s="1"/>
  <c r="F1250" i="132"/>
  <c r="H1250" i="132" s="1"/>
  <c r="I1250" i="132" s="1"/>
  <c r="F1249" i="132"/>
  <c r="H1249" i="132" s="1"/>
  <c r="I1249" i="132" s="1"/>
  <c r="F1248" i="132"/>
  <c r="H1248" i="132" s="1"/>
  <c r="I1248" i="132" s="1"/>
  <c r="F1247" i="132"/>
  <c r="H1247" i="132" s="1"/>
  <c r="I1247" i="132" s="1"/>
  <c r="F1246" i="132"/>
  <c r="H1246" i="132" s="1"/>
  <c r="I1246" i="132" s="1"/>
  <c r="F1245" i="132"/>
  <c r="H1245" i="132" s="1"/>
  <c r="I1245" i="132" s="1"/>
  <c r="F1244" i="132"/>
  <c r="H1244" i="132" s="1"/>
  <c r="I1244" i="132" s="1"/>
  <c r="F1243" i="132"/>
  <c r="H1243" i="132" s="1"/>
  <c r="I1243" i="132" s="1"/>
  <c r="F1242" i="132"/>
  <c r="H1242" i="132" s="1"/>
  <c r="I1242" i="132" s="1"/>
  <c r="F1241" i="132"/>
  <c r="H1241" i="132" s="1"/>
  <c r="I1241" i="132" s="1"/>
  <c r="F1240" i="132"/>
  <c r="H1240" i="132" s="1"/>
  <c r="I1240" i="132" s="1"/>
  <c r="F1239" i="132"/>
  <c r="H1239" i="132" s="1"/>
  <c r="I1239" i="132" s="1"/>
  <c r="F1238" i="132"/>
  <c r="H1238" i="132" s="1"/>
  <c r="I1238" i="132" s="1"/>
  <c r="F1237" i="132"/>
  <c r="H1237" i="132" s="1"/>
  <c r="I1237" i="132" s="1"/>
  <c r="F1236" i="132"/>
  <c r="H1236" i="132" s="1"/>
  <c r="I1236" i="132" s="1"/>
  <c r="F1235" i="132"/>
  <c r="H1235" i="132" s="1"/>
  <c r="I1235" i="132" s="1"/>
  <c r="F1234" i="132"/>
  <c r="H1234" i="132" s="1"/>
  <c r="I1234" i="132" s="1"/>
  <c r="F1233" i="132"/>
  <c r="H1233" i="132" s="1"/>
  <c r="I1233" i="132" s="1"/>
  <c r="F1232" i="132"/>
  <c r="H1232" i="132" s="1"/>
  <c r="I1232" i="132" s="1"/>
  <c r="F1231" i="132"/>
  <c r="H1231" i="132" s="1"/>
  <c r="I1231" i="132" s="1"/>
  <c r="F1230" i="132"/>
  <c r="H1230" i="132" s="1"/>
  <c r="I1230" i="132" s="1"/>
  <c r="F1229" i="132"/>
  <c r="H1229" i="132" s="1"/>
  <c r="I1229" i="132" s="1"/>
  <c r="F1228" i="132"/>
  <c r="H1228" i="132" s="1"/>
  <c r="I1228" i="132" s="1"/>
  <c r="F1227" i="132"/>
  <c r="H1227" i="132" s="1"/>
  <c r="I1227" i="132" s="1"/>
  <c r="F1226" i="132"/>
  <c r="H1226" i="132" s="1"/>
  <c r="I1226" i="132" s="1"/>
  <c r="F1225" i="132"/>
  <c r="H1225" i="132" s="1"/>
  <c r="I1225" i="132" s="1"/>
  <c r="F1224" i="132"/>
  <c r="H1224" i="132" s="1"/>
  <c r="I1224" i="132" s="1"/>
  <c r="F1223" i="132"/>
  <c r="H1223" i="132" s="1"/>
  <c r="I1223" i="132" s="1"/>
  <c r="F1222" i="132"/>
  <c r="H1222" i="132" s="1"/>
  <c r="I1222" i="132" s="1"/>
  <c r="F1221" i="132"/>
  <c r="H1221" i="132" s="1"/>
  <c r="I1221" i="132" s="1"/>
  <c r="F1220" i="132"/>
  <c r="H1220" i="132" s="1"/>
  <c r="I1220" i="132" s="1"/>
  <c r="F1219" i="132"/>
  <c r="H1219" i="132" s="1"/>
  <c r="I1219" i="132" s="1"/>
  <c r="F1218" i="132"/>
  <c r="H1218" i="132" s="1"/>
  <c r="I1218" i="132" s="1"/>
  <c r="F1217" i="132"/>
  <c r="H1217" i="132" s="1"/>
  <c r="I1217" i="132" s="1"/>
  <c r="F1216" i="132"/>
  <c r="H1216" i="132" s="1"/>
  <c r="I1216" i="132" s="1"/>
  <c r="F1215" i="132"/>
  <c r="H1215" i="132" s="1"/>
  <c r="I1215" i="132" s="1"/>
  <c r="F1214" i="132"/>
  <c r="H1214" i="132" s="1"/>
  <c r="I1214" i="132" s="1"/>
  <c r="F1213" i="132"/>
  <c r="H1213" i="132" s="1"/>
  <c r="I1213" i="132" s="1"/>
  <c r="F1212" i="132"/>
  <c r="H1212" i="132" s="1"/>
  <c r="I1212" i="132" s="1"/>
  <c r="F1211" i="132"/>
  <c r="H1211" i="132" s="1"/>
  <c r="I1211" i="132" s="1"/>
  <c r="F1210" i="132"/>
  <c r="H1210" i="132" s="1"/>
  <c r="I1210" i="132" s="1"/>
  <c r="F1209" i="132"/>
  <c r="H1209" i="132" s="1"/>
  <c r="I1209" i="132" s="1"/>
  <c r="F1208" i="132"/>
  <c r="H1208" i="132" s="1"/>
  <c r="I1208" i="132" s="1"/>
  <c r="F1207" i="132"/>
  <c r="H1207" i="132" s="1"/>
  <c r="I1207" i="132" s="1"/>
  <c r="F1206" i="132"/>
  <c r="H1206" i="132" s="1"/>
  <c r="I1206" i="132" s="1"/>
  <c r="F1205" i="132"/>
  <c r="H1205" i="132" s="1"/>
  <c r="I1205" i="132" s="1"/>
  <c r="F1204" i="132"/>
  <c r="H1204" i="132" s="1"/>
  <c r="I1204" i="132" s="1"/>
  <c r="I1202" i="132" l="1"/>
  <c r="D1384" i="132"/>
  <c r="C1385" i="132"/>
  <c r="G1384" i="132" l="1"/>
  <c r="D1383" i="132"/>
  <c r="C1386" i="132"/>
  <c r="G1383" i="132" l="1"/>
  <c r="D1382" i="132"/>
  <c r="C1387" i="132"/>
  <c r="C1388" i="132" l="1"/>
  <c r="G1382" i="132"/>
  <c r="D1381" i="132"/>
  <c r="G1381" i="132" l="1"/>
  <c r="D1380" i="132"/>
  <c r="C1389" i="132"/>
  <c r="C1390" i="132" l="1"/>
  <c r="G1380" i="132"/>
  <c r="D1379" i="132"/>
  <c r="G1379" i="132" l="1"/>
  <c r="D1378" i="132"/>
  <c r="C1391" i="132"/>
  <c r="C1392" i="132" l="1"/>
  <c r="G1378" i="132"/>
  <c r="D1377" i="132"/>
  <c r="G1377" i="132" l="1"/>
  <c r="D1376" i="132"/>
  <c r="C1393" i="132"/>
  <c r="C1394" i="132" l="1"/>
  <c r="G1376" i="132"/>
  <c r="D1375" i="132"/>
  <c r="G1375" i="132" l="1"/>
  <c r="D1374" i="132"/>
  <c r="C1395" i="132"/>
  <c r="G1374" i="132" l="1"/>
  <c r="D1373" i="132"/>
  <c r="C1396" i="132"/>
  <c r="C1397" i="132" l="1"/>
  <c r="G1373" i="132"/>
  <c r="D1372" i="132"/>
  <c r="G1372" i="132" l="1"/>
  <c r="D1371" i="132"/>
  <c r="C1398" i="132"/>
  <c r="C1399" i="132" l="1"/>
  <c r="G1371" i="132"/>
  <c r="D1370" i="132"/>
  <c r="G1370" i="132" l="1"/>
  <c r="D1369" i="132"/>
  <c r="C1400" i="132"/>
  <c r="C1401" i="132" l="1"/>
  <c r="G1369" i="132"/>
  <c r="D1368" i="132"/>
  <c r="G1368" i="132" l="1"/>
  <c r="D1367" i="132"/>
  <c r="C1402" i="132"/>
  <c r="C1403" i="132" l="1"/>
  <c r="G1367" i="132"/>
  <c r="D1366" i="132"/>
  <c r="C1404" i="132" l="1"/>
  <c r="G1366" i="132"/>
  <c r="D1365" i="132"/>
  <c r="C1405" i="132" l="1"/>
  <c r="G1365" i="132"/>
  <c r="D1364" i="132"/>
  <c r="G1364" i="132" l="1"/>
  <c r="D1363" i="132"/>
  <c r="C1406" i="132"/>
  <c r="C1407" i="132" l="1"/>
  <c r="G1363" i="132"/>
  <c r="D1362" i="132"/>
  <c r="G1362" i="132" l="1"/>
  <c r="D1361" i="132"/>
  <c r="C1408" i="132"/>
  <c r="C1409" i="132" l="1"/>
  <c r="G1361" i="132"/>
  <c r="D1360" i="132"/>
  <c r="G1360" i="132" l="1"/>
  <c r="D1359" i="132"/>
  <c r="C1410" i="132"/>
  <c r="C1411" i="132" l="1"/>
  <c r="G1359" i="132"/>
  <c r="D1358" i="132"/>
  <c r="G1358" i="132" l="1"/>
  <c r="D1357" i="132"/>
  <c r="C1412" i="132"/>
  <c r="C1413" i="132" l="1"/>
  <c r="G1357" i="132"/>
  <c r="D1356" i="132"/>
  <c r="G1356" i="132" l="1"/>
  <c r="D1355" i="132"/>
  <c r="C1414" i="132"/>
  <c r="G1355" i="132" l="1"/>
  <c r="D1354" i="132"/>
  <c r="C1415" i="132"/>
  <c r="G1354" i="132" l="1"/>
  <c r="D1353" i="132"/>
  <c r="C1416" i="132"/>
  <c r="G1353" i="132" l="1"/>
  <c r="D1352" i="132"/>
  <c r="C1417" i="132"/>
  <c r="C1418" i="132" l="1"/>
  <c r="G1352" i="132"/>
  <c r="D1351" i="132"/>
  <c r="G1351" i="132" l="1"/>
  <c r="D1350" i="132"/>
  <c r="C1419" i="132"/>
  <c r="C1420" i="132" l="1"/>
  <c r="G1350" i="132"/>
  <c r="D1349" i="132"/>
  <c r="G1349" i="132" l="1"/>
  <c r="D1348" i="132"/>
  <c r="C1421" i="132"/>
  <c r="C1422" i="132" l="1"/>
  <c r="G1348" i="132"/>
  <c r="D1347" i="132"/>
  <c r="C1423" i="132" l="1"/>
  <c r="G1347" i="132"/>
  <c r="D1346" i="132"/>
  <c r="C1424" i="132" l="1"/>
  <c r="G1346" i="132"/>
  <c r="D1345" i="132"/>
  <c r="G1345" i="132" l="1"/>
  <c r="D1344" i="132"/>
  <c r="C1425" i="132"/>
  <c r="G1344" i="132" l="1"/>
  <c r="D1343" i="132"/>
  <c r="C1426" i="132"/>
  <c r="G1343" i="132" l="1"/>
  <c r="D1342" i="132"/>
  <c r="C1427" i="132"/>
  <c r="C1428" i="132" l="1"/>
  <c r="G1342" i="132"/>
  <c r="D1341" i="132"/>
  <c r="G1341" i="132" l="1"/>
  <c r="D1340" i="132"/>
  <c r="C1429" i="132"/>
  <c r="C1430" i="132" l="1"/>
  <c r="G1340" i="132"/>
  <c r="D1339" i="132"/>
  <c r="G1339" i="132" l="1"/>
  <c r="D1338" i="132"/>
  <c r="C1431" i="132"/>
  <c r="G1338" i="132" l="1"/>
  <c r="D1337" i="132"/>
  <c r="C1432" i="132"/>
  <c r="C1433" i="132" l="1"/>
  <c r="G1337" i="132"/>
  <c r="D1336" i="132"/>
  <c r="G1336" i="132" l="1"/>
  <c r="D1335" i="132"/>
  <c r="C1434" i="132"/>
  <c r="G1335" i="132" l="1"/>
  <c r="D1334" i="132"/>
  <c r="C1435" i="132"/>
  <c r="C1436" i="132" l="1"/>
  <c r="G1334" i="132"/>
  <c r="D1333" i="132"/>
  <c r="G1333" i="132" l="1"/>
  <c r="D1332" i="132"/>
  <c r="C1437" i="132"/>
  <c r="C1438" i="132" l="1"/>
  <c r="G1332" i="132"/>
  <c r="D1331" i="132"/>
  <c r="G1331" i="132" l="1"/>
  <c r="D1330" i="132"/>
  <c r="C1439" i="132"/>
  <c r="C1440" i="132" l="1"/>
  <c r="G1330" i="132"/>
  <c r="D1329" i="132"/>
  <c r="G1329" i="132" l="1"/>
  <c r="D1328" i="132"/>
  <c r="C1441" i="132"/>
  <c r="C1442" i="132" l="1"/>
  <c r="G1328" i="132"/>
  <c r="D1327" i="132"/>
  <c r="G1327" i="132" l="1"/>
  <c r="D1326" i="132"/>
  <c r="C1443" i="132"/>
  <c r="G1326" i="132" l="1"/>
  <c r="D1325" i="132"/>
  <c r="C1444" i="132"/>
  <c r="G1325" i="132" l="1"/>
  <c r="D1324" i="132"/>
  <c r="C1445" i="132"/>
  <c r="C1446" i="132" l="1"/>
  <c r="G1324" i="132"/>
  <c r="D1323" i="132"/>
  <c r="G1323" i="132" l="1"/>
  <c r="D1322" i="132"/>
  <c r="C1447" i="132"/>
  <c r="C1448" i="132" l="1"/>
  <c r="G1322" i="132"/>
  <c r="D1321" i="132"/>
  <c r="G1321" i="132" l="1"/>
  <c r="D1320" i="132"/>
  <c r="C1449" i="132"/>
  <c r="C1450" i="132" l="1"/>
  <c r="G1320" i="132"/>
  <c r="D1319" i="132"/>
  <c r="G1319" i="132" l="1"/>
  <c r="D1318" i="132"/>
  <c r="C1451" i="132"/>
  <c r="G1318" i="132" l="1"/>
  <c r="D1317" i="132"/>
  <c r="C1452" i="132"/>
  <c r="C1453" i="132" l="1"/>
  <c r="G1317" i="132"/>
  <c r="D1316" i="132"/>
  <c r="G1316" i="132" l="1"/>
  <c r="D1315" i="132"/>
  <c r="C1454" i="132"/>
  <c r="C1455" i="132" l="1"/>
  <c r="G1315" i="132"/>
  <c r="D1314" i="132"/>
  <c r="G1314" i="132" l="1"/>
  <c r="D1313" i="132"/>
  <c r="C1456" i="132"/>
  <c r="G1313" i="132" l="1"/>
  <c r="D1312" i="132"/>
  <c r="C1457" i="132"/>
  <c r="G1312" i="132" l="1"/>
  <c r="D1311" i="132"/>
  <c r="C1458" i="132"/>
  <c r="C1459" i="132" l="1"/>
  <c r="G1311" i="132"/>
  <c r="D1310" i="132"/>
  <c r="G1310" i="132" l="1"/>
  <c r="D1309" i="132"/>
  <c r="C1460" i="132"/>
  <c r="C1461" i="132" l="1"/>
  <c r="G1309" i="132"/>
  <c r="D1308" i="132"/>
  <c r="G1308" i="132" l="1"/>
  <c r="D1307" i="132"/>
  <c r="C1462" i="132"/>
  <c r="G1307" i="132" l="1"/>
  <c r="D1306" i="132"/>
  <c r="C1463" i="132"/>
  <c r="C1464" i="132" l="1"/>
  <c r="G1306" i="132"/>
  <c r="D1305" i="132"/>
  <c r="G1305" i="132" l="1"/>
  <c r="D1304" i="132"/>
  <c r="C1465" i="132"/>
  <c r="C1466" i="132" l="1"/>
  <c r="G1304" i="132"/>
  <c r="D1303" i="132"/>
  <c r="G1303" i="132" l="1"/>
  <c r="D1302" i="132"/>
  <c r="C1467" i="132"/>
  <c r="G1302" i="132" l="1"/>
  <c r="D1301" i="132"/>
  <c r="C1468" i="132"/>
  <c r="C1469" i="132" l="1"/>
  <c r="G1301" i="132"/>
  <c r="D1300" i="132"/>
  <c r="G1300" i="132" l="1"/>
  <c r="D1299" i="132"/>
  <c r="C1470" i="132"/>
  <c r="C1471" i="132" l="1"/>
  <c r="G1299" i="132"/>
  <c r="D1298" i="132"/>
  <c r="G1298" i="132" l="1"/>
  <c r="D1297" i="132"/>
  <c r="C1472" i="132"/>
  <c r="G1297" i="132" l="1"/>
  <c r="D1296" i="132"/>
  <c r="C1473" i="132"/>
  <c r="C1474" i="132" l="1"/>
  <c r="G1296" i="132"/>
  <c r="D1295" i="132"/>
  <c r="G1295" i="132" l="1"/>
  <c r="D1294" i="132"/>
  <c r="C1475" i="132"/>
  <c r="C1476" i="132" l="1"/>
  <c r="F1294" i="132"/>
  <c r="H1294" i="132" s="1"/>
  <c r="G1294" i="132"/>
  <c r="D1293" i="132"/>
  <c r="F1293" i="132" l="1"/>
  <c r="H1293" i="132" s="1"/>
  <c r="G1293" i="132"/>
  <c r="F1384" i="132"/>
  <c r="H1384" i="132" s="1"/>
  <c r="I1384" i="132" s="1"/>
  <c r="F1383" i="132"/>
  <c r="H1383" i="132" s="1"/>
  <c r="I1383" i="132" s="1"/>
  <c r="F1382" i="132"/>
  <c r="H1382" i="132" s="1"/>
  <c r="I1382" i="132" s="1"/>
  <c r="F1381" i="132"/>
  <c r="H1381" i="132" s="1"/>
  <c r="I1381" i="132" s="1"/>
  <c r="F1380" i="132"/>
  <c r="H1380" i="132" s="1"/>
  <c r="I1380" i="132" s="1"/>
  <c r="F1379" i="132"/>
  <c r="H1379" i="132" s="1"/>
  <c r="I1379" i="132" s="1"/>
  <c r="F1378" i="132"/>
  <c r="H1378" i="132" s="1"/>
  <c r="I1378" i="132" s="1"/>
  <c r="F1377" i="132"/>
  <c r="H1377" i="132" s="1"/>
  <c r="I1377" i="132" s="1"/>
  <c r="F1376" i="132"/>
  <c r="H1376" i="132" s="1"/>
  <c r="I1376" i="132" s="1"/>
  <c r="F1375" i="132"/>
  <c r="H1375" i="132" s="1"/>
  <c r="I1375" i="132" s="1"/>
  <c r="F1374" i="132"/>
  <c r="H1374" i="132" s="1"/>
  <c r="I1374" i="132" s="1"/>
  <c r="F1373" i="132"/>
  <c r="H1373" i="132" s="1"/>
  <c r="I1373" i="132" s="1"/>
  <c r="F1372" i="132"/>
  <c r="H1372" i="132" s="1"/>
  <c r="I1372" i="132" s="1"/>
  <c r="F1371" i="132"/>
  <c r="H1371" i="132" s="1"/>
  <c r="I1371" i="132" s="1"/>
  <c r="F1370" i="132"/>
  <c r="H1370" i="132" s="1"/>
  <c r="I1370" i="132" s="1"/>
  <c r="F1369" i="132"/>
  <c r="H1369" i="132" s="1"/>
  <c r="I1369" i="132" s="1"/>
  <c r="F1368" i="132"/>
  <c r="H1368" i="132" s="1"/>
  <c r="I1368" i="132" s="1"/>
  <c r="F1367" i="132"/>
  <c r="H1367" i="132" s="1"/>
  <c r="I1367" i="132" s="1"/>
  <c r="F1366" i="132"/>
  <c r="H1366" i="132" s="1"/>
  <c r="I1366" i="132" s="1"/>
  <c r="F1365" i="132"/>
  <c r="H1365" i="132" s="1"/>
  <c r="I1365" i="132" s="1"/>
  <c r="F1364" i="132"/>
  <c r="H1364" i="132" s="1"/>
  <c r="I1364" i="132" s="1"/>
  <c r="F1363" i="132"/>
  <c r="H1363" i="132" s="1"/>
  <c r="I1363" i="132" s="1"/>
  <c r="F1362" i="132"/>
  <c r="H1362" i="132" s="1"/>
  <c r="I1362" i="132" s="1"/>
  <c r="F1361" i="132"/>
  <c r="H1361" i="132" s="1"/>
  <c r="I1361" i="132" s="1"/>
  <c r="F1360" i="132"/>
  <c r="H1360" i="132" s="1"/>
  <c r="I1360" i="132" s="1"/>
  <c r="F1359" i="132"/>
  <c r="H1359" i="132" s="1"/>
  <c r="I1359" i="132" s="1"/>
  <c r="F1358" i="132"/>
  <c r="H1358" i="132" s="1"/>
  <c r="I1358" i="132" s="1"/>
  <c r="F1357" i="132"/>
  <c r="H1357" i="132" s="1"/>
  <c r="I1357" i="132" s="1"/>
  <c r="F1356" i="132"/>
  <c r="H1356" i="132" s="1"/>
  <c r="I1356" i="132" s="1"/>
  <c r="F1355" i="132"/>
  <c r="H1355" i="132" s="1"/>
  <c r="I1355" i="132" s="1"/>
  <c r="F1354" i="132"/>
  <c r="H1354" i="132" s="1"/>
  <c r="I1354" i="132" s="1"/>
  <c r="F1353" i="132"/>
  <c r="H1353" i="132" s="1"/>
  <c r="I1353" i="132" s="1"/>
  <c r="F1352" i="132"/>
  <c r="H1352" i="132" s="1"/>
  <c r="I1352" i="132" s="1"/>
  <c r="F1351" i="132"/>
  <c r="H1351" i="132" s="1"/>
  <c r="I1351" i="132" s="1"/>
  <c r="F1350" i="132"/>
  <c r="H1350" i="132" s="1"/>
  <c r="I1350" i="132" s="1"/>
  <c r="F1349" i="132"/>
  <c r="H1349" i="132" s="1"/>
  <c r="I1349" i="132" s="1"/>
  <c r="F1348" i="132"/>
  <c r="H1348" i="132" s="1"/>
  <c r="I1348" i="132" s="1"/>
  <c r="F1347" i="132"/>
  <c r="H1347" i="132" s="1"/>
  <c r="I1347" i="132" s="1"/>
  <c r="F1346" i="132"/>
  <c r="H1346" i="132" s="1"/>
  <c r="I1346" i="132" s="1"/>
  <c r="F1345" i="132"/>
  <c r="H1345" i="132" s="1"/>
  <c r="I1345" i="132" s="1"/>
  <c r="F1344" i="132"/>
  <c r="H1344" i="132" s="1"/>
  <c r="I1344" i="132" s="1"/>
  <c r="F1343" i="132"/>
  <c r="H1343" i="132" s="1"/>
  <c r="I1343" i="132" s="1"/>
  <c r="F1342" i="132"/>
  <c r="H1342" i="132" s="1"/>
  <c r="I1342" i="132" s="1"/>
  <c r="F1341" i="132"/>
  <c r="H1341" i="132" s="1"/>
  <c r="I1341" i="132" s="1"/>
  <c r="F1340" i="132"/>
  <c r="H1340" i="132" s="1"/>
  <c r="I1340" i="132" s="1"/>
  <c r="F1339" i="132"/>
  <c r="H1339" i="132" s="1"/>
  <c r="I1339" i="132" s="1"/>
  <c r="F1338" i="132"/>
  <c r="H1338" i="132" s="1"/>
  <c r="I1338" i="132" s="1"/>
  <c r="F1337" i="132"/>
  <c r="H1337" i="132" s="1"/>
  <c r="I1337" i="132" s="1"/>
  <c r="F1336" i="132"/>
  <c r="H1336" i="132" s="1"/>
  <c r="I1336" i="132" s="1"/>
  <c r="F1335" i="132"/>
  <c r="H1335" i="132" s="1"/>
  <c r="I1335" i="132" s="1"/>
  <c r="F1334" i="132"/>
  <c r="H1334" i="132" s="1"/>
  <c r="I1334" i="132" s="1"/>
  <c r="F1333" i="132"/>
  <c r="H1333" i="132" s="1"/>
  <c r="I1333" i="132" s="1"/>
  <c r="F1332" i="132"/>
  <c r="H1332" i="132" s="1"/>
  <c r="I1332" i="132" s="1"/>
  <c r="F1331" i="132"/>
  <c r="H1331" i="132" s="1"/>
  <c r="I1331" i="132" s="1"/>
  <c r="F1330" i="132"/>
  <c r="H1330" i="132" s="1"/>
  <c r="I1330" i="132" s="1"/>
  <c r="F1329" i="132"/>
  <c r="H1329" i="132" s="1"/>
  <c r="I1329" i="132" s="1"/>
  <c r="F1328" i="132"/>
  <c r="H1328" i="132" s="1"/>
  <c r="I1328" i="132" s="1"/>
  <c r="F1327" i="132"/>
  <c r="H1327" i="132" s="1"/>
  <c r="I1327" i="132" s="1"/>
  <c r="F1326" i="132"/>
  <c r="H1326" i="132" s="1"/>
  <c r="I1326" i="132" s="1"/>
  <c r="F1325" i="132"/>
  <c r="H1325" i="132" s="1"/>
  <c r="I1325" i="132" s="1"/>
  <c r="F1324" i="132"/>
  <c r="H1324" i="132" s="1"/>
  <c r="I1324" i="132" s="1"/>
  <c r="F1323" i="132"/>
  <c r="H1323" i="132" s="1"/>
  <c r="I1323" i="132" s="1"/>
  <c r="F1322" i="132"/>
  <c r="H1322" i="132" s="1"/>
  <c r="I1322" i="132" s="1"/>
  <c r="F1321" i="132"/>
  <c r="H1321" i="132" s="1"/>
  <c r="I1321" i="132" s="1"/>
  <c r="F1320" i="132"/>
  <c r="H1320" i="132" s="1"/>
  <c r="I1320" i="132" s="1"/>
  <c r="F1319" i="132"/>
  <c r="H1319" i="132" s="1"/>
  <c r="I1319" i="132" s="1"/>
  <c r="F1318" i="132"/>
  <c r="H1318" i="132" s="1"/>
  <c r="I1318" i="132" s="1"/>
  <c r="F1317" i="132"/>
  <c r="H1317" i="132" s="1"/>
  <c r="I1317" i="132" s="1"/>
  <c r="F1316" i="132"/>
  <c r="H1316" i="132" s="1"/>
  <c r="I1316" i="132" s="1"/>
  <c r="F1315" i="132"/>
  <c r="H1315" i="132" s="1"/>
  <c r="I1315" i="132" s="1"/>
  <c r="F1314" i="132"/>
  <c r="H1314" i="132" s="1"/>
  <c r="I1314" i="132" s="1"/>
  <c r="F1313" i="132"/>
  <c r="H1313" i="132" s="1"/>
  <c r="I1313" i="132" s="1"/>
  <c r="F1312" i="132"/>
  <c r="H1312" i="132" s="1"/>
  <c r="I1312" i="132" s="1"/>
  <c r="F1311" i="132"/>
  <c r="H1311" i="132" s="1"/>
  <c r="I1311" i="132" s="1"/>
  <c r="F1310" i="132"/>
  <c r="H1310" i="132" s="1"/>
  <c r="I1310" i="132" s="1"/>
  <c r="F1309" i="132"/>
  <c r="H1309" i="132" s="1"/>
  <c r="I1309" i="132" s="1"/>
  <c r="F1308" i="132"/>
  <c r="H1308" i="132" s="1"/>
  <c r="I1308" i="132" s="1"/>
  <c r="F1307" i="132"/>
  <c r="H1307" i="132" s="1"/>
  <c r="I1307" i="132" s="1"/>
  <c r="F1306" i="132"/>
  <c r="H1306" i="132" s="1"/>
  <c r="I1306" i="132" s="1"/>
  <c r="F1305" i="132"/>
  <c r="H1305" i="132" s="1"/>
  <c r="I1305" i="132" s="1"/>
  <c r="F1304" i="132"/>
  <c r="H1304" i="132" s="1"/>
  <c r="I1304" i="132" s="1"/>
  <c r="F1303" i="132"/>
  <c r="H1303" i="132" s="1"/>
  <c r="I1303" i="132" s="1"/>
  <c r="F1302" i="132"/>
  <c r="H1302" i="132" s="1"/>
  <c r="I1302" i="132" s="1"/>
  <c r="F1301" i="132"/>
  <c r="H1301" i="132" s="1"/>
  <c r="I1301" i="132" s="1"/>
  <c r="F1300" i="132"/>
  <c r="H1300" i="132" s="1"/>
  <c r="I1300" i="132" s="1"/>
  <c r="F1299" i="132"/>
  <c r="H1299" i="132" s="1"/>
  <c r="I1299" i="132" s="1"/>
  <c r="F1298" i="132"/>
  <c r="H1298" i="132" s="1"/>
  <c r="I1298" i="132" s="1"/>
  <c r="F1297" i="132"/>
  <c r="H1297" i="132" s="1"/>
  <c r="I1297" i="132" s="1"/>
  <c r="F1296" i="132"/>
  <c r="H1296" i="132" s="1"/>
  <c r="I1296" i="132" s="1"/>
  <c r="F1295" i="132"/>
  <c r="H1295" i="132" s="1"/>
  <c r="I1295" i="132" s="1"/>
  <c r="I1294" i="132"/>
  <c r="D1476" i="132"/>
  <c r="C1477" i="132"/>
  <c r="G1476" i="132" l="1"/>
  <c r="D1475" i="132"/>
  <c r="C1478" i="132"/>
  <c r="I1293" i="132"/>
  <c r="C1479" i="132" l="1"/>
  <c r="G1475" i="132"/>
  <c r="D1474" i="132"/>
  <c r="G1474" i="132" l="1"/>
  <c r="D1473" i="132"/>
  <c r="C1480" i="132"/>
  <c r="G1473" i="132" l="1"/>
  <c r="D1472" i="132"/>
  <c r="C1481" i="132"/>
  <c r="C1482" i="132" l="1"/>
  <c r="G1472" i="132"/>
  <c r="D1471" i="132"/>
  <c r="G1471" i="132" l="1"/>
  <c r="D1470" i="132"/>
  <c r="C1483" i="132"/>
  <c r="C1484" i="132" l="1"/>
  <c r="G1470" i="132"/>
  <c r="D1469" i="132"/>
  <c r="G1469" i="132" l="1"/>
  <c r="D1468" i="132"/>
  <c r="C1485" i="132"/>
  <c r="C1486" i="132" l="1"/>
  <c r="G1468" i="132"/>
  <c r="D1467" i="132"/>
  <c r="G1467" i="132" l="1"/>
  <c r="D1466" i="132"/>
  <c r="C1487" i="132"/>
  <c r="G1466" i="132" l="1"/>
  <c r="D1465" i="132"/>
  <c r="C1488" i="132"/>
  <c r="G1465" i="132" l="1"/>
  <c r="D1464" i="132"/>
  <c r="C1489" i="132"/>
  <c r="G1464" i="132" l="1"/>
  <c r="D1463" i="132"/>
  <c r="C1490" i="132"/>
  <c r="C1491" i="132" l="1"/>
  <c r="G1463" i="132"/>
  <c r="D1462" i="132"/>
  <c r="G1462" i="132" l="1"/>
  <c r="D1461" i="132"/>
  <c r="C1492" i="132"/>
  <c r="C1493" i="132" l="1"/>
  <c r="G1461" i="132"/>
  <c r="D1460" i="132"/>
  <c r="G1460" i="132" l="1"/>
  <c r="D1459" i="132"/>
  <c r="C1494" i="132"/>
  <c r="G1459" i="132" l="1"/>
  <c r="D1458" i="132"/>
  <c r="C1495" i="132"/>
  <c r="C1496" i="132" l="1"/>
  <c r="G1458" i="132"/>
  <c r="D1457" i="132"/>
  <c r="G1457" i="132" l="1"/>
  <c r="D1456" i="132"/>
  <c r="C1497" i="132"/>
  <c r="G1456" i="132" l="1"/>
  <c r="D1455" i="132"/>
  <c r="C1498" i="132"/>
  <c r="G1455" i="132" l="1"/>
  <c r="D1454" i="132"/>
  <c r="C1499" i="132"/>
  <c r="G1454" i="132" l="1"/>
  <c r="D1453" i="132"/>
  <c r="C1500" i="132"/>
  <c r="G1453" i="132" l="1"/>
  <c r="D1452" i="132"/>
  <c r="C1501" i="132"/>
  <c r="C1502" i="132" l="1"/>
  <c r="G1452" i="132"/>
  <c r="D1451" i="132"/>
  <c r="G1451" i="132" l="1"/>
  <c r="D1450" i="132"/>
  <c r="C1503" i="132"/>
  <c r="G1450" i="132" l="1"/>
  <c r="D1449" i="132"/>
  <c r="C1504" i="132"/>
  <c r="G1449" i="132" l="1"/>
  <c r="D1448" i="132"/>
  <c r="C1505" i="132"/>
  <c r="C1506" i="132" l="1"/>
  <c r="G1448" i="132"/>
  <c r="D1447" i="132"/>
  <c r="G1447" i="132" l="1"/>
  <c r="D1446" i="132"/>
  <c r="C1507" i="132"/>
  <c r="C1508" i="132" l="1"/>
  <c r="G1446" i="132"/>
  <c r="D1445" i="132"/>
  <c r="G1445" i="132" l="1"/>
  <c r="D1444" i="132"/>
  <c r="C1509" i="132"/>
  <c r="C1510" i="132" l="1"/>
  <c r="G1444" i="132"/>
  <c r="D1443" i="132"/>
  <c r="G1443" i="132" l="1"/>
  <c r="D1442" i="132"/>
  <c r="C1511" i="132"/>
  <c r="C1512" i="132" l="1"/>
  <c r="G1442" i="132"/>
  <c r="D1441" i="132"/>
  <c r="G1441" i="132" l="1"/>
  <c r="D1440" i="132"/>
  <c r="C1513" i="132"/>
  <c r="C1514" i="132" l="1"/>
  <c r="G1440" i="132"/>
  <c r="D1439" i="132"/>
  <c r="G1439" i="132" l="1"/>
  <c r="D1438" i="132"/>
  <c r="C1515" i="132"/>
  <c r="C1516" i="132" l="1"/>
  <c r="G1438" i="132"/>
  <c r="D1437" i="132"/>
  <c r="G1437" i="132" l="1"/>
  <c r="D1436" i="132"/>
  <c r="C1517" i="132"/>
  <c r="G1436" i="132" l="1"/>
  <c r="D1435" i="132"/>
  <c r="C1518" i="132"/>
  <c r="C1519" i="132" l="1"/>
  <c r="G1435" i="132"/>
  <c r="D1434" i="132"/>
  <c r="G1434" i="132" l="1"/>
  <c r="D1433" i="132"/>
  <c r="C1520" i="132"/>
  <c r="G1433" i="132" l="1"/>
  <c r="D1432" i="132"/>
  <c r="C1521" i="132"/>
  <c r="C1522" i="132" l="1"/>
  <c r="G1432" i="132"/>
  <c r="D1431" i="132"/>
  <c r="G1431" i="132" l="1"/>
  <c r="D1430" i="132"/>
  <c r="C1523" i="132"/>
  <c r="G1430" i="132" l="1"/>
  <c r="D1429" i="132"/>
  <c r="C1524" i="132"/>
  <c r="G1429" i="132" l="1"/>
  <c r="D1428" i="132"/>
  <c r="C1525" i="132"/>
  <c r="C1526" i="132" l="1"/>
  <c r="G1428" i="132"/>
  <c r="D1427" i="132"/>
  <c r="G1427" i="132" l="1"/>
  <c r="D1426" i="132"/>
  <c r="C1527" i="132"/>
  <c r="G1426" i="132" l="1"/>
  <c r="D1425" i="132"/>
  <c r="C1528" i="132"/>
  <c r="C1529" i="132" l="1"/>
  <c r="G1425" i="132"/>
  <c r="D1424" i="132"/>
  <c r="G1424" i="132" l="1"/>
  <c r="D1423" i="132"/>
  <c r="C1530" i="132"/>
  <c r="G1423" i="132" l="1"/>
  <c r="D1422" i="132"/>
  <c r="C1531" i="132"/>
  <c r="G1422" i="132" l="1"/>
  <c r="D1421" i="132"/>
  <c r="C1532" i="132"/>
  <c r="G1421" i="132" l="1"/>
  <c r="D1420" i="132"/>
  <c r="C1533" i="132"/>
  <c r="C1534" i="132" l="1"/>
  <c r="G1420" i="132"/>
  <c r="D1419" i="132"/>
  <c r="G1419" i="132" l="1"/>
  <c r="D1418" i="132"/>
  <c r="C1535" i="132"/>
  <c r="G1418" i="132" l="1"/>
  <c r="D1417" i="132"/>
  <c r="C1536" i="132"/>
  <c r="C1537" i="132" l="1"/>
  <c r="G1417" i="132"/>
  <c r="D1416" i="132"/>
  <c r="G1416" i="132" l="1"/>
  <c r="D1415" i="132"/>
  <c r="C1538" i="132"/>
  <c r="C1539" i="132" l="1"/>
  <c r="G1415" i="132"/>
  <c r="D1414" i="132"/>
  <c r="G1414" i="132" l="1"/>
  <c r="D1413" i="132"/>
  <c r="C1540" i="132"/>
  <c r="C1541" i="132" l="1"/>
  <c r="G1413" i="132"/>
  <c r="D1412" i="132"/>
  <c r="G1412" i="132" l="1"/>
  <c r="D1411" i="132"/>
  <c r="C1542" i="132"/>
  <c r="C1543" i="132" l="1"/>
  <c r="G1411" i="132"/>
  <c r="D1410" i="132"/>
  <c r="G1410" i="132" l="1"/>
  <c r="D1409" i="132"/>
  <c r="C1544" i="132"/>
  <c r="G1409" i="132" l="1"/>
  <c r="D1408" i="132"/>
  <c r="C1545" i="132"/>
  <c r="C1546" i="132" l="1"/>
  <c r="G1408" i="132"/>
  <c r="D1407" i="132"/>
  <c r="G1407" i="132" l="1"/>
  <c r="D1406" i="132"/>
  <c r="C1547" i="132"/>
  <c r="C1548" i="132" l="1"/>
  <c r="G1406" i="132"/>
  <c r="D1405" i="132"/>
  <c r="G1405" i="132" l="1"/>
  <c r="D1404" i="132"/>
  <c r="C1549" i="132"/>
  <c r="G1404" i="132" l="1"/>
  <c r="D1403" i="132"/>
  <c r="C1550" i="132"/>
  <c r="C1551" i="132" l="1"/>
  <c r="G1403" i="132"/>
  <c r="D1402" i="132"/>
  <c r="G1402" i="132" l="1"/>
  <c r="D1401" i="132"/>
  <c r="C1552" i="132"/>
  <c r="G1401" i="132" l="1"/>
  <c r="D1400" i="132"/>
  <c r="C1553" i="132"/>
  <c r="C1554" i="132" l="1"/>
  <c r="G1400" i="132"/>
  <c r="D1399" i="132"/>
  <c r="G1399" i="132" l="1"/>
  <c r="D1398" i="132"/>
  <c r="C1555" i="132"/>
  <c r="G1398" i="132" l="1"/>
  <c r="D1397" i="132"/>
  <c r="C1556" i="132"/>
  <c r="C1557" i="132" l="1"/>
  <c r="G1397" i="132"/>
  <c r="D1396" i="132"/>
  <c r="G1396" i="132" l="1"/>
  <c r="D1395" i="132"/>
  <c r="C1558" i="132"/>
  <c r="C1559" i="132" l="1"/>
  <c r="G1395" i="132"/>
  <c r="D1394" i="132"/>
  <c r="G1394" i="132" l="1"/>
  <c r="D1393" i="132"/>
  <c r="C1560" i="132"/>
  <c r="C1561" i="132" l="1"/>
  <c r="G1393" i="132"/>
  <c r="D1392" i="132"/>
  <c r="G1392" i="132" l="1"/>
  <c r="D1391" i="132"/>
  <c r="C1562" i="132"/>
  <c r="C1563" i="132" l="1"/>
  <c r="G1391" i="132"/>
  <c r="D1390" i="132"/>
  <c r="G1390" i="132" l="1"/>
  <c r="D1389" i="132"/>
  <c r="C1564" i="132"/>
  <c r="G1389" i="132" l="1"/>
  <c r="D1388" i="132"/>
  <c r="C1565" i="132"/>
  <c r="G1388" i="132" l="1"/>
  <c r="D1387" i="132"/>
  <c r="C1566" i="132"/>
  <c r="G1387" i="132" l="1"/>
  <c r="D1386" i="132"/>
  <c r="C1567" i="132"/>
  <c r="D1566" i="132"/>
  <c r="G1566" i="132" l="1"/>
  <c r="D1565" i="132"/>
  <c r="C1568" i="132"/>
  <c r="F1386" i="132"/>
  <c r="H1386" i="132" s="1"/>
  <c r="G1386" i="132"/>
  <c r="D1385" i="132"/>
  <c r="C1569" i="132" l="1"/>
  <c r="G1565" i="132"/>
  <c r="D1564" i="132"/>
  <c r="F1385" i="132"/>
  <c r="H1385" i="132" s="1"/>
  <c r="G1385" i="132"/>
  <c r="F1476" i="132"/>
  <c r="H1476" i="132" s="1"/>
  <c r="I1476" i="132" s="1"/>
  <c r="F1475" i="132"/>
  <c r="H1475" i="132" s="1"/>
  <c r="I1475" i="132" s="1"/>
  <c r="F1474" i="132"/>
  <c r="H1474" i="132" s="1"/>
  <c r="I1474" i="132" s="1"/>
  <c r="F1473" i="132"/>
  <c r="H1473" i="132" s="1"/>
  <c r="I1473" i="132" s="1"/>
  <c r="F1472" i="132"/>
  <c r="H1472" i="132" s="1"/>
  <c r="I1472" i="132" s="1"/>
  <c r="F1471" i="132"/>
  <c r="H1471" i="132" s="1"/>
  <c r="I1471" i="132" s="1"/>
  <c r="F1470" i="132"/>
  <c r="H1470" i="132" s="1"/>
  <c r="I1470" i="132" s="1"/>
  <c r="F1469" i="132"/>
  <c r="H1469" i="132" s="1"/>
  <c r="I1469" i="132" s="1"/>
  <c r="F1468" i="132"/>
  <c r="H1468" i="132" s="1"/>
  <c r="I1468" i="132" s="1"/>
  <c r="F1467" i="132"/>
  <c r="H1467" i="132" s="1"/>
  <c r="I1467" i="132" s="1"/>
  <c r="F1466" i="132"/>
  <c r="H1466" i="132" s="1"/>
  <c r="I1466" i="132" s="1"/>
  <c r="F1465" i="132"/>
  <c r="H1465" i="132" s="1"/>
  <c r="I1465" i="132" s="1"/>
  <c r="F1464" i="132"/>
  <c r="H1464" i="132" s="1"/>
  <c r="I1464" i="132" s="1"/>
  <c r="F1463" i="132"/>
  <c r="H1463" i="132" s="1"/>
  <c r="I1463" i="132" s="1"/>
  <c r="F1462" i="132"/>
  <c r="H1462" i="132" s="1"/>
  <c r="I1462" i="132" s="1"/>
  <c r="F1461" i="132"/>
  <c r="H1461" i="132" s="1"/>
  <c r="I1461" i="132" s="1"/>
  <c r="F1460" i="132"/>
  <c r="H1460" i="132" s="1"/>
  <c r="I1460" i="132" s="1"/>
  <c r="F1459" i="132"/>
  <c r="H1459" i="132" s="1"/>
  <c r="I1459" i="132" s="1"/>
  <c r="F1458" i="132"/>
  <c r="H1458" i="132" s="1"/>
  <c r="I1458" i="132" s="1"/>
  <c r="F1457" i="132"/>
  <c r="H1457" i="132" s="1"/>
  <c r="I1457" i="132" s="1"/>
  <c r="F1456" i="132"/>
  <c r="H1456" i="132" s="1"/>
  <c r="I1456" i="132" s="1"/>
  <c r="F1455" i="132"/>
  <c r="H1455" i="132" s="1"/>
  <c r="I1455" i="132" s="1"/>
  <c r="F1454" i="132"/>
  <c r="H1454" i="132" s="1"/>
  <c r="I1454" i="132" s="1"/>
  <c r="F1453" i="132"/>
  <c r="H1453" i="132" s="1"/>
  <c r="I1453" i="132" s="1"/>
  <c r="F1452" i="132"/>
  <c r="H1452" i="132" s="1"/>
  <c r="I1452" i="132" s="1"/>
  <c r="F1451" i="132"/>
  <c r="H1451" i="132" s="1"/>
  <c r="I1451" i="132" s="1"/>
  <c r="F1450" i="132"/>
  <c r="H1450" i="132" s="1"/>
  <c r="I1450" i="132" s="1"/>
  <c r="F1449" i="132"/>
  <c r="H1449" i="132" s="1"/>
  <c r="I1449" i="132" s="1"/>
  <c r="F1448" i="132"/>
  <c r="H1448" i="132" s="1"/>
  <c r="I1448" i="132" s="1"/>
  <c r="F1447" i="132"/>
  <c r="H1447" i="132" s="1"/>
  <c r="I1447" i="132" s="1"/>
  <c r="F1446" i="132"/>
  <c r="H1446" i="132" s="1"/>
  <c r="I1446" i="132" s="1"/>
  <c r="F1445" i="132"/>
  <c r="H1445" i="132" s="1"/>
  <c r="I1445" i="132" s="1"/>
  <c r="F1444" i="132"/>
  <c r="H1444" i="132" s="1"/>
  <c r="I1444" i="132" s="1"/>
  <c r="F1443" i="132"/>
  <c r="H1443" i="132" s="1"/>
  <c r="I1443" i="132" s="1"/>
  <c r="F1442" i="132"/>
  <c r="H1442" i="132" s="1"/>
  <c r="I1442" i="132" s="1"/>
  <c r="F1441" i="132"/>
  <c r="H1441" i="132" s="1"/>
  <c r="I1441" i="132" s="1"/>
  <c r="F1440" i="132"/>
  <c r="H1440" i="132" s="1"/>
  <c r="I1440" i="132" s="1"/>
  <c r="F1439" i="132"/>
  <c r="H1439" i="132" s="1"/>
  <c r="I1439" i="132" s="1"/>
  <c r="F1438" i="132"/>
  <c r="H1438" i="132" s="1"/>
  <c r="I1438" i="132" s="1"/>
  <c r="F1437" i="132"/>
  <c r="H1437" i="132" s="1"/>
  <c r="I1437" i="132" s="1"/>
  <c r="F1436" i="132"/>
  <c r="H1436" i="132" s="1"/>
  <c r="I1436" i="132" s="1"/>
  <c r="F1435" i="132"/>
  <c r="H1435" i="132" s="1"/>
  <c r="I1435" i="132" s="1"/>
  <c r="F1434" i="132"/>
  <c r="H1434" i="132" s="1"/>
  <c r="I1434" i="132" s="1"/>
  <c r="F1433" i="132"/>
  <c r="H1433" i="132" s="1"/>
  <c r="I1433" i="132" s="1"/>
  <c r="F1432" i="132"/>
  <c r="H1432" i="132" s="1"/>
  <c r="I1432" i="132" s="1"/>
  <c r="F1431" i="132"/>
  <c r="H1431" i="132" s="1"/>
  <c r="I1431" i="132" s="1"/>
  <c r="F1430" i="132"/>
  <c r="H1430" i="132" s="1"/>
  <c r="I1430" i="132" s="1"/>
  <c r="F1429" i="132"/>
  <c r="H1429" i="132" s="1"/>
  <c r="I1429" i="132" s="1"/>
  <c r="F1428" i="132"/>
  <c r="H1428" i="132" s="1"/>
  <c r="I1428" i="132" s="1"/>
  <c r="F1427" i="132"/>
  <c r="H1427" i="132" s="1"/>
  <c r="I1427" i="132" s="1"/>
  <c r="F1426" i="132"/>
  <c r="H1426" i="132" s="1"/>
  <c r="I1426" i="132" s="1"/>
  <c r="F1425" i="132"/>
  <c r="H1425" i="132" s="1"/>
  <c r="I1425" i="132" s="1"/>
  <c r="F1424" i="132"/>
  <c r="H1424" i="132" s="1"/>
  <c r="I1424" i="132" s="1"/>
  <c r="F1423" i="132"/>
  <c r="H1423" i="132" s="1"/>
  <c r="I1423" i="132" s="1"/>
  <c r="F1422" i="132"/>
  <c r="H1422" i="132" s="1"/>
  <c r="I1422" i="132" s="1"/>
  <c r="F1421" i="132"/>
  <c r="H1421" i="132" s="1"/>
  <c r="I1421" i="132" s="1"/>
  <c r="F1420" i="132"/>
  <c r="H1420" i="132" s="1"/>
  <c r="I1420" i="132" s="1"/>
  <c r="F1419" i="132"/>
  <c r="H1419" i="132" s="1"/>
  <c r="I1419" i="132" s="1"/>
  <c r="F1418" i="132"/>
  <c r="H1418" i="132" s="1"/>
  <c r="I1418" i="132" s="1"/>
  <c r="F1417" i="132"/>
  <c r="H1417" i="132" s="1"/>
  <c r="I1417" i="132" s="1"/>
  <c r="F1416" i="132"/>
  <c r="H1416" i="132" s="1"/>
  <c r="I1416" i="132" s="1"/>
  <c r="F1415" i="132"/>
  <c r="H1415" i="132" s="1"/>
  <c r="I1415" i="132" s="1"/>
  <c r="F1414" i="132"/>
  <c r="H1414" i="132" s="1"/>
  <c r="I1414" i="132" s="1"/>
  <c r="F1413" i="132"/>
  <c r="H1413" i="132" s="1"/>
  <c r="I1413" i="132" s="1"/>
  <c r="F1412" i="132"/>
  <c r="H1412" i="132" s="1"/>
  <c r="I1412" i="132" s="1"/>
  <c r="F1411" i="132"/>
  <c r="H1411" i="132" s="1"/>
  <c r="I1411" i="132" s="1"/>
  <c r="F1410" i="132"/>
  <c r="H1410" i="132" s="1"/>
  <c r="I1410" i="132" s="1"/>
  <c r="F1409" i="132"/>
  <c r="H1409" i="132" s="1"/>
  <c r="I1409" i="132" s="1"/>
  <c r="F1408" i="132"/>
  <c r="H1408" i="132" s="1"/>
  <c r="I1408" i="132" s="1"/>
  <c r="F1407" i="132"/>
  <c r="H1407" i="132" s="1"/>
  <c r="I1407" i="132" s="1"/>
  <c r="F1406" i="132"/>
  <c r="H1406" i="132" s="1"/>
  <c r="I1406" i="132" s="1"/>
  <c r="F1405" i="132"/>
  <c r="H1405" i="132" s="1"/>
  <c r="I1405" i="132" s="1"/>
  <c r="F1404" i="132"/>
  <c r="H1404" i="132" s="1"/>
  <c r="I1404" i="132" s="1"/>
  <c r="F1403" i="132"/>
  <c r="H1403" i="132" s="1"/>
  <c r="I1403" i="132" s="1"/>
  <c r="F1402" i="132"/>
  <c r="H1402" i="132" s="1"/>
  <c r="I1402" i="132" s="1"/>
  <c r="F1401" i="132"/>
  <c r="H1401" i="132" s="1"/>
  <c r="I1401" i="132" s="1"/>
  <c r="F1400" i="132"/>
  <c r="H1400" i="132" s="1"/>
  <c r="I1400" i="132" s="1"/>
  <c r="F1399" i="132"/>
  <c r="H1399" i="132" s="1"/>
  <c r="I1399" i="132" s="1"/>
  <c r="F1398" i="132"/>
  <c r="H1398" i="132" s="1"/>
  <c r="I1398" i="132" s="1"/>
  <c r="F1397" i="132"/>
  <c r="H1397" i="132" s="1"/>
  <c r="I1397" i="132" s="1"/>
  <c r="F1396" i="132"/>
  <c r="H1396" i="132" s="1"/>
  <c r="I1396" i="132" s="1"/>
  <c r="F1395" i="132"/>
  <c r="H1395" i="132" s="1"/>
  <c r="I1395" i="132" s="1"/>
  <c r="F1394" i="132"/>
  <c r="H1394" i="132" s="1"/>
  <c r="I1394" i="132" s="1"/>
  <c r="F1393" i="132"/>
  <c r="H1393" i="132" s="1"/>
  <c r="I1393" i="132" s="1"/>
  <c r="F1392" i="132"/>
  <c r="H1392" i="132" s="1"/>
  <c r="I1392" i="132" s="1"/>
  <c r="F1391" i="132"/>
  <c r="H1391" i="132" s="1"/>
  <c r="I1391" i="132" s="1"/>
  <c r="F1390" i="132"/>
  <c r="H1390" i="132" s="1"/>
  <c r="I1390" i="132" s="1"/>
  <c r="F1389" i="132"/>
  <c r="H1389" i="132" s="1"/>
  <c r="I1389" i="132" s="1"/>
  <c r="F1388" i="132"/>
  <c r="H1388" i="132" s="1"/>
  <c r="I1388" i="132" s="1"/>
  <c r="F1387" i="132"/>
  <c r="H1387" i="132" s="1"/>
  <c r="I1387" i="132" s="1"/>
  <c r="I1386" i="132"/>
  <c r="G1564" i="132" l="1"/>
  <c r="D1563" i="132"/>
  <c r="I1385" i="132"/>
  <c r="C1570" i="132"/>
  <c r="G1563" i="132" l="1"/>
  <c r="D1562" i="132"/>
  <c r="C1571" i="132"/>
  <c r="C1572" i="132" l="1"/>
  <c r="G1562" i="132"/>
  <c r="D1561" i="132"/>
  <c r="G1561" i="132" l="1"/>
  <c r="D1560" i="132"/>
  <c r="C1573" i="132"/>
  <c r="G1560" i="132" l="1"/>
  <c r="D1559" i="132"/>
  <c r="C1574" i="132"/>
  <c r="C1575" i="132" l="1"/>
  <c r="G1559" i="132"/>
  <c r="D1558" i="132"/>
  <c r="G1558" i="132" l="1"/>
  <c r="D1557" i="132"/>
  <c r="C1576" i="132"/>
  <c r="G1557" i="132" l="1"/>
  <c r="D1556" i="132"/>
  <c r="C1577" i="132"/>
  <c r="G1556" i="132" l="1"/>
  <c r="D1555" i="132"/>
  <c r="C1578" i="132"/>
  <c r="C1579" i="132" l="1"/>
  <c r="G1555" i="132"/>
  <c r="D1554" i="132"/>
  <c r="G1554" i="132" l="1"/>
  <c r="D1553" i="132"/>
  <c r="C1580" i="132"/>
  <c r="C1581" i="132" l="1"/>
  <c r="G1553" i="132"/>
  <c r="D1552" i="132"/>
  <c r="G1552" i="132" l="1"/>
  <c r="D1551" i="132"/>
  <c r="C1582" i="132"/>
  <c r="G1551" i="132" l="1"/>
  <c r="D1550" i="132"/>
  <c r="C1583" i="132"/>
  <c r="C1584" i="132" l="1"/>
  <c r="G1550" i="132"/>
  <c r="D1549" i="132"/>
  <c r="G1549" i="132" l="1"/>
  <c r="D1548" i="132"/>
  <c r="C1585" i="132"/>
  <c r="C1586" i="132" l="1"/>
  <c r="G1548" i="132"/>
  <c r="D1547" i="132"/>
  <c r="G1547" i="132" l="1"/>
  <c r="D1546" i="132"/>
  <c r="C1587" i="132"/>
  <c r="G1546" i="132" l="1"/>
  <c r="D1545" i="132"/>
  <c r="C1588" i="132"/>
  <c r="C1589" i="132" l="1"/>
  <c r="G1545" i="132"/>
  <c r="D1544" i="132"/>
  <c r="G1544" i="132" l="1"/>
  <c r="D1543" i="132"/>
  <c r="C1590" i="132"/>
  <c r="G1543" i="132" l="1"/>
  <c r="D1542" i="132"/>
  <c r="C1591" i="132"/>
  <c r="C1592" i="132" l="1"/>
  <c r="G1542" i="132"/>
  <c r="D1541" i="132"/>
  <c r="G1541" i="132" l="1"/>
  <c r="D1540" i="132"/>
  <c r="C1593" i="132"/>
  <c r="G1540" i="132" l="1"/>
  <c r="D1539" i="132"/>
  <c r="C1594" i="132"/>
  <c r="G1539" i="132" l="1"/>
  <c r="D1538" i="132"/>
  <c r="C1595" i="132"/>
  <c r="G1538" i="132" l="1"/>
  <c r="D1537" i="132"/>
  <c r="C1596" i="132"/>
  <c r="G1537" i="132" l="1"/>
  <c r="D1536" i="132"/>
  <c r="C1597" i="132"/>
  <c r="G1536" i="132" l="1"/>
  <c r="D1535" i="132"/>
  <c r="C1598" i="132"/>
  <c r="G1535" i="132" l="1"/>
  <c r="D1534" i="132"/>
  <c r="C1599" i="132"/>
  <c r="C1600" i="132" l="1"/>
  <c r="G1534" i="132"/>
  <c r="D1533" i="132"/>
  <c r="G1533" i="132" l="1"/>
  <c r="D1532" i="132"/>
  <c r="C1601" i="132"/>
  <c r="G1532" i="132" l="1"/>
  <c r="D1531" i="132"/>
  <c r="C1602" i="132"/>
  <c r="C1603" i="132" l="1"/>
  <c r="G1531" i="132"/>
  <c r="D1530" i="132"/>
  <c r="G1530" i="132" l="1"/>
  <c r="D1529" i="132"/>
  <c r="C1604" i="132"/>
  <c r="G1529" i="132" l="1"/>
  <c r="D1528" i="132"/>
  <c r="C1605" i="132"/>
  <c r="C1606" i="132" l="1"/>
  <c r="G1528" i="132"/>
  <c r="D1527" i="132"/>
  <c r="G1527" i="132" l="1"/>
  <c r="D1526" i="132"/>
  <c r="C1607" i="132"/>
  <c r="C1608" i="132" l="1"/>
  <c r="G1526" i="132"/>
  <c r="D1525" i="132"/>
  <c r="G1525" i="132" l="1"/>
  <c r="D1524" i="132"/>
  <c r="C1609" i="132"/>
  <c r="G1524" i="132" l="1"/>
  <c r="D1523" i="132"/>
  <c r="C1610" i="132"/>
  <c r="C1611" i="132" l="1"/>
  <c r="G1523" i="132"/>
  <c r="D1522" i="132"/>
  <c r="G1522" i="132" l="1"/>
  <c r="D1521" i="132"/>
  <c r="C1612" i="132"/>
  <c r="C1613" i="132" l="1"/>
  <c r="G1521" i="132"/>
  <c r="D1520" i="132"/>
  <c r="G1520" i="132" l="1"/>
  <c r="D1519" i="132"/>
  <c r="C1614" i="132"/>
  <c r="G1519" i="132" l="1"/>
  <c r="D1518" i="132"/>
  <c r="C1615" i="132"/>
  <c r="G1518" i="132" l="1"/>
  <c r="D1517" i="132"/>
  <c r="C1616" i="132"/>
  <c r="C1617" i="132" l="1"/>
  <c r="G1517" i="132"/>
  <c r="D1516" i="132"/>
  <c r="G1516" i="132" l="1"/>
  <c r="D1515" i="132"/>
  <c r="C1618" i="132"/>
  <c r="C1619" i="132" l="1"/>
  <c r="G1515" i="132"/>
  <c r="D1514" i="132"/>
  <c r="G1514" i="132" l="1"/>
  <c r="D1513" i="132"/>
  <c r="C1620" i="132"/>
  <c r="G1513" i="132" l="1"/>
  <c r="D1512" i="132"/>
  <c r="C1621" i="132"/>
  <c r="C1622" i="132" l="1"/>
  <c r="G1512" i="132"/>
  <c r="D1511" i="132"/>
  <c r="G1511" i="132" l="1"/>
  <c r="D1510" i="132"/>
  <c r="C1623" i="132"/>
  <c r="C1624" i="132" l="1"/>
  <c r="G1510" i="132"/>
  <c r="D1509" i="132"/>
  <c r="G1509" i="132" l="1"/>
  <c r="D1508" i="132"/>
  <c r="C1625" i="132"/>
  <c r="C1626" i="132" l="1"/>
  <c r="G1508" i="132"/>
  <c r="D1507" i="132"/>
  <c r="G1507" i="132" l="1"/>
  <c r="D1506" i="132"/>
  <c r="C1627" i="132"/>
  <c r="G1506" i="132" l="1"/>
  <c r="D1505" i="132"/>
  <c r="C1628" i="132"/>
  <c r="G1505" i="132" l="1"/>
  <c r="D1504" i="132"/>
  <c r="C1629" i="132"/>
  <c r="G1504" i="132" l="1"/>
  <c r="D1503" i="132"/>
  <c r="C1630" i="132"/>
  <c r="G1503" i="132" l="1"/>
  <c r="D1502" i="132"/>
  <c r="C1631" i="132"/>
  <c r="G1502" i="132" l="1"/>
  <c r="D1501" i="132"/>
  <c r="C1632" i="132"/>
  <c r="C1633" i="132" l="1"/>
  <c r="G1501" i="132"/>
  <c r="D1500" i="132"/>
  <c r="G1500" i="132" l="1"/>
  <c r="D1499" i="132"/>
  <c r="C1634" i="132"/>
  <c r="G1499" i="132" l="1"/>
  <c r="D1498" i="132"/>
  <c r="C1635" i="132"/>
  <c r="C1636" i="132" l="1"/>
  <c r="G1498" i="132"/>
  <c r="D1497" i="132"/>
  <c r="G1497" i="132" l="1"/>
  <c r="D1496" i="132"/>
  <c r="C1637" i="132"/>
  <c r="G1496" i="132" l="1"/>
  <c r="D1495" i="132"/>
  <c r="C1638" i="132"/>
  <c r="G1495" i="132" l="1"/>
  <c r="D1494" i="132"/>
  <c r="C1639" i="132"/>
  <c r="C1640" i="132" l="1"/>
  <c r="G1494" i="132"/>
  <c r="D1493" i="132"/>
  <c r="G1493" i="132" l="1"/>
  <c r="D1492" i="132"/>
  <c r="C1641" i="132"/>
  <c r="C1642" i="132" l="1"/>
  <c r="G1492" i="132"/>
  <c r="D1491" i="132"/>
  <c r="G1491" i="132" l="1"/>
  <c r="D1490" i="132"/>
  <c r="C1643" i="132"/>
  <c r="G1490" i="132" l="1"/>
  <c r="D1489" i="132"/>
  <c r="C1644" i="132"/>
  <c r="C1645" i="132" l="1"/>
  <c r="G1489" i="132"/>
  <c r="D1488" i="132"/>
  <c r="G1488" i="132" l="1"/>
  <c r="D1487" i="132"/>
  <c r="C1646" i="132"/>
  <c r="C1647" i="132" l="1"/>
  <c r="G1487" i="132"/>
  <c r="D1486" i="132"/>
  <c r="G1486" i="132" l="1"/>
  <c r="D1485" i="132"/>
  <c r="C1648" i="132"/>
  <c r="C1649" i="132" l="1"/>
  <c r="G1485" i="132"/>
  <c r="D1484" i="132"/>
  <c r="G1484" i="132" l="1"/>
  <c r="D1483" i="132"/>
  <c r="C1650" i="132"/>
  <c r="C1651" i="132" l="1"/>
  <c r="G1483" i="132"/>
  <c r="D1482" i="132"/>
  <c r="G1482" i="132" l="1"/>
  <c r="D1481" i="132"/>
  <c r="C1652" i="132"/>
  <c r="C1653" i="132" l="1"/>
  <c r="G1481" i="132"/>
  <c r="D1480" i="132"/>
  <c r="G1480" i="132" l="1"/>
  <c r="D1479" i="132"/>
  <c r="C1654" i="132"/>
  <c r="C1655" i="132" l="1"/>
  <c r="G1479" i="132"/>
  <c r="D1478" i="132"/>
  <c r="F1478" i="132" l="1"/>
  <c r="H1478" i="132" s="1"/>
  <c r="G1478" i="132"/>
  <c r="D1477" i="132"/>
  <c r="C1656" i="132"/>
  <c r="C1657" i="132" l="1"/>
  <c r="I1478" i="132"/>
  <c r="F1477" i="132"/>
  <c r="H1477" i="132" s="1"/>
  <c r="G1477" i="132"/>
  <c r="F1566" i="132"/>
  <c r="H1566" i="132" s="1"/>
  <c r="I1566" i="132" s="1"/>
  <c r="F1565" i="132"/>
  <c r="H1565" i="132" s="1"/>
  <c r="I1565" i="132" s="1"/>
  <c r="F1564" i="132"/>
  <c r="H1564" i="132" s="1"/>
  <c r="I1564" i="132" s="1"/>
  <c r="F1563" i="132"/>
  <c r="H1563" i="132" s="1"/>
  <c r="I1563" i="132" s="1"/>
  <c r="F1562" i="132"/>
  <c r="H1562" i="132" s="1"/>
  <c r="I1562" i="132" s="1"/>
  <c r="F1561" i="132"/>
  <c r="H1561" i="132" s="1"/>
  <c r="I1561" i="132" s="1"/>
  <c r="F1560" i="132"/>
  <c r="H1560" i="132" s="1"/>
  <c r="I1560" i="132" s="1"/>
  <c r="F1559" i="132"/>
  <c r="H1559" i="132" s="1"/>
  <c r="I1559" i="132" s="1"/>
  <c r="F1558" i="132"/>
  <c r="H1558" i="132" s="1"/>
  <c r="I1558" i="132" s="1"/>
  <c r="F1557" i="132"/>
  <c r="H1557" i="132" s="1"/>
  <c r="I1557" i="132" s="1"/>
  <c r="F1556" i="132"/>
  <c r="H1556" i="132" s="1"/>
  <c r="I1556" i="132" s="1"/>
  <c r="F1555" i="132"/>
  <c r="H1555" i="132" s="1"/>
  <c r="I1555" i="132" s="1"/>
  <c r="F1554" i="132"/>
  <c r="H1554" i="132" s="1"/>
  <c r="I1554" i="132" s="1"/>
  <c r="F1553" i="132"/>
  <c r="H1553" i="132" s="1"/>
  <c r="I1553" i="132" s="1"/>
  <c r="F1552" i="132"/>
  <c r="H1552" i="132" s="1"/>
  <c r="I1552" i="132" s="1"/>
  <c r="F1551" i="132"/>
  <c r="H1551" i="132" s="1"/>
  <c r="I1551" i="132" s="1"/>
  <c r="F1550" i="132"/>
  <c r="H1550" i="132" s="1"/>
  <c r="I1550" i="132" s="1"/>
  <c r="F1549" i="132"/>
  <c r="H1549" i="132" s="1"/>
  <c r="I1549" i="132" s="1"/>
  <c r="F1548" i="132"/>
  <c r="H1548" i="132" s="1"/>
  <c r="I1548" i="132" s="1"/>
  <c r="F1547" i="132"/>
  <c r="H1547" i="132" s="1"/>
  <c r="I1547" i="132" s="1"/>
  <c r="F1546" i="132"/>
  <c r="H1546" i="132" s="1"/>
  <c r="I1546" i="132" s="1"/>
  <c r="F1545" i="132"/>
  <c r="H1545" i="132" s="1"/>
  <c r="I1545" i="132" s="1"/>
  <c r="F1544" i="132"/>
  <c r="H1544" i="132" s="1"/>
  <c r="I1544" i="132" s="1"/>
  <c r="F1543" i="132"/>
  <c r="H1543" i="132" s="1"/>
  <c r="I1543" i="132" s="1"/>
  <c r="F1542" i="132"/>
  <c r="H1542" i="132" s="1"/>
  <c r="I1542" i="132" s="1"/>
  <c r="F1541" i="132"/>
  <c r="H1541" i="132" s="1"/>
  <c r="I1541" i="132" s="1"/>
  <c r="F1540" i="132"/>
  <c r="H1540" i="132" s="1"/>
  <c r="I1540" i="132" s="1"/>
  <c r="F1539" i="132"/>
  <c r="H1539" i="132" s="1"/>
  <c r="I1539" i="132" s="1"/>
  <c r="F1538" i="132"/>
  <c r="H1538" i="132" s="1"/>
  <c r="I1538" i="132" s="1"/>
  <c r="F1537" i="132"/>
  <c r="H1537" i="132" s="1"/>
  <c r="I1537" i="132" s="1"/>
  <c r="F1536" i="132"/>
  <c r="H1536" i="132" s="1"/>
  <c r="I1536" i="132" s="1"/>
  <c r="F1535" i="132"/>
  <c r="H1535" i="132" s="1"/>
  <c r="I1535" i="132" s="1"/>
  <c r="F1534" i="132"/>
  <c r="H1534" i="132" s="1"/>
  <c r="I1534" i="132" s="1"/>
  <c r="F1533" i="132"/>
  <c r="H1533" i="132" s="1"/>
  <c r="I1533" i="132" s="1"/>
  <c r="F1532" i="132"/>
  <c r="H1532" i="132" s="1"/>
  <c r="I1532" i="132" s="1"/>
  <c r="F1531" i="132"/>
  <c r="H1531" i="132" s="1"/>
  <c r="I1531" i="132" s="1"/>
  <c r="F1530" i="132"/>
  <c r="H1530" i="132" s="1"/>
  <c r="I1530" i="132" s="1"/>
  <c r="F1529" i="132"/>
  <c r="H1529" i="132" s="1"/>
  <c r="I1529" i="132" s="1"/>
  <c r="F1528" i="132"/>
  <c r="H1528" i="132" s="1"/>
  <c r="I1528" i="132" s="1"/>
  <c r="F1527" i="132"/>
  <c r="H1527" i="132" s="1"/>
  <c r="I1527" i="132" s="1"/>
  <c r="F1526" i="132"/>
  <c r="H1526" i="132" s="1"/>
  <c r="I1526" i="132" s="1"/>
  <c r="F1525" i="132"/>
  <c r="H1525" i="132" s="1"/>
  <c r="I1525" i="132" s="1"/>
  <c r="F1524" i="132"/>
  <c r="H1524" i="132" s="1"/>
  <c r="I1524" i="132" s="1"/>
  <c r="F1523" i="132"/>
  <c r="H1523" i="132" s="1"/>
  <c r="I1523" i="132" s="1"/>
  <c r="F1522" i="132"/>
  <c r="H1522" i="132" s="1"/>
  <c r="I1522" i="132" s="1"/>
  <c r="F1521" i="132"/>
  <c r="H1521" i="132" s="1"/>
  <c r="I1521" i="132" s="1"/>
  <c r="F1520" i="132"/>
  <c r="H1520" i="132" s="1"/>
  <c r="I1520" i="132" s="1"/>
  <c r="F1519" i="132"/>
  <c r="H1519" i="132" s="1"/>
  <c r="I1519" i="132" s="1"/>
  <c r="F1518" i="132"/>
  <c r="H1518" i="132" s="1"/>
  <c r="I1518" i="132" s="1"/>
  <c r="F1517" i="132"/>
  <c r="H1517" i="132" s="1"/>
  <c r="I1517" i="132" s="1"/>
  <c r="F1516" i="132"/>
  <c r="H1516" i="132" s="1"/>
  <c r="I1516" i="132" s="1"/>
  <c r="F1515" i="132"/>
  <c r="H1515" i="132" s="1"/>
  <c r="I1515" i="132" s="1"/>
  <c r="F1514" i="132"/>
  <c r="H1514" i="132" s="1"/>
  <c r="I1514" i="132" s="1"/>
  <c r="F1513" i="132"/>
  <c r="H1513" i="132" s="1"/>
  <c r="I1513" i="132" s="1"/>
  <c r="F1512" i="132"/>
  <c r="H1512" i="132" s="1"/>
  <c r="I1512" i="132" s="1"/>
  <c r="F1511" i="132"/>
  <c r="H1511" i="132" s="1"/>
  <c r="I1511" i="132" s="1"/>
  <c r="F1510" i="132"/>
  <c r="H1510" i="132" s="1"/>
  <c r="I1510" i="132" s="1"/>
  <c r="F1509" i="132"/>
  <c r="H1509" i="132" s="1"/>
  <c r="I1509" i="132" s="1"/>
  <c r="F1508" i="132"/>
  <c r="H1508" i="132" s="1"/>
  <c r="I1508" i="132" s="1"/>
  <c r="F1507" i="132"/>
  <c r="H1507" i="132" s="1"/>
  <c r="I1507" i="132" s="1"/>
  <c r="F1506" i="132"/>
  <c r="H1506" i="132" s="1"/>
  <c r="I1506" i="132" s="1"/>
  <c r="F1505" i="132"/>
  <c r="H1505" i="132" s="1"/>
  <c r="I1505" i="132" s="1"/>
  <c r="F1504" i="132"/>
  <c r="H1504" i="132" s="1"/>
  <c r="I1504" i="132" s="1"/>
  <c r="F1503" i="132"/>
  <c r="H1503" i="132" s="1"/>
  <c r="I1503" i="132" s="1"/>
  <c r="F1502" i="132"/>
  <c r="H1502" i="132" s="1"/>
  <c r="I1502" i="132" s="1"/>
  <c r="F1501" i="132"/>
  <c r="H1501" i="132" s="1"/>
  <c r="I1501" i="132" s="1"/>
  <c r="F1500" i="132"/>
  <c r="H1500" i="132" s="1"/>
  <c r="I1500" i="132" s="1"/>
  <c r="F1499" i="132"/>
  <c r="H1499" i="132" s="1"/>
  <c r="I1499" i="132" s="1"/>
  <c r="F1498" i="132"/>
  <c r="H1498" i="132" s="1"/>
  <c r="I1498" i="132" s="1"/>
  <c r="F1497" i="132"/>
  <c r="H1497" i="132" s="1"/>
  <c r="I1497" i="132" s="1"/>
  <c r="F1496" i="132"/>
  <c r="H1496" i="132" s="1"/>
  <c r="I1496" i="132" s="1"/>
  <c r="F1495" i="132"/>
  <c r="H1495" i="132" s="1"/>
  <c r="I1495" i="132" s="1"/>
  <c r="F1494" i="132"/>
  <c r="H1494" i="132" s="1"/>
  <c r="I1494" i="132" s="1"/>
  <c r="F1493" i="132"/>
  <c r="H1493" i="132" s="1"/>
  <c r="I1493" i="132" s="1"/>
  <c r="F1492" i="132"/>
  <c r="H1492" i="132" s="1"/>
  <c r="I1492" i="132" s="1"/>
  <c r="F1491" i="132"/>
  <c r="H1491" i="132" s="1"/>
  <c r="I1491" i="132" s="1"/>
  <c r="F1490" i="132"/>
  <c r="H1490" i="132" s="1"/>
  <c r="I1490" i="132" s="1"/>
  <c r="F1489" i="132"/>
  <c r="H1489" i="132" s="1"/>
  <c r="I1489" i="132" s="1"/>
  <c r="F1488" i="132"/>
  <c r="H1488" i="132" s="1"/>
  <c r="I1488" i="132" s="1"/>
  <c r="F1487" i="132"/>
  <c r="H1487" i="132" s="1"/>
  <c r="I1487" i="132" s="1"/>
  <c r="F1486" i="132"/>
  <c r="H1486" i="132" s="1"/>
  <c r="I1486" i="132" s="1"/>
  <c r="F1485" i="132"/>
  <c r="H1485" i="132" s="1"/>
  <c r="I1485" i="132" s="1"/>
  <c r="F1484" i="132"/>
  <c r="H1484" i="132" s="1"/>
  <c r="I1484" i="132" s="1"/>
  <c r="F1483" i="132"/>
  <c r="H1483" i="132" s="1"/>
  <c r="I1483" i="132" s="1"/>
  <c r="F1482" i="132"/>
  <c r="H1482" i="132" s="1"/>
  <c r="I1482" i="132" s="1"/>
  <c r="F1481" i="132"/>
  <c r="H1481" i="132" s="1"/>
  <c r="I1481" i="132" s="1"/>
  <c r="F1480" i="132"/>
  <c r="H1480" i="132" s="1"/>
  <c r="I1480" i="132" s="1"/>
  <c r="F1479" i="132"/>
  <c r="H1479" i="132" s="1"/>
  <c r="I1479" i="132" s="1"/>
  <c r="I1477" i="132" l="1"/>
  <c r="C1658" i="132"/>
  <c r="D1657" i="132"/>
  <c r="G1657" i="132" l="1"/>
  <c r="D1656" i="132"/>
  <c r="C1659" i="132"/>
  <c r="G1656" i="132" l="1"/>
  <c r="D1655" i="132"/>
  <c r="C1660" i="132"/>
  <c r="C1661" i="132" l="1"/>
  <c r="G1655" i="132"/>
  <c r="D1654" i="132"/>
  <c r="G1654" i="132" l="1"/>
  <c r="D1653" i="132"/>
  <c r="C1662" i="132"/>
  <c r="C1663" i="132" l="1"/>
  <c r="G1653" i="132"/>
  <c r="D1652" i="132"/>
  <c r="G1652" i="132" l="1"/>
  <c r="D1651" i="132"/>
  <c r="C1664" i="132"/>
  <c r="C1665" i="132" l="1"/>
  <c r="G1651" i="132"/>
  <c r="D1650" i="132"/>
  <c r="G1650" i="132" l="1"/>
  <c r="D1649" i="132"/>
  <c r="C1666" i="132"/>
  <c r="G1649" i="132" l="1"/>
  <c r="D1648" i="132"/>
  <c r="C1667" i="132"/>
  <c r="G1648" i="132" l="1"/>
  <c r="D1647" i="132"/>
  <c r="C1668" i="132"/>
  <c r="C1669" i="132" l="1"/>
  <c r="G1647" i="132"/>
  <c r="D1646" i="132"/>
  <c r="G1646" i="132" l="1"/>
  <c r="D1645" i="132"/>
  <c r="C1670" i="132"/>
  <c r="G1645" i="132" l="1"/>
  <c r="D1644" i="132"/>
  <c r="C1671" i="132"/>
  <c r="G1644" i="132" l="1"/>
  <c r="D1643" i="132"/>
  <c r="C1672" i="132"/>
  <c r="C1673" i="132" l="1"/>
  <c r="G1643" i="132"/>
  <c r="D1642" i="132"/>
  <c r="G1642" i="132" l="1"/>
  <c r="D1641" i="132"/>
  <c r="C1674" i="132"/>
  <c r="C1675" i="132" l="1"/>
  <c r="G1641" i="132"/>
  <c r="D1640" i="132"/>
  <c r="G1640" i="132" l="1"/>
  <c r="D1639" i="132"/>
  <c r="C1676" i="132"/>
  <c r="G1639" i="132" l="1"/>
  <c r="D1638" i="132"/>
  <c r="C1677" i="132"/>
  <c r="C1678" i="132" l="1"/>
  <c r="G1638" i="132"/>
  <c r="D1637" i="132"/>
  <c r="G1637" i="132" l="1"/>
  <c r="D1636" i="132"/>
  <c r="C1679" i="132"/>
  <c r="C1680" i="132" l="1"/>
  <c r="G1636" i="132"/>
  <c r="D1635" i="132"/>
  <c r="G1635" i="132" l="1"/>
  <c r="D1634" i="132"/>
  <c r="C1681" i="132"/>
  <c r="C1682" i="132" l="1"/>
  <c r="G1634" i="132"/>
  <c r="D1633" i="132"/>
  <c r="G1633" i="132" l="1"/>
  <c r="D1632" i="132"/>
  <c r="C1683" i="132"/>
  <c r="C1684" i="132" l="1"/>
  <c r="G1632" i="132"/>
  <c r="D1631" i="132"/>
  <c r="G1631" i="132" l="1"/>
  <c r="D1630" i="132"/>
  <c r="C1685" i="132"/>
  <c r="C1686" i="132" l="1"/>
  <c r="G1630" i="132"/>
  <c r="D1629" i="132"/>
  <c r="G1629" i="132" l="1"/>
  <c r="D1628" i="132"/>
  <c r="C1687" i="132"/>
  <c r="C1688" i="132" l="1"/>
  <c r="G1628" i="132"/>
  <c r="D1627" i="132"/>
  <c r="G1627" i="132" l="1"/>
  <c r="D1626" i="132"/>
  <c r="C1689" i="132"/>
  <c r="C1690" i="132" l="1"/>
  <c r="G1626" i="132"/>
  <c r="D1625" i="132"/>
  <c r="G1625" i="132" l="1"/>
  <c r="D1624" i="132"/>
  <c r="C1691" i="132"/>
  <c r="G1624" i="132" l="1"/>
  <c r="D1623" i="132"/>
  <c r="C1692" i="132"/>
  <c r="C1693" i="132" l="1"/>
  <c r="G1623" i="132"/>
  <c r="D1622" i="132"/>
  <c r="G1622" i="132" l="1"/>
  <c r="D1621" i="132"/>
  <c r="C1694" i="132"/>
  <c r="G1621" i="132" l="1"/>
  <c r="D1620" i="132"/>
  <c r="C1695" i="132"/>
  <c r="C1696" i="132" l="1"/>
  <c r="G1620" i="132"/>
  <c r="D1619" i="132"/>
  <c r="G1619" i="132" l="1"/>
  <c r="D1618" i="132"/>
  <c r="C1697" i="132"/>
  <c r="G1618" i="132" l="1"/>
  <c r="D1617" i="132"/>
  <c r="C1698" i="132"/>
  <c r="C1699" i="132" l="1"/>
  <c r="G1617" i="132"/>
  <c r="D1616" i="132"/>
  <c r="G1616" i="132" l="1"/>
  <c r="D1615" i="132"/>
  <c r="C1700" i="132"/>
  <c r="C1701" i="132" l="1"/>
  <c r="G1615" i="132"/>
  <c r="D1614" i="132"/>
  <c r="G1614" i="132" l="1"/>
  <c r="D1613" i="132"/>
  <c r="C1702" i="132"/>
  <c r="G1613" i="132" l="1"/>
  <c r="D1612" i="132"/>
  <c r="C1703" i="132"/>
  <c r="C1704" i="132" l="1"/>
  <c r="G1612" i="132"/>
  <c r="D1611" i="132"/>
  <c r="G1611" i="132" l="1"/>
  <c r="D1610" i="132"/>
  <c r="C1705" i="132"/>
  <c r="C1706" i="132" l="1"/>
  <c r="G1610" i="132"/>
  <c r="D1609" i="132"/>
  <c r="G1609" i="132" l="1"/>
  <c r="D1608" i="132"/>
  <c r="C1707" i="132"/>
  <c r="C1708" i="132" l="1"/>
  <c r="G1608" i="132"/>
  <c r="D1607" i="132"/>
  <c r="G1607" i="132" l="1"/>
  <c r="D1606" i="132"/>
  <c r="C1709" i="132"/>
  <c r="C1710" i="132" l="1"/>
  <c r="G1606" i="132"/>
  <c r="D1605" i="132"/>
  <c r="G1605" i="132" l="1"/>
  <c r="D1604" i="132"/>
  <c r="C1711" i="132"/>
  <c r="G1604" i="132" l="1"/>
  <c r="D1603" i="132"/>
  <c r="C1712" i="132"/>
  <c r="C1713" i="132" l="1"/>
  <c r="G1603" i="132"/>
  <c r="D1602" i="132"/>
  <c r="G1602" i="132" l="1"/>
  <c r="D1601" i="132"/>
  <c r="C1714" i="132"/>
  <c r="C1715" i="132" l="1"/>
  <c r="G1601" i="132"/>
  <c r="D1600" i="132"/>
  <c r="G1600" i="132" l="1"/>
  <c r="D1599" i="132"/>
  <c r="C1716" i="132"/>
  <c r="G1599" i="132" l="1"/>
  <c r="D1598" i="132"/>
  <c r="C1717" i="132"/>
  <c r="C1718" i="132" l="1"/>
  <c r="G1598" i="132"/>
  <c r="D1597" i="132"/>
  <c r="G1597" i="132" l="1"/>
  <c r="D1596" i="132"/>
  <c r="C1719" i="132"/>
  <c r="G1596" i="132" l="1"/>
  <c r="D1595" i="132"/>
  <c r="C1720" i="132"/>
  <c r="C1721" i="132" l="1"/>
  <c r="G1595" i="132"/>
  <c r="D1594" i="132"/>
  <c r="G1594" i="132" l="1"/>
  <c r="D1593" i="132"/>
  <c r="C1722" i="132"/>
  <c r="C1723" i="132" l="1"/>
  <c r="G1593" i="132"/>
  <c r="D1592" i="132"/>
  <c r="G1592" i="132" l="1"/>
  <c r="D1591" i="132"/>
  <c r="C1724" i="132"/>
  <c r="G1591" i="132" l="1"/>
  <c r="D1590" i="132"/>
  <c r="C1725" i="132"/>
  <c r="G1590" i="132" l="1"/>
  <c r="D1589" i="132"/>
  <c r="C1726" i="132"/>
  <c r="C1727" i="132" l="1"/>
  <c r="G1589" i="132"/>
  <c r="D1588" i="132"/>
  <c r="G1588" i="132" l="1"/>
  <c r="D1587" i="132"/>
  <c r="C1728" i="132"/>
  <c r="G1587" i="132" l="1"/>
  <c r="D1586" i="132"/>
  <c r="C1729" i="132"/>
  <c r="C1730" i="132" l="1"/>
  <c r="G1586" i="132"/>
  <c r="D1585" i="132"/>
  <c r="G1585" i="132" l="1"/>
  <c r="D1584" i="132"/>
  <c r="C1731" i="132"/>
  <c r="C1732" i="132" l="1"/>
  <c r="G1584" i="132"/>
  <c r="D1583" i="132"/>
  <c r="G1583" i="132" l="1"/>
  <c r="D1582" i="132"/>
  <c r="C1733" i="132"/>
  <c r="C1734" i="132" l="1"/>
  <c r="G1582" i="132"/>
  <c r="D1581" i="132"/>
  <c r="G1581" i="132" l="1"/>
  <c r="D1580" i="132"/>
  <c r="C1735" i="132"/>
  <c r="G1580" i="132" l="1"/>
  <c r="D1579" i="132"/>
  <c r="C1736" i="132"/>
  <c r="G1579" i="132" l="1"/>
  <c r="D1578" i="132"/>
  <c r="C1737" i="132"/>
  <c r="C1738" i="132" l="1"/>
  <c r="G1578" i="132"/>
  <c r="D1577" i="132"/>
  <c r="G1577" i="132" l="1"/>
  <c r="D1576" i="132"/>
  <c r="C1739" i="132"/>
  <c r="C1740" i="132" l="1"/>
  <c r="G1576" i="132"/>
  <c r="D1575" i="132"/>
  <c r="G1575" i="132" l="1"/>
  <c r="D1574" i="132"/>
  <c r="C1741" i="132"/>
  <c r="G1574" i="132" l="1"/>
  <c r="D1573" i="132"/>
  <c r="C1742" i="132"/>
  <c r="C1743" i="132" l="1"/>
  <c r="G1573" i="132"/>
  <c r="D1572" i="132"/>
  <c r="G1572" i="132" l="1"/>
  <c r="D1571" i="132"/>
  <c r="C1744" i="132"/>
  <c r="C1745" i="132" l="1"/>
  <c r="G1571" i="132"/>
  <c r="D1570" i="132"/>
  <c r="G1570" i="132" l="1"/>
  <c r="D1569" i="132"/>
  <c r="C1746" i="132"/>
  <c r="C1747" i="132" l="1"/>
  <c r="G1569" i="132"/>
  <c r="D1568" i="132"/>
  <c r="G1568" i="132" l="1"/>
  <c r="F1568" i="132"/>
  <c r="H1568" i="132" s="1"/>
  <c r="D1567" i="132"/>
  <c r="C1748" i="132"/>
  <c r="C1749" i="132" l="1"/>
  <c r="G1567" i="132"/>
  <c r="F1567" i="132"/>
  <c r="H1567" i="132" s="1"/>
  <c r="F1657" i="132"/>
  <c r="H1657" i="132" s="1"/>
  <c r="I1657" i="132" s="1"/>
  <c r="F1656" i="132"/>
  <c r="H1656" i="132" s="1"/>
  <c r="I1656" i="132" s="1"/>
  <c r="F1655" i="132"/>
  <c r="H1655" i="132" s="1"/>
  <c r="I1655" i="132" s="1"/>
  <c r="F1654" i="132"/>
  <c r="H1654" i="132" s="1"/>
  <c r="I1654" i="132" s="1"/>
  <c r="F1653" i="132"/>
  <c r="H1653" i="132" s="1"/>
  <c r="I1653" i="132" s="1"/>
  <c r="F1652" i="132"/>
  <c r="H1652" i="132" s="1"/>
  <c r="I1652" i="132" s="1"/>
  <c r="F1651" i="132"/>
  <c r="H1651" i="132" s="1"/>
  <c r="I1651" i="132" s="1"/>
  <c r="F1650" i="132"/>
  <c r="H1650" i="132" s="1"/>
  <c r="I1650" i="132" s="1"/>
  <c r="F1649" i="132"/>
  <c r="H1649" i="132" s="1"/>
  <c r="I1649" i="132" s="1"/>
  <c r="F1648" i="132"/>
  <c r="H1648" i="132" s="1"/>
  <c r="I1648" i="132" s="1"/>
  <c r="F1647" i="132"/>
  <c r="H1647" i="132" s="1"/>
  <c r="I1647" i="132" s="1"/>
  <c r="F1646" i="132"/>
  <c r="H1646" i="132" s="1"/>
  <c r="I1646" i="132" s="1"/>
  <c r="F1645" i="132"/>
  <c r="H1645" i="132" s="1"/>
  <c r="I1645" i="132" s="1"/>
  <c r="F1644" i="132"/>
  <c r="H1644" i="132" s="1"/>
  <c r="I1644" i="132" s="1"/>
  <c r="F1643" i="132"/>
  <c r="H1643" i="132" s="1"/>
  <c r="I1643" i="132" s="1"/>
  <c r="F1642" i="132"/>
  <c r="H1642" i="132" s="1"/>
  <c r="I1642" i="132" s="1"/>
  <c r="F1641" i="132"/>
  <c r="H1641" i="132" s="1"/>
  <c r="I1641" i="132" s="1"/>
  <c r="F1640" i="132"/>
  <c r="H1640" i="132" s="1"/>
  <c r="I1640" i="132" s="1"/>
  <c r="F1639" i="132"/>
  <c r="H1639" i="132" s="1"/>
  <c r="I1639" i="132" s="1"/>
  <c r="F1638" i="132"/>
  <c r="H1638" i="132" s="1"/>
  <c r="I1638" i="132" s="1"/>
  <c r="F1637" i="132"/>
  <c r="H1637" i="132" s="1"/>
  <c r="I1637" i="132" s="1"/>
  <c r="F1636" i="132"/>
  <c r="H1636" i="132" s="1"/>
  <c r="I1636" i="132" s="1"/>
  <c r="F1635" i="132"/>
  <c r="H1635" i="132" s="1"/>
  <c r="I1635" i="132" s="1"/>
  <c r="F1634" i="132"/>
  <c r="H1634" i="132" s="1"/>
  <c r="I1634" i="132" s="1"/>
  <c r="F1633" i="132"/>
  <c r="H1633" i="132" s="1"/>
  <c r="I1633" i="132" s="1"/>
  <c r="F1632" i="132"/>
  <c r="H1632" i="132" s="1"/>
  <c r="I1632" i="132" s="1"/>
  <c r="F1631" i="132"/>
  <c r="H1631" i="132" s="1"/>
  <c r="I1631" i="132" s="1"/>
  <c r="F1630" i="132"/>
  <c r="H1630" i="132" s="1"/>
  <c r="I1630" i="132" s="1"/>
  <c r="F1629" i="132"/>
  <c r="H1629" i="132" s="1"/>
  <c r="I1629" i="132" s="1"/>
  <c r="F1628" i="132"/>
  <c r="H1628" i="132" s="1"/>
  <c r="I1628" i="132" s="1"/>
  <c r="F1627" i="132"/>
  <c r="H1627" i="132" s="1"/>
  <c r="I1627" i="132" s="1"/>
  <c r="F1626" i="132"/>
  <c r="H1626" i="132" s="1"/>
  <c r="I1626" i="132" s="1"/>
  <c r="F1625" i="132"/>
  <c r="H1625" i="132" s="1"/>
  <c r="I1625" i="132" s="1"/>
  <c r="F1624" i="132"/>
  <c r="H1624" i="132" s="1"/>
  <c r="I1624" i="132" s="1"/>
  <c r="F1623" i="132"/>
  <c r="H1623" i="132" s="1"/>
  <c r="I1623" i="132" s="1"/>
  <c r="F1622" i="132"/>
  <c r="H1622" i="132" s="1"/>
  <c r="I1622" i="132" s="1"/>
  <c r="F1621" i="132"/>
  <c r="H1621" i="132" s="1"/>
  <c r="I1621" i="132" s="1"/>
  <c r="F1620" i="132"/>
  <c r="H1620" i="132" s="1"/>
  <c r="I1620" i="132" s="1"/>
  <c r="F1619" i="132"/>
  <c r="H1619" i="132" s="1"/>
  <c r="I1619" i="132" s="1"/>
  <c r="F1618" i="132"/>
  <c r="H1618" i="132" s="1"/>
  <c r="I1618" i="132" s="1"/>
  <c r="F1617" i="132"/>
  <c r="H1617" i="132" s="1"/>
  <c r="I1617" i="132" s="1"/>
  <c r="F1616" i="132"/>
  <c r="H1616" i="132" s="1"/>
  <c r="I1616" i="132" s="1"/>
  <c r="F1615" i="132"/>
  <c r="H1615" i="132" s="1"/>
  <c r="I1615" i="132" s="1"/>
  <c r="F1614" i="132"/>
  <c r="H1614" i="132" s="1"/>
  <c r="I1614" i="132" s="1"/>
  <c r="F1613" i="132"/>
  <c r="H1613" i="132" s="1"/>
  <c r="I1613" i="132" s="1"/>
  <c r="F1612" i="132"/>
  <c r="H1612" i="132" s="1"/>
  <c r="I1612" i="132" s="1"/>
  <c r="F1611" i="132"/>
  <c r="H1611" i="132" s="1"/>
  <c r="I1611" i="132" s="1"/>
  <c r="F1610" i="132"/>
  <c r="H1610" i="132" s="1"/>
  <c r="I1610" i="132" s="1"/>
  <c r="F1609" i="132"/>
  <c r="H1609" i="132" s="1"/>
  <c r="I1609" i="132" s="1"/>
  <c r="F1608" i="132"/>
  <c r="H1608" i="132" s="1"/>
  <c r="I1608" i="132" s="1"/>
  <c r="F1607" i="132"/>
  <c r="H1607" i="132" s="1"/>
  <c r="I1607" i="132" s="1"/>
  <c r="F1606" i="132"/>
  <c r="H1606" i="132" s="1"/>
  <c r="I1606" i="132" s="1"/>
  <c r="F1605" i="132"/>
  <c r="H1605" i="132" s="1"/>
  <c r="I1605" i="132" s="1"/>
  <c r="F1604" i="132"/>
  <c r="H1604" i="132" s="1"/>
  <c r="I1604" i="132" s="1"/>
  <c r="F1603" i="132"/>
  <c r="H1603" i="132" s="1"/>
  <c r="I1603" i="132" s="1"/>
  <c r="F1602" i="132"/>
  <c r="H1602" i="132" s="1"/>
  <c r="I1602" i="132" s="1"/>
  <c r="F1601" i="132"/>
  <c r="H1601" i="132" s="1"/>
  <c r="I1601" i="132" s="1"/>
  <c r="F1600" i="132"/>
  <c r="H1600" i="132" s="1"/>
  <c r="I1600" i="132" s="1"/>
  <c r="F1599" i="132"/>
  <c r="H1599" i="132" s="1"/>
  <c r="I1599" i="132" s="1"/>
  <c r="F1598" i="132"/>
  <c r="H1598" i="132" s="1"/>
  <c r="I1598" i="132" s="1"/>
  <c r="F1597" i="132"/>
  <c r="H1597" i="132" s="1"/>
  <c r="I1597" i="132" s="1"/>
  <c r="F1596" i="132"/>
  <c r="H1596" i="132" s="1"/>
  <c r="I1596" i="132" s="1"/>
  <c r="F1595" i="132"/>
  <c r="H1595" i="132" s="1"/>
  <c r="I1595" i="132" s="1"/>
  <c r="F1594" i="132"/>
  <c r="H1594" i="132" s="1"/>
  <c r="I1594" i="132" s="1"/>
  <c r="F1593" i="132"/>
  <c r="H1593" i="132" s="1"/>
  <c r="I1593" i="132" s="1"/>
  <c r="F1592" i="132"/>
  <c r="H1592" i="132" s="1"/>
  <c r="I1592" i="132" s="1"/>
  <c r="F1591" i="132"/>
  <c r="H1591" i="132" s="1"/>
  <c r="I1591" i="132" s="1"/>
  <c r="F1590" i="132"/>
  <c r="H1590" i="132" s="1"/>
  <c r="I1590" i="132" s="1"/>
  <c r="F1589" i="132"/>
  <c r="H1589" i="132" s="1"/>
  <c r="I1589" i="132" s="1"/>
  <c r="F1588" i="132"/>
  <c r="H1588" i="132" s="1"/>
  <c r="I1588" i="132" s="1"/>
  <c r="F1587" i="132"/>
  <c r="H1587" i="132" s="1"/>
  <c r="I1587" i="132" s="1"/>
  <c r="F1586" i="132"/>
  <c r="H1586" i="132" s="1"/>
  <c r="I1586" i="132" s="1"/>
  <c r="F1585" i="132"/>
  <c r="H1585" i="132" s="1"/>
  <c r="I1585" i="132" s="1"/>
  <c r="F1584" i="132"/>
  <c r="H1584" i="132" s="1"/>
  <c r="I1584" i="132" s="1"/>
  <c r="F1583" i="132"/>
  <c r="H1583" i="132" s="1"/>
  <c r="I1583" i="132" s="1"/>
  <c r="F1582" i="132"/>
  <c r="H1582" i="132" s="1"/>
  <c r="I1582" i="132" s="1"/>
  <c r="F1581" i="132"/>
  <c r="H1581" i="132" s="1"/>
  <c r="I1581" i="132" s="1"/>
  <c r="F1580" i="132"/>
  <c r="H1580" i="132" s="1"/>
  <c r="I1580" i="132" s="1"/>
  <c r="F1579" i="132"/>
  <c r="H1579" i="132" s="1"/>
  <c r="I1579" i="132" s="1"/>
  <c r="F1578" i="132"/>
  <c r="H1578" i="132" s="1"/>
  <c r="I1578" i="132" s="1"/>
  <c r="F1577" i="132"/>
  <c r="H1577" i="132" s="1"/>
  <c r="I1577" i="132" s="1"/>
  <c r="F1576" i="132"/>
  <c r="H1576" i="132" s="1"/>
  <c r="I1576" i="132" s="1"/>
  <c r="F1575" i="132"/>
  <c r="H1575" i="132" s="1"/>
  <c r="I1575" i="132" s="1"/>
  <c r="F1574" i="132"/>
  <c r="H1574" i="132" s="1"/>
  <c r="I1574" i="132" s="1"/>
  <c r="F1573" i="132"/>
  <c r="H1573" i="132" s="1"/>
  <c r="I1573" i="132" s="1"/>
  <c r="F1572" i="132"/>
  <c r="H1572" i="132" s="1"/>
  <c r="I1572" i="132" s="1"/>
  <c r="F1571" i="132"/>
  <c r="H1571" i="132" s="1"/>
  <c r="I1571" i="132" s="1"/>
  <c r="F1570" i="132"/>
  <c r="H1570" i="132" s="1"/>
  <c r="I1570" i="132" s="1"/>
  <c r="F1569" i="132"/>
  <c r="H1569" i="132" s="1"/>
  <c r="I1569" i="132" s="1"/>
  <c r="I1568" i="132"/>
  <c r="I1567" i="132" l="1"/>
  <c r="C1750" i="132"/>
  <c r="D1749" i="132"/>
  <c r="G1749" i="132" l="1"/>
  <c r="D1748" i="132"/>
  <c r="C1751" i="132"/>
  <c r="C1752" i="132" l="1"/>
  <c r="G1748" i="132"/>
  <c r="D1747" i="132"/>
  <c r="G1747" i="132" l="1"/>
  <c r="D1746" i="132"/>
  <c r="C1753" i="132"/>
  <c r="C1754" i="132" l="1"/>
  <c r="G1746" i="132"/>
  <c r="D1745" i="132"/>
  <c r="G1745" i="132" l="1"/>
  <c r="D1744" i="132"/>
  <c r="C1755" i="132"/>
  <c r="C1756" i="132" l="1"/>
  <c r="G1744" i="132"/>
  <c r="D1743" i="132"/>
  <c r="G1743" i="132" l="1"/>
  <c r="D1742" i="132"/>
  <c r="C1757" i="132"/>
  <c r="G1742" i="132" l="1"/>
  <c r="D1741" i="132"/>
  <c r="C1758" i="132"/>
  <c r="C1759" i="132" l="1"/>
  <c r="G1741" i="132"/>
  <c r="D1740" i="132"/>
  <c r="G1740" i="132" l="1"/>
  <c r="D1739" i="132"/>
  <c r="C1760" i="132"/>
  <c r="G1739" i="132" l="1"/>
  <c r="D1738" i="132"/>
  <c r="C1761" i="132"/>
  <c r="G1738" i="132" l="1"/>
  <c r="D1737" i="132"/>
  <c r="C1762" i="132"/>
  <c r="C1763" i="132" l="1"/>
  <c r="G1737" i="132"/>
  <c r="D1736" i="132"/>
  <c r="G1736" i="132" l="1"/>
  <c r="D1735" i="132"/>
  <c r="C1764" i="132"/>
  <c r="C1765" i="132" l="1"/>
  <c r="G1735" i="132"/>
  <c r="D1734" i="132"/>
  <c r="G1734" i="132" l="1"/>
  <c r="D1733" i="132"/>
  <c r="C1766" i="132"/>
  <c r="G1733" i="132" l="1"/>
  <c r="D1732" i="132"/>
  <c r="C1767" i="132"/>
  <c r="C1768" i="132" l="1"/>
  <c r="G1732" i="132"/>
  <c r="D1731" i="132"/>
  <c r="G1731" i="132" l="1"/>
  <c r="D1730" i="132"/>
  <c r="C1769" i="132"/>
  <c r="G1730" i="132" l="1"/>
  <c r="D1729" i="132"/>
  <c r="C1770" i="132"/>
  <c r="C1771" i="132" l="1"/>
  <c r="G1729" i="132"/>
  <c r="D1728" i="132"/>
  <c r="G1728" i="132" l="1"/>
  <c r="D1727" i="132"/>
  <c r="C1772" i="132"/>
  <c r="C1773" i="132" l="1"/>
  <c r="G1727" i="132"/>
  <c r="D1726" i="132"/>
  <c r="G1726" i="132" l="1"/>
  <c r="D1725" i="132"/>
  <c r="C1774" i="132"/>
  <c r="C1775" i="132" l="1"/>
  <c r="G1725" i="132"/>
  <c r="D1724" i="132"/>
  <c r="G1724" i="132" l="1"/>
  <c r="D1723" i="132"/>
  <c r="C1776" i="132"/>
  <c r="C1777" i="132" l="1"/>
  <c r="G1723" i="132"/>
  <c r="D1722" i="132"/>
  <c r="G1722" i="132" l="1"/>
  <c r="D1721" i="132"/>
  <c r="C1778" i="132"/>
  <c r="G1721" i="132" l="1"/>
  <c r="D1720" i="132"/>
  <c r="C1779" i="132"/>
  <c r="C1780" i="132" l="1"/>
  <c r="G1720" i="132"/>
  <c r="D1719" i="132"/>
  <c r="G1719" i="132" l="1"/>
  <c r="D1718" i="132"/>
  <c r="C1781" i="132"/>
  <c r="G1718" i="132" l="1"/>
  <c r="D1717" i="132"/>
  <c r="C1782" i="132"/>
  <c r="G1717" i="132" l="1"/>
  <c r="D1716" i="132"/>
  <c r="C1783" i="132"/>
  <c r="C1784" i="132" l="1"/>
  <c r="G1716" i="132"/>
  <c r="D1715" i="132"/>
  <c r="G1715" i="132" l="1"/>
  <c r="D1714" i="132"/>
  <c r="C1785" i="132"/>
  <c r="C1786" i="132" l="1"/>
  <c r="G1714" i="132"/>
  <c r="D1713" i="132"/>
  <c r="G1713" i="132" l="1"/>
  <c r="D1712" i="132"/>
  <c r="C1787" i="132"/>
  <c r="G1712" i="132" l="1"/>
  <c r="D1711" i="132"/>
  <c r="C1788" i="132"/>
  <c r="C1789" i="132" l="1"/>
  <c r="G1711" i="132"/>
  <c r="D1710" i="132"/>
  <c r="G1710" i="132" l="1"/>
  <c r="D1709" i="132"/>
  <c r="C1790" i="132"/>
  <c r="G1709" i="132" l="1"/>
  <c r="D1708" i="132"/>
  <c r="C1791" i="132"/>
  <c r="G1708" i="132" l="1"/>
  <c r="D1707" i="132"/>
  <c r="C1792" i="132"/>
  <c r="G1707" i="132" l="1"/>
  <c r="D1706" i="132"/>
  <c r="C1793" i="132"/>
  <c r="C1794" i="132" l="1"/>
  <c r="G1706" i="132"/>
  <c r="D1705" i="132"/>
  <c r="G1705" i="132" l="1"/>
  <c r="D1704" i="132"/>
  <c r="C1795" i="132"/>
  <c r="G1704" i="132" l="1"/>
  <c r="D1703" i="132"/>
  <c r="C1796" i="132"/>
  <c r="G1703" i="132" l="1"/>
  <c r="D1702" i="132"/>
  <c r="C1797" i="132"/>
  <c r="C1798" i="132" l="1"/>
  <c r="G1702" i="132"/>
  <c r="D1701" i="132"/>
  <c r="G1701" i="132" l="1"/>
  <c r="D1700" i="132"/>
  <c r="C1799" i="132"/>
  <c r="C1800" i="132" l="1"/>
  <c r="G1700" i="132"/>
  <c r="D1699" i="132"/>
  <c r="G1699" i="132" l="1"/>
  <c r="D1698" i="132"/>
  <c r="C1801" i="132"/>
  <c r="G1698" i="132" l="1"/>
  <c r="D1697" i="132"/>
  <c r="C1802" i="132"/>
  <c r="G1697" i="132" l="1"/>
  <c r="D1696" i="132"/>
  <c r="C1803" i="132"/>
  <c r="G1696" i="132" l="1"/>
  <c r="D1695" i="132"/>
  <c r="C1804" i="132"/>
  <c r="G1695" i="132" l="1"/>
  <c r="D1694" i="132"/>
  <c r="C1805" i="132"/>
  <c r="G1694" i="132" l="1"/>
  <c r="D1693" i="132"/>
  <c r="C1806" i="132"/>
  <c r="C1807" i="132" l="1"/>
  <c r="G1693" i="132"/>
  <c r="D1692" i="132"/>
  <c r="G1692" i="132" l="1"/>
  <c r="D1691" i="132"/>
  <c r="C1808" i="132"/>
  <c r="C1809" i="132" l="1"/>
  <c r="G1691" i="132"/>
  <c r="D1690" i="132"/>
  <c r="G1690" i="132" l="1"/>
  <c r="D1689" i="132"/>
  <c r="C1810" i="132"/>
  <c r="G1689" i="132" l="1"/>
  <c r="D1688" i="132"/>
  <c r="C1811" i="132"/>
  <c r="G1688" i="132" l="1"/>
  <c r="D1687" i="132"/>
  <c r="C1812" i="132"/>
  <c r="C1813" i="132" l="1"/>
  <c r="G1687" i="132"/>
  <c r="D1686" i="132"/>
  <c r="G1686" i="132" l="1"/>
  <c r="D1685" i="132"/>
  <c r="C1814" i="132"/>
  <c r="G1685" i="132" l="1"/>
  <c r="D1684" i="132"/>
  <c r="C1815" i="132"/>
  <c r="C1816" i="132" l="1"/>
  <c r="G1684" i="132"/>
  <c r="D1683" i="132"/>
  <c r="G1683" i="132" l="1"/>
  <c r="D1682" i="132"/>
  <c r="C1817" i="132"/>
  <c r="C1818" i="132" l="1"/>
  <c r="G1682" i="132"/>
  <c r="D1681" i="132"/>
  <c r="G1681" i="132" l="1"/>
  <c r="D1680" i="132"/>
  <c r="C1819" i="132"/>
  <c r="G1680" i="132" l="1"/>
  <c r="D1679" i="132"/>
  <c r="C1820" i="132"/>
  <c r="C1821" i="132" l="1"/>
  <c r="G1679" i="132"/>
  <c r="D1678" i="132"/>
  <c r="G1678" i="132" l="1"/>
  <c r="D1677" i="132"/>
  <c r="C1822" i="132"/>
  <c r="C1823" i="132" l="1"/>
  <c r="G1677" i="132"/>
  <c r="D1676" i="132"/>
  <c r="G1676" i="132" l="1"/>
  <c r="D1675" i="132"/>
  <c r="C1824" i="132"/>
  <c r="C1825" i="132" l="1"/>
  <c r="G1675" i="132"/>
  <c r="D1674" i="132"/>
  <c r="G1674" i="132" l="1"/>
  <c r="D1673" i="132"/>
  <c r="C1826" i="132"/>
  <c r="G1673" i="132" l="1"/>
  <c r="D1672" i="132"/>
  <c r="C1827" i="132"/>
  <c r="G1672" i="132" l="1"/>
  <c r="D1671" i="132"/>
  <c r="C1828" i="132"/>
  <c r="C1829" i="132" l="1"/>
  <c r="G1671" i="132"/>
  <c r="D1670" i="132"/>
  <c r="G1670" i="132" l="1"/>
  <c r="D1669" i="132"/>
  <c r="C1830" i="132"/>
  <c r="G1669" i="132" l="1"/>
  <c r="D1668" i="132"/>
  <c r="C1831" i="132"/>
  <c r="G1668" i="132" l="1"/>
  <c r="D1667" i="132"/>
  <c r="C1832" i="132"/>
  <c r="C1833" i="132" l="1"/>
  <c r="G1667" i="132"/>
  <c r="D1666" i="132"/>
  <c r="G1666" i="132" l="1"/>
  <c r="D1665" i="132"/>
  <c r="C1834" i="132"/>
  <c r="C1835" i="132" l="1"/>
  <c r="G1665" i="132"/>
  <c r="D1664" i="132"/>
  <c r="G1664" i="132" l="1"/>
  <c r="D1663" i="132"/>
  <c r="C1836" i="132"/>
  <c r="C1837" i="132" l="1"/>
  <c r="G1663" i="132"/>
  <c r="D1662" i="132"/>
  <c r="G1662" i="132" l="1"/>
  <c r="D1661" i="132"/>
  <c r="C1838" i="132"/>
  <c r="G1661" i="132" l="1"/>
  <c r="D1660" i="132"/>
  <c r="C1839" i="132"/>
  <c r="C1840" i="132" l="1"/>
  <c r="G1660" i="132"/>
  <c r="D1659" i="132"/>
  <c r="G1659" i="132" l="1"/>
  <c r="F1659" i="132"/>
  <c r="H1659" i="132" s="1"/>
  <c r="D1658" i="132"/>
  <c r="C1841" i="132"/>
  <c r="G1658" i="132" l="1"/>
  <c r="F1658" i="132"/>
  <c r="H1658" i="132" s="1"/>
  <c r="F1749" i="132"/>
  <c r="H1749" i="132" s="1"/>
  <c r="I1749" i="132" s="1"/>
  <c r="F1748" i="132"/>
  <c r="H1748" i="132" s="1"/>
  <c r="I1748" i="132" s="1"/>
  <c r="F1747" i="132"/>
  <c r="H1747" i="132" s="1"/>
  <c r="I1747" i="132" s="1"/>
  <c r="F1746" i="132"/>
  <c r="H1746" i="132" s="1"/>
  <c r="I1746" i="132" s="1"/>
  <c r="F1745" i="132"/>
  <c r="H1745" i="132" s="1"/>
  <c r="I1745" i="132" s="1"/>
  <c r="F1744" i="132"/>
  <c r="H1744" i="132" s="1"/>
  <c r="I1744" i="132" s="1"/>
  <c r="F1743" i="132"/>
  <c r="H1743" i="132" s="1"/>
  <c r="I1743" i="132" s="1"/>
  <c r="F1742" i="132"/>
  <c r="H1742" i="132" s="1"/>
  <c r="I1742" i="132" s="1"/>
  <c r="F1741" i="132"/>
  <c r="H1741" i="132" s="1"/>
  <c r="I1741" i="132" s="1"/>
  <c r="F1740" i="132"/>
  <c r="H1740" i="132" s="1"/>
  <c r="I1740" i="132" s="1"/>
  <c r="F1739" i="132"/>
  <c r="H1739" i="132" s="1"/>
  <c r="I1739" i="132" s="1"/>
  <c r="F1738" i="132"/>
  <c r="H1738" i="132" s="1"/>
  <c r="I1738" i="132" s="1"/>
  <c r="F1737" i="132"/>
  <c r="H1737" i="132" s="1"/>
  <c r="I1737" i="132" s="1"/>
  <c r="F1736" i="132"/>
  <c r="H1736" i="132" s="1"/>
  <c r="I1736" i="132" s="1"/>
  <c r="F1735" i="132"/>
  <c r="H1735" i="132" s="1"/>
  <c r="I1735" i="132" s="1"/>
  <c r="F1734" i="132"/>
  <c r="H1734" i="132" s="1"/>
  <c r="I1734" i="132" s="1"/>
  <c r="F1733" i="132"/>
  <c r="H1733" i="132" s="1"/>
  <c r="I1733" i="132" s="1"/>
  <c r="F1732" i="132"/>
  <c r="H1732" i="132" s="1"/>
  <c r="I1732" i="132" s="1"/>
  <c r="F1731" i="132"/>
  <c r="H1731" i="132" s="1"/>
  <c r="I1731" i="132" s="1"/>
  <c r="F1730" i="132"/>
  <c r="H1730" i="132" s="1"/>
  <c r="I1730" i="132" s="1"/>
  <c r="F1729" i="132"/>
  <c r="H1729" i="132" s="1"/>
  <c r="I1729" i="132" s="1"/>
  <c r="F1728" i="132"/>
  <c r="H1728" i="132" s="1"/>
  <c r="I1728" i="132" s="1"/>
  <c r="F1727" i="132"/>
  <c r="H1727" i="132" s="1"/>
  <c r="I1727" i="132" s="1"/>
  <c r="F1726" i="132"/>
  <c r="H1726" i="132" s="1"/>
  <c r="I1726" i="132" s="1"/>
  <c r="F1725" i="132"/>
  <c r="H1725" i="132" s="1"/>
  <c r="I1725" i="132" s="1"/>
  <c r="F1724" i="132"/>
  <c r="H1724" i="132" s="1"/>
  <c r="I1724" i="132" s="1"/>
  <c r="F1723" i="132"/>
  <c r="H1723" i="132" s="1"/>
  <c r="I1723" i="132" s="1"/>
  <c r="F1722" i="132"/>
  <c r="H1722" i="132" s="1"/>
  <c r="I1722" i="132" s="1"/>
  <c r="F1721" i="132"/>
  <c r="H1721" i="132" s="1"/>
  <c r="I1721" i="132" s="1"/>
  <c r="F1720" i="132"/>
  <c r="H1720" i="132" s="1"/>
  <c r="I1720" i="132" s="1"/>
  <c r="F1719" i="132"/>
  <c r="H1719" i="132" s="1"/>
  <c r="I1719" i="132" s="1"/>
  <c r="F1718" i="132"/>
  <c r="H1718" i="132" s="1"/>
  <c r="I1718" i="132" s="1"/>
  <c r="F1717" i="132"/>
  <c r="H1717" i="132" s="1"/>
  <c r="I1717" i="132" s="1"/>
  <c r="F1716" i="132"/>
  <c r="H1716" i="132" s="1"/>
  <c r="I1716" i="132" s="1"/>
  <c r="F1715" i="132"/>
  <c r="H1715" i="132" s="1"/>
  <c r="I1715" i="132" s="1"/>
  <c r="F1714" i="132"/>
  <c r="H1714" i="132" s="1"/>
  <c r="I1714" i="132" s="1"/>
  <c r="F1713" i="132"/>
  <c r="H1713" i="132" s="1"/>
  <c r="I1713" i="132" s="1"/>
  <c r="F1712" i="132"/>
  <c r="H1712" i="132" s="1"/>
  <c r="I1712" i="132" s="1"/>
  <c r="F1711" i="132"/>
  <c r="H1711" i="132" s="1"/>
  <c r="I1711" i="132" s="1"/>
  <c r="F1710" i="132"/>
  <c r="H1710" i="132" s="1"/>
  <c r="I1710" i="132" s="1"/>
  <c r="F1709" i="132"/>
  <c r="H1709" i="132" s="1"/>
  <c r="I1709" i="132" s="1"/>
  <c r="F1708" i="132"/>
  <c r="H1708" i="132" s="1"/>
  <c r="I1708" i="132" s="1"/>
  <c r="F1707" i="132"/>
  <c r="H1707" i="132" s="1"/>
  <c r="I1707" i="132" s="1"/>
  <c r="F1706" i="132"/>
  <c r="H1706" i="132" s="1"/>
  <c r="I1706" i="132" s="1"/>
  <c r="F1705" i="132"/>
  <c r="H1705" i="132" s="1"/>
  <c r="I1705" i="132" s="1"/>
  <c r="F1704" i="132"/>
  <c r="H1704" i="132" s="1"/>
  <c r="I1704" i="132" s="1"/>
  <c r="F1703" i="132"/>
  <c r="H1703" i="132" s="1"/>
  <c r="I1703" i="132" s="1"/>
  <c r="F1702" i="132"/>
  <c r="H1702" i="132" s="1"/>
  <c r="I1702" i="132" s="1"/>
  <c r="F1701" i="132"/>
  <c r="H1701" i="132" s="1"/>
  <c r="I1701" i="132" s="1"/>
  <c r="F1700" i="132"/>
  <c r="H1700" i="132" s="1"/>
  <c r="I1700" i="132" s="1"/>
  <c r="F1699" i="132"/>
  <c r="H1699" i="132" s="1"/>
  <c r="I1699" i="132" s="1"/>
  <c r="F1698" i="132"/>
  <c r="H1698" i="132" s="1"/>
  <c r="I1698" i="132" s="1"/>
  <c r="F1697" i="132"/>
  <c r="H1697" i="132" s="1"/>
  <c r="I1697" i="132" s="1"/>
  <c r="F1696" i="132"/>
  <c r="H1696" i="132" s="1"/>
  <c r="I1696" i="132" s="1"/>
  <c r="F1695" i="132"/>
  <c r="H1695" i="132" s="1"/>
  <c r="I1695" i="132" s="1"/>
  <c r="F1694" i="132"/>
  <c r="H1694" i="132" s="1"/>
  <c r="I1694" i="132" s="1"/>
  <c r="F1693" i="132"/>
  <c r="H1693" i="132" s="1"/>
  <c r="I1693" i="132" s="1"/>
  <c r="F1692" i="132"/>
  <c r="H1692" i="132" s="1"/>
  <c r="I1692" i="132" s="1"/>
  <c r="F1691" i="132"/>
  <c r="H1691" i="132" s="1"/>
  <c r="I1691" i="132" s="1"/>
  <c r="F1690" i="132"/>
  <c r="H1690" i="132" s="1"/>
  <c r="I1690" i="132" s="1"/>
  <c r="F1689" i="132"/>
  <c r="H1689" i="132" s="1"/>
  <c r="I1689" i="132" s="1"/>
  <c r="F1688" i="132"/>
  <c r="H1688" i="132" s="1"/>
  <c r="I1688" i="132" s="1"/>
  <c r="F1687" i="132"/>
  <c r="H1687" i="132" s="1"/>
  <c r="I1687" i="132" s="1"/>
  <c r="F1686" i="132"/>
  <c r="H1686" i="132" s="1"/>
  <c r="I1686" i="132" s="1"/>
  <c r="F1685" i="132"/>
  <c r="H1685" i="132" s="1"/>
  <c r="I1685" i="132" s="1"/>
  <c r="F1684" i="132"/>
  <c r="H1684" i="132" s="1"/>
  <c r="I1684" i="132" s="1"/>
  <c r="F1683" i="132"/>
  <c r="H1683" i="132" s="1"/>
  <c r="I1683" i="132" s="1"/>
  <c r="F1682" i="132"/>
  <c r="H1682" i="132" s="1"/>
  <c r="I1682" i="132" s="1"/>
  <c r="F1681" i="132"/>
  <c r="H1681" i="132" s="1"/>
  <c r="I1681" i="132" s="1"/>
  <c r="F1680" i="132"/>
  <c r="H1680" i="132" s="1"/>
  <c r="I1680" i="132" s="1"/>
  <c r="F1679" i="132"/>
  <c r="H1679" i="132" s="1"/>
  <c r="I1679" i="132" s="1"/>
  <c r="F1678" i="132"/>
  <c r="H1678" i="132" s="1"/>
  <c r="I1678" i="132" s="1"/>
  <c r="F1677" i="132"/>
  <c r="H1677" i="132" s="1"/>
  <c r="I1677" i="132" s="1"/>
  <c r="F1676" i="132"/>
  <c r="H1676" i="132" s="1"/>
  <c r="I1676" i="132" s="1"/>
  <c r="F1675" i="132"/>
  <c r="H1675" i="132" s="1"/>
  <c r="I1675" i="132" s="1"/>
  <c r="F1674" i="132"/>
  <c r="H1674" i="132" s="1"/>
  <c r="I1674" i="132" s="1"/>
  <c r="F1673" i="132"/>
  <c r="H1673" i="132" s="1"/>
  <c r="I1673" i="132" s="1"/>
  <c r="F1672" i="132"/>
  <c r="H1672" i="132" s="1"/>
  <c r="I1672" i="132" s="1"/>
  <c r="F1671" i="132"/>
  <c r="H1671" i="132" s="1"/>
  <c r="I1671" i="132" s="1"/>
  <c r="F1670" i="132"/>
  <c r="H1670" i="132" s="1"/>
  <c r="I1670" i="132" s="1"/>
  <c r="F1669" i="132"/>
  <c r="H1669" i="132" s="1"/>
  <c r="I1669" i="132" s="1"/>
  <c r="F1668" i="132"/>
  <c r="H1668" i="132" s="1"/>
  <c r="I1668" i="132" s="1"/>
  <c r="F1667" i="132"/>
  <c r="H1667" i="132" s="1"/>
  <c r="I1667" i="132" s="1"/>
  <c r="F1666" i="132"/>
  <c r="H1666" i="132" s="1"/>
  <c r="I1666" i="132" s="1"/>
  <c r="F1665" i="132"/>
  <c r="H1665" i="132" s="1"/>
  <c r="I1665" i="132" s="1"/>
  <c r="F1664" i="132"/>
  <c r="H1664" i="132" s="1"/>
  <c r="I1664" i="132" s="1"/>
  <c r="F1663" i="132"/>
  <c r="H1663" i="132" s="1"/>
  <c r="I1663" i="132" s="1"/>
  <c r="F1662" i="132"/>
  <c r="H1662" i="132" s="1"/>
  <c r="I1662" i="132" s="1"/>
  <c r="F1661" i="132"/>
  <c r="H1661" i="132" s="1"/>
  <c r="I1661" i="132" s="1"/>
  <c r="F1660" i="132"/>
  <c r="H1660" i="132" s="1"/>
  <c r="I1660" i="132" s="1"/>
  <c r="C1842" i="132"/>
  <c r="D1841" i="132"/>
  <c r="I1659" i="132"/>
  <c r="G1841" i="132" l="1"/>
  <c r="D1840" i="132"/>
  <c r="C1843" i="132"/>
  <c r="I1658" i="132"/>
  <c r="G1840" i="132" l="1"/>
  <c r="D1839" i="132"/>
  <c r="C1844" i="132"/>
  <c r="C1845" i="132" l="1"/>
  <c r="G1839" i="132"/>
  <c r="D1838" i="132"/>
  <c r="G1838" i="132" l="1"/>
  <c r="D1837" i="132"/>
  <c r="C1846" i="132"/>
  <c r="G1837" i="132" l="1"/>
  <c r="D1836" i="132"/>
  <c r="C1847" i="132"/>
  <c r="G1836" i="132" l="1"/>
  <c r="D1835" i="132"/>
  <c r="C1848" i="132"/>
  <c r="C1849" i="132" l="1"/>
  <c r="G1835" i="132"/>
  <c r="D1834" i="132"/>
  <c r="G1834" i="132" l="1"/>
  <c r="D1833" i="132"/>
  <c r="C1850" i="132"/>
  <c r="G1833" i="132" l="1"/>
  <c r="D1832" i="132"/>
  <c r="C1851" i="132"/>
  <c r="C1852" i="132" l="1"/>
  <c r="G1832" i="132"/>
  <c r="D1831" i="132"/>
  <c r="G1831" i="132" l="1"/>
  <c r="D1830" i="132"/>
  <c r="C1853" i="132"/>
  <c r="G1830" i="132" l="1"/>
  <c r="D1829" i="132"/>
  <c r="C1854" i="132"/>
  <c r="C1855" i="132" l="1"/>
  <c r="G1829" i="132"/>
  <c r="D1828" i="132"/>
  <c r="G1828" i="132" l="1"/>
  <c r="D1827" i="132"/>
  <c r="C1856" i="132"/>
  <c r="G1827" i="132" l="1"/>
  <c r="D1826" i="132"/>
  <c r="C1857" i="132"/>
  <c r="G1826" i="132" l="1"/>
  <c r="D1825" i="132"/>
  <c r="C1858" i="132"/>
  <c r="C1859" i="132" l="1"/>
  <c r="G1825" i="132"/>
  <c r="D1824" i="132"/>
  <c r="G1824" i="132" l="1"/>
  <c r="D1823" i="132"/>
  <c r="C1860" i="132"/>
  <c r="G1823" i="132" l="1"/>
  <c r="D1822" i="132"/>
  <c r="C1861" i="132"/>
  <c r="C1862" i="132" l="1"/>
  <c r="G1822" i="132"/>
  <c r="D1821" i="132"/>
  <c r="G1821" i="132" l="1"/>
  <c r="D1820" i="132"/>
  <c r="C1863" i="132"/>
  <c r="C1864" i="132" l="1"/>
  <c r="G1820" i="132"/>
  <c r="D1819" i="132"/>
  <c r="G1819" i="132" l="1"/>
  <c r="D1818" i="132"/>
  <c r="C1865" i="132"/>
  <c r="C1866" i="132" l="1"/>
  <c r="G1818" i="132"/>
  <c r="D1817" i="132"/>
  <c r="G1817" i="132" l="1"/>
  <c r="D1816" i="132"/>
  <c r="C1867" i="132"/>
  <c r="G1816" i="132" l="1"/>
  <c r="D1815" i="132"/>
  <c r="C1868" i="132"/>
  <c r="G1815" i="132" l="1"/>
  <c r="D1814" i="132"/>
  <c r="C1869" i="132"/>
  <c r="C1870" i="132" l="1"/>
  <c r="G1814" i="132"/>
  <c r="D1813" i="132"/>
  <c r="G1813" i="132" l="1"/>
  <c r="D1812" i="132"/>
  <c r="C1871" i="132"/>
  <c r="G1812" i="132" l="1"/>
  <c r="D1811" i="132"/>
  <c r="C1872" i="132"/>
  <c r="G1811" i="132" l="1"/>
  <c r="D1810" i="132"/>
  <c r="C1873" i="132"/>
  <c r="G1810" i="132" l="1"/>
  <c r="D1809" i="132"/>
  <c r="C1874" i="132"/>
  <c r="G1809" i="132" l="1"/>
  <c r="D1808" i="132"/>
  <c r="C1875" i="132"/>
  <c r="C1876" i="132" l="1"/>
  <c r="G1808" i="132"/>
  <c r="D1807" i="132"/>
  <c r="G1807" i="132" l="1"/>
  <c r="D1806" i="132"/>
  <c r="C1877" i="132"/>
  <c r="G1806" i="132" l="1"/>
  <c r="D1805" i="132"/>
  <c r="C1878" i="132"/>
  <c r="C1879" i="132" l="1"/>
  <c r="G1805" i="132"/>
  <c r="D1804" i="132"/>
  <c r="G1804" i="132" l="1"/>
  <c r="D1803" i="132"/>
  <c r="C1880" i="132"/>
  <c r="G1803" i="132" l="1"/>
  <c r="D1802" i="132"/>
  <c r="C1881" i="132"/>
  <c r="G1802" i="132" l="1"/>
  <c r="D1801" i="132"/>
  <c r="C1882" i="132"/>
  <c r="G1801" i="132" l="1"/>
  <c r="D1800" i="132"/>
  <c r="C1883" i="132"/>
  <c r="C1884" i="132" l="1"/>
  <c r="G1800" i="132"/>
  <c r="D1799" i="132"/>
  <c r="G1799" i="132" l="1"/>
  <c r="D1798" i="132"/>
  <c r="C1885" i="132"/>
  <c r="G1798" i="132" l="1"/>
  <c r="D1797" i="132"/>
  <c r="C1886" i="132"/>
  <c r="C1887" i="132" l="1"/>
  <c r="G1797" i="132"/>
  <c r="D1796" i="132"/>
  <c r="G1796" i="132" l="1"/>
  <c r="D1795" i="132"/>
  <c r="C1888" i="132"/>
  <c r="G1795" i="132" l="1"/>
  <c r="D1794" i="132"/>
  <c r="C1889" i="132"/>
  <c r="C1890" i="132" l="1"/>
  <c r="G1794" i="132"/>
  <c r="D1793" i="132"/>
  <c r="G1793" i="132" l="1"/>
  <c r="D1792" i="132"/>
  <c r="C1891" i="132"/>
  <c r="G1792" i="132" l="1"/>
  <c r="D1791" i="132"/>
  <c r="C1892" i="132"/>
  <c r="G1791" i="132" l="1"/>
  <c r="D1790" i="132"/>
  <c r="C1893" i="132"/>
  <c r="C1894" i="132" l="1"/>
  <c r="G1790" i="132"/>
  <c r="D1789" i="132"/>
  <c r="G1789" i="132" l="1"/>
  <c r="D1788" i="132"/>
  <c r="C1895" i="132"/>
  <c r="C1896" i="132" l="1"/>
  <c r="G1788" i="132"/>
  <c r="D1787" i="132"/>
  <c r="G1787" i="132" l="1"/>
  <c r="D1786" i="132"/>
  <c r="C1897" i="132"/>
  <c r="C1898" i="132" l="1"/>
  <c r="G1786" i="132"/>
  <c r="D1785" i="132"/>
  <c r="G1785" i="132" l="1"/>
  <c r="D1784" i="132"/>
  <c r="C1899" i="132"/>
  <c r="G1784" i="132" l="1"/>
  <c r="D1783" i="132"/>
  <c r="C1900" i="132"/>
  <c r="G1783" i="132" l="1"/>
  <c r="D1782" i="132"/>
  <c r="C1901" i="132"/>
  <c r="C1902" i="132" l="1"/>
  <c r="G1782" i="132"/>
  <c r="D1781" i="132"/>
  <c r="G1781" i="132" l="1"/>
  <c r="D1780" i="132"/>
  <c r="C1903" i="132"/>
  <c r="C1904" i="132" l="1"/>
  <c r="G1780" i="132"/>
  <c r="D1779" i="132"/>
  <c r="G1779" i="132" l="1"/>
  <c r="D1778" i="132"/>
  <c r="C1905" i="132"/>
  <c r="G1778" i="132" l="1"/>
  <c r="D1777" i="132"/>
  <c r="C1906" i="132"/>
  <c r="G1777" i="132" l="1"/>
  <c r="D1776" i="132"/>
  <c r="C1907" i="132"/>
  <c r="G1776" i="132" l="1"/>
  <c r="D1775" i="132"/>
  <c r="C1908" i="132"/>
  <c r="G1775" i="132" l="1"/>
  <c r="D1774" i="132"/>
  <c r="C1909" i="132"/>
  <c r="C1910" i="132" l="1"/>
  <c r="G1774" i="132"/>
  <c r="D1773" i="132"/>
  <c r="G1773" i="132" l="1"/>
  <c r="D1772" i="132"/>
  <c r="C1911" i="132"/>
  <c r="G1772" i="132" l="1"/>
  <c r="D1771" i="132"/>
  <c r="C1912" i="132"/>
  <c r="C1913" i="132" l="1"/>
  <c r="G1771" i="132"/>
  <c r="D1770" i="132"/>
  <c r="G1770" i="132" l="1"/>
  <c r="D1769" i="132"/>
  <c r="C1914" i="132"/>
  <c r="G1769" i="132" l="1"/>
  <c r="D1768" i="132"/>
  <c r="C1915" i="132"/>
  <c r="G1768" i="132" l="1"/>
  <c r="D1767" i="132"/>
  <c r="C1916" i="132"/>
  <c r="C1917" i="132" l="1"/>
  <c r="G1767" i="132"/>
  <c r="D1766" i="132"/>
  <c r="G1766" i="132" l="1"/>
  <c r="D1765" i="132"/>
  <c r="C1918" i="132"/>
  <c r="C1919" i="132" l="1"/>
  <c r="G1765" i="132"/>
  <c r="D1764" i="132"/>
  <c r="G1764" i="132" l="1"/>
  <c r="D1763" i="132"/>
  <c r="C1920" i="132"/>
  <c r="G1763" i="132" l="1"/>
  <c r="D1762" i="132"/>
  <c r="C1921" i="132"/>
  <c r="G1762" i="132" l="1"/>
  <c r="D1761" i="132"/>
  <c r="C1922" i="132"/>
  <c r="C1923" i="132" l="1"/>
  <c r="G1761" i="132"/>
  <c r="D1760" i="132"/>
  <c r="G1760" i="132" l="1"/>
  <c r="D1759" i="132"/>
  <c r="C1924" i="132"/>
  <c r="C1925" i="132" l="1"/>
  <c r="G1759" i="132"/>
  <c r="D1758" i="132"/>
  <c r="G1758" i="132" l="1"/>
  <c r="D1757" i="132"/>
  <c r="C1926" i="132"/>
  <c r="C1927" i="132" l="1"/>
  <c r="G1757" i="132"/>
  <c r="D1756" i="132"/>
  <c r="G1756" i="132" l="1"/>
  <c r="D1755" i="132"/>
  <c r="C1928" i="132"/>
  <c r="C1929" i="132" l="1"/>
  <c r="G1755" i="132"/>
  <c r="D1754" i="132"/>
  <c r="G1754" i="132" l="1"/>
  <c r="D1753" i="132"/>
  <c r="C1930" i="132"/>
  <c r="C1931" i="132" l="1"/>
  <c r="G1753" i="132"/>
  <c r="D1752" i="132"/>
  <c r="C1932" i="132" l="1"/>
  <c r="G1752" i="132"/>
  <c r="D1751" i="132"/>
  <c r="F1751" i="132" l="1"/>
  <c r="H1751" i="132" s="1"/>
  <c r="G1751" i="132"/>
  <c r="D1750" i="132"/>
  <c r="C1933" i="132"/>
  <c r="C1934" i="132" l="1"/>
  <c r="D1931" i="132"/>
  <c r="F1750" i="132"/>
  <c r="H1750" i="132" s="1"/>
  <c r="G1750" i="132"/>
  <c r="F1841" i="132"/>
  <c r="H1841" i="132" s="1"/>
  <c r="I1841" i="132" s="1"/>
  <c r="F1840" i="132"/>
  <c r="H1840" i="132" s="1"/>
  <c r="I1840" i="132" s="1"/>
  <c r="F1839" i="132"/>
  <c r="H1839" i="132" s="1"/>
  <c r="I1839" i="132" s="1"/>
  <c r="F1838" i="132"/>
  <c r="H1838" i="132" s="1"/>
  <c r="I1838" i="132" s="1"/>
  <c r="F1837" i="132"/>
  <c r="H1837" i="132" s="1"/>
  <c r="I1837" i="132" s="1"/>
  <c r="F1836" i="132"/>
  <c r="H1836" i="132" s="1"/>
  <c r="I1836" i="132" s="1"/>
  <c r="F1835" i="132"/>
  <c r="H1835" i="132" s="1"/>
  <c r="I1835" i="132" s="1"/>
  <c r="F1834" i="132"/>
  <c r="H1834" i="132" s="1"/>
  <c r="I1834" i="132" s="1"/>
  <c r="F1833" i="132"/>
  <c r="H1833" i="132" s="1"/>
  <c r="I1833" i="132" s="1"/>
  <c r="F1832" i="132"/>
  <c r="H1832" i="132" s="1"/>
  <c r="I1832" i="132" s="1"/>
  <c r="F1831" i="132"/>
  <c r="H1831" i="132" s="1"/>
  <c r="I1831" i="132" s="1"/>
  <c r="F1830" i="132"/>
  <c r="H1830" i="132" s="1"/>
  <c r="I1830" i="132" s="1"/>
  <c r="F1829" i="132"/>
  <c r="H1829" i="132" s="1"/>
  <c r="I1829" i="132" s="1"/>
  <c r="F1828" i="132"/>
  <c r="H1828" i="132" s="1"/>
  <c r="I1828" i="132" s="1"/>
  <c r="F1827" i="132"/>
  <c r="H1827" i="132" s="1"/>
  <c r="I1827" i="132" s="1"/>
  <c r="F1826" i="132"/>
  <c r="H1826" i="132" s="1"/>
  <c r="I1826" i="132" s="1"/>
  <c r="F1825" i="132"/>
  <c r="H1825" i="132" s="1"/>
  <c r="I1825" i="132" s="1"/>
  <c r="F1824" i="132"/>
  <c r="H1824" i="132" s="1"/>
  <c r="I1824" i="132" s="1"/>
  <c r="F1823" i="132"/>
  <c r="H1823" i="132" s="1"/>
  <c r="I1823" i="132" s="1"/>
  <c r="F1822" i="132"/>
  <c r="H1822" i="132" s="1"/>
  <c r="I1822" i="132" s="1"/>
  <c r="F1821" i="132"/>
  <c r="H1821" i="132" s="1"/>
  <c r="I1821" i="132" s="1"/>
  <c r="F1820" i="132"/>
  <c r="H1820" i="132" s="1"/>
  <c r="I1820" i="132" s="1"/>
  <c r="F1819" i="132"/>
  <c r="H1819" i="132" s="1"/>
  <c r="I1819" i="132" s="1"/>
  <c r="F1818" i="132"/>
  <c r="H1818" i="132" s="1"/>
  <c r="I1818" i="132" s="1"/>
  <c r="F1817" i="132"/>
  <c r="H1817" i="132" s="1"/>
  <c r="I1817" i="132" s="1"/>
  <c r="F1816" i="132"/>
  <c r="H1816" i="132" s="1"/>
  <c r="I1816" i="132" s="1"/>
  <c r="F1815" i="132"/>
  <c r="H1815" i="132" s="1"/>
  <c r="I1815" i="132" s="1"/>
  <c r="F1814" i="132"/>
  <c r="H1814" i="132" s="1"/>
  <c r="I1814" i="132" s="1"/>
  <c r="F1813" i="132"/>
  <c r="H1813" i="132" s="1"/>
  <c r="I1813" i="132" s="1"/>
  <c r="F1812" i="132"/>
  <c r="H1812" i="132" s="1"/>
  <c r="I1812" i="132" s="1"/>
  <c r="F1811" i="132"/>
  <c r="H1811" i="132" s="1"/>
  <c r="I1811" i="132" s="1"/>
  <c r="F1810" i="132"/>
  <c r="H1810" i="132" s="1"/>
  <c r="I1810" i="132" s="1"/>
  <c r="F1809" i="132"/>
  <c r="H1809" i="132" s="1"/>
  <c r="I1809" i="132" s="1"/>
  <c r="F1808" i="132"/>
  <c r="H1808" i="132" s="1"/>
  <c r="I1808" i="132" s="1"/>
  <c r="F1807" i="132"/>
  <c r="H1807" i="132" s="1"/>
  <c r="I1807" i="132" s="1"/>
  <c r="F1806" i="132"/>
  <c r="H1806" i="132" s="1"/>
  <c r="I1806" i="132" s="1"/>
  <c r="F1805" i="132"/>
  <c r="H1805" i="132" s="1"/>
  <c r="I1805" i="132" s="1"/>
  <c r="F1804" i="132"/>
  <c r="H1804" i="132" s="1"/>
  <c r="I1804" i="132" s="1"/>
  <c r="F1803" i="132"/>
  <c r="H1803" i="132" s="1"/>
  <c r="I1803" i="132" s="1"/>
  <c r="F1802" i="132"/>
  <c r="H1802" i="132" s="1"/>
  <c r="I1802" i="132" s="1"/>
  <c r="F1801" i="132"/>
  <c r="H1801" i="132" s="1"/>
  <c r="I1801" i="132" s="1"/>
  <c r="F1800" i="132"/>
  <c r="H1800" i="132" s="1"/>
  <c r="I1800" i="132" s="1"/>
  <c r="F1799" i="132"/>
  <c r="H1799" i="132" s="1"/>
  <c r="I1799" i="132" s="1"/>
  <c r="F1798" i="132"/>
  <c r="H1798" i="132" s="1"/>
  <c r="I1798" i="132" s="1"/>
  <c r="F1797" i="132"/>
  <c r="H1797" i="132" s="1"/>
  <c r="I1797" i="132" s="1"/>
  <c r="F1796" i="132"/>
  <c r="H1796" i="132" s="1"/>
  <c r="I1796" i="132" s="1"/>
  <c r="F1795" i="132"/>
  <c r="H1795" i="132" s="1"/>
  <c r="I1795" i="132" s="1"/>
  <c r="F1794" i="132"/>
  <c r="H1794" i="132" s="1"/>
  <c r="I1794" i="132" s="1"/>
  <c r="F1793" i="132"/>
  <c r="H1793" i="132" s="1"/>
  <c r="I1793" i="132" s="1"/>
  <c r="F1792" i="132"/>
  <c r="H1792" i="132" s="1"/>
  <c r="I1792" i="132" s="1"/>
  <c r="F1791" i="132"/>
  <c r="H1791" i="132" s="1"/>
  <c r="I1791" i="132" s="1"/>
  <c r="F1790" i="132"/>
  <c r="H1790" i="132" s="1"/>
  <c r="I1790" i="132" s="1"/>
  <c r="F1789" i="132"/>
  <c r="H1789" i="132" s="1"/>
  <c r="I1789" i="132" s="1"/>
  <c r="F1788" i="132"/>
  <c r="H1788" i="132" s="1"/>
  <c r="I1788" i="132" s="1"/>
  <c r="F1787" i="132"/>
  <c r="H1787" i="132" s="1"/>
  <c r="I1787" i="132" s="1"/>
  <c r="F1786" i="132"/>
  <c r="H1786" i="132" s="1"/>
  <c r="I1786" i="132" s="1"/>
  <c r="F1785" i="132"/>
  <c r="H1785" i="132" s="1"/>
  <c r="I1785" i="132" s="1"/>
  <c r="F1784" i="132"/>
  <c r="H1784" i="132" s="1"/>
  <c r="I1784" i="132" s="1"/>
  <c r="F1783" i="132"/>
  <c r="H1783" i="132" s="1"/>
  <c r="I1783" i="132" s="1"/>
  <c r="F1782" i="132"/>
  <c r="H1782" i="132" s="1"/>
  <c r="I1782" i="132" s="1"/>
  <c r="F1781" i="132"/>
  <c r="H1781" i="132" s="1"/>
  <c r="I1781" i="132" s="1"/>
  <c r="F1780" i="132"/>
  <c r="H1780" i="132" s="1"/>
  <c r="I1780" i="132" s="1"/>
  <c r="F1779" i="132"/>
  <c r="H1779" i="132" s="1"/>
  <c r="I1779" i="132" s="1"/>
  <c r="F1778" i="132"/>
  <c r="H1778" i="132" s="1"/>
  <c r="I1778" i="132" s="1"/>
  <c r="F1777" i="132"/>
  <c r="H1777" i="132" s="1"/>
  <c r="I1777" i="132" s="1"/>
  <c r="F1776" i="132"/>
  <c r="H1776" i="132" s="1"/>
  <c r="I1776" i="132" s="1"/>
  <c r="F1775" i="132"/>
  <c r="H1775" i="132" s="1"/>
  <c r="I1775" i="132" s="1"/>
  <c r="F1774" i="132"/>
  <c r="H1774" i="132" s="1"/>
  <c r="I1774" i="132" s="1"/>
  <c r="F1773" i="132"/>
  <c r="H1773" i="132" s="1"/>
  <c r="I1773" i="132" s="1"/>
  <c r="F1772" i="132"/>
  <c r="H1772" i="132" s="1"/>
  <c r="I1772" i="132" s="1"/>
  <c r="F1771" i="132"/>
  <c r="H1771" i="132" s="1"/>
  <c r="I1771" i="132" s="1"/>
  <c r="F1770" i="132"/>
  <c r="H1770" i="132" s="1"/>
  <c r="I1770" i="132" s="1"/>
  <c r="F1769" i="132"/>
  <c r="H1769" i="132" s="1"/>
  <c r="I1769" i="132" s="1"/>
  <c r="F1768" i="132"/>
  <c r="H1768" i="132" s="1"/>
  <c r="I1768" i="132" s="1"/>
  <c r="F1767" i="132"/>
  <c r="H1767" i="132" s="1"/>
  <c r="I1767" i="132" s="1"/>
  <c r="F1766" i="132"/>
  <c r="H1766" i="132" s="1"/>
  <c r="I1766" i="132" s="1"/>
  <c r="F1765" i="132"/>
  <c r="H1765" i="132" s="1"/>
  <c r="I1765" i="132" s="1"/>
  <c r="F1764" i="132"/>
  <c r="H1764" i="132" s="1"/>
  <c r="I1764" i="132" s="1"/>
  <c r="F1763" i="132"/>
  <c r="H1763" i="132" s="1"/>
  <c r="I1763" i="132" s="1"/>
  <c r="F1762" i="132"/>
  <c r="H1762" i="132" s="1"/>
  <c r="I1762" i="132" s="1"/>
  <c r="F1761" i="132"/>
  <c r="H1761" i="132" s="1"/>
  <c r="I1761" i="132" s="1"/>
  <c r="F1760" i="132"/>
  <c r="H1760" i="132" s="1"/>
  <c r="I1760" i="132" s="1"/>
  <c r="F1759" i="132"/>
  <c r="H1759" i="132" s="1"/>
  <c r="I1759" i="132" s="1"/>
  <c r="F1758" i="132"/>
  <c r="H1758" i="132" s="1"/>
  <c r="I1758" i="132" s="1"/>
  <c r="F1757" i="132"/>
  <c r="H1757" i="132" s="1"/>
  <c r="I1757" i="132" s="1"/>
  <c r="F1756" i="132"/>
  <c r="H1756" i="132" s="1"/>
  <c r="I1756" i="132" s="1"/>
  <c r="F1755" i="132"/>
  <c r="H1755" i="132" s="1"/>
  <c r="I1755" i="132" s="1"/>
  <c r="F1754" i="132"/>
  <c r="H1754" i="132" s="1"/>
  <c r="I1754" i="132" s="1"/>
  <c r="F1753" i="132"/>
  <c r="H1753" i="132" s="1"/>
  <c r="I1753" i="132" s="1"/>
  <c r="F1752" i="132"/>
  <c r="H1752" i="132" s="1"/>
  <c r="I1752" i="132" s="1"/>
  <c r="I1751" i="132"/>
  <c r="G1931" i="132" l="1"/>
  <c r="D1930" i="132"/>
  <c r="I1750" i="132"/>
  <c r="C1935" i="132"/>
  <c r="G1930" i="132" l="1"/>
  <c r="D1929" i="132"/>
  <c r="C1936" i="132"/>
  <c r="C1937" i="132" l="1"/>
  <c r="G1929" i="132"/>
  <c r="D1928" i="132"/>
  <c r="G1928" i="132" l="1"/>
  <c r="D1927" i="132"/>
  <c r="C1938" i="132"/>
  <c r="C1939" i="132" l="1"/>
  <c r="G1927" i="132"/>
  <c r="D1926" i="132"/>
  <c r="G1926" i="132" l="1"/>
  <c r="D1925" i="132"/>
  <c r="C1940" i="132"/>
  <c r="G1925" i="132" l="1"/>
  <c r="D1924" i="132"/>
  <c r="C1941" i="132"/>
  <c r="C1942" i="132" l="1"/>
  <c r="G1924" i="132"/>
  <c r="D1923" i="132"/>
  <c r="G1923" i="132" l="1"/>
  <c r="D1922" i="132"/>
  <c r="C1943" i="132"/>
  <c r="C1944" i="132" l="1"/>
  <c r="G1922" i="132"/>
  <c r="D1921" i="132"/>
  <c r="G1921" i="132" l="1"/>
  <c r="D1920" i="132"/>
  <c r="C1945" i="132"/>
  <c r="C1946" i="132" l="1"/>
  <c r="G1920" i="132"/>
  <c r="D1919" i="132"/>
  <c r="G1919" i="132" l="1"/>
  <c r="D1918" i="132"/>
  <c r="C1947" i="132"/>
  <c r="C1948" i="132" l="1"/>
  <c r="G1918" i="132"/>
  <c r="D1917" i="132"/>
  <c r="G1917" i="132" l="1"/>
  <c r="D1916" i="132"/>
  <c r="C1949" i="132"/>
  <c r="G1916" i="132" l="1"/>
  <c r="D1915" i="132"/>
  <c r="C1950" i="132"/>
  <c r="C1951" i="132" l="1"/>
  <c r="G1915" i="132"/>
  <c r="D1914" i="132"/>
  <c r="G1914" i="132" l="1"/>
  <c r="D1913" i="132"/>
  <c r="C1952" i="132"/>
  <c r="G1913" i="132" l="1"/>
  <c r="D1912" i="132"/>
  <c r="C1953" i="132"/>
  <c r="C1954" i="132" l="1"/>
  <c r="G1912" i="132"/>
  <c r="D1911" i="132"/>
  <c r="G1911" i="132" l="1"/>
  <c r="D1910" i="132"/>
  <c r="C1955" i="132"/>
  <c r="C1956" i="132" l="1"/>
  <c r="G1910" i="132"/>
  <c r="D1909" i="132"/>
  <c r="G1909" i="132" l="1"/>
  <c r="D1908" i="132"/>
  <c r="C1957" i="132"/>
  <c r="C1958" i="132" l="1"/>
  <c r="G1908" i="132"/>
  <c r="D1907" i="132"/>
  <c r="G1907" i="132" l="1"/>
  <c r="D1906" i="132"/>
  <c r="C1959" i="132"/>
  <c r="G1906" i="132" l="1"/>
  <c r="D1905" i="132"/>
  <c r="C1960" i="132"/>
  <c r="C1961" i="132" l="1"/>
  <c r="G1905" i="132"/>
  <c r="D1904" i="132"/>
  <c r="G1904" i="132" l="1"/>
  <c r="D1903" i="132"/>
  <c r="C1962" i="132"/>
  <c r="G1903" i="132" l="1"/>
  <c r="D1902" i="132"/>
  <c r="C1963" i="132"/>
  <c r="C1964" i="132" l="1"/>
  <c r="G1902" i="132"/>
  <c r="D1901" i="132"/>
  <c r="G1901" i="132" l="1"/>
  <c r="D1900" i="132"/>
  <c r="C1965" i="132"/>
  <c r="C1966" i="132" l="1"/>
  <c r="G1900" i="132"/>
  <c r="D1899" i="132"/>
  <c r="G1899" i="132" l="1"/>
  <c r="D1898" i="132"/>
  <c r="C1967" i="132"/>
  <c r="G1898" i="132" l="1"/>
  <c r="D1897" i="132"/>
  <c r="C1968" i="132"/>
  <c r="G1897" i="132" l="1"/>
  <c r="D1896" i="132"/>
  <c r="C1969" i="132"/>
  <c r="G1896" i="132" l="1"/>
  <c r="D1895" i="132"/>
  <c r="C1970" i="132"/>
  <c r="C1971" i="132" l="1"/>
  <c r="G1895" i="132"/>
  <c r="D1894" i="132"/>
  <c r="G1894" i="132" l="1"/>
  <c r="D1893" i="132"/>
  <c r="C1972" i="132"/>
  <c r="G1893" i="132" l="1"/>
  <c r="D1892" i="132"/>
  <c r="C1973" i="132"/>
  <c r="C1974" i="132" l="1"/>
  <c r="G1892" i="132"/>
  <c r="D1891" i="132"/>
  <c r="G1891" i="132" l="1"/>
  <c r="D1890" i="132"/>
  <c r="C1975" i="132"/>
  <c r="G1890" i="132" l="1"/>
  <c r="D1889" i="132"/>
  <c r="C1976" i="132"/>
  <c r="C1977" i="132" l="1"/>
  <c r="G1889" i="132"/>
  <c r="D1888" i="132"/>
  <c r="G1888" i="132" l="1"/>
  <c r="D1887" i="132"/>
  <c r="C1978" i="132"/>
  <c r="G1887" i="132" l="1"/>
  <c r="D1886" i="132"/>
  <c r="C1979" i="132"/>
  <c r="C1980" i="132" l="1"/>
  <c r="G1886" i="132"/>
  <c r="D1885" i="132"/>
  <c r="G1885" i="132" l="1"/>
  <c r="D1884" i="132"/>
  <c r="C1981" i="132"/>
  <c r="G1884" i="132" l="1"/>
  <c r="D1883" i="132"/>
  <c r="C1982" i="132"/>
  <c r="C1983" i="132" l="1"/>
  <c r="G1883" i="132"/>
  <c r="D1882" i="132"/>
  <c r="G1882" i="132" l="1"/>
  <c r="D1881" i="132"/>
  <c r="C1984" i="132"/>
  <c r="G1881" i="132" l="1"/>
  <c r="D1880" i="132"/>
  <c r="C1985" i="132"/>
  <c r="G1880" i="132" l="1"/>
  <c r="D1879" i="132"/>
  <c r="C1986" i="132"/>
  <c r="C1987" i="132" l="1"/>
  <c r="G1879" i="132"/>
  <c r="D1878" i="132"/>
  <c r="G1878" i="132" l="1"/>
  <c r="D1877" i="132"/>
  <c r="C1988" i="132"/>
  <c r="C1989" i="132" l="1"/>
  <c r="G1877" i="132"/>
  <c r="D1876" i="132"/>
  <c r="G1876" i="132" l="1"/>
  <c r="D1875" i="132"/>
  <c r="C1990" i="132"/>
  <c r="C1991" i="132" l="1"/>
  <c r="G1875" i="132"/>
  <c r="D1874" i="132"/>
  <c r="G1874" i="132" l="1"/>
  <c r="D1873" i="132"/>
  <c r="C1992" i="132"/>
  <c r="C1993" i="132" l="1"/>
  <c r="G1873" i="132"/>
  <c r="D1872" i="132"/>
  <c r="G1872" i="132" l="1"/>
  <c r="D1871" i="132"/>
  <c r="C1994" i="132"/>
  <c r="G1871" i="132" l="1"/>
  <c r="D1870" i="132"/>
  <c r="C1995" i="132"/>
  <c r="C1996" i="132" l="1"/>
  <c r="G1870" i="132"/>
  <c r="D1869" i="132"/>
  <c r="G1869" i="132" l="1"/>
  <c r="D1868" i="132"/>
  <c r="C1997" i="132"/>
  <c r="G1868" i="132" l="1"/>
  <c r="D1867" i="132"/>
  <c r="C1998" i="132"/>
  <c r="C1999" i="132" l="1"/>
  <c r="G1867" i="132"/>
  <c r="D1866" i="132"/>
  <c r="G1866" i="132" l="1"/>
  <c r="D1865" i="132"/>
  <c r="C2000" i="132"/>
  <c r="C2001" i="132" l="1"/>
  <c r="G1865" i="132"/>
  <c r="D1864" i="132"/>
  <c r="G1864" i="132" l="1"/>
  <c r="D1863" i="132"/>
  <c r="C2002" i="132"/>
  <c r="G1863" i="132" l="1"/>
  <c r="D1862" i="132"/>
  <c r="C2003" i="132"/>
  <c r="G1862" i="132" l="1"/>
  <c r="D1861" i="132"/>
  <c r="C2004" i="132"/>
  <c r="G1861" i="132" l="1"/>
  <c r="D1860" i="132"/>
  <c r="C2005" i="132"/>
  <c r="C2006" i="132" l="1"/>
  <c r="G1860" i="132"/>
  <c r="D1859" i="132"/>
  <c r="G1859" i="132" l="1"/>
  <c r="D1858" i="132"/>
  <c r="C2007" i="132"/>
  <c r="C2008" i="132" l="1"/>
  <c r="G1858" i="132"/>
  <c r="D1857" i="132"/>
  <c r="G1857" i="132" l="1"/>
  <c r="D1856" i="132"/>
  <c r="C2009" i="132"/>
  <c r="G1856" i="132" l="1"/>
  <c r="D1855" i="132"/>
  <c r="C2010" i="132"/>
  <c r="C2011" i="132" l="1"/>
  <c r="G1855" i="132"/>
  <c r="D1854" i="132"/>
  <c r="G1854" i="132" l="1"/>
  <c r="D1853" i="132"/>
  <c r="C2012" i="132"/>
  <c r="G1853" i="132" l="1"/>
  <c r="D1852" i="132"/>
  <c r="C2013" i="132"/>
  <c r="C2014" i="132" l="1"/>
  <c r="G1852" i="132"/>
  <c r="D1851" i="132"/>
  <c r="G1851" i="132" l="1"/>
  <c r="D1850" i="132"/>
  <c r="C2015" i="132"/>
  <c r="C2016" i="132" l="1"/>
  <c r="G1850" i="132"/>
  <c r="D1849" i="132"/>
  <c r="G1849" i="132" l="1"/>
  <c r="D1848" i="132"/>
  <c r="C2017" i="132"/>
  <c r="C2018" i="132" l="1"/>
  <c r="G1848" i="132"/>
  <c r="D1847" i="132"/>
  <c r="G1847" i="132" l="1"/>
  <c r="D1846" i="132"/>
  <c r="C2019" i="132"/>
  <c r="G1846" i="132" l="1"/>
  <c r="D1845" i="132"/>
  <c r="C2020" i="132"/>
  <c r="C2021" i="132" l="1"/>
  <c r="G1845" i="132"/>
  <c r="D1844" i="132"/>
  <c r="G1844" i="132" l="1"/>
  <c r="D1843" i="132"/>
  <c r="C2022" i="132"/>
  <c r="F1843" i="132" l="1"/>
  <c r="H1843" i="132" s="1"/>
  <c r="G1843" i="132"/>
  <c r="D1842" i="132"/>
  <c r="C2023" i="132"/>
  <c r="C2024" i="132" l="1"/>
  <c r="F1842" i="132"/>
  <c r="H1842" i="132" s="1"/>
  <c r="G1842" i="132"/>
  <c r="F1931" i="132"/>
  <c r="H1931" i="132" s="1"/>
  <c r="I1931" i="132" s="1"/>
  <c r="F1930" i="132"/>
  <c r="H1930" i="132" s="1"/>
  <c r="I1930" i="132" s="1"/>
  <c r="F1929" i="132"/>
  <c r="H1929" i="132" s="1"/>
  <c r="I1929" i="132" s="1"/>
  <c r="F1928" i="132"/>
  <c r="H1928" i="132" s="1"/>
  <c r="I1928" i="132" s="1"/>
  <c r="F1927" i="132"/>
  <c r="H1927" i="132" s="1"/>
  <c r="I1927" i="132" s="1"/>
  <c r="F1926" i="132"/>
  <c r="H1926" i="132" s="1"/>
  <c r="I1926" i="132" s="1"/>
  <c r="F1925" i="132"/>
  <c r="H1925" i="132" s="1"/>
  <c r="I1925" i="132" s="1"/>
  <c r="F1924" i="132"/>
  <c r="H1924" i="132" s="1"/>
  <c r="I1924" i="132" s="1"/>
  <c r="F1923" i="132"/>
  <c r="H1923" i="132" s="1"/>
  <c r="I1923" i="132" s="1"/>
  <c r="F1922" i="132"/>
  <c r="H1922" i="132" s="1"/>
  <c r="I1922" i="132" s="1"/>
  <c r="F1921" i="132"/>
  <c r="H1921" i="132" s="1"/>
  <c r="I1921" i="132" s="1"/>
  <c r="F1920" i="132"/>
  <c r="H1920" i="132" s="1"/>
  <c r="I1920" i="132" s="1"/>
  <c r="F1919" i="132"/>
  <c r="H1919" i="132" s="1"/>
  <c r="I1919" i="132" s="1"/>
  <c r="F1918" i="132"/>
  <c r="H1918" i="132" s="1"/>
  <c r="I1918" i="132" s="1"/>
  <c r="F1917" i="132"/>
  <c r="H1917" i="132" s="1"/>
  <c r="I1917" i="132" s="1"/>
  <c r="F1916" i="132"/>
  <c r="H1916" i="132" s="1"/>
  <c r="I1916" i="132" s="1"/>
  <c r="F1915" i="132"/>
  <c r="H1915" i="132" s="1"/>
  <c r="I1915" i="132" s="1"/>
  <c r="F1914" i="132"/>
  <c r="H1914" i="132" s="1"/>
  <c r="I1914" i="132" s="1"/>
  <c r="F1913" i="132"/>
  <c r="H1913" i="132" s="1"/>
  <c r="I1913" i="132" s="1"/>
  <c r="F1912" i="132"/>
  <c r="H1912" i="132" s="1"/>
  <c r="I1912" i="132" s="1"/>
  <c r="F1911" i="132"/>
  <c r="H1911" i="132" s="1"/>
  <c r="I1911" i="132" s="1"/>
  <c r="F1910" i="132"/>
  <c r="H1910" i="132" s="1"/>
  <c r="I1910" i="132" s="1"/>
  <c r="F1909" i="132"/>
  <c r="H1909" i="132" s="1"/>
  <c r="I1909" i="132" s="1"/>
  <c r="F1908" i="132"/>
  <c r="H1908" i="132" s="1"/>
  <c r="I1908" i="132" s="1"/>
  <c r="F1907" i="132"/>
  <c r="H1907" i="132" s="1"/>
  <c r="I1907" i="132" s="1"/>
  <c r="F1906" i="132"/>
  <c r="H1906" i="132" s="1"/>
  <c r="I1906" i="132" s="1"/>
  <c r="F1905" i="132"/>
  <c r="H1905" i="132" s="1"/>
  <c r="I1905" i="132" s="1"/>
  <c r="F1904" i="132"/>
  <c r="H1904" i="132" s="1"/>
  <c r="I1904" i="132" s="1"/>
  <c r="F1903" i="132"/>
  <c r="H1903" i="132" s="1"/>
  <c r="I1903" i="132" s="1"/>
  <c r="F1902" i="132"/>
  <c r="H1902" i="132" s="1"/>
  <c r="I1902" i="132" s="1"/>
  <c r="F1901" i="132"/>
  <c r="H1901" i="132" s="1"/>
  <c r="I1901" i="132" s="1"/>
  <c r="F1900" i="132"/>
  <c r="H1900" i="132" s="1"/>
  <c r="I1900" i="132" s="1"/>
  <c r="F1899" i="132"/>
  <c r="H1899" i="132" s="1"/>
  <c r="I1899" i="132" s="1"/>
  <c r="F1898" i="132"/>
  <c r="H1898" i="132" s="1"/>
  <c r="I1898" i="132" s="1"/>
  <c r="F1897" i="132"/>
  <c r="H1897" i="132" s="1"/>
  <c r="I1897" i="132" s="1"/>
  <c r="F1896" i="132"/>
  <c r="H1896" i="132" s="1"/>
  <c r="I1896" i="132" s="1"/>
  <c r="F1895" i="132"/>
  <c r="H1895" i="132" s="1"/>
  <c r="I1895" i="132" s="1"/>
  <c r="F1894" i="132"/>
  <c r="H1894" i="132" s="1"/>
  <c r="I1894" i="132" s="1"/>
  <c r="F1893" i="132"/>
  <c r="H1893" i="132" s="1"/>
  <c r="I1893" i="132" s="1"/>
  <c r="F1892" i="132"/>
  <c r="H1892" i="132" s="1"/>
  <c r="I1892" i="132" s="1"/>
  <c r="F1891" i="132"/>
  <c r="H1891" i="132" s="1"/>
  <c r="I1891" i="132" s="1"/>
  <c r="F1890" i="132"/>
  <c r="H1890" i="132" s="1"/>
  <c r="I1890" i="132" s="1"/>
  <c r="F1889" i="132"/>
  <c r="H1889" i="132" s="1"/>
  <c r="I1889" i="132" s="1"/>
  <c r="F1888" i="132"/>
  <c r="H1888" i="132" s="1"/>
  <c r="I1888" i="132" s="1"/>
  <c r="F1887" i="132"/>
  <c r="H1887" i="132" s="1"/>
  <c r="I1887" i="132" s="1"/>
  <c r="F1886" i="132"/>
  <c r="H1886" i="132" s="1"/>
  <c r="I1886" i="132" s="1"/>
  <c r="F1885" i="132"/>
  <c r="H1885" i="132" s="1"/>
  <c r="I1885" i="132" s="1"/>
  <c r="F1884" i="132"/>
  <c r="H1884" i="132" s="1"/>
  <c r="I1884" i="132" s="1"/>
  <c r="F1883" i="132"/>
  <c r="H1883" i="132" s="1"/>
  <c r="I1883" i="132" s="1"/>
  <c r="F1882" i="132"/>
  <c r="H1882" i="132" s="1"/>
  <c r="I1882" i="132" s="1"/>
  <c r="F1881" i="132"/>
  <c r="H1881" i="132" s="1"/>
  <c r="I1881" i="132" s="1"/>
  <c r="F1880" i="132"/>
  <c r="H1880" i="132" s="1"/>
  <c r="I1880" i="132" s="1"/>
  <c r="F1879" i="132"/>
  <c r="H1879" i="132" s="1"/>
  <c r="I1879" i="132" s="1"/>
  <c r="F1878" i="132"/>
  <c r="H1878" i="132" s="1"/>
  <c r="I1878" i="132" s="1"/>
  <c r="F1877" i="132"/>
  <c r="H1877" i="132" s="1"/>
  <c r="I1877" i="132" s="1"/>
  <c r="F1876" i="132"/>
  <c r="H1876" i="132" s="1"/>
  <c r="I1876" i="132" s="1"/>
  <c r="F1875" i="132"/>
  <c r="H1875" i="132" s="1"/>
  <c r="I1875" i="132" s="1"/>
  <c r="F1874" i="132"/>
  <c r="H1874" i="132" s="1"/>
  <c r="I1874" i="132" s="1"/>
  <c r="F1873" i="132"/>
  <c r="H1873" i="132" s="1"/>
  <c r="I1873" i="132" s="1"/>
  <c r="F1872" i="132"/>
  <c r="H1872" i="132" s="1"/>
  <c r="I1872" i="132" s="1"/>
  <c r="F1871" i="132"/>
  <c r="H1871" i="132" s="1"/>
  <c r="I1871" i="132" s="1"/>
  <c r="F1870" i="132"/>
  <c r="H1870" i="132" s="1"/>
  <c r="I1870" i="132" s="1"/>
  <c r="F1869" i="132"/>
  <c r="H1869" i="132" s="1"/>
  <c r="I1869" i="132" s="1"/>
  <c r="F1868" i="132"/>
  <c r="H1868" i="132" s="1"/>
  <c r="I1868" i="132" s="1"/>
  <c r="F1867" i="132"/>
  <c r="H1867" i="132" s="1"/>
  <c r="I1867" i="132" s="1"/>
  <c r="F1866" i="132"/>
  <c r="H1866" i="132" s="1"/>
  <c r="I1866" i="132" s="1"/>
  <c r="F1865" i="132"/>
  <c r="H1865" i="132" s="1"/>
  <c r="I1865" i="132" s="1"/>
  <c r="F1864" i="132"/>
  <c r="H1864" i="132" s="1"/>
  <c r="I1864" i="132" s="1"/>
  <c r="F1863" i="132"/>
  <c r="H1863" i="132" s="1"/>
  <c r="I1863" i="132" s="1"/>
  <c r="F1862" i="132"/>
  <c r="H1862" i="132" s="1"/>
  <c r="I1862" i="132" s="1"/>
  <c r="F1861" i="132"/>
  <c r="H1861" i="132" s="1"/>
  <c r="I1861" i="132" s="1"/>
  <c r="F1860" i="132"/>
  <c r="H1860" i="132" s="1"/>
  <c r="I1860" i="132" s="1"/>
  <c r="F1859" i="132"/>
  <c r="H1859" i="132" s="1"/>
  <c r="I1859" i="132" s="1"/>
  <c r="F1858" i="132"/>
  <c r="H1858" i="132" s="1"/>
  <c r="I1858" i="132" s="1"/>
  <c r="F1857" i="132"/>
  <c r="H1857" i="132" s="1"/>
  <c r="I1857" i="132" s="1"/>
  <c r="F1856" i="132"/>
  <c r="H1856" i="132" s="1"/>
  <c r="I1856" i="132" s="1"/>
  <c r="F1855" i="132"/>
  <c r="H1855" i="132" s="1"/>
  <c r="I1855" i="132" s="1"/>
  <c r="F1854" i="132"/>
  <c r="H1854" i="132" s="1"/>
  <c r="I1854" i="132" s="1"/>
  <c r="F1853" i="132"/>
  <c r="H1853" i="132" s="1"/>
  <c r="I1853" i="132" s="1"/>
  <c r="F1852" i="132"/>
  <c r="H1852" i="132" s="1"/>
  <c r="I1852" i="132" s="1"/>
  <c r="F1851" i="132"/>
  <c r="H1851" i="132" s="1"/>
  <c r="I1851" i="132" s="1"/>
  <c r="F1850" i="132"/>
  <c r="H1850" i="132" s="1"/>
  <c r="I1850" i="132" s="1"/>
  <c r="F1849" i="132"/>
  <c r="H1849" i="132" s="1"/>
  <c r="I1849" i="132" s="1"/>
  <c r="F1848" i="132"/>
  <c r="H1848" i="132" s="1"/>
  <c r="I1848" i="132" s="1"/>
  <c r="F1847" i="132"/>
  <c r="H1847" i="132" s="1"/>
  <c r="I1847" i="132" s="1"/>
  <c r="F1846" i="132"/>
  <c r="H1846" i="132" s="1"/>
  <c r="I1846" i="132" s="1"/>
  <c r="F1845" i="132"/>
  <c r="H1845" i="132" s="1"/>
  <c r="I1845" i="132" s="1"/>
  <c r="F1844" i="132"/>
  <c r="H1844" i="132" s="1"/>
  <c r="I1844" i="132" s="1"/>
  <c r="I1843" i="132"/>
  <c r="I1842" i="132" l="1"/>
  <c r="D2022" i="132"/>
  <c r="C2025" i="132"/>
  <c r="G2022" i="132" l="1"/>
  <c r="D2021" i="132"/>
  <c r="C2026" i="132"/>
  <c r="C2027" i="132" l="1"/>
  <c r="G2021" i="132"/>
  <c r="D2020" i="132"/>
  <c r="G2020" i="132" l="1"/>
  <c r="D2019" i="132"/>
  <c r="C2028" i="132"/>
  <c r="C2029" i="132" l="1"/>
  <c r="G2019" i="132"/>
  <c r="D2018" i="132"/>
  <c r="G2018" i="132" l="1"/>
  <c r="D2017" i="132"/>
  <c r="C2030" i="132"/>
  <c r="C2031" i="132" l="1"/>
  <c r="G2017" i="132"/>
  <c r="D2016" i="132"/>
  <c r="G2016" i="132" l="1"/>
  <c r="D2015" i="132"/>
  <c r="C2032" i="132"/>
  <c r="G2015" i="132" l="1"/>
  <c r="D2014" i="132"/>
  <c r="C2033" i="132"/>
  <c r="C2034" i="132" l="1"/>
  <c r="G2014" i="132"/>
  <c r="D2013" i="132"/>
  <c r="G2013" i="132" l="1"/>
  <c r="D2012" i="132"/>
  <c r="C2035" i="132"/>
  <c r="G2012" i="132" l="1"/>
  <c r="D2011" i="132"/>
  <c r="C2036" i="132"/>
  <c r="C2037" i="132" l="1"/>
  <c r="G2011" i="132"/>
  <c r="D2010" i="132"/>
  <c r="G2010" i="132" l="1"/>
  <c r="D2009" i="132"/>
  <c r="C2038" i="132"/>
  <c r="G2009" i="132" l="1"/>
  <c r="D2008" i="132"/>
  <c r="C2039" i="132"/>
  <c r="C2040" i="132" l="1"/>
  <c r="G2008" i="132"/>
  <c r="D2007" i="132"/>
  <c r="G2007" i="132" l="1"/>
  <c r="D2006" i="132"/>
  <c r="C2041" i="132"/>
  <c r="G2006" i="132" l="1"/>
  <c r="D2005" i="132"/>
  <c r="C2042" i="132"/>
  <c r="C2043" i="132" l="1"/>
  <c r="G2005" i="132"/>
  <c r="D2004" i="132"/>
  <c r="G2004" i="132" l="1"/>
  <c r="D2003" i="132"/>
  <c r="C2044" i="132"/>
  <c r="G2003" i="132" l="1"/>
  <c r="D2002" i="132"/>
  <c r="C2045" i="132"/>
  <c r="G2002" i="132" l="1"/>
  <c r="D2001" i="132"/>
  <c r="C2046" i="132"/>
  <c r="C2047" i="132" l="1"/>
  <c r="G2001" i="132"/>
  <c r="D2000" i="132"/>
  <c r="G2000" i="132" l="1"/>
  <c r="D1999" i="132"/>
  <c r="C2048" i="132"/>
  <c r="G1999" i="132" l="1"/>
  <c r="D1998" i="132"/>
  <c r="C2049" i="132"/>
  <c r="G1998" i="132" l="1"/>
  <c r="D1997" i="132"/>
  <c r="C2050" i="132"/>
  <c r="G1997" i="132" l="1"/>
  <c r="D1996" i="132"/>
  <c r="C2051" i="132"/>
  <c r="G1996" i="132" l="1"/>
  <c r="D1995" i="132"/>
  <c r="C2052" i="132"/>
  <c r="C2053" i="132" l="1"/>
  <c r="G1995" i="132"/>
  <c r="D1994" i="132"/>
  <c r="G1994" i="132" l="1"/>
  <c r="D1993" i="132"/>
  <c r="C2054" i="132"/>
  <c r="G1993" i="132" l="1"/>
  <c r="D1992" i="132"/>
  <c r="C2055" i="132"/>
  <c r="G1992" i="132" l="1"/>
  <c r="D1991" i="132"/>
  <c r="C2056" i="132"/>
  <c r="G1991" i="132" l="1"/>
  <c r="D1990" i="132"/>
  <c r="C2057" i="132"/>
  <c r="G1990" i="132" l="1"/>
  <c r="D1989" i="132"/>
  <c r="C2058" i="132"/>
  <c r="G1989" i="132" l="1"/>
  <c r="D1988" i="132"/>
  <c r="C2059" i="132"/>
  <c r="G1988" i="132" l="1"/>
  <c r="D1987" i="132"/>
  <c r="C2060" i="132"/>
  <c r="G1987" i="132" l="1"/>
  <c r="D1986" i="132"/>
  <c r="C2061" i="132"/>
  <c r="G1986" i="132" l="1"/>
  <c r="D1985" i="132"/>
  <c r="C2062" i="132"/>
  <c r="C2063" i="132" l="1"/>
  <c r="G1985" i="132"/>
  <c r="D1984" i="132"/>
  <c r="G1984" i="132" l="1"/>
  <c r="D1983" i="132"/>
  <c r="C2064" i="132"/>
  <c r="G1983" i="132" l="1"/>
  <c r="D1982" i="132"/>
  <c r="C2065" i="132"/>
  <c r="C2066" i="132" l="1"/>
  <c r="G1982" i="132"/>
  <c r="D1981" i="132"/>
  <c r="G1981" i="132" l="1"/>
  <c r="D1980" i="132"/>
  <c r="C2067" i="132"/>
  <c r="C2068" i="132" l="1"/>
  <c r="G1980" i="132"/>
  <c r="D1979" i="132"/>
  <c r="G1979" i="132" l="1"/>
  <c r="D1978" i="132"/>
  <c r="C2069" i="132"/>
  <c r="G1978" i="132" l="1"/>
  <c r="D1977" i="132"/>
  <c r="C2070" i="132"/>
  <c r="G1977" i="132" l="1"/>
  <c r="D1976" i="132"/>
  <c r="C2071" i="132"/>
  <c r="C2072" i="132" l="1"/>
  <c r="G1976" i="132"/>
  <c r="D1975" i="132"/>
  <c r="G1975" i="132" l="1"/>
  <c r="D1974" i="132"/>
  <c r="C2073" i="132"/>
  <c r="C2074" i="132" l="1"/>
  <c r="G1974" i="132"/>
  <c r="D1973" i="132"/>
  <c r="G1973" i="132" l="1"/>
  <c r="D1972" i="132"/>
  <c r="C2075" i="132"/>
  <c r="G1972" i="132" l="1"/>
  <c r="D1971" i="132"/>
  <c r="C2076" i="132"/>
  <c r="G1971" i="132" l="1"/>
  <c r="D1970" i="132"/>
  <c r="C2077" i="132"/>
  <c r="G1970" i="132" l="1"/>
  <c r="D1969" i="132"/>
  <c r="C2078" i="132"/>
  <c r="G1969" i="132" l="1"/>
  <c r="D1968" i="132"/>
  <c r="C2079" i="132"/>
  <c r="C2080" i="132" l="1"/>
  <c r="G1968" i="132"/>
  <c r="D1967" i="132"/>
  <c r="G1967" i="132" l="1"/>
  <c r="D1966" i="132"/>
  <c r="C2081" i="132"/>
  <c r="C2082" i="132" l="1"/>
  <c r="G1966" i="132"/>
  <c r="D1965" i="132"/>
  <c r="G1965" i="132" l="1"/>
  <c r="D1964" i="132"/>
  <c r="C2083" i="132"/>
  <c r="C2084" i="132" l="1"/>
  <c r="G1964" i="132"/>
  <c r="D1963" i="132"/>
  <c r="G1963" i="132" l="1"/>
  <c r="D1962" i="132"/>
  <c r="C2085" i="132"/>
  <c r="C2086" i="132" l="1"/>
  <c r="G1962" i="132"/>
  <c r="D1961" i="132"/>
  <c r="G1961" i="132" l="1"/>
  <c r="D1960" i="132"/>
  <c r="C2087" i="132"/>
  <c r="C2088" i="132" l="1"/>
  <c r="G1960" i="132"/>
  <c r="D1959" i="132"/>
  <c r="G1959" i="132" l="1"/>
  <c r="D1958" i="132"/>
  <c r="C2089" i="132"/>
  <c r="C2090" i="132" l="1"/>
  <c r="G1958" i="132"/>
  <c r="D1957" i="132"/>
  <c r="G1957" i="132" l="1"/>
  <c r="D1956" i="132"/>
  <c r="C2091" i="132"/>
  <c r="G1956" i="132" l="1"/>
  <c r="D1955" i="132"/>
  <c r="C2092" i="132"/>
  <c r="C2093" i="132" l="1"/>
  <c r="G1955" i="132"/>
  <c r="D1954" i="132"/>
  <c r="G1954" i="132" l="1"/>
  <c r="D1953" i="132"/>
  <c r="C2094" i="132"/>
  <c r="C2095" i="132" l="1"/>
  <c r="G1953" i="132"/>
  <c r="D1952" i="132"/>
  <c r="G1952" i="132" l="1"/>
  <c r="D1951" i="132"/>
  <c r="C2096" i="132"/>
  <c r="G1951" i="132" l="1"/>
  <c r="D1950" i="132"/>
  <c r="C2097" i="132"/>
  <c r="G1950" i="132" l="1"/>
  <c r="D1949" i="132"/>
  <c r="C2098" i="132"/>
  <c r="G1949" i="132" l="1"/>
  <c r="D1948" i="132"/>
  <c r="C2099" i="132"/>
  <c r="C2100" i="132" l="1"/>
  <c r="G1948" i="132"/>
  <c r="D1947" i="132"/>
  <c r="G1947" i="132" l="1"/>
  <c r="D1946" i="132"/>
  <c r="C2101" i="132"/>
  <c r="C2102" i="132" l="1"/>
  <c r="G1946" i="132"/>
  <c r="D1945" i="132"/>
  <c r="G1945" i="132" l="1"/>
  <c r="D1944" i="132"/>
  <c r="C2103" i="132"/>
  <c r="G1944" i="132" l="1"/>
  <c r="D1943" i="132"/>
  <c r="C2104" i="132"/>
  <c r="C2105" i="132" l="1"/>
  <c r="G1943" i="132"/>
  <c r="D1942" i="132"/>
  <c r="G1942" i="132" l="1"/>
  <c r="D1941" i="132"/>
  <c r="C2106" i="132"/>
  <c r="C2107" i="132" l="1"/>
  <c r="G1941" i="132"/>
  <c r="D1940" i="132"/>
  <c r="G1940" i="132" l="1"/>
  <c r="D1939" i="132"/>
  <c r="C2108" i="132"/>
  <c r="G1939" i="132" l="1"/>
  <c r="D1938" i="132"/>
  <c r="C2109" i="132"/>
  <c r="C2110" i="132" l="1"/>
  <c r="G1938" i="132"/>
  <c r="D1937" i="132"/>
  <c r="G1937" i="132" l="1"/>
  <c r="D1936" i="132"/>
  <c r="C2111" i="132"/>
  <c r="G1936" i="132" l="1"/>
  <c r="D1935" i="132"/>
  <c r="C2112" i="132"/>
  <c r="G1935" i="132" l="1"/>
  <c r="D1934" i="132"/>
  <c r="C2113" i="132"/>
  <c r="G1934" i="132" l="1"/>
  <c r="F1934" i="132"/>
  <c r="H1934" i="132" s="1"/>
  <c r="D1933" i="132"/>
  <c r="D1932" i="132" s="1"/>
  <c r="C2114" i="132"/>
  <c r="G1932" i="132" l="1"/>
  <c r="F1932" i="132"/>
  <c r="H1932" i="132" s="1"/>
  <c r="I1932" i="132" s="1"/>
  <c r="G1933" i="132"/>
  <c r="F1933" i="132"/>
  <c r="H1933" i="132" s="1"/>
  <c r="F2022" i="132"/>
  <c r="H2022" i="132" s="1"/>
  <c r="I2022" i="132" s="1"/>
  <c r="F2021" i="132"/>
  <c r="H2021" i="132" s="1"/>
  <c r="I2021" i="132" s="1"/>
  <c r="F2020" i="132"/>
  <c r="H2020" i="132" s="1"/>
  <c r="I2020" i="132" s="1"/>
  <c r="F2019" i="132"/>
  <c r="H2019" i="132" s="1"/>
  <c r="I2019" i="132" s="1"/>
  <c r="F2018" i="132"/>
  <c r="H2018" i="132" s="1"/>
  <c r="I2018" i="132" s="1"/>
  <c r="F2017" i="132"/>
  <c r="H2017" i="132" s="1"/>
  <c r="I2017" i="132" s="1"/>
  <c r="F2016" i="132"/>
  <c r="H2016" i="132" s="1"/>
  <c r="I2016" i="132" s="1"/>
  <c r="F2015" i="132"/>
  <c r="H2015" i="132" s="1"/>
  <c r="I2015" i="132" s="1"/>
  <c r="F2014" i="132"/>
  <c r="H2014" i="132" s="1"/>
  <c r="I2014" i="132" s="1"/>
  <c r="F2013" i="132"/>
  <c r="H2013" i="132" s="1"/>
  <c r="I2013" i="132" s="1"/>
  <c r="F2012" i="132"/>
  <c r="H2012" i="132" s="1"/>
  <c r="I2012" i="132" s="1"/>
  <c r="F2011" i="132"/>
  <c r="H2011" i="132" s="1"/>
  <c r="I2011" i="132" s="1"/>
  <c r="F2010" i="132"/>
  <c r="H2010" i="132" s="1"/>
  <c r="I2010" i="132" s="1"/>
  <c r="F2009" i="132"/>
  <c r="H2009" i="132" s="1"/>
  <c r="I2009" i="132" s="1"/>
  <c r="F2008" i="132"/>
  <c r="H2008" i="132" s="1"/>
  <c r="I2008" i="132" s="1"/>
  <c r="F2007" i="132"/>
  <c r="H2007" i="132" s="1"/>
  <c r="I2007" i="132" s="1"/>
  <c r="F2006" i="132"/>
  <c r="H2006" i="132" s="1"/>
  <c r="I2006" i="132" s="1"/>
  <c r="F2005" i="132"/>
  <c r="H2005" i="132" s="1"/>
  <c r="I2005" i="132" s="1"/>
  <c r="F2004" i="132"/>
  <c r="H2004" i="132" s="1"/>
  <c r="I2004" i="132" s="1"/>
  <c r="F2003" i="132"/>
  <c r="H2003" i="132" s="1"/>
  <c r="I2003" i="132" s="1"/>
  <c r="F2002" i="132"/>
  <c r="H2002" i="132" s="1"/>
  <c r="I2002" i="132" s="1"/>
  <c r="F2001" i="132"/>
  <c r="H2001" i="132" s="1"/>
  <c r="I2001" i="132" s="1"/>
  <c r="F2000" i="132"/>
  <c r="H2000" i="132" s="1"/>
  <c r="I2000" i="132" s="1"/>
  <c r="F1999" i="132"/>
  <c r="H1999" i="132" s="1"/>
  <c r="I1999" i="132" s="1"/>
  <c r="F1998" i="132"/>
  <c r="H1998" i="132" s="1"/>
  <c r="I1998" i="132" s="1"/>
  <c r="F1997" i="132"/>
  <c r="H1997" i="132" s="1"/>
  <c r="I1997" i="132" s="1"/>
  <c r="F1996" i="132"/>
  <c r="H1996" i="132" s="1"/>
  <c r="I1996" i="132" s="1"/>
  <c r="F1995" i="132"/>
  <c r="H1995" i="132" s="1"/>
  <c r="I1995" i="132" s="1"/>
  <c r="F1994" i="132"/>
  <c r="H1994" i="132" s="1"/>
  <c r="I1994" i="132" s="1"/>
  <c r="F1993" i="132"/>
  <c r="H1993" i="132" s="1"/>
  <c r="I1993" i="132" s="1"/>
  <c r="F1992" i="132"/>
  <c r="H1992" i="132" s="1"/>
  <c r="I1992" i="132" s="1"/>
  <c r="F1991" i="132"/>
  <c r="H1991" i="132" s="1"/>
  <c r="I1991" i="132" s="1"/>
  <c r="F1990" i="132"/>
  <c r="H1990" i="132" s="1"/>
  <c r="I1990" i="132" s="1"/>
  <c r="F1989" i="132"/>
  <c r="H1989" i="132" s="1"/>
  <c r="I1989" i="132" s="1"/>
  <c r="F1988" i="132"/>
  <c r="H1988" i="132" s="1"/>
  <c r="I1988" i="132" s="1"/>
  <c r="F1987" i="132"/>
  <c r="H1987" i="132" s="1"/>
  <c r="I1987" i="132" s="1"/>
  <c r="F1986" i="132"/>
  <c r="H1986" i="132" s="1"/>
  <c r="I1986" i="132" s="1"/>
  <c r="F1985" i="132"/>
  <c r="H1985" i="132" s="1"/>
  <c r="I1985" i="132" s="1"/>
  <c r="F1984" i="132"/>
  <c r="H1984" i="132" s="1"/>
  <c r="I1984" i="132" s="1"/>
  <c r="F1983" i="132"/>
  <c r="H1983" i="132" s="1"/>
  <c r="I1983" i="132" s="1"/>
  <c r="F1982" i="132"/>
  <c r="H1982" i="132" s="1"/>
  <c r="I1982" i="132" s="1"/>
  <c r="F1981" i="132"/>
  <c r="H1981" i="132" s="1"/>
  <c r="I1981" i="132" s="1"/>
  <c r="F1980" i="132"/>
  <c r="H1980" i="132" s="1"/>
  <c r="I1980" i="132" s="1"/>
  <c r="F1979" i="132"/>
  <c r="H1979" i="132" s="1"/>
  <c r="I1979" i="132" s="1"/>
  <c r="F1978" i="132"/>
  <c r="H1978" i="132" s="1"/>
  <c r="I1978" i="132" s="1"/>
  <c r="F1977" i="132"/>
  <c r="H1977" i="132" s="1"/>
  <c r="I1977" i="132" s="1"/>
  <c r="F1976" i="132"/>
  <c r="H1976" i="132" s="1"/>
  <c r="I1976" i="132" s="1"/>
  <c r="F1975" i="132"/>
  <c r="H1975" i="132" s="1"/>
  <c r="I1975" i="132" s="1"/>
  <c r="F1974" i="132"/>
  <c r="H1974" i="132" s="1"/>
  <c r="I1974" i="132" s="1"/>
  <c r="F1973" i="132"/>
  <c r="H1973" i="132" s="1"/>
  <c r="I1973" i="132" s="1"/>
  <c r="F1972" i="132"/>
  <c r="H1972" i="132" s="1"/>
  <c r="I1972" i="132" s="1"/>
  <c r="F1971" i="132"/>
  <c r="H1971" i="132" s="1"/>
  <c r="I1971" i="132" s="1"/>
  <c r="F1970" i="132"/>
  <c r="H1970" i="132" s="1"/>
  <c r="I1970" i="132" s="1"/>
  <c r="F1969" i="132"/>
  <c r="H1969" i="132" s="1"/>
  <c r="I1969" i="132" s="1"/>
  <c r="F1968" i="132"/>
  <c r="H1968" i="132" s="1"/>
  <c r="I1968" i="132" s="1"/>
  <c r="F1967" i="132"/>
  <c r="H1967" i="132" s="1"/>
  <c r="I1967" i="132" s="1"/>
  <c r="F1966" i="132"/>
  <c r="H1966" i="132" s="1"/>
  <c r="I1966" i="132" s="1"/>
  <c r="F1965" i="132"/>
  <c r="H1965" i="132" s="1"/>
  <c r="I1965" i="132" s="1"/>
  <c r="F1964" i="132"/>
  <c r="H1964" i="132" s="1"/>
  <c r="I1964" i="132" s="1"/>
  <c r="F1963" i="132"/>
  <c r="H1963" i="132" s="1"/>
  <c r="I1963" i="132" s="1"/>
  <c r="F1962" i="132"/>
  <c r="H1962" i="132" s="1"/>
  <c r="I1962" i="132" s="1"/>
  <c r="F1961" i="132"/>
  <c r="H1961" i="132" s="1"/>
  <c r="I1961" i="132" s="1"/>
  <c r="F1960" i="132"/>
  <c r="H1960" i="132" s="1"/>
  <c r="I1960" i="132" s="1"/>
  <c r="F1959" i="132"/>
  <c r="H1959" i="132" s="1"/>
  <c r="I1959" i="132" s="1"/>
  <c r="F1958" i="132"/>
  <c r="H1958" i="132" s="1"/>
  <c r="I1958" i="132" s="1"/>
  <c r="F1957" i="132"/>
  <c r="H1957" i="132" s="1"/>
  <c r="I1957" i="132" s="1"/>
  <c r="F1956" i="132"/>
  <c r="H1956" i="132" s="1"/>
  <c r="I1956" i="132" s="1"/>
  <c r="F1955" i="132"/>
  <c r="H1955" i="132" s="1"/>
  <c r="I1955" i="132" s="1"/>
  <c r="F1954" i="132"/>
  <c r="H1954" i="132" s="1"/>
  <c r="I1954" i="132" s="1"/>
  <c r="F1953" i="132"/>
  <c r="H1953" i="132" s="1"/>
  <c r="I1953" i="132" s="1"/>
  <c r="F1952" i="132"/>
  <c r="H1952" i="132" s="1"/>
  <c r="I1952" i="132" s="1"/>
  <c r="F1951" i="132"/>
  <c r="H1951" i="132" s="1"/>
  <c r="I1951" i="132" s="1"/>
  <c r="F1950" i="132"/>
  <c r="H1950" i="132" s="1"/>
  <c r="I1950" i="132" s="1"/>
  <c r="F1949" i="132"/>
  <c r="H1949" i="132" s="1"/>
  <c r="I1949" i="132" s="1"/>
  <c r="F1948" i="132"/>
  <c r="H1948" i="132" s="1"/>
  <c r="I1948" i="132" s="1"/>
  <c r="F1947" i="132"/>
  <c r="H1947" i="132" s="1"/>
  <c r="I1947" i="132" s="1"/>
  <c r="F1946" i="132"/>
  <c r="H1946" i="132" s="1"/>
  <c r="I1946" i="132" s="1"/>
  <c r="F1945" i="132"/>
  <c r="H1945" i="132" s="1"/>
  <c r="I1945" i="132" s="1"/>
  <c r="F1944" i="132"/>
  <c r="H1944" i="132" s="1"/>
  <c r="I1944" i="132" s="1"/>
  <c r="F1943" i="132"/>
  <c r="H1943" i="132" s="1"/>
  <c r="I1943" i="132" s="1"/>
  <c r="F1942" i="132"/>
  <c r="H1942" i="132" s="1"/>
  <c r="I1942" i="132" s="1"/>
  <c r="F1941" i="132"/>
  <c r="H1941" i="132" s="1"/>
  <c r="I1941" i="132" s="1"/>
  <c r="F1940" i="132"/>
  <c r="H1940" i="132" s="1"/>
  <c r="I1940" i="132" s="1"/>
  <c r="F1939" i="132"/>
  <c r="H1939" i="132" s="1"/>
  <c r="I1939" i="132" s="1"/>
  <c r="F1938" i="132"/>
  <c r="H1938" i="132" s="1"/>
  <c r="I1938" i="132" s="1"/>
  <c r="F1937" i="132"/>
  <c r="H1937" i="132" s="1"/>
  <c r="I1937" i="132" s="1"/>
  <c r="F1936" i="132"/>
  <c r="H1936" i="132" s="1"/>
  <c r="I1936" i="132" s="1"/>
  <c r="F1935" i="132"/>
  <c r="H1935" i="132" s="1"/>
  <c r="I1935" i="132" s="1"/>
  <c r="C2115" i="132"/>
  <c r="I1934" i="132"/>
  <c r="C2116" i="132" l="1"/>
  <c r="I1933" i="132"/>
  <c r="D2114" i="132" l="1"/>
  <c r="C2117" i="132"/>
  <c r="C2118" i="132" l="1"/>
  <c r="G2114" i="132"/>
  <c r="D2113" i="132"/>
  <c r="G2113" i="132" l="1"/>
  <c r="D2112" i="132"/>
  <c r="C2119" i="132"/>
  <c r="G2112" i="132" l="1"/>
  <c r="D2111" i="132"/>
  <c r="C2120" i="132"/>
  <c r="G2111" i="132" l="1"/>
  <c r="D2110" i="132"/>
  <c r="C2121" i="132"/>
  <c r="C2122" i="132" l="1"/>
  <c r="G2110" i="132"/>
  <c r="D2109" i="132"/>
  <c r="G2109" i="132" l="1"/>
  <c r="D2108" i="132"/>
  <c r="C2123" i="132"/>
  <c r="G2108" i="132" l="1"/>
  <c r="D2107" i="132"/>
  <c r="C2124" i="132"/>
  <c r="C2125" i="132" l="1"/>
  <c r="G2107" i="132"/>
  <c r="D2106" i="132"/>
  <c r="G2106" i="132" l="1"/>
  <c r="D2105" i="132"/>
  <c r="C2126" i="132"/>
  <c r="G2105" i="132" l="1"/>
  <c r="D2104" i="132"/>
  <c r="C2127" i="132"/>
  <c r="G2104" i="132" l="1"/>
  <c r="D2103" i="132"/>
  <c r="C2128" i="132"/>
  <c r="G2103" i="132" l="1"/>
  <c r="D2102" i="132"/>
  <c r="C2129" i="132"/>
  <c r="C2130" i="132" l="1"/>
  <c r="G2102" i="132"/>
  <c r="D2101" i="132"/>
  <c r="G2101" i="132" l="1"/>
  <c r="D2100" i="132"/>
  <c r="C2131" i="132"/>
  <c r="G2100" i="132" l="1"/>
  <c r="D2099" i="132"/>
  <c r="C2132" i="132"/>
  <c r="C2133" i="132" l="1"/>
  <c r="G2099" i="132"/>
  <c r="D2098" i="132"/>
  <c r="G2098" i="132" l="1"/>
  <c r="D2097" i="132"/>
  <c r="C2134" i="132"/>
  <c r="C2135" i="132" l="1"/>
  <c r="G2097" i="132"/>
  <c r="D2096" i="132"/>
  <c r="G2096" i="132" l="1"/>
  <c r="D2095" i="132"/>
  <c r="C2136" i="132"/>
  <c r="G2095" i="132" l="1"/>
  <c r="D2094" i="132"/>
  <c r="C2137" i="132"/>
  <c r="C2138" i="132" l="1"/>
  <c r="G2094" i="132"/>
  <c r="D2093" i="132"/>
  <c r="G2093" i="132" l="1"/>
  <c r="D2092" i="132"/>
  <c r="C2139" i="132"/>
  <c r="G2092" i="132" l="1"/>
  <c r="D2091" i="132"/>
  <c r="C2140" i="132"/>
  <c r="G2091" i="132" l="1"/>
  <c r="D2090" i="132"/>
  <c r="C2141" i="132"/>
  <c r="G2090" i="132" l="1"/>
  <c r="D2089" i="132"/>
  <c r="C2142" i="132"/>
  <c r="C2143" i="132" l="1"/>
  <c r="G2089" i="132"/>
  <c r="D2088" i="132"/>
  <c r="G2088" i="132" l="1"/>
  <c r="D2087" i="132"/>
  <c r="C2144" i="132"/>
  <c r="C2145" i="132" l="1"/>
  <c r="G2087" i="132"/>
  <c r="D2086" i="132"/>
  <c r="G2086" i="132" l="1"/>
  <c r="D2085" i="132"/>
  <c r="C2146" i="132"/>
  <c r="C2147" i="132" l="1"/>
  <c r="G2085" i="132"/>
  <c r="D2084" i="132"/>
  <c r="G2084" i="132" l="1"/>
  <c r="D2083" i="132"/>
  <c r="C2148" i="132"/>
  <c r="C2149" i="132" l="1"/>
  <c r="G2083" i="132"/>
  <c r="D2082" i="132"/>
  <c r="G2082" i="132" l="1"/>
  <c r="D2081" i="132"/>
  <c r="C2150" i="132"/>
  <c r="G2081" i="132" l="1"/>
  <c r="D2080" i="132"/>
  <c r="C2151" i="132"/>
  <c r="C2152" i="132" l="1"/>
  <c r="G2080" i="132"/>
  <c r="D2079" i="132"/>
  <c r="G2079" i="132" l="1"/>
  <c r="D2078" i="132"/>
  <c r="C2153" i="132"/>
  <c r="C2154" i="132" l="1"/>
  <c r="G2078" i="132"/>
  <c r="D2077" i="132"/>
  <c r="G2077" i="132" l="1"/>
  <c r="D2076" i="132"/>
  <c r="C2155" i="132"/>
  <c r="C2156" i="132" l="1"/>
  <c r="G2076" i="132"/>
  <c r="D2075" i="132"/>
  <c r="G2075" i="132" l="1"/>
  <c r="D2074" i="132"/>
  <c r="C2157" i="132"/>
  <c r="C2158" i="132" l="1"/>
  <c r="G2074" i="132"/>
  <c r="D2073" i="132"/>
  <c r="G2073" i="132" l="1"/>
  <c r="D2072" i="132"/>
  <c r="C2159" i="132"/>
  <c r="C2160" i="132" l="1"/>
  <c r="G2072" i="132"/>
  <c r="D2071" i="132"/>
  <c r="G2071" i="132" l="1"/>
  <c r="D2070" i="132"/>
  <c r="C2161" i="132"/>
  <c r="C2162" i="132" l="1"/>
  <c r="G2070" i="132"/>
  <c r="D2069" i="132"/>
  <c r="G2069" i="132" l="1"/>
  <c r="D2068" i="132"/>
  <c r="C2163" i="132"/>
  <c r="C2164" i="132" l="1"/>
  <c r="G2068" i="132"/>
  <c r="D2067" i="132"/>
  <c r="G2067" i="132" l="1"/>
  <c r="D2066" i="132"/>
  <c r="C2165" i="132"/>
  <c r="G2066" i="132" l="1"/>
  <c r="D2065" i="132"/>
  <c r="C2166" i="132"/>
  <c r="C2167" i="132" l="1"/>
  <c r="G2065" i="132"/>
  <c r="D2064" i="132"/>
  <c r="G2064" i="132" l="1"/>
  <c r="D2063" i="132"/>
  <c r="C2168" i="132"/>
  <c r="G2063" i="132" l="1"/>
  <c r="D2062" i="132"/>
  <c r="C2169" i="132"/>
  <c r="G2062" i="132" l="1"/>
  <c r="D2061" i="132"/>
  <c r="C2170" i="132"/>
  <c r="C2171" i="132" l="1"/>
  <c r="G2061" i="132"/>
  <c r="D2060" i="132"/>
  <c r="G2060" i="132" l="1"/>
  <c r="D2059" i="132"/>
  <c r="C2172" i="132"/>
  <c r="G2059" i="132" l="1"/>
  <c r="D2058" i="132"/>
  <c r="C2173" i="132"/>
  <c r="C2174" i="132" l="1"/>
  <c r="G2058" i="132"/>
  <c r="D2057" i="132"/>
  <c r="G2057" i="132" l="1"/>
  <c r="D2056" i="132"/>
  <c r="C2175" i="132"/>
  <c r="G2056" i="132" l="1"/>
  <c r="D2055" i="132"/>
  <c r="C2176" i="132"/>
  <c r="C2177" i="132" l="1"/>
  <c r="G2055" i="132"/>
  <c r="D2054" i="132"/>
  <c r="G2054" i="132" l="1"/>
  <c r="D2053" i="132"/>
  <c r="C2178" i="132"/>
  <c r="C2179" i="132" l="1"/>
  <c r="G2053" i="132"/>
  <c r="D2052" i="132"/>
  <c r="G2052" i="132" l="1"/>
  <c r="D2051" i="132"/>
  <c r="C2180" i="132"/>
  <c r="G2051" i="132" l="1"/>
  <c r="D2050" i="132"/>
  <c r="C2181" i="132"/>
  <c r="C2182" i="132" l="1"/>
  <c r="G2050" i="132"/>
  <c r="D2049" i="132"/>
  <c r="G2049" i="132" l="1"/>
  <c r="D2048" i="132"/>
  <c r="C2183" i="132"/>
  <c r="G2048" i="132" l="1"/>
  <c r="D2047" i="132"/>
  <c r="C2184" i="132"/>
  <c r="C2185" i="132" l="1"/>
  <c r="G2047" i="132"/>
  <c r="D2046" i="132"/>
  <c r="G2046" i="132" l="1"/>
  <c r="D2045" i="132"/>
  <c r="C2186" i="132"/>
  <c r="C2187" i="132" l="1"/>
  <c r="G2045" i="132"/>
  <c r="D2044" i="132"/>
  <c r="G2044" i="132" l="1"/>
  <c r="D2043" i="132"/>
  <c r="C2188" i="132"/>
  <c r="G2043" i="132" l="1"/>
  <c r="D2042" i="132"/>
  <c r="C2189" i="132"/>
  <c r="C2190" i="132" l="1"/>
  <c r="G2042" i="132"/>
  <c r="D2041" i="132"/>
  <c r="G2041" i="132" l="1"/>
  <c r="D2040" i="132"/>
  <c r="C2191" i="132"/>
  <c r="G2040" i="132" l="1"/>
  <c r="D2039" i="132"/>
  <c r="C2192" i="132"/>
  <c r="G2039" i="132" l="1"/>
  <c r="D2038" i="132"/>
  <c r="C2193" i="132"/>
  <c r="C2194" i="132" l="1"/>
  <c r="G2038" i="132"/>
  <c r="D2037" i="132"/>
  <c r="G2037" i="132" l="1"/>
  <c r="D2036" i="132"/>
  <c r="C2195" i="132"/>
  <c r="C2196" i="132" l="1"/>
  <c r="G2036" i="132"/>
  <c r="D2035" i="132"/>
  <c r="G2035" i="132" l="1"/>
  <c r="D2034" i="132"/>
  <c r="C2197" i="132"/>
  <c r="G2034" i="132" l="1"/>
  <c r="D2033" i="132"/>
  <c r="C2198" i="132"/>
  <c r="C2199" i="132" l="1"/>
  <c r="G2033" i="132"/>
  <c r="D2032" i="132"/>
  <c r="G2032" i="132" l="1"/>
  <c r="D2031" i="132"/>
  <c r="C2200" i="132"/>
  <c r="C2201" i="132" l="1"/>
  <c r="G2031" i="132"/>
  <c r="D2030" i="132"/>
  <c r="G2030" i="132" l="1"/>
  <c r="D2029" i="132"/>
  <c r="C2202" i="132"/>
  <c r="C2203" i="132" l="1"/>
  <c r="G2029" i="132"/>
  <c r="D2028" i="132"/>
  <c r="G2028" i="132" l="1"/>
  <c r="D2027" i="132"/>
  <c r="C2204" i="132"/>
  <c r="G2027" i="132" l="1"/>
  <c r="D2026" i="132"/>
  <c r="C2205" i="132"/>
  <c r="C2206" i="132" l="1"/>
  <c r="G2026" i="132"/>
  <c r="D2025" i="132"/>
  <c r="F2025" i="132" l="1"/>
  <c r="H2025" i="132" s="1"/>
  <c r="G2025" i="132"/>
  <c r="D2024" i="132"/>
  <c r="D2023" i="132" s="1"/>
  <c r="C2207" i="132"/>
  <c r="G2023" i="132" l="1"/>
  <c r="F2023" i="132"/>
  <c r="H2023" i="132" s="1"/>
  <c r="I2023" i="132" s="1"/>
  <c r="F2024" i="132"/>
  <c r="H2024" i="132" s="1"/>
  <c r="G2024" i="132"/>
  <c r="F2114" i="132"/>
  <c r="H2114" i="132" s="1"/>
  <c r="I2114" i="132" s="1"/>
  <c r="F2113" i="132"/>
  <c r="H2113" i="132" s="1"/>
  <c r="I2113" i="132" s="1"/>
  <c r="F2112" i="132"/>
  <c r="H2112" i="132" s="1"/>
  <c r="I2112" i="132" s="1"/>
  <c r="F2111" i="132"/>
  <c r="H2111" i="132" s="1"/>
  <c r="I2111" i="132" s="1"/>
  <c r="F2110" i="132"/>
  <c r="H2110" i="132" s="1"/>
  <c r="I2110" i="132" s="1"/>
  <c r="F2109" i="132"/>
  <c r="H2109" i="132" s="1"/>
  <c r="I2109" i="132" s="1"/>
  <c r="F2108" i="132"/>
  <c r="H2108" i="132" s="1"/>
  <c r="I2108" i="132" s="1"/>
  <c r="F2107" i="132"/>
  <c r="H2107" i="132" s="1"/>
  <c r="I2107" i="132" s="1"/>
  <c r="F2106" i="132"/>
  <c r="H2106" i="132" s="1"/>
  <c r="I2106" i="132" s="1"/>
  <c r="F2105" i="132"/>
  <c r="H2105" i="132" s="1"/>
  <c r="I2105" i="132" s="1"/>
  <c r="F2104" i="132"/>
  <c r="H2104" i="132" s="1"/>
  <c r="I2104" i="132" s="1"/>
  <c r="F2103" i="132"/>
  <c r="H2103" i="132" s="1"/>
  <c r="I2103" i="132" s="1"/>
  <c r="F2102" i="132"/>
  <c r="H2102" i="132" s="1"/>
  <c r="I2102" i="132" s="1"/>
  <c r="F2101" i="132"/>
  <c r="H2101" i="132" s="1"/>
  <c r="I2101" i="132" s="1"/>
  <c r="F2100" i="132"/>
  <c r="H2100" i="132" s="1"/>
  <c r="I2100" i="132" s="1"/>
  <c r="F2099" i="132"/>
  <c r="H2099" i="132" s="1"/>
  <c r="I2099" i="132" s="1"/>
  <c r="F2098" i="132"/>
  <c r="H2098" i="132" s="1"/>
  <c r="I2098" i="132" s="1"/>
  <c r="F2097" i="132"/>
  <c r="H2097" i="132" s="1"/>
  <c r="I2097" i="132" s="1"/>
  <c r="F2096" i="132"/>
  <c r="H2096" i="132" s="1"/>
  <c r="I2096" i="132" s="1"/>
  <c r="F2095" i="132"/>
  <c r="H2095" i="132" s="1"/>
  <c r="I2095" i="132" s="1"/>
  <c r="F2094" i="132"/>
  <c r="H2094" i="132" s="1"/>
  <c r="I2094" i="132" s="1"/>
  <c r="F2093" i="132"/>
  <c r="H2093" i="132" s="1"/>
  <c r="I2093" i="132" s="1"/>
  <c r="F2092" i="132"/>
  <c r="H2092" i="132" s="1"/>
  <c r="I2092" i="132" s="1"/>
  <c r="F2091" i="132"/>
  <c r="H2091" i="132" s="1"/>
  <c r="I2091" i="132" s="1"/>
  <c r="F2090" i="132"/>
  <c r="H2090" i="132" s="1"/>
  <c r="I2090" i="132" s="1"/>
  <c r="F2089" i="132"/>
  <c r="H2089" i="132" s="1"/>
  <c r="I2089" i="132" s="1"/>
  <c r="F2088" i="132"/>
  <c r="H2088" i="132" s="1"/>
  <c r="I2088" i="132" s="1"/>
  <c r="F2087" i="132"/>
  <c r="H2087" i="132" s="1"/>
  <c r="I2087" i="132" s="1"/>
  <c r="F2086" i="132"/>
  <c r="H2086" i="132" s="1"/>
  <c r="I2086" i="132" s="1"/>
  <c r="F2085" i="132"/>
  <c r="H2085" i="132" s="1"/>
  <c r="I2085" i="132" s="1"/>
  <c r="F2084" i="132"/>
  <c r="H2084" i="132" s="1"/>
  <c r="I2084" i="132" s="1"/>
  <c r="F2083" i="132"/>
  <c r="H2083" i="132" s="1"/>
  <c r="I2083" i="132" s="1"/>
  <c r="F2082" i="132"/>
  <c r="H2082" i="132" s="1"/>
  <c r="I2082" i="132" s="1"/>
  <c r="F2081" i="132"/>
  <c r="H2081" i="132" s="1"/>
  <c r="I2081" i="132" s="1"/>
  <c r="F2080" i="132"/>
  <c r="H2080" i="132" s="1"/>
  <c r="I2080" i="132" s="1"/>
  <c r="F2079" i="132"/>
  <c r="H2079" i="132" s="1"/>
  <c r="I2079" i="132" s="1"/>
  <c r="F2078" i="132"/>
  <c r="H2078" i="132" s="1"/>
  <c r="I2078" i="132" s="1"/>
  <c r="F2077" i="132"/>
  <c r="H2077" i="132" s="1"/>
  <c r="I2077" i="132" s="1"/>
  <c r="F2076" i="132"/>
  <c r="H2076" i="132" s="1"/>
  <c r="I2076" i="132" s="1"/>
  <c r="F2075" i="132"/>
  <c r="H2075" i="132" s="1"/>
  <c r="I2075" i="132" s="1"/>
  <c r="F2074" i="132"/>
  <c r="H2074" i="132" s="1"/>
  <c r="I2074" i="132" s="1"/>
  <c r="F2073" i="132"/>
  <c r="H2073" i="132" s="1"/>
  <c r="I2073" i="132" s="1"/>
  <c r="F2072" i="132"/>
  <c r="H2072" i="132" s="1"/>
  <c r="I2072" i="132" s="1"/>
  <c r="F2071" i="132"/>
  <c r="H2071" i="132" s="1"/>
  <c r="I2071" i="132" s="1"/>
  <c r="F2070" i="132"/>
  <c r="H2070" i="132" s="1"/>
  <c r="I2070" i="132" s="1"/>
  <c r="F2069" i="132"/>
  <c r="H2069" i="132" s="1"/>
  <c r="I2069" i="132" s="1"/>
  <c r="F2068" i="132"/>
  <c r="H2068" i="132" s="1"/>
  <c r="I2068" i="132" s="1"/>
  <c r="F2067" i="132"/>
  <c r="H2067" i="132" s="1"/>
  <c r="I2067" i="132" s="1"/>
  <c r="F2066" i="132"/>
  <c r="H2066" i="132" s="1"/>
  <c r="I2066" i="132" s="1"/>
  <c r="F2065" i="132"/>
  <c r="H2065" i="132" s="1"/>
  <c r="I2065" i="132" s="1"/>
  <c r="F2064" i="132"/>
  <c r="H2064" i="132" s="1"/>
  <c r="I2064" i="132" s="1"/>
  <c r="F2063" i="132"/>
  <c r="H2063" i="132" s="1"/>
  <c r="I2063" i="132" s="1"/>
  <c r="F2062" i="132"/>
  <c r="H2062" i="132" s="1"/>
  <c r="I2062" i="132" s="1"/>
  <c r="F2061" i="132"/>
  <c r="H2061" i="132" s="1"/>
  <c r="I2061" i="132" s="1"/>
  <c r="F2060" i="132"/>
  <c r="H2060" i="132" s="1"/>
  <c r="I2060" i="132" s="1"/>
  <c r="F2059" i="132"/>
  <c r="H2059" i="132" s="1"/>
  <c r="I2059" i="132" s="1"/>
  <c r="F2058" i="132"/>
  <c r="H2058" i="132" s="1"/>
  <c r="I2058" i="132" s="1"/>
  <c r="F2057" i="132"/>
  <c r="H2057" i="132" s="1"/>
  <c r="I2057" i="132" s="1"/>
  <c r="F2056" i="132"/>
  <c r="H2056" i="132" s="1"/>
  <c r="I2056" i="132" s="1"/>
  <c r="F2055" i="132"/>
  <c r="H2055" i="132" s="1"/>
  <c r="I2055" i="132" s="1"/>
  <c r="F2054" i="132"/>
  <c r="H2054" i="132" s="1"/>
  <c r="I2054" i="132" s="1"/>
  <c r="F2053" i="132"/>
  <c r="H2053" i="132" s="1"/>
  <c r="I2053" i="132" s="1"/>
  <c r="F2052" i="132"/>
  <c r="H2052" i="132" s="1"/>
  <c r="I2052" i="132" s="1"/>
  <c r="F2051" i="132"/>
  <c r="H2051" i="132" s="1"/>
  <c r="I2051" i="132" s="1"/>
  <c r="F2050" i="132"/>
  <c r="H2050" i="132" s="1"/>
  <c r="I2050" i="132" s="1"/>
  <c r="F2049" i="132"/>
  <c r="H2049" i="132" s="1"/>
  <c r="I2049" i="132" s="1"/>
  <c r="F2048" i="132"/>
  <c r="H2048" i="132" s="1"/>
  <c r="I2048" i="132" s="1"/>
  <c r="F2047" i="132"/>
  <c r="H2047" i="132" s="1"/>
  <c r="I2047" i="132" s="1"/>
  <c r="F2046" i="132"/>
  <c r="H2046" i="132" s="1"/>
  <c r="I2046" i="132" s="1"/>
  <c r="F2045" i="132"/>
  <c r="H2045" i="132" s="1"/>
  <c r="I2045" i="132" s="1"/>
  <c r="F2044" i="132"/>
  <c r="H2044" i="132" s="1"/>
  <c r="I2044" i="132" s="1"/>
  <c r="F2043" i="132"/>
  <c r="H2043" i="132" s="1"/>
  <c r="I2043" i="132" s="1"/>
  <c r="F2042" i="132"/>
  <c r="H2042" i="132" s="1"/>
  <c r="I2042" i="132" s="1"/>
  <c r="F2041" i="132"/>
  <c r="H2041" i="132" s="1"/>
  <c r="I2041" i="132" s="1"/>
  <c r="F2040" i="132"/>
  <c r="H2040" i="132" s="1"/>
  <c r="I2040" i="132" s="1"/>
  <c r="F2039" i="132"/>
  <c r="H2039" i="132" s="1"/>
  <c r="I2039" i="132" s="1"/>
  <c r="F2038" i="132"/>
  <c r="H2038" i="132" s="1"/>
  <c r="I2038" i="132" s="1"/>
  <c r="F2037" i="132"/>
  <c r="H2037" i="132" s="1"/>
  <c r="I2037" i="132" s="1"/>
  <c r="F2036" i="132"/>
  <c r="H2036" i="132" s="1"/>
  <c r="I2036" i="132" s="1"/>
  <c r="F2035" i="132"/>
  <c r="H2035" i="132" s="1"/>
  <c r="I2035" i="132" s="1"/>
  <c r="F2034" i="132"/>
  <c r="H2034" i="132" s="1"/>
  <c r="I2034" i="132" s="1"/>
  <c r="F2033" i="132"/>
  <c r="H2033" i="132" s="1"/>
  <c r="I2033" i="132" s="1"/>
  <c r="F2032" i="132"/>
  <c r="H2032" i="132" s="1"/>
  <c r="I2032" i="132" s="1"/>
  <c r="F2031" i="132"/>
  <c r="H2031" i="132" s="1"/>
  <c r="I2031" i="132" s="1"/>
  <c r="F2030" i="132"/>
  <c r="H2030" i="132" s="1"/>
  <c r="I2030" i="132" s="1"/>
  <c r="F2029" i="132"/>
  <c r="H2029" i="132" s="1"/>
  <c r="I2029" i="132" s="1"/>
  <c r="F2028" i="132"/>
  <c r="H2028" i="132" s="1"/>
  <c r="I2028" i="132" s="1"/>
  <c r="F2027" i="132"/>
  <c r="H2027" i="132" s="1"/>
  <c r="I2027" i="132" s="1"/>
  <c r="F2026" i="132"/>
  <c r="H2026" i="132" s="1"/>
  <c r="I2026" i="132" s="1"/>
  <c r="C2208" i="132"/>
  <c r="I2025" i="132"/>
  <c r="D2206" i="132" l="1"/>
  <c r="I2024" i="132"/>
  <c r="C2209" i="132"/>
  <c r="C2210" i="132" l="1"/>
  <c r="G2206" i="132"/>
  <c r="D2205" i="132"/>
  <c r="G2205" i="132" l="1"/>
  <c r="D2204" i="132"/>
  <c r="C2211" i="132"/>
  <c r="C2212" i="132" l="1"/>
  <c r="G2204" i="132"/>
  <c r="D2203" i="132"/>
  <c r="G2203" i="132" l="1"/>
  <c r="D2202" i="132"/>
  <c r="C2213" i="132"/>
  <c r="C2214" i="132" l="1"/>
  <c r="G2202" i="132"/>
  <c r="D2201" i="132"/>
  <c r="G2201" i="132" l="1"/>
  <c r="D2200" i="132"/>
  <c r="C2215" i="132"/>
  <c r="C2216" i="132" l="1"/>
  <c r="G2200" i="132"/>
  <c r="D2199" i="132"/>
  <c r="G2199" i="132" l="1"/>
  <c r="D2198" i="132"/>
  <c r="C2217" i="132"/>
  <c r="C2218" i="132" l="1"/>
  <c r="G2198" i="132"/>
  <c r="D2197" i="132"/>
  <c r="G2197" i="132" l="1"/>
  <c r="D2196" i="132"/>
  <c r="C2219" i="132"/>
  <c r="C2220" i="132" l="1"/>
  <c r="G2196" i="132"/>
  <c r="D2195" i="132"/>
  <c r="G2195" i="132" l="1"/>
  <c r="D2194" i="132"/>
  <c r="C2221" i="132"/>
  <c r="C2222" i="132" l="1"/>
  <c r="G2194" i="132"/>
  <c r="D2193" i="132"/>
  <c r="G2193" i="132" l="1"/>
  <c r="D2192" i="132"/>
  <c r="C2223" i="132"/>
  <c r="C2224" i="132" l="1"/>
  <c r="G2192" i="132"/>
  <c r="D2191" i="132"/>
  <c r="G2191" i="132" l="1"/>
  <c r="D2190" i="132"/>
  <c r="C2225" i="132"/>
  <c r="C2226" i="132" l="1"/>
  <c r="G2190" i="132"/>
  <c r="D2189" i="132"/>
  <c r="G2189" i="132" l="1"/>
  <c r="D2188" i="132"/>
  <c r="C2227" i="132"/>
  <c r="C2228" i="132" l="1"/>
  <c r="G2188" i="132"/>
  <c r="D2187" i="132"/>
  <c r="G2187" i="132" l="1"/>
  <c r="D2186" i="132"/>
  <c r="C2229" i="132"/>
  <c r="C2230" i="132" l="1"/>
  <c r="G2186" i="132"/>
  <c r="D2185" i="132"/>
  <c r="G2185" i="132" l="1"/>
  <c r="D2184" i="132"/>
  <c r="C2231" i="132"/>
  <c r="C2232" i="132" l="1"/>
  <c r="G2184" i="132"/>
  <c r="D2183" i="132"/>
  <c r="G2183" i="132" l="1"/>
  <c r="D2182" i="132"/>
  <c r="C2233" i="132"/>
  <c r="C2234" i="132" l="1"/>
  <c r="G2182" i="132"/>
  <c r="D2181" i="132"/>
  <c r="C2235" i="132" l="1"/>
  <c r="G2181" i="132"/>
  <c r="D2180" i="132"/>
  <c r="G2180" i="132" l="1"/>
  <c r="D2179" i="132"/>
  <c r="C2236" i="132"/>
  <c r="C2237" i="132" l="1"/>
  <c r="G2179" i="132"/>
  <c r="D2178" i="132"/>
  <c r="G2178" i="132" l="1"/>
  <c r="D2177" i="132"/>
  <c r="C2238" i="132"/>
  <c r="C2239" i="132" l="1"/>
  <c r="G2177" i="132"/>
  <c r="D2176" i="132"/>
  <c r="G2176" i="132" l="1"/>
  <c r="D2175" i="132"/>
  <c r="C2240" i="132"/>
  <c r="C2241" i="132" l="1"/>
  <c r="G2175" i="132"/>
  <c r="D2174" i="132"/>
  <c r="G2174" i="132" l="1"/>
  <c r="D2173" i="132"/>
  <c r="C2242" i="132"/>
  <c r="C2243" i="132" l="1"/>
  <c r="G2173" i="132"/>
  <c r="D2172" i="132"/>
  <c r="G2172" i="132" l="1"/>
  <c r="D2171" i="132"/>
  <c r="C2244" i="132"/>
  <c r="C2245" i="132" l="1"/>
  <c r="G2171" i="132"/>
  <c r="D2170" i="132"/>
  <c r="G2170" i="132" l="1"/>
  <c r="D2169" i="132"/>
  <c r="C2246" i="132"/>
  <c r="G2169" i="132" l="1"/>
  <c r="D2168" i="132"/>
  <c r="C2247" i="132"/>
  <c r="C2248" i="132" l="1"/>
  <c r="G2168" i="132"/>
  <c r="D2167" i="132"/>
  <c r="G2167" i="132" l="1"/>
  <c r="D2166" i="132"/>
  <c r="C2249" i="132"/>
  <c r="C2250" i="132" l="1"/>
  <c r="G2166" i="132"/>
  <c r="D2165" i="132"/>
  <c r="G2165" i="132" l="1"/>
  <c r="D2164" i="132"/>
  <c r="C2251" i="132"/>
  <c r="G2164" i="132" l="1"/>
  <c r="D2163" i="132"/>
  <c r="C2252" i="132"/>
  <c r="C2253" i="132" l="1"/>
  <c r="G2163" i="132"/>
  <c r="D2162" i="132"/>
  <c r="G2162" i="132" l="1"/>
  <c r="D2161" i="132"/>
  <c r="C2254" i="132"/>
  <c r="G2161" i="132" l="1"/>
  <c r="D2160" i="132"/>
  <c r="C2255" i="132"/>
  <c r="G2160" i="132" l="1"/>
  <c r="D2159" i="132"/>
  <c r="C2256" i="132"/>
  <c r="G2159" i="132" l="1"/>
  <c r="D2158" i="132"/>
  <c r="C2257" i="132"/>
  <c r="C2258" i="132" l="1"/>
  <c r="G2158" i="132"/>
  <c r="D2157" i="132"/>
  <c r="G2157" i="132" l="1"/>
  <c r="D2156" i="132"/>
  <c r="C2259" i="132"/>
  <c r="G2156" i="132" l="1"/>
  <c r="D2155" i="132"/>
  <c r="C2260" i="132"/>
  <c r="C2261" i="132" l="1"/>
  <c r="G2155" i="132"/>
  <c r="D2154" i="132"/>
  <c r="G2154" i="132" l="1"/>
  <c r="D2153" i="132"/>
  <c r="C2262" i="132"/>
  <c r="C2263" i="132" l="1"/>
  <c r="G2153" i="132"/>
  <c r="D2152" i="132"/>
  <c r="G2152" i="132" l="1"/>
  <c r="D2151" i="132"/>
  <c r="C2264" i="132"/>
  <c r="C2265" i="132" l="1"/>
  <c r="G2151" i="132"/>
  <c r="D2150" i="132"/>
  <c r="G2150" i="132" l="1"/>
  <c r="D2149" i="132"/>
  <c r="C2266" i="132"/>
  <c r="G2149" i="132" l="1"/>
  <c r="D2148" i="132"/>
  <c r="C2267" i="132"/>
  <c r="G2148" i="132" l="1"/>
  <c r="D2147" i="132"/>
  <c r="C2268" i="132"/>
  <c r="G2147" i="132" l="1"/>
  <c r="D2146" i="132"/>
  <c r="C2269" i="132"/>
  <c r="G2146" i="132" l="1"/>
  <c r="D2145" i="132"/>
  <c r="C2270" i="132"/>
  <c r="C2271" i="132" l="1"/>
  <c r="G2145" i="132"/>
  <c r="D2144" i="132"/>
  <c r="G2144" i="132" l="1"/>
  <c r="D2143" i="132"/>
  <c r="C2272" i="132"/>
  <c r="C2273" i="132" l="1"/>
  <c r="G2143" i="132"/>
  <c r="D2142" i="132"/>
  <c r="G2142" i="132" l="1"/>
  <c r="D2141" i="132"/>
  <c r="C2274" i="132"/>
  <c r="C2275" i="132" l="1"/>
  <c r="G2141" i="132"/>
  <c r="D2140" i="132"/>
  <c r="G2140" i="132" l="1"/>
  <c r="D2139" i="132"/>
  <c r="C2276" i="132"/>
  <c r="G2139" i="132" l="1"/>
  <c r="D2138" i="132"/>
  <c r="C2277" i="132"/>
  <c r="G2138" i="132" l="1"/>
  <c r="D2137" i="132"/>
  <c r="C2278" i="132"/>
  <c r="C2279" i="132" l="1"/>
  <c r="G2137" i="132"/>
  <c r="D2136" i="132"/>
  <c r="G2136" i="132" l="1"/>
  <c r="D2135" i="132"/>
  <c r="C2280" i="132"/>
  <c r="C2281" i="132" l="1"/>
  <c r="G2135" i="132"/>
  <c r="D2134" i="132"/>
  <c r="G2134" i="132" l="1"/>
  <c r="D2133" i="132"/>
  <c r="C2282" i="132"/>
  <c r="C2283" i="132" l="1"/>
  <c r="G2133" i="132"/>
  <c r="D2132" i="132"/>
  <c r="G2132" i="132" l="1"/>
  <c r="D2131" i="132"/>
  <c r="C2284" i="132"/>
  <c r="G2131" i="132" l="1"/>
  <c r="D2130" i="132"/>
  <c r="C2285" i="132"/>
  <c r="C2286" i="132" l="1"/>
  <c r="G2130" i="132"/>
  <c r="D2129" i="132"/>
  <c r="G2129" i="132" l="1"/>
  <c r="D2128" i="132"/>
  <c r="C2287" i="132"/>
  <c r="G2128" i="132" l="1"/>
  <c r="D2127" i="132"/>
  <c r="C2288" i="132"/>
  <c r="G2127" i="132" l="1"/>
  <c r="D2126" i="132"/>
  <c r="C2289" i="132"/>
  <c r="G2126" i="132" l="1"/>
  <c r="D2125" i="132"/>
  <c r="C2290" i="132"/>
  <c r="G2125" i="132" l="1"/>
  <c r="D2124" i="132"/>
  <c r="C2291" i="132"/>
  <c r="C2292" i="132" l="1"/>
  <c r="G2124" i="132"/>
  <c r="D2123" i="132"/>
  <c r="G2123" i="132" l="1"/>
  <c r="D2122" i="132"/>
  <c r="C2293" i="132"/>
  <c r="G2122" i="132" l="1"/>
  <c r="D2121" i="132"/>
  <c r="C2294" i="132"/>
  <c r="G2121" i="132" l="1"/>
  <c r="D2120" i="132"/>
  <c r="C2295" i="132"/>
  <c r="G2120" i="132" l="1"/>
  <c r="D2119" i="132"/>
  <c r="C2296" i="132"/>
  <c r="C2297" i="132" l="1"/>
  <c r="G2119" i="132"/>
  <c r="D2118" i="132"/>
  <c r="G2118" i="132" l="1"/>
  <c r="D2117" i="132"/>
  <c r="D2297" i="132"/>
  <c r="C2298" i="132"/>
  <c r="G2297" i="132" l="1"/>
  <c r="D2296" i="132"/>
  <c r="C2299" i="132"/>
  <c r="F2117" i="132"/>
  <c r="H2117" i="132" s="1"/>
  <c r="G2117" i="132"/>
  <c r="D2116" i="132"/>
  <c r="D2115" i="132" s="1"/>
  <c r="G2115" i="132" l="1"/>
  <c r="F2115" i="132"/>
  <c r="H2115" i="132" s="1"/>
  <c r="I2115" i="132" s="1"/>
  <c r="C2300" i="132"/>
  <c r="G2296" i="132"/>
  <c r="D2295" i="132"/>
  <c r="F2116" i="132"/>
  <c r="H2116" i="132" s="1"/>
  <c r="G2116" i="132"/>
  <c r="F2206" i="132"/>
  <c r="H2206" i="132" s="1"/>
  <c r="I2206" i="132" s="1"/>
  <c r="F2205" i="132"/>
  <c r="H2205" i="132" s="1"/>
  <c r="I2205" i="132" s="1"/>
  <c r="F2204" i="132"/>
  <c r="H2204" i="132" s="1"/>
  <c r="I2204" i="132" s="1"/>
  <c r="F2203" i="132"/>
  <c r="H2203" i="132" s="1"/>
  <c r="I2203" i="132" s="1"/>
  <c r="F2202" i="132"/>
  <c r="H2202" i="132" s="1"/>
  <c r="I2202" i="132" s="1"/>
  <c r="F2201" i="132"/>
  <c r="H2201" i="132" s="1"/>
  <c r="I2201" i="132" s="1"/>
  <c r="F2200" i="132"/>
  <c r="H2200" i="132" s="1"/>
  <c r="I2200" i="132" s="1"/>
  <c r="F2199" i="132"/>
  <c r="H2199" i="132" s="1"/>
  <c r="I2199" i="132" s="1"/>
  <c r="F2198" i="132"/>
  <c r="H2198" i="132" s="1"/>
  <c r="I2198" i="132" s="1"/>
  <c r="F2197" i="132"/>
  <c r="H2197" i="132" s="1"/>
  <c r="I2197" i="132" s="1"/>
  <c r="F2196" i="132"/>
  <c r="H2196" i="132" s="1"/>
  <c r="I2196" i="132" s="1"/>
  <c r="F2195" i="132"/>
  <c r="H2195" i="132" s="1"/>
  <c r="I2195" i="132" s="1"/>
  <c r="F2194" i="132"/>
  <c r="H2194" i="132" s="1"/>
  <c r="I2194" i="132" s="1"/>
  <c r="F2193" i="132"/>
  <c r="H2193" i="132" s="1"/>
  <c r="I2193" i="132" s="1"/>
  <c r="F2192" i="132"/>
  <c r="H2192" i="132" s="1"/>
  <c r="I2192" i="132" s="1"/>
  <c r="F2191" i="132"/>
  <c r="H2191" i="132" s="1"/>
  <c r="I2191" i="132" s="1"/>
  <c r="F2190" i="132"/>
  <c r="H2190" i="132" s="1"/>
  <c r="I2190" i="132" s="1"/>
  <c r="F2189" i="132"/>
  <c r="H2189" i="132" s="1"/>
  <c r="I2189" i="132" s="1"/>
  <c r="F2188" i="132"/>
  <c r="H2188" i="132" s="1"/>
  <c r="I2188" i="132" s="1"/>
  <c r="F2187" i="132"/>
  <c r="H2187" i="132" s="1"/>
  <c r="I2187" i="132" s="1"/>
  <c r="F2186" i="132"/>
  <c r="H2186" i="132" s="1"/>
  <c r="I2186" i="132" s="1"/>
  <c r="F2185" i="132"/>
  <c r="H2185" i="132" s="1"/>
  <c r="I2185" i="132" s="1"/>
  <c r="F2184" i="132"/>
  <c r="H2184" i="132" s="1"/>
  <c r="I2184" i="132" s="1"/>
  <c r="F2183" i="132"/>
  <c r="H2183" i="132" s="1"/>
  <c r="I2183" i="132" s="1"/>
  <c r="F2182" i="132"/>
  <c r="H2182" i="132" s="1"/>
  <c r="I2182" i="132" s="1"/>
  <c r="F2181" i="132"/>
  <c r="H2181" i="132" s="1"/>
  <c r="I2181" i="132" s="1"/>
  <c r="F2180" i="132"/>
  <c r="H2180" i="132" s="1"/>
  <c r="I2180" i="132" s="1"/>
  <c r="F2179" i="132"/>
  <c r="H2179" i="132" s="1"/>
  <c r="I2179" i="132" s="1"/>
  <c r="F2178" i="132"/>
  <c r="H2178" i="132" s="1"/>
  <c r="I2178" i="132" s="1"/>
  <c r="F2177" i="132"/>
  <c r="H2177" i="132" s="1"/>
  <c r="I2177" i="132" s="1"/>
  <c r="F2176" i="132"/>
  <c r="H2176" i="132" s="1"/>
  <c r="I2176" i="132" s="1"/>
  <c r="F2175" i="132"/>
  <c r="H2175" i="132" s="1"/>
  <c r="I2175" i="132" s="1"/>
  <c r="F2174" i="132"/>
  <c r="H2174" i="132" s="1"/>
  <c r="I2174" i="132" s="1"/>
  <c r="F2173" i="132"/>
  <c r="H2173" i="132" s="1"/>
  <c r="I2173" i="132" s="1"/>
  <c r="F2172" i="132"/>
  <c r="H2172" i="132" s="1"/>
  <c r="I2172" i="132" s="1"/>
  <c r="F2171" i="132"/>
  <c r="H2171" i="132" s="1"/>
  <c r="I2171" i="132" s="1"/>
  <c r="F2170" i="132"/>
  <c r="H2170" i="132" s="1"/>
  <c r="I2170" i="132" s="1"/>
  <c r="F2169" i="132"/>
  <c r="H2169" i="132" s="1"/>
  <c r="I2169" i="132" s="1"/>
  <c r="F2168" i="132"/>
  <c r="H2168" i="132" s="1"/>
  <c r="I2168" i="132" s="1"/>
  <c r="F2167" i="132"/>
  <c r="H2167" i="132" s="1"/>
  <c r="I2167" i="132" s="1"/>
  <c r="F2166" i="132"/>
  <c r="H2166" i="132" s="1"/>
  <c r="I2166" i="132" s="1"/>
  <c r="F2165" i="132"/>
  <c r="H2165" i="132" s="1"/>
  <c r="I2165" i="132" s="1"/>
  <c r="F2164" i="132"/>
  <c r="H2164" i="132" s="1"/>
  <c r="I2164" i="132" s="1"/>
  <c r="F2163" i="132"/>
  <c r="H2163" i="132" s="1"/>
  <c r="I2163" i="132" s="1"/>
  <c r="F2162" i="132"/>
  <c r="H2162" i="132" s="1"/>
  <c r="I2162" i="132" s="1"/>
  <c r="F2161" i="132"/>
  <c r="H2161" i="132" s="1"/>
  <c r="I2161" i="132" s="1"/>
  <c r="F2160" i="132"/>
  <c r="H2160" i="132" s="1"/>
  <c r="I2160" i="132" s="1"/>
  <c r="F2159" i="132"/>
  <c r="H2159" i="132" s="1"/>
  <c r="I2159" i="132" s="1"/>
  <c r="F2158" i="132"/>
  <c r="H2158" i="132" s="1"/>
  <c r="I2158" i="132" s="1"/>
  <c r="F2157" i="132"/>
  <c r="H2157" i="132" s="1"/>
  <c r="I2157" i="132" s="1"/>
  <c r="F2156" i="132"/>
  <c r="H2156" i="132" s="1"/>
  <c r="I2156" i="132" s="1"/>
  <c r="F2155" i="132"/>
  <c r="H2155" i="132" s="1"/>
  <c r="I2155" i="132" s="1"/>
  <c r="F2154" i="132"/>
  <c r="H2154" i="132" s="1"/>
  <c r="I2154" i="132" s="1"/>
  <c r="F2153" i="132"/>
  <c r="H2153" i="132" s="1"/>
  <c r="I2153" i="132" s="1"/>
  <c r="F2152" i="132"/>
  <c r="H2152" i="132" s="1"/>
  <c r="I2152" i="132" s="1"/>
  <c r="F2151" i="132"/>
  <c r="H2151" i="132" s="1"/>
  <c r="I2151" i="132" s="1"/>
  <c r="F2150" i="132"/>
  <c r="H2150" i="132" s="1"/>
  <c r="I2150" i="132" s="1"/>
  <c r="F2149" i="132"/>
  <c r="H2149" i="132" s="1"/>
  <c r="I2149" i="132" s="1"/>
  <c r="F2148" i="132"/>
  <c r="H2148" i="132" s="1"/>
  <c r="I2148" i="132" s="1"/>
  <c r="F2147" i="132"/>
  <c r="H2147" i="132" s="1"/>
  <c r="I2147" i="132" s="1"/>
  <c r="F2146" i="132"/>
  <c r="H2146" i="132" s="1"/>
  <c r="I2146" i="132" s="1"/>
  <c r="F2145" i="132"/>
  <c r="H2145" i="132" s="1"/>
  <c r="I2145" i="132" s="1"/>
  <c r="F2144" i="132"/>
  <c r="H2144" i="132" s="1"/>
  <c r="I2144" i="132" s="1"/>
  <c r="F2143" i="132"/>
  <c r="H2143" i="132" s="1"/>
  <c r="I2143" i="132" s="1"/>
  <c r="F2142" i="132"/>
  <c r="H2142" i="132" s="1"/>
  <c r="I2142" i="132" s="1"/>
  <c r="F2141" i="132"/>
  <c r="H2141" i="132" s="1"/>
  <c r="I2141" i="132" s="1"/>
  <c r="F2140" i="132"/>
  <c r="H2140" i="132" s="1"/>
  <c r="I2140" i="132" s="1"/>
  <c r="F2139" i="132"/>
  <c r="H2139" i="132" s="1"/>
  <c r="I2139" i="132" s="1"/>
  <c r="F2138" i="132"/>
  <c r="H2138" i="132" s="1"/>
  <c r="I2138" i="132" s="1"/>
  <c r="F2137" i="132"/>
  <c r="H2137" i="132" s="1"/>
  <c r="I2137" i="132" s="1"/>
  <c r="F2136" i="132"/>
  <c r="H2136" i="132" s="1"/>
  <c r="I2136" i="132" s="1"/>
  <c r="F2135" i="132"/>
  <c r="H2135" i="132" s="1"/>
  <c r="I2135" i="132" s="1"/>
  <c r="F2134" i="132"/>
  <c r="H2134" i="132" s="1"/>
  <c r="I2134" i="132" s="1"/>
  <c r="F2133" i="132"/>
  <c r="H2133" i="132" s="1"/>
  <c r="I2133" i="132" s="1"/>
  <c r="F2132" i="132"/>
  <c r="H2132" i="132" s="1"/>
  <c r="I2132" i="132" s="1"/>
  <c r="F2131" i="132"/>
  <c r="H2131" i="132" s="1"/>
  <c r="I2131" i="132" s="1"/>
  <c r="F2130" i="132"/>
  <c r="H2130" i="132" s="1"/>
  <c r="I2130" i="132" s="1"/>
  <c r="F2129" i="132"/>
  <c r="H2129" i="132" s="1"/>
  <c r="I2129" i="132" s="1"/>
  <c r="F2128" i="132"/>
  <c r="H2128" i="132" s="1"/>
  <c r="I2128" i="132" s="1"/>
  <c r="F2127" i="132"/>
  <c r="H2127" i="132" s="1"/>
  <c r="I2127" i="132" s="1"/>
  <c r="F2126" i="132"/>
  <c r="H2126" i="132" s="1"/>
  <c r="I2126" i="132" s="1"/>
  <c r="F2125" i="132"/>
  <c r="H2125" i="132" s="1"/>
  <c r="I2125" i="132" s="1"/>
  <c r="F2124" i="132"/>
  <c r="H2124" i="132" s="1"/>
  <c r="I2124" i="132" s="1"/>
  <c r="F2123" i="132"/>
  <c r="H2123" i="132" s="1"/>
  <c r="I2123" i="132" s="1"/>
  <c r="F2122" i="132"/>
  <c r="H2122" i="132" s="1"/>
  <c r="I2122" i="132" s="1"/>
  <c r="F2121" i="132"/>
  <c r="H2121" i="132" s="1"/>
  <c r="I2121" i="132" s="1"/>
  <c r="F2120" i="132"/>
  <c r="H2120" i="132" s="1"/>
  <c r="I2120" i="132" s="1"/>
  <c r="F2119" i="132"/>
  <c r="H2119" i="132" s="1"/>
  <c r="I2119" i="132" s="1"/>
  <c r="F2118" i="132"/>
  <c r="H2118" i="132" s="1"/>
  <c r="I2118" i="132" s="1"/>
  <c r="I2117" i="132"/>
  <c r="G2295" i="132" l="1"/>
  <c r="D2294" i="132"/>
  <c r="I2116" i="132"/>
  <c r="C2301" i="132"/>
  <c r="C2302" i="132" l="1"/>
  <c r="G2294" i="132"/>
  <c r="D2293" i="132"/>
  <c r="G2293" i="132" l="1"/>
  <c r="D2292" i="132"/>
  <c r="C2303" i="132"/>
  <c r="C2304" i="132" l="1"/>
  <c r="G2292" i="132"/>
  <c r="D2291" i="132"/>
  <c r="G2291" i="132" l="1"/>
  <c r="D2290" i="132"/>
  <c r="C2305" i="132"/>
  <c r="C2306" i="132" l="1"/>
  <c r="G2290" i="132"/>
  <c r="D2289" i="132"/>
  <c r="G2289" i="132" l="1"/>
  <c r="D2288" i="132"/>
  <c r="C2307" i="132"/>
  <c r="C2308" i="132" l="1"/>
  <c r="G2288" i="132"/>
  <c r="D2287" i="132"/>
  <c r="G2287" i="132" l="1"/>
  <c r="D2286" i="132"/>
  <c r="C2309" i="132"/>
  <c r="C2310" i="132" l="1"/>
  <c r="G2286" i="132"/>
  <c r="D2285" i="132"/>
  <c r="G2285" i="132" l="1"/>
  <c r="D2284" i="132"/>
  <c r="C2311" i="132"/>
  <c r="C2312" i="132" l="1"/>
  <c r="G2284" i="132"/>
  <c r="D2283" i="132"/>
  <c r="G2283" i="132" l="1"/>
  <c r="D2282" i="132"/>
  <c r="C2313" i="132"/>
  <c r="G2282" i="132" l="1"/>
  <c r="D2281" i="132"/>
  <c r="C2314" i="132"/>
  <c r="C2315" i="132" l="1"/>
  <c r="G2281" i="132"/>
  <c r="D2280" i="132"/>
  <c r="G2280" i="132" l="1"/>
  <c r="D2279" i="132"/>
  <c r="C2316" i="132"/>
  <c r="C2317" i="132" l="1"/>
  <c r="G2279" i="132"/>
  <c r="D2278" i="132"/>
  <c r="G2278" i="132" l="1"/>
  <c r="D2277" i="132"/>
  <c r="C2318" i="132"/>
  <c r="C2319" i="132" l="1"/>
  <c r="G2277" i="132"/>
  <c r="D2276" i="132"/>
  <c r="G2276" i="132" l="1"/>
  <c r="D2275" i="132"/>
  <c r="C2320" i="132"/>
  <c r="C2321" i="132" l="1"/>
  <c r="G2275" i="132"/>
  <c r="D2274" i="132"/>
  <c r="G2274" i="132" l="1"/>
  <c r="D2273" i="132"/>
  <c r="C2322" i="132"/>
  <c r="C2323" i="132" l="1"/>
  <c r="G2273" i="132"/>
  <c r="D2272" i="132"/>
  <c r="G2272" i="132" l="1"/>
  <c r="D2271" i="132"/>
  <c r="C2324" i="132"/>
  <c r="C2325" i="132" l="1"/>
  <c r="G2271" i="132"/>
  <c r="D2270" i="132"/>
  <c r="G2270" i="132" l="1"/>
  <c r="D2269" i="132"/>
  <c r="C2326" i="132"/>
  <c r="G2269" i="132" l="1"/>
  <c r="D2268" i="132"/>
  <c r="C2327" i="132"/>
  <c r="C2328" i="132" l="1"/>
  <c r="G2268" i="132"/>
  <c r="D2267" i="132"/>
  <c r="G2267" i="132" l="1"/>
  <c r="D2266" i="132"/>
  <c r="C2329" i="132"/>
  <c r="G2266" i="132" l="1"/>
  <c r="D2265" i="132"/>
  <c r="C2330" i="132"/>
  <c r="C2331" i="132" l="1"/>
  <c r="G2265" i="132"/>
  <c r="D2264" i="132"/>
  <c r="G2264" i="132" l="1"/>
  <c r="D2263" i="132"/>
  <c r="C2332" i="132"/>
  <c r="C2333" i="132" l="1"/>
  <c r="G2263" i="132"/>
  <c r="D2262" i="132"/>
  <c r="G2262" i="132" l="1"/>
  <c r="D2261" i="132"/>
  <c r="C2334" i="132"/>
  <c r="C2335" i="132" l="1"/>
  <c r="G2261" i="132"/>
  <c r="D2260" i="132"/>
  <c r="G2260" i="132" l="1"/>
  <c r="D2259" i="132"/>
  <c r="C2336" i="132"/>
  <c r="C2337" i="132" l="1"/>
  <c r="G2259" i="132"/>
  <c r="D2258" i="132"/>
  <c r="G2258" i="132" l="1"/>
  <c r="D2257" i="132"/>
  <c r="C2338" i="132"/>
  <c r="C2339" i="132" l="1"/>
  <c r="G2257" i="132"/>
  <c r="D2256" i="132"/>
  <c r="G2256" i="132" l="1"/>
  <c r="D2255" i="132"/>
  <c r="C2340" i="132"/>
  <c r="C2341" i="132" l="1"/>
  <c r="G2255" i="132"/>
  <c r="D2254" i="132"/>
  <c r="G2254" i="132" l="1"/>
  <c r="D2253" i="132"/>
  <c r="C2342" i="132"/>
  <c r="C2343" i="132" l="1"/>
  <c r="G2253" i="132"/>
  <c r="D2252" i="132"/>
  <c r="C2344" i="132" l="1"/>
  <c r="G2252" i="132"/>
  <c r="D2251" i="132"/>
  <c r="G2251" i="132" l="1"/>
  <c r="D2250" i="132"/>
  <c r="C2345" i="132"/>
  <c r="C2346" i="132" l="1"/>
  <c r="G2250" i="132"/>
  <c r="D2249" i="132"/>
  <c r="G2249" i="132" l="1"/>
  <c r="D2248" i="132"/>
  <c r="C2347" i="132"/>
  <c r="G2248" i="132" l="1"/>
  <c r="D2247" i="132"/>
  <c r="C2348" i="132"/>
  <c r="C2349" i="132" l="1"/>
  <c r="G2247" i="132"/>
  <c r="D2246" i="132"/>
  <c r="G2246" i="132" l="1"/>
  <c r="D2245" i="132"/>
  <c r="C2350" i="132"/>
  <c r="C2351" i="132" l="1"/>
  <c r="G2245" i="132"/>
  <c r="D2244" i="132"/>
  <c r="G2244" i="132" l="1"/>
  <c r="D2243" i="132"/>
  <c r="C2352" i="132"/>
  <c r="C2353" i="132" l="1"/>
  <c r="G2243" i="132"/>
  <c r="D2242" i="132"/>
  <c r="G2242" i="132" l="1"/>
  <c r="D2241" i="132"/>
  <c r="C2354" i="132"/>
  <c r="C2355" i="132" l="1"/>
  <c r="G2241" i="132"/>
  <c r="D2240" i="132"/>
  <c r="G2240" i="132" l="1"/>
  <c r="D2239" i="132"/>
  <c r="C2356" i="132"/>
  <c r="G2239" i="132" l="1"/>
  <c r="D2238" i="132"/>
  <c r="C2357" i="132"/>
  <c r="C2358" i="132" l="1"/>
  <c r="G2238" i="132"/>
  <c r="D2237" i="132"/>
  <c r="G2237" i="132" l="1"/>
  <c r="D2236" i="132"/>
  <c r="C2359" i="132"/>
  <c r="C2360" i="132" l="1"/>
  <c r="G2236" i="132"/>
  <c r="D2235" i="132"/>
  <c r="G2235" i="132" l="1"/>
  <c r="D2234" i="132"/>
  <c r="C2361" i="132"/>
  <c r="C2362" i="132" l="1"/>
  <c r="G2234" i="132"/>
  <c r="D2233" i="132"/>
  <c r="G2233" i="132" l="1"/>
  <c r="D2232" i="132"/>
  <c r="C2363" i="132"/>
  <c r="C2364" i="132" l="1"/>
  <c r="G2232" i="132"/>
  <c r="D2231" i="132"/>
  <c r="G2231" i="132" l="1"/>
  <c r="D2230" i="132"/>
  <c r="C2365" i="132"/>
  <c r="C2366" i="132" l="1"/>
  <c r="G2230" i="132"/>
  <c r="D2229" i="132"/>
  <c r="G2229" i="132" l="1"/>
  <c r="D2228" i="132"/>
  <c r="C2367" i="132"/>
  <c r="C2368" i="132" l="1"/>
  <c r="G2228" i="132"/>
  <c r="D2227" i="132"/>
  <c r="G2227" i="132" l="1"/>
  <c r="D2226" i="132"/>
  <c r="C2369" i="132"/>
  <c r="G2226" i="132" l="1"/>
  <c r="D2225" i="132"/>
  <c r="C2370" i="132"/>
  <c r="G2225" i="132" l="1"/>
  <c r="D2224" i="132"/>
  <c r="C2371" i="132"/>
  <c r="G2224" i="132" l="1"/>
  <c r="D2223" i="132"/>
  <c r="C2372" i="132"/>
  <c r="G2223" i="132" l="1"/>
  <c r="D2222" i="132"/>
  <c r="C2373" i="132"/>
  <c r="G2222" i="132" l="1"/>
  <c r="D2221" i="132"/>
  <c r="C2374" i="132"/>
  <c r="G2221" i="132" l="1"/>
  <c r="D2220" i="132"/>
  <c r="C2375" i="132"/>
  <c r="C2376" i="132" l="1"/>
  <c r="G2220" i="132"/>
  <c r="D2219" i="132"/>
  <c r="C2377" i="132" l="1"/>
  <c r="G2219" i="132"/>
  <c r="D2218" i="132"/>
  <c r="G2218" i="132" l="1"/>
  <c r="D2217" i="132"/>
  <c r="C2378" i="132"/>
  <c r="C2379" i="132" l="1"/>
  <c r="G2217" i="132"/>
  <c r="D2216" i="132"/>
  <c r="G2216" i="132" l="1"/>
  <c r="D2215" i="132"/>
  <c r="C2380" i="132"/>
  <c r="C2381" i="132" l="1"/>
  <c r="G2215" i="132"/>
  <c r="D2214" i="132"/>
  <c r="G2214" i="132" l="1"/>
  <c r="D2213" i="132"/>
  <c r="C2382" i="132"/>
  <c r="C2383" i="132" l="1"/>
  <c r="G2213" i="132"/>
  <c r="D2212" i="132"/>
  <c r="G2212" i="132" l="1"/>
  <c r="D2211" i="132"/>
  <c r="C2384" i="132"/>
  <c r="C2385" i="132" l="1"/>
  <c r="G2211" i="132"/>
  <c r="D2210" i="132"/>
  <c r="G2210" i="132" l="1"/>
  <c r="D2209" i="132"/>
  <c r="C2386" i="132"/>
  <c r="C2387" i="132" l="1"/>
  <c r="F2209" i="132"/>
  <c r="H2209" i="132" s="1"/>
  <c r="G2209" i="132"/>
  <c r="D2208" i="132"/>
  <c r="D2207" i="132" s="1"/>
  <c r="G2207" i="132" l="1"/>
  <c r="F2207" i="132"/>
  <c r="H2207" i="132" s="1"/>
  <c r="I2207" i="132" s="1"/>
  <c r="F2208" i="132"/>
  <c r="H2208" i="132" s="1"/>
  <c r="G2208" i="132"/>
  <c r="F2297" i="132"/>
  <c r="H2297" i="132" s="1"/>
  <c r="I2297" i="132" s="1"/>
  <c r="F2296" i="132"/>
  <c r="H2296" i="132" s="1"/>
  <c r="I2296" i="132" s="1"/>
  <c r="F2295" i="132"/>
  <c r="H2295" i="132" s="1"/>
  <c r="I2295" i="132" s="1"/>
  <c r="F2294" i="132"/>
  <c r="H2294" i="132" s="1"/>
  <c r="I2294" i="132" s="1"/>
  <c r="F2293" i="132"/>
  <c r="H2293" i="132" s="1"/>
  <c r="I2293" i="132" s="1"/>
  <c r="F2292" i="132"/>
  <c r="H2292" i="132" s="1"/>
  <c r="I2292" i="132" s="1"/>
  <c r="F2291" i="132"/>
  <c r="H2291" i="132" s="1"/>
  <c r="I2291" i="132" s="1"/>
  <c r="F2290" i="132"/>
  <c r="H2290" i="132" s="1"/>
  <c r="I2290" i="132" s="1"/>
  <c r="F2289" i="132"/>
  <c r="H2289" i="132" s="1"/>
  <c r="I2289" i="132" s="1"/>
  <c r="F2288" i="132"/>
  <c r="H2288" i="132" s="1"/>
  <c r="I2288" i="132" s="1"/>
  <c r="F2287" i="132"/>
  <c r="H2287" i="132" s="1"/>
  <c r="I2287" i="132" s="1"/>
  <c r="F2286" i="132"/>
  <c r="H2286" i="132" s="1"/>
  <c r="I2286" i="132" s="1"/>
  <c r="F2285" i="132"/>
  <c r="H2285" i="132" s="1"/>
  <c r="I2285" i="132" s="1"/>
  <c r="F2284" i="132"/>
  <c r="H2284" i="132" s="1"/>
  <c r="I2284" i="132" s="1"/>
  <c r="F2283" i="132"/>
  <c r="H2283" i="132" s="1"/>
  <c r="I2283" i="132" s="1"/>
  <c r="F2282" i="132"/>
  <c r="H2282" i="132" s="1"/>
  <c r="I2282" i="132" s="1"/>
  <c r="F2281" i="132"/>
  <c r="H2281" i="132" s="1"/>
  <c r="I2281" i="132" s="1"/>
  <c r="F2280" i="132"/>
  <c r="H2280" i="132" s="1"/>
  <c r="I2280" i="132" s="1"/>
  <c r="F2279" i="132"/>
  <c r="H2279" i="132" s="1"/>
  <c r="I2279" i="132" s="1"/>
  <c r="F2278" i="132"/>
  <c r="H2278" i="132" s="1"/>
  <c r="I2278" i="132" s="1"/>
  <c r="F2277" i="132"/>
  <c r="H2277" i="132" s="1"/>
  <c r="I2277" i="132" s="1"/>
  <c r="F2276" i="132"/>
  <c r="H2276" i="132" s="1"/>
  <c r="I2276" i="132" s="1"/>
  <c r="F2275" i="132"/>
  <c r="H2275" i="132" s="1"/>
  <c r="I2275" i="132" s="1"/>
  <c r="F2274" i="132"/>
  <c r="H2274" i="132" s="1"/>
  <c r="I2274" i="132" s="1"/>
  <c r="F2273" i="132"/>
  <c r="H2273" i="132" s="1"/>
  <c r="I2273" i="132" s="1"/>
  <c r="F2272" i="132"/>
  <c r="H2272" i="132" s="1"/>
  <c r="I2272" i="132" s="1"/>
  <c r="F2271" i="132"/>
  <c r="H2271" i="132" s="1"/>
  <c r="I2271" i="132" s="1"/>
  <c r="F2270" i="132"/>
  <c r="H2270" i="132" s="1"/>
  <c r="I2270" i="132" s="1"/>
  <c r="F2269" i="132"/>
  <c r="H2269" i="132" s="1"/>
  <c r="I2269" i="132" s="1"/>
  <c r="F2268" i="132"/>
  <c r="H2268" i="132" s="1"/>
  <c r="I2268" i="132" s="1"/>
  <c r="F2267" i="132"/>
  <c r="H2267" i="132" s="1"/>
  <c r="I2267" i="132" s="1"/>
  <c r="F2266" i="132"/>
  <c r="H2266" i="132" s="1"/>
  <c r="I2266" i="132" s="1"/>
  <c r="F2265" i="132"/>
  <c r="H2265" i="132" s="1"/>
  <c r="I2265" i="132" s="1"/>
  <c r="F2264" i="132"/>
  <c r="H2264" i="132" s="1"/>
  <c r="I2264" i="132" s="1"/>
  <c r="F2263" i="132"/>
  <c r="H2263" i="132" s="1"/>
  <c r="I2263" i="132" s="1"/>
  <c r="F2262" i="132"/>
  <c r="H2262" i="132" s="1"/>
  <c r="I2262" i="132" s="1"/>
  <c r="F2261" i="132"/>
  <c r="H2261" i="132" s="1"/>
  <c r="I2261" i="132" s="1"/>
  <c r="F2260" i="132"/>
  <c r="H2260" i="132" s="1"/>
  <c r="I2260" i="132" s="1"/>
  <c r="F2259" i="132"/>
  <c r="H2259" i="132" s="1"/>
  <c r="I2259" i="132" s="1"/>
  <c r="F2258" i="132"/>
  <c r="H2258" i="132" s="1"/>
  <c r="I2258" i="132" s="1"/>
  <c r="F2257" i="132"/>
  <c r="H2257" i="132" s="1"/>
  <c r="I2257" i="132" s="1"/>
  <c r="F2256" i="132"/>
  <c r="H2256" i="132" s="1"/>
  <c r="I2256" i="132" s="1"/>
  <c r="F2255" i="132"/>
  <c r="H2255" i="132" s="1"/>
  <c r="I2255" i="132" s="1"/>
  <c r="F2254" i="132"/>
  <c r="H2254" i="132" s="1"/>
  <c r="I2254" i="132" s="1"/>
  <c r="F2253" i="132"/>
  <c r="H2253" i="132" s="1"/>
  <c r="I2253" i="132" s="1"/>
  <c r="F2252" i="132"/>
  <c r="H2252" i="132" s="1"/>
  <c r="I2252" i="132" s="1"/>
  <c r="F2251" i="132"/>
  <c r="H2251" i="132" s="1"/>
  <c r="I2251" i="132" s="1"/>
  <c r="F2250" i="132"/>
  <c r="H2250" i="132" s="1"/>
  <c r="I2250" i="132" s="1"/>
  <c r="F2249" i="132"/>
  <c r="H2249" i="132" s="1"/>
  <c r="I2249" i="132" s="1"/>
  <c r="F2248" i="132"/>
  <c r="H2248" i="132" s="1"/>
  <c r="I2248" i="132" s="1"/>
  <c r="F2247" i="132"/>
  <c r="H2247" i="132" s="1"/>
  <c r="I2247" i="132" s="1"/>
  <c r="F2246" i="132"/>
  <c r="H2246" i="132" s="1"/>
  <c r="I2246" i="132" s="1"/>
  <c r="F2245" i="132"/>
  <c r="H2245" i="132" s="1"/>
  <c r="I2245" i="132" s="1"/>
  <c r="F2244" i="132"/>
  <c r="H2244" i="132" s="1"/>
  <c r="I2244" i="132" s="1"/>
  <c r="F2243" i="132"/>
  <c r="H2243" i="132" s="1"/>
  <c r="I2243" i="132" s="1"/>
  <c r="F2242" i="132"/>
  <c r="H2242" i="132" s="1"/>
  <c r="I2242" i="132" s="1"/>
  <c r="F2241" i="132"/>
  <c r="H2241" i="132" s="1"/>
  <c r="I2241" i="132" s="1"/>
  <c r="F2240" i="132"/>
  <c r="H2240" i="132" s="1"/>
  <c r="I2240" i="132" s="1"/>
  <c r="F2239" i="132"/>
  <c r="H2239" i="132" s="1"/>
  <c r="I2239" i="132" s="1"/>
  <c r="F2238" i="132"/>
  <c r="H2238" i="132" s="1"/>
  <c r="I2238" i="132" s="1"/>
  <c r="F2237" i="132"/>
  <c r="H2237" i="132" s="1"/>
  <c r="I2237" i="132" s="1"/>
  <c r="F2236" i="132"/>
  <c r="H2236" i="132" s="1"/>
  <c r="I2236" i="132" s="1"/>
  <c r="F2235" i="132"/>
  <c r="H2235" i="132" s="1"/>
  <c r="I2235" i="132" s="1"/>
  <c r="F2234" i="132"/>
  <c r="H2234" i="132" s="1"/>
  <c r="I2234" i="132" s="1"/>
  <c r="F2233" i="132"/>
  <c r="H2233" i="132" s="1"/>
  <c r="I2233" i="132" s="1"/>
  <c r="F2232" i="132"/>
  <c r="H2232" i="132" s="1"/>
  <c r="I2232" i="132" s="1"/>
  <c r="F2231" i="132"/>
  <c r="H2231" i="132" s="1"/>
  <c r="I2231" i="132" s="1"/>
  <c r="F2230" i="132"/>
  <c r="H2230" i="132" s="1"/>
  <c r="I2230" i="132" s="1"/>
  <c r="F2229" i="132"/>
  <c r="H2229" i="132" s="1"/>
  <c r="I2229" i="132" s="1"/>
  <c r="F2228" i="132"/>
  <c r="H2228" i="132" s="1"/>
  <c r="I2228" i="132" s="1"/>
  <c r="F2227" i="132"/>
  <c r="H2227" i="132" s="1"/>
  <c r="I2227" i="132" s="1"/>
  <c r="F2226" i="132"/>
  <c r="H2226" i="132" s="1"/>
  <c r="I2226" i="132" s="1"/>
  <c r="F2225" i="132"/>
  <c r="H2225" i="132" s="1"/>
  <c r="I2225" i="132" s="1"/>
  <c r="F2224" i="132"/>
  <c r="H2224" i="132" s="1"/>
  <c r="I2224" i="132" s="1"/>
  <c r="F2223" i="132"/>
  <c r="H2223" i="132" s="1"/>
  <c r="I2223" i="132" s="1"/>
  <c r="F2222" i="132"/>
  <c r="H2222" i="132" s="1"/>
  <c r="I2222" i="132" s="1"/>
  <c r="F2221" i="132"/>
  <c r="H2221" i="132" s="1"/>
  <c r="I2221" i="132" s="1"/>
  <c r="F2220" i="132"/>
  <c r="H2220" i="132" s="1"/>
  <c r="I2220" i="132" s="1"/>
  <c r="F2219" i="132"/>
  <c r="H2219" i="132" s="1"/>
  <c r="I2219" i="132" s="1"/>
  <c r="F2218" i="132"/>
  <c r="H2218" i="132" s="1"/>
  <c r="I2218" i="132" s="1"/>
  <c r="F2217" i="132"/>
  <c r="H2217" i="132" s="1"/>
  <c r="I2217" i="132" s="1"/>
  <c r="F2216" i="132"/>
  <c r="H2216" i="132" s="1"/>
  <c r="I2216" i="132" s="1"/>
  <c r="F2215" i="132"/>
  <c r="H2215" i="132" s="1"/>
  <c r="I2215" i="132" s="1"/>
  <c r="F2214" i="132"/>
  <c r="H2214" i="132" s="1"/>
  <c r="I2214" i="132" s="1"/>
  <c r="F2213" i="132"/>
  <c r="H2213" i="132" s="1"/>
  <c r="I2213" i="132" s="1"/>
  <c r="F2212" i="132"/>
  <c r="H2212" i="132" s="1"/>
  <c r="I2212" i="132" s="1"/>
  <c r="F2211" i="132"/>
  <c r="H2211" i="132" s="1"/>
  <c r="I2211" i="132" s="1"/>
  <c r="F2210" i="132"/>
  <c r="H2210" i="132" s="1"/>
  <c r="I2210" i="132" s="1"/>
  <c r="I2209" i="132"/>
  <c r="C2388" i="132"/>
  <c r="I2208" i="132" l="1"/>
  <c r="D2388" i="132"/>
  <c r="C2389" i="132"/>
  <c r="C2390" i="132" l="1"/>
  <c r="G2388" i="132"/>
  <c r="D2387" i="132"/>
  <c r="G2387" i="132" l="1"/>
  <c r="D2386" i="132"/>
  <c r="C2391" i="132"/>
  <c r="G2386" i="132" l="1"/>
  <c r="D2385" i="132"/>
  <c r="C2392" i="132"/>
  <c r="C2393" i="132" l="1"/>
  <c r="G2385" i="132"/>
  <c r="D2384" i="132"/>
  <c r="G2384" i="132" l="1"/>
  <c r="D2383" i="132"/>
  <c r="C2394" i="132"/>
  <c r="C2395" i="132" l="1"/>
  <c r="G2383" i="132"/>
  <c r="D2382" i="132"/>
  <c r="G2382" i="132" l="1"/>
  <c r="D2381" i="132"/>
  <c r="C2396" i="132"/>
  <c r="C2397" i="132" l="1"/>
  <c r="G2381" i="132"/>
  <c r="D2380" i="132"/>
  <c r="G2380" i="132" l="1"/>
  <c r="D2379" i="132"/>
  <c r="C2398" i="132"/>
  <c r="C2399" i="132" l="1"/>
  <c r="G2379" i="132"/>
  <c r="D2378" i="132"/>
  <c r="G2378" i="132" l="1"/>
  <c r="D2377" i="132"/>
  <c r="C2400" i="132"/>
  <c r="G2377" i="132" l="1"/>
  <c r="D2376" i="132"/>
  <c r="C2401" i="132"/>
  <c r="C2402" i="132" l="1"/>
  <c r="G2376" i="132"/>
  <c r="D2375" i="132"/>
  <c r="G2375" i="132" l="1"/>
  <c r="D2374" i="132"/>
  <c r="C2403" i="132"/>
  <c r="C2404" i="132" l="1"/>
  <c r="G2374" i="132"/>
  <c r="D2373" i="132"/>
  <c r="G2373" i="132" l="1"/>
  <c r="D2372" i="132"/>
  <c r="C2405" i="132"/>
  <c r="C2406" i="132" l="1"/>
  <c r="G2372" i="132"/>
  <c r="D2371" i="132"/>
  <c r="G2371" i="132" l="1"/>
  <c r="D2370" i="132"/>
  <c r="C2407" i="132"/>
  <c r="C2408" i="132" l="1"/>
  <c r="G2370" i="132"/>
  <c r="D2369" i="132"/>
  <c r="G2369" i="132" l="1"/>
  <c r="D2368" i="132"/>
  <c r="C2409" i="132"/>
  <c r="C2410" i="132" l="1"/>
  <c r="G2368" i="132"/>
  <c r="D2367" i="132"/>
  <c r="G2367" i="132" l="1"/>
  <c r="D2366" i="132"/>
  <c r="C2411" i="132"/>
  <c r="C2412" i="132" l="1"/>
  <c r="G2366" i="132"/>
  <c r="D2365" i="132"/>
  <c r="G2365" i="132" l="1"/>
  <c r="D2364" i="132"/>
  <c r="C2413" i="132"/>
  <c r="G2364" i="132" l="1"/>
  <c r="D2363" i="132"/>
  <c r="C2414" i="132"/>
  <c r="C2415" i="132" l="1"/>
  <c r="G2363" i="132"/>
  <c r="D2362" i="132"/>
  <c r="G2362" i="132" l="1"/>
  <c r="D2361" i="132"/>
  <c r="C2416" i="132"/>
  <c r="C2417" i="132" l="1"/>
  <c r="G2361" i="132"/>
  <c r="D2360" i="132"/>
  <c r="G2360" i="132" l="1"/>
  <c r="D2359" i="132"/>
  <c r="C2418" i="132"/>
  <c r="C2419" i="132" l="1"/>
  <c r="G2359" i="132"/>
  <c r="D2358" i="132"/>
  <c r="G2358" i="132" l="1"/>
  <c r="D2357" i="132"/>
  <c r="C2420" i="132"/>
  <c r="G2357" i="132" l="1"/>
  <c r="D2356" i="132"/>
  <c r="C2421" i="132"/>
  <c r="C2422" i="132" l="1"/>
  <c r="G2356" i="132"/>
  <c r="D2355" i="132"/>
  <c r="G2355" i="132" l="1"/>
  <c r="D2354" i="132"/>
  <c r="C2423" i="132"/>
  <c r="C2424" i="132" l="1"/>
  <c r="G2354" i="132"/>
  <c r="D2353" i="132"/>
  <c r="G2353" i="132" l="1"/>
  <c r="D2352" i="132"/>
  <c r="C2425" i="132"/>
  <c r="C2426" i="132" l="1"/>
  <c r="G2352" i="132"/>
  <c r="D2351" i="132"/>
  <c r="G2351" i="132" l="1"/>
  <c r="D2350" i="132"/>
  <c r="C2427" i="132"/>
  <c r="G2350" i="132" l="1"/>
  <c r="D2349" i="132"/>
  <c r="C2428" i="132"/>
  <c r="C2429" i="132" l="1"/>
  <c r="G2349" i="132"/>
  <c r="D2348" i="132"/>
  <c r="G2348" i="132" l="1"/>
  <c r="D2347" i="132"/>
  <c r="C2430" i="132"/>
  <c r="C2431" i="132" l="1"/>
  <c r="G2347" i="132"/>
  <c r="D2346" i="132"/>
  <c r="G2346" i="132" l="1"/>
  <c r="D2345" i="132"/>
  <c r="C2432" i="132"/>
  <c r="C2433" i="132" l="1"/>
  <c r="G2345" i="132"/>
  <c r="D2344" i="132"/>
  <c r="G2344" i="132" l="1"/>
  <c r="D2343" i="132"/>
  <c r="C2434" i="132"/>
  <c r="C2435" i="132" l="1"/>
  <c r="G2343" i="132"/>
  <c r="D2342" i="132"/>
  <c r="C2436" i="132" l="1"/>
  <c r="G2342" i="132"/>
  <c r="D2341" i="132"/>
  <c r="G2341" i="132" l="1"/>
  <c r="D2340" i="132"/>
  <c r="C2437" i="132"/>
  <c r="C2438" i="132" l="1"/>
  <c r="G2340" i="132"/>
  <c r="D2339" i="132"/>
  <c r="G2339" i="132" l="1"/>
  <c r="D2338" i="132"/>
  <c r="C2439" i="132"/>
  <c r="C2440" i="132" l="1"/>
  <c r="G2338" i="132"/>
  <c r="D2337" i="132"/>
  <c r="G2337" i="132" l="1"/>
  <c r="D2336" i="132"/>
  <c r="C2441" i="132"/>
  <c r="C2442" i="132" l="1"/>
  <c r="G2336" i="132"/>
  <c r="D2335" i="132"/>
  <c r="G2335" i="132" l="1"/>
  <c r="D2334" i="132"/>
  <c r="C2443" i="132"/>
  <c r="G2334" i="132" l="1"/>
  <c r="D2333" i="132"/>
  <c r="C2444" i="132"/>
  <c r="C2445" i="132" l="1"/>
  <c r="G2333" i="132"/>
  <c r="D2332" i="132"/>
  <c r="G2332" i="132" l="1"/>
  <c r="D2331" i="132"/>
  <c r="C2446" i="132"/>
  <c r="C2447" i="132" l="1"/>
  <c r="G2331" i="132"/>
  <c r="D2330" i="132"/>
  <c r="C2448" i="132" l="1"/>
  <c r="G2330" i="132"/>
  <c r="D2329" i="132"/>
  <c r="G2329" i="132" l="1"/>
  <c r="D2328" i="132"/>
  <c r="C2449" i="132"/>
  <c r="C2450" i="132" l="1"/>
  <c r="G2328" i="132"/>
  <c r="D2327" i="132"/>
  <c r="G2327" i="132" l="1"/>
  <c r="D2326" i="132"/>
  <c r="C2451" i="132"/>
  <c r="G2326" i="132" l="1"/>
  <c r="D2325" i="132"/>
  <c r="C2452" i="132"/>
  <c r="G2325" i="132" l="1"/>
  <c r="D2324" i="132"/>
  <c r="C2453" i="132"/>
  <c r="G2324" i="132" l="1"/>
  <c r="D2323" i="132"/>
  <c r="C2454" i="132"/>
  <c r="G2323" i="132" l="1"/>
  <c r="D2322" i="132"/>
  <c r="C2455" i="132"/>
  <c r="C2456" i="132" l="1"/>
  <c r="G2322" i="132"/>
  <c r="D2321" i="132"/>
  <c r="C2457" i="132" l="1"/>
  <c r="G2321" i="132"/>
  <c r="D2320" i="132"/>
  <c r="G2320" i="132" l="1"/>
  <c r="D2319" i="132"/>
  <c r="C2458" i="132"/>
  <c r="C2459" i="132" l="1"/>
  <c r="G2319" i="132"/>
  <c r="D2318" i="132"/>
  <c r="G2318" i="132" l="1"/>
  <c r="D2317" i="132"/>
  <c r="C2460" i="132"/>
  <c r="C2461" i="132" l="1"/>
  <c r="G2317" i="132"/>
  <c r="D2316" i="132"/>
  <c r="G2316" i="132" l="1"/>
  <c r="D2315" i="132"/>
  <c r="C2462" i="132"/>
  <c r="C2463" i="132" l="1"/>
  <c r="G2315" i="132"/>
  <c r="D2314" i="132"/>
  <c r="G2314" i="132" l="1"/>
  <c r="D2313" i="132"/>
  <c r="C2464" i="132"/>
  <c r="G2313" i="132" l="1"/>
  <c r="D2312" i="132"/>
  <c r="C2465" i="132"/>
  <c r="G2312" i="132" l="1"/>
  <c r="D2311" i="132"/>
  <c r="C2466" i="132"/>
  <c r="C2467" i="132" l="1"/>
  <c r="G2311" i="132"/>
  <c r="D2310" i="132"/>
  <c r="G2310" i="132" l="1"/>
  <c r="D2309" i="132"/>
  <c r="C2468" i="132"/>
  <c r="C2469" i="132" l="1"/>
  <c r="G2309" i="132"/>
  <c r="D2308" i="132"/>
  <c r="G2308" i="132" l="1"/>
  <c r="D2307" i="132"/>
  <c r="C2470" i="132"/>
  <c r="C2471" i="132" l="1"/>
  <c r="G2307" i="132"/>
  <c r="D2306" i="132"/>
  <c r="G2306" i="132" l="1"/>
  <c r="D2305" i="132"/>
  <c r="C2472" i="132"/>
  <c r="C2473" i="132" l="1"/>
  <c r="G2305" i="132"/>
  <c r="D2304" i="132"/>
  <c r="G2304" i="132" l="1"/>
  <c r="D2303" i="132"/>
  <c r="C2474" i="132"/>
  <c r="C2475" i="132" l="1"/>
  <c r="G2303" i="132"/>
  <c r="D2302" i="132"/>
  <c r="G2302" i="132" l="1"/>
  <c r="D2301" i="132"/>
  <c r="C2476" i="132"/>
  <c r="C2477" i="132" l="1"/>
  <c r="G2301" i="132"/>
  <c r="D2300" i="132"/>
  <c r="G2300" i="132" l="1"/>
  <c r="D2299" i="132"/>
  <c r="C2478" i="132"/>
  <c r="F2299" i="132" l="1"/>
  <c r="H2299" i="132" s="1"/>
  <c r="G2299" i="132"/>
  <c r="D2298" i="132"/>
  <c r="C2479" i="132"/>
  <c r="C2480" i="132" l="1"/>
  <c r="F2298" i="132"/>
  <c r="H2298" i="132" s="1"/>
  <c r="G2298" i="132"/>
  <c r="F2388" i="132"/>
  <c r="H2388" i="132" s="1"/>
  <c r="I2388" i="132" s="1"/>
  <c r="F2387" i="132"/>
  <c r="H2387" i="132" s="1"/>
  <c r="I2387" i="132" s="1"/>
  <c r="F2386" i="132"/>
  <c r="H2386" i="132" s="1"/>
  <c r="I2386" i="132" s="1"/>
  <c r="F2385" i="132"/>
  <c r="H2385" i="132" s="1"/>
  <c r="I2385" i="132" s="1"/>
  <c r="F2384" i="132"/>
  <c r="H2384" i="132" s="1"/>
  <c r="I2384" i="132" s="1"/>
  <c r="F2383" i="132"/>
  <c r="H2383" i="132" s="1"/>
  <c r="I2383" i="132" s="1"/>
  <c r="F2382" i="132"/>
  <c r="H2382" i="132" s="1"/>
  <c r="I2382" i="132" s="1"/>
  <c r="F2381" i="132"/>
  <c r="H2381" i="132" s="1"/>
  <c r="I2381" i="132" s="1"/>
  <c r="F2380" i="132"/>
  <c r="H2380" i="132" s="1"/>
  <c r="I2380" i="132" s="1"/>
  <c r="F2379" i="132"/>
  <c r="H2379" i="132" s="1"/>
  <c r="I2379" i="132" s="1"/>
  <c r="F2378" i="132"/>
  <c r="H2378" i="132" s="1"/>
  <c r="I2378" i="132" s="1"/>
  <c r="F2377" i="132"/>
  <c r="H2377" i="132" s="1"/>
  <c r="I2377" i="132" s="1"/>
  <c r="F2376" i="132"/>
  <c r="H2376" i="132" s="1"/>
  <c r="I2376" i="132" s="1"/>
  <c r="F2375" i="132"/>
  <c r="H2375" i="132" s="1"/>
  <c r="I2375" i="132" s="1"/>
  <c r="F2374" i="132"/>
  <c r="H2374" i="132" s="1"/>
  <c r="I2374" i="132" s="1"/>
  <c r="F2373" i="132"/>
  <c r="H2373" i="132" s="1"/>
  <c r="I2373" i="132" s="1"/>
  <c r="F2372" i="132"/>
  <c r="H2372" i="132" s="1"/>
  <c r="I2372" i="132" s="1"/>
  <c r="F2371" i="132"/>
  <c r="H2371" i="132" s="1"/>
  <c r="I2371" i="132" s="1"/>
  <c r="F2370" i="132"/>
  <c r="H2370" i="132" s="1"/>
  <c r="I2370" i="132" s="1"/>
  <c r="F2369" i="132"/>
  <c r="H2369" i="132" s="1"/>
  <c r="I2369" i="132" s="1"/>
  <c r="F2368" i="132"/>
  <c r="H2368" i="132" s="1"/>
  <c r="I2368" i="132" s="1"/>
  <c r="F2367" i="132"/>
  <c r="H2367" i="132" s="1"/>
  <c r="I2367" i="132" s="1"/>
  <c r="F2366" i="132"/>
  <c r="H2366" i="132" s="1"/>
  <c r="I2366" i="132" s="1"/>
  <c r="F2365" i="132"/>
  <c r="H2365" i="132" s="1"/>
  <c r="I2365" i="132" s="1"/>
  <c r="F2364" i="132"/>
  <c r="H2364" i="132" s="1"/>
  <c r="I2364" i="132" s="1"/>
  <c r="F2363" i="132"/>
  <c r="H2363" i="132" s="1"/>
  <c r="I2363" i="132" s="1"/>
  <c r="F2362" i="132"/>
  <c r="H2362" i="132" s="1"/>
  <c r="I2362" i="132" s="1"/>
  <c r="F2361" i="132"/>
  <c r="H2361" i="132" s="1"/>
  <c r="I2361" i="132" s="1"/>
  <c r="F2360" i="132"/>
  <c r="H2360" i="132" s="1"/>
  <c r="I2360" i="132" s="1"/>
  <c r="F2359" i="132"/>
  <c r="H2359" i="132" s="1"/>
  <c r="I2359" i="132" s="1"/>
  <c r="F2358" i="132"/>
  <c r="H2358" i="132" s="1"/>
  <c r="I2358" i="132" s="1"/>
  <c r="F2357" i="132"/>
  <c r="H2357" i="132" s="1"/>
  <c r="I2357" i="132" s="1"/>
  <c r="F2356" i="132"/>
  <c r="H2356" i="132" s="1"/>
  <c r="I2356" i="132" s="1"/>
  <c r="F2355" i="132"/>
  <c r="H2355" i="132" s="1"/>
  <c r="I2355" i="132" s="1"/>
  <c r="F2354" i="132"/>
  <c r="H2354" i="132" s="1"/>
  <c r="I2354" i="132" s="1"/>
  <c r="F2353" i="132"/>
  <c r="H2353" i="132" s="1"/>
  <c r="I2353" i="132" s="1"/>
  <c r="F2352" i="132"/>
  <c r="H2352" i="132" s="1"/>
  <c r="I2352" i="132" s="1"/>
  <c r="F2351" i="132"/>
  <c r="H2351" i="132" s="1"/>
  <c r="I2351" i="132" s="1"/>
  <c r="F2350" i="132"/>
  <c r="H2350" i="132" s="1"/>
  <c r="I2350" i="132" s="1"/>
  <c r="F2349" i="132"/>
  <c r="H2349" i="132" s="1"/>
  <c r="I2349" i="132" s="1"/>
  <c r="F2348" i="132"/>
  <c r="H2348" i="132" s="1"/>
  <c r="I2348" i="132" s="1"/>
  <c r="F2347" i="132"/>
  <c r="H2347" i="132" s="1"/>
  <c r="I2347" i="132" s="1"/>
  <c r="F2346" i="132"/>
  <c r="H2346" i="132" s="1"/>
  <c r="I2346" i="132" s="1"/>
  <c r="F2345" i="132"/>
  <c r="H2345" i="132" s="1"/>
  <c r="I2345" i="132" s="1"/>
  <c r="F2344" i="132"/>
  <c r="H2344" i="132" s="1"/>
  <c r="I2344" i="132" s="1"/>
  <c r="F2343" i="132"/>
  <c r="H2343" i="132" s="1"/>
  <c r="I2343" i="132" s="1"/>
  <c r="F2342" i="132"/>
  <c r="H2342" i="132" s="1"/>
  <c r="I2342" i="132" s="1"/>
  <c r="F2341" i="132"/>
  <c r="H2341" i="132" s="1"/>
  <c r="I2341" i="132" s="1"/>
  <c r="F2340" i="132"/>
  <c r="H2340" i="132" s="1"/>
  <c r="I2340" i="132" s="1"/>
  <c r="F2339" i="132"/>
  <c r="H2339" i="132" s="1"/>
  <c r="I2339" i="132" s="1"/>
  <c r="F2338" i="132"/>
  <c r="H2338" i="132" s="1"/>
  <c r="I2338" i="132" s="1"/>
  <c r="F2337" i="132"/>
  <c r="H2337" i="132" s="1"/>
  <c r="I2337" i="132" s="1"/>
  <c r="F2336" i="132"/>
  <c r="H2336" i="132" s="1"/>
  <c r="I2336" i="132" s="1"/>
  <c r="F2335" i="132"/>
  <c r="H2335" i="132" s="1"/>
  <c r="I2335" i="132" s="1"/>
  <c r="F2334" i="132"/>
  <c r="H2334" i="132" s="1"/>
  <c r="I2334" i="132" s="1"/>
  <c r="F2333" i="132"/>
  <c r="H2333" i="132" s="1"/>
  <c r="I2333" i="132" s="1"/>
  <c r="F2332" i="132"/>
  <c r="H2332" i="132" s="1"/>
  <c r="I2332" i="132" s="1"/>
  <c r="F2331" i="132"/>
  <c r="H2331" i="132" s="1"/>
  <c r="I2331" i="132" s="1"/>
  <c r="F2330" i="132"/>
  <c r="H2330" i="132" s="1"/>
  <c r="I2330" i="132" s="1"/>
  <c r="F2329" i="132"/>
  <c r="H2329" i="132" s="1"/>
  <c r="I2329" i="132" s="1"/>
  <c r="F2328" i="132"/>
  <c r="H2328" i="132" s="1"/>
  <c r="I2328" i="132" s="1"/>
  <c r="F2327" i="132"/>
  <c r="H2327" i="132" s="1"/>
  <c r="I2327" i="132" s="1"/>
  <c r="F2326" i="132"/>
  <c r="H2326" i="132" s="1"/>
  <c r="I2326" i="132" s="1"/>
  <c r="F2325" i="132"/>
  <c r="H2325" i="132" s="1"/>
  <c r="I2325" i="132" s="1"/>
  <c r="F2324" i="132"/>
  <c r="H2324" i="132" s="1"/>
  <c r="I2324" i="132" s="1"/>
  <c r="F2323" i="132"/>
  <c r="H2323" i="132" s="1"/>
  <c r="I2323" i="132" s="1"/>
  <c r="F2322" i="132"/>
  <c r="H2322" i="132" s="1"/>
  <c r="I2322" i="132" s="1"/>
  <c r="F2321" i="132"/>
  <c r="H2321" i="132" s="1"/>
  <c r="I2321" i="132" s="1"/>
  <c r="F2320" i="132"/>
  <c r="H2320" i="132" s="1"/>
  <c r="I2320" i="132" s="1"/>
  <c r="F2319" i="132"/>
  <c r="H2319" i="132" s="1"/>
  <c r="I2319" i="132" s="1"/>
  <c r="F2318" i="132"/>
  <c r="H2318" i="132" s="1"/>
  <c r="I2318" i="132" s="1"/>
  <c r="F2317" i="132"/>
  <c r="H2317" i="132" s="1"/>
  <c r="I2317" i="132" s="1"/>
  <c r="F2316" i="132"/>
  <c r="H2316" i="132" s="1"/>
  <c r="I2316" i="132" s="1"/>
  <c r="F2315" i="132"/>
  <c r="H2315" i="132" s="1"/>
  <c r="I2315" i="132" s="1"/>
  <c r="F2314" i="132"/>
  <c r="H2314" i="132" s="1"/>
  <c r="I2314" i="132" s="1"/>
  <c r="F2313" i="132"/>
  <c r="H2313" i="132" s="1"/>
  <c r="I2313" i="132" s="1"/>
  <c r="F2312" i="132"/>
  <c r="H2312" i="132" s="1"/>
  <c r="I2312" i="132" s="1"/>
  <c r="F2311" i="132"/>
  <c r="H2311" i="132" s="1"/>
  <c r="I2311" i="132" s="1"/>
  <c r="F2310" i="132"/>
  <c r="H2310" i="132" s="1"/>
  <c r="I2310" i="132" s="1"/>
  <c r="F2309" i="132"/>
  <c r="H2309" i="132" s="1"/>
  <c r="I2309" i="132" s="1"/>
  <c r="F2308" i="132"/>
  <c r="H2308" i="132" s="1"/>
  <c r="I2308" i="132" s="1"/>
  <c r="F2307" i="132"/>
  <c r="H2307" i="132" s="1"/>
  <c r="I2307" i="132" s="1"/>
  <c r="F2306" i="132"/>
  <c r="H2306" i="132" s="1"/>
  <c r="I2306" i="132" s="1"/>
  <c r="F2305" i="132"/>
  <c r="H2305" i="132" s="1"/>
  <c r="I2305" i="132" s="1"/>
  <c r="F2304" i="132"/>
  <c r="H2304" i="132" s="1"/>
  <c r="I2304" i="132" s="1"/>
  <c r="F2303" i="132"/>
  <c r="H2303" i="132" s="1"/>
  <c r="I2303" i="132" s="1"/>
  <c r="F2302" i="132"/>
  <c r="H2302" i="132" s="1"/>
  <c r="I2302" i="132" s="1"/>
  <c r="F2301" i="132"/>
  <c r="H2301" i="132" s="1"/>
  <c r="I2301" i="132" s="1"/>
  <c r="F2300" i="132"/>
  <c r="H2300" i="132" s="1"/>
  <c r="I2300" i="132" s="1"/>
  <c r="I2299" i="132"/>
  <c r="I2298" i="132" l="1"/>
  <c r="D2480" i="132"/>
  <c r="C2481" i="132"/>
  <c r="C2482" i="132" l="1"/>
  <c r="G2480" i="132"/>
  <c r="D2479" i="132"/>
  <c r="G2479" i="132" l="1"/>
  <c r="D2478" i="132"/>
  <c r="C2483" i="132"/>
  <c r="C2484" i="132" l="1"/>
  <c r="G2478" i="132"/>
  <c r="D2477" i="132"/>
  <c r="G2477" i="132" l="1"/>
  <c r="D2476" i="132"/>
  <c r="C2485" i="132"/>
  <c r="C2486" i="132" l="1"/>
  <c r="G2476" i="132"/>
  <c r="D2475" i="132"/>
  <c r="G2475" i="132" l="1"/>
  <c r="D2474" i="132"/>
  <c r="C2487" i="132"/>
  <c r="C2488" i="132" l="1"/>
  <c r="G2474" i="132"/>
  <c r="D2473" i="132"/>
  <c r="G2473" i="132" l="1"/>
  <c r="D2472" i="132"/>
  <c r="C2489" i="132"/>
  <c r="G2472" i="132" l="1"/>
  <c r="D2471" i="132"/>
  <c r="C2490" i="132"/>
  <c r="C2491" i="132" l="1"/>
  <c r="G2471" i="132"/>
  <c r="D2470" i="132"/>
  <c r="G2470" i="132" l="1"/>
  <c r="D2469" i="132"/>
  <c r="C2492" i="132"/>
  <c r="C2493" i="132" l="1"/>
  <c r="G2469" i="132"/>
  <c r="D2468" i="132"/>
  <c r="G2468" i="132" l="1"/>
  <c r="D2467" i="132"/>
  <c r="C2494" i="132"/>
  <c r="C2495" i="132" l="1"/>
  <c r="G2467" i="132"/>
  <c r="D2466" i="132"/>
  <c r="G2466" i="132" l="1"/>
  <c r="D2465" i="132"/>
  <c r="C2496" i="132"/>
  <c r="C2497" i="132" l="1"/>
  <c r="G2465" i="132"/>
  <c r="D2464" i="132"/>
  <c r="C2498" i="132" l="1"/>
  <c r="G2464" i="132"/>
  <c r="D2463" i="132"/>
  <c r="G2463" i="132" l="1"/>
  <c r="D2462" i="132"/>
  <c r="C2499" i="132"/>
  <c r="C2500" i="132" l="1"/>
  <c r="G2462" i="132"/>
  <c r="D2461" i="132"/>
  <c r="G2461" i="132" l="1"/>
  <c r="D2460" i="132"/>
  <c r="C2501" i="132"/>
  <c r="C2502" i="132" l="1"/>
  <c r="G2460" i="132"/>
  <c r="D2459" i="132"/>
  <c r="G2459" i="132" l="1"/>
  <c r="D2458" i="132"/>
  <c r="C2503" i="132"/>
  <c r="C2504" i="132" l="1"/>
  <c r="G2458" i="132"/>
  <c r="D2457" i="132"/>
  <c r="G2457" i="132" l="1"/>
  <c r="D2456" i="132"/>
  <c r="C2505" i="132"/>
  <c r="C2506" i="132" l="1"/>
  <c r="G2456" i="132"/>
  <c r="D2455" i="132"/>
  <c r="G2455" i="132" l="1"/>
  <c r="D2454" i="132"/>
  <c r="C2507" i="132"/>
  <c r="C2508" i="132" l="1"/>
  <c r="G2454" i="132"/>
  <c r="D2453" i="132"/>
  <c r="G2453" i="132" l="1"/>
  <c r="D2452" i="132"/>
  <c r="C2509" i="132"/>
  <c r="C2510" i="132" l="1"/>
  <c r="G2452" i="132"/>
  <c r="D2451" i="132"/>
  <c r="G2451" i="132" l="1"/>
  <c r="D2450" i="132"/>
  <c r="C2511" i="132"/>
  <c r="C2512" i="132" l="1"/>
  <c r="G2450" i="132"/>
  <c r="D2449" i="132"/>
  <c r="G2449" i="132" l="1"/>
  <c r="D2448" i="132"/>
  <c r="C2513" i="132"/>
  <c r="G2448" i="132" l="1"/>
  <c r="D2447" i="132"/>
  <c r="C2514" i="132"/>
  <c r="C2515" i="132" l="1"/>
  <c r="G2447" i="132"/>
  <c r="D2446" i="132"/>
  <c r="G2446" i="132" l="1"/>
  <c r="D2445" i="132"/>
  <c r="C2516" i="132"/>
  <c r="C2517" i="132" l="1"/>
  <c r="G2445" i="132"/>
  <c r="D2444" i="132"/>
  <c r="G2444" i="132" l="1"/>
  <c r="D2443" i="132"/>
  <c r="C2518" i="132"/>
  <c r="C2519" i="132" l="1"/>
  <c r="G2443" i="132"/>
  <c r="D2442" i="132"/>
  <c r="G2442" i="132" l="1"/>
  <c r="D2441" i="132"/>
  <c r="C2520" i="132"/>
  <c r="C2521" i="132" l="1"/>
  <c r="G2441" i="132"/>
  <c r="D2440" i="132"/>
  <c r="G2440" i="132" l="1"/>
  <c r="D2439" i="132"/>
  <c r="C2522" i="132"/>
  <c r="C2523" i="132" l="1"/>
  <c r="G2439" i="132"/>
  <c r="D2438" i="132"/>
  <c r="G2438" i="132" l="1"/>
  <c r="D2437" i="132"/>
  <c r="C2524" i="132"/>
  <c r="C2525" i="132" l="1"/>
  <c r="G2437" i="132"/>
  <c r="D2436" i="132"/>
  <c r="G2436" i="132" l="1"/>
  <c r="D2435" i="132"/>
  <c r="C2526" i="132"/>
  <c r="C2527" i="132" l="1"/>
  <c r="G2435" i="132"/>
  <c r="D2434" i="132"/>
  <c r="C2528" i="132" l="1"/>
  <c r="G2434" i="132"/>
  <c r="D2433" i="132"/>
  <c r="G2433" i="132" l="1"/>
  <c r="D2432" i="132"/>
  <c r="C2529" i="132"/>
  <c r="G2432" i="132" l="1"/>
  <c r="D2431" i="132"/>
  <c r="C2530" i="132"/>
  <c r="C2531" i="132" l="1"/>
  <c r="G2431" i="132"/>
  <c r="D2430" i="132"/>
  <c r="G2430" i="132" l="1"/>
  <c r="D2429" i="132"/>
  <c r="C2532" i="132"/>
  <c r="C2533" i="132" l="1"/>
  <c r="G2429" i="132"/>
  <c r="D2428" i="132"/>
  <c r="G2428" i="132" l="1"/>
  <c r="D2427" i="132"/>
  <c r="C2534" i="132"/>
  <c r="C2535" i="132" l="1"/>
  <c r="G2427" i="132"/>
  <c r="D2426" i="132"/>
  <c r="G2426" i="132" l="1"/>
  <c r="D2425" i="132"/>
  <c r="C2536" i="132"/>
  <c r="G2425" i="132" l="1"/>
  <c r="D2424" i="132"/>
  <c r="C2537" i="132"/>
  <c r="C2538" i="132" l="1"/>
  <c r="G2424" i="132"/>
  <c r="D2423" i="132"/>
  <c r="G2423" i="132" l="1"/>
  <c r="D2422" i="132"/>
  <c r="C2539" i="132"/>
  <c r="C2540" i="132" l="1"/>
  <c r="G2422" i="132"/>
  <c r="D2421" i="132"/>
  <c r="G2421" i="132" l="1"/>
  <c r="D2420" i="132"/>
  <c r="C2541" i="132"/>
  <c r="C2542" i="132" l="1"/>
  <c r="G2420" i="132"/>
  <c r="D2419" i="132"/>
  <c r="G2419" i="132" l="1"/>
  <c r="D2418" i="132"/>
  <c r="C2543" i="132"/>
  <c r="G2418" i="132" l="1"/>
  <c r="D2417" i="132"/>
  <c r="C2544" i="132"/>
  <c r="C2545" i="132" l="1"/>
  <c r="G2417" i="132"/>
  <c r="D2416" i="132"/>
  <c r="G2416" i="132" l="1"/>
  <c r="D2415" i="132"/>
  <c r="C2546" i="132"/>
  <c r="C2547" i="132" l="1"/>
  <c r="G2415" i="132"/>
  <c r="D2414" i="132"/>
  <c r="G2414" i="132" l="1"/>
  <c r="D2413" i="132"/>
  <c r="C2548" i="132"/>
  <c r="G2413" i="132" l="1"/>
  <c r="D2412" i="132"/>
  <c r="C2549" i="132"/>
  <c r="C2550" i="132" l="1"/>
  <c r="G2412" i="132"/>
  <c r="D2411" i="132"/>
  <c r="G2411" i="132" l="1"/>
  <c r="D2410" i="132"/>
  <c r="C2551" i="132"/>
  <c r="C2552" i="132" l="1"/>
  <c r="G2410" i="132"/>
  <c r="D2409" i="132"/>
  <c r="G2409" i="132" l="1"/>
  <c r="D2408" i="132"/>
  <c r="C2553" i="132"/>
  <c r="G2408" i="132" l="1"/>
  <c r="D2407" i="132"/>
  <c r="C2554" i="132"/>
  <c r="C2555" i="132" l="1"/>
  <c r="G2407" i="132"/>
  <c r="D2406" i="132"/>
  <c r="G2406" i="132" l="1"/>
  <c r="D2405" i="132"/>
  <c r="C2556" i="132"/>
  <c r="C2557" i="132" l="1"/>
  <c r="G2405" i="132"/>
  <c r="D2404" i="132"/>
  <c r="G2404" i="132" l="1"/>
  <c r="D2403" i="132"/>
  <c r="C2558" i="132"/>
  <c r="C2559" i="132" l="1"/>
  <c r="G2403" i="132"/>
  <c r="D2402" i="132"/>
  <c r="G2402" i="132" l="1"/>
  <c r="D2401" i="132"/>
  <c r="C2560" i="132"/>
  <c r="C2561" i="132" l="1"/>
  <c r="G2401" i="132"/>
  <c r="D2400" i="132"/>
  <c r="G2400" i="132" l="1"/>
  <c r="D2399" i="132"/>
  <c r="C2562" i="132"/>
  <c r="C2563" i="132" l="1"/>
  <c r="G2399" i="132"/>
  <c r="D2398" i="132"/>
  <c r="G2398" i="132" l="1"/>
  <c r="D2397" i="132"/>
  <c r="C2564" i="132"/>
  <c r="G2397" i="132" l="1"/>
  <c r="D2396" i="132"/>
  <c r="C2565" i="132"/>
  <c r="C2566" i="132" l="1"/>
  <c r="G2396" i="132"/>
  <c r="D2395" i="132"/>
  <c r="G2395" i="132" l="1"/>
  <c r="D2394" i="132"/>
  <c r="C2567" i="132"/>
  <c r="G2394" i="132" l="1"/>
  <c r="D2393" i="132"/>
  <c r="C2568" i="132"/>
  <c r="C2569" i="132" l="1"/>
  <c r="G2393" i="132"/>
  <c r="D2392" i="132"/>
  <c r="G2392" i="132" l="1"/>
  <c r="D2391" i="132"/>
  <c r="C2570" i="132"/>
  <c r="C2571" i="132" l="1"/>
  <c r="G2391" i="132"/>
  <c r="D2390" i="132"/>
  <c r="F2390" i="132" l="1"/>
  <c r="H2390" i="132" s="1"/>
  <c r="G2390" i="132"/>
  <c r="D2389" i="132"/>
  <c r="C2572" i="132"/>
  <c r="F2389" i="132" l="1"/>
  <c r="H2389" i="132" s="1"/>
  <c r="G2389" i="132"/>
  <c r="F2480" i="132"/>
  <c r="H2480" i="132" s="1"/>
  <c r="I2480" i="132" s="1"/>
  <c r="F2479" i="132"/>
  <c r="H2479" i="132" s="1"/>
  <c r="I2479" i="132" s="1"/>
  <c r="F2478" i="132"/>
  <c r="H2478" i="132" s="1"/>
  <c r="I2478" i="132" s="1"/>
  <c r="F2477" i="132"/>
  <c r="H2477" i="132" s="1"/>
  <c r="I2477" i="132" s="1"/>
  <c r="F2476" i="132"/>
  <c r="H2476" i="132" s="1"/>
  <c r="I2476" i="132" s="1"/>
  <c r="F2475" i="132"/>
  <c r="H2475" i="132" s="1"/>
  <c r="I2475" i="132" s="1"/>
  <c r="F2474" i="132"/>
  <c r="H2474" i="132" s="1"/>
  <c r="I2474" i="132" s="1"/>
  <c r="F2473" i="132"/>
  <c r="H2473" i="132" s="1"/>
  <c r="I2473" i="132" s="1"/>
  <c r="F2472" i="132"/>
  <c r="H2472" i="132" s="1"/>
  <c r="I2472" i="132" s="1"/>
  <c r="F2471" i="132"/>
  <c r="H2471" i="132" s="1"/>
  <c r="I2471" i="132" s="1"/>
  <c r="F2470" i="132"/>
  <c r="H2470" i="132" s="1"/>
  <c r="I2470" i="132" s="1"/>
  <c r="F2469" i="132"/>
  <c r="H2469" i="132" s="1"/>
  <c r="I2469" i="132" s="1"/>
  <c r="F2468" i="132"/>
  <c r="H2468" i="132" s="1"/>
  <c r="I2468" i="132" s="1"/>
  <c r="F2467" i="132"/>
  <c r="H2467" i="132" s="1"/>
  <c r="I2467" i="132" s="1"/>
  <c r="F2466" i="132"/>
  <c r="H2466" i="132" s="1"/>
  <c r="I2466" i="132" s="1"/>
  <c r="F2465" i="132"/>
  <c r="H2465" i="132" s="1"/>
  <c r="I2465" i="132" s="1"/>
  <c r="F2464" i="132"/>
  <c r="H2464" i="132" s="1"/>
  <c r="I2464" i="132" s="1"/>
  <c r="F2463" i="132"/>
  <c r="H2463" i="132" s="1"/>
  <c r="I2463" i="132" s="1"/>
  <c r="F2462" i="132"/>
  <c r="H2462" i="132" s="1"/>
  <c r="I2462" i="132" s="1"/>
  <c r="F2461" i="132"/>
  <c r="H2461" i="132" s="1"/>
  <c r="I2461" i="132" s="1"/>
  <c r="F2460" i="132"/>
  <c r="H2460" i="132" s="1"/>
  <c r="I2460" i="132" s="1"/>
  <c r="F2459" i="132"/>
  <c r="H2459" i="132" s="1"/>
  <c r="I2459" i="132" s="1"/>
  <c r="F2458" i="132"/>
  <c r="H2458" i="132" s="1"/>
  <c r="I2458" i="132" s="1"/>
  <c r="F2457" i="132"/>
  <c r="H2457" i="132" s="1"/>
  <c r="I2457" i="132" s="1"/>
  <c r="F2456" i="132"/>
  <c r="H2456" i="132" s="1"/>
  <c r="I2456" i="132" s="1"/>
  <c r="F2455" i="132"/>
  <c r="H2455" i="132" s="1"/>
  <c r="I2455" i="132" s="1"/>
  <c r="F2454" i="132"/>
  <c r="H2454" i="132" s="1"/>
  <c r="I2454" i="132" s="1"/>
  <c r="F2453" i="132"/>
  <c r="H2453" i="132" s="1"/>
  <c r="I2453" i="132" s="1"/>
  <c r="F2452" i="132"/>
  <c r="H2452" i="132" s="1"/>
  <c r="I2452" i="132" s="1"/>
  <c r="F2451" i="132"/>
  <c r="H2451" i="132" s="1"/>
  <c r="I2451" i="132" s="1"/>
  <c r="F2450" i="132"/>
  <c r="H2450" i="132" s="1"/>
  <c r="I2450" i="132" s="1"/>
  <c r="F2449" i="132"/>
  <c r="H2449" i="132" s="1"/>
  <c r="I2449" i="132" s="1"/>
  <c r="F2448" i="132"/>
  <c r="H2448" i="132" s="1"/>
  <c r="I2448" i="132" s="1"/>
  <c r="F2447" i="132"/>
  <c r="H2447" i="132" s="1"/>
  <c r="I2447" i="132" s="1"/>
  <c r="F2446" i="132"/>
  <c r="H2446" i="132" s="1"/>
  <c r="I2446" i="132" s="1"/>
  <c r="F2445" i="132"/>
  <c r="H2445" i="132" s="1"/>
  <c r="I2445" i="132" s="1"/>
  <c r="F2444" i="132"/>
  <c r="H2444" i="132" s="1"/>
  <c r="I2444" i="132" s="1"/>
  <c r="F2443" i="132"/>
  <c r="H2443" i="132" s="1"/>
  <c r="I2443" i="132" s="1"/>
  <c r="F2442" i="132"/>
  <c r="H2442" i="132" s="1"/>
  <c r="I2442" i="132" s="1"/>
  <c r="F2441" i="132"/>
  <c r="H2441" i="132" s="1"/>
  <c r="I2441" i="132" s="1"/>
  <c r="F2440" i="132"/>
  <c r="H2440" i="132" s="1"/>
  <c r="I2440" i="132" s="1"/>
  <c r="F2439" i="132"/>
  <c r="H2439" i="132" s="1"/>
  <c r="I2439" i="132" s="1"/>
  <c r="F2438" i="132"/>
  <c r="H2438" i="132" s="1"/>
  <c r="I2438" i="132" s="1"/>
  <c r="F2437" i="132"/>
  <c r="H2437" i="132" s="1"/>
  <c r="I2437" i="132" s="1"/>
  <c r="F2436" i="132"/>
  <c r="H2436" i="132" s="1"/>
  <c r="I2436" i="132" s="1"/>
  <c r="F2435" i="132"/>
  <c r="H2435" i="132" s="1"/>
  <c r="I2435" i="132" s="1"/>
  <c r="F2434" i="132"/>
  <c r="H2434" i="132" s="1"/>
  <c r="I2434" i="132" s="1"/>
  <c r="F2433" i="132"/>
  <c r="H2433" i="132" s="1"/>
  <c r="I2433" i="132" s="1"/>
  <c r="F2432" i="132"/>
  <c r="H2432" i="132" s="1"/>
  <c r="I2432" i="132" s="1"/>
  <c r="F2431" i="132"/>
  <c r="H2431" i="132" s="1"/>
  <c r="I2431" i="132" s="1"/>
  <c r="F2430" i="132"/>
  <c r="H2430" i="132" s="1"/>
  <c r="I2430" i="132" s="1"/>
  <c r="F2429" i="132"/>
  <c r="H2429" i="132" s="1"/>
  <c r="I2429" i="132" s="1"/>
  <c r="F2428" i="132"/>
  <c r="H2428" i="132" s="1"/>
  <c r="I2428" i="132" s="1"/>
  <c r="F2427" i="132"/>
  <c r="H2427" i="132" s="1"/>
  <c r="I2427" i="132" s="1"/>
  <c r="F2426" i="132"/>
  <c r="H2426" i="132" s="1"/>
  <c r="I2426" i="132" s="1"/>
  <c r="F2425" i="132"/>
  <c r="H2425" i="132" s="1"/>
  <c r="I2425" i="132" s="1"/>
  <c r="F2424" i="132"/>
  <c r="H2424" i="132" s="1"/>
  <c r="I2424" i="132" s="1"/>
  <c r="F2423" i="132"/>
  <c r="H2423" i="132" s="1"/>
  <c r="I2423" i="132" s="1"/>
  <c r="F2422" i="132"/>
  <c r="H2422" i="132" s="1"/>
  <c r="I2422" i="132" s="1"/>
  <c r="F2421" i="132"/>
  <c r="H2421" i="132" s="1"/>
  <c r="I2421" i="132" s="1"/>
  <c r="F2420" i="132"/>
  <c r="H2420" i="132" s="1"/>
  <c r="I2420" i="132" s="1"/>
  <c r="F2419" i="132"/>
  <c r="H2419" i="132" s="1"/>
  <c r="I2419" i="132" s="1"/>
  <c r="F2418" i="132"/>
  <c r="H2418" i="132" s="1"/>
  <c r="I2418" i="132" s="1"/>
  <c r="F2417" i="132"/>
  <c r="H2417" i="132" s="1"/>
  <c r="I2417" i="132" s="1"/>
  <c r="F2416" i="132"/>
  <c r="H2416" i="132" s="1"/>
  <c r="I2416" i="132" s="1"/>
  <c r="F2415" i="132"/>
  <c r="H2415" i="132" s="1"/>
  <c r="I2415" i="132" s="1"/>
  <c r="F2414" i="132"/>
  <c r="H2414" i="132" s="1"/>
  <c r="I2414" i="132" s="1"/>
  <c r="F2413" i="132"/>
  <c r="H2413" i="132" s="1"/>
  <c r="I2413" i="132" s="1"/>
  <c r="F2412" i="132"/>
  <c r="H2412" i="132" s="1"/>
  <c r="I2412" i="132" s="1"/>
  <c r="F2411" i="132"/>
  <c r="H2411" i="132" s="1"/>
  <c r="I2411" i="132" s="1"/>
  <c r="F2410" i="132"/>
  <c r="H2410" i="132" s="1"/>
  <c r="I2410" i="132" s="1"/>
  <c r="F2409" i="132"/>
  <c r="H2409" i="132" s="1"/>
  <c r="I2409" i="132" s="1"/>
  <c r="F2408" i="132"/>
  <c r="H2408" i="132" s="1"/>
  <c r="I2408" i="132" s="1"/>
  <c r="F2407" i="132"/>
  <c r="H2407" i="132" s="1"/>
  <c r="I2407" i="132" s="1"/>
  <c r="F2406" i="132"/>
  <c r="H2406" i="132" s="1"/>
  <c r="I2406" i="132" s="1"/>
  <c r="F2405" i="132"/>
  <c r="H2405" i="132" s="1"/>
  <c r="I2405" i="132" s="1"/>
  <c r="F2404" i="132"/>
  <c r="H2404" i="132" s="1"/>
  <c r="I2404" i="132" s="1"/>
  <c r="F2403" i="132"/>
  <c r="H2403" i="132" s="1"/>
  <c r="I2403" i="132" s="1"/>
  <c r="F2402" i="132"/>
  <c r="H2402" i="132" s="1"/>
  <c r="I2402" i="132" s="1"/>
  <c r="F2401" i="132"/>
  <c r="H2401" i="132" s="1"/>
  <c r="I2401" i="132" s="1"/>
  <c r="F2400" i="132"/>
  <c r="H2400" i="132" s="1"/>
  <c r="I2400" i="132" s="1"/>
  <c r="F2399" i="132"/>
  <c r="H2399" i="132" s="1"/>
  <c r="I2399" i="132" s="1"/>
  <c r="F2398" i="132"/>
  <c r="H2398" i="132" s="1"/>
  <c r="I2398" i="132" s="1"/>
  <c r="F2397" i="132"/>
  <c r="H2397" i="132" s="1"/>
  <c r="I2397" i="132" s="1"/>
  <c r="F2396" i="132"/>
  <c r="H2396" i="132" s="1"/>
  <c r="I2396" i="132" s="1"/>
  <c r="F2395" i="132"/>
  <c r="H2395" i="132" s="1"/>
  <c r="I2395" i="132" s="1"/>
  <c r="F2394" i="132"/>
  <c r="H2394" i="132" s="1"/>
  <c r="I2394" i="132" s="1"/>
  <c r="F2393" i="132"/>
  <c r="H2393" i="132" s="1"/>
  <c r="I2393" i="132" s="1"/>
  <c r="F2392" i="132"/>
  <c r="H2392" i="132" s="1"/>
  <c r="I2392" i="132" s="1"/>
  <c r="F2391" i="132"/>
  <c r="H2391" i="132" s="1"/>
  <c r="I2391" i="132" s="1"/>
  <c r="C2573" i="132"/>
  <c r="D2572" i="132"/>
  <c r="I2390" i="132"/>
  <c r="G2572" i="132" l="1"/>
  <c r="D2571" i="132"/>
  <c r="C2574" i="132"/>
  <c r="I2389" i="132"/>
  <c r="G2571" i="132" l="1"/>
  <c r="D2570" i="132"/>
  <c r="C2575" i="132"/>
  <c r="C2576" i="132" l="1"/>
  <c r="G2570" i="132"/>
  <c r="D2569" i="132"/>
  <c r="G2569" i="132" l="1"/>
  <c r="D2568" i="132"/>
  <c r="C2577" i="132"/>
  <c r="C2578" i="132" l="1"/>
  <c r="G2568" i="132"/>
  <c r="D2567" i="132"/>
  <c r="G2567" i="132" l="1"/>
  <c r="D2566" i="132"/>
  <c r="C2579" i="132"/>
  <c r="G2566" i="132" l="1"/>
  <c r="D2565" i="132"/>
  <c r="C2580" i="132"/>
  <c r="C2581" i="132" l="1"/>
  <c r="G2565" i="132"/>
  <c r="D2564" i="132"/>
  <c r="G2564" i="132" l="1"/>
  <c r="D2563" i="132"/>
  <c r="C2582" i="132"/>
  <c r="C2583" i="132" l="1"/>
  <c r="G2563" i="132"/>
  <c r="D2562" i="132"/>
  <c r="G2562" i="132" l="1"/>
  <c r="D2561" i="132"/>
  <c r="C2584" i="132"/>
  <c r="C2585" i="132" l="1"/>
  <c r="G2561" i="132"/>
  <c r="D2560" i="132"/>
  <c r="G2560" i="132" l="1"/>
  <c r="D2559" i="132"/>
  <c r="C2586" i="132"/>
  <c r="G2559" i="132" l="1"/>
  <c r="D2558" i="132"/>
  <c r="C2587" i="132"/>
  <c r="C2588" i="132" l="1"/>
  <c r="G2558" i="132"/>
  <c r="D2557" i="132"/>
  <c r="G2557" i="132" l="1"/>
  <c r="D2556" i="132"/>
  <c r="C2589" i="132"/>
  <c r="C2590" i="132" l="1"/>
  <c r="G2556" i="132"/>
  <c r="D2555" i="132"/>
  <c r="G2555" i="132" l="1"/>
  <c r="D2554" i="132"/>
  <c r="C2591" i="132"/>
  <c r="C2592" i="132" l="1"/>
  <c r="G2554" i="132"/>
  <c r="D2553" i="132"/>
  <c r="G2553" i="132" l="1"/>
  <c r="D2552" i="132"/>
  <c r="C2593" i="132"/>
  <c r="G2552" i="132" l="1"/>
  <c r="D2551" i="132"/>
  <c r="C2594" i="132"/>
  <c r="C2595" i="132" l="1"/>
  <c r="G2551" i="132"/>
  <c r="D2550" i="132"/>
  <c r="G2550" i="132" l="1"/>
  <c r="D2549" i="132"/>
  <c r="C2596" i="132"/>
  <c r="C2597" i="132" l="1"/>
  <c r="G2549" i="132"/>
  <c r="D2548" i="132"/>
  <c r="G2548" i="132" l="1"/>
  <c r="D2547" i="132"/>
  <c r="C2598" i="132"/>
  <c r="C2599" i="132" l="1"/>
  <c r="G2547" i="132"/>
  <c r="D2546" i="132"/>
  <c r="G2546" i="132" l="1"/>
  <c r="D2545" i="132"/>
  <c r="C2600" i="132"/>
  <c r="C2601" i="132" l="1"/>
  <c r="G2545" i="132"/>
  <c r="D2544" i="132"/>
  <c r="G2544" i="132" l="1"/>
  <c r="D2543" i="132"/>
  <c r="C2602" i="132"/>
  <c r="C2603" i="132" l="1"/>
  <c r="G2543" i="132"/>
  <c r="D2542" i="132"/>
  <c r="G2542" i="132" l="1"/>
  <c r="D2541" i="132"/>
  <c r="C2604" i="132"/>
  <c r="C2605" i="132" l="1"/>
  <c r="G2541" i="132"/>
  <c r="D2540" i="132"/>
  <c r="G2540" i="132" l="1"/>
  <c r="D2539" i="132"/>
  <c r="C2606" i="132"/>
  <c r="C2607" i="132" l="1"/>
  <c r="G2539" i="132"/>
  <c r="D2538" i="132"/>
  <c r="G2538" i="132" l="1"/>
  <c r="D2537" i="132"/>
  <c r="C2608" i="132"/>
  <c r="G2537" i="132" l="1"/>
  <c r="D2536" i="132"/>
  <c r="C2609" i="132"/>
  <c r="C2610" i="132" l="1"/>
  <c r="G2536" i="132"/>
  <c r="D2535" i="132"/>
  <c r="G2535" i="132" l="1"/>
  <c r="D2534" i="132"/>
  <c r="C2611" i="132"/>
  <c r="C2612" i="132" l="1"/>
  <c r="G2534" i="132"/>
  <c r="D2533" i="132"/>
  <c r="G2533" i="132" l="1"/>
  <c r="D2532" i="132"/>
  <c r="C2613" i="132"/>
  <c r="G2532" i="132" l="1"/>
  <c r="D2531" i="132"/>
  <c r="C2614" i="132"/>
  <c r="C2615" i="132" l="1"/>
  <c r="G2531" i="132"/>
  <c r="D2530" i="132"/>
  <c r="G2530" i="132" l="1"/>
  <c r="D2529" i="132"/>
  <c r="C2616" i="132"/>
  <c r="C2617" i="132" l="1"/>
  <c r="G2529" i="132"/>
  <c r="D2528" i="132"/>
  <c r="G2528" i="132" l="1"/>
  <c r="D2527" i="132"/>
  <c r="C2618" i="132"/>
  <c r="G2527" i="132" l="1"/>
  <c r="D2526" i="132"/>
  <c r="C2619" i="132"/>
  <c r="G2526" i="132" l="1"/>
  <c r="D2525" i="132"/>
  <c r="C2620" i="132"/>
  <c r="G2525" i="132" l="1"/>
  <c r="D2524" i="132"/>
  <c r="C2621" i="132"/>
  <c r="G2524" i="132" l="1"/>
  <c r="D2523" i="132"/>
  <c r="C2622" i="132"/>
  <c r="C2623" i="132" l="1"/>
  <c r="G2523" i="132"/>
  <c r="D2522" i="132"/>
  <c r="G2522" i="132" l="1"/>
  <c r="D2521" i="132"/>
  <c r="C2624" i="132"/>
  <c r="C2625" i="132" l="1"/>
  <c r="G2521" i="132"/>
  <c r="D2520" i="132"/>
  <c r="G2520" i="132" l="1"/>
  <c r="D2519" i="132"/>
  <c r="C2626" i="132"/>
  <c r="G2519" i="132" l="1"/>
  <c r="D2518" i="132"/>
  <c r="C2627" i="132"/>
  <c r="G2518" i="132" l="1"/>
  <c r="D2517" i="132"/>
  <c r="C2628" i="132"/>
  <c r="C2629" i="132" l="1"/>
  <c r="G2517" i="132"/>
  <c r="D2516" i="132"/>
  <c r="G2516" i="132" l="1"/>
  <c r="D2515" i="132"/>
  <c r="C2630" i="132"/>
  <c r="G2515" i="132" l="1"/>
  <c r="D2514" i="132"/>
  <c r="C2631" i="132"/>
  <c r="G2514" i="132" l="1"/>
  <c r="D2513" i="132"/>
  <c r="C2632" i="132"/>
  <c r="G2513" i="132" l="1"/>
  <c r="D2512" i="132"/>
  <c r="C2633" i="132"/>
  <c r="G2512" i="132" l="1"/>
  <c r="D2511" i="132"/>
  <c r="C2634" i="132"/>
  <c r="C2635" i="132" l="1"/>
  <c r="G2511" i="132"/>
  <c r="D2510" i="132"/>
  <c r="G2510" i="132" l="1"/>
  <c r="D2509" i="132"/>
  <c r="C2636" i="132"/>
  <c r="G2509" i="132" l="1"/>
  <c r="D2508" i="132"/>
  <c r="C2637" i="132"/>
  <c r="C2638" i="132" l="1"/>
  <c r="G2508" i="132"/>
  <c r="D2507" i="132"/>
  <c r="G2507" i="132" l="1"/>
  <c r="D2506" i="132"/>
  <c r="C2639" i="132"/>
  <c r="C2640" i="132" l="1"/>
  <c r="G2506" i="132"/>
  <c r="D2505" i="132"/>
  <c r="G2505" i="132" l="1"/>
  <c r="D2504" i="132"/>
  <c r="C2641" i="132"/>
  <c r="C2642" i="132" l="1"/>
  <c r="G2504" i="132"/>
  <c r="D2503" i="132"/>
  <c r="G2503" i="132" l="1"/>
  <c r="D2502" i="132"/>
  <c r="C2643" i="132"/>
  <c r="G2502" i="132" l="1"/>
  <c r="D2501" i="132"/>
  <c r="C2644" i="132"/>
  <c r="C2645" i="132" l="1"/>
  <c r="G2501" i="132"/>
  <c r="D2500" i="132"/>
  <c r="G2500" i="132" l="1"/>
  <c r="D2499" i="132"/>
  <c r="C2646" i="132"/>
  <c r="G2499" i="132" l="1"/>
  <c r="D2498" i="132"/>
  <c r="C2647" i="132"/>
  <c r="C2648" i="132" l="1"/>
  <c r="G2498" i="132"/>
  <c r="D2497" i="132"/>
  <c r="G2497" i="132" l="1"/>
  <c r="D2496" i="132"/>
  <c r="C2649" i="132"/>
  <c r="G2496" i="132" l="1"/>
  <c r="D2495" i="132"/>
  <c r="C2650" i="132"/>
  <c r="G2495" i="132" l="1"/>
  <c r="D2494" i="132"/>
  <c r="C2651" i="132"/>
  <c r="C2652" i="132" l="1"/>
  <c r="G2494" i="132"/>
  <c r="D2493" i="132"/>
  <c r="G2493" i="132" l="1"/>
  <c r="D2492" i="132"/>
  <c r="C2653" i="132"/>
  <c r="C2654" i="132" l="1"/>
  <c r="G2492" i="132"/>
  <c r="D2491" i="132"/>
  <c r="G2491" i="132" l="1"/>
  <c r="D2490" i="132"/>
  <c r="C2655" i="132"/>
  <c r="G2490" i="132" l="1"/>
  <c r="D2489" i="132"/>
  <c r="C2656" i="132"/>
  <c r="G2489" i="132" l="1"/>
  <c r="D2488" i="132"/>
  <c r="C2657" i="132"/>
  <c r="G2488" i="132" l="1"/>
  <c r="D2487" i="132"/>
  <c r="C2658" i="132"/>
  <c r="C2659" i="132" l="1"/>
  <c r="G2487" i="132"/>
  <c r="D2486" i="132"/>
  <c r="G2486" i="132" l="1"/>
  <c r="D2485" i="132"/>
  <c r="C2660" i="132"/>
  <c r="G2485" i="132" l="1"/>
  <c r="D2484" i="132"/>
  <c r="C2661" i="132"/>
  <c r="C2662" i="132" l="1"/>
  <c r="G2484" i="132"/>
  <c r="D2483" i="132"/>
  <c r="G2483" i="132" l="1"/>
  <c r="D2482" i="132"/>
  <c r="C2663" i="132"/>
  <c r="D2662" i="132"/>
  <c r="G2662" i="132" l="1"/>
  <c r="D2661" i="132"/>
  <c r="F2482" i="132"/>
  <c r="H2482" i="132" s="1"/>
  <c r="G2482" i="132"/>
  <c r="D2481" i="132"/>
  <c r="C2664" i="132"/>
  <c r="I2482" i="132" l="1"/>
  <c r="G2661" i="132"/>
  <c r="D2660" i="132"/>
  <c r="C2665" i="132"/>
  <c r="F2481" i="132"/>
  <c r="H2481" i="132" s="1"/>
  <c r="G2481" i="132"/>
  <c r="F2572" i="132"/>
  <c r="H2572" i="132" s="1"/>
  <c r="I2572" i="132" s="1"/>
  <c r="F2571" i="132"/>
  <c r="H2571" i="132" s="1"/>
  <c r="I2571" i="132" s="1"/>
  <c r="F2570" i="132"/>
  <c r="H2570" i="132" s="1"/>
  <c r="I2570" i="132" s="1"/>
  <c r="F2569" i="132"/>
  <c r="H2569" i="132" s="1"/>
  <c r="I2569" i="132" s="1"/>
  <c r="F2568" i="132"/>
  <c r="H2568" i="132" s="1"/>
  <c r="I2568" i="132" s="1"/>
  <c r="F2567" i="132"/>
  <c r="H2567" i="132" s="1"/>
  <c r="I2567" i="132" s="1"/>
  <c r="F2566" i="132"/>
  <c r="H2566" i="132" s="1"/>
  <c r="I2566" i="132" s="1"/>
  <c r="F2565" i="132"/>
  <c r="H2565" i="132" s="1"/>
  <c r="I2565" i="132" s="1"/>
  <c r="F2564" i="132"/>
  <c r="H2564" i="132" s="1"/>
  <c r="I2564" i="132" s="1"/>
  <c r="F2563" i="132"/>
  <c r="H2563" i="132" s="1"/>
  <c r="I2563" i="132" s="1"/>
  <c r="F2562" i="132"/>
  <c r="H2562" i="132" s="1"/>
  <c r="I2562" i="132" s="1"/>
  <c r="F2561" i="132"/>
  <c r="H2561" i="132" s="1"/>
  <c r="I2561" i="132" s="1"/>
  <c r="F2560" i="132"/>
  <c r="H2560" i="132" s="1"/>
  <c r="I2560" i="132" s="1"/>
  <c r="F2559" i="132"/>
  <c r="H2559" i="132" s="1"/>
  <c r="I2559" i="132" s="1"/>
  <c r="F2558" i="132"/>
  <c r="H2558" i="132" s="1"/>
  <c r="I2558" i="132" s="1"/>
  <c r="F2557" i="132"/>
  <c r="H2557" i="132" s="1"/>
  <c r="I2557" i="132" s="1"/>
  <c r="F2556" i="132"/>
  <c r="H2556" i="132" s="1"/>
  <c r="I2556" i="132" s="1"/>
  <c r="F2555" i="132"/>
  <c r="H2555" i="132" s="1"/>
  <c r="I2555" i="132" s="1"/>
  <c r="F2554" i="132"/>
  <c r="H2554" i="132" s="1"/>
  <c r="I2554" i="132" s="1"/>
  <c r="F2553" i="132"/>
  <c r="H2553" i="132" s="1"/>
  <c r="I2553" i="132" s="1"/>
  <c r="F2552" i="132"/>
  <c r="H2552" i="132" s="1"/>
  <c r="I2552" i="132" s="1"/>
  <c r="F2551" i="132"/>
  <c r="H2551" i="132" s="1"/>
  <c r="I2551" i="132" s="1"/>
  <c r="F2550" i="132"/>
  <c r="H2550" i="132" s="1"/>
  <c r="I2550" i="132" s="1"/>
  <c r="F2549" i="132"/>
  <c r="H2549" i="132" s="1"/>
  <c r="I2549" i="132" s="1"/>
  <c r="F2548" i="132"/>
  <c r="H2548" i="132" s="1"/>
  <c r="I2548" i="132" s="1"/>
  <c r="F2547" i="132"/>
  <c r="H2547" i="132" s="1"/>
  <c r="I2547" i="132" s="1"/>
  <c r="F2546" i="132"/>
  <c r="H2546" i="132" s="1"/>
  <c r="I2546" i="132" s="1"/>
  <c r="F2545" i="132"/>
  <c r="H2545" i="132" s="1"/>
  <c r="I2545" i="132" s="1"/>
  <c r="F2544" i="132"/>
  <c r="H2544" i="132" s="1"/>
  <c r="I2544" i="132" s="1"/>
  <c r="F2543" i="132"/>
  <c r="H2543" i="132" s="1"/>
  <c r="I2543" i="132" s="1"/>
  <c r="F2542" i="132"/>
  <c r="H2542" i="132" s="1"/>
  <c r="I2542" i="132" s="1"/>
  <c r="F2541" i="132"/>
  <c r="H2541" i="132" s="1"/>
  <c r="I2541" i="132" s="1"/>
  <c r="F2540" i="132"/>
  <c r="H2540" i="132" s="1"/>
  <c r="I2540" i="132" s="1"/>
  <c r="F2539" i="132"/>
  <c r="H2539" i="132" s="1"/>
  <c r="I2539" i="132" s="1"/>
  <c r="F2538" i="132"/>
  <c r="H2538" i="132" s="1"/>
  <c r="I2538" i="132" s="1"/>
  <c r="F2537" i="132"/>
  <c r="H2537" i="132" s="1"/>
  <c r="I2537" i="132" s="1"/>
  <c r="F2536" i="132"/>
  <c r="H2536" i="132" s="1"/>
  <c r="I2536" i="132" s="1"/>
  <c r="F2535" i="132"/>
  <c r="H2535" i="132" s="1"/>
  <c r="I2535" i="132" s="1"/>
  <c r="F2534" i="132"/>
  <c r="H2534" i="132" s="1"/>
  <c r="I2534" i="132" s="1"/>
  <c r="F2533" i="132"/>
  <c r="H2533" i="132" s="1"/>
  <c r="I2533" i="132" s="1"/>
  <c r="F2532" i="132"/>
  <c r="H2532" i="132" s="1"/>
  <c r="I2532" i="132" s="1"/>
  <c r="F2531" i="132"/>
  <c r="H2531" i="132" s="1"/>
  <c r="I2531" i="132" s="1"/>
  <c r="F2530" i="132"/>
  <c r="H2530" i="132" s="1"/>
  <c r="I2530" i="132" s="1"/>
  <c r="F2529" i="132"/>
  <c r="H2529" i="132" s="1"/>
  <c r="I2529" i="132" s="1"/>
  <c r="F2528" i="132"/>
  <c r="H2528" i="132" s="1"/>
  <c r="I2528" i="132" s="1"/>
  <c r="F2527" i="132"/>
  <c r="H2527" i="132" s="1"/>
  <c r="I2527" i="132" s="1"/>
  <c r="F2526" i="132"/>
  <c r="H2526" i="132" s="1"/>
  <c r="I2526" i="132" s="1"/>
  <c r="F2525" i="132"/>
  <c r="H2525" i="132" s="1"/>
  <c r="I2525" i="132" s="1"/>
  <c r="F2524" i="132"/>
  <c r="H2524" i="132" s="1"/>
  <c r="I2524" i="132" s="1"/>
  <c r="F2523" i="132"/>
  <c r="H2523" i="132" s="1"/>
  <c r="I2523" i="132" s="1"/>
  <c r="F2522" i="132"/>
  <c r="H2522" i="132" s="1"/>
  <c r="I2522" i="132" s="1"/>
  <c r="F2521" i="132"/>
  <c r="H2521" i="132" s="1"/>
  <c r="I2521" i="132" s="1"/>
  <c r="F2520" i="132"/>
  <c r="H2520" i="132" s="1"/>
  <c r="I2520" i="132" s="1"/>
  <c r="F2519" i="132"/>
  <c r="H2519" i="132" s="1"/>
  <c r="I2519" i="132" s="1"/>
  <c r="F2518" i="132"/>
  <c r="H2518" i="132" s="1"/>
  <c r="I2518" i="132" s="1"/>
  <c r="F2517" i="132"/>
  <c r="H2517" i="132" s="1"/>
  <c r="I2517" i="132" s="1"/>
  <c r="F2516" i="132"/>
  <c r="H2516" i="132" s="1"/>
  <c r="I2516" i="132" s="1"/>
  <c r="F2515" i="132"/>
  <c r="H2515" i="132" s="1"/>
  <c r="I2515" i="132" s="1"/>
  <c r="F2514" i="132"/>
  <c r="H2514" i="132" s="1"/>
  <c r="I2514" i="132" s="1"/>
  <c r="F2513" i="132"/>
  <c r="H2513" i="132" s="1"/>
  <c r="I2513" i="132" s="1"/>
  <c r="F2512" i="132"/>
  <c r="H2512" i="132" s="1"/>
  <c r="I2512" i="132" s="1"/>
  <c r="F2511" i="132"/>
  <c r="H2511" i="132" s="1"/>
  <c r="I2511" i="132" s="1"/>
  <c r="F2510" i="132"/>
  <c r="H2510" i="132" s="1"/>
  <c r="I2510" i="132" s="1"/>
  <c r="F2509" i="132"/>
  <c r="H2509" i="132" s="1"/>
  <c r="I2509" i="132" s="1"/>
  <c r="F2508" i="132"/>
  <c r="H2508" i="132" s="1"/>
  <c r="I2508" i="132" s="1"/>
  <c r="F2507" i="132"/>
  <c r="H2507" i="132" s="1"/>
  <c r="I2507" i="132" s="1"/>
  <c r="F2506" i="132"/>
  <c r="H2506" i="132" s="1"/>
  <c r="I2506" i="132" s="1"/>
  <c r="F2505" i="132"/>
  <c r="H2505" i="132" s="1"/>
  <c r="I2505" i="132" s="1"/>
  <c r="F2504" i="132"/>
  <c r="H2504" i="132" s="1"/>
  <c r="I2504" i="132" s="1"/>
  <c r="F2503" i="132"/>
  <c r="H2503" i="132" s="1"/>
  <c r="I2503" i="132" s="1"/>
  <c r="F2502" i="132"/>
  <c r="H2502" i="132" s="1"/>
  <c r="I2502" i="132" s="1"/>
  <c r="F2501" i="132"/>
  <c r="H2501" i="132" s="1"/>
  <c r="I2501" i="132" s="1"/>
  <c r="F2500" i="132"/>
  <c r="H2500" i="132" s="1"/>
  <c r="I2500" i="132" s="1"/>
  <c r="F2499" i="132"/>
  <c r="H2499" i="132" s="1"/>
  <c r="I2499" i="132" s="1"/>
  <c r="F2498" i="132"/>
  <c r="H2498" i="132" s="1"/>
  <c r="I2498" i="132" s="1"/>
  <c r="F2497" i="132"/>
  <c r="H2497" i="132" s="1"/>
  <c r="I2497" i="132" s="1"/>
  <c r="F2496" i="132"/>
  <c r="H2496" i="132" s="1"/>
  <c r="I2496" i="132" s="1"/>
  <c r="F2495" i="132"/>
  <c r="H2495" i="132" s="1"/>
  <c r="I2495" i="132" s="1"/>
  <c r="F2494" i="132"/>
  <c r="H2494" i="132" s="1"/>
  <c r="I2494" i="132" s="1"/>
  <c r="F2493" i="132"/>
  <c r="H2493" i="132" s="1"/>
  <c r="I2493" i="132" s="1"/>
  <c r="F2492" i="132"/>
  <c r="H2492" i="132" s="1"/>
  <c r="I2492" i="132" s="1"/>
  <c r="F2491" i="132"/>
  <c r="H2491" i="132" s="1"/>
  <c r="I2491" i="132" s="1"/>
  <c r="F2490" i="132"/>
  <c r="H2490" i="132" s="1"/>
  <c r="I2490" i="132" s="1"/>
  <c r="F2489" i="132"/>
  <c r="H2489" i="132" s="1"/>
  <c r="I2489" i="132" s="1"/>
  <c r="F2488" i="132"/>
  <c r="H2488" i="132" s="1"/>
  <c r="I2488" i="132" s="1"/>
  <c r="F2487" i="132"/>
  <c r="H2487" i="132" s="1"/>
  <c r="I2487" i="132" s="1"/>
  <c r="F2486" i="132"/>
  <c r="H2486" i="132" s="1"/>
  <c r="I2486" i="132" s="1"/>
  <c r="F2485" i="132"/>
  <c r="H2485" i="132" s="1"/>
  <c r="I2485" i="132" s="1"/>
  <c r="F2484" i="132"/>
  <c r="H2484" i="132" s="1"/>
  <c r="I2484" i="132" s="1"/>
  <c r="F2483" i="132"/>
  <c r="H2483" i="132" s="1"/>
  <c r="I2483" i="132" s="1"/>
  <c r="C2666" i="132" l="1"/>
  <c r="G2660" i="132"/>
  <c r="D2659" i="132"/>
  <c r="I2481" i="132"/>
  <c r="G2659" i="132" l="1"/>
  <c r="D2658" i="132"/>
  <c r="C2667" i="132"/>
  <c r="G2658" i="132" l="1"/>
  <c r="D2657" i="132"/>
  <c r="C2668" i="132"/>
  <c r="C2669" i="132" l="1"/>
  <c r="G2657" i="132"/>
  <c r="D2656" i="132"/>
  <c r="G2656" i="132" l="1"/>
  <c r="D2655" i="132"/>
  <c r="C2670" i="132"/>
  <c r="C2671" i="132" l="1"/>
  <c r="G2655" i="132"/>
  <c r="D2654" i="132"/>
  <c r="G2654" i="132" l="1"/>
  <c r="D2653" i="132"/>
  <c r="C2672" i="132"/>
  <c r="C2673" i="132" l="1"/>
  <c r="G2653" i="132"/>
  <c r="D2652" i="132"/>
  <c r="G2652" i="132" l="1"/>
  <c r="D2651" i="132"/>
  <c r="C2674" i="132"/>
  <c r="C2675" i="132" l="1"/>
  <c r="G2651" i="132"/>
  <c r="D2650" i="132"/>
  <c r="G2650" i="132" l="1"/>
  <c r="D2649" i="132"/>
  <c r="C2676" i="132"/>
  <c r="G2649" i="132" l="1"/>
  <c r="D2648" i="132"/>
  <c r="C2677" i="132"/>
  <c r="G2648" i="132" l="1"/>
  <c r="D2647" i="132"/>
  <c r="C2678" i="132"/>
  <c r="C2679" i="132" l="1"/>
  <c r="G2647" i="132"/>
  <c r="D2646" i="132"/>
  <c r="G2646" i="132" l="1"/>
  <c r="D2645" i="132"/>
  <c r="C2680" i="132"/>
  <c r="C2681" i="132" l="1"/>
  <c r="G2645" i="132"/>
  <c r="D2644" i="132"/>
  <c r="G2644" i="132" l="1"/>
  <c r="D2643" i="132"/>
  <c r="C2682" i="132"/>
  <c r="C2683" i="132" l="1"/>
  <c r="G2643" i="132"/>
  <c r="D2642" i="132"/>
  <c r="G2642" i="132" l="1"/>
  <c r="D2641" i="132"/>
  <c r="C2684" i="132"/>
  <c r="C2685" i="132" l="1"/>
  <c r="G2641" i="132"/>
  <c r="D2640" i="132"/>
  <c r="G2640" i="132" l="1"/>
  <c r="D2639" i="132"/>
  <c r="C2686" i="132"/>
  <c r="G2639" i="132" l="1"/>
  <c r="D2638" i="132"/>
  <c r="C2687" i="132"/>
  <c r="G2638" i="132" l="1"/>
  <c r="D2637" i="132"/>
  <c r="C2688" i="132"/>
  <c r="C2689" i="132" l="1"/>
  <c r="G2637" i="132"/>
  <c r="D2636" i="132"/>
  <c r="G2636" i="132" l="1"/>
  <c r="D2635" i="132"/>
  <c r="C2690" i="132"/>
  <c r="C2691" i="132" l="1"/>
  <c r="G2635" i="132"/>
  <c r="D2634" i="132"/>
  <c r="G2634" i="132" l="1"/>
  <c r="D2633" i="132"/>
  <c r="C2692" i="132"/>
  <c r="C2693" i="132" l="1"/>
  <c r="G2633" i="132"/>
  <c r="D2632" i="132"/>
  <c r="G2632" i="132" l="1"/>
  <c r="D2631" i="132"/>
  <c r="C2694" i="132"/>
  <c r="C2695" i="132" l="1"/>
  <c r="G2631" i="132"/>
  <c r="D2630" i="132"/>
  <c r="G2630" i="132" l="1"/>
  <c r="D2629" i="132"/>
  <c r="C2696" i="132"/>
  <c r="C2697" i="132" l="1"/>
  <c r="G2629" i="132"/>
  <c r="D2628" i="132"/>
  <c r="G2628" i="132" l="1"/>
  <c r="D2627" i="132"/>
  <c r="C2698" i="132"/>
  <c r="C2699" i="132" l="1"/>
  <c r="G2627" i="132"/>
  <c r="D2626" i="132"/>
  <c r="G2626" i="132" l="1"/>
  <c r="D2625" i="132"/>
  <c r="C2700" i="132"/>
  <c r="C2701" i="132" l="1"/>
  <c r="G2625" i="132"/>
  <c r="D2624" i="132"/>
  <c r="G2624" i="132" l="1"/>
  <c r="D2623" i="132"/>
  <c r="C2702" i="132"/>
  <c r="C2703" i="132" l="1"/>
  <c r="G2623" i="132"/>
  <c r="D2622" i="132"/>
  <c r="G2622" i="132" l="1"/>
  <c r="D2621" i="132"/>
  <c r="C2704" i="132"/>
  <c r="C2705" i="132" l="1"/>
  <c r="G2621" i="132"/>
  <c r="D2620" i="132"/>
  <c r="G2620" i="132" l="1"/>
  <c r="D2619" i="132"/>
  <c r="C2706" i="132"/>
  <c r="G2619" i="132" l="1"/>
  <c r="D2618" i="132"/>
  <c r="C2707" i="132"/>
  <c r="C2708" i="132" l="1"/>
  <c r="G2618" i="132"/>
  <c r="D2617" i="132"/>
  <c r="G2617" i="132" l="1"/>
  <c r="D2616" i="132"/>
  <c r="C2709" i="132"/>
  <c r="C2710" i="132" l="1"/>
  <c r="G2616" i="132"/>
  <c r="D2615" i="132"/>
  <c r="G2615" i="132" l="1"/>
  <c r="D2614" i="132"/>
  <c r="C2711" i="132"/>
  <c r="C2712" i="132" l="1"/>
  <c r="G2614" i="132"/>
  <c r="D2613" i="132"/>
  <c r="G2613" i="132" l="1"/>
  <c r="D2612" i="132"/>
  <c r="C2713" i="132"/>
  <c r="C2714" i="132" l="1"/>
  <c r="G2612" i="132"/>
  <c r="D2611" i="132"/>
  <c r="G2611" i="132" l="1"/>
  <c r="D2610" i="132"/>
  <c r="C2715" i="132"/>
  <c r="G2610" i="132" l="1"/>
  <c r="D2609" i="132"/>
  <c r="C2716" i="132"/>
  <c r="C2717" i="132" l="1"/>
  <c r="G2609" i="132"/>
  <c r="D2608" i="132"/>
  <c r="G2608" i="132" l="1"/>
  <c r="D2607" i="132"/>
  <c r="C2718" i="132"/>
  <c r="C2719" i="132" l="1"/>
  <c r="G2607" i="132"/>
  <c r="D2606" i="132"/>
  <c r="G2606" i="132" l="1"/>
  <c r="D2605" i="132"/>
  <c r="C2720" i="132"/>
  <c r="C2721" i="132" l="1"/>
  <c r="G2605" i="132"/>
  <c r="D2604" i="132"/>
  <c r="G2604" i="132" l="1"/>
  <c r="D2603" i="132"/>
  <c r="C2722" i="132"/>
  <c r="G2603" i="132" l="1"/>
  <c r="D2602" i="132"/>
  <c r="C2723" i="132"/>
  <c r="C2724" i="132" l="1"/>
  <c r="G2602" i="132"/>
  <c r="D2601" i="132"/>
  <c r="G2601" i="132" l="1"/>
  <c r="D2600" i="132"/>
  <c r="C2725" i="132"/>
  <c r="C2726" i="132" l="1"/>
  <c r="G2600" i="132"/>
  <c r="D2599" i="132"/>
  <c r="G2599" i="132" l="1"/>
  <c r="D2598" i="132"/>
  <c r="C2727" i="132"/>
  <c r="G2598" i="132" l="1"/>
  <c r="D2597" i="132"/>
  <c r="C2728" i="132"/>
  <c r="C2729" i="132" l="1"/>
  <c r="G2597" i="132"/>
  <c r="D2596" i="132"/>
  <c r="G2596" i="132" l="1"/>
  <c r="D2595" i="132"/>
  <c r="C2730" i="132"/>
  <c r="G2595" i="132" l="1"/>
  <c r="D2594" i="132"/>
  <c r="C2731" i="132"/>
  <c r="C2732" i="132" l="1"/>
  <c r="G2594" i="132"/>
  <c r="D2593" i="132"/>
  <c r="G2593" i="132" l="1"/>
  <c r="D2592" i="132"/>
  <c r="C2733" i="132"/>
  <c r="C2734" i="132" l="1"/>
  <c r="G2592" i="132"/>
  <c r="D2591" i="132"/>
  <c r="G2591" i="132" l="1"/>
  <c r="D2590" i="132"/>
  <c r="C2735" i="132"/>
  <c r="C2736" i="132" l="1"/>
  <c r="G2590" i="132"/>
  <c r="D2589" i="132"/>
  <c r="G2589" i="132" l="1"/>
  <c r="D2588" i="132"/>
  <c r="C2737" i="132"/>
  <c r="C2738" i="132" l="1"/>
  <c r="G2588" i="132"/>
  <c r="D2587" i="132"/>
  <c r="G2587" i="132" l="1"/>
  <c r="D2586" i="132"/>
  <c r="C2739" i="132"/>
  <c r="C2740" i="132" l="1"/>
  <c r="G2586" i="132"/>
  <c r="D2585" i="132"/>
  <c r="G2585" i="132" l="1"/>
  <c r="D2584" i="132"/>
  <c r="C2741" i="132"/>
  <c r="C2742" i="132" l="1"/>
  <c r="G2584" i="132"/>
  <c r="D2583" i="132"/>
  <c r="G2583" i="132" l="1"/>
  <c r="D2582" i="132"/>
  <c r="C2743" i="132"/>
  <c r="C2744" i="132" l="1"/>
  <c r="G2582" i="132"/>
  <c r="D2581" i="132"/>
  <c r="G2581" i="132" l="1"/>
  <c r="D2580" i="132"/>
  <c r="C2745" i="132"/>
  <c r="G2580" i="132" l="1"/>
  <c r="D2579" i="132"/>
  <c r="C2746" i="132"/>
  <c r="C2747" i="132" l="1"/>
  <c r="G2579" i="132"/>
  <c r="D2578" i="132"/>
  <c r="G2578" i="132" l="1"/>
  <c r="D2577" i="132"/>
  <c r="C2748" i="132"/>
  <c r="C2749" i="132" l="1"/>
  <c r="G2577" i="132"/>
  <c r="D2576" i="132"/>
  <c r="G2576" i="132" l="1"/>
  <c r="D2575" i="132"/>
  <c r="C2750" i="132"/>
  <c r="G2575" i="132" l="1"/>
  <c r="D2574" i="132"/>
  <c r="C2751" i="132"/>
  <c r="C2752" i="132" l="1"/>
  <c r="G2574" i="132"/>
  <c r="F2574" i="132"/>
  <c r="H2574" i="132" s="1"/>
  <c r="D2573" i="132"/>
  <c r="G2573" i="132" l="1"/>
  <c r="F2573" i="132"/>
  <c r="H2573" i="132" s="1"/>
  <c r="F2662" i="132"/>
  <c r="H2662" i="132" s="1"/>
  <c r="I2662" i="132" s="1"/>
  <c r="F2661" i="132"/>
  <c r="H2661" i="132" s="1"/>
  <c r="I2661" i="132" s="1"/>
  <c r="F2660" i="132"/>
  <c r="H2660" i="132" s="1"/>
  <c r="I2660" i="132" s="1"/>
  <c r="F2659" i="132"/>
  <c r="H2659" i="132" s="1"/>
  <c r="I2659" i="132" s="1"/>
  <c r="F2658" i="132"/>
  <c r="H2658" i="132" s="1"/>
  <c r="I2658" i="132" s="1"/>
  <c r="F2657" i="132"/>
  <c r="H2657" i="132" s="1"/>
  <c r="I2657" i="132" s="1"/>
  <c r="F2656" i="132"/>
  <c r="H2656" i="132" s="1"/>
  <c r="I2656" i="132" s="1"/>
  <c r="F2655" i="132"/>
  <c r="H2655" i="132" s="1"/>
  <c r="I2655" i="132" s="1"/>
  <c r="F2654" i="132"/>
  <c r="H2654" i="132" s="1"/>
  <c r="I2654" i="132" s="1"/>
  <c r="F2653" i="132"/>
  <c r="H2653" i="132" s="1"/>
  <c r="I2653" i="132" s="1"/>
  <c r="F2652" i="132"/>
  <c r="H2652" i="132" s="1"/>
  <c r="I2652" i="132" s="1"/>
  <c r="F2651" i="132"/>
  <c r="H2651" i="132" s="1"/>
  <c r="I2651" i="132" s="1"/>
  <c r="F2650" i="132"/>
  <c r="H2650" i="132" s="1"/>
  <c r="I2650" i="132" s="1"/>
  <c r="F2649" i="132"/>
  <c r="H2649" i="132" s="1"/>
  <c r="I2649" i="132" s="1"/>
  <c r="F2648" i="132"/>
  <c r="H2648" i="132" s="1"/>
  <c r="I2648" i="132" s="1"/>
  <c r="F2647" i="132"/>
  <c r="H2647" i="132" s="1"/>
  <c r="I2647" i="132" s="1"/>
  <c r="F2646" i="132"/>
  <c r="H2646" i="132" s="1"/>
  <c r="I2646" i="132" s="1"/>
  <c r="F2645" i="132"/>
  <c r="H2645" i="132" s="1"/>
  <c r="I2645" i="132" s="1"/>
  <c r="F2644" i="132"/>
  <c r="H2644" i="132" s="1"/>
  <c r="I2644" i="132" s="1"/>
  <c r="F2643" i="132"/>
  <c r="H2643" i="132" s="1"/>
  <c r="I2643" i="132" s="1"/>
  <c r="F2642" i="132"/>
  <c r="H2642" i="132" s="1"/>
  <c r="I2642" i="132" s="1"/>
  <c r="F2641" i="132"/>
  <c r="H2641" i="132" s="1"/>
  <c r="I2641" i="132" s="1"/>
  <c r="F2640" i="132"/>
  <c r="H2640" i="132" s="1"/>
  <c r="I2640" i="132" s="1"/>
  <c r="F2639" i="132"/>
  <c r="H2639" i="132" s="1"/>
  <c r="I2639" i="132" s="1"/>
  <c r="F2638" i="132"/>
  <c r="H2638" i="132" s="1"/>
  <c r="I2638" i="132" s="1"/>
  <c r="F2637" i="132"/>
  <c r="H2637" i="132" s="1"/>
  <c r="I2637" i="132" s="1"/>
  <c r="F2636" i="132"/>
  <c r="H2636" i="132" s="1"/>
  <c r="I2636" i="132" s="1"/>
  <c r="F2635" i="132"/>
  <c r="H2635" i="132" s="1"/>
  <c r="I2635" i="132" s="1"/>
  <c r="F2634" i="132"/>
  <c r="H2634" i="132" s="1"/>
  <c r="I2634" i="132" s="1"/>
  <c r="F2633" i="132"/>
  <c r="H2633" i="132" s="1"/>
  <c r="I2633" i="132" s="1"/>
  <c r="F2632" i="132"/>
  <c r="H2632" i="132" s="1"/>
  <c r="I2632" i="132" s="1"/>
  <c r="F2631" i="132"/>
  <c r="H2631" i="132" s="1"/>
  <c r="I2631" i="132" s="1"/>
  <c r="F2630" i="132"/>
  <c r="H2630" i="132" s="1"/>
  <c r="I2630" i="132" s="1"/>
  <c r="F2629" i="132"/>
  <c r="H2629" i="132" s="1"/>
  <c r="I2629" i="132" s="1"/>
  <c r="F2628" i="132"/>
  <c r="H2628" i="132" s="1"/>
  <c r="I2628" i="132" s="1"/>
  <c r="F2627" i="132"/>
  <c r="H2627" i="132" s="1"/>
  <c r="I2627" i="132" s="1"/>
  <c r="F2626" i="132"/>
  <c r="H2626" i="132" s="1"/>
  <c r="I2626" i="132" s="1"/>
  <c r="F2625" i="132"/>
  <c r="H2625" i="132" s="1"/>
  <c r="I2625" i="132" s="1"/>
  <c r="F2624" i="132"/>
  <c r="H2624" i="132" s="1"/>
  <c r="I2624" i="132" s="1"/>
  <c r="F2623" i="132"/>
  <c r="H2623" i="132" s="1"/>
  <c r="I2623" i="132" s="1"/>
  <c r="F2622" i="132"/>
  <c r="H2622" i="132" s="1"/>
  <c r="I2622" i="132" s="1"/>
  <c r="F2621" i="132"/>
  <c r="H2621" i="132" s="1"/>
  <c r="I2621" i="132" s="1"/>
  <c r="F2620" i="132"/>
  <c r="H2620" i="132" s="1"/>
  <c r="I2620" i="132" s="1"/>
  <c r="F2619" i="132"/>
  <c r="H2619" i="132" s="1"/>
  <c r="I2619" i="132" s="1"/>
  <c r="F2618" i="132"/>
  <c r="H2618" i="132" s="1"/>
  <c r="I2618" i="132" s="1"/>
  <c r="F2617" i="132"/>
  <c r="H2617" i="132" s="1"/>
  <c r="I2617" i="132" s="1"/>
  <c r="F2616" i="132"/>
  <c r="H2616" i="132" s="1"/>
  <c r="I2616" i="132" s="1"/>
  <c r="F2615" i="132"/>
  <c r="H2615" i="132" s="1"/>
  <c r="I2615" i="132" s="1"/>
  <c r="F2614" i="132"/>
  <c r="H2614" i="132" s="1"/>
  <c r="I2614" i="132" s="1"/>
  <c r="F2613" i="132"/>
  <c r="H2613" i="132" s="1"/>
  <c r="I2613" i="132" s="1"/>
  <c r="F2612" i="132"/>
  <c r="H2612" i="132" s="1"/>
  <c r="I2612" i="132" s="1"/>
  <c r="F2611" i="132"/>
  <c r="H2611" i="132" s="1"/>
  <c r="I2611" i="132" s="1"/>
  <c r="F2610" i="132"/>
  <c r="H2610" i="132" s="1"/>
  <c r="I2610" i="132" s="1"/>
  <c r="F2609" i="132"/>
  <c r="H2609" i="132" s="1"/>
  <c r="I2609" i="132" s="1"/>
  <c r="F2608" i="132"/>
  <c r="H2608" i="132" s="1"/>
  <c r="I2608" i="132" s="1"/>
  <c r="F2607" i="132"/>
  <c r="H2607" i="132" s="1"/>
  <c r="I2607" i="132" s="1"/>
  <c r="F2606" i="132"/>
  <c r="H2606" i="132" s="1"/>
  <c r="I2606" i="132" s="1"/>
  <c r="F2605" i="132"/>
  <c r="H2605" i="132" s="1"/>
  <c r="I2605" i="132" s="1"/>
  <c r="F2604" i="132"/>
  <c r="H2604" i="132" s="1"/>
  <c r="I2604" i="132" s="1"/>
  <c r="F2603" i="132"/>
  <c r="H2603" i="132" s="1"/>
  <c r="I2603" i="132" s="1"/>
  <c r="F2602" i="132"/>
  <c r="H2602" i="132" s="1"/>
  <c r="I2602" i="132" s="1"/>
  <c r="F2601" i="132"/>
  <c r="H2601" i="132" s="1"/>
  <c r="I2601" i="132" s="1"/>
  <c r="F2600" i="132"/>
  <c r="H2600" i="132" s="1"/>
  <c r="I2600" i="132" s="1"/>
  <c r="F2599" i="132"/>
  <c r="H2599" i="132" s="1"/>
  <c r="I2599" i="132" s="1"/>
  <c r="F2598" i="132"/>
  <c r="H2598" i="132" s="1"/>
  <c r="I2598" i="132" s="1"/>
  <c r="F2597" i="132"/>
  <c r="H2597" i="132" s="1"/>
  <c r="I2597" i="132" s="1"/>
  <c r="F2596" i="132"/>
  <c r="H2596" i="132" s="1"/>
  <c r="I2596" i="132" s="1"/>
  <c r="F2595" i="132"/>
  <c r="H2595" i="132" s="1"/>
  <c r="I2595" i="132" s="1"/>
  <c r="F2594" i="132"/>
  <c r="H2594" i="132" s="1"/>
  <c r="I2594" i="132" s="1"/>
  <c r="F2593" i="132"/>
  <c r="H2593" i="132" s="1"/>
  <c r="I2593" i="132" s="1"/>
  <c r="F2592" i="132"/>
  <c r="H2592" i="132" s="1"/>
  <c r="I2592" i="132" s="1"/>
  <c r="F2591" i="132"/>
  <c r="H2591" i="132" s="1"/>
  <c r="I2591" i="132" s="1"/>
  <c r="F2590" i="132"/>
  <c r="H2590" i="132" s="1"/>
  <c r="I2590" i="132" s="1"/>
  <c r="F2589" i="132"/>
  <c r="H2589" i="132" s="1"/>
  <c r="I2589" i="132" s="1"/>
  <c r="F2588" i="132"/>
  <c r="H2588" i="132" s="1"/>
  <c r="I2588" i="132" s="1"/>
  <c r="F2587" i="132"/>
  <c r="H2587" i="132" s="1"/>
  <c r="I2587" i="132" s="1"/>
  <c r="F2586" i="132"/>
  <c r="H2586" i="132" s="1"/>
  <c r="I2586" i="132" s="1"/>
  <c r="F2585" i="132"/>
  <c r="H2585" i="132" s="1"/>
  <c r="I2585" i="132" s="1"/>
  <c r="F2584" i="132"/>
  <c r="H2584" i="132" s="1"/>
  <c r="I2584" i="132" s="1"/>
  <c r="F2583" i="132"/>
  <c r="H2583" i="132" s="1"/>
  <c r="I2583" i="132" s="1"/>
  <c r="F2582" i="132"/>
  <c r="H2582" i="132" s="1"/>
  <c r="I2582" i="132" s="1"/>
  <c r="F2581" i="132"/>
  <c r="H2581" i="132" s="1"/>
  <c r="I2581" i="132" s="1"/>
  <c r="F2580" i="132"/>
  <c r="H2580" i="132" s="1"/>
  <c r="I2580" i="132" s="1"/>
  <c r="F2579" i="132"/>
  <c r="H2579" i="132" s="1"/>
  <c r="I2579" i="132" s="1"/>
  <c r="F2578" i="132"/>
  <c r="H2578" i="132" s="1"/>
  <c r="I2578" i="132" s="1"/>
  <c r="F2577" i="132"/>
  <c r="H2577" i="132" s="1"/>
  <c r="I2577" i="132" s="1"/>
  <c r="F2576" i="132"/>
  <c r="H2576" i="132" s="1"/>
  <c r="I2576" i="132" s="1"/>
  <c r="F2575" i="132"/>
  <c r="H2575" i="132" s="1"/>
  <c r="I2575" i="132" s="1"/>
  <c r="I2574" i="132"/>
  <c r="C2753" i="132"/>
  <c r="C2754" i="132" l="1"/>
  <c r="D2753" i="132"/>
  <c r="I2573" i="132"/>
  <c r="G2753" i="132" l="1"/>
  <c r="D2752" i="132"/>
  <c r="C2755" i="132"/>
  <c r="G2752" i="132" l="1"/>
  <c r="D2751" i="132"/>
  <c r="C2756" i="132"/>
  <c r="C2757" i="132" l="1"/>
  <c r="G2751" i="132"/>
  <c r="D2750" i="132"/>
  <c r="G2750" i="132" l="1"/>
  <c r="D2749" i="132"/>
  <c r="C2758" i="132"/>
  <c r="C2759" i="132" l="1"/>
  <c r="G2749" i="132"/>
  <c r="D2748" i="132"/>
  <c r="G2748" i="132" l="1"/>
  <c r="D2747" i="132"/>
  <c r="C2760" i="132"/>
  <c r="G2747" i="132" l="1"/>
  <c r="D2746" i="132"/>
  <c r="C2761" i="132"/>
  <c r="C2762" i="132" l="1"/>
  <c r="G2746" i="132"/>
  <c r="D2745" i="132"/>
  <c r="G2745" i="132" l="1"/>
  <c r="D2744" i="132"/>
  <c r="C2763" i="132"/>
  <c r="G2744" i="132" l="1"/>
  <c r="D2743" i="132"/>
  <c r="C2764" i="132"/>
  <c r="C2765" i="132" l="1"/>
  <c r="G2743" i="132"/>
  <c r="D2742" i="132"/>
  <c r="G2742" i="132" l="1"/>
  <c r="D2741" i="132"/>
  <c r="C2766" i="132"/>
  <c r="C2767" i="132" l="1"/>
  <c r="G2741" i="132"/>
  <c r="D2740" i="132"/>
  <c r="G2740" i="132" l="1"/>
  <c r="D2739" i="132"/>
  <c r="C2768" i="132"/>
  <c r="C2769" i="132" l="1"/>
  <c r="G2739" i="132"/>
  <c r="D2738" i="132"/>
  <c r="G2738" i="132" l="1"/>
  <c r="D2737" i="132"/>
  <c r="C2770" i="132"/>
  <c r="C2771" i="132" l="1"/>
  <c r="G2737" i="132"/>
  <c r="D2736" i="132"/>
  <c r="G2736" i="132" l="1"/>
  <c r="D2735" i="132"/>
  <c r="C2772" i="132"/>
  <c r="C2773" i="132" l="1"/>
  <c r="G2735" i="132"/>
  <c r="D2734" i="132"/>
  <c r="G2734" i="132" l="1"/>
  <c r="D2733" i="132"/>
  <c r="C2774" i="132"/>
  <c r="C2775" i="132" l="1"/>
  <c r="G2733" i="132"/>
  <c r="D2732" i="132"/>
  <c r="G2732" i="132" l="1"/>
  <c r="D2731" i="132"/>
  <c r="C2776" i="132"/>
  <c r="G2731" i="132" l="1"/>
  <c r="D2730" i="132"/>
  <c r="C2777" i="132"/>
  <c r="C2778" i="132" l="1"/>
  <c r="G2730" i="132"/>
  <c r="D2729" i="132"/>
  <c r="G2729" i="132" l="1"/>
  <c r="D2728" i="132"/>
  <c r="C2779" i="132"/>
  <c r="C2780" i="132" l="1"/>
  <c r="G2728" i="132"/>
  <c r="D2727" i="132"/>
  <c r="G2727" i="132" l="1"/>
  <c r="D2726" i="132"/>
  <c r="C2781" i="132"/>
  <c r="C2782" i="132" l="1"/>
  <c r="G2726" i="132"/>
  <c r="D2725" i="132"/>
  <c r="G2725" i="132" l="1"/>
  <c r="D2724" i="132"/>
  <c r="C2783" i="132"/>
  <c r="C2784" i="132" l="1"/>
  <c r="G2724" i="132"/>
  <c r="D2723" i="132"/>
  <c r="G2723" i="132" l="1"/>
  <c r="D2722" i="132"/>
  <c r="C2785" i="132"/>
  <c r="C2786" i="132" l="1"/>
  <c r="G2722" i="132"/>
  <c r="D2721" i="132"/>
  <c r="G2721" i="132" l="1"/>
  <c r="D2720" i="132"/>
  <c r="C2787" i="132"/>
  <c r="C2788" i="132" l="1"/>
  <c r="G2720" i="132"/>
  <c r="D2719" i="132"/>
  <c r="G2719" i="132" l="1"/>
  <c r="D2718" i="132"/>
  <c r="C2789" i="132"/>
  <c r="C2790" i="132" l="1"/>
  <c r="G2718" i="132"/>
  <c r="D2717" i="132"/>
  <c r="G2717" i="132" l="1"/>
  <c r="D2716" i="132"/>
  <c r="C2791" i="132"/>
  <c r="C2792" i="132" l="1"/>
  <c r="G2716" i="132"/>
  <c r="D2715" i="132"/>
  <c r="G2715" i="132" l="1"/>
  <c r="D2714" i="132"/>
  <c r="C2793" i="132"/>
  <c r="C2794" i="132" l="1"/>
  <c r="G2714" i="132"/>
  <c r="D2713" i="132"/>
  <c r="G2713" i="132" l="1"/>
  <c r="D2712" i="132"/>
  <c r="C2795" i="132"/>
  <c r="C2796" i="132" l="1"/>
  <c r="G2712" i="132"/>
  <c r="D2711" i="132"/>
  <c r="G2711" i="132" l="1"/>
  <c r="D2710" i="132"/>
  <c r="C2797" i="132"/>
  <c r="C2798" i="132" l="1"/>
  <c r="G2710" i="132"/>
  <c r="D2709" i="132"/>
  <c r="G2709" i="132" l="1"/>
  <c r="D2708" i="132"/>
  <c r="C2799" i="132"/>
  <c r="C2800" i="132" l="1"/>
  <c r="G2708" i="132"/>
  <c r="D2707" i="132"/>
  <c r="G2707" i="132" l="1"/>
  <c r="D2706" i="132"/>
  <c r="C2801" i="132"/>
  <c r="C2802" i="132" l="1"/>
  <c r="G2706" i="132"/>
  <c r="D2705" i="132"/>
  <c r="G2705" i="132" l="1"/>
  <c r="D2704" i="132"/>
  <c r="C2803" i="132"/>
  <c r="C2804" i="132" l="1"/>
  <c r="G2704" i="132"/>
  <c r="D2703" i="132"/>
  <c r="G2703" i="132" l="1"/>
  <c r="D2702" i="132"/>
  <c r="C2805" i="132"/>
  <c r="C2806" i="132" l="1"/>
  <c r="G2702" i="132"/>
  <c r="D2701" i="132"/>
  <c r="G2701" i="132" l="1"/>
  <c r="D2700" i="132"/>
  <c r="C2807" i="132"/>
  <c r="C2808" i="132" l="1"/>
  <c r="G2700" i="132"/>
  <c r="D2699" i="132"/>
  <c r="G2699" i="132" l="1"/>
  <c r="D2698" i="132"/>
  <c r="C2809" i="132"/>
  <c r="C2810" i="132" l="1"/>
  <c r="G2698" i="132"/>
  <c r="D2697" i="132"/>
  <c r="G2697" i="132" l="1"/>
  <c r="D2696" i="132"/>
  <c r="C2811" i="132"/>
  <c r="C2812" i="132" l="1"/>
  <c r="G2696" i="132"/>
  <c r="D2695" i="132"/>
  <c r="G2695" i="132" l="1"/>
  <c r="D2694" i="132"/>
  <c r="C2813" i="132"/>
  <c r="C2814" i="132" l="1"/>
  <c r="G2694" i="132"/>
  <c r="D2693" i="132"/>
  <c r="G2693" i="132" l="1"/>
  <c r="D2692" i="132"/>
  <c r="C2815" i="132"/>
  <c r="C2816" i="132" l="1"/>
  <c r="G2692" i="132"/>
  <c r="D2691" i="132"/>
  <c r="G2691" i="132" l="1"/>
  <c r="D2690" i="132"/>
  <c r="C2817" i="132"/>
  <c r="C2818" i="132" l="1"/>
  <c r="G2690" i="132"/>
  <c r="D2689" i="132"/>
  <c r="G2689" i="132" l="1"/>
  <c r="D2688" i="132"/>
  <c r="C2819" i="132"/>
  <c r="C2820" i="132" l="1"/>
  <c r="G2688" i="132"/>
  <c r="D2687" i="132"/>
  <c r="G2687" i="132" l="1"/>
  <c r="D2686" i="132"/>
  <c r="C2821" i="132"/>
  <c r="C2822" i="132" l="1"/>
  <c r="G2686" i="132"/>
  <c r="D2685" i="132"/>
  <c r="G2685" i="132" l="1"/>
  <c r="D2684" i="132"/>
  <c r="C2823" i="132"/>
  <c r="C2824" i="132" l="1"/>
  <c r="G2684" i="132"/>
  <c r="D2683" i="132"/>
  <c r="G2683" i="132" l="1"/>
  <c r="D2682" i="132"/>
  <c r="C2825" i="132"/>
  <c r="C2826" i="132" l="1"/>
  <c r="G2682" i="132"/>
  <c r="D2681" i="132"/>
  <c r="G2681" i="132" l="1"/>
  <c r="D2680" i="132"/>
  <c r="C2827" i="132"/>
  <c r="C2828" i="132" l="1"/>
  <c r="G2680" i="132"/>
  <c r="D2679" i="132"/>
  <c r="G2679" i="132" l="1"/>
  <c r="D2678" i="132"/>
  <c r="C2829" i="132"/>
  <c r="C2830" i="132" l="1"/>
  <c r="G2678" i="132"/>
  <c r="D2677" i="132"/>
  <c r="G2677" i="132" l="1"/>
  <c r="D2676" i="132"/>
  <c r="C2831" i="132"/>
  <c r="C2832" i="132" l="1"/>
  <c r="G2676" i="132"/>
  <c r="D2675" i="132"/>
  <c r="G2675" i="132" l="1"/>
  <c r="D2674" i="132"/>
  <c r="C2833" i="132"/>
  <c r="C2834" i="132" l="1"/>
  <c r="G2674" i="132"/>
  <c r="D2673" i="132"/>
  <c r="G2673" i="132" l="1"/>
  <c r="D2672" i="132"/>
  <c r="C2835" i="132"/>
  <c r="C2836" i="132" l="1"/>
  <c r="G2672" i="132"/>
  <c r="D2671" i="132"/>
  <c r="G2671" i="132" l="1"/>
  <c r="D2670" i="132"/>
  <c r="C2837" i="132"/>
  <c r="C2838" i="132" l="1"/>
  <c r="G2670" i="132"/>
  <c r="D2669" i="132"/>
  <c r="G2669" i="132" l="1"/>
  <c r="D2668" i="132"/>
  <c r="C2839" i="132"/>
  <c r="C2840" i="132" l="1"/>
  <c r="G2668" i="132"/>
  <c r="D2667" i="132"/>
  <c r="G2667" i="132" l="1"/>
  <c r="D2666" i="132"/>
  <c r="C2841" i="132"/>
  <c r="C2842" i="132" l="1"/>
  <c r="G2666" i="132"/>
  <c r="D2665" i="132"/>
  <c r="G2665" i="132" l="1"/>
  <c r="D2664" i="132"/>
  <c r="C2843" i="132"/>
  <c r="C2844" i="132" l="1"/>
  <c r="G2664" i="132"/>
  <c r="F2664" i="132"/>
  <c r="H2664" i="132" s="1"/>
  <c r="D2663" i="132"/>
  <c r="I2664" i="132" l="1"/>
  <c r="F2731" i="132"/>
  <c r="H2731" i="132" s="1"/>
  <c r="I2731" i="132" s="1"/>
  <c r="F2730" i="132"/>
  <c r="H2730" i="132" s="1"/>
  <c r="I2730" i="132" s="1"/>
  <c r="F2729" i="132"/>
  <c r="H2729" i="132" s="1"/>
  <c r="I2729" i="132" s="1"/>
  <c r="F2728" i="132"/>
  <c r="H2728" i="132" s="1"/>
  <c r="I2728" i="132" s="1"/>
  <c r="F2727" i="132"/>
  <c r="H2727" i="132" s="1"/>
  <c r="I2727" i="132" s="1"/>
  <c r="F2726" i="132"/>
  <c r="H2726" i="132" s="1"/>
  <c r="I2726" i="132" s="1"/>
  <c r="F2725" i="132"/>
  <c r="H2725" i="132" s="1"/>
  <c r="I2725" i="132" s="1"/>
  <c r="F2724" i="132"/>
  <c r="H2724" i="132" s="1"/>
  <c r="I2724" i="132" s="1"/>
  <c r="F2723" i="132"/>
  <c r="H2723" i="132" s="1"/>
  <c r="I2723" i="132" s="1"/>
  <c r="F2722" i="132"/>
  <c r="H2722" i="132" s="1"/>
  <c r="I2722" i="132" s="1"/>
  <c r="F2721" i="132"/>
  <c r="H2721" i="132" s="1"/>
  <c r="I2721" i="132" s="1"/>
  <c r="F2720" i="132"/>
  <c r="H2720" i="132" s="1"/>
  <c r="I2720" i="132" s="1"/>
  <c r="F2719" i="132"/>
  <c r="H2719" i="132" s="1"/>
  <c r="I2719" i="132" s="1"/>
  <c r="F2718" i="132"/>
  <c r="H2718" i="132" s="1"/>
  <c r="I2718" i="132" s="1"/>
  <c r="F2717" i="132"/>
  <c r="H2717" i="132" s="1"/>
  <c r="I2717" i="132" s="1"/>
  <c r="F2716" i="132"/>
  <c r="H2716" i="132" s="1"/>
  <c r="I2716" i="132" s="1"/>
  <c r="F2715" i="132"/>
  <c r="H2715" i="132" s="1"/>
  <c r="I2715" i="132" s="1"/>
  <c r="F2714" i="132"/>
  <c r="H2714" i="132" s="1"/>
  <c r="I2714" i="132" s="1"/>
  <c r="F2713" i="132"/>
  <c r="H2713" i="132" s="1"/>
  <c r="I2713" i="132" s="1"/>
  <c r="F2712" i="132"/>
  <c r="H2712" i="132" s="1"/>
  <c r="I2712" i="132" s="1"/>
  <c r="F2711" i="132"/>
  <c r="H2711" i="132" s="1"/>
  <c r="I2711" i="132" s="1"/>
  <c r="F2710" i="132"/>
  <c r="H2710" i="132" s="1"/>
  <c r="I2710" i="132" s="1"/>
  <c r="F2709" i="132"/>
  <c r="H2709" i="132" s="1"/>
  <c r="I2709" i="132" s="1"/>
  <c r="F2708" i="132"/>
  <c r="H2708" i="132" s="1"/>
  <c r="I2708" i="132" s="1"/>
  <c r="F2707" i="132"/>
  <c r="H2707" i="132" s="1"/>
  <c r="I2707" i="132" s="1"/>
  <c r="F2706" i="132"/>
  <c r="H2706" i="132" s="1"/>
  <c r="I2706" i="132" s="1"/>
  <c r="F2705" i="132"/>
  <c r="H2705" i="132" s="1"/>
  <c r="I2705" i="132" s="1"/>
  <c r="F2704" i="132"/>
  <c r="H2704" i="132" s="1"/>
  <c r="I2704" i="132" s="1"/>
  <c r="F2703" i="132"/>
  <c r="H2703" i="132" s="1"/>
  <c r="I2703" i="132" s="1"/>
  <c r="F2702" i="132"/>
  <c r="H2702" i="132" s="1"/>
  <c r="I2702" i="132" s="1"/>
  <c r="F2701" i="132"/>
  <c r="H2701" i="132" s="1"/>
  <c r="I2701" i="132" s="1"/>
  <c r="F2700" i="132"/>
  <c r="H2700" i="132" s="1"/>
  <c r="I2700" i="132" s="1"/>
  <c r="F2699" i="132"/>
  <c r="H2699" i="132" s="1"/>
  <c r="I2699" i="132" s="1"/>
  <c r="F2698" i="132"/>
  <c r="H2698" i="132" s="1"/>
  <c r="I2698" i="132" s="1"/>
  <c r="F2697" i="132"/>
  <c r="H2697" i="132" s="1"/>
  <c r="I2697" i="132" s="1"/>
  <c r="F2696" i="132"/>
  <c r="H2696" i="132" s="1"/>
  <c r="I2696" i="132" s="1"/>
  <c r="F2695" i="132"/>
  <c r="H2695" i="132" s="1"/>
  <c r="I2695" i="132" s="1"/>
  <c r="F2694" i="132"/>
  <c r="H2694" i="132" s="1"/>
  <c r="I2694" i="132" s="1"/>
  <c r="F2693" i="132"/>
  <c r="H2693" i="132" s="1"/>
  <c r="I2693" i="132" s="1"/>
  <c r="F2692" i="132"/>
  <c r="H2692" i="132" s="1"/>
  <c r="I2692" i="132" s="1"/>
  <c r="F2691" i="132"/>
  <c r="H2691" i="132" s="1"/>
  <c r="I2691" i="132" s="1"/>
  <c r="F2690" i="132"/>
  <c r="H2690" i="132" s="1"/>
  <c r="I2690" i="132" s="1"/>
  <c r="F2689" i="132"/>
  <c r="H2689" i="132" s="1"/>
  <c r="I2689" i="132" s="1"/>
  <c r="F2688" i="132"/>
  <c r="H2688" i="132" s="1"/>
  <c r="I2688" i="132" s="1"/>
  <c r="F2687" i="132"/>
  <c r="H2687" i="132" s="1"/>
  <c r="I2687" i="132" s="1"/>
  <c r="F2686" i="132"/>
  <c r="H2686" i="132" s="1"/>
  <c r="I2686" i="132" s="1"/>
  <c r="F2685" i="132"/>
  <c r="H2685" i="132" s="1"/>
  <c r="I2685" i="132" s="1"/>
  <c r="F2684" i="132"/>
  <c r="H2684" i="132" s="1"/>
  <c r="I2684" i="132" s="1"/>
  <c r="F2683" i="132"/>
  <c r="H2683" i="132" s="1"/>
  <c r="I2683" i="132" s="1"/>
  <c r="F2682" i="132"/>
  <c r="H2682" i="132" s="1"/>
  <c r="I2682" i="132" s="1"/>
  <c r="F2681" i="132"/>
  <c r="H2681" i="132" s="1"/>
  <c r="I2681" i="132" s="1"/>
  <c r="F2680" i="132"/>
  <c r="H2680" i="132" s="1"/>
  <c r="I2680" i="132" s="1"/>
  <c r="F2679" i="132"/>
  <c r="H2679" i="132" s="1"/>
  <c r="I2679" i="132" s="1"/>
  <c r="F2678" i="132"/>
  <c r="H2678" i="132" s="1"/>
  <c r="I2678" i="132" s="1"/>
  <c r="F2677" i="132"/>
  <c r="H2677" i="132" s="1"/>
  <c r="I2677" i="132" s="1"/>
  <c r="F2676" i="132"/>
  <c r="H2676" i="132" s="1"/>
  <c r="I2676" i="132" s="1"/>
  <c r="F2675" i="132"/>
  <c r="H2675" i="132" s="1"/>
  <c r="I2675" i="132" s="1"/>
  <c r="F2674" i="132"/>
  <c r="H2674" i="132" s="1"/>
  <c r="I2674" i="132" s="1"/>
  <c r="F2673" i="132"/>
  <c r="H2673" i="132" s="1"/>
  <c r="I2673" i="132" s="1"/>
  <c r="F2672" i="132"/>
  <c r="H2672" i="132" s="1"/>
  <c r="I2672" i="132" s="1"/>
  <c r="F2671" i="132"/>
  <c r="H2671" i="132" s="1"/>
  <c r="I2671" i="132" s="1"/>
  <c r="F2670" i="132"/>
  <c r="H2670" i="132" s="1"/>
  <c r="I2670" i="132" s="1"/>
  <c r="F2669" i="132"/>
  <c r="H2669" i="132" s="1"/>
  <c r="I2669" i="132" s="1"/>
  <c r="F2668" i="132"/>
  <c r="H2668" i="132" s="1"/>
  <c r="I2668" i="132" s="1"/>
  <c r="F2667" i="132"/>
  <c r="H2667" i="132" s="1"/>
  <c r="I2667" i="132" s="1"/>
  <c r="F2666" i="132"/>
  <c r="H2666" i="132" s="1"/>
  <c r="I2666" i="132" s="1"/>
  <c r="F2665" i="132"/>
  <c r="H2665" i="132" s="1"/>
  <c r="I2665" i="132" s="1"/>
  <c r="G2663" i="132"/>
  <c r="F2663" i="132"/>
  <c r="H2663" i="132" s="1"/>
  <c r="F2753" i="132"/>
  <c r="H2753" i="132" s="1"/>
  <c r="I2753" i="132" s="1"/>
  <c r="F2752" i="132"/>
  <c r="H2752" i="132" s="1"/>
  <c r="I2752" i="132" s="1"/>
  <c r="F2751" i="132"/>
  <c r="H2751" i="132" s="1"/>
  <c r="I2751" i="132" s="1"/>
  <c r="F2750" i="132"/>
  <c r="H2750" i="132" s="1"/>
  <c r="I2750" i="132" s="1"/>
  <c r="F2749" i="132"/>
  <c r="H2749" i="132" s="1"/>
  <c r="I2749" i="132" s="1"/>
  <c r="F2748" i="132"/>
  <c r="H2748" i="132" s="1"/>
  <c r="I2748" i="132" s="1"/>
  <c r="F2747" i="132"/>
  <c r="H2747" i="132" s="1"/>
  <c r="I2747" i="132" s="1"/>
  <c r="F2746" i="132"/>
  <c r="H2746" i="132" s="1"/>
  <c r="I2746" i="132" s="1"/>
  <c r="F2745" i="132"/>
  <c r="H2745" i="132" s="1"/>
  <c r="I2745" i="132" s="1"/>
  <c r="F2744" i="132"/>
  <c r="H2744" i="132" s="1"/>
  <c r="I2744" i="132" s="1"/>
  <c r="F2743" i="132"/>
  <c r="H2743" i="132" s="1"/>
  <c r="I2743" i="132" s="1"/>
  <c r="F2742" i="132"/>
  <c r="H2742" i="132" s="1"/>
  <c r="I2742" i="132" s="1"/>
  <c r="F2741" i="132"/>
  <c r="H2741" i="132" s="1"/>
  <c r="I2741" i="132" s="1"/>
  <c r="F2740" i="132"/>
  <c r="H2740" i="132" s="1"/>
  <c r="I2740" i="132" s="1"/>
  <c r="F2739" i="132"/>
  <c r="H2739" i="132" s="1"/>
  <c r="I2739" i="132" s="1"/>
  <c r="F2738" i="132"/>
  <c r="H2738" i="132" s="1"/>
  <c r="I2738" i="132" s="1"/>
  <c r="F2737" i="132"/>
  <c r="H2737" i="132" s="1"/>
  <c r="I2737" i="132" s="1"/>
  <c r="F2736" i="132"/>
  <c r="H2736" i="132" s="1"/>
  <c r="I2736" i="132" s="1"/>
  <c r="F2735" i="132"/>
  <c r="H2735" i="132" s="1"/>
  <c r="I2735" i="132" s="1"/>
  <c r="F2734" i="132"/>
  <c r="H2734" i="132" s="1"/>
  <c r="I2734" i="132" s="1"/>
  <c r="F2733" i="132"/>
  <c r="H2733" i="132" s="1"/>
  <c r="I2733" i="132" s="1"/>
  <c r="F2732" i="132"/>
  <c r="H2732" i="132" s="1"/>
  <c r="I2732" i="132" s="1"/>
  <c r="C2845" i="132"/>
  <c r="I2663" i="132" l="1"/>
  <c r="C2846" i="132"/>
  <c r="D2845" i="132"/>
  <c r="D2844" i="132" s="1"/>
  <c r="D2843" i="132" s="1"/>
  <c r="D2842" i="132" l="1"/>
  <c r="G2843" i="132"/>
  <c r="G2844" i="132"/>
  <c r="G2845" i="132"/>
  <c r="C2847" i="132"/>
  <c r="D2841" i="132" l="1"/>
  <c r="G2842" i="132"/>
  <c r="C2848" i="132"/>
  <c r="D2840" i="132" l="1"/>
  <c r="G2841" i="132"/>
  <c r="C2849" i="132"/>
  <c r="D2839" i="132" l="1"/>
  <c r="G2840" i="132"/>
  <c r="C2850" i="132"/>
  <c r="D2838" i="132" l="1"/>
  <c r="G2839" i="132"/>
  <c r="C2851" i="132"/>
  <c r="D2837" i="132" l="1"/>
  <c r="G2838" i="132"/>
  <c r="C2852" i="132"/>
  <c r="D2836" i="132" l="1"/>
  <c r="G2837" i="132"/>
  <c r="C2853" i="132"/>
  <c r="D2835" i="132" l="1"/>
  <c r="G2836" i="132"/>
  <c r="C2854" i="132"/>
  <c r="D2834" i="132" l="1"/>
  <c r="G2835" i="132"/>
  <c r="C2855" i="132"/>
  <c r="D2833" i="132" l="1"/>
  <c r="G2834" i="132"/>
  <c r="C2856" i="132"/>
  <c r="D2832" i="132" l="1"/>
  <c r="G2833" i="132"/>
  <c r="C2857" i="132"/>
  <c r="D2831" i="132" l="1"/>
  <c r="G2832" i="132"/>
  <c r="C2858" i="132"/>
  <c r="D2830" i="132" l="1"/>
  <c r="G2831" i="132"/>
  <c r="C2859" i="132"/>
  <c r="D2829" i="132" l="1"/>
  <c r="G2830" i="132"/>
  <c r="C2860" i="132"/>
  <c r="D2828" i="132" l="1"/>
  <c r="G2829" i="132"/>
  <c r="C2861" i="132"/>
  <c r="D2827" i="132" l="1"/>
  <c r="G2828" i="132"/>
  <c r="C2862" i="132"/>
  <c r="D2826" i="132" l="1"/>
  <c r="G2827" i="132"/>
  <c r="C2863" i="132"/>
  <c r="D2825" i="132" l="1"/>
  <c r="G2826" i="132"/>
  <c r="C2864" i="132"/>
  <c r="D2824" i="132" l="1"/>
  <c r="G2825" i="132"/>
  <c r="C2865" i="132"/>
  <c r="D2823" i="132" l="1"/>
  <c r="G2824" i="132"/>
  <c r="C2866" i="132"/>
  <c r="D2822" i="132" l="1"/>
  <c r="G2823" i="132"/>
  <c r="C2867" i="132"/>
  <c r="D2821" i="132" l="1"/>
  <c r="G2822" i="132"/>
  <c r="C2868" i="132"/>
  <c r="D2820" i="132" l="1"/>
  <c r="G2821" i="132"/>
  <c r="C2869" i="132"/>
  <c r="D2819" i="132" l="1"/>
  <c r="G2820" i="132"/>
  <c r="C2870" i="132"/>
  <c r="D2818" i="132" l="1"/>
  <c r="G2819" i="132"/>
  <c r="C2871" i="132"/>
  <c r="D2817" i="132" l="1"/>
  <c r="G2818" i="132"/>
  <c r="C2872" i="132"/>
  <c r="D2816" i="132" l="1"/>
  <c r="G2817" i="132"/>
  <c r="C2873" i="132"/>
  <c r="D2815" i="132" l="1"/>
  <c r="G2816" i="132"/>
  <c r="C2874" i="132"/>
  <c r="D2814" i="132" l="1"/>
  <c r="G2815" i="132"/>
  <c r="C2875" i="132"/>
  <c r="D2813" i="132" l="1"/>
  <c r="G2814" i="132"/>
  <c r="C2876" i="132"/>
  <c r="D2812" i="132" l="1"/>
  <c r="G2813" i="132"/>
  <c r="C2877" i="132"/>
  <c r="D2811" i="132" l="1"/>
  <c r="G2812" i="132"/>
  <c r="C2878" i="132"/>
  <c r="D2810" i="132" l="1"/>
  <c r="G2811" i="132"/>
  <c r="C2879" i="132"/>
  <c r="D2809" i="132" l="1"/>
  <c r="G2810" i="132"/>
  <c r="C2880" i="132"/>
  <c r="D2808" i="132" l="1"/>
  <c r="G2809" i="132"/>
  <c r="C2881" i="132"/>
  <c r="D2807" i="132" l="1"/>
  <c r="G2808" i="132"/>
  <c r="C2882" i="132"/>
  <c r="D2806" i="132" l="1"/>
  <c r="G2807" i="132"/>
  <c r="C2883" i="132"/>
  <c r="D2805" i="132" l="1"/>
  <c r="G2806" i="132"/>
  <c r="C2884" i="132"/>
  <c r="D2804" i="132" l="1"/>
  <c r="G2805" i="132"/>
  <c r="C2885" i="132"/>
  <c r="D2803" i="132" l="1"/>
  <c r="G2804" i="132"/>
  <c r="C2886" i="132"/>
  <c r="D2802" i="132" l="1"/>
  <c r="G2803" i="132"/>
  <c r="C2887" i="132"/>
  <c r="D2801" i="132" l="1"/>
  <c r="G2802" i="132"/>
  <c r="C2888" i="132"/>
  <c r="D2800" i="132" l="1"/>
  <c r="G2801" i="132"/>
  <c r="C2889" i="132"/>
  <c r="D2799" i="132" l="1"/>
  <c r="G2800" i="132"/>
  <c r="C2890" i="132"/>
  <c r="D2798" i="132" l="1"/>
  <c r="G2799" i="132"/>
  <c r="C2891" i="132"/>
  <c r="D2797" i="132" l="1"/>
  <c r="G2798" i="132"/>
  <c r="C2892" i="132"/>
  <c r="D2796" i="132" l="1"/>
  <c r="G2797" i="132"/>
  <c r="C2893" i="132"/>
  <c r="D2795" i="132" l="1"/>
  <c r="G2796" i="132"/>
  <c r="C2894" i="132"/>
  <c r="D2794" i="132" l="1"/>
  <c r="G2795" i="132"/>
  <c r="C2895" i="132"/>
  <c r="D2793" i="132" l="1"/>
  <c r="G2794" i="132"/>
  <c r="C2896" i="132"/>
  <c r="D2792" i="132" l="1"/>
  <c r="G2793" i="132"/>
  <c r="C2897" i="132"/>
  <c r="D2791" i="132" l="1"/>
  <c r="G2792" i="132"/>
  <c r="C2898" i="132"/>
  <c r="D2790" i="132" l="1"/>
  <c r="G2791" i="132"/>
  <c r="C2899" i="132"/>
  <c r="D2789" i="132" l="1"/>
  <c r="G2790" i="132"/>
  <c r="C2900" i="132"/>
  <c r="D2788" i="132" l="1"/>
  <c r="G2789" i="132"/>
  <c r="C2901" i="132"/>
  <c r="D2787" i="132" l="1"/>
  <c r="G2788" i="132"/>
  <c r="C2902" i="132"/>
  <c r="D2786" i="132" l="1"/>
  <c r="G2787" i="132"/>
  <c r="C2903" i="132"/>
  <c r="D2785" i="132" l="1"/>
  <c r="G2786" i="132"/>
  <c r="C2904" i="132"/>
  <c r="D2784" i="132" l="1"/>
  <c r="G2785" i="132"/>
  <c r="C2905" i="132"/>
  <c r="D2783" i="132" l="1"/>
  <c r="G2784" i="132"/>
  <c r="C2906" i="132"/>
  <c r="D2782" i="132" l="1"/>
  <c r="G2783" i="132"/>
  <c r="C2907" i="132"/>
  <c r="D2781" i="132" l="1"/>
  <c r="G2782" i="132"/>
  <c r="C2908" i="132"/>
  <c r="D2780" i="132" l="1"/>
  <c r="G2781" i="132"/>
  <c r="C2909" i="132"/>
  <c r="D2779" i="132" l="1"/>
  <c r="G2780" i="132"/>
  <c r="C2910" i="132"/>
  <c r="D2778" i="132" l="1"/>
  <c r="G2779" i="132"/>
  <c r="C2911" i="132"/>
  <c r="D2777" i="132" l="1"/>
  <c r="G2778" i="132"/>
  <c r="C2912" i="132"/>
  <c r="D2776" i="132" l="1"/>
  <c r="G2777" i="132"/>
  <c r="C2913" i="132"/>
  <c r="G2776" i="132" l="1"/>
  <c r="D2775" i="132"/>
  <c r="C2914" i="132"/>
  <c r="D2774" i="132" l="1"/>
  <c r="G2775" i="132"/>
  <c r="C2915" i="132"/>
  <c r="G2774" i="132" l="1"/>
  <c r="D2773" i="132"/>
  <c r="C2916" i="132"/>
  <c r="D2772" i="132" l="1"/>
  <c r="G2773" i="132"/>
  <c r="C2917" i="132"/>
  <c r="G2772" i="132" l="1"/>
  <c r="D2771" i="132"/>
  <c r="C2918" i="132"/>
  <c r="D2770" i="132" l="1"/>
  <c r="G2771" i="132"/>
  <c r="C2919" i="132"/>
  <c r="G2770" i="132" l="1"/>
  <c r="D2769" i="132"/>
  <c r="C2920" i="132"/>
  <c r="D2768" i="132" l="1"/>
  <c r="G2769" i="132"/>
  <c r="C2921" i="132"/>
  <c r="G2768" i="132" l="1"/>
  <c r="D2767" i="132"/>
  <c r="C2922" i="132"/>
  <c r="D2766" i="132" l="1"/>
  <c r="G2767" i="132"/>
  <c r="C2923" i="132"/>
  <c r="G2766" i="132" l="1"/>
  <c r="D2765" i="132"/>
  <c r="C2924" i="132"/>
  <c r="D2764" i="132" l="1"/>
  <c r="G2765" i="132"/>
  <c r="C2925" i="132"/>
  <c r="G2764" i="132" l="1"/>
  <c r="D2763" i="132"/>
  <c r="C2926" i="132"/>
  <c r="D2762" i="132" l="1"/>
  <c r="G2763" i="132"/>
  <c r="C2927" i="132"/>
  <c r="G2762" i="132" l="1"/>
  <c r="D2761" i="132"/>
  <c r="C2928" i="132"/>
  <c r="D2760" i="132" l="1"/>
  <c r="G2761" i="132"/>
  <c r="C2929" i="132"/>
  <c r="G2760" i="132" l="1"/>
  <c r="D2759" i="132"/>
  <c r="C2930" i="132"/>
  <c r="D2758" i="132" l="1"/>
  <c r="G2759" i="132"/>
  <c r="C2931" i="132"/>
  <c r="G2758" i="132" l="1"/>
  <c r="D2757" i="132"/>
  <c r="C2932" i="132"/>
  <c r="D2756" i="132" l="1"/>
  <c r="G2757" i="132"/>
  <c r="C2933" i="132"/>
  <c r="G2756" i="132" l="1"/>
  <c r="D2755" i="132"/>
  <c r="C2934" i="132"/>
  <c r="D2754" i="132" l="1"/>
  <c r="F2755" i="132"/>
  <c r="H2755" i="132" s="1"/>
  <c r="G2755" i="132"/>
  <c r="C2935" i="132"/>
  <c r="I2755" i="132" l="1"/>
  <c r="G2754" i="132"/>
  <c r="F2754" i="132"/>
  <c r="H2754" i="132" s="1"/>
  <c r="F2844" i="132"/>
  <c r="H2844" i="132" s="1"/>
  <c r="I2844" i="132" s="1"/>
  <c r="F2845" i="132"/>
  <c r="H2845" i="132" s="1"/>
  <c r="I2845" i="132" s="1"/>
  <c r="F2843" i="132"/>
  <c r="H2843" i="132" s="1"/>
  <c r="I2843" i="132" s="1"/>
  <c r="F2842" i="132"/>
  <c r="H2842" i="132" s="1"/>
  <c r="I2842" i="132" s="1"/>
  <c r="F2841" i="132"/>
  <c r="H2841" i="132" s="1"/>
  <c r="I2841" i="132" s="1"/>
  <c r="F2840" i="132"/>
  <c r="H2840" i="132" s="1"/>
  <c r="I2840" i="132" s="1"/>
  <c r="F2839" i="132"/>
  <c r="H2839" i="132" s="1"/>
  <c r="I2839" i="132" s="1"/>
  <c r="F2838" i="132"/>
  <c r="H2838" i="132" s="1"/>
  <c r="I2838" i="132" s="1"/>
  <c r="F2837" i="132"/>
  <c r="H2837" i="132" s="1"/>
  <c r="I2837" i="132" s="1"/>
  <c r="F2836" i="132"/>
  <c r="H2836" i="132" s="1"/>
  <c r="I2836" i="132" s="1"/>
  <c r="F2835" i="132"/>
  <c r="H2835" i="132" s="1"/>
  <c r="I2835" i="132" s="1"/>
  <c r="F2834" i="132"/>
  <c r="H2834" i="132" s="1"/>
  <c r="I2834" i="132" s="1"/>
  <c r="F2833" i="132"/>
  <c r="H2833" i="132" s="1"/>
  <c r="I2833" i="132" s="1"/>
  <c r="F2832" i="132"/>
  <c r="H2832" i="132" s="1"/>
  <c r="I2832" i="132" s="1"/>
  <c r="F2831" i="132"/>
  <c r="H2831" i="132" s="1"/>
  <c r="I2831" i="132" s="1"/>
  <c r="F2830" i="132"/>
  <c r="H2830" i="132" s="1"/>
  <c r="I2830" i="132" s="1"/>
  <c r="F2829" i="132"/>
  <c r="H2829" i="132" s="1"/>
  <c r="I2829" i="132" s="1"/>
  <c r="F2828" i="132"/>
  <c r="H2828" i="132" s="1"/>
  <c r="I2828" i="132" s="1"/>
  <c r="F2827" i="132"/>
  <c r="H2827" i="132" s="1"/>
  <c r="I2827" i="132" s="1"/>
  <c r="F2826" i="132"/>
  <c r="H2826" i="132" s="1"/>
  <c r="I2826" i="132" s="1"/>
  <c r="F2825" i="132"/>
  <c r="H2825" i="132" s="1"/>
  <c r="I2825" i="132" s="1"/>
  <c r="F2824" i="132"/>
  <c r="H2824" i="132" s="1"/>
  <c r="I2824" i="132" s="1"/>
  <c r="F2823" i="132"/>
  <c r="H2823" i="132" s="1"/>
  <c r="I2823" i="132" s="1"/>
  <c r="F2822" i="132"/>
  <c r="H2822" i="132" s="1"/>
  <c r="I2822" i="132" s="1"/>
  <c r="F2821" i="132"/>
  <c r="H2821" i="132" s="1"/>
  <c r="I2821" i="132" s="1"/>
  <c r="F2820" i="132"/>
  <c r="H2820" i="132" s="1"/>
  <c r="I2820" i="132" s="1"/>
  <c r="F2819" i="132"/>
  <c r="H2819" i="132" s="1"/>
  <c r="I2819" i="132" s="1"/>
  <c r="F2818" i="132"/>
  <c r="H2818" i="132" s="1"/>
  <c r="I2818" i="132" s="1"/>
  <c r="F2817" i="132"/>
  <c r="H2817" i="132" s="1"/>
  <c r="I2817" i="132" s="1"/>
  <c r="F2816" i="132"/>
  <c r="H2816" i="132" s="1"/>
  <c r="I2816" i="132" s="1"/>
  <c r="F2815" i="132"/>
  <c r="H2815" i="132" s="1"/>
  <c r="I2815" i="132" s="1"/>
  <c r="F2814" i="132"/>
  <c r="H2814" i="132" s="1"/>
  <c r="I2814" i="132" s="1"/>
  <c r="F2813" i="132"/>
  <c r="H2813" i="132" s="1"/>
  <c r="I2813" i="132" s="1"/>
  <c r="F2812" i="132"/>
  <c r="H2812" i="132" s="1"/>
  <c r="I2812" i="132" s="1"/>
  <c r="F2811" i="132"/>
  <c r="H2811" i="132" s="1"/>
  <c r="I2811" i="132" s="1"/>
  <c r="F2810" i="132"/>
  <c r="H2810" i="132" s="1"/>
  <c r="I2810" i="132" s="1"/>
  <c r="F2809" i="132"/>
  <c r="H2809" i="132" s="1"/>
  <c r="I2809" i="132" s="1"/>
  <c r="F2808" i="132"/>
  <c r="H2808" i="132" s="1"/>
  <c r="I2808" i="132" s="1"/>
  <c r="F2807" i="132"/>
  <c r="H2807" i="132" s="1"/>
  <c r="I2807" i="132" s="1"/>
  <c r="F2806" i="132"/>
  <c r="H2806" i="132" s="1"/>
  <c r="I2806" i="132" s="1"/>
  <c r="F2805" i="132"/>
  <c r="H2805" i="132" s="1"/>
  <c r="I2805" i="132" s="1"/>
  <c r="F2804" i="132"/>
  <c r="H2804" i="132" s="1"/>
  <c r="I2804" i="132" s="1"/>
  <c r="F2803" i="132"/>
  <c r="H2803" i="132" s="1"/>
  <c r="I2803" i="132" s="1"/>
  <c r="F2802" i="132"/>
  <c r="H2802" i="132" s="1"/>
  <c r="I2802" i="132" s="1"/>
  <c r="F2801" i="132"/>
  <c r="H2801" i="132" s="1"/>
  <c r="I2801" i="132" s="1"/>
  <c r="F2800" i="132"/>
  <c r="H2800" i="132" s="1"/>
  <c r="I2800" i="132" s="1"/>
  <c r="F2799" i="132"/>
  <c r="H2799" i="132" s="1"/>
  <c r="I2799" i="132" s="1"/>
  <c r="F2798" i="132"/>
  <c r="H2798" i="132" s="1"/>
  <c r="I2798" i="132" s="1"/>
  <c r="F2797" i="132"/>
  <c r="H2797" i="132" s="1"/>
  <c r="I2797" i="132" s="1"/>
  <c r="F2796" i="132"/>
  <c r="H2796" i="132" s="1"/>
  <c r="I2796" i="132" s="1"/>
  <c r="F2795" i="132"/>
  <c r="H2795" i="132" s="1"/>
  <c r="I2795" i="132" s="1"/>
  <c r="F2794" i="132"/>
  <c r="H2794" i="132" s="1"/>
  <c r="I2794" i="132" s="1"/>
  <c r="F2793" i="132"/>
  <c r="H2793" i="132" s="1"/>
  <c r="I2793" i="132" s="1"/>
  <c r="F2792" i="132"/>
  <c r="H2792" i="132" s="1"/>
  <c r="I2792" i="132" s="1"/>
  <c r="F2791" i="132"/>
  <c r="H2791" i="132" s="1"/>
  <c r="I2791" i="132" s="1"/>
  <c r="F2790" i="132"/>
  <c r="H2790" i="132" s="1"/>
  <c r="I2790" i="132" s="1"/>
  <c r="F2789" i="132"/>
  <c r="H2789" i="132" s="1"/>
  <c r="I2789" i="132" s="1"/>
  <c r="F2788" i="132"/>
  <c r="H2788" i="132" s="1"/>
  <c r="I2788" i="132" s="1"/>
  <c r="F2787" i="132"/>
  <c r="H2787" i="132" s="1"/>
  <c r="I2787" i="132" s="1"/>
  <c r="F2786" i="132"/>
  <c r="H2786" i="132" s="1"/>
  <c r="I2786" i="132" s="1"/>
  <c r="F2785" i="132"/>
  <c r="H2785" i="132" s="1"/>
  <c r="I2785" i="132" s="1"/>
  <c r="F2784" i="132"/>
  <c r="H2784" i="132" s="1"/>
  <c r="I2784" i="132" s="1"/>
  <c r="F2783" i="132"/>
  <c r="H2783" i="132" s="1"/>
  <c r="I2783" i="132" s="1"/>
  <c r="F2782" i="132"/>
  <c r="H2782" i="132" s="1"/>
  <c r="I2782" i="132" s="1"/>
  <c r="F2781" i="132"/>
  <c r="H2781" i="132" s="1"/>
  <c r="I2781" i="132" s="1"/>
  <c r="F2780" i="132"/>
  <c r="H2780" i="132" s="1"/>
  <c r="I2780" i="132" s="1"/>
  <c r="F2779" i="132"/>
  <c r="H2779" i="132" s="1"/>
  <c r="I2779" i="132" s="1"/>
  <c r="F2778" i="132"/>
  <c r="H2778" i="132" s="1"/>
  <c r="I2778" i="132" s="1"/>
  <c r="F2777" i="132"/>
  <c r="H2777" i="132" s="1"/>
  <c r="I2777" i="132" s="1"/>
  <c r="F2776" i="132"/>
  <c r="H2776" i="132" s="1"/>
  <c r="I2776" i="132" s="1"/>
  <c r="F2775" i="132"/>
  <c r="H2775" i="132" s="1"/>
  <c r="I2775" i="132" s="1"/>
  <c r="F2774" i="132"/>
  <c r="H2774" i="132" s="1"/>
  <c r="I2774" i="132" s="1"/>
  <c r="F2773" i="132"/>
  <c r="H2773" i="132" s="1"/>
  <c r="I2773" i="132" s="1"/>
  <c r="F2772" i="132"/>
  <c r="H2772" i="132" s="1"/>
  <c r="I2772" i="132" s="1"/>
  <c r="F2771" i="132"/>
  <c r="H2771" i="132" s="1"/>
  <c r="I2771" i="132" s="1"/>
  <c r="F2770" i="132"/>
  <c r="H2770" i="132" s="1"/>
  <c r="I2770" i="132" s="1"/>
  <c r="F2769" i="132"/>
  <c r="H2769" i="132" s="1"/>
  <c r="I2769" i="132" s="1"/>
  <c r="F2768" i="132"/>
  <c r="H2768" i="132" s="1"/>
  <c r="I2768" i="132" s="1"/>
  <c r="F2767" i="132"/>
  <c r="H2767" i="132" s="1"/>
  <c r="I2767" i="132" s="1"/>
  <c r="F2766" i="132"/>
  <c r="H2766" i="132" s="1"/>
  <c r="I2766" i="132" s="1"/>
  <c r="F2765" i="132"/>
  <c r="H2765" i="132" s="1"/>
  <c r="I2765" i="132" s="1"/>
  <c r="F2764" i="132"/>
  <c r="H2764" i="132" s="1"/>
  <c r="I2764" i="132" s="1"/>
  <c r="F2763" i="132"/>
  <c r="H2763" i="132" s="1"/>
  <c r="I2763" i="132" s="1"/>
  <c r="F2762" i="132"/>
  <c r="H2762" i="132" s="1"/>
  <c r="I2762" i="132" s="1"/>
  <c r="F2761" i="132"/>
  <c r="H2761" i="132" s="1"/>
  <c r="I2761" i="132" s="1"/>
  <c r="F2760" i="132"/>
  <c r="H2760" i="132" s="1"/>
  <c r="I2760" i="132" s="1"/>
  <c r="F2759" i="132"/>
  <c r="H2759" i="132" s="1"/>
  <c r="I2759" i="132" s="1"/>
  <c r="F2758" i="132"/>
  <c r="H2758" i="132" s="1"/>
  <c r="I2758" i="132" s="1"/>
  <c r="F2757" i="132"/>
  <c r="H2757" i="132" s="1"/>
  <c r="I2757" i="132" s="1"/>
  <c r="F2756" i="132"/>
  <c r="H2756" i="132" s="1"/>
  <c r="I2756" i="132" s="1"/>
  <c r="C2936" i="132"/>
  <c r="I2754" i="132" l="1"/>
  <c r="C2937" i="132"/>
  <c r="C2938" i="132" l="1"/>
  <c r="D2937" i="132"/>
  <c r="D2936" i="132" s="1"/>
  <c r="D2935" i="132" s="1"/>
  <c r="D2934" i="132" l="1"/>
  <c r="G2935" i="132"/>
  <c r="G2936" i="132"/>
  <c r="G2937" i="132"/>
  <c r="C2939" i="132"/>
  <c r="D2933" i="132" l="1"/>
  <c r="G2934" i="132"/>
  <c r="C2940" i="132"/>
  <c r="D2932" i="132" l="1"/>
  <c r="G2933" i="132"/>
  <c r="C2941" i="132"/>
  <c r="D2931" i="132" l="1"/>
  <c r="G2932" i="132"/>
  <c r="C2942" i="132"/>
  <c r="D2930" i="132" l="1"/>
  <c r="G2931" i="132"/>
  <c r="C2943" i="132"/>
  <c r="D2929" i="132" l="1"/>
  <c r="G2930" i="132"/>
  <c r="C2944" i="132"/>
  <c r="D2928" i="132" l="1"/>
  <c r="G2929" i="132"/>
  <c r="C2945" i="132"/>
  <c r="D2927" i="132" l="1"/>
  <c r="G2928" i="132"/>
  <c r="C2946" i="132"/>
  <c r="D2926" i="132" l="1"/>
  <c r="G2927" i="132"/>
  <c r="C2947" i="132"/>
  <c r="D2925" i="132" l="1"/>
  <c r="G2926" i="132"/>
  <c r="C2948" i="132"/>
  <c r="D2924" i="132" l="1"/>
  <c r="G2925" i="132"/>
  <c r="C2949" i="132"/>
  <c r="D2923" i="132" l="1"/>
  <c r="G2924" i="132"/>
  <c r="C2950" i="132"/>
  <c r="D2922" i="132" l="1"/>
  <c r="G2923" i="132"/>
  <c r="C2951" i="132"/>
  <c r="D2921" i="132" l="1"/>
  <c r="G2922" i="132"/>
  <c r="C2952" i="132"/>
  <c r="D2920" i="132" l="1"/>
  <c r="G2921" i="132"/>
  <c r="C2953" i="132"/>
  <c r="D2919" i="132" l="1"/>
  <c r="G2920" i="132"/>
  <c r="C2954" i="132"/>
  <c r="D2918" i="132" l="1"/>
  <c r="G2919" i="132"/>
  <c r="C2955" i="132"/>
  <c r="D2917" i="132" l="1"/>
  <c r="G2918" i="132"/>
  <c r="C2956" i="132"/>
  <c r="D2916" i="132" l="1"/>
  <c r="G2917" i="132"/>
  <c r="C2957" i="132"/>
  <c r="D2915" i="132" l="1"/>
  <c r="G2916" i="132"/>
  <c r="C2958" i="132"/>
  <c r="D2914" i="132" l="1"/>
  <c r="G2915" i="132"/>
  <c r="C2959" i="132"/>
  <c r="D2913" i="132" l="1"/>
  <c r="G2914" i="132"/>
  <c r="C2960" i="132"/>
  <c r="D2912" i="132" l="1"/>
  <c r="G2913" i="132"/>
  <c r="C2961" i="132"/>
  <c r="D2911" i="132" l="1"/>
  <c r="G2912" i="132"/>
  <c r="C2962" i="132"/>
  <c r="D2910" i="132" l="1"/>
  <c r="G2911" i="132"/>
  <c r="C2963" i="132"/>
  <c r="D2909" i="132" l="1"/>
  <c r="G2910" i="132"/>
  <c r="C2964" i="132"/>
  <c r="D2908" i="132" l="1"/>
  <c r="G2909" i="132"/>
  <c r="C2965" i="132"/>
  <c r="D2907" i="132" l="1"/>
  <c r="G2908" i="132"/>
  <c r="C2966" i="132"/>
  <c r="D2906" i="132" l="1"/>
  <c r="G2907" i="132"/>
  <c r="C2967" i="132"/>
  <c r="D2905" i="132" l="1"/>
  <c r="G2906" i="132"/>
  <c r="C2968" i="132"/>
  <c r="D2904" i="132" l="1"/>
  <c r="G2905" i="132"/>
  <c r="C2969" i="132"/>
  <c r="D2903" i="132" l="1"/>
  <c r="G2904" i="132"/>
  <c r="C2970" i="132"/>
  <c r="D2902" i="132" l="1"/>
  <c r="G2903" i="132"/>
  <c r="C2971" i="132"/>
  <c r="D2901" i="132" l="1"/>
  <c r="G2902" i="132"/>
  <c r="C2972" i="132"/>
  <c r="D2900" i="132" l="1"/>
  <c r="G2901" i="132"/>
  <c r="C2973" i="132"/>
  <c r="D2899" i="132" l="1"/>
  <c r="G2900" i="132"/>
  <c r="C2974" i="132"/>
  <c r="D2898" i="132" l="1"/>
  <c r="G2899" i="132"/>
  <c r="C2975" i="132"/>
  <c r="D2897" i="132" l="1"/>
  <c r="G2898" i="132"/>
  <c r="C2976" i="132"/>
  <c r="D2896" i="132" l="1"/>
  <c r="G2897" i="132"/>
  <c r="C2977" i="132"/>
  <c r="D2895" i="132" l="1"/>
  <c r="G2896" i="132"/>
  <c r="C2978" i="132"/>
  <c r="D2894" i="132" l="1"/>
  <c r="G2895" i="132"/>
  <c r="C2979" i="132"/>
  <c r="D2893" i="132" l="1"/>
  <c r="G2894" i="132"/>
  <c r="C2980" i="132"/>
  <c r="D2892" i="132" l="1"/>
  <c r="G2893" i="132"/>
  <c r="C2981" i="132"/>
  <c r="D2891" i="132" l="1"/>
  <c r="G2892" i="132"/>
  <c r="C2982" i="132"/>
  <c r="D2890" i="132" l="1"/>
  <c r="G2891" i="132"/>
  <c r="C2983" i="132"/>
  <c r="D2889" i="132" l="1"/>
  <c r="G2890" i="132"/>
  <c r="C2984" i="132"/>
  <c r="D2888" i="132" l="1"/>
  <c r="G2889" i="132"/>
  <c r="C2985" i="132"/>
  <c r="D2887" i="132" l="1"/>
  <c r="G2888" i="132"/>
  <c r="C2986" i="132"/>
  <c r="D2886" i="132" l="1"/>
  <c r="G2887" i="132"/>
  <c r="C2987" i="132"/>
  <c r="D2885" i="132" l="1"/>
  <c r="G2886" i="132"/>
  <c r="C2988" i="132"/>
  <c r="D2884" i="132" l="1"/>
  <c r="G2885" i="132"/>
  <c r="C2989" i="132"/>
  <c r="D2883" i="132" l="1"/>
  <c r="G2884" i="132"/>
  <c r="C2990" i="132"/>
  <c r="D2882" i="132" l="1"/>
  <c r="G2883" i="132"/>
  <c r="C2991" i="132"/>
  <c r="D2881" i="132" l="1"/>
  <c r="G2882" i="132"/>
  <c r="C2992" i="132"/>
  <c r="D2880" i="132" l="1"/>
  <c r="G2881" i="132"/>
  <c r="C2993" i="132"/>
  <c r="D2879" i="132" l="1"/>
  <c r="G2880" i="132"/>
  <c r="C2994" i="132"/>
  <c r="D2878" i="132" l="1"/>
  <c r="G2879" i="132"/>
  <c r="C2995" i="132"/>
  <c r="D2877" i="132" l="1"/>
  <c r="G2878" i="132"/>
  <c r="C2996" i="132"/>
  <c r="D2876" i="132" l="1"/>
  <c r="G2877" i="132"/>
  <c r="C2997" i="132"/>
  <c r="D2875" i="132" l="1"/>
  <c r="G2876" i="132"/>
  <c r="C2998" i="132"/>
  <c r="D2874" i="132" l="1"/>
  <c r="G2875" i="132"/>
  <c r="C2999" i="132"/>
  <c r="D2873" i="132" l="1"/>
  <c r="G2874" i="132"/>
  <c r="C3000" i="132"/>
  <c r="D2872" i="132" l="1"/>
  <c r="G2873" i="132"/>
  <c r="C3001" i="132"/>
  <c r="D2871" i="132" l="1"/>
  <c r="G2872" i="132"/>
  <c r="C3002" i="132"/>
  <c r="D2870" i="132" l="1"/>
  <c r="G2871" i="132"/>
  <c r="C3003" i="132"/>
  <c r="D2869" i="132" l="1"/>
  <c r="G2870" i="132"/>
  <c r="C3004" i="132"/>
  <c r="D2868" i="132" l="1"/>
  <c r="G2869" i="132"/>
  <c r="C3005" i="132"/>
  <c r="D2867" i="132" l="1"/>
  <c r="G2868" i="132"/>
  <c r="C3006" i="132"/>
  <c r="D2866" i="132" l="1"/>
  <c r="G2867" i="132"/>
  <c r="C3007" i="132"/>
  <c r="D2865" i="132" l="1"/>
  <c r="G2866" i="132"/>
  <c r="C3008" i="132"/>
  <c r="D2864" i="132" l="1"/>
  <c r="G2865" i="132"/>
  <c r="C3009" i="132"/>
  <c r="D2863" i="132" l="1"/>
  <c r="G2864" i="132"/>
  <c r="C3010" i="132"/>
  <c r="D2862" i="132" l="1"/>
  <c r="G2863" i="132"/>
  <c r="C3011" i="132"/>
  <c r="D2861" i="132" l="1"/>
  <c r="G2862" i="132"/>
  <c r="C3012" i="132"/>
  <c r="D2860" i="132" l="1"/>
  <c r="G2861" i="132"/>
  <c r="C3013" i="132"/>
  <c r="D2859" i="132" l="1"/>
  <c r="G2860" i="132"/>
  <c r="C3014" i="132"/>
  <c r="D2858" i="132" l="1"/>
  <c r="G2859" i="132"/>
  <c r="C3015" i="132"/>
  <c r="D2857" i="132" l="1"/>
  <c r="G2858" i="132"/>
  <c r="C3016" i="132"/>
  <c r="D2856" i="132" l="1"/>
  <c r="G2857" i="132"/>
  <c r="C3017" i="132"/>
  <c r="D2855" i="132" l="1"/>
  <c r="G2856" i="132"/>
  <c r="C3018" i="132"/>
  <c r="D2854" i="132" l="1"/>
  <c r="G2855" i="132"/>
  <c r="C3019" i="132"/>
  <c r="D2853" i="132" l="1"/>
  <c r="G2854" i="132"/>
  <c r="C3020" i="132"/>
  <c r="D2852" i="132" l="1"/>
  <c r="G2853" i="132"/>
  <c r="C3021" i="132"/>
  <c r="D2851" i="132" l="1"/>
  <c r="G2852" i="132"/>
  <c r="C3022" i="132"/>
  <c r="D2850" i="132" l="1"/>
  <c r="G2851" i="132"/>
  <c r="C3023" i="132"/>
  <c r="D2849" i="132" l="1"/>
  <c r="G2850" i="132"/>
  <c r="C3024" i="132"/>
  <c r="D2848" i="132" l="1"/>
  <c r="G2849" i="132"/>
  <c r="C3025" i="132"/>
  <c r="D2847" i="132" l="1"/>
  <c r="G2848" i="132"/>
  <c r="C3026" i="132"/>
  <c r="D2846" i="132" l="1"/>
  <c r="F2847" i="132"/>
  <c r="H2847" i="132" s="1"/>
  <c r="G2847" i="132"/>
  <c r="C3027" i="132"/>
  <c r="I2847" i="132" l="1"/>
  <c r="F2933" i="132"/>
  <c r="H2933" i="132" s="1"/>
  <c r="I2933" i="132" s="1"/>
  <c r="F2932" i="132"/>
  <c r="H2932" i="132" s="1"/>
  <c r="I2932" i="132" s="1"/>
  <c r="F2931" i="132"/>
  <c r="H2931" i="132" s="1"/>
  <c r="I2931" i="132" s="1"/>
  <c r="F2930" i="132"/>
  <c r="H2930" i="132" s="1"/>
  <c r="I2930" i="132" s="1"/>
  <c r="F2929" i="132"/>
  <c r="H2929" i="132" s="1"/>
  <c r="I2929" i="132" s="1"/>
  <c r="F2928" i="132"/>
  <c r="H2928" i="132" s="1"/>
  <c r="I2928" i="132" s="1"/>
  <c r="F2927" i="132"/>
  <c r="H2927" i="132" s="1"/>
  <c r="I2927" i="132" s="1"/>
  <c r="F2926" i="132"/>
  <c r="H2926" i="132" s="1"/>
  <c r="I2926" i="132" s="1"/>
  <c r="F2925" i="132"/>
  <c r="H2925" i="132" s="1"/>
  <c r="I2925" i="132" s="1"/>
  <c r="F2924" i="132"/>
  <c r="H2924" i="132" s="1"/>
  <c r="I2924" i="132" s="1"/>
  <c r="F2923" i="132"/>
  <c r="H2923" i="132" s="1"/>
  <c r="I2923" i="132" s="1"/>
  <c r="F2922" i="132"/>
  <c r="H2922" i="132" s="1"/>
  <c r="I2922" i="132" s="1"/>
  <c r="F2921" i="132"/>
  <c r="H2921" i="132" s="1"/>
  <c r="I2921" i="132" s="1"/>
  <c r="F2920" i="132"/>
  <c r="H2920" i="132" s="1"/>
  <c r="I2920" i="132" s="1"/>
  <c r="F2919" i="132"/>
  <c r="H2919" i="132" s="1"/>
  <c r="I2919" i="132" s="1"/>
  <c r="F2918" i="132"/>
  <c r="H2918" i="132" s="1"/>
  <c r="I2918" i="132" s="1"/>
  <c r="F2917" i="132"/>
  <c r="H2917" i="132" s="1"/>
  <c r="I2917" i="132" s="1"/>
  <c r="F2916" i="132"/>
  <c r="H2916" i="132" s="1"/>
  <c r="I2916" i="132" s="1"/>
  <c r="F2915" i="132"/>
  <c r="H2915" i="132" s="1"/>
  <c r="I2915" i="132" s="1"/>
  <c r="F2914" i="132"/>
  <c r="H2914" i="132" s="1"/>
  <c r="I2914" i="132" s="1"/>
  <c r="F2913" i="132"/>
  <c r="H2913" i="132" s="1"/>
  <c r="I2913" i="132" s="1"/>
  <c r="F2912" i="132"/>
  <c r="H2912" i="132" s="1"/>
  <c r="I2912" i="132" s="1"/>
  <c r="F2911" i="132"/>
  <c r="H2911" i="132" s="1"/>
  <c r="I2911" i="132" s="1"/>
  <c r="F2910" i="132"/>
  <c r="H2910" i="132" s="1"/>
  <c r="I2910" i="132" s="1"/>
  <c r="F2909" i="132"/>
  <c r="H2909" i="132" s="1"/>
  <c r="I2909" i="132" s="1"/>
  <c r="F2908" i="132"/>
  <c r="H2908" i="132" s="1"/>
  <c r="I2908" i="132" s="1"/>
  <c r="F2907" i="132"/>
  <c r="H2907" i="132" s="1"/>
  <c r="I2907" i="132" s="1"/>
  <c r="F2906" i="132"/>
  <c r="H2906" i="132" s="1"/>
  <c r="I2906" i="132" s="1"/>
  <c r="F2905" i="132"/>
  <c r="H2905" i="132" s="1"/>
  <c r="I2905" i="132" s="1"/>
  <c r="F2904" i="132"/>
  <c r="H2904" i="132" s="1"/>
  <c r="I2904" i="132" s="1"/>
  <c r="F2903" i="132"/>
  <c r="H2903" i="132" s="1"/>
  <c r="I2903" i="132" s="1"/>
  <c r="F2902" i="132"/>
  <c r="H2902" i="132" s="1"/>
  <c r="I2902" i="132" s="1"/>
  <c r="F2901" i="132"/>
  <c r="H2901" i="132" s="1"/>
  <c r="I2901" i="132" s="1"/>
  <c r="F2900" i="132"/>
  <c r="H2900" i="132" s="1"/>
  <c r="I2900" i="132" s="1"/>
  <c r="F2899" i="132"/>
  <c r="H2899" i="132" s="1"/>
  <c r="I2899" i="132" s="1"/>
  <c r="F2898" i="132"/>
  <c r="H2898" i="132" s="1"/>
  <c r="I2898" i="132" s="1"/>
  <c r="F2897" i="132"/>
  <c r="H2897" i="132" s="1"/>
  <c r="I2897" i="132" s="1"/>
  <c r="F2896" i="132"/>
  <c r="H2896" i="132" s="1"/>
  <c r="I2896" i="132" s="1"/>
  <c r="F2895" i="132"/>
  <c r="H2895" i="132" s="1"/>
  <c r="I2895" i="132" s="1"/>
  <c r="F2894" i="132"/>
  <c r="H2894" i="132" s="1"/>
  <c r="I2894" i="132" s="1"/>
  <c r="F2893" i="132"/>
  <c r="H2893" i="132" s="1"/>
  <c r="I2893" i="132" s="1"/>
  <c r="F2892" i="132"/>
  <c r="H2892" i="132" s="1"/>
  <c r="I2892" i="132" s="1"/>
  <c r="F2891" i="132"/>
  <c r="H2891" i="132" s="1"/>
  <c r="I2891" i="132" s="1"/>
  <c r="F2890" i="132"/>
  <c r="H2890" i="132" s="1"/>
  <c r="I2890" i="132" s="1"/>
  <c r="F2889" i="132"/>
  <c r="H2889" i="132" s="1"/>
  <c r="I2889" i="132" s="1"/>
  <c r="F2888" i="132"/>
  <c r="H2888" i="132" s="1"/>
  <c r="I2888" i="132" s="1"/>
  <c r="F2887" i="132"/>
  <c r="H2887" i="132" s="1"/>
  <c r="I2887" i="132" s="1"/>
  <c r="F2886" i="132"/>
  <c r="H2886" i="132" s="1"/>
  <c r="I2886" i="132" s="1"/>
  <c r="F2885" i="132"/>
  <c r="H2885" i="132" s="1"/>
  <c r="I2885" i="132" s="1"/>
  <c r="F2884" i="132"/>
  <c r="H2884" i="132" s="1"/>
  <c r="I2884" i="132" s="1"/>
  <c r="F2883" i="132"/>
  <c r="H2883" i="132" s="1"/>
  <c r="I2883" i="132" s="1"/>
  <c r="F2882" i="132"/>
  <c r="H2882" i="132" s="1"/>
  <c r="I2882" i="132" s="1"/>
  <c r="F2881" i="132"/>
  <c r="H2881" i="132" s="1"/>
  <c r="I2881" i="132" s="1"/>
  <c r="F2880" i="132"/>
  <c r="H2880" i="132" s="1"/>
  <c r="I2880" i="132" s="1"/>
  <c r="F2879" i="132"/>
  <c r="H2879" i="132" s="1"/>
  <c r="I2879" i="132" s="1"/>
  <c r="F2878" i="132"/>
  <c r="H2878" i="132" s="1"/>
  <c r="I2878" i="132" s="1"/>
  <c r="F2877" i="132"/>
  <c r="H2877" i="132" s="1"/>
  <c r="I2877" i="132" s="1"/>
  <c r="F2876" i="132"/>
  <c r="H2876" i="132" s="1"/>
  <c r="I2876" i="132" s="1"/>
  <c r="F2875" i="132"/>
  <c r="H2875" i="132" s="1"/>
  <c r="I2875" i="132" s="1"/>
  <c r="F2874" i="132"/>
  <c r="H2874" i="132" s="1"/>
  <c r="I2874" i="132" s="1"/>
  <c r="F2873" i="132"/>
  <c r="H2873" i="132" s="1"/>
  <c r="I2873" i="132" s="1"/>
  <c r="F2872" i="132"/>
  <c r="H2872" i="132" s="1"/>
  <c r="I2872" i="132" s="1"/>
  <c r="F2871" i="132"/>
  <c r="H2871" i="132" s="1"/>
  <c r="I2871" i="132" s="1"/>
  <c r="F2870" i="132"/>
  <c r="H2870" i="132" s="1"/>
  <c r="I2870" i="132" s="1"/>
  <c r="F2869" i="132"/>
  <c r="H2869" i="132" s="1"/>
  <c r="I2869" i="132" s="1"/>
  <c r="F2868" i="132"/>
  <c r="H2868" i="132" s="1"/>
  <c r="I2868" i="132" s="1"/>
  <c r="F2867" i="132"/>
  <c r="H2867" i="132" s="1"/>
  <c r="I2867" i="132" s="1"/>
  <c r="F2866" i="132"/>
  <c r="H2866" i="132" s="1"/>
  <c r="I2866" i="132" s="1"/>
  <c r="F2865" i="132"/>
  <c r="H2865" i="132" s="1"/>
  <c r="I2865" i="132" s="1"/>
  <c r="F2864" i="132"/>
  <c r="H2864" i="132" s="1"/>
  <c r="I2864" i="132" s="1"/>
  <c r="F2863" i="132"/>
  <c r="H2863" i="132" s="1"/>
  <c r="I2863" i="132" s="1"/>
  <c r="F2862" i="132"/>
  <c r="H2862" i="132" s="1"/>
  <c r="I2862" i="132" s="1"/>
  <c r="F2861" i="132"/>
  <c r="H2861" i="132" s="1"/>
  <c r="I2861" i="132" s="1"/>
  <c r="F2860" i="132"/>
  <c r="H2860" i="132" s="1"/>
  <c r="I2860" i="132" s="1"/>
  <c r="F2859" i="132"/>
  <c r="H2859" i="132" s="1"/>
  <c r="I2859" i="132" s="1"/>
  <c r="F2858" i="132"/>
  <c r="H2858" i="132" s="1"/>
  <c r="I2858" i="132" s="1"/>
  <c r="F2857" i="132"/>
  <c r="H2857" i="132" s="1"/>
  <c r="I2857" i="132" s="1"/>
  <c r="F2856" i="132"/>
  <c r="H2856" i="132" s="1"/>
  <c r="I2856" i="132" s="1"/>
  <c r="F2855" i="132"/>
  <c r="H2855" i="132" s="1"/>
  <c r="I2855" i="132" s="1"/>
  <c r="F2854" i="132"/>
  <c r="H2854" i="132" s="1"/>
  <c r="I2854" i="132" s="1"/>
  <c r="F2853" i="132"/>
  <c r="H2853" i="132" s="1"/>
  <c r="I2853" i="132" s="1"/>
  <c r="F2852" i="132"/>
  <c r="H2852" i="132" s="1"/>
  <c r="I2852" i="132" s="1"/>
  <c r="F2851" i="132"/>
  <c r="H2851" i="132" s="1"/>
  <c r="I2851" i="132" s="1"/>
  <c r="F2850" i="132"/>
  <c r="H2850" i="132" s="1"/>
  <c r="I2850" i="132" s="1"/>
  <c r="F2849" i="132"/>
  <c r="H2849" i="132" s="1"/>
  <c r="I2849" i="132" s="1"/>
  <c r="F2848" i="132"/>
  <c r="H2848" i="132" s="1"/>
  <c r="I2848" i="132" s="1"/>
  <c r="G2846" i="132"/>
  <c r="F2846" i="132"/>
  <c r="H2846" i="132" s="1"/>
  <c r="F2937" i="132"/>
  <c r="H2937" i="132" s="1"/>
  <c r="I2937" i="132" s="1"/>
  <c r="F2935" i="132"/>
  <c r="H2935" i="132" s="1"/>
  <c r="I2935" i="132" s="1"/>
  <c r="F2936" i="132"/>
  <c r="H2936" i="132" s="1"/>
  <c r="I2936" i="132" s="1"/>
  <c r="F2934" i="132"/>
  <c r="H2934" i="132" s="1"/>
  <c r="I2934" i="132" s="1"/>
  <c r="C3028" i="132"/>
  <c r="D3027" i="132"/>
  <c r="D3026" i="132" s="1"/>
  <c r="D3025" i="132" s="1"/>
  <c r="I2846" i="132" l="1"/>
  <c r="G3026" i="132"/>
  <c r="D3024" i="132"/>
  <c r="G3025" i="132"/>
  <c r="G3027" i="132"/>
  <c r="C3029" i="132"/>
  <c r="D3023" i="132" l="1"/>
  <c r="G3024" i="132"/>
  <c r="C3030" i="132"/>
  <c r="D3022" i="132" l="1"/>
  <c r="G3023" i="132"/>
  <c r="C3031" i="132"/>
  <c r="D3021" i="132" l="1"/>
  <c r="G3022" i="132"/>
  <c r="C3032" i="132"/>
  <c r="D3020" i="132" l="1"/>
  <c r="G3021" i="132"/>
  <c r="C3033" i="132"/>
  <c r="D3019" i="132" l="1"/>
  <c r="G3020" i="132"/>
  <c r="C3034" i="132"/>
  <c r="D3018" i="132" l="1"/>
  <c r="G3019" i="132"/>
  <c r="C3035" i="132"/>
  <c r="D3017" i="132" l="1"/>
  <c r="G3018" i="132"/>
  <c r="C3036" i="132"/>
  <c r="D3016" i="132" l="1"/>
  <c r="G3017" i="132"/>
  <c r="C3037" i="132"/>
  <c r="D3015" i="132" l="1"/>
  <c r="G3016" i="132"/>
  <c r="C3038" i="132"/>
  <c r="D3014" i="132" l="1"/>
  <c r="G3015" i="132"/>
  <c r="C3039" i="132"/>
  <c r="D3013" i="132" l="1"/>
  <c r="G3014" i="132"/>
  <c r="C3040" i="132"/>
  <c r="D3012" i="132" l="1"/>
  <c r="G3013" i="132"/>
  <c r="C3041" i="132"/>
  <c r="D3011" i="132" l="1"/>
  <c r="G3012" i="132"/>
  <c r="C3042" i="132"/>
  <c r="D3010" i="132" l="1"/>
  <c r="G3011" i="132"/>
  <c r="C3043" i="132"/>
  <c r="D3009" i="132" l="1"/>
  <c r="G3010" i="132"/>
  <c r="C3044" i="132"/>
  <c r="D3008" i="132" l="1"/>
  <c r="G3009" i="132"/>
  <c r="C3045" i="132"/>
  <c r="D3007" i="132" l="1"/>
  <c r="G3008" i="132"/>
  <c r="C3046" i="132"/>
  <c r="D3006" i="132" l="1"/>
  <c r="G3007" i="132"/>
  <c r="C3047" i="132"/>
  <c r="D3005" i="132" l="1"/>
  <c r="G3006" i="132"/>
  <c r="C3048" i="132"/>
  <c r="D3004" i="132" l="1"/>
  <c r="G3005" i="132"/>
  <c r="C3049" i="132"/>
  <c r="D3003" i="132" l="1"/>
  <c r="G3004" i="132"/>
  <c r="C3050" i="132"/>
  <c r="D3002" i="132" l="1"/>
  <c r="G3003" i="132"/>
  <c r="C3051" i="132"/>
  <c r="D3001" i="132" l="1"/>
  <c r="G3002" i="132"/>
  <c r="C3052" i="132"/>
  <c r="D3000" i="132" l="1"/>
  <c r="G3001" i="132"/>
  <c r="C3053" i="132"/>
  <c r="D2999" i="132" l="1"/>
  <c r="G3000" i="132"/>
  <c r="C3054" i="132"/>
  <c r="D2998" i="132" l="1"/>
  <c r="G2999" i="132"/>
  <c r="C3055" i="132"/>
  <c r="D2997" i="132" l="1"/>
  <c r="G2998" i="132"/>
  <c r="C3056" i="132"/>
  <c r="D2996" i="132" l="1"/>
  <c r="G2997" i="132"/>
  <c r="C3057" i="132"/>
  <c r="D2995" i="132" l="1"/>
  <c r="G2996" i="132"/>
  <c r="C3058" i="132"/>
  <c r="D2994" i="132" l="1"/>
  <c r="G2995" i="132"/>
  <c r="C3059" i="132"/>
  <c r="D2993" i="132" l="1"/>
  <c r="G2994" i="132"/>
  <c r="C3060" i="132"/>
  <c r="D2992" i="132" l="1"/>
  <c r="G2993" i="132"/>
  <c r="C3061" i="132"/>
  <c r="D2991" i="132" l="1"/>
  <c r="G2992" i="132"/>
  <c r="C3062" i="132"/>
  <c r="D2990" i="132" l="1"/>
  <c r="G2991" i="132"/>
  <c r="C3063" i="132"/>
  <c r="D2989" i="132" l="1"/>
  <c r="G2990" i="132"/>
  <c r="C3064" i="132"/>
  <c r="D2988" i="132" l="1"/>
  <c r="G2989" i="132"/>
  <c r="C3065" i="132"/>
  <c r="D2987" i="132" l="1"/>
  <c r="G2988" i="132"/>
  <c r="C3066" i="132"/>
  <c r="D2986" i="132" l="1"/>
  <c r="G2987" i="132"/>
  <c r="C3067" i="132"/>
  <c r="D2985" i="132" l="1"/>
  <c r="G2986" i="132"/>
  <c r="C3068" i="132"/>
  <c r="D2984" i="132" l="1"/>
  <c r="G2985" i="132"/>
  <c r="C3069" i="132"/>
  <c r="D2983" i="132" l="1"/>
  <c r="G2984" i="132"/>
  <c r="C3070" i="132"/>
  <c r="D2982" i="132" l="1"/>
  <c r="G2983" i="132"/>
  <c r="C3071" i="132"/>
  <c r="D2981" i="132" l="1"/>
  <c r="G2982" i="132"/>
  <c r="C3072" i="132"/>
  <c r="D2980" i="132" l="1"/>
  <c r="G2981" i="132"/>
  <c r="C3073" i="132"/>
  <c r="D2979" i="132" l="1"/>
  <c r="G2980" i="132"/>
  <c r="C3074" i="132"/>
  <c r="D2978" i="132" l="1"/>
  <c r="G2979" i="132"/>
  <c r="C3075" i="132"/>
  <c r="D2977" i="132" l="1"/>
  <c r="G2978" i="132"/>
  <c r="C3076" i="132"/>
  <c r="D2976" i="132" l="1"/>
  <c r="G2977" i="132"/>
  <c r="C3077" i="132"/>
  <c r="D2975" i="132" l="1"/>
  <c r="G2976" i="132"/>
  <c r="C3078" i="132"/>
  <c r="D2974" i="132" l="1"/>
  <c r="G2975" i="132"/>
  <c r="C3079" i="132"/>
  <c r="D2973" i="132" l="1"/>
  <c r="G2974" i="132"/>
  <c r="C3080" i="132"/>
  <c r="D2972" i="132" l="1"/>
  <c r="G2973" i="132"/>
  <c r="C3081" i="132"/>
  <c r="D2971" i="132" l="1"/>
  <c r="G2972" i="132"/>
  <c r="C3082" i="132"/>
  <c r="D2970" i="132" l="1"/>
  <c r="G2971" i="132"/>
  <c r="C3083" i="132"/>
  <c r="D2969" i="132" l="1"/>
  <c r="G2970" i="132"/>
  <c r="C3084" i="132"/>
  <c r="D2968" i="132" l="1"/>
  <c r="G2969" i="132"/>
  <c r="C3085" i="132"/>
  <c r="D2967" i="132" l="1"/>
  <c r="G2968" i="132"/>
  <c r="C3086" i="132"/>
  <c r="D2966" i="132" l="1"/>
  <c r="G2967" i="132"/>
  <c r="C3087" i="132"/>
  <c r="D2965" i="132" l="1"/>
  <c r="G2966" i="132"/>
  <c r="C3088" i="132"/>
  <c r="D2964" i="132" l="1"/>
  <c r="G2965" i="132"/>
  <c r="C3089" i="132"/>
  <c r="D2963" i="132" l="1"/>
  <c r="G2964" i="132"/>
  <c r="C3090" i="132"/>
  <c r="D2962" i="132" l="1"/>
  <c r="G2963" i="132"/>
  <c r="C3091" i="132"/>
  <c r="D2961" i="132" l="1"/>
  <c r="G2962" i="132"/>
  <c r="C3092" i="132"/>
  <c r="D2960" i="132" l="1"/>
  <c r="G2961" i="132"/>
  <c r="C3093" i="132"/>
  <c r="D2959" i="132" l="1"/>
  <c r="G2960" i="132"/>
  <c r="C3094" i="132"/>
  <c r="D2958" i="132" l="1"/>
  <c r="G2959" i="132"/>
  <c r="C3095" i="132"/>
  <c r="D2957" i="132" l="1"/>
  <c r="G2958" i="132"/>
  <c r="C3096" i="132"/>
  <c r="D2956" i="132" l="1"/>
  <c r="G2957" i="132"/>
  <c r="C3097" i="132"/>
  <c r="D2955" i="132" l="1"/>
  <c r="G2956" i="132"/>
  <c r="C3098" i="132"/>
  <c r="D2954" i="132" l="1"/>
  <c r="G2955" i="132"/>
  <c r="C3099" i="132"/>
  <c r="D2953" i="132" l="1"/>
  <c r="G2954" i="132"/>
  <c r="C3100" i="132"/>
  <c r="D2952" i="132" l="1"/>
  <c r="G2953" i="132"/>
  <c r="C3101" i="132"/>
  <c r="D2951" i="132" l="1"/>
  <c r="G2952" i="132"/>
  <c r="C3102" i="132"/>
  <c r="D2950" i="132" l="1"/>
  <c r="G2951" i="132"/>
  <c r="C3103" i="132"/>
  <c r="D2949" i="132" l="1"/>
  <c r="G2950" i="132"/>
  <c r="C3104" i="132"/>
  <c r="D2948" i="132" l="1"/>
  <c r="G2949" i="132"/>
  <c r="C3105" i="132"/>
  <c r="D2947" i="132" l="1"/>
  <c r="G2948" i="132"/>
  <c r="C3106" i="132"/>
  <c r="D2946" i="132" l="1"/>
  <c r="G2947" i="132"/>
  <c r="C3107" i="132"/>
  <c r="D2945" i="132" l="1"/>
  <c r="G2946" i="132"/>
  <c r="C3108" i="132"/>
  <c r="D2944" i="132" l="1"/>
  <c r="G2945" i="132"/>
  <c r="C3109" i="132"/>
  <c r="D2943" i="132" l="1"/>
  <c r="G2944" i="132"/>
  <c r="C3110" i="132"/>
  <c r="D2942" i="132" l="1"/>
  <c r="G2943" i="132"/>
  <c r="C3111" i="132"/>
  <c r="D2941" i="132" l="1"/>
  <c r="G2942" i="132"/>
  <c r="C3112" i="132"/>
  <c r="D2940" i="132" l="1"/>
  <c r="G2941" i="132"/>
  <c r="C3113" i="132"/>
  <c r="D2939" i="132" l="1"/>
  <c r="G2940" i="132"/>
  <c r="C3114" i="132"/>
  <c r="D2938" i="132" l="1"/>
  <c r="F2939" i="132"/>
  <c r="H2939" i="132" s="1"/>
  <c r="G2939" i="132"/>
  <c r="C3115" i="132"/>
  <c r="I2939" i="132" l="1"/>
  <c r="G2938" i="132"/>
  <c r="F2938" i="132"/>
  <c r="H2938" i="132" s="1"/>
  <c r="F3026" i="132"/>
  <c r="H3026" i="132" s="1"/>
  <c r="I3026" i="132" s="1"/>
  <c r="F3025" i="132"/>
  <c r="H3025" i="132" s="1"/>
  <c r="I3025" i="132" s="1"/>
  <c r="F3027" i="132"/>
  <c r="H3027" i="132" s="1"/>
  <c r="I3027" i="132" s="1"/>
  <c r="F3024" i="132"/>
  <c r="H3024" i="132" s="1"/>
  <c r="I3024" i="132" s="1"/>
  <c r="F3023" i="132"/>
  <c r="H3023" i="132" s="1"/>
  <c r="I3023" i="132" s="1"/>
  <c r="F3022" i="132"/>
  <c r="H3022" i="132" s="1"/>
  <c r="I3022" i="132" s="1"/>
  <c r="F3021" i="132"/>
  <c r="H3021" i="132" s="1"/>
  <c r="I3021" i="132" s="1"/>
  <c r="F3020" i="132"/>
  <c r="H3020" i="132" s="1"/>
  <c r="I3020" i="132" s="1"/>
  <c r="F3019" i="132"/>
  <c r="H3019" i="132" s="1"/>
  <c r="I3019" i="132" s="1"/>
  <c r="F3018" i="132"/>
  <c r="H3018" i="132" s="1"/>
  <c r="I3018" i="132" s="1"/>
  <c r="F3017" i="132"/>
  <c r="H3017" i="132" s="1"/>
  <c r="I3017" i="132" s="1"/>
  <c r="F3016" i="132"/>
  <c r="H3016" i="132" s="1"/>
  <c r="I3016" i="132" s="1"/>
  <c r="F3015" i="132"/>
  <c r="H3015" i="132" s="1"/>
  <c r="I3015" i="132" s="1"/>
  <c r="F3014" i="132"/>
  <c r="H3014" i="132" s="1"/>
  <c r="I3014" i="132" s="1"/>
  <c r="F3013" i="132"/>
  <c r="H3013" i="132" s="1"/>
  <c r="I3013" i="132" s="1"/>
  <c r="F3012" i="132"/>
  <c r="H3012" i="132" s="1"/>
  <c r="I3012" i="132" s="1"/>
  <c r="F3011" i="132"/>
  <c r="H3011" i="132" s="1"/>
  <c r="I3011" i="132" s="1"/>
  <c r="F3010" i="132"/>
  <c r="H3010" i="132" s="1"/>
  <c r="I3010" i="132" s="1"/>
  <c r="F3009" i="132"/>
  <c r="H3009" i="132" s="1"/>
  <c r="I3009" i="132" s="1"/>
  <c r="F3008" i="132"/>
  <c r="H3008" i="132" s="1"/>
  <c r="I3008" i="132" s="1"/>
  <c r="F3007" i="132"/>
  <c r="H3007" i="132" s="1"/>
  <c r="I3007" i="132" s="1"/>
  <c r="F3006" i="132"/>
  <c r="H3006" i="132" s="1"/>
  <c r="I3006" i="132" s="1"/>
  <c r="F3005" i="132"/>
  <c r="H3005" i="132" s="1"/>
  <c r="I3005" i="132" s="1"/>
  <c r="F3004" i="132"/>
  <c r="H3004" i="132" s="1"/>
  <c r="I3004" i="132" s="1"/>
  <c r="F3003" i="132"/>
  <c r="H3003" i="132" s="1"/>
  <c r="I3003" i="132" s="1"/>
  <c r="F3002" i="132"/>
  <c r="H3002" i="132" s="1"/>
  <c r="I3002" i="132" s="1"/>
  <c r="F3001" i="132"/>
  <c r="H3001" i="132" s="1"/>
  <c r="I3001" i="132" s="1"/>
  <c r="F3000" i="132"/>
  <c r="H3000" i="132" s="1"/>
  <c r="I3000" i="132" s="1"/>
  <c r="F2999" i="132"/>
  <c r="H2999" i="132" s="1"/>
  <c r="I2999" i="132" s="1"/>
  <c r="F2998" i="132"/>
  <c r="H2998" i="132" s="1"/>
  <c r="I2998" i="132" s="1"/>
  <c r="F2997" i="132"/>
  <c r="H2997" i="132" s="1"/>
  <c r="I2997" i="132" s="1"/>
  <c r="F2996" i="132"/>
  <c r="H2996" i="132" s="1"/>
  <c r="I2996" i="132" s="1"/>
  <c r="F2995" i="132"/>
  <c r="H2995" i="132" s="1"/>
  <c r="I2995" i="132" s="1"/>
  <c r="F2994" i="132"/>
  <c r="H2994" i="132" s="1"/>
  <c r="I2994" i="132" s="1"/>
  <c r="F2993" i="132"/>
  <c r="H2993" i="132" s="1"/>
  <c r="I2993" i="132" s="1"/>
  <c r="F2992" i="132"/>
  <c r="H2992" i="132" s="1"/>
  <c r="I2992" i="132" s="1"/>
  <c r="F2991" i="132"/>
  <c r="H2991" i="132" s="1"/>
  <c r="I2991" i="132" s="1"/>
  <c r="F2990" i="132"/>
  <c r="H2990" i="132" s="1"/>
  <c r="I2990" i="132" s="1"/>
  <c r="F2989" i="132"/>
  <c r="H2989" i="132" s="1"/>
  <c r="I2989" i="132" s="1"/>
  <c r="F2988" i="132"/>
  <c r="H2988" i="132" s="1"/>
  <c r="I2988" i="132" s="1"/>
  <c r="F2987" i="132"/>
  <c r="H2987" i="132" s="1"/>
  <c r="I2987" i="132" s="1"/>
  <c r="F2986" i="132"/>
  <c r="H2986" i="132" s="1"/>
  <c r="I2986" i="132" s="1"/>
  <c r="F2985" i="132"/>
  <c r="H2985" i="132" s="1"/>
  <c r="I2985" i="132" s="1"/>
  <c r="F2984" i="132"/>
  <c r="H2984" i="132" s="1"/>
  <c r="I2984" i="132" s="1"/>
  <c r="F2983" i="132"/>
  <c r="H2983" i="132" s="1"/>
  <c r="I2983" i="132" s="1"/>
  <c r="F2982" i="132"/>
  <c r="H2982" i="132" s="1"/>
  <c r="I2982" i="132" s="1"/>
  <c r="F2981" i="132"/>
  <c r="H2981" i="132" s="1"/>
  <c r="I2981" i="132" s="1"/>
  <c r="F2980" i="132"/>
  <c r="H2980" i="132" s="1"/>
  <c r="I2980" i="132" s="1"/>
  <c r="F2979" i="132"/>
  <c r="H2979" i="132" s="1"/>
  <c r="I2979" i="132" s="1"/>
  <c r="F2978" i="132"/>
  <c r="H2978" i="132" s="1"/>
  <c r="I2978" i="132" s="1"/>
  <c r="F2977" i="132"/>
  <c r="H2977" i="132" s="1"/>
  <c r="I2977" i="132" s="1"/>
  <c r="F2976" i="132"/>
  <c r="H2976" i="132" s="1"/>
  <c r="I2976" i="132" s="1"/>
  <c r="F2975" i="132"/>
  <c r="H2975" i="132" s="1"/>
  <c r="I2975" i="132" s="1"/>
  <c r="F2974" i="132"/>
  <c r="H2974" i="132" s="1"/>
  <c r="I2974" i="132" s="1"/>
  <c r="F2973" i="132"/>
  <c r="H2973" i="132" s="1"/>
  <c r="I2973" i="132" s="1"/>
  <c r="F2972" i="132"/>
  <c r="H2972" i="132" s="1"/>
  <c r="I2972" i="132" s="1"/>
  <c r="F2971" i="132"/>
  <c r="H2971" i="132" s="1"/>
  <c r="I2971" i="132" s="1"/>
  <c r="F2970" i="132"/>
  <c r="H2970" i="132" s="1"/>
  <c r="I2970" i="132" s="1"/>
  <c r="F2969" i="132"/>
  <c r="H2969" i="132" s="1"/>
  <c r="I2969" i="132" s="1"/>
  <c r="F2968" i="132"/>
  <c r="H2968" i="132" s="1"/>
  <c r="I2968" i="132" s="1"/>
  <c r="F2967" i="132"/>
  <c r="H2967" i="132" s="1"/>
  <c r="I2967" i="132" s="1"/>
  <c r="F2966" i="132"/>
  <c r="H2966" i="132" s="1"/>
  <c r="I2966" i="132" s="1"/>
  <c r="F2965" i="132"/>
  <c r="H2965" i="132" s="1"/>
  <c r="I2965" i="132" s="1"/>
  <c r="F2964" i="132"/>
  <c r="H2964" i="132" s="1"/>
  <c r="I2964" i="132" s="1"/>
  <c r="F2963" i="132"/>
  <c r="H2963" i="132" s="1"/>
  <c r="I2963" i="132" s="1"/>
  <c r="F2962" i="132"/>
  <c r="H2962" i="132" s="1"/>
  <c r="I2962" i="132" s="1"/>
  <c r="F2961" i="132"/>
  <c r="H2961" i="132" s="1"/>
  <c r="I2961" i="132" s="1"/>
  <c r="F2960" i="132"/>
  <c r="H2960" i="132" s="1"/>
  <c r="I2960" i="132" s="1"/>
  <c r="F2959" i="132"/>
  <c r="H2959" i="132" s="1"/>
  <c r="I2959" i="132" s="1"/>
  <c r="F2958" i="132"/>
  <c r="H2958" i="132" s="1"/>
  <c r="I2958" i="132" s="1"/>
  <c r="F2957" i="132"/>
  <c r="H2957" i="132" s="1"/>
  <c r="I2957" i="132" s="1"/>
  <c r="F2956" i="132"/>
  <c r="H2956" i="132" s="1"/>
  <c r="I2956" i="132" s="1"/>
  <c r="F2955" i="132"/>
  <c r="H2955" i="132" s="1"/>
  <c r="I2955" i="132" s="1"/>
  <c r="F2954" i="132"/>
  <c r="H2954" i="132" s="1"/>
  <c r="I2954" i="132" s="1"/>
  <c r="F2953" i="132"/>
  <c r="H2953" i="132" s="1"/>
  <c r="I2953" i="132" s="1"/>
  <c r="F2952" i="132"/>
  <c r="H2952" i="132" s="1"/>
  <c r="I2952" i="132" s="1"/>
  <c r="F2951" i="132"/>
  <c r="H2951" i="132" s="1"/>
  <c r="I2951" i="132" s="1"/>
  <c r="F2950" i="132"/>
  <c r="H2950" i="132" s="1"/>
  <c r="I2950" i="132" s="1"/>
  <c r="F2949" i="132"/>
  <c r="H2949" i="132" s="1"/>
  <c r="I2949" i="132" s="1"/>
  <c r="F2948" i="132"/>
  <c r="H2948" i="132" s="1"/>
  <c r="I2948" i="132" s="1"/>
  <c r="F2947" i="132"/>
  <c r="H2947" i="132" s="1"/>
  <c r="I2947" i="132" s="1"/>
  <c r="F2946" i="132"/>
  <c r="H2946" i="132" s="1"/>
  <c r="I2946" i="132" s="1"/>
  <c r="F2945" i="132"/>
  <c r="H2945" i="132" s="1"/>
  <c r="I2945" i="132" s="1"/>
  <c r="F2944" i="132"/>
  <c r="H2944" i="132" s="1"/>
  <c r="I2944" i="132" s="1"/>
  <c r="F2943" i="132"/>
  <c r="H2943" i="132" s="1"/>
  <c r="I2943" i="132" s="1"/>
  <c r="F2942" i="132"/>
  <c r="H2942" i="132" s="1"/>
  <c r="I2942" i="132" s="1"/>
  <c r="F2941" i="132"/>
  <c r="H2941" i="132" s="1"/>
  <c r="I2941" i="132" s="1"/>
  <c r="F2940" i="132"/>
  <c r="H2940" i="132" s="1"/>
  <c r="I2940" i="132" s="1"/>
  <c r="C3116" i="132"/>
  <c r="I2938" i="132" l="1"/>
  <c r="C3117" i="132"/>
  <c r="C3118" i="132" l="1"/>
  <c r="C3119" i="132" l="1"/>
  <c r="D3118" i="132"/>
  <c r="D3117" i="132" s="1"/>
  <c r="D3116" i="132" s="1"/>
  <c r="D3115" i="132" l="1"/>
  <c r="G3116" i="132"/>
  <c r="G3117" i="132"/>
  <c r="G3118" i="132"/>
  <c r="C3120" i="132"/>
  <c r="D3114" i="132" l="1"/>
  <c r="G3115" i="132"/>
  <c r="C3121" i="132"/>
  <c r="D3113" i="132" l="1"/>
  <c r="G3114" i="132"/>
  <c r="C3122" i="132"/>
  <c r="D3112" i="132" l="1"/>
  <c r="G3113" i="132"/>
  <c r="C3123" i="132"/>
  <c r="D3111" i="132" l="1"/>
  <c r="G3112" i="132"/>
  <c r="C3124" i="132"/>
  <c r="D3110" i="132" l="1"/>
  <c r="G3111" i="132"/>
  <c r="C3125" i="132"/>
  <c r="D3109" i="132" l="1"/>
  <c r="G3110" i="132"/>
  <c r="C3126" i="132"/>
  <c r="D3108" i="132" l="1"/>
  <c r="G3109" i="132"/>
  <c r="C3127" i="132"/>
  <c r="D3107" i="132" l="1"/>
  <c r="G3108" i="132"/>
  <c r="C3128" i="132"/>
  <c r="D3106" i="132" l="1"/>
  <c r="G3107" i="132"/>
  <c r="C3129" i="132"/>
  <c r="D3105" i="132" l="1"/>
  <c r="G3106" i="132"/>
  <c r="C3130" i="132"/>
  <c r="D3104" i="132" l="1"/>
  <c r="G3105" i="132"/>
  <c r="C3131" i="132"/>
  <c r="D3103" i="132" l="1"/>
  <c r="G3104" i="132"/>
  <c r="C3132" i="132"/>
  <c r="D3102" i="132" l="1"/>
  <c r="G3103" i="132"/>
  <c r="C3133" i="132"/>
  <c r="D3101" i="132" l="1"/>
  <c r="G3102" i="132"/>
  <c r="C3134" i="132"/>
  <c r="D3100" i="132" l="1"/>
  <c r="G3101" i="132"/>
  <c r="C3135" i="132"/>
  <c r="D3099" i="132" l="1"/>
  <c r="G3100" i="132"/>
  <c r="C3136" i="132"/>
  <c r="D3098" i="132" l="1"/>
  <c r="G3099" i="132"/>
  <c r="C3137" i="132"/>
  <c r="D3097" i="132" l="1"/>
  <c r="G3098" i="132"/>
  <c r="C3138" i="132"/>
  <c r="D3096" i="132" l="1"/>
  <c r="G3097" i="132"/>
  <c r="C3139" i="132"/>
  <c r="D3095" i="132" l="1"/>
  <c r="G3096" i="132"/>
  <c r="C3140" i="132"/>
  <c r="D3094" i="132" l="1"/>
  <c r="G3095" i="132"/>
  <c r="C3141" i="132"/>
  <c r="D3093" i="132" l="1"/>
  <c r="G3094" i="132"/>
  <c r="C3142" i="132"/>
  <c r="D3092" i="132" l="1"/>
  <c r="G3093" i="132"/>
  <c r="C3143" i="132"/>
  <c r="D3091" i="132" l="1"/>
  <c r="G3092" i="132"/>
  <c r="C3144" i="132"/>
  <c r="D3090" i="132" l="1"/>
  <c r="G3091" i="132"/>
  <c r="C3145" i="132"/>
  <c r="D3089" i="132" l="1"/>
  <c r="G3090" i="132"/>
  <c r="C3146" i="132"/>
  <c r="D3088" i="132" l="1"/>
  <c r="G3089" i="132"/>
  <c r="C3147" i="132"/>
  <c r="D3087" i="132" l="1"/>
  <c r="G3088" i="132"/>
  <c r="C3148" i="132"/>
  <c r="D3086" i="132" l="1"/>
  <c r="G3087" i="132"/>
  <c r="C3149" i="132"/>
  <c r="D3085" i="132" l="1"/>
  <c r="G3086" i="132"/>
  <c r="C3150" i="132"/>
  <c r="D3084" i="132" l="1"/>
  <c r="G3085" i="132"/>
  <c r="C3151" i="132"/>
  <c r="D3083" i="132" l="1"/>
  <c r="G3084" i="132"/>
  <c r="C3152" i="132"/>
  <c r="D3082" i="132" l="1"/>
  <c r="G3083" i="132"/>
  <c r="C3153" i="132"/>
  <c r="D3081" i="132" l="1"/>
  <c r="G3082" i="132"/>
  <c r="C3154" i="132"/>
  <c r="D3080" i="132" l="1"/>
  <c r="G3081" i="132"/>
  <c r="C3155" i="132"/>
  <c r="D3079" i="132" l="1"/>
  <c r="G3080" i="132"/>
  <c r="C3156" i="132"/>
  <c r="D3078" i="132" l="1"/>
  <c r="G3079" i="132"/>
  <c r="C3157" i="132"/>
  <c r="D3077" i="132" l="1"/>
  <c r="G3078" i="132"/>
  <c r="C3158" i="132"/>
  <c r="D3076" i="132" l="1"/>
  <c r="G3077" i="132"/>
  <c r="C3159" i="132"/>
  <c r="D3075" i="132" l="1"/>
  <c r="G3076" i="132"/>
  <c r="C3160" i="132"/>
  <c r="D3074" i="132" l="1"/>
  <c r="G3075" i="132"/>
  <c r="C3161" i="132"/>
  <c r="D3073" i="132" l="1"/>
  <c r="G3074" i="132"/>
  <c r="C3162" i="132"/>
  <c r="D3072" i="132" l="1"/>
  <c r="G3073" i="132"/>
  <c r="C3163" i="132"/>
  <c r="D3071" i="132" l="1"/>
  <c r="G3072" i="132"/>
  <c r="C3164" i="132"/>
  <c r="D3070" i="132" l="1"/>
  <c r="G3071" i="132"/>
  <c r="C3165" i="132"/>
  <c r="D3069" i="132" l="1"/>
  <c r="G3070" i="132"/>
  <c r="C3166" i="132"/>
  <c r="D3068" i="132" l="1"/>
  <c r="G3069" i="132"/>
  <c r="C3167" i="132"/>
  <c r="D3067" i="132" l="1"/>
  <c r="G3068" i="132"/>
  <c r="C3168" i="132"/>
  <c r="D3066" i="132" l="1"/>
  <c r="G3067" i="132"/>
  <c r="C3169" i="132"/>
  <c r="D3065" i="132" l="1"/>
  <c r="G3066" i="132"/>
  <c r="C3170" i="132"/>
  <c r="D3064" i="132" l="1"/>
  <c r="G3065" i="132"/>
  <c r="C3171" i="132"/>
  <c r="D3063" i="132" l="1"/>
  <c r="G3064" i="132"/>
  <c r="C3172" i="132"/>
  <c r="D3062" i="132" l="1"/>
  <c r="G3063" i="132"/>
  <c r="C3173" i="132"/>
  <c r="D3061" i="132" l="1"/>
  <c r="G3062" i="132"/>
  <c r="C3174" i="132"/>
  <c r="D3060" i="132" l="1"/>
  <c r="G3061" i="132"/>
  <c r="C3175" i="132"/>
  <c r="D3059" i="132" l="1"/>
  <c r="G3060" i="132"/>
  <c r="C3176" i="132"/>
  <c r="D3058" i="132" l="1"/>
  <c r="G3059" i="132"/>
  <c r="C3177" i="132"/>
  <c r="D3057" i="132" l="1"/>
  <c r="G3058" i="132"/>
  <c r="C3178" i="132"/>
  <c r="D3056" i="132" l="1"/>
  <c r="G3057" i="132"/>
  <c r="C3179" i="132"/>
  <c r="D3055" i="132" l="1"/>
  <c r="G3056" i="132"/>
  <c r="C3180" i="132"/>
  <c r="D3054" i="132" l="1"/>
  <c r="G3055" i="132"/>
  <c r="C3181" i="132"/>
  <c r="D3053" i="132" l="1"/>
  <c r="G3054" i="132"/>
  <c r="C3182" i="132"/>
  <c r="D3052" i="132" l="1"/>
  <c r="G3053" i="132"/>
  <c r="C3183" i="132"/>
  <c r="D3051" i="132" l="1"/>
  <c r="G3052" i="132"/>
  <c r="C3184" i="132"/>
  <c r="D3050" i="132" l="1"/>
  <c r="G3051" i="132"/>
  <c r="C3185" i="132"/>
  <c r="D3049" i="132" l="1"/>
  <c r="G3050" i="132"/>
  <c r="C3186" i="132"/>
  <c r="D3048" i="132" l="1"/>
  <c r="G3049" i="132"/>
  <c r="C3187" i="132"/>
  <c r="D3047" i="132" l="1"/>
  <c r="G3048" i="132"/>
  <c r="C3188" i="132"/>
  <c r="D3046" i="132" l="1"/>
  <c r="G3047" i="132"/>
  <c r="C3189" i="132"/>
  <c r="D3045" i="132" l="1"/>
  <c r="G3046" i="132"/>
  <c r="C3190" i="132"/>
  <c r="D3044" i="132" l="1"/>
  <c r="G3045" i="132"/>
  <c r="C3191" i="132"/>
  <c r="D3043" i="132" l="1"/>
  <c r="G3044" i="132"/>
  <c r="C3192" i="132"/>
  <c r="D3042" i="132" l="1"/>
  <c r="G3043" i="132"/>
  <c r="C3193" i="132"/>
  <c r="D3041" i="132" l="1"/>
  <c r="G3042" i="132"/>
  <c r="C3194" i="132"/>
  <c r="D3040" i="132" l="1"/>
  <c r="G3041" i="132"/>
  <c r="C3195" i="132"/>
  <c r="D3039" i="132" l="1"/>
  <c r="G3040" i="132"/>
  <c r="C3196" i="132"/>
  <c r="D3038" i="132" l="1"/>
  <c r="G3039" i="132"/>
  <c r="C3197" i="132"/>
  <c r="D3037" i="132" l="1"/>
  <c r="G3038" i="132"/>
  <c r="C3198" i="132"/>
  <c r="D3036" i="132" l="1"/>
  <c r="G3037" i="132"/>
  <c r="C3199" i="132"/>
  <c r="D3035" i="132" l="1"/>
  <c r="G3036" i="132"/>
  <c r="C3200" i="132"/>
  <c r="D3034" i="132" l="1"/>
  <c r="G3035" i="132"/>
  <c r="C3201" i="132"/>
  <c r="D3033" i="132" l="1"/>
  <c r="G3034" i="132"/>
  <c r="C3202" i="132"/>
  <c r="D3032" i="132" l="1"/>
  <c r="G3033" i="132"/>
  <c r="C3203" i="132"/>
  <c r="D3031" i="132" l="1"/>
  <c r="G3032" i="132"/>
  <c r="C3204" i="132"/>
  <c r="D3030" i="132" l="1"/>
  <c r="G3031" i="132"/>
  <c r="C3205" i="132"/>
  <c r="D3029" i="132" l="1"/>
  <c r="G3030" i="132"/>
  <c r="C3206" i="132"/>
  <c r="D3028" i="132" l="1"/>
  <c r="F3029" i="132"/>
  <c r="H3029" i="132" s="1"/>
  <c r="G3029" i="132"/>
  <c r="C3207" i="132"/>
  <c r="I3029" i="132" l="1"/>
  <c r="G3028" i="132"/>
  <c r="F3028" i="132"/>
  <c r="H3028" i="132" s="1"/>
  <c r="F3117" i="132"/>
  <c r="H3117" i="132" s="1"/>
  <c r="I3117" i="132" s="1"/>
  <c r="F3116" i="132"/>
  <c r="H3116" i="132" s="1"/>
  <c r="I3116" i="132" s="1"/>
  <c r="F3118" i="132"/>
  <c r="H3118" i="132" s="1"/>
  <c r="I3118" i="132" s="1"/>
  <c r="F3115" i="132"/>
  <c r="H3115" i="132" s="1"/>
  <c r="I3115" i="132" s="1"/>
  <c r="F3114" i="132"/>
  <c r="H3114" i="132" s="1"/>
  <c r="I3114" i="132" s="1"/>
  <c r="F3113" i="132"/>
  <c r="H3113" i="132" s="1"/>
  <c r="I3113" i="132" s="1"/>
  <c r="F3112" i="132"/>
  <c r="H3112" i="132" s="1"/>
  <c r="I3112" i="132" s="1"/>
  <c r="F3111" i="132"/>
  <c r="H3111" i="132" s="1"/>
  <c r="I3111" i="132" s="1"/>
  <c r="F3110" i="132"/>
  <c r="H3110" i="132" s="1"/>
  <c r="I3110" i="132" s="1"/>
  <c r="F3109" i="132"/>
  <c r="H3109" i="132" s="1"/>
  <c r="I3109" i="132" s="1"/>
  <c r="F3108" i="132"/>
  <c r="H3108" i="132" s="1"/>
  <c r="I3108" i="132" s="1"/>
  <c r="F3107" i="132"/>
  <c r="H3107" i="132" s="1"/>
  <c r="I3107" i="132" s="1"/>
  <c r="F3106" i="132"/>
  <c r="H3106" i="132" s="1"/>
  <c r="I3106" i="132" s="1"/>
  <c r="F3105" i="132"/>
  <c r="H3105" i="132" s="1"/>
  <c r="I3105" i="132" s="1"/>
  <c r="F3104" i="132"/>
  <c r="H3104" i="132" s="1"/>
  <c r="I3104" i="132" s="1"/>
  <c r="F3103" i="132"/>
  <c r="H3103" i="132" s="1"/>
  <c r="I3103" i="132" s="1"/>
  <c r="F3102" i="132"/>
  <c r="H3102" i="132" s="1"/>
  <c r="I3102" i="132" s="1"/>
  <c r="F3101" i="132"/>
  <c r="H3101" i="132" s="1"/>
  <c r="I3101" i="132" s="1"/>
  <c r="F3100" i="132"/>
  <c r="H3100" i="132" s="1"/>
  <c r="I3100" i="132" s="1"/>
  <c r="F3099" i="132"/>
  <c r="H3099" i="132" s="1"/>
  <c r="I3099" i="132" s="1"/>
  <c r="F3098" i="132"/>
  <c r="H3098" i="132" s="1"/>
  <c r="I3098" i="132" s="1"/>
  <c r="F3097" i="132"/>
  <c r="H3097" i="132" s="1"/>
  <c r="I3097" i="132" s="1"/>
  <c r="F3096" i="132"/>
  <c r="H3096" i="132" s="1"/>
  <c r="I3096" i="132" s="1"/>
  <c r="F3095" i="132"/>
  <c r="H3095" i="132" s="1"/>
  <c r="I3095" i="132" s="1"/>
  <c r="F3094" i="132"/>
  <c r="H3094" i="132" s="1"/>
  <c r="I3094" i="132" s="1"/>
  <c r="F3093" i="132"/>
  <c r="H3093" i="132" s="1"/>
  <c r="I3093" i="132" s="1"/>
  <c r="F3092" i="132"/>
  <c r="H3092" i="132" s="1"/>
  <c r="I3092" i="132" s="1"/>
  <c r="F3091" i="132"/>
  <c r="H3091" i="132" s="1"/>
  <c r="I3091" i="132" s="1"/>
  <c r="F3090" i="132"/>
  <c r="H3090" i="132" s="1"/>
  <c r="I3090" i="132" s="1"/>
  <c r="F3089" i="132"/>
  <c r="H3089" i="132" s="1"/>
  <c r="I3089" i="132" s="1"/>
  <c r="F3088" i="132"/>
  <c r="H3088" i="132" s="1"/>
  <c r="I3088" i="132" s="1"/>
  <c r="F3087" i="132"/>
  <c r="H3087" i="132" s="1"/>
  <c r="I3087" i="132" s="1"/>
  <c r="F3086" i="132"/>
  <c r="H3086" i="132" s="1"/>
  <c r="I3086" i="132" s="1"/>
  <c r="F3085" i="132"/>
  <c r="H3085" i="132" s="1"/>
  <c r="I3085" i="132" s="1"/>
  <c r="F3084" i="132"/>
  <c r="H3084" i="132" s="1"/>
  <c r="I3084" i="132" s="1"/>
  <c r="F3083" i="132"/>
  <c r="H3083" i="132" s="1"/>
  <c r="I3083" i="132" s="1"/>
  <c r="F3082" i="132"/>
  <c r="H3082" i="132" s="1"/>
  <c r="I3082" i="132" s="1"/>
  <c r="F3081" i="132"/>
  <c r="H3081" i="132" s="1"/>
  <c r="I3081" i="132" s="1"/>
  <c r="F3080" i="132"/>
  <c r="H3080" i="132" s="1"/>
  <c r="I3080" i="132" s="1"/>
  <c r="F3079" i="132"/>
  <c r="H3079" i="132" s="1"/>
  <c r="I3079" i="132" s="1"/>
  <c r="F3078" i="132"/>
  <c r="H3078" i="132" s="1"/>
  <c r="I3078" i="132" s="1"/>
  <c r="F3077" i="132"/>
  <c r="H3077" i="132" s="1"/>
  <c r="I3077" i="132" s="1"/>
  <c r="F3076" i="132"/>
  <c r="H3076" i="132" s="1"/>
  <c r="I3076" i="132" s="1"/>
  <c r="F3075" i="132"/>
  <c r="H3075" i="132" s="1"/>
  <c r="I3075" i="132" s="1"/>
  <c r="F3074" i="132"/>
  <c r="H3074" i="132" s="1"/>
  <c r="I3074" i="132" s="1"/>
  <c r="F3073" i="132"/>
  <c r="H3073" i="132" s="1"/>
  <c r="I3073" i="132" s="1"/>
  <c r="F3072" i="132"/>
  <c r="H3072" i="132" s="1"/>
  <c r="I3072" i="132" s="1"/>
  <c r="F3071" i="132"/>
  <c r="H3071" i="132" s="1"/>
  <c r="I3071" i="132" s="1"/>
  <c r="F3070" i="132"/>
  <c r="H3070" i="132" s="1"/>
  <c r="I3070" i="132" s="1"/>
  <c r="F3069" i="132"/>
  <c r="H3069" i="132" s="1"/>
  <c r="I3069" i="132" s="1"/>
  <c r="F3068" i="132"/>
  <c r="H3068" i="132" s="1"/>
  <c r="I3068" i="132" s="1"/>
  <c r="F3067" i="132"/>
  <c r="H3067" i="132" s="1"/>
  <c r="I3067" i="132" s="1"/>
  <c r="F3066" i="132"/>
  <c r="H3066" i="132" s="1"/>
  <c r="I3066" i="132" s="1"/>
  <c r="F3065" i="132"/>
  <c r="H3065" i="132" s="1"/>
  <c r="I3065" i="132" s="1"/>
  <c r="F3064" i="132"/>
  <c r="H3064" i="132" s="1"/>
  <c r="I3064" i="132" s="1"/>
  <c r="F3063" i="132"/>
  <c r="H3063" i="132" s="1"/>
  <c r="I3063" i="132" s="1"/>
  <c r="F3062" i="132"/>
  <c r="H3062" i="132" s="1"/>
  <c r="I3062" i="132" s="1"/>
  <c r="F3061" i="132"/>
  <c r="H3061" i="132" s="1"/>
  <c r="I3061" i="132" s="1"/>
  <c r="F3060" i="132"/>
  <c r="H3060" i="132" s="1"/>
  <c r="I3060" i="132" s="1"/>
  <c r="F3059" i="132"/>
  <c r="H3059" i="132" s="1"/>
  <c r="I3059" i="132" s="1"/>
  <c r="F3058" i="132"/>
  <c r="H3058" i="132" s="1"/>
  <c r="I3058" i="132" s="1"/>
  <c r="F3057" i="132"/>
  <c r="H3057" i="132" s="1"/>
  <c r="I3057" i="132" s="1"/>
  <c r="F3056" i="132"/>
  <c r="H3056" i="132" s="1"/>
  <c r="I3056" i="132" s="1"/>
  <c r="F3055" i="132"/>
  <c r="H3055" i="132" s="1"/>
  <c r="I3055" i="132" s="1"/>
  <c r="F3054" i="132"/>
  <c r="H3054" i="132" s="1"/>
  <c r="I3054" i="132" s="1"/>
  <c r="F3053" i="132"/>
  <c r="H3053" i="132" s="1"/>
  <c r="I3053" i="132" s="1"/>
  <c r="F3052" i="132"/>
  <c r="H3052" i="132" s="1"/>
  <c r="I3052" i="132" s="1"/>
  <c r="F3051" i="132"/>
  <c r="H3051" i="132" s="1"/>
  <c r="I3051" i="132" s="1"/>
  <c r="F3050" i="132"/>
  <c r="H3050" i="132" s="1"/>
  <c r="I3050" i="132" s="1"/>
  <c r="F3049" i="132"/>
  <c r="H3049" i="132" s="1"/>
  <c r="I3049" i="132" s="1"/>
  <c r="F3048" i="132"/>
  <c r="H3048" i="132" s="1"/>
  <c r="I3048" i="132" s="1"/>
  <c r="F3047" i="132"/>
  <c r="H3047" i="132" s="1"/>
  <c r="I3047" i="132" s="1"/>
  <c r="F3046" i="132"/>
  <c r="H3046" i="132" s="1"/>
  <c r="I3046" i="132" s="1"/>
  <c r="F3045" i="132"/>
  <c r="H3045" i="132" s="1"/>
  <c r="I3045" i="132" s="1"/>
  <c r="F3044" i="132"/>
  <c r="H3044" i="132" s="1"/>
  <c r="I3044" i="132" s="1"/>
  <c r="F3043" i="132"/>
  <c r="H3043" i="132" s="1"/>
  <c r="I3043" i="132" s="1"/>
  <c r="F3042" i="132"/>
  <c r="H3042" i="132" s="1"/>
  <c r="I3042" i="132" s="1"/>
  <c r="F3041" i="132"/>
  <c r="H3041" i="132" s="1"/>
  <c r="I3041" i="132" s="1"/>
  <c r="F3040" i="132"/>
  <c r="H3040" i="132" s="1"/>
  <c r="I3040" i="132" s="1"/>
  <c r="F3039" i="132"/>
  <c r="H3039" i="132" s="1"/>
  <c r="I3039" i="132" s="1"/>
  <c r="F3038" i="132"/>
  <c r="H3038" i="132" s="1"/>
  <c r="I3038" i="132" s="1"/>
  <c r="F3037" i="132"/>
  <c r="H3037" i="132" s="1"/>
  <c r="I3037" i="132" s="1"/>
  <c r="F3036" i="132"/>
  <c r="H3036" i="132" s="1"/>
  <c r="I3036" i="132" s="1"/>
  <c r="F3035" i="132"/>
  <c r="H3035" i="132" s="1"/>
  <c r="I3035" i="132" s="1"/>
  <c r="F3034" i="132"/>
  <c r="H3034" i="132" s="1"/>
  <c r="I3034" i="132" s="1"/>
  <c r="F3033" i="132"/>
  <c r="H3033" i="132" s="1"/>
  <c r="I3033" i="132" s="1"/>
  <c r="F3032" i="132"/>
  <c r="H3032" i="132" s="1"/>
  <c r="I3032" i="132" s="1"/>
  <c r="F3031" i="132"/>
  <c r="H3031" i="132" s="1"/>
  <c r="I3031" i="132" s="1"/>
  <c r="F3030" i="132"/>
  <c r="H3030" i="132" s="1"/>
  <c r="I3030" i="132" s="1"/>
  <c r="C3208" i="132"/>
  <c r="I3028" i="132" l="1"/>
  <c r="C3209" i="132"/>
  <c r="C3210" i="132" l="1"/>
  <c r="C3211" i="132" l="1"/>
  <c r="D3210" i="132"/>
  <c r="D3209" i="132" s="1"/>
  <c r="D3208" i="132" s="1"/>
  <c r="D3207" i="132" l="1"/>
  <c r="G3208" i="132"/>
  <c r="G3209" i="132"/>
  <c r="G3210" i="132"/>
  <c r="C3212" i="132"/>
  <c r="D3206" i="132" l="1"/>
  <c r="G3207" i="132"/>
  <c r="C3213" i="132"/>
  <c r="D3205" i="132" l="1"/>
  <c r="G3206" i="132"/>
  <c r="C3214" i="132"/>
  <c r="D3204" i="132" l="1"/>
  <c r="G3205" i="132"/>
  <c r="C3215" i="132"/>
  <c r="D3203" i="132" l="1"/>
  <c r="G3204" i="132"/>
  <c r="C3216" i="132"/>
  <c r="D3202" i="132" l="1"/>
  <c r="G3203" i="132"/>
  <c r="C3217" i="132"/>
  <c r="D3201" i="132" l="1"/>
  <c r="G3202" i="132"/>
  <c r="C3218" i="132"/>
  <c r="D3200" i="132" l="1"/>
  <c r="G3201" i="132"/>
  <c r="C3219" i="132"/>
  <c r="D3199" i="132" l="1"/>
  <c r="G3200" i="132"/>
  <c r="C3220" i="132"/>
  <c r="D3198" i="132" l="1"/>
  <c r="G3199" i="132"/>
  <c r="C3221" i="132"/>
  <c r="D3197" i="132" l="1"/>
  <c r="G3198" i="132"/>
  <c r="C3222" i="132"/>
  <c r="D3196" i="132" l="1"/>
  <c r="G3197" i="132"/>
  <c r="C3223" i="132"/>
  <c r="D3195" i="132" l="1"/>
  <c r="G3196" i="132"/>
  <c r="C3224" i="132"/>
  <c r="D3194" i="132" l="1"/>
  <c r="G3195" i="132"/>
  <c r="C3225" i="132"/>
  <c r="D3193" i="132" l="1"/>
  <c r="G3194" i="132"/>
  <c r="C3226" i="132"/>
  <c r="D3192" i="132" l="1"/>
  <c r="G3193" i="132"/>
  <c r="C3227" i="132"/>
  <c r="D3191" i="132" l="1"/>
  <c r="G3192" i="132"/>
  <c r="C3228" i="132"/>
  <c r="D3190" i="132" l="1"/>
  <c r="G3191" i="132"/>
  <c r="C3229" i="132"/>
  <c r="D3189" i="132" l="1"/>
  <c r="G3190" i="132"/>
  <c r="C3230" i="132"/>
  <c r="D3188" i="132" l="1"/>
  <c r="G3189" i="132"/>
  <c r="C3231" i="132"/>
  <c r="D3187" i="132" l="1"/>
  <c r="G3188" i="132"/>
  <c r="C3232" i="132"/>
  <c r="D3186" i="132" l="1"/>
  <c r="G3187" i="132"/>
  <c r="C3233" i="132"/>
  <c r="D3185" i="132" l="1"/>
  <c r="G3186" i="132"/>
  <c r="C3234" i="132"/>
  <c r="D3184" i="132" l="1"/>
  <c r="G3185" i="132"/>
  <c r="C3235" i="132"/>
  <c r="D3183" i="132" l="1"/>
  <c r="G3184" i="132"/>
  <c r="C3236" i="132"/>
  <c r="D3182" i="132" l="1"/>
  <c r="G3183" i="132"/>
  <c r="C3237" i="132"/>
  <c r="D3181" i="132" l="1"/>
  <c r="G3182" i="132"/>
  <c r="C3238" i="132"/>
  <c r="D3180" i="132" l="1"/>
  <c r="G3181" i="132"/>
  <c r="C3239" i="132"/>
  <c r="D3179" i="132" l="1"/>
  <c r="G3180" i="132"/>
  <c r="C3240" i="132"/>
  <c r="D3178" i="132" l="1"/>
  <c r="G3179" i="132"/>
  <c r="C3241" i="132"/>
  <c r="D3177" i="132" l="1"/>
  <c r="G3178" i="132"/>
  <c r="C3242" i="132"/>
  <c r="D3176" i="132" l="1"/>
  <c r="G3177" i="132"/>
  <c r="C3243" i="132"/>
  <c r="D3175" i="132" l="1"/>
  <c r="G3176" i="132"/>
  <c r="C3244" i="132"/>
  <c r="D3174" i="132" l="1"/>
  <c r="G3175" i="132"/>
  <c r="C3245" i="132"/>
  <c r="D3173" i="132" l="1"/>
  <c r="G3174" i="132"/>
  <c r="C3246" i="132"/>
  <c r="D3172" i="132" l="1"/>
  <c r="G3173" i="132"/>
  <c r="C3247" i="132"/>
  <c r="D3171" i="132" l="1"/>
  <c r="G3172" i="132"/>
  <c r="C3248" i="132"/>
  <c r="D3170" i="132" l="1"/>
  <c r="G3171" i="132"/>
  <c r="C3249" i="132"/>
  <c r="D3169" i="132" l="1"/>
  <c r="G3170" i="132"/>
  <c r="C3250" i="132"/>
  <c r="D3168" i="132" l="1"/>
  <c r="G3169" i="132"/>
  <c r="C3251" i="132"/>
  <c r="D3167" i="132" l="1"/>
  <c r="G3168" i="132"/>
  <c r="C3252" i="132"/>
  <c r="D3166" i="132" l="1"/>
  <c r="G3167" i="132"/>
  <c r="C3253" i="132"/>
  <c r="D3165" i="132" l="1"/>
  <c r="G3166" i="132"/>
  <c r="C3254" i="132"/>
  <c r="D3164" i="132" l="1"/>
  <c r="G3165" i="132"/>
  <c r="C3255" i="132"/>
  <c r="D3163" i="132" l="1"/>
  <c r="G3164" i="132"/>
  <c r="C3256" i="132"/>
  <c r="D3162" i="132" l="1"/>
  <c r="G3163" i="132"/>
  <c r="C3257" i="132"/>
  <c r="D3161" i="132" l="1"/>
  <c r="G3162" i="132"/>
  <c r="C3258" i="132"/>
  <c r="D3160" i="132" l="1"/>
  <c r="G3161" i="132"/>
  <c r="C3259" i="132"/>
  <c r="D3159" i="132" l="1"/>
  <c r="G3160" i="132"/>
  <c r="C3260" i="132"/>
  <c r="D3158" i="132" l="1"/>
  <c r="G3159" i="132"/>
  <c r="C3261" i="132"/>
  <c r="D3157" i="132" l="1"/>
  <c r="G3158" i="132"/>
  <c r="C3262" i="132"/>
  <c r="D3156" i="132" l="1"/>
  <c r="G3157" i="132"/>
  <c r="C3263" i="132"/>
  <c r="D3155" i="132" l="1"/>
  <c r="G3156" i="132"/>
  <c r="C3264" i="132"/>
  <c r="D3154" i="132" l="1"/>
  <c r="G3155" i="132"/>
  <c r="C3265" i="132"/>
  <c r="D3153" i="132" l="1"/>
  <c r="G3154" i="132"/>
  <c r="C3266" i="132"/>
  <c r="D3152" i="132" l="1"/>
  <c r="G3153" i="132"/>
  <c r="C3267" i="132"/>
  <c r="D3151" i="132" l="1"/>
  <c r="G3152" i="132"/>
  <c r="C3268" i="132"/>
  <c r="D3150" i="132" l="1"/>
  <c r="G3151" i="132"/>
  <c r="C3269" i="132"/>
  <c r="D3149" i="132" l="1"/>
  <c r="G3150" i="132"/>
  <c r="C3270" i="132"/>
  <c r="D3148" i="132" l="1"/>
  <c r="G3149" i="132"/>
  <c r="C3271" i="132"/>
  <c r="D3147" i="132" l="1"/>
  <c r="G3148" i="132"/>
  <c r="C3272" i="132"/>
  <c r="D3146" i="132" l="1"/>
  <c r="G3147" i="132"/>
  <c r="C3273" i="132"/>
  <c r="D3145" i="132" l="1"/>
  <c r="G3146" i="132"/>
  <c r="C3274" i="132"/>
  <c r="D3144" i="132" l="1"/>
  <c r="G3145" i="132"/>
  <c r="C3275" i="132"/>
  <c r="D3143" i="132" l="1"/>
  <c r="G3144" i="132"/>
  <c r="C3276" i="132"/>
  <c r="D3142" i="132" l="1"/>
  <c r="G3143" i="132"/>
  <c r="C3277" i="132"/>
  <c r="D3141" i="132" l="1"/>
  <c r="G3142" i="132"/>
  <c r="C3278" i="132"/>
  <c r="D3140" i="132" l="1"/>
  <c r="G3141" i="132"/>
  <c r="C3279" i="132"/>
  <c r="D3139" i="132" l="1"/>
  <c r="G3140" i="132"/>
  <c r="C3280" i="132"/>
  <c r="D3138" i="132" l="1"/>
  <c r="G3139" i="132"/>
  <c r="C3281" i="132"/>
  <c r="D3137" i="132" l="1"/>
  <c r="G3138" i="132"/>
  <c r="C3282" i="132"/>
  <c r="D3136" i="132" l="1"/>
  <c r="G3137" i="132"/>
  <c r="C3283" i="132"/>
  <c r="D3135" i="132" l="1"/>
  <c r="G3136" i="132"/>
  <c r="C3284" i="132"/>
  <c r="D3134" i="132" l="1"/>
  <c r="G3135" i="132"/>
  <c r="C3285" i="132"/>
  <c r="D3133" i="132" l="1"/>
  <c r="G3134" i="132"/>
  <c r="C3286" i="132"/>
  <c r="D3132" i="132" l="1"/>
  <c r="G3133" i="132"/>
  <c r="C3287" i="132"/>
  <c r="D3131" i="132" l="1"/>
  <c r="G3132" i="132"/>
  <c r="C3288" i="132"/>
  <c r="D3130" i="132" l="1"/>
  <c r="G3131" i="132"/>
  <c r="C3289" i="132"/>
  <c r="D3129" i="132" l="1"/>
  <c r="G3130" i="132"/>
  <c r="C3290" i="132"/>
  <c r="D3128" i="132" l="1"/>
  <c r="G3129" i="132"/>
  <c r="C3291" i="132"/>
  <c r="D3127" i="132" l="1"/>
  <c r="G3128" i="132"/>
  <c r="C3292" i="132"/>
  <c r="D3126" i="132" l="1"/>
  <c r="G3127" i="132"/>
  <c r="C3293" i="132"/>
  <c r="D3125" i="132" l="1"/>
  <c r="G3126" i="132"/>
  <c r="C3294" i="132"/>
  <c r="D3124" i="132" l="1"/>
  <c r="G3125" i="132"/>
  <c r="C3295" i="132"/>
  <c r="D3123" i="132" l="1"/>
  <c r="G3124" i="132"/>
  <c r="C3296" i="132"/>
  <c r="D3122" i="132" l="1"/>
  <c r="G3123" i="132"/>
  <c r="C3297" i="132"/>
  <c r="D3121" i="132" l="1"/>
  <c r="G3122" i="132"/>
  <c r="C3298" i="132"/>
  <c r="D3120" i="132" l="1"/>
  <c r="G3121" i="132"/>
  <c r="C3299" i="132"/>
  <c r="D3119" i="132" l="1"/>
  <c r="G3120" i="132"/>
  <c r="F3120" i="132"/>
  <c r="H3120" i="132" s="1"/>
  <c r="C3300" i="132"/>
  <c r="G3119" i="132" l="1"/>
  <c r="F3119" i="132"/>
  <c r="H3119" i="132" s="1"/>
  <c r="F3209" i="132"/>
  <c r="H3209" i="132" s="1"/>
  <c r="I3209" i="132" s="1"/>
  <c r="F3208" i="132"/>
  <c r="H3208" i="132" s="1"/>
  <c r="I3208" i="132" s="1"/>
  <c r="F3210" i="132"/>
  <c r="H3210" i="132" s="1"/>
  <c r="I3210" i="132" s="1"/>
  <c r="F3207" i="132"/>
  <c r="H3207" i="132" s="1"/>
  <c r="I3207" i="132" s="1"/>
  <c r="F3206" i="132"/>
  <c r="H3206" i="132" s="1"/>
  <c r="I3206" i="132" s="1"/>
  <c r="F3205" i="132"/>
  <c r="H3205" i="132" s="1"/>
  <c r="I3205" i="132" s="1"/>
  <c r="F3204" i="132"/>
  <c r="H3204" i="132" s="1"/>
  <c r="I3204" i="132" s="1"/>
  <c r="F3203" i="132"/>
  <c r="H3203" i="132" s="1"/>
  <c r="I3203" i="132" s="1"/>
  <c r="F3202" i="132"/>
  <c r="H3202" i="132" s="1"/>
  <c r="I3202" i="132" s="1"/>
  <c r="F3201" i="132"/>
  <c r="H3201" i="132" s="1"/>
  <c r="I3201" i="132" s="1"/>
  <c r="F3200" i="132"/>
  <c r="H3200" i="132" s="1"/>
  <c r="I3200" i="132" s="1"/>
  <c r="F3199" i="132"/>
  <c r="H3199" i="132" s="1"/>
  <c r="I3199" i="132" s="1"/>
  <c r="F3198" i="132"/>
  <c r="H3198" i="132" s="1"/>
  <c r="I3198" i="132" s="1"/>
  <c r="F3197" i="132"/>
  <c r="H3197" i="132" s="1"/>
  <c r="I3197" i="132" s="1"/>
  <c r="F3196" i="132"/>
  <c r="H3196" i="132" s="1"/>
  <c r="I3196" i="132" s="1"/>
  <c r="F3195" i="132"/>
  <c r="H3195" i="132" s="1"/>
  <c r="I3195" i="132" s="1"/>
  <c r="F3194" i="132"/>
  <c r="H3194" i="132" s="1"/>
  <c r="I3194" i="132" s="1"/>
  <c r="F3193" i="132"/>
  <c r="H3193" i="132" s="1"/>
  <c r="I3193" i="132" s="1"/>
  <c r="F3192" i="132"/>
  <c r="H3192" i="132" s="1"/>
  <c r="I3192" i="132" s="1"/>
  <c r="F3191" i="132"/>
  <c r="H3191" i="132" s="1"/>
  <c r="I3191" i="132" s="1"/>
  <c r="F3190" i="132"/>
  <c r="H3190" i="132" s="1"/>
  <c r="I3190" i="132" s="1"/>
  <c r="F3189" i="132"/>
  <c r="H3189" i="132" s="1"/>
  <c r="I3189" i="132" s="1"/>
  <c r="F3188" i="132"/>
  <c r="H3188" i="132" s="1"/>
  <c r="I3188" i="132" s="1"/>
  <c r="F3187" i="132"/>
  <c r="H3187" i="132" s="1"/>
  <c r="I3187" i="132" s="1"/>
  <c r="F3186" i="132"/>
  <c r="H3186" i="132" s="1"/>
  <c r="I3186" i="132" s="1"/>
  <c r="F3185" i="132"/>
  <c r="H3185" i="132" s="1"/>
  <c r="I3185" i="132" s="1"/>
  <c r="F3184" i="132"/>
  <c r="H3184" i="132" s="1"/>
  <c r="I3184" i="132" s="1"/>
  <c r="F3183" i="132"/>
  <c r="H3183" i="132" s="1"/>
  <c r="I3183" i="132" s="1"/>
  <c r="F3182" i="132"/>
  <c r="H3182" i="132" s="1"/>
  <c r="I3182" i="132" s="1"/>
  <c r="F3181" i="132"/>
  <c r="H3181" i="132" s="1"/>
  <c r="I3181" i="132" s="1"/>
  <c r="F3180" i="132"/>
  <c r="H3180" i="132" s="1"/>
  <c r="I3180" i="132" s="1"/>
  <c r="F3179" i="132"/>
  <c r="H3179" i="132" s="1"/>
  <c r="I3179" i="132" s="1"/>
  <c r="F3178" i="132"/>
  <c r="H3178" i="132" s="1"/>
  <c r="I3178" i="132" s="1"/>
  <c r="F3177" i="132"/>
  <c r="H3177" i="132" s="1"/>
  <c r="I3177" i="132" s="1"/>
  <c r="F3176" i="132"/>
  <c r="H3176" i="132" s="1"/>
  <c r="I3176" i="132" s="1"/>
  <c r="F3175" i="132"/>
  <c r="H3175" i="132" s="1"/>
  <c r="I3175" i="132" s="1"/>
  <c r="F3174" i="132"/>
  <c r="H3174" i="132" s="1"/>
  <c r="I3174" i="132" s="1"/>
  <c r="F3173" i="132"/>
  <c r="H3173" i="132" s="1"/>
  <c r="I3173" i="132" s="1"/>
  <c r="F3172" i="132"/>
  <c r="H3172" i="132" s="1"/>
  <c r="I3172" i="132" s="1"/>
  <c r="F3171" i="132"/>
  <c r="H3171" i="132" s="1"/>
  <c r="I3171" i="132" s="1"/>
  <c r="F3170" i="132"/>
  <c r="H3170" i="132" s="1"/>
  <c r="I3170" i="132" s="1"/>
  <c r="F3169" i="132"/>
  <c r="H3169" i="132" s="1"/>
  <c r="I3169" i="132" s="1"/>
  <c r="F3168" i="132"/>
  <c r="H3168" i="132" s="1"/>
  <c r="I3168" i="132" s="1"/>
  <c r="F3167" i="132"/>
  <c r="H3167" i="132" s="1"/>
  <c r="I3167" i="132" s="1"/>
  <c r="F3166" i="132"/>
  <c r="H3166" i="132" s="1"/>
  <c r="I3166" i="132" s="1"/>
  <c r="F3165" i="132"/>
  <c r="H3165" i="132" s="1"/>
  <c r="I3165" i="132" s="1"/>
  <c r="F3164" i="132"/>
  <c r="H3164" i="132" s="1"/>
  <c r="I3164" i="132" s="1"/>
  <c r="F3163" i="132"/>
  <c r="H3163" i="132" s="1"/>
  <c r="I3163" i="132" s="1"/>
  <c r="F3162" i="132"/>
  <c r="H3162" i="132" s="1"/>
  <c r="I3162" i="132" s="1"/>
  <c r="F3161" i="132"/>
  <c r="H3161" i="132" s="1"/>
  <c r="I3161" i="132" s="1"/>
  <c r="F3160" i="132"/>
  <c r="H3160" i="132" s="1"/>
  <c r="I3160" i="132" s="1"/>
  <c r="F3159" i="132"/>
  <c r="H3159" i="132" s="1"/>
  <c r="I3159" i="132" s="1"/>
  <c r="F3158" i="132"/>
  <c r="H3158" i="132" s="1"/>
  <c r="I3158" i="132" s="1"/>
  <c r="F3157" i="132"/>
  <c r="H3157" i="132" s="1"/>
  <c r="I3157" i="132" s="1"/>
  <c r="F3156" i="132"/>
  <c r="H3156" i="132" s="1"/>
  <c r="I3156" i="132" s="1"/>
  <c r="F3155" i="132"/>
  <c r="H3155" i="132" s="1"/>
  <c r="I3155" i="132" s="1"/>
  <c r="F3154" i="132"/>
  <c r="H3154" i="132" s="1"/>
  <c r="I3154" i="132" s="1"/>
  <c r="F3153" i="132"/>
  <c r="H3153" i="132" s="1"/>
  <c r="I3153" i="132" s="1"/>
  <c r="F3152" i="132"/>
  <c r="H3152" i="132" s="1"/>
  <c r="I3152" i="132" s="1"/>
  <c r="F3151" i="132"/>
  <c r="H3151" i="132" s="1"/>
  <c r="I3151" i="132" s="1"/>
  <c r="F3150" i="132"/>
  <c r="H3150" i="132" s="1"/>
  <c r="I3150" i="132" s="1"/>
  <c r="F3149" i="132"/>
  <c r="H3149" i="132" s="1"/>
  <c r="I3149" i="132" s="1"/>
  <c r="F3148" i="132"/>
  <c r="H3148" i="132" s="1"/>
  <c r="I3148" i="132" s="1"/>
  <c r="F3147" i="132"/>
  <c r="H3147" i="132" s="1"/>
  <c r="I3147" i="132" s="1"/>
  <c r="F3146" i="132"/>
  <c r="H3146" i="132" s="1"/>
  <c r="I3146" i="132" s="1"/>
  <c r="F3145" i="132"/>
  <c r="H3145" i="132" s="1"/>
  <c r="I3145" i="132" s="1"/>
  <c r="F3144" i="132"/>
  <c r="H3144" i="132" s="1"/>
  <c r="I3144" i="132" s="1"/>
  <c r="F3143" i="132"/>
  <c r="H3143" i="132" s="1"/>
  <c r="I3143" i="132" s="1"/>
  <c r="F3142" i="132"/>
  <c r="H3142" i="132" s="1"/>
  <c r="I3142" i="132" s="1"/>
  <c r="F3141" i="132"/>
  <c r="H3141" i="132" s="1"/>
  <c r="I3141" i="132" s="1"/>
  <c r="F3140" i="132"/>
  <c r="H3140" i="132" s="1"/>
  <c r="I3140" i="132" s="1"/>
  <c r="F3139" i="132"/>
  <c r="H3139" i="132" s="1"/>
  <c r="I3139" i="132" s="1"/>
  <c r="F3138" i="132"/>
  <c r="H3138" i="132" s="1"/>
  <c r="I3138" i="132" s="1"/>
  <c r="F3137" i="132"/>
  <c r="H3137" i="132" s="1"/>
  <c r="I3137" i="132" s="1"/>
  <c r="F3136" i="132"/>
  <c r="H3136" i="132" s="1"/>
  <c r="I3136" i="132" s="1"/>
  <c r="F3135" i="132"/>
  <c r="H3135" i="132" s="1"/>
  <c r="I3135" i="132" s="1"/>
  <c r="F3134" i="132"/>
  <c r="H3134" i="132" s="1"/>
  <c r="I3134" i="132" s="1"/>
  <c r="F3133" i="132"/>
  <c r="H3133" i="132" s="1"/>
  <c r="I3133" i="132" s="1"/>
  <c r="F3132" i="132"/>
  <c r="H3132" i="132" s="1"/>
  <c r="I3132" i="132" s="1"/>
  <c r="F3131" i="132"/>
  <c r="H3131" i="132" s="1"/>
  <c r="I3131" i="132" s="1"/>
  <c r="F3130" i="132"/>
  <c r="H3130" i="132" s="1"/>
  <c r="I3130" i="132" s="1"/>
  <c r="F3129" i="132"/>
  <c r="H3129" i="132" s="1"/>
  <c r="I3129" i="132" s="1"/>
  <c r="F3128" i="132"/>
  <c r="H3128" i="132" s="1"/>
  <c r="I3128" i="132" s="1"/>
  <c r="F3127" i="132"/>
  <c r="H3127" i="132" s="1"/>
  <c r="I3127" i="132" s="1"/>
  <c r="F3126" i="132"/>
  <c r="H3126" i="132" s="1"/>
  <c r="I3126" i="132" s="1"/>
  <c r="F3125" i="132"/>
  <c r="H3125" i="132" s="1"/>
  <c r="I3125" i="132" s="1"/>
  <c r="F3124" i="132"/>
  <c r="H3124" i="132" s="1"/>
  <c r="I3124" i="132" s="1"/>
  <c r="F3123" i="132"/>
  <c r="H3123" i="132" s="1"/>
  <c r="I3123" i="132" s="1"/>
  <c r="F3122" i="132"/>
  <c r="H3122" i="132" s="1"/>
  <c r="I3122" i="132" s="1"/>
  <c r="F3121" i="132"/>
  <c r="H3121" i="132" s="1"/>
  <c r="I3121" i="132" s="1"/>
  <c r="I3120" i="132"/>
  <c r="C3301" i="132"/>
  <c r="I3119" i="132" l="1"/>
  <c r="C3302" i="132"/>
  <c r="C3303" i="132" l="1"/>
  <c r="D3302" i="132"/>
  <c r="D3301" i="132" s="1"/>
  <c r="D3300" i="132" s="1"/>
  <c r="G3301" i="132" l="1"/>
  <c r="D3299" i="132"/>
  <c r="G3300" i="132"/>
  <c r="G3302" i="132"/>
  <c r="C3304" i="132"/>
  <c r="D3298" i="132" l="1"/>
  <c r="G3299" i="132"/>
  <c r="C3305" i="132"/>
  <c r="D3297" i="132" l="1"/>
  <c r="G3298" i="132"/>
  <c r="C3306" i="132"/>
  <c r="D3296" i="132" l="1"/>
  <c r="G3297" i="132"/>
  <c r="C3307" i="132"/>
  <c r="D3295" i="132" l="1"/>
  <c r="G3296" i="132"/>
  <c r="C3308" i="132"/>
  <c r="D3294" i="132" l="1"/>
  <c r="G3295" i="132"/>
  <c r="C3309" i="132"/>
  <c r="G3294" i="132" l="1"/>
  <c r="D3293" i="132"/>
  <c r="C3310" i="132"/>
  <c r="G3293" i="132" l="1"/>
  <c r="D3292" i="132"/>
  <c r="C3311" i="132"/>
  <c r="G3292" i="132" l="1"/>
  <c r="D3291" i="132"/>
  <c r="C3312" i="132"/>
  <c r="G3291" i="132" l="1"/>
  <c r="D3290" i="132"/>
  <c r="C3313" i="132"/>
  <c r="D3289" i="132" l="1"/>
  <c r="G3290" i="132"/>
  <c r="C3314" i="132"/>
  <c r="D3288" i="132" l="1"/>
  <c r="G3289" i="132"/>
  <c r="C3315" i="132"/>
  <c r="D3287" i="132" l="1"/>
  <c r="G3288" i="132"/>
  <c r="C3316" i="132"/>
  <c r="D3286" i="132" l="1"/>
  <c r="G3287" i="132"/>
  <c r="C3317" i="132"/>
  <c r="D3285" i="132" l="1"/>
  <c r="G3286" i="132"/>
  <c r="C3318" i="132"/>
  <c r="D3284" i="132" l="1"/>
  <c r="G3285" i="132"/>
  <c r="C3319" i="132"/>
  <c r="G3284" i="132" l="1"/>
  <c r="D3283" i="132"/>
  <c r="C3320" i="132"/>
  <c r="G3283" i="132" l="1"/>
  <c r="D3282" i="132"/>
  <c r="C3321" i="132"/>
  <c r="G3282" i="132" l="1"/>
  <c r="D3281" i="132"/>
  <c r="C3322" i="132"/>
  <c r="G3281" i="132" l="1"/>
  <c r="D3280" i="132"/>
  <c r="C3323" i="132"/>
  <c r="G3280" i="132" l="1"/>
  <c r="D3279" i="132"/>
  <c r="C3324" i="132"/>
  <c r="G3279" i="132" l="1"/>
  <c r="D3278" i="132"/>
  <c r="C3325" i="132"/>
  <c r="G3278" i="132" l="1"/>
  <c r="D3277" i="132"/>
  <c r="C3326" i="132"/>
  <c r="G3277" i="132" l="1"/>
  <c r="D3276" i="132"/>
  <c r="C3327" i="132"/>
  <c r="D3275" i="132" l="1"/>
  <c r="G3276" i="132"/>
  <c r="C3328" i="132"/>
  <c r="G3275" i="132" l="1"/>
  <c r="D3274" i="132"/>
  <c r="C3329" i="132"/>
  <c r="G3274" i="132" l="1"/>
  <c r="D3273" i="132"/>
  <c r="C3330" i="132"/>
  <c r="G3273" i="132" l="1"/>
  <c r="D3272" i="132"/>
  <c r="C3331" i="132"/>
  <c r="D3271" i="132" l="1"/>
  <c r="G3272" i="132"/>
  <c r="C3332" i="132"/>
  <c r="G3271" i="132" l="1"/>
  <c r="D3270" i="132"/>
  <c r="C3333" i="132"/>
  <c r="G3270" i="132" l="1"/>
  <c r="D3269" i="132"/>
  <c r="C3334" i="132"/>
  <c r="D3268" i="132" l="1"/>
  <c r="G3269" i="132"/>
  <c r="C3335" i="132"/>
  <c r="G3268" i="132" l="1"/>
  <c r="D3267" i="132"/>
  <c r="C3336" i="132"/>
  <c r="G3267" i="132" l="1"/>
  <c r="D3266" i="132"/>
  <c r="C3337" i="132"/>
  <c r="D3265" i="132" l="1"/>
  <c r="G3266" i="132"/>
  <c r="C3338" i="132"/>
  <c r="D3264" i="132" l="1"/>
  <c r="G3265" i="132"/>
  <c r="C3339" i="132"/>
  <c r="D3263" i="132" l="1"/>
  <c r="G3264" i="132"/>
  <c r="C3340" i="132"/>
  <c r="G3263" i="132" l="1"/>
  <c r="D3262" i="132"/>
  <c r="C3341" i="132"/>
  <c r="G3262" i="132" l="1"/>
  <c r="D3261" i="132"/>
  <c r="C3342" i="132"/>
  <c r="G3261" i="132" l="1"/>
  <c r="D3260" i="132"/>
  <c r="C3343" i="132"/>
  <c r="D3259" i="132" l="1"/>
  <c r="G3260" i="132"/>
  <c r="C3344" i="132"/>
  <c r="G3259" i="132" l="1"/>
  <c r="D3258" i="132"/>
  <c r="C3345" i="132"/>
  <c r="D3257" i="132" l="1"/>
  <c r="G3258" i="132"/>
  <c r="C3346" i="132"/>
  <c r="D3256" i="132" l="1"/>
  <c r="G3257" i="132"/>
  <c r="C3347" i="132"/>
  <c r="G3256" i="132" l="1"/>
  <c r="D3255" i="132"/>
  <c r="C3348" i="132"/>
  <c r="G3255" i="132" l="1"/>
  <c r="D3254" i="132"/>
  <c r="C3349" i="132"/>
  <c r="G3254" i="132" l="1"/>
  <c r="D3253" i="132"/>
  <c r="C3350" i="132"/>
  <c r="D3252" i="132" l="1"/>
  <c r="G3253" i="132"/>
  <c r="C3351" i="132"/>
  <c r="G3252" i="132" l="1"/>
  <c r="D3251" i="132"/>
  <c r="C3352" i="132"/>
  <c r="G3251" i="132" l="1"/>
  <c r="D3250" i="132"/>
  <c r="C3353" i="132"/>
  <c r="G3250" i="132" l="1"/>
  <c r="D3249" i="132"/>
  <c r="C3354" i="132"/>
  <c r="D3248" i="132" l="1"/>
  <c r="G3249" i="132"/>
  <c r="C3355" i="132"/>
  <c r="D3247" i="132" l="1"/>
  <c r="G3248" i="132"/>
  <c r="C3356" i="132"/>
  <c r="D3246" i="132" l="1"/>
  <c r="G3247" i="132"/>
  <c r="C3357" i="132"/>
  <c r="D3245" i="132" l="1"/>
  <c r="G3246" i="132"/>
  <c r="C3358" i="132"/>
  <c r="G3245" i="132" l="1"/>
  <c r="D3244" i="132"/>
  <c r="C3359" i="132"/>
  <c r="D3243" i="132" l="1"/>
  <c r="G3244" i="132"/>
  <c r="C3360" i="132"/>
  <c r="D3242" i="132" l="1"/>
  <c r="G3243" i="132"/>
  <c r="C3361" i="132"/>
  <c r="D3241" i="132" l="1"/>
  <c r="G3242" i="132"/>
  <c r="C3362" i="132"/>
  <c r="D3240" i="132" l="1"/>
  <c r="G3241" i="132"/>
  <c r="C3363" i="132"/>
  <c r="D3239" i="132" l="1"/>
  <c r="G3240" i="132"/>
  <c r="C3364" i="132"/>
  <c r="D3238" i="132" l="1"/>
  <c r="G3239" i="132"/>
  <c r="C3365" i="132"/>
  <c r="D3237" i="132" l="1"/>
  <c r="G3238" i="132"/>
  <c r="C3366" i="132"/>
  <c r="G3237" i="132" l="1"/>
  <c r="D3236" i="132"/>
  <c r="C3367" i="132"/>
  <c r="G3236" i="132" l="1"/>
  <c r="D3235" i="132"/>
  <c r="C3368" i="132"/>
  <c r="G3235" i="132" l="1"/>
  <c r="D3234" i="132"/>
  <c r="C3369" i="132"/>
  <c r="G3234" i="132" l="1"/>
  <c r="D3233" i="132"/>
  <c r="C3370" i="132"/>
  <c r="G3233" i="132" l="1"/>
  <c r="D3232" i="132"/>
  <c r="C3371" i="132"/>
  <c r="D3231" i="132" l="1"/>
  <c r="G3232" i="132"/>
  <c r="C3372" i="132"/>
  <c r="D3230" i="132" l="1"/>
  <c r="G3231" i="132"/>
  <c r="C3373" i="132"/>
  <c r="G3230" i="132" l="1"/>
  <c r="D3229" i="132"/>
  <c r="C3374" i="132"/>
  <c r="D3228" i="132" l="1"/>
  <c r="G3229" i="132"/>
  <c r="C3375" i="132"/>
  <c r="D3227" i="132" l="1"/>
  <c r="G3228" i="132"/>
  <c r="C3376" i="132"/>
  <c r="G3227" i="132" l="1"/>
  <c r="D3226" i="132"/>
  <c r="C3377" i="132"/>
  <c r="D3225" i="132" l="1"/>
  <c r="G3226" i="132"/>
  <c r="C3378" i="132"/>
  <c r="D3224" i="132" l="1"/>
  <c r="G3225" i="132"/>
  <c r="C3379" i="132"/>
  <c r="G3224" i="132" l="1"/>
  <c r="D3223" i="132"/>
  <c r="C3380" i="132"/>
  <c r="G3223" i="132" l="1"/>
  <c r="D3222" i="132"/>
  <c r="C3381" i="132"/>
  <c r="G3222" i="132" l="1"/>
  <c r="D3221" i="132"/>
  <c r="C3382" i="132"/>
  <c r="D3220" i="132" l="1"/>
  <c r="G3221" i="132"/>
  <c r="C3383" i="132"/>
  <c r="D3219" i="132" l="1"/>
  <c r="G3220" i="132"/>
  <c r="C3384" i="132"/>
  <c r="D3218" i="132" l="1"/>
  <c r="G3219" i="132"/>
  <c r="C3385" i="132"/>
  <c r="D3217" i="132" l="1"/>
  <c r="G3218" i="132"/>
  <c r="C3386" i="132"/>
  <c r="D3216" i="132" l="1"/>
  <c r="G3217" i="132"/>
  <c r="C3387" i="132"/>
  <c r="G3216" i="132" l="1"/>
  <c r="D3215" i="132"/>
  <c r="C3388" i="132"/>
  <c r="D3214" i="132" l="1"/>
  <c r="G3215" i="132"/>
  <c r="C3389" i="132"/>
  <c r="G3214" i="132" l="1"/>
  <c r="D3213" i="132"/>
  <c r="C3390" i="132"/>
  <c r="G3213" i="132" l="1"/>
  <c r="D3212" i="132"/>
  <c r="C3391" i="132"/>
  <c r="F3212" i="132" l="1"/>
  <c r="H3212" i="132" s="1"/>
  <c r="G3212" i="132"/>
  <c r="D3211" i="132"/>
  <c r="C3392" i="132"/>
  <c r="F3300" i="132" l="1"/>
  <c r="H3300" i="132" s="1"/>
  <c r="I3300" i="132" s="1"/>
  <c r="F3302" i="132"/>
  <c r="H3302" i="132" s="1"/>
  <c r="I3302" i="132" s="1"/>
  <c r="F3301" i="132"/>
  <c r="H3301" i="132" s="1"/>
  <c r="I3301" i="132" s="1"/>
  <c r="F3299" i="132"/>
  <c r="H3299" i="132" s="1"/>
  <c r="I3299" i="132" s="1"/>
  <c r="F3298" i="132"/>
  <c r="H3298" i="132" s="1"/>
  <c r="I3298" i="132" s="1"/>
  <c r="F3297" i="132"/>
  <c r="H3297" i="132" s="1"/>
  <c r="I3297" i="132" s="1"/>
  <c r="F3296" i="132"/>
  <c r="H3296" i="132" s="1"/>
  <c r="I3296" i="132" s="1"/>
  <c r="F3295" i="132"/>
  <c r="H3295" i="132" s="1"/>
  <c r="I3295" i="132" s="1"/>
  <c r="F3294" i="132"/>
  <c r="H3294" i="132" s="1"/>
  <c r="I3294" i="132" s="1"/>
  <c r="F3293" i="132"/>
  <c r="H3293" i="132" s="1"/>
  <c r="I3293" i="132" s="1"/>
  <c r="F3292" i="132"/>
  <c r="H3292" i="132" s="1"/>
  <c r="I3292" i="132" s="1"/>
  <c r="F3291" i="132"/>
  <c r="H3291" i="132" s="1"/>
  <c r="I3291" i="132" s="1"/>
  <c r="F3290" i="132"/>
  <c r="H3290" i="132" s="1"/>
  <c r="I3290" i="132" s="1"/>
  <c r="F3289" i="132"/>
  <c r="H3289" i="132" s="1"/>
  <c r="I3289" i="132" s="1"/>
  <c r="F3288" i="132"/>
  <c r="H3288" i="132" s="1"/>
  <c r="I3288" i="132" s="1"/>
  <c r="F3287" i="132"/>
  <c r="H3287" i="132" s="1"/>
  <c r="I3287" i="132" s="1"/>
  <c r="F3286" i="132"/>
  <c r="H3286" i="132" s="1"/>
  <c r="I3286" i="132" s="1"/>
  <c r="F3285" i="132"/>
  <c r="H3285" i="132" s="1"/>
  <c r="I3285" i="132" s="1"/>
  <c r="F3284" i="132"/>
  <c r="H3284" i="132" s="1"/>
  <c r="I3284" i="132" s="1"/>
  <c r="F3283" i="132"/>
  <c r="H3283" i="132" s="1"/>
  <c r="I3283" i="132" s="1"/>
  <c r="F3282" i="132"/>
  <c r="H3282" i="132" s="1"/>
  <c r="I3282" i="132" s="1"/>
  <c r="F3281" i="132"/>
  <c r="H3281" i="132" s="1"/>
  <c r="I3281" i="132" s="1"/>
  <c r="F3280" i="132"/>
  <c r="H3280" i="132" s="1"/>
  <c r="I3280" i="132" s="1"/>
  <c r="F3279" i="132"/>
  <c r="H3279" i="132" s="1"/>
  <c r="I3279" i="132" s="1"/>
  <c r="F3278" i="132"/>
  <c r="H3278" i="132" s="1"/>
  <c r="I3278" i="132" s="1"/>
  <c r="F3277" i="132"/>
  <c r="H3277" i="132" s="1"/>
  <c r="I3277" i="132" s="1"/>
  <c r="F3276" i="132"/>
  <c r="H3276" i="132" s="1"/>
  <c r="I3276" i="132" s="1"/>
  <c r="F3275" i="132"/>
  <c r="H3275" i="132" s="1"/>
  <c r="I3275" i="132" s="1"/>
  <c r="F3274" i="132"/>
  <c r="H3274" i="132" s="1"/>
  <c r="I3274" i="132" s="1"/>
  <c r="F3273" i="132"/>
  <c r="H3273" i="132" s="1"/>
  <c r="I3273" i="132" s="1"/>
  <c r="F3272" i="132"/>
  <c r="H3272" i="132" s="1"/>
  <c r="I3272" i="132" s="1"/>
  <c r="F3271" i="132"/>
  <c r="H3271" i="132" s="1"/>
  <c r="I3271" i="132" s="1"/>
  <c r="F3270" i="132"/>
  <c r="H3270" i="132" s="1"/>
  <c r="I3270" i="132" s="1"/>
  <c r="F3269" i="132"/>
  <c r="H3269" i="132" s="1"/>
  <c r="I3269" i="132" s="1"/>
  <c r="F3268" i="132"/>
  <c r="H3268" i="132" s="1"/>
  <c r="I3268" i="132" s="1"/>
  <c r="F3267" i="132"/>
  <c r="H3267" i="132" s="1"/>
  <c r="I3267" i="132" s="1"/>
  <c r="F3266" i="132"/>
  <c r="H3266" i="132" s="1"/>
  <c r="I3266" i="132" s="1"/>
  <c r="F3265" i="132"/>
  <c r="H3265" i="132" s="1"/>
  <c r="I3265" i="132" s="1"/>
  <c r="F3264" i="132"/>
  <c r="H3264" i="132" s="1"/>
  <c r="I3264" i="132" s="1"/>
  <c r="F3263" i="132"/>
  <c r="H3263" i="132" s="1"/>
  <c r="I3263" i="132" s="1"/>
  <c r="F3262" i="132"/>
  <c r="H3262" i="132" s="1"/>
  <c r="I3262" i="132" s="1"/>
  <c r="F3261" i="132"/>
  <c r="H3261" i="132" s="1"/>
  <c r="I3261" i="132" s="1"/>
  <c r="F3260" i="132"/>
  <c r="H3260" i="132" s="1"/>
  <c r="I3260" i="132" s="1"/>
  <c r="F3259" i="132"/>
  <c r="H3259" i="132" s="1"/>
  <c r="I3259" i="132" s="1"/>
  <c r="F3258" i="132"/>
  <c r="H3258" i="132" s="1"/>
  <c r="I3258" i="132" s="1"/>
  <c r="F3257" i="132"/>
  <c r="H3257" i="132" s="1"/>
  <c r="I3257" i="132" s="1"/>
  <c r="F3256" i="132"/>
  <c r="H3256" i="132" s="1"/>
  <c r="I3256" i="132" s="1"/>
  <c r="F3255" i="132"/>
  <c r="H3255" i="132" s="1"/>
  <c r="I3255" i="132" s="1"/>
  <c r="F3254" i="132"/>
  <c r="H3254" i="132" s="1"/>
  <c r="I3254" i="132" s="1"/>
  <c r="F3253" i="132"/>
  <c r="H3253" i="132" s="1"/>
  <c r="I3253" i="132" s="1"/>
  <c r="F3252" i="132"/>
  <c r="H3252" i="132" s="1"/>
  <c r="I3252" i="132" s="1"/>
  <c r="F3251" i="132"/>
  <c r="H3251" i="132" s="1"/>
  <c r="I3251" i="132" s="1"/>
  <c r="F3250" i="132"/>
  <c r="H3250" i="132" s="1"/>
  <c r="I3250" i="132" s="1"/>
  <c r="F3249" i="132"/>
  <c r="H3249" i="132" s="1"/>
  <c r="I3249" i="132" s="1"/>
  <c r="F3248" i="132"/>
  <c r="H3248" i="132" s="1"/>
  <c r="I3248" i="132" s="1"/>
  <c r="F3247" i="132"/>
  <c r="H3247" i="132" s="1"/>
  <c r="I3247" i="132" s="1"/>
  <c r="F3246" i="132"/>
  <c r="H3246" i="132" s="1"/>
  <c r="I3246" i="132" s="1"/>
  <c r="F3245" i="132"/>
  <c r="H3245" i="132" s="1"/>
  <c r="I3245" i="132" s="1"/>
  <c r="F3244" i="132"/>
  <c r="H3244" i="132" s="1"/>
  <c r="I3244" i="132" s="1"/>
  <c r="F3243" i="132"/>
  <c r="H3243" i="132" s="1"/>
  <c r="I3243" i="132" s="1"/>
  <c r="F3242" i="132"/>
  <c r="H3242" i="132" s="1"/>
  <c r="I3242" i="132" s="1"/>
  <c r="F3241" i="132"/>
  <c r="H3241" i="132" s="1"/>
  <c r="I3241" i="132" s="1"/>
  <c r="F3240" i="132"/>
  <c r="H3240" i="132" s="1"/>
  <c r="I3240" i="132" s="1"/>
  <c r="F3239" i="132"/>
  <c r="H3239" i="132" s="1"/>
  <c r="I3239" i="132" s="1"/>
  <c r="F3238" i="132"/>
  <c r="H3238" i="132" s="1"/>
  <c r="I3238" i="132" s="1"/>
  <c r="F3237" i="132"/>
  <c r="H3237" i="132" s="1"/>
  <c r="I3237" i="132" s="1"/>
  <c r="F3236" i="132"/>
  <c r="H3236" i="132" s="1"/>
  <c r="I3236" i="132" s="1"/>
  <c r="F3235" i="132"/>
  <c r="H3235" i="132" s="1"/>
  <c r="I3235" i="132" s="1"/>
  <c r="F3234" i="132"/>
  <c r="H3234" i="132" s="1"/>
  <c r="I3234" i="132" s="1"/>
  <c r="F3233" i="132"/>
  <c r="H3233" i="132" s="1"/>
  <c r="I3233" i="132" s="1"/>
  <c r="F3232" i="132"/>
  <c r="H3232" i="132" s="1"/>
  <c r="I3232" i="132" s="1"/>
  <c r="F3231" i="132"/>
  <c r="H3231" i="132" s="1"/>
  <c r="I3231" i="132" s="1"/>
  <c r="F3230" i="132"/>
  <c r="H3230" i="132" s="1"/>
  <c r="I3230" i="132" s="1"/>
  <c r="F3229" i="132"/>
  <c r="H3229" i="132" s="1"/>
  <c r="I3229" i="132" s="1"/>
  <c r="F3228" i="132"/>
  <c r="H3228" i="132" s="1"/>
  <c r="I3228" i="132" s="1"/>
  <c r="F3227" i="132"/>
  <c r="H3227" i="132" s="1"/>
  <c r="I3227" i="132" s="1"/>
  <c r="F3226" i="132"/>
  <c r="H3226" i="132" s="1"/>
  <c r="I3226" i="132" s="1"/>
  <c r="F3225" i="132"/>
  <c r="H3225" i="132" s="1"/>
  <c r="I3225" i="132" s="1"/>
  <c r="F3224" i="132"/>
  <c r="H3224" i="132" s="1"/>
  <c r="I3224" i="132" s="1"/>
  <c r="F3223" i="132"/>
  <c r="H3223" i="132" s="1"/>
  <c r="I3223" i="132" s="1"/>
  <c r="F3222" i="132"/>
  <c r="H3222" i="132" s="1"/>
  <c r="I3222" i="132" s="1"/>
  <c r="F3221" i="132"/>
  <c r="H3221" i="132" s="1"/>
  <c r="I3221" i="132" s="1"/>
  <c r="F3220" i="132"/>
  <c r="H3220" i="132" s="1"/>
  <c r="I3220" i="132" s="1"/>
  <c r="F3219" i="132"/>
  <c r="H3219" i="132" s="1"/>
  <c r="I3219" i="132" s="1"/>
  <c r="F3218" i="132"/>
  <c r="H3218" i="132" s="1"/>
  <c r="I3218" i="132" s="1"/>
  <c r="F3217" i="132"/>
  <c r="H3217" i="132" s="1"/>
  <c r="I3217" i="132" s="1"/>
  <c r="F3216" i="132"/>
  <c r="H3216" i="132" s="1"/>
  <c r="I3216" i="132" s="1"/>
  <c r="G3211" i="132"/>
  <c r="F3215" i="132"/>
  <c r="H3215" i="132" s="1"/>
  <c r="I3215" i="132" s="1"/>
  <c r="F3211" i="132"/>
  <c r="H3211" i="132" s="1"/>
  <c r="F3214" i="132"/>
  <c r="H3214" i="132" s="1"/>
  <c r="I3214" i="132" s="1"/>
  <c r="F3213" i="132"/>
  <c r="H3213" i="132" s="1"/>
  <c r="I3213" i="132" s="1"/>
  <c r="I3212" i="132"/>
  <c r="C3393" i="132"/>
  <c r="I3211" i="132" l="1"/>
  <c r="C3394" i="132"/>
  <c r="C3395" i="132" l="1"/>
  <c r="C3396" i="132" l="1"/>
  <c r="C3397" i="132" l="1"/>
  <c r="C3398" i="132" l="1"/>
  <c r="C3399" i="132" l="1"/>
  <c r="C3400" i="132" l="1"/>
  <c r="C3401" i="132" l="1"/>
  <c r="C3402" i="132" l="1"/>
  <c r="C3403" i="132" l="1"/>
  <c r="C3404" i="132" l="1"/>
  <c r="C3405" i="132" l="1"/>
  <c r="C3406" i="132" l="1"/>
  <c r="C3407" i="132" l="1"/>
  <c r="C3408" i="132" l="1"/>
  <c r="C3409" i="132" l="1"/>
  <c r="C3410" i="132" l="1"/>
  <c r="C3411" i="132" l="1"/>
  <c r="C3412" i="132" l="1"/>
  <c r="C3413" i="132" l="1"/>
  <c r="C3414" i="132" l="1"/>
  <c r="C3415" i="132" l="1"/>
  <c r="C3416" i="132" l="1"/>
  <c r="C3417" i="132" l="1"/>
  <c r="C3418" i="132" l="1"/>
  <c r="C3419" i="132" l="1"/>
  <c r="C3420" i="132" l="1"/>
  <c r="C3421" i="132" l="1"/>
  <c r="C3422" i="132" l="1"/>
  <c r="C3423" i="132" l="1"/>
  <c r="C3424" i="132" l="1"/>
  <c r="C3425" i="132" l="1"/>
  <c r="C3426" i="132" l="1"/>
  <c r="C3427" i="132" l="1"/>
  <c r="C3428" i="132" l="1"/>
  <c r="C3429" i="132" l="1"/>
  <c r="C3430" i="132" l="1"/>
  <c r="C3431" i="132" l="1"/>
  <c r="C3432" i="132" l="1"/>
  <c r="C3433" i="132" l="1"/>
  <c r="C3434" i="132" l="1"/>
  <c r="C3435" i="132" l="1"/>
  <c r="C3436" i="132" l="1"/>
  <c r="C3437" i="132" l="1"/>
  <c r="C3438" i="132" l="1"/>
  <c r="C3439" i="132" l="1"/>
  <c r="C3440" i="132" l="1"/>
  <c r="C3441" i="132" l="1"/>
  <c r="C3442" i="132" l="1"/>
  <c r="C3443" i="132" l="1"/>
  <c r="C3444" i="132" l="1"/>
  <c r="C3445" i="132" l="1"/>
  <c r="C3446" i="132" l="1"/>
  <c r="C3447" i="132" l="1"/>
  <c r="C3448" i="132" l="1"/>
  <c r="C3449" i="132" l="1"/>
  <c r="C3450" i="132" l="1"/>
  <c r="C3451" i="132" l="1"/>
  <c r="C3452" i="132" l="1"/>
  <c r="C3453" i="132" l="1"/>
  <c r="C3454" i="132" l="1"/>
  <c r="C3455" i="132" l="1"/>
  <c r="C3456" i="132" l="1"/>
  <c r="C3457" i="132" l="1"/>
  <c r="C3458" i="132" l="1"/>
  <c r="C3459" i="132" l="1"/>
  <c r="C3460" i="132" l="1"/>
  <c r="C3461" i="132" l="1"/>
  <c r="C3462" i="132" l="1"/>
  <c r="C3463" i="132" l="1"/>
  <c r="C3464" i="132" l="1"/>
  <c r="C3465" i="132" l="1"/>
  <c r="C3466" i="132" l="1"/>
  <c r="C3467" i="132" l="1"/>
  <c r="C3468" i="132" l="1"/>
  <c r="C3469" i="132" l="1"/>
  <c r="C3470" i="132" l="1"/>
  <c r="C3471" i="132" l="1"/>
  <c r="C3472" i="132" l="1"/>
  <c r="C3473" i="132" l="1"/>
  <c r="C3474" i="132" l="1"/>
  <c r="C3475" i="132" l="1"/>
  <c r="C3476" i="132" l="1"/>
  <c r="C3477" i="132" l="1"/>
  <c r="C3478" i="132" l="1"/>
  <c r="C3479" i="132" l="1"/>
  <c r="C3480" i="132" l="1"/>
  <c r="C3481" i="132" l="1"/>
  <c r="C3482" i="132" l="1"/>
  <c r="C3483" i="132" l="1"/>
  <c r="C3484" i="132" l="1"/>
  <c r="C3485" i="132" l="1"/>
  <c r="C3486" i="132" l="1"/>
  <c r="C3487" i="132" l="1"/>
  <c r="C3488" i="132" l="1"/>
  <c r="C3489" i="132" l="1"/>
  <c r="C3490" i="132" l="1"/>
  <c r="C3491" i="132" l="1"/>
  <c r="C3492" i="132" l="1"/>
  <c r="C3493" i="132" l="1"/>
  <c r="C3494" i="132" l="1"/>
  <c r="C3495" i="132" l="1"/>
  <c r="C3496" i="132" l="1"/>
  <c r="C3497" i="132" l="1"/>
  <c r="C3498" i="132" l="1"/>
  <c r="C3499" i="132" l="1"/>
  <c r="C3500" i="132" l="1"/>
  <c r="C3501" i="132" l="1"/>
  <c r="C3502" i="132" l="1"/>
  <c r="C3503" i="132" l="1"/>
  <c r="C3504" i="132" l="1"/>
  <c r="C3505" i="132" l="1"/>
  <c r="C3506" i="132" l="1"/>
  <c r="C3507" i="132" l="1"/>
  <c r="C3508" i="132" l="1"/>
  <c r="C3509" i="132" l="1"/>
  <c r="C3510" i="132" l="1"/>
  <c r="C3511" i="132" l="1"/>
  <c r="C3512" i="132" l="1"/>
  <c r="C3513" i="132" l="1"/>
  <c r="C3514" i="132" l="1"/>
  <c r="C3515" i="132" l="1"/>
  <c r="C3516" i="132" l="1"/>
  <c r="C3517" i="132" l="1"/>
  <c r="C3518" i="132" l="1"/>
  <c r="C3519" i="132" l="1"/>
  <c r="C3520" i="132" l="1"/>
  <c r="C3521" i="132" l="1"/>
  <c r="C3522" i="132" l="1"/>
  <c r="C3523" i="132" l="1"/>
  <c r="C3524" i="132" l="1"/>
  <c r="C3525" i="132" l="1"/>
  <c r="C3526" i="132" l="1"/>
  <c r="C3527" i="132" l="1"/>
  <c r="C3528" i="132" l="1"/>
  <c r="C3529" i="132" l="1"/>
  <c r="C3530" i="132" l="1"/>
  <c r="C3531" i="132" l="1"/>
  <c r="C3532" i="132" l="1"/>
  <c r="C3533" i="132" l="1"/>
  <c r="C3534" i="132" l="1"/>
  <c r="C3535" i="132" l="1"/>
  <c r="C3536" i="132" l="1"/>
  <c r="C3537" i="132" l="1"/>
  <c r="C3538" i="132" l="1"/>
  <c r="C3539" i="132" l="1"/>
  <c r="C3540" i="132" l="1"/>
  <c r="C3541" i="132" l="1"/>
  <c r="C3542" i="132" l="1"/>
  <c r="C3543" i="132" l="1"/>
  <c r="C3544" i="132" l="1"/>
  <c r="C3545" i="132" l="1"/>
  <c r="C3546" i="132" l="1"/>
  <c r="C3547" i="132" l="1"/>
  <c r="C3548" i="132" l="1"/>
  <c r="C3549" i="132" l="1"/>
  <c r="C3550" i="132" l="1"/>
  <c r="C3551" i="132" l="1"/>
  <c r="C3552" i="132" l="1"/>
  <c r="C3553" i="132" l="1"/>
  <c r="C3554" i="132" l="1"/>
  <c r="C3555" i="132" l="1"/>
  <c r="C3556" i="132" l="1"/>
  <c r="C3557" i="132" l="1"/>
  <c r="C3558" i="132" l="1"/>
  <c r="C3559" i="132" l="1"/>
  <c r="C3560" i="132" l="1"/>
  <c r="C3561" i="132" l="1"/>
  <c r="C3562" i="132" l="1"/>
  <c r="C3563" i="132" l="1"/>
  <c r="C3564" i="132" l="1"/>
  <c r="C3565" i="132" l="1"/>
  <c r="C3566" i="132" l="1"/>
  <c r="C3567" i="132" l="1"/>
  <c r="C3568" i="132" l="1"/>
  <c r="C3569" i="132" l="1"/>
  <c r="C3570" i="132" l="1"/>
  <c r="C3571" i="132" l="1"/>
  <c r="C3572" i="132" l="1"/>
  <c r="C3573" i="132" l="1"/>
  <c r="C3574" i="132" l="1"/>
  <c r="C3575" i="132" l="1"/>
  <c r="C3576" i="132" l="1"/>
  <c r="C3577" i="132" l="1"/>
  <c r="C3578" i="132" l="1"/>
  <c r="C3579" i="132" l="1"/>
  <c r="C3580" i="132" l="1"/>
  <c r="C3581" i="132" l="1"/>
  <c r="C3582" i="132" l="1"/>
  <c r="C3583" i="132" l="1"/>
  <c r="C3584" i="132" l="1"/>
  <c r="C3585" i="132" l="1"/>
  <c r="C3586" i="132" l="1"/>
  <c r="C3587" i="132" l="1"/>
  <c r="C3588" i="132" l="1"/>
  <c r="C3589" i="132" l="1"/>
  <c r="C3590" i="132" l="1"/>
  <c r="C3591" i="132" l="1"/>
  <c r="C3592" i="132" l="1"/>
  <c r="C3593" i="132" l="1"/>
  <c r="C3594" i="132" l="1"/>
  <c r="C3595" i="132" l="1"/>
  <c r="C3596" i="132" l="1"/>
  <c r="C3597" i="132" l="1"/>
  <c r="C3598" i="132" l="1"/>
  <c r="C3599" i="132" l="1"/>
  <c r="C3600" i="132" l="1"/>
  <c r="C3601" i="132" l="1"/>
  <c r="C3602" i="132" l="1"/>
  <c r="C3603" i="132" l="1"/>
  <c r="C3604" i="132" l="1"/>
  <c r="C3605" i="132" l="1"/>
  <c r="C3606" i="132" l="1"/>
  <c r="C3607" i="132" l="1"/>
  <c r="C3608" i="132" l="1"/>
  <c r="C3609" i="132" l="1"/>
  <c r="C3610" i="132" l="1"/>
  <c r="C3611" i="132" l="1"/>
  <c r="C3612" i="132" l="1"/>
  <c r="C3613" i="132" l="1"/>
  <c r="C3614" i="132" l="1"/>
  <c r="C3615" i="132" l="1"/>
  <c r="C3616" i="132" l="1"/>
  <c r="C3617" i="132" l="1"/>
  <c r="C3618" i="132" l="1"/>
  <c r="C3619" i="132" l="1"/>
  <c r="C3620" i="132" l="1"/>
  <c r="C3621" i="132" l="1"/>
  <c r="C3622" i="132" l="1"/>
  <c r="C3623" i="132" l="1"/>
  <c r="C3624" i="132" l="1"/>
  <c r="C3625" i="132" l="1"/>
  <c r="C3626" i="132" l="1"/>
  <c r="C3627" i="132" l="1"/>
  <c r="C3628" i="132" l="1"/>
  <c r="C3629" i="132" l="1"/>
  <c r="C3630" i="132" l="1"/>
  <c r="C3631" i="132" l="1"/>
  <c r="C3632" i="132" l="1"/>
  <c r="C3633" i="132" l="1"/>
  <c r="C3634" i="132" l="1"/>
  <c r="C3635" i="132" l="1"/>
  <c r="C3636" i="132" l="1"/>
  <c r="C3637" i="132" l="1"/>
  <c r="C3638" i="132" l="1"/>
  <c r="C3639" i="132" l="1"/>
  <c r="C3640" i="132" l="1"/>
  <c r="C3641" i="132" l="1"/>
  <c r="C3642" i="132" l="1"/>
  <c r="C3643" i="132" l="1"/>
  <c r="C3644" i="132" l="1"/>
  <c r="C3645" i="132" l="1"/>
  <c r="C3646" i="132" l="1"/>
  <c r="C3647" i="132" l="1"/>
  <c r="C3648" i="132" l="1"/>
  <c r="C3649" i="132" l="1"/>
  <c r="C3650" i="132" l="1"/>
  <c r="C3651" i="132" l="1"/>
  <c r="C3652" i="132" l="1"/>
  <c r="C3653" i="132" l="1"/>
  <c r="C3654" i="132" l="1"/>
  <c r="C3655" i="132" l="1"/>
  <c r="C3656" i="132" l="1"/>
  <c r="C3657" i="132" l="1"/>
  <c r="C3658" i="132" l="1"/>
  <c r="C3659" i="132" l="1"/>
  <c r="C3660" i="132" l="1"/>
  <c r="C3661" i="132" l="1"/>
  <c r="C3662" i="132" l="1"/>
  <c r="C3663" i="132" l="1"/>
  <c r="C3664" i="132" l="1"/>
  <c r="C3665" i="132" l="1"/>
  <c r="C3666" i="132" l="1"/>
  <c r="C3667" i="132" l="1"/>
  <c r="C3668" i="132" l="1"/>
  <c r="C3669" i="132" l="1"/>
  <c r="C3670" i="132" l="1"/>
  <c r="C3671" i="132" l="1"/>
  <c r="C3672" i="132" l="1"/>
  <c r="C3673" i="132" l="1"/>
  <c r="C3674" i="132" l="1"/>
  <c r="C3675" i="132" l="1"/>
  <c r="C3676" i="132" l="1"/>
  <c r="C3677" i="132" l="1"/>
  <c r="C3678" i="132" l="1"/>
  <c r="C3679" i="132" l="1"/>
  <c r="C3680" i="132" l="1"/>
  <c r="C3681" i="132" l="1"/>
  <c r="C3682" i="132" l="1"/>
  <c r="C3683" i="132" l="1"/>
  <c r="C3684" i="132" l="1"/>
  <c r="C3685" i="132" l="1"/>
  <c r="C3686" i="132" l="1"/>
  <c r="C3687" i="132" l="1"/>
  <c r="C3688" i="132" l="1"/>
  <c r="C3689" i="132" l="1"/>
  <c r="C3690" i="132" l="1"/>
  <c r="C3691" i="132" l="1"/>
  <c r="C3692" i="132" l="1"/>
  <c r="C3693" i="132" l="1"/>
  <c r="C3694" i="132" l="1"/>
  <c r="C3695" i="132" l="1"/>
  <c r="C3696" i="132" l="1"/>
  <c r="C3697" i="132" l="1"/>
  <c r="C3698" i="132" l="1"/>
  <c r="C3699" i="132" l="1"/>
  <c r="C3700" i="132" l="1"/>
  <c r="C3701" i="132" l="1"/>
  <c r="C3702" i="132" l="1"/>
  <c r="C3703" i="132" l="1"/>
  <c r="C3704" i="132" l="1"/>
  <c r="C3705" i="132" l="1"/>
  <c r="C3706" i="132" l="1"/>
  <c r="C3707" i="132" l="1"/>
  <c r="C3708" i="132" l="1"/>
  <c r="C3709" i="132" l="1"/>
  <c r="C3710" i="132" l="1"/>
  <c r="C3711" i="132" l="1"/>
  <c r="C3712" i="132" l="1"/>
  <c r="C3713" i="132" l="1"/>
  <c r="C3714" i="132" l="1"/>
  <c r="C3715" i="132" l="1"/>
  <c r="C3716" i="132" l="1"/>
  <c r="C3717" i="132" l="1"/>
  <c r="C3718" i="132" l="1"/>
  <c r="C3719" i="132" l="1"/>
  <c r="C3720" i="132" l="1"/>
  <c r="C3721" i="132" l="1"/>
  <c r="C3722" i="132" l="1"/>
  <c r="C3723" i="132" l="1"/>
  <c r="C3724" i="132" l="1"/>
  <c r="C3725" i="132" l="1"/>
  <c r="C3726" i="132" l="1"/>
  <c r="C3727" i="132" l="1"/>
  <c r="C3728" i="132" l="1"/>
  <c r="C3729" i="132" l="1"/>
  <c r="C3730" i="132" l="1"/>
  <c r="C3731" i="132" l="1"/>
  <c r="C3732" i="132" l="1"/>
  <c r="C3733" i="132" l="1"/>
  <c r="C3734" i="132" l="1"/>
  <c r="C3735" i="132" l="1"/>
  <c r="C3736" i="132" l="1"/>
  <c r="C3737" i="132" l="1"/>
  <c r="C3738" i="132" l="1"/>
  <c r="C3739" i="132" l="1"/>
  <c r="C3740" i="132" l="1"/>
  <c r="C3741" i="132" l="1"/>
  <c r="C3742" i="132" l="1"/>
  <c r="C3743" i="132" l="1"/>
  <c r="C3744" i="132" l="1"/>
  <c r="C3745" i="132" l="1"/>
  <c r="C3746" i="132" l="1"/>
  <c r="C3747" i="132" l="1"/>
  <c r="C3748" i="132" l="1"/>
  <c r="C3749" i="132" l="1"/>
  <c r="C3750" i="132" l="1"/>
  <c r="C3751" i="132" l="1"/>
  <c r="C3752" i="132" l="1"/>
  <c r="C3753" i="132" l="1"/>
  <c r="C3754" i="132" l="1"/>
  <c r="C3755" i="132" l="1"/>
  <c r="C3756" i="132" l="1"/>
  <c r="C3757" i="132" l="1"/>
  <c r="C3758" i="132" l="1"/>
  <c r="C3759" i="132" l="1"/>
  <c r="D3758" i="132"/>
  <c r="D3757" i="132" s="1"/>
  <c r="D3756" i="132" s="1"/>
  <c r="G3757" i="132" l="1"/>
  <c r="D3755" i="132"/>
  <c r="G3756" i="132"/>
  <c r="G3758" i="132"/>
  <c r="C3760" i="132"/>
  <c r="D3754" i="132" l="1"/>
  <c r="G3755" i="132"/>
  <c r="C3761" i="132"/>
  <c r="D3753" i="132" l="1"/>
  <c r="G3754" i="132"/>
  <c r="C3762" i="132"/>
  <c r="D3752" i="132" l="1"/>
  <c r="G3753" i="132"/>
  <c r="C3763" i="132"/>
  <c r="D3751" i="132" l="1"/>
  <c r="G3752" i="132"/>
  <c r="C3764" i="132"/>
  <c r="D3750" i="132" l="1"/>
  <c r="G3751" i="132"/>
  <c r="C3765" i="132"/>
  <c r="D3749" i="132" l="1"/>
  <c r="G3750" i="132"/>
  <c r="C3766" i="132"/>
  <c r="D3748" i="132" l="1"/>
  <c r="G3749" i="132"/>
  <c r="C3767" i="132"/>
  <c r="D3747" i="132" l="1"/>
  <c r="G3748" i="132"/>
  <c r="C3768" i="132"/>
  <c r="D3746" i="132" l="1"/>
  <c r="G3747" i="132"/>
  <c r="C3769" i="132"/>
  <c r="D3745" i="132" l="1"/>
  <c r="G3746" i="132"/>
  <c r="C3770" i="132"/>
  <c r="D3744" i="132" l="1"/>
  <c r="G3745" i="132"/>
  <c r="C3771" i="132"/>
  <c r="D3743" i="132" l="1"/>
  <c r="G3744" i="132"/>
  <c r="C3772" i="132"/>
  <c r="D3742" i="132" l="1"/>
  <c r="G3743" i="132"/>
  <c r="C3773" i="132"/>
  <c r="D3741" i="132" l="1"/>
  <c r="G3742" i="132"/>
  <c r="C3774" i="132"/>
  <c r="D3740" i="132" l="1"/>
  <c r="G3741" i="132"/>
  <c r="C3775" i="132"/>
  <c r="D3739" i="132" l="1"/>
  <c r="G3740" i="132"/>
  <c r="C3776" i="132"/>
  <c r="D3738" i="132" l="1"/>
  <c r="G3739" i="132"/>
  <c r="C3777" i="132"/>
  <c r="D3737" i="132" l="1"/>
  <c r="G3738" i="132"/>
  <c r="C3778" i="132"/>
  <c r="D3736" i="132" l="1"/>
  <c r="G3737" i="132"/>
  <c r="C3779" i="132"/>
  <c r="D3735" i="132" l="1"/>
  <c r="G3736" i="132"/>
  <c r="C3780" i="132"/>
  <c r="D3734" i="132" l="1"/>
  <c r="G3735" i="132"/>
  <c r="C3781" i="132"/>
  <c r="D3733" i="132" l="1"/>
  <c r="G3734" i="132"/>
  <c r="C3782" i="132"/>
  <c r="D3732" i="132" l="1"/>
  <c r="G3733" i="132"/>
  <c r="C3783" i="132"/>
  <c r="D3731" i="132" l="1"/>
  <c r="G3732" i="132"/>
  <c r="C3784" i="132"/>
  <c r="D3730" i="132" l="1"/>
  <c r="G3731" i="132"/>
  <c r="C3785" i="132"/>
  <c r="D3729" i="132" l="1"/>
  <c r="G3730" i="132"/>
  <c r="C3786" i="132"/>
  <c r="D3728" i="132" l="1"/>
  <c r="G3729" i="132"/>
  <c r="C3787" i="132"/>
  <c r="D3727" i="132" l="1"/>
  <c r="G3728" i="132"/>
  <c r="C3788" i="132"/>
  <c r="D3726" i="132" l="1"/>
  <c r="G3727" i="132"/>
  <c r="C3789" i="132"/>
  <c r="D3725" i="132" l="1"/>
  <c r="G3726" i="132"/>
  <c r="C3790" i="132"/>
  <c r="D3724" i="132" l="1"/>
  <c r="G3725" i="132"/>
  <c r="C3791" i="132"/>
  <c r="D3723" i="132" l="1"/>
  <c r="G3724" i="132"/>
  <c r="C3792" i="132"/>
  <c r="D3722" i="132" l="1"/>
  <c r="G3723" i="132"/>
  <c r="C3793" i="132"/>
  <c r="D3721" i="132" l="1"/>
  <c r="G3722" i="132"/>
  <c r="C3794" i="132"/>
  <c r="D3720" i="132" l="1"/>
  <c r="G3721" i="132"/>
  <c r="C3795" i="132"/>
  <c r="D3719" i="132" l="1"/>
  <c r="G3720" i="132"/>
  <c r="C3796" i="132"/>
  <c r="D3718" i="132" l="1"/>
  <c r="G3719" i="132"/>
  <c r="C3797" i="132"/>
  <c r="D3717" i="132" l="1"/>
  <c r="G3718" i="132"/>
  <c r="C3798" i="132"/>
  <c r="D3716" i="132" l="1"/>
  <c r="G3717" i="132"/>
  <c r="C3799" i="132"/>
  <c r="D3715" i="132" l="1"/>
  <c r="G3716" i="132"/>
  <c r="C3800" i="132"/>
  <c r="D3714" i="132" l="1"/>
  <c r="G3715" i="132"/>
  <c r="C3801" i="132"/>
  <c r="D3713" i="132" l="1"/>
  <c r="G3714" i="132"/>
  <c r="C3802" i="132"/>
  <c r="D3712" i="132" l="1"/>
  <c r="G3713" i="132"/>
  <c r="C3803" i="132"/>
  <c r="D3711" i="132" l="1"/>
  <c r="G3712" i="132"/>
  <c r="C3804" i="132"/>
  <c r="D3710" i="132" l="1"/>
  <c r="G3711" i="132"/>
  <c r="C3805" i="132"/>
  <c r="D3709" i="132" l="1"/>
  <c r="G3710" i="132"/>
  <c r="C3806" i="132"/>
  <c r="D3708" i="132" l="1"/>
  <c r="G3709" i="132"/>
  <c r="C3807" i="132"/>
  <c r="D3707" i="132" l="1"/>
  <c r="G3708" i="132"/>
  <c r="C3808" i="132"/>
  <c r="D3706" i="132" l="1"/>
  <c r="G3707" i="132"/>
  <c r="C3809" i="132"/>
  <c r="D3705" i="132" l="1"/>
  <c r="G3706" i="132"/>
  <c r="C3810" i="132"/>
  <c r="D3704" i="132" l="1"/>
  <c r="G3705" i="132"/>
  <c r="C3811" i="132"/>
  <c r="D3703" i="132" l="1"/>
  <c r="G3704" i="132"/>
  <c r="C3812" i="132"/>
  <c r="D3702" i="132" l="1"/>
  <c r="G3703" i="132"/>
  <c r="C3813" i="132"/>
  <c r="D3701" i="132" l="1"/>
  <c r="G3702" i="132"/>
  <c r="C3814" i="132"/>
  <c r="D3700" i="132" l="1"/>
  <c r="G3701" i="132"/>
  <c r="C3815" i="132"/>
  <c r="D3699" i="132" l="1"/>
  <c r="G3700" i="132"/>
  <c r="C3816" i="132"/>
  <c r="D3698" i="132" l="1"/>
  <c r="G3699" i="132"/>
  <c r="C3817" i="132"/>
  <c r="D3697" i="132" l="1"/>
  <c r="G3698" i="132"/>
  <c r="C3818" i="132"/>
  <c r="D3696" i="132" l="1"/>
  <c r="G3697" i="132"/>
  <c r="C3819" i="132"/>
  <c r="D3695" i="132" l="1"/>
  <c r="G3696" i="132"/>
  <c r="C3820" i="132"/>
  <c r="D3694" i="132" l="1"/>
  <c r="G3695" i="132"/>
  <c r="C3821" i="132"/>
  <c r="D3693" i="132" l="1"/>
  <c r="G3694" i="132"/>
  <c r="C3822" i="132"/>
  <c r="D3692" i="132" l="1"/>
  <c r="G3693" i="132"/>
  <c r="C3823" i="132"/>
  <c r="D3691" i="132" l="1"/>
  <c r="G3692" i="132"/>
  <c r="C3824" i="132"/>
  <c r="D3690" i="132" l="1"/>
  <c r="G3691" i="132"/>
  <c r="C3825" i="132"/>
  <c r="D3689" i="132" l="1"/>
  <c r="G3690" i="132"/>
  <c r="C3826" i="132"/>
  <c r="D3688" i="132" l="1"/>
  <c r="G3689" i="132"/>
  <c r="C3827" i="132"/>
  <c r="D3687" i="132" l="1"/>
  <c r="G3688" i="132"/>
  <c r="C3828" i="132"/>
  <c r="D3686" i="132" l="1"/>
  <c r="G3687" i="132"/>
  <c r="C3829" i="132"/>
  <c r="D3685" i="132" l="1"/>
  <c r="G3686" i="132"/>
  <c r="C3830" i="132"/>
  <c r="D3684" i="132" l="1"/>
  <c r="G3685" i="132"/>
  <c r="C3831" i="132"/>
  <c r="D3683" i="132" l="1"/>
  <c r="G3684" i="132"/>
  <c r="C3832" i="132"/>
  <c r="D3682" i="132" l="1"/>
  <c r="G3683" i="132"/>
  <c r="C3833" i="132"/>
  <c r="D3681" i="132" l="1"/>
  <c r="G3682" i="132"/>
  <c r="C3834" i="132"/>
  <c r="D3680" i="132" l="1"/>
  <c r="G3681" i="132"/>
  <c r="C3835" i="132"/>
  <c r="D3679" i="132" l="1"/>
  <c r="G3680" i="132"/>
  <c r="C3836" i="132"/>
  <c r="D3678" i="132" l="1"/>
  <c r="G3679" i="132"/>
  <c r="C3837" i="132"/>
  <c r="D3677" i="132" l="1"/>
  <c r="G3678" i="132"/>
  <c r="C3838" i="132"/>
  <c r="D3676" i="132" l="1"/>
  <c r="G3677" i="132"/>
  <c r="C3839" i="132"/>
  <c r="D3675" i="132" l="1"/>
  <c r="G3676" i="132"/>
  <c r="C3840" i="132"/>
  <c r="D3674" i="132" l="1"/>
  <c r="G3675" i="132"/>
  <c r="C3841" i="132"/>
  <c r="D3673" i="132" l="1"/>
  <c r="G3674" i="132"/>
  <c r="C3842" i="132"/>
  <c r="D3672" i="132" l="1"/>
  <c r="G3673" i="132"/>
  <c r="C3843" i="132"/>
  <c r="D3671" i="132" l="1"/>
  <c r="G3672" i="132"/>
  <c r="C3844" i="132"/>
  <c r="D3670" i="132" l="1"/>
  <c r="G3671" i="132"/>
  <c r="C3845" i="132"/>
  <c r="D3669" i="132" l="1"/>
  <c r="D3668" i="132" s="1"/>
  <c r="G3670" i="132"/>
  <c r="C3846" i="132"/>
  <c r="D3667" i="132" l="1"/>
  <c r="G3668" i="132"/>
  <c r="G3669" i="132"/>
  <c r="C3847" i="132"/>
  <c r="D3666" i="132" l="1"/>
  <c r="G3667" i="132"/>
  <c r="C3848" i="132"/>
  <c r="D3665" i="132" l="1"/>
  <c r="G3666" i="132"/>
  <c r="C3849" i="132"/>
  <c r="D3664" i="132" l="1"/>
  <c r="G3665" i="132"/>
  <c r="C3850" i="132"/>
  <c r="D3849" i="132"/>
  <c r="D3848" i="132" s="1"/>
  <c r="D3847" i="132" s="1"/>
  <c r="D3663" i="132" l="1"/>
  <c r="G3664" i="132"/>
  <c r="D3846" i="132"/>
  <c r="G3847" i="132"/>
  <c r="G3848" i="132"/>
  <c r="G3849" i="132"/>
  <c r="C3851" i="132"/>
  <c r="D3662" i="132" l="1"/>
  <c r="G3663" i="132"/>
  <c r="D3845" i="132"/>
  <c r="G3846" i="132"/>
  <c r="C3852" i="132"/>
  <c r="G3662" i="132" l="1"/>
  <c r="D3661" i="132"/>
  <c r="D3844" i="132"/>
  <c r="G3845" i="132"/>
  <c r="C3853" i="132"/>
  <c r="D3660" i="132" l="1"/>
  <c r="G3661" i="132"/>
  <c r="D3843" i="132"/>
  <c r="G3844" i="132"/>
  <c r="C3854" i="132"/>
  <c r="D3659" i="132" l="1"/>
  <c r="G3660" i="132"/>
  <c r="D3842" i="132"/>
  <c r="G3843" i="132"/>
  <c r="C3855" i="132"/>
  <c r="D3658" i="132" l="1"/>
  <c r="G3659" i="132"/>
  <c r="D3841" i="132"/>
  <c r="G3842" i="132"/>
  <c r="C3856" i="132"/>
  <c r="D3657" i="132" l="1"/>
  <c r="G3658" i="132"/>
  <c r="D3840" i="132"/>
  <c r="G3841" i="132"/>
  <c r="C3857" i="132"/>
  <c r="D3656" i="132" l="1"/>
  <c r="G3657" i="132"/>
  <c r="D3839" i="132"/>
  <c r="G3840" i="132"/>
  <c r="C3858" i="132"/>
  <c r="D3655" i="132" l="1"/>
  <c r="G3656" i="132"/>
  <c r="D3838" i="132"/>
  <c r="G3839" i="132"/>
  <c r="C3859" i="132"/>
  <c r="D3654" i="132" l="1"/>
  <c r="G3655" i="132"/>
  <c r="D3837" i="132"/>
  <c r="G3838" i="132"/>
  <c r="C3860" i="132"/>
  <c r="D3653" i="132" l="1"/>
  <c r="G3654" i="132"/>
  <c r="D3836" i="132"/>
  <c r="G3837" i="132"/>
  <c r="C3861" i="132"/>
  <c r="D3652" i="132" l="1"/>
  <c r="G3653" i="132"/>
  <c r="D3835" i="132"/>
  <c r="G3836" i="132"/>
  <c r="C3862" i="132"/>
  <c r="D3651" i="132" l="1"/>
  <c r="G3652" i="132"/>
  <c r="D3834" i="132"/>
  <c r="G3835" i="132"/>
  <c r="C3863" i="132"/>
  <c r="D3650" i="132" l="1"/>
  <c r="G3651" i="132"/>
  <c r="D3833" i="132"/>
  <c r="G3834" i="132"/>
  <c r="C3864" i="132"/>
  <c r="G3650" i="132" l="1"/>
  <c r="D3649" i="132"/>
  <c r="D3832" i="132"/>
  <c r="G3833" i="132"/>
  <c r="C3865" i="132"/>
  <c r="D3648" i="132" l="1"/>
  <c r="G3649" i="132"/>
  <c r="D3831" i="132"/>
  <c r="G3832" i="132"/>
  <c r="C3866" i="132"/>
  <c r="D3647" i="132" l="1"/>
  <c r="G3648" i="132"/>
  <c r="D3830" i="132"/>
  <c r="G3831" i="132"/>
  <c r="C3867" i="132"/>
  <c r="D3646" i="132" l="1"/>
  <c r="G3647" i="132"/>
  <c r="D3829" i="132"/>
  <c r="G3830" i="132"/>
  <c r="C3868" i="132"/>
  <c r="D3645" i="132" l="1"/>
  <c r="G3646" i="132"/>
  <c r="D3828" i="132"/>
  <c r="G3829" i="132"/>
  <c r="C3869" i="132"/>
  <c r="D3644" i="132" l="1"/>
  <c r="G3645" i="132"/>
  <c r="D3827" i="132"/>
  <c r="G3828" i="132"/>
  <c r="C3870" i="132"/>
  <c r="D3643" i="132" l="1"/>
  <c r="G3644" i="132"/>
  <c r="D3826" i="132"/>
  <c r="G3827" i="132"/>
  <c r="C3871" i="132"/>
  <c r="D1206" i="130"/>
  <c r="E1206" i="130" s="1"/>
  <c r="F1206" i="130" s="1"/>
  <c r="G1206" i="130" s="1"/>
  <c r="H1206" i="130" s="1"/>
  <c r="I1206" i="130" s="1"/>
  <c r="J1206" i="130" s="1"/>
  <c r="K1206" i="130" s="1"/>
  <c r="L1206" i="130" s="1"/>
  <c r="M1206" i="130" s="1"/>
  <c r="N1206" i="130" s="1"/>
  <c r="O1206" i="130" s="1"/>
  <c r="P1206" i="130" s="1"/>
  <c r="Q1206" i="130" s="1"/>
  <c r="R1206" i="130" s="1"/>
  <c r="S1206" i="130" s="1"/>
  <c r="T1206" i="130" s="1"/>
  <c r="U1206" i="130" s="1"/>
  <c r="V1206" i="130" s="1"/>
  <c r="W1206" i="130" s="1"/>
  <c r="X1206" i="130" s="1"/>
  <c r="Y1206" i="130" s="1"/>
  <c r="Z1206" i="130" s="1"/>
  <c r="AA1206" i="130" s="1"/>
  <c r="AB1206" i="130" s="1"/>
  <c r="AC1206" i="130" s="1"/>
  <c r="AD1206" i="130" s="1"/>
  <c r="AE1206" i="130" s="1"/>
  <c r="AF1206" i="130" s="1"/>
  <c r="AG1206" i="130" s="1"/>
  <c r="AH1206" i="130" s="1"/>
  <c r="AI1206" i="130" s="1"/>
  <c r="AJ1206" i="130" s="1"/>
  <c r="AK1206" i="130" s="1"/>
  <c r="D1142" i="130"/>
  <c r="E1142" i="130" s="1"/>
  <c r="F1142" i="130" s="1"/>
  <c r="G1142" i="130" s="1"/>
  <c r="H1142" i="130" s="1"/>
  <c r="I1142" i="130" s="1"/>
  <c r="J1142" i="130" s="1"/>
  <c r="K1142" i="130" s="1"/>
  <c r="L1142" i="130" s="1"/>
  <c r="M1142" i="130" s="1"/>
  <c r="N1142" i="130" s="1"/>
  <c r="O1142" i="130" s="1"/>
  <c r="P1142" i="130" s="1"/>
  <c r="Q1142" i="130" s="1"/>
  <c r="R1142" i="130" s="1"/>
  <c r="S1142" i="130" s="1"/>
  <c r="T1142" i="130" s="1"/>
  <c r="U1142" i="130" s="1"/>
  <c r="V1142" i="130" s="1"/>
  <c r="W1142" i="130" s="1"/>
  <c r="X1142" i="130" s="1"/>
  <c r="Y1142" i="130" s="1"/>
  <c r="Z1142" i="130" s="1"/>
  <c r="AA1142" i="130" s="1"/>
  <c r="AB1142" i="130" s="1"/>
  <c r="AC1142" i="130" s="1"/>
  <c r="AD1142" i="130" s="1"/>
  <c r="AE1142" i="130" s="1"/>
  <c r="AF1142" i="130" s="1"/>
  <c r="AG1142" i="130" s="1"/>
  <c r="AH1142" i="130" s="1"/>
  <c r="AI1142" i="130" s="1"/>
  <c r="AJ1142" i="130" s="1"/>
  <c r="AK1142" i="130" s="1"/>
  <c r="AK86" i="130"/>
  <c r="AJ85" i="130"/>
  <c r="AI84" i="130"/>
  <c r="AH83" i="130"/>
  <c r="AG82" i="130"/>
  <c r="AF81" i="130"/>
  <c r="AE80" i="130"/>
  <c r="AD79" i="130"/>
  <c r="AC78" i="130"/>
  <c r="AB77" i="130"/>
  <c r="AA76" i="130"/>
  <c r="Z75" i="130"/>
  <c r="Y74" i="130"/>
  <c r="X73" i="130"/>
  <c r="W72" i="130"/>
  <c r="V71" i="130"/>
  <c r="U70" i="130"/>
  <c r="T69" i="130"/>
  <c r="S68" i="130"/>
  <c r="R67" i="130"/>
  <c r="Q66" i="130"/>
  <c r="P65" i="130"/>
  <c r="D65" i="130"/>
  <c r="D66" i="130" s="1"/>
  <c r="D67" i="130" s="1"/>
  <c r="D68" i="130" s="1"/>
  <c r="D69" i="130" s="1"/>
  <c r="D70" i="130" s="1"/>
  <c r="D71" i="130" s="1"/>
  <c r="D72" i="130" s="1"/>
  <c r="D73" i="130" s="1"/>
  <c r="D74" i="130" s="1"/>
  <c r="D75" i="130" s="1"/>
  <c r="D76" i="130" s="1"/>
  <c r="D77" i="130" s="1"/>
  <c r="D78" i="130" s="1"/>
  <c r="D79" i="130" s="1"/>
  <c r="D80" i="130" s="1"/>
  <c r="D81" i="130" s="1"/>
  <c r="D82" i="130" s="1"/>
  <c r="D83" i="130" s="1"/>
  <c r="D84" i="130" s="1"/>
  <c r="D85" i="130" s="1"/>
  <c r="D86" i="130" s="1"/>
  <c r="D87" i="130" s="1"/>
  <c r="D88" i="130" s="1"/>
  <c r="D89" i="130" s="1"/>
  <c r="D90" i="130" s="1"/>
  <c r="D91" i="130" s="1"/>
  <c r="D92" i="130" s="1"/>
  <c r="D93" i="130" s="1"/>
  <c r="D94" i="130" s="1"/>
  <c r="D95" i="130" s="1"/>
  <c r="D96" i="130" s="1"/>
  <c r="D97" i="130" s="1"/>
  <c r="D98" i="130" s="1"/>
  <c r="D99" i="130" s="1"/>
  <c r="D100" i="130" s="1"/>
  <c r="D101" i="130" s="1"/>
  <c r="D102" i="130" s="1"/>
  <c r="O64" i="130"/>
  <c r="N63" i="130"/>
  <c r="M62" i="130"/>
  <c r="L61" i="130"/>
  <c r="K60" i="130"/>
  <c r="J59" i="130"/>
  <c r="I58" i="130"/>
  <c r="H57" i="130"/>
  <c r="G56" i="130"/>
  <c r="F55" i="130"/>
  <c r="E54" i="130"/>
  <c r="D52" i="130"/>
  <c r="E52" i="130" s="1"/>
  <c r="F52" i="130" s="1"/>
  <c r="G52" i="130" s="1"/>
  <c r="H52" i="130" s="1"/>
  <c r="I52" i="130" s="1"/>
  <c r="J52" i="130" s="1"/>
  <c r="K52" i="130" s="1"/>
  <c r="L52" i="130" s="1"/>
  <c r="M52" i="130" s="1"/>
  <c r="N52" i="130" s="1"/>
  <c r="O52" i="130" s="1"/>
  <c r="P52" i="130" s="1"/>
  <c r="Q52" i="130" s="1"/>
  <c r="R52" i="130" s="1"/>
  <c r="S52" i="130" s="1"/>
  <c r="T52" i="130" s="1"/>
  <c r="U52" i="130" s="1"/>
  <c r="V52" i="130" s="1"/>
  <c r="W52" i="130" s="1"/>
  <c r="X52" i="130" s="1"/>
  <c r="Y52" i="130" s="1"/>
  <c r="Z52" i="130" s="1"/>
  <c r="AA52" i="130" s="1"/>
  <c r="AB52" i="130" s="1"/>
  <c r="AC52" i="130" s="1"/>
  <c r="AD52" i="130" s="1"/>
  <c r="AE52" i="130" s="1"/>
  <c r="AF52" i="130" s="1"/>
  <c r="AG52" i="130" s="1"/>
  <c r="AH52" i="130" s="1"/>
  <c r="AI52" i="130" s="1"/>
  <c r="AJ52" i="130" s="1"/>
  <c r="AK52" i="130" s="1"/>
  <c r="AJ23" i="130"/>
  <c r="AI23" i="130"/>
  <c r="AH23" i="130"/>
  <c r="AG23" i="130"/>
  <c r="AF23" i="130"/>
  <c r="AE23" i="130"/>
  <c r="AD23" i="130"/>
  <c r="AC23" i="130"/>
  <c r="AB23" i="130"/>
  <c r="AA23" i="130"/>
  <c r="Z23" i="130"/>
  <c r="Y23" i="130"/>
  <c r="X23" i="130"/>
  <c r="W23" i="130"/>
  <c r="V23" i="130"/>
  <c r="U23" i="130"/>
  <c r="T23" i="130"/>
  <c r="S23" i="130"/>
  <c r="R23" i="130"/>
  <c r="Q23" i="130"/>
  <c r="P23" i="130"/>
  <c r="O23" i="130"/>
  <c r="N23" i="130"/>
  <c r="M23" i="130"/>
  <c r="L23" i="130"/>
  <c r="K23" i="130"/>
  <c r="J23" i="130"/>
  <c r="I23" i="130"/>
  <c r="H23" i="130"/>
  <c r="G23" i="130"/>
  <c r="F23" i="130"/>
  <c r="E23" i="130"/>
  <c r="D23" i="130"/>
  <c r="C23" i="130"/>
  <c r="C15" i="130"/>
  <c r="R276" i="130" s="1"/>
  <c r="E8" i="130"/>
  <c r="E7" i="130"/>
  <c r="C4" i="130"/>
  <c r="C2" i="130"/>
  <c r="J255" i="128"/>
  <c r="I255" i="128"/>
  <c r="J254" i="128"/>
  <c r="I254" i="128"/>
  <c r="J253" i="128"/>
  <c r="I253" i="128"/>
  <c r="J252" i="128"/>
  <c r="I252" i="128"/>
  <c r="J251" i="128"/>
  <c r="I251" i="128"/>
  <c r="J250" i="128"/>
  <c r="I250" i="128"/>
  <c r="J249" i="128"/>
  <c r="I249" i="128"/>
  <c r="J248" i="128"/>
  <c r="I248" i="128"/>
  <c r="J247" i="128"/>
  <c r="I247" i="128"/>
  <c r="J246" i="128"/>
  <c r="I246" i="128"/>
  <c r="J245" i="128"/>
  <c r="I245" i="128"/>
  <c r="J244" i="128"/>
  <c r="I244" i="128"/>
  <c r="J243" i="128"/>
  <c r="I243" i="128"/>
  <c r="J242" i="128"/>
  <c r="I242" i="128"/>
  <c r="J241" i="128"/>
  <c r="I241" i="128"/>
  <c r="J240" i="128"/>
  <c r="I240" i="128"/>
  <c r="J239" i="128"/>
  <c r="I239" i="128"/>
  <c r="J238" i="128"/>
  <c r="I238" i="128"/>
  <c r="J237" i="128"/>
  <c r="I237" i="128"/>
  <c r="J236" i="128"/>
  <c r="I236" i="128"/>
  <c r="J235" i="128"/>
  <c r="I235" i="128"/>
  <c r="J234" i="128"/>
  <c r="I234" i="128"/>
  <c r="J233" i="128"/>
  <c r="I233" i="128"/>
  <c r="J232" i="128"/>
  <c r="I232" i="128"/>
  <c r="J231" i="128"/>
  <c r="I231" i="128"/>
  <c r="J230" i="128"/>
  <c r="I230" i="128"/>
  <c r="J229" i="128"/>
  <c r="I229" i="128"/>
  <c r="J228" i="128"/>
  <c r="I228" i="128"/>
  <c r="J227" i="128"/>
  <c r="I227" i="128"/>
  <c r="J226" i="128"/>
  <c r="I226" i="128"/>
  <c r="J225" i="128"/>
  <c r="I225" i="128"/>
  <c r="J224" i="128"/>
  <c r="I224" i="128"/>
  <c r="J223" i="128"/>
  <c r="I223" i="128"/>
  <c r="J222" i="128"/>
  <c r="I222" i="128"/>
  <c r="J221" i="128"/>
  <c r="I221" i="128"/>
  <c r="J220" i="128"/>
  <c r="I220" i="128"/>
  <c r="J219" i="128"/>
  <c r="I219" i="128"/>
  <c r="J218" i="128"/>
  <c r="I218" i="128"/>
  <c r="J217" i="128"/>
  <c r="I217" i="128"/>
  <c r="J216" i="128"/>
  <c r="I216" i="128"/>
  <c r="J215" i="128"/>
  <c r="I215" i="128"/>
  <c r="J214" i="128"/>
  <c r="I214" i="128"/>
  <c r="J213" i="128"/>
  <c r="I213" i="128"/>
  <c r="J212" i="128"/>
  <c r="I212" i="128"/>
  <c r="J211" i="128"/>
  <c r="I211" i="128"/>
  <c r="J210" i="128"/>
  <c r="I210" i="128"/>
  <c r="J209" i="128"/>
  <c r="I209" i="128"/>
  <c r="J208" i="128"/>
  <c r="I208" i="128"/>
  <c r="J207" i="128"/>
  <c r="I207" i="128"/>
  <c r="J206" i="128"/>
  <c r="I206" i="128"/>
  <c r="J205" i="128"/>
  <c r="I205" i="128"/>
  <c r="J204" i="128"/>
  <c r="I204" i="128"/>
  <c r="J203" i="128"/>
  <c r="I203" i="128"/>
  <c r="J202" i="128"/>
  <c r="I202" i="128"/>
  <c r="J201" i="128"/>
  <c r="I201" i="128"/>
  <c r="J200" i="128"/>
  <c r="I200" i="128"/>
  <c r="J199" i="128"/>
  <c r="I199" i="128"/>
  <c r="J198" i="128"/>
  <c r="I198" i="128"/>
  <c r="J197" i="128"/>
  <c r="I197" i="128"/>
  <c r="J196" i="128"/>
  <c r="I196" i="128"/>
  <c r="J195" i="128"/>
  <c r="I195" i="128"/>
  <c r="J194" i="128"/>
  <c r="I194" i="128"/>
  <c r="J193" i="128"/>
  <c r="I193" i="128"/>
  <c r="J192" i="128"/>
  <c r="I192" i="128"/>
  <c r="J191" i="128"/>
  <c r="I191" i="128"/>
  <c r="J190" i="128"/>
  <c r="I190" i="128"/>
  <c r="J189" i="128"/>
  <c r="I189" i="128"/>
  <c r="J188" i="128"/>
  <c r="I188" i="128"/>
  <c r="J187" i="128"/>
  <c r="I187" i="128"/>
  <c r="J186" i="128"/>
  <c r="I186" i="128"/>
  <c r="J185" i="128"/>
  <c r="I185" i="128"/>
  <c r="J184" i="128"/>
  <c r="I184" i="128"/>
  <c r="J183" i="128"/>
  <c r="I183" i="128"/>
  <c r="J182" i="128"/>
  <c r="I182" i="128"/>
  <c r="J181" i="128"/>
  <c r="I181" i="128"/>
  <c r="J180" i="128"/>
  <c r="I180" i="128"/>
  <c r="J179" i="128"/>
  <c r="I179" i="128"/>
  <c r="J178" i="128"/>
  <c r="I178" i="128"/>
  <c r="J177" i="128"/>
  <c r="I177" i="128"/>
  <c r="J176" i="128"/>
  <c r="I176" i="128"/>
  <c r="J175" i="128"/>
  <c r="I175" i="128"/>
  <c r="J174" i="128"/>
  <c r="I174" i="128"/>
  <c r="J173" i="128"/>
  <c r="I173" i="128"/>
  <c r="J172" i="128"/>
  <c r="I172" i="128"/>
  <c r="J171" i="128"/>
  <c r="I171" i="128"/>
  <c r="J170" i="128"/>
  <c r="I170" i="128"/>
  <c r="J169" i="128"/>
  <c r="I169" i="128"/>
  <c r="J168" i="128"/>
  <c r="I168" i="128"/>
  <c r="J167" i="128"/>
  <c r="I167" i="128"/>
  <c r="J166" i="128"/>
  <c r="I166" i="128"/>
  <c r="J165" i="128"/>
  <c r="I165" i="128"/>
  <c r="J164" i="128"/>
  <c r="I164" i="128"/>
  <c r="J163" i="128"/>
  <c r="I163" i="128"/>
  <c r="J162" i="128"/>
  <c r="I162" i="128"/>
  <c r="J161" i="128"/>
  <c r="I161" i="128"/>
  <c r="J160" i="128"/>
  <c r="I160" i="128"/>
  <c r="J159" i="128"/>
  <c r="I159" i="128"/>
  <c r="J158" i="128"/>
  <c r="I158" i="128"/>
  <c r="J157" i="128"/>
  <c r="I157" i="128"/>
  <c r="J156" i="128"/>
  <c r="I156" i="128"/>
  <c r="J155" i="128"/>
  <c r="I155" i="128"/>
  <c r="J154" i="128"/>
  <c r="I154" i="128"/>
  <c r="J153" i="128"/>
  <c r="I153" i="128"/>
  <c r="J152" i="128"/>
  <c r="I152" i="128"/>
  <c r="J151" i="128"/>
  <c r="I151" i="128"/>
  <c r="J150" i="128"/>
  <c r="I150" i="128"/>
  <c r="J149" i="128"/>
  <c r="I149" i="128"/>
  <c r="J148" i="128"/>
  <c r="I148" i="128"/>
  <c r="J147" i="128"/>
  <c r="I147" i="128"/>
  <c r="J146" i="128"/>
  <c r="I146" i="128"/>
  <c r="J145" i="128"/>
  <c r="I145" i="128"/>
  <c r="J144" i="128"/>
  <c r="I144" i="128"/>
  <c r="J143" i="128"/>
  <c r="I143" i="128"/>
  <c r="J142" i="128"/>
  <c r="I142" i="128"/>
  <c r="J141" i="128"/>
  <c r="I141" i="128"/>
  <c r="J140" i="128"/>
  <c r="I140" i="128"/>
  <c r="J139" i="128"/>
  <c r="I139" i="128"/>
  <c r="J138" i="128"/>
  <c r="I138" i="128"/>
  <c r="J137" i="128"/>
  <c r="I137" i="128"/>
  <c r="J136" i="128"/>
  <c r="I136" i="128"/>
  <c r="J135" i="128"/>
  <c r="I135" i="128"/>
  <c r="J134" i="128"/>
  <c r="I134" i="128"/>
  <c r="J133" i="128"/>
  <c r="I133" i="128"/>
  <c r="J132" i="128"/>
  <c r="I132" i="128"/>
  <c r="J131" i="128"/>
  <c r="I131" i="128"/>
  <c r="J130" i="128"/>
  <c r="I130" i="128"/>
  <c r="J129" i="128"/>
  <c r="I129" i="128"/>
  <c r="J128" i="128"/>
  <c r="I128" i="128"/>
  <c r="J127" i="128"/>
  <c r="I127" i="128"/>
  <c r="J126" i="128"/>
  <c r="I126" i="128"/>
  <c r="J125" i="128"/>
  <c r="I125" i="128"/>
  <c r="J124" i="128"/>
  <c r="I124" i="128"/>
  <c r="J123" i="128"/>
  <c r="I123" i="128"/>
  <c r="J122" i="128"/>
  <c r="I122" i="128"/>
  <c r="J121" i="128"/>
  <c r="I121" i="128"/>
  <c r="J120" i="128"/>
  <c r="I120" i="128"/>
  <c r="J119" i="128"/>
  <c r="I119" i="128"/>
  <c r="J118" i="128"/>
  <c r="I118" i="128"/>
  <c r="J117" i="128"/>
  <c r="I117" i="128"/>
  <c r="J116" i="128"/>
  <c r="I116" i="128"/>
  <c r="J115" i="128"/>
  <c r="I115" i="128"/>
  <c r="J114" i="128"/>
  <c r="I114" i="128"/>
  <c r="J113" i="128"/>
  <c r="I113" i="128"/>
  <c r="J112" i="128"/>
  <c r="I112" i="128"/>
  <c r="J111" i="128"/>
  <c r="I111" i="128"/>
  <c r="J110" i="128"/>
  <c r="I110" i="128"/>
  <c r="J109" i="128"/>
  <c r="I109" i="128"/>
  <c r="J108" i="128"/>
  <c r="I108" i="128"/>
  <c r="J107" i="128"/>
  <c r="I107" i="128"/>
  <c r="J106" i="128"/>
  <c r="I106" i="128"/>
  <c r="J105" i="128"/>
  <c r="I105" i="128"/>
  <c r="J104" i="128"/>
  <c r="I104" i="128"/>
  <c r="J103" i="128"/>
  <c r="I103" i="128"/>
  <c r="J102" i="128"/>
  <c r="I102" i="128"/>
  <c r="J101" i="128"/>
  <c r="I101" i="128"/>
  <c r="J100" i="128"/>
  <c r="I100" i="128"/>
  <c r="J99" i="128"/>
  <c r="I99" i="128"/>
  <c r="J98" i="128"/>
  <c r="I98" i="128"/>
  <c r="J97" i="128"/>
  <c r="I97" i="128"/>
  <c r="J96" i="128"/>
  <c r="I96" i="128"/>
  <c r="J95" i="128"/>
  <c r="I95" i="128"/>
  <c r="J94" i="128"/>
  <c r="I94" i="128"/>
  <c r="J93" i="128"/>
  <c r="I93" i="128"/>
  <c r="J92" i="128"/>
  <c r="I92" i="128"/>
  <c r="J91" i="128"/>
  <c r="I91" i="128"/>
  <c r="J90" i="128"/>
  <c r="I90" i="128"/>
  <c r="J89" i="128"/>
  <c r="I89" i="128"/>
  <c r="J88" i="128"/>
  <c r="I88" i="128"/>
  <c r="J87" i="128"/>
  <c r="I87" i="128"/>
  <c r="J86" i="128"/>
  <c r="I86" i="128"/>
  <c r="J85" i="128"/>
  <c r="I85" i="128"/>
  <c r="J84" i="128"/>
  <c r="I84" i="128"/>
  <c r="J83" i="128"/>
  <c r="I83" i="128"/>
  <c r="J82" i="128"/>
  <c r="I82" i="128"/>
  <c r="J81" i="128"/>
  <c r="I81" i="128"/>
  <c r="J80" i="128"/>
  <c r="I80" i="128"/>
  <c r="J79" i="128"/>
  <c r="I79" i="128"/>
  <c r="J78" i="128"/>
  <c r="I78" i="128"/>
  <c r="J77" i="128"/>
  <c r="I77" i="128"/>
  <c r="J76" i="128"/>
  <c r="I76" i="128"/>
  <c r="J75" i="128"/>
  <c r="I75" i="128"/>
  <c r="J74" i="128"/>
  <c r="I74" i="128"/>
  <c r="J73" i="128"/>
  <c r="I73" i="128"/>
  <c r="J72" i="128"/>
  <c r="I72" i="128"/>
  <c r="J71" i="128"/>
  <c r="I71" i="128"/>
  <c r="J70" i="128"/>
  <c r="I70" i="128"/>
  <c r="J69" i="128"/>
  <c r="I69" i="128"/>
  <c r="J68" i="128"/>
  <c r="I68" i="128"/>
  <c r="J67" i="128"/>
  <c r="I67" i="128"/>
  <c r="J66" i="128"/>
  <c r="I66" i="128"/>
  <c r="J65" i="128"/>
  <c r="I65" i="128"/>
  <c r="J64" i="128"/>
  <c r="I64" i="128"/>
  <c r="J63" i="128"/>
  <c r="I63" i="128"/>
  <c r="J62" i="128"/>
  <c r="I62" i="128"/>
  <c r="J61" i="128"/>
  <c r="I61" i="128"/>
  <c r="J60" i="128"/>
  <c r="I60" i="128"/>
  <c r="J59" i="128"/>
  <c r="I59" i="128"/>
  <c r="J58" i="128"/>
  <c r="I58" i="128"/>
  <c r="J57" i="128"/>
  <c r="I57" i="128"/>
  <c r="J56" i="128"/>
  <c r="I56" i="128"/>
  <c r="J55" i="128"/>
  <c r="I55" i="128"/>
  <c r="J54" i="128"/>
  <c r="I54" i="128"/>
  <c r="J53" i="128"/>
  <c r="I53" i="128"/>
  <c r="J52" i="128"/>
  <c r="I52" i="128"/>
  <c r="J51" i="128"/>
  <c r="I51" i="128"/>
  <c r="J50" i="128"/>
  <c r="I50" i="128"/>
  <c r="J49" i="128"/>
  <c r="I49" i="128"/>
  <c r="J48" i="128"/>
  <c r="I48" i="128"/>
  <c r="J47" i="128"/>
  <c r="I47" i="128"/>
  <c r="J46" i="128"/>
  <c r="I46" i="128"/>
  <c r="J45" i="128"/>
  <c r="I45" i="128"/>
  <c r="J44" i="128"/>
  <c r="I44" i="128"/>
  <c r="J43" i="128"/>
  <c r="I43" i="128"/>
  <c r="J42" i="128"/>
  <c r="I42" i="128"/>
  <c r="J41" i="128"/>
  <c r="I41" i="128"/>
  <c r="J40" i="128"/>
  <c r="I40" i="128"/>
  <c r="J39" i="128"/>
  <c r="I39" i="128"/>
  <c r="J38" i="128"/>
  <c r="I38" i="128"/>
  <c r="J37" i="128"/>
  <c r="I37" i="128"/>
  <c r="J36" i="128"/>
  <c r="I36" i="128"/>
  <c r="J35" i="128"/>
  <c r="I35" i="128"/>
  <c r="J34" i="128"/>
  <c r="I34" i="128"/>
  <c r="J33" i="128"/>
  <c r="I33" i="128"/>
  <c r="J32" i="128"/>
  <c r="I32" i="128"/>
  <c r="J31" i="128"/>
  <c r="I31" i="128"/>
  <c r="J30" i="128"/>
  <c r="I30" i="128"/>
  <c r="J29" i="128"/>
  <c r="I29" i="128"/>
  <c r="J28" i="128"/>
  <c r="I28" i="128"/>
  <c r="J27" i="128"/>
  <c r="I27" i="128"/>
  <c r="J26" i="128"/>
  <c r="I26" i="128"/>
  <c r="J25" i="128"/>
  <c r="I25" i="128"/>
  <c r="J24" i="128"/>
  <c r="I24" i="128"/>
  <c r="J23" i="128"/>
  <c r="I23" i="128"/>
  <c r="J22" i="128"/>
  <c r="I22" i="128"/>
  <c r="J21" i="128"/>
  <c r="I21" i="128"/>
  <c r="J20" i="128"/>
  <c r="I20" i="128"/>
  <c r="J19" i="128"/>
  <c r="I19" i="128"/>
  <c r="J18" i="128"/>
  <c r="I18" i="128"/>
  <c r="J17" i="128"/>
  <c r="I17" i="128"/>
  <c r="J16" i="128"/>
  <c r="I16" i="128"/>
  <c r="J15" i="128"/>
  <c r="I15" i="128"/>
  <c r="J14" i="128"/>
  <c r="I14" i="128"/>
  <c r="J13" i="128"/>
  <c r="I13" i="128"/>
  <c r="J12" i="128"/>
  <c r="I12" i="128"/>
  <c r="J11" i="128"/>
  <c r="I11" i="128"/>
  <c r="J10" i="128"/>
  <c r="I10" i="128"/>
  <c r="J9" i="128"/>
  <c r="I9" i="128"/>
  <c r="J8" i="128"/>
  <c r="I8" i="128"/>
  <c r="J7" i="128"/>
  <c r="H255" i="128"/>
  <c r="G255" i="128"/>
  <c r="F255" i="128"/>
  <c r="E255" i="128"/>
  <c r="D255" i="128"/>
  <c r="H254" i="128"/>
  <c r="G254" i="128"/>
  <c r="F254" i="128"/>
  <c r="E254" i="128"/>
  <c r="D254" i="128"/>
  <c r="H253" i="128"/>
  <c r="G253" i="128"/>
  <c r="F253" i="128"/>
  <c r="E253" i="128"/>
  <c r="D253" i="128"/>
  <c r="H252" i="128"/>
  <c r="G252" i="128"/>
  <c r="F252" i="128"/>
  <c r="E252" i="128"/>
  <c r="D252" i="128"/>
  <c r="H251" i="128"/>
  <c r="G251" i="128"/>
  <c r="F251" i="128"/>
  <c r="E251" i="128"/>
  <c r="D251" i="128"/>
  <c r="H250" i="128"/>
  <c r="G250" i="128"/>
  <c r="F250" i="128"/>
  <c r="E250" i="128"/>
  <c r="D250" i="128"/>
  <c r="H249" i="128"/>
  <c r="G249" i="128"/>
  <c r="F249" i="128"/>
  <c r="E249" i="128"/>
  <c r="D249" i="128"/>
  <c r="H248" i="128"/>
  <c r="G248" i="128"/>
  <c r="F248" i="128"/>
  <c r="E248" i="128"/>
  <c r="D248" i="128"/>
  <c r="H247" i="128"/>
  <c r="G247" i="128"/>
  <c r="F247" i="128"/>
  <c r="E247" i="128"/>
  <c r="D247" i="128"/>
  <c r="H246" i="128"/>
  <c r="G246" i="128"/>
  <c r="F246" i="128"/>
  <c r="E246" i="128"/>
  <c r="D246" i="128"/>
  <c r="H245" i="128"/>
  <c r="G245" i="128"/>
  <c r="F245" i="128"/>
  <c r="E245" i="128"/>
  <c r="D245" i="128"/>
  <c r="H244" i="128"/>
  <c r="G244" i="128"/>
  <c r="F244" i="128"/>
  <c r="E244" i="128"/>
  <c r="D244" i="128"/>
  <c r="H243" i="128"/>
  <c r="G243" i="128"/>
  <c r="F243" i="128"/>
  <c r="E243" i="128"/>
  <c r="D243" i="128"/>
  <c r="H242" i="128"/>
  <c r="G242" i="128"/>
  <c r="F242" i="128"/>
  <c r="E242" i="128"/>
  <c r="D242" i="128"/>
  <c r="H241" i="128"/>
  <c r="G241" i="128"/>
  <c r="F241" i="128"/>
  <c r="E241" i="128"/>
  <c r="D241" i="128"/>
  <c r="H240" i="128"/>
  <c r="G240" i="128"/>
  <c r="F240" i="128"/>
  <c r="E240" i="128"/>
  <c r="D240" i="128"/>
  <c r="H239" i="128"/>
  <c r="G239" i="128"/>
  <c r="F239" i="128"/>
  <c r="E239" i="128"/>
  <c r="D239" i="128"/>
  <c r="H238" i="128"/>
  <c r="G238" i="128"/>
  <c r="F238" i="128"/>
  <c r="E238" i="128"/>
  <c r="D238" i="128"/>
  <c r="H237" i="128"/>
  <c r="G237" i="128"/>
  <c r="F237" i="128"/>
  <c r="E237" i="128"/>
  <c r="D237" i="128"/>
  <c r="H236" i="128"/>
  <c r="G236" i="128"/>
  <c r="F236" i="128"/>
  <c r="E236" i="128"/>
  <c r="D236" i="128"/>
  <c r="H235" i="128"/>
  <c r="G235" i="128"/>
  <c r="F235" i="128"/>
  <c r="E235" i="128"/>
  <c r="D235" i="128"/>
  <c r="H234" i="128"/>
  <c r="G234" i="128"/>
  <c r="F234" i="128"/>
  <c r="E234" i="128"/>
  <c r="D234" i="128"/>
  <c r="H233" i="128"/>
  <c r="G233" i="128"/>
  <c r="F233" i="128"/>
  <c r="E233" i="128"/>
  <c r="D233" i="128"/>
  <c r="H232" i="128"/>
  <c r="G232" i="128"/>
  <c r="F232" i="128"/>
  <c r="E232" i="128"/>
  <c r="D232" i="128"/>
  <c r="H231" i="128"/>
  <c r="G231" i="128"/>
  <c r="F231" i="128"/>
  <c r="E231" i="128"/>
  <c r="D231" i="128"/>
  <c r="H230" i="128"/>
  <c r="G230" i="128"/>
  <c r="F230" i="128"/>
  <c r="E230" i="128"/>
  <c r="D230" i="128"/>
  <c r="H229" i="128"/>
  <c r="G229" i="128"/>
  <c r="F229" i="128"/>
  <c r="E229" i="128"/>
  <c r="D229" i="128"/>
  <c r="H228" i="128"/>
  <c r="G228" i="128"/>
  <c r="F228" i="128"/>
  <c r="E228" i="128"/>
  <c r="D228" i="128"/>
  <c r="H227" i="128"/>
  <c r="G227" i="128"/>
  <c r="F227" i="128"/>
  <c r="E227" i="128"/>
  <c r="D227" i="128"/>
  <c r="H226" i="128"/>
  <c r="G226" i="128"/>
  <c r="F226" i="128"/>
  <c r="E226" i="128"/>
  <c r="D226" i="128"/>
  <c r="H225" i="128"/>
  <c r="G225" i="128"/>
  <c r="F225" i="128"/>
  <c r="E225" i="128"/>
  <c r="D225" i="128"/>
  <c r="H224" i="128"/>
  <c r="G224" i="128"/>
  <c r="F224" i="128"/>
  <c r="E224" i="128"/>
  <c r="D224" i="128"/>
  <c r="H223" i="128"/>
  <c r="G223" i="128"/>
  <c r="F223" i="128"/>
  <c r="E223" i="128"/>
  <c r="D223" i="128"/>
  <c r="H222" i="128"/>
  <c r="G222" i="128"/>
  <c r="F222" i="128"/>
  <c r="E222" i="128"/>
  <c r="D222" i="128"/>
  <c r="H221" i="128"/>
  <c r="G221" i="128"/>
  <c r="F221" i="128"/>
  <c r="E221" i="128"/>
  <c r="D221" i="128"/>
  <c r="H220" i="128"/>
  <c r="G220" i="128"/>
  <c r="F220" i="128"/>
  <c r="E220" i="128"/>
  <c r="D220" i="128"/>
  <c r="H219" i="128"/>
  <c r="G219" i="128"/>
  <c r="F219" i="128"/>
  <c r="E219" i="128"/>
  <c r="D219" i="128"/>
  <c r="H218" i="128"/>
  <c r="G218" i="128"/>
  <c r="F218" i="128"/>
  <c r="E218" i="128"/>
  <c r="D218" i="128"/>
  <c r="H217" i="128"/>
  <c r="G217" i="128"/>
  <c r="F217" i="128"/>
  <c r="E217" i="128"/>
  <c r="D217" i="128"/>
  <c r="H216" i="128"/>
  <c r="G216" i="128"/>
  <c r="F216" i="128"/>
  <c r="E216" i="128"/>
  <c r="D216" i="128"/>
  <c r="H215" i="128"/>
  <c r="G215" i="128"/>
  <c r="F215" i="128"/>
  <c r="E215" i="128"/>
  <c r="D215" i="128"/>
  <c r="H214" i="128"/>
  <c r="G214" i="128"/>
  <c r="F214" i="128"/>
  <c r="E214" i="128"/>
  <c r="D214" i="128"/>
  <c r="H213" i="128"/>
  <c r="G213" i="128"/>
  <c r="F213" i="128"/>
  <c r="E213" i="128"/>
  <c r="D213" i="128"/>
  <c r="H212" i="128"/>
  <c r="G212" i="128"/>
  <c r="F212" i="128"/>
  <c r="E212" i="128"/>
  <c r="D212" i="128"/>
  <c r="H211" i="128"/>
  <c r="G211" i="128"/>
  <c r="F211" i="128"/>
  <c r="E211" i="128"/>
  <c r="D211" i="128"/>
  <c r="H210" i="128"/>
  <c r="G210" i="128"/>
  <c r="F210" i="128"/>
  <c r="E210" i="128"/>
  <c r="D210" i="128"/>
  <c r="H209" i="128"/>
  <c r="G209" i="128"/>
  <c r="F209" i="128"/>
  <c r="E209" i="128"/>
  <c r="D209" i="128"/>
  <c r="H208" i="128"/>
  <c r="G208" i="128"/>
  <c r="F208" i="128"/>
  <c r="E208" i="128"/>
  <c r="D208" i="128"/>
  <c r="H207" i="128"/>
  <c r="G207" i="128"/>
  <c r="F207" i="128"/>
  <c r="E207" i="128"/>
  <c r="D207" i="128"/>
  <c r="H206" i="128"/>
  <c r="G206" i="128"/>
  <c r="F206" i="128"/>
  <c r="E206" i="128"/>
  <c r="D206" i="128"/>
  <c r="H205" i="128"/>
  <c r="G205" i="128"/>
  <c r="F205" i="128"/>
  <c r="E205" i="128"/>
  <c r="D205" i="128"/>
  <c r="H204" i="128"/>
  <c r="G204" i="128"/>
  <c r="F204" i="128"/>
  <c r="E204" i="128"/>
  <c r="D204" i="128"/>
  <c r="H203" i="128"/>
  <c r="G203" i="128"/>
  <c r="F203" i="128"/>
  <c r="E203" i="128"/>
  <c r="D203" i="128"/>
  <c r="H202" i="128"/>
  <c r="G202" i="128"/>
  <c r="F202" i="128"/>
  <c r="E202" i="128"/>
  <c r="D202" i="128"/>
  <c r="H201" i="128"/>
  <c r="G201" i="128"/>
  <c r="F201" i="128"/>
  <c r="E201" i="128"/>
  <c r="D201" i="128"/>
  <c r="H200" i="128"/>
  <c r="G200" i="128"/>
  <c r="F200" i="128"/>
  <c r="E200" i="128"/>
  <c r="D200" i="128"/>
  <c r="H199" i="128"/>
  <c r="G199" i="128"/>
  <c r="F199" i="128"/>
  <c r="E199" i="128"/>
  <c r="D199" i="128"/>
  <c r="H198" i="128"/>
  <c r="G198" i="128"/>
  <c r="F198" i="128"/>
  <c r="E198" i="128"/>
  <c r="D198" i="128"/>
  <c r="H197" i="128"/>
  <c r="G197" i="128"/>
  <c r="F197" i="128"/>
  <c r="E197" i="128"/>
  <c r="D197" i="128"/>
  <c r="H196" i="128"/>
  <c r="G196" i="128"/>
  <c r="F196" i="128"/>
  <c r="E196" i="128"/>
  <c r="D196" i="128"/>
  <c r="H195" i="128"/>
  <c r="G195" i="128"/>
  <c r="F195" i="128"/>
  <c r="E195" i="128"/>
  <c r="D195" i="128"/>
  <c r="H194" i="128"/>
  <c r="G194" i="128"/>
  <c r="F194" i="128"/>
  <c r="E194" i="128"/>
  <c r="D194" i="128"/>
  <c r="H193" i="128"/>
  <c r="G193" i="128"/>
  <c r="F193" i="128"/>
  <c r="E193" i="128"/>
  <c r="D193" i="128"/>
  <c r="H192" i="128"/>
  <c r="G192" i="128"/>
  <c r="F192" i="128"/>
  <c r="E192" i="128"/>
  <c r="D192" i="128"/>
  <c r="H191" i="128"/>
  <c r="G191" i="128"/>
  <c r="F191" i="128"/>
  <c r="E191" i="128"/>
  <c r="D191" i="128"/>
  <c r="H190" i="128"/>
  <c r="G190" i="128"/>
  <c r="F190" i="128"/>
  <c r="E190" i="128"/>
  <c r="D190" i="128"/>
  <c r="H189" i="128"/>
  <c r="G189" i="128"/>
  <c r="F189" i="128"/>
  <c r="E189" i="128"/>
  <c r="D189" i="128"/>
  <c r="H188" i="128"/>
  <c r="G188" i="128"/>
  <c r="F188" i="128"/>
  <c r="E188" i="128"/>
  <c r="D188" i="128"/>
  <c r="H187" i="128"/>
  <c r="G187" i="128"/>
  <c r="F187" i="128"/>
  <c r="E187" i="128"/>
  <c r="D187" i="128"/>
  <c r="H186" i="128"/>
  <c r="G186" i="128"/>
  <c r="F186" i="128"/>
  <c r="E186" i="128"/>
  <c r="D186" i="128"/>
  <c r="H185" i="128"/>
  <c r="G185" i="128"/>
  <c r="F185" i="128"/>
  <c r="E185" i="128"/>
  <c r="D185" i="128"/>
  <c r="H184" i="128"/>
  <c r="G184" i="128"/>
  <c r="F184" i="128"/>
  <c r="E184" i="128"/>
  <c r="D184" i="128"/>
  <c r="H183" i="128"/>
  <c r="G183" i="128"/>
  <c r="F183" i="128"/>
  <c r="E183" i="128"/>
  <c r="D183" i="128"/>
  <c r="H182" i="128"/>
  <c r="G182" i="128"/>
  <c r="F182" i="128"/>
  <c r="E182" i="128"/>
  <c r="D182" i="128"/>
  <c r="H181" i="128"/>
  <c r="G181" i="128"/>
  <c r="F181" i="128"/>
  <c r="E181" i="128"/>
  <c r="D181" i="128"/>
  <c r="H180" i="128"/>
  <c r="G180" i="128"/>
  <c r="F180" i="128"/>
  <c r="E180" i="128"/>
  <c r="D180" i="128"/>
  <c r="H179" i="128"/>
  <c r="G179" i="128"/>
  <c r="F179" i="128"/>
  <c r="E179" i="128"/>
  <c r="D179" i="128"/>
  <c r="H178" i="128"/>
  <c r="G178" i="128"/>
  <c r="F178" i="128"/>
  <c r="E178" i="128"/>
  <c r="D178" i="128"/>
  <c r="H177" i="128"/>
  <c r="G177" i="128"/>
  <c r="F177" i="128"/>
  <c r="E177" i="128"/>
  <c r="D177" i="128"/>
  <c r="H176" i="128"/>
  <c r="G176" i="128"/>
  <c r="F176" i="128"/>
  <c r="E176" i="128"/>
  <c r="D176" i="128"/>
  <c r="H175" i="128"/>
  <c r="G175" i="128"/>
  <c r="F175" i="128"/>
  <c r="E175" i="128"/>
  <c r="D175" i="128"/>
  <c r="H174" i="128"/>
  <c r="G174" i="128"/>
  <c r="F174" i="128"/>
  <c r="E174" i="128"/>
  <c r="D174" i="128"/>
  <c r="H173" i="128"/>
  <c r="G173" i="128"/>
  <c r="F173" i="128"/>
  <c r="E173" i="128"/>
  <c r="D173" i="128"/>
  <c r="H172" i="128"/>
  <c r="G172" i="128"/>
  <c r="F172" i="128"/>
  <c r="E172" i="128"/>
  <c r="D172" i="128"/>
  <c r="H171" i="128"/>
  <c r="G171" i="128"/>
  <c r="F171" i="128"/>
  <c r="E171" i="128"/>
  <c r="D171" i="128"/>
  <c r="H170" i="128"/>
  <c r="G170" i="128"/>
  <c r="F170" i="128"/>
  <c r="E170" i="128"/>
  <c r="D170" i="128"/>
  <c r="H169" i="128"/>
  <c r="G169" i="128"/>
  <c r="F169" i="128"/>
  <c r="E169" i="128"/>
  <c r="D169" i="128"/>
  <c r="H168" i="128"/>
  <c r="G168" i="128"/>
  <c r="F168" i="128"/>
  <c r="E168" i="128"/>
  <c r="D168" i="128"/>
  <c r="H167" i="128"/>
  <c r="G167" i="128"/>
  <c r="F167" i="128"/>
  <c r="E167" i="128"/>
  <c r="D167" i="128"/>
  <c r="H166" i="128"/>
  <c r="G166" i="128"/>
  <c r="F166" i="128"/>
  <c r="E166" i="128"/>
  <c r="D166" i="128"/>
  <c r="H165" i="128"/>
  <c r="G165" i="128"/>
  <c r="F165" i="128"/>
  <c r="E165" i="128"/>
  <c r="D165" i="128"/>
  <c r="H164" i="128"/>
  <c r="G164" i="128"/>
  <c r="F164" i="128"/>
  <c r="E164" i="128"/>
  <c r="D164" i="128"/>
  <c r="H163" i="128"/>
  <c r="G163" i="128"/>
  <c r="F163" i="128"/>
  <c r="E163" i="128"/>
  <c r="D163" i="128"/>
  <c r="H162" i="128"/>
  <c r="G162" i="128"/>
  <c r="F162" i="128"/>
  <c r="E162" i="128"/>
  <c r="D162" i="128"/>
  <c r="H161" i="128"/>
  <c r="G161" i="128"/>
  <c r="F161" i="128"/>
  <c r="E161" i="128"/>
  <c r="D161" i="128"/>
  <c r="H160" i="128"/>
  <c r="G160" i="128"/>
  <c r="F160" i="128"/>
  <c r="E160" i="128"/>
  <c r="D160" i="128"/>
  <c r="H159" i="128"/>
  <c r="G159" i="128"/>
  <c r="F159" i="128"/>
  <c r="E159" i="128"/>
  <c r="D159" i="128"/>
  <c r="H158" i="128"/>
  <c r="G158" i="128"/>
  <c r="F158" i="128"/>
  <c r="E158" i="128"/>
  <c r="D158" i="128"/>
  <c r="H157" i="128"/>
  <c r="G157" i="128"/>
  <c r="F157" i="128"/>
  <c r="E157" i="128"/>
  <c r="D157" i="128"/>
  <c r="H156" i="128"/>
  <c r="G156" i="128"/>
  <c r="F156" i="128"/>
  <c r="E156" i="128"/>
  <c r="D156" i="128"/>
  <c r="H155" i="128"/>
  <c r="G155" i="128"/>
  <c r="F155" i="128"/>
  <c r="E155" i="128"/>
  <c r="D155" i="128"/>
  <c r="H154" i="128"/>
  <c r="G154" i="128"/>
  <c r="F154" i="128"/>
  <c r="E154" i="128"/>
  <c r="D154" i="128"/>
  <c r="H153" i="128"/>
  <c r="G153" i="128"/>
  <c r="F153" i="128"/>
  <c r="E153" i="128"/>
  <c r="D153" i="128"/>
  <c r="H152" i="128"/>
  <c r="G152" i="128"/>
  <c r="F152" i="128"/>
  <c r="E152" i="128"/>
  <c r="D152" i="128"/>
  <c r="H151" i="128"/>
  <c r="G151" i="128"/>
  <c r="F151" i="128"/>
  <c r="E151" i="128"/>
  <c r="D151" i="128"/>
  <c r="H150" i="128"/>
  <c r="G150" i="128"/>
  <c r="F150" i="128"/>
  <c r="E150" i="128"/>
  <c r="D150" i="128"/>
  <c r="H149" i="128"/>
  <c r="G149" i="128"/>
  <c r="F149" i="128"/>
  <c r="E149" i="128"/>
  <c r="D149" i="128"/>
  <c r="H148" i="128"/>
  <c r="G148" i="128"/>
  <c r="F148" i="128"/>
  <c r="E148" i="128"/>
  <c r="D148" i="128"/>
  <c r="H147" i="128"/>
  <c r="G147" i="128"/>
  <c r="F147" i="128"/>
  <c r="E147" i="128"/>
  <c r="D147" i="128"/>
  <c r="H146" i="128"/>
  <c r="G146" i="128"/>
  <c r="F146" i="128"/>
  <c r="E146" i="128"/>
  <c r="D146" i="128"/>
  <c r="H145" i="128"/>
  <c r="G145" i="128"/>
  <c r="F145" i="128"/>
  <c r="E145" i="128"/>
  <c r="D145" i="128"/>
  <c r="H144" i="128"/>
  <c r="G144" i="128"/>
  <c r="F144" i="128"/>
  <c r="E144" i="128"/>
  <c r="D144" i="128"/>
  <c r="H143" i="128"/>
  <c r="G143" i="128"/>
  <c r="F143" i="128"/>
  <c r="E143" i="128"/>
  <c r="D143" i="128"/>
  <c r="H142" i="128"/>
  <c r="G142" i="128"/>
  <c r="F142" i="128"/>
  <c r="E142" i="128"/>
  <c r="D142" i="128"/>
  <c r="H141" i="128"/>
  <c r="G141" i="128"/>
  <c r="F141" i="128"/>
  <c r="E141" i="128"/>
  <c r="D141" i="128"/>
  <c r="H140" i="128"/>
  <c r="G140" i="128"/>
  <c r="F140" i="128"/>
  <c r="E140" i="128"/>
  <c r="D140" i="128"/>
  <c r="H139" i="128"/>
  <c r="G139" i="128"/>
  <c r="F139" i="128"/>
  <c r="E139" i="128"/>
  <c r="D139" i="128"/>
  <c r="H138" i="128"/>
  <c r="G138" i="128"/>
  <c r="F138" i="128"/>
  <c r="E138" i="128"/>
  <c r="D138" i="128"/>
  <c r="H137" i="128"/>
  <c r="G137" i="128"/>
  <c r="F137" i="128"/>
  <c r="E137" i="128"/>
  <c r="D137" i="128"/>
  <c r="H136" i="128"/>
  <c r="G136" i="128"/>
  <c r="F136" i="128"/>
  <c r="E136" i="128"/>
  <c r="D136" i="128"/>
  <c r="H135" i="128"/>
  <c r="G135" i="128"/>
  <c r="F135" i="128"/>
  <c r="E135" i="128"/>
  <c r="D135" i="128"/>
  <c r="H134" i="128"/>
  <c r="G134" i="128"/>
  <c r="F134" i="128"/>
  <c r="E134" i="128"/>
  <c r="D134" i="128"/>
  <c r="H133" i="128"/>
  <c r="G133" i="128"/>
  <c r="F133" i="128"/>
  <c r="E133" i="128"/>
  <c r="D133" i="128"/>
  <c r="H132" i="128"/>
  <c r="G132" i="128"/>
  <c r="F132" i="128"/>
  <c r="E132" i="128"/>
  <c r="D132" i="128"/>
  <c r="H131" i="128"/>
  <c r="G131" i="128"/>
  <c r="F131" i="128"/>
  <c r="E131" i="128"/>
  <c r="D131" i="128"/>
  <c r="H130" i="128"/>
  <c r="G130" i="128"/>
  <c r="F130" i="128"/>
  <c r="E130" i="128"/>
  <c r="D130" i="128"/>
  <c r="H129" i="128"/>
  <c r="G129" i="128"/>
  <c r="F129" i="128"/>
  <c r="E129" i="128"/>
  <c r="D129" i="128"/>
  <c r="H128" i="128"/>
  <c r="G128" i="128"/>
  <c r="F128" i="128"/>
  <c r="E128" i="128"/>
  <c r="D128" i="128"/>
  <c r="H127" i="128"/>
  <c r="G127" i="128"/>
  <c r="F127" i="128"/>
  <c r="E127" i="128"/>
  <c r="D127" i="128"/>
  <c r="H126" i="128"/>
  <c r="G126" i="128"/>
  <c r="F126" i="128"/>
  <c r="E126" i="128"/>
  <c r="D126" i="128"/>
  <c r="H125" i="128"/>
  <c r="G125" i="128"/>
  <c r="F125" i="128"/>
  <c r="E125" i="128"/>
  <c r="D125" i="128"/>
  <c r="H124" i="128"/>
  <c r="G124" i="128"/>
  <c r="F124" i="128"/>
  <c r="E124" i="128"/>
  <c r="D124" i="128"/>
  <c r="H123" i="128"/>
  <c r="G123" i="128"/>
  <c r="F123" i="128"/>
  <c r="E123" i="128"/>
  <c r="D123" i="128"/>
  <c r="H122" i="128"/>
  <c r="G122" i="128"/>
  <c r="F122" i="128"/>
  <c r="E122" i="128"/>
  <c r="D122" i="128"/>
  <c r="H121" i="128"/>
  <c r="G121" i="128"/>
  <c r="F121" i="128"/>
  <c r="E121" i="128"/>
  <c r="D121" i="128"/>
  <c r="H120" i="128"/>
  <c r="G120" i="128"/>
  <c r="F120" i="128"/>
  <c r="E120" i="128"/>
  <c r="D120" i="128"/>
  <c r="H119" i="128"/>
  <c r="G119" i="128"/>
  <c r="F119" i="128"/>
  <c r="E119" i="128"/>
  <c r="D119" i="128"/>
  <c r="H118" i="128"/>
  <c r="G118" i="128"/>
  <c r="F118" i="128"/>
  <c r="E118" i="128"/>
  <c r="D118" i="128"/>
  <c r="H117" i="128"/>
  <c r="G117" i="128"/>
  <c r="F117" i="128"/>
  <c r="E117" i="128"/>
  <c r="D117" i="128"/>
  <c r="H116" i="128"/>
  <c r="G116" i="128"/>
  <c r="F116" i="128"/>
  <c r="E116" i="128"/>
  <c r="D116" i="128"/>
  <c r="H115" i="128"/>
  <c r="G115" i="128"/>
  <c r="F115" i="128"/>
  <c r="E115" i="128"/>
  <c r="D115" i="128"/>
  <c r="H114" i="128"/>
  <c r="G114" i="128"/>
  <c r="F114" i="128"/>
  <c r="E114" i="128"/>
  <c r="D114" i="128"/>
  <c r="H113" i="128"/>
  <c r="G113" i="128"/>
  <c r="F113" i="128"/>
  <c r="E113" i="128"/>
  <c r="D113" i="128"/>
  <c r="H112" i="128"/>
  <c r="G112" i="128"/>
  <c r="F112" i="128"/>
  <c r="E112" i="128"/>
  <c r="D112" i="128"/>
  <c r="H111" i="128"/>
  <c r="G111" i="128"/>
  <c r="F111" i="128"/>
  <c r="E111" i="128"/>
  <c r="D111" i="128"/>
  <c r="H110" i="128"/>
  <c r="G110" i="128"/>
  <c r="F110" i="128"/>
  <c r="E110" i="128"/>
  <c r="D110" i="128"/>
  <c r="H109" i="128"/>
  <c r="G109" i="128"/>
  <c r="F109" i="128"/>
  <c r="E109" i="128"/>
  <c r="D109" i="128"/>
  <c r="H108" i="128"/>
  <c r="G108" i="128"/>
  <c r="F108" i="128"/>
  <c r="E108" i="128"/>
  <c r="D108" i="128"/>
  <c r="H107" i="128"/>
  <c r="G107" i="128"/>
  <c r="F107" i="128"/>
  <c r="E107" i="128"/>
  <c r="D107" i="128"/>
  <c r="H106" i="128"/>
  <c r="G106" i="128"/>
  <c r="F106" i="128"/>
  <c r="E106" i="128"/>
  <c r="D106" i="128"/>
  <c r="H105" i="128"/>
  <c r="G105" i="128"/>
  <c r="F105" i="128"/>
  <c r="E105" i="128"/>
  <c r="D105" i="128"/>
  <c r="H104" i="128"/>
  <c r="G104" i="128"/>
  <c r="F104" i="128"/>
  <c r="E104" i="128"/>
  <c r="D104" i="128"/>
  <c r="H103" i="128"/>
  <c r="G103" i="128"/>
  <c r="F103" i="128"/>
  <c r="E103" i="128"/>
  <c r="D103" i="128"/>
  <c r="H102" i="128"/>
  <c r="G102" i="128"/>
  <c r="F102" i="128"/>
  <c r="E102" i="128"/>
  <c r="D102" i="128"/>
  <c r="H101" i="128"/>
  <c r="G101" i="128"/>
  <c r="F101" i="128"/>
  <c r="E101" i="128"/>
  <c r="D101" i="128"/>
  <c r="H100" i="128"/>
  <c r="G100" i="128"/>
  <c r="F100" i="128"/>
  <c r="E100" i="128"/>
  <c r="D100" i="128"/>
  <c r="H99" i="128"/>
  <c r="G99" i="128"/>
  <c r="F99" i="128"/>
  <c r="E99" i="128"/>
  <c r="D99" i="128"/>
  <c r="H98" i="128"/>
  <c r="G98" i="128"/>
  <c r="F98" i="128"/>
  <c r="E98" i="128"/>
  <c r="D98" i="128"/>
  <c r="H97" i="128"/>
  <c r="G97" i="128"/>
  <c r="F97" i="128"/>
  <c r="E97" i="128"/>
  <c r="D97" i="128"/>
  <c r="H96" i="128"/>
  <c r="G96" i="128"/>
  <c r="F96" i="128"/>
  <c r="E96" i="128"/>
  <c r="D96" i="128"/>
  <c r="H95" i="128"/>
  <c r="G95" i="128"/>
  <c r="F95" i="128"/>
  <c r="E95" i="128"/>
  <c r="D95" i="128"/>
  <c r="H94" i="128"/>
  <c r="G94" i="128"/>
  <c r="F94" i="128"/>
  <c r="E94" i="128"/>
  <c r="D94" i="128"/>
  <c r="H93" i="128"/>
  <c r="G93" i="128"/>
  <c r="F93" i="128"/>
  <c r="E93" i="128"/>
  <c r="D93" i="128"/>
  <c r="H92" i="128"/>
  <c r="G92" i="128"/>
  <c r="F92" i="128"/>
  <c r="E92" i="128"/>
  <c r="D92" i="128"/>
  <c r="H91" i="128"/>
  <c r="G91" i="128"/>
  <c r="F91" i="128"/>
  <c r="E91" i="128"/>
  <c r="D91" i="128"/>
  <c r="H90" i="128"/>
  <c r="G90" i="128"/>
  <c r="F90" i="128"/>
  <c r="E90" i="128"/>
  <c r="D90" i="128"/>
  <c r="H89" i="128"/>
  <c r="G89" i="128"/>
  <c r="F89" i="128"/>
  <c r="E89" i="128"/>
  <c r="D89" i="128"/>
  <c r="H88" i="128"/>
  <c r="G88" i="128"/>
  <c r="F88" i="128"/>
  <c r="E88" i="128"/>
  <c r="D88" i="128"/>
  <c r="H87" i="128"/>
  <c r="G87" i="128"/>
  <c r="F87" i="128"/>
  <c r="E87" i="128"/>
  <c r="D87" i="128"/>
  <c r="H86" i="128"/>
  <c r="G86" i="128"/>
  <c r="F86" i="128"/>
  <c r="E86" i="128"/>
  <c r="D86" i="128"/>
  <c r="H85" i="128"/>
  <c r="G85" i="128"/>
  <c r="F85" i="128"/>
  <c r="E85" i="128"/>
  <c r="D85" i="128"/>
  <c r="H84" i="128"/>
  <c r="G84" i="128"/>
  <c r="F84" i="128"/>
  <c r="E84" i="128"/>
  <c r="D84" i="128"/>
  <c r="H83" i="128"/>
  <c r="G83" i="128"/>
  <c r="F83" i="128"/>
  <c r="E83" i="128"/>
  <c r="D83" i="128"/>
  <c r="H82" i="128"/>
  <c r="G82" i="128"/>
  <c r="F82" i="128"/>
  <c r="E82" i="128"/>
  <c r="D82" i="128"/>
  <c r="H81" i="128"/>
  <c r="G81" i="128"/>
  <c r="F81" i="128"/>
  <c r="E81" i="128"/>
  <c r="D81" i="128"/>
  <c r="H80" i="128"/>
  <c r="G80" i="128"/>
  <c r="F80" i="128"/>
  <c r="E80" i="128"/>
  <c r="D80" i="128"/>
  <c r="H79" i="128"/>
  <c r="G79" i="128"/>
  <c r="F79" i="128"/>
  <c r="E79" i="128"/>
  <c r="D79" i="128"/>
  <c r="H78" i="128"/>
  <c r="G78" i="128"/>
  <c r="F78" i="128"/>
  <c r="E78" i="128"/>
  <c r="D78" i="128"/>
  <c r="H77" i="128"/>
  <c r="G77" i="128"/>
  <c r="F77" i="128"/>
  <c r="E77" i="128"/>
  <c r="D77" i="128"/>
  <c r="H76" i="128"/>
  <c r="G76" i="128"/>
  <c r="F76" i="128"/>
  <c r="E76" i="128"/>
  <c r="D76" i="128"/>
  <c r="H75" i="128"/>
  <c r="G75" i="128"/>
  <c r="F75" i="128"/>
  <c r="E75" i="128"/>
  <c r="D75" i="128"/>
  <c r="H74" i="128"/>
  <c r="G74" i="128"/>
  <c r="F74" i="128"/>
  <c r="E74" i="128"/>
  <c r="D74" i="128"/>
  <c r="H73" i="128"/>
  <c r="G73" i="128"/>
  <c r="F73" i="128"/>
  <c r="E73" i="128"/>
  <c r="D73" i="128"/>
  <c r="H72" i="128"/>
  <c r="G72" i="128"/>
  <c r="F72" i="128"/>
  <c r="E72" i="128"/>
  <c r="D72" i="128"/>
  <c r="H71" i="128"/>
  <c r="G71" i="128"/>
  <c r="F71" i="128"/>
  <c r="E71" i="128"/>
  <c r="D71" i="128"/>
  <c r="H70" i="128"/>
  <c r="G70" i="128"/>
  <c r="F70" i="128"/>
  <c r="E70" i="128"/>
  <c r="D70" i="128"/>
  <c r="H69" i="128"/>
  <c r="G69" i="128"/>
  <c r="F69" i="128"/>
  <c r="E69" i="128"/>
  <c r="D69" i="128"/>
  <c r="H68" i="128"/>
  <c r="G68" i="128"/>
  <c r="F68" i="128"/>
  <c r="E68" i="128"/>
  <c r="D68" i="128"/>
  <c r="H67" i="128"/>
  <c r="G67" i="128"/>
  <c r="F67" i="128"/>
  <c r="E67" i="128"/>
  <c r="D67" i="128"/>
  <c r="H66" i="128"/>
  <c r="G66" i="128"/>
  <c r="F66" i="128"/>
  <c r="E66" i="128"/>
  <c r="D66" i="128"/>
  <c r="H65" i="128"/>
  <c r="G65" i="128"/>
  <c r="F65" i="128"/>
  <c r="E65" i="128"/>
  <c r="D65" i="128"/>
  <c r="H64" i="128"/>
  <c r="G64" i="128"/>
  <c r="F64" i="128"/>
  <c r="E64" i="128"/>
  <c r="D64" i="128"/>
  <c r="H63" i="128"/>
  <c r="G63" i="128"/>
  <c r="F63" i="128"/>
  <c r="E63" i="128"/>
  <c r="D63" i="128"/>
  <c r="H62" i="128"/>
  <c r="G62" i="128"/>
  <c r="F62" i="128"/>
  <c r="E62" i="128"/>
  <c r="D62" i="128"/>
  <c r="H61" i="128"/>
  <c r="G61" i="128"/>
  <c r="F61" i="128"/>
  <c r="E61" i="128"/>
  <c r="D61" i="128"/>
  <c r="H60" i="128"/>
  <c r="G60" i="128"/>
  <c r="F60" i="128"/>
  <c r="E60" i="128"/>
  <c r="D60" i="128"/>
  <c r="H59" i="128"/>
  <c r="G59" i="128"/>
  <c r="F59" i="128"/>
  <c r="E59" i="128"/>
  <c r="D59" i="128"/>
  <c r="H58" i="128"/>
  <c r="G58" i="128"/>
  <c r="F58" i="128"/>
  <c r="E58" i="128"/>
  <c r="D58" i="128"/>
  <c r="H57" i="128"/>
  <c r="G57" i="128"/>
  <c r="F57" i="128"/>
  <c r="E57" i="128"/>
  <c r="D57" i="128"/>
  <c r="H56" i="128"/>
  <c r="G56" i="128"/>
  <c r="F56" i="128"/>
  <c r="E56" i="128"/>
  <c r="D56" i="128"/>
  <c r="H55" i="128"/>
  <c r="G55" i="128"/>
  <c r="F55" i="128"/>
  <c r="E55" i="128"/>
  <c r="D55" i="128"/>
  <c r="H54" i="128"/>
  <c r="G54" i="128"/>
  <c r="F54" i="128"/>
  <c r="E54" i="128"/>
  <c r="D54" i="128"/>
  <c r="H53" i="128"/>
  <c r="G53" i="128"/>
  <c r="F53" i="128"/>
  <c r="E53" i="128"/>
  <c r="D53" i="128"/>
  <c r="H52" i="128"/>
  <c r="G52" i="128"/>
  <c r="F52" i="128"/>
  <c r="E52" i="128"/>
  <c r="D52" i="128"/>
  <c r="H51" i="128"/>
  <c r="G51" i="128"/>
  <c r="F51" i="128"/>
  <c r="E51" i="128"/>
  <c r="D51" i="128"/>
  <c r="H50" i="128"/>
  <c r="G50" i="128"/>
  <c r="F50" i="128"/>
  <c r="E50" i="128"/>
  <c r="D50" i="128"/>
  <c r="H49" i="128"/>
  <c r="G49" i="128"/>
  <c r="F49" i="128"/>
  <c r="E49" i="128"/>
  <c r="D49" i="128"/>
  <c r="H48" i="128"/>
  <c r="G48" i="128"/>
  <c r="F48" i="128"/>
  <c r="E48" i="128"/>
  <c r="D48" i="128"/>
  <c r="H47" i="128"/>
  <c r="G47" i="128"/>
  <c r="F47" i="128"/>
  <c r="E47" i="128"/>
  <c r="D47" i="128"/>
  <c r="H46" i="128"/>
  <c r="G46" i="128"/>
  <c r="F46" i="128"/>
  <c r="E46" i="128"/>
  <c r="D46" i="128"/>
  <c r="H45" i="128"/>
  <c r="G45" i="128"/>
  <c r="F45" i="128"/>
  <c r="E45" i="128"/>
  <c r="D45" i="128"/>
  <c r="H44" i="128"/>
  <c r="G44" i="128"/>
  <c r="F44" i="128"/>
  <c r="E44" i="128"/>
  <c r="D44" i="128"/>
  <c r="H43" i="128"/>
  <c r="G43" i="128"/>
  <c r="F43" i="128"/>
  <c r="E43" i="128"/>
  <c r="D43" i="128"/>
  <c r="H42" i="128"/>
  <c r="G42" i="128"/>
  <c r="F42" i="128"/>
  <c r="E42" i="128"/>
  <c r="D42" i="128"/>
  <c r="H41" i="128"/>
  <c r="G41" i="128"/>
  <c r="F41" i="128"/>
  <c r="E41" i="128"/>
  <c r="D41" i="128"/>
  <c r="H40" i="128"/>
  <c r="G40" i="128"/>
  <c r="F40" i="128"/>
  <c r="E40" i="128"/>
  <c r="D40" i="128"/>
  <c r="H39" i="128"/>
  <c r="G39" i="128"/>
  <c r="F39" i="128"/>
  <c r="E39" i="128"/>
  <c r="D39" i="128"/>
  <c r="H38" i="128"/>
  <c r="G38" i="128"/>
  <c r="F38" i="128"/>
  <c r="E38" i="128"/>
  <c r="D38" i="128"/>
  <c r="H37" i="128"/>
  <c r="G37" i="128"/>
  <c r="F37" i="128"/>
  <c r="E37" i="128"/>
  <c r="D37" i="128"/>
  <c r="H36" i="128"/>
  <c r="G36" i="128"/>
  <c r="F36" i="128"/>
  <c r="E36" i="128"/>
  <c r="D36" i="128"/>
  <c r="H35" i="128"/>
  <c r="G35" i="128"/>
  <c r="F35" i="128"/>
  <c r="E35" i="128"/>
  <c r="D35" i="128"/>
  <c r="H34" i="128"/>
  <c r="G34" i="128"/>
  <c r="F34" i="128"/>
  <c r="E34" i="128"/>
  <c r="D34" i="128"/>
  <c r="H33" i="128"/>
  <c r="G33" i="128"/>
  <c r="F33" i="128"/>
  <c r="E33" i="128"/>
  <c r="D33" i="128"/>
  <c r="H32" i="128"/>
  <c r="G32" i="128"/>
  <c r="F32" i="128"/>
  <c r="E32" i="128"/>
  <c r="D32" i="128"/>
  <c r="H31" i="128"/>
  <c r="G31" i="128"/>
  <c r="F31" i="128"/>
  <c r="E31" i="128"/>
  <c r="D31" i="128"/>
  <c r="H30" i="128"/>
  <c r="G30" i="128"/>
  <c r="F30" i="128"/>
  <c r="E30" i="128"/>
  <c r="D30" i="128"/>
  <c r="H29" i="128"/>
  <c r="G29" i="128"/>
  <c r="F29" i="128"/>
  <c r="E29" i="128"/>
  <c r="D29" i="128"/>
  <c r="H28" i="128"/>
  <c r="G28" i="128"/>
  <c r="F28" i="128"/>
  <c r="E28" i="128"/>
  <c r="D28" i="128"/>
  <c r="H27" i="128"/>
  <c r="G27" i="128"/>
  <c r="F27" i="128"/>
  <c r="E27" i="128"/>
  <c r="D27" i="128"/>
  <c r="H26" i="128"/>
  <c r="G26" i="128"/>
  <c r="F26" i="128"/>
  <c r="E26" i="128"/>
  <c r="D26" i="128"/>
  <c r="H25" i="128"/>
  <c r="G25" i="128"/>
  <c r="F25" i="128"/>
  <c r="E25" i="128"/>
  <c r="D25" i="128"/>
  <c r="H24" i="128"/>
  <c r="G24" i="128"/>
  <c r="F24" i="128"/>
  <c r="E24" i="128"/>
  <c r="D24" i="128"/>
  <c r="H23" i="128"/>
  <c r="G23" i="128"/>
  <c r="F23" i="128"/>
  <c r="E23" i="128"/>
  <c r="D23" i="128"/>
  <c r="H22" i="128"/>
  <c r="G22" i="128"/>
  <c r="F22" i="128"/>
  <c r="E22" i="128"/>
  <c r="D22" i="128"/>
  <c r="H21" i="128"/>
  <c r="G21" i="128"/>
  <c r="F21" i="128"/>
  <c r="E21" i="128"/>
  <c r="D21" i="128"/>
  <c r="H20" i="128"/>
  <c r="G20" i="128"/>
  <c r="F20" i="128"/>
  <c r="E20" i="128"/>
  <c r="D20" i="128"/>
  <c r="H19" i="128"/>
  <c r="G19" i="128"/>
  <c r="F19" i="128"/>
  <c r="E19" i="128"/>
  <c r="D19" i="128"/>
  <c r="H18" i="128"/>
  <c r="G18" i="128"/>
  <c r="F18" i="128"/>
  <c r="E18" i="128"/>
  <c r="D18" i="128"/>
  <c r="H17" i="128"/>
  <c r="G17" i="128"/>
  <c r="F17" i="128"/>
  <c r="E17" i="128"/>
  <c r="D17" i="128"/>
  <c r="H16" i="128"/>
  <c r="G16" i="128"/>
  <c r="F16" i="128"/>
  <c r="E16" i="128"/>
  <c r="D16" i="128"/>
  <c r="H15" i="128"/>
  <c r="G15" i="128"/>
  <c r="F15" i="128"/>
  <c r="E15" i="128"/>
  <c r="D15" i="128"/>
  <c r="H14" i="128"/>
  <c r="G14" i="128"/>
  <c r="F14" i="128"/>
  <c r="E14" i="128"/>
  <c r="D14" i="128"/>
  <c r="H13" i="128"/>
  <c r="G13" i="128"/>
  <c r="F13" i="128"/>
  <c r="E13" i="128"/>
  <c r="D13" i="128"/>
  <c r="H12" i="128"/>
  <c r="G12" i="128"/>
  <c r="F12" i="128"/>
  <c r="E12" i="128"/>
  <c r="D12" i="128"/>
  <c r="H11" i="128"/>
  <c r="G11" i="128"/>
  <c r="F11" i="128"/>
  <c r="E11" i="128"/>
  <c r="D11" i="128"/>
  <c r="H10" i="128"/>
  <c r="G10" i="128"/>
  <c r="F10" i="128"/>
  <c r="E10" i="128"/>
  <c r="D10" i="128"/>
  <c r="H9" i="128"/>
  <c r="G9" i="128"/>
  <c r="F9" i="128"/>
  <c r="E9" i="128"/>
  <c r="D9" i="128"/>
  <c r="H8" i="128"/>
  <c r="G8" i="128"/>
  <c r="F8" i="128"/>
  <c r="E8" i="128"/>
  <c r="D8" i="128"/>
  <c r="I7" i="128"/>
  <c r="H7" i="128"/>
  <c r="G7" i="128"/>
  <c r="F7" i="128"/>
  <c r="E7" i="128"/>
  <c r="D7" i="128"/>
  <c r="C255" i="128"/>
  <c r="C254" i="128"/>
  <c r="C253" i="128"/>
  <c r="C252" i="128"/>
  <c r="C251" i="128"/>
  <c r="C250" i="128"/>
  <c r="C249" i="128"/>
  <c r="C248" i="128"/>
  <c r="C247" i="128"/>
  <c r="C246" i="128"/>
  <c r="C245" i="128"/>
  <c r="C244" i="128"/>
  <c r="C243" i="128"/>
  <c r="C242" i="128"/>
  <c r="C241" i="128"/>
  <c r="C240" i="128"/>
  <c r="C239" i="128"/>
  <c r="C238" i="128"/>
  <c r="C237" i="128"/>
  <c r="C236" i="128"/>
  <c r="C235" i="128"/>
  <c r="C234" i="128"/>
  <c r="C233" i="128"/>
  <c r="C232" i="128"/>
  <c r="C231" i="128"/>
  <c r="C230" i="128"/>
  <c r="C229" i="128"/>
  <c r="C228" i="128"/>
  <c r="C227" i="128"/>
  <c r="C226" i="128"/>
  <c r="C225" i="128"/>
  <c r="C224" i="128"/>
  <c r="C223" i="128"/>
  <c r="C222" i="128"/>
  <c r="C221" i="128"/>
  <c r="C220" i="128"/>
  <c r="C219" i="128"/>
  <c r="C218" i="128"/>
  <c r="C217" i="128"/>
  <c r="C216" i="128"/>
  <c r="C215" i="128"/>
  <c r="C214" i="128"/>
  <c r="C213" i="128"/>
  <c r="C212" i="128"/>
  <c r="C211" i="128"/>
  <c r="C210" i="128"/>
  <c r="C209" i="128"/>
  <c r="C208" i="128"/>
  <c r="C207" i="128"/>
  <c r="C206" i="128"/>
  <c r="C205" i="128"/>
  <c r="C204" i="128"/>
  <c r="C203" i="128"/>
  <c r="C202" i="128"/>
  <c r="C201" i="128"/>
  <c r="C200" i="128"/>
  <c r="C199" i="128"/>
  <c r="C198" i="128"/>
  <c r="C197" i="128"/>
  <c r="C196" i="128"/>
  <c r="C195" i="128"/>
  <c r="C194" i="128"/>
  <c r="C193" i="128"/>
  <c r="C192" i="128"/>
  <c r="C191" i="128"/>
  <c r="C190" i="128"/>
  <c r="C189" i="128"/>
  <c r="C188" i="128"/>
  <c r="C187" i="128"/>
  <c r="C186" i="128"/>
  <c r="C185" i="128"/>
  <c r="C184" i="128"/>
  <c r="C183" i="128"/>
  <c r="C182" i="128"/>
  <c r="C181" i="128"/>
  <c r="C180" i="128"/>
  <c r="C179" i="128"/>
  <c r="C178" i="128"/>
  <c r="C177" i="128"/>
  <c r="C176" i="128"/>
  <c r="C175" i="128"/>
  <c r="C174" i="128"/>
  <c r="C173" i="128"/>
  <c r="C172" i="128"/>
  <c r="C171" i="128"/>
  <c r="C170" i="128"/>
  <c r="C169" i="128"/>
  <c r="C168" i="128"/>
  <c r="C167" i="128"/>
  <c r="C166" i="128"/>
  <c r="C165" i="128"/>
  <c r="C164" i="128"/>
  <c r="C163" i="128"/>
  <c r="C162" i="128"/>
  <c r="C161" i="128"/>
  <c r="C160" i="128"/>
  <c r="C159" i="128"/>
  <c r="C158" i="128"/>
  <c r="C157" i="128"/>
  <c r="C156" i="128"/>
  <c r="C155" i="128"/>
  <c r="C154" i="128"/>
  <c r="C153" i="128"/>
  <c r="C152" i="128"/>
  <c r="C151" i="128"/>
  <c r="C150" i="128"/>
  <c r="C149" i="128"/>
  <c r="C148" i="128"/>
  <c r="C147" i="128"/>
  <c r="C146" i="128"/>
  <c r="C145" i="128"/>
  <c r="C144" i="128"/>
  <c r="C143" i="128"/>
  <c r="C142" i="128"/>
  <c r="C141" i="128"/>
  <c r="C140" i="128"/>
  <c r="C139" i="128"/>
  <c r="C138" i="128"/>
  <c r="C137" i="128"/>
  <c r="C136" i="128"/>
  <c r="C135" i="128"/>
  <c r="C134" i="128"/>
  <c r="C133" i="128"/>
  <c r="C132" i="128"/>
  <c r="C131" i="128"/>
  <c r="C130" i="128"/>
  <c r="C129" i="128"/>
  <c r="C128" i="128"/>
  <c r="C127" i="128"/>
  <c r="C126" i="128"/>
  <c r="C125" i="128"/>
  <c r="C124" i="128"/>
  <c r="C123" i="128"/>
  <c r="C122" i="128"/>
  <c r="C121" i="128"/>
  <c r="C120" i="128"/>
  <c r="C119" i="128"/>
  <c r="C118" i="128"/>
  <c r="C117" i="128"/>
  <c r="C116" i="128"/>
  <c r="C115" i="128"/>
  <c r="C114" i="128"/>
  <c r="C113" i="128"/>
  <c r="C112" i="128"/>
  <c r="C111" i="128"/>
  <c r="C110" i="128"/>
  <c r="C109" i="128"/>
  <c r="C108" i="128"/>
  <c r="C107" i="128"/>
  <c r="C106" i="128"/>
  <c r="C105" i="128"/>
  <c r="C104" i="128"/>
  <c r="C103" i="128"/>
  <c r="C102" i="128"/>
  <c r="C101" i="128"/>
  <c r="C100" i="128"/>
  <c r="C99" i="128"/>
  <c r="C98" i="128"/>
  <c r="C97" i="128"/>
  <c r="C96" i="128"/>
  <c r="C95" i="128"/>
  <c r="C94" i="128"/>
  <c r="C93" i="128"/>
  <c r="C92" i="128"/>
  <c r="C91" i="128"/>
  <c r="C90" i="128"/>
  <c r="C89" i="128"/>
  <c r="C88" i="128"/>
  <c r="C87" i="128"/>
  <c r="C86" i="128"/>
  <c r="C85" i="128"/>
  <c r="C84" i="128"/>
  <c r="C83" i="128"/>
  <c r="C82" i="128"/>
  <c r="C81" i="128"/>
  <c r="C80" i="128"/>
  <c r="C79" i="128"/>
  <c r="C78" i="128"/>
  <c r="C77" i="128"/>
  <c r="C76" i="128"/>
  <c r="C75" i="128"/>
  <c r="C74" i="128"/>
  <c r="C73" i="128"/>
  <c r="C72" i="128"/>
  <c r="C71" i="128"/>
  <c r="C70" i="128"/>
  <c r="C69" i="128"/>
  <c r="C68" i="128"/>
  <c r="C67" i="128"/>
  <c r="C66" i="128"/>
  <c r="C65" i="128"/>
  <c r="C64" i="128"/>
  <c r="C63" i="128"/>
  <c r="C62" i="128"/>
  <c r="C61" i="128"/>
  <c r="C60" i="128"/>
  <c r="C59" i="128"/>
  <c r="C58" i="128"/>
  <c r="C57" i="128"/>
  <c r="C56" i="128"/>
  <c r="C55" i="128"/>
  <c r="C54" i="128"/>
  <c r="C53" i="128"/>
  <c r="C52" i="128"/>
  <c r="C51" i="128"/>
  <c r="C50" i="128"/>
  <c r="C49" i="128"/>
  <c r="C48" i="128"/>
  <c r="C47" i="128"/>
  <c r="C46" i="128"/>
  <c r="C45" i="128"/>
  <c r="C44" i="128"/>
  <c r="C43" i="128"/>
  <c r="C42" i="128"/>
  <c r="C41" i="128"/>
  <c r="C40" i="128"/>
  <c r="C39" i="128"/>
  <c r="C38" i="128"/>
  <c r="C37" i="128"/>
  <c r="C36" i="128"/>
  <c r="C35" i="128"/>
  <c r="C34" i="128"/>
  <c r="C33" i="128"/>
  <c r="C32" i="128"/>
  <c r="C31" i="128"/>
  <c r="C30" i="128"/>
  <c r="C29" i="128"/>
  <c r="C28" i="128"/>
  <c r="C27" i="128"/>
  <c r="C26" i="128"/>
  <c r="C25" i="128"/>
  <c r="C24" i="128"/>
  <c r="C23" i="128"/>
  <c r="C22" i="128"/>
  <c r="C21" i="128"/>
  <c r="C20" i="128"/>
  <c r="C19" i="128"/>
  <c r="C18" i="128"/>
  <c r="C17" i="128"/>
  <c r="C16" i="128"/>
  <c r="C15" i="128"/>
  <c r="C14" i="128"/>
  <c r="C13" i="128"/>
  <c r="C12" i="128"/>
  <c r="C11" i="128"/>
  <c r="C10" i="128"/>
  <c r="C9" i="128"/>
  <c r="C8" i="128"/>
  <c r="C7" i="128"/>
  <c r="C2" i="119"/>
  <c r="C4" i="119"/>
  <c r="E7" i="119"/>
  <c r="E8" i="119"/>
  <c r="L183" i="130" l="1"/>
  <c r="R277" i="130"/>
  <c r="M197" i="130"/>
  <c r="S295" i="130"/>
  <c r="N211" i="130"/>
  <c r="S298" i="130"/>
  <c r="I7" i="130"/>
  <c r="J7" i="130" s="1"/>
  <c r="O221" i="130"/>
  <c r="U343" i="130"/>
  <c r="I147" i="130"/>
  <c r="O224" i="130"/>
  <c r="W387" i="130"/>
  <c r="J160" i="130"/>
  <c r="P246" i="130"/>
  <c r="Y434" i="130"/>
  <c r="K165" i="130"/>
  <c r="Q263" i="130"/>
  <c r="AB525" i="130"/>
  <c r="K166" i="130"/>
  <c r="D3642" i="132"/>
  <c r="G3643" i="132"/>
  <c r="D3825" i="132"/>
  <c r="G3826" i="132"/>
  <c r="C3872" i="132"/>
  <c r="D2" i="130"/>
  <c r="E16" i="105" s="1"/>
  <c r="C20" i="130"/>
  <c r="C28" i="130" s="1"/>
  <c r="AL869" i="130"/>
  <c r="AL864" i="130"/>
  <c r="AL853" i="130"/>
  <c r="AL848" i="130"/>
  <c r="AK835" i="130"/>
  <c r="AK820" i="130"/>
  <c r="AK819" i="130"/>
  <c r="AK804" i="130"/>
  <c r="AK803" i="130"/>
  <c r="AJ790" i="130"/>
  <c r="AJ789" i="130"/>
  <c r="AL874" i="130"/>
  <c r="AL859" i="130"/>
  <c r="AL858" i="130"/>
  <c r="AL843" i="130"/>
  <c r="AL842" i="130"/>
  <c r="AK834" i="130"/>
  <c r="AK821" i="130"/>
  <c r="AK818" i="130"/>
  <c r="AK805" i="130"/>
  <c r="AJ791" i="130"/>
  <c r="AJ788" i="130"/>
  <c r="AL873" i="130"/>
  <c r="AL860" i="130"/>
  <c r="AL857" i="130"/>
  <c r="AL844" i="130"/>
  <c r="AL841" i="130"/>
  <c r="AK831" i="130"/>
  <c r="AK824" i="130"/>
  <c r="AK815" i="130"/>
  <c r="AK808" i="130"/>
  <c r="AK802" i="130"/>
  <c r="AJ794" i="130"/>
  <c r="AJ785" i="130"/>
  <c r="AL870" i="130"/>
  <c r="AL863" i="130"/>
  <c r="AL854" i="130"/>
  <c r="AL847" i="130"/>
  <c r="AK833" i="130"/>
  <c r="AK822" i="130"/>
  <c r="AL872" i="130"/>
  <c r="AL861" i="130"/>
  <c r="AL856" i="130"/>
  <c r="AL845" i="130"/>
  <c r="AK828" i="130"/>
  <c r="AK827" i="130"/>
  <c r="AK812" i="130"/>
  <c r="AK811" i="130"/>
  <c r="AJ797" i="130"/>
  <c r="AJ782" i="130"/>
  <c r="AJ781" i="130"/>
  <c r="AL867" i="130"/>
  <c r="AL866" i="130"/>
  <c r="AL851" i="130"/>
  <c r="AL850" i="130"/>
  <c r="AL840" i="130"/>
  <c r="AK829" i="130"/>
  <c r="AK826" i="130"/>
  <c r="AK813" i="130"/>
  <c r="AK810" i="130"/>
  <c r="AJ796" i="130"/>
  <c r="AJ783" i="130"/>
  <c r="AJ780" i="130"/>
  <c r="AL846" i="130"/>
  <c r="AJ784" i="130"/>
  <c r="AJ774" i="130"/>
  <c r="AJ773" i="130"/>
  <c r="AI756" i="130"/>
  <c r="AI749" i="130"/>
  <c r="AL852" i="130"/>
  <c r="AK832" i="130"/>
  <c r="AK806" i="130"/>
  <c r="AJ793" i="130"/>
  <c r="AJ775" i="130"/>
  <c r="AJ772" i="130"/>
  <c r="AI758" i="130"/>
  <c r="AI747" i="130"/>
  <c r="AL855" i="130"/>
  <c r="AK809" i="130"/>
  <c r="AJ787" i="130"/>
  <c r="AJ778" i="130"/>
  <c r="AJ769" i="130"/>
  <c r="AI753" i="130"/>
  <c r="AI752" i="130"/>
  <c r="AL849" i="130"/>
  <c r="AK823" i="130"/>
  <c r="AJ792" i="130"/>
  <c r="AJ776" i="130"/>
  <c r="AJ771" i="130"/>
  <c r="AI754" i="130"/>
  <c r="AI751" i="130"/>
  <c r="AL871" i="130"/>
  <c r="AK830" i="130"/>
  <c r="AJ766" i="130"/>
  <c r="AI757" i="130"/>
  <c r="AI748" i="130"/>
  <c r="AI741" i="130"/>
  <c r="AL862" i="130"/>
  <c r="AK825" i="130"/>
  <c r="AK817" i="130"/>
  <c r="AK807" i="130"/>
  <c r="AJ786" i="130"/>
  <c r="AJ777" i="130"/>
  <c r="AJ770" i="130"/>
  <c r="AI760" i="130"/>
  <c r="AI745" i="130"/>
  <c r="AI744" i="130"/>
  <c r="AL868" i="130"/>
  <c r="AJ795" i="130"/>
  <c r="AJ779" i="130"/>
  <c r="AJ768" i="130"/>
  <c r="AI759" i="130"/>
  <c r="AI746" i="130"/>
  <c r="AI743" i="130"/>
  <c r="AI737" i="130"/>
  <c r="AI731" i="130"/>
  <c r="AH720" i="130"/>
  <c r="AH713" i="130"/>
  <c r="AH704" i="130"/>
  <c r="AH697" i="130"/>
  <c r="AH694" i="130"/>
  <c r="AG688" i="130"/>
  <c r="AG675" i="130"/>
  <c r="AG672" i="130"/>
  <c r="AF650" i="130"/>
  <c r="AF645" i="130"/>
  <c r="AF634" i="130"/>
  <c r="AF629" i="130"/>
  <c r="AF627" i="130"/>
  <c r="AE620" i="130"/>
  <c r="AE609" i="130"/>
  <c r="AE604" i="130"/>
  <c r="AE595" i="130"/>
  <c r="AD583" i="130"/>
  <c r="AD582" i="130"/>
  <c r="AD567" i="130"/>
  <c r="AD566" i="130"/>
  <c r="AC558" i="130"/>
  <c r="AK814" i="130"/>
  <c r="AJ767" i="130"/>
  <c r="AJ765" i="130"/>
  <c r="AI739" i="130"/>
  <c r="AI733" i="130"/>
  <c r="AH722" i="130"/>
  <c r="AH711" i="130"/>
  <c r="AH706" i="130"/>
  <c r="AH695" i="130"/>
  <c r="AG685" i="130"/>
  <c r="AG678" i="130"/>
  <c r="AG669" i="130"/>
  <c r="AG662" i="130"/>
  <c r="AF655" i="130"/>
  <c r="AF640" i="130"/>
  <c r="AF639" i="130"/>
  <c r="AE615" i="130"/>
  <c r="AE614" i="130"/>
  <c r="AE599" i="130"/>
  <c r="AE598" i="130"/>
  <c r="AD584" i="130"/>
  <c r="AD581" i="130"/>
  <c r="AD568" i="130"/>
  <c r="AD565" i="130"/>
  <c r="AC555" i="130"/>
  <c r="AI734" i="130"/>
  <c r="AH717" i="130"/>
  <c r="AH716" i="130"/>
  <c r="AH701" i="130"/>
  <c r="AH700" i="130"/>
  <c r="AG687" i="130"/>
  <c r="AG676" i="130"/>
  <c r="AG671" i="130"/>
  <c r="AF654" i="130"/>
  <c r="AF641" i="130"/>
  <c r="AF638" i="130"/>
  <c r="AE616" i="130"/>
  <c r="AE613" i="130"/>
  <c r="AE600" i="130"/>
  <c r="AE597" i="130"/>
  <c r="AD587" i="130"/>
  <c r="AD578" i="130"/>
  <c r="AD571" i="130"/>
  <c r="AC557" i="130"/>
  <c r="AI735" i="130"/>
  <c r="AI732" i="130"/>
  <c r="AH718" i="130"/>
  <c r="AH715" i="130"/>
  <c r="AH702" i="130"/>
  <c r="AH699" i="130"/>
  <c r="AG682" i="130"/>
  <c r="AG681" i="130"/>
  <c r="AG666" i="130"/>
  <c r="AG665" i="130"/>
  <c r="AG660" i="130"/>
  <c r="AF651" i="130"/>
  <c r="AF644" i="130"/>
  <c r="AF635" i="130"/>
  <c r="AF628" i="130"/>
  <c r="AE619" i="130"/>
  <c r="AE610" i="130"/>
  <c r="AE603" i="130"/>
  <c r="AD585" i="130"/>
  <c r="AD580" i="130"/>
  <c r="AD569" i="130"/>
  <c r="AI750" i="130"/>
  <c r="AI742" i="130"/>
  <c r="AI738" i="130"/>
  <c r="AH721" i="130"/>
  <c r="AH712" i="130"/>
  <c r="AH705" i="130"/>
  <c r="AH696" i="130"/>
  <c r="AG683" i="130"/>
  <c r="AG680" i="130"/>
  <c r="AG667" i="130"/>
  <c r="AG664" i="130"/>
  <c r="AF653" i="130"/>
  <c r="AF642" i="130"/>
  <c r="AF637" i="130"/>
  <c r="AE617" i="130"/>
  <c r="AE612" i="130"/>
  <c r="AE601" i="130"/>
  <c r="AE596" i="130"/>
  <c r="AD590" i="130"/>
  <c r="AD575" i="130"/>
  <c r="AD574" i="130"/>
  <c r="AD564" i="130"/>
  <c r="AC553" i="130"/>
  <c r="AL865" i="130"/>
  <c r="AI740" i="130"/>
  <c r="AI730" i="130"/>
  <c r="AI729" i="130"/>
  <c r="AH724" i="130"/>
  <c r="AH709" i="130"/>
  <c r="AH708" i="130"/>
  <c r="AG684" i="130"/>
  <c r="AG679" i="130"/>
  <c r="AG668" i="130"/>
  <c r="AG663" i="130"/>
  <c r="AF649" i="130"/>
  <c r="AF646" i="130"/>
  <c r="AF633" i="130"/>
  <c r="AF630" i="130"/>
  <c r="AE621" i="130"/>
  <c r="AE608" i="130"/>
  <c r="AE605" i="130"/>
  <c r="AD586" i="130"/>
  <c r="AD579" i="130"/>
  <c r="AD570" i="130"/>
  <c r="AC554" i="130"/>
  <c r="AK816" i="130"/>
  <c r="AI755" i="130"/>
  <c r="AH723" i="130"/>
  <c r="AH710" i="130"/>
  <c r="AH707" i="130"/>
  <c r="AG689" i="130"/>
  <c r="AG674" i="130"/>
  <c r="AG673" i="130"/>
  <c r="AF652" i="130"/>
  <c r="AF643" i="130"/>
  <c r="AF636" i="130"/>
  <c r="AE618" i="130"/>
  <c r="AE611" i="130"/>
  <c r="AE602" i="130"/>
  <c r="AD588" i="130"/>
  <c r="AD577" i="130"/>
  <c r="AD572" i="130"/>
  <c r="AC559" i="130"/>
  <c r="AG670" i="130"/>
  <c r="AF631" i="130"/>
  <c r="AE607" i="130"/>
  <c r="AC551" i="130"/>
  <c r="AC550" i="130"/>
  <c r="AC537" i="130"/>
  <c r="AB523" i="130"/>
  <c r="AB520" i="130"/>
  <c r="AB507" i="130"/>
  <c r="AB505" i="130"/>
  <c r="AA495" i="130"/>
  <c r="AA490" i="130"/>
  <c r="AA479" i="130"/>
  <c r="Z468" i="130"/>
  <c r="Z461" i="130"/>
  <c r="Z452" i="130"/>
  <c r="Y439" i="130"/>
  <c r="Y436" i="130"/>
  <c r="X414" i="130"/>
  <c r="X409" i="130"/>
  <c r="W389" i="130"/>
  <c r="W384" i="130"/>
  <c r="W375" i="130"/>
  <c r="V363" i="130"/>
  <c r="V362" i="130"/>
  <c r="V352" i="130"/>
  <c r="U341" i="130"/>
  <c r="U338" i="130"/>
  <c r="T324" i="130"/>
  <c r="AH714" i="130"/>
  <c r="AG686" i="130"/>
  <c r="AE622" i="130"/>
  <c r="AD576" i="130"/>
  <c r="AC547" i="130"/>
  <c r="AC540" i="130"/>
  <c r="AC534" i="130"/>
  <c r="AB526" i="130"/>
  <c r="AB517" i="130"/>
  <c r="AB510" i="130"/>
  <c r="AA500" i="130"/>
  <c r="AA485" i="130"/>
  <c r="AA484" i="130"/>
  <c r="Z470" i="130"/>
  <c r="Z459" i="130"/>
  <c r="Z454" i="130"/>
  <c r="Y442" i="130"/>
  <c r="Y433" i="130"/>
  <c r="Y426" i="130"/>
  <c r="X419" i="130"/>
  <c r="X404" i="130"/>
  <c r="X403" i="130"/>
  <c r="W394" i="130"/>
  <c r="W379" i="130"/>
  <c r="W378" i="130"/>
  <c r="V364" i="130"/>
  <c r="V361" i="130"/>
  <c r="U344" i="130"/>
  <c r="U335" i="130"/>
  <c r="T321" i="130"/>
  <c r="AG677" i="130"/>
  <c r="AE606" i="130"/>
  <c r="AC549" i="130"/>
  <c r="AC538" i="130"/>
  <c r="AB524" i="130"/>
  <c r="AB519" i="130"/>
  <c r="AB508" i="130"/>
  <c r="AA499" i="130"/>
  <c r="AA486" i="130"/>
  <c r="AA483" i="130"/>
  <c r="Z465" i="130"/>
  <c r="Z464" i="130"/>
  <c r="Y440" i="130"/>
  <c r="Y435" i="130"/>
  <c r="X418" i="130"/>
  <c r="W418" i="130" s="1"/>
  <c r="X405" i="130"/>
  <c r="X402" i="130"/>
  <c r="W393" i="130"/>
  <c r="V393" i="130" s="1"/>
  <c r="W380" i="130"/>
  <c r="W377" i="130"/>
  <c r="V367" i="130"/>
  <c r="V358" i="130"/>
  <c r="U342" i="130"/>
  <c r="U337" i="130"/>
  <c r="T323" i="130"/>
  <c r="AG661" i="130"/>
  <c r="AC552" i="130"/>
  <c r="AC544" i="130"/>
  <c r="AC543" i="130"/>
  <c r="AB529" i="130"/>
  <c r="AB514" i="130"/>
  <c r="AB513" i="130"/>
  <c r="AA496" i="130"/>
  <c r="AA489" i="130"/>
  <c r="AA480" i="130"/>
  <c r="Z466" i="130"/>
  <c r="Z463" i="130"/>
  <c r="Y445" i="130"/>
  <c r="Y430" i="130"/>
  <c r="Y429" i="130"/>
  <c r="Y424" i="130"/>
  <c r="X415" i="130"/>
  <c r="X408" i="130"/>
  <c r="W390" i="130"/>
  <c r="W383" i="130"/>
  <c r="V365" i="130"/>
  <c r="V360" i="130"/>
  <c r="U347" i="130"/>
  <c r="U332" i="130"/>
  <c r="U331" i="130"/>
  <c r="T318" i="130"/>
  <c r="T317" i="130"/>
  <c r="AH719" i="130"/>
  <c r="AD589" i="130"/>
  <c r="AC589" i="130" s="1"/>
  <c r="AC556" i="130"/>
  <c r="AC545" i="130"/>
  <c r="AC542" i="130"/>
  <c r="AB528" i="130"/>
  <c r="AA528" i="130" s="1"/>
  <c r="AB515" i="130"/>
  <c r="AB512" i="130"/>
  <c r="AA498" i="130"/>
  <c r="AA487" i="130"/>
  <c r="AA482" i="130"/>
  <c r="Z469" i="130"/>
  <c r="Z460" i="130"/>
  <c r="Z453" i="130"/>
  <c r="Z450" i="130"/>
  <c r="Y444" i="130"/>
  <c r="X444" i="130" s="1"/>
  <c r="Y431" i="130"/>
  <c r="Y428" i="130"/>
  <c r="X417" i="130"/>
  <c r="X406" i="130"/>
  <c r="X401" i="130"/>
  <c r="X399" i="130"/>
  <c r="W392" i="130"/>
  <c r="W381" i="130"/>
  <c r="W376" i="130"/>
  <c r="V370" i="130"/>
  <c r="V355" i="130"/>
  <c r="V354" i="130"/>
  <c r="U346" i="130"/>
  <c r="U333" i="130"/>
  <c r="T319" i="130"/>
  <c r="T316" i="130"/>
  <c r="AH698" i="130"/>
  <c r="AF648" i="130"/>
  <c r="AC546" i="130"/>
  <c r="AC541" i="130"/>
  <c r="AB527" i="130"/>
  <c r="AB516" i="130"/>
  <c r="AB511" i="130"/>
  <c r="AA494" i="130"/>
  <c r="AA491" i="130"/>
  <c r="AA478" i="130"/>
  <c r="AA477" i="130"/>
  <c r="Z472" i="130"/>
  <c r="Z457" i="130"/>
  <c r="Z456" i="130"/>
  <c r="Y443" i="130"/>
  <c r="Y432" i="130"/>
  <c r="Y427" i="130"/>
  <c r="X413" i="130"/>
  <c r="X410" i="130"/>
  <c r="W388" i="130"/>
  <c r="W385" i="130"/>
  <c r="V366" i="130"/>
  <c r="V359" i="130"/>
  <c r="U345" i="130"/>
  <c r="U334" i="130"/>
  <c r="T320" i="130"/>
  <c r="T315" i="130"/>
  <c r="AI736" i="130"/>
  <c r="AH703" i="130"/>
  <c r="AF647" i="130"/>
  <c r="AD573" i="130"/>
  <c r="AC536" i="130"/>
  <c r="AC535" i="130"/>
  <c r="AB522" i="130"/>
  <c r="AB521" i="130"/>
  <c r="AB506" i="130"/>
  <c r="AA497" i="130"/>
  <c r="AA488" i="130"/>
  <c r="AA481" i="130"/>
  <c r="Z471" i="130"/>
  <c r="Z458" i="130"/>
  <c r="Z455" i="130"/>
  <c r="Y438" i="130"/>
  <c r="Y437" i="130"/>
  <c r="X416" i="130"/>
  <c r="X407" i="130"/>
  <c r="X400" i="130"/>
  <c r="W391" i="130"/>
  <c r="W382" i="130"/>
  <c r="V368" i="130"/>
  <c r="V357" i="130"/>
  <c r="U340" i="130"/>
  <c r="U339" i="130"/>
  <c r="F121" i="130"/>
  <c r="I145" i="130"/>
  <c r="J155" i="130"/>
  <c r="L181" i="130"/>
  <c r="M195" i="130"/>
  <c r="N205" i="130"/>
  <c r="N208" i="130"/>
  <c r="O222" i="130"/>
  <c r="O223" i="130"/>
  <c r="P247" i="130"/>
  <c r="O246" i="130" s="1"/>
  <c r="Q254" i="130"/>
  <c r="Q261" i="130"/>
  <c r="R271" i="130"/>
  <c r="R282" i="130"/>
  <c r="S296" i="130"/>
  <c r="S297" i="130"/>
  <c r="U336" i="130"/>
  <c r="V369" i="130"/>
  <c r="U369" i="130" s="1"/>
  <c r="Z467" i="130"/>
  <c r="AB518" i="130"/>
  <c r="AF632" i="130"/>
  <c r="F122" i="130"/>
  <c r="G128" i="130"/>
  <c r="H135" i="130"/>
  <c r="H137" i="130"/>
  <c r="I148" i="130"/>
  <c r="J154" i="130"/>
  <c r="J157" i="130"/>
  <c r="K170" i="130"/>
  <c r="L184" i="130"/>
  <c r="M198" i="130"/>
  <c r="N206" i="130"/>
  <c r="N207" i="130"/>
  <c r="O219" i="130"/>
  <c r="O228" i="130"/>
  <c r="P235" i="130"/>
  <c r="P237" i="130"/>
  <c r="P242" i="130"/>
  <c r="Q264" i="130"/>
  <c r="R270" i="130"/>
  <c r="R273" i="130"/>
  <c r="R280" i="130"/>
  <c r="S291" i="130"/>
  <c r="S302" i="130"/>
  <c r="I144" i="130"/>
  <c r="I149" i="130"/>
  <c r="K168" i="130"/>
  <c r="L185" i="130"/>
  <c r="M199" i="130"/>
  <c r="N212" i="130"/>
  <c r="O226" i="130"/>
  <c r="P244" i="130"/>
  <c r="Q265" i="130"/>
  <c r="R283" i="130"/>
  <c r="S293" i="130"/>
  <c r="S300" i="130"/>
  <c r="T312" i="130"/>
  <c r="U330" i="130"/>
  <c r="AC539" i="130"/>
  <c r="G129" i="130"/>
  <c r="H138" i="130"/>
  <c r="K171" i="130"/>
  <c r="L180" i="130"/>
  <c r="M194" i="130"/>
  <c r="N210" i="130"/>
  <c r="O229" i="130"/>
  <c r="P238" i="130"/>
  <c r="P241" i="130"/>
  <c r="Q255" i="130"/>
  <c r="Q260" i="130"/>
  <c r="R284" i="130"/>
  <c r="S289" i="130"/>
  <c r="S290" i="130"/>
  <c r="S303" i="130"/>
  <c r="V356" i="130"/>
  <c r="X411" i="130"/>
  <c r="Z462" i="130"/>
  <c r="AA492" i="130"/>
  <c r="G130" i="130"/>
  <c r="H139" i="130"/>
  <c r="I146" i="130"/>
  <c r="J158" i="130"/>
  <c r="K172" i="130"/>
  <c r="L182" i="130"/>
  <c r="M190" i="130"/>
  <c r="M196" i="130"/>
  <c r="N213" i="130"/>
  <c r="O230" i="130"/>
  <c r="P239" i="130"/>
  <c r="P240" i="130"/>
  <c r="Q253" i="130"/>
  <c r="Q262" i="130"/>
  <c r="R274" i="130"/>
  <c r="R279" i="130"/>
  <c r="S304" i="130"/>
  <c r="T322" i="130"/>
  <c r="X412" i="130"/>
  <c r="AA493" i="130"/>
  <c r="AC548" i="130"/>
  <c r="F120" i="130"/>
  <c r="G127" i="130"/>
  <c r="J156" i="130"/>
  <c r="K167" i="130"/>
  <c r="L177" i="130"/>
  <c r="L179" i="130"/>
  <c r="M193" i="130"/>
  <c r="N204" i="130"/>
  <c r="N214" i="130"/>
  <c r="O220" i="130"/>
  <c r="O225" i="130"/>
  <c r="P245" i="130"/>
  <c r="Q256" i="130"/>
  <c r="Q259" i="130"/>
  <c r="R272" i="130"/>
  <c r="R281" i="130"/>
  <c r="S294" i="130"/>
  <c r="S299" i="130"/>
  <c r="T309" i="130"/>
  <c r="T311" i="130"/>
  <c r="T313" i="130"/>
  <c r="T325" i="130"/>
  <c r="V353" i="130"/>
  <c r="Y425" i="130"/>
  <c r="Z451" i="130"/>
  <c r="H136" i="130"/>
  <c r="J159" i="130"/>
  <c r="I159" i="130" s="1"/>
  <c r="K169" i="130"/>
  <c r="L178" i="130"/>
  <c r="M191" i="130"/>
  <c r="M192" i="130"/>
  <c r="N209" i="130"/>
  <c r="O227" i="130"/>
  <c r="P236" i="130"/>
  <c r="P243" i="130"/>
  <c r="Q252" i="130"/>
  <c r="Q257" i="130"/>
  <c r="Q258" i="130"/>
  <c r="R275" i="130"/>
  <c r="R278" i="130"/>
  <c r="S292" i="130"/>
  <c r="S301" i="130"/>
  <c r="T310" i="130"/>
  <c r="T314" i="130"/>
  <c r="W386" i="130"/>
  <c r="Y441" i="130"/>
  <c r="AB509" i="130"/>
  <c r="C15" i="119"/>
  <c r="K253" i="128"/>
  <c r="K249" i="128"/>
  <c r="K247" i="128"/>
  <c r="K245" i="128"/>
  <c r="K237" i="128"/>
  <c r="K233" i="128"/>
  <c r="K232" i="128"/>
  <c r="K226" i="128"/>
  <c r="K222" i="128"/>
  <c r="K215" i="128"/>
  <c r="K212" i="128"/>
  <c r="K204" i="128"/>
  <c r="K196" i="128"/>
  <c r="K188" i="128"/>
  <c r="K180" i="128"/>
  <c r="K177" i="128"/>
  <c r="K172" i="128"/>
  <c r="K170" i="128"/>
  <c r="K166" i="128"/>
  <c r="K164" i="128"/>
  <c r="K158" i="128"/>
  <c r="K155" i="128"/>
  <c r="K137" i="128"/>
  <c r="K129" i="128"/>
  <c r="K125" i="128"/>
  <c r="K121" i="128"/>
  <c r="K117" i="128"/>
  <c r="K113" i="128"/>
  <c r="K109" i="128"/>
  <c r="K105" i="128"/>
  <c r="K90" i="128"/>
  <c r="K73" i="128"/>
  <c r="K65" i="128"/>
  <c r="K63" i="128"/>
  <c r="K60" i="128"/>
  <c r="K59" i="128"/>
  <c r="K57" i="128"/>
  <c r="K51" i="128"/>
  <c r="K49" i="128"/>
  <c r="K42" i="128"/>
  <c r="K40" i="128"/>
  <c r="K36" i="128"/>
  <c r="K32" i="128"/>
  <c r="K28" i="128"/>
  <c r="K25" i="128"/>
  <c r="K22" i="128"/>
  <c r="K17" i="128"/>
  <c r="K14" i="128"/>
  <c r="B8" i="128"/>
  <c r="B9" i="128" s="1"/>
  <c r="P10" i="105"/>
  <c r="Y471" i="130" l="1"/>
  <c r="E121" i="130"/>
  <c r="AJ834" i="130"/>
  <c r="C40" i="130"/>
  <c r="D17" i="130"/>
  <c r="P264" i="130"/>
  <c r="L198" i="130"/>
  <c r="Q283" i="130"/>
  <c r="K184" i="130"/>
  <c r="AF688" i="130"/>
  <c r="D3641" i="132"/>
  <c r="G3642" i="132"/>
  <c r="D3824" i="132"/>
  <c r="G3825" i="132"/>
  <c r="C3873" i="132"/>
  <c r="D18" i="130"/>
  <c r="C51" i="130"/>
  <c r="C1141" i="130" s="1"/>
  <c r="C1205" i="130" s="1"/>
  <c r="E17" i="130"/>
  <c r="F17" i="130" s="1"/>
  <c r="G17" i="130" s="1"/>
  <c r="H17" i="130" s="1"/>
  <c r="I17" i="130" s="1"/>
  <c r="J17" i="130" s="1"/>
  <c r="K17" i="130" s="1"/>
  <c r="L17" i="130" s="1"/>
  <c r="M17" i="130" s="1"/>
  <c r="N17" i="130" s="1"/>
  <c r="O17" i="130" s="1"/>
  <c r="P17" i="130" s="1"/>
  <c r="Q17" i="130" s="1"/>
  <c r="R17" i="130" s="1"/>
  <c r="S17" i="130" s="1"/>
  <c r="T17" i="130" s="1"/>
  <c r="U17" i="130" s="1"/>
  <c r="V17" i="130" s="1"/>
  <c r="W17" i="130" s="1"/>
  <c r="X17" i="130" s="1"/>
  <c r="Y17" i="130" s="1"/>
  <c r="Z17" i="130" s="1"/>
  <c r="AA17" i="130" s="1"/>
  <c r="AB17" i="130" s="1"/>
  <c r="AC17" i="130" s="1"/>
  <c r="AD17" i="130" s="1"/>
  <c r="AE17" i="130" s="1"/>
  <c r="AF17" i="130" s="1"/>
  <c r="AG17" i="130" s="1"/>
  <c r="AH17" i="130" s="1"/>
  <c r="AI17" i="130" s="1"/>
  <c r="AJ17" i="130" s="1"/>
  <c r="AK17" i="130" s="1"/>
  <c r="M213" i="130"/>
  <c r="R303" i="130"/>
  <c r="N229" i="130"/>
  <c r="AG723" i="130"/>
  <c r="AE654" i="130"/>
  <c r="AB558" i="130"/>
  <c r="AD621" i="130"/>
  <c r="J171" i="130"/>
  <c r="S324" i="130"/>
  <c r="AH759" i="130"/>
  <c r="AK873" i="130"/>
  <c r="G138" i="130"/>
  <c r="T346" i="130"/>
  <c r="F129" i="130"/>
  <c r="H148" i="130"/>
  <c r="Z499" i="130"/>
  <c r="AI796" i="130"/>
  <c r="K10" i="128"/>
  <c r="K13" i="128"/>
  <c r="K18" i="128"/>
  <c r="K29" i="128"/>
  <c r="L28" i="128" s="1"/>
  <c r="M28" i="128" s="1"/>
  <c r="K37" i="128"/>
  <c r="L36" i="128" s="1"/>
  <c r="M36" i="128" s="1"/>
  <c r="K53" i="128"/>
  <c r="L53" i="128" s="1"/>
  <c r="M53" i="128" s="1"/>
  <c r="K61" i="128"/>
  <c r="L60" i="128" s="1"/>
  <c r="M60" i="128" s="1"/>
  <c r="K69" i="128"/>
  <c r="K217" i="128"/>
  <c r="K255" i="128"/>
  <c r="K26" i="128"/>
  <c r="L26" i="128" s="1"/>
  <c r="M26" i="128" s="1"/>
  <c r="K50" i="128"/>
  <c r="L50" i="128" s="1"/>
  <c r="M50" i="128" s="1"/>
  <c r="K77" i="128"/>
  <c r="K85" i="128"/>
  <c r="K96" i="128"/>
  <c r="K104" i="128"/>
  <c r="L104" i="128" s="1"/>
  <c r="M104" i="128" s="1"/>
  <c r="K112" i="128"/>
  <c r="K120" i="128"/>
  <c r="L120" i="128" s="1"/>
  <c r="M120" i="128" s="1"/>
  <c r="K128" i="128"/>
  <c r="K136" i="128"/>
  <c r="L136" i="128" s="1"/>
  <c r="M136" i="128" s="1"/>
  <c r="K152" i="128"/>
  <c r="L152" i="128" s="1"/>
  <c r="M152" i="128" s="1"/>
  <c r="K241" i="128"/>
  <c r="K167" i="128"/>
  <c r="L166" i="128" s="1"/>
  <c r="M166" i="128" s="1"/>
  <c r="K8" i="128"/>
  <c r="K54" i="128"/>
  <c r="K16" i="128"/>
  <c r="K153" i="128"/>
  <c r="L153" i="128" s="1"/>
  <c r="M153" i="128" s="1"/>
  <c r="K78" i="128"/>
  <c r="K15" i="128"/>
  <c r="L14" i="128" s="1"/>
  <c r="M14" i="128" s="1"/>
  <c r="K24" i="128"/>
  <c r="L24" i="128" s="1"/>
  <c r="M24" i="128" s="1"/>
  <c r="K41" i="128"/>
  <c r="L41" i="128" s="1"/>
  <c r="M41" i="128" s="1"/>
  <c r="K46" i="128"/>
  <c r="K72" i="128"/>
  <c r="K75" i="128"/>
  <c r="K81" i="128"/>
  <c r="K89" i="128"/>
  <c r="L89" i="128" s="1"/>
  <c r="M89" i="128" s="1"/>
  <c r="K92" i="128"/>
  <c r="K100" i="128"/>
  <c r="L99" i="128" s="1"/>
  <c r="M99" i="128" s="1"/>
  <c r="K108" i="128"/>
  <c r="L108" i="128" s="1"/>
  <c r="M108" i="128" s="1"/>
  <c r="K116" i="128"/>
  <c r="L116" i="128" s="1"/>
  <c r="M116" i="128" s="1"/>
  <c r="K124" i="128"/>
  <c r="L124" i="128" s="1"/>
  <c r="M124" i="128" s="1"/>
  <c r="K132" i="128"/>
  <c r="K140" i="128"/>
  <c r="K148" i="128"/>
  <c r="K156" i="128"/>
  <c r="L155" i="128" s="1"/>
  <c r="M155" i="128" s="1"/>
  <c r="K159" i="128"/>
  <c r="L158" i="128" s="1"/>
  <c r="M158" i="128" s="1"/>
  <c r="K173" i="128"/>
  <c r="L172" i="128" s="1"/>
  <c r="M172" i="128" s="1"/>
  <c r="K181" i="128"/>
  <c r="L180" i="128" s="1"/>
  <c r="M180" i="128" s="1"/>
  <c r="K187" i="128"/>
  <c r="L187" i="128" s="1"/>
  <c r="M187" i="128" s="1"/>
  <c r="K189" i="128"/>
  <c r="L188" i="128" s="1"/>
  <c r="M188" i="128" s="1"/>
  <c r="K195" i="128"/>
  <c r="L195" i="128" s="1"/>
  <c r="M195" i="128" s="1"/>
  <c r="K197" i="128"/>
  <c r="K203" i="128"/>
  <c r="L203" i="128" s="1"/>
  <c r="M203" i="128" s="1"/>
  <c r="K205" i="128"/>
  <c r="L204" i="128" s="1"/>
  <c r="M204" i="128" s="1"/>
  <c r="K213" i="128"/>
  <c r="L212" i="128" s="1"/>
  <c r="M212" i="128" s="1"/>
  <c r="K224" i="128"/>
  <c r="K227" i="128"/>
  <c r="L226" i="128" s="1"/>
  <c r="M226" i="128" s="1"/>
  <c r="K11" i="128"/>
  <c r="K21" i="128"/>
  <c r="K161" i="128"/>
  <c r="K183" i="128"/>
  <c r="K221" i="128"/>
  <c r="L221" i="128" s="1"/>
  <c r="M221" i="128" s="1"/>
  <c r="K235" i="128"/>
  <c r="K7" i="128"/>
  <c r="K20" i="128"/>
  <c r="K38" i="128"/>
  <c r="K68" i="128"/>
  <c r="K71" i="128"/>
  <c r="K80" i="128"/>
  <c r="K88" i="128"/>
  <c r="K91" i="128"/>
  <c r="K99" i="128"/>
  <c r="K131" i="128"/>
  <c r="K139" i="128"/>
  <c r="K220" i="128"/>
  <c r="K223" i="128"/>
  <c r="L222" i="128" s="1"/>
  <c r="M222" i="128" s="1"/>
  <c r="K45" i="128"/>
  <c r="K144" i="128"/>
  <c r="K185" i="128"/>
  <c r="K191" i="128"/>
  <c r="K199" i="128"/>
  <c r="K201" i="128"/>
  <c r="K207" i="128"/>
  <c r="K209" i="128"/>
  <c r="K231" i="128"/>
  <c r="L231" i="128" s="1"/>
  <c r="M231" i="128" s="1"/>
  <c r="K238" i="128"/>
  <c r="L237" i="128" s="1"/>
  <c r="M237" i="128" s="1"/>
  <c r="L232" i="128"/>
  <c r="M232" i="128" s="1"/>
  <c r="K74" i="128"/>
  <c r="L73" i="128" s="1"/>
  <c r="M73" i="128" s="1"/>
  <c r="K149" i="128"/>
  <c r="K160" i="128"/>
  <c r="K193" i="128"/>
  <c r="K228" i="128"/>
  <c r="K33" i="128"/>
  <c r="K34" i="128"/>
  <c r="K64" i="128"/>
  <c r="L64" i="128" s="1"/>
  <c r="M64" i="128" s="1"/>
  <c r="K67" i="128"/>
  <c r="K87" i="128"/>
  <c r="K165" i="128"/>
  <c r="L164" i="128" s="1"/>
  <c r="M164" i="128" s="1"/>
  <c r="K168" i="128"/>
  <c r="K219" i="128"/>
  <c r="K236" i="128"/>
  <c r="L235" i="128" s="1"/>
  <c r="M235" i="128" s="1"/>
  <c r="K251" i="128"/>
  <c r="K12" i="128"/>
  <c r="K55" i="128"/>
  <c r="L54" i="128" s="1"/>
  <c r="M54" i="128" s="1"/>
  <c r="K58" i="128"/>
  <c r="K84" i="128"/>
  <c r="K95" i="128"/>
  <c r="K135" i="128"/>
  <c r="K176" i="128"/>
  <c r="L176" i="128" s="1"/>
  <c r="M176" i="128" s="1"/>
  <c r="K184" i="128"/>
  <c r="K192" i="128"/>
  <c r="K200" i="128"/>
  <c r="L199" i="128" s="1"/>
  <c r="M199" i="128" s="1"/>
  <c r="K208" i="128"/>
  <c r="K216" i="128"/>
  <c r="L216" i="128" s="1"/>
  <c r="M216" i="128" s="1"/>
  <c r="K239" i="128"/>
  <c r="L21" i="128"/>
  <c r="M21" i="128" s="1"/>
  <c r="L59" i="128"/>
  <c r="M59" i="128" s="1"/>
  <c r="L112" i="128"/>
  <c r="M112" i="128" s="1"/>
  <c r="L128" i="128"/>
  <c r="M128" i="128" s="1"/>
  <c r="L16" i="128"/>
  <c r="M16" i="128" s="1"/>
  <c r="K234" i="128"/>
  <c r="L233" i="128" s="1"/>
  <c r="M233" i="128" s="1"/>
  <c r="K79" i="128"/>
  <c r="K83" i="128"/>
  <c r="K103" i="128"/>
  <c r="K107" i="128"/>
  <c r="K111" i="128"/>
  <c r="L111" i="128" s="1"/>
  <c r="M111" i="128" s="1"/>
  <c r="K115" i="128"/>
  <c r="L115" i="128" s="1"/>
  <c r="M115" i="128" s="1"/>
  <c r="K119" i="128"/>
  <c r="K123" i="128"/>
  <c r="K127" i="128"/>
  <c r="L127" i="128" s="1"/>
  <c r="M127" i="128" s="1"/>
  <c r="K147" i="128"/>
  <c r="K151" i="128"/>
  <c r="K163" i="128"/>
  <c r="L163" i="128" s="1"/>
  <c r="M163" i="128" s="1"/>
  <c r="K171" i="128"/>
  <c r="L170" i="128" s="1"/>
  <c r="M170" i="128" s="1"/>
  <c r="K175" i="128"/>
  <c r="K179" i="128"/>
  <c r="L179" i="128" s="1"/>
  <c r="M179" i="128" s="1"/>
  <c r="K211" i="128"/>
  <c r="L211" i="128" s="1"/>
  <c r="M211" i="128" s="1"/>
  <c r="K240" i="128"/>
  <c r="K242" i="128"/>
  <c r="L40" i="128"/>
  <c r="M40" i="128" s="1"/>
  <c r="K44" i="128"/>
  <c r="K48" i="128"/>
  <c r="L48" i="128" s="1"/>
  <c r="M48" i="128" s="1"/>
  <c r="K62" i="128"/>
  <c r="K143" i="128"/>
  <c r="K244" i="128"/>
  <c r="L244" i="128" s="1"/>
  <c r="M244" i="128" s="1"/>
  <c r="K246" i="128"/>
  <c r="L245" i="128" s="1"/>
  <c r="M245" i="128" s="1"/>
  <c r="K19" i="128"/>
  <c r="K23" i="128"/>
  <c r="K27" i="128"/>
  <c r="L27" i="128" s="1"/>
  <c r="M27" i="128" s="1"/>
  <c r="K31" i="128"/>
  <c r="L31" i="128" s="1"/>
  <c r="M31" i="128" s="1"/>
  <c r="K52" i="128"/>
  <c r="K70" i="128"/>
  <c r="K82" i="128"/>
  <c r="K86" i="128"/>
  <c r="K94" i="128"/>
  <c r="K98" i="128"/>
  <c r="K102" i="128"/>
  <c r="K106" i="128"/>
  <c r="L105" i="128" s="1"/>
  <c r="M105" i="128" s="1"/>
  <c r="K110" i="128"/>
  <c r="K114" i="128"/>
  <c r="L113" i="128" s="1"/>
  <c r="M113" i="128" s="1"/>
  <c r="K118" i="128"/>
  <c r="K122" i="128"/>
  <c r="K126" i="128"/>
  <c r="K130" i="128"/>
  <c r="K134" i="128"/>
  <c r="K138" i="128"/>
  <c r="L137" i="128" s="1"/>
  <c r="M137" i="128" s="1"/>
  <c r="K146" i="128"/>
  <c r="K154" i="128"/>
  <c r="L154" i="128" s="1"/>
  <c r="M154" i="128" s="1"/>
  <c r="K162" i="128"/>
  <c r="K182" i="128"/>
  <c r="K186" i="128"/>
  <c r="K190" i="128"/>
  <c r="K198" i="128"/>
  <c r="K202" i="128"/>
  <c r="K206" i="128"/>
  <c r="L206" i="128" s="1"/>
  <c r="M206" i="128" s="1"/>
  <c r="K210" i="128"/>
  <c r="K214" i="128"/>
  <c r="K218" i="128"/>
  <c r="L217" i="128" s="1"/>
  <c r="M217" i="128" s="1"/>
  <c r="K230" i="128"/>
  <c r="K248" i="128"/>
  <c r="L248" i="128" s="1"/>
  <c r="M248" i="128" s="1"/>
  <c r="K250" i="128"/>
  <c r="K35" i="128"/>
  <c r="L35" i="128" s="1"/>
  <c r="M35" i="128" s="1"/>
  <c r="K56" i="128"/>
  <c r="L56" i="128" s="1"/>
  <c r="M56" i="128" s="1"/>
  <c r="K66" i="128"/>
  <c r="L65" i="128" s="1"/>
  <c r="M65" i="128" s="1"/>
  <c r="K142" i="128"/>
  <c r="K150" i="128"/>
  <c r="K174" i="128"/>
  <c r="K178" i="128"/>
  <c r="K252" i="128"/>
  <c r="L252" i="128" s="1"/>
  <c r="M252" i="128" s="1"/>
  <c r="K254" i="128"/>
  <c r="L254" i="128" s="1"/>
  <c r="M254" i="128" s="1"/>
  <c r="K9" i="128"/>
  <c r="L9" i="128" s="1"/>
  <c r="M9" i="128" s="1"/>
  <c r="K30" i="128"/>
  <c r="K39" i="128"/>
  <c r="L39" i="128" s="1"/>
  <c r="M39" i="128" s="1"/>
  <c r="K43" i="128"/>
  <c r="K47" i="128"/>
  <c r="K93" i="128"/>
  <c r="K97" i="128"/>
  <c r="K101" i="128"/>
  <c r="K133" i="128"/>
  <c r="K157" i="128"/>
  <c r="K243" i="128"/>
  <c r="K76" i="128"/>
  <c r="K141" i="128"/>
  <c r="K145" i="128"/>
  <c r="K169" i="128"/>
  <c r="L168" i="128" s="1"/>
  <c r="M168" i="128" s="1"/>
  <c r="K194" i="128"/>
  <c r="K225" i="128"/>
  <c r="L225" i="128" s="1"/>
  <c r="M225" i="128" s="1"/>
  <c r="K229" i="128"/>
  <c r="L49" i="128"/>
  <c r="M49" i="128" s="1"/>
  <c r="L224" i="128"/>
  <c r="M224" i="128" s="1"/>
  <c r="L13" i="128"/>
  <c r="M13" i="128" s="1"/>
  <c r="L17" i="128"/>
  <c r="M17" i="128" s="1"/>
  <c r="L58" i="128"/>
  <c r="M58" i="128" s="1"/>
  <c r="L57" i="128"/>
  <c r="M57" i="128" s="1"/>
  <c r="B10" i="128"/>
  <c r="B11" i="128" s="1"/>
  <c r="B12" i="128" s="1"/>
  <c r="B13" i="128" s="1"/>
  <c r="B14" i="128" s="1"/>
  <c r="B15" i="128" s="1"/>
  <c r="B16" i="128" s="1"/>
  <c r="B17" i="128" s="1"/>
  <c r="B18" i="128" s="1"/>
  <c r="B19" i="128" s="1"/>
  <c r="B20" i="128" s="1"/>
  <c r="B21" i="128" s="1"/>
  <c r="B22" i="128" s="1"/>
  <c r="B23" i="128" s="1"/>
  <c r="B24" i="128" s="1"/>
  <c r="B25" i="128" s="1"/>
  <c r="B26" i="128" s="1"/>
  <c r="B27" i="128" s="1"/>
  <c r="B28" i="128" s="1"/>
  <c r="B29" i="128" s="1"/>
  <c r="B30" i="128" s="1"/>
  <c r="B31" i="128" s="1"/>
  <c r="B32" i="128" s="1"/>
  <c r="B33" i="128" s="1"/>
  <c r="B34" i="128" s="1"/>
  <c r="B35" i="128" s="1"/>
  <c r="B36" i="128" s="1"/>
  <c r="B37" i="128" s="1"/>
  <c r="B38" i="128" s="1"/>
  <c r="B39" i="128" s="1"/>
  <c r="B40" i="128" s="1"/>
  <c r="B41" i="128" s="1"/>
  <c r="B42" i="128" s="1"/>
  <c r="B43" i="128" s="1"/>
  <c r="B44" i="128" s="1"/>
  <c r="B45" i="128" s="1"/>
  <c r="B46" i="128" s="1"/>
  <c r="B47" i="128" s="1"/>
  <c r="B48" i="128" s="1"/>
  <c r="B49" i="128" s="1"/>
  <c r="B50" i="128" s="1"/>
  <c r="B51" i="128" s="1"/>
  <c r="B52" i="128" s="1"/>
  <c r="B53" i="128" s="1"/>
  <c r="B54" i="128" s="1"/>
  <c r="B55" i="128" s="1"/>
  <c r="B56" i="128" s="1"/>
  <c r="B57" i="128" s="1"/>
  <c r="B58" i="128" s="1"/>
  <c r="B59" i="128" s="1"/>
  <c r="B60" i="128" s="1"/>
  <c r="B61" i="128" s="1"/>
  <c r="B62" i="128" s="1"/>
  <c r="B63" i="128" s="1"/>
  <c r="B64" i="128" s="1"/>
  <c r="B65" i="128" s="1"/>
  <c r="B66" i="128" s="1"/>
  <c r="B67" i="128" s="1"/>
  <c r="B68" i="128" s="1"/>
  <c r="B69" i="128" s="1"/>
  <c r="B70" i="128" s="1"/>
  <c r="B71" i="128" s="1"/>
  <c r="B72" i="128" s="1"/>
  <c r="B73" i="128" s="1"/>
  <c r="B74" i="128" s="1"/>
  <c r="B75" i="128" s="1"/>
  <c r="B76" i="128" s="1"/>
  <c r="B77" i="128" s="1"/>
  <c r="B78" i="128" s="1"/>
  <c r="B79" i="128" s="1"/>
  <c r="B80" i="128" s="1"/>
  <c r="B81" i="128" s="1"/>
  <c r="B82" i="128" s="1"/>
  <c r="B83" i="128" s="1"/>
  <c r="B84" i="128" s="1"/>
  <c r="B85" i="128" s="1"/>
  <c r="B86" i="128" s="1"/>
  <c r="B87" i="128" s="1"/>
  <c r="B88" i="128" s="1"/>
  <c r="B89" i="128" s="1"/>
  <c r="B90" i="128" s="1"/>
  <c r="B91" i="128" s="1"/>
  <c r="B92" i="128" s="1"/>
  <c r="B93" i="128" s="1"/>
  <c r="B94" i="128" s="1"/>
  <c r="B95" i="128" s="1"/>
  <c r="B96" i="128" s="1"/>
  <c r="B97" i="128" s="1"/>
  <c r="B98" i="128" s="1"/>
  <c r="B99" i="128" s="1"/>
  <c r="B100" i="128" s="1"/>
  <c r="B101" i="128" s="1"/>
  <c r="B102" i="128" s="1"/>
  <c r="B103" i="128" s="1"/>
  <c r="B104" i="128" s="1"/>
  <c r="B105" i="128" s="1"/>
  <c r="B106" i="128" s="1"/>
  <c r="B107" i="128" s="1"/>
  <c r="B108" i="128" s="1"/>
  <c r="B109" i="128" s="1"/>
  <c r="B110" i="128" s="1"/>
  <c r="B111" i="128" s="1"/>
  <c r="B112" i="128" s="1"/>
  <c r="B113" i="128" s="1"/>
  <c r="B114" i="128" s="1"/>
  <c r="B115" i="128" s="1"/>
  <c r="B116" i="128" s="1"/>
  <c r="B117" i="128" s="1"/>
  <c r="B118" i="128" s="1"/>
  <c r="B119" i="128" s="1"/>
  <c r="B120" i="128" s="1"/>
  <c r="B121" i="128" s="1"/>
  <c r="B122" i="128" s="1"/>
  <c r="B123" i="128" s="1"/>
  <c r="B124" i="128" s="1"/>
  <c r="B125" i="128" s="1"/>
  <c r="B126" i="128" s="1"/>
  <c r="B127" i="128" s="1"/>
  <c r="B128" i="128" s="1"/>
  <c r="B129" i="128" s="1"/>
  <c r="B130" i="128" s="1"/>
  <c r="B131" i="128" s="1"/>
  <c r="B132" i="128" s="1"/>
  <c r="B133" i="128" s="1"/>
  <c r="B134" i="128" s="1"/>
  <c r="B135" i="128" s="1"/>
  <c r="B136" i="128" s="1"/>
  <c r="B137" i="128" s="1"/>
  <c r="B138" i="128" s="1"/>
  <c r="B139" i="128" s="1"/>
  <c r="B140" i="128" s="1"/>
  <c r="B141" i="128" s="1"/>
  <c r="B142" i="128" s="1"/>
  <c r="B143" i="128" s="1"/>
  <c r="B144" i="128" s="1"/>
  <c r="B145" i="128" s="1"/>
  <c r="B146" i="128" s="1"/>
  <c r="B147" i="128" s="1"/>
  <c r="B148" i="128" s="1"/>
  <c r="B149" i="128" s="1"/>
  <c r="B150" i="128" s="1"/>
  <c r="B151" i="128" s="1"/>
  <c r="B152" i="128" s="1"/>
  <c r="B153" i="128" s="1"/>
  <c r="B154" i="128" s="1"/>
  <c r="B155" i="128" s="1"/>
  <c r="B156" i="128" s="1"/>
  <c r="B157" i="128" s="1"/>
  <c r="B158" i="128" s="1"/>
  <c r="B159" i="128" s="1"/>
  <c r="B160" i="128" s="1"/>
  <c r="B161" i="128" s="1"/>
  <c r="B162" i="128" s="1"/>
  <c r="B163" i="128" s="1"/>
  <c r="B164" i="128" s="1"/>
  <c r="B165" i="128" s="1"/>
  <c r="B166" i="128" s="1"/>
  <c r="B167" i="128" s="1"/>
  <c r="B168" i="128" s="1"/>
  <c r="B169" i="128" s="1"/>
  <c r="B170" i="128" s="1"/>
  <c r="B171" i="128" s="1"/>
  <c r="B172" i="128" s="1"/>
  <c r="B173" i="128" s="1"/>
  <c r="B174" i="128" s="1"/>
  <c r="B175" i="128" s="1"/>
  <c r="B176" i="128" s="1"/>
  <c r="B177" i="128" s="1"/>
  <c r="B178" i="128" s="1"/>
  <c r="B179" i="128" s="1"/>
  <c r="B180" i="128" s="1"/>
  <c r="B181" i="128" s="1"/>
  <c r="B182" i="128" s="1"/>
  <c r="B183" i="128" s="1"/>
  <c r="B184" i="128" s="1"/>
  <c r="B185" i="128" s="1"/>
  <c r="B186" i="128" s="1"/>
  <c r="B187" i="128" s="1"/>
  <c r="B188" i="128" s="1"/>
  <c r="B189" i="128" s="1"/>
  <c r="B190" i="128" s="1"/>
  <c r="B191" i="128" s="1"/>
  <c r="B192" i="128" s="1"/>
  <c r="B193" i="128" s="1"/>
  <c r="B194" i="128" s="1"/>
  <c r="B195" i="128" s="1"/>
  <c r="B196" i="128" s="1"/>
  <c r="B197" i="128" s="1"/>
  <c r="B198" i="128" s="1"/>
  <c r="B199" i="128" s="1"/>
  <c r="B200" i="128" s="1"/>
  <c r="B201" i="128" s="1"/>
  <c r="B202" i="128" s="1"/>
  <c r="B203" i="128" s="1"/>
  <c r="B204" i="128" s="1"/>
  <c r="B205" i="128" s="1"/>
  <c r="B206" i="128" s="1"/>
  <c r="B207" i="128" s="1"/>
  <c r="B208" i="128" s="1"/>
  <c r="B209" i="128" s="1"/>
  <c r="B210" i="128" s="1"/>
  <c r="B211" i="128" s="1"/>
  <c r="B212" i="128" s="1"/>
  <c r="B213" i="128" s="1"/>
  <c r="B214" i="128" s="1"/>
  <c r="B215" i="128" s="1"/>
  <c r="B216" i="128" s="1"/>
  <c r="B217" i="128" s="1"/>
  <c r="B218" i="128" s="1"/>
  <c r="B219" i="128" s="1"/>
  <c r="B220" i="128" s="1"/>
  <c r="B221" i="128" s="1"/>
  <c r="B222" i="128" s="1"/>
  <c r="B223" i="128" s="1"/>
  <c r="B224" i="128" s="1"/>
  <c r="B225" i="128" s="1"/>
  <c r="B226" i="128" s="1"/>
  <c r="B227" i="128" s="1"/>
  <c r="B228" i="128" s="1"/>
  <c r="B229" i="128" s="1"/>
  <c r="B230" i="128" s="1"/>
  <c r="B231" i="128" s="1"/>
  <c r="B232" i="128" s="1"/>
  <c r="B233" i="128" s="1"/>
  <c r="B234" i="128" s="1"/>
  <c r="B235" i="128" s="1"/>
  <c r="B236" i="128" s="1"/>
  <c r="B237" i="128" s="1"/>
  <c r="B238" i="128" s="1"/>
  <c r="B239" i="128" s="1"/>
  <c r="B240" i="128" s="1"/>
  <c r="B241" i="128" s="1"/>
  <c r="B242" i="128" s="1"/>
  <c r="B243" i="128" s="1"/>
  <c r="B244" i="128" s="1"/>
  <c r="B245" i="128" s="1"/>
  <c r="B246" i="128" s="1"/>
  <c r="B247" i="128" s="1"/>
  <c r="B248" i="128" s="1"/>
  <c r="B249" i="128" s="1"/>
  <c r="B250" i="128" s="1"/>
  <c r="B251" i="128" s="1"/>
  <c r="B252" i="128" s="1"/>
  <c r="B253" i="128" s="1"/>
  <c r="B254" i="128" s="1"/>
  <c r="B255" i="128" s="1"/>
  <c r="P14" i="105"/>
  <c r="H4" i="105"/>
  <c r="C3" i="105"/>
  <c r="L197" i="128" l="1"/>
  <c r="M197" i="128" s="1"/>
  <c r="L213" i="128"/>
  <c r="M213" i="128" s="1"/>
  <c r="L167" i="128"/>
  <c r="M167" i="128" s="1"/>
  <c r="L61" i="128"/>
  <c r="M61" i="128" s="1"/>
  <c r="L25" i="128"/>
  <c r="M25" i="128" s="1"/>
  <c r="L10" i="128"/>
  <c r="M10" i="128" s="1"/>
  <c r="L107" i="128"/>
  <c r="M107" i="128" s="1"/>
  <c r="L133" i="128"/>
  <c r="M133" i="128" s="1"/>
  <c r="L198" i="128"/>
  <c r="M198" i="128" s="1"/>
  <c r="L246" i="128"/>
  <c r="M246" i="128" s="1"/>
  <c r="D3640" i="132"/>
  <c r="G3641" i="132"/>
  <c r="D3823" i="132"/>
  <c r="G3824" i="132"/>
  <c r="C3874" i="132"/>
  <c r="C41" i="130"/>
  <c r="C42" i="130" s="1"/>
  <c r="C50" i="130"/>
  <c r="E20" i="130"/>
  <c r="E40" i="130" s="1"/>
  <c r="D51" i="130"/>
  <c r="D1141" i="130" s="1"/>
  <c r="D1205" i="130" s="1"/>
  <c r="D19" i="130"/>
  <c r="D28" i="130" s="1"/>
  <c r="L135" i="128"/>
  <c r="M135" i="128" s="1"/>
  <c r="L77" i="128"/>
  <c r="M77" i="128" s="1"/>
  <c r="L239" i="128"/>
  <c r="M239" i="128" s="1"/>
  <c r="L207" i="128"/>
  <c r="M207" i="128" s="1"/>
  <c r="L37" i="128"/>
  <c r="M37" i="128" s="1"/>
  <c r="L52" i="128"/>
  <c r="M52" i="128" s="1"/>
  <c r="L234" i="128"/>
  <c r="M234" i="128" s="1"/>
  <c r="L88" i="128"/>
  <c r="M88" i="128" s="1"/>
  <c r="L68" i="128"/>
  <c r="M68" i="128" s="1"/>
  <c r="L210" i="128"/>
  <c r="M210" i="128" s="1"/>
  <c r="L119" i="128"/>
  <c r="M119" i="128" s="1"/>
  <c r="L183" i="128"/>
  <c r="M183" i="128" s="1"/>
  <c r="L214" i="128"/>
  <c r="M214" i="128" s="1"/>
  <c r="L250" i="128"/>
  <c r="M250" i="128" s="1"/>
  <c r="L228" i="128"/>
  <c r="M228" i="128" s="1"/>
  <c r="L76" i="128"/>
  <c r="M76" i="128" s="1"/>
  <c r="L12" i="128"/>
  <c r="M12" i="128" s="1"/>
  <c r="L219" i="128"/>
  <c r="M219" i="128" s="1"/>
  <c r="L80" i="128"/>
  <c r="M80" i="128" s="1"/>
  <c r="L95" i="128"/>
  <c r="M95" i="128" s="1"/>
  <c r="L238" i="128"/>
  <c r="M238" i="128" s="1"/>
  <c r="L178" i="128"/>
  <c r="M178" i="128" s="1"/>
  <c r="L160" i="128"/>
  <c r="M160" i="128" s="1"/>
  <c r="L196" i="128"/>
  <c r="M196" i="128" s="1"/>
  <c r="L249" i="128"/>
  <c r="M249" i="128" s="1"/>
  <c r="L47" i="128"/>
  <c r="M47" i="128" s="1"/>
  <c r="L174" i="128"/>
  <c r="M174" i="128" s="1"/>
  <c r="L230" i="128"/>
  <c r="M230" i="128" s="1"/>
  <c r="L94" i="128"/>
  <c r="M94" i="128" s="1"/>
  <c r="L15" i="128"/>
  <c r="M15" i="128" s="1"/>
  <c r="L151" i="128"/>
  <c r="M151" i="128" s="1"/>
  <c r="L103" i="128"/>
  <c r="M103" i="128" s="1"/>
  <c r="L139" i="128"/>
  <c r="M139" i="128" s="1"/>
  <c r="L84" i="128"/>
  <c r="M84" i="128" s="1"/>
  <c r="L215" i="128"/>
  <c r="M215" i="128" s="1"/>
  <c r="L182" i="128"/>
  <c r="M182" i="128" s="1"/>
  <c r="L241" i="128"/>
  <c r="M241" i="128" s="1"/>
  <c r="L147" i="128"/>
  <c r="M147" i="128" s="1"/>
  <c r="L83" i="128"/>
  <c r="M83" i="128" s="1"/>
  <c r="L67" i="128"/>
  <c r="M67" i="128" s="1"/>
  <c r="L20" i="128"/>
  <c r="M20" i="128" s="1"/>
  <c r="L62" i="128"/>
  <c r="M62" i="128" s="1"/>
  <c r="L156" i="128"/>
  <c r="M156" i="128" s="1"/>
  <c r="L240" i="128"/>
  <c r="M240" i="128" s="1"/>
  <c r="L87" i="128"/>
  <c r="M87" i="128" s="1"/>
  <c r="L165" i="128"/>
  <c r="M165" i="128" s="1"/>
  <c r="L194" i="128"/>
  <c r="M194" i="128" s="1"/>
  <c r="L70" i="128"/>
  <c r="M70" i="128" s="1"/>
  <c r="L159" i="128"/>
  <c r="M159" i="128" s="1"/>
  <c r="L69" i="128"/>
  <c r="M69" i="128" s="1"/>
  <c r="L223" i="128"/>
  <c r="M223" i="128" s="1"/>
  <c r="L202" i="128"/>
  <c r="M202" i="128" s="1"/>
  <c r="L191" i="128"/>
  <c r="M191" i="128" s="1"/>
  <c r="L71" i="128"/>
  <c r="M71" i="128" s="1"/>
  <c r="L92" i="128"/>
  <c r="M92" i="128" s="1"/>
  <c r="L7" i="128"/>
  <c r="M7" i="128" s="1"/>
  <c r="L23" i="128"/>
  <c r="M23" i="128" s="1"/>
  <c r="L143" i="128"/>
  <c r="M143" i="128" s="1"/>
  <c r="L91" i="128"/>
  <c r="M91" i="128" s="1"/>
  <c r="L82" i="128"/>
  <c r="M82" i="128" s="1"/>
  <c r="L184" i="128"/>
  <c r="M184" i="128" s="1"/>
  <c r="L33" i="128"/>
  <c r="M33" i="128" s="1"/>
  <c r="L45" i="128"/>
  <c r="M45" i="128" s="1"/>
  <c r="L131" i="128"/>
  <c r="M131" i="128" s="1"/>
  <c r="L242" i="128"/>
  <c r="M242" i="128" s="1"/>
  <c r="L74" i="128"/>
  <c r="M74" i="128" s="1"/>
  <c r="L150" i="128"/>
  <c r="M150" i="128" s="1"/>
  <c r="L138" i="128"/>
  <c r="M138" i="128" s="1"/>
  <c r="L66" i="128"/>
  <c r="M66" i="128" s="1"/>
  <c r="L205" i="128"/>
  <c r="M205" i="128" s="1"/>
  <c r="L236" i="128"/>
  <c r="M236" i="128" s="1"/>
  <c r="L201" i="128"/>
  <c r="M201" i="128" s="1"/>
  <c r="L190" i="128"/>
  <c r="M190" i="128" s="1"/>
  <c r="L130" i="128"/>
  <c r="M130" i="128" s="1"/>
  <c r="L98" i="128"/>
  <c r="M98" i="128" s="1"/>
  <c r="L19" i="128"/>
  <c r="M19" i="128" s="1"/>
  <c r="L142" i="128"/>
  <c r="M142" i="128" s="1"/>
  <c r="L122" i="128"/>
  <c r="M122" i="128" s="1"/>
  <c r="L86" i="128"/>
  <c r="M86" i="128" s="1"/>
  <c r="L32" i="128"/>
  <c r="M32" i="128" s="1"/>
  <c r="L175" i="128"/>
  <c r="M175" i="128" s="1"/>
  <c r="L209" i="128"/>
  <c r="M209" i="128" s="1"/>
  <c r="L79" i="128"/>
  <c r="M79" i="128" s="1"/>
  <c r="L218" i="128"/>
  <c r="M218" i="128" s="1"/>
  <c r="L144" i="128"/>
  <c r="M144" i="128" s="1"/>
  <c r="L146" i="128"/>
  <c r="M146" i="128" s="1"/>
  <c r="L200" i="128"/>
  <c r="M200" i="128" s="1"/>
  <c r="L11" i="128"/>
  <c r="M11" i="128" s="1"/>
  <c r="L8" i="128"/>
  <c r="M8" i="128" s="1"/>
  <c r="L192" i="128"/>
  <c r="M192" i="128" s="1"/>
  <c r="L134" i="128"/>
  <c r="M134" i="128" s="1"/>
  <c r="L102" i="128"/>
  <c r="M102" i="128" s="1"/>
  <c r="L44" i="128"/>
  <c r="M44" i="128" s="1"/>
  <c r="L63" i="128"/>
  <c r="M63" i="128" s="1"/>
  <c r="L247" i="128"/>
  <c r="M247" i="128" s="1"/>
  <c r="L43" i="128"/>
  <c r="M43" i="128" s="1"/>
  <c r="L186" i="128"/>
  <c r="M186" i="128" s="1"/>
  <c r="L90" i="128"/>
  <c r="M90" i="128" s="1"/>
  <c r="L72" i="128"/>
  <c r="M72" i="128" s="1"/>
  <c r="L129" i="128"/>
  <c r="M129" i="128" s="1"/>
  <c r="L227" i="128"/>
  <c r="M227" i="128" s="1"/>
  <c r="L123" i="128"/>
  <c r="M123" i="128" s="1"/>
  <c r="L46" i="128"/>
  <c r="M46" i="128" s="1"/>
  <c r="L189" i="128"/>
  <c r="M189" i="128" s="1"/>
  <c r="L185" i="128"/>
  <c r="M185" i="128" s="1"/>
  <c r="L255" i="128"/>
  <c r="M255" i="128" s="1"/>
  <c r="L193" i="128"/>
  <c r="M193" i="128" s="1"/>
  <c r="L181" i="128"/>
  <c r="M181" i="128" s="1"/>
  <c r="L97" i="128"/>
  <c r="M97" i="128" s="1"/>
  <c r="L148" i="128"/>
  <c r="M148" i="128" s="1"/>
  <c r="L22" i="128"/>
  <c r="M22" i="128" s="1"/>
  <c r="L208" i="128"/>
  <c r="M208" i="128" s="1"/>
  <c r="L220" i="128"/>
  <c r="M220" i="128" s="1"/>
  <c r="L157" i="128"/>
  <c r="M157" i="128" s="1"/>
  <c r="L38" i="128"/>
  <c r="M38" i="128" s="1"/>
  <c r="L78" i="128"/>
  <c r="M78" i="128" s="1"/>
  <c r="L51" i="128"/>
  <c r="M51" i="128" s="1"/>
  <c r="L55" i="128"/>
  <c r="M55" i="128" s="1"/>
  <c r="L126" i="128"/>
  <c r="M126" i="128" s="1"/>
  <c r="L75" i="128"/>
  <c r="M75" i="128" s="1"/>
  <c r="L243" i="128"/>
  <c r="M243" i="128" s="1"/>
  <c r="L253" i="128"/>
  <c r="M253" i="128" s="1"/>
  <c r="L169" i="128"/>
  <c r="M169" i="128" s="1"/>
  <c r="L177" i="128"/>
  <c r="M177" i="128" s="1"/>
  <c r="L30" i="128"/>
  <c r="M30" i="128" s="1"/>
  <c r="L162" i="128"/>
  <c r="M162" i="128" s="1"/>
  <c r="L118" i="128"/>
  <c r="M118" i="128" s="1"/>
  <c r="L34" i="128"/>
  <c r="M34" i="128" s="1"/>
  <c r="L171" i="128"/>
  <c r="M171" i="128" s="1"/>
  <c r="L145" i="128"/>
  <c r="M145" i="128" s="1"/>
  <c r="L173" i="128"/>
  <c r="M173" i="128" s="1"/>
  <c r="L101" i="128"/>
  <c r="M101" i="128" s="1"/>
  <c r="L114" i="128"/>
  <c r="M114" i="128" s="1"/>
  <c r="L42" i="128"/>
  <c r="M42" i="128" s="1"/>
  <c r="L18" i="128"/>
  <c r="M18" i="128" s="1"/>
  <c r="L141" i="128"/>
  <c r="M141" i="128" s="1"/>
  <c r="L125" i="128"/>
  <c r="M125" i="128" s="1"/>
  <c r="L93" i="128"/>
  <c r="M93" i="128" s="1"/>
  <c r="L29" i="128"/>
  <c r="M29" i="128" s="1"/>
  <c r="L161" i="128"/>
  <c r="M161" i="128" s="1"/>
  <c r="L121" i="128"/>
  <c r="M121" i="128" s="1"/>
  <c r="L85" i="128"/>
  <c r="M85" i="128" s="1"/>
  <c r="L110" i="128"/>
  <c r="M110" i="128" s="1"/>
  <c r="L140" i="128"/>
  <c r="M140" i="128" s="1"/>
  <c r="L229" i="128"/>
  <c r="M229" i="128" s="1"/>
  <c r="L117" i="128"/>
  <c r="M117" i="128" s="1"/>
  <c r="L81" i="128"/>
  <c r="M81" i="128" s="1"/>
  <c r="L106" i="128"/>
  <c r="M106" i="128" s="1"/>
  <c r="L251" i="128"/>
  <c r="M251" i="128" s="1"/>
  <c r="L132" i="128"/>
  <c r="M132" i="128" s="1"/>
  <c r="L100" i="128"/>
  <c r="M100" i="128" s="1"/>
  <c r="L149" i="128"/>
  <c r="M149" i="128" s="1"/>
  <c r="L109" i="128"/>
  <c r="M109" i="128" s="1"/>
  <c r="L96" i="128"/>
  <c r="M96" i="128" s="1"/>
  <c r="L5" i="128"/>
  <c r="P18" i="105"/>
  <c r="L59" i="99"/>
  <c r="K59" i="99"/>
  <c r="J59" i="99"/>
  <c r="I59" i="99"/>
  <c r="H59" i="99"/>
  <c r="G59" i="99"/>
  <c r="G60" i="99" s="1"/>
  <c r="E3752" i="99" s="1"/>
  <c r="F59" i="99"/>
  <c r="E59" i="99"/>
  <c r="L58" i="99"/>
  <c r="K58" i="99"/>
  <c r="J58" i="99"/>
  <c r="I58" i="99"/>
  <c r="H58" i="99"/>
  <c r="G58" i="99"/>
  <c r="F58" i="99"/>
  <c r="E58" i="99"/>
  <c r="K60" i="99" l="1"/>
  <c r="AP3752" i="99" s="1"/>
  <c r="E60" i="99"/>
  <c r="C3752" i="99" s="1"/>
  <c r="I60" i="99"/>
  <c r="N3752" i="99" s="1"/>
  <c r="F60" i="99"/>
  <c r="D3752" i="99" s="1"/>
  <c r="H60" i="99"/>
  <c r="F3752" i="99" s="1"/>
  <c r="J60" i="99"/>
  <c r="V3752" i="99" s="1"/>
  <c r="L60" i="99"/>
  <c r="D3639" i="132"/>
  <c r="G3640" i="132"/>
  <c r="D3822" i="132"/>
  <c r="G3823" i="132"/>
  <c r="C3875" i="132"/>
  <c r="F20" i="130"/>
  <c r="F40" i="130" s="1"/>
  <c r="E51" i="130"/>
  <c r="E1141" i="130" s="1"/>
  <c r="E1205" i="130" s="1"/>
  <c r="E19" i="130"/>
  <c r="E28" i="130" s="1"/>
  <c r="E18" i="130"/>
  <c r="M4" i="128"/>
  <c r="M5" i="128" s="1"/>
  <c r="P22" i="105"/>
  <c r="C2" i="128" l="1"/>
  <c r="C8" i="130"/>
  <c r="D3638" i="132"/>
  <c r="G3639" i="132"/>
  <c r="D3821" i="132"/>
  <c r="G3822" i="132"/>
  <c r="C3876" i="132"/>
  <c r="E41" i="130"/>
  <c r="E50" i="130"/>
  <c r="H120" i="130" s="1"/>
  <c r="G20" i="130"/>
  <c r="G40" i="130" s="1"/>
  <c r="F51" i="130"/>
  <c r="F1141" i="130" s="1"/>
  <c r="F1205" i="130" s="1"/>
  <c r="F19" i="130"/>
  <c r="F28" i="130" s="1"/>
  <c r="F18" i="130"/>
  <c r="P26" i="105"/>
  <c r="E14" i="105" l="1"/>
  <c r="C10" i="130"/>
  <c r="D3637" i="132"/>
  <c r="G3638" i="132"/>
  <c r="D3820" i="132"/>
  <c r="G3821" i="132"/>
  <c r="C3877" i="132"/>
  <c r="H20" i="130"/>
  <c r="H40" i="130" s="1"/>
  <c r="G51" i="130"/>
  <c r="G1141" i="130" s="1"/>
  <c r="G1205" i="130" s="1"/>
  <c r="G19" i="130"/>
  <c r="G28" i="130" s="1"/>
  <c r="G18" i="130"/>
  <c r="F41" i="130"/>
  <c r="F42" i="130" s="1"/>
  <c r="F50" i="130"/>
  <c r="I127" i="130" s="1"/>
  <c r="P30" i="105"/>
  <c r="I57" i="130" l="1"/>
  <c r="AC77" i="130"/>
  <c r="AD78" i="130"/>
  <c r="Q65" i="130"/>
  <c r="AI83" i="130"/>
  <c r="K59" i="130"/>
  <c r="AF80" i="130"/>
  <c r="P64" i="130"/>
  <c r="AJ84" i="130"/>
  <c r="M61" i="130"/>
  <c r="Z74" i="130"/>
  <c r="AA75" i="130"/>
  <c r="Y73" i="130"/>
  <c r="T68" i="130"/>
  <c r="AB76" i="130"/>
  <c r="F54" i="130"/>
  <c r="H56" i="130"/>
  <c r="E53" i="130"/>
  <c r="E120" i="130" s="1"/>
  <c r="U69" i="130"/>
  <c r="AH82" i="130"/>
  <c r="AG81" i="130"/>
  <c r="R66" i="130"/>
  <c r="AK85" i="130"/>
  <c r="G55" i="130"/>
  <c r="W71" i="130"/>
  <c r="N62" i="130"/>
  <c r="J58" i="130"/>
  <c r="X72" i="130"/>
  <c r="V70" i="130"/>
  <c r="L60" i="130"/>
  <c r="O63" i="130"/>
  <c r="AE79" i="130"/>
  <c r="S67" i="130"/>
  <c r="D3636" i="132"/>
  <c r="G3637" i="132"/>
  <c r="D3819" i="132"/>
  <c r="G3820" i="132"/>
  <c r="C3878" i="132"/>
  <c r="G41" i="130"/>
  <c r="G42" i="130" s="1"/>
  <c r="G50" i="130"/>
  <c r="J135" i="130" s="1"/>
  <c r="H51" i="130"/>
  <c r="H1141" i="130" s="1"/>
  <c r="H1205" i="130" s="1"/>
  <c r="H19" i="130"/>
  <c r="H28" i="130" s="1"/>
  <c r="I20" i="130"/>
  <c r="I40" i="130" s="1"/>
  <c r="H18" i="130"/>
  <c r="P34" i="105"/>
  <c r="O62" i="130" l="1"/>
  <c r="O245" i="130"/>
  <c r="N245" i="130" s="1"/>
  <c r="V69" i="130"/>
  <c r="V392" i="130"/>
  <c r="U392" i="130" s="1"/>
  <c r="Y72" i="130"/>
  <c r="Y470" i="130"/>
  <c r="X470" i="130" s="1"/>
  <c r="L59" i="130"/>
  <c r="L197" i="130"/>
  <c r="K197" i="130" s="1"/>
  <c r="X71" i="130"/>
  <c r="X443" i="130"/>
  <c r="W443" i="130" s="1"/>
  <c r="AA74" i="130"/>
  <c r="AA527" i="130"/>
  <c r="Z527" i="130" s="1"/>
  <c r="J57" i="130"/>
  <c r="J170" i="130"/>
  <c r="I170" i="130" s="1"/>
  <c r="Z73" i="130"/>
  <c r="Z498" i="130"/>
  <c r="Y498" i="130" s="1"/>
  <c r="N61" i="130"/>
  <c r="N228" i="130"/>
  <c r="M228" i="130" s="1"/>
  <c r="M60" i="130"/>
  <c r="M212" i="130"/>
  <c r="L212" i="130" s="1"/>
  <c r="W70" i="130"/>
  <c r="W417" i="130"/>
  <c r="V417" i="130" s="1"/>
  <c r="AJ83" i="130"/>
  <c r="AJ833" i="130"/>
  <c r="AI833" i="130" s="1"/>
  <c r="G54" i="130"/>
  <c r="G137" i="130"/>
  <c r="F137" i="130" s="1"/>
  <c r="P63" i="130"/>
  <c r="P263" i="130"/>
  <c r="O263" i="130" s="1"/>
  <c r="AK84" i="130"/>
  <c r="AK872" i="130"/>
  <c r="AJ872" i="130" s="1"/>
  <c r="AF79" i="130"/>
  <c r="AF687" i="130"/>
  <c r="AE687" i="130" s="1"/>
  <c r="T67" i="130"/>
  <c r="T345" i="130"/>
  <c r="S345" i="130" s="1"/>
  <c r="R65" i="130"/>
  <c r="R302" i="130"/>
  <c r="Q302" i="130" s="1"/>
  <c r="K58" i="130"/>
  <c r="K183" i="130"/>
  <c r="J183" i="130" s="1"/>
  <c r="AG80" i="130"/>
  <c r="AG722" i="130"/>
  <c r="AF722" i="130" s="1"/>
  <c r="AI82" i="130"/>
  <c r="AI795" i="130"/>
  <c r="AH795" i="130" s="1"/>
  <c r="AH81" i="130"/>
  <c r="AH758" i="130"/>
  <c r="AG758" i="130" s="1"/>
  <c r="Q64" i="130"/>
  <c r="Q282" i="130"/>
  <c r="P282" i="130" s="1"/>
  <c r="AB75" i="130"/>
  <c r="AB557" i="130"/>
  <c r="AA557" i="130" s="1"/>
  <c r="U68" i="130"/>
  <c r="U368" i="130"/>
  <c r="T368" i="130" s="1"/>
  <c r="AD77" i="130"/>
  <c r="AD620" i="130"/>
  <c r="AC620" i="130" s="1"/>
  <c r="F53" i="130"/>
  <c r="F127" i="130" s="1"/>
  <c r="F128" i="130"/>
  <c r="E128" i="130" s="1"/>
  <c r="AC76" i="130"/>
  <c r="AC588" i="130"/>
  <c r="AB588" i="130" s="1"/>
  <c r="AE78" i="130"/>
  <c r="AE653" i="130"/>
  <c r="AD653" i="130" s="1"/>
  <c r="S66" i="130"/>
  <c r="S323" i="130"/>
  <c r="R323" i="130" s="1"/>
  <c r="H55" i="130"/>
  <c r="H147" i="130"/>
  <c r="G147" i="130" s="1"/>
  <c r="I56" i="130"/>
  <c r="I158" i="130"/>
  <c r="H158" i="130" s="1"/>
  <c r="D3635" i="132"/>
  <c r="G3636" i="132"/>
  <c r="D3818" i="132"/>
  <c r="G3819" i="132"/>
  <c r="C3879" i="132"/>
  <c r="H41" i="130"/>
  <c r="H42" i="130" s="1"/>
  <c r="H50" i="130"/>
  <c r="K144" i="130" s="1"/>
  <c r="I19" i="130"/>
  <c r="I28" i="130" s="1"/>
  <c r="J20" i="130"/>
  <c r="J40" i="130" s="1"/>
  <c r="I51" i="130"/>
  <c r="I1141" i="130" s="1"/>
  <c r="I1205" i="130" s="1"/>
  <c r="I18" i="130"/>
  <c r="P38" i="105"/>
  <c r="J255" i="120"/>
  <c r="I255" i="120"/>
  <c r="K254" i="120"/>
  <c r="J254" i="120"/>
  <c r="I254" i="120"/>
  <c r="J253" i="120"/>
  <c r="I253" i="120"/>
  <c r="J252" i="120"/>
  <c r="I252" i="120"/>
  <c r="J251" i="120"/>
  <c r="I251" i="120"/>
  <c r="J250" i="120"/>
  <c r="I250" i="120"/>
  <c r="J249" i="120"/>
  <c r="I249" i="120"/>
  <c r="J248" i="120"/>
  <c r="I248" i="120"/>
  <c r="K247" i="120"/>
  <c r="J247" i="120"/>
  <c r="I247" i="120"/>
  <c r="J246" i="120"/>
  <c r="I246" i="120"/>
  <c r="J245" i="120"/>
  <c r="I245" i="120"/>
  <c r="J244" i="120"/>
  <c r="I244" i="120"/>
  <c r="J243" i="120"/>
  <c r="I243" i="120"/>
  <c r="J242" i="120"/>
  <c r="I242" i="120"/>
  <c r="J241" i="120"/>
  <c r="I241" i="120"/>
  <c r="K241" i="120" s="1"/>
  <c r="J240" i="120"/>
  <c r="I240" i="120"/>
  <c r="J239" i="120"/>
  <c r="I239" i="120"/>
  <c r="J238" i="120"/>
  <c r="I238" i="120"/>
  <c r="J237" i="120"/>
  <c r="I237" i="120"/>
  <c r="J236" i="120"/>
  <c r="I236" i="120"/>
  <c r="J235" i="120"/>
  <c r="I235" i="120"/>
  <c r="K235" i="120" s="1"/>
  <c r="J234" i="120"/>
  <c r="I234" i="120"/>
  <c r="J233" i="120"/>
  <c r="I233" i="120"/>
  <c r="J232" i="120"/>
  <c r="I232" i="120"/>
  <c r="J231" i="120"/>
  <c r="I231" i="120"/>
  <c r="J230" i="120"/>
  <c r="I230" i="120"/>
  <c r="J229" i="120"/>
  <c r="I229" i="120"/>
  <c r="J228" i="120"/>
  <c r="I228" i="120"/>
  <c r="K228" i="120" s="1"/>
  <c r="J227" i="120"/>
  <c r="I227" i="120"/>
  <c r="J226" i="120"/>
  <c r="I226" i="120"/>
  <c r="J225" i="120"/>
  <c r="I225" i="120"/>
  <c r="J224" i="120"/>
  <c r="I224" i="120"/>
  <c r="J223" i="120"/>
  <c r="I223" i="120"/>
  <c r="J222" i="120"/>
  <c r="I222" i="120"/>
  <c r="J221" i="120"/>
  <c r="I221" i="120"/>
  <c r="J220" i="120"/>
  <c r="I220" i="120"/>
  <c r="J219" i="120"/>
  <c r="I219" i="120"/>
  <c r="J218" i="120"/>
  <c r="I218" i="120"/>
  <c r="J217" i="120"/>
  <c r="I217" i="120"/>
  <c r="J216" i="120"/>
  <c r="I216" i="120"/>
  <c r="J215" i="120"/>
  <c r="I215" i="120"/>
  <c r="K215" i="120" s="1"/>
  <c r="J214" i="120"/>
  <c r="K214" i="120" s="1"/>
  <c r="I214" i="120"/>
  <c r="J213" i="120"/>
  <c r="I213" i="120"/>
  <c r="J212" i="120"/>
  <c r="I212" i="120"/>
  <c r="J211" i="120"/>
  <c r="I211" i="120"/>
  <c r="J210" i="120"/>
  <c r="I210" i="120"/>
  <c r="J209" i="120"/>
  <c r="I209" i="120"/>
  <c r="J208" i="120"/>
  <c r="I208" i="120"/>
  <c r="J207" i="120"/>
  <c r="I207" i="120"/>
  <c r="J206" i="120"/>
  <c r="I206" i="120"/>
  <c r="J205" i="120"/>
  <c r="I205" i="120"/>
  <c r="J204" i="120"/>
  <c r="I204" i="120"/>
  <c r="J203" i="120"/>
  <c r="I203" i="120"/>
  <c r="J202" i="120"/>
  <c r="I202" i="120"/>
  <c r="J201" i="120"/>
  <c r="I201" i="120"/>
  <c r="K201" i="120" s="1"/>
  <c r="J200" i="120"/>
  <c r="I200" i="120"/>
  <c r="J199" i="120"/>
  <c r="I199" i="120"/>
  <c r="J198" i="120"/>
  <c r="I198" i="120"/>
  <c r="J197" i="120"/>
  <c r="I197" i="120"/>
  <c r="J196" i="120"/>
  <c r="I196" i="120"/>
  <c r="J195" i="120"/>
  <c r="I195" i="120"/>
  <c r="J194" i="120"/>
  <c r="I194" i="120"/>
  <c r="J193" i="120"/>
  <c r="I193" i="120"/>
  <c r="J192" i="120"/>
  <c r="I192" i="120"/>
  <c r="J191" i="120"/>
  <c r="I191" i="120"/>
  <c r="J190" i="120"/>
  <c r="I190" i="120"/>
  <c r="J189" i="120"/>
  <c r="I189" i="120"/>
  <c r="J188" i="120"/>
  <c r="I188" i="120"/>
  <c r="K188" i="120" s="1"/>
  <c r="J187" i="120"/>
  <c r="I187" i="120"/>
  <c r="K187" i="120" s="1"/>
  <c r="J186" i="120"/>
  <c r="I186" i="120"/>
  <c r="J185" i="120"/>
  <c r="I185" i="120"/>
  <c r="J184" i="120"/>
  <c r="I184" i="120"/>
  <c r="J183" i="120"/>
  <c r="I183" i="120"/>
  <c r="J182" i="120"/>
  <c r="I182" i="120"/>
  <c r="J181" i="120"/>
  <c r="I181" i="120"/>
  <c r="J180" i="120"/>
  <c r="I180" i="120"/>
  <c r="J179" i="120"/>
  <c r="I179" i="120"/>
  <c r="J178" i="120"/>
  <c r="I178" i="120"/>
  <c r="J177" i="120"/>
  <c r="I177" i="120"/>
  <c r="J176" i="120"/>
  <c r="I176" i="120"/>
  <c r="J175" i="120"/>
  <c r="I175" i="120"/>
  <c r="J174" i="120"/>
  <c r="I174" i="120"/>
  <c r="K174" i="120" s="1"/>
  <c r="J173" i="120"/>
  <c r="I173" i="120"/>
  <c r="J172" i="120"/>
  <c r="I172" i="120"/>
  <c r="J171" i="120"/>
  <c r="I171" i="120"/>
  <c r="J170" i="120"/>
  <c r="I170" i="120"/>
  <c r="J169" i="120"/>
  <c r="I169" i="120"/>
  <c r="J168" i="120"/>
  <c r="I168" i="120"/>
  <c r="J167" i="120"/>
  <c r="I167" i="120"/>
  <c r="K167" i="120" s="1"/>
  <c r="J166" i="120"/>
  <c r="I166" i="120"/>
  <c r="J165" i="120"/>
  <c r="I165" i="120"/>
  <c r="J164" i="120"/>
  <c r="I164" i="120"/>
  <c r="J163" i="120"/>
  <c r="I163" i="120"/>
  <c r="J162" i="120"/>
  <c r="I162" i="120"/>
  <c r="J161" i="120"/>
  <c r="I161" i="120"/>
  <c r="J160" i="120"/>
  <c r="I160" i="120"/>
  <c r="J159" i="120"/>
  <c r="I159" i="120"/>
  <c r="J158" i="120"/>
  <c r="I158" i="120"/>
  <c r="J157" i="120"/>
  <c r="I157" i="120"/>
  <c r="J156" i="120"/>
  <c r="I156" i="120"/>
  <c r="J155" i="120"/>
  <c r="I155" i="120"/>
  <c r="J154" i="120"/>
  <c r="I154" i="120"/>
  <c r="J153" i="120"/>
  <c r="K153" i="120" s="1"/>
  <c r="I153" i="120"/>
  <c r="J152" i="120"/>
  <c r="I152" i="120"/>
  <c r="J151" i="120"/>
  <c r="I151" i="120"/>
  <c r="J150" i="120"/>
  <c r="I150" i="120"/>
  <c r="J149" i="120"/>
  <c r="I149" i="120"/>
  <c r="J148" i="120"/>
  <c r="I148" i="120"/>
  <c r="J147" i="120"/>
  <c r="I147" i="120"/>
  <c r="J146" i="120"/>
  <c r="I146" i="120"/>
  <c r="J145" i="120"/>
  <c r="I145" i="120"/>
  <c r="J144" i="120"/>
  <c r="I144" i="120"/>
  <c r="J143" i="120"/>
  <c r="I143" i="120"/>
  <c r="J142" i="120"/>
  <c r="I142" i="120"/>
  <c r="J141" i="120"/>
  <c r="I141" i="120"/>
  <c r="J140" i="120"/>
  <c r="I140" i="120"/>
  <c r="J139" i="120"/>
  <c r="I139" i="120"/>
  <c r="K139" i="120" s="1"/>
  <c r="J138" i="120"/>
  <c r="I138" i="120"/>
  <c r="J137" i="120"/>
  <c r="I137" i="120"/>
  <c r="J136" i="120"/>
  <c r="I136" i="120"/>
  <c r="J135" i="120"/>
  <c r="I135" i="120"/>
  <c r="J134" i="120"/>
  <c r="I134" i="120"/>
  <c r="J133" i="120"/>
  <c r="I133" i="120"/>
  <c r="J132" i="120"/>
  <c r="I132" i="120"/>
  <c r="K132" i="120" s="1"/>
  <c r="J131" i="120"/>
  <c r="I131" i="120"/>
  <c r="J130" i="120"/>
  <c r="I130" i="120"/>
  <c r="J129" i="120"/>
  <c r="I129" i="120"/>
  <c r="J128" i="120"/>
  <c r="I128" i="120"/>
  <c r="J127" i="120"/>
  <c r="I127" i="120"/>
  <c r="J126" i="120"/>
  <c r="I126" i="120"/>
  <c r="J125" i="120"/>
  <c r="I125" i="120"/>
  <c r="J124" i="120"/>
  <c r="I124" i="120"/>
  <c r="J123" i="120"/>
  <c r="I123" i="120"/>
  <c r="J122" i="120"/>
  <c r="I122" i="120"/>
  <c r="J121" i="120"/>
  <c r="I121" i="120"/>
  <c r="J120" i="120"/>
  <c r="I120" i="120"/>
  <c r="J119" i="120"/>
  <c r="I119" i="120"/>
  <c r="J118" i="120"/>
  <c r="I118" i="120"/>
  <c r="K118" i="120" s="1"/>
  <c r="J117" i="120"/>
  <c r="I117" i="120"/>
  <c r="J116" i="120"/>
  <c r="I116" i="120"/>
  <c r="J115" i="120"/>
  <c r="I115" i="120"/>
  <c r="J114" i="120"/>
  <c r="I114" i="120"/>
  <c r="J113" i="120"/>
  <c r="I113" i="120"/>
  <c r="J112" i="120"/>
  <c r="I112" i="120"/>
  <c r="J111" i="120"/>
  <c r="I111" i="120"/>
  <c r="K111" i="120" s="1"/>
  <c r="J110" i="120"/>
  <c r="I110" i="120"/>
  <c r="J109" i="120"/>
  <c r="I109" i="120"/>
  <c r="J108" i="120"/>
  <c r="I108" i="120"/>
  <c r="J107" i="120"/>
  <c r="I107" i="120"/>
  <c r="J106" i="120"/>
  <c r="I106" i="120"/>
  <c r="J105" i="120"/>
  <c r="I105" i="120"/>
  <c r="J104" i="120"/>
  <c r="I104" i="120"/>
  <c r="J103" i="120"/>
  <c r="I103" i="120"/>
  <c r="J102" i="120"/>
  <c r="I102" i="120"/>
  <c r="J101" i="120"/>
  <c r="I101" i="120"/>
  <c r="J100" i="120"/>
  <c r="I100" i="120"/>
  <c r="J99" i="120"/>
  <c r="I99" i="120"/>
  <c r="J98" i="120"/>
  <c r="I98" i="120"/>
  <c r="J97" i="120"/>
  <c r="I97" i="120"/>
  <c r="J96" i="120"/>
  <c r="I96" i="120"/>
  <c r="J95" i="120"/>
  <c r="I95" i="120"/>
  <c r="J94" i="120"/>
  <c r="I94" i="120"/>
  <c r="J93" i="120"/>
  <c r="I93" i="120"/>
  <c r="J92" i="120"/>
  <c r="I92" i="120"/>
  <c r="J91" i="120"/>
  <c r="I91" i="120"/>
  <c r="J90" i="120"/>
  <c r="I90" i="120"/>
  <c r="J89" i="120"/>
  <c r="K89" i="120" s="1"/>
  <c r="I89" i="120"/>
  <c r="J88" i="120"/>
  <c r="I88" i="120"/>
  <c r="J87" i="120"/>
  <c r="I87" i="120"/>
  <c r="J86" i="120"/>
  <c r="I86" i="120"/>
  <c r="J85" i="120"/>
  <c r="I85" i="120"/>
  <c r="J84" i="120"/>
  <c r="I84" i="120"/>
  <c r="J83" i="120"/>
  <c r="I83" i="120"/>
  <c r="J82" i="120"/>
  <c r="I82" i="120"/>
  <c r="J81" i="120"/>
  <c r="I81" i="120"/>
  <c r="J80" i="120"/>
  <c r="I80" i="120"/>
  <c r="J79" i="120"/>
  <c r="I79" i="120"/>
  <c r="J78" i="120"/>
  <c r="I78" i="120"/>
  <c r="J77" i="120"/>
  <c r="I77" i="120"/>
  <c r="J76" i="120"/>
  <c r="I76" i="120"/>
  <c r="J75" i="120"/>
  <c r="I75" i="120"/>
  <c r="K75" i="120" s="1"/>
  <c r="J74" i="120"/>
  <c r="I74" i="120"/>
  <c r="J73" i="120"/>
  <c r="I73" i="120"/>
  <c r="J72" i="120"/>
  <c r="I72" i="120"/>
  <c r="J71" i="120"/>
  <c r="I71" i="120"/>
  <c r="J70" i="120"/>
  <c r="I70" i="120"/>
  <c r="J69" i="120"/>
  <c r="I69" i="120"/>
  <c r="J68" i="120"/>
  <c r="I68" i="120"/>
  <c r="K68" i="120" s="1"/>
  <c r="J67" i="120"/>
  <c r="K67" i="120" s="1"/>
  <c r="I67" i="120"/>
  <c r="J66" i="120"/>
  <c r="I66" i="120"/>
  <c r="J65" i="120"/>
  <c r="I65" i="120"/>
  <c r="J64" i="120"/>
  <c r="I64" i="120"/>
  <c r="J63" i="120"/>
  <c r="I63" i="120"/>
  <c r="J62" i="120"/>
  <c r="I62" i="120"/>
  <c r="J61" i="120"/>
  <c r="I61" i="120"/>
  <c r="J60" i="120"/>
  <c r="I60" i="120"/>
  <c r="J59" i="120"/>
  <c r="I59" i="120"/>
  <c r="J58" i="120"/>
  <c r="I58" i="120"/>
  <c r="J57" i="120"/>
  <c r="I57" i="120"/>
  <c r="J56" i="120"/>
  <c r="I56" i="120"/>
  <c r="J55" i="120"/>
  <c r="I55" i="120"/>
  <c r="J54" i="120"/>
  <c r="I54" i="120"/>
  <c r="K54" i="120" s="1"/>
  <c r="J53" i="120"/>
  <c r="I53" i="120"/>
  <c r="J52" i="120"/>
  <c r="I52" i="120"/>
  <c r="J51" i="120"/>
  <c r="I51" i="120"/>
  <c r="J50" i="120"/>
  <c r="I50" i="120"/>
  <c r="J49" i="120"/>
  <c r="I49" i="120"/>
  <c r="J48" i="120"/>
  <c r="I48" i="120"/>
  <c r="J47" i="120"/>
  <c r="I47" i="120"/>
  <c r="K47" i="120" s="1"/>
  <c r="J46" i="120"/>
  <c r="I46" i="120"/>
  <c r="K46" i="120" s="1"/>
  <c r="J45" i="120"/>
  <c r="I45" i="120"/>
  <c r="J44" i="120"/>
  <c r="I44" i="120"/>
  <c r="J43" i="120"/>
  <c r="I43" i="120"/>
  <c r="J42" i="120"/>
  <c r="I42" i="120"/>
  <c r="J41" i="120"/>
  <c r="I41" i="120"/>
  <c r="J40" i="120"/>
  <c r="I40" i="120"/>
  <c r="J39" i="120"/>
  <c r="I39" i="120"/>
  <c r="K39" i="120" s="1"/>
  <c r="J38" i="120"/>
  <c r="I38" i="120"/>
  <c r="J37" i="120"/>
  <c r="I37" i="120"/>
  <c r="J36" i="120"/>
  <c r="I36" i="120"/>
  <c r="J35" i="120"/>
  <c r="I35" i="120"/>
  <c r="J34" i="120"/>
  <c r="I34" i="120"/>
  <c r="J33" i="120"/>
  <c r="I33" i="120"/>
  <c r="K33" i="120" s="1"/>
  <c r="J32" i="120"/>
  <c r="I32" i="120"/>
  <c r="K32" i="120" s="1"/>
  <c r="J31" i="120"/>
  <c r="I31" i="120"/>
  <c r="J30" i="120"/>
  <c r="I30" i="120"/>
  <c r="J29" i="120"/>
  <c r="I29" i="120"/>
  <c r="J28" i="120"/>
  <c r="I28" i="120"/>
  <c r="J27" i="120"/>
  <c r="I27" i="120"/>
  <c r="J26" i="120"/>
  <c r="I26" i="120"/>
  <c r="J25" i="120"/>
  <c r="I25" i="120"/>
  <c r="K25" i="120" s="1"/>
  <c r="J24" i="120"/>
  <c r="I24" i="120"/>
  <c r="J23" i="120"/>
  <c r="I23" i="120"/>
  <c r="J22" i="120"/>
  <c r="I22" i="120"/>
  <c r="J21" i="120"/>
  <c r="I21" i="120"/>
  <c r="J20" i="120"/>
  <c r="I20" i="120"/>
  <c r="J19" i="120"/>
  <c r="I19" i="120"/>
  <c r="J18" i="120"/>
  <c r="I18" i="120"/>
  <c r="J17" i="120"/>
  <c r="I17" i="120"/>
  <c r="J16" i="120"/>
  <c r="I16" i="120"/>
  <c r="J15" i="120"/>
  <c r="I15" i="120"/>
  <c r="J14" i="120"/>
  <c r="I14" i="120"/>
  <c r="J13" i="120"/>
  <c r="I13" i="120"/>
  <c r="J12" i="120"/>
  <c r="I12" i="120"/>
  <c r="J11" i="120"/>
  <c r="I11" i="120"/>
  <c r="J10" i="120"/>
  <c r="I10" i="120"/>
  <c r="J9" i="120"/>
  <c r="I9" i="120"/>
  <c r="J8" i="120"/>
  <c r="I8" i="120"/>
  <c r="J7" i="120"/>
  <c r="I7" i="120"/>
  <c r="H255" i="120"/>
  <c r="G255" i="120"/>
  <c r="F255" i="120"/>
  <c r="E255" i="120"/>
  <c r="D255" i="120"/>
  <c r="K255" i="120" s="1"/>
  <c r="C255" i="120"/>
  <c r="Z472" i="119"/>
  <c r="C3" i="119"/>
  <c r="D2" i="119" s="1"/>
  <c r="C16" i="105" s="1"/>
  <c r="D65" i="119"/>
  <c r="D66" i="119" s="1"/>
  <c r="D67" i="119" s="1"/>
  <c r="D68" i="119" s="1"/>
  <c r="D69" i="119" s="1"/>
  <c r="D70" i="119" s="1"/>
  <c r="D71" i="119" s="1"/>
  <c r="D72" i="119" s="1"/>
  <c r="D73" i="119" s="1"/>
  <c r="D74" i="119" s="1"/>
  <c r="D75" i="119" s="1"/>
  <c r="D76" i="119" s="1"/>
  <c r="D77" i="119" s="1"/>
  <c r="D78" i="119" s="1"/>
  <c r="D79" i="119" s="1"/>
  <c r="D80" i="119" s="1"/>
  <c r="D81" i="119" s="1"/>
  <c r="D82" i="119" s="1"/>
  <c r="D83" i="119" s="1"/>
  <c r="D84" i="119" s="1"/>
  <c r="D85" i="119" s="1"/>
  <c r="D86" i="119" s="1"/>
  <c r="D87" i="119" s="1"/>
  <c r="D88" i="119" s="1"/>
  <c r="D89" i="119" s="1"/>
  <c r="D90" i="119" s="1"/>
  <c r="D91" i="119" s="1"/>
  <c r="D92" i="119" s="1"/>
  <c r="D93" i="119" s="1"/>
  <c r="D94" i="119" s="1"/>
  <c r="D95" i="119" s="1"/>
  <c r="D96" i="119" s="1"/>
  <c r="D97" i="119" s="1"/>
  <c r="D98" i="119" s="1"/>
  <c r="D99" i="119" s="1"/>
  <c r="D100" i="119" s="1"/>
  <c r="D101" i="119" s="1"/>
  <c r="D102" i="119" s="1"/>
  <c r="AO90" i="119"/>
  <c r="AN89" i="119"/>
  <c r="AM88" i="119"/>
  <c r="AL87" i="119"/>
  <c r="AK86" i="119"/>
  <c r="AJ85" i="119"/>
  <c r="AI84" i="119"/>
  <c r="AH83" i="119"/>
  <c r="AG82" i="119"/>
  <c r="AF81" i="119"/>
  <c r="AE80" i="119"/>
  <c r="AD79" i="119"/>
  <c r="AC78" i="119"/>
  <c r="AB77" i="119"/>
  <c r="AA76" i="119"/>
  <c r="Z75" i="119"/>
  <c r="Y74" i="119"/>
  <c r="X73" i="119"/>
  <c r="Y439" i="119"/>
  <c r="AA483" i="119"/>
  <c r="AB528" i="119"/>
  <c r="AC538" i="119"/>
  <c r="AC534" i="119"/>
  <c r="AE622" i="119"/>
  <c r="AE618" i="119"/>
  <c r="AF651" i="119"/>
  <c r="AF647" i="119"/>
  <c r="AG682" i="119"/>
  <c r="AG678" i="119"/>
  <c r="AH719" i="119"/>
  <c r="AH715" i="119"/>
  <c r="AH711" i="119"/>
  <c r="AI754" i="119"/>
  <c r="AI750" i="119"/>
  <c r="AI746" i="119"/>
  <c r="AJ791" i="119"/>
  <c r="AJ787" i="119"/>
  <c r="AJ783" i="119"/>
  <c r="AJ767" i="119"/>
  <c r="AK830" i="119"/>
  <c r="AK826" i="119"/>
  <c r="AK822" i="119"/>
  <c r="AK806" i="119"/>
  <c r="AL871" i="119"/>
  <c r="AL867" i="119"/>
  <c r="AL863" i="119"/>
  <c r="AL847" i="119"/>
  <c r="AM914" i="119"/>
  <c r="AM910" i="119"/>
  <c r="AM906" i="119"/>
  <c r="AM890" i="119"/>
  <c r="AM882" i="119"/>
  <c r="AN955" i="119"/>
  <c r="AN951" i="119"/>
  <c r="AN935" i="119"/>
  <c r="AN927" i="119"/>
  <c r="AN923" i="119"/>
  <c r="AN919" i="119"/>
  <c r="AO982" i="119"/>
  <c r="AO974" i="119"/>
  <c r="AO970" i="119"/>
  <c r="AO966" i="119"/>
  <c r="AP1031" i="119"/>
  <c r="AP1023" i="119"/>
  <c r="AP1019" i="119"/>
  <c r="AP1015" i="119"/>
  <c r="AP91" i="119"/>
  <c r="AQ1079" i="119"/>
  <c r="AQ1075" i="119"/>
  <c r="AQ1071" i="119"/>
  <c r="AQ1055" i="119"/>
  <c r="AQ1047" i="119"/>
  <c r="AQ92" i="119"/>
  <c r="AR1129" i="119"/>
  <c r="AR1124" i="119"/>
  <c r="AR1105" i="119"/>
  <c r="AR1101" i="119"/>
  <c r="AR1097" i="119"/>
  <c r="C2" i="99"/>
  <c r="H254" i="120"/>
  <c r="G254" i="120"/>
  <c r="F254" i="120"/>
  <c r="E254" i="120"/>
  <c r="D254" i="120"/>
  <c r="C254" i="120"/>
  <c r="H253" i="120"/>
  <c r="G253" i="120"/>
  <c r="F253" i="120"/>
  <c r="E253" i="120"/>
  <c r="D253" i="120"/>
  <c r="C253" i="120"/>
  <c r="H252" i="120"/>
  <c r="G252" i="120"/>
  <c r="F252" i="120"/>
  <c r="E252" i="120"/>
  <c r="D252" i="120"/>
  <c r="C252" i="120"/>
  <c r="H251" i="120"/>
  <c r="G251" i="120"/>
  <c r="F251" i="120"/>
  <c r="E251" i="120"/>
  <c r="D251" i="120"/>
  <c r="C251" i="120"/>
  <c r="H250" i="120"/>
  <c r="G250" i="120"/>
  <c r="F250" i="120"/>
  <c r="E250" i="120"/>
  <c r="D250" i="120"/>
  <c r="K250" i="120" s="1"/>
  <c r="C250" i="120"/>
  <c r="H249" i="120"/>
  <c r="G249" i="120"/>
  <c r="F249" i="120"/>
  <c r="E249" i="120"/>
  <c r="D249" i="120"/>
  <c r="C249" i="120"/>
  <c r="H248" i="120"/>
  <c r="G248" i="120"/>
  <c r="F248" i="120"/>
  <c r="E248" i="120"/>
  <c r="D248" i="120"/>
  <c r="C248" i="120"/>
  <c r="H247" i="120"/>
  <c r="G247" i="120"/>
  <c r="F247" i="120"/>
  <c r="E247" i="120"/>
  <c r="D247" i="120"/>
  <c r="C247" i="120"/>
  <c r="H246" i="120"/>
  <c r="G246" i="120"/>
  <c r="F246" i="120"/>
  <c r="E246" i="120"/>
  <c r="D246" i="120"/>
  <c r="K246" i="120" s="1"/>
  <c r="C246" i="120"/>
  <c r="H245" i="120"/>
  <c r="G245" i="120"/>
  <c r="F245" i="120"/>
  <c r="E245" i="120"/>
  <c r="D245" i="120"/>
  <c r="C245" i="120"/>
  <c r="H244" i="120"/>
  <c r="G244" i="120"/>
  <c r="F244" i="120"/>
  <c r="E244" i="120"/>
  <c r="D244" i="120"/>
  <c r="C244" i="120"/>
  <c r="H243" i="120"/>
  <c r="G243" i="120"/>
  <c r="F243" i="120"/>
  <c r="E243" i="120"/>
  <c r="D243" i="120"/>
  <c r="C243" i="120"/>
  <c r="H242" i="120"/>
  <c r="G242" i="120"/>
  <c r="F242" i="120"/>
  <c r="E242" i="120"/>
  <c r="D242" i="120"/>
  <c r="K242" i="120" s="1"/>
  <c r="C242" i="120"/>
  <c r="H241" i="120"/>
  <c r="G241" i="120"/>
  <c r="F241" i="120"/>
  <c r="E241" i="120"/>
  <c r="D241" i="120"/>
  <c r="C241" i="120"/>
  <c r="H240" i="120"/>
  <c r="G240" i="120"/>
  <c r="F240" i="120"/>
  <c r="E240" i="120"/>
  <c r="D240" i="120"/>
  <c r="C240" i="120"/>
  <c r="H239" i="120"/>
  <c r="G239" i="120"/>
  <c r="F239" i="120"/>
  <c r="E239" i="120"/>
  <c r="D239" i="120"/>
  <c r="K239" i="120" s="1"/>
  <c r="C239" i="120"/>
  <c r="H238" i="120"/>
  <c r="G238" i="120"/>
  <c r="F238" i="120"/>
  <c r="E238" i="120"/>
  <c r="D238" i="120"/>
  <c r="K238" i="120" s="1"/>
  <c r="C238" i="120"/>
  <c r="H237" i="120"/>
  <c r="G237" i="120"/>
  <c r="F237" i="120"/>
  <c r="E237" i="120"/>
  <c r="D237" i="120"/>
  <c r="C237" i="120"/>
  <c r="H236" i="120"/>
  <c r="G236" i="120"/>
  <c r="F236" i="120"/>
  <c r="E236" i="120"/>
  <c r="D236" i="120"/>
  <c r="C236" i="120"/>
  <c r="H235" i="120"/>
  <c r="G235" i="120"/>
  <c r="F235" i="120"/>
  <c r="E235" i="120"/>
  <c r="D235" i="120"/>
  <c r="C235" i="120"/>
  <c r="H234" i="120"/>
  <c r="G234" i="120"/>
  <c r="K234" i="120" s="1"/>
  <c r="F234" i="120"/>
  <c r="E234" i="120"/>
  <c r="D234" i="120"/>
  <c r="C234" i="120"/>
  <c r="H233" i="120"/>
  <c r="G233" i="120"/>
  <c r="F233" i="120"/>
  <c r="E233" i="120"/>
  <c r="D233" i="120"/>
  <c r="C233" i="120"/>
  <c r="H232" i="120"/>
  <c r="G232" i="120"/>
  <c r="F232" i="120"/>
  <c r="E232" i="120"/>
  <c r="D232" i="120"/>
  <c r="C232" i="120"/>
  <c r="H231" i="120"/>
  <c r="G231" i="120"/>
  <c r="F231" i="120"/>
  <c r="E231" i="120"/>
  <c r="D231" i="120"/>
  <c r="K231" i="120" s="1"/>
  <c r="C231" i="120"/>
  <c r="H230" i="120"/>
  <c r="G230" i="120"/>
  <c r="F230" i="120"/>
  <c r="E230" i="120"/>
  <c r="D230" i="120"/>
  <c r="K230" i="120" s="1"/>
  <c r="C230" i="120"/>
  <c r="H229" i="120"/>
  <c r="G229" i="120"/>
  <c r="F229" i="120"/>
  <c r="E229" i="120"/>
  <c r="D229" i="120"/>
  <c r="C229" i="120"/>
  <c r="H228" i="120"/>
  <c r="G228" i="120"/>
  <c r="F228" i="120"/>
  <c r="E228" i="120"/>
  <c r="D228" i="120"/>
  <c r="C228" i="120"/>
  <c r="H227" i="120"/>
  <c r="G227" i="120"/>
  <c r="F227" i="120"/>
  <c r="E227" i="120"/>
  <c r="D227" i="120"/>
  <c r="C227" i="120"/>
  <c r="H226" i="120"/>
  <c r="G226" i="120"/>
  <c r="F226" i="120"/>
  <c r="E226" i="120"/>
  <c r="D226" i="120"/>
  <c r="K226" i="120" s="1"/>
  <c r="C226" i="120"/>
  <c r="H225" i="120"/>
  <c r="G225" i="120"/>
  <c r="F225" i="120"/>
  <c r="E225" i="120"/>
  <c r="D225" i="120"/>
  <c r="K225" i="120" s="1"/>
  <c r="C225" i="120"/>
  <c r="H224" i="120"/>
  <c r="G224" i="120"/>
  <c r="F224" i="120"/>
  <c r="E224" i="120"/>
  <c r="D224" i="120"/>
  <c r="C224" i="120"/>
  <c r="H223" i="120"/>
  <c r="G223" i="120"/>
  <c r="F223" i="120"/>
  <c r="E223" i="120"/>
  <c r="D223" i="120"/>
  <c r="C223" i="120"/>
  <c r="H222" i="120"/>
  <c r="G222" i="120"/>
  <c r="F222" i="120"/>
  <c r="E222" i="120"/>
  <c r="D222" i="120"/>
  <c r="K222" i="120" s="1"/>
  <c r="C222" i="120"/>
  <c r="H221" i="120"/>
  <c r="G221" i="120"/>
  <c r="F221" i="120"/>
  <c r="E221" i="120"/>
  <c r="D221" i="120"/>
  <c r="C221" i="120"/>
  <c r="H220" i="120"/>
  <c r="G220" i="120"/>
  <c r="F220" i="120"/>
  <c r="E220" i="120"/>
  <c r="D220" i="120"/>
  <c r="C220" i="120"/>
  <c r="H219" i="120"/>
  <c r="G219" i="120"/>
  <c r="F219" i="120"/>
  <c r="E219" i="120"/>
  <c r="D219" i="120"/>
  <c r="C219" i="120"/>
  <c r="H218" i="120"/>
  <c r="G218" i="120"/>
  <c r="F218" i="120"/>
  <c r="E218" i="120"/>
  <c r="D218" i="120"/>
  <c r="K218" i="120" s="1"/>
  <c r="C218" i="120"/>
  <c r="H217" i="120"/>
  <c r="G217" i="120"/>
  <c r="F217" i="120"/>
  <c r="E217" i="120"/>
  <c r="D217" i="120"/>
  <c r="K217" i="120" s="1"/>
  <c r="C217" i="120"/>
  <c r="H216" i="120"/>
  <c r="G216" i="120"/>
  <c r="F216" i="120"/>
  <c r="E216" i="120"/>
  <c r="D216" i="120"/>
  <c r="C216" i="120"/>
  <c r="H215" i="120"/>
  <c r="G215" i="120"/>
  <c r="F215" i="120"/>
  <c r="E215" i="120"/>
  <c r="D215" i="120"/>
  <c r="C215" i="120"/>
  <c r="H214" i="120"/>
  <c r="G214" i="120"/>
  <c r="F214" i="120"/>
  <c r="E214" i="120"/>
  <c r="D214" i="120"/>
  <c r="C214" i="120"/>
  <c r="H213" i="120"/>
  <c r="G213" i="120"/>
  <c r="F213" i="120"/>
  <c r="E213" i="120"/>
  <c r="D213" i="120"/>
  <c r="C213" i="120"/>
  <c r="H212" i="120"/>
  <c r="G212" i="120"/>
  <c r="F212" i="120"/>
  <c r="E212" i="120"/>
  <c r="D212" i="120"/>
  <c r="C212" i="120"/>
  <c r="H211" i="120"/>
  <c r="G211" i="120"/>
  <c r="F211" i="120"/>
  <c r="E211" i="120"/>
  <c r="D211" i="120"/>
  <c r="C211" i="120"/>
  <c r="H210" i="120"/>
  <c r="G210" i="120"/>
  <c r="F210" i="120"/>
  <c r="E210" i="120"/>
  <c r="D210" i="120"/>
  <c r="K210" i="120" s="1"/>
  <c r="C210" i="120"/>
  <c r="H209" i="120"/>
  <c r="G209" i="120"/>
  <c r="F209" i="120"/>
  <c r="E209" i="120"/>
  <c r="D209" i="120"/>
  <c r="K209" i="120" s="1"/>
  <c r="C209" i="120"/>
  <c r="H208" i="120"/>
  <c r="G208" i="120"/>
  <c r="F208" i="120"/>
  <c r="E208" i="120"/>
  <c r="D208" i="120"/>
  <c r="C208" i="120"/>
  <c r="H207" i="120"/>
  <c r="G207" i="120"/>
  <c r="F207" i="120"/>
  <c r="E207" i="120"/>
  <c r="D207" i="120"/>
  <c r="C207" i="120"/>
  <c r="H206" i="120"/>
  <c r="G206" i="120"/>
  <c r="F206" i="120"/>
  <c r="E206" i="120"/>
  <c r="D206" i="120"/>
  <c r="K206" i="120" s="1"/>
  <c r="C206" i="120"/>
  <c r="H205" i="120"/>
  <c r="G205" i="120"/>
  <c r="F205" i="120"/>
  <c r="E205" i="120"/>
  <c r="D205" i="120"/>
  <c r="C205" i="120"/>
  <c r="H204" i="120"/>
  <c r="G204" i="120"/>
  <c r="F204" i="120"/>
  <c r="E204" i="120"/>
  <c r="D204" i="120"/>
  <c r="C204" i="120"/>
  <c r="H203" i="120"/>
  <c r="G203" i="120"/>
  <c r="F203" i="120"/>
  <c r="E203" i="120"/>
  <c r="D203" i="120"/>
  <c r="C203" i="120"/>
  <c r="H202" i="120"/>
  <c r="G202" i="120"/>
  <c r="F202" i="120"/>
  <c r="E202" i="120"/>
  <c r="D202" i="120"/>
  <c r="K202" i="120" s="1"/>
  <c r="C202" i="120"/>
  <c r="H201" i="120"/>
  <c r="G201" i="120"/>
  <c r="F201" i="120"/>
  <c r="E201" i="120"/>
  <c r="D201" i="120"/>
  <c r="C201" i="120"/>
  <c r="H200" i="120"/>
  <c r="G200" i="120"/>
  <c r="F200" i="120"/>
  <c r="E200" i="120"/>
  <c r="D200" i="120"/>
  <c r="C200" i="120"/>
  <c r="H199" i="120"/>
  <c r="G199" i="120"/>
  <c r="F199" i="120"/>
  <c r="E199" i="120"/>
  <c r="D199" i="120"/>
  <c r="C199" i="120"/>
  <c r="H198" i="120"/>
  <c r="G198" i="120"/>
  <c r="F198" i="120"/>
  <c r="E198" i="120"/>
  <c r="D198" i="120"/>
  <c r="K198" i="120" s="1"/>
  <c r="C198" i="120"/>
  <c r="H197" i="120"/>
  <c r="G197" i="120"/>
  <c r="F197" i="120"/>
  <c r="E197" i="120"/>
  <c r="D197" i="120"/>
  <c r="C197" i="120"/>
  <c r="H196" i="120"/>
  <c r="G196" i="120"/>
  <c r="F196" i="120"/>
  <c r="E196" i="120"/>
  <c r="D196" i="120"/>
  <c r="C196" i="120"/>
  <c r="H195" i="120"/>
  <c r="G195" i="120"/>
  <c r="F195" i="120"/>
  <c r="E195" i="120"/>
  <c r="D195" i="120"/>
  <c r="C195" i="120"/>
  <c r="H194" i="120"/>
  <c r="G194" i="120"/>
  <c r="K194" i="120" s="1"/>
  <c r="F194" i="120"/>
  <c r="E194" i="120"/>
  <c r="D194" i="120"/>
  <c r="C194" i="120"/>
  <c r="H193" i="120"/>
  <c r="G193" i="120"/>
  <c r="F193" i="120"/>
  <c r="E193" i="120"/>
  <c r="D193" i="120"/>
  <c r="K193" i="120" s="1"/>
  <c r="C193" i="120"/>
  <c r="H192" i="120"/>
  <c r="G192" i="120"/>
  <c r="F192" i="120"/>
  <c r="E192" i="120"/>
  <c r="D192" i="120"/>
  <c r="C192" i="120"/>
  <c r="H191" i="120"/>
  <c r="G191" i="120"/>
  <c r="F191" i="120"/>
  <c r="E191" i="120"/>
  <c r="D191" i="120"/>
  <c r="C191" i="120"/>
  <c r="H190" i="120"/>
  <c r="G190" i="120"/>
  <c r="F190" i="120"/>
  <c r="E190" i="120"/>
  <c r="D190" i="120"/>
  <c r="K190" i="120" s="1"/>
  <c r="C190" i="120"/>
  <c r="H189" i="120"/>
  <c r="G189" i="120"/>
  <c r="F189" i="120"/>
  <c r="E189" i="120"/>
  <c r="D189" i="120"/>
  <c r="C189" i="120"/>
  <c r="H188" i="120"/>
  <c r="G188" i="120"/>
  <c r="F188" i="120"/>
  <c r="E188" i="120"/>
  <c r="D188" i="120"/>
  <c r="C188" i="120"/>
  <c r="H187" i="120"/>
  <c r="G187" i="120"/>
  <c r="F187" i="120"/>
  <c r="E187" i="120"/>
  <c r="D187" i="120"/>
  <c r="C187" i="120"/>
  <c r="H186" i="120"/>
  <c r="G186" i="120"/>
  <c r="F186" i="120"/>
  <c r="E186" i="120"/>
  <c r="D186" i="120"/>
  <c r="K186" i="120" s="1"/>
  <c r="C186" i="120"/>
  <c r="H185" i="120"/>
  <c r="G185" i="120"/>
  <c r="F185" i="120"/>
  <c r="E185" i="120"/>
  <c r="D185" i="120"/>
  <c r="K185" i="120" s="1"/>
  <c r="C185" i="120"/>
  <c r="H184" i="120"/>
  <c r="G184" i="120"/>
  <c r="F184" i="120"/>
  <c r="E184" i="120"/>
  <c r="D184" i="120"/>
  <c r="C184" i="120"/>
  <c r="H183" i="120"/>
  <c r="G183" i="120"/>
  <c r="F183" i="120"/>
  <c r="E183" i="120"/>
  <c r="D183" i="120"/>
  <c r="C183" i="120"/>
  <c r="H182" i="120"/>
  <c r="G182" i="120"/>
  <c r="F182" i="120"/>
  <c r="E182" i="120"/>
  <c r="D182" i="120"/>
  <c r="K182" i="120" s="1"/>
  <c r="C182" i="120"/>
  <c r="H181" i="120"/>
  <c r="G181" i="120"/>
  <c r="F181" i="120"/>
  <c r="E181" i="120"/>
  <c r="D181" i="120"/>
  <c r="C181" i="120"/>
  <c r="H180" i="120"/>
  <c r="G180" i="120"/>
  <c r="F180" i="120"/>
  <c r="E180" i="120"/>
  <c r="D180" i="120"/>
  <c r="C180" i="120"/>
  <c r="H179" i="120"/>
  <c r="G179" i="120"/>
  <c r="F179" i="120"/>
  <c r="E179" i="120"/>
  <c r="D179" i="120"/>
  <c r="C179" i="120"/>
  <c r="H178" i="120"/>
  <c r="G178" i="120"/>
  <c r="F178" i="120"/>
  <c r="E178" i="120"/>
  <c r="D178" i="120"/>
  <c r="K178" i="120" s="1"/>
  <c r="C178" i="120"/>
  <c r="H177" i="120"/>
  <c r="G177" i="120"/>
  <c r="F177" i="120"/>
  <c r="E177" i="120"/>
  <c r="D177" i="120"/>
  <c r="K177" i="120" s="1"/>
  <c r="C177" i="120"/>
  <c r="H176" i="120"/>
  <c r="G176" i="120"/>
  <c r="F176" i="120"/>
  <c r="E176" i="120"/>
  <c r="D176" i="120"/>
  <c r="C176" i="120"/>
  <c r="H175" i="120"/>
  <c r="G175" i="120"/>
  <c r="F175" i="120"/>
  <c r="E175" i="120"/>
  <c r="D175" i="120"/>
  <c r="C175" i="120"/>
  <c r="H174" i="120"/>
  <c r="G174" i="120"/>
  <c r="F174" i="120"/>
  <c r="E174" i="120"/>
  <c r="D174" i="120"/>
  <c r="C174" i="120"/>
  <c r="H173" i="120"/>
  <c r="G173" i="120"/>
  <c r="F173" i="120"/>
  <c r="E173" i="120"/>
  <c r="D173" i="120"/>
  <c r="C173" i="120"/>
  <c r="H172" i="120"/>
  <c r="G172" i="120"/>
  <c r="F172" i="120"/>
  <c r="E172" i="120"/>
  <c r="D172" i="120"/>
  <c r="C172" i="120"/>
  <c r="H171" i="120"/>
  <c r="G171" i="120"/>
  <c r="F171" i="120"/>
  <c r="E171" i="120"/>
  <c r="D171" i="120"/>
  <c r="C171" i="120"/>
  <c r="H170" i="120"/>
  <c r="G170" i="120"/>
  <c r="F170" i="120"/>
  <c r="E170" i="120"/>
  <c r="D170" i="120"/>
  <c r="K170" i="120" s="1"/>
  <c r="C170" i="120"/>
  <c r="H169" i="120"/>
  <c r="G169" i="120"/>
  <c r="F169" i="120"/>
  <c r="E169" i="120"/>
  <c r="D169" i="120"/>
  <c r="K169" i="120" s="1"/>
  <c r="C169" i="120"/>
  <c r="H168" i="120"/>
  <c r="G168" i="120"/>
  <c r="F168" i="120"/>
  <c r="E168" i="120"/>
  <c r="D168" i="120"/>
  <c r="C168" i="120"/>
  <c r="H167" i="120"/>
  <c r="G167" i="120"/>
  <c r="F167" i="120"/>
  <c r="E167" i="120"/>
  <c r="D167" i="120"/>
  <c r="C167" i="120"/>
  <c r="H166" i="120"/>
  <c r="G166" i="120"/>
  <c r="F166" i="120"/>
  <c r="E166" i="120"/>
  <c r="D166" i="120"/>
  <c r="K166" i="120" s="1"/>
  <c r="C166" i="120"/>
  <c r="H165" i="120"/>
  <c r="G165" i="120"/>
  <c r="F165" i="120"/>
  <c r="E165" i="120"/>
  <c r="D165" i="120"/>
  <c r="C165" i="120"/>
  <c r="H164" i="120"/>
  <c r="G164" i="120"/>
  <c r="F164" i="120"/>
  <c r="E164" i="120"/>
  <c r="D164" i="120"/>
  <c r="C164" i="120"/>
  <c r="H163" i="120"/>
  <c r="G163" i="120"/>
  <c r="F163" i="120"/>
  <c r="E163" i="120"/>
  <c r="D163" i="120"/>
  <c r="C163" i="120"/>
  <c r="H162" i="120"/>
  <c r="G162" i="120"/>
  <c r="F162" i="120"/>
  <c r="E162" i="120"/>
  <c r="D162" i="120"/>
  <c r="K162" i="120" s="1"/>
  <c r="C162" i="120"/>
  <c r="H161" i="120"/>
  <c r="G161" i="120"/>
  <c r="F161" i="120"/>
  <c r="E161" i="120"/>
  <c r="D161" i="120"/>
  <c r="K161" i="120" s="1"/>
  <c r="C161" i="120"/>
  <c r="H160" i="120"/>
  <c r="G160" i="120"/>
  <c r="F160" i="120"/>
  <c r="E160" i="120"/>
  <c r="D160" i="120"/>
  <c r="C160" i="120"/>
  <c r="H159" i="120"/>
  <c r="G159" i="120"/>
  <c r="F159" i="120"/>
  <c r="E159" i="120"/>
  <c r="D159" i="120"/>
  <c r="C159" i="120"/>
  <c r="H158" i="120"/>
  <c r="G158" i="120"/>
  <c r="F158" i="120"/>
  <c r="E158" i="120"/>
  <c r="D158" i="120"/>
  <c r="C158" i="120"/>
  <c r="H157" i="120"/>
  <c r="G157" i="120"/>
  <c r="F157" i="120"/>
  <c r="E157" i="120"/>
  <c r="D157" i="120"/>
  <c r="C157" i="120"/>
  <c r="H156" i="120"/>
  <c r="G156" i="120"/>
  <c r="F156" i="120"/>
  <c r="E156" i="120"/>
  <c r="D156" i="120"/>
  <c r="C156" i="120"/>
  <c r="H155" i="120"/>
  <c r="G155" i="120"/>
  <c r="F155" i="120"/>
  <c r="E155" i="120"/>
  <c r="D155" i="120"/>
  <c r="C155" i="120"/>
  <c r="H154" i="120"/>
  <c r="G154" i="120"/>
  <c r="F154" i="120"/>
  <c r="E154" i="120"/>
  <c r="D154" i="120"/>
  <c r="K154" i="120" s="1"/>
  <c r="C154" i="120"/>
  <c r="H153" i="120"/>
  <c r="G153" i="120"/>
  <c r="F153" i="120"/>
  <c r="E153" i="120"/>
  <c r="D153" i="120"/>
  <c r="C153" i="120"/>
  <c r="H152" i="120"/>
  <c r="G152" i="120"/>
  <c r="F152" i="120"/>
  <c r="E152" i="120"/>
  <c r="D152" i="120"/>
  <c r="C152" i="120"/>
  <c r="H151" i="120"/>
  <c r="G151" i="120"/>
  <c r="F151" i="120"/>
  <c r="E151" i="120"/>
  <c r="D151" i="120"/>
  <c r="C151" i="120"/>
  <c r="H150" i="120"/>
  <c r="G150" i="120"/>
  <c r="F150" i="120"/>
  <c r="E150" i="120"/>
  <c r="D150" i="120"/>
  <c r="C150" i="120"/>
  <c r="H149" i="120"/>
  <c r="G149" i="120"/>
  <c r="F149" i="120"/>
  <c r="E149" i="120"/>
  <c r="D149" i="120"/>
  <c r="C149" i="120"/>
  <c r="H148" i="120"/>
  <c r="G148" i="120"/>
  <c r="F148" i="120"/>
  <c r="E148" i="120"/>
  <c r="D148" i="120"/>
  <c r="C148" i="120"/>
  <c r="H147" i="120"/>
  <c r="G147" i="120"/>
  <c r="F147" i="120"/>
  <c r="E147" i="120"/>
  <c r="D147" i="120"/>
  <c r="C147" i="120"/>
  <c r="H146" i="120"/>
  <c r="G146" i="120"/>
  <c r="K146" i="120" s="1"/>
  <c r="F146" i="120"/>
  <c r="E146" i="120"/>
  <c r="D146" i="120"/>
  <c r="C146" i="120"/>
  <c r="H145" i="120"/>
  <c r="G145" i="120"/>
  <c r="F145" i="120"/>
  <c r="E145" i="120"/>
  <c r="D145" i="120"/>
  <c r="K145" i="120" s="1"/>
  <c r="C145" i="120"/>
  <c r="H144" i="120"/>
  <c r="G144" i="120"/>
  <c r="F144" i="120"/>
  <c r="E144" i="120"/>
  <c r="D144" i="120"/>
  <c r="C144" i="120"/>
  <c r="H143" i="120"/>
  <c r="G143" i="120"/>
  <c r="F143" i="120"/>
  <c r="E143" i="120"/>
  <c r="D143" i="120"/>
  <c r="C143" i="120"/>
  <c r="H142" i="120"/>
  <c r="G142" i="120"/>
  <c r="F142" i="120"/>
  <c r="E142" i="120"/>
  <c r="D142" i="120"/>
  <c r="C142" i="120"/>
  <c r="H141" i="120"/>
  <c r="G141" i="120"/>
  <c r="F141" i="120"/>
  <c r="E141" i="120"/>
  <c r="D141" i="120"/>
  <c r="C141" i="120"/>
  <c r="H140" i="120"/>
  <c r="G140" i="120"/>
  <c r="F140" i="120"/>
  <c r="E140" i="120"/>
  <c r="D140" i="120"/>
  <c r="C140" i="120"/>
  <c r="H139" i="120"/>
  <c r="G139" i="120"/>
  <c r="F139" i="120"/>
  <c r="E139" i="120"/>
  <c r="D139" i="120"/>
  <c r="C139" i="120"/>
  <c r="H138" i="120"/>
  <c r="G138" i="120"/>
  <c r="K138" i="120" s="1"/>
  <c r="F138" i="120"/>
  <c r="E138" i="120"/>
  <c r="D138" i="120"/>
  <c r="C138" i="120"/>
  <c r="H137" i="120"/>
  <c r="G137" i="120"/>
  <c r="F137" i="120"/>
  <c r="E137" i="120"/>
  <c r="D137" i="120"/>
  <c r="K137" i="120" s="1"/>
  <c r="C137" i="120"/>
  <c r="H136" i="120"/>
  <c r="G136" i="120"/>
  <c r="F136" i="120"/>
  <c r="E136" i="120"/>
  <c r="D136" i="120"/>
  <c r="C136" i="120"/>
  <c r="H135" i="120"/>
  <c r="G135" i="120"/>
  <c r="F135" i="120"/>
  <c r="E135" i="120"/>
  <c r="D135" i="120"/>
  <c r="C135" i="120"/>
  <c r="H134" i="120"/>
  <c r="G134" i="120"/>
  <c r="F134" i="120"/>
  <c r="E134" i="120"/>
  <c r="D134" i="120"/>
  <c r="C134" i="120"/>
  <c r="H133" i="120"/>
  <c r="G133" i="120"/>
  <c r="F133" i="120"/>
  <c r="E133" i="120"/>
  <c r="D133" i="120"/>
  <c r="C133" i="120"/>
  <c r="H132" i="120"/>
  <c r="G132" i="120"/>
  <c r="F132" i="120"/>
  <c r="E132" i="120"/>
  <c r="D132" i="120"/>
  <c r="C132" i="120"/>
  <c r="H131" i="120"/>
  <c r="G131" i="120"/>
  <c r="F131" i="120"/>
  <c r="E131" i="120"/>
  <c r="D131" i="120"/>
  <c r="C131" i="120"/>
  <c r="H130" i="120"/>
  <c r="G130" i="120"/>
  <c r="F130" i="120"/>
  <c r="E130" i="120"/>
  <c r="D130" i="120"/>
  <c r="K130" i="120" s="1"/>
  <c r="C130" i="120"/>
  <c r="H129" i="120"/>
  <c r="G129" i="120"/>
  <c r="F129" i="120"/>
  <c r="E129" i="120"/>
  <c r="D129" i="120"/>
  <c r="K129" i="120" s="1"/>
  <c r="C129" i="120"/>
  <c r="H128" i="120"/>
  <c r="G128" i="120"/>
  <c r="F128" i="120"/>
  <c r="E128" i="120"/>
  <c r="D128" i="120"/>
  <c r="C128" i="120"/>
  <c r="H127" i="120"/>
  <c r="G127" i="120"/>
  <c r="F127" i="120"/>
  <c r="E127" i="120"/>
  <c r="D127" i="120"/>
  <c r="C127" i="120"/>
  <c r="H126" i="120"/>
  <c r="G126" i="120"/>
  <c r="F126" i="120"/>
  <c r="E126" i="120"/>
  <c r="D126" i="120"/>
  <c r="C126" i="120"/>
  <c r="H125" i="120"/>
  <c r="G125" i="120"/>
  <c r="F125" i="120"/>
  <c r="E125" i="120"/>
  <c r="D125" i="120"/>
  <c r="C125" i="120"/>
  <c r="H124" i="120"/>
  <c r="G124" i="120"/>
  <c r="F124" i="120"/>
  <c r="E124" i="120"/>
  <c r="D124" i="120"/>
  <c r="C124" i="120"/>
  <c r="H123" i="120"/>
  <c r="G123" i="120"/>
  <c r="F123" i="120"/>
  <c r="E123" i="120"/>
  <c r="D123" i="120"/>
  <c r="C123" i="120"/>
  <c r="H122" i="120"/>
  <c r="G122" i="120"/>
  <c r="F122" i="120"/>
  <c r="E122" i="120"/>
  <c r="D122" i="120"/>
  <c r="K122" i="120" s="1"/>
  <c r="C122" i="120"/>
  <c r="H121" i="120"/>
  <c r="G121" i="120"/>
  <c r="F121" i="120"/>
  <c r="E121" i="120"/>
  <c r="D121" i="120"/>
  <c r="K121" i="120" s="1"/>
  <c r="C121" i="120"/>
  <c r="H120" i="120"/>
  <c r="G120" i="120"/>
  <c r="F120" i="120"/>
  <c r="E120" i="120"/>
  <c r="D120" i="120"/>
  <c r="C120" i="120"/>
  <c r="H119" i="120"/>
  <c r="G119" i="120"/>
  <c r="F119" i="120"/>
  <c r="E119" i="120"/>
  <c r="D119" i="120"/>
  <c r="C119" i="120"/>
  <c r="H118" i="120"/>
  <c r="G118" i="120"/>
  <c r="F118" i="120"/>
  <c r="E118" i="120"/>
  <c r="D118" i="120"/>
  <c r="C118" i="120"/>
  <c r="H117" i="120"/>
  <c r="G117" i="120"/>
  <c r="F117" i="120"/>
  <c r="E117" i="120"/>
  <c r="D117" i="120"/>
  <c r="C117" i="120"/>
  <c r="H116" i="120"/>
  <c r="G116" i="120"/>
  <c r="F116" i="120"/>
  <c r="E116" i="120"/>
  <c r="D116" i="120"/>
  <c r="C116" i="120"/>
  <c r="H115" i="120"/>
  <c r="G115" i="120"/>
  <c r="F115" i="120"/>
  <c r="E115" i="120"/>
  <c r="D115" i="120"/>
  <c r="C115" i="120"/>
  <c r="H114" i="120"/>
  <c r="G114" i="120"/>
  <c r="F114" i="120"/>
  <c r="E114" i="120"/>
  <c r="D114" i="120"/>
  <c r="K114" i="120" s="1"/>
  <c r="C114" i="120"/>
  <c r="H113" i="120"/>
  <c r="G113" i="120"/>
  <c r="F113" i="120"/>
  <c r="E113" i="120"/>
  <c r="D113" i="120"/>
  <c r="K113" i="120" s="1"/>
  <c r="C113" i="120"/>
  <c r="H112" i="120"/>
  <c r="G112" i="120"/>
  <c r="F112" i="120"/>
  <c r="E112" i="120"/>
  <c r="D112" i="120"/>
  <c r="C112" i="120"/>
  <c r="H111" i="120"/>
  <c r="G111" i="120"/>
  <c r="F111" i="120"/>
  <c r="E111" i="120"/>
  <c r="D111" i="120"/>
  <c r="C111" i="120"/>
  <c r="H110" i="120"/>
  <c r="G110" i="120"/>
  <c r="F110" i="120"/>
  <c r="E110" i="120"/>
  <c r="D110" i="120"/>
  <c r="C110" i="120"/>
  <c r="H109" i="120"/>
  <c r="G109" i="120"/>
  <c r="F109" i="120"/>
  <c r="E109" i="120"/>
  <c r="D109" i="120"/>
  <c r="C109" i="120"/>
  <c r="H108" i="120"/>
  <c r="G108" i="120"/>
  <c r="F108" i="120"/>
  <c r="E108" i="120"/>
  <c r="D108" i="120"/>
  <c r="C108" i="120"/>
  <c r="H107" i="120"/>
  <c r="G107" i="120"/>
  <c r="F107" i="120"/>
  <c r="E107" i="120"/>
  <c r="D107" i="120"/>
  <c r="C107" i="120"/>
  <c r="H106" i="120"/>
  <c r="G106" i="120"/>
  <c r="F106" i="120"/>
  <c r="E106" i="120"/>
  <c r="D106" i="120"/>
  <c r="K106" i="120" s="1"/>
  <c r="C106" i="120"/>
  <c r="H105" i="120"/>
  <c r="G105" i="120"/>
  <c r="F105" i="120"/>
  <c r="E105" i="120"/>
  <c r="D105" i="120"/>
  <c r="K105" i="120" s="1"/>
  <c r="C105" i="120"/>
  <c r="H104" i="120"/>
  <c r="G104" i="120"/>
  <c r="F104" i="120"/>
  <c r="E104" i="120"/>
  <c r="D104" i="120"/>
  <c r="C104" i="120"/>
  <c r="H103" i="120"/>
  <c r="G103" i="120"/>
  <c r="F103" i="120"/>
  <c r="E103" i="120"/>
  <c r="D103" i="120"/>
  <c r="C103" i="120"/>
  <c r="H102" i="120"/>
  <c r="G102" i="120"/>
  <c r="F102" i="120"/>
  <c r="E102" i="120"/>
  <c r="D102" i="120"/>
  <c r="C102" i="120"/>
  <c r="H101" i="120"/>
  <c r="G101" i="120"/>
  <c r="F101" i="120"/>
  <c r="E101" i="120"/>
  <c r="D101" i="120"/>
  <c r="C101" i="120"/>
  <c r="H100" i="120"/>
  <c r="G100" i="120"/>
  <c r="F100" i="120"/>
  <c r="E100" i="120"/>
  <c r="D100" i="120"/>
  <c r="C100" i="120"/>
  <c r="H99" i="120"/>
  <c r="G99" i="120"/>
  <c r="F99" i="120"/>
  <c r="E99" i="120"/>
  <c r="D99" i="120"/>
  <c r="C99" i="120"/>
  <c r="H98" i="120"/>
  <c r="G98" i="120"/>
  <c r="F98" i="120"/>
  <c r="E98" i="120"/>
  <c r="D98" i="120"/>
  <c r="K98" i="120" s="1"/>
  <c r="C98" i="120"/>
  <c r="H97" i="120"/>
  <c r="G97" i="120"/>
  <c r="F97" i="120"/>
  <c r="E97" i="120"/>
  <c r="D97" i="120"/>
  <c r="K97" i="120" s="1"/>
  <c r="C97" i="120"/>
  <c r="H96" i="120"/>
  <c r="G96" i="120"/>
  <c r="F96" i="120"/>
  <c r="E96" i="120"/>
  <c r="D96" i="120"/>
  <c r="C96" i="120"/>
  <c r="H95" i="120"/>
  <c r="G95" i="120"/>
  <c r="F95" i="120"/>
  <c r="E95" i="120"/>
  <c r="D95" i="120"/>
  <c r="C95" i="120"/>
  <c r="H94" i="120"/>
  <c r="G94" i="120"/>
  <c r="F94" i="120"/>
  <c r="E94" i="120"/>
  <c r="D94" i="120"/>
  <c r="C94" i="120"/>
  <c r="H93" i="120"/>
  <c r="G93" i="120"/>
  <c r="F93" i="120"/>
  <c r="E93" i="120"/>
  <c r="D93" i="120"/>
  <c r="C93" i="120"/>
  <c r="H92" i="120"/>
  <c r="G92" i="120"/>
  <c r="F92" i="120"/>
  <c r="E92" i="120"/>
  <c r="D92" i="120"/>
  <c r="C92" i="120"/>
  <c r="H91" i="120"/>
  <c r="G91" i="120"/>
  <c r="F91" i="120"/>
  <c r="E91" i="120"/>
  <c r="D91" i="120"/>
  <c r="C91" i="120"/>
  <c r="H90" i="120"/>
  <c r="G90" i="120"/>
  <c r="F90" i="120"/>
  <c r="E90" i="120"/>
  <c r="D90" i="120"/>
  <c r="K90" i="120" s="1"/>
  <c r="C90" i="120"/>
  <c r="H89" i="120"/>
  <c r="G89" i="120"/>
  <c r="F89" i="120"/>
  <c r="E89" i="120"/>
  <c r="D89" i="120"/>
  <c r="C89" i="120"/>
  <c r="H88" i="120"/>
  <c r="G88" i="120"/>
  <c r="F88" i="120"/>
  <c r="E88" i="120"/>
  <c r="D88" i="120"/>
  <c r="C88" i="120"/>
  <c r="H87" i="120"/>
  <c r="G87" i="120"/>
  <c r="F87" i="120"/>
  <c r="E87" i="120"/>
  <c r="D87" i="120"/>
  <c r="C87" i="120"/>
  <c r="H86" i="120"/>
  <c r="G86" i="120"/>
  <c r="F86" i="120"/>
  <c r="E86" i="120"/>
  <c r="D86" i="120"/>
  <c r="C86" i="120"/>
  <c r="H85" i="120"/>
  <c r="G85" i="120"/>
  <c r="F85" i="120"/>
  <c r="E85" i="120"/>
  <c r="D85" i="120"/>
  <c r="C85" i="120"/>
  <c r="H84" i="120"/>
  <c r="G84" i="120"/>
  <c r="F84" i="120"/>
  <c r="E84" i="120"/>
  <c r="D84" i="120"/>
  <c r="C84" i="120"/>
  <c r="H83" i="120"/>
  <c r="G83" i="120"/>
  <c r="F83" i="120"/>
  <c r="E83" i="120"/>
  <c r="D83" i="120"/>
  <c r="C83" i="120"/>
  <c r="H82" i="120"/>
  <c r="G82" i="120"/>
  <c r="K82" i="120" s="1"/>
  <c r="F82" i="120"/>
  <c r="E82" i="120"/>
  <c r="D82" i="120"/>
  <c r="C82" i="120"/>
  <c r="H81" i="120"/>
  <c r="G81" i="120"/>
  <c r="F81" i="120"/>
  <c r="E81" i="120"/>
  <c r="D81" i="120"/>
  <c r="K81" i="120" s="1"/>
  <c r="C81" i="120"/>
  <c r="H80" i="120"/>
  <c r="G80" i="120"/>
  <c r="F80" i="120"/>
  <c r="E80" i="120"/>
  <c r="D80" i="120"/>
  <c r="C80" i="120"/>
  <c r="H79" i="120"/>
  <c r="G79" i="120"/>
  <c r="F79" i="120"/>
  <c r="E79" i="120"/>
  <c r="D79" i="120"/>
  <c r="C79" i="120"/>
  <c r="H78" i="120"/>
  <c r="G78" i="120"/>
  <c r="F78" i="120"/>
  <c r="E78" i="120"/>
  <c r="D78" i="120"/>
  <c r="C78" i="120"/>
  <c r="H77" i="120"/>
  <c r="G77" i="120"/>
  <c r="F77" i="120"/>
  <c r="E77" i="120"/>
  <c r="D77" i="120"/>
  <c r="C77" i="120"/>
  <c r="H76" i="120"/>
  <c r="G76" i="120"/>
  <c r="F76" i="120"/>
  <c r="E76" i="120"/>
  <c r="D76" i="120"/>
  <c r="C76" i="120"/>
  <c r="H75" i="120"/>
  <c r="G75" i="120"/>
  <c r="F75" i="120"/>
  <c r="E75" i="120"/>
  <c r="D75" i="120"/>
  <c r="C75" i="120"/>
  <c r="H74" i="120"/>
  <c r="G74" i="120"/>
  <c r="K74" i="120" s="1"/>
  <c r="F74" i="120"/>
  <c r="E74" i="120"/>
  <c r="D74" i="120"/>
  <c r="C74" i="120"/>
  <c r="H73" i="120"/>
  <c r="G73" i="120"/>
  <c r="F73" i="120"/>
  <c r="E73" i="120"/>
  <c r="D73" i="120"/>
  <c r="C73" i="120"/>
  <c r="H72" i="120"/>
  <c r="G72" i="120"/>
  <c r="F72" i="120"/>
  <c r="E72" i="120"/>
  <c r="D72" i="120"/>
  <c r="C72" i="120"/>
  <c r="H71" i="120"/>
  <c r="G71" i="120"/>
  <c r="F71" i="120"/>
  <c r="E71" i="120"/>
  <c r="D71" i="120"/>
  <c r="C71" i="120"/>
  <c r="H70" i="120"/>
  <c r="G70" i="120"/>
  <c r="F70" i="120"/>
  <c r="E70" i="120"/>
  <c r="D70" i="120"/>
  <c r="C70" i="120"/>
  <c r="H69" i="120"/>
  <c r="G69" i="120"/>
  <c r="F69" i="120"/>
  <c r="E69" i="120"/>
  <c r="D69" i="120"/>
  <c r="C69" i="120"/>
  <c r="H68" i="120"/>
  <c r="G68" i="120"/>
  <c r="F68" i="120"/>
  <c r="E68" i="120"/>
  <c r="D68" i="120"/>
  <c r="C68" i="120"/>
  <c r="H67" i="120"/>
  <c r="G67" i="120"/>
  <c r="F67" i="120"/>
  <c r="E67" i="120"/>
  <c r="D67" i="120"/>
  <c r="C67" i="120"/>
  <c r="H66" i="120"/>
  <c r="G66" i="120"/>
  <c r="F66" i="120"/>
  <c r="E66" i="120"/>
  <c r="D66" i="120"/>
  <c r="K66" i="120" s="1"/>
  <c r="C66" i="120"/>
  <c r="H65" i="120"/>
  <c r="G65" i="120"/>
  <c r="F65" i="120"/>
  <c r="E65" i="120"/>
  <c r="D65" i="120"/>
  <c r="C65" i="120"/>
  <c r="H64" i="120"/>
  <c r="G64" i="120"/>
  <c r="F64" i="120"/>
  <c r="E64" i="120"/>
  <c r="D64" i="120"/>
  <c r="C64" i="120"/>
  <c r="H63" i="120"/>
  <c r="G63" i="120"/>
  <c r="F63" i="120"/>
  <c r="E63" i="120"/>
  <c r="D63" i="120"/>
  <c r="C63" i="120"/>
  <c r="H62" i="120"/>
  <c r="G62" i="120"/>
  <c r="F62" i="120"/>
  <c r="E62" i="120"/>
  <c r="D62" i="120"/>
  <c r="C62" i="120"/>
  <c r="H61" i="120"/>
  <c r="G61" i="120"/>
  <c r="F61" i="120"/>
  <c r="E61" i="120"/>
  <c r="D61" i="120"/>
  <c r="C61" i="120"/>
  <c r="H60" i="120"/>
  <c r="G60" i="120"/>
  <c r="F60" i="120"/>
  <c r="E60" i="120"/>
  <c r="D60" i="120"/>
  <c r="C60" i="120"/>
  <c r="H59" i="120"/>
  <c r="G59" i="120"/>
  <c r="F59" i="120"/>
  <c r="E59" i="120"/>
  <c r="D59" i="120"/>
  <c r="K59" i="120" s="1"/>
  <c r="C59" i="120"/>
  <c r="H58" i="120"/>
  <c r="G58" i="120"/>
  <c r="F58" i="120"/>
  <c r="E58" i="120"/>
  <c r="D58" i="120"/>
  <c r="K58" i="120" s="1"/>
  <c r="C58" i="120"/>
  <c r="H57" i="120"/>
  <c r="G57" i="120"/>
  <c r="F57" i="120"/>
  <c r="E57" i="120"/>
  <c r="D57" i="120"/>
  <c r="C57" i="120"/>
  <c r="H56" i="120"/>
  <c r="G56" i="120"/>
  <c r="F56" i="120"/>
  <c r="E56" i="120"/>
  <c r="D56" i="120"/>
  <c r="C56" i="120"/>
  <c r="H55" i="120"/>
  <c r="G55" i="120"/>
  <c r="F55" i="120"/>
  <c r="E55" i="120"/>
  <c r="D55" i="120"/>
  <c r="C55" i="120"/>
  <c r="H54" i="120"/>
  <c r="G54" i="120"/>
  <c r="F54" i="120"/>
  <c r="E54" i="120"/>
  <c r="D54" i="120"/>
  <c r="C54" i="120"/>
  <c r="H53" i="120"/>
  <c r="G53" i="120"/>
  <c r="F53" i="120"/>
  <c r="E53" i="120"/>
  <c r="D53" i="120"/>
  <c r="C53" i="120"/>
  <c r="H52" i="120"/>
  <c r="G52" i="120"/>
  <c r="F52" i="120"/>
  <c r="E52" i="120"/>
  <c r="D52" i="120"/>
  <c r="C52" i="120"/>
  <c r="H51" i="120"/>
  <c r="G51" i="120"/>
  <c r="F51" i="120"/>
  <c r="E51" i="120"/>
  <c r="D51" i="120"/>
  <c r="K51" i="120" s="1"/>
  <c r="C51" i="120"/>
  <c r="H50" i="120"/>
  <c r="G50" i="120"/>
  <c r="F50" i="120"/>
  <c r="E50" i="120"/>
  <c r="D50" i="120"/>
  <c r="K50" i="120" s="1"/>
  <c r="C50" i="120"/>
  <c r="H49" i="120"/>
  <c r="G49" i="120"/>
  <c r="F49" i="120"/>
  <c r="E49" i="120"/>
  <c r="D49" i="120"/>
  <c r="C49" i="120"/>
  <c r="H48" i="120"/>
  <c r="G48" i="120"/>
  <c r="F48" i="120"/>
  <c r="E48" i="120"/>
  <c r="D48" i="120"/>
  <c r="C48" i="120"/>
  <c r="H47" i="120"/>
  <c r="G47" i="120"/>
  <c r="F47" i="120"/>
  <c r="E47" i="120"/>
  <c r="D47" i="120"/>
  <c r="C47" i="120"/>
  <c r="H46" i="120"/>
  <c r="G46" i="120"/>
  <c r="F46" i="120"/>
  <c r="E46" i="120"/>
  <c r="D46" i="120"/>
  <c r="C46" i="120"/>
  <c r="H45" i="120"/>
  <c r="G45" i="120"/>
  <c r="F45" i="120"/>
  <c r="E45" i="120"/>
  <c r="D45" i="120"/>
  <c r="C45" i="120"/>
  <c r="H44" i="120"/>
  <c r="G44" i="120"/>
  <c r="F44" i="120"/>
  <c r="E44" i="120"/>
  <c r="D44" i="120"/>
  <c r="C44" i="120"/>
  <c r="H43" i="120"/>
  <c r="G43" i="120"/>
  <c r="F43" i="120"/>
  <c r="E43" i="120"/>
  <c r="D43" i="120"/>
  <c r="K43" i="120" s="1"/>
  <c r="C43" i="120"/>
  <c r="H42" i="120"/>
  <c r="G42" i="120"/>
  <c r="F42" i="120"/>
  <c r="E42" i="120"/>
  <c r="D42" i="120"/>
  <c r="K42" i="120" s="1"/>
  <c r="C42" i="120"/>
  <c r="H41" i="120"/>
  <c r="G41" i="120"/>
  <c r="F41" i="120"/>
  <c r="E41" i="120"/>
  <c r="D41" i="120"/>
  <c r="C41" i="120"/>
  <c r="H40" i="120"/>
  <c r="G40" i="120"/>
  <c r="F40" i="120"/>
  <c r="E40" i="120"/>
  <c r="D40" i="120"/>
  <c r="C40" i="120"/>
  <c r="H39" i="120"/>
  <c r="G39" i="120"/>
  <c r="F39" i="120"/>
  <c r="E39" i="120"/>
  <c r="D39" i="120"/>
  <c r="C39" i="120"/>
  <c r="H38" i="120"/>
  <c r="G38" i="120"/>
  <c r="F38" i="120"/>
  <c r="E38" i="120"/>
  <c r="D38" i="120"/>
  <c r="C38" i="120"/>
  <c r="H37" i="120"/>
  <c r="G37" i="120"/>
  <c r="F37" i="120"/>
  <c r="E37" i="120"/>
  <c r="D37" i="120"/>
  <c r="C37" i="120"/>
  <c r="H36" i="120"/>
  <c r="G36" i="120"/>
  <c r="F36" i="120"/>
  <c r="E36" i="120"/>
  <c r="D36" i="120"/>
  <c r="C36" i="120"/>
  <c r="H35" i="120"/>
  <c r="G35" i="120"/>
  <c r="F35" i="120"/>
  <c r="E35" i="120"/>
  <c r="D35" i="120"/>
  <c r="K35" i="120" s="1"/>
  <c r="C35" i="120"/>
  <c r="H34" i="120"/>
  <c r="G34" i="120"/>
  <c r="F34" i="120"/>
  <c r="E34" i="120"/>
  <c r="D34" i="120"/>
  <c r="K34" i="120" s="1"/>
  <c r="C34" i="120"/>
  <c r="H33" i="120"/>
  <c r="G33" i="120"/>
  <c r="F33" i="120"/>
  <c r="E33" i="120"/>
  <c r="D33" i="120"/>
  <c r="C33" i="120"/>
  <c r="H32" i="120"/>
  <c r="G32" i="120"/>
  <c r="F32" i="120"/>
  <c r="E32" i="120"/>
  <c r="D32" i="120"/>
  <c r="C32" i="120"/>
  <c r="H31" i="120"/>
  <c r="G31" i="120"/>
  <c r="F31" i="120"/>
  <c r="E31" i="120"/>
  <c r="D31" i="120"/>
  <c r="C31" i="120"/>
  <c r="H30" i="120"/>
  <c r="G30" i="120"/>
  <c r="F30" i="120"/>
  <c r="E30" i="120"/>
  <c r="D30" i="120"/>
  <c r="C30" i="120"/>
  <c r="H29" i="120"/>
  <c r="G29" i="120"/>
  <c r="F29" i="120"/>
  <c r="E29" i="120"/>
  <c r="D29" i="120"/>
  <c r="C29" i="120"/>
  <c r="H28" i="120"/>
  <c r="G28" i="120"/>
  <c r="F28" i="120"/>
  <c r="E28" i="120"/>
  <c r="D28" i="120"/>
  <c r="C28" i="120"/>
  <c r="H27" i="120"/>
  <c r="G27" i="120"/>
  <c r="F27" i="120"/>
  <c r="E27" i="120"/>
  <c r="D27" i="120"/>
  <c r="K27" i="120" s="1"/>
  <c r="C27" i="120"/>
  <c r="H26" i="120"/>
  <c r="G26" i="120"/>
  <c r="F26" i="120"/>
  <c r="E26" i="120"/>
  <c r="D26" i="120"/>
  <c r="K26" i="120" s="1"/>
  <c r="C26" i="120"/>
  <c r="H25" i="120"/>
  <c r="G25" i="120"/>
  <c r="F25" i="120"/>
  <c r="E25" i="120"/>
  <c r="D25" i="120"/>
  <c r="C25" i="120"/>
  <c r="H24" i="120"/>
  <c r="G24" i="120"/>
  <c r="F24" i="120"/>
  <c r="E24" i="120"/>
  <c r="D24" i="120"/>
  <c r="C24" i="120"/>
  <c r="H23" i="120"/>
  <c r="G23" i="120"/>
  <c r="F23" i="120"/>
  <c r="E23" i="120"/>
  <c r="D23" i="120"/>
  <c r="C23" i="120"/>
  <c r="H22" i="120"/>
  <c r="G22" i="120"/>
  <c r="F22" i="120"/>
  <c r="E22" i="120"/>
  <c r="D22" i="120"/>
  <c r="C22" i="120"/>
  <c r="H21" i="120"/>
  <c r="G21" i="120"/>
  <c r="F21" i="120"/>
  <c r="E21" i="120"/>
  <c r="D21" i="120"/>
  <c r="C21" i="120"/>
  <c r="H20" i="120"/>
  <c r="G20" i="120"/>
  <c r="F20" i="120"/>
  <c r="E20" i="120"/>
  <c r="D20" i="120"/>
  <c r="C20" i="120"/>
  <c r="H19" i="120"/>
  <c r="G19" i="120"/>
  <c r="F19" i="120"/>
  <c r="E19" i="120"/>
  <c r="D19" i="120"/>
  <c r="K19" i="120" s="1"/>
  <c r="C19" i="120"/>
  <c r="H18" i="120"/>
  <c r="G18" i="120"/>
  <c r="K18" i="120" s="1"/>
  <c r="F18" i="120"/>
  <c r="E18" i="120"/>
  <c r="D18" i="120"/>
  <c r="C18" i="120"/>
  <c r="H17" i="120"/>
  <c r="G17" i="120"/>
  <c r="F17" i="120"/>
  <c r="E17" i="120"/>
  <c r="D17" i="120"/>
  <c r="C17" i="120"/>
  <c r="H16" i="120"/>
  <c r="G16" i="120"/>
  <c r="F16" i="120"/>
  <c r="E16" i="120"/>
  <c r="D16" i="120"/>
  <c r="C16" i="120"/>
  <c r="H15" i="120"/>
  <c r="G15" i="120"/>
  <c r="F15" i="120"/>
  <c r="E15" i="120"/>
  <c r="D15" i="120"/>
  <c r="C15" i="120"/>
  <c r="H14" i="120"/>
  <c r="G14" i="120"/>
  <c r="F14" i="120"/>
  <c r="E14" i="120"/>
  <c r="D14" i="120"/>
  <c r="C14" i="120"/>
  <c r="H13" i="120"/>
  <c r="G13" i="120"/>
  <c r="F13" i="120"/>
  <c r="E13" i="120"/>
  <c r="D13" i="120"/>
  <c r="C13" i="120"/>
  <c r="H12" i="120"/>
  <c r="G12" i="120"/>
  <c r="F12" i="120"/>
  <c r="E12" i="120"/>
  <c r="D12" i="120"/>
  <c r="C12" i="120"/>
  <c r="H11" i="120"/>
  <c r="G11" i="120"/>
  <c r="F11" i="120"/>
  <c r="E11" i="120"/>
  <c r="D11" i="120"/>
  <c r="K11" i="120" s="1"/>
  <c r="C11" i="120"/>
  <c r="H10" i="120"/>
  <c r="G10" i="120"/>
  <c r="K10" i="120" s="1"/>
  <c r="F10" i="120"/>
  <c r="E10" i="120"/>
  <c r="D10" i="120"/>
  <c r="C10" i="120"/>
  <c r="H9" i="120"/>
  <c r="G9" i="120"/>
  <c r="F9" i="120"/>
  <c r="E9" i="120"/>
  <c r="D9" i="120"/>
  <c r="C9" i="120"/>
  <c r="H8" i="120"/>
  <c r="G8" i="120"/>
  <c r="F8" i="120"/>
  <c r="E8" i="120"/>
  <c r="D8" i="120"/>
  <c r="C8" i="120"/>
  <c r="B8" i="120"/>
  <c r="B9" i="120" s="1"/>
  <c r="H7" i="120"/>
  <c r="G7" i="120"/>
  <c r="F7" i="120"/>
  <c r="E7" i="120"/>
  <c r="D7" i="120"/>
  <c r="K7" i="120" s="1"/>
  <c r="C7" i="120"/>
  <c r="D1206" i="119"/>
  <c r="E1206" i="119" s="1"/>
  <c r="F1206" i="119" s="1"/>
  <c r="G1206" i="119" s="1"/>
  <c r="H1206" i="119" s="1"/>
  <c r="I1206" i="119" s="1"/>
  <c r="J1206" i="119" s="1"/>
  <c r="K1206" i="119" s="1"/>
  <c r="L1206" i="119" s="1"/>
  <c r="M1206" i="119" s="1"/>
  <c r="N1206" i="119" s="1"/>
  <c r="O1206" i="119" s="1"/>
  <c r="P1206" i="119" s="1"/>
  <c r="Q1206" i="119" s="1"/>
  <c r="R1206" i="119" s="1"/>
  <c r="S1206" i="119" s="1"/>
  <c r="T1206" i="119" s="1"/>
  <c r="U1206" i="119" s="1"/>
  <c r="V1206" i="119" s="1"/>
  <c r="W1206" i="119" s="1"/>
  <c r="X1206" i="119" s="1"/>
  <c r="Y1206" i="119" s="1"/>
  <c r="Z1206" i="119" s="1"/>
  <c r="AA1206" i="119" s="1"/>
  <c r="AB1206" i="119" s="1"/>
  <c r="AC1206" i="119" s="1"/>
  <c r="AD1206" i="119" s="1"/>
  <c r="AE1206" i="119" s="1"/>
  <c r="AF1206" i="119" s="1"/>
  <c r="AG1206" i="119" s="1"/>
  <c r="AH1206" i="119" s="1"/>
  <c r="AI1206" i="119" s="1"/>
  <c r="AJ1206" i="119" s="1"/>
  <c r="AK1206" i="119" s="1"/>
  <c r="AL1206" i="119" s="1"/>
  <c r="AM1206" i="119" s="1"/>
  <c r="AN1206" i="119" s="1"/>
  <c r="AO1206" i="119" s="1"/>
  <c r="AP1206" i="119" s="1"/>
  <c r="AQ1206" i="119" s="1"/>
  <c r="D1142" i="119"/>
  <c r="E1142" i="119" s="1"/>
  <c r="F1142" i="119" s="1"/>
  <c r="G1142" i="119" s="1"/>
  <c r="H1142" i="119" s="1"/>
  <c r="I1142" i="119" s="1"/>
  <c r="J1142" i="119" s="1"/>
  <c r="K1142" i="119" s="1"/>
  <c r="L1142" i="119" s="1"/>
  <c r="M1142" i="119" s="1"/>
  <c r="N1142" i="119" s="1"/>
  <c r="O1142" i="119" s="1"/>
  <c r="P1142" i="119" s="1"/>
  <c r="Q1142" i="119" s="1"/>
  <c r="R1142" i="119" s="1"/>
  <c r="S1142" i="119" s="1"/>
  <c r="T1142" i="119" s="1"/>
  <c r="U1142" i="119" s="1"/>
  <c r="V1142" i="119" s="1"/>
  <c r="W1142" i="119" s="1"/>
  <c r="X1142" i="119" s="1"/>
  <c r="Y1142" i="119" s="1"/>
  <c r="Z1142" i="119" s="1"/>
  <c r="AA1142" i="119" s="1"/>
  <c r="AB1142" i="119" s="1"/>
  <c r="AC1142" i="119" s="1"/>
  <c r="AD1142" i="119" s="1"/>
  <c r="AE1142" i="119" s="1"/>
  <c r="AF1142" i="119" s="1"/>
  <c r="AG1142" i="119" s="1"/>
  <c r="AH1142" i="119" s="1"/>
  <c r="AI1142" i="119" s="1"/>
  <c r="AJ1142" i="119" s="1"/>
  <c r="AK1142" i="119" s="1"/>
  <c r="AL1142" i="119" s="1"/>
  <c r="AM1142" i="119" s="1"/>
  <c r="AN1142" i="119" s="1"/>
  <c r="AO1142" i="119" s="1"/>
  <c r="AP1142" i="119" s="1"/>
  <c r="AQ1142" i="119" s="1"/>
  <c r="X419" i="119"/>
  <c r="X414" i="119"/>
  <c r="X411" i="119"/>
  <c r="X410" i="119"/>
  <c r="X408" i="119"/>
  <c r="X403" i="119"/>
  <c r="X400" i="119"/>
  <c r="X399" i="119"/>
  <c r="W394" i="119"/>
  <c r="W388" i="119"/>
  <c r="W386" i="119"/>
  <c r="W384" i="119"/>
  <c r="W383" i="119"/>
  <c r="W378" i="119"/>
  <c r="W375" i="119"/>
  <c r="V370" i="119"/>
  <c r="V368" i="119"/>
  <c r="V363" i="119"/>
  <c r="V360" i="119"/>
  <c r="V359" i="119"/>
  <c r="V358" i="119"/>
  <c r="V352" i="119"/>
  <c r="U346" i="119"/>
  <c r="U344" i="119"/>
  <c r="U343" i="119"/>
  <c r="U338" i="119"/>
  <c r="U335" i="119"/>
  <c r="U334" i="119"/>
  <c r="U332" i="119"/>
  <c r="T323" i="119"/>
  <c r="T320" i="119"/>
  <c r="T319" i="119"/>
  <c r="T318" i="119"/>
  <c r="T312" i="119"/>
  <c r="T310" i="119"/>
  <c r="S304" i="119"/>
  <c r="S303" i="119"/>
  <c r="S299" i="119"/>
  <c r="S297" i="119"/>
  <c r="S296" i="119"/>
  <c r="S295" i="119"/>
  <c r="S291" i="119"/>
  <c r="S289" i="119"/>
  <c r="R284" i="119"/>
  <c r="R283" i="119"/>
  <c r="R279" i="119"/>
  <c r="R277" i="119"/>
  <c r="R276" i="119"/>
  <c r="R275" i="119"/>
  <c r="R271" i="119"/>
  <c r="Q265" i="119"/>
  <c r="Q264" i="119"/>
  <c r="Q263" i="119"/>
  <c r="Q259" i="119"/>
  <c r="Q257" i="119"/>
  <c r="Q256" i="119"/>
  <c r="Q255" i="119"/>
  <c r="P247" i="119"/>
  <c r="P245" i="119"/>
  <c r="P244" i="119"/>
  <c r="P243" i="119"/>
  <c r="P239" i="119"/>
  <c r="P237" i="119"/>
  <c r="P236" i="119"/>
  <c r="P235" i="119"/>
  <c r="O227" i="119"/>
  <c r="O225" i="119"/>
  <c r="O224" i="119"/>
  <c r="O223" i="119"/>
  <c r="O219" i="119"/>
  <c r="N213" i="119"/>
  <c r="N212" i="119"/>
  <c r="N211" i="119"/>
  <c r="N207" i="119"/>
  <c r="N205" i="119"/>
  <c r="N204" i="119"/>
  <c r="M199" i="119"/>
  <c r="M195" i="119"/>
  <c r="M193" i="119"/>
  <c r="M192" i="119"/>
  <c r="M191" i="119"/>
  <c r="L183" i="119"/>
  <c r="L181" i="119"/>
  <c r="L180" i="119"/>
  <c r="L179" i="119"/>
  <c r="K171" i="119"/>
  <c r="K169" i="119"/>
  <c r="K168" i="119"/>
  <c r="K167" i="119"/>
  <c r="J159" i="119"/>
  <c r="J157" i="119"/>
  <c r="J156" i="119"/>
  <c r="J155" i="119"/>
  <c r="I147" i="119"/>
  <c r="I145" i="119"/>
  <c r="I144" i="119"/>
  <c r="H139" i="119"/>
  <c r="H135" i="119"/>
  <c r="G129" i="119"/>
  <c r="G128" i="119"/>
  <c r="G127" i="119"/>
  <c r="W72" i="119"/>
  <c r="V71" i="119"/>
  <c r="U70" i="119"/>
  <c r="T69" i="119"/>
  <c r="S68" i="119"/>
  <c r="R67" i="119"/>
  <c r="Q66" i="119"/>
  <c r="P65" i="119"/>
  <c r="O64" i="119"/>
  <c r="N63" i="119"/>
  <c r="M62" i="119"/>
  <c r="L61" i="119"/>
  <c r="K60" i="119"/>
  <c r="J59" i="119"/>
  <c r="I58" i="119"/>
  <c r="H57" i="119"/>
  <c r="G56" i="119"/>
  <c r="F55" i="119"/>
  <c r="E54" i="119"/>
  <c r="D52" i="119"/>
  <c r="E52" i="119" s="1"/>
  <c r="F52" i="119" s="1"/>
  <c r="G52" i="119" s="1"/>
  <c r="H52" i="119" s="1"/>
  <c r="I52" i="119" s="1"/>
  <c r="J52" i="119" s="1"/>
  <c r="K52" i="119" s="1"/>
  <c r="L52" i="119" s="1"/>
  <c r="M52" i="119" s="1"/>
  <c r="N52" i="119" s="1"/>
  <c r="O52" i="119" s="1"/>
  <c r="P52" i="119" s="1"/>
  <c r="Q52" i="119" s="1"/>
  <c r="R52" i="119" s="1"/>
  <c r="S52" i="119" s="1"/>
  <c r="T52" i="119" s="1"/>
  <c r="U52" i="119" s="1"/>
  <c r="V52" i="119" s="1"/>
  <c r="W52" i="119" s="1"/>
  <c r="X52" i="119" s="1"/>
  <c r="Y52" i="119" s="1"/>
  <c r="Z52" i="119" s="1"/>
  <c r="AA52" i="119" s="1"/>
  <c r="AB52" i="119" s="1"/>
  <c r="AC52" i="119" s="1"/>
  <c r="AD52" i="119" s="1"/>
  <c r="AE52" i="119" s="1"/>
  <c r="AF52" i="119" s="1"/>
  <c r="AG52" i="119" s="1"/>
  <c r="AH52" i="119" s="1"/>
  <c r="AI52" i="119" s="1"/>
  <c r="AJ52" i="119" s="1"/>
  <c r="AK52" i="119" s="1"/>
  <c r="AL52" i="119" s="1"/>
  <c r="AM52" i="119" s="1"/>
  <c r="AN52" i="119" s="1"/>
  <c r="AO52" i="119" s="1"/>
  <c r="AP52" i="119" s="1"/>
  <c r="AQ52" i="119" s="1"/>
  <c r="C20" i="119"/>
  <c r="C28" i="119" s="1"/>
  <c r="K117" i="120" l="1"/>
  <c r="K61" i="120"/>
  <c r="K76" i="120"/>
  <c r="K83" i="120"/>
  <c r="K112" i="120"/>
  <c r="K119" i="120"/>
  <c r="K126" i="120"/>
  <c r="K140" i="120"/>
  <c r="K147" i="120"/>
  <c r="K175" i="120"/>
  <c r="L174" i="120" s="1"/>
  <c r="M174" i="120" s="1"/>
  <c r="K195" i="120"/>
  <c r="K249" i="120"/>
  <c r="K168" i="120"/>
  <c r="L168" i="120" s="1"/>
  <c r="M168" i="120" s="1"/>
  <c r="K181" i="120"/>
  <c r="L181" i="120" s="1"/>
  <c r="M181" i="120" s="1"/>
  <c r="K12" i="120"/>
  <c r="L12" i="120" s="1"/>
  <c r="M12" i="120" s="1"/>
  <c r="K41" i="120"/>
  <c r="K48" i="120"/>
  <c r="K55" i="120"/>
  <c r="K62" i="120"/>
  <c r="K133" i="120"/>
  <c r="K216" i="120"/>
  <c r="K229" i="120"/>
  <c r="K236" i="120"/>
  <c r="K69" i="120"/>
  <c r="K84" i="120"/>
  <c r="K91" i="120"/>
  <c r="L90" i="120" s="1"/>
  <c r="M90" i="120" s="1"/>
  <c r="K120" i="120"/>
  <c r="L120" i="120" s="1"/>
  <c r="M120" i="120" s="1"/>
  <c r="K127" i="120"/>
  <c r="L127" i="120" s="1"/>
  <c r="M127" i="120" s="1"/>
  <c r="K134" i="120"/>
  <c r="L133" i="120" s="1"/>
  <c r="M133" i="120" s="1"/>
  <c r="K148" i="120"/>
  <c r="L148" i="120" s="1"/>
  <c r="M148" i="120" s="1"/>
  <c r="K155" i="120"/>
  <c r="L154" i="120" s="1"/>
  <c r="M154" i="120" s="1"/>
  <c r="K176" i="120"/>
  <c r="L176" i="120" s="1"/>
  <c r="M176" i="120" s="1"/>
  <c r="K189" i="120"/>
  <c r="K196" i="120"/>
  <c r="K223" i="120"/>
  <c r="K243" i="120"/>
  <c r="K49" i="120"/>
  <c r="K56" i="120"/>
  <c r="K63" i="120"/>
  <c r="K70" i="120"/>
  <c r="K77" i="120"/>
  <c r="K141" i="120"/>
  <c r="L141" i="120" s="1"/>
  <c r="M141" i="120" s="1"/>
  <c r="K183" i="120"/>
  <c r="K203" i="120"/>
  <c r="L203" i="120" s="1"/>
  <c r="M203" i="120" s="1"/>
  <c r="K221" i="120"/>
  <c r="L221" i="120" s="1"/>
  <c r="M221" i="120" s="1"/>
  <c r="K13" i="120"/>
  <c r="L13" i="120" s="1"/>
  <c r="M13" i="120" s="1"/>
  <c r="K20" i="120"/>
  <c r="K78" i="120"/>
  <c r="L78" i="120" s="1"/>
  <c r="M78" i="120" s="1"/>
  <c r="K92" i="120"/>
  <c r="K99" i="120"/>
  <c r="K128" i="120"/>
  <c r="K135" i="120"/>
  <c r="K142" i="120"/>
  <c r="K156" i="120"/>
  <c r="K163" i="120"/>
  <c r="K224" i="120"/>
  <c r="K237" i="120"/>
  <c r="K244" i="120"/>
  <c r="K14" i="120"/>
  <c r="K57" i="120"/>
  <c r="K64" i="120"/>
  <c r="L64" i="120" s="1"/>
  <c r="M64" i="120" s="1"/>
  <c r="K71" i="120"/>
  <c r="L71" i="120" s="1"/>
  <c r="M71" i="120" s="1"/>
  <c r="K85" i="120"/>
  <c r="K149" i="120"/>
  <c r="K184" i="120"/>
  <c r="K197" i="120"/>
  <c r="K204" i="120"/>
  <c r="K251" i="120"/>
  <c r="K208" i="120"/>
  <c r="K40" i="120"/>
  <c r="K21" i="120"/>
  <c r="K28" i="120"/>
  <c r="K79" i="120"/>
  <c r="K86" i="120"/>
  <c r="L86" i="120" s="1"/>
  <c r="M86" i="120" s="1"/>
  <c r="K107" i="120"/>
  <c r="K136" i="120"/>
  <c r="L135" i="120" s="1"/>
  <c r="M135" i="120" s="1"/>
  <c r="K143" i="120"/>
  <c r="L143" i="120" s="1"/>
  <c r="M143" i="120" s="1"/>
  <c r="K150" i="120"/>
  <c r="L149" i="120" s="1"/>
  <c r="M149" i="120" s="1"/>
  <c r="K164" i="120"/>
  <c r="L163" i="120" s="1"/>
  <c r="M163" i="120" s="1"/>
  <c r="K191" i="120"/>
  <c r="L191" i="120" s="1"/>
  <c r="M191" i="120" s="1"/>
  <c r="K211" i="120"/>
  <c r="K53" i="120"/>
  <c r="K8" i="120"/>
  <c r="K15" i="120"/>
  <c r="K22" i="120"/>
  <c r="K65" i="120"/>
  <c r="K72" i="120"/>
  <c r="K93" i="120"/>
  <c r="K100" i="120"/>
  <c r="K157" i="120"/>
  <c r="L156" i="120" s="1"/>
  <c r="M156" i="120" s="1"/>
  <c r="K171" i="120"/>
  <c r="L170" i="120" s="1"/>
  <c r="M170" i="120" s="1"/>
  <c r="K245" i="120"/>
  <c r="K252" i="120"/>
  <c r="L252" i="120" s="1"/>
  <c r="M252" i="120" s="1"/>
  <c r="K125" i="120"/>
  <c r="L125" i="120" s="1"/>
  <c r="M125" i="120" s="1"/>
  <c r="K29" i="120"/>
  <c r="K36" i="120"/>
  <c r="L36" i="120" s="1"/>
  <c r="M36" i="120" s="1"/>
  <c r="K80" i="120"/>
  <c r="K87" i="120"/>
  <c r="K94" i="120"/>
  <c r="K108" i="120"/>
  <c r="K115" i="120"/>
  <c r="K144" i="120"/>
  <c r="K151" i="120"/>
  <c r="K158" i="120"/>
  <c r="K192" i="120"/>
  <c r="K205" i="120"/>
  <c r="L204" i="120" s="1"/>
  <c r="M204" i="120" s="1"/>
  <c r="K212" i="120"/>
  <c r="K232" i="120"/>
  <c r="L231" i="120" s="1"/>
  <c r="M231" i="120" s="1"/>
  <c r="K9" i="120"/>
  <c r="L9" i="120" s="1"/>
  <c r="M9" i="120" s="1"/>
  <c r="K16" i="120"/>
  <c r="L16" i="120" s="1"/>
  <c r="M16" i="120" s="1"/>
  <c r="K23" i="120"/>
  <c r="L23" i="120" s="1"/>
  <c r="M23" i="120" s="1"/>
  <c r="K30" i="120"/>
  <c r="K73" i="120"/>
  <c r="K101" i="120"/>
  <c r="K165" i="120"/>
  <c r="K172" i="120"/>
  <c r="K199" i="120"/>
  <c r="K219" i="120"/>
  <c r="K60" i="120"/>
  <c r="K104" i="120"/>
  <c r="K37" i="120"/>
  <c r="K44" i="120"/>
  <c r="L43" i="120" s="1"/>
  <c r="M43" i="120" s="1"/>
  <c r="K88" i="120"/>
  <c r="L87" i="120" s="1"/>
  <c r="M87" i="120" s="1"/>
  <c r="K95" i="120"/>
  <c r="L94" i="120" s="1"/>
  <c r="M94" i="120" s="1"/>
  <c r="K102" i="120"/>
  <c r="K123" i="120"/>
  <c r="L123" i="120" s="1"/>
  <c r="M123" i="120" s="1"/>
  <c r="K152" i="120"/>
  <c r="L151" i="120" s="1"/>
  <c r="M151" i="120" s="1"/>
  <c r="K159" i="120"/>
  <c r="L159" i="120" s="1"/>
  <c r="M159" i="120" s="1"/>
  <c r="K179" i="120"/>
  <c r="K233" i="120"/>
  <c r="K253" i="120"/>
  <c r="K248" i="120"/>
  <c r="K17" i="120"/>
  <c r="K24" i="120"/>
  <c r="K31" i="120"/>
  <c r="K38" i="120"/>
  <c r="K109" i="120"/>
  <c r="K116" i="120"/>
  <c r="K200" i="120"/>
  <c r="K213" i="120"/>
  <c r="L213" i="120" s="1"/>
  <c r="M213" i="120" s="1"/>
  <c r="K220" i="120"/>
  <c r="L219" i="120" s="1"/>
  <c r="M219" i="120" s="1"/>
  <c r="K240" i="120"/>
  <c r="L240" i="120" s="1"/>
  <c r="M240" i="120" s="1"/>
  <c r="L255" i="120"/>
  <c r="M255" i="120" s="1"/>
  <c r="K45" i="120"/>
  <c r="K52" i="120"/>
  <c r="K96" i="120"/>
  <c r="K103" i="120"/>
  <c r="K110" i="120"/>
  <c r="K124" i="120"/>
  <c r="K131" i="120"/>
  <c r="K160" i="120"/>
  <c r="K173" i="120"/>
  <c r="K180" i="120"/>
  <c r="K207" i="120"/>
  <c r="L207" i="120" s="1"/>
  <c r="M207" i="120" s="1"/>
  <c r="K227" i="120"/>
  <c r="H54" i="130"/>
  <c r="H146" i="130"/>
  <c r="G146" i="130" s="1"/>
  <c r="F146" i="130" s="1"/>
  <c r="Q63" i="130"/>
  <c r="Q281" i="130"/>
  <c r="P281" i="130" s="1"/>
  <c r="O281" i="130" s="1"/>
  <c r="AK83" i="130"/>
  <c r="AK871" i="130"/>
  <c r="AJ871" i="130" s="1"/>
  <c r="AI871" i="130" s="1"/>
  <c r="J56" i="130"/>
  <c r="J169" i="130"/>
  <c r="I169" i="130" s="1"/>
  <c r="I55" i="130"/>
  <c r="I157" i="130"/>
  <c r="H157" i="130" s="1"/>
  <c r="G157" i="130" s="1"/>
  <c r="S65" i="130"/>
  <c r="S322" i="130"/>
  <c r="R322" i="130" s="1"/>
  <c r="Q322" i="130" s="1"/>
  <c r="AH80" i="130"/>
  <c r="AH757" i="130"/>
  <c r="AG757" i="130" s="1"/>
  <c r="AF757" i="130" s="1"/>
  <c r="P62" i="130"/>
  <c r="P262" i="130"/>
  <c r="O262" i="130" s="1"/>
  <c r="N262" i="130" s="1"/>
  <c r="AA73" i="130"/>
  <c r="AA526" i="130"/>
  <c r="Z526" i="130" s="1"/>
  <c r="Y526" i="130" s="1"/>
  <c r="AE77" i="130"/>
  <c r="AE652" i="130"/>
  <c r="AD652" i="130" s="1"/>
  <c r="AC652" i="130" s="1"/>
  <c r="AI81" i="130"/>
  <c r="AI794" i="130"/>
  <c r="AH794" i="130" s="1"/>
  <c r="AG794" i="130" s="1"/>
  <c r="G53" i="130"/>
  <c r="G135" i="130" s="1"/>
  <c r="F135" i="130" s="1"/>
  <c r="E135" i="130" s="1"/>
  <c r="G136" i="130"/>
  <c r="F136" i="130" s="1"/>
  <c r="E136" i="130" s="1"/>
  <c r="X70" i="130"/>
  <c r="X442" i="130"/>
  <c r="W442" i="130" s="1"/>
  <c r="V442" i="130" s="1"/>
  <c r="AC75" i="130"/>
  <c r="AC587" i="130"/>
  <c r="AB587" i="130" s="1"/>
  <c r="AA587" i="130" s="1"/>
  <c r="AG79" i="130"/>
  <c r="AG721" i="130"/>
  <c r="AF721" i="130" s="1"/>
  <c r="AE721" i="130" s="1"/>
  <c r="AJ82" i="130"/>
  <c r="AJ832" i="130"/>
  <c r="AI832" i="130" s="1"/>
  <c r="AH832" i="130" s="1"/>
  <c r="L58" i="130"/>
  <c r="L196" i="130"/>
  <c r="K196" i="130" s="1"/>
  <c r="J196" i="130" s="1"/>
  <c r="E127" i="130"/>
  <c r="K57" i="130"/>
  <c r="K182" i="130"/>
  <c r="J182" i="130" s="1"/>
  <c r="I182" i="130" s="1"/>
  <c r="W69" i="130"/>
  <c r="W416" i="130"/>
  <c r="V416" i="130" s="1"/>
  <c r="U416" i="130" s="1"/>
  <c r="Y71" i="130"/>
  <c r="Y469" i="130"/>
  <c r="X469" i="130" s="1"/>
  <c r="W469" i="130" s="1"/>
  <c r="K211" i="130"/>
  <c r="AB74" i="130"/>
  <c r="AB556" i="130"/>
  <c r="AA556" i="130" s="1"/>
  <c r="Z556" i="130" s="1"/>
  <c r="AD76" i="130"/>
  <c r="AD619" i="130"/>
  <c r="AC619" i="130" s="1"/>
  <c r="AB619" i="130" s="1"/>
  <c r="R64" i="130"/>
  <c r="R301" i="130"/>
  <c r="Q301" i="130" s="1"/>
  <c r="P301" i="130" s="1"/>
  <c r="M59" i="130"/>
  <c r="M211" i="130"/>
  <c r="L211" i="130" s="1"/>
  <c r="V68" i="130"/>
  <c r="V391" i="130"/>
  <c r="U391" i="130" s="1"/>
  <c r="T391" i="130" s="1"/>
  <c r="AF78" i="130"/>
  <c r="AF686" i="130"/>
  <c r="AE686" i="130" s="1"/>
  <c r="AD686" i="130" s="1"/>
  <c r="Z72" i="130"/>
  <c r="Z497" i="130"/>
  <c r="Y497" i="130" s="1"/>
  <c r="X497" i="130" s="1"/>
  <c r="U67" i="130"/>
  <c r="U367" i="130"/>
  <c r="T367" i="130" s="1"/>
  <c r="S367" i="130" s="1"/>
  <c r="T66" i="130"/>
  <c r="T344" i="130"/>
  <c r="S344" i="130" s="1"/>
  <c r="R344" i="130" s="1"/>
  <c r="N60" i="130"/>
  <c r="N227" i="130"/>
  <c r="M227" i="130" s="1"/>
  <c r="O61" i="130"/>
  <c r="O244" i="130"/>
  <c r="N244" i="130" s="1"/>
  <c r="M244" i="130" s="1"/>
  <c r="D3634" i="132"/>
  <c r="G3635" i="132"/>
  <c r="D3817" i="132"/>
  <c r="G3818" i="132"/>
  <c r="C3880" i="132"/>
  <c r="K20" i="130"/>
  <c r="K40" i="130" s="1"/>
  <c r="J51" i="130"/>
  <c r="J1141" i="130" s="1"/>
  <c r="J1205" i="130" s="1"/>
  <c r="J19" i="130"/>
  <c r="J28" i="130" s="1"/>
  <c r="J18" i="130"/>
  <c r="I41" i="130"/>
  <c r="I42" i="130" s="1"/>
  <c r="I50" i="130"/>
  <c r="L154" i="130" s="1"/>
  <c r="C51" i="119"/>
  <c r="C1141" i="119" s="1"/>
  <c r="C1205" i="119" s="1"/>
  <c r="P42" i="105"/>
  <c r="L68" i="120"/>
  <c r="M68" i="120" s="1"/>
  <c r="L254" i="120"/>
  <c r="M254" i="120" s="1"/>
  <c r="L73" i="120"/>
  <c r="M73" i="120" s="1"/>
  <c r="L55" i="120"/>
  <c r="M55" i="120" s="1"/>
  <c r="L199" i="120"/>
  <c r="M199" i="120" s="1"/>
  <c r="L69" i="120"/>
  <c r="M69" i="120" s="1"/>
  <c r="L197" i="120"/>
  <c r="M197" i="120" s="1"/>
  <c r="L223" i="120"/>
  <c r="M223" i="120" s="1"/>
  <c r="L51" i="120"/>
  <c r="M51" i="120" s="1"/>
  <c r="L56" i="120"/>
  <c r="M56" i="120" s="1"/>
  <c r="L126" i="120"/>
  <c r="M126" i="120" s="1"/>
  <c r="L158" i="120"/>
  <c r="M158" i="120" s="1"/>
  <c r="L60" i="120"/>
  <c r="M60" i="120" s="1"/>
  <c r="L194" i="120"/>
  <c r="M194" i="120" s="1"/>
  <c r="L235" i="120"/>
  <c r="M235" i="120" s="1"/>
  <c r="L195" i="120"/>
  <c r="M195" i="120" s="1"/>
  <c r="L227" i="120"/>
  <c r="M227" i="120" s="1"/>
  <c r="L40" i="120"/>
  <c r="M40" i="120" s="1"/>
  <c r="L45" i="120"/>
  <c r="M45" i="120" s="1"/>
  <c r="L152" i="120"/>
  <c r="M152" i="120" s="1"/>
  <c r="L37" i="120"/>
  <c r="M37" i="120" s="1"/>
  <c r="L49" i="120"/>
  <c r="M49" i="120" s="1"/>
  <c r="L184" i="120"/>
  <c r="M184" i="120" s="1"/>
  <c r="L201" i="120"/>
  <c r="M201" i="120" s="1"/>
  <c r="L233" i="120"/>
  <c r="M233" i="120" s="1"/>
  <c r="L243" i="120"/>
  <c r="M243" i="120" s="1"/>
  <c r="L7" i="120"/>
  <c r="M7" i="120" s="1"/>
  <c r="L65" i="120"/>
  <c r="M65" i="120" s="1"/>
  <c r="L216" i="120"/>
  <c r="M216" i="120" s="1"/>
  <c r="L25" i="120"/>
  <c r="M25" i="120" s="1"/>
  <c r="L48" i="120"/>
  <c r="M48" i="120" s="1"/>
  <c r="L81" i="120"/>
  <c r="M81" i="120" s="1"/>
  <c r="L161" i="120"/>
  <c r="M161" i="120" s="1"/>
  <c r="L183" i="120"/>
  <c r="M183" i="120" s="1"/>
  <c r="L188" i="120"/>
  <c r="M188" i="120" s="1"/>
  <c r="L215" i="120"/>
  <c r="M215" i="120" s="1"/>
  <c r="L247" i="120"/>
  <c r="M247" i="120" s="1"/>
  <c r="L29" i="120"/>
  <c r="M29" i="120" s="1"/>
  <c r="L33" i="120"/>
  <c r="M33" i="120" s="1"/>
  <c r="L53" i="120"/>
  <c r="M53" i="120" s="1"/>
  <c r="L72" i="120"/>
  <c r="M72" i="120" s="1"/>
  <c r="L187" i="120"/>
  <c r="M187" i="120" s="1"/>
  <c r="L210" i="120"/>
  <c r="M210" i="120" s="1"/>
  <c r="AI730" i="119"/>
  <c r="AH695" i="119"/>
  <c r="AG662" i="119"/>
  <c r="AF631" i="119"/>
  <c r="AE602" i="119"/>
  <c r="AD575" i="119"/>
  <c r="AC556" i="119"/>
  <c r="Z456" i="119"/>
  <c r="I7" i="119"/>
  <c r="J7" i="119" s="1"/>
  <c r="F120" i="119"/>
  <c r="H136" i="119"/>
  <c r="I148" i="119"/>
  <c r="J160" i="119"/>
  <c r="I159" i="119" s="1"/>
  <c r="K172" i="119"/>
  <c r="L184" i="119"/>
  <c r="M196" i="119"/>
  <c r="N208" i="119"/>
  <c r="O220" i="119"/>
  <c r="O228" i="119"/>
  <c r="P240" i="119"/>
  <c r="Q252" i="119"/>
  <c r="Q260" i="119"/>
  <c r="R272" i="119"/>
  <c r="R280" i="119"/>
  <c r="S292" i="119"/>
  <c r="S300" i="119"/>
  <c r="T314" i="119"/>
  <c r="T324" i="119"/>
  <c r="U339" i="119"/>
  <c r="V354" i="119"/>
  <c r="V364" i="119"/>
  <c r="W379" i="119"/>
  <c r="W390" i="119"/>
  <c r="X404" i="119"/>
  <c r="X415" i="119"/>
  <c r="AR1120" i="119"/>
  <c r="AQ1059" i="119"/>
  <c r="AP1003" i="119"/>
  <c r="AP1035" i="119"/>
  <c r="AO986" i="119"/>
  <c r="AN939" i="119"/>
  <c r="AM894" i="119"/>
  <c r="AL851" i="119"/>
  <c r="AK810" i="119"/>
  <c r="AJ771" i="119"/>
  <c r="AI734" i="119"/>
  <c r="AH699" i="119"/>
  <c r="AG666" i="119"/>
  <c r="AF635" i="119"/>
  <c r="AE606" i="119"/>
  <c r="AD579" i="119"/>
  <c r="AB508" i="119"/>
  <c r="Z464" i="119"/>
  <c r="F121" i="119"/>
  <c r="H137" i="119"/>
  <c r="I149" i="119"/>
  <c r="K165" i="119"/>
  <c r="L177" i="119"/>
  <c r="L185" i="119"/>
  <c r="K184" i="119" s="1"/>
  <c r="M197" i="119"/>
  <c r="N209" i="119"/>
  <c r="O221" i="119"/>
  <c r="O229" i="119"/>
  <c r="P241" i="119"/>
  <c r="Q253" i="119"/>
  <c r="Q261" i="119"/>
  <c r="R273" i="119"/>
  <c r="R281" i="119"/>
  <c r="S293" i="119"/>
  <c r="S301" i="119"/>
  <c r="T315" i="119"/>
  <c r="U330" i="119"/>
  <c r="U340" i="119"/>
  <c r="V355" i="119"/>
  <c r="V366" i="119"/>
  <c r="W380" i="119"/>
  <c r="W391" i="119"/>
  <c r="X406" i="119"/>
  <c r="X416" i="119"/>
  <c r="AR1089" i="119"/>
  <c r="AR1116" i="119"/>
  <c r="AQ1063" i="119"/>
  <c r="AP1007" i="119"/>
  <c r="AP1039" i="119"/>
  <c r="AO990" i="119"/>
  <c r="AN943" i="119"/>
  <c r="AM898" i="119"/>
  <c r="AL855" i="119"/>
  <c r="AK814" i="119"/>
  <c r="AJ775" i="119"/>
  <c r="AI738" i="119"/>
  <c r="AH703" i="119"/>
  <c r="AG670" i="119"/>
  <c r="AF639" i="119"/>
  <c r="AE610" i="119"/>
  <c r="AD583" i="119"/>
  <c r="AB515" i="119"/>
  <c r="Y444" i="119"/>
  <c r="Y428" i="119"/>
  <c r="Z461" i="119"/>
  <c r="AA496" i="119"/>
  <c r="AA480" i="119"/>
  <c r="AB520" i="119"/>
  <c r="AB507" i="119"/>
  <c r="AC548" i="119"/>
  <c r="AC537" i="119"/>
  <c r="AD586" i="119"/>
  <c r="AD578" i="119"/>
  <c r="AD570" i="119"/>
  <c r="AE621" i="119"/>
  <c r="AE613" i="119"/>
  <c r="AE605" i="119"/>
  <c r="AE597" i="119"/>
  <c r="AF650" i="119"/>
  <c r="AF642" i="119"/>
  <c r="AF634" i="119"/>
  <c r="AG689" i="119"/>
  <c r="AG681" i="119"/>
  <c r="AG673" i="119"/>
  <c r="AG665" i="119"/>
  <c r="AH722" i="119"/>
  <c r="AH714" i="119"/>
  <c r="AH706" i="119"/>
  <c r="AH698" i="119"/>
  <c r="AI757" i="119"/>
  <c r="AI749" i="119"/>
  <c r="AI741" i="119"/>
  <c r="AI733" i="119"/>
  <c r="AJ794" i="119"/>
  <c r="AJ786" i="119"/>
  <c r="AJ778" i="119"/>
  <c r="AJ770" i="119"/>
  <c r="AK833" i="119"/>
  <c r="AK825" i="119"/>
  <c r="AK817" i="119"/>
  <c r="AK809" i="119"/>
  <c r="AL874" i="119"/>
  <c r="AL866" i="119"/>
  <c r="AL858" i="119"/>
  <c r="AL850" i="119"/>
  <c r="AL842" i="119"/>
  <c r="AM909" i="119"/>
  <c r="AM901" i="119"/>
  <c r="AM893" i="119"/>
  <c r="AM885" i="119"/>
  <c r="AN954" i="119"/>
  <c r="AN946" i="119"/>
  <c r="AN938" i="119"/>
  <c r="AN930" i="119"/>
  <c r="AN922" i="119"/>
  <c r="AO993" i="119"/>
  <c r="AO985" i="119"/>
  <c r="AO977" i="119"/>
  <c r="AO969" i="119"/>
  <c r="AO961" i="119"/>
  <c r="AP1034" i="119"/>
  <c r="AP1026" i="119"/>
  <c r="AP1018" i="119"/>
  <c r="AP1010" i="119"/>
  <c r="AP1002" i="119"/>
  <c r="AQ1078" i="119"/>
  <c r="AQ1070" i="119"/>
  <c r="AQ1062" i="119"/>
  <c r="AQ1054" i="119"/>
  <c r="AQ1046" i="119"/>
  <c r="AR1113" i="119"/>
  <c r="AR1121" i="119"/>
  <c r="AR1108" i="119"/>
  <c r="AR1100" i="119"/>
  <c r="AR1092" i="119"/>
  <c r="Y443" i="119"/>
  <c r="Y427" i="119"/>
  <c r="Z460" i="119"/>
  <c r="AA495" i="119"/>
  <c r="AA479" i="119"/>
  <c r="AB517" i="119"/>
  <c r="AB505" i="119"/>
  <c r="AC547" i="119"/>
  <c r="AC536" i="119"/>
  <c r="AD585" i="119"/>
  <c r="AD577" i="119"/>
  <c r="AD569" i="119"/>
  <c r="AE620" i="119"/>
  <c r="AE612" i="119"/>
  <c r="AE604" i="119"/>
  <c r="AE596" i="119"/>
  <c r="AF649" i="119"/>
  <c r="AF641" i="119"/>
  <c r="AF633" i="119"/>
  <c r="AG688" i="119"/>
  <c r="AG680" i="119"/>
  <c r="AG672" i="119"/>
  <c r="AG664" i="119"/>
  <c r="AH721" i="119"/>
  <c r="AH713" i="119"/>
  <c r="AH705" i="119"/>
  <c r="AH697" i="119"/>
  <c r="AI756" i="119"/>
  <c r="AI748" i="119"/>
  <c r="AI740" i="119"/>
  <c r="AI732" i="119"/>
  <c r="AJ793" i="119"/>
  <c r="AJ785" i="119"/>
  <c r="AJ777" i="119"/>
  <c r="AJ769" i="119"/>
  <c r="AK832" i="119"/>
  <c r="AK824" i="119"/>
  <c r="AK816" i="119"/>
  <c r="AK808" i="119"/>
  <c r="AL873" i="119"/>
  <c r="AK873" i="119" s="1"/>
  <c r="AL865" i="119"/>
  <c r="AL857" i="119"/>
  <c r="AL849" i="119"/>
  <c r="AL841" i="119"/>
  <c r="AM908" i="119"/>
  <c r="AM900" i="119"/>
  <c r="AM892" i="119"/>
  <c r="AM884" i="119"/>
  <c r="AN953" i="119"/>
  <c r="AN945" i="119"/>
  <c r="AN937" i="119"/>
  <c r="AN929" i="119"/>
  <c r="AN921" i="119"/>
  <c r="AO992" i="119"/>
  <c r="AO984" i="119"/>
  <c r="AO976" i="119"/>
  <c r="AO968" i="119"/>
  <c r="AO960" i="119"/>
  <c r="AP1033" i="119"/>
  <c r="AP1025" i="119"/>
  <c r="AP1017" i="119"/>
  <c r="AP1009" i="119"/>
  <c r="AQ1077" i="119"/>
  <c r="AQ1069" i="119"/>
  <c r="AQ1061" i="119"/>
  <c r="AQ1053" i="119"/>
  <c r="AQ1045" i="119"/>
  <c r="AR1114" i="119"/>
  <c r="AR1122" i="119"/>
  <c r="AR1107" i="119"/>
  <c r="AR1099" i="119"/>
  <c r="AR1091" i="119"/>
  <c r="Y442" i="119"/>
  <c r="Y426" i="119"/>
  <c r="Z459" i="119"/>
  <c r="AA494" i="119"/>
  <c r="AA478" i="119"/>
  <c r="AB516" i="119"/>
  <c r="AC559" i="119"/>
  <c r="AC546" i="119"/>
  <c r="AC535" i="119"/>
  <c r="AD584" i="119"/>
  <c r="AD576" i="119"/>
  <c r="AD568" i="119"/>
  <c r="AE619" i="119"/>
  <c r="AE611" i="119"/>
  <c r="AE603" i="119"/>
  <c r="AE595" i="119"/>
  <c r="AF648" i="119"/>
  <c r="AF640" i="119"/>
  <c r="AF632" i="119"/>
  <c r="AG687" i="119"/>
  <c r="AG679" i="119"/>
  <c r="AG671" i="119"/>
  <c r="AG663" i="119"/>
  <c r="AH720" i="119"/>
  <c r="AH712" i="119"/>
  <c r="AH704" i="119"/>
  <c r="AH696" i="119"/>
  <c r="AI755" i="119"/>
  <c r="AI747" i="119"/>
  <c r="AI739" i="119"/>
  <c r="AI731" i="119"/>
  <c r="AJ792" i="119"/>
  <c r="AJ784" i="119"/>
  <c r="AJ776" i="119"/>
  <c r="AJ768" i="119"/>
  <c r="AK831" i="119"/>
  <c r="AK823" i="119"/>
  <c r="AK815" i="119"/>
  <c r="AK807" i="119"/>
  <c r="AL872" i="119"/>
  <c r="AL864" i="119"/>
  <c r="AL856" i="119"/>
  <c r="AL848" i="119"/>
  <c r="AL840" i="119"/>
  <c r="AM907" i="119"/>
  <c r="AM899" i="119"/>
  <c r="AM891" i="119"/>
  <c r="AM883" i="119"/>
  <c r="AN952" i="119"/>
  <c r="AN944" i="119"/>
  <c r="AN936" i="119"/>
  <c r="AN928" i="119"/>
  <c r="AN920" i="119"/>
  <c r="AO991" i="119"/>
  <c r="AO983" i="119"/>
  <c r="AO975" i="119"/>
  <c r="AO967" i="119"/>
  <c r="AP1040" i="119"/>
  <c r="AP1032" i="119"/>
  <c r="AP1024" i="119"/>
  <c r="AP1016" i="119"/>
  <c r="AP1008" i="119"/>
  <c r="AQ1084" i="119"/>
  <c r="AQ1076" i="119"/>
  <c r="AQ1068" i="119"/>
  <c r="AQ1060" i="119"/>
  <c r="AQ1052" i="119"/>
  <c r="AR1115" i="119"/>
  <c r="AR1123" i="119"/>
  <c r="AR1106" i="119"/>
  <c r="AR1098" i="119"/>
  <c r="AR1090" i="119"/>
  <c r="X413" i="119"/>
  <c r="X405" i="119"/>
  <c r="W393" i="119"/>
  <c r="V393" i="119" s="1"/>
  <c r="W385" i="119"/>
  <c r="W377" i="119"/>
  <c r="V365" i="119"/>
  <c r="V357" i="119"/>
  <c r="U345" i="119"/>
  <c r="U337" i="119"/>
  <c r="T325" i="119"/>
  <c r="T317" i="119"/>
  <c r="T309" i="119"/>
  <c r="Y436" i="119"/>
  <c r="Z469" i="119"/>
  <c r="Z453" i="119"/>
  <c r="AA488" i="119"/>
  <c r="AB525" i="119"/>
  <c r="AB513" i="119"/>
  <c r="AC555" i="119"/>
  <c r="AC543" i="119"/>
  <c r="AD590" i="119"/>
  <c r="AD582" i="119"/>
  <c r="AD574" i="119"/>
  <c r="AD566" i="119"/>
  <c r="AE617" i="119"/>
  <c r="AE609" i="119"/>
  <c r="AE601" i="119"/>
  <c r="AF654" i="119"/>
  <c r="AF646" i="119"/>
  <c r="AF638" i="119"/>
  <c r="AF630" i="119"/>
  <c r="AG685" i="119"/>
  <c r="AG677" i="119"/>
  <c r="AG669" i="119"/>
  <c r="AG661" i="119"/>
  <c r="AH718" i="119"/>
  <c r="AH710" i="119"/>
  <c r="AH702" i="119"/>
  <c r="AH694" i="119"/>
  <c r="AI753" i="119"/>
  <c r="AI745" i="119"/>
  <c r="AI737" i="119"/>
  <c r="AI729" i="119"/>
  <c r="AJ790" i="119"/>
  <c r="AJ782" i="119"/>
  <c r="AJ774" i="119"/>
  <c r="AJ766" i="119"/>
  <c r="AK829" i="119"/>
  <c r="AK821" i="119"/>
  <c r="AK813" i="119"/>
  <c r="AK805" i="119"/>
  <c r="AL870" i="119"/>
  <c r="AL862" i="119"/>
  <c r="AL854" i="119"/>
  <c r="AL846" i="119"/>
  <c r="AM913" i="119"/>
  <c r="AM905" i="119"/>
  <c r="AM897" i="119"/>
  <c r="AM889" i="119"/>
  <c r="AM881" i="119"/>
  <c r="AN950" i="119"/>
  <c r="AN942" i="119"/>
  <c r="AN934" i="119"/>
  <c r="AN926" i="119"/>
  <c r="AO997" i="119"/>
  <c r="AO989" i="119"/>
  <c r="AO981" i="119"/>
  <c r="AO973" i="119"/>
  <c r="AO965" i="119"/>
  <c r="AP1038" i="119"/>
  <c r="AP1030" i="119"/>
  <c r="AP1022" i="119"/>
  <c r="AP1014" i="119"/>
  <c r="AP1006" i="119"/>
  <c r="AQ1082" i="119"/>
  <c r="AQ1074" i="119"/>
  <c r="AQ1066" i="119"/>
  <c r="AQ1058" i="119"/>
  <c r="AQ1050" i="119"/>
  <c r="AR1109" i="119"/>
  <c r="AR1117" i="119"/>
  <c r="AR1125" i="119"/>
  <c r="AR1104" i="119"/>
  <c r="AR1096" i="119"/>
  <c r="Y435" i="119"/>
  <c r="Z468" i="119"/>
  <c r="Z452" i="119"/>
  <c r="AA487" i="119"/>
  <c r="AB524" i="119"/>
  <c r="AB512" i="119"/>
  <c r="AC554" i="119"/>
  <c r="AC540" i="119"/>
  <c r="AD589" i="119"/>
  <c r="AC589" i="119" s="1"/>
  <c r="AD581" i="119"/>
  <c r="AD573" i="119"/>
  <c r="AD565" i="119"/>
  <c r="AE616" i="119"/>
  <c r="AE608" i="119"/>
  <c r="AE600" i="119"/>
  <c r="AF653" i="119"/>
  <c r="AF645" i="119"/>
  <c r="AF637" i="119"/>
  <c r="AF629" i="119"/>
  <c r="AG684" i="119"/>
  <c r="AG676" i="119"/>
  <c r="AG668" i="119"/>
  <c r="AG660" i="119"/>
  <c r="AH717" i="119"/>
  <c r="AH709" i="119"/>
  <c r="AH701" i="119"/>
  <c r="AI760" i="119"/>
  <c r="AI752" i="119"/>
  <c r="AI744" i="119"/>
  <c r="AI736" i="119"/>
  <c r="AJ797" i="119"/>
  <c r="AI796" i="119" s="1"/>
  <c r="AJ789" i="119"/>
  <c r="AJ781" i="119"/>
  <c r="AJ773" i="119"/>
  <c r="AJ765" i="119"/>
  <c r="AK828" i="119"/>
  <c r="AK820" i="119"/>
  <c r="AK812" i="119"/>
  <c r="AK804" i="119"/>
  <c r="AL869" i="119"/>
  <c r="AL861" i="119"/>
  <c r="AL853" i="119"/>
  <c r="AL845" i="119"/>
  <c r="AM912" i="119"/>
  <c r="AM904" i="119"/>
  <c r="AM896" i="119"/>
  <c r="AM888" i="119"/>
  <c r="AM880" i="119"/>
  <c r="AN949" i="119"/>
  <c r="AN941" i="119"/>
  <c r="AN933" i="119"/>
  <c r="AN925" i="119"/>
  <c r="AO996" i="119"/>
  <c r="AO988" i="119"/>
  <c r="AO980" i="119"/>
  <c r="AO972" i="119"/>
  <c r="AO964" i="119"/>
  <c r="AP1037" i="119"/>
  <c r="AP1029" i="119"/>
  <c r="AP1021" i="119"/>
  <c r="AP1013" i="119"/>
  <c r="AP1005" i="119"/>
  <c r="AQ1081" i="119"/>
  <c r="AQ1073" i="119"/>
  <c r="AQ1065" i="119"/>
  <c r="AQ1057" i="119"/>
  <c r="AQ1049" i="119"/>
  <c r="AR1110" i="119"/>
  <c r="AR1118" i="119"/>
  <c r="AR1126" i="119"/>
  <c r="AR1103" i="119"/>
  <c r="AR1095" i="119"/>
  <c r="Y434" i="119"/>
  <c r="Z467" i="119"/>
  <c r="Z451" i="119"/>
  <c r="AA486" i="119"/>
  <c r="AB523" i="119"/>
  <c r="AB509" i="119"/>
  <c r="AC552" i="119"/>
  <c r="AC539" i="119"/>
  <c r="AD588" i="119"/>
  <c r="AD580" i="119"/>
  <c r="AD572" i="119"/>
  <c r="AD564" i="119"/>
  <c r="AE615" i="119"/>
  <c r="AE607" i="119"/>
  <c r="AE599" i="119"/>
  <c r="AF652" i="119"/>
  <c r="AF644" i="119"/>
  <c r="AF636" i="119"/>
  <c r="AF628" i="119"/>
  <c r="AG683" i="119"/>
  <c r="AG675" i="119"/>
  <c r="AG667" i="119"/>
  <c r="AH724" i="119"/>
  <c r="AH716" i="119"/>
  <c r="AH708" i="119"/>
  <c r="AH700" i="119"/>
  <c r="AI759" i="119"/>
  <c r="AI751" i="119"/>
  <c r="AI743" i="119"/>
  <c r="AI735" i="119"/>
  <c r="AJ796" i="119"/>
  <c r="AJ788" i="119"/>
  <c r="AJ780" i="119"/>
  <c r="AJ772" i="119"/>
  <c r="AK835" i="119"/>
  <c r="AK827" i="119"/>
  <c r="AK819" i="119"/>
  <c r="AK811" i="119"/>
  <c r="AK803" i="119"/>
  <c r="AL868" i="119"/>
  <c r="AL860" i="119"/>
  <c r="AL852" i="119"/>
  <c r="AL844" i="119"/>
  <c r="AM911" i="119"/>
  <c r="AM903" i="119"/>
  <c r="AM895" i="119"/>
  <c r="AM887" i="119"/>
  <c r="AM879" i="119"/>
  <c r="AN948" i="119"/>
  <c r="AN940" i="119"/>
  <c r="AN932" i="119"/>
  <c r="AN924" i="119"/>
  <c r="AO995" i="119"/>
  <c r="AO987" i="119"/>
  <c r="AO979" i="119"/>
  <c r="AO971" i="119"/>
  <c r="AO963" i="119"/>
  <c r="AP1036" i="119"/>
  <c r="AP1028" i="119"/>
  <c r="AP1020" i="119"/>
  <c r="AP1012" i="119"/>
  <c r="AP1004" i="119"/>
  <c r="AQ1080" i="119"/>
  <c r="AQ1072" i="119"/>
  <c r="AQ1064" i="119"/>
  <c r="AQ1056" i="119"/>
  <c r="AQ1048" i="119"/>
  <c r="AR1111" i="119"/>
  <c r="AR1119" i="119"/>
  <c r="AR1127" i="119"/>
  <c r="AR1102" i="119"/>
  <c r="AR1094" i="119"/>
  <c r="X417" i="119"/>
  <c r="X409" i="119"/>
  <c r="X401" i="119"/>
  <c r="W389" i="119"/>
  <c r="W381" i="119"/>
  <c r="V369" i="119"/>
  <c r="U369" i="119" s="1"/>
  <c r="V361" i="119"/>
  <c r="V353" i="119"/>
  <c r="U341" i="119"/>
  <c r="U333" i="119"/>
  <c r="T321" i="119"/>
  <c r="T313" i="119"/>
  <c r="F122" i="119"/>
  <c r="E121" i="119" s="1"/>
  <c r="H138" i="119"/>
  <c r="G138" i="119" s="1"/>
  <c r="J154" i="119"/>
  <c r="K166" i="119"/>
  <c r="L178" i="119"/>
  <c r="M190" i="119"/>
  <c r="M198" i="119"/>
  <c r="N210" i="119"/>
  <c r="O222" i="119"/>
  <c r="O230" i="119"/>
  <c r="N229" i="119" s="1"/>
  <c r="P242" i="119"/>
  <c r="Q254" i="119"/>
  <c r="Q262" i="119"/>
  <c r="R274" i="119"/>
  <c r="R282" i="119"/>
  <c r="S294" i="119"/>
  <c r="S302" i="119"/>
  <c r="T316" i="119"/>
  <c r="U331" i="119"/>
  <c r="U342" i="119"/>
  <c r="V356" i="119"/>
  <c r="V367" i="119"/>
  <c r="W382" i="119"/>
  <c r="W392" i="119"/>
  <c r="X407" i="119"/>
  <c r="X418" i="119"/>
  <c r="W418" i="119" s="1"/>
  <c r="AR1093" i="119"/>
  <c r="AR1112" i="119"/>
  <c r="AQ1067" i="119"/>
  <c r="AP1011" i="119"/>
  <c r="AO962" i="119"/>
  <c r="AO994" i="119"/>
  <c r="AN947" i="119"/>
  <c r="AM902" i="119"/>
  <c r="AL859" i="119"/>
  <c r="AK818" i="119"/>
  <c r="AJ779" i="119"/>
  <c r="AI742" i="119"/>
  <c r="AH707" i="119"/>
  <c r="AG674" i="119"/>
  <c r="AF643" i="119"/>
  <c r="AE614" i="119"/>
  <c r="AD587" i="119"/>
  <c r="AB521" i="119"/>
  <c r="Y431" i="119"/>
  <c r="AG686" i="119"/>
  <c r="AF655" i="119"/>
  <c r="AD567" i="119"/>
  <c r="AC544" i="119"/>
  <c r="AA491" i="119"/>
  <c r="G130" i="119"/>
  <c r="F129" i="119" s="1"/>
  <c r="I146" i="119"/>
  <c r="J158" i="119"/>
  <c r="K170" i="119"/>
  <c r="L182" i="119"/>
  <c r="M194" i="119"/>
  <c r="N206" i="119"/>
  <c r="N214" i="119"/>
  <c r="M213" i="119" s="1"/>
  <c r="O226" i="119"/>
  <c r="P238" i="119"/>
  <c r="P246" i="119"/>
  <c r="O246" i="119" s="1"/>
  <c r="Q258" i="119"/>
  <c r="R270" i="119"/>
  <c r="R278" i="119"/>
  <c r="S290" i="119"/>
  <c r="S298" i="119"/>
  <c r="T311" i="119"/>
  <c r="T322" i="119"/>
  <c r="U336" i="119"/>
  <c r="U347" i="119"/>
  <c r="V362" i="119"/>
  <c r="W376" i="119"/>
  <c r="W387" i="119"/>
  <c r="X402" i="119"/>
  <c r="X412" i="119"/>
  <c r="AR1128" i="119"/>
  <c r="AQ1128" i="119" s="1"/>
  <c r="AQ1051" i="119"/>
  <c r="AQ1083" i="119"/>
  <c r="AP1027" i="119"/>
  <c r="AO978" i="119"/>
  <c r="AN931" i="119"/>
  <c r="AM886" i="119"/>
  <c r="AL843" i="119"/>
  <c r="AK802" i="119"/>
  <c r="AK834" i="119"/>
  <c r="AJ795" i="119"/>
  <c r="AI758" i="119"/>
  <c r="AH723" i="119"/>
  <c r="AF627" i="119"/>
  <c r="AE598" i="119"/>
  <c r="AD571" i="119"/>
  <c r="AC551" i="119"/>
  <c r="AA499" i="119"/>
  <c r="AC541" i="119"/>
  <c r="AC549" i="119"/>
  <c r="AC557" i="119"/>
  <c r="AB510" i="119"/>
  <c r="AB518" i="119"/>
  <c r="AB526" i="119"/>
  <c r="AA481" i="119"/>
  <c r="AA489" i="119"/>
  <c r="AA497" i="119"/>
  <c r="Z454" i="119"/>
  <c r="Z462" i="119"/>
  <c r="Z470" i="119"/>
  <c r="Y429" i="119"/>
  <c r="Y437" i="119"/>
  <c r="Y445" i="119"/>
  <c r="AC542" i="119"/>
  <c r="AC550" i="119"/>
  <c r="AC558" i="119"/>
  <c r="AB511" i="119"/>
  <c r="AB519" i="119"/>
  <c r="AB527" i="119"/>
  <c r="AA482" i="119"/>
  <c r="AA490" i="119"/>
  <c r="AA498" i="119"/>
  <c r="Z455" i="119"/>
  <c r="Z463" i="119"/>
  <c r="Z471" i="119"/>
  <c r="Y471" i="119" s="1"/>
  <c r="Y430" i="119"/>
  <c r="Y438" i="119"/>
  <c r="AB529" i="119"/>
  <c r="AA528" i="119" s="1"/>
  <c r="AA484" i="119"/>
  <c r="AA492" i="119"/>
  <c r="AA500" i="119"/>
  <c r="Z457" i="119"/>
  <c r="Z465" i="119"/>
  <c r="Y424" i="119"/>
  <c r="Y432" i="119"/>
  <c r="Y440" i="119"/>
  <c r="AC545" i="119"/>
  <c r="AC553" i="119"/>
  <c r="AB506" i="119"/>
  <c r="AB514" i="119"/>
  <c r="AB522" i="119"/>
  <c r="AA477" i="119"/>
  <c r="AA485" i="119"/>
  <c r="AA493" i="119"/>
  <c r="Z450" i="119"/>
  <c r="Z458" i="119"/>
  <c r="Z466" i="119"/>
  <c r="Y425" i="119"/>
  <c r="Y433" i="119"/>
  <c r="Y441" i="119"/>
  <c r="AB558" i="119"/>
  <c r="AD621" i="119"/>
  <c r="AJ834" i="119"/>
  <c r="Q283" i="119"/>
  <c r="D20" i="119"/>
  <c r="D23" i="119" s="1"/>
  <c r="P264" i="119"/>
  <c r="J171" i="119"/>
  <c r="L198" i="119"/>
  <c r="T346" i="119"/>
  <c r="R303" i="119"/>
  <c r="L39" i="120"/>
  <c r="M39" i="120" s="1"/>
  <c r="L67" i="120"/>
  <c r="M67" i="120" s="1"/>
  <c r="L128" i="120"/>
  <c r="M128" i="120" s="1"/>
  <c r="L62" i="120"/>
  <c r="M62" i="120" s="1"/>
  <c r="L80" i="120"/>
  <c r="M80" i="120" s="1"/>
  <c r="L11" i="120"/>
  <c r="M11" i="120" s="1"/>
  <c r="B10" i="120"/>
  <c r="B11" i="120" s="1"/>
  <c r="B12" i="120" s="1"/>
  <c r="B13" i="120" s="1"/>
  <c r="B14" i="120" s="1"/>
  <c r="B15" i="120" s="1"/>
  <c r="B16" i="120" s="1"/>
  <c r="B17" i="120" s="1"/>
  <c r="B18" i="120" s="1"/>
  <c r="B19" i="120" s="1"/>
  <c r="B20" i="120" s="1"/>
  <c r="B21" i="120" s="1"/>
  <c r="B22" i="120" s="1"/>
  <c r="B23" i="120" s="1"/>
  <c r="B24" i="120" s="1"/>
  <c r="B25" i="120" s="1"/>
  <c r="B26" i="120" s="1"/>
  <c r="B27" i="120" s="1"/>
  <c r="B28" i="120" s="1"/>
  <c r="B29" i="120" s="1"/>
  <c r="B30" i="120" s="1"/>
  <c r="B31" i="120" s="1"/>
  <c r="B32" i="120" s="1"/>
  <c r="B33" i="120" s="1"/>
  <c r="B34" i="120" s="1"/>
  <c r="B35" i="120" s="1"/>
  <c r="B36" i="120" s="1"/>
  <c r="B37" i="120" s="1"/>
  <c r="B38" i="120" s="1"/>
  <c r="B39" i="120" s="1"/>
  <c r="B40" i="120" s="1"/>
  <c r="B41" i="120" s="1"/>
  <c r="B42" i="120" s="1"/>
  <c r="B43" i="120" s="1"/>
  <c r="B44" i="120" s="1"/>
  <c r="B45" i="120" s="1"/>
  <c r="B46" i="120" s="1"/>
  <c r="B47" i="120" s="1"/>
  <c r="B48" i="120" s="1"/>
  <c r="B49" i="120" s="1"/>
  <c r="B50" i="120" s="1"/>
  <c r="B51" i="120" s="1"/>
  <c r="B52" i="120" s="1"/>
  <c r="B53" i="120" s="1"/>
  <c r="B54" i="120" s="1"/>
  <c r="B55" i="120" s="1"/>
  <c r="B56" i="120" s="1"/>
  <c r="B57" i="120" s="1"/>
  <c r="B58" i="120" s="1"/>
  <c r="B59" i="120" s="1"/>
  <c r="B60" i="120" s="1"/>
  <c r="B61" i="120" s="1"/>
  <c r="B62" i="120" s="1"/>
  <c r="B63" i="120" s="1"/>
  <c r="B64" i="120" s="1"/>
  <c r="B65" i="120" s="1"/>
  <c r="B66" i="120" s="1"/>
  <c r="B67" i="120" s="1"/>
  <c r="B68" i="120" s="1"/>
  <c r="B69" i="120" s="1"/>
  <c r="B70" i="120" s="1"/>
  <c r="B71" i="120" s="1"/>
  <c r="B72" i="120" s="1"/>
  <c r="B73" i="120" s="1"/>
  <c r="B74" i="120" s="1"/>
  <c r="B75" i="120" s="1"/>
  <c r="B76" i="120" s="1"/>
  <c r="B77" i="120" s="1"/>
  <c r="B78" i="120" s="1"/>
  <c r="B79" i="120" s="1"/>
  <c r="B80" i="120" s="1"/>
  <c r="B81" i="120" s="1"/>
  <c r="B82" i="120" s="1"/>
  <c r="B83" i="120" s="1"/>
  <c r="B84" i="120" s="1"/>
  <c r="B85" i="120" s="1"/>
  <c r="B86" i="120" s="1"/>
  <c r="B87" i="120" s="1"/>
  <c r="B88" i="120" s="1"/>
  <c r="B89" i="120" s="1"/>
  <c r="B90" i="120" s="1"/>
  <c r="B91" i="120" s="1"/>
  <c r="B92" i="120" s="1"/>
  <c r="B93" i="120" s="1"/>
  <c r="B94" i="120" s="1"/>
  <c r="B95" i="120" s="1"/>
  <c r="B96" i="120" s="1"/>
  <c r="B97" i="120" s="1"/>
  <c r="B98" i="120" s="1"/>
  <c r="B99" i="120" s="1"/>
  <c r="B100" i="120" s="1"/>
  <c r="B101" i="120" s="1"/>
  <c r="B102" i="120" s="1"/>
  <c r="B103" i="120" s="1"/>
  <c r="B104" i="120" s="1"/>
  <c r="B105" i="120" s="1"/>
  <c r="B106" i="120" s="1"/>
  <c r="B107" i="120" s="1"/>
  <c r="B108" i="120" s="1"/>
  <c r="B109" i="120" s="1"/>
  <c r="B110" i="120" s="1"/>
  <c r="B111" i="120" s="1"/>
  <c r="B112" i="120" s="1"/>
  <c r="B113" i="120" s="1"/>
  <c r="B114" i="120" s="1"/>
  <c r="B115" i="120" s="1"/>
  <c r="B116" i="120" s="1"/>
  <c r="B117" i="120" s="1"/>
  <c r="B118" i="120" s="1"/>
  <c r="B119" i="120" s="1"/>
  <c r="B120" i="120" s="1"/>
  <c r="B121" i="120" s="1"/>
  <c r="B122" i="120" s="1"/>
  <c r="B123" i="120" s="1"/>
  <c r="B124" i="120" s="1"/>
  <c r="B125" i="120" s="1"/>
  <c r="B126" i="120" s="1"/>
  <c r="B127" i="120" s="1"/>
  <c r="B128" i="120" s="1"/>
  <c r="B129" i="120" s="1"/>
  <c r="B130" i="120" s="1"/>
  <c r="B131" i="120" s="1"/>
  <c r="B132" i="120" s="1"/>
  <c r="B133" i="120" s="1"/>
  <c r="B134" i="120" s="1"/>
  <c r="B135" i="120" s="1"/>
  <c r="B136" i="120" s="1"/>
  <c r="B137" i="120" s="1"/>
  <c r="B138" i="120" s="1"/>
  <c r="B139" i="120" s="1"/>
  <c r="B140" i="120" s="1"/>
  <c r="B141" i="120" s="1"/>
  <c r="B142" i="120" s="1"/>
  <c r="B143" i="120" s="1"/>
  <c r="B144" i="120" s="1"/>
  <c r="B145" i="120" s="1"/>
  <c r="B146" i="120" s="1"/>
  <c r="B147" i="120" s="1"/>
  <c r="B148" i="120" s="1"/>
  <c r="B149" i="120" s="1"/>
  <c r="B150" i="120" s="1"/>
  <c r="B151" i="120" s="1"/>
  <c r="B152" i="120" s="1"/>
  <c r="B153" i="120" s="1"/>
  <c r="B154" i="120" s="1"/>
  <c r="B155" i="120" s="1"/>
  <c r="B156" i="120" s="1"/>
  <c r="B157" i="120" s="1"/>
  <c r="B158" i="120" s="1"/>
  <c r="B159" i="120" s="1"/>
  <c r="B160" i="120" s="1"/>
  <c r="B161" i="120" s="1"/>
  <c r="B162" i="120" s="1"/>
  <c r="B163" i="120" s="1"/>
  <c r="B164" i="120" s="1"/>
  <c r="B165" i="120" s="1"/>
  <c r="B166" i="120" s="1"/>
  <c r="B167" i="120" s="1"/>
  <c r="B168" i="120" s="1"/>
  <c r="B169" i="120" s="1"/>
  <c r="B170" i="120" s="1"/>
  <c r="B171" i="120" s="1"/>
  <c r="B172" i="120" s="1"/>
  <c r="B173" i="120" s="1"/>
  <c r="B174" i="120" s="1"/>
  <c r="B175" i="120" s="1"/>
  <c r="B176" i="120" s="1"/>
  <c r="B177" i="120" s="1"/>
  <c r="B178" i="120" s="1"/>
  <c r="B179" i="120" s="1"/>
  <c r="B180" i="120" s="1"/>
  <c r="B181" i="120" s="1"/>
  <c r="B182" i="120" s="1"/>
  <c r="B183" i="120" s="1"/>
  <c r="B184" i="120" s="1"/>
  <c r="B185" i="120" s="1"/>
  <c r="B186" i="120" s="1"/>
  <c r="B187" i="120" s="1"/>
  <c r="B188" i="120" s="1"/>
  <c r="B189" i="120" s="1"/>
  <c r="B190" i="120" s="1"/>
  <c r="B191" i="120" s="1"/>
  <c r="B192" i="120" s="1"/>
  <c r="B193" i="120" s="1"/>
  <c r="B194" i="120" s="1"/>
  <c r="B195" i="120" s="1"/>
  <c r="B196" i="120" s="1"/>
  <c r="B197" i="120" s="1"/>
  <c r="B198" i="120" s="1"/>
  <c r="B199" i="120" s="1"/>
  <c r="B200" i="120" s="1"/>
  <c r="B201" i="120" s="1"/>
  <c r="B202" i="120" s="1"/>
  <c r="B203" i="120" s="1"/>
  <c r="B204" i="120" s="1"/>
  <c r="B205" i="120" s="1"/>
  <c r="B206" i="120" s="1"/>
  <c r="B207" i="120" s="1"/>
  <c r="B208" i="120" s="1"/>
  <c r="B209" i="120" s="1"/>
  <c r="B210" i="120" s="1"/>
  <c r="B211" i="120" s="1"/>
  <c r="B212" i="120" s="1"/>
  <c r="B213" i="120" s="1"/>
  <c r="B214" i="120" s="1"/>
  <c r="B215" i="120" s="1"/>
  <c r="B216" i="120" s="1"/>
  <c r="B217" i="120" s="1"/>
  <c r="B218" i="120" s="1"/>
  <c r="B219" i="120" s="1"/>
  <c r="B220" i="120" s="1"/>
  <c r="B221" i="120" s="1"/>
  <c r="B222" i="120" s="1"/>
  <c r="B223" i="120" s="1"/>
  <c r="B224" i="120" s="1"/>
  <c r="B225" i="120" s="1"/>
  <c r="B226" i="120" s="1"/>
  <c r="B227" i="120" s="1"/>
  <c r="B228" i="120" s="1"/>
  <c r="B229" i="120" s="1"/>
  <c r="B230" i="120" s="1"/>
  <c r="B231" i="120" s="1"/>
  <c r="B232" i="120" s="1"/>
  <c r="B233" i="120" s="1"/>
  <c r="B234" i="120" s="1"/>
  <c r="B235" i="120" s="1"/>
  <c r="B236" i="120" s="1"/>
  <c r="B237" i="120" s="1"/>
  <c r="B238" i="120" s="1"/>
  <c r="B239" i="120" s="1"/>
  <c r="B240" i="120" s="1"/>
  <c r="B241" i="120" s="1"/>
  <c r="B242" i="120" s="1"/>
  <c r="B243" i="120" s="1"/>
  <c r="B244" i="120" s="1"/>
  <c r="B245" i="120" s="1"/>
  <c r="B246" i="120" s="1"/>
  <c r="B247" i="120" s="1"/>
  <c r="B248" i="120" s="1"/>
  <c r="B249" i="120" s="1"/>
  <c r="B250" i="120" s="1"/>
  <c r="B251" i="120" s="1"/>
  <c r="B252" i="120" s="1"/>
  <c r="B253" i="120" s="1"/>
  <c r="B254" i="120" s="1"/>
  <c r="B255" i="120" s="1"/>
  <c r="L18" i="120"/>
  <c r="M18" i="120" s="1"/>
  <c r="L34" i="120"/>
  <c r="M34" i="120" s="1"/>
  <c r="L50" i="120"/>
  <c r="M50" i="120" s="1"/>
  <c r="L66" i="120"/>
  <c r="M66" i="120" s="1"/>
  <c r="L82" i="120"/>
  <c r="M82" i="120" s="1"/>
  <c r="L84" i="120"/>
  <c r="M84" i="120" s="1"/>
  <c r="L89" i="120"/>
  <c r="M89" i="120" s="1"/>
  <c r="L31" i="120"/>
  <c r="M31" i="120" s="1"/>
  <c r="L47" i="120"/>
  <c r="M47" i="120" s="1"/>
  <c r="L75" i="120"/>
  <c r="M75" i="120" s="1"/>
  <c r="L38" i="120"/>
  <c r="M38" i="120" s="1"/>
  <c r="L41" i="120"/>
  <c r="M41" i="120" s="1"/>
  <c r="L54" i="120"/>
  <c r="M54" i="120" s="1"/>
  <c r="L57" i="120"/>
  <c r="M57" i="120" s="1"/>
  <c r="L61" i="120"/>
  <c r="M61" i="120" s="1"/>
  <c r="L77" i="120"/>
  <c r="M77" i="120" s="1"/>
  <c r="L118" i="120"/>
  <c r="M118" i="120" s="1"/>
  <c r="L145" i="120"/>
  <c r="M145" i="120" s="1"/>
  <c r="L218" i="120"/>
  <c r="M218" i="120" s="1"/>
  <c r="L250" i="120"/>
  <c r="M250" i="120" s="1"/>
  <c r="L93" i="120"/>
  <c r="M93" i="120" s="1"/>
  <c r="L113" i="120"/>
  <c r="M113" i="120" s="1"/>
  <c r="L139" i="120"/>
  <c r="M139" i="120" s="1"/>
  <c r="L160" i="120"/>
  <c r="M160" i="120" s="1"/>
  <c r="L162" i="120"/>
  <c r="M162" i="120" s="1"/>
  <c r="L177" i="120"/>
  <c r="M177" i="120" s="1"/>
  <c r="L192" i="120"/>
  <c r="M192" i="120" s="1"/>
  <c r="L209" i="120"/>
  <c r="M209" i="120" s="1"/>
  <c r="L224" i="120"/>
  <c r="M224" i="120" s="1"/>
  <c r="L226" i="120"/>
  <c r="M226" i="120" s="1"/>
  <c r="L241" i="120"/>
  <c r="M241" i="120" s="1"/>
  <c r="L164" i="120"/>
  <c r="M164" i="120" s="1"/>
  <c r="L166" i="120"/>
  <c r="M166" i="120" s="1"/>
  <c r="L196" i="120"/>
  <c r="M196" i="120" s="1"/>
  <c r="L198" i="120"/>
  <c r="M198" i="120" s="1"/>
  <c r="L228" i="120"/>
  <c r="M228" i="120" s="1"/>
  <c r="L230" i="120"/>
  <c r="M230" i="120" s="1"/>
  <c r="L245" i="120"/>
  <c r="M245" i="120" s="1"/>
  <c r="L244" i="120"/>
  <c r="M244" i="120" s="1"/>
  <c r="L97" i="120"/>
  <c r="M97" i="120" s="1"/>
  <c r="L99" i="120"/>
  <c r="M99" i="120" s="1"/>
  <c r="L101" i="120"/>
  <c r="M101" i="120" s="1"/>
  <c r="L103" i="120"/>
  <c r="M103" i="120" s="1"/>
  <c r="L105" i="120"/>
  <c r="M105" i="120" s="1"/>
  <c r="L107" i="120"/>
  <c r="M107" i="120" s="1"/>
  <c r="L131" i="120"/>
  <c r="M131" i="120" s="1"/>
  <c r="L138" i="120"/>
  <c r="M138" i="120" s="1"/>
  <c r="L144" i="120"/>
  <c r="M144" i="120" s="1"/>
  <c r="L185" i="120"/>
  <c r="M185" i="120" s="1"/>
  <c r="L200" i="120"/>
  <c r="M200" i="120" s="1"/>
  <c r="L217" i="120"/>
  <c r="M217" i="120" s="1"/>
  <c r="L232" i="120"/>
  <c r="M232" i="120" s="1"/>
  <c r="L249" i="120"/>
  <c r="M249" i="120" s="1"/>
  <c r="L248" i="120"/>
  <c r="M248" i="120" s="1"/>
  <c r="L121" i="120"/>
  <c r="M121" i="120" s="1"/>
  <c r="L129" i="120"/>
  <c r="M129" i="120" s="1"/>
  <c r="L172" i="120"/>
  <c r="M172" i="120" s="1"/>
  <c r="L189" i="120"/>
  <c r="M189" i="120" s="1"/>
  <c r="L236" i="120"/>
  <c r="M236" i="120" s="1"/>
  <c r="L253" i="120"/>
  <c r="M253" i="120" s="1"/>
  <c r="AN996" i="119" l="1"/>
  <c r="AG723" i="119"/>
  <c r="L44" i="120"/>
  <c r="M44" i="120" s="1"/>
  <c r="L239" i="120"/>
  <c r="M239" i="120" s="1"/>
  <c r="L175" i="120"/>
  <c r="M175" i="120" s="1"/>
  <c r="L22" i="120"/>
  <c r="M22" i="120" s="1"/>
  <c r="L220" i="120"/>
  <c r="M220" i="120" s="1"/>
  <c r="L167" i="120"/>
  <c r="M167" i="120" s="1"/>
  <c r="L70" i="120"/>
  <c r="M70" i="120" s="1"/>
  <c r="L251" i="120"/>
  <c r="M251" i="120" s="1"/>
  <c r="L147" i="120"/>
  <c r="M147" i="120" s="1"/>
  <c r="L136" i="120"/>
  <c r="M136" i="120" s="1"/>
  <c r="L85" i="120"/>
  <c r="M85" i="120" s="1"/>
  <c r="L155" i="120"/>
  <c r="M155" i="120" s="1"/>
  <c r="L15" i="120"/>
  <c r="M15" i="120" s="1"/>
  <c r="T65" i="130"/>
  <c r="T343" i="130"/>
  <c r="S343" i="130" s="1"/>
  <c r="R343" i="130" s="1"/>
  <c r="Q343" i="130" s="1"/>
  <c r="AB73" i="130"/>
  <c r="AB555" i="130"/>
  <c r="AA555" i="130" s="1"/>
  <c r="Z555" i="130" s="1"/>
  <c r="Y555" i="130" s="1"/>
  <c r="AH79" i="130"/>
  <c r="AH756" i="130"/>
  <c r="N59" i="130"/>
  <c r="N226" i="130"/>
  <c r="M226" i="130" s="1"/>
  <c r="AG78" i="130"/>
  <c r="AG720" i="130"/>
  <c r="AF720" i="130" s="1"/>
  <c r="AE720" i="130" s="1"/>
  <c r="AD720" i="130" s="1"/>
  <c r="AC74" i="130"/>
  <c r="AC586" i="130"/>
  <c r="AB586" i="130" s="1"/>
  <c r="AA586" i="130" s="1"/>
  <c r="Z586" i="130" s="1"/>
  <c r="U66" i="130"/>
  <c r="U366" i="130"/>
  <c r="T366" i="130" s="1"/>
  <c r="S366" i="130" s="1"/>
  <c r="R366" i="130" s="1"/>
  <c r="S64" i="130"/>
  <c r="S321" i="130"/>
  <c r="R321" i="130" s="1"/>
  <c r="Q321" i="130" s="1"/>
  <c r="P321" i="130" s="1"/>
  <c r="X69" i="130"/>
  <c r="X441" i="130"/>
  <c r="W441" i="130" s="1"/>
  <c r="V441" i="130" s="1"/>
  <c r="U441" i="130" s="1"/>
  <c r="Z71" i="130"/>
  <c r="Z496" i="130"/>
  <c r="Y496" i="130" s="1"/>
  <c r="X496" i="130" s="1"/>
  <c r="W496" i="130" s="1"/>
  <c r="Y70" i="130"/>
  <c r="Y468" i="130"/>
  <c r="X468" i="130" s="1"/>
  <c r="W468" i="130" s="1"/>
  <c r="V468" i="130" s="1"/>
  <c r="I54" i="130"/>
  <c r="I156" i="130"/>
  <c r="H156" i="130" s="1"/>
  <c r="G156" i="130" s="1"/>
  <c r="H169" i="130"/>
  <c r="AF77" i="130"/>
  <c r="AF685" i="130"/>
  <c r="AE685" i="130" s="1"/>
  <c r="AD685" i="130" s="1"/>
  <c r="AC685" i="130" s="1"/>
  <c r="W68" i="130"/>
  <c r="W415" i="130"/>
  <c r="V415" i="130" s="1"/>
  <c r="U415" i="130" s="1"/>
  <c r="T415" i="130" s="1"/>
  <c r="J55" i="130"/>
  <c r="J168" i="130"/>
  <c r="I168" i="130" s="1"/>
  <c r="H168" i="130" s="1"/>
  <c r="AI80" i="130"/>
  <c r="AI793" i="130"/>
  <c r="AH793" i="130" s="1"/>
  <c r="AG793" i="130" s="1"/>
  <c r="AF793" i="130" s="1"/>
  <c r="V67" i="130"/>
  <c r="V390" i="130"/>
  <c r="U390" i="130" s="1"/>
  <c r="T390" i="130" s="1"/>
  <c r="S390" i="130" s="1"/>
  <c r="K56" i="130"/>
  <c r="K181" i="130"/>
  <c r="J181" i="130" s="1"/>
  <c r="I181" i="130" s="1"/>
  <c r="H181" i="130" s="1"/>
  <c r="AK82" i="130"/>
  <c r="AK870" i="130"/>
  <c r="AJ870" i="130" s="1"/>
  <c r="AI870" i="130" s="1"/>
  <c r="AH870" i="130" s="1"/>
  <c r="AE76" i="130"/>
  <c r="AE651" i="130"/>
  <c r="AD651" i="130" s="1"/>
  <c r="AC651" i="130" s="1"/>
  <c r="AB651" i="130" s="1"/>
  <c r="L226" i="130"/>
  <c r="L227" i="130"/>
  <c r="AD75" i="130"/>
  <c r="AD618" i="130"/>
  <c r="M58" i="130"/>
  <c r="M210" i="130"/>
  <c r="L210" i="130" s="1"/>
  <c r="K210" i="130" s="1"/>
  <c r="J210" i="130" s="1"/>
  <c r="Q62" i="130"/>
  <c r="Q280" i="130"/>
  <c r="P280" i="130" s="1"/>
  <c r="O280" i="130" s="1"/>
  <c r="N280" i="130" s="1"/>
  <c r="AJ81" i="130"/>
  <c r="AJ831" i="130"/>
  <c r="AI831" i="130" s="1"/>
  <c r="AH831" i="130" s="1"/>
  <c r="AG831" i="130" s="1"/>
  <c r="P61" i="130"/>
  <c r="P261" i="130"/>
  <c r="O261" i="130" s="1"/>
  <c r="N261" i="130" s="1"/>
  <c r="M261" i="130" s="1"/>
  <c r="L57" i="130"/>
  <c r="L195" i="130"/>
  <c r="K195" i="130" s="1"/>
  <c r="J195" i="130" s="1"/>
  <c r="I195" i="130" s="1"/>
  <c r="O60" i="130"/>
  <c r="O243" i="130"/>
  <c r="N243" i="130" s="1"/>
  <c r="M243" i="130" s="1"/>
  <c r="L243" i="130" s="1"/>
  <c r="R63" i="130"/>
  <c r="R300" i="130"/>
  <c r="Q300" i="130" s="1"/>
  <c r="P300" i="130" s="1"/>
  <c r="O300" i="130" s="1"/>
  <c r="AA72" i="130"/>
  <c r="AA525" i="130"/>
  <c r="Z525" i="130" s="1"/>
  <c r="Y525" i="130" s="1"/>
  <c r="X525" i="130" s="1"/>
  <c r="H53" i="130"/>
  <c r="H144" i="130" s="1"/>
  <c r="G144" i="130" s="1"/>
  <c r="F144" i="130" s="1"/>
  <c r="E144" i="130" s="1"/>
  <c r="H145" i="130"/>
  <c r="G145" i="130" s="1"/>
  <c r="F145" i="130" s="1"/>
  <c r="E145" i="130" s="1"/>
  <c r="D3633" i="132"/>
  <c r="G3634" i="132"/>
  <c r="D3816" i="132"/>
  <c r="G3817" i="132"/>
  <c r="C3881" i="132"/>
  <c r="J41" i="130"/>
  <c r="J42" i="130" s="1"/>
  <c r="J50" i="130"/>
  <c r="M165" i="130" s="1"/>
  <c r="L20" i="130"/>
  <c r="L40" i="130" s="1"/>
  <c r="K51" i="130"/>
  <c r="K1141" i="130" s="1"/>
  <c r="K1205" i="130" s="1"/>
  <c r="K19" i="130"/>
  <c r="K28" i="130" s="1"/>
  <c r="K18" i="130"/>
  <c r="S324" i="119"/>
  <c r="D17" i="119"/>
  <c r="E17" i="119" s="1"/>
  <c r="F17" i="119" s="1"/>
  <c r="G17" i="119" s="1"/>
  <c r="H17" i="119" s="1"/>
  <c r="I17" i="119" s="1"/>
  <c r="J17" i="119" s="1"/>
  <c r="K17" i="119" s="1"/>
  <c r="L17" i="119" s="1"/>
  <c r="M17" i="119" s="1"/>
  <c r="N17" i="119" s="1"/>
  <c r="O17" i="119" s="1"/>
  <c r="P17" i="119" s="1"/>
  <c r="Q17" i="119" s="1"/>
  <c r="R17" i="119" s="1"/>
  <c r="S17" i="119" s="1"/>
  <c r="T17" i="119" s="1"/>
  <c r="U17" i="119" s="1"/>
  <c r="V17" i="119" s="1"/>
  <c r="W17" i="119" s="1"/>
  <c r="X17" i="119" s="1"/>
  <c r="Y17" i="119" s="1"/>
  <c r="Z17" i="119" s="1"/>
  <c r="AA17" i="119" s="1"/>
  <c r="AB17" i="119" s="1"/>
  <c r="AC17" i="119" s="1"/>
  <c r="AD17" i="119" s="1"/>
  <c r="AE17" i="119" s="1"/>
  <c r="AF17" i="119" s="1"/>
  <c r="AG17" i="119" s="1"/>
  <c r="AH17" i="119" s="1"/>
  <c r="AI17" i="119" s="1"/>
  <c r="AJ17" i="119" s="1"/>
  <c r="AK17" i="119" s="1"/>
  <c r="AL17" i="119" s="1"/>
  <c r="AM17" i="119" s="1"/>
  <c r="AN17" i="119" s="1"/>
  <c r="AO17" i="119" s="1"/>
  <c r="AP17" i="119" s="1"/>
  <c r="AQ17" i="119" s="1"/>
  <c r="AE654" i="119"/>
  <c r="L21" i="120"/>
  <c r="M21" i="120" s="1"/>
  <c r="L19" i="120"/>
  <c r="M19" i="120" s="1"/>
  <c r="L74" i="120"/>
  <c r="M74" i="120" s="1"/>
  <c r="L157" i="120"/>
  <c r="M157" i="120" s="1"/>
  <c r="L153" i="120"/>
  <c r="M153" i="120" s="1"/>
  <c r="L76" i="120"/>
  <c r="M76" i="120" s="1"/>
  <c r="L212" i="120"/>
  <c r="M212" i="120" s="1"/>
  <c r="L171" i="120"/>
  <c r="M171" i="120" s="1"/>
  <c r="L111" i="120"/>
  <c r="M111" i="120" s="1"/>
  <c r="L95" i="120"/>
  <c r="M95" i="120" s="1"/>
  <c r="L146" i="120"/>
  <c r="M146" i="120" s="1"/>
  <c r="L211" i="120"/>
  <c r="M211" i="120" s="1"/>
  <c r="L180" i="120"/>
  <c r="M180" i="120" s="1"/>
  <c r="L115" i="120"/>
  <c r="M115" i="120" s="1"/>
  <c r="L206" i="120"/>
  <c r="M206" i="120" s="1"/>
  <c r="L17" i="120"/>
  <c r="M17" i="120" s="1"/>
  <c r="L186" i="120"/>
  <c r="M186" i="120" s="1"/>
  <c r="L27" i="120"/>
  <c r="M27" i="120" s="1"/>
  <c r="L179" i="120"/>
  <c r="M179" i="120" s="1"/>
  <c r="L208" i="120"/>
  <c r="M208" i="120" s="1"/>
  <c r="L116" i="120"/>
  <c r="M116" i="120" s="1"/>
  <c r="L119" i="120"/>
  <c r="M119" i="120" s="1"/>
  <c r="L237" i="120"/>
  <c r="M237" i="120" s="1"/>
  <c r="L112" i="120"/>
  <c r="M112" i="120" s="1"/>
  <c r="L28" i="120"/>
  <c r="M28" i="120" s="1"/>
  <c r="L10" i="120"/>
  <c r="M10" i="120" s="1"/>
  <c r="L238" i="120"/>
  <c r="M238" i="120" s="1"/>
  <c r="L20" i="120"/>
  <c r="M20" i="120" s="1"/>
  <c r="L91" i="120"/>
  <c r="M91" i="120" s="1"/>
  <c r="L165" i="120"/>
  <c r="M165" i="120" s="1"/>
  <c r="L242" i="120"/>
  <c r="M242" i="120" s="1"/>
  <c r="L173" i="120"/>
  <c r="M173" i="120" s="1"/>
  <c r="L225" i="120"/>
  <c r="M225" i="120" s="1"/>
  <c r="L142" i="120"/>
  <c r="M142" i="120" s="1"/>
  <c r="L59" i="120"/>
  <c r="M59" i="120" s="1"/>
  <c r="L140" i="120"/>
  <c r="M140" i="120" s="1"/>
  <c r="L35" i="120"/>
  <c r="M35" i="120" s="1"/>
  <c r="L214" i="120"/>
  <c r="M214" i="120" s="1"/>
  <c r="L109" i="120"/>
  <c r="M109" i="120" s="1"/>
  <c r="L124" i="120"/>
  <c r="M124" i="120" s="1"/>
  <c r="L134" i="120"/>
  <c r="M134" i="120" s="1"/>
  <c r="L222" i="120"/>
  <c r="M222" i="120" s="1"/>
  <c r="L8" i="120"/>
  <c r="M8" i="120" s="1"/>
  <c r="L234" i="120"/>
  <c r="M234" i="120" s="1"/>
  <c r="L205" i="120"/>
  <c r="M205" i="120" s="1"/>
  <c r="L182" i="120"/>
  <c r="M182" i="120" s="1"/>
  <c r="L63" i="120"/>
  <c r="M63" i="120" s="1"/>
  <c r="L88" i="120"/>
  <c r="M88" i="120" s="1"/>
  <c r="L193" i="120"/>
  <c r="M193" i="120" s="1"/>
  <c r="L114" i="120"/>
  <c r="M114" i="120" s="1"/>
  <c r="L190" i="120"/>
  <c r="M190" i="120" s="1"/>
  <c r="L169" i="120"/>
  <c r="M169" i="120" s="1"/>
  <c r="L202" i="120"/>
  <c r="M202" i="120" s="1"/>
  <c r="L246" i="120"/>
  <c r="M246" i="120" s="1"/>
  <c r="L52" i="120"/>
  <c r="M52" i="120" s="1"/>
  <c r="L58" i="120"/>
  <c r="M58" i="120" s="1"/>
  <c r="L106" i="120"/>
  <c r="M106" i="120" s="1"/>
  <c r="L178" i="120"/>
  <c r="M178" i="120" s="1"/>
  <c r="L24" i="120"/>
  <c r="M24" i="120" s="1"/>
  <c r="L229" i="120"/>
  <c r="M229" i="120" s="1"/>
  <c r="L150" i="120"/>
  <c r="M150" i="120" s="1"/>
  <c r="L32" i="120"/>
  <c r="M32" i="120" s="1"/>
  <c r="Z499" i="119"/>
  <c r="AH759" i="119"/>
  <c r="AP1083" i="119"/>
  <c r="X444" i="119"/>
  <c r="AO1039" i="119"/>
  <c r="H148" i="119"/>
  <c r="AF688" i="119"/>
  <c r="E20" i="119"/>
  <c r="D51" i="119"/>
  <c r="D1141" i="119" s="1"/>
  <c r="D1205" i="119" s="1"/>
  <c r="D19" i="119"/>
  <c r="D28" i="119" s="1"/>
  <c r="D18" i="119"/>
  <c r="C23" i="119"/>
  <c r="L5" i="120"/>
  <c r="L110" i="120"/>
  <c r="M110" i="120" s="1"/>
  <c r="L46" i="120"/>
  <c r="M46" i="120" s="1"/>
  <c r="L102" i="120"/>
  <c r="M102" i="120" s="1"/>
  <c r="L130" i="120"/>
  <c r="M130" i="120" s="1"/>
  <c r="L132" i="120"/>
  <c r="M132" i="120" s="1"/>
  <c r="L30" i="120"/>
  <c r="M30" i="120" s="1"/>
  <c r="L98" i="120"/>
  <c r="M98" i="120" s="1"/>
  <c r="L122" i="120"/>
  <c r="M122" i="120" s="1"/>
  <c r="L108" i="120"/>
  <c r="M108" i="120" s="1"/>
  <c r="L14" i="120"/>
  <c r="M14" i="120" s="1"/>
  <c r="L137" i="120"/>
  <c r="M137" i="120" s="1"/>
  <c r="L79" i="120"/>
  <c r="M79" i="120" s="1"/>
  <c r="L104" i="120"/>
  <c r="M104" i="120" s="1"/>
  <c r="L117" i="120"/>
  <c r="M117" i="120" s="1"/>
  <c r="L92" i="120"/>
  <c r="M92" i="120" s="1"/>
  <c r="L100" i="120"/>
  <c r="M100" i="120" s="1"/>
  <c r="L83" i="120"/>
  <c r="M83" i="120" s="1"/>
  <c r="L42" i="120"/>
  <c r="M42" i="120" s="1"/>
  <c r="L96" i="120"/>
  <c r="M96" i="120" s="1"/>
  <c r="L26" i="120"/>
  <c r="M26" i="120" s="1"/>
  <c r="M57" i="130" l="1"/>
  <c r="M209" i="130"/>
  <c r="L209" i="130" s="1"/>
  <c r="K209" i="130" s="1"/>
  <c r="J209" i="130" s="1"/>
  <c r="I209" i="130" s="1"/>
  <c r="K226" i="130"/>
  <c r="W67" i="130"/>
  <c r="W414" i="130"/>
  <c r="V414" i="130" s="1"/>
  <c r="U414" i="130" s="1"/>
  <c r="T414" i="130" s="1"/>
  <c r="S414" i="130" s="1"/>
  <c r="U65" i="130"/>
  <c r="U365" i="130"/>
  <c r="T365" i="130" s="1"/>
  <c r="S365" i="130" s="1"/>
  <c r="R365" i="130" s="1"/>
  <c r="Q365" i="130" s="1"/>
  <c r="R62" i="130"/>
  <c r="R299" i="130"/>
  <c r="Q299" i="130" s="1"/>
  <c r="P299" i="130" s="1"/>
  <c r="O299" i="130" s="1"/>
  <c r="N299" i="130" s="1"/>
  <c r="J54" i="130"/>
  <c r="J167" i="130"/>
  <c r="I167" i="130" s="1"/>
  <c r="H167" i="130" s="1"/>
  <c r="G167" i="130" s="1"/>
  <c r="F167" i="130" s="1"/>
  <c r="AF76" i="130"/>
  <c r="AF684" i="130"/>
  <c r="AE684" i="130" s="1"/>
  <c r="AD684" i="130" s="1"/>
  <c r="AC684" i="130" s="1"/>
  <c r="AB684" i="130" s="1"/>
  <c r="AC73" i="130"/>
  <c r="AC585" i="130"/>
  <c r="AB585" i="130" s="1"/>
  <c r="AA585" i="130" s="1"/>
  <c r="Z585" i="130" s="1"/>
  <c r="Y585" i="130" s="1"/>
  <c r="O59" i="130"/>
  <c r="O242" i="130"/>
  <c r="N242" i="130" s="1"/>
  <c r="M242" i="130" s="1"/>
  <c r="L242" i="130" s="1"/>
  <c r="K242" i="130" s="1"/>
  <c r="AE75" i="130"/>
  <c r="AE650" i="130"/>
  <c r="AD650" i="130" s="1"/>
  <c r="AC650" i="130" s="1"/>
  <c r="AB650" i="130" s="1"/>
  <c r="AA650" i="130" s="1"/>
  <c r="G168" i="130"/>
  <c r="AG77" i="130"/>
  <c r="AG719" i="130"/>
  <c r="AF719" i="130" s="1"/>
  <c r="AE719" i="130" s="1"/>
  <c r="AD719" i="130" s="1"/>
  <c r="L56" i="130"/>
  <c r="L194" i="130"/>
  <c r="K194" i="130" s="1"/>
  <c r="J194" i="130" s="1"/>
  <c r="I194" i="130" s="1"/>
  <c r="H194" i="130" s="1"/>
  <c r="AK81" i="130"/>
  <c r="AK869" i="130"/>
  <c r="AJ869" i="130" s="1"/>
  <c r="AI869" i="130" s="1"/>
  <c r="AH869" i="130" s="1"/>
  <c r="AG869" i="130" s="1"/>
  <c r="F156" i="130"/>
  <c r="I53" i="130"/>
  <c r="I154" i="130" s="1"/>
  <c r="I155" i="130"/>
  <c r="H155" i="130" s="1"/>
  <c r="G155" i="130" s="1"/>
  <c r="F155" i="130" s="1"/>
  <c r="E155" i="130" s="1"/>
  <c r="N58" i="130"/>
  <c r="N225" i="130"/>
  <c r="M225" i="130" s="1"/>
  <c r="L225" i="130" s="1"/>
  <c r="K225" i="130" s="1"/>
  <c r="J225" i="130" s="1"/>
  <c r="P60" i="130"/>
  <c r="P260" i="130"/>
  <c r="O260" i="130" s="1"/>
  <c r="N260" i="130" s="1"/>
  <c r="M260" i="130" s="1"/>
  <c r="L260" i="130" s="1"/>
  <c r="AG756" i="130"/>
  <c r="AF756" i="130" s="1"/>
  <c r="AE756" i="130" s="1"/>
  <c r="K55" i="130"/>
  <c r="K180" i="130"/>
  <c r="J180" i="130" s="1"/>
  <c r="I180" i="130" s="1"/>
  <c r="H180" i="130" s="1"/>
  <c r="G180" i="130" s="1"/>
  <c r="Y69" i="130"/>
  <c r="Y467" i="130"/>
  <c r="X467" i="130" s="1"/>
  <c r="W467" i="130" s="1"/>
  <c r="V467" i="130" s="1"/>
  <c r="U467" i="130" s="1"/>
  <c r="AH78" i="130"/>
  <c r="AH755" i="130"/>
  <c r="AG755" i="130" s="1"/>
  <c r="AF755" i="130" s="1"/>
  <c r="AE755" i="130" s="1"/>
  <c r="AD755" i="130" s="1"/>
  <c r="AC617" i="130"/>
  <c r="AB617" i="130" s="1"/>
  <c r="AA617" i="130" s="1"/>
  <c r="Z617" i="130" s="1"/>
  <c r="AC618" i="130"/>
  <c r="AB618" i="130" s="1"/>
  <c r="AA618" i="130" s="1"/>
  <c r="AA71" i="130"/>
  <c r="AA524" i="130"/>
  <c r="Z524" i="130" s="1"/>
  <c r="Y524" i="130" s="1"/>
  <c r="X524" i="130" s="1"/>
  <c r="W524" i="130" s="1"/>
  <c r="AJ80" i="130"/>
  <c r="AJ830" i="130"/>
  <c r="AI830" i="130" s="1"/>
  <c r="AH830" i="130" s="1"/>
  <c r="AG830" i="130" s="1"/>
  <c r="AF830" i="130" s="1"/>
  <c r="V66" i="130"/>
  <c r="V389" i="130"/>
  <c r="Z70" i="130"/>
  <c r="Z495" i="130"/>
  <c r="Y495" i="130" s="1"/>
  <c r="AB72" i="130"/>
  <c r="AB554" i="130"/>
  <c r="AA554" i="130" s="1"/>
  <c r="Z554" i="130" s="1"/>
  <c r="Y554" i="130" s="1"/>
  <c r="X554" i="130" s="1"/>
  <c r="S63" i="130"/>
  <c r="S320" i="130"/>
  <c r="R320" i="130" s="1"/>
  <c r="Q320" i="130" s="1"/>
  <c r="P320" i="130" s="1"/>
  <c r="O320" i="130" s="1"/>
  <c r="Q61" i="130"/>
  <c r="Q279" i="130"/>
  <c r="P279" i="130" s="1"/>
  <c r="O279" i="130" s="1"/>
  <c r="N279" i="130" s="1"/>
  <c r="M279" i="130" s="1"/>
  <c r="AD74" i="130"/>
  <c r="AD617" i="130"/>
  <c r="AI79" i="130"/>
  <c r="AI792" i="130"/>
  <c r="AH792" i="130" s="1"/>
  <c r="AG792" i="130" s="1"/>
  <c r="AF792" i="130" s="1"/>
  <c r="AE792" i="130" s="1"/>
  <c r="X68" i="130"/>
  <c r="X440" i="130"/>
  <c r="W440" i="130" s="1"/>
  <c r="T64" i="130"/>
  <c r="T342" i="130"/>
  <c r="S342" i="130" s="1"/>
  <c r="R342" i="130" s="1"/>
  <c r="Q342" i="130" s="1"/>
  <c r="P342" i="130" s="1"/>
  <c r="D3632" i="132"/>
  <c r="G3633" i="132"/>
  <c r="D3815" i="132"/>
  <c r="G3816" i="132"/>
  <c r="C3882" i="132"/>
  <c r="M20" i="130"/>
  <c r="M40" i="130" s="1"/>
  <c r="L51" i="130"/>
  <c r="L1141" i="130" s="1"/>
  <c r="L1205" i="130" s="1"/>
  <c r="L19" i="130"/>
  <c r="L28" i="130" s="1"/>
  <c r="L18" i="130"/>
  <c r="K41" i="130"/>
  <c r="K42" i="130" s="1"/>
  <c r="K50" i="130"/>
  <c r="N177" i="130" s="1"/>
  <c r="E23" i="119"/>
  <c r="M4" i="120"/>
  <c r="M5" i="120" s="1"/>
  <c r="C2" i="120" s="1"/>
  <c r="C8" i="119" s="1"/>
  <c r="E18" i="119"/>
  <c r="F20" i="119"/>
  <c r="E19" i="119"/>
  <c r="E28" i="119" s="1"/>
  <c r="E51" i="119"/>
  <c r="E1141" i="119" s="1"/>
  <c r="E1205" i="119" s="1"/>
  <c r="C10" i="119" l="1"/>
  <c r="AG81" i="119" s="1"/>
  <c r="AG722" i="119" s="1"/>
  <c r="AF722" i="119" s="1"/>
  <c r="C14" i="105"/>
  <c r="O58" i="130"/>
  <c r="O241" i="130"/>
  <c r="N241" i="130" s="1"/>
  <c r="M241" i="130" s="1"/>
  <c r="L241" i="130" s="1"/>
  <c r="K241" i="130" s="1"/>
  <c r="J241" i="130" s="1"/>
  <c r="AI78" i="130"/>
  <c r="AI791" i="130"/>
  <c r="AH791" i="130" s="1"/>
  <c r="AG791" i="130" s="1"/>
  <c r="AF791" i="130" s="1"/>
  <c r="AE791" i="130" s="1"/>
  <c r="AD791" i="130" s="1"/>
  <c r="AA70" i="130"/>
  <c r="AA523" i="130"/>
  <c r="Z523" i="130" s="1"/>
  <c r="Y523" i="130" s="1"/>
  <c r="X523" i="130" s="1"/>
  <c r="W523" i="130" s="1"/>
  <c r="V523" i="130" s="1"/>
  <c r="H154" i="130"/>
  <c r="G154" i="130" s="1"/>
  <c r="F154" i="130" s="1"/>
  <c r="E154" i="130" s="1"/>
  <c r="AC72" i="130"/>
  <c r="AC584" i="130"/>
  <c r="AB584" i="130" s="1"/>
  <c r="AA584" i="130" s="1"/>
  <c r="Z584" i="130" s="1"/>
  <c r="Y584" i="130" s="1"/>
  <c r="X584" i="130" s="1"/>
  <c r="AF75" i="130"/>
  <c r="AF683" i="130"/>
  <c r="AE683" i="130" s="1"/>
  <c r="AD683" i="130" s="1"/>
  <c r="AD73" i="130"/>
  <c r="AD616" i="130"/>
  <c r="AC616" i="130" s="1"/>
  <c r="AB616" i="130" s="1"/>
  <c r="AA616" i="130" s="1"/>
  <c r="Z616" i="130" s="1"/>
  <c r="Y616" i="130" s="1"/>
  <c r="E166" i="130"/>
  <c r="V439" i="130"/>
  <c r="V440" i="130"/>
  <c r="U440" i="130" s="1"/>
  <c r="T440" i="130" s="1"/>
  <c r="J53" i="130"/>
  <c r="J165" i="130" s="1"/>
  <c r="J166" i="130"/>
  <c r="I166" i="130" s="1"/>
  <c r="H166" i="130" s="1"/>
  <c r="G166" i="130" s="1"/>
  <c r="F166" i="130" s="1"/>
  <c r="Q60" i="130"/>
  <c r="Q278" i="130"/>
  <c r="P278" i="130" s="1"/>
  <c r="O278" i="130" s="1"/>
  <c r="N278" i="130" s="1"/>
  <c r="M278" i="130" s="1"/>
  <c r="L278" i="130" s="1"/>
  <c r="AH77" i="130"/>
  <c r="AH754" i="130"/>
  <c r="AG754" i="130" s="1"/>
  <c r="AF754" i="130" s="1"/>
  <c r="AE754" i="130" s="1"/>
  <c r="AD754" i="130" s="1"/>
  <c r="AC754" i="130" s="1"/>
  <c r="AK80" i="130"/>
  <c r="AK868" i="130"/>
  <c r="AJ868" i="130" s="1"/>
  <c r="AI868" i="130" s="1"/>
  <c r="AH868" i="130" s="1"/>
  <c r="AG868" i="130" s="1"/>
  <c r="AF868" i="130" s="1"/>
  <c r="R61" i="130"/>
  <c r="R298" i="130"/>
  <c r="Q298" i="130" s="1"/>
  <c r="P298" i="130" s="1"/>
  <c r="O298" i="130" s="1"/>
  <c r="N298" i="130" s="1"/>
  <c r="M298" i="130" s="1"/>
  <c r="S62" i="130"/>
  <c r="S319" i="130"/>
  <c r="R319" i="130" s="1"/>
  <c r="Q319" i="130" s="1"/>
  <c r="P319" i="130" s="1"/>
  <c r="O319" i="130" s="1"/>
  <c r="N319" i="130" s="1"/>
  <c r="Y68" i="130"/>
  <c r="Y466" i="130"/>
  <c r="X466" i="130" s="1"/>
  <c r="W466" i="130" s="1"/>
  <c r="V466" i="130" s="1"/>
  <c r="U466" i="130" s="1"/>
  <c r="T466" i="130" s="1"/>
  <c r="L55" i="130"/>
  <c r="L193" i="130"/>
  <c r="K193" i="130" s="1"/>
  <c r="J193" i="130" s="1"/>
  <c r="I193" i="130" s="1"/>
  <c r="H193" i="130" s="1"/>
  <c r="G193" i="130" s="1"/>
  <c r="AC719" i="130"/>
  <c r="U64" i="130"/>
  <c r="U364" i="130"/>
  <c r="T364" i="130" s="1"/>
  <c r="S364" i="130" s="1"/>
  <c r="R364" i="130" s="1"/>
  <c r="Q364" i="130" s="1"/>
  <c r="P364" i="130" s="1"/>
  <c r="X67" i="130"/>
  <c r="X439" i="130"/>
  <c r="W439" i="130" s="1"/>
  <c r="AB71" i="130"/>
  <c r="AB553" i="130"/>
  <c r="AA553" i="130" s="1"/>
  <c r="Z553" i="130" s="1"/>
  <c r="Y553" i="130" s="1"/>
  <c r="X553" i="130" s="1"/>
  <c r="W553" i="130" s="1"/>
  <c r="K54" i="130"/>
  <c r="K179" i="130"/>
  <c r="J179" i="130" s="1"/>
  <c r="I179" i="130" s="1"/>
  <c r="H179" i="130" s="1"/>
  <c r="G179" i="130" s="1"/>
  <c r="F179" i="130" s="1"/>
  <c r="AG76" i="130"/>
  <c r="AG718" i="130"/>
  <c r="AF718" i="130" s="1"/>
  <c r="AE718" i="130" s="1"/>
  <c r="AD718" i="130" s="1"/>
  <c r="AC718" i="130" s="1"/>
  <c r="X494" i="130"/>
  <c r="X495" i="130"/>
  <c r="W66" i="130"/>
  <c r="W413" i="130"/>
  <c r="V413" i="130" s="1"/>
  <c r="U413" i="130" s="1"/>
  <c r="T413" i="130" s="1"/>
  <c r="S413" i="130" s="1"/>
  <c r="R413" i="130" s="1"/>
  <c r="Z69" i="130"/>
  <c r="Z494" i="130"/>
  <c r="Y494" i="130" s="1"/>
  <c r="AJ79" i="130"/>
  <c r="AJ829" i="130"/>
  <c r="AI829" i="130" s="1"/>
  <c r="AH829" i="130" s="1"/>
  <c r="AG829" i="130" s="1"/>
  <c r="AF829" i="130" s="1"/>
  <c r="AE829" i="130" s="1"/>
  <c r="U389" i="130"/>
  <c r="T389" i="130" s="1"/>
  <c r="S389" i="130" s="1"/>
  <c r="R389" i="130" s="1"/>
  <c r="AE74" i="130"/>
  <c r="AE649" i="130"/>
  <c r="AD649" i="130" s="1"/>
  <c r="AC649" i="130" s="1"/>
  <c r="AB649" i="130" s="1"/>
  <c r="AA649" i="130" s="1"/>
  <c r="Z649" i="130" s="1"/>
  <c r="N57" i="130"/>
  <c r="N224" i="130"/>
  <c r="M224" i="130" s="1"/>
  <c r="L224" i="130" s="1"/>
  <c r="K224" i="130" s="1"/>
  <c r="J224" i="130" s="1"/>
  <c r="I224" i="130" s="1"/>
  <c r="T63" i="130"/>
  <c r="T341" i="130"/>
  <c r="S341" i="130" s="1"/>
  <c r="R341" i="130" s="1"/>
  <c r="Q341" i="130" s="1"/>
  <c r="P341" i="130" s="1"/>
  <c r="O341" i="130" s="1"/>
  <c r="V65" i="130"/>
  <c r="V388" i="130"/>
  <c r="U388" i="130" s="1"/>
  <c r="T388" i="130" s="1"/>
  <c r="S388" i="130" s="1"/>
  <c r="R388" i="130" s="1"/>
  <c r="P59" i="130"/>
  <c r="P259" i="130"/>
  <c r="O259" i="130" s="1"/>
  <c r="N259" i="130" s="1"/>
  <c r="M259" i="130" s="1"/>
  <c r="L259" i="130" s="1"/>
  <c r="K259" i="130" s="1"/>
  <c r="M56" i="130"/>
  <c r="M208" i="130"/>
  <c r="L208" i="130" s="1"/>
  <c r="K208" i="130" s="1"/>
  <c r="J208" i="130" s="1"/>
  <c r="I208" i="130" s="1"/>
  <c r="H208" i="130" s="1"/>
  <c r="D3631" i="132"/>
  <c r="G3632" i="132"/>
  <c r="D3814" i="132"/>
  <c r="G3815" i="132"/>
  <c r="C3883" i="132"/>
  <c r="L41" i="130"/>
  <c r="L42" i="130" s="1"/>
  <c r="L50" i="130"/>
  <c r="O190" i="130" s="1"/>
  <c r="N20" i="130"/>
  <c r="N40" i="130" s="1"/>
  <c r="M51" i="130"/>
  <c r="M1141" i="130" s="1"/>
  <c r="M1205" i="130" s="1"/>
  <c r="M19" i="130"/>
  <c r="M28" i="130" s="1"/>
  <c r="M18" i="130"/>
  <c r="F23" i="119"/>
  <c r="L60" i="119"/>
  <c r="L59" i="119" s="1"/>
  <c r="V70" i="119"/>
  <c r="V392" i="119" s="1"/>
  <c r="U392" i="119" s="1"/>
  <c r="H56" i="119"/>
  <c r="H55" i="119" s="1"/>
  <c r="X72" i="119"/>
  <c r="X71" i="119" s="1"/>
  <c r="G55" i="119"/>
  <c r="G54" i="119" s="1"/>
  <c r="AE79" i="119"/>
  <c r="AE78" i="119" s="1"/>
  <c r="K59" i="119"/>
  <c r="K58" i="119" s="1"/>
  <c r="I57" i="119"/>
  <c r="I56" i="119" s="1"/>
  <c r="Z74" i="119"/>
  <c r="Z73" i="119" s="1"/>
  <c r="AA75" i="119"/>
  <c r="AA527" i="119" s="1"/>
  <c r="Z527" i="119" s="1"/>
  <c r="AB76" i="119"/>
  <c r="AB557" i="119" s="1"/>
  <c r="AA557" i="119" s="1"/>
  <c r="Y73" i="119"/>
  <c r="Y72" i="119" s="1"/>
  <c r="F54" i="119"/>
  <c r="F53" i="119" s="1"/>
  <c r="F127" i="119" s="1"/>
  <c r="J58" i="119"/>
  <c r="J57" i="119" s="1"/>
  <c r="Q65" i="119"/>
  <c r="Q282" i="119" s="1"/>
  <c r="P282" i="119" s="1"/>
  <c r="S67" i="119"/>
  <c r="S323" i="119" s="1"/>
  <c r="R323" i="119" s="1"/>
  <c r="U69" i="119"/>
  <c r="U68" i="119" s="1"/>
  <c r="AM87" i="119"/>
  <c r="AM86" i="119" s="1"/>
  <c r="AN88" i="119"/>
  <c r="AN87" i="119" s="1"/>
  <c r="AL86" i="119"/>
  <c r="AL85" i="119" s="1"/>
  <c r="AL84" i="119" s="1"/>
  <c r="AL83" i="119" s="1"/>
  <c r="AL82" i="119" s="1"/>
  <c r="AL81" i="119" s="1"/>
  <c r="AL80" i="119" s="1"/>
  <c r="AL79" i="119" s="1"/>
  <c r="AL78" i="119" s="1"/>
  <c r="AL77" i="119" s="1"/>
  <c r="AL76" i="119" s="1"/>
  <c r="AL75" i="119" s="1"/>
  <c r="AL74" i="119" s="1"/>
  <c r="AL73" i="119" s="1"/>
  <c r="AL72" i="119" s="1"/>
  <c r="AL71" i="119" s="1"/>
  <c r="AL70" i="119" s="1"/>
  <c r="AL69" i="119" s="1"/>
  <c r="AL68" i="119" s="1"/>
  <c r="AL67" i="119" s="1"/>
  <c r="AL66" i="119" s="1"/>
  <c r="AL65" i="119" s="1"/>
  <c r="AL64" i="119" s="1"/>
  <c r="AL63" i="119" s="1"/>
  <c r="AL62" i="119" s="1"/>
  <c r="AL61" i="119" s="1"/>
  <c r="AL60" i="119" s="1"/>
  <c r="AL59" i="119" s="1"/>
  <c r="AL58" i="119" s="1"/>
  <c r="AL57" i="119" s="1"/>
  <c r="AL56" i="119" s="1"/>
  <c r="AL55" i="119" s="1"/>
  <c r="AL54" i="119" s="1"/>
  <c r="AL53" i="119" s="1"/>
  <c r="AF80" i="119"/>
  <c r="AF79" i="119" s="1"/>
  <c r="E53" i="119"/>
  <c r="E120" i="119" s="1"/>
  <c r="O63" i="119"/>
  <c r="O245" i="119" s="1"/>
  <c r="N245" i="119" s="1"/>
  <c r="AI83" i="119"/>
  <c r="AI82" i="119" s="1"/>
  <c r="AJ84" i="119"/>
  <c r="AJ83" i="119" s="1"/>
  <c r="AD78" i="119"/>
  <c r="AD77" i="119" s="1"/>
  <c r="W71" i="119"/>
  <c r="W70" i="119" s="1"/>
  <c r="P64" i="119"/>
  <c r="P263" i="119" s="1"/>
  <c r="O263" i="119" s="1"/>
  <c r="AP90" i="119"/>
  <c r="AP89" i="119" s="1"/>
  <c r="AO89" i="119"/>
  <c r="AO1038" i="119" s="1"/>
  <c r="AN1038" i="119" s="1"/>
  <c r="AC77" i="119"/>
  <c r="AC76" i="119" s="1"/>
  <c r="T68" i="119"/>
  <c r="T67" i="119" s="1"/>
  <c r="N62" i="119"/>
  <c r="N61" i="119" s="1"/>
  <c r="AH82" i="119"/>
  <c r="AH81" i="119" s="1"/>
  <c r="AQ91" i="119"/>
  <c r="M61" i="119"/>
  <c r="M212" i="119" s="1"/>
  <c r="L212" i="119" s="1"/>
  <c r="R66" i="119"/>
  <c r="R65" i="119" s="1"/>
  <c r="AK85" i="119"/>
  <c r="AK84" i="119" s="1"/>
  <c r="AL913" i="119"/>
  <c r="AM954" i="119"/>
  <c r="F51" i="119"/>
  <c r="F1141" i="119" s="1"/>
  <c r="F1205" i="119" s="1"/>
  <c r="F19" i="119"/>
  <c r="F28" i="119" s="1"/>
  <c r="F18" i="119"/>
  <c r="G20" i="119"/>
  <c r="AG80" i="119" l="1"/>
  <c r="L197" i="119"/>
  <c r="K197" i="119" s="1"/>
  <c r="U368" i="119"/>
  <c r="T368" i="119" s="1"/>
  <c r="N228" i="119"/>
  <c r="M228" i="119" s="1"/>
  <c r="Q388" i="130"/>
  <c r="V64" i="130"/>
  <c r="V387" i="130"/>
  <c r="U387" i="130" s="1"/>
  <c r="Y67" i="130"/>
  <c r="Y465" i="130"/>
  <c r="X465" i="130" s="1"/>
  <c r="W465" i="130" s="1"/>
  <c r="V465" i="130" s="1"/>
  <c r="U465" i="130" s="1"/>
  <c r="T465" i="130" s="1"/>
  <c r="S465" i="130" s="1"/>
  <c r="W65" i="130"/>
  <c r="W412" i="130"/>
  <c r="V412" i="130" s="1"/>
  <c r="U412" i="130" s="1"/>
  <c r="T412" i="130" s="1"/>
  <c r="S412" i="130" s="1"/>
  <c r="R412" i="130" s="1"/>
  <c r="Q412" i="130" s="1"/>
  <c r="AD72" i="130"/>
  <c r="AD615" i="130"/>
  <c r="AC615" i="130" s="1"/>
  <c r="AB615" i="130" s="1"/>
  <c r="AA615" i="130" s="1"/>
  <c r="Z615" i="130" s="1"/>
  <c r="Y615" i="130" s="1"/>
  <c r="X615" i="130" s="1"/>
  <c r="T62" i="130"/>
  <c r="T340" i="130"/>
  <c r="S340" i="130" s="1"/>
  <c r="R340" i="130" s="1"/>
  <c r="Q340" i="130" s="1"/>
  <c r="P340" i="130" s="1"/>
  <c r="AG75" i="130"/>
  <c r="AG717" i="130"/>
  <c r="AF717" i="130" s="1"/>
  <c r="AE717" i="130" s="1"/>
  <c r="AD717" i="130" s="1"/>
  <c r="AC717" i="130" s="1"/>
  <c r="AB717" i="130" s="1"/>
  <c r="AA717" i="130" s="1"/>
  <c r="S61" i="130"/>
  <c r="S318" i="130"/>
  <c r="R318" i="130" s="1"/>
  <c r="Q318" i="130" s="1"/>
  <c r="P318" i="130" s="1"/>
  <c r="O318" i="130" s="1"/>
  <c r="N318" i="130" s="1"/>
  <c r="M318" i="130" s="1"/>
  <c r="AC683" i="130"/>
  <c r="AF74" i="130"/>
  <c r="AF682" i="130"/>
  <c r="AE682" i="130" s="1"/>
  <c r="AD682" i="130" s="1"/>
  <c r="AC682" i="130" s="1"/>
  <c r="N56" i="130"/>
  <c r="N223" i="130"/>
  <c r="M223" i="130" s="1"/>
  <c r="L223" i="130" s="1"/>
  <c r="K223" i="130" s="1"/>
  <c r="J223" i="130" s="1"/>
  <c r="I223" i="130" s="1"/>
  <c r="H223" i="130" s="1"/>
  <c r="K53" i="130"/>
  <c r="K177" i="130" s="1"/>
  <c r="K178" i="130"/>
  <c r="J178" i="130" s="1"/>
  <c r="I178" i="130" s="1"/>
  <c r="H178" i="130" s="1"/>
  <c r="G178" i="130" s="1"/>
  <c r="F178" i="130" s="1"/>
  <c r="E178" i="130" s="1"/>
  <c r="R60" i="130"/>
  <c r="R297" i="130"/>
  <c r="Q297" i="130" s="1"/>
  <c r="P297" i="130" s="1"/>
  <c r="O297" i="130" s="1"/>
  <c r="N297" i="130" s="1"/>
  <c r="M297" i="130" s="1"/>
  <c r="L297" i="130" s="1"/>
  <c r="AC71" i="130"/>
  <c r="AC583" i="130"/>
  <c r="AB583" i="130" s="1"/>
  <c r="AA583" i="130" s="1"/>
  <c r="Z583" i="130" s="1"/>
  <c r="Y583" i="130" s="1"/>
  <c r="X583" i="130" s="1"/>
  <c r="W583" i="130" s="1"/>
  <c r="AE73" i="130"/>
  <c r="AE648" i="130"/>
  <c r="AD648" i="130" s="1"/>
  <c r="AB70" i="130"/>
  <c r="AB552" i="130"/>
  <c r="AA552" i="130" s="1"/>
  <c r="AK79" i="130"/>
  <c r="AK867" i="130"/>
  <c r="AJ867" i="130" s="1"/>
  <c r="AI867" i="130" s="1"/>
  <c r="AH867" i="130" s="1"/>
  <c r="AG867" i="130" s="1"/>
  <c r="AF867" i="130" s="1"/>
  <c r="AE867" i="130" s="1"/>
  <c r="W494" i="130"/>
  <c r="W495" i="130"/>
  <c r="X66" i="130"/>
  <c r="X438" i="130"/>
  <c r="W438" i="130" s="1"/>
  <c r="V438" i="130" s="1"/>
  <c r="U438" i="130" s="1"/>
  <c r="T438" i="130" s="1"/>
  <c r="S438" i="130" s="1"/>
  <c r="R438" i="130" s="1"/>
  <c r="AH76" i="130"/>
  <c r="AH753" i="130"/>
  <c r="AG753" i="130" s="1"/>
  <c r="AF753" i="130" s="1"/>
  <c r="AE753" i="130" s="1"/>
  <c r="AD753" i="130" s="1"/>
  <c r="AC753" i="130" s="1"/>
  <c r="AB753" i="130" s="1"/>
  <c r="AA69" i="130"/>
  <c r="AA522" i="130"/>
  <c r="Z522" i="130" s="1"/>
  <c r="Y522" i="130" s="1"/>
  <c r="X522" i="130" s="1"/>
  <c r="W522" i="130" s="1"/>
  <c r="V522" i="130" s="1"/>
  <c r="U522" i="130" s="1"/>
  <c r="L54" i="130"/>
  <c r="L192" i="130"/>
  <c r="K192" i="130" s="1"/>
  <c r="J192" i="130" s="1"/>
  <c r="I192" i="130" s="1"/>
  <c r="H192" i="130" s="1"/>
  <c r="G192" i="130" s="1"/>
  <c r="F192" i="130" s="1"/>
  <c r="U439" i="130"/>
  <c r="T439" i="130" s="1"/>
  <c r="S439" i="130" s="1"/>
  <c r="AJ78" i="130"/>
  <c r="AJ828" i="130"/>
  <c r="AI828" i="130" s="1"/>
  <c r="AH828" i="130" s="1"/>
  <c r="AG828" i="130" s="1"/>
  <c r="AF828" i="130" s="1"/>
  <c r="AE828" i="130" s="1"/>
  <c r="AD828" i="130" s="1"/>
  <c r="U63" i="130"/>
  <c r="U363" i="130"/>
  <c r="T363" i="130" s="1"/>
  <c r="S363" i="130" s="1"/>
  <c r="R363" i="130" s="1"/>
  <c r="Q363" i="130" s="1"/>
  <c r="P363" i="130" s="1"/>
  <c r="O363" i="130" s="1"/>
  <c r="Q59" i="130"/>
  <c r="Q277" i="130"/>
  <c r="P277" i="130" s="1"/>
  <c r="O277" i="130" s="1"/>
  <c r="N277" i="130" s="1"/>
  <c r="M277" i="130" s="1"/>
  <c r="L277" i="130" s="1"/>
  <c r="K277" i="130" s="1"/>
  <c r="AI77" i="130"/>
  <c r="AI790" i="130"/>
  <c r="AH790" i="130" s="1"/>
  <c r="AG790" i="130" s="1"/>
  <c r="AF790" i="130" s="1"/>
  <c r="AE790" i="130" s="1"/>
  <c r="AD790" i="130" s="1"/>
  <c r="AC790" i="130" s="1"/>
  <c r="P58" i="130"/>
  <c r="P258" i="130"/>
  <c r="O258" i="130" s="1"/>
  <c r="N258" i="130" s="1"/>
  <c r="M258" i="130" s="1"/>
  <c r="L258" i="130" s="1"/>
  <c r="K258" i="130" s="1"/>
  <c r="J258" i="130" s="1"/>
  <c r="AB718" i="130"/>
  <c r="M55" i="130"/>
  <c r="M207" i="130"/>
  <c r="L207" i="130" s="1"/>
  <c r="Z68" i="130"/>
  <c r="Z493" i="130"/>
  <c r="Y493" i="130" s="1"/>
  <c r="X493" i="130" s="1"/>
  <c r="W493" i="130" s="1"/>
  <c r="V493" i="130" s="1"/>
  <c r="I165" i="130"/>
  <c r="H165" i="130" s="1"/>
  <c r="G165" i="130" s="1"/>
  <c r="F165" i="130" s="1"/>
  <c r="E165" i="130" s="1"/>
  <c r="O57" i="130"/>
  <c r="O240" i="130"/>
  <c r="D3630" i="132"/>
  <c r="G3631" i="132"/>
  <c r="D3813" i="132"/>
  <c r="G3814" i="132"/>
  <c r="C3884" i="132"/>
  <c r="O20" i="130"/>
  <c r="O40" i="130" s="1"/>
  <c r="N51" i="130"/>
  <c r="N1141" i="130" s="1"/>
  <c r="N1205" i="130" s="1"/>
  <c r="N19" i="130"/>
  <c r="N28" i="130" s="1"/>
  <c r="N18" i="130"/>
  <c r="M41" i="130"/>
  <c r="M42" i="130" s="1"/>
  <c r="M50" i="130"/>
  <c r="P204" i="130" s="1"/>
  <c r="G23" i="119"/>
  <c r="AD620" i="119"/>
  <c r="AC620" i="119" s="1"/>
  <c r="H147" i="119"/>
  <c r="G147" i="119" s="1"/>
  <c r="AQ90" i="119"/>
  <c r="AJ833" i="119"/>
  <c r="AI833" i="119" s="1"/>
  <c r="AH758" i="119"/>
  <c r="AG758" i="119" s="1"/>
  <c r="AE653" i="119"/>
  <c r="AD653" i="119" s="1"/>
  <c r="AA74" i="119"/>
  <c r="AA73" i="119" s="1"/>
  <c r="Z498" i="119"/>
  <c r="Y498" i="119" s="1"/>
  <c r="X443" i="119"/>
  <c r="W443" i="119" s="1"/>
  <c r="V69" i="119"/>
  <c r="V68" i="119" s="1"/>
  <c r="R302" i="119"/>
  <c r="Q302" i="119" s="1"/>
  <c r="G137" i="119"/>
  <c r="F137" i="119" s="1"/>
  <c r="F128" i="119"/>
  <c r="E128" i="119" s="1"/>
  <c r="Q64" i="119"/>
  <c r="Q281" i="119" s="1"/>
  <c r="P281" i="119" s="1"/>
  <c r="O281" i="119" s="1"/>
  <c r="O62" i="119"/>
  <c r="O244" i="119" s="1"/>
  <c r="N244" i="119" s="1"/>
  <c r="M244" i="119" s="1"/>
  <c r="J170" i="119"/>
  <c r="I170" i="119" s="1"/>
  <c r="S66" i="119"/>
  <c r="S322" i="119" s="1"/>
  <c r="R322" i="119" s="1"/>
  <c r="Q322" i="119" s="1"/>
  <c r="K183" i="119"/>
  <c r="J183" i="119" s="1"/>
  <c r="AQ1127" i="119"/>
  <c r="AP1127" i="119" s="1"/>
  <c r="P63" i="119"/>
  <c r="P62" i="119" s="1"/>
  <c r="I158" i="119"/>
  <c r="H158" i="119" s="1"/>
  <c r="AP1082" i="119"/>
  <c r="AO1082" i="119" s="1"/>
  <c r="Y470" i="119"/>
  <c r="X470" i="119" s="1"/>
  <c r="AF687" i="119"/>
  <c r="AE687" i="119" s="1"/>
  <c r="AN995" i="119"/>
  <c r="AM995" i="119" s="1"/>
  <c r="AB75" i="119"/>
  <c r="AB556" i="119" s="1"/>
  <c r="AA556" i="119" s="1"/>
  <c r="Z556" i="119" s="1"/>
  <c r="W417" i="119"/>
  <c r="V417" i="119" s="1"/>
  <c r="T345" i="119"/>
  <c r="S345" i="119" s="1"/>
  <c r="M60" i="119"/>
  <c r="M59" i="119" s="1"/>
  <c r="AI795" i="119"/>
  <c r="AH795" i="119" s="1"/>
  <c r="AK872" i="119"/>
  <c r="AJ872" i="119" s="1"/>
  <c r="AO88" i="119"/>
  <c r="AO87" i="119" s="1"/>
  <c r="AC588" i="119"/>
  <c r="AB588" i="119" s="1"/>
  <c r="X70" i="119"/>
  <c r="X442" i="119"/>
  <c r="Y71" i="119"/>
  <c r="Y469" i="119"/>
  <c r="Z72" i="119"/>
  <c r="Z497" i="119"/>
  <c r="AC75" i="119"/>
  <c r="AC587" i="119"/>
  <c r="AD76" i="119"/>
  <c r="AD619" i="119"/>
  <c r="AE77" i="119"/>
  <c r="AE652" i="119"/>
  <c r="AF78" i="119"/>
  <c r="AF686" i="119"/>
  <c r="AG79" i="119"/>
  <c r="AG721" i="119"/>
  <c r="AF721" i="119" s="1"/>
  <c r="AE721" i="119" s="1"/>
  <c r="AH80" i="119"/>
  <c r="AH757" i="119"/>
  <c r="AI81" i="119"/>
  <c r="AI794" i="119"/>
  <c r="AJ82" i="119"/>
  <c r="AJ832" i="119"/>
  <c r="AK83" i="119"/>
  <c r="AK871" i="119"/>
  <c r="AM85" i="119"/>
  <c r="AL912" i="119"/>
  <c r="AK912" i="119" s="1"/>
  <c r="AN86" i="119"/>
  <c r="AM953" i="119"/>
  <c r="AL953" i="119" s="1"/>
  <c r="AN994" i="119"/>
  <c r="AP88" i="119"/>
  <c r="AP1081" i="119"/>
  <c r="G18" i="119"/>
  <c r="G19" i="119"/>
  <c r="G28" i="119" s="1"/>
  <c r="H20" i="119"/>
  <c r="H23" i="119" s="1"/>
  <c r="G51" i="119"/>
  <c r="G1141" i="119" s="1"/>
  <c r="G1205" i="119" s="1"/>
  <c r="H54" i="119"/>
  <c r="H146" i="119"/>
  <c r="L58" i="119"/>
  <c r="L196" i="119"/>
  <c r="K196" i="119" s="1"/>
  <c r="J196" i="119" s="1"/>
  <c r="T66" i="119"/>
  <c r="T344" i="119"/>
  <c r="G53" i="119"/>
  <c r="G135" i="119" s="1"/>
  <c r="G136" i="119"/>
  <c r="R301" i="119"/>
  <c r="R64" i="119"/>
  <c r="K57" i="119"/>
  <c r="K182" i="119"/>
  <c r="W69" i="119"/>
  <c r="W416" i="119"/>
  <c r="J56" i="119"/>
  <c r="J169" i="119"/>
  <c r="N60" i="119"/>
  <c r="N227" i="119"/>
  <c r="I157" i="119"/>
  <c r="I55" i="119"/>
  <c r="U367" i="119"/>
  <c r="T367" i="119" s="1"/>
  <c r="S367" i="119" s="1"/>
  <c r="U67" i="119"/>
  <c r="V391" i="119" l="1"/>
  <c r="U391" i="119" s="1"/>
  <c r="T391" i="119" s="1"/>
  <c r="Q301" i="119"/>
  <c r="P301" i="119" s="1"/>
  <c r="M227" i="119"/>
  <c r="L227" i="119" s="1"/>
  <c r="Z552" i="130"/>
  <c r="Y552" i="130" s="1"/>
  <c r="X552" i="130" s="1"/>
  <c r="W552" i="130" s="1"/>
  <c r="V552" i="130" s="1"/>
  <c r="O56" i="130"/>
  <c r="O239" i="130"/>
  <c r="AJ77" i="130"/>
  <c r="AJ827" i="130"/>
  <c r="AI827" i="130" s="1"/>
  <c r="AH827" i="130" s="1"/>
  <c r="AG827" i="130" s="1"/>
  <c r="AF827" i="130" s="1"/>
  <c r="AE827" i="130" s="1"/>
  <c r="AD827" i="130" s="1"/>
  <c r="AC827" i="130" s="1"/>
  <c r="AC648" i="130"/>
  <c r="AE72" i="130"/>
  <c r="AE647" i="130"/>
  <c r="AD647" i="130" s="1"/>
  <c r="AC647" i="130" s="1"/>
  <c r="AG74" i="130"/>
  <c r="AG716" i="130"/>
  <c r="AF716" i="130" s="1"/>
  <c r="AE716" i="130" s="1"/>
  <c r="AD716" i="130" s="1"/>
  <c r="AC716" i="130" s="1"/>
  <c r="AB716" i="130" s="1"/>
  <c r="AA716" i="130" s="1"/>
  <c r="Z716" i="130" s="1"/>
  <c r="U493" i="130"/>
  <c r="T493" i="130" s="1"/>
  <c r="O339" i="130"/>
  <c r="O340" i="130"/>
  <c r="N340" i="130" s="1"/>
  <c r="S60" i="130"/>
  <c r="S317" i="130"/>
  <c r="R317" i="130" s="1"/>
  <c r="Q317" i="130" s="1"/>
  <c r="P317" i="130" s="1"/>
  <c r="O317" i="130" s="1"/>
  <c r="N317" i="130" s="1"/>
  <c r="M317" i="130" s="1"/>
  <c r="L317" i="130" s="1"/>
  <c r="Z67" i="130"/>
  <c r="Z492" i="130"/>
  <c r="Y492" i="130" s="1"/>
  <c r="X492" i="130" s="1"/>
  <c r="W492" i="130" s="1"/>
  <c r="V492" i="130" s="1"/>
  <c r="U492" i="130" s="1"/>
  <c r="L53" i="130"/>
  <c r="L190" i="130" s="1"/>
  <c r="L191" i="130"/>
  <c r="K191" i="130" s="1"/>
  <c r="J191" i="130" s="1"/>
  <c r="I191" i="130" s="1"/>
  <c r="H191" i="130" s="1"/>
  <c r="G191" i="130" s="1"/>
  <c r="F191" i="130" s="1"/>
  <c r="E191" i="130" s="1"/>
  <c r="AC70" i="130"/>
  <c r="AC582" i="130"/>
  <c r="AB582" i="130" s="1"/>
  <c r="AA582" i="130" s="1"/>
  <c r="Z582" i="130" s="1"/>
  <c r="Y582" i="130" s="1"/>
  <c r="T61" i="130"/>
  <c r="T339" i="130"/>
  <c r="S339" i="130" s="1"/>
  <c r="R339" i="130" s="1"/>
  <c r="Q339" i="130" s="1"/>
  <c r="P339" i="130" s="1"/>
  <c r="M54" i="130"/>
  <c r="M206" i="130"/>
  <c r="L206" i="130" s="1"/>
  <c r="AA68" i="130"/>
  <c r="AA521" i="130"/>
  <c r="Z521" i="130" s="1"/>
  <c r="Y521" i="130" s="1"/>
  <c r="X521" i="130" s="1"/>
  <c r="W521" i="130" s="1"/>
  <c r="V521" i="130" s="1"/>
  <c r="U521" i="130" s="1"/>
  <c r="T521" i="130" s="1"/>
  <c r="R59" i="130"/>
  <c r="R296" i="130"/>
  <c r="Q296" i="130" s="1"/>
  <c r="P296" i="130" s="1"/>
  <c r="O296" i="130" s="1"/>
  <c r="N296" i="130" s="1"/>
  <c r="M296" i="130" s="1"/>
  <c r="L296" i="130" s="1"/>
  <c r="K296" i="130" s="1"/>
  <c r="AD71" i="130"/>
  <c r="AD614" i="130"/>
  <c r="AC614" i="130" s="1"/>
  <c r="AB614" i="130" s="1"/>
  <c r="AA614" i="130" s="1"/>
  <c r="Z614" i="130" s="1"/>
  <c r="Y614" i="130" s="1"/>
  <c r="X614" i="130" s="1"/>
  <c r="W614" i="130" s="1"/>
  <c r="AB69" i="130"/>
  <c r="AB551" i="130"/>
  <c r="AA551" i="130" s="1"/>
  <c r="Z551" i="130" s="1"/>
  <c r="Y551" i="130" s="1"/>
  <c r="X551" i="130" s="1"/>
  <c r="W551" i="130" s="1"/>
  <c r="V551" i="130" s="1"/>
  <c r="U551" i="130" s="1"/>
  <c r="AH75" i="130"/>
  <c r="AH752" i="130"/>
  <c r="J177" i="130"/>
  <c r="I177" i="130" s="1"/>
  <c r="H177" i="130" s="1"/>
  <c r="G177" i="130" s="1"/>
  <c r="F177" i="130" s="1"/>
  <c r="E177" i="130" s="1"/>
  <c r="W64" i="130"/>
  <c r="W411" i="130"/>
  <c r="V411" i="130" s="1"/>
  <c r="U411" i="130" s="1"/>
  <c r="T411" i="130" s="1"/>
  <c r="N239" i="130"/>
  <c r="M239" i="130" s="1"/>
  <c r="L239" i="130" s="1"/>
  <c r="K239" i="130" s="1"/>
  <c r="J239" i="130" s="1"/>
  <c r="I239" i="130" s="1"/>
  <c r="H239" i="130" s="1"/>
  <c r="N240" i="130"/>
  <c r="M240" i="130" s="1"/>
  <c r="L240" i="130" s="1"/>
  <c r="K240" i="130" s="1"/>
  <c r="J240" i="130" s="1"/>
  <c r="I240" i="130" s="1"/>
  <c r="X65" i="130"/>
  <c r="X437" i="130"/>
  <c r="W437" i="130" s="1"/>
  <c r="V437" i="130" s="1"/>
  <c r="U437" i="130" s="1"/>
  <c r="T437" i="130" s="1"/>
  <c r="S437" i="130" s="1"/>
  <c r="R437" i="130" s="1"/>
  <c r="Q437" i="130" s="1"/>
  <c r="N55" i="130"/>
  <c r="N222" i="130"/>
  <c r="M222" i="130" s="1"/>
  <c r="L222" i="130" s="1"/>
  <c r="K222" i="130" s="1"/>
  <c r="J222" i="130" s="1"/>
  <c r="I222" i="130" s="1"/>
  <c r="H222" i="130" s="1"/>
  <c r="G222" i="130" s="1"/>
  <c r="Y66" i="130"/>
  <c r="Y464" i="130"/>
  <c r="X464" i="130" s="1"/>
  <c r="AI76" i="130"/>
  <c r="AI789" i="130"/>
  <c r="AH789" i="130" s="1"/>
  <c r="AG789" i="130" s="1"/>
  <c r="AF789" i="130" s="1"/>
  <c r="AE789" i="130" s="1"/>
  <c r="AD789" i="130" s="1"/>
  <c r="AC789" i="130" s="1"/>
  <c r="AB789" i="130" s="1"/>
  <c r="V494" i="130"/>
  <c r="V495" i="130"/>
  <c r="U494" i="130" s="1"/>
  <c r="T387" i="130"/>
  <c r="J276" i="130"/>
  <c r="AF73" i="130"/>
  <c r="AF681" i="130"/>
  <c r="AE681" i="130" s="1"/>
  <c r="AD681" i="130" s="1"/>
  <c r="AC681" i="130" s="1"/>
  <c r="AB681" i="130" s="1"/>
  <c r="AA681" i="130" s="1"/>
  <c r="V63" i="130"/>
  <c r="V386" i="130"/>
  <c r="U386" i="130" s="1"/>
  <c r="T386" i="130" s="1"/>
  <c r="K206" i="130"/>
  <c r="J206" i="130" s="1"/>
  <c r="I206" i="130" s="1"/>
  <c r="H206" i="130" s="1"/>
  <c r="G206" i="130" s="1"/>
  <c r="F206" i="130" s="1"/>
  <c r="K207" i="130"/>
  <c r="J207" i="130" s="1"/>
  <c r="I207" i="130" s="1"/>
  <c r="H207" i="130" s="1"/>
  <c r="G207" i="130" s="1"/>
  <c r="P57" i="130"/>
  <c r="P257" i="130"/>
  <c r="O257" i="130" s="1"/>
  <c r="N257" i="130" s="1"/>
  <c r="M257" i="130" s="1"/>
  <c r="L257" i="130" s="1"/>
  <c r="K257" i="130" s="1"/>
  <c r="J257" i="130" s="1"/>
  <c r="I257" i="130" s="1"/>
  <c r="Q58" i="130"/>
  <c r="Q276" i="130"/>
  <c r="P276" i="130" s="1"/>
  <c r="O276" i="130" s="1"/>
  <c r="N276" i="130" s="1"/>
  <c r="M276" i="130" s="1"/>
  <c r="L276" i="130" s="1"/>
  <c r="K276" i="130" s="1"/>
  <c r="AB682" i="130"/>
  <c r="AB683" i="130"/>
  <c r="U62" i="130"/>
  <c r="U362" i="130"/>
  <c r="T362" i="130" s="1"/>
  <c r="S362" i="130" s="1"/>
  <c r="R362" i="130" s="1"/>
  <c r="Q362" i="130" s="1"/>
  <c r="P362" i="130" s="1"/>
  <c r="O362" i="130" s="1"/>
  <c r="N362" i="130" s="1"/>
  <c r="AK78" i="130"/>
  <c r="AK866" i="130"/>
  <c r="AJ866" i="130" s="1"/>
  <c r="AI866" i="130" s="1"/>
  <c r="AH866" i="130" s="1"/>
  <c r="AG866" i="130" s="1"/>
  <c r="AF866" i="130" s="1"/>
  <c r="AE866" i="130" s="1"/>
  <c r="AD866" i="130" s="1"/>
  <c r="D3629" i="132"/>
  <c r="G3630" i="132"/>
  <c r="D3812" i="132"/>
  <c r="G3813" i="132"/>
  <c r="C3885" i="132"/>
  <c r="P20" i="130"/>
  <c r="P40" i="130" s="1"/>
  <c r="O51" i="130"/>
  <c r="O1141" i="130" s="1"/>
  <c r="O1205" i="130" s="1"/>
  <c r="O19" i="130"/>
  <c r="O28" i="130" s="1"/>
  <c r="O18" i="130"/>
  <c r="N41" i="130"/>
  <c r="N42" i="130" s="1"/>
  <c r="N50" i="130"/>
  <c r="Q219" i="130" s="1"/>
  <c r="F136" i="119"/>
  <c r="E136" i="119" s="1"/>
  <c r="G146" i="119"/>
  <c r="F146" i="119" s="1"/>
  <c r="AC619" i="119"/>
  <c r="AB619" i="119" s="1"/>
  <c r="E127" i="119"/>
  <c r="AQ1126" i="119"/>
  <c r="AP1126" i="119" s="1"/>
  <c r="AO1126" i="119" s="1"/>
  <c r="AQ89" i="119"/>
  <c r="AQ88" i="119" s="1"/>
  <c r="AG757" i="119"/>
  <c r="AF757" i="119" s="1"/>
  <c r="AD652" i="119"/>
  <c r="AC652" i="119" s="1"/>
  <c r="AA526" i="119"/>
  <c r="Z526" i="119" s="1"/>
  <c r="Y526" i="119" s="1"/>
  <c r="Y497" i="119"/>
  <c r="X497" i="119" s="1"/>
  <c r="P262" i="119"/>
  <c r="O262" i="119" s="1"/>
  <c r="N262" i="119" s="1"/>
  <c r="M211" i="119"/>
  <c r="L211" i="119" s="1"/>
  <c r="K211" i="119" s="1"/>
  <c r="H157" i="119"/>
  <c r="G157" i="119" s="1"/>
  <c r="W442" i="119"/>
  <c r="V442" i="119" s="1"/>
  <c r="AE686" i="119"/>
  <c r="AD686" i="119" s="1"/>
  <c r="AO1081" i="119"/>
  <c r="AN1081" i="119" s="1"/>
  <c r="AO1037" i="119"/>
  <c r="AN1037" i="119" s="1"/>
  <c r="AM1037" i="119" s="1"/>
  <c r="AM994" i="119"/>
  <c r="AL994" i="119" s="1"/>
  <c r="AI832" i="119"/>
  <c r="AH832" i="119" s="1"/>
  <c r="AB74" i="119"/>
  <c r="AB73" i="119" s="1"/>
  <c r="S344" i="119"/>
  <c r="R344" i="119" s="1"/>
  <c r="S65" i="119"/>
  <c r="S64" i="119" s="1"/>
  <c r="Q63" i="119"/>
  <c r="Q62" i="119" s="1"/>
  <c r="O61" i="119"/>
  <c r="O60" i="119" s="1"/>
  <c r="J182" i="119"/>
  <c r="I182" i="119" s="1"/>
  <c r="I169" i="119"/>
  <c r="H169" i="119" s="1"/>
  <c r="X469" i="119"/>
  <c r="W469" i="119" s="1"/>
  <c r="AB587" i="119"/>
  <c r="AA587" i="119" s="1"/>
  <c r="AH794" i="119"/>
  <c r="AG794" i="119" s="1"/>
  <c r="V416" i="119"/>
  <c r="U416" i="119" s="1"/>
  <c r="AJ871" i="119"/>
  <c r="AI871" i="119" s="1"/>
  <c r="X69" i="119"/>
  <c r="X441" i="119"/>
  <c r="W441" i="119" s="1"/>
  <c r="Y70" i="119"/>
  <c r="Y468" i="119"/>
  <c r="X468" i="119" s="1"/>
  <c r="Z71" i="119"/>
  <c r="Z496" i="119"/>
  <c r="Y496" i="119" s="1"/>
  <c r="AA72" i="119"/>
  <c r="AA525" i="119"/>
  <c r="AC74" i="119"/>
  <c r="AC586" i="119"/>
  <c r="AB586" i="119" s="1"/>
  <c r="AD75" i="119"/>
  <c r="AD618" i="119"/>
  <c r="AC618" i="119" s="1"/>
  <c r="AE76" i="119"/>
  <c r="AE651" i="119"/>
  <c r="AD651" i="119" s="1"/>
  <c r="AF77" i="119"/>
  <c r="AF685" i="119"/>
  <c r="AE685" i="119" s="1"/>
  <c r="AD685" i="119" s="1"/>
  <c r="AG78" i="119"/>
  <c r="AG720" i="119"/>
  <c r="AF720" i="119" s="1"/>
  <c r="AE720" i="119" s="1"/>
  <c r="AD720" i="119" s="1"/>
  <c r="AH79" i="119"/>
  <c r="AH756" i="119"/>
  <c r="AG756" i="119" s="1"/>
  <c r="AI80" i="119"/>
  <c r="AI793" i="119"/>
  <c r="AH793" i="119" s="1"/>
  <c r="AJ81" i="119"/>
  <c r="AJ831" i="119"/>
  <c r="AI831" i="119" s="1"/>
  <c r="AK82" i="119"/>
  <c r="AK870" i="119"/>
  <c r="AJ870" i="119" s="1"/>
  <c r="AM84" i="119"/>
  <c r="AL911" i="119"/>
  <c r="AK911" i="119" s="1"/>
  <c r="AJ911" i="119" s="1"/>
  <c r="AN85" i="119"/>
  <c r="AM952" i="119"/>
  <c r="AL952" i="119" s="1"/>
  <c r="AK952" i="119" s="1"/>
  <c r="AN993" i="119"/>
  <c r="AM993" i="119" s="1"/>
  <c r="AO86" i="119"/>
  <c r="AO1036" i="119"/>
  <c r="AP87" i="119"/>
  <c r="AP1080" i="119"/>
  <c r="AO1080" i="119" s="1"/>
  <c r="I20" i="119"/>
  <c r="H19" i="119"/>
  <c r="H28" i="119" s="1"/>
  <c r="H18" i="119"/>
  <c r="H51" i="119"/>
  <c r="H1141" i="119" s="1"/>
  <c r="H1205" i="119" s="1"/>
  <c r="J55" i="119"/>
  <c r="J168" i="119"/>
  <c r="I168" i="119" s="1"/>
  <c r="F135" i="119"/>
  <c r="U66" i="119"/>
  <c r="U366" i="119"/>
  <c r="T366" i="119" s="1"/>
  <c r="S366" i="119" s="1"/>
  <c r="R366" i="119" s="1"/>
  <c r="M58" i="119"/>
  <c r="M210" i="119"/>
  <c r="W415" i="119"/>
  <c r="V415" i="119" s="1"/>
  <c r="W68" i="119"/>
  <c r="L57" i="119"/>
  <c r="L195" i="119"/>
  <c r="K195" i="119" s="1"/>
  <c r="J195" i="119" s="1"/>
  <c r="I195" i="119" s="1"/>
  <c r="T343" i="119"/>
  <c r="S343" i="119" s="1"/>
  <c r="T65" i="119"/>
  <c r="I54" i="119"/>
  <c r="I156" i="119"/>
  <c r="H156" i="119" s="1"/>
  <c r="H53" i="119"/>
  <c r="H144" i="119" s="1"/>
  <c r="H145" i="119"/>
  <c r="G145" i="119" s="1"/>
  <c r="F145" i="119" s="1"/>
  <c r="E145" i="119" s="1"/>
  <c r="P61" i="119"/>
  <c r="P261" i="119"/>
  <c r="K56" i="119"/>
  <c r="K181" i="119"/>
  <c r="J181" i="119" s="1"/>
  <c r="V390" i="119"/>
  <c r="U390" i="119" s="1"/>
  <c r="T390" i="119" s="1"/>
  <c r="S390" i="119" s="1"/>
  <c r="V67" i="119"/>
  <c r="N59" i="119"/>
  <c r="N226" i="119"/>
  <c r="M226" i="119" s="1"/>
  <c r="L226" i="119" s="1"/>
  <c r="R63" i="119"/>
  <c r="R300" i="119"/>
  <c r="Q300" i="119" s="1"/>
  <c r="P300" i="119" s="1"/>
  <c r="AC651" i="119" l="1"/>
  <c r="O300" i="119"/>
  <c r="K226" i="119"/>
  <c r="O261" i="119"/>
  <c r="N261" i="119" s="1"/>
  <c r="M261" i="119" s="1"/>
  <c r="E135" i="119"/>
  <c r="AQ1125" i="119"/>
  <c r="AP1125" i="119" s="1"/>
  <c r="H168" i="119"/>
  <c r="W464" i="130"/>
  <c r="N339" i="130"/>
  <c r="M339" i="130" s="1"/>
  <c r="N54" i="130"/>
  <c r="N221" i="130"/>
  <c r="Y65" i="130"/>
  <c r="Y463" i="130"/>
  <c r="X463" i="130" s="1"/>
  <c r="W463" i="130" s="1"/>
  <c r="AA67" i="130"/>
  <c r="AA520" i="130"/>
  <c r="Z520" i="130" s="1"/>
  <c r="Y520" i="130" s="1"/>
  <c r="X520" i="130" s="1"/>
  <c r="W520" i="130" s="1"/>
  <c r="V520" i="130" s="1"/>
  <c r="U520" i="130" s="1"/>
  <c r="T520" i="130" s="1"/>
  <c r="S520" i="130" s="1"/>
  <c r="X64" i="130"/>
  <c r="X436" i="130"/>
  <c r="W436" i="130" s="1"/>
  <c r="V436" i="130" s="1"/>
  <c r="U436" i="130" s="1"/>
  <c r="T436" i="130" s="1"/>
  <c r="S436" i="130" s="1"/>
  <c r="R436" i="130" s="1"/>
  <c r="Q436" i="130" s="1"/>
  <c r="P436" i="130" s="1"/>
  <c r="AG73" i="130"/>
  <c r="AG715" i="130"/>
  <c r="AF715" i="130" s="1"/>
  <c r="AE715" i="130" s="1"/>
  <c r="AD715" i="130" s="1"/>
  <c r="AC715" i="130" s="1"/>
  <c r="AB715" i="130" s="1"/>
  <c r="AA715" i="130" s="1"/>
  <c r="Z715" i="130" s="1"/>
  <c r="Y715" i="130" s="1"/>
  <c r="V62" i="130"/>
  <c r="V385" i="130"/>
  <c r="U385" i="130" s="1"/>
  <c r="T385" i="130" s="1"/>
  <c r="S385" i="130" s="1"/>
  <c r="R385" i="130" s="1"/>
  <c r="M53" i="130"/>
  <c r="M204" i="130" s="1"/>
  <c r="L204" i="130" s="1"/>
  <c r="K204" i="130" s="1"/>
  <c r="J204" i="130" s="1"/>
  <c r="I204" i="130" s="1"/>
  <c r="H204" i="130" s="1"/>
  <c r="G204" i="130" s="1"/>
  <c r="F204" i="130" s="1"/>
  <c r="E204" i="130" s="1"/>
  <c r="M205" i="130"/>
  <c r="L205" i="130" s="1"/>
  <c r="K205" i="130" s="1"/>
  <c r="J205" i="130" s="1"/>
  <c r="I205" i="130" s="1"/>
  <c r="H205" i="130" s="1"/>
  <c r="G205" i="130" s="1"/>
  <c r="F205" i="130" s="1"/>
  <c r="E205" i="130" s="1"/>
  <c r="AE71" i="130"/>
  <c r="AE646" i="130"/>
  <c r="AD646" i="130" s="1"/>
  <c r="AC646" i="130" s="1"/>
  <c r="AF72" i="130"/>
  <c r="AF680" i="130"/>
  <c r="AE680" i="130" s="1"/>
  <c r="AD680" i="130" s="1"/>
  <c r="AC680" i="130" s="1"/>
  <c r="AB680" i="130" s="1"/>
  <c r="AA680" i="130" s="1"/>
  <c r="Z680" i="130" s="1"/>
  <c r="S411" i="130"/>
  <c r="R411" i="130" s="1"/>
  <c r="Q411" i="130" s="1"/>
  <c r="P411" i="130" s="1"/>
  <c r="T60" i="130"/>
  <c r="T338" i="130"/>
  <c r="AB647" i="130"/>
  <c r="AB648" i="130"/>
  <c r="W63" i="130"/>
  <c r="W410" i="130"/>
  <c r="V410" i="130" s="1"/>
  <c r="U410" i="130" s="1"/>
  <c r="T410" i="130" s="1"/>
  <c r="S410" i="130" s="1"/>
  <c r="R410" i="130" s="1"/>
  <c r="Q410" i="130" s="1"/>
  <c r="P410" i="130" s="1"/>
  <c r="O410" i="130" s="1"/>
  <c r="X581" i="130"/>
  <c r="X582" i="130"/>
  <c r="S386" i="130"/>
  <c r="R386" i="130" s="1"/>
  <c r="Q386" i="130" s="1"/>
  <c r="P386" i="130" s="1"/>
  <c r="O386" i="130" s="1"/>
  <c r="S387" i="130"/>
  <c r="R387" i="130" s="1"/>
  <c r="Q387" i="130" s="1"/>
  <c r="P387" i="130" s="1"/>
  <c r="AC69" i="130"/>
  <c r="AC581" i="130"/>
  <c r="AB581" i="130" s="1"/>
  <c r="AA581" i="130" s="1"/>
  <c r="Z581" i="130" s="1"/>
  <c r="Y581" i="130" s="1"/>
  <c r="Q57" i="130"/>
  <c r="Q275" i="130"/>
  <c r="P275" i="130" s="1"/>
  <c r="O275" i="130" s="1"/>
  <c r="N275" i="130" s="1"/>
  <c r="M275" i="130" s="1"/>
  <c r="L275" i="130" s="1"/>
  <c r="K275" i="130" s="1"/>
  <c r="J275" i="130" s="1"/>
  <c r="I275" i="130" s="1"/>
  <c r="AG751" i="130"/>
  <c r="AG752" i="130"/>
  <c r="AJ76" i="130"/>
  <c r="AJ826" i="130"/>
  <c r="AI826" i="130" s="1"/>
  <c r="AH826" i="130" s="1"/>
  <c r="AG826" i="130" s="1"/>
  <c r="AF826" i="130" s="1"/>
  <c r="AE826" i="130" s="1"/>
  <c r="AD70" i="130"/>
  <c r="AD613" i="130"/>
  <c r="AC613" i="130" s="1"/>
  <c r="AB613" i="130" s="1"/>
  <c r="AA613" i="130" s="1"/>
  <c r="Z613" i="130" s="1"/>
  <c r="Y613" i="130" s="1"/>
  <c r="X613" i="130" s="1"/>
  <c r="W613" i="130" s="1"/>
  <c r="V613" i="130" s="1"/>
  <c r="P56" i="130"/>
  <c r="P256" i="130"/>
  <c r="O256" i="130" s="1"/>
  <c r="N256" i="130" s="1"/>
  <c r="M256" i="130" s="1"/>
  <c r="L256" i="130" s="1"/>
  <c r="K256" i="130" s="1"/>
  <c r="J256" i="130" s="1"/>
  <c r="I256" i="130" s="1"/>
  <c r="H256" i="130" s="1"/>
  <c r="U61" i="130"/>
  <c r="U361" i="130"/>
  <c r="T361" i="130" s="1"/>
  <c r="S361" i="130" s="1"/>
  <c r="R361" i="130" s="1"/>
  <c r="Q361" i="130" s="1"/>
  <c r="P361" i="130" s="1"/>
  <c r="O361" i="130" s="1"/>
  <c r="N361" i="130" s="1"/>
  <c r="M361" i="130" s="1"/>
  <c r="AH74" i="130"/>
  <c r="AH751" i="130"/>
  <c r="K190" i="130"/>
  <c r="J190" i="130" s="1"/>
  <c r="I190" i="130" s="1"/>
  <c r="H190" i="130" s="1"/>
  <c r="G190" i="130" s="1"/>
  <c r="F190" i="130" s="1"/>
  <c r="E190" i="130" s="1"/>
  <c r="AA682" i="130"/>
  <c r="Z681" i="130" s="1"/>
  <c r="AA683" i="130"/>
  <c r="T492" i="130"/>
  <c r="S492" i="130" s="1"/>
  <c r="O55" i="130"/>
  <c r="O238" i="130"/>
  <c r="N238" i="130" s="1"/>
  <c r="M238" i="130" s="1"/>
  <c r="AB68" i="130"/>
  <c r="AB550" i="130"/>
  <c r="AA550" i="130" s="1"/>
  <c r="Z550" i="130" s="1"/>
  <c r="Y550" i="130" s="1"/>
  <c r="X550" i="130" s="1"/>
  <c r="Z66" i="130"/>
  <c r="Z491" i="130"/>
  <c r="Y491" i="130" s="1"/>
  <c r="S59" i="130"/>
  <c r="S316" i="130"/>
  <c r="R316" i="130" s="1"/>
  <c r="Q316" i="130" s="1"/>
  <c r="P316" i="130" s="1"/>
  <c r="O316" i="130" s="1"/>
  <c r="N316" i="130" s="1"/>
  <c r="M316" i="130" s="1"/>
  <c r="L316" i="130" s="1"/>
  <c r="K316" i="130" s="1"/>
  <c r="R58" i="130"/>
  <c r="R295" i="130"/>
  <c r="Q295" i="130" s="1"/>
  <c r="P295" i="130" s="1"/>
  <c r="O295" i="130" s="1"/>
  <c r="N295" i="130" s="1"/>
  <c r="M295" i="130" s="1"/>
  <c r="L295" i="130" s="1"/>
  <c r="K295" i="130" s="1"/>
  <c r="J295" i="130" s="1"/>
  <c r="AK77" i="130"/>
  <c r="AK865" i="130"/>
  <c r="AJ865" i="130" s="1"/>
  <c r="AI865" i="130" s="1"/>
  <c r="AH865" i="130" s="1"/>
  <c r="AG865" i="130" s="1"/>
  <c r="AF865" i="130" s="1"/>
  <c r="AE865" i="130" s="1"/>
  <c r="AD865" i="130" s="1"/>
  <c r="AC865" i="130" s="1"/>
  <c r="AI75" i="130"/>
  <c r="AI788" i="130"/>
  <c r="AH788" i="130" s="1"/>
  <c r="AG788" i="130" s="1"/>
  <c r="AF788" i="130" s="1"/>
  <c r="AE788" i="130" s="1"/>
  <c r="AD788" i="130" s="1"/>
  <c r="AC788" i="130" s="1"/>
  <c r="AB788" i="130" s="1"/>
  <c r="AA788" i="130" s="1"/>
  <c r="D3628" i="132"/>
  <c r="G3629" i="132"/>
  <c r="D3811" i="132"/>
  <c r="G3812" i="132"/>
  <c r="C3886" i="132"/>
  <c r="O41" i="130"/>
  <c r="O42" i="130" s="1"/>
  <c r="O50" i="130"/>
  <c r="R235" i="130" s="1"/>
  <c r="P51" i="130"/>
  <c r="P1141" i="130" s="1"/>
  <c r="P1205" i="130" s="1"/>
  <c r="P19" i="130"/>
  <c r="P28" i="130" s="1"/>
  <c r="Q20" i="130"/>
  <c r="Q40" i="130" s="1"/>
  <c r="P18" i="130"/>
  <c r="AN1036" i="119"/>
  <c r="AM1036" i="119" s="1"/>
  <c r="AL1036" i="119" s="1"/>
  <c r="L210" i="119"/>
  <c r="K210" i="119" s="1"/>
  <c r="J210" i="119" s="1"/>
  <c r="Z525" i="119"/>
  <c r="Y525" i="119" s="1"/>
  <c r="X525" i="119" s="1"/>
  <c r="I51" i="119"/>
  <c r="I1141" i="119" s="1"/>
  <c r="I1205" i="119" s="1"/>
  <c r="I23" i="119"/>
  <c r="AB651" i="119"/>
  <c r="X496" i="119"/>
  <c r="W496" i="119" s="1"/>
  <c r="AO1125" i="119"/>
  <c r="AN1125" i="119" s="1"/>
  <c r="AF756" i="119"/>
  <c r="AE756" i="119" s="1"/>
  <c r="AB618" i="119"/>
  <c r="AA618" i="119" s="1"/>
  <c r="G156" i="119"/>
  <c r="F156" i="119" s="1"/>
  <c r="AH831" i="119"/>
  <c r="AG831" i="119" s="1"/>
  <c r="AN1080" i="119"/>
  <c r="AM1080" i="119" s="1"/>
  <c r="AC685" i="119"/>
  <c r="AB555" i="119"/>
  <c r="AA555" i="119" s="1"/>
  <c r="Z555" i="119" s="1"/>
  <c r="Y555" i="119" s="1"/>
  <c r="W468" i="119"/>
  <c r="V468" i="119" s="1"/>
  <c r="V441" i="119"/>
  <c r="U441" i="119" s="1"/>
  <c r="S321" i="119"/>
  <c r="R321" i="119" s="1"/>
  <c r="Q321" i="119" s="1"/>
  <c r="P321" i="119" s="1"/>
  <c r="R343" i="119"/>
  <c r="Q343" i="119" s="1"/>
  <c r="Q280" i="119"/>
  <c r="P280" i="119" s="1"/>
  <c r="O280" i="119" s="1"/>
  <c r="N280" i="119" s="1"/>
  <c r="O243" i="119"/>
  <c r="N243" i="119" s="1"/>
  <c r="M243" i="119" s="1"/>
  <c r="L243" i="119" s="1"/>
  <c r="I181" i="119"/>
  <c r="H181" i="119" s="1"/>
  <c r="G168" i="119"/>
  <c r="AL993" i="119"/>
  <c r="AK993" i="119" s="1"/>
  <c r="AG793" i="119"/>
  <c r="AF793" i="119" s="1"/>
  <c r="AA586" i="119"/>
  <c r="Z586" i="119" s="1"/>
  <c r="U415" i="119"/>
  <c r="T415" i="119" s="1"/>
  <c r="AI870" i="119"/>
  <c r="AH870" i="119" s="1"/>
  <c r="X68" i="119"/>
  <c r="X440" i="119"/>
  <c r="W440" i="119" s="1"/>
  <c r="V440" i="119" s="1"/>
  <c r="Y69" i="119"/>
  <c r="Y467" i="119"/>
  <c r="X467" i="119" s="1"/>
  <c r="W467" i="119" s="1"/>
  <c r="Z70" i="119"/>
  <c r="Z495" i="119"/>
  <c r="Y495" i="119" s="1"/>
  <c r="X495" i="119" s="1"/>
  <c r="AA71" i="119"/>
  <c r="AA524" i="119"/>
  <c r="Z524" i="119" s="1"/>
  <c r="AB72" i="119"/>
  <c r="AB554" i="119"/>
  <c r="AC73" i="119"/>
  <c r="AC585" i="119"/>
  <c r="AB585" i="119" s="1"/>
  <c r="AA585" i="119" s="1"/>
  <c r="AD74" i="119"/>
  <c r="AD617" i="119"/>
  <c r="AC617" i="119" s="1"/>
  <c r="AB617" i="119" s="1"/>
  <c r="AE75" i="119"/>
  <c r="AE650" i="119"/>
  <c r="AD650" i="119" s="1"/>
  <c r="AC650" i="119" s="1"/>
  <c r="AB650" i="119" s="1"/>
  <c r="AF76" i="119"/>
  <c r="AF684" i="119"/>
  <c r="AE684" i="119" s="1"/>
  <c r="AD684" i="119" s="1"/>
  <c r="AC684" i="119" s="1"/>
  <c r="AG77" i="119"/>
  <c r="AG719" i="119"/>
  <c r="AF719" i="119" s="1"/>
  <c r="AE719" i="119" s="1"/>
  <c r="AD719" i="119" s="1"/>
  <c r="AC719" i="119" s="1"/>
  <c r="AH78" i="119"/>
  <c r="AH755" i="119"/>
  <c r="AG755" i="119" s="1"/>
  <c r="AF755" i="119" s="1"/>
  <c r="AI79" i="119"/>
  <c r="AI792" i="119"/>
  <c r="AH792" i="119" s="1"/>
  <c r="AG792" i="119" s="1"/>
  <c r="AJ80" i="119"/>
  <c r="AJ830" i="119"/>
  <c r="AI830" i="119" s="1"/>
  <c r="AH830" i="119" s="1"/>
  <c r="AK81" i="119"/>
  <c r="AK869" i="119"/>
  <c r="AJ869" i="119" s="1"/>
  <c r="AI869" i="119" s="1"/>
  <c r="AM83" i="119"/>
  <c r="AL910" i="119"/>
  <c r="AK910" i="119" s="1"/>
  <c r="AJ910" i="119" s="1"/>
  <c r="AI910" i="119" s="1"/>
  <c r="AO85" i="119"/>
  <c r="AO1035" i="119"/>
  <c r="AN1035" i="119" s="1"/>
  <c r="AN84" i="119"/>
  <c r="AN992" i="119"/>
  <c r="AM992" i="119" s="1"/>
  <c r="AL992" i="119" s="1"/>
  <c r="AM951" i="119"/>
  <c r="AL951" i="119" s="1"/>
  <c r="AK951" i="119" s="1"/>
  <c r="AJ951" i="119" s="1"/>
  <c r="AP86" i="119"/>
  <c r="AP1079" i="119"/>
  <c r="AO1079" i="119" s="1"/>
  <c r="AN1079" i="119" s="1"/>
  <c r="AQ87" i="119"/>
  <c r="AQ1124" i="119"/>
  <c r="AP1124" i="119" s="1"/>
  <c r="I18" i="119"/>
  <c r="J20" i="119"/>
  <c r="I19" i="119"/>
  <c r="I28" i="119" s="1"/>
  <c r="I53" i="119"/>
  <c r="I154" i="119" s="1"/>
  <c r="I155" i="119"/>
  <c r="H155" i="119" s="1"/>
  <c r="G155" i="119" s="1"/>
  <c r="V66" i="119"/>
  <c r="V389" i="119"/>
  <c r="U389" i="119" s="1"/>
  <c r="T389" i="119" s="1"/>
  <c r="S389" i="119" s="1"/>
  <c r="R389" i="119" s="1"/>
  <c r="T64" i="119"/>
  <c r="T342" i="119"/>
  <c r="S342" i="119" s="1"/>
  <c r="R342" i="119" s="1"/>
  <c r="J54" i="119"/>
  <c r="J167" i="119"/>
  <c r="I167" i="119" s="1"/>
  <c r="H167" i="119" s="1"/>
  <c r="M57" i="119"/>
  <c r="M209" i="119"/>
  <c r="L209" i="119" s="1"/>
  <c r="R62" i="119"/>
  <c r="R299" i="119"/>
  <c r="Q299" i="119" s="1"/>
  <c r="P299" i="119" s="1"/>
  <c r="O299" i="119" s="1"/>
  <c r="N299" i="119" s="1"/>
  <c r="L56" i="119"/>
  <c r="L194" i="119"/>
  <c r="K194" i="119" s="1"/>
  <c r="J194" i="119" s="1"/>
  <c r="I194" i="119" s="1"/>
  <c r="H194" i="119" s="1"/>
  <c r="S63" i="119"/>
  <c r="S320" i="119"/>
  <c r="R320" i="119" s="1"/>
  <c r="O59" i="119"/>
  <c r="O242" i="119"/>
  <c r="G144" i="119"/>
  <c r="F144" i="119" s="1"/>
  <c r="E144" i="119" s="1"/>
  <c r="K55" i="119"/>
  <c r="K180" i="119"/>
  <c r="J180" i="119" s="1"/>
  <c r="I180" i="119" s="1"/>
  <c r="H180" i="119" s="1"/>
  <c r="N58" i="119"/>
  <c r="N225" i="119"/>
  <c r="M225" i="119" s="1"/>
  <c r="L225" i="119" s="1"/>
  <c r="K225" i="119" s="1"/>
  <c r="J225" i="119" s="1"/>
  <c r="P60" i="119"/>
  <c r="P260" i="119"/>
  <c r="O260" i="119" s="1"/>
  <c r="N260" i="119" s="1"/>
  <c r="W67" i="119"/>
  <c r="W414" i="119"/>
  <c r="V414" i="119" s="1"/>
  <c r="U414" i="119" s="1"/>
  <c r="U65" i="119"/>
  <c r="U365" i="119"/>
  <c r="T365" i="119" s="1"/>
  <c r="S365" i="119" s="1"/>
  <c r="R365" i="119" s="1"/>
  <c r="Q365" i="119" s="1"/>
  <c r="Q61" i="119"/>
  <c r="Q279" i="119"/>
  <c r="K209" i="119" l="1"/>
  <c r="J209" i="119" s="1"/>
  <c r="I209" i="119" s="1"/>
  <c r="M260" i="119"/>
  <c r="L260" i="119" s="1"/>
  <c r="G167" i="119"/>
  <c r="F167" i="119" s="1"/>
  <c r="AO1124" i="119"/>
  <c r="Y524" i="119"/>
  <c r="X524" i="119" s="1"/>
  <c r="W524" i="119" s="1"/>
  <c r="Q320" i="119"/>
  <c r="P320" i="119" s="1"/>
  <c r="O320" i="119" s="1"/>
  <c r="F155" i="119"/>
  <c r="AG830" i="119"/>
  <c r="AF830" i="119" s="1"/>
  <c r="AN1124" i="119"/>
  <c r="AM1035" i="119"/>
  <c r="AL1035" i="119" s="1"/>
  <c r="AK1035" i="119" s="1"/>
  <c r="V61" i="130"/>
  <c r="V384" i="130"/>
  <c r="U384" i="130" s="1"/>
  <c r="T384" i="130" s="1"/>
  <c r="S384" i="130" s="1"/>
  <c r="R384" i="130" s="1"/>
  <c r="S58" i="130"/>
  <c r="S315" i="130"/>
  <c r="R315" i="130" s="1"/>
  <c r="Q315" i="130" s="1"/>
  <c r="P315" i="130" s="1"/>
  <c r="O315" i="130" s="1"/>
  <c r="N315" i="130" s="1"/>
  <c r="M315" i="130" s="1"/>
  <c r="L315" i="130" s="1"/>
  <c r="K315" i="130" s="1"/>
  <c r="J315" i="130" s="1"/>
  <c r="P55" i="130"/>
  <c r="P255" i="130"/>
  <c r="O255" i="130" s="1"/>
  <c r="N255" i="130" s="1"/>
  <c r="M255" i="130" s="1"/>
  <c r="L255" i="130" s="1"/>
  <c r="K255" i="130" s="1"/>
  <c r="J255" i="130" s="1"/>
  <c r="I255" i="130" s="1"/>
  <c r="H255" i="130" s="1"/>
  <c r="G255" i="130" s="1"/>
  <c r="W62" i="130"/>
  <c r="W409" i="130"/>
  <c r="V409" i="130" s="1"/>
  <c r="U409" i="130" s="1"/>
  <c r="T409" i="130" s="1"/>
  <c r="S409" i="130" s="1"/>
  <c r="R409" i="130" s="1"/>
  <c r="Q409" i="130" s="1"/>
  <c r="W581" i="130"/>
  <c r="W582" i="130"/>
  <c r="V582" i="130" s="1"/>
  <c r="X490" i="130"/>
  <c r="W490" i="130" s="1"/>
  <c r="V490" i="130" s="1"/>
  <c r="U490" i="130" s="1"/>
  <c r="T490" i="130" s="1"/>
  <c r="S490" i="130" s="1"/>
  <c r="X491" i="130"/>
  <c r="W491" i="130" s="1"/>
  <c r="V491" i="130" s="1"/>
  <c r="U491" i="130" s="1"/>
  <c r="T491" i="130" s="1"/>
  <c r="S491" i="130" s="1"/>
  <c r="R491" i="130" s="1"/>
  <c r="AA647" i="130"/>
  <c r="AA648" i="130"/>
  <c r="Z648" i="130" s="1"/>
  <c r="Y648" i="130" s="1"/>
  <c r="AG72" i="130"/>
  <c r="AG714" i="130"/>
  <c r="AF714" i="130" s="1"/>
  <c r="AE714" i="130" s="1"/>
  <c r="AD714" i="130" s="1"/>
  <c r="AC714" i="130" s="1"/>
  <c r="AB714" i="130" s="1"/>
  <c r="AA714" i="130" s="1"/>
  <c r="Z714" i="130" s="1"/>
  <c r="Y714" i="130" s="1"/>
  <c r="X714" i="130" s="1"/>
  <c r="Z65" i="130"/>
  <c r="Z490" i="130"/>
  <c r="Y490" i="130" s="1"/>
  <c r="AD69" i="130"/>
  <c r="AD612" i="130"/>
  <c r="AC612" i="130" s="1"/>
  <c r="W549" i="130"/>
  <c r="W550" i="130"/>
  <c r="AD826" i="130"/>
  <c r="AC826" i="130" s="1"/>
  <c r="AB826" i="130" s="1"/>
  <c r="S338" i="130"/>
  <c r="R338" i="130" s="1"/>
  <c r="Q338" i="130" s="1"/>
  <c r="P338" i="130" s="1"/>
  <c r="O338" i="130" s="1"/>
  <c r="N338" i="130" s="1"/>
  <c r="M338" i="130" s="1"/>
  <c r="L338" i="130" s="1"/>
  <c r="X63" i="130"/>
  <c r="X435" i="130"/>
  <c r="W435" i="130" s="1"/>
  <c r="V435" i="130" s="1"/>
  <c r="U435" i="130" s="1"/>
  <c r="T435" i="130" s="1"/>
  <c r="S435" i="130" s="1"/>
  <c r="R435" i="130" s="1"/>
  <c r="Q435" i="130" s="1"/>
  <c r="P435" i="130" s="1"/>
  <c r="O435" i="130" s="1"/>
  <c r="R57" i="130"/>
  <c r="R294" i="130"/>
  <c r="Q294" i="130" s="1"/>
  <c r="P294" i="130" s="1"/>
  <c r="O294" i="130" s="1"/>
  <c r="N294" i="130" s="1"/>
  <c r="M294" i="130" s="1"/>
  <c r="L294" i="130" s="1"/>
  <c r="K294" i="130" s="1"/>
  <c r="J294" i="130" s="1"/>
  <c r="I294" i="130" s="1"/>
  <c r="AB67" i="130"/>
  <c r="AB549" i="130"/>
  <c r="AA549" i="130" s="1"/>
  <c r="Z549" i="130" s="1"/>
  <c r="Y549" i="130" s="1"/>
  <c r="X549" i="130" s="1"/>
  <c r="AJ75" i="130"/>
  <c r="AJ825" i="130"/>
  <c r="AI825" i="130" s="1"/>
  <c r="T59" i="130"/>
  <c r="T337" i="130"/>
  <c r="S337" i="130" s="1"/>
  <c r="L238" i="130"/>
  <c r="K238" i="130" s="1"/>
  <c r="J238" i="130" s="1"/>
  <c r="I238" i="130" s="1"/>
  <c r="H238" i="130" s="1"/>
  <c r="G238" i="130" s="1"/>
  <c r="AF751" i="130"/>
  <c r="AF752" i="130"/>
  <c r="AE752" i="130" s="1"/>
  <c r="AD752" i="130" s="1"/>
  <c r="AC752" i="130" s="1"/>
  <c r="AB752" i="130" s="1"/>
  <c r="AA752" i="130" s="1"/>
  <c r="AA66" i="130"/>
  <c r="AA519" i="130"/>
  <c r="Z519" i="130" s="1"/>
  <c r="U60" i="130"/>
  <c r="U360" i="130"/>
  <c r="T360" i="130" s="1"/>
  <c r="S360" i="130" s="1"/>
  <c r="R360" i="130" s="1"/>
  <c r="Q360" i="130" s="1"/>
  <c r="P360" i="130" s="1"/>
  <c r="O360" i="130" s="1"/>
  <c r="N360" i="130" s="1"/>
  <c r="M360" i="130" s="1"/>
  <c r="L360" i="130" s="1"/>
  <c r="O54" i="130"/>
  <c r="O237" i="130"/>
  <c r="N237" i="130" s="1"/>
  <c r="M237" i="130" s="1"/>
  <c r="L237" i="130" s="1"/>
  <c r="K237" i="130" s="1"/>
  <c r="J237" i="130" s="1"/>
  <c r="I237" i="130" s="1"/>
  <c r="H237" i="130" s="1"/>
  <c r="G237" i="130" s="1"/>
  <c r="F237" i="130" s="1"/>
  <c r="Y680" i="130"/>
  <c r="Y64" i="130"/>
  <c r="Y462" i="130"/>
  <c r="X462" i="130" s="1"/>
  <c r="W462" i="130" s="1"/>
  <c r="V462" i="130" s="1"/>
  <c r="Q384" i="130"/>
  <c r="Q385" i="130"/>
  <c r="P385" i="130" s="1"/>
  <c r="O385" i="130" s="1"/>
  <c r="N385" i="130" s="1"/>
  <c r="Z682" i="130"/>
  <c r="Y681" i="130" s="1"/>
  <c r="Q56" i="130"/>
  <c r="Q274" i="130"/>
  <c r="P274" i="130" s="1"/>
  <c r="O274" i="130" s="1"/>
  <c r="N274" i="130" s="1"/>
  <c r="M274" i="130" s="1"/>
  <c r="L274" i="130" s="1"/>
  <c r="K274" i="130" s="1"/>
  <c r="J274" i="130" s="1"/>
  <c r="I274" i="130" s="1"/>
  <c r="H274" i="130" s="1"/>
  <c r="AF71" i="130"/>
  <c r="AF679" i="130"/>
  <c r="AE679" i="130" s="1"/>
  <c r="AD679" i="130" s="1"/>
  <c r="AC679" i="130" s="1"/>
  <c r="AB679" i="130" s="1"/>
  <c r="M221" i="130"/>
  <c r="L221" i="130" s="1"/>
  <c r="K221" i="130" s="1"/>
  <c r="J221" i="130" s="1"/>
  <c r="I221" i="130" s="1"/>
  <c r="H221" i="130" s="1"/>
  <c r="G221" i="130" s="1"/>
  <c r="F221" i="130" s="1"/>
  <c r="N53" i="130"/>
  <c r="N219" i="130" s="1"/>
  <c r="N220" i="130"/>
  <c r="M220" i="130" s="1"/>
  <c r="L220" i="130" s="1"/>
  <c r="AC68" i="130"/>
  <c r="AC580" i="130"/>
  <c r="AB580" i="130" s="1"/>
  <c r="AB645" i="130"/>
  <c r="AA645" i="130" s="1"/>
  <c r="AB646" i="130"/>
  <c r="AA646" i="130" s="1"/>
  <c r="AE70" i="130"/>
  <c r="AE645" i="130"/>
  <c r="AD645" i="130" s="1"/>
  <c r="AC645" i="130" s="1"/>
  <c r="V463" i="130"/>
  <c r="V464" i="130"/>
  <c r="AI74" i="130"/>
  <c r="AI787" i="130"/>
  <c r="AH787" i="130" s="1"/>
  <c r="AG787" i="130" s="1"/>
  <c r="AF787" i="130" s="1"/>
  <c r="AE787" i="130" s="1"/>
  <c r="AK76" i="130"/>
  <c r="AK864" i="130"/>
  <c r="AJ864" i="130" s="1"/>
  <c r="AI864" i="130" s="1"/>
  <c r="AH864" i="130" s="1"/>
  <c r="AG864" i="130" s="1"/>
  <c r="AF864" i="130" s="1"/>
  <c r="AE864" i="130" s="1"/>
  <c r="AD864" i="130" s="1"/>
  <c r="AC864" i="130" s="1"/>
  <c r="AB864" i="130" s="1"/>
  <c r="AH73" i="130"/>
  <c r="AH750" i="130"/>
  <c r="AG750" i="130" s="1"/>
  <c r="AF750" i="130" s="1"/>
  <c r="AE750" i="130" s="1"/>
  <c r="U440" i="119"/>
  <c r="T440" i="119" s="1"/>
  <c r="AA617" i="119"/>
  <c r="Z617" i="119" s="1"/>
  <c r="D3627" i="132"/>
  <c r="G3628" i="132"/>
  <c r="D3810" i="132"/>
  <c r="G3811" i="132"/>
  <c r="C3887" i="132"/>
  <c r="Q19" i="130"/>
  <c r="Q28" i="130" s="1"/>
  <c r="R20" i="130"/>
  <c r="R40" i="130" s="1"/>
  <c r="Q51" i="130"/>
  <c r="Q1141" i="130" s="1"/>
  <c r="Q1205" i="130" s="1"/>
  <c r="Q18" i="130"/>
  <c r="P41" i="130"/>
  <c r="P42" i="130" s="1"/>
  <c r="P50" i="130"/>
  <c r="S252" i="130" s="1"/>
  <c r="AM1079" i="119"/>
  <c r="AL1079" i="119" s="1"/>
  <c r="W495" i="119"/>
  <c r="V495" i="119" s="1"/>
  <c r="Q342" i="119"/>
  <c r="P342" i="119" s="1"/>
  <c r="AF792" i="119"/>
  <c r="AE792" i="119" s="1"/>
  <c r="AB684" i="119"/>
  <c r="N242" i="119"/>
  <c r="M242" i="119" s="1"/>
  <c r="L242" i="119" s="1"/>
  <c r="K242" i="119" s="1"/>
  <c r="V467" i="119"/>
  <c r="U467" i="119" s="1"/>
  <c r="J51" i="119"/>
  <c r="J1141" i="119" s="1"/>
  <c r="J1205" i="119" s="1"/>
  <c r="J23" i="119"/>
  <c r="AE755" i="119"/>
  <c r="AD755" i="119" s="1"/>
  <c r="E155" i="119"/>
  <c r="P279" i="119"/>
  <c r="O279" i="119" s="1"/>
  <c r="N279" i="119" s="1"/>
  <c r="M279" i="119" s="1"/>
  <c r="AA650" i="119"/>
  <c r="AM1124" i="119"/>
  <c r="AK992" i="119"/>
  <c r="AJ992" i="119" s="1"/>
  <c r="T414" i="119"/>
  <c r="S414" i="119" s="1"/>
  <c r="G180" i="119"/>
  <c r="Z585" i="119"/>
  <c r="Y585" i="119" s="1"/>
  <c r="AH869" i="119"/>
  <c r="AG869" i="119" s="1"/>
  <c r="X67" i="119"/>
  <c r="X439" i="119"/>
  <c r="W439" i="119" s="1"/>
  <c r="V439" i="119" s="1"/>
  <c r="U439" i="119" s="1"/>
  <c r="Y68" i="119"/>
  <c r="Y466" i="119"/>
  <c r="X466" i="119" s="1"/>
  <c r="W466" i="119" s="1"/>
  <c r="V466" i="119" s="1"/>
  <c r="Z69" i="119"/>
  <c r="Z494" i="119"/>
  <c r="Y494" i="119" s="1"/>
  <c r="X494" i="119" s="1"/>
  <c r="W494" i="119" s="1"/>
  <c r="AA70" i="119"/>
  <c r="AA523" i="119"/>
  <c r="Z523" i="119" s="1"/>
  <c r="Y523" i="119" s="1"/>
  <c r="X523" i="119" s="1"/>
  <c r="W523" i="119" s="1"/>
  <c r="AA554" i="119"/>
  <c r="Z554" i="119" s="1"/>
  <c r="Y554" i="119" s="1"/>
  <c r="X554" i="119" s="1"/>
  <c r="AB71" i="119"/>
  <c r="AB553" i="119"/>
  <c r="AA553" i="119" s="1"/>
  <c r="AC72" i="119"/>
  <c r="AC584" i="119"/>
  <c r="AB584" i="119" s="1"/>
  <c r="AA584" i="119" s="1"/>
  <c r="Z584" i="119" s="1"/>
  <c r="AD73" i="119"/>
  <c r="AD616" i="119"/>
  <c r="AC616" i="119" s="1"/>
  <c r="AB616" i="119" s="1"/>
  <c r="AA616" i="119" s="1"/>
  <c r="AE74" i="119"/>
  <c r="AE649" i="119"/>
  <c r="AD649" i="119" s="1"/>
  <c r="AC649" i="119" s="1"/>
  <c r="AB649" i="119" s="1"/>
  <c r="AA649" i="119" s="1"/>
  <c r="AF75" i="119"/>
  <c r="AF683" i="119"/>
  <c r="AE683" i="119" s="1"/>
  <c r="AD683" i="119" s="1"/>
  <c r="AC683" i="119" s="1"/>
  <c r="AB683" i="119" s="1"/>
  <c r="AG76" i="119"/>
  <c r="AG718" i="119"/>
  <c r="AF718" i="119" s="1"/>
  <c r="AE718" i="119" s="1"/>
  <c r="AD718" i="119" s="1"/>
  <c r="AC718" i="119" s="1"/>
  <c r="AB718" i="119" s="1"/>
  <c r="AH77" i="119"/>
  <c r="AH754" i="119"/>
  <c r="AG754" i="119" s="1"/>
  <c r="AI78" i="119"/>
  <c r="AI791" i="119"/>
  <c r="AJ79" i="119"/>
  <c r="AJ829" i="119"/>
  <c r="AI829" i="119" s="1"/>
  <c r="AH829" i="119" s="1"/>
  <c r="AG829" i="119" s="1"/>
  <c r="AF829" i="119" s="1"/>
  <c r="AE829" i="119" s="1"/>
  <c r="AK80" i="119"/>
  <c r="AK868" i="119"/>
  <c r="AJ868" i="119" s="1"/>
  <c r="AI868" i="119" s="1"/>
  <c r="AH868" i="119" s="1"/>
  <c r="AM82" i="119"/>
  <c r="AL909" i="119"/>
  <c r="AK909" i="119" s="1"/>
  <c r="AN83" i="119"/>
  <c r="AN991" i="119"/>
  <c r="AM991" i="119" s="1"/>
  <c r="AL991" i="119" s="1"/>
  <c r="AK991" i="119" s="1"/>
  <c r="AM950" i="119"/>
  <c r="AL950" i="119" s="1"/>
  <c r="AK950" i="119" s="1"/>
  <c r="AJ950" i="119" s="1"/>
  <c r="AI950" i="119" s="1"/>
  <c r="AO84" i="119"/>
  <c r="AO1034" i="119"/>
  <c r="AN1034" i="119" s="1"/>
  <c r="AM1034" i="119" s="1"/>
  <c r="AP85" i="119"/>
  <c r="AP1078" i="119"/>
  <c r="AO1078" i="119" s="1"/>
  <c r="AN1078" i="119" s="1"/>
  <c r="AM1078" i="119" s="1"/>
  <c r="AQ86" i="119"/>
  <c r="AQ1123" i="119"/>
  <c r="AP1123" i="119" s="1"/>
  <c r="AO1123" i="119" s="1"/>
  <c r="AN1123" i="119" s="1"/>
  <c r="J18" i="119"/>
  <c r="K20" i="119"/>
  <c r="J19" i="119"/>
  <c r="J28" i="119" s="1"/>
  <c r="H154" i="119"/>
  <c r="G154" i="119" s="1"/>
  <c r="F154" i="119" s="1"/>
  <c r="E154" i="119" s="1"/>
  <c r="O241" i="119"/>
  <c r="N241" i="119" s="1"/>
  <c r="O58" i="119"/>
  <c r="J53" i="119"/>
  <c r="J165" i="119" s="1"/>
  <c r="J166" i="119"/>
  <c r="I166" i="119" s="1"/>
  <c r="H166" i="119" s="1"/>
  <c r="G166" i="119" s="1"/>
  <c r="F166" i="119" s="1"/>
  <c r="E166" i="119" s="1"/>
  <c r="S62" i="119"/>
  <c r="S319" i="119"/>
  <c r="R319" i="119" s="1"/>
  <c r="Q319" i="119" s="1"/>
  <c r="T63" i="119"/>
  <c r="T341" i="119"/>
  <c r="S341" i="119" s="1"/>
  <c r="R341" i="119" s="1"/>
  <c r="Q341" i="119" s="1"/>
  <c r="P259" i="119"/>
  <c r="O259" i="119" s="1"/>
  <c r="N259" i="119" s="1"/>
  <c r="M259" i="119" s="1"/>
  <c r="L259" i="119" s="1"/>
  <c r="K259" i="119" s="1"/>
  <c r="P59" i="119"/>
  <c r="K54" i="119"/>
  <c r="K179" i="119"/>
  <c r="J179" i="119" s="1"/>
  <c r="I179" i="119" s="1"/>
  <c r="H179" i="119" s="1"/>
  <c r="G179" i="119" s="1"/>
  <c r="R61" i="119"/>
  <c r="R298" i="119"/>
  <c r="Q298" i="119" s="1"/>
  <c r="P298" i="119" s="1"/>
  <c r="O298" i="119" s="1"/>
  <c r="N298" i="119" s="1"/>
  <c r="M298" i="119" s="1"/>
  <c r="Q60" i="119"/>
  <c r="Q278" i="119"/>
  <c r="P278" i="119" s="1"/>
  <c r="W413" i="119"/>
  <c r="V413" i="119" s="1"/>
  <c r="U413" i="119" s="1"/>
  <c r="T413" i="119" s="1"/>
  <c r="W66" i="119"/>
  <c r="L55" i="119"/>
  <c r="L193" i="119"/>
  <c r="K193" i="119" s="1"/>
  <c r="J193" i="119" s="1"/>
  <c r="I193" i="119" s="1"/>
  <c r="H193" i="119" s="1"/>
  <c r="G193" i="119" s="1"/>
  <c r="V65" i="119"/>
  <c r="V388" i="119"/>
  <c r="U388" i="119" s="1"/>
  <c r="T388" i="119" s="1"/>
  <c r="S388" i="119" s="1"/>
  <c r="R388" i="119" s="1"/>
  <c r="Q388" i="119" s="1"/>
  <c r="U64" i="119"/>
  <c r="U364" i="119"/>
  <c r="T364" i="119" s="1"/>
  <c r="S364" i="119" s="1"/>
  <c r="R364" i="119" s="1"/>
  <c r="Q364" i="119" s="1"/>
  <c r="P364" i="119" s="1"/>
  <c r="N57" i="119"/>
  <c r="N224" i="119"/>
  <c r="M224" i="119" s="1"/>
  <c r="L224" i="119" s="1"/>
  <c r="K224" i="119" s="1"/>
  <c r="J224" i="119" s="1"/>
  <c r="I224" i="119" s="1"/>
  <c r="M56" i="119"/>
  <c r="M208" i="119"/>
  <c r="L208" i="119" s="1"/>
  <c r="K208" i="119" s="1"/>
  <c r="J208" i="119" s="1"/>
  <c r="I208" i="119" s="1"/>
  <c r="H208" i="119" s="1"/>
  <c r="P319" i="119" l="1"/>
  <c r="O319" i="119" s="1"/>
  <c r="N319" i="119" s="1"/>
  <c r="AM1123" i="119"/>
  <c r="AL1123" i="119"/>
  <c r="AL1034" i="119"/>
  <c r="AK1034" i="119" s="1"/>
  <c r="AJ1034" i="119" s="1"/>
  <c r="AA683" i="119"/>
  <c r="V523" i="119"/>
  <c r="Z616" i="119"/>
  <c r="Y616" i="119" s="1"/>
  <c r="T439" i="119"/>
  <c r="P341" i="119"/>
  <c r="O341" i="119" s="1"/>
  <c r="F179" i="119"/>
  <c r="V494" i="119"/>
  <c r="U494" i="119" s="1"/>
  <c r="K220" i="130"/>
  <c r="R337" i="130"/>
  <c r="Q337" i="130" s="1"/>
  <c r="P337" i="130" s="1"/>
  <c r="O337" i="130" s="1"/>
  <c r="N337" i="130" s="1"/>
  <c r="M337" i="130" s="1"/>
  <c r="L337" i="130" s="1"/>
  <c r="K337" i="130" s="1"/>
  <c r="Z645" i="130"/>
  <c r="Z647" i="130"/>
  <c r="Y647" i="130" s="1"/>
  <c r="X647" i="130" s="1"/>
  <c r="M219" i="130"/>
  <c r="L219" i="130" s="1"/>
  <c r="K219" i="130" s="1"/>
  <c r="U59" i="130"/>
  <c r="U359" i="130"/>
  <c r="T359" i="130" s="1"/>
  <c r="S359" i="130" s="1"/>
  <c r="R359" i="130" s="1"/>
  <c r="Q359" i="130" s="1"/>
  <c r="P359" i="130" s="1"/>
  <c r="O359" i="130" s="1"/>
  <c r="N359" i="130" s="1"/>
  <c r="M359" i="130" s="1"/>
  <c r="L359" i="130" s="1"/>
  <c r="K359" i="130" s="1"/>
  <c r="X62" i="130"/>
  <c r="X434" i="130"/>
  <c r="W434" i="130" s="1"/>
  <c r="V434" i="130" s="1"/>
  <c r="U434" i="130" s="1"/>
  <c r="R490" i="130"/>
  <c r="Y518" i="130"/>
  <c r="Y519" i="130"/>
  <c r="AH72" i="130"/>
  <c r="AH749" i="130"/>
  <c r="AG749" i="130" s="1"/>
  <c r="AF749" i="130" s="1"/>
  <c r="AE749" i="130" s="1"/>
  <c r="AD749" i="130" s="1"/>
  <c r="AA65" i="130"/>
  <c r="AA518" i="130"/>
  <c r="Z518" i="130" s="1"/>
  <c r="V581" i="130"/>
  <c r="U581" i="130" s="1"/>
  <c r="AA679" i="130"/>
  <c r="Z679" i="130" s="1"/>
  <c r="Y679" i="130" s="1"/>
  <c r="X679" i="130" s="1"/>
  <c r="W679" i="130" s="1"/>
  <c r="P408" i="130"/>
  <c r="P409" i="130"/>
  <c r="O409" i="130" s="1"/>
  <c r="N409" i="130" s="1"/>
  <c r="AB66" i="130"/>
  <c r="AB548" i="130"/>
  <c r="AA548" i="130" s="1"/>
  <c r="Z548" i="130" s="1"/>
  <c r="Y548" i="130" s="1"/>
  <c r="X548" i="130" s="1"/>
  <c r="W548" i="130" s="1"/>
  <c r="AK75" i="130"/>
  <c r="AK863" i="130"/>
  <c r="AJ863" i="130" s="1"/>
  <c r="AI863" i="130" s="1"/>
  <c r="AH863" i="130" s="1"/>
  <c r="AG863" i="130" s="1"/>
  <c r="AF863" i="130" s="1"/>
  <c r="AE863" i="130" s="1"/>
  <c r="AD863" i="130" s="1"/>
  <c r="AC863" i="130" s="1"/>
  <c r="AF70" i="130"/>
  <c r="AF678" i="130"/>
  <c r="AE678" i="130" s="1"/>
  <c r="AD678" i="130" s="1"/>
  <c r="AC678" i="130" s="1"/>
  <c r="AB678" i="130" s="1"/>
  <c r="AA678" i="130" s="1"/>
  <c r="Z678" i="130" s="1"/>
  <c r="AE751" i="130"/>
  <c r="AD751" i="130" s="1"/>
  <c r="AC751" i="130" s="1"/>
  <c r="AB751" i="130" s="1"/>
  <c r="AA751" i="130" s="1"/>
  <c r="Z751" i="130" s="1"/>
  <c r="W61" i="130"/>
  <c r="W408" i="130"/>
  <c r="V408" i="130" s="1"/>
  <c r="U408" i="130" s="1"/>
  <c r="T408" i="130" s="1"/>
  <c r="S408" i="130" s="1"/>
  <c r="R408" i="130" s="1"/>
  <c r="Q408" i="130" s="1"/>
  <c r="AA580" i="130"/>
  <c r="Z580" i="130" s="1"/>
  <c r="Y580" i="130" s="1"/>
  <c r="X580" i="130" s="1"/>
  <c r="W580" i="130" s="1"/>
  <c r="V580" i="130" s="1"/>
  <c r="U580" i="130" s="1"/>
  <c r="T580" i="130" s="1"/>
  <c r="V549" i="130"/>
  <c r="V550" i="130"/>
  <c r="AI73" i="130"/>
  <c r="AI786" i="130"/>
  <c r="AH786" i="130" s="1"/>
  <c r="AG786" i="130" s="1"/>
  <c r="AF786" i="130" s="1"/>
  <c r="AE786" i="130" s="1"/>
  <c r="AD786" i="130" s="1"/>
  <c r="Q55" i="130"/>
  <c r="Q273" i="130"/>
  <c r="P273" i="130" s="1"/>
  <c r="O273" i="130" s="1"/>
  <c r="N273" i="130" s="1"/>
  <c r="M273" i="130" s="1"/>
  <c r="L273" i="130" s="1"/>
  <c r="K273" i="130" s="1"/>
  <c r="J273" i="130" s="1"/>
  <c r="I273" i="130" s="1"/>
  <c r="H273" i="130" s="1"/>
  <c r="G273" i="130" s="1"/>
  <c r="V548" i="130"/>
  <c r="P54" i="130"/>
  <c r="P254" i="130"/>
  <c r="O254" i="130" s="1"/>
  <c r="N254" i="130" s="1"/>
  <c r="M254" i="130" s="1"/>
  <c r="L254" i="130" s="1"/>
  <c r="K254" i="130" s="1"/>
  <c r="J254" i="130" s="1"/>
  <c r="I254" i="130" s="1"/>
  <c r="H254" i="130" s="1"/>
  <c r="G254" i="130" s="1"/>
  <c r="F254" i="130" s="1"/>
  <c r="AC67" i="130"/>
  <c r="AC579" i="130"/>
  <c r="AB579" i="130" s="1"/>
  <c r="AA579" i="130" s="1"/>
  <c r="Z579" i="130" s="1"/>
  <c r="Y579" i="130" s="1"/>
  <c r="X579" i="130" s="1"/>
  <c r="W579" i="130" s="1"/>
  <c r="V579" i="130" s="1"/>
  <c r="U579" i="130" s="1"/>
  <c r="T579" i="130" s="1"/>
  <c r="S579" i="130" s="1"/>
  <c r="U463" i="130"/>
  <c r="U464" i="130"/>
  <c r="T464" i="130" s="1"/>
  <c r="S464" i="130" s="1"/>
  <c r="R464" i="130" s="1"/>
  <c r="X680" i="130"/>
  <c r="T58" i="130"/>
  <c r="T336" i="130"/>
  <c r="S336" i="130" s="1"/>
  <c r="R336" i="130" s="1"/>
  <c r="Q336" i="130" s="1"/>
  <c r="P336" i="130" s="1"/>
  <c r="O336" i="130" s="1"/>
  <c r="N336" i="130" s="1"/>
  <c r="M336" i="130" s="1"/>
  <c r="L336" i="130" s="1"/>
  <c r="K336" i="130" s="1"/>
  <c r="J336" i="130" s="1"/>
  <c r="AD68" i="130"/>
  <c r="AD611" i="130"/>
  <c r="AC611" i="130" s="1"/>
  <c r="S57" i="130"/>
  <c r="S314" i="130"/>
  <c r="R314" i="130" s="1"/>
  <c r="Q314" i="130" s="1"/>
  <c r="P314" i="130" s="1"/>
  <c r="O314" i="130" s="1"/>
  <c r="N314" i="130" s="1"/>
  <c r="M314" i="130" s="1"/>
  <c r="L314" i="130" s="1"/>
  <c r="K314" i="130" s="1"/>
  <c r="J314" i="130" s="1"/>
  <c r="I314" i="130" s="1"/>
  <c r="O53" i="130"/>
  <c r="O235" i="130" s="1"/>
  <c r="O236" i="130"/>
  <c r="N236" i="130" s="1"/>
  <c r="M236" i="130" s="1"/>
  <c r="L236" i="130" s="1"/>
  <c r="K236" i="130" s="1"/>
  <c r="J236" i="130" s="1"/>
  <c r="I236" i="130" s="1"/>
  <c r="H236" i="130" s="1"/>
  <c r="G236" i="130" s="1"/>
  <c r="F236" i="130" s="1"/>
  <c r="E236" i="130" s="1"/>
  <c r="P384" i="130"/>
  <c r="O384" i="130" s="1"/>
  <c r="N384" i="130" s="1"/>
  <c r="M384" i="130" s="1"/>
  <c r="AH825" i="130"/>
  <c r="AG825" i="130" s="1"/>
  <c r="AF825" i="130" s="1"/>
  <c r="AE825" i="130" s="1"/>
  <c r="AD825" i="130" s="1"/>
  <c r="AC825" i="130" s="1"/>
  <c r="AB825" i="130" s="1"/>
  <c r="AA825" i="130" s="1"/>
  <c r="AG71" i="130"/>
  <c r="AG713" i="130"/>
  <c r="AF713" i="130" s="1"/>
  <c r="AE713" i="130" s="1"/>
  <c r="AD713" i="130" s="1"/>
  <c r="AC713" i="130" s="1"/>
  <c r="AB713" i="130" s="1"/>
  <c r="AA713" i="130" s="1"/>
  <c r="Z713" i="130" s="1"/>
  <c r="Y713" i="130" s="1"/>
  <c r="X713" i="130" s="1"/>
  <c r="W713" i="130" s="1"/>
  <c r="R56" i="130"/>
  <c r="R293" i="130"/>
  <c r="Q293" i="130" s="1"/>
  <c r="P293" i="130" s="1"/>
  <c r="O293" i="130" s="1"/>
  <c r="N293" i="130" s="1"/>
  <c r="M293" i="130" s="1"/>
  <c r="L293" i="130" s="1"/>
  <c r="K293" i="130" s="1"/>
  <c r="J293" i="130" s="1"/>
  <c r="I293" i="130" s="1"/>
  <c r="H293" i="130" s="1"/>
  <c r="AD787" i="130"/>
  <c r="AB611" i="130"/>
  <c r="AA611" i="130" s="1"/>
  <c r="Z611" i="130" s="1"/>
  <c r="Y611" i="130" s="1"/>
  <c r="X611" i="130" s="1"/>
  <c r="W611" i="130" s="1"/>
  <c r="V611" i="130" s="1"/>
  <c r="U611" i="130" s="1"/>
  <c r="T611" i="130" s="1"/>
  <c r="AB612" i="130"/>
  <c r="AA612" i="130" s="1"/>
  <c r="Z612" i="130" s="1"/>
  <c r="Y612" i="130" s="1"/>
  <c r="X612" i="130" s="1"/>
  <c r="W612" i="130" s="1"/>
  <c r="V612" i="130" s="1"/>
  <c r="U612" i="130" s="1"/>
  <c r="AE69" i="130"/>
  <c r="AE644" i="130"/>
  <c r="AD644" i="130" s="1"/>
  <c r="AC644" i="130" s="1"/>
  <c r="AB644" i="130" s="1"/>
  <c r="AA644" i="130" s="1"/>
  <c r="Z644" i="130" s="1"/>
  <c r="Y644" i="130" s="1"/>
  <c r="U462" i="130"/>
  <c r="AJ74" i="130"/>
  <c r="AJ824" i="130"/>
  <c r="AI824" i="130" s="1"/>
  <c r="AH824" i="130" s="1"/>
  <c r="AG824" i="130" s="1"/>
  <c r="Z64" i="130"/>
  <c r="Z489" i="130"/>
  <c r="Y489" i="130" s="1"/>
  <c r="X489" i="130" s="1"/>
  <c r="W489" i="130" s="1"/>
  <c r="V489" i="130" s="1"/>
  <c r="U489" i="130" s="1"/>
  <c r="T489" i="130" s="1"/>
  <c r="S489" i="130" s="1"/>
  <c r="R489" i="130" s="1"/>
  <c r="V60" i="130"/>
  <c r="V383" i="130"/>
  <c r="U383" i="130" s="1"/>
  <c r="T383" i="130" s="1"/>
  <c r="S383" i="130" s="1"/>
  <c r="R383" i="130" s="1"/>
  <c r="Q383" i="130" s="1"/>
  <c r="P383" i="130" s="1"/>
  <c r="O383" i="130" s="1"/>
  <c r="N383" i="130" s="1"/>
  <c r="M383" i="130" s="1"/>
  <c r="L383" i="130" s="1"/>
  <c r="Z646" i="130"/>
  <c r="Y646" i="130" s="1"/>
  <c r="X646" i="130" s="1"/>
  <c r="W646" i="130" s="1"/>
  <c r="Y63" i="130"/>
  <c r="Y461" i="130"/>
  <c r="X461" i="130" s="1"/>
  <c r="W461" i="130" s="1"/>
  <c r="V461" i="130" s="1"/>
  <c r="U461" i="130" s="1"/>
  <c r="AL1078" i="119"/>
  <c r="AK1078" i="119" s="1"/>
  <c r="D3626" i="132"/>
  <c r="G3627" i="132"/>
  <c r="D3809" i="132"/>
  <c r="G3810" i="132"/>
  <c r="C3888" i="132"/>
  <c r="S20" i="130"/>
  <c r="S40" i="130" s="1"/>
  <c r="R51" i="130"/>
  <c r="R1141" i="130" s="1"/>
  <c r="R1205" i="130" s="1"/>
  <c r="R19" i="130"/>
  <c r="R28" i="130" s="1"/>
  <c r="R18" i="130"/>
  <c r="Q41" i="130"/>
  <c r="Q42" i="130" s="1"/>
  <c r="Q50" i="130"/>
  <c r="T270" i="130" s="1"/>
  <c r="Z649" i="119"/>
  <c r="M241" i="119"/>
  <c r="L241" i="119" s="1"/>
  <c r="K241" i="119" s="1"/>
  <c r="J241" i="119" s="1"/>
  <c r="O278" i="119"/>
  <c r="N278" i="119" s="1"/>
  <c r="M278" i="119" s="1"/>
  <c r="L278" i="119" s="1"/>
  <c r="U466" i="119"/>
  <c r="T466" i="119" s="1"/>
  <c r="Y584" i="119"/>
  <c r="X584" i="119" s="1"/>
  <c r="K18" i="119"/>
  <c r="K23" i="119"/>
  <c r="S439" i="119"/>
  <c r="AJ991" i="119"/>
  <c r="AI991" i="119" s="1"/>
  <c r="S413" i="119"/>
  <c r="R413" i="119" s="1"/>
  <c r="AG868" i="119"/>
  <c r="AF868" i="119" s="1"/>
  <c r="X66" i="119"/>
  <c r="X438" i="119"/>
  <c r="W438" i="119" s="1"/>
  <c r="V438" i="119" s="1"/>
  <c r="U438" i="119" s="1"/>
  <c r="T438" i="119" s="1"/>
  <c r="S438" i="119" s="1"/>
  <c r="Z553" i="119"/>
  <c r="Y553" i="119" s="1"/>
  <c r="X553" i="119" s="1"/>
  <c r="W553" i="119" s="1"/>
  <c r="Y67" i="119"/>
  <c r="Y465" i="119"/>
  <c r="X465" i="119" s="1"/>
  <c r="W465" i="119" s="1"/>
  <c r="V465" i="119" s="1"/>
  <c r="U465" i="119" s="1"/>
  <c r="Z68" i="119"/>
  <c r="Z493" i="119"/>
  <c r="Y493" i="119" s="1"/>
  <c r="X493" i="119" s="1"/>
  <c r="W493" i="119" s="1"/>
  <c r="V493" i="119" s="1"/>
  <c r="AA69" i="119"/>
  <c r="AA522" i="119"/>
  <c r="AB70" i="119"/>
  <c r="AB552" i="119"/>
  <c r="AA552" i="119" s="1"/>
  <c r="Z552" i="119" s="1"/>
  <c r="AC71" i="119"/>
  <c r="AC583" i="119"/>
  <c r="AB583" i="119" s="1"/>
  <c r="AD72" i="119"/>
  <c r="AD615" i="119"/>
  <c r="AC615" i="119" s="1"/>
  <c r="AE73" i="119"/>
  <c r="AE648" i="119"/>
  <c r="AD648" i="119" s="1"/>
  <c r="AC648" i="119" s="1"/>
  <c r="AB648" i="119" s="1"/>
  <c r="AA648" i="119" s="1"/>
  <c r="Z648" i="119" s="1"/>
  <c r="AF74" i="119"/>
  <c r="AF682" i="119"/>
  <c r="AE682" i="119" s="1"/>
  <c r="AD682" i="119" s="1"/>
  <c r="AC682" i="119" s="1"/>
  <c r="AB682" i="119" s="1"/>
  <c r="AA682" i="119" s="1"/>
  <c r="Z682" i="119" s="1"/>
  <c r="AG75" i="119"/>
  <c r="AG717" i="119"/>
  <c r="AF717" i="119" s="1"/>
  <c r="AE717" i="119" s="1"/>
  <c r="AD717" i="119" s="1"/>
  <c r="AC717" i="119" s="1"/>
  <c r="AB717" i="119" s="1"/>
  <c r="AA717" i="119" s="1"/>
  <c r="AF754" i="119"/>
  <c r="AE754" i="119" s="1"/>
  <c r="AD754" i="119" s="1"/>
  <c r="AC754" i="119" s="1"/>
  <c r="AH76" i="119"/>
  <c r="AH753" i="119"/>
  <c r="AG753" i="119" s="1"/>
  <c r="AF753" i="119" s="1"/>
  <c r="AH791" i="119"/>
  <c r="AG791" i="119" s="1"/>
  <c r="AF791" i="119" s="1"/>
  <c r="AE791" i="119" s="1"/>
  <c r="AD791" i="119" s="1"/>
  <c r="AI77" i="119"/>
  <c r="AI790" i="119"/>
  <c r="AH790" i="119" s="1"/>
  <c r="AJ78" i="119"/>
  <c r="AJ828" i="119"/>
  <c r="AI828" i="119" s="1"/>
  <c r="AH828" i="119" s="1"/>
  <c r="AG828" i="119" s="1"/>
  <c r="AF828" i="119" s="1"/>
  <c r="AE828" i="119" s="1"/>
  <c r="AD828" i="119" s="1"/>
  <c r="AK79" i="119"/>
  <c r="AK867" i="119"/>
  <c r="AJ867" i="119" s="1"/>
  <c r="AI867" i="119" s="1"/>
  <c r="AH867" i="119" s="1"/>
  <c r="AG867" i="119" s="1"/>
  <c r="AM81" i="119"/>
  <c r="AL908" i="119"/>
  <c r="AK908" i="119" s="1"/>
  <c r="AJ908" i="119" s="1"/>
  <c r="AJ909" i="119"/>
  <c r="AI909" i="119" s="1"/>
  <c r="AH909" i="119" s="1"/>
  <c r="AO83" i="119"/>
  <c r="AO1033" i="119"/>
  <c r="AN1033" i="119" s="1"/>
  <c r="AM1033" i="119" s="1"/>
  <c r="AL1033" i="119" s="1"/>
  <c r="AK1033" i="119" s="1"/>
  <c r="AN82" i="119"/>
  <c r="AM949" i="119"/>
  <c r="AL949" i="119" s="1"/>
  <c r="AK949" i="119" s="1"/>
  <c r="AJ949" i="119" s="1"/>
  <c r="AI949" i="119" s="1"/>
  <c r="AH949" i="119" s="1"/>
  <c r="AN990" i="119"/>
  <c r="AM990" i="119" s="1"/>
  <c r="AL990" i="119" s="1"/>
  <c r="AK990" i="119" s="1"/>
  <c r="AJ990" i="119" s="1"/>
  <c r="AP84" i="119"/>
  <c r="AP1077" i="119"/>
  <c r="AO1077" i="119" s="1"/>
  <c r="AN1077" i="119" s="1"/>
  <c r="AM1077" i="119" s="1"/>
  <c r="AL1077" i="119" s="1"/>
  <c r="AQ85" i="119"/>
  <c r="AQ1122" i="119"/>
  <c r="AP1122" i="119" s="1"/>
  <c r="AO1122" i="119" s="1"/>
  <c r="AN1122" i="119" s="1"/>
  <c r="AM1122" i="119" s="1"/>
  <c r="AL1122" i="119" s="1"/>
  <c r="AK1122" i="119" s="1"/>
  <c r="L20" i="119"/>
  <c r="K19" i="119"/>
  <c r="K28" i="119" s="1"/>
  <c r="K51" i="119"/>
  <c r="K1141" i="119" s="1"/>
  <c r="K1205" i="119" s="1"/>
  <c r="S61" i="119"/>
  <c r="S318" i="119"/>
  <c r="R318" i="119" s="1"/>
  <c r="Q318" i="119" s="1"/>
  <c r="P318" i="119" s="1"/>
  <c r="O318" i="119" s="1"/>
  <c r="N318" i="119" s="1"/>
  <c r="M318" i="119" s="1"/>
  <c r="Q277" i="119"/>
  <c r="P277" i="119" s="1"/>
  <c r="O277" i="119" s="1"/>
  <c r="Q59" i="119"/>
  <c r="V387" i="119"/>
  <c r="U387" i="119" s="1"/>
  <c r="T387" i="119" s="1"/>
  <c r="S387" i="119" s="1"/>
  <c r="R387" i="119" s="1"/>
  <c r="Q387" i="119" s="1"/>
  <c r="P387" i="119" s="1"/>
  <c r="V64" i="119"/>
  <c r="M55" i="119"/>
  <c r="M207" i="119"/>
  <c r="L207" i="119" s="1"/>
  <c r="K207" i="119" s="1"/>
  <c r="J207" i="119" s="1"/>
  <c r="I207" i="119" s="1"/>
  <c r="H207" i="119" s="1"/>
  <c r="G207" i="119" s="1"/>
  <c r="K53" i="119"/>
  <c r="K177" i="119" s="1"/>
  <c r="K178" i="119"/>
  <c r="J178" i="119" s="1"/>
  <c r="I178" i="119" s="1"/>
  <c r="H178" i="119" s="1"/>
  <c r="G178" i="119" s="1"/>
  <c r="F178" i="119" s="1"/>
  <c r="I165" i="119"/>
  <c r="H165" i="119" s="1"/>
  <c r="G165" i="119" s="1"/>
  <c r="F165" i="119" s="1"/>
  <c r="E165" i="119" s="1"/>
  <c r="U63" i="119"/>
  <c r="U363" i="119"/>
  <c r="T363" i="119" s="1"/>
  <c r="S363" i="119" s="1"/>
  <c r="R363" i="119" s="1"/>
  <c r="Q363" i="119" s="1"/>
  <c r="P363" i="119" s="1"/>
  <c r="O363" i="119" s="1"/>
  <c r="R60" i="119"/>
  <c r="R297" i="119"/>
  <c r="Q297" i="119" s="1"/>
  <c r="P297" i="119" s="1"/>
  <c r="O297" i="119" s="1"/>
  <c r="N297" i="119" s="1"/>
  <c r="M297" i="119" s="1"/>
  <c r="L297" i="119" s="1"/>
  <c r="L54" i="119"/>
  <c r="L192" i="119"/>
  <c r="K192" i="119" s="1"/>
  <c r="J192" i="119" s="1"/>
  <c r="I192" i="119" s="1"/>
  <c r="H192" i="119" s="1"/>
  <c r="G192" i="119" s="1"/>
  <c r="F192" i="119" s="1"/>
  <c r="P258" i="119"/>
  <c r="O258" i="119" s="1"/>
  <c r="N258" i="119" s="1"/>
  <c r="M258" i="119" s="1"/>
  <c r="L258" i="119" s="1"/>
  <c r="K258" i="119" s="1"/>
  <c r="J258" i="119" s="1"/>
  <c r="P58" i="119"/>
  <c r="O57" i="119"/>
  <c r="O240" i="119"/>
  <c r="N240" i="119" s="1"/>
  <c r="M240" i="119" s="1"/>
  <c r="T62" i="119"/>
  <c r="T340" i="119"/>
  <c r="S340" i="119" s="1"/>
  <c r="R340" i="119" s="1"/>
  <c r="Q340" i="119" s="1"/>
  <c r="P340" i="119" s="1"/>
  <c r="N56" i="119"/>
  <c r="N223" i="119"/>
  <c r="M223" i="119" s="1"/>
  <c r="L223" i="119" s="1"/>
  <c r="K223" i="119" s="1"/>
  <c r="J223" i="119" s="1"/>
  <c r="I223" i="119" s="1"/>
  <c r="H223" i="119" s="1"/>
  <c r="W412" i="119"/>
  <c r="V412" i="119" s="1"/>
  <c r="U412" i="119" s="1"/>
  <c r="T412" i="119" s="1"/>
  <c r="S412" i="119" s="1"/>
  <c r="W65" i="119"/>
  <c r="R412" i="119" l="1"/>
  <c r="Q412" i="119" s="1"/>
  <c r="E178" i="119"/>
  <c r="U493" i="119"/>
  <c r="T493" i="119" s="1"/>
  <c r="O340" i="119"/>
  <c r="AK1077" i="119"/>
  <c r="AJ1033" i="119"/>
  <c r="AJ1077" i="119"/>
  <c r="AI990" i="119"/>
  <c r="AH990" i="119"/>
  <c r="N340" i="119"/>
  <c r="L240" i="119"/>
  <c r="K240" i="119" s="1"/>
  <c r="J240" i="119" s="1"/>
  <c r="I240" i="119" s="1"/>
  <c r="AI1033" i="119"/>
  <c r="N277" i="119"/>
  <c r="M277" i="119" s="1"/>
  <c r="L277" i="119" s="1"/>
  <c r="K277" i="119" s="1"/>
  <c r="Y648" i="119"/>
  <c r="Y678" i="130"/>
  <c r="X678" i="130" s="1"/>
  <c r="W678" i="130" s="1"/>
  <c r="V678" i="130" s="1"/>
  <c r="AF823" i="130"/>
  <c r="AF824" i="130"/>
  <c r="AE824" i="130" s="1"/>
  <c r="AD824" i="130" s="1"/>
  <c r="AC824" i="130" s="1"/>
  <c r="AB824" i="130" s="1"/>
  <c r="AA824" i="130" s="1"/>
  <c r="Z824" i="130" s="1"/>
  <c r="R55" i="130"/>
  <c r="R292" i="130"/>
  <c r="Q292" i="130" s="1"/>
  <c r="P292" i="130" s="1"/>
  <c r="O292" i="130" s="1"/>
  <c r="N292" i="130" s="1"/>
  <c r="M292" i="130" s="1"/>
  <c r="AD750" i="130"/>
  <c r="AC750" i="130" s="1"/>
  <c r="AB750" i="130" s="1"/>
  <c r="AA750" i="130" s="1"/>
  <c r="Z750" i="130" s="1"/>
  <c r="Y750" i="130" s="1"/>
  <c r="AF69" i="130"/>
  <c r="AF677" i="130"/>
  <c r="AE677" i="130" s="1"/>
  <c r="AD677" i="130" s="1"/>
  <c r="AC677" i="130" s="1"/>
  <c r="AB677" i="130" s="1"/>
  <c r="V59" i="130"/>
  <c r="V382" i="130"/>
  <c r="U382" i="130" s="1"/>
  <c r="AB862" i="130"/>
  <c r="AB863" i="130"/>
  <c r="AA863" i="130" s="1"/>
  <c r="Q489" i="130"/>
  <c r="Q490" i="130"/>
  <c r="P489" i="130" s="1"/>
  <c r="P53" i="130"/>
  <c r="P252" i="130" s="1"/>
  <c r="P253" i="130"/>
  <c r="O253" i="130" s="1"/>
  <c r="N253" i="130" s="1"/>
  <c r="M253" i="130" s="1"/>
  <c r="L253" i="130" s="1"/>
  <c r="K253" i="130" s="1"/>
  <c r="J253" i="130" s="1"/>
  <c r="I253" i="130" s="1"/>
  <c r="H253" i="130" s="1"/>
  <c r="G253" i="130" s="1"/>
  <c r="F253" i="130" s="1"/>
  <c r="E253" i="130" s="1"/>
  <c r="AK74" i="130"/>
  <c r="AK862" i="130"/>
  <c r="AJ862" i="130" s="1"/>
  <c r="AI862" i="130" s="1"/>
  <c r="AH862" i="130" s="1"/>
  <c r="AG862" i="130" s="1"/>
  <c r="AF862" i="130" s="1"/>
  <c r="AE862" i="130" s="1"/>
  <c r="AD862" i="130" s="1"/>
  <c r="AC862" i="130" s="1"/>
  <c r="T434" i="130"/>
  <c r="S434" i="130" s="1"/>
  <c r="R434" i="130" s="1"/>
  <c r="Q434" i="130" s="1"/>
  <c r="P434" i="130" s="1"/>
  <c r="O434" i="130" s="1"/>
  <c r="N434" i="130" s="1"/>
  <c r="Z63" i="130"/>
  <c r="Z488" i="130"/>
  <c r="Y488" i="130" s="1"/>
  <c r="X488" i="130" s="1"/>
  <c r="W488" i="130" s="1"/>
  <c r="V488" i="130" s="1"/>
  <c r="U488" i="130" s="1"/>
  <c r="T488" i="130" s="1"/>
  <c r="S488" i="130" s="1"/>
  <c r="R488" i="130" s="1"/>
  <c r="X61" i="130"/>
  <c r="X433" i="130"/>
  <c r="W433" i="130" s="1"/>
  <c r="V433" i="130" s="1"/>
  <c r="U433" i="130" s="1"/>
  <c r="T433" i="130" s="1"/>
  <c r="S433" i="130" s="1"/>
  <c r="R433" i="130" s="1"/>
  <c r="Q433" i="130" s="1"/>
  <c r="P433" i="130" s="1"/>
  <c r="O433" i="130" s="1"/>
  <c r="N433" i="130" s="1"/>
  <c r="M433" i="130" s="1"/>
  <c r="AB65" i="130"/>
  <c r="AB547" i="130"/>
  <c r="AA547" i="130" s="1"/>
  <c r="Z547" i="130" s="1"/>
  <c r="Y547" i="130" s="1"/>
  <c r="X547" i="130" s="1"/>
  <c r="W547" i="130" s="1"/>
  <c r="V547" i="130" s="1"/>
  <c r="U547" i="130" s="1"/>
  <c r="T547" i="130" s="1"/>
  <c r="T462" i="130"/>
  <c r="S462" i="130" s="1"/>
  <c r="R462" i="130" s="1"/>
  <c r="Q462" i="130" s="1"/>
  <c r="P462" i="130" s="1"/>
  <c r="T463" i="130"/>
  <c r="S463" i="130" s="1"/>
  <c r="R463" i="130" s="1"/>
  <c r="Q463" i="130" s="1"/>
  <c r="AC66" i="130"/>
  <c r="AC578" i="130"/>
  <c r="AB578" i="130" s="1"/>
  <c r="AA578" i="130" s="1"/>
  <c r="Z578" i="130" s="1"/>
  <c r="Y578" i="130" s="1"/>
  <c r="X578" i="130" s="1"/>
  <c r="W578" i="130" s="1"/>
  <c r="V578" i="130" s="1"/>
  <c r="U578" i="130" s="1"/>
  <c r="T578" i="130" s="1"/>
  <c r="S578" i="130" s="1"/>
  <c r="AJ73" i="130"/>
  <c r="AJ823" i="130"/>
  <c r="AI823" i="130" s="1"/>
  <c r="AH823" i="130" s="1"/>
  <c r="AG823" i="130" s="1"/>
  <c r="N235" i="130"/>
  <c r="M235" i="130" s="1"/>
  <c r="L235" i="130" s="1"/>
  <c r="K235" i="130" s="1"/>
  <c r="J235" i="130" s="1"/>
  <c r="I235" i="130" s="1"/>
  <c r="H235" i="130" s="1"/>
  <c r="G235" i="130" s="1"/>
  <c r="F235" i="130" s="1"/>
  <c r="E235" i="130" s="1"/>
  <c r="Q54" i="130"/>
  <c r="Q272" i="130"/>
  <c r="P272" i="130" s="1"/>
  <c r="O272" i="130" s="1"/>
  <c r="N272" i="130" s="1"/>
  <c r="M272" i="130" s="1"/>
  <c r="L272" i="130" s="1"/>
  <c r="K272" i="130" s="1"/>
  <c r="J272" i="130" s="1"/>
  <c r="I272" i="130" s="1"/>
  <c r="H272" i="130" s="1"/>
  <c r="G272" i="130" s="1"/>
  <c r="F272" i="130" s="1"/>
  <c r="U58" i="130"/>
  <c r="U358" i="130"/>
  <c r="T358" i="130" s="1"/>
  <c r="S358" i="130" s="1"/>
  <c r="R358" i="130" s="1"/>
  <c r="Q358" i="130" s="1"/>
  <c r="P358" i="130" s="1"/>
  <c r="O358" i="130" s="1"/>
  <c r="N358" i="130" s="1"/>
  <c r="M358" i="130" s="1"/>
  <c r="L358" i="130" s="1"/>
  <c r="K358" i="130" s="1"/>
  <c r="J358" i="130" s="1"/>
  <c r="O408" i="130"/>
  <c r="N408" i="130" s="1"/>
  <c r="M408" i="130" s="1"/>
  <c r="S56" i="130"/>
  <c r="S313" i="130"/>
  <c r="R313" i="130" s="1"/>
  <c r="Q313" i="130" s="1"/>
  <c r="P313" i="130" s="1"/>
  <c r="O313" i="130" s="1"/>
  <c r="N313" i="130" s="1"/>
  <c r="M313" i="130" s="1"/>
  <c r="L313" i="130" s="1"/>
  <c r="K313" i="130" s="1"/>
  <c r="J313" i="130" s="1"/>
  <c r="I313" i="130" s="1"/>
  <c r="H313" i="130" s="1"/>
  <c r="AI72" i="130"/>
  <c r="AI785" i="130"/>
  <c r="AH785" i="130" s="1"/>
  <c r="AG785" i="130" s="1"/>
  <c r="AF785" i="130" s="1"/>
  <c r="AE785" i="130" s="1"/>
  <c r="AD785" i="130" s="1"/>
  <c r="AC785" i="130" s="1"/>
  <c r="AB785" i="130" s="1"/>
  <c r="AE68" i="130"/>
  <c r="AE643" i="130"/>
  <c r="AD643" i="130" s="1"/>
  <c r="AC643" i="130" s="1"/>
  <c r="AB643" i="130" s="1"/>
  <c r="AA643" i="130" s="1"/>
  <c r="Z643" i="130" s="1"/>
  <c r="Y643" i="130" s="1"/>
  <c r="X643" i="130" s="1"/>
  <c r="U549" i="130"/>
  <c r="U550" i="130"/>
  <c r="T550" i="130" s="1"/>
  <c r="Y645" i="130"/>
  <c r="X645" i="130" s="1"/>
  <c r="W645" i="130" s="1"/>
  <c r="V645" i="130" s="1"/>
  <c r="AD67" i="130"/>
  <c r="AD610" i="130"/>
  <c r="AC610" i="130" s="1"/>
  <c r="AB610" i="130" s="1"/>
  <c r="AA610" i="130" s="1"/>
  <c r="Z610" i="130" s="1"/>
  <c r="Y610" i="130" s="1"/>
  <c r="X610" i="130" s="1"/>
  <c r="W610" i="130" s="1"/>
  <c r="V610" i="130" s="1"/>
  <c r="U610" i="130" s="1"/>
  <c r="T610" i="130" s="1"/>
  <c r="S610" i="130" s="1"/>
  <c r="U548" i="130"/>
  <c r="X518" i="130"/>
  <c r="X519" i="130"/>
  <c r="AC786" i="130"/>
  <c r="AC787" i="130"/>
  <c r="AB787" i="130" s="1"/>
  <c r="AA787" i="130" s="1"/>
  <c r="Z787" i="130" s="1"/>
  <c r="T57" i="130"/>
  <c r="T335" i="130"/>
  <c r="S335" i="130" s="1"/>
  <c r="R335" i="130" s="1"/>
  <c r="Q335" i="130" s="1"/>
  <c r="P335" i="130" s="1"/>
  <c r="O335" i="130" s="1"/>
  <c r="N335" i="130" s="1"/>
  <c r="M335" i="130" s="1"/>
  <c r="L335" i="130" s="1"/>
  <c r="K335" i="130" s="1"/>
  <c r="J335" i="130" s="1"/>
  <c r="I335" i="130" s="1"/>
  <c r="AA64" i="130"/>
  <c r="AA517" i="130"/>
  <c r="Z517" i="130" s="1"/>
  <c r="Y517" i="130" s="1"/>
  <c r="X517" i="130" s="1"/>
  <c r="T461" i="130"/>
  <c r="S461" i="130" s="1"/>
  <c r="R461" i="130" s="1"/>
  <c r="Q461" i="130" s="1"/>
  <c r="P461" i="130" s="1"/>
  <c r="O461" i="130" s="1"/>
  <c r="AC749" i="130"/>
  <c r="AB749" i="130" s="1"/>
  <c r="AA749" i="130" s="1"/>
  <c r="Z749" i="130" s="1"/>
  <c r="Y749" i="130" s="1"/>
  <c r="X749" i="130" s="1"/>
  <c r="J219" i="130"/>
  <c r="J220" i="130"/>
  <c r="AG70" i="130"/>
  <c r="AG712" i="130"/>
  <c r="AF712" i="130" s="1"/>
  <c r="AE712" i="130" s="1"/>
  <c r="AD712" i="130" s="1"/>
  <c r="AC712" i="130" s="1"/>
  <c r="AB712" i="130" s="1"/>
  <c r="AA712" i="130" s="1"/>
  <c r="Z712" i="130" s="1"/>
  <c r="Y712" i="130" s="1"/>
  <c r="X712" i="130" s="1"/>
  <c r="W712" i="130" s="1"/>
  <c r="V712" i="130" s="1"/>
  <c r="Y62" i="130"/>
  <c r="Y460" i="130"/>
  <c r="X460" i="130" s="1"/>
  <c r="W460" i="130" s="1"/>
  <c r="V460" i="130" s="1"/>
  <c r="U460" i="130" s="1"/>
  <c r="T460" i="130" s="1"/>
  <c r="W60" i="130"/>
  <c r="W407" i="130"/>
  <c r="V407" i="130" s="1"/>
  <c r="U407" i="130" s="1"/>
  <c r="T407" i="130" s="1"/>
  <c r="S407" i="130" s="1"/>
  <c r="R407" i="130" s="1"/>
  <c r="Q407" i="130" s="1"/>
  <c r="P407" i="130" s="1"/>
  <c r="O407" i="130" s="1"/>
  <c r="N407" i="130" s="1"/>
  <c r="AH71" i="130"/>
  <c r="AH748" i="130"/>
  <c r="AG748" i="130" s="1"/>
  <c r="AF748" i="130" s="1"/>
  <c r="AE748" i="130" s="1"/>
  <c r="AD748" i="130" s="1"/>
  <c r="AC748" i="130" s="1"/>
  <c r="R438" i="119"/>
  <c r="D3625" i="132"/>
  <c r="G3626" i="132"/>
  <c r="D3808" i="132"/>
  <c r="G3809" i="132"/>
  <c r="C3889" i="132"/>
  <c r="R41" i="130"/>
  <c r="R42" i="130" s="1"/>
  <c r="R50" i="130"/>
  <c r="U289" i="130" s="1"/>
  <c r="T20" i="130"/>
  <c r="T40" i="130" s="1"/>
  <c r="S51" i="130"/>
  <c r="S1141" i="130" s="1"/>
  <c r="S1205" i="130" s="1"/>
  <c r="S19" i="130"/>
  <c r="S28" i="130" s="1"/>
  <c r="S18" i="130"/>
  <c r="T465" i="119"/>
  <c r="S465" i="119" s="1"/>
  <c r="AF867" i="119"/>
  <c r="AE867" i="119" s="1"/>
  <c r="L19" i="119"/>
  <c r="L28" i="119" s="1"/>
  <c r="L23" i="119"/>
  <c r="Y552" i="119"/>
  <c r="X552" i="119" s="1"/>
  <c r="W552" i="119" s="1"/>
  <c r="V552" i="119" s="1"/>
  <c r="X65" i="119"/>
  <c r="X437" i="119"/>
  <c r="W437" i="119" s="1"/>
  <c r="V437" i="119" s="1"/>
  <c r="U437" i="119" s="1"/>
  <c r="T437" i="119" s="1"/>
  <c r="S437" i="119" s="1"/>
  <c r="R437" i="119" s="1"/>
  <c r="Y66" i="119"/>
  <c r="Y464" i="119"/>
  <c r="X464" i="119" s="1"/>
  <c r="W464" i="119" s="1"/>
  <c r="V464" i="119" s="1"/>
  <c r="U464" i="119" s="1"/>
  <c r="T464" i="119" s="1"/>
  <c r="S464" i="119" s="1"/>
  <c r="R464" i="119" s="1"/>
  <c r="Z67" i="119"/>
  <c r="Z492" i="119"/>
  <c r="Y492" i="119" s="1"/>
  <c r="X492" i="119" s="1"/>
  <c r="W492" i="119" s="1"/>
  <c r="V492" i="119" s="1"/>
  <c r="U492" i="119" s="1"/>
  <c r="T492" i="119" s="1"/>
  <c r="S492" i="119" s="1"/>
  <c r="Z522" i="119"/>
  <c r="Y522" i="119" s="1"/>
  <c r="X522" i="119" s="1"/>
  <c r="W522" i="119" s="1"/>
  <c r="V522" i="119" s="1"/>
  <c r="U522" i="119" s="1"/>
  <c r="AA68" i="119"/>
  <c r="AA521" i="119"/>
  <c r="Z521" i="119" s="1"/>
  <c r="AB69" i="119"/>
  <c r="AB551" i="119"/>
  <c r="AA551" i="119" s="1"/>
  <c r="Z551" i="119" s="1"/>
  <c r="Y551" i="119" s="1"/>
  <c r="AA583" i="119"/>
  <c r="Z583" i="119" s="1"/>
  <c r="Y583" i="119" s="1"/>
  <c r="X583" i="119" s="1"/>
  <c r="W583" i="119" s="1"/>
  <c r="AC70" i="119"/>
  <c r="AC582" i="119"/>
  <c r="AB582" i="119" s="1"/>
  <c r="AA582" i="119" s="1"/>
  <c r="AB615" i="119"/>
  <c r="AA615" i="119" s="1"/>
  <c r="Z615" i="119" s="1"/>
  <c r="Y615" i="119" s="1"/>
  <c r="X615" i="119" s="1"/>
  <c r="AD71" i="119"/>
  <c r="AD614" i="119"/>
  <c r="AC614" i="119" s="1"/>
  <c r="AB614" i="119" s="1"/>
  <c r="AE72" i="119"/>
  <c r="AE647" i="119"/>
  <c r="AD647" i="119" s="1"/>
  <c r="AC647" i="119" s="1"/>
  <c r="AB647" i="119" s="1"/>
  <c r="AA647" i="119" s="1"/>
  <c r="Z647" i="119" s="1"/>
  <c r="Y647" i="119" s="1"/>
  <c r="AF73" i="119"/>
  <c r="AF681" i="119"/>
  <c r="AE681" i="119" s="1"/>
  <c r="AD681" i="119" s="1"/>
  <c r="AC681" i="119" s="1"/>
  <c r="AB681" i="119" s="1"/>
  <c r="AA681" i="119" s="1"/>
  <c r="Z681" i="119" s="1"/>
  <c r="Y681" i="119" s="1"/>
  <c r="AG74" i="119"/>
  <c r="AG716" i="119"/>
  <c r="AF716" i="119" s="1"/>
  <c r="AE716" i="119" s="1"/>
  <c r="AD716" i="119" s="1"/>
  <c r="AC716" i="119" s="1"/>
  <c r="AB716" i="119" s="1"/>
  <c r="AA716" i="119" s="1"/>
  <c r="Z716" i="119" s="1"/>
  <c r="AH75" i="119"/>
  <c r="AH752" i="119"/>
  <c r="AG752" i="119" s="1"/>
  <c r="AF752" i="119" s="1"/>
  <c r="AE752" i="119" s="1"/>
  <c r="AG790" i="119"/>
  <c r="AF790" i="119" s="1"/>
  <c r="AE790" i="119" s="1"/>
  <c r="AD790" i="119" s="1"/>
  <c r="AC790" i="119" s="1"/>
  <c r="AE753" i="119"/>
  <c r="AD753" i="119" s="1"/>
  <c r="AC753" i="119" s="1"/>
  <c r="AB753" i="119" s="1"/>
  <c r="AI76" i="119"/>
  <c r="AI789" i="119"/>
  <c r="AH789" i="119" s="1"/>
  <c r="AG789" i="119" s="1"/>
  <c r="AJ77" i="119"/>
  <c r="AJ827" i="119"/>
  <c r="AI827" i="119" s="1"/>
  <c r="AH827" i="119" s="1"/>
  <c r="AG827" i="119" s="1"/>
  <c r="AF827" i="119" s="1"/>
  <c r="AE827" i="119" s="1"/>
  <c r="AD827" i="119" s="1"/>
  <c r="AC827" i="119" s="1"/>
  <c r="AK78" i="119"/>
  <c r="AK866" i="119"/>
  <c r="AJ866" i="119" s="1"/>
  <c r="AI866" i="119" s="1"/>
  <c r="AH866" i="119" s="1"/>
  <c r="AG866" i="119" s="1"/>
  <c r="AF866" i="119" s="1"/>
  <c r="AI908" i="119"/>
  <c r="AH908" i="119" s="1"/>
  <c r="AG908" i="119" s="1"/>
  <c r="AM80" i="119"/>
  <c r="AL907" i="119"/>
  <c r="AK907" i="119" s="1"/>
  <c r="AJ907" i="119" s="1"/>
  <c r="AI907" i="119" s="1"/>
  <c r="AN81" i="119"/>
  <c r="AN989" i="119"/>
  <c r="AM989" i="119" s="1"/>
  <c r="AL989" i="119" s="1"/>
  <c r="AK989" i="119" s="1"/>
  <c r="AJ989" i="119" s="1"/>
  <c r="AI989" i="119" s="1"/>
  <c r="AH989" i="119" s="1"/>
  <c r="AG989" i="119" s="1"/>
  <c r="AM948" i="119"/>
  <c r="AL948" i="119" s="1"/>
  <c r="AK948" i="119" s="1"/>
  <c r="AJ948" i="119" s="1"/>
  <c r="AI948" i="119" s="1"/>
  <c r="AH948" i="119" s="1"/>
  <c r="AG948" i="119" s="1"/>
  <c r="AO82" i="119"/>
  <c r="AO1032" i="119"/>
  <c r="AN1032" i="119" s="1"/>
  <c r="AM1032" i="119" s="1"/>
  <c r="AL1032" i="119" s="1"/>
  <c r="AK1032" i="119" s="1"/>
  <c r="AJ1032" i="119" s="1"/>
  <c r="AI1032" i="119" s="1"/>
  <c r="AH1032" i="119" s="1"/>
  <c r="AP83" i="119"/>
  <c r="AP1076" i="119"/>
  <c r="AO1076" i="119" s="1"/>
  <c r="AN1076" i="119" s="1"/>
  <c r="AM1076" i="119" s="1"/>
  <c r="AL1076" i="119" s="1"/>
  <c r="AK1076" i="119" s="1"/>
  <c r="AJ1076" i="119" s="1"/>
  <c r="AI1076" i="119" s="1"/>
  <c r="AQ84" i="119"/>
  <c r="AQ1121" i="119"/>
  <c r="AP1121" i="119" s="1"/>
  <c r="AO1121" i="119" s="1"/>
  <c r="AN1121" i="119" s="1"/>
  <c r="AM1121" i="119" s="1"/>
  <c r="AL1121" i="119" s="1"/>
  <c r="AK1121" i="119" s="1"/>
  <c r="AJ1121" i="119" s="1"/>
  <c r="L51" i="119"/>
  <c r="L1141" i="119" s="1"/>
  <c r="L1205" i="119" s="1"/>
  <c r="L18" i="119"/>
  <c r="M20" i="119"/>
  <c r="R296" i="119"/>
  <c r="Q296" i="119" s="1"/>
  <c r="P296" i="119" s="1"/>
  <c r="O296" i="119" s="1"/>
  <c r="N296" i="119" s="1"/>
  <c r="M296" i="119" s="1"/>
  <c r="L296" i="119" s="1"/>
  <c r="K296" i="119" s="1"/>
  <c r="R59" i="119"/>
  <c r="M206" i="119"/>
  <c r="L206" i="119" s="1"/>
  <c r="K206" i="119" s="1"/>
  <c r="J206" i="119" s="1"/>
  <c r="I206" i="119" s="1"/>
  <c r="H206" i="119" s="1"/>
  <c r="G206" i="119" s="1"/>
  <c r="F206" i="119" s="1"/>
  <c r="M54" i="119"/>
  <c r="U62" i="119"/>
  <c r="U362" i="119"/>
  <c r="T362" i="119" s="1"/>
  <c r="S362" i="119" s="1"/>
  <c r="R362" i="119" s="1"/>
  <c r="Q362" i="119" s="1"/>
  <c r="P362" i="119" s="1"/>
  <c r="O362" i="119" s="1"/>
  <c r="N362" i="119" s="1"/>
  <c r="V386" i="119"/>
  <c r="U386" i="119" s="1"/>
  <c r="T386" i="119" s="1"/>
  <c r="S386" i="119" s="1"/>
  <c r="R386" i="119" s="1"/>
  <c r="Q386" i="119" s="1"/>
  <c r="P386" i="119" s="1"/>
  <c r="O386" i="119" s="1"/>
  <c r="V63" i="119"/>
  <c r="W411" i="119"/>
  <c r="V411" i="119" s="1"/>
  <c r="U411" i="119" s="1"/>
  <c r="T411" i="119" s="1"/>
  <c r="S411" i="119" s="1"/>
  <c r="R411" i="119" s="1"/>
  <c r="Q411" i="119" s="1"/>
  <c r="P411" i="119" s="1"/>
  <c r="W64" i="119"/>
  <c r="Q58" i="119"/>
  <c r="Q276" i="119"/>
  <c r="P276" i="119" s="1"/>
  <c r="O276" i="119" s="1"/>
  <c r="N276" i="119" s="1"/>
  <c r="T61" i="119"/>
  <c r="T339" i="119"/>
  <c r="S339" i="119" s="1"/>
  <c r="R339" i="119" s="1"/>
  <c r="Q339" i="119" s="1"/>
  <c r="P339" i="119" s="1"/>
  <c r="O339" i="119" s="1"/>
  <c r="N339" i="119" s="1"/>
  <c r="O56" i="119"/>
  <c r="O239" i="119"/>
  <c r="N239" i="119" s="1"/>
  <c r="M239" i="119" s="1"/>
  <c r="L239" i="119" s="1"/>
  <c r="P257" i="119"/>
  <c r="O257" i="119" s="1"/>
  <c r="N257" i="119" s="1"/>
  <c r="M257" i="119" s="1"/>
  <c r="L257" i="119" s="1"/>
  <c r="K257" i="119" s="1"/>
  <c r="J257" i="119" s="1"/>
  <c r="I257" i="119" s="1"/>
  <c r="P57" i="119"/>
  <c r="L53" i="119"/>
  <c r="L190" i="119" s="1"/>
  <c r="L191" i="119"/>
  <c r="K191" i="119" s="1"/>
  <c r="J191" i="119" s="1"/>
  <c r="I191" i="119" s="1"/>
  <c r="H191" i="119" s="1"/>
  <c r="G191" i="119" s="1"/>
  <c r="F191" i="119" s="1"/>
  <c r="E191" i="119" s="1"/>
  <c r="J177" i="119"/>
  <c r="I177" i="119" s="1"/>
  <c r="H177" i="119" s="1"/>
  <c r="G177" i="119" s="1"/>
  <c r="F177" i="119" s="1"/>
  <c r="E177" i="119" s="1"/>
  <c r="S60" i="119"/>
  <c r="S317" i="119"/>
  <c r="R317" i="119" s="1"/>
  <c r="Q317" i="119" s="1"/>
  <c r="P317" i="119" s="1"/>
  <c r="O317" i="119" s="1"/>
  <c r="N317" i="119" s="1"/>
  <c r="M317" i="119" s="1"/>
  <c r="L317" i="119" s="1"/>
  <c r="N222" i="119"/>
  <c r="M222" i="119" s="1"/>
  <c r="L222" i="119" s="1"/>
  <c r="K222" i="119" s="1"/>
  <c r="J222" i="119" s="1"/>
  <c r="I222" i="119" s="1"/>
  <c r="H222" i="119" s="1"/>
  <c r="G222" i="119" s="1"/>
  <c r="N55" i="119"/>
  <c r="K239" i="119" l="1"/>
  <c r="J239" i="119" s="1"/>
  <c r="I239" i="119" s="1"/>
  <c r="H239" i="119" s="1"/>
  <c r="M339" i="119"/>
  <c r="X647" i="119"/>
  <c r="AE866" i="119"/>
  <c r="AD866" i="119" s="1"/>
  <c r="Q437" i="119"/>
  <c r="M276" i="119"/>
  <c r="L276" i="119" s="1"/>
  <c r="K276" i="119" s="1"/>
  <c r="J276" i="119" s="1"/>
  <c r="AC65" i="130"/>
  <c r="AC577" i="130"/>
  <c r="AB577" i="130" s="1"/>
  <c r="AA577" i="130" s="1"/>
  <c r="Z577" i="130" s="1"/>
  <c r="Y577" i="130" s="1"/>
  <c r="X577" i="130" s="1"/>
  <c r="W577" i="130" s="1"/>
  <c r="V577" i="130" s="1"/>
  <c r="U577" i="130" s="1"/>
  <c r="T577" i="130" s="1"/>
  <c r="S577" i="130" s="1"/>
  <c r="AE67" i="130"/>
  <c r="AE642" i="130"/>
  <c r="AD642" i="130" s="1"/>
  <c r="AC642" i="130" s="1"/>
  <c r="AB642" i="130" s="1"/>
  <c r="AA642" i="130" s="1"/>
  <c r="Z642" i="130" s="1"/>
  <c r="Y642" i="130" s="1"/>
  <c r="X642" i="130" s="1"/>
  <c r="W642" i="130" s="1"/>
  <c r="AA862" i="130"/>
  <c r="Z862" i="130" s="1"/>
  <c r="AA785" i="130"/>
  <c r="Z785" i="130" s="1"/>
  <c r="Y785" i="130" s="1"/>
  <c r="X785" i="130" s="1"/>
  <c r="S547" i="130"/>
  <c r="T381" i="130"/>
  <c r="T382" i="130"/>
  <c r="AA63" i="130"/>
  <c r="AA516" i="130"/>
  <c r="Z516" i="130" s="1"/>
  <c r="Y516" i="130" s="1"/>
  <c r="X516" i="130" s="1"/>
  <c r="W516" i="130" s="1"/>
  <c r="V516" i="130" s="1"/>
  <c r="AI71" i="130"/>
  <c r="AI784" i="130"/>
  <c r="AH784" i="130" s="1"/>
  <c r="AG784" i="130" s="1"/>
  <c r="AF784" i="130" s="1"/>
  <c r="AB64" i="130"/>
  <c r="AB546" i="130"/>
  <c r="AA546" i="130" s="1"/>
  <c r="V58" i="130"/>
  <c r="V381" i="130"/>
  <c r="U381" i="130" s="1"/>
  <c r="AA677" i="130"/>
  <c r="Z677" i="130" s="1"/>
  <c r="Y677" i="130" s="1"/>
  <c r="X677" i="130" s="1"/>
  <c r="W677" i="130" s="1"/>
  <c r="V677" i="130" s="1"/>
  <c r="U677" i="130" s="1"/>
  <c r="T56" i="130"/>
  <c r="T334" i="130"/>
  <c r="S334" i="130" s="1"/>
  <c r="R334" i="130" s="1"/>
  <c r="Q334" i="130" s="1"/>
  <c r="P334" i="130" s="1"/>
  <c r="O334" i="130" s="1"/>
  <c r="N334" i="130" s="1"/>
  <c r="M334" i="130" s="1"/>
  <c r="L334" i="130" s="1"/>
  <c r="K334" i="130" s="1"/>
  <c r="J334" i="130" s="1"/>
  <c r="I334" i="130" s="1"/>
  <c r="H334" i="130" s="1"/>
  <c r="S55" i="130"/>
  <c r="S312" i="130"/>
  <c r="R312" i="130" s="1"/>
  <c r="Q312" i="130" s="1"/>
  <c r="P312" i="130" s="1"/>
  <c r="O312" i="130" s="1"/>
  <c r="N312" i="130" s="1"/>
  <c r="M312" i="130" s="1"/>
  <c r="X60" i="130"/>
  <c r="X432" i="130"/>
  <c r="W432" i="130" s="1"/>
  <c r="V432" i="130" s="1"/>
  <c r="U432" i="130" s="1"/>
  <c r="T432" i="130" s="1"/>
  <c r="S432" i="130" s="1"/>
  <c r="R432" i="130" s="1"/>
  <c r="Q432" i="130" s="1"/>
  <c r="AF68" i="130"/>
  <c r="AF676" i="130"/>
  <c r="AE676" i="130" s="1"/>
  <c r="AD676" i="130" s="1"/>
  <c r="AC676" i="130" s="1"/>
  <c r="AB676" i="130" s="1"/>
  <c r="AA676" i="130" s="1"/>
  <c r="Z676" i="130" s="1"/>
  <c r="Y676" i="130" s="1"/>
  <c r="X676" i="130" s="1"/>
  <c r="W676" i="130" s="1"/>
  <c r="V676" i="130" s="1"/>
  <c r="U676" i="130" s="1"/>
  <c r="T676" i="130" s="1"/>
  <c r="Q488" i="130"/>
  <c r="P488" i="130" s="1"/>
  <c r="O488" i="130" s="1"/>
  <c r="Z62" i="130"/>
  <c r="Z487" i="130"/>
  <c r="Y487" i="130" s="1"/>
  <c r="X487" i="130" s="1"/>
  <c r="W487" i="130" s="1"/>
  <c r="V487" i="130" s="1"/>
  <c r="U487" i="130" s="1"/>
  <c r="T487" i="130" s="1"/>
  <c r="S487" i="130" s="1"/>
  <c r="R487" i="130" s="1"/>
  <c r="Q487" i="130" s="1"/>
  <c r="P487" i="130" s="1"/>
  <c r="O487" i="130" s="1"/>
  <c r="N487" i="130" s="1"/>
  <c r="L292" i="130"/>
  <c r="K292" i="130" s="1"/>
  <c r="J292" i="130" s="1"/>
  <c r="I292" i="130" s="1"/>
  <c r="H292" i="130" s="1"/>
  <c r="G292" i="130" s="1"/>
  <c r="M407" i="130"/>
  <c r="W518" i="130"/>
  <c r="W519" i="130"/>
  <c r="V519" i="130" s="1"/>
  <c r="U519" i="130" s="1"/>
  <c r="T519" i="130" s="1"/>
  <c r="S519" i="130" s="1"/>
  <c r="R519" i="130" s="1"/>
  <c r="U57" i="130"/>
  <c r="U357" i="130"/>
  <c r="T357" i="130" s="1"/>
  <c r="S357" i="130" s="1"/>
  <c r="R357" i="130" s="1"/>
  <c r="Q357" i="130" s="1"/>
  <c r="P357" i="130" s="1"/>
  <c r="O357" i="130" s="1"/>
  <c r="N357" i="130" s="1"/>
  <c r="M357" i="130" s="1"/>
  <c r="L357" i="130" s="1"/>
  <c r="K357" i="130" s="1"/>
  <c r="J357" i="130" s="1"/>
  <c r="I357" i="130" s="1"/>
  <c r="R54" i="130"/>
  <c r="R291" i="130"/>
  <c r="Q291" i="130" s="1"/>
  <c r="P291" i="130" s="1"/>
  <c r="O291" i="130" s="1"/>
  <c r="N291" i="130" s="1"/>
  <c r="M291" i="130" s="1"/>
  <c r="L291" i="130" s="1"/>
  <c r="K291" i="130" s="1"/>
  <c r="J291" i="130" s="1"/>
  <c r="I291" i="130" s="1"/>
  <c r="H291" i="130" s="1"/>
  <c r="G291" i="130" s="1"/>
  <c r="F291" i="130" s="1"/>
  <c r="T549" i="130"/>
  <c r="S549" i="130" s="1"/>
  <c r="S460" i="130"/>
  <c r="R460" i="130" s="1"/>
  <c r="Q460" i="130" s="1"/>
  <c r="P460" i="130" s="1"/>
  <c r="O460" i="130" s="1"/>
  <c r="N460" i="130" s="1"/>
  <c r="Q53" i="130"/>
  <c r="Q270" i="130" s="1"/>
  <c r="Q271" i="130"/>
  <c r="P271" i="130" s="1"/>
  <c r="O271" i="130" s="1"/>
  <c r="N271" i="130" s="1"/>
  <c r="M271" i="130" s="1"/>
  <c r="L271" i="130" s="1"/>
  <c r="K271" i="130" s="1"/>
  <c r="J271" i="130" s="1"/>
  <c r="I271" i="130" s="1"/>
  <c r="H271" i="130" s="1"/>
  <c r="G271" i="130" s="1"/>
  <c r="F271" i="130" s="1"/>
  <c r="E271" i="130" s="1"/>
  <c r="AE823" i="130"/>
  <c r="AD823" i="130" s="1"/>
  <c r="AC823" i="130" s="1"/>
  <c r="AB823" i="130" s="1"/>
  <c r="AA823" i="130" s="1"/>
  <c r="Z823" i="130" s="1"/>
  <c r="Y823" i="130" s="1"/>
  <c r="I219" i="130"/>
  <c r="H219" i="130" s="1"/>
  <c r="G219" i="130" s="1"/>
  <c r="F219" i="130" s="1"/>
  <c r="E219" i="130" s="1"/>
  <c r="I220" i="130"/>
  <c r="H220" i="130" s="1"/>
  <c r="G220" i="130" s="1"/>
  <c r="F220" i="130" s="1"/>
  <c r="E220" i="130" s="1"/>
  <c r="AB786" i="130"/>
  <c r="AA786" i="130" s="1"/>
  <c r="Z786" i="130" s="1"/>
  <c r="Y786" i="130" s="1"/>
  <c r="W517" i="130"/>
  <c r="Y61" i="130"/>
  <c r="Y459" i="130"/>
  <c r="X459" i="130" s="1"/>
  <c r="W459" i="130" s="1"/>
  <c r="V459" i="130" s="1"/>
  <c r="U459" i="130" s="1"/>
  <c r="T459" i="130" s="1"/>
  <c r="S459" i="130" s="1"/>
  <c r="AK73" i="130"/>
  <c r="AK861" i="130"/>
  <c r="AJ861" i="130" s="1"/>
  <c r="AI861" i="130" s="1"/>
  <c r="AH861" i="130" s="1"/>
  <c r="AG861" i="130" s="1"/>
  <c r="AF861" i="130" s="1"/>
  <c r="R577" i="130"/>
  <c r="Q577" i="130" s="1"/>
  <c r="R578" i="130"/>
  <c r="AB747" i="130"/>
  <c r="AA747" i="130" s="1"/>
  <c r="Z747" i="130" s="1"/>
  <c r="Y747" i="130" s="1"/>
  <c r="X747" i="130" s="1"/>
  <c r="W747" i="130" s="1"/>
  <c r="V747" i="130" s="1"/>
  <c r="AB748" i="130"/>
  <c r="AA748" i="130" s="1"/>
  <c r="Z748" i="130" s="1"/>
  <c r="Y748" i="130" s="1"/>
  <c r="X748" i="130" s="1"/>
  <c r="W748" i="130" s="1"/>
  <c r="W59" i="130"/>
  <c r="W406" i="130"/>
  <c r="V406" i="130" s="1"/>
  <c r="U406" i="130" s="1"/>
  <c r="T406" i="130" s="1"/>
  <c r="S406" i="130" s="1"/>
  <c r="R406" i="130" s="1"/>
  <c r="Q406" i="130" s="1"/>
  <c r="P406" i="130" s="1"/>
  <c r="O406" i="130" s="1"/>
  <c r="N406" i="130" s="1"/>
  <c r="AD66" i="130"/>
  <c r="AD609" i="130"/>
  <c r="AC609" i="130" s="1"/>
  <c r="AB609" i="130" s="1"/>
  <c r="AA609" i="130" s="1"/>
  <c r="Z609" i="130" s="1"/>
  <c r="Y609" i="130" s="1"/>
  <c r="X609" i="130" s="1"/>
  <c r="W609" i="130" s="1"/>
  <c r="V609" i="130" s="1"/>
  <c r="U609" i="130" s="1"/>
  <c r="T609" i="130" s="1"/>
  <c r="S609" i="130" s="1"/>
  <c r="R609" i="130" s="1"/>
  <c r="AH70" i="130"/>
  <c r="AH747" i="130"/>
  <c r="AG747" i="130" s="1"/>
  <c r="AF747" i="130" s="1"/>
  <c r="AE747" i="130" s="1"/>
  <c r="AD747" i="130" s="1"/>
  <c r="AC747" i="130" s="1"/>
  <c r="T548" i="130"/>
  <c r="AG69" i="130"/>
  <c r="AG711" i="130"/>
  <c r="AF711" i="130" s="1"/>
  <c r="AE711" i="130" s="1"/>
  <c r="AJ72" i="130"/>
  <c r="AJ822" i="130"/>
  <c r="AI822" i="130" s="1"/>
  <c r="AH822" i="130" s="1"/>
  <c r="AG822" i="130" s="1"/>
  <c r="AF822" i="130" s="1"/>
  <c r="AE822" i="130" s="1"/>
  <c r="O252" i="130"/>
  <c r="N252" i="130" s="1"/>
  <c r="M252" i="130" s="1"/>
  <c r="L252" i="130" s="1"/>
  <c r="K252" i="130" s="1"/>
  <c r="J252" i="130" s="1"/>
  <c r="I252" i="130" s="1"/>
  <c r="H252" i="130" s="1"/>
  <c r="G252" i="130" s="1"/>
  <c r="F252" i="130" s="1"/>
  <c r="E252" i="130" s="1"/>
  <c r="X644" i="130"/>
  <c r="W644" i="130" s="1"/>
  <c r="V644" i="130" s="1"/>
  <c r="U644" i="130" s="1"/>
  <c r="D3624" i="132"/>
  <c r="G3625" i="132"/>
  <c r="D3807" i="132"/>
  <c r="G3808" i="132"/>
  <c r="C3890" i="132"/>
  <c r="U20" i="130"/>
  <c r="U40" i="130" s="1"/>
  <c r="T51" i="130"/>
  <c r="T1141" i="130" s="1"/>
  <c r="T1205" i="130" s="1"/>
  <c r="T19" i="130"/>
  <c r="T28" i="130" s="1"/>
  <c r="T18" i="130"/>
  <c r="S41" i="130"/>
  <c r="S42" i="130" s="1"/>
  <c r="S50" i="130"/>
  <c r="V309" i="130" s="1"/>
  <c r="N20" i="119"/>
  <c r="N23" i="119" s="1"/>
  <c r="M23" i="119"/>
  <c r="X551" i="119"/>
  <c r="W551" i="119" s="1"/>
  <c r="V551" i="119" s="1"/>
  <c r="U551" i="119" s="1"/>
  <c r="X64" i="119"/>
  <c r="X436" i="119"/>
  <c r="W436" i="119" s="1"/>
  <c r="V436" i="119" s="1"/>
  <c r="U436" i="119" s="1"/>
  <c r="T436" i="119" s="1"/>
  <c r="S436" i="119" s="1"/>
  <c r="R436" i="119" s="1"/>
  <c r="Q436" i="119" s="1"/>
  <c r="P436" i="119" s="1"/>
  <c r="Y65" i="119"/>
  <c r="Y463" i="119"/>
  <c r="X463" i="119" s="1"/>
  <c r="W463" i="119" s="1"/>
  <c r="V463" i="119" s="1"/>
  <c r="U463" i="119" s="1"/>
  <c r="T463" i="119" s="1"/>
  <c r="S463" i="119" s="1"/>
  <c r="R463" i="119" s="1"/>
  <c r="Q463" i="119" s="1"/>
  <c r="Z66" i="119"/>
  <c r="Z491" i="119"/>
  <c r="Y491" i="119" s="1"/>
  <c r="X491" i="119" s="1"/>
  <c r="W491" i="119" s="1"/>
  <c r="V491" i="119" s="1"/>
  <c r="U491" i="119" s="1"/>
  <c r="T491" i="119" s="1"/>
  <c r="S491" i="119" s="1"/>
  <c r="R491" i="119" s="1"/>
  <c r="Y521" i="119"/>
  <c r="X521" i="119" s="1"/>
  <c r="W521" i="119" s="1"/>
  <c r="V521" i="119" s="1"/>
  <c r="U521" i="119" s="1"/>
  <c r="T521" i="119" s="1"/>
  <c r="AA67" i="119"/>
  <c r="AA520" i="119"/>
  <c r="Z520" i="119" s="1"/>
  <c r="Y520" i="119" s="1"/>
  <c r="AB68" i="119"/>
  <c r="AB550" i="119"/>
  <c r="AA550" i="119" s="1"/>
  <c r="Z550" i="119" s="1"/>
  <c r="Y550" i="119" s="1"/>
  <c r="X550" i="119" s="1"/>
  <c r="Z582" i="119"/>
  <c r="Y582" i="119" s="1"/>
  <c r="X582" i="119" s="1"/>
  <c r="W582" i="119" s="1"/>
  <c r="V582" i="119" s="1"/>
  <c r="AC69" i="119"/>
  <c r="AC581" i="119"/>
  <c r="AB581" i="119" s="1"/>
  <c r="AA581" i="119" s="1"/>
  <c r="Z581" i="119" s="1"/>
  <c r="AA614" i="119"/>
  <c r="Z614" i="119" s="1"/>
  <c r="Y614" i="119" s="1"/>
  <c r="X614" i="119" s="1"/>
  <c r="W614" i="119" s="1"/>
  <c r="AD70" i="119"/>
  <c r="AD613" i="119"/>
  <c r="AC613" i="119" s="1"/>
  <c r="AB613" i="119" s="1"/>
  <c r="AA613" i="119" s="1"/>
  <c r="AE71" i="119"/>
  <c r="AE646" i="119"/>
  <c r="AD646" i="119" s="1"/>
  <c r="AC646" i="119" s="1"/>
  <c r="AB646" i="119" s="1"/>
  <c r="AA646" i="119" s="1"/>
  <c r="Z646" i="119" s="1"/>
  <c r="Y646" i="119" s="1"/>
  <c r="X646" i="119" s="1"/>
  <c r="W646" i="119" s="1"/>
  <c r="AF72" i="119"/>
  <c r="AF680" i="119"/>
  <c r="AE680" i="119" s="1"/>
  <c r="AD680" i="119" s="1"/>
  <c r="AC680" i="119" s="1"/>
  <c r="AB680" i="119" s="1"/>
  <c r="AA680" i="119" s="1"/>
  <c r="Z680" i="119" s="1"/>
  <c r="Y680" i="119" s="1"/>
  <c r="X680" i="119" s="1"/>
  <c r="AG73" i="119"/>
  <c r="AG715" i="119"/>
  <c r="AF715" i="119" s="1"/>
  <c r="AE715" i="119" s="1"/>
  <c r="AD715" i="119" s="1"/>
  <c r="AC715" i="119" s="1"/>
  <c r="AB715" i="119" s="1"/>
  <c r="AA715" i="119" s="1"/>
  <c r="Z715" i="119" s="1"/>
  <c r="Y715" i="119" s="1"/>
  <c r="AF789" i="119"/>
  <c r="AE789" i="119" s="1"/>
  <c r="AD789" i="119" s="1"/>
  <c r="AC789" i="119" s="1"/>
  <c r="AB789" i="119" s="1"/>
  <c r="AD752" i="119"/>
  <c r="AC752" i="119" s="1"/>
  <c r="AB752" i="119" s="1"/>
  <c r="AA752" i="119" s="1"/>
  <c r="AH74" i="119"/>
  <c r="AH751" i="119"/>
  <c r="AG751" i="119" s="1"/>
  <c r="AF751" i="119" s="1"/>
  <c r="AE751" i="119" s="1"/>
  <c r="AD751" i="119" s="1"/>
  <c r="AI75" i="119"/>
  <c r="AI788" i="119"/>
  <c r="AH788" i="119" s="1"/>
  <c r="AG788" i="119" s="1"/>
  <c r="AF788" i="119" s="1"/>
  <c r="AH907" i="119"/>
  <c r="AG907" i="119" s="1"/>
  <c r="AF907" i="119" s="1"/>
  <c r="AJ76" i="119"/>
  <c r="AJ826" i="119"/>
  <c r="AI826" i="119" s="1"/>
  <c r="AH826" i="119" s="1"/>
  <c r="AG826" i="119" s="1"/>
  <c r="AF826" i="119" s="1"/>
  <c r="AE826" i="119" s="1"/>
  <c r="AD826" i="119" s="1"/>
  <c r="AC826" i="119" s="1"/>
  <c r="AB826" i="119" s="1"/>
  <c r="AK77" i="119"/>
  <c r="AK865" i="119"/>
  <c r="AJ865" i="119" s="1"/>
  <c r="AI865" i="119" s="1"/>
  <c r="AH865" i="119" s="1"/>
  <c r="AG865" i="119" s="1"/>
  <c r="AF865" i="119" s="1"/>
  <c r="AE865" i="119" s="1"/>
  <c r="AD865" i="119" s="1"/>
  <c r="AC865" i="119" s="1"/>
  <c r="AM79" i="119"/>
  <c r="AL906" i="119"/>
  <c r="AK906" i="119" s="1"/>
  <c r="AJ906" i="119" s="1"/>
  <c r="AI906" i="119" s="1"/>
  <c r="AH906" i="119" s="1"/>
  <c r="AO81" i="119"/>
  <c r="AO1031" i="119"/>
  <c r="AN1031" i="119" s="1"/>
  <c r="AM1031" i="119" s="1"/>
  <c r="AL1031" i="119" s="1"/>
  <c r="AK1031" i="119" s="1"/>
  <c r="AJ1031" i="119" s="1"/>
  <c r="AI1031" i="119" s="1"/>
  <c r="AH1031" i="119" s="1"/>
  <c r="AG1031" i="119" s="1"/>
  <c r="AN80" i="119"/>
  <c r="AN988" i="119"/>
  <c r="AM947" i="119"/>
  <c r="AL947" i="119" s="1"/>
  <c r="AK947" i="119" s="1"/>
  <c r="AJ947" i="119" s="1"/>
  <c r="AI947" i="119" s="1"/>
  <c r="AH947" i="119" s="1"/>
  <c r="AG947" i="119" s="1"/>
  <c r="AF947" i="119" s="1"/>
  <c r="AP82" i="119"/>
  <c r="AP1075" i="119"/>
  <c r="AO1075" i="119" s="1"/>
  <c r="AN1075" i="119" s="1"/>
  <c r="AM1075" i="119" s="1"/>
  <c r="AL1075" i="119" s="1"/>
  <c r="AK1075" i="119" s="1"/>
  <c r="AJ1075" i="119" s="1"/>
  <c r="AI1075" i="119" s="1"/>
  <c r="AH1075" i="119" s="1"/>
  <c r="AQ83" i="119"/>
  <c r="AQ1120" i="119"/>
  <c r="AP1120" i="119" s="1"/>
  <c r="AO1120" i="119" s="1"/>
  <c r="AN1120" i="119" s="1"/>
  <c r="AM1120" i="119" s="1"/>
  <c r="AL1120" i="119" s="1"/>
  <c r="AK1120" i="119" s="1"/>
  <c r="AJ1120" i="119" s="1"/>
  <c r="AI1120" i="119" s="1"/>
  <c r="M18" i="119"/>
  <c r="M19" i="119"/>
  <c r="M28" i="119" s="1"/>
  <c r="M51" i="119"/>
  <c r="M1141" i="119" s="1"/>
  <c r="M1205" i="119" s="1"/>
  <c r="Q57" i="119"/>
  <c r="Q275" i="119"/>
  <c r="P275" i="119" s="1"/>
  <c r="O275" i="119" s="1"/>
  <c r="N275" i="119" s="1"/>
  <c r="M275" i="119" s="1"/>
  <c r="L275" i="119" s="1"/>
  <c r="K275" i="119" s="1"/>
  <c r="J275" i="119" s="1"/>
  <c r="I275" i="119" s="1"/>
  <c r="S59" i="119"/>
  <c r="S316" i="119"/>
  <c r="R316" i="119" s="1"/>
  <c r="Q316" i="119" s="1"/>
  <c r="P316" i="119" s="1"/>
  <c r="O316" i="119" s="1"/>
  <c r="N316" i="119" s="1"/>
  <c r="M316" i="119" s="1"/>
  <c r="L316" i="119" s="1"/>
  <c r="K316" i="119" s="1"/>
  <c r="U61" i="119"/>
  <c r="U361" i="119"/>
  <c r="T361" i="119" s="1"/>
  <c r="S361" i="119" s="1"/>
  <c r="R361" i="119" s="1"/>
  <c r="Q361" i="119" s="1"/>
  <c r="P361" i="119" s="1"/>
  <c r="O361" i="119" s="1"/>
  <c r="N361" i="119" s="1"/>
  <c r="M361" i="119" s="1"/>
  <c r="M53" i="119"/>
  <c r="M204" i="119" s="1"/>
  <c r="M205" i="119"/>
  <c r="L205" i="119" s="1"/>
  <c r="K205" i="119" s="1"/>
  <c r="J205" i="119" s="1"/>
  <c r="I205" i="119" s="1"/>
  <c r="H205" i="119" s="1"/>
  <c r="G205" i="119" s="1"/>
  <c r="F205" i="119" s="1"/>
  <c r="E205" i="119" s="1"/>
  <c r="N54" i="119"/>
  <c r="N221" i="119"/>
  <c r="M221" i="119" s="1"/>
  <c r="L221" i="119" s="1"/>
  <c r="K221" i="119" s="1"/>
  <c r="J221" i="119" s="1"/>
  <c r="I221" i="119" s="1"/>
  <c r="H221" i="119" s="1"/>
  <c r="G221" i="119" s="1"/>
  <c r="F221" i="119" s="1"/>
  <c r="K190" i="119"/>
  <c r="J190" i="119" s="1"/>
  <c r="I190" i="119" s="1"/>
  <c r="H190" i="119" s="1"/>
  <c r="G190" i="119" s="1"/>
  <c r="F190" i="119" s="1"/>
  <c r="E190" i="119" s="1"/>
  <c r="W63" i="119"/>
  <c r="W410" i="119"/>
  <c r="V410" i="119" s="1"/>
  <c r="U410" i="119" s="1"/>
  <c r="T410" i="119" s="1"/>
  <c r="S410" i="119" s="1"/>
  <c r="R410" i="119" s="1"/>
  <c r="Q410" i="119" s="1"/>
  <c r="P410" i="119" s="1"/>
  <c r="O410" i="119" s="1"/>
  <c r="R58" i="119"/>
  <c r="R295" i="119"/>
  <c r="Q295" i="119" s="1"/>
  <c r="P295" i="119" s="1"/>
  <c r="O295" i="119" s="1"/>
  <c r="N295" i="119" s="1"/>
  <c r="M295" i="119" s="1"/>
  <c r="L295" i="119" s="1"/>
  <c r="K295" i="119" s="1"/>
  <c r="J295" i="119" s="1"/>
  <c r="O238" i="119"/>
  <c r="N238" i="119" s="1"/>
  <c r="M238" i="119" s="1"/>
  <c r="L238" i="119" s="1"/>
  <c r="K238" i="119" s="1"/>
  <c r="J238" i="119" s="1"/>
  <c r="I238" i="119" s="1"/>
  <c r="H238" i="119" s="1"/>
  <c r="G238" i="119" s="1"/>
  <c r="O55" i="119"/>
  <c r="P256" i="119"/>
  <c r="O256" i="119" s="1"/>
  <c r="N256" i="119" s="1"/>
  <c r="M256" i="119" s="1"/>
  <c r="L256" i="119" s="1"/>
  <c r="K256" i="119" s="1"/>
  <c r="J256" i="119" s="1"/>
  <c r="I256" i="119" s="1"/>
  <c r="H256" i="119" s="1"/>
  <c r="P56" i="119"/>
  <c r="T60" i="119"/>
  <c r="T338" i="119"/>
  <c r="S338" i="119" s="1"/>
  <c r="R338" i="119" s="1"/>
  <c r="Q338" i="119" s="1"/>
  <c r="P338" i="119" s="1"/>
  <c r="O338" i="119" s="1"/>
  <c r="N338" i="119" s="1"/>
  <c r="M338" i="119" s="1"/>
  <c r="L338" i="119" s="1"/>
  <c r="V385" i="119"/>
  <c r="U385" i="119" s="1"/>
  <c r="T385" i="119" s="1"/>
  <c r="S385" i="119" s="1"/>
  <c r="R385" i="119" s="1"/>
  <c r="Q385" i="119" s="1"/>
  <c r="P385" i="119" s="1"/>
  <c r="O385" i="119" s="1"/>
  <c r="N385" i="119" s="1"/>
  <c r="V62" i="119"/>
  <c r="O20" i="119" l="1"/>
  <c r="O23" i="119" s="1"/>
  <c r="N51" i="119"/>
  <c r="N1141" i="119" s="1"/>
  <c r="N1205" i="119" s="1"/>
  <c r="N19" i="119"/>
  <c r="N28" i="119" s="1"/>
  <c r="N18" i="119"/>
  <c r="AD65" i="130"/>
  <c r="AD608" i="130"/>
  <c r="AC608" i="130" s="1"/>
  <c r="AB608" i="130" s="1"/>
  <c r="AA608" i="130" s="1"/>
  <c r="Z608" i="130" s="1"/>
  <c r="Y608" i="130" s="1"/>
  <c r="X608" i="130" s="1"/>
  <c r="W608" i="130" s="1"/>
  <c r="V608" i="130" s="1"/>
  <c r="U608" i="130" s="1"/>
  <c r="T608" i="130" s="1"/>
  <c r="S608" i="130" s="1"/>
  <c r="R608" i="130" s="1"/>
  <c r="Q608" i="130" s="1"/>
  <c r="AE784" i="130"/>
  <c r="AD784" i="130" s="1"/>
  <c r="AC784" i="130" s="1"/>
  <c r="AB784" i="130" s="1"/>
  <c r="AA784" i="130" s="1"/>
  <c r="Z784" i="130" s="1"/>
  <c r="Y784" i="130" s="1"/>
  <c r="X784" i="130" s="1"/>
  <c r="W784" i="130" s="1"/>
  <c r="P270" i="130"/>
  <c r="O270" i="130" s="1"/>
  <c r="N270" i="130" s="1"/>
  <c r="M270" i="130" s="1"/>
  <c r="L270" i="130" s="1"/>
  <c r="K270" i="130" s="1"/>
  <c r="J270" i="130" s="1"/>
  <c r="I270" i="130" s="1"/>
  <c r="H270" i="130" s="1"/>
  <c r="G270" i="130" s="1"/>
  <c r="F270" i="130" s="1"/>
  <c r="E270" i="130" s="1"/>
  <c r="AI70" i="130"/>
  <c r="AI783" i="130"/>
  <c r="AH783" i="130" s="1"/>
  <c r="AG783" i="130" s="1"/>
  <c r="AF783" i="130" s="1"/>
  <c r="AE783" i="130" s="1"/>
  <c r="AD783" i="130" s="1"/>
  <c r="AC783" i="130" s="1"/>
  <c r="AB783" i="130" s="1"/>
  <c r="AA783" i="130" s="1"/>
  <c r="Z783" i="130" s="1"/>
  <c r="Y783" i="130" s="1"/>
  <c r="X783" i="130" s="1"/>
  <c r="W783" i="130" s="1"/>
  <c r="V783" i="130" s="1"/>
  <c r="W58" i="130"/>
  <c r="W405" i="130"/>
  <c r="V405" i="130" s="1"/>
  <c r="U405" i="130" s="1"/>
  <c r="T405" i="130" s="1"/>
  <c r="S405" i="130" s="1"/>
  <c r="R405" i="130" s="1"/>
  <c r="Q405" i="130" s="1"/>
  <c r="P405" i="130" s="1"/>
  <c r="O405" i="130" s="1"/>
  <c r="N405" i="130" s="1"/>
  <c r="M405" i="130" s="1"/>
  <c r="L405" i="130" s="1"/>
  <c r="K405" i="130" s="1"/>
  <c r="Z545" i="130"/>
  <c r="Y545" i="130" s="1"/>
  <c r="X545" i="130" s="1"/>
  <c r="W545" i="130" s="1"/>
  <c r="V545" i="130" s="1"/>
  <c r="U545" i="130" s="1"/>
  <c r="T545" i="130" s="1"/>
  <c r="S545" i="130" s="1"/>
  <c r="R545" i="130" s="1"/>
  <c r="Q545" i="130" s="1"/>
  <c r="Z546" i="130"/>
  <c r="Y546" i="130" s="1"/>
  <c r="X546" i="130" s="1"/>
  <c r="W546" i="130" s="1"/>
  <c r="V546" i="130" s="1"/>
  <c r="U546" i="130" s="1"/>
  <c r="T546" i="130" s="1"/>
  <c r="S546" i="130" s="1"/>
  <c r="R546" i="130" s="1"/>
  <c r="AF67" i="130"/>
  <c r="AF675" i="130"/>
  <c r="AE675" i="130" s="1"/>
  <c r="AA62" i="130"/>
  <c r="AA515" i="130"/>
  <c r="Z515" i="130" s="1"/>
  <c r="Y515" i="130" s="1"/>
  <c r="X515" i="130" s="1"/>
  <c r="W515" i="130" s="1"/>
  <c r="V515" i="130" s="1"/>
  <c r="U515" i="130" s="1"/>
  <c r="P432" i="130"/>
  <c r="O432" i="130" s="1"/>
  <c r="N432" i="130" s="1"/>
  <c r="M432" i="130" s="1"/>
  <c r="L432" i="130" s="1"/>
  <c r="S381" i="130"/>
  <c r="R381" i="130" s="1"/>
  <c r="Q381" i="130" s="1"/>
  <c r="P381" i="130" s="1"/>
  <c r="O381" i="130" s="1"/>
  <c r="N381" i="130" s="1"/>
  <c r="M381" i="130" s="1"/>
  <c r="L381" i="130" s="1"/>
  <c r="K381" i="130" s="1"/>
  <c r="J381" i="130" s="1"/>
  <c r="S382" i="130"/>
  <c r="R382" i="130" s="1"/>
  <c r="Q382" i="130" s="1"/>
  <c r="P382" i="130" s="1"/>
  <c r="O382" i="130" s="1"/>
  <c r="N382" i="130" s="1"/>
  <c r="M382" i="130" s="1"/>
  <c r="L382" i="130" s="1"/>
  <c r="K382" i="130" s="1"/>
  <c r="R53" i="130"/>
  <c r="R289" i="130" s="1"/>
  <c r="R290" i="130"/>
  <c r="Q290" i="130" s="1"/>
  <c r="P290" i="130" s="1"/>
  <c r="O290" i="130" s="1"/>
  <c r="N290" i="130" s="1"/>
  <c r="M290" i="130" s="1"/>
  <c r="L290" i="130" s="1"/>
  <c r="K290" i="130" s="1"/>
  <c r="J290" i="130" s="1"/>
  <c r="I290" i="130" s="1"/>
  <c r="H290" i="130" s="1"/>
  <c r="G290" i="130" s="1"/>
  <c r="F290" i="130" s="1"/>
  <c r="E290" i="130" s="1"/>
  <c r="X59" i="130"/>
  <c r="X431" i="130"/>
  <c r="W431" i="130" s="1"/>
  <c r="V431" i="130" s="1"/>
  <c r="U431" i="130" s="1"/>
  <c r="T431" i="130" s="1"/>
  <c r="S431" i="130" s="1"/>
  <c r="R431" i="130" s="1"/>
  <c r="Q431" i="130" s="1"/>
  <c r="P431" i="130" s="1"/>
  <c r="O431" i="130" s="1"/>
  <c r="N431" i="130" s="1"/>
  <c r="M431" i="130" s="1"/>
  <c r="L431" i="130" s="1"/>
  <c r="K431" i="130" s="1"/>
  <c r="L312" i="130"/>
  <c r="K312" i="130" s="1"/>
  <c r="J312" i="130" s="1"/>
  <c r="I312" i="130" s="1"/>
  <c r="H312" i="130" s="1"/>
  <c r="G312" i="130" s="1"/>
  <c r="R547" i="130"/>
  <c r="Q547" i="130" s="1"/>
  <c r="AH69" i="130"/>
  <c r="AH746" i="130"/>
  <c r="AG746" i="130" s="1"/>
  <c r="AE861" i="130"/>
  <c r="U56" i="130"/>
  <c r="U356" i="130"/>
  <c r="T356" i="130" s="1"/>
  <c r="S356" i="130" s="1"/>
  <c r="R356" i="130" s="1"/>
  <c r="Q356" i="130" s="1"/>
  <c r="P356" i="130" s="1"/>
  <c r="O356" i="130" s="1"/>
  <c r="N356" i="130" s="1"/>
  <c r="M356" i="130" s="1"/>
  <c r="L356" i="130" s="1"/>
  <c r="K356" i="130" s="1"/>
  <c r="J356" i="130" s="1"/>
  <c r="I356" i="130" s="1"/>
  <c r="H356" i="130" s="1"/>
  <c r="S54" i="130"/>
  <c r="S311" i="130"/>
  <c r="R311" i="130" s="1"/>
  <c r="Q311" i="130" s="1"/>
  <c r="P311" i="130" s="1"/>
  <c r="O311" i="130" s="1"/>
  <c r="N311" i="130" s="1"/>
  <c r="M311" i="130" s="1"/>
  <c r="L311" i="130" s="1"/>
  <c r="K311" i="130" s="1"/>
  <c r="J311" i="130" s="1"/>
  <c r="I311" i="130" s="1"/>
  <c r="H311" i="130" s="1"/>
  <c r="G311" i="130" s="1"/>
  <c r="F311" i="130" s="1"/>
  <c r="AB63" i="130"/>
  <c r="AB545" i="130"/>
  <c r="AA545" i="130" s="1"/>
  <c r="V517" i="130"/>
  <c r="V518" i="130"/>
  <c r="U518" i="130" s="1"/>
  <c r="T518" i="130" s="1"/>
  <c r="S518" i="130" s="1"/>
  <c r="R518" i="130" s="1"/>
  <c r="Q518" i="130" s="1"/>
  <c r="T55" i="130"/>
  <c r="T333" i="130"/>
  <c r="S333" i="130" s="1"/>
  <c r="R333" i="130" s="1"/>
  <c r="Q333" i="130" s="1"/>
  <c r="P333" i="130" s="1"/>
  <c r="O333" i="130" s="1"/>
  <c r="N333" i="130" s="1"/>
  <c r="M333" i="130" s="1"/>
  <c r="L333" i="130" s="1"/>
  <c r="K333" i="130" s="1"/>
  <c r="J333" i="130" s="1"/>
  <c r="I333" i="130" s="1"/>
  <c r="H333" i="130" s="1"/>
  <c r="G333" i="130" s="1"/>
  <c r="V642" i="130"/>
  <c r="U642" i="130" s="1"/>
  <c r="T642" i="130" s="1"/>
  <c r="S642" i="130" s="1"/>
  <c r="L406" i="130"/>
  <c r="L407" i="130"/>
  <c r="AE66" i="130"/>
  <c r="AE641" i="130"/>
  <c r="AD641" i="130" s="1"/>
  <c r="AC641" i="130" s="1"/>
  <c r="AB641" i="130" s="1"/>
  <c r="AA641" i="130" s="1"/>
  <c r="Z641" i="130" s="1"/>
  <c r="Y641" i="130" s="1"/>
  <c r="X641" i="130" s="1"/>
  <c r="W641" i="130" s="1"/>
  <c r="V641" i="130" s="1"/>
  <c r="Y60" i="130"/>
  <c r="Y458" i="130"/>
  <c r="X458" i="130" s="1"/>
  <c r="W458" i="130" s="1"/>
  <c r="V458" i="130" s="1"/>
  <c r="U458" i="130" s="1"/>
  <c r="T458" i="130" s="1"/>
  <c r="S458" i="130" s="1"/>
  <c r="R458" i="130" s="1"/>
  <c r="Q458" i="130" s="1"/>
  <c r="P458" i="130" s="1"/>
  <c r="O458" i="130" s="1"/>
  <c r="N458" i="130" s="1"/>
  <c r="M458" i="130" s="1"/>
  <c r="L458" i="130" s="1"/>
  <c r="AG68" i="130"/>
  <c r="AG710" i="130"/>
  <c r="AF710" i="130" s="1"/>
  <c r="AE710" i="130" s="1"/>
  <c r="M406" i="130"/>
  <c r="W643" i="130"/>
  <c r="V643" i="130" s="1"/>
  <c r="U643" i="130" s="1"/>
  <c r="T643" i="130" s="1"/>
  <c r="R459" i="130"/>
  <c r="Q459" i="130" s="1"/>
  <c r="P459" i="130" s="1"/>
  <c r="O459" i="130" s="1"/>
  <c r="N459" i="130" s="1"/>
  <c r="M459" i="130" s="1"/>
  <c r="S548" i="130"/>
  <c r="R548" i="130" s="1"/>
  <c r="Z61" i="130"/>
  <c r="Z486" i="130"/>
  <c r="Y486" i="130" s="1"/>
  <c r="X486" i="130" s="1"/>
  <c r="W486" i="130" s="1"/>
  <c r="V486" i="130" s="1"/>
  <c r="U486" i="130" s="1"/>
  <c r="T486" i="130" s="1"/>
  <c r="S486" i="130" s="1"/>
  <c r="R486" i="130" s="1"/>
  <c r="Q486" i="130" s="1"/>
  <c r="P486" i="130" s="1"/>
  <c r="O486" i="130" s="1"/>
  <c r="N486" i="130" s="1"/>
  <c r="M486" i="130" s="1"/>
  <c r="AD822" i="130"/>
  <c r="AC822" i="130" s="1"/>
  <c r="AB822" i="130" s="1"/>
  <c r="AA822" i="130" s="1"/>
  <c r="Z822" i="130" s="1"/>
  <c r="Y822" i="130" s="1"/>
  <c r="X822" i="130" s="1"/>
  <c r="AK72" i="130"/>
  <c r="AK860" i="130"/>
  <c r="AJ860" i="130" s="1"/>
  <c r="AI860" i="130" s="1"/>
  <c r="AH860" i="130" s="1"/>
  <c r="AG860" i="130" s="1"/>
  <c r="AF860" i="130" s="1"/>
  <c r="AE860" i="130" s="1"/>
  <c r="AJ71" i="130"/>
  <c r="AJ821" i="130"/>
  <c r="AI821" i="130" s="1"/>
  <c r="AH821" i="130" s="1"/>
  <c r="AG821" i="130" s="1"/>
  <c r="AF821" i="130" s="1"/>
  <c r="AE821" i="130" s="1"/>
  <c r="AD821" i="130" s="1"/>
  <c r="AD710" i="130"/>
  <c r="AD711" i="130"/>
  <c r="AC711" i="130" s="1"/>
  <c r="AB711" i="130" s="1"/>
  <c r="AA711" i="130" s="1"/>
  <c r="Z711" i="130" s="1"/>
  <c r="Y711" i="130" s="1"/>
  <c r="X711" i="130" s="1"/>
  <c r="W711" i="130" s="1"/>
  <c r="V711" i="130" s="1"/>
  <c r="U711" i="130" s="1"/>
  <c r="V57" i="130"/>
  <c r="V380" i="130"/>
  <c r="U380" i="130" s="1"/>
  <c r="T380" i="130" s="1"/>
  <c r="S380" i="130" s="1"/>
  <c r="AC64" i="130"/>
  <c r="AC576" i="130"/>
  <c r="AB576" i="130" s="1"/>
  <c r="AA576" i="130" s="1"/>
  <c r="Z576" i="130" s="1"/>
  <c r="Y576" i="130" s="1"/>
  <c r="X576" i="130" s="1"/>
  <c r="W576" i="130" s="1"/>
  <c r="V576" i="130" s="1"/>
  <c r="U576" i="130" s="1"/>
  <c r="T576" i="130" s="1"/>
  <c r="S576" i="130" s="1"/>
  <c r="R576" i="130" s="1"/>
  <c r="Q576" i="130" s="1"/>
  <c r="P576" i="130" s="1"/>
  <c r="D3623" i="132"/>
  <c r="G3624" i="132"/>
  <c r="D3806" i="132"/>
  <c r="G3807" i="132"/>
  <c r="C3891" i="132"/>
  <c r="V20" i="130"/>
  <c r="V40" i="130" s="1"/>
  <c r="U51" i="130"/>
  <c r="U1141" i="130" s="1"/>
  <c r="U1205" i="130" s="1"/>
  <c r="U19" i="130"/>
  <c r="U28" i="130" s="1"/>
  <c r="U18" i="130"/>
  <c r="T41" i="130"/>
  <c r="T42" i="130" s="1"/>
  <c r="T50" i="130"/>
  <c r="W330" i="130" s="1"/>
  <c r="W550" i="119"/>
  <c r="V550" i="119" s="1"/>
  <c r="U550" i="119" s="1"/>
  <c r="T550" i="119" s="1"/>
  <c r="X63" i="119"/>
  <c r="X435" i="119"/>
  <c r="W435" i="119" s="1"/>
  <c r="V435" i="119" s="1"/>
  <c r="U435" i="119" s="1"/>
  <c r="T435" i="119" s="1"/>
  <c r="S435" i="119" s="1"/>
  <c r="R435" i="119" s="1"/>
  <c r="Q435" i="119" s="1"/>
  <c r="P435" i="119" s="1"/>
  <c r="O435" i="119" s="1"/>
  <c r="Y64" i="119"/>
  <c r="Y462" i="119"/>
  <c r="X462" i="119" s="1"/>
  <c r="W462" i="119" s="1"/>
  <c r="V462" i="119" s="1"/>
  <c r="U462" i="119" s="1"/>
  <c r="T462" i="119" s="1"/>
  <c r="S462" i="119" s="1"/>
  <c r="R462" i="119" s="1"/>
  <c r="Q462" i="119" s="1"/>
  <c r="P462" i="119" s="1"/>
  <c r="X520" i="119"/>
  <c r="W520" i="119" s="1"/>
  <c r="V520" i="119" s="1"/>
  <c r="U520" i="119" s="1"/>
  <c r="T520" i="119" s="1"/>
  <c r="S520" i="119" s="1"/>
  <c r="Y581" i="119"/>
  <c r="X581" i="119" s="1"/>
  <c r="W581" i="119" s="1"/>
  <c r="V581" i="119" s="1"/>
  <c r="U581" i="119" s="1"/>
  <c r="Z65" i="119"/>
  <c r="Z490" i="119"/>
  <c r="Y490" i="119" s="1"/>
  <c r="X490" i="119" s="1"/>
  <c r="W490" i="119" s="1"/>
  <c r="V490" i="119" s="1"/>
  <c r="U490" i="119" s="1"/>
  <c r="T490" i="119" s="1"/>
  <c r="S490" i="119" s="1"/>
  <c r="R490" i="119" s="1"/>
  <c r="Q490" i="119" s="1"/>
  <c r="AA66" i="119"/>
  <c r="AA519" i="119"/>
  <c r="Z519" i="119" s="1"/>
  <c r="Y519" i="119" s="1"/>
  <c r="X519" i="119" s="1"/>
  <c r="AB67" i="119"/>
  <c r="AB549" i="119"/>
  <c r="AA549" i="119" s="1"/>
  <c r="Z549" i="119" s="1"/>
  <c r="Y549" i="119" s="1"/>
  <c r="X549" i="119" s="1"/>
  <c r="W549" i="119" s="1"/>
  <c r="AC68" i="119"/>
  <c r="AC580" i="119"/>
  <c r="AB580" i="119" s="1"/>
  <c r="AA580" i="119" s="1"/>
  <c r="Z580" i="119" s="1"/>
  <c r="Y580" i="119" s="1"/>
  <c r="Z613" i="119"/>
  <c r="Y613" i="119" s="1"/>
  <c r="X613" i="119" s="1"/>
  <c r="W613" i="119" s="1"/>
  <c r="V613" i="119" s="1"/>
  <c r="AD69" i="119"/>
  <c r="AD612" i="119"/>
  <c r="AC612" i="119" s="1"/>
  <c r="AB612" i="119" s="1"/>
  <c r="AA612" i="119" s="1"/>
  <c r="Z612" i="119" s="1"/>
  <c r="AE70" i="119"/>
  <c r="AE645" i="119"/>
  <c r="AD645" i="119" s="1"/>
  <c r="AC645" i="119" s="1"/>
  <c r="AB645" i="119" s="1"/>
  <c r="AA645" i="119" s="1"/>
  <c r="Z645" i="119" s="1"/>
  <c r="Y645" i="119" s="1"/>
  <c r="X645" i="119" s="1"/>
  <c r="W645" i="119" s="1"/>
  <c r="V645" i="119" s="1"/>
  <c r="AF71" i="119"/>
  <c r="AF679" i="119"/>
  <c r="AE679" i="119" s="1"/>
  <c r="AD679" i="119" s="1"/>
  <c r="AC679" i="119" s="1"/>
  <c r="AB679" i="119" s="1"/>
  <c r="AA679" i="119" s="1"/>
  <c r="Z679" i="119" s="1"/>
  <c r="Y679" i="119" s="1"/>
  <c r="X679" i="119" s="1"/>
  <c r="W679" i="119" s="1"/>
  <c r="AG72" i="119"/>
  <c r="AG714" i="119"/>
  <c r="AF714" i="119" s="1"/>
  <c r="AE714" i="119" s="1"/>
  <c r="AD714" i="119" s="1"/>
  <c r="AC714" i="119" s="1"/>
  <c r="AB714" i="119" s="1"/>
  <c r="AA714" i="119" s="1"/>
  <c r="Z714" i="119" s="1"/>
  <c r="Y714" i="119" s="1"/>
  <c r="X714" i="119" s="1"/>
  <c r="AE788" i="119"/>
  <c r="AD788" i="119" s="1"/>
  <c r="AC788" i="119" s="1"/>
  <c r="AB788" i="119" s="1"/>
  <c r="AA788" i="119" s="1"/>
  <c r="AC751" i="119"/>
  <c r="AB751" i="119" s="1"/>
  <c r="AA751" i="119" s="1"/>
  <c r="Z751" i="119" s="1"/>
  <c r="AH73" i="119"/>
  <c r="AH750" i="119"/>
  <c r="AG750" i="119" s="1"/>
  <c r="AF750" i="119" s="1"/>
  <c r="AE750" i="119" s="1"/>
  <c r="AD750" i="119" s="1"/>
  <c r="AC750" i="119" s="1"/>
  <c r="AI74" i="119"/>
  <c r="AI787" i="119"/>
  <c r="AH787" i="119" s="1"/>
  <c r="AG787" i="119" s="1"/>
  <c r="AF787" i="119" s="1"/>
  <c r="AE787" i="119" s="1"/>
  <c r="AJ75" i="119"/>
  <c r="AJ825" i="119"/>
  <c r="AI825" i="119" s="1"/>
  <c r="AH825" i="119" s="1"/>
  <c r="AG825" i="119" s="1"/>
  <c r="AF825" i="119" s="1"/>
  <c r="AE825" i="119" s="1"/>
  <c r="AD825" i="119" s="1"/>
  <c r="AC825" i="119" s="1"/>
  <c r="AB825" i="119" s="1"/>
  <c r="AA825" i="119" s="1"/>
  <c r="AK76" i="119"/>
  <c r="AK864" i="119"/>
  <c r="AJ864" i="119" s="1"/>
  <c r="AI864" i="119" s="1"/>
  <c r="AH864" i="119" s="1"/>
  <c r="AG864" i="119" s="1"/>
  <c r="AF864" i="119" s="1"/>
  <c r="AE864" i="119" s="1"/>
  <c r="AD864" i="119" s="1"/>
  <c r="AC864" i="119" s="1"/>
  <c r="AB864" i="119" s="1"/>
  <c r="AG906" i="119"/>
  <c r="AF906" i="119" s="1"/>
  <c r="AE906" i="119" s="1"/>
  <c r="AM78" i="119"/>
  <c r="AL905" i="119"/>
  <c r="AK905" i="119" s="1"/>
  <c r="AJ905" i="119" s="1"/>
  <c r="AI905" i="119" s="1"/>
  <c r="AH905" i="119" s="1"/>
  <c r="AG905" i="119" s="1"/>
  <c r="AM988" i="119"/>
  <c r="AN79" i="119"/>
  <c r="AN987" i="119"/>
  <c r="AM987" i="119" s="1"/>
  <c r="AM946" i="119"/>
  <c r="AL946" i="119" s="1"/>
  <c r="AK946" i="119" s="1"/>
  <c r="AJ946" i="119" s="1"/>
  <c r="AI946" i="119" s="1"/>
  <c r="AH946" i="119" s="1"/>
  <c r="AG946" i="119" s="1"/>
  <c r="AF946" i="119" s="1"/>
  <c r="AE946" i="119" s="1"/>
  <c r="AO80" i="119"/>
  <c r="AO1030" i="119"/>
  <c r="AN1030" i="119" s="1"/>
  <c r="AM1030" i="119" s="1"/>
  <c r="AL1030" i="119" s="1"/>
  <c r="AK1030" i="119" s="1"/>
  <c r="AJ1030" i="119" s="1"/>
  <c r="AI1030" i="119" s="1"/>
  <c r="AH1030" i="119" s="1"/>
  <c r="AG1030" i="119" s="1"/>
  <c r="AF1030" i="119" s="1"/>
  <c r="AP81" i="119"/>
  <c r="AP1074" i="119"/>
  <c r="AO1074" i="119" s="1"/>
  <c r="AN1074" i="119" s="1"/>
  <c r="AM1074" i="119" s="1"/>
  <c r="AL1074" i="119" s="1"/>
  <c r="AK1074" i="119" s="1"/>
  <c r="AJ1074" i="119" s="1"/>
  <c r="AI1074" i="119" s="1"/>
  <c r="AH1074" i="119" s="1"/>
  <c r="AG1074" i="119" s="1"/>
  <c r="AQ82" i="119"/>
  <c r="AQ1119" i="119"/>
  <c r="AP1119" i="119" s="1"/>
  <c r="AO1119" i="119" s="1"/>
  <c r="AN1119" i="119" s="1"/>
  <c r="AM1119" i="119" s="1"/>
  <c r="AL1119" i="119" s="1"/>
  <c r="AK1119" i="119" s="1"/>
  <c r="AJ1119" i="119" s="1"/>
  <c r="AI1119" i="119" s="1"/>
  <c r="AH1119" i="119" s="1"/>
  <c r="L204" i="119"/>
  <c r="K204" i="119" s="1"/>
  <c r="J204" i="119" s="1"/>
  <c r="I204" i="119" s="1"/>
  <c r="H204" i="119" s="1"/>
  <c r="G204" i="119" s="1"/>
  <c r="F204" i="119" s="1"/>
  <c r="E204" i="119" s="1"/>
  <c r="U60" i="119"/>
  <c r="U360" i="119"/>
  <c r="T360" i="119" s="1"/>
  <c r="S360" i="119" s="1"/>
  <c r="R360" i="119" s="1"/>
  <c r="Q360" i="119" s="1"/>
  <c r="P360" i="119" s="1"/>
  <c r="O360" i="119" s="1"/>
  <c r="N360" i="119" s="1"/>
  <c r="M360" i="119" s="1"/>
  <c r="L360" i="119" s="1"/>
  <c r="R57" i="119"/>
  <c r="R294" i="119"/>
  <c r="Q294" i="119" s="1"/>
  <c r="P294" i="119" s="1"/>
  <c r="O294" i="119" s="1"/>
  <c r="N294" i="119" s="1"/>
  <c r="M294" i="119" s="1"/>
  <c r="L294" i="119" s="1"/>
  <c r="K294" i="119" s="1"/>
  <c r="J294" i="119" s="1"/>
  <c r="I294" i="119" s="1"/>
  <c r="P55" i="119"/>
  <c r="P255" i="119"/>
  <c r="O255" i="119" s="1"/>
  <c r="N255" i="119" s="1"/>
  <c r="M255" i="119" s="1"/>
  <c r="L255" i="119" s="1"/>
  <c r="K255" i="119" s="1"/>
  <c r="J255" i="119" s="1"/>
  <c r="I255" i="119" s="1"/>
  <c r="H255" i="119" s="1"/>
  <c r="G255" i="119" s="1"/>
  <c r="S315" i="119"/>
  <c r="R315" i="119" s="1"/>
  <c r="Q315" i="119" s="1"/>
  <c r="P315" i="119" s="1"/>
  <c r="O315" i="119" s="1"/>
  <c r="N315" i="119" s="1"/>
  <c r="M315" i="119" s="1"/>
  <c r="L315" i="119" s="1"/>
  <c r="K315" i="119" s="1"/>
  <c r="J315" i="119" s="1"/>
  <c r="S58" i="119"/>
  <c r="T59" i="119"/>
  <c r="T337" i="119"/>
  <c r="S337" i="119" s="1"/>
  <c r="R337" i="119" s="1"/>
  <c r="Q337" i="119" s="1"/>
  <c r="P337" i="119" s="1"/>
  <c r="O337" i="119" s="1"/>
  <c r="N337" i="119" s="1"/>
  <c r="M337" i="119" s="1"/>
  <c r="L337" i="119" s="1"/>
  <c r="K337" i="119" s="1"/>
  <c r="O54" i="119"/>
  <c r="O237" i="119"/>
  <c r="N237" i="119" s="1"/>
  <c r="M237" i="119" s="1"/>
  <c r="L237" i="119" s="1"/>
  <c r="K237" i="119" s="1"/>
  <c r="J237" i="119" s="1"/>
  <c r="I237" i="119" s="1"/>
  <c r="H237" i="119" s="1"/>
  <c r="G237" i="119" s="1"/>
  <c r="F237" i="119" s="1"/>
  <c r="W62" i="119"/>
  <c r="W409" i="119"/>
  <c r="V409" i="119" s="1"/>
  <c r="U409" i="119" s="1"/>
  <c r="T409" i="119" s="1"/>
  <c r="S409" i="119" s="1"/>
  <c r="R409" i="119" s="1"/>
  <c r="Q409" i="119" s="1"/>
  <c r="P409" i="119" s="1"/>
  <c r="O409" i="119" s="1"/>
  <c r="N409" i="119" s="1"/>
  <c r="V61" i="119"/>
  <c r="V384" i="119"/>
  <c r="U384" i="119" s="1"/>
  <c r="T384" i="119" s="1"/>
  <c r="S384" i="119" s="1"/>
  <c r="R384" i="119" s="1"/>
  <c r="Q384" i="119" s="1"/>
  <c r="P384" i="119" s="1"/>
  <c r="O384" i="119" s="1"/>
  <c r="N384" i="119" s="1"/>
  <c r="M384" i="119" s="1"/>
  <c r="N53" i="119"/>
  <c r="N219" i="119" s="1"/>
  <c r="N220" i="119"/>
  <c r="M220" i="119" s="1"/>
  <c r="L220" i="119" s="1"/>
  <c r="K220" i="119" s="1"/>
  <c r="J220" i="119" s="1"/>
  <c r="I220" i="119" s="1"/>
  <c r="H220" i="119" s="1"/>
  <c r="G220" i="119" s="1"/>
  <c r="F220" i="119" s="1"/>
  <c r="E220" i="119" s="1"/>
  <c r="Q56" i="119"/>
  <c r="Q274" i="119"/>
  <c r="P274" i="119" s="1"/>
  <c r="O274" i="119" s="1"/>
  <c r="N274" i="119" s="1"/>
  <c r="M274" i="119" s="1"/>
  <c r="L274" i="119" s="1"/>
  <c r="K274" i="119" s="1"/>
  <c r="J274" i="119" s="1"/>
  <c r="I274" i="119" s="1"/>
  <c r="H274" i="119" s="1"/>
  <c r="O51" i="119"/>
  <c r="O1141" i="119" s="1"/>
  <c r="O1205" i="119" s="1"/>
  <c r="O18" i="119"/>
  <c r="O19" i="119"/>
  <c r="O28" i="119" s="1"/>
  <c r="P20" i="119"/>
  <c r="P23" i="119" s="1"/>
  <c r="Y59" i="130" l="1"/>
  <c r="Y457" i="130"/>
  <c r="X457" i="130" s="1"/>
  <c r="W457" i="130" s="1"/>
  <c r="V457" i="130" s="1"/>
  <c r="U457" i="130" s="1"/>
  <c r="T457" i="130" s="1"/>
  <c r="S457" i="130" s="1"/>
  <c r="R457" i="130" s="1"/>
  <c r="Q457" i="130" s="1"/>
  <c r="P457" i="130" s="1"/>
  <c r="O457" i="130" s="1"/>
  <c r="N457" i="130" s="1"/>
  <c r="M457" i="130" s="1"/>
  <c r="L457" i="130" s="1"/>
  <c r="K457" i="130" s="1"/>
  <c r="AC710" i="130"/>
  <c r="AB710" i="130" s="1"/>
  <c r="AA710" i="130" s="1"/>
  <c r="Z710" i="130" s="1"/>
  <c r="Y710" i="130" s="1"/>
  <c r="X710" i="130" s="1"/>
  <c r="W710" i="130" s="1"/>
  <c r="V710" i="130" s="1"/>
  <c r="U710" i="130" s="1"/>
  <c r="T710" i="130" s="1"/>
  <c r="U641" i="130"/>
  <c r="T641" i="130" s="1"/>
  <c r="S641" i="130" s="1"/>
  <c r="R641" i="130" s="1"/>
  <c r="AD675" i="130"/>
  <c r="AC675" i="130" s="1"/>
  <c r="AB675" i="130" s="1"/>
  <c r="AA675" i="130" s="1"/>
  <c r="Z675" i="130" s="1"/>
  <c r="Y675" i="130" s="1"/>
  <c r="X675" i="130" s="1"/>
  <c r="W675" i="130" s="1"/>
  <c r="V675" i="130" s="1"/>
  <c r="U675" i="130" s="1"/>
  <c r="T675" i="130" s="1"/>
  <c r="S675" i="130" s="1"/>
  <c r="AA61" i="130"/>
  <c r="AA514" i="130"/>
  <c r="Z514" i="130" s="1"/>
  <c r="Y514" i="130" s="1"/>
  <c r="X514" i="130" s="1"/>
  <c r="W514" i="130" s="1"/>
  <c r="V514" i="130" s="1"/>
  <c r="U514" i="130" s="1"/>
  <c r="T514" i="130" s="1"/>
  <c r="AC821" i="130"/>
  <c r="AB821" i="130" s="1"/>
  <c r="AA821" i="130" s="1"/>
  <c r="Z821" i="130" s="1"/>
  <c r="Y821" i="130" s="1"/>
  <c r="X821" i="130" s="1"/>
  <c r="W821" i="130" s="1"/>
  <c r="AE65" i="130"/>
  <c r="AE640" i="130"/>
  <c r="AD640" i="130" s="1"/>
  <c r="AC640" i="130" s="1"/>
  <c r="AB640" i="130" s="1"/>
  <c r="AA640" i="130" s="1"/>
  <c r="Z640" i="130" s="1"/>
  <c r="Y640" i="130" s="1"/>
  <c r="X640" i="130" s="1"/>
  <c r="W640" i="130" s="1"/>
  <c r="V640" i="130" s="1"/>
  <c r="U640" i="130" s="1"/>
  <c r="T640" i="130" s="1"/>
  <c r="S640" i="130" s="1"/>
  <c r="R640" i="130" s="1"/>
  <c r="Q640" i="130" s="1"/>
  <c r="AF746" i="130"/>
  <c r="AF66" i="130"/>
  <c r="AF674" i="130"/>
  <c r="AE674" i="130" s="1"/>
  <c r="AD674" i="130" s="1"/>
  <c r="AC674" i="130" s="1"/>
  <c r="AB674" i="130" s="1"/>
  <c r="AA674" i="130" s="1"/>
  <c r="Z674" i="130" s="1"/>
  <c r="Y674" i="130" s="1"/>
  <c r="X674" i="130" s="1"/>
  <c r="W674" i="130" s="1"/>
  <c r="V674" i="130" s="1"/>
  <c r="U674" i="130" s="1"/>
  <c r="T674" i="130" s="1"/>
  <c r="S674" i="130" s="1"/>
  <c r="R674" i="130" s="1"/>
  <c r="AD860" i="130"/>
  <c r="AD861" i="130"/>
  <c r="AC861" i="130" s="1"/>
  <c r="AB861" i="130" s="1"/>
  <c r="AA861" i="130" s="1"/>
  <c r="Z861" i="130" s="1"/>
  <c r="Y861" i="130" s="1"/>
  <c r="AJ70" i="130"/>
  <c r="AJ820" i="130"/>
  <c r="AI820" i="130" s="1"/>
  <c r="AH820" i="130" s="1"/>
  <c r="AG820" i="130" s="1"/>
  <c r="AF820" i="130" s="1"/>
  <c r="AE820" i="130" s="1"/>
  <c r="AD820" i="130" s="1"/>
  <c r="AC820" i="130" s="1"/>
  <c r="K406" i="130"/>
  <c r="J405" i="130" s="1"/>
  <c r="AH68" i="130"/>
  <c r="AH745" i="130"/>
  <c r="AG745" i="130" s="1"/>
  <c r="AF745" i="130" s="1"/>
  <c r="Q546" i="130"/>
  <c r="P546" i="130" s="1"/>
  <c r="P545" i="130"/>
  <c r="O545" i="130" s="1"/>
  <c r="W57" i="130"/>
  <c r="W404" i="130"/>
  <c r="V404" i="130" s="1"/>
  <c r="T54" i="130"/>
  <c r="T332" i="130"/>
  <c r="T515" i="130"/>
  <c r="S515" i="130" s="1"/>
  <c r="R515" i="130" s="1"/>
  <c r="Q515" i="130" s="1"/>
  <c r="P515" i="130" s="1"/>
  <c r="O515" i="130" s="1"/>
  <c r="N515" i="130" s="1"/>
  <c r="Z60" i="130"/>
  <c r="Z485" i="130"/>
  <c r="Y485" i="130" s="1"/>
  <c r="X485" i="130" s="1"/>
  <c r="W485" i="130" s="1"/>
  <c r="V485" i="130" s="1"/>
  <c r="U485" i="130" s="1"/>
  <c r="T485" i="130" s="1"/>
  <c r="S485" i="130" s="1"/>
  <c r="R485" i="130" s="1"/>
  <c r="Q485" i="130" s="1"/>
  <c r="P485" i="130" s="1"/>
  <c r="O485" i="130" s="1"/>
  <c r="N485" i="130" s="1"/>
  <c r="X58" i="130"/>
  <c r="X430" i="130"/>
  <c r="W430" i="130" s="1"/>
  <c r="V430" i="130" s="1"/>
  <c r="U430" i="130" s="1"/>
  <c r="T430" i="130" s="1"/>
  <c r="S430" i="130" s="1"/>
  <c r="R430" i="130" s="1"/>
  <c r="Q430" i="130" s="1"/>
  <c r="P430" i="130" s="1"/>
  <c r="O430" i="130" s="1"/>
  <c r="N430" i="130" s="1"/>
  <c r="M430" i="130" s="1"/>
  <c r="L430" i="130" s="1"/>
  <c r="K430" i="130" s="1"/>
  <c r="J430" i="130" s="1"/>
  <c r="AI69" i="130"/>
  <c r="AI782" i="130"/>
  <c r="AH782" i="130" s="1"/>
  <c r="AG782" i="130" s="1"/>
  <c r="AF782" i="130" s="1"/>
  <c r="AE782" i="130" s="1"/>
  <c r="AD782" i="130" s="1"/>
  <c r="AC782" i="130" s="1"/>
  <c r="AB782" i="130" s="1"/>
  <c r="AA782" i="130" s="1"/>
  <c r="Z782" i="130" s="1"/>
  <c r="Y782" i="130" s="1"/>
  <c r="X782" i="130" s="1"/>
  <c r="W782" i="130" s="1"/>
  <c r="V782" i="130" s="1"/>
  <c r="U782" i="130" s="1"/>
  <c r="V56" i="130"/>
  <c r="V379" i="130"/>
  <c r="U379" i="130" s="1"/>
  <c r="T379" i="130" s="1"/>
  <c r="S379" i="130" s="1"/>
  <c r="R379" i="130" s="1"/>
  <c r="Q379" i="130" s="1"/>
  <c r="P379" i="130" s="1"/>
  <c r="O379" i="130" s="1"/>
  <c r="N379" i="130" s="1"/>
  <c r="M379" i="130" s="1"/>
  <c r="L379" i="130" s="1"/>
  <c r="K379" i="130" s="1"/>
  <c r="J379" i="130" s="1"/>
  <c r="I379" i="130" s="1"/>
  <c r="H379" i="130" s="1"/>
  <c r="Q289" i="130"/>
  <c r="P289" i="130" s="1"/>
  <c r="O289" i="130" s="1"/>
  <c r="N289" i="130" s="1"/>
  <c r="M289" i="130" s="1"/>
  <c r="L289" i="130" s="1"/>
  <c r="K289" i="130" s="1"/>
  <c r="J289" i="130" s="1"/>
  <c r="I289" i="130" s="1"/>
  <c r="H289" i="130" s="1"/>
  <c r="G289" i="130" s="1"/>
  <c r="F289" i="130" s="1"/>
  <c r="E289" i="130" s="1"/>
  <c r="AB62" i="130"/>
  <c r="AB544" i="130"/>
  <c r="AA544" i="130" s="1"/>
  <c r="Z544" i="130" s="1"/>
  <c r="Y544" i="130" s="1"/>
  <c r="X544" i="130" s="1"/>
  <c r="W544" i="130" s="1"/>
  <c r="V544" i="130" s="1"/>
  <c r="U544" i="130" s="1"/>
  <c r="T544" i="130" s="1"/>
  <c r="S544" i="130" s="1"/>
  <c r="R544" i="130" s="1"/>
  <c r="Q544" i="130" s="1"/>
  <c r="P544" i="130" s="1"/>
  <c r="O544" i="130" s="1"/>
  <c r="N544" i="130" s="1"/>
  <c r="U55" i="130"/>
  <c r="U355" i="130"/>
  <c r="T355" i="130" s="1"/>
  <c r="S355" i="130" s="1"/>
  <c r="R355" i="130" s="1"/>
  <c r="Q355" i="130" s="1"/>
  <c r="P355" i="130" s="1"/>
  <c r="O355" i="130" s="1"/>
  <c r="N355" i="130" s="1"/>
  <c r="M355" i="130" s="1"/>
  <c r="L355" i="130" s="1"/>
  <c r="K355" i="130" s="1"/>
  <c r="J355" i="130" s="1"/>
  <c r="I355" i="130" s="1"/>
  <c r="H355" i="130" s="1"/>
  <c r="G355" i="130" s="1"/>
  <c r="AK71" i="130"/>
  <c r="AK859" i="130"/>
  <c r="AJ859" i="130" s="1"/>
  <c r="AI859" i="130" s="1"/>
  <c r="AH859" i="130" s="1"/>
  <c r="AG859" i="130" s="1"/>
  <c r="AF859" i="130" s="1"/>
  <c r="AE859" i="130" s="1"/>
  <c r="AD859" i="130" s="1"/>
  <c r="AC859" i="130" s="1"/>
  <c r="AC63" i="130"/>
  <c r="AC575" i="130"/>
  <c r="AB575" i="130" s="1"/>
  <c r="AA575" i="130" s="1"/>
  <c r="Z575" i="130" s="1"/>
  <c r="Y575" i="130" s="1"/>
  <c r="S53" i="130"/>
  <c r="S309" i="130" s="1"/>
  <c r="R309" i="130" s="1"/>
  <c r="Q309" i="130" s="1"/>
  <c r="P309" i="130" s="1"/>
  <c r="O309" i="130" s="1"/>
  <c r="N309" i="130" s="1"/>
  <c r="M309" i="130" s="1"/>
  <c r="L309" i="130" s="1"/>
  <c r="K309" i="130" s="1"/>
  <c r="J309" i="130" s="1"/>
  <c r="I309" i="130" s="1"/>
  <c r="H309" i="130" s="1"/>
  <c r="G309" i="130" s="1"/>
  <c r="F309" i="130" s="1"/>
  <c r="E309" i="130" s="1"/>
  <c r="S310" i="130"/>
  <c r="R310" i="130" s="1"/>
  <c r="Q310" i="130" s="1"/>
  <c r="P310" i="130" s="1"/>
  <c r="O310" i="130" s="1"/>
  <c r="N310" i="130" s="1"/>
  <c r="M310" i="130" s="1"/>
  <c r="L310" i="130" s="1"/>
  <c r="K310" i="130" s="1"/>
  <c r="J310" i="130" s="1"/>
  <c r="I310" i="130" s="1"/>
  <c r="H310" i="130" s="1"/>
  <c r="G310" i="130" s="1"/>
  <c r="F310" i="130" s="1"/>
  <c r="E310" i="130" s="1"/>
  <c r="U516" i="130"/>
  <c r="T516" i="130" s="1"/>
  <c r="S516" i="130" s="1"/>
  <c r="R516" i="130" s="1"/>
  <c r="Q516" i="130" s="1"/>
  <c r="P516" i="130" s="1"/>
  <c r="O516" i="130" s="1"/>
  <c r="U517" i="130"/>
  <c r="T517" i="130" s="1"/>
  <c r="S517" i="130" s="1"/>
  <c r="R517" i="130" s="1"/>
  <c r="Q517" i="130" s="1"/>
  <c r="P517" i="130" s="1"/>
  <c r="R380" i="130"/>
  <c r="Q380" i="130" s="1"/>
  <c r="P380" i="130" s="1"/>
  <c r="O380" i="130" s="1"/>
  <c r="N380" i="130" s="1"/>
  <c r="M380" i="130" s="1"/>
  <c r="L380" i="130" s="1"/>
  <c r="K380" i="130" s="1"/>
  <c r="J380" i="130" s="1"/>
  <c r="I380" i="130" s="1"/>
  <c r="AG67" i="130"/>
  <c r="AG709" i="130"/>
  <c r="AF709" i="130" s="1"/>
  <c r="AE709" i="130" s="1"/>
  <c r="AD709" i="130" s="1"/>
  <c r="AC709" i="130" s="1"/>
  <c r="AB709" i="130" s="1"/>
  <c r="AA709" i="130" s="1"/>
  <c r="Z709" i="130" s="1"/>
  <c r="Y709" i="130" s="1"/>
  <c r="X709" i="130" s="1"/>
  <c r="W709" i="130" s="1"/>
  <c r="V709" i="130" s="1"/>
  <c r="U709" i="130" s="1"/>
  <c r="T709" i="130" s="1"/>
  <c r="S709" i="130" s="1"/>
  <c r="AD64" i="130"/>
  <c r="AD607" i="130"/>
  <c r="AC607" i="130" s="1"/>
  <c r="AB607" i="130" s="1"/>
  <c r="AA607" i="130" s="1"/>
  <c r="Z607" i="130" s="1"/>
  <c r="Y607" i="130" s="1"/>
  <c r="X607" i="130" s="1"/>
  <c r="W607" i="130" s="1"/>
  <c r="V607" i="130" s="1"/>
  <c r="U607" i="130" s="1"/>
  <c r="T607" i="130" s="1"/>
  <c r="S607" i="130" s="1"/>
  <c r="R607" i="130" s="1"/>
  <c r="Q607" i="130" s="1"/>
  <c r="P607" i="130" s="1"/>
  <c r="D3622" i="132"/>
  <c r="G3623" i="132"/>
  <c r="D3805" i="132"/>
  <c r="G3806" i="132"/>
  <c r="C3892" i="132"/>
  <c r="U41" i="130"/>
  <c r="U42" i="130" s="1"/>
  <c r="U50" i="130"/>
  <c r="X352" i="130" s="1"/>
  <c r="W20" i="130"/>
  <c r="W40" i="130" s="1"/>
  <c r="V51" i="130"/>
  <c r="V1141" i="130" s="1"/>
  <c r="V1205" i="130" s="1"/>
  <c r="V19" i="130"/>
  <c r="V28" i="130" s="1"/>
  <c r="V18" i="130"/>
  <c r="V549" i="119"/>
  <c r="U549" i="119" s="1"/>
  <c r="T549" i="119" s="1"/>
  <c r="S549" i="119" s="1"/>
  <c r="X580" i="119"/>
  <c r="W580" i="119" s="1"/>
  <c r="V580" i="119" s="1"/>
  <c r="U580" i="119" s="1"/>
  <c r="T580" i="119" s="1"/>
  <c r="X62" i="119"/>
  <c r="X434" i="119"/>
  <c r="W434" i="119" s="1"/>
  <c r="V434" i="119" s="1"/>
  <c r="U434" i="119" s="1"/>
  <c r="T434" i="119" s="1"/>
  <c r="S434" i="119" s="1"/>
  <c r="R434" i="119" s="1"/>
  <c r="Q434" i="119" s="1"/>
  <c r="P434" i="119" s="1"/>
  <c r="O434" i="119" s="1"/>
  <c r="N434" i="119" s="1"/>
  <c r="W519" i="119"/>
  <c r="V519" i="119" s="1"/>
  <c r="U519" i="119" s="1"/>
  <c r="T519" i="119" s="1"/>
  <c r="S519" i="119" s="1"/>
  <c r="R519" i="119" s="1"/>
  <c r="Y63" i="119"/>
  <c r="Y461" i="119"/>
  <c r="X461" i="119" s="1"/>
  <c r="W461" i="119" s="1"/>
  <c r="V461" i="119" s="1"/>
  <c r="U461" i="119" s="1"/>
  <c r="T461" i="119" s="1"/>
  <c r="S461" i="119" s="1"/>
  <c r="R461" i="119" s="1"/>
  <c r="Q461" i="119" s="1"/>
  <c r="P461" i="119" s="1"/>
  <c r="O461" i="119" s="1"/>
  <c r="Z64" i="119"/>
  <c r="Z489" i="119"/>
  <c r="Y489" i="119" s="1"/>
  <c r="X489" i="119" s="1"/>
  <c r="W489" i="119" s="1"/>
  <c r="V489" i="119" s="1"/>
  <c r="U489" i="119" s="1"/>
  <c r="T489" i="119" s="1"/>
  <c r="S489" i="119" s="1"/>
  <c r="R489" i="119" s="1"/>
  <c r="Q489" i="119" s="1"/>
  <c r="P489" i="119" s="1"/>
  <c r="AA65" i="119"/>
  <c r="AA518" i="119"/>
  <c r="Z518" i="119" s="1"/>
  <c r="Y518" i="119" s="1"/>
  <c r="X518" i="119" s="1"/>
  <c r="W518" i="119" s="1"/>
  <c r="Y612" i="119"/>
  <c r="X612" i="119" s="1"/>
  <c r="W612" i="119" s="1"/>
  <c r="V612" i="119" s="1"/>
  <c r="U612" i="119" s="1"/>
  <c r="AB66" i="119"/>
  <c r="AB548" i="119"/>
  <c r="AA548" i="119" s="1"/>
  <c r="Z548" i="119" s="1"/>
  <c r="Y548" i="119" s="1"/>
  <c r="X548" i="119" s="1"/>
  <c r="W548" i="119" s="1"/>
  <c r="V548" i="119" s="1"/>
  <c r="AC67" i="119"/>
  <c r="AC579" i="119"/>
  <c r="AB579" i="119" s="1"/>
  <c r="AA579" i="119" s="1"/>
  <c r="Z579" i="119" s="1"/>
  <c r="Y579" i="119" s="1"/>
  <c r="X579" i="119" s="1"/>
  <c r="AD68" i="119"/>
  <c r="AD611" i="119"/>
  <c r="AC611" i="119" s="1"/>
  <c r="AB611" i="119" s="1"/>
  <c r="AA611" i="119" s="1"/>
  <c r="Z611" i="119" s="1"/>
  <c r="Y611" i="119" s="1"/>
  <c r="AE69" i="119"/>
  <c r="AE644" i="119"/>
  <c r="AD644" i="119" s="1"/>
  <c r="AC644" i="119" s="1"/>
  <c r="AB644" i="119" s="1"/>
  <c r="AA644" i="119" s="1"/>
  <c r="Z644" i="119" s="1"/>
  <c r="Y644" i="119" s="1"/>
  <c r="X644" i="119" s="1"/>
  <c r="W644" i="119" s="1"/>
  <c r="V644" i="119" s="1"/>
  <c r="U644" i="119" s="1"/>
  <c r="AF70" i="119"/>
  <c r="AF678" i="119"/>
  <c r="AE678" i="119" s="1"/>
  <c r="AD678" i="119" s="1"/>
  <c r="AC678" i="119" s="1"/>
  <c r="AB678" i="119" s="1"/>
  <c r="AA678" i="119" s="1"/>
  <c r="Z678" i="119" s="1"/>
  <c r="Y678" i="119" s="1"/>
  <c r="X678" i="119" s="1"/>
  <c r="W678" i="119" s="1"/>
  <c r="V678" i="119" s="1"/>
  <c r="AG71" i="119"/>
  <c r="AG713" i="119"/>
  <c r="AF713" i="119" s="1"/>
  <c r="AD787" i="119"/>
  <c r="AC787" i="119" s="1"/>
  <c r="AB787" i="119" s="1"/>
  <c r="AA787" i="119" s="1"/>
  <c r="Z787" i="119" s="1"/>
  <c r="AB750" i="119"/>
  <c r="AA750" i="119" s="1"/>
  <c r="Z750" i="119" s="1"/>
  <c r="Y750" i="119" s="1"/>
  <c r="AH72" i="119"/>
  <c r="AH749" i="119"/>
  <c r="AG749" i="119" s="1"/>
  <c r="AF749" i="119" s="1"/>
  <c r="AE749" i="119" s="1"/>
  <c r="AD749" i="119" s="1"/>
  <c r="AC749" i="119" s="1"/>
  <c r="AB749" i="119" s="1"/>
  <c r="AF905" i="119"/>
  <c r="AE905" i="119" s="1"/>
  <c r="AD905" i="119" s="1"/>
  <c r="AI73" i="119"/>
  <c r="AI786" i="119"/>
  <c r="AH786" i="119" s="1"/>
  <c r="AG786" i="119" s="1"/>
  <c r="AF786" i="119" s="1"/>
  <c r="AE786" i="119" s="1"/>
  <c r="AD786" i="119" s="1"/>
  <c r="AJ74" i="119"/>
  <c r="AJ824" i="119"/>
  <c r="AI824" i="119" s="1"/>
  <c r="AH824" i="119" s="1"/>
  <c r="AG824" i="119" s="1"/>
  <c r="AF824" i="119" s="1"/>
  <c r="AE824" i="119" s="1"/>
  <c r="AD824" i="119" s="1"/>
  <c r="AC824" i="119" s="1"/>
  <c r="AB824" i="119" s="1"/>
  <c r="AA824" i="119" s="1"/>
  <c r="Z824" i="119" s="1"/>
  <c r="AK75" i="119"/>
  <c r="AK863" i="119"/>
  <c r="AJ863" i="119" s="1"/>
  <c r="AI863" i="119" s="1"/>
  <c r="AH863" i="119" s="1"/>
  <c r="AG863" i="119" s="1"/>
  <c r="AF863" i="119" s="1"/>
  <c r="AE863" i="119" s="1"/>
  <c r="AD863" i="119" s="1"/>
  <c r="AC863" i="119" s="1"/>
  <c r="AB863" i="119" s="1"/>
  <c r="AA863" i="119" s="1"/>
  <c r="AM77" i="119"/>
  <c r="AL904" i="119"/>
  <c r="AK904" i="119" s="1"/>
  <c r="AJ904" i="119" s="1"/>
  <c r="AI904" i="119" s="1"/>
  <c r="AH904" i="119" s="1"/>
  <c r="AG904" i="119" s="1"/>
  <c r="AF904" i="119" s="1"/>
  <c r="AO79" i="119"/>
  <c r="AO1029" i="119"/>
  <c r="AN1029" i="119" s="1"/>
  <c r="AM1029" i="119" s="1"/>
  <c r="AL1029" i="119" s="1"/>
  <c r="AK1029" i="119" s="1"/>
  <c r="AJ1029" i="119" s="1"/>
  <c r="AI1029" i="119" s="1"/>
  <c r="AH1029" i="119" s="1"/>
  <c r="AG1029" i="119" s="1"/>
  <c r="AF1029" i="119" s="1"/>
  <c r="AE1029" i="119" s="1"/>
  <c r="AN78" i="119"/>
  <c r="AM945" i="119"/>
  <c r="AL945" i="119" s="1"/>
  <c r="AK945" i="119" s="1"/>
  <c r="AJ945" i="119" s="1"/>
  <c r="AI945" i="119" s="1"/>
  <c r="AH945" i="119" s="1"/>
  <c r="AG945" i="119" s="1"/>
  <c r="AF945" i="119" s="1"/>
  <c r="AE945" i="119" s="1"/>
  <c r="AD945" i="119" s="1"/>
  <c r="AN986" i="119"/>
  <c r="AM986" i="119" s="1"/>
  <c r="AL986" i="119" s="1"/>
  <c r="AL987" i="119"/>
  <c r="AL988" i="119"/>
  <c r="AK988" i="119" s="1"/>
  <c r="AJ988" i="119" s="1"/>
  <c r="AI988" i="119" s="1"/>
  <c r="AH988" i="119" s="1"/>
  <c r="AG988" i="119" s="1"/>
  <c r="AF988" i="119" s="1"/>
  <c r="AP80" i="119"/>
  <c r="AP1073" i="119"/>
  <c r="AO1073" i="119" s="1"/>
  <c r="AN1073" i="119" s="1"/>
  <c r="AM1073" i="119" s="1"/>
  <c r="AL1073" i="119" s="1"/>
  <c r="AK1073" i="119" s="1"/>
  <c r="AJ1073" i="119" s="1"/>
  <c r="AI1073" i="119" s="1"/>
  <c r="AH1073" i="119" s="1"/>
  <c r="AG1073" i="119" s="1"/>
  <c r="AF1073" i="119" s="1"/>
  <c r="AQ81" i="119"/>
  <c r="AQ1118" i="119"/>
  <c r="AP1118" i="119" s="1"/>
  <c r="AO1118" i="119" s="1"/>
  <c r="AN1118" i="119" s="1"/>
  <c r="AM1118" i="119" s="1"/>
  <c r="AL1118" i="119" s="1"/>
  <c r="AK1118" i="119" s="1"/>
  <c r="AJ1118" i="119" s="1"/>
  <c r="AI1118" i="119" s="1"/>
  <c r="AH1118" i="119" s="1"/>
  <c r="AG1118" i="119" s="1"/>
  <c r="R56" i="119"/>
  <c r="R293" i="119"/>
  <c r="Q293" i="119" s="1"/>
  <c r="P293" i="119" s="1"/>
  <c r="O293" i="119" s="1"/>
  <c r="N293" i="119" s="1"/>
  <c r="M293" i="119" s="1"/>
  <c r="L293" i="119" s="1"/>
  <c r="K293" i="119" s="1"/>
  <c r="J293" i="119" s="1"/>
  <c r="I293" i="119" s="1"/>
  <c r="H293" i="119" s="1"/>
  <c r="V383" i="119"/>
  <c r="U383" i="119" s="1"/>
  <c r="T383" i="119" s="1"/>
  <c r="S383" i="119" s="1"/>
  <c r="R383" i="119" s="1"/>
  <c r="Q383" i="119" s="1"/>
  <c r="P383" i="119" s="1"/>
  <c r="O383" i="119" s="1"/>
  <c r="N383" i="119" s="1"/>
  <c r="M383" i="119" s="1"/>
  <c r="L383" i="119" s="1"/>
  <c r="V60" i="119"/>
  <c r="T58" i="119"/>
  <c r="T336" i="119"/>
  <c r="S336" i="119" s="1"/>
  <c r="R336" i="119" s="1"/>
  <c r="Q336" i="119" s="1"/>
  <c r="P336" i="119" s="1"/>
  <c r="O336" i="119" s="1"/>
  <c r="N336" i="119" s="1"/>
  <c r="M336" i="119" s="1"/>
  <c r="L336" i="119" s="1"/>
  <c r="K336" i="119" s="1"/>
  <c r="J336" i="119" s="1"/>
  <c r="P51" i="119"/>
  <c r="P1141" i="119" s="1"/>
  <c r="P1205" i="119" s="1"/>
  <c r="P18" i="119"/>
  <c r="Q20" i="119"/>
  <c r="Q23" i="119" s="1"/>
  <c r="P19" i="119"/>
  <c r="P28" i="119" s="1"/>
  <c r="S57" i="119"/>
  <c r="S314" i="119"/>
  <c r="R314" i="119" s="1"/>
  <c r="Q314" i="119" s="1"/>
  <c r="P314" i="119" s="1"/>
  <c r="O314" i="119" s="1"/>
  <c r="N314" i="119" s="1"/>
  <c r="M314" i="119" s="1"/>
  <c r="L314" i="119" s="1"/>
  <c r="K314" i="119" s="1"/>
  <c r="J314" i="119" s="1"/>
  <c r="I314" i="119" s="1"/>
  <c r="U59" i="119"/>
  <c r="U359" i="119"/>
  <c r="T359" i="119" s="1"/>
  <c r="S359" i="119" s="1"/>
  <c r="R359" i="119" s="1"/>
  <c r="Q359" i="119" s="1"/>
  <c r="P359" i="119" s="1"/>
  <c r="O359" i="119" s="1"/>
  <c r="N359" i="119" s="1"/>
  <c r="M359" i="119" s="1"/>
  <c r="L359" i="119" s="1"/>
  <c r="K359" i="119" s="1"/>
  <c r="M219" i="119"/>
  <c r="L219" i="119" s="1"/>
  <c r="K219" i="119" s="1"/>
  <c r="J219" i="119" s="1"/>
  <c r="I219" i="119" s="1"/>
  <c r="H219" i="119" s="1"/>
  <c r="G219" i="119" s="1"/>
  <c r="F219" i="119" s="1"/>
  <c r="E219" i="119" s="1"/>
  <c r="O53" i="119"/>
  <c r="O235" i="119" s="1"/>
  <c r="O236" i="119"/>
  <c r="N236" i="119" s="1"/>
  <c r="M236" i="119" s="1"/>
  <c r="L236" i="119" s="1"/>
  <c r="K236" i="119" s="1"/>
  <c r="J236" i="119" s="1"/>
  <c r="I236" i="119" s="1"/>
  <c r="H236" i="119" s="1"/>
  <c r="G236" i="119" s="1"/>
  <c r="F236" i="119" s="1"/>
  <c r="E236" i="119" s="1"/>
  <c r="W61" i="119"/>
  <c r="W408" i="119"/>
  <c r="V408" i="119" s="1"/>
  <c r="U408" i="119" s="1"/>
  <c r="T408" i="119" s="1"/>
  <c r="S408" i="119" s="1"/>
  <c r="R408" i="119" s="1"/>
  <c r="Q408" i="119" s="1"/>
  <c r="P408" i="119" s="1"/>
  <c r="O408" i="119" s="1"/>
  <c r="N408" i="119" s="1"/>
  <c r="M408" i="119" s="1"/>
  <c r="Q273" i="119"/>
  <c r="P273" i="119" s="1"/>
  <c r="O273" i="119" s="1"/>
  <c r="N273" i="119" s="1"/>
  <c r="M273" i="119" s="1"/>
  <c r="L273" i="119" s="1"/>
  <c r="K273" i="119" s="1"/>
  <c r="J273" i="119" s="1"/>
  <c r="I273" i="119" s="1"/>
  <c r="H273" i="119" s="1"/>
  <c r="G273" i="119" s="1"/>
  <c r="Q55" i="119"/>
  <c r="P54" i="119"/>
  <c r="P254" i="119"/>
  <c r="O254" i="119" s="1"/>
  <c r="N254" i="119" s="1"/>
  <c r="M254" i="119" s="1"/>
  <c r="L254" i="119" s="1"/>
  <c r="K254" i="119" s="1"/>
  <c r="J254" i="119" s="1"/>
  <c r="I254" i="119" s="1"/>
  <c r="H254" i="119" s="1"/>
  <c r="G254" i="119" s="1"/>
  <c r="F254" i="119" s="1"/>
  <c r="M485" i="130" l="1"/>
  <c r="L485" i="130" s="1"/>
  <c r="AC62" i="130"/>
  <c r="AC574" i="130"/>
  <c r="AE745" i="130"/>
  <c r="AE746" i="130"/>
  <c r="AB859" i="130"/>
  <c r="AA859" i="130" s="1"/>
  <c r="Z859" i="130" s="1"/>
  <c r="Y859" i="130" s="1"/>
  <c r="X859" i="130" s="1"/>
  <c r="W859" i="130" s="1"/>
  <c r="S332" i="130"/>
  <c r="R332" i="130" s="1"/>
  <c r="Q332" i="130" s="1"/>
  <c r="P332" i="130" s="1"/>
  <c r="O332" i="130" s="1"/>
  <c r="N332" i="130" s="1"/>
  <c r="M332" i="130" s="1"/>
  <c r="L332" i="130" s="1"/>
  <c r="K332" i="130" s="1"/>
  <c r="J332" i="130" s="1"/>
  <c r="I332" i="130" s="1"/>
  <c r="H332" i="130" s="1"/>
  <c r="G332" i="130" s="1"/>
  <c r="F332" i="130" s="1"/>
  <c r="AK70" i="130"/>
  <c r="AK858" i="130"/>
  <c r="T53" i="130"/>
  <c r="T330" i="130" s="1"/>
  <c r="T331" i="130"/>
  <c r="S331" i="130" s="1"/>
  <c r="U403" i="130"/>
  <c r="U404" i="130"/>
  <c r="T404" i="130" s="1"/>
  <c r="S404" i="130" s="1"/>
  <c r="R404" i="130" s="1"/>
  <c r="Q404" i="130" s="1"/>
  <c r="P404" i="130" s="1"/>
  <c r="O404" i="130" s="1"/>
  <c r="N404" i="130" s="1"/>
  <c r="M404" i="130" s="1"/>
  <c r="L404" i="130" s="1"/>
  <c r="K404" i="130" s="1"/>
  <c r="J404" i="130" s="1"/>
  <c r="I404" i="130" s="1"/>
  <c r="AE64" i="130"/>
  <c r="AE639" i="130"/>
  <c r="AD639" i="130" s="1"/>
  <c r="AC639" i="130" s="1"/>
  <c r="AB639" i="130" s="1"/>
  <c r="AA639" i="130" s="1"/>
  <c r="Z639" i="130" s="1"/>
  <c r="Y639" i="130" s="1"/>
  <c r="X639" i="130" s="1"/>
  <c r="W639" i="130" s="1"/>
  <c r="V639" i="130" s="1"/>
  <c r="U639" i="130" s="1"/>
  <c r="T639" i="130" s="1"/>
  <c r="S639" i="130" s="1"/>
  <c r="R639" i="130" s="1"/>
  <c r="Q639" i="130" s="1"/>
  <c r="P639" i="130" s="1"/>
  <c r="U54" i="130"/>
  <c r="U354" i="130"/>
  <c r="T354" i="130" s="1"/>
  <c r="S354" i="130" s="1"/>
  <c r="R354" i="130" s="1"/>
  <c r="Q354" i="130" s="1"/>
  <c r="P354" i="130" s="1"/>
  <c r="O354" i="130" s="1"/>
  <c r="N354" i="130" s="1"/>
  <c r="M354" i="130" s="1"/>
  <c r="L354" i="130" s="1"/>
  <c r="K354" i="130" s="1"/>
  <c r="J354" i="130" s="1"/>
  <c r="I354" i="130" s="1"/>
  <c r="W56" i="130"/>
  <c r="W403" i="130"/>
  <c r="V403" i="130" s="1"/>
  <c r="S514" i="130"/>
  <c r="R514" i="130" s="1"/>
  <c r="Q514" i="130" s="1"/>
  <c r="P514" i="130" s="1"/>
  <c r="O514" i="130" s="1"/>
  <c r="N514" i="130" s="1"/>
  <c r="M514" i="130" s="1"/>
  <c r="AB61" i="130"/>
  <c r="AB543" i="130"/>
  <c r="AA543" i="130" s="1"/>
  <c r="Z543" i="130" s="1"/>
  <c r="Y543" i="130" s="1"/>
  <c r="X543" i="130" s="1"/>
  <c r="W543" i="130" s="1"/>
  <c r="V543" i="130" s="1"/>
  <c r="U543" i="130" s="1"/>
  <c r="T543" i="130" s="1"/>
  <c r="S543" i="130" s="1"/>
  <c r="R543" i="130" s="1"/>
  <c r="Q543" i="130" s="1"/>
  <c r="P543" i="130" s="1"/>
  <c r="O543" i="130" s="1"/>
  <c r="N543" i="130" s="1"/>
  <c r="M543" i="130" s="1"/>
  <c r="AA60" i="130"/>
  <c r="AA513" i="130"/>
  <c r="Z513" i="130" s="1"/>
  <c r="Y513" i="130" s="1"/>
  <c r="X513" i="130" s="1"/>
  <c r="W513" i="130" s="1"/>
  <c r="V513" i="130" s="1"/>
  <c r="U513" i="130" s="1"/>
  <c r="T513" i="130" s="1"/>
  <c r="S513" i="130" s="1"/>
  <c r="R513" i="130" s="1"/>
  <c r="Q513" i="130" s="1"/>
  <c r="P513" i="130" s="1"/>
  <c r="O513" i="130" s="1"/>
  <c r="N513" i="130" s="1"/>
  <c r="M513" i="130" s="1"/>
  <c r="L513" i="130" s="1"/>
  <c r="AH67" i="130"/>
  <c r="AH744" i="130"/>
  <c r="AG66" i="130"/>
  <c r="AG708" i="130"/>
  <c r="AF708" i="130" s="1"/>
  <c r="V55" i="130"/>
  <c r="V378" i="130"/>
  <c r="U378" i="130" s="1"/>
  <c r="T378" i="130" s="1"/>
  <c r="S378" i="130" s="1"/>
  <c r="R378" i="130" s="1"/>
  <c r="Q378" i="130" s="1"/>
  <c r="P378" i="130" s="1"/>
  <c r="O378" i="130" s="1"/>
  <c r="N378" i="130" s="1"/>
  <c r="M378" i="130" s="1"/>
  <c r="L378" i="130" s="1"/>
  <c r="K378" i="130" s="1"/>
  <c r="J378" i="130" s="1"/>
  <c r="I378" i="130" s="1"/>
  <c r="H378" i="130" s="1"/>
  <c r="G378" i="130" s="1"/>
  <c r="AB820" i="130"/>
  <c r="AA820" i="130" s="1"/>
  <c r="Z820" i="130" s="1"/>
  <c r="Y820" i="130" s="1"/>
  <c r="X820" i="130" s="1"/>
  <c r="W820" i="130" s="1"/>
  <c r="V820" i="130" s="1"/>
  <c r="AF65" i="130"/>
  <c r="AF673" i="130"/>
  <c r="AE673" i="130" s="1"/>
  <c r="AD673" i="130" s="1"/>
  <c r="AC673" i="130" s="1"/>
  <c r="AI68" i="130"/>
  <c r="AI781" i="130"/>
  <c r="AH781" i="130" s="1"/>
  <c r="AG781" i="130" s="1"/>
  <c r="AF781" i="130" s="1"/>
  <c r="AE781" i="130" s="1"/>
  <c r="AD781" i="130" s="1"/>
  <c r="AC781" i="130" s="1"/>
  <c r="AB781" i="130" s="1"/>
  <c r="AA781" i="130" s="1"/>
  <c r="Z781" i="130" s="1"/>
  <c r="Y781" i="130" s="1"/>
  <c r="X781" i="130" s="1"/>
  <c r="W781" i="130" s="1"/>
  <c r="V781" i="130" s="1"/>
  <c r="U781" i="130" s="1"/>
  <c r="T781" i="130" s="1"/>
  <c r="AJ69" i="130"/>
  <c r="AJ819" i="130"/>
  <c r="AI819" i="130" s="1"/>
  <c r="AH819" i="130" s="1"/>
  <c r="AG819" i="130" s="1"/>
  <c r="AF819" i="130" s="1"/>
  <c r="AE819" i="130" s="1"/>
  <c r="AD819" i="130" s="1"/>
  <c r="AC819" i="130" s="1"/>
  <c r="AB819" i="130" s="1"/>
  <c r="AA819" i="130" s="1"/>
  <c r="Z819" i="130" s="1"/>
  <c r="Y819" i="130" s="1"/>
  <c r="X819" i="130" s="1"/>
  <c r="W819" i="130" s="1"/>
  <c r="V819" i="130" s="1"/>
  <c r="U819" i="130" s="1"/>
  <c r="Z59" i="130"/>
  <c r="Z484" i="130"/>
  <c r="Y484" i="130" s="1"/>
  <c r="X484" i="130" s="1"/>
  <c r="W484" i="130" s="1"/>
  <c r="V484" i="130" s="1"/>
  <c r="U484" i="130" s="1"/>
  <c r="T484" i="130" s="1"/>
  <c r="S484" i="130" s="1"/>
  <c r="R484" i="130" s="1"/>
  <c r="Q484" i="130" s="1"/>
  <c r="P484" i="130" s="1"/>
  <c r="O484" i="130" s="1"/>
  <c r="N484" i="130" s="1"/>
  <c r="M484" i="130" s="1"/>
  <c r="L484" i="130" s="1"/>
  <c r="K484" i="130" s="1"/>
  <c r="Y58" i="130"/>
  <c r="Y456" i="130"/>
  <c r="X456" i="130" s="1"/>
  <c r="W456" i="130" s="1"/>
  <c r="V456" i="130" s="1"/>
  <c r="U456" i="130" s="1"/>
  <c r="T456" i="130" s="1"/>
  <c r="S456" i="130" s="1"/>
  <c r="R456" i="130" s="1"/>
  <c r="Q456" i="130" s="1"/>
  <c r="P456" i="130" s="1"/>
  <c r="O456" i="130" s="1"/>
  <c r="N456" i="130" s="1"/>
  <c r="M456" i="130" s="1"/>
  <c r="L456" i="130" s="1"/>
  <c r="K456" i="130" s="1"/>
  <c r="J456" i="130" s="1"/>
  <c r="X575" i="130"/>
  <c r="W575" i="130" s="1"/>
  <c r="V575" i="130" s="1"/>
  <c r="U575" i="130" s="1"/>
  <c r="T575" i="130" s="1"/>
  <c r="S575" i="130" s="1"/>
  <c r="R575" i="130" s="1"/>
  <c r="AD63" i="130"/>
  <c r="AD606" i="130"/>
  <c r="AC606" i="130" s="1"/>
  <c r="AB606" i="130" s="1"/>
  <c r="AA606" i="130" s="1"/>
  <c r="Z606" i="130" s="1"/>
  <c r="Y606" i="130" s="1"/>
  <c r="X57" i="130"/>
  <c r="X429" i="130"/>
  <c r="W429" i="130" s="1"/>
  <c r="V429" i="130" s="1"/>
  <c r="U429" i="130" s="1"/>
  <c r="T429" i="130" s="1"/>
  <c r="S429" i="130" s="1"/>
  <c r="R429" i="130" s="1"/>
  <c r="Q429" i="130" s="1"/>
  <c r="P429" i="130" s="1"/>
  <c r="O429" i="130" s="1"/>
  <c r="N429" i="130" s="1"/>
  <c r="M429" i="130" s="1"/>
  <c r="L429" i="130" s="1"/>
  <c r="K429" i="130" s="1"/>
  <c r="J429" i="130" s="1"/>
  <c r="I429" i="130" s="1"/>
  <c r="AC860" i="130"/>
  <c r="AB860" i="130" s="1"/>
  <c r="AA860" i="130" s="1"/>
  <c r="Z860" i="130" s="1"/>
  <c r="Y860" i="130" s="1"/>
  <c r="X860" i="130" s="1"/>
  <c r="D3621" i="132"/>
  <c r="G3622" i="132"/>
  <c r="D3804" i="132"/>
  <c r="G3805" i="132"/>
  <c r="C3893" i="132"/>
  <c r="V41" i="130"/>
  <c r="V42" i="130" s="1"/>
  <c r="V50" i="130"/>
  <c r="Y375" i="130" s="1"/>
  <c r="X20" i="130"/>
  <c r="X40" i="130" s="1"/>
  <c r="W51" i="130"/>
  <c r="W1141" i="130" s="1"/>
  <c r="W1205" i="130" s="1"/>
  <c r="W19" i="130"/>
  <c r="W28" i="130" s="1"/>
  <c r="W18" i="130"/>
  <c r="U548" i="119"/>
  <c r="T548" i="119" s="1"/>
  <c r="S548" i="119" s="1"/>
  <c r="R548" i="119" s="1"/>
  <c r="W579" i="119"/>
  <c r="V579" i="119" s="1"/>
  <c r="U579" i="119" s="1"/>
  <c r="T579" i="119" s="1"/>
  <c r="S579" i="119" s="1"/>
  <c r="V518" i="119"/>
  <c r="U518" i="119" s="1"/>
  <c r="T518" i="119" s="1"/>
  <c r="S518" i="119" s="1"/>
  <c r="R518" i="119" s="1"/>
  <c r="Q518" i="119" s="1"/>
  <c r="X61" i="119"/>
  <c r="X433" i="119"/>
  <c r="W433" i="119" s="1"/>
  <c r="V433" i="119" s="1"/>
  <c r="U433" i="119" s="1"/>
  <c r="T433" i="119" s="1"/>
  <c r="S433" i="119" s="1"/>
  <c r="R433" i="119" s="1"/>
  <c r="Q433" i="119" s="1"/>
  <c r="P433" i="119" s="1"/>
  <c r="O433" i="119" s="1"/>
  <c r="N433" i="119" s="1"/>
  <c r="M433" i="119" s="1"/>
  <c r="Y62" i="119"/>
  <c r="Y460" i="119"/>
  <c r="X460" i="119" s="1"/>
  <c r="W460" i="119" s="1"/>
  <c r="V460" i="119" s="1"/>
  <c r="U460" i="119" s="1"/>
  <c r="T460" i="119" s="1"/>
  <c r="S460" i="119" s="1"/>
  <c r="R460" i="119" s="1"/>
  <c r="Q460" i="119" s="1"/>
  <c r="P460" i="119" s="1"/>
  <c r="O460" i="119" s="1"/>
  <c r="N460" i="119" s="1"/>
  <c r="Z63" i="119"/>
  <c r="Z488" i="119"/>
  <c r="Y488" i="119" s="1"/>
  <c r="X488" i="119" s="1"/>
  <c r="W488" i="119" s="1"/>
  <c r="V488" i="119" s="1"/>
  <c r="U488" i="119" s="1"/>
  <c r="T488" i="119" s="1"/>
  <c r="S488" i="119" s="1"/>
  <c r="R488" i="119" s="1"/>
  <c r="Q488" i="119" s="1"/>
  <c r="P488" i="119" s="1"/>
  <c r="O488" i="119" s="1"/>
  <c r="X611" i="119"/>
  <c r="W611" i="119" s="1"/>
  <c r="V611" i="119" s="1"/>
  <c r="U611" i="119" s="1"/>
  <c r="T611" i="119" s="1"/>
  <c r="AA64" i="119"/>
  <c r="AA517" i="119"/>
  <c r="Z517" i="119" s="1"/>
  <c r="Y517" i="119" s="1"/>
  <c r="X517" i="119" s="1"/>
  <c r="W517" i="119" s="1"/>
  <c r="V517" i="119" s="1"/>
  <c r="AB65" i="119"/>
  <c r="AB547" i="119"/>
  <c r="AA547" i="119" s="1"/>
  <c r="Z547" i="119" s="1"/>
  <c r="Y547" i="119" s="1"/>
  <c r="X547" i="119" s="1"/>
  <c r="W547" i="119" s="1"/>
  <c r="V547" i="119" s="1"/>
  <c r="U547" i="119" s="1"/>
  <c r="AC66" i="119"/>
  <c r="AC578" i="119"/>
  <c r="AB578" i="119" s="1"/>
  <c r="AA578" i="119" s="1"/>
  <c r="Z578" i="119" s="1"/>
  <c r="Y578" i="119" s="1"/>
  <c r="X578" i="119" s="1"/>
  <c r="W578" i="119" s="1"/>
  <c r="AD67" i="119"/>
  <c r="AD610" i="119"/>
  <c r="AC610" i="119" s="1"/>
  <c r="AB610" i="119" s="1"/>
  <c r="AA610" i="119" s="1"/>
  <c r="Z610" i="119" s="1"/>
  <c r="Y610" i="119" s="1"/>
  <c r="X610" i="119" s="1"/>
  <c r="W610" i="119" s="1"/>
  <c r="V610" i="119" s="1"/>
  <c r="U610" i="119" s="1"/>
  <c r="T610" i="119" s="1"/>
  <c r="AE68" i="119"/>
  <c r="AE643" i="119"/>
  <c r="AD643" i="119" s="1"/>
  <c r="AC643" i="119" s="1"/>
  <c r="AB643" i="119" s="1"/>
  <c r="AA643" i="119" s="1"/>
  <c r="Z643" i="119" s="1"/>
  <c r="Y643" i="119" s="1"/>
  <c r="X643" i="119" s="1"/>
  <c r="W643" i="119" s="1"/>
  <c r="V643" i="119" s="1"/>
  <c r="U643" i="119" s="1"/>
  <c r="T643" i="119" s="1"/>
  <c r="AF69" i="119"/>
  <c r="AF677" i="119"/>
  <c r="AE677" i="119" s="1"/>
  <c r="AD677" i="119" s="1"/>
  <c r="AC677" i="119" s="1"/>
  <c r="AB677" i="119" s="1"/>
  <c r="AA677" i="119" s="1"/>
  <c r="Z677" i="119" s="1"/>
  <c r="Y677" i="119" s="1"/>
  <c r="X677" i="119" s="1"/>
  <c r="W677" i="119" s="1"/>
  <c r="V677" i="119" s="1"/>
  <c r="U677" i="119" s="1"/>
  <c r="AE713" i="119"/>
  <c r="AD713" i="119" s="1"/>
  <c r="AC713" i="119" s="1"/>
  <c r="AB713" i="119" s="1"/>
  <c r="AA713" i="119" s="1"/>
  <c r="Z713" i="119" s="1"/>
  <c r="Y713" i="119" s="1"/>
  <c r="X713" i="119" s="1"/>
  <c r="W713" i="119" s="1"/>
  <c r="AG70" i="119"/>
  <c r="AG712" i="119"/>
  <c r="AF712" i="119" s="1"/>
  <c r="AE712" i="119" s="1"/>
  <c r="AC786" i="119"/>
  <c r="AB786" i="119" s="1"/>
  <c r="AA786" i="119" s="1"/>
  <c r="Z786" i="119" s="1"/>
  <c r="Y786" i="119" s="1"/>
  <c r="AA749" i="119"/>
  <c r="Z749" i="119" s="1"/>
  <c r="Y749" i="119" s="1"/>
  <c r="X749" i="119" s="1"/>
  <c r="AH71" i="119"/>
  <c r="AH748" i="119"/>
  <c r="AG748" i="119" s="1"/>
  <c r="AF748" i="119" s="1"/>
  <c r="AE748" i="119" s="1"/>
  <c r="AD748" i="119" s="1"/>
  <c r="AC748" i="119" s="1"/>
  <c r="AB748" i="119" s="1"/>
  <c r="AA748" i="119" s="1"/>
  <c r="AI72" i="119"/>
  <c r="AI785" i="119"/>
  <c r="AH785" i="119" s="1"/>
  <c r="AG785" i="119" s="1"/>
  <c r="AF785" i="119" s="1"/>
  <c r="AE785" i="119" s="1"/>
  <c r="AD785" i="119" s="1"/>
  <c r="AC785" i="119" s="1"/>
  <c r="AJ73" i="119"/>
  <c r="AJ823" i="119"/>
  <c r="AI823" i="119" s="1"/>
  <c r="AH823" i="119" s="1"/>
  <c r="AG823" i="119" s="1"/>
  <c r="AF823" i="119" s="1"/>
  <c r="AE823" i="119" s="1"/>
  <c r="AD823" i="119" s="1"/>
  <c r="AC823" i="119" s="1"/>
  <c r="AB823" i="119" s="1"/>
  <c r="AA823" i="119" s="1"/>
  <c r="Z823" i="119" s="1"/>
  <c r="Y823" i="119" s="1"/>
  <c r="AK74" i="119"/>
  <c r="AK862" i="119"/>
  <c r="AJ862" i="119" s="1"/>
  <c r="AI862" i="119" s="1"/>
  <c r="AH862" i="119" s="1"/>
  <c r="AG862" i="119" s="1"/>
  <c r="AF862" i="119" s="1"/>
  <c r="AE862" i="119" s="1"/>
  <c r="AD862" i="119" s="1"/>
  <c r="AC862" i="119" s="1"/>
  <c r="AB862" i="119" s="1"/>
  <c r="AA862" i="119" s="1"/>
  <c r="Z862" i="119" s="1"/>
  <c r="AE904" i="119"/>
  <c r="AD904" i="119" s="1"/>
  <c r="AC904" i="119" s="1"/>
  <c r="AM76" i="119"/>
  <c r="AL903" i="119"/>
  <c r="AK903" i="119" s="1"/>
  <c r="AJ903" i="119" s="1"/>
  <c r="AI903" i="119" s="1"/>
  <c r="AK987" i="119"/>
  <c r="AJ987" i="119" s="1"/>
  <c r="AI987" i="119" s="1"/>
  <c r="AH987" i="119" s="1"/>
  <c r="AG987" i="119" s="1"/>
  <c r="AF987" i="119" s="1"/>
  <c r="AE987" i="119" s="1"/>
  <c r="AK986" i="119"/>
  <c r="AN77" i="119"/>
  <c r="AM944" i="119"/>
  <c r="AL944" i="119" s="1"/>
  <c r="AK944" i="119" s="1"/>
  <c r="AJ944" i="119" s="1"/>
  <c r="AI944" i="119" s="1"/>
  <c r="AH944" i="119" s="1"/>
  <c r="AG944" i="119" s="1"/>
  <c r="AF944" i="119" s="1"/>
  <c r="AE944" i="119" s="1"/>
  <c r="AD944" i="119" s="1"/>
  <c r="AC944" i="119" s="1"/>
  <c r="AN985" i="119"/>
  <c r="AM985" i="119" s="1"/>
  <c r="AL985" i="119" s="1"/>
  <c r="AK985" i="119" s="1"/>
  <c r="AO78" i="119"/>
  <c r="AO1028" i="119"/>
  <c r="AN1028" i="119" s="1"/>
  <c r="AM1028" i="119" s="1"/>
  <c r="AL1028" i="119" s="1"/>
  <c r="AK1028" i="119" s="1"/>
  <c r="AJ1028" i="119" s="1"/>
  <c r="AI1028" i="119" s="1"/>
  <c r="AH1028" i="119" s="1"/>
  <c r="AG1028" i="119" s="1"/>
  <c r="AF1028" i="119" s="1"/>
  <c r="AE1028" i="119" s="1"/>
  <c r="AD1028" i="119" s="1"/>
  <c r="AP79" i="119"/>
  <c r="AP1072" i="119"/>
  <c r="AO1072" i="119" s="1"/>
  <c r="AN1072" i="119" s="1"/>
  <c r="AM1072" i="119" s="1"/>
  <c r="AL1072" i="119" s="1"/>
  <c r="AK1072" i="119" s="1"/>
  <c r="AJ1072" i="119" s="1"/>
  <c r="AI1072" i="119" s="1"/>
  <c r="AH1072" i="119" s="1"/>
  <c r="AG1072" i="119" s="1"/>
  <c r="AF1072" i="119" s="1"/>
  <c r="AE1072" i="119" s="1"/>
  <c r="AQ80" i="119"/>
  <c r="AQ1117" i="119"/>
  <c r="AP1117" i="119" s="1"/>
  <c r="AO1117" i="119" s="1"/>
  <c r="AN1117" i="119" s="1"/>
  <c r="AM1117" i="119" s="1"/>
  <c r="AL1117" i="119" s="1"/>
  <c r="AK1117" i="119" s="1"/>
  <c r="AJ1117" i="119" s="1"/>
  <c r="AI1117" i="119" s="1"/>
  <c r="AH1117" i="119" s="1"/>
  <c r="AG1117" i="119" s="1"/>
  <c r="AF1117" i="119" s="1"/>
  <c r="W60" i="119"/>
  <c r="W407" i="119"/>
  <c r="V407" i="119" s="1"/>
  <c r="U407" i="119" s="1"/>
  <c r="T407" i="119" s="1"/>
  <c r="S407" i="119" s="1"/>
  <c r="R407" i="119" s="1"/>
  <c r="Q407" i="119" s="1"/>
  <c r="P407" i="119" s="1"/>
  <c r="O407" i="119" s="1"/>
  <c r="N407" i="119" s="1"/>
  <c r="M407" i="119" s="1"/>
  <c r="L407" i="119" s="1"/>
  <c r="T335" i="119"/>
  <c r="S335" i="119" s="1"/>
  <c r="R335" i="119" s="1"/>
  <c r="Q335" i="119" s="1"/>
  <c r="P335" i="119" s="1"/>
  <c r="O335" i="119" s="1"/>
  <c r="N335" i="119" s="1"/>
  <c r="M335" i="119" s="1"/>
  <c r="L335" i="119" s="1"/>
  <c r="K335" i="119" s="1"/>
  <c r="J335" i="119" s="1"/>
  <c r="I335" i="119" s="1"/>
  <c r="T57" i="119"/>
  <c r="P53" i="119"/>
  <c r="P252" i="119" s="1"/>
  <c r="P253" i="119"/>
  <c r="O253" i="119" s="1"/>
  <c r="N253" i="119" s="1"/>
  <c r="M253" i="119" s="1"/>
  <c r="L253" i="119" s="1"/>
  <c r="K253" i="119" s="1"/>
  <c r="J253" i="119" s="1"/>
  <c r="I253" i="119" s="1"/>
  <c r="H253" i="119" s="1"/>
  <c r="G253" i="119" s="1"/>
  <c r="F253" i="119" s="1"/>
  <c r="E253" i="119" s="1"/>
  <c r="N235" i="119"/>
  <c r="M235" i="119" s="1"/>
  <c r="L235" i="119" s="1"/>
  <c r="K235" i="119" s="1"/>
  <c r="J235" i="119" s="1"/>
  <c r="I235" i="119" s="1"/>
  <c r="H235" i="119" s="1"/>
  <c r="G235" i="119" s="1"/>
  <c r="F235" i="119" s="1"/>
  <c r="E235" i="119" s="1"/>
  <c r="S56" i="119"/>
  <c r="S313" i="119"/>
  <c r="R313" i="119" s="1"/>
  <c r="Q313" i="119" s="1"/>
  <c r="P313" i="119" s="1"/>
  <c r="O313" i="119" s="1"/>
  <c r="N313" i="119" s="1"/>
  <c r="M313" i="119" s="1"/>
  <c r="L313" i="119" s="1"/>
  <c r="K313" i="119" s="1"/>
  <c r="J313" i="119" s="1"/>
  <c r="I313" i="119" s="1"/>
  <c r="H313" i="119" s="1"/>
  <c r="V382" i="119"/>
  <c r="U382" i="119" s="1"/>
  <c r="T382" i="119" s="1"/>
  <c r="S382" i="119" s="1"/>
  <c r="R382" i="119" s="1"/>
  <c r="Q382" i="119" s="1"/>
  <c r="P382" i="119" s="1"/>
  <c r="O382" i="119" s="1"/>
  <c r="N382" i="119" s="1"/>
  <c r="M382" i="119" s="1"/>
  <c r="L382" i="119" s="1"/>
  <c r="K382" i="119" s="1"/>
  <c r="V59" i="119"/>
  <c r="Q54" i="119"/>
  <c r="Q272" i="119"/>
  <c r="P272" i="119" s="1"/>
  <c r="O272" i="119" s="1"/>
  <c r="N272" i="119" s="1"/>
  <c r="M272" i="119" s="1"/>
  <c r="L272" i="119" s="1"/>
  <c r="K272" i="119" s="1"/>
  <c r="J272" i="119" s="1"/>
  <c r="I272" i="119" s="1"/>
  <c r="H272" i="119" s="1"/>
  <c r="G272" i="119" s="1"/>
  <c r="F272" i="119" s="1"/>
  <c r="Q51" i="119"/>
  <c r="Q1141" i="119" s="1"/>
  <c r="Q1205" i="119" s="1"/>
  <c r="Q19" i="119"/>
  <c r="Q28" i="119" s="1"/>
  <c r="R20" i="119"/>
  <c r="R23" i="119" s="1"/>
  <c r="Q18" i="119"/>
  <c r="U58" i="119"/>
  <c r="U358" i="119"/>
  <c r="T358" i="119" s="1"/>
  <c r="S358" i="119" s="1"/>
  <c r="R358" i="119" s="1"/>
  <c r="Q358" i="119" s="1"/>
  <c r="P358" i="119" s="1"/>
  <c r="O358" i="119" s="1"/>
  <c r="N358" i="119" s="1"/>
  <c r="M358" i="119" s="1"/>
  <c r="L358" i="119" s="1"/>
  <c r="K358" i="119" s="1"/>
  <c r="J358" i="119" s="1"/>
  <c r="R55" i="119"/>
  <c r="R292" i="119"/>
  <c r="Q292" i="119" s="1"/>
  <c r="P292" i="119" s="1"/>
  <c r="O292" i="119" s="1"/>
  <c r="N292" i="119" s="1"/>
  <c r="M292" i="119" s="1"/>
  <c r="L292" i="119" s="1"/>
  <c r="K292" i="119" s="1"/>
  <c r="J292" i="119" s="1"/>
  <c r="I292" i="119" s="1"/>
  <c r="H292" i="119" s="1"/>
  <c r="G292" i="119" s="1"/>
  <c r="R331" i="130" l="1"/>
  <c r="Q331" i="130" s="1"/>
  <c r="P331" i="130" s="1"/>
  <c r="O331" i="130" s="1"/>
  <c r="N331" i="130" s="1"/>
  <c r="M331" i="130" s="1"/>
  <c r="L331" i="130" s="1"/>
  <c r="K331" i="130" s="1"/>
  <c r="J331" i="130" s="1"/>
  <c r="I331" i="130" s="1"/>
  <c r="H331" i="130" s="1"/>
  <c r="G331" i="130" s="1"/>
  <c r="F331" i="130" s="1"/>
  <c r="E331" i="130" s="1"/>
  <c r="AD62" i="130"/>
  <c r="AD605" i="130"/>
  <c r="AC605" i="130" s="1"/>
  <c r="AB605" i="130" s="1"/>
  <c r="AA605" i="130" s="1"/>
  <c r="Z605" i="130" s="1"/>
  <c r="Y605" i="130" s="1"/>
  <c r="X605" i="130" s="1"/>
  <c r="W605" i="130" s="1"/>
  <c r="V605" i="130" s="1"/>
  <c r="U605" i="130" s="1"/>
  <c r="T605" i="130" s="1"/>
  <c r="S605" i="130" s="1"/>
  <c r="R605" i="130" s="1"/>
  <c r="Q605" i="130" s="1"/>
  <c r="P605" i="130" s="1"/>
  <c r="O605" i="130" s="1"/>
  <c r="N605" i="130" s="1"/>
  <c r="AE708" i="130"/>
  <c r="T403" i="130"/>
  <c r="S403" i="130" s="1"/>
  <c r="R403" i="130" s="1"/>
  <c r="Q403" i="130" s="1"/>
  <c r="P403" i="130" s="1"/>
  <c r="O403" i="130" s="1"/>
  <c r="N403" i="130" s="1"/>
  <c r="M403" i="130" s="1"/>
  <c r="L403" i="130" s="1"/>
  <c r="K403" i="130" s="1"/>
  <c r="J403" i="130" s="1"/>
  <c r="I403" i="130" s="1"/>
  <c r="H403" i="130" s="1"/>
  <c r="Q574" i="130"/>
  <c r="Q575" i="130"/>
  <c r="P575" i="130" s="1"/>
  <c r="O575" i="130" s="1"/>
  <c r="AG65" i="130"/>
  <c r="AG707" i="130"/>
  <c r="AF707" i="130" s="1"/>
  <c r="AE707" i="130" s="1"/>
  <c r="AG744" i="130"/>
  <c r="AF744" i="130" s="1"/>
  <c r="AE744" i="130" s="1"/>
  <c r="AD744" i="130" s="1"/>
  <c r="AC744" i="130" s="1"/>
  <c r="S330" i="130"/>
  <c r="R330" i="130" s="1"/>
  <c r="Q330" i="130" s="1"/>
  <c r="P330" i="130" s="1"/>
  <c r="O330" i="130" s="1"/>
  <c r="N330" i="130" s="1"/>
  <c r="M330" i="130" s="1"/>
  <c r="L330" i="130" s="1"/>
  <c r="K330" i="130" s="1"/>
  <c r="J330" i="130" s="1"/>
  <c r="I330" i="130" s="1"/>
  <c r="H330" i="130" s="1"/>
  <c r="G330" i="130" s="1"/>
  <c r="F330" i="130" s="1"/>
  <c r="E330" i="130" s="1"/>
  <c r="AH66" i="130"/>
  <c r="AH743" i="130"/>
  <c r="AG743" i="130" s="1"/>
  <c r="AF743" i="130" s="1"/>
  <c r="AE743" i="130" s="1"/>
  <c r="AD743" i="130" s="1"/>
  <c r="AC743" i="130" s="1"/>
  <c r="AJ858" i="130"/>
  <c r="AI858" i="130" s="1"/>
  <c r="AH858" i="130" s="1"/>
  <c r="AG858" i="130" s="1"/>
  <c r="AF858" i="130" s="1"/>
  <c r="AE858" i="130" s="1"/>
  <c r="AD858" i="130" s="1"/>
  <c r="AC858" i="130" s="1"/>
  <c r="AB858" i="130" s="1"/>
  <c r="AA858" i="130" s="1"/>
  <c r="Z858" i="130" s="1"/>
  <c r="Y858" i="130" s="1"/>
  <c r="X858" i="130" s="1"/>
  <c r="W858" i="130" s="1"/>
  <c r="V858" i="130" s="1"/>
  <c r="AK69" i="130"/>
  <c r="AK857" i="130"/>
  <c r="AJ857" i="130" s="1"/>
  <c r="AI857" i="130" s="1"/>
  <c r="AH857" i="130" s="1"/>
  <c r="AG857" i="130" s="1"/>
  <c r="AF857" i="130" s="1"/>
  <c r="AE857" i="130" s="1"/>
  <c r="AD857" i="130" s="1"/>
  <c r="AC857" i="130" s="1"/>
  <c r="AB857" i="130" s="1"/>
  <c r="AA857" i="130" s="1"/>
  <c r="Z857" i="130" s="1"/>
  <c r="Y857" i="130" s="1"/>
  <c r="X857" i="130" s="1"/>
  <c r="W857" i="130" s="1"/>
  <c r="V857" i="130" s="1"/>
  <c r="U857" i="130" s="1"/>
  <c r="X56" i="130"/>
  <c r="X428" i="130"/>
  <c r="W428" i="130" s="1"/>
  <c r="V428" i="130" s="1"/>
  <c r="U428" i="130" s="1"/>
  <c r="T428" i="130" s="1"/>
  <c r="S428" i="130" s="1"/>
  <c r="R428" i="130" s="1"/>
  <c r="Q428" i="130" s="1"/>
  <c r="P428" i="130" s="1"/>
  <c r="O428" i="130" s="1"/>
  <c r="N428" i="130" s="1"/>
  <c r="M428" i="130" s="1"/>
  <c r="L428" i="130" s="1"/>
  <c r="K428" i="130" s="1"/>
  <c r="J428" i="130" s="1"/>
  <c r="I428" i="130" s="1"/>
  <c r="H428" i="130" s="1"/>
  <c r="AB60" i="130"/>
  <c r="AB542" i="130"/>
  <c r="AA542" i="130" s="1"/>
  <c r="Z542" i="130" s="1"/>
  <c r="Y542" i="130" s="1"/>
  <c r="X542" i="130" s="1"/>
  <c r="W542" i="130" s="1"/>
  <c r="V542" i="130" s="1"/>
  <c r="U542" i="130" s="1"/>
  <c r="T542" i="130" s="1"/>
  <c r="S542" i="130" s="1"/>
  <c r="R542" i="130" s="1"/>
  <c r="Q542" i="130" s="1"/>
  <c r="P542" i="130" s="1"/>
  <c r="O542" i="130" s="1"/>
  <c r="N542" i="130" s="1"/>
  <c r="M542" i="130" s="1"/>
  <c r="L542" i="130" s="1"/>
  <c r="AD745" i="130"/>
  <c r="AD746" i="130"/>
  <c r="AC746" i="130" s="1"/>
  <c r="AB746" i="130" s="1"/>
  <c r="AA746" i="130" s="1"/>
  <c r="Z746" i="130" s="1"/>
  <c r="Y746" i="130" s="1"/>
  <c r="X746" i="130" s="1"/>
  <c r="W746" i="130" s="1"/>
  <c r="V746" i="130" s="1"/>
  <c r="U746" i="130" s="1"/>
  <c r="Z58" i="130"/>
  <c r="Z483" i="130"/>
  <c r="Y483" i="130" s="1"/>
  <c r="X483" i="130" s="1"/>
  <c r="W483" i="130" s="1"/>
  <c r="V483" i="130" s="1"/>
  <c r="AI67" i="130"/>
  <c r="AI780" i="130"/>
  <c r="AH780" i="130" s="1"/>
  <c r="AG780" i="130" s="1"/>
  <c r="AF780" i="130" s="1"/>
  <c r="AE780" i="130" s="1"/>
  <c r="AD780" i="130" s="1"/>
  <c r="AC780" i="130" s="1"/>
  <c r="AB780" i="130" s="1"/>
  <c r="AA780" i="130" s="1"/>
  <c r="Z780" i="130" s="1"/>
  <c r="Y780" i="130" s="1"/>
  <c r="X780" i="130" s="1"/>
  <c r="W780" i="130" s="1"/>
  <c r="V780" i="130" s="1"/>
  <c r="U780" i="130" s="1"/>
  <c r="T780" i="130" s="1"/>
  <c r="S780" i="130" s="1"/>
  <c r="W55" i="130"/>
  <c r="W402" i="130"/>
  <c r="V402" i="130" s="1"/>
  <c r="U402" i="130" s="1"/>
  <c r="T402" i="130" s="1"/>
  <c r="S402" i="130" s="1"/>
  <c r="R402" i="130" s="1"/>
  <c r="Q402" i="130" s="1"/>
  <c r="P402" i="130" s="1"/>
  <c r="O402" i="130" s="1"/>
  <c r="N402" i="130" s="1"/>
  <c r="M402" i="130" s="1"/>
  <c r="L402" i="130" s="1"/>
  <c r="K402" i="130" s="1"/>
  <c r="J402" i="130" s="1"/>
  <c r="I402" i="130" s="1"/>
  <c r="AB574" i="130"/>
  <c r="AA574" i="130" s="1"/>
  <c r="Z574" i="130" s="1"/>
  <c r="Y574" i="130" s="1"/>
  <c r="X574" i="130" s="1"/>
  <c r="W574" i="130" s="1"/>
  <c r="V574" i="130" s="1"/>
  <c r="U574" i="130" s="1"/>
  <c r="T574" i="130" s="1"/>
  <c r="S574" i="130" s="1"/>
  <c r="R574" i="130" s="1"/>
  <c r="AE63" i="130"/>
  <c r="AE638" i="130"/>
  <c r="AD638" i="130" s="1"/>
  <c r="AC638" i="130" s="1"/>
  <c r="AB638" i="130" s="1"/>
  <c r="AA638" i="130" s="1"/>
  <c r="Z638" i="130" s="1"/>
  <c r="Y638" i="130" s="1"/>
  <c r="X638" i="130" s="1"/>
  <c r="W638" i="130" s="1"/>
  <c r="V638" i="130" s="1"/>
  <c r="U638" i="130" s="1"/>
  <c r="T638" i="130" s="1"/>
  <c r="S638" i="130" s="1"/>
  <c r="R638" i="130" s="1"/>
  <c r="Q638" i="130" s="1"/>
  <c r="P638" i="130" s="1"/>
  <c r="O638" i="130" s="1"/>
  <c r="AB673" i="130"/>
  <c r="AA673" i="130" s="1"/>
  <c r="Z673" i="130" s="1"/>
  <c r="Y673" i="130" s="1"/>
  <c r="X673" i="130" s="1"/>
  <c r="W673" i="130" s="1"/>
  <c r="V673" i="130" s="1"/>
  <c r="U673" i="130" s="1"/>
  <c r="H354" i="130"/>
  <c r="G354" i="130" s="1"/>
  <c r="F354" i="130" s="1"/>
  <c r="AC61" i="130"/>
  <c r="AC573" i="130"/>
  <c r="AB573" i="130" s="1"/>
  <c r="AA573" i="130" s="1"/>
  <c r="Z573" i="130" s="1"/>
  <c r="Y573" i="130" s="1"/>
  <c r="X573" i="130" s="1"/>
  <c r="W573" i="130" s="1"/>
  <c r="V573" i="130" s="1"/>
  <c r="U573" i="130" s="1"/>
  <c r="T573" i="130" s="1"/>
  <c r="S573" i="130" s="1"/>
  <c r="R573" i="130" s="1"/>
  <c r="Q573" i="130" s="1"/>
  <c r="P573" i="130" s="1"/>
  <c r="V54" i="130"/>
  <c r="V377" i="130"/>
  <c r="U377" i="130" s="1"/>
  <c r="T377" i="130" s="1"/>
  <c r="S377" i="130" s="1"/>
  <c r="R377" i="130" s="1"/>
  <c r="Q377" i="130" s="1"/>
  <c r="P377" i="130" s="1"/>
  <c r="O377" i="130" s="1"/>
  <c r="N377" i="130" s="1"/>
  <c r="M377" i="130" s="1"/>
  <c r="L377" i="130" s="1"/>
  <c r="K377" i="130" s="1"/>
  <c r="J377" i="130" s="1"/>
  <c r="I377" i="130" s="1"/>
  <c r="H377" i="130" s="1"/>
  <c r="G377" i="130" s="1"/>
  <c r="F377" i="130" s="1"/>
  <c r="Y57" i="130"/>
  <c r="Y455" i="130"/>
  <c r="X455" i="130" s="1"/>
  <c r="AF64" i="130"/>
  <c r="AF672" i="130"/>
  <c r="AE672" i="130" s="1"/>
  <c r="AD672" i="130" s="1"/>
  <c r="AC672" i="130" s="1"/>
  <c r="AB672" i="130" s="1"/>
  <c r="AA672" i="130" s="1"/>
  <c r="Z672" i="130" s="1"/>
  <c r="Y672" i="130" s="1"/>
  <c r="X672" i="130" s="1"/>
  <c r="W672" i="130" s="1"/>
  <c r="V672" i="130" s="1"/>
  <c r="U672" i="130" s="1"/>
  <c r="U53" i="130"/>
  <c r="U352" i="130" s="1"/>
  <c r="U353" i="130"/>
  <c r="T353" i="130" s="1"/>
  <c r="S353" i="130" s="1"/>
  <c r="R353" i="130" s="1"/>
  <c r="Q353" i="130" s="1"/>
  <c r="P353" i="130" s="1"/>
  <c r="O353" i="130" s="1"/>
  <c r="N353" i="130" s="1"/>
  <c r="M353" i="130" s="1"/>
  <c r="L353" i="130" s="1"/>
  <c r="X606" i="130"/>
  <c r="W606" i="130" s="1"/>
  <c r="V606" i="130" s="1"/>
  <c r="U606" i="130" s="1"/>
  <c r="T606" i="130" s="1"/>
  <c r="S606" i="130" s="1"/>
  <c r="R606" i="130" s="1"/>
  <c r="Q606" i="130" s="1"/>
  <c r="P606" i="130" s="1"/>
  <c r="O606" i="130" s="1"/>
  <c r="AA59" i="130"/>
  <c r="AA512" i="130"/>
  <c r="Z512" i="130" s="1"/>
  <c r="Y512" i="130" s="1"/>
  <c r="X512" i="130" s="1"/>
  <c r="W512" i="130" s="1"/>
  <c r="V512" i="130" s="1"/>
  <c r="U512" i="130" s="1"/>
  <c r="T512" i="130" s="1"/>
  <c r="S512" i="130" s="1"/>
  <c r="R512" i="130" s="1"/>
  <c r="Q512" i="130" s="1"/>
  <c r="P512" i="130" s="1"/>
  <c r="O512" i="130" s="1"/>
  <c r="N512" i="130" s="1"/>
  <c r="M512" i="130" s="1"/>
  <c r="L512" i="130" s="1"/>
  <c r="K512" i="130" s="1"/>
  <c r="AJ68" i="130"/>
  <c r="AJ818" i="130"/>
  <c r="AI818" i="130" s="1"/>
  <c r="AH818" i="130" s="1"/>
  <c r="AG818" i="130" s="1"/>
  <c r="AF818" i="130" s="1"/>
  <c r="AE818" i="130" s="1"/>
  <c r="AD818" i="130" s="1"/>
  <c r="AC818" i="130" s="1"/>
  <c r="AB818" i="130" s="1"/>
  <c r="AA818" i="130" s="1"/>
  <c r="D3620" i="132"/>
  <c r="G3621" i="132"/>
  <c r="D3803" i="132"/>
  <c r="G3804" i="132"/>
  <c r="C3894" i="132"/>
  <c r="W41" i="130"/>
  <c r="W42" i="130" s="1"/>
  <c r="W50" i="130"/>
  <c r="Z399" i="130" s="1"/>
  <c r="X51" i="130"/>
  <c r="X1141" i="130" s="1"/>
  <c r="X1205" i="130" s="1"/>
  <c r="X19" i="130"/>
  <c r="X28" i="130" s="1"/>
  <c r="Y20" i="130"/>
  <c r="Y40" i="130" s="1"/>
  <c r="X18" i="130"/>
  <c r="T547" i="119"/>
  <c r="S547" i="119" s="1"/>
  <c r="R547" i="119" s="1"/>
  <c r="Q547" i="119" s="1"/>
  <c r="V578" i="119"/>
  <c r="U578" i="119" s="1"/>
  <c r="T578" i="119" s="1"/>
  <c r="S578" i="119" s="1"/>
  <c r="R578" i="119" s="1"/>
  <c r="S610" i="119"/>
  <c r="U517" i="119"/>
  <c r="T517" i="119" s="1"/>
  <c r="S517" i="119" s="1"/>
  <c r="R517" i="119" s="1"/>
  <c r="Q517" i="119" s="1"/>
  <c r="P517" i="119" s="1"/>
  <c r="X60" i="119"/>
  <c r="X432" i="119"/>
  <c r="W432" i="119" s="1"/>
  <c r="V432" i="119" s="1"/>
  <c r="U432" i="119" s="1"/>
  <c r="T432" i="119" s="1"/>
  <c r="S432" i="119" s="1"/>
  <c r="R432" i="119" s="1"/>
  <c r="Q432" i="119" s="1"/>
  <c r="P432" i="119" s="1"/>
  <c r="O432" i="119" s="1"/>
  <c r="N432" i="119" s="1"/>
  <c r="M432" i="119" s="1"/>
  <c r="L432" i="119" s="1"/>
  <c r="Y61" i="119"/>
  <c r="Y459" i="119"/>
  <c r="X459" i="119" s="1"/>
  <c r="W459" i="119" s="1"/>
  <c r="V459" i="119" s="1"/>
  <c r="U459" i="119" s="1"/>
  <c r="T459" i="119" s="1"/>
  <c r="S459" i="119" s="1"/>
  <c r="R459" i="119" s="1"/>
  <c r="Q459" i="119" s="1"/>
  <c r="P459" i="119" s="1"/>
  <c r="O459" i="119" s="1"/>
  <c r="N459" i="119" s="1"/>
  <c r="M459" i="119" s="1"/>
  <c r="AD712" i="119"/>
  <c r="AC712" i="119" s="1"/>
  <c r="AB712" i="119" s="1"/>
  <c r="AA712" i="119" s="1"/>
  <c r="Z712" i="119" s="1"/>
  <c r="Y712" i="119" s="1"/>
  <c r="X712" i="119" s="1"/>
  <c r="W712" i="119" s="1"/>
  <c r="V712" i="119" s="1"/>
  <c r="Z62" i="119"/>
  <c r="Z487" i="119"/>
  <c r="Y487" i="119" s="1"/>
  <c r="X487" i="119" s="1"/>
  <c r="W487" i="119" s="1"/>
  <c r="V487" i="119" s="1"/>
  <c r="U487" i="119" s="1"/>
  <c r="T487" i="119" s="1"/>
  <c r="S487" i="119" s="1"/>
  <c r="R487" i="119" s="1"/>
  <c r="Q487" i="119" s="1"/>
  <c r="P487" i="119" s="1"/>
  <c r="O487" i="119" s="1"/>
  <c r="N487" i="119" s="1"/>
  <c r="AA63" i="119"/>
  <c r="AA516" i="119"/>
  <c r="Z516" i="119" s="1"/>
  <c r="Y516" i="119" s="1"/>
  <c r="X516" i="119" s="1"/>
  <c r="W516" i="119" s="1"/>
  <c r="V516" i="119" s="1"/>
  <c r="U516" i="119" s="1"/>
  <c r="AB64" i="119"/>
  <c r="AB546" i="119"/>
  <c r="AA546" i="119" s="1"/>
  <c r="Z546" i="119" s="1"/>
  <c r="Y546" i="119" s="1"/>
  <c r="X546" i="119" s="1"/>
  <c r="W546" i="119" s="1"/>
  <c r="V546" i="119" s="1"/>
  <c r="U546" i="119" s="1"/>
  <c r="T546" i="119" s="1"/>
  <c r="AC65" i="119"/>
  <c r="AC577" i="119"/>
  <c r="AB577" i="119" s="1"/>
  <c r="AA577" i="119" s="1"/>
  <c r="Z577" i="119" s="1"/>
  <c r="Y577" i="119" s="1"/>
  <c r="X577" i="119" s="1"/>
  <c r="W577" i="119" s="1"/>
  <c r="V577" i="119" s="1"/>
  <c r="AD66" i="119"/>
  <c r="AD609" i="119"/>
  <c r="AC609" i="119" s="1"/>
  <c r="AB609" i="119" s="1"/>
  <c r="AA609" i="119" s="1"/>
  <c r="Z609" i="119" s="1"/>
  <c r="Y609" i="119" s="1"/>
  <c r="X609" i="119" s="1"/>
  <c r="W609" i="119" s="1"/>
  <c r="V609" i="119" s="1"/>
  <c r="U609" i="119" s="1"/>
  <c r="T609" i="119" s="1"/>
  <c r="S609" i="119" s="1"/>
  <c r="AE67" i="119"/>
  <c r="AE642" i="119"/>
  <c r="AD642" i="119" s="1"/>
  <c r="AC642" i="119" s="1"/>
  <c r="AB642" i="119" s="1"/>
  <c r="AA642" i="119" s="1"/>
  <c r="Z642" i="119" s="1"/>
  <c r="Y642" i="119" s="1"/>
  <c r="X642" i="119" s="1"/>
  <c r="W642" i="119" s="1"/>
  <c r="V642" i="119" s="1"/>
  <c r="U642" i="119" s="1"/>
  <c r="T642" i="119" s="1"/>
  <c r="S642" i="119" s="1"/>
  <c r="AF68" i="119"/>
  <c r="AF676" i="119"/>
  <c r="AE676" i="119" s="1"/>
  <c r="AD676" i="119" s="1"/>
  <c r="AG69" i="119"/>
  <c r="AG711" i="119"/>
  <c r="AF711" i="119" s="1"/>
  <c r="AE711" i="119" s="1"/>
  <c r="AD711" i="119" s="1"/>
  <c r="AB785" i="119"/>
  <c r="AA785" i="119" s="1"/>
  <c r="Z785" i="119" s="1"/>
  <c r="Y785" i="119" s="1"/>
  <c r="X785" i="119" s="1"/>
  <c r="Z748" i="119"/>
  <c r="Y748" i="119" s="1"/>
  <c r="X748" i="119" s="1"/>
  <c r="W748" i="119" s="1"/>
  <c r="AJ986" i="119"/>
  <c r="AI986" i="119" s="1"/>
  <c r="AH986" i="119" s="1"/>
  <c r="AG986" i="119" s="1"/>
  <c r="AF986" i="119" s="1"/>
  <c r="AE986" i="119" s="1"/>
  <c r="AD986" i="119" s="1"/>
  <c r="AH70" i="119"/>
  <c r="AH747" i="119"/>
  <c r="AG747" i="119" s="1"/>
  <c r="AF747" i="119" s="1"/>
  <c r="AE747" i="119" s="1"/>
  <c r="AD747" i="119" s="1"/>
  <c r="AC747" i="119" s="1"/>
  <c r="AB747" i="119" s="1"/>
  <c r="AA747" i="119" s="1"/>
  <c r="Z747" i="119" s="1"/>
  <c r="AI71" i="119"/>
  <c r="AI784" i="119"/>
  <c r="AJ72" i="119"/>
  <c r="AJ822" i="119"/>
  <c r="AI822" i="119" s="1"/>
  <c r="AH822" i="119" s="1"/>
  <c r="AG822" i="119" s="1"/>
  <c r="AF822" i="119" s="1"/>
  <c r="AE822" i="119" s="1"/>
  <c r="AD822" i="119" s="1"/>
  <c r="AC822" i="119" s="1"/>
  <c r="AB822" i="119" s="1"/>
  <c r="AA822" i="119" s="1"/>
  <c r="Z822" i="119" s="1"/>
  <c r="Y822" i="119" s="1"/>
  <c r="X822" i="119" s="1"/>
  <c r="AK73" i="119"/>
  <c r="AK861" i="119"/>
  <c r="AJ861" i="119" s="1"/>
  <c r="AI861" i="119" s="1"/>
  <c r="AH861" i="119" s="1"/>
  <c r="AG861" i="119" s="1"/>
  <c r="AF861" i="119" s="1"/>
  <c r="AE861" i="119" s="1"/>
  <c r="AD861" i="119" s="1"/>
  <c r="AC861" i="119" s="1"/>
  <c r="AB861" i="119" s="1"/>
  <c r="AA861" i="119" s="1"/>
  <c r="Z861" i="119" s="1"/>
  <c r="Y861" i="119" s="1"/>
  <c r="AH903" i="119"/>
  <c r="AG903" i="119" s="1"/>
  <c r="AF903" i="119" s="1"/>
  <c r="AE903" i="119" s="1"/>
  <c r="AD903" i="119" s="1"/>
  <c r="AC903" i="119" s="1"/>
  <c r="AB903" i="119" s="1"/>
  <c r="AM75" i="119"/>
  <c r="AL902" i="119"/>
  <c r="AK902" i="119" s="1"/>
  <c r="AJ902" i="119" s="1"/>
  <c r="AI902" i="119" s="1"/>
  <c r="AH902" i="119" s="1"/>
  <c r="AJ985" i="119"/>
  <c r="AO77" i="119"/>
  <c r="AO1027" i="119"/>
  <c r="AN1027" i="119" s="1"/>
  <c r="AM1027" i="119" s="1"/>
  <c r="AL1027" i="119" s="1"/>
  <c r="AK1027" i="119" s="1"/>
  <c r="AJ1027" i="119" s="1"/>
  <c r="AI1027" i="119" s="1"/>
  <c r="AH1027" i="119" s="1"/>
  <c r="AG1027" i="119" s="1"/>
  <c r="AF1027" i="119" s="1"/>
  <c r="AE1027" i="119" s="1"/>
  <c r="AD1027" i="119" s="1"/>
  <c r="AC1027" i="119" s="1"/>
  <c r="AN76" i="119"/>
  <c r="AM943" i="119"/>
  <c r="AL943" i="119" s="1"/>
  <c r="AK943" i="119" s="1"/>
  <c r="AJ943" i="119" s="1"/>
  <c r="AI943" i="119" s="1"/>
  <c r="AH943" i="119" s="1"/>
  <c r="AG943" i="119" s="1"/>
  <c r="AF943" i="119" s="1"/>
  <c r="AE943" i="119" s="1"/>
  <c r="AD943" i="119" s="1"/>
  <c r="AC943" i="119" s="1"/>
  <c r="AB943" i="119" s="1"/>
  <c r="AN984" i="119"/>
  <c r="AM984" i="119" s="1"/>
  <c r="AL984" i="119" s="1"/>
  <c r="AK984" i="119" s="1"/>
  <c r="AJ984" i="119" s="1"/>
  <c r="AP78" i="119"/>
  <c r="AP1071" i="119"/>
  <c r="AO1071" i="119" s="1"/>
  <c r="AN1071" i="119" s="1"/>
  <c r="AM1071" i="119" s="1"/>
  <c r="AL1071" i="119" s="1"/>
  <c r="AK1071" i="119" s="1"/>
  <c r="AJ1071" i="119" s="1"/>
  <c r="AI1071" i="119" s="1"/>
  <c r="AH1071" i="119" s="1"/>
  <c r="AG1071" i="119" s="1"/>
  <c r="AF1071" i="119" s="1"/>
  <c r="AE1071" i="119" s="1"/>
  <c r="AD1071" i="119" s="1"/>
  <c r="AQ79" i="119"/>
  <c r="AQ1116" i="119"/>
  <c r="AP1116" i="119" s="1"/>
  <c r="AO1116" i="119" s="1"/>
  <c r="AN1116" i="119" s="1"/>
  <c r="AM1116" i="119" s="1"/>
  <c r="AL1116" i="119" s="1"/>
  <c r="AK1116" i="119" s="1"/>
  <c r="AJ1116" i="119" s="1"/>
  <c r="AI1116" i="119" s="1"/>
  <c r="AH1116" i="119" s="1"/>
  <c r="AG1116" i="119" s="1"/>
  <c r="AF1116" i="119" s="1"/>
  <c r="AE1116" i="119" s="1"/>
  <c r="Q53" i="119"/>
  <c r="Q270" i="119" s="1"/>
  <c r="Q271" i="119"/>
  <c r="P271" i="119" s="1"/>
  <c r="O271" i="119" s="1"/>
  <c r="N271" i="119" s="1"/>
  <c r="M271" i="119" s="1"/>
  <c r="L271" i="119" s="1"/>
  <c r="K271" i="119" s="1"/>
  <c r="J271" i="119" s="1"/>
  <c r="I271" i="119" s="1"/>
  <c r="H271" i="119" s="1"/>
  <c r="G271" i="119" s="1"/>
  <c r="F271" i="119" s="1"/>
  <c r="E271" i="119" s="1"/>
  <c r="T56" i="119"/>
  <c r="T334" i="119"/>
  <c r="S334" i="119" s="1"/>
  <c r="R334" i="119" s="1"/>
  <c r="Q334" i="119" s="1"/>
  <c r="P334" i="119" s="1"/>
  <c r="O334" i="119" s="1"/>
  <c r="N334" i="119" s="1"/>
  <c r="M334" i="119" s="1"/>
  <c r="L334" i="119" s="1"/>
  <c r="K334" i="119" s="1"/>
  <c r="J334" i="119" s="1"/>
  <c r="I334" i="119" s="1"/>
  <c r="H334" i="119" s="1"/>
  <c r="U357" i="119"/>
  <c r="T357" i="119" s="1"/>
  <c r="S357" i="119" s="1"/>
  <c r="R357" i="119" s="1"/>
  <c r="Q357" i="119" s="1"/>
  <c r="P357" i="119" s="1"/>
  <c r="O357" i="119" s="1"/>
  <c r="N357" i="119" s="1"/>
  <c r="M357" i="119" s="1"/>
  <c r="L357" i="119" s="1"/>
  <c r="K357" i="119" s="1"/>
  <c r="J357" i="119" s="1"/>
  <c r="I357" i="119" s="1"/>
  <c r="U57" i="119"/>
  <c r="V58" i="119"/>
  <c r="V381" i="119"/>
  <c r="U381" i="119" s="1"/>
  <c r="T381" i="119" s="1"/>
  <c r="S381" i="119" s="1"/>
  <c r="R381" i="119" s="1"/>
  <c r="Q381" i="119" s="1"/>
  <c r="P381" i="119" s="1"/>
  <c r="O381" i="119" s="1"/>
  <c r="N381" i="119" s="1"/>
  <c r="M381" i="119" s="1"/>
  <c r="L381" i="119" s="1"/>
  <c r="K381" i="119" s="1"/>
  <c r="J381" i="119" s="1"/>
  <c r="S55" i="119"/>
  <c r="S312" i="119"/>
  <c r="R312" i="119" s="1"/>
  <c r="Q312" i="119" s="1"/>
  <c r="P312" i="119" s="1"/>
  <c r="O312" i="119" s="1"/>
  <c r="N312" i="119" s="1"/>
  <c r="M312" i="119" s="1"/>
  <c r="L312" i="119" s="1"/>
  <c r="K312" i="119" s="1"/>
  <c r="J312" i="119" s="1"/>
  <c r="I312" i="119" s="1"/>
  <c r="H312" i="119" s="1"/>
  <c r="G312" i="119" s="1"/>
  <c r="W406" i="119"/>
  <c r="V406" i="119" s="1"/>
  <c r="U406" i="119" s="1"/>
  <c r="T406" i="119" s="1"/>
  <c r="S406" i="119" s="1"/>
  <c r="R406" i="119" s="1"/>
  <c r="Q406" i="119" s="1"/>
  <c r="P406" i="119" s="1"/>
  <c r="O406" i="119" s="1"/>
  <c r="N406" i="119" s="1"/>
  <c r="M406" i="119" s="1"/>
  <c r="L406" i="119" s="1"/>
  <c r="K406" i="119" s="1"/>
  <c r="W59" i="119"/>
  <c r="R51" i="119"/>
  <c r="R1141" i="119" s="1"/>
  <c r="R1205" i="119" s="1"/>
  <c r="R19" i="119"/>
  <c r="R28" i="119" s="1"/>
  <c r="S20" i="119"/>
  <c r="S23" i="119" s="1"/>
  <c r="R18" i="119"/>
  <c r="R54" i="119"/>
  <c r="R291" i="119"/>
  <c r="Q291" i="119" s="1"/>
  <c r="P291" i="119" s="1"/>
  <c r="O291" i="119" s="1"/>
  <c r="N291" i="119" s="1"/>
  <c r="M291" i="119" s="1"/>
  <c r="L291" i="119" s="1"/>
  <c r="K291" i="119" s="1"/>
  <c r="J291" i="119" s="1"/>
  <c r="I291" i="119" s="1"/>
  <c r="H291" i="119" s="1"/>
  <c r="G291" i="119" s="1"/>
  <c r="F291" i="119" s="1"/>
  <c r="O252" i="119"/>
  <c r="N252" i="119" s="1"/>
  <c r="M252" i="119" s="1"/>
  <c r="L252" i="119" s="1"/>
  <c r="K252" i="119" s="1"/>
  <c r="J252" i="119" s="1"/>
  <c r="I252" i="119" s="1"/>
  <c r="H252" i="119" s="1"/>
  <c r="G252" i="119" s="1"/>
  <c r="F252" i="119" s="1"/>
  <c r="E252" i="119" s="1"/>
  <c r="W455" i="130" l="1"/>
  <c r="V455" i="130" s="1"/>
  <c r="U455" i="130" s="1"/>
  <c r="T455" i="130" s="1"/>
  <c r="S455" i="130" s="1"/>
  <c r="R455" i="130" s="1"/>
  <c r="Q455" i="130" s="1"/>
  <c r="P455" i="130" s="1"/>
  <c r="O455" i="130" s="1"/>
  <c r="N455" i="130" s="1"/>
  <c r="M455" i="130" s="1"/>
  <c r="L455" i="130" s="1"/>
  <c r="K455" i="130" s="1"/>
  <c r="J455" i="130" s="1"/>
  <c r="I455" i="130" s="1"/>
  <c r="Y56" i="130"/>
  <c r="Y454" i="130"/>
  <c r="X454" i="130" s="1"/>
  <c r="W454" i="130" s="1"/>
  <c r="V454" i="130" s="1"/>
  <c r="AI66" i="130"/>
  <c r="AI779" i="130"/>
  <c r="AB743" i="130"/>
  <c r="U483" i="130"/>
  <c r="T483" i="130" s="1"/>
  <c r="S483" i="130" s="1"/>
  <c r="R483" i="130" s="1"/>
  <c r="Q483" i="130" s="1"/>
  <c r="P483" i="130" s="1"/>
  <c r="O483" i="130" s="1"/>
  <c r="N483" i="130" s="1"/>
  <c r="M483" i="130" s="1"/>
  <c r="L483" i="130" s="1"/>
  <c r="K483" i="130" s="1"/>
  <c r="J483" i="130" s="1"/>
  <c r="V53" i="130"/>
  <c r="V375" i="130" s="1"/>
  <c r="U375" i="130" s="1"/>
  <c r="V376" i="130"/>
  <c r="U376" i="130" s="1"/>
  <c r="Z57" i="130"/>
  <c r="Z482" i="130"/>
  <c r="Y482" i="130" s="1"/>
  <c r="X482" i="130" s="1"/>
  <c r="W482" i="130" s="1"/>
  <c r="V482" i="130" s="1"/>
  <c r="U482" i="130" s="1"/>
  <c r="T482" i="130" s="1"/>
  <c r="S482" i="130" s="1"/>
  <c r="R482" i="130" s="1"/>
  <c r="Q482" i="130" s="1"/>
  <c r="P482" i="130" s="1"/>
  <c r="O482" i="130" s="1"/>
  <c r="N482" i="130" s="1"/>
  <c r="M482" i="130" s="1"/>
  <c r="L482" i="130" s="1"/>
  <c r="K482" i="130" s="1"/>
  <c r="J482" i="130" s="1"/>
  <c r="I482" i="130" s="1"/>
  <c r="AG64" i="130"/>
  <c r="AG706" i="130"/>
  <c r="AF706" i="130" s="1"/>
  <c r="AE706" i="130" s="1"/>
  <c r="AD706" i="130" s="1"/>
  <c r="AC706" i="130" s="1"/>
  <c r="AC60" i="130"/>
  <c r="AC572" i="130"/>
  <c r="AB572" i="130" s="1"/>
  <c r="AA572" i="130" s="1"/>
  <c r="Z572" i="130" s="1"/>
  <c r="Y572" i="130" s="1"/>
  <c r="X572" i="130" s="1"/>
  <c r="W572" i="130" s="1"/>
  <c r="V572" i="130" s="1"/>
  <c r="U572" i="130" s="1"/>
  <c r="T572" i="130" s="1"/>
  <c r="S572" i="130" s="1"/>
  <c r="R572" i="130" s="1"/>
  <c r="Q572" i="130" s="1"/>
  <c r="P572" i="130" s="1"/>
  <c r="O572" i="130" s="1"/>
  <c r="AC745" i="130"/>
  <c r="P574" i="130"/>
  <c r="O574" i="130" s="1"/>
  <c r="N574" i="130" s="1"/>
  <c r="AF63" i="130"/>
  <c r="AF671" i="130"/>
  <c r="AE671" i="130" s="1"/>
  <c r="AD671" i="130" s="1"/>
  <c r="AC671" i="130" s="1"/>
  <c r="AB671" i="130" s="1"/>
  <c r="AA671" i="130" s="1"/>
  <c r="Z671" i="130" s="1"/>
  <c r="Y671" i="130" s="1"/>
  <c r="X671" i="130" s="1"/>
  <c r="W671" i="130" s="1"/>
  <c r="V671" i="130" s="1"/>
  <c r="U671" i="130" s="1"/>
  <c r="T671" i="130" s="1"/>
  <c r="AD707" i="130"/>
  <c r="AD708" i="130"/>
  <c r="AC708" i="130" s="1"/>
  <c r="AB708" i="130" s="1"/>
  <c r="AA708" i="130" s="1"/>
  <c r="Z708" i="130" s="1"/>
  <c r="Y708" i="130" s="1"/>
  <c r="X708" i="130" s="1"/>
  <c r="W708" i="130" s="1"/>
  <c r="V708" i="130" s="1"/>
  <c r="U708" i="130" s="1"/>
  <c r="T708" i="130" s="1"/>
  <c r="S708" i="130" s="1"/>
  <c r="R708" i="130" s="1"/>
  <c r="AH65" i="130"/>
  <c r="AH742" i="130"/>
  <c r="AG742" i="130" s="1"/>
  <c r="AF742" i="130" s="1"/>
  <c r="AE742" i="130" s="1"/>
  <c r="AD742" i="130" s="1"/>
  <c r="AC742" i="130" s="1"/>
  <c r="AB742" i="130" s="1"/>
  <c r="AA742" i="130" s="1"/>
  <c r="AA58" i="130"/>
  <c r="AA511" i="130"/>
  <c r="Z511" i="130" s="1"/>
  <c r="Y511" i="130" s="1"/>
  <c r="X511" i="130" s="1"/>
  <c r="W511" i="130" s="1"/>
  <c r="V511" i="130" s="1"/>
  <c r="U511" i="130" s="1"/>
  <c r="T511" i="130" s="1"/>
  <c r="S511" i="130" s="1"/>
  <c r="R511" i="130" s="1"/>
  <c r="Q511" i="130" s="1"/>
  <c r="P511" i="130" s="1"/>
  <c r="X55" i="130"/>
  <c r="X427" i="130"/>
  <c r="W427" i="130" s="1"/>
  <c r="H402" i="130"/>
  <c r="AE62" i="130"/>
  <c r="AE637" i="130"/>
  <c r="AD637" i="130" s="1"/>
  <c r="AC637" i="130" s="1"/>
  <c r="AB637" i="130" s="1"/>
  <c r="AA637" i="130" s="1"/>
  <c r="Z637" i="130" s="1"/>
  <c r="Y637" i="130" s="1"/>
  <c r="X637" i="130" s="1"/>
  <c r="W637" i="130" s="1"/>
  <c r="V637" i="130" s="1"/>
  <c r="U637" i="130" s="1"/>
  <c r="T637" i="130" s="1"/>
  <c r="S637" i="130" s="1"/>
  <c r="R637" i="130" s="1"/>
  <c r="Q637" i="130" s="1"/>
  <c r="P637" i="130" s="1"/>
  <c r="O637" i="130" s="1"/>
  <c r="N637" i="130" s="1"/>
  <c r="AK68" i="130"/>
  <c r="AK856" i="130"/>
  <c r="AJ856" i="130" s="1"/>
  <c r="AI856" i="130" s="1"/>
  <c r="AH856" i="130" s="1"/>
  <c r="AG856" i="130" s="1"/>
  <c r="AF856" i="130" s="1"/>
  <c r="AE856" i="130" s="1"/>
  <c r="AD856" i="130" s="1"/>
  <c r="AC856" i="130" s="1"/>
  <c r="AB856" i="130" s="1"/>
  <c r="AA856" i="130" s="1"/>
  <c r="Z856" i="130" s="1"/>
  <c r="Y856" i="130" s="1"/>
  <c r="X856" i="130" s="1"/>
  <c r="W856" i="130" s="1"/>
  <c r="V856" i="130" s="1"/>
  <c r="U856" i="130" s="1"/>
  <c r="T856" i="130" s="1"/>
  <c r="AD61" i="130"/>
  <c r="AD604" i="130"/>
  <c r="AC604" i="130" s="1"/>
  <c r="AB604" i="130" s="1"/>
  <c r="AA604" i="130" s="1"/>
  <c r="Z604" i="130" s="1"/>
  <c r="Y604" i="130" s="1"/>
  <c r="X604" i="130" s="1"/>
  <c r="W604" i="130" s="1"/>
  <c r="V604" i="130" s="1"/>
  <c r="U604" i="130" s="1"/>
  <c r="T604" i="130" s="1"/>
  <c r="S604" i="130" s="1"/>
  <c r="R604" i="130" s="1"/>
  <c r="Q604" i="130" s="1"/>
  <c r="P604" i="130" s="1"/>
  <c r="O604" i="130" s="1"/>
  <c r="N604" i="130" s="1"/>
  <c r="M604" i="130" s="1"/>
  <c r="AJ67" i="130"/>
  <c r="AJ817" i="130"/>
  <c r="AI817" i="130" s="1"/>
  <c r="AH817" i="130" s="1"/>
  <c r="AG817" i="130" s="1"/>
  <c r="AF817" i="130" s="1"/>
  <c r="AE817" i="130" s="1"/>
  <c r="AD817" i="130" s="1"/>
  <c r="AC817" i="130" s="1"/>
  <c r="AB817" i="130" s="1"/>
  <c r="AA817" i="130" s="1"/>
  <c r="T672" i="130"/>
  <c r="T673" i="130"/>
  <c r="S673" i="130" s="1"/>
  <c r="R673" i="130" s="1"/>
  <c r="Q673" i="130" s="1"/>
  <c r="W54" i="130"/>
  <c r="W401" i="130"/>
  <c r="V401" i="130" s="1"/>
  <c r="U401" i="130" s="1"/>
  <c r="T401" i="130" s="1"/>
  <c r="S401" i="130" s="1"/>
  <c r="R401" i="130" s="1"/>
  <c r="Q401" i="130" s="1"/>
  <c r="P401" i="130" s="1"/>
  <c r="O401" i="130" s="1"/>
  <c r="N401" i="130" s="1"/>
  <c r="M401" i="130" s="1"/>
  <c r="L401" i="130" s="1"/>
  <c r="K401" i="130" s="1"/>
  <c r="J401" i="130" s="1"/>
  <c r="I401" i="130" s="1"/>
  <c r="H401" i="130" s="1"/>
  <c r="Z817" i="130"/>
  <c r="Z818" i="130"/>
  <c r="Y818" i="130" s="1"/>
  <c r="X818" i="130" s="1"/>
  <c r="W818" i="130" s="1"/>
  <c r="V818" i="130" s="1"/>
  <c r="U818" i="130" s="1"/>
  <c r="T818" i="130" s="1"/>
  <c r="AB59" i="130"/>
  <c r="AB541" i="130"/>
  <c r="AA541" i="130" s="1"/>
  <c r="Z541" i="130" s="1"/>
  <c r="Y541" i="130" s="1"/>
  <c r="X541" i="130" s="1"/>
  <c r="W541" i="130" s="1"/>
  <c r="V541" i="130" s="1"/>
  <c r="U541" i="130" s="1"/>
  <c r="T541" i="130" s="1"/>
  <c r="S541" i="130" s="1"/>
  <c r="R541" i="130" s="1"/>
  <c r="Q541" i="130" s="1"/>
  <c r="P541" i="130" s="1"/>
  <c r="O541" i="130" s="1"/>
  <c r="N541" i="130" s="1"/>
  <c r="M541" i="130" s="1"/>
  <c r="L541" i="130" s="1"/>
  <c r="K541" i="130" s="1"/>
  <c r="K353" i="130"/>
  <c r="J353" i="130" s="1"/>
  <c r="I353" i="130" s="1"/>
  <c r="H353" i="130" s="1"/>
  <c r="G353" i="130" s="1"/>
  <c r="F353" i="130" s="1"/>
  <c r="E353" i="130" s="1"/>
  <c r="T352" i="130"/>
  <c r="S352" i="130" s="1"/>
  <c r="R352" i="130" s="1"/>
  <c r="Q352" i="130" s="1"/>
  <c r="P352" i="130" s="1"/>
  <c r="O352" i="130" s="1"/>
  <c r="N352" i="130" s="1"/>
  <c r="M352" i="130" s="1"/>
  <c r="L352" i="130" s="1"/>
  <c r="K352" i="130" s="1"/>
  <c r="J352" i="130" s="1"/>
  <c r="I352" i="130" s="1"/>
  <c r="H352" i="130" s="1"/>
  <c r="G352" i="130" s="1"/>
  <c r="F352" i="130" s="1"/>
  <c r="E352" i="130" s="1"/>
  <c r="D3619" i="132"/>
  <c r="G3620" i="132"/>
  <c r="D3802" i="132"/>
  <c r="G3803" i="132"/>
  <c r="C3895" i="132"/>
  <c r="Y19" i="130"/>
  <c r="Y28" i="130" s="1"/>
  <c r="Z20" i="130"/>
  <c r="Z40" i="130" s="1"/>
  <c r="Y51" i="130"/>
  <c r="Y1141" i="130" s="1"/>
  <c r="Y1205" i="130" s="1"/>
  <c r="Y18" i="130"/>
  <c r="X41" i="130"/>
  <c r="X42" i="130" s="1"/>
  <c r="X50" i="130"/>
  <c r="AA424" i="130" s="1"/>
  <c r="S546" i="119"/>
  <c r="R546" i="119" s="1"/>
  <c r="Q546" i="119" s="1"/>
  <c r="P546" i="119" s="1"/>
  <c r="U577" i="119"/>
  <c r="T577" i="119" s="1"/>
  <c r="S577" i="119" s="1"/>
  <c r="R577" i="119" s="1"/>
  <c r="Q577" i="119" s="1"/>
  <c r="R609" i="119"/>
  <c r="AC711" i="119"/>
  <c r="AB711" i="119" s="1"/>
  <c r="AA711" i="119" s="1"/>
  <c r="Z711" i="119" s="1"/>
  <c r="Y711" i="119" s="1"/>
  <c r="X711" i="119" s="1"/>
  <c r="W711" i="119" s="1"/>
  <c r="V711" i="119" s="1"/>
  <c r="U711" i="119" s="1"/>
  <c r="T516" i="119"/>
  <c r="S516" i="119" s="1"/>
  <c r="R516" i="119" s="1"/>
  <c r="Q516" i="119" s="1"/>
  <c r="P516" i="119" s="1"/>
  <c r="O516" i="119" s="1"/>
  <c r="X59" i="119"/>
  <c r="X431" i="119"/>
  <c r="W431" i="119" s="1"/>
  <c r="V431" i="119" s="1"/>
  <c r="U431" i="119" s="1"/>
  <c r="T431" i="119" s="1"/>
  <c r="S431" i="119" s="1"/>
  <c r="R431" i="119" s="1"/>
  <c r="Q431" i="119" s="1"/>
  <c r="P431" i="119" s="1"/>
  <c r="O431" i="119" s="1"/>
  <c r="N431" i="119" s="1"/>
  <c r="M431" i="119" s="1"/>
  <c r="L431" i="119" s="1"/>
  <c r="K431" i="119" s="1"/>
  <c r="Y60" i="119"/>
  <c r="Y458" i="119"/>
  <c r="X458" i="119" s="1"/>
  <c r="W458" i="119" s="1"/>
  <c r="V458" i="119" s="1"/>
  <c r="U458" i="119" s="1"/>
  <c r="T458" i="119" s="1"/>
  <c r="S458" i="119" s="1"/>
  <c r="R458" i="119" s="1"/>
  <c r="Q458" i="119" s="1"/>
  <c r="P458" i="119" s="1"/>
  <c r="O458" i="119" s="1"/>
  <c r="N458" i="119" s="1"/>
  <c r="M458" i="119" s="1"/>
  <c r="L458" i="119" s="1"/>
  <c r="Z61" i="119"/>
  <c r="Z486" i="119"/>
  <c r="Y486" i="119" s="1"/>
  <c r="X486" i="119" s="1"/>
  <c r="W486" i="119" s="1"/>
  <c r="V486" i="119" s="1"/>
  <c r="U486" i="119" s="1"/>
  <c r="T486" i="119" s="1"/>
  <c r="S486" i="119" s="1"/>
  <c r="R486" i="119" s="1"/>
  <c r="Q486" i="119" s="1"/>
  <c r="P486" i="119" s="1"/>
  <c r="O486" i="119" s="1"/>
  <c r="N486" i="119" s="1"/>
  <c r="M486" i="119" s="1"/>
  <c r="AA62" i="119"/>
  <c r="AA515" i="119"/>
  <c r="Z515" i="119" s="1"/>
  <c r="Y515" i="119" s="1"/>
  <c r="X515" i="119" s="1"/>
  <c r="W515" i="119" s="1"/>
  <c r="V515" i="119" s="1"/>
  <c r="U515" i="119" s="1"/>
  <c r="T515" i="119" s="1"/>
  <c r="AB63" i="119"/>
  <c r="AB545" i="119"/>
  <c r="AA545" i="119" s="1"/>
  <c r="Z545" i="119" s="1"/>
  <c r="Y545" i="119" s="1"/>
  <c r="X545" i="119" s="1"/>
  <c r="W545" i="119" s="1"/>
  <c r="V545" i="119" s="1"/>
  <c r="U545" i="119" s="1"/>
  <c r="T545" i="119" s="1"/>
  <c r="S545" i="119" s="1"/>
  <c r="AC64" i="119"/>
  <c r="AC576" i="119"/>
  <c r="AB576" i="119" s="1"/>
  <c r="AA576" i="119" s="1"/>
  <c r="Z576" i="119" s="1"/>
  <c r="Y576" i="119" s="1"/>
  <c r="X576" i="119" s="1"/>
  <c r="W576" i="119" s="1"/>
  <c r="V576" i="119" s="1"/>
  <c r="U576" i="119" s="1"/>
  <c r="AD65" i="119"/>
  <c r="AD608" i="119"/>
  <c r="AC608" i="119" s="1"/>
  <c r="AB608" i="119" s="1"/>
  <c r="AA608" i="119" s="1"/>
  <c r="Z608" i="119" s="1"/>
  <c r="Y608" i="119" s="1"/>
  <c r="X608" i="119" s="1"/>
  <c r="W608" i="119" s="1"/>
  <c r="V608" i="119" s="1"/>
  <c r="U608" i="119" s="1"/>
  <c r="T608" i="119" s="1"/>
  <c r="S608" i="119" s="1"/>
  <c r="R608" i="119" s="1"/>
  <c r="AE66" i="119"/>
  <c r="AE641" i="119"/>
  <c r="AC676" i="119"/>
  <c r="AB676" i="119" s="1"/>
  <c r="AA676" i="119" s="1"/>
  <c r="Z676" i="119" s="1"/>
  <c r="Y676" i="119" s="1"/>
  <c r="X676" i="119" s="1"/>
  <c r="W676" i="119" s="1"/>
  <c r="V676" i="119" s="1"/>
  <c r="U676" i="119" s="1"/>
  <c r="T676" i="119" s="1"/>
  <c r="AF67" i="119"/>
  <c r="AF675" i="119"/>
  <c r="AE675" i="119" s="1"/>
  <c r="AD675" i="119" s="1"/>
  <c r="AC675" i="119" s="1"/>
  <c r="AG68" i="119"/>
  <c r="AG710" i="119"/>
  <c r="AF710" i="119" s="1"/>
  <c r="AE710" i="119" s="1"/>
  <c r="AD710" i="119" s="1"/>
  <c r="AC710" i="119" s="1"/>
  <c r="Y747" i="119"/>
  <c r="X747" i="119" s="1"/>
  <c r="W747" i="119" s="1"/>
  <c r="V747" i="119" s="1"/>
  <c r="AG902" i="119"/>
  <c r="AF902" i="119" s="1"/>
  <c r="AE902" i="119" s="1"/>
  <c r="AD902" i="119" s="1"/>
  <c r="AC902" i="119" s="1"/>
  <c r="AB902" i="119" s="1"/>
  <c r="AA902" i="119" s="1"/>
  <c r="AI985" i="119"/>
  <c r="AH985" i="119" s="1"/>
  <c r="AG985" i="119" s="1"/>
  <c r="AF985" i="119" s="1"/>
  <c r="AE985" i="119" s="1"/>
  <c r="AD985" i="119" s="1"/>
  <c r="AC985" i="119" s="1"/>
  <c r="AH69" i="119"/>
  <c r="AH746" i="119"/>
  <c r="AG746" i="119" s="1"/>
  <c r="AF746" i="119" s="1"/>
  <c r="AE746" i="119" s="1"/>
  <c r="AD746" i="119" s="1"/>
  <c r="AC746" i="119" s="1"/>
  <c r="AB746" i="119" s="1"/>
  <c r="AA746" i="119" s="1"/>
  <c r="Z746" i="119" s="1"/>
  <c r="Y746" i="119" s="1"/>
  <c r="AH784" i="119"/>
  <c r="AG784" i="119" s="1"/>
  <c r="AF784" i="119" s="1"/>
  <c r="AE784" i="119" s="1"/>
  <c r="AD784" i="119" s="1"/>
  <c r="AC784" i="119" s="1"/>
  <c r="AB784" i="119" s="1"/>
  <c r="AA784" i="119" s="1"/>
  <c r="Z784" i="119" s="1"/>
  <c r="Y784" i="119" s="1"/>
  <c r="X784" i="119" s="1"/>
  <c r="W784" i="119" s="1"/>
  <c r="AI70" i="119"/>
  <c r="AI783" i="119"/>
  <c r="AH783" i="119" s="1"/>
  <c r="AJ71" i="119"/>
  <c r="AJ821" i="119"/>
  <c r="AI821" i="119" s="1"/>
  <c r="AH821" i="119" s="1"/>
  <c r="AG821" i="119" s="1"/>
  <c r="AF821" i="119" s="1"/>
  <c r="AE821" i="119" s="1"/>
  <c r="AD821" i="119" s="1"/>
  <c r="AC821" i="119" s="1"/>
  <c r="AB821" i="119" s="1"/>
  <c r="AA821" i="119" s="1"/>
  <c r="Z821" i="119" s="1"/>
  <c r="Y821" i="119" s="1"/>
  <c r="X821" i="119" s="1"/>
  <c r="W821" i="119" s="1"/>
  <c r="AK72" i="119"/>
  <c r="AK860" i="119"/>
  <c r="AJ860" i="119" s="1"/>
  <c r="AI860" i="119" s="1"/>
  <c r="AH860" i="119" s="1"/>
  <c r="AG860" i="119" s="1"/>
  <c r="AF860" i="119" s="1"/>
  <c r="AE860" i="119" s="1"/>
  <c r="AD860" i="119" s="1"/>
  <c r="AC860" i="119" s="1"/>
  <c r="AB860" i="119" s="1"/>
  <c r="AA860" i="119" s="1"/>
  <c r="Z860" i="119" s="1"/>
  <c r="Y860" i="119" s="1"/>
  <c r="X860" i="119" s="1"/>
  <c r="AI984" i="119"/>
  <c r="AM74" i="119"/>
  <c r="AL901" i="119"/>
  <c r="AK901" i="119" s="1"/>
  <c r="AJ901" i="119" s="1"/>
  <c r="AI901" i="119" s="1"/>
  <c r="AH901" i="119" s="1"/>
  <c r="AG901" i="119" s="1"/>
  <c r="AN75" i="119"/>
  <c r="AM942" i="119"/>
  <c r="AL942" i="119" s="1"/>
  <c r="AK942" i="119" s="1"/>
  <c r="AJ942" i="119" s="1"/>
  <c r="AI942" i="119" s="1"/>
  <c r="AH942" i="119" s="1"/>
  <c r="AG942" i="119" s="1"/>
  <c r="AF942" i="119" s="1"/>
  <c r="AE942" i="119" s="1"/>
  <c r="AD942" i="119" s="1"/>
  <c r="AC942" i="119" s="1"/>
  <c r="AB942" i="119" s="1"/>
  <c r="AA942" i="119" s="1"/>
  <c r="AN983" i="119"/>
  <c r="AM983" i="119" s="1"/>
  <c r="AL983" i="119" s="1"/>
  <c r="AK983" i="119" s="1"/>
  <c r="AJ983" i="119" s="1"/>
  <c r="AI983" i="119" s="1"/>
  <c r="AO76" i="119"/>
  <c r="AO1026" i="119"/>
  <c r="AN1026" i="119" s="1"/>
  <c r="AM1026" i="119" s="1"/>
  <c r="AL1026" i="119" s="1"/>
  <c r="AK1026" i="119" s="1"/>
  <c r="AJ1026" i="119" s="1"/>
  <c r="AI1026" i="119" s="1"/>
  <c r="AH1026" i="119" s="1"/>
  <c r="AG1026" i="119" s="1"/>
  <c r="AF1026" i="119" s="1"/>
  <c r="AE1026" i="119" s="1"/>
  <c r="AD1026" i="119" s="1"/>
  <c r="AC1026" i="119" s="1"/>
  <c r="AB1026" i="119" s="1"/>
  <c r="AP77" i="119"/>
  <c r="AP1070" i="119"/>
  <c r="AQ78" i="119"/>
  <c r="AQ1115" i="119"/>
  <c r="AP1115" i="119" s="1"/>
  <c r="AO1115" i="119" s="1"/>
  <c r="AN1115" i="119" s="1"/>
  <c r="AM1115" i="119" s="1"/>
  <c r="AL1115" i="119" s="1"/>
  <c r="AK1115" i="119" s="1"/>
  <c r="AJ1115" i="119" s="1"/>
  <c r="AI1115" i="119" s="1"/>
  <c r="AH1115" i="119" s="1"/>
  <c r="AG1115" i="119" s="1"/>
  <c r="AF1115" i="119" s="1"/>
  <c r="AE1115" i="119" s="1"/>
  <c r="AD1115" i="119" s="1"/>
  <c r="V57" i="119"/>
  <c r="V380" i="119"/>
  <c r="U380" i="119" s="1"/>
  <c r="T380" i="119" s="1"/>
  <c r="S380" i="119" s="1"/>
  <c r="R380" i="119" s="1"/>
  <c r="Q380" i="119" s="1"/>
  <c r="P380" i="119" s="1"/>
  <c r="O380" i="119" s="1"/>
  <c r="N380" i="119" s="1"/>
  <c r="M380" i="119" s="1"/>
  <c r="L380" i="119" s="1"/>
  <c r="K380" i="119" s="1"/>
  <c r="J380" i="119" s="1"/>
  <c r="I380" i="119" s="1"/>
  <c r="R53" i="119"/>
  <c r="R289" i="119" s="1"/>
  <c r="R290" i="119"/>
  <c r="Q290" i="119" s="1"/>
  <c r="P290" i="119" s="1"/>
  <c r="O290" i="119" s="1"/>
  <c r="N290" i="119" s="1"/>
  <c r="M290" i="119" s="1"/>
  <c r="L290" i="119" s="1"/>
  <c r="K290" i="119" s="1"/>
  <c r="J290" i="119" s="1"/>
  <c r="I290" i="119" s="1"/>
  <c r="H290" i="119" s="1"/>
  <c r="G290" i="119" s="1"/>
  <c r="F290" i="119" s="1"/>
  <c r="E290" i="119" s="1"/>
  <c r="U356" i="119"/>
  <c r="T356" i="119" s="1"/>
  <c r="S356" i="119" s="1"/>
  <c r="R356" i="119" s="1"/>
  <c r="Q356" i="119" s="1"/>
  <c r="P356" i="119" s="1"/>
  <c r="O356" i="119" s="1"/>
  <c r="N356" i="119" s="1"/>
  <c r="M356" i="119" s="1"/>
  <c r="L356" i="119" s="1"/>
  <c r="K356" i="119" s="1"/>
  <c r="J356" i="119" s="1"/>
  <c r="I356" i="119" s="1"/>
  <c r="H356" i="119" s="1"/>
  <c r="U56" i="119"/>
  <c r="W405" i="119"/>
  <c r="V405" i="119" s="1"/>
  <c r="U405" i="119" s="1"/>
  <c r="T405" i="119" s="1"/>
  <c r="S405" i="119" s="1"/>
  <c r="R405" i="119" s="1"/>
  <c r="Q405" i="119" s="1"/>
  <c r="P405" i="119" s="1"/>
  <c r="O405" i="119" s="1"/>
  <c r="N405" i="119" s="1"/>
  <c r="M405" i="119" s="1"/>
  <c r="L405" i="119" s="1"/>
  <c r="K405" i="119" s="1"/>
  <c r="J405" i="119" s="1"/>
  <c r="W58" i="119"/>
  <c r="T55" i="119"/>
  <c r="T333" i="119"/>
  <c r="S333" i="119" s="1"/>
  <c r="R333" i="119" s="1"/>
  <c r="Q333" i="119" s="1"/>
  <c r="P333" i="119" s="1"/>
  <c r="O333" i="119" s="1"/>
  <c r="N333" i="119" s="1"/>
  <c r="M333" i="119" s="1"/>
  <c r="L333" i="119" s="1"/>
  <c r="K333" i="119" s="1"/>
  <c r="J333" i="119" s="1"/>
  <c r="I333" i="119" s="1"/>
  <c r="H333" i="119" s="1"/>
  <c r="G333" i="119" s="1"/>
  <c r="S19" i="119"/>
  <c r="S28" i="119" s="1"/>
  <c r="S51" i="119"/>
  <c r="S1141" i="119" s="1"/>
  <c r="S1205" i="119" s="1"/>
  <c r="T20" i="119"/>
  <c r="T23" i="119" s="1"/>
  <c r="S18" i="119"/>
  <c r="S54" i="119"/>
  <c r="S311" i="119"/>
  <c r="R311" i="119" s="1"/>
  <c r="Q311" i="119" s="1"/>
  <c r="P311" i="119" s="1"/>
  <c r="O311" i="119" s="1"/>
  <c r="N311" i="119" s="1"/>
  <c r="M311" i="119" s="1"/>
  <c r="L311" i="119" s="1"/>
  <c r="K311" i="119" s="1"/>
  <c r="J311" i="119" s="1"/>
  <c r="I311" i="119" s="1"/>
  <c r="H311" i="119" s="1"/>
  <c r="G311" i="119" s="1"/>
  <c r="F311" i="119" s="1"/>
  <c r="P270" i="119"/>
  <c r="O270" i="119" s="1"/>
  <c r="N270" i="119" s="1"/>
  <c r="M270" i="119" s="1"/>
  <c r="L270" i="119" s="1"/>
  <c r="K270" i="119" s="1"/>
  <c r="J270" i="119" s="1"/>
  <c r="I270" i="119" s="1"/>
  <c r="H270" i="119" s="1"/>
  <c r="G270" i="119" s="1"/>
  <c r="F270" i="119" s="1"/>
  <c r="E270" i="119" s="1"/>
  <c r="U454" i="130" l="1"/>
  <c r="V427" i="130"/>
  <c r="Y817" i="130"/>
  <c r="X817" i="130" s="1"/>
  <c r="W817" i="130" s="1"/>
  <c r="V817" i="130" s="1"/>
  <c r="U817" i="130" s="1"/>
  <c r="T817" i="130" s="1"/>
  <c r="S817" i="130" s="1"/>
  <c r="X54" i="130"/>
  <c r="X426" i="130"/>
  <c r="W426" i="130" s="1"/>
  <c r="V426" i="130" s="1"/>
  <c r="Z56" i="130"/>
  <c r="Z481" i="130"/>
  <c r="Y481" i="130" s="1"/>
  <c r="X481" i="130" s="1"/>
  <c r="W481" i="130" s="1"/>
  <c r="V481" i="130" s="1"/>
  <c r="U481" i="130" s="1"/>
  <c r="T481" i="130" s="1"/>
  <c r="S481" i="130" s="1"/>
  <c r="R481" i="130" s="1"/>
  <c r="Q481" i="130" s="1"/>
  <c r="P481" i="130" s="1"/>
  <c r="O481" i="130" s="1"/>
  <c r="N481" i="130" s="1"/>
  <c r="M481" i="130" s="1"/>
  <c r="L481" i="130" s="1"/>
  <c r="K481" i="130" s="1"/>
  <c r="J481" i="130" s="1"/>
  <c r="I481" i="130" s="1"/>
  <c r="H481" i="130" s="1"/>
  <c r="O511" i="130"/>
  <c r="N511" i="130" s="1"/>
  <c r="M511" i="130" s="1"/>
  <c r="L511" i="130" s="1"/>
  <c r="K511" i="130" s="1"/>
  <c r="J511" i="130" s="1"/>
  <c r="T375" i="130"/>
  <c r="T376" i="130"/>
  <c r="S376" i="130" s="1"/>
  <c r="R376" i="130" s="1"/>
  <c r="Q376" i="130" s="1"/>
  <c r="P376" i="130" s="1"/>
  <c r="O376" i="130" s="1"/>
  <c r="N376" i="130" s="1"/>
  <c r="M376" i="130" s="1"/>
  <c r="L376" i="130" s="1"/>
  <c r="K376" i="130" s="1"/>
  <c r="J376" i="130" s="1"/>
  <c r="I376" i="130" s="1"/>
  <c r="H376" i="130" s="1"/>
  <c r="G376" i="130" s="1"/>
  <c r="F376" i="130" s="1"/>
  <c r="E376" i="130" s="1"/>
  <c r="W53" i="130"/>
  <c r="W399" i="130" s="1"/>
  <c r="W400" i="130"/>
  <c r="V400" i="130" s="1"/>
  <c r="U400" i="130" s="1"/>
  <c r="T400" i="130" s="1"/>
  <c r="S400" i="130" s="1"/>
  <c r="R400" i="130" s="1"/>
  <c r="Q400" i="130" s="1"/>
  <c r="P400" i="130" s="1"/>
  <c r="O400" i="130" s="1"/>
  <c r="N400" i="130" s="1"/>
  <c r="M400" i="130" s="1"/>
  <c r="L400" i="130" s="1"/>
  <c r="K400" i="130" s="1"/>
  <c r="J400" i="130" s="1"/>
  <c r="I400" i="130" s="1"/>
  <c r="H400" i="130" s="1"/>
  <c r="G400" i="130" s="1"/>
  <c r="F400" i="130" s="1"/>
  <c r="E400" i="130" s="1"/>
  <c r="S672" i="130"/>
  <c r="AH64" i="130"/>
  <c r="AH741" i="130"/>
  <c r="AJ66" i="130"/>
  <c r="AJ816" i="130"/>
  <c r="AI816" i="130" s="1"/>
  <c r="AH816" i="130" s="1"/>
  <c r="AG816" i="130" s="1"/>
  <c r="AF816" i="130" s="1"/>
  <c r="AE816" i="130" s="1"/>
  <c r="AD816" i="130" s="1"/>
  <c r="AC816" i="130" s="1"/>
  <c r="AB816" i="130" s="1"/>
  <c r="AA816" i="130" s="1"/>
  <c r="Z816" i="130" s="1"/>
  <c r="Y816" i="130" s="1"/>
  <c r="X816" i="130" s="1"/>
  <c r="W816" i="130" s="1"/>
  <c r="V816" i="130" s="1"/>
  <c r="U816" i="130" s="1"/>
  <c r="T816" i="130" s="1"/>
  <c r="S816" i="130" s="1"/>
  <c r="R816" i="130" s="1"/>
  <c r="AC707" i="130"/>
  <c r="AB707" i="130" s="1"/>
  <c r="AA707" i="130" s="1"/>
  <c r="Z707" i="130" s="1"/>
  <c r="Y707" i="130" s="1"/>
  <c r="X707" i="130" s="1"/>
  <c r="W707" i="130" s="1"/>
  <c r="V707" i="130" s="1"/>
  <c r="U707" i="130" s="1"/>
  <c r="T707" i="130" s="1"/>
  <c r="S707" i="130" s="1"/>
  <c r="R707" i="130" s="1"/>
  <c r="Q707" i="130" s="1"/>
  <c r="AH779" i="130"/>
  <c r="AG779" i="130" s="1"/>
  <c r="AF779" i="130" s="1"/>
  <c r="AE779" i="130" s="1"/>
  <c r="AD779" i="130" s="1"/>
  <c r="AC779" i="130" s="1"/>
  <c r="AB779" i="130" s="1"/>
  <c r="AA779" i="130" s="1"/>
  <c r="Z779" i="130" s="1"/>
  <c r="Y779" i="130" s="1"/>
  <c r="X779" i="130" s="1"/>
  <c r="W779" i="130" s="1"/>
  <c r="V779" i="130" s="1"/>
  <c r="U779" i="130" s="1"/>
  <c r="T779" i="130" s="1"/>
  <c r="S779" i="130" s="1"/>
  <c r="R779" i="130" s="1"/>
  <c r="S671" i="130"/>
  <c r="AI65" i="130"/>
  <c r="AI778" i="130"/>
  <c r="AH778" i="130" s="1"/>
  <c r="AG778" i="130" s="1"/>
  <c r="AD60" i="130"/>
  <c r="AD603" i="130"/>
  <c r="AC603" i="130" s="1"/>
  <c r="AF62" i="130"/>
  <c r="AF670" i="130"/>
  <c r="AE670" i="130" s="1"/>
  <c r="AD670" i="130" s="1"/>
  <c r="AC670" i="130" s="1"/>
  <c r="AB670" i="130" s="1"/>
  <c r="AA670" i="130" s="1"/>
  <c r="Z670" i="130" s="1"/>
  <c r="Y670" i="130" s="1"/>
  <c r="X670" i="130" s="1"/>
  <c r="W670" i="130" s="1"/>
  <c r="V670" i="130" s="1"/>
  <c r="U670" i="130" s="1"/>
  <c r="T670" i="130" s="1"/>
  <c r="S670" i="130" s="1"/>
  <c r="R670" i="130" s="1"/>
  <c r="AB706" i="130"/>
  <c r="AA706" i="130" s="1"/>
  <c r="Z706" i="130" s="1"/>
  <c r="Y706" i="130" s="1"/>
  <c r="X706" i="130" s="1"/>
  <c r="W706" i="130" s="1"/>
  <c r="V706" i="130" s="1"/>
  <c r="U706" i="130" s="1"/>
  <c r="T706" i="130" s="1"/>
  <c r="S706" i="130" s="1"/>
  <c r="R706" i="130" s="1"/>
  <c r="Q706" i="130" s="1"/>
  <c r="P706" i="130" s="1"/>
  <c r="Y55" i="130"/>
  <c r="Y453" i="130"/>
  <c r="X453" i="130" s="1"/>
  <c r="W453" i="130" s="1"/>
  <c r="V453" i="130" s="1"/>
  <c r="U453" i="130" s="1"/>
  <c r="AG63" i="130"/>
  <c r="AG705" i="130"/>
  <c r="AF705" i="130" s="1"/>
  <c r="AE705" i="130" s="1"/>
  <c r="AD705" i="130" s="1"/>
  <c r="AC705" i="130" s="1"/>
  <c r="AB705" i="130" s="1"/>
  <c r="AK67" i="130"/>
  <c r="AK855" i="130"/>
  <c r="AJ855" i="130" s="1"/>
  <c r="AI855" i="130" s="1"/>
  <c r="AH855" i="130" s="1"/>
  <c r="AG855" i="130" s="1"/>
  <c r="AF855" i="130" s="1"/>
  <c r="AE855" i="130" s="1"/>
  <c r="AD855" i="130" s="1"/>
  <c r="AC855" i="130" s="1"/>
  <c r="AB855" i="130" s="1"/>
  <c r="AA855" i="130" s="1"/>
  <c r="Z855" i="130" s="1"/>
  <c r="Y855" i="130" s="1"/>
  <c r="X855" i="130" s="1"/>
  <c r="W855" i="130" s="1"/>
  <c r="V855" i="130" s="1"/>
  <c r="U855" i="130" s="1"/>
  <c r="T855" i="130" s="1"/>
  <c r="S855" i="130" s="1"/>
  <c r="AB744" i="130"/>
  <c r="AB745" i="130"/>
  <c r="AA745" i="130" s="1"/>
  <c r="Z745" i="130" s="1"/>
  <c r="Y745" i="130" s="1"/>
  <c r="X745" i="130" s="1"/>
  <c r="W745" i="130" s="1"/>
  <c r="G401" i="130"/>
  <c r="G402" i="130"/>
  <c r="F401" i="130" s="1"/>
  <c r="AA57" i="130"/>
  <c r="AA510" i="130"/>
  <c r="Z510" i="130" s="1"/>
  <c r="Y510" i="130" s="1"/>
  <c r="X510" i="130" s="1"/>
  <c r="N572" i="130"/>
  <c r="M572" i="130" s="1"/>
  <c r="L572" i="130" s="1"/>
  <c r="AB58" i="130"/>
  <c r="AB540" i="130"/>
  <c r="AA540" i="130" s="1"/>
  <c r="Z540" i="130" s="1"/>
  <c r="Y540" i="130" s="1"/>
  <c r="X540" i="130" s="1"/>
  <c r="W540" i="130" s="1"/>
  <c r="V540" i="130" s="1"/>
  <c r="U540" i="130" s="1"/>
  <c r="T540" i="130" s="1"/>
  <c r="S540" i="130" s="1"/>
  <c r="R540" i="130" s="1"/>
  <c r="Q540" i="130" s="1"/>
  <c r="P540" i="130" s="1"/>
  <c r="O540" i="130" s="1"/>
  <c r="N540" i="130" s="1"/>
  <c r="M540" i="130" s="1"/>
  <c r="L540" i="130" s="1"/>
  <c r="K540" i="130" s="1"/>
  <c r="J540" i="130" s="1"/>
  <c r="AE61" i="130"/>
  <c r="AE636" i="130"/>
  <c r="AD636" i="130" s="1"/>
  <c r="AC636" i="130" s="1"/>
  <c r="AB636" i="130" s="1"/>
  <c r="AA636" i="130" s="1"/>
  <c r="Z636" i="130" s="1"/>
  <c r="Y636" i="130" s="1"/>
  <c r="X636" i="130" s="1"/>
  <c r="W636" i="130" s="1"/>
  <c r="V636" i="130" s="1"/>
  <c r="AC59" i="130"/>
  <c r="AC571" i="130"/>
  <c r="AB571" i="130" s="1"/>
  <c r="AA571" i="130" s="1"/>
  <c r="Z571" i="130" s="1"/>
  <c r="Y571" i="130" s="1"/>
  <c r="X571" i="130" s="1"/>
  <c r="W571" i="130" s="1"/>
  <c r="V571" i="130" s="1"/>
  <c r="U571" i="130" s="1"/>
  <c r="T571" i="130" s="1"/>
  <c r="S571" i="130" s="1"/>
  <c r="R571" i="130" s="1"/>
  <c r="Q571" i="130" s="1"/>
  <c r="P571" i="130" s="1"/>
  <c r="O571" i="130" s="1"/>
  <c r="N571" i="130" s="1"/>
  <c r="O573" i="130"/>
  <c r="N573" i="130" s="1"/>
  <c r="M573" i="130" s="1"/>
  <c r="D3618" i="132"/>
  <c r="G3619" i="132"/>
  <c r="D3801" i="132"/>
  <c r="G3802" i="132"/>
  <c r="C3896" i="132"/>
  <c r="AA20" i="130"/>
  <c r="AA40" i="130" s="1"/>
  <c r="Z51" i="130"/>
  <c r="Z1141" i="130" s="1"/>
  <c r="Z1205" i="130" s="1"/>
  <c r="Z19" i="130"/>
  <c r="Z28" i="130" s="1"/>
  <c r="Z18" i="130"/>
  <c r="Y41" i="130"/>
  <c r="Y42" i="130" s="1"/>
  <c r="Y50" i="130"/>
  <c r="AB450" i="130" s="1"/>
  <c r="Q608" i="119"/>
  <c r="R545" i="119"/>
  <c r="Q545" i="119" s="1"/>
  <c r="P545" i="119" s="1"/>
  <c r="O545" i="119" s="1"/>
  <c r="T576" i="119"/>
  <c r="S576" i="119" s="1"/>
  <c r="R576" i="119" s="1"/>
  <c r="Q576" i="119" s="1"/>
  <c r="P576" i="119" s="1"/>
  <c r="S515" i="119"/>
  <c r="R515" i="119" s="1"/>
  <c r="Q515" i="119" s="1"/>
  <c r="P515" i="119" s="1"/>
  <c r="O515" i="119" s="1"/>
  <c r="N515" i="119" s="1"/>
  <c r="AB710" i="119"/>
  <c r="AA710" i="119" s="1"/>
  <c r="Z710" i="119" s="1"/>
  <c r="Y710" i="119" s="1"/>
  <c r="X710" i="119" s="1"/>
  <c r="W710" i="119" s="1"/>
  <c r="V710" i="119" s="1"/>
  <c r="U710" i="119" s="1"/>
  <c r="T710" i="119" s="1"/>
  <c r="X58" i="119"/>
  <c r="X430" i="119"/>
  <c r="W430" i="119" s="1"/>
  <c r="V430" i="119" s="1"/>
  <c r="U430" i="119" s="1"/>
  <c r="T430" i="119" s="1"/>
  <c r="S430" i="119" s="1"/>
  <c r="R430" i="119" s="1"/>
  <c r="Q430" i="119" s="1"/>
  <c r="P430" i="119" s="1"/>
  <c r="O430" i="119" s="1"/>
  <c r="N430" i="119" s="1"/>
  <c r="M430" i="119" s="1"/>
  <c r="L430" i="119" s="1"/>
  <c r="K430" i="119" s="1"/>
  <c r="J430" i="119" s="1"/>
  <c r="Y59" i="119"/>
  <c r="Y457" i="119"/>
  <c r="X457" i="119" s="1"/>
  <c r="W457" i="119" s="1"/>
  <c r="V457" i="119" s="1"/>
  <c r="U457" i="119" s="1"/>
  <c r="T457" i="119" s="1"/>
  <c r="S457" i="119" s="1"/>
  <c r="R457" i="119" s="1"/>
  <c r="Q457" i="119" s="1"/>
  <c r="P457" i="119" s="1"/>
  <c r="O457" i="119" s="1"/>
  <c r="N457" i="119" s="1"/>
  <c r="M457" i="119" s="1"/>
  <c r="L457" i="119" s="1"/>
  <c r="K457" i="119" s="1"/>
  <c r="Z60" i="119"/>
  <c r="Z485" i="119"/>
  <c r="Y485" i="119" s="1"/>
  <c r="X485" i="119" s="1"/>
  <c r="W485" i="119" s="1"/>
  <c r="V485" i="119" s="1"/>
  <c r="U485" i="119" s="1"/>
  <c r="T485" i="119" s="1"/>
  <c r="S485" i="119" s="1"/>
  <c r="R485" i="119" s="1"/>
  <c r="Q485" i="119" s="1"/>
  <c r="P485" i="119" s="1"/>
  <c r="O485" i="119" s="1"/>
  <c r="N485" i="119" s="1"/>
  <c r="M485" i="119" s="1"/>
  <c r="L485" i="119" s="1"/>
  <c r="AA61" i="119"/>
  <c r="AA514" i="119"/>
  <c r="Z514" i="119" s="1"/>
  <c r="Y514" i="119" s="1"/>
  <c r="X514" i="119" s="1"/>
  <c r="W514" i="119" s="1"/>
  <c r="V514" i="119" s="1"/>
  <c r="U514" i="119" s="1"/>
  <c r="T514" i="119" s="1"/>
  <c r="S514" i="119" s="1"/>
  <c r="AB62" i="119"/>
  <c r="AB544" i="119"/>
  <c r="AA544" i="119" s="1"/>
  <c r="Z544" i="119" s="1"/>
  <c r="Y544" i="119" s="1"/>
  <c r="X544" i="119" s="1"/>
  <c r="W544" i="119" s="1"/>
  <c r="V544" i="119" s="1"/>
  <c r="U544" i="119" s="1"/>
  <c r="T544" i="119" s="1"/>
  <c r="S544" i="119" s="1"/>
  <c r="R544" i="119" s="1"/>
  <c r="AC63" i="119"/>
  <c r="AC575" i="119"/>
  <c r="AD64" i="119"/>
  <c r="AD607" i="119"/>
  <c r="AC607" i="119" s="1"/>
  <c r="AB607" i="119" s="1"/>
  <c r="AA607" i="119" s="1"/>
  <c r="Z607" i="119" s="1"/>
  <c r="Y607" i="119" s="1"/>
  <c r="X607" i="119" s="1"/>
  <c r="W607" i="119" s="1"/>
  <c r="V607" i="119" s="1"/>
  <c r="U607" i="119" s="1"/>
  <c r="T607" i="119" s="1"/>
  <c r="S607" i="119" s="1"/>
  <c r="R607" i="119" s="1"/>
  <c r="Q607" i="119" s="1"/>
  <c r="P607" i="119" s="1"/>
  <c r="AD641" i="119"/>
  <c r="AC641" i="119" s="1"/>
  <c r="AB641" i="119" s="1"/>
  <c r="AA641" i="119" s="1"/>
  <c r="Z641" i="119" s="1"/>
  <c r="Y641" i="119" s="1"/>
  <c r="X641" i="119" s="1"/>
  <c r="W641" i="119" s="1"/>
  <c r="V641" i="119" s="1"/>
  <c r="U641" i="119" s="1"/>
  <c r="T641" i="119" s="1"/>
  <c r="S641" i="119" s="1"/>
  <c r="R641" i="119" s="1"/>
  <c r="AB675" i="119"/>
  <c r="AA675" i="119" s="1"/>
  <c r="Z675" i="119" s="1"/>
  <c r="Y675" i="119" s="1"/>
  <c r="X675" i="119" s="1"/>
  <c r="W675" i="119" s="1"/>
  <c r="V675" i="119" s="1"/>
  <c r="U675" i="119" s="1"/>
  <c r="T675" i="119" s="1"/>
  <c r="S675" i="119" s="1"/>
  <c r="AE65" i="119"/>
  <c r="AE640" i="119"/>
  <c r="AD640" i="119" s="1"/>
  <c r="AF66" i="119"/>
  <c r="AF674" i="119"/>
  <c r="AE674" i="119" s="1"/>
  <c r="AD674" i="119" s="1"/>
  <c r="AC674" i="119" s="1"/>
  <c r="AB674" i="119" s="1"/>
  <c r="AG67" i="119"/>
  <c r="AG709" i="119"/>
  <c r="AF709" i="119" s="1"/>
  <c r="AE709" i="119" s="1"/>
  <c r="AD709" i="119" s="1"/>
  <c r="AC709" i="119" s="1"/>
  <c r="AB709" i="119" s="1"/>
  <c r="AG783" i="119"/>
  <c r="AF783" i="119" s="1"/>
  <c r="AE783" i="119" s="1"/>
  <c r="AD783" i="119" s="1"/>
  <c r="AC783" i="119" s="1"/>
  <c r="AB783" i="119" s="1"/>
  <c r="AA783" i="119" s="1"/>
  <c r="Z783" i="119" s="1"/>
  <c r="Y783" i="119" s="1"/>
  <c r="X783" i="119" s="1"/>
  <c r="W783" i="119" s="1"/>
  <c r="V783" i="119" s="1"/>
  <c r="X746" i="119"/>
  <c r="W746" i="119" s="1"/>
  <c r="V746" i="119" s="1"/>
  <c r="U746" i="119" s="1"/>
  <c r="AH984" i="119"/>
  <c r="AG984" i="119" s="1"/>
  <c r="AF984" i="119" s="1"/>
  <c r="AE984" i="119" s="1"/>
  <c r="AD984" i="119" s="1"/>
  <c r="AC984" i="119" s="1"/>
  <c r="AB984" i="119" s="1"/>
  <c r="AF901" i="119"/>
  <c r="AE901" i="119" s="1"/>
  <c r="AD901" i="119" s="1"/>
  <c r="AC901" i="119" s="1"/>
  <c r="AB901" i="119" s="1"/>
  <c r="AA901" i="119" s="1"/>
  <c r="Z901" i="119" s="1"/>
  <c r="AH68" i="119"/>
  <c r="AH745" i="119"/>
  <c r="AG745" i="119" s="1"/>
  <c r="AF745" i="119" s="1"/>
  <c r="AE745" i="119" s="1"/>
  <c r="AD745" i="119" s="1"/>
  <c r="AC745" i="119" s="1"/>
  <c r="AB745" i="119" s="1"/>
  <c r="AA745" i="119" s="1"/>
  <c r="Z745" i="119" s="1"/>
  <c r="Y745" i="119" s="1"/>
  <c r="X745" i="119" s="1"/>
  <c r="AI69" i="119"/>
  <c r="AI782" i="119"/>
  <c r="AH782" i="119" s="1"/>
  <c r="AG782" i="119" s="1"/>
  <c r="AJ70" i="119"/>
  <c r="AJ820" i="119"/>
  <c r="AI820" i="119" s="1"/>
  <c r="AH820" i="119" s="1"/>
  <c r="AG820" i="119" s="1"/>
  <c r="AF820" i="119" s="1"/>
  <c r="AE820" i="119" s="1"/>
  <c r="AD820" i="119" s="1"/>
  <c r="AC820" i="119" s="1"/>
  <c r="AB820" i="119" s="1"/>
  <c r="AA820" i="119" s="1"/>
  <c r="Z820" i="119" s="1"/>
  <c r="Y820" i="119" s="1"/>
  <c r="X820" i="119" s="1"/>
  <c r="W820" i="119" s="1"/>
  <c r="V820" i="119" s="1"/>
  <c r="AK71" i="119"/>
  <c r="AK859" i="119"/>
  <c r="AJ859" i="119" s="1"/>
  <c r="AI859" i="119" s="1"/>
  <c r="AH859" i="119" s="1"/>
  <c r="AG859" i="119" s="1"/>
  <c r="AF859" i="119" s="1"/>
  <c r="AE859" i="119" s="1"/>
  <c r="AD859" i="119" s="1"/>
  <c r="AC859" i="119" s="1"/>
  <c r="AB859" i="119" s="1"/>
  <c r="AA859" i="119" s="1"/>
  <c r="Z859" i="119" s="1"/>
  <c r="Y859" i="119" s="1"/>
  <c r="X859" i="119" s="1"/>
  <c r="W859" i="119" s="1"/>
  <c r="AM73" i="119"/>
  <c r="AL900" i="119"/>
  <c r="AK900" i="119" s="1"/>
  <c r="AJ900" i="119" s="1"/>
  <c r="AI900" i="119" s="1"/>
  <c r="AH900" i="119" s="1"/>
  <c r="AG900" i="119" s="1"/>
  <c r="AF900" i="119" s="1"/>
  <c r="AH983" i="119"/>
  <c r="AO75" i="119"/>
  <c r="AO1025" i="119"/>
  <c r="AN1025" i="119" s="1"/>
  <c r="AM1025" i="119" s="1"/>
  <c r="AL1025" i="119" s="1"/>
  <c r="AK1025" i="119" s="1"/>
  <c r="AJ1025" i="119" s="1"/>
  <c r="AI1025" i="119" s="1"/>
  <c r="AH1025" i="119" s="1"/>
  <c r="AG1025" i="119" s="1"/>
  <c r="AF1025" i="119" s="1"/>
  <c r="AE1025" i="119" s="1"/>
  <c r="AD1025" i="119" s="1"/>
  <c r="AC1025" i="119" s="1"/>
  <c r="AB1025" i="119" s="1"/>
  <c r="AA1025" i="119" s="1"/>
  <c r="AN74" i="119"/>
  <c r="AM941" i="119"/>
  <c r="AL941" i="119" s="1"/>
  <c r="AK941" i="119" s="1"/>
  <c r="AJ941" i="119" s="1"/>
  <c r="AI941" i="119" s="1"/>
  <c r="AH941" i="119" s="1"/>
  <c r="AG941" i="119" s="1"/>
  <c r="AF941" i="119" s="1"/>
  <c r="AE941" i="119" s="1"/>
  <c r="AD941" i="119" s="1"/>
  <c r="AC941" i="119" s="1"/>
  <c r="AB941" i="119" s="1"/>
  <c r="AA941" i="119" s="1"/>
  <c r="Z941" i="119" s="1"/>
  <c r="AN982" i="119"/>
  <c r="AM982" i="119" s="1"/>
  <c r="AL982" i="119" s="1"/>
  <c r="AK982" i="119" s="1"/>
  <c r="AJ982" i="119" s="1"/>
  <c r="AI982" i="119" s="1"/>
  <c r="AH982" i="119" s="1"/>
  <c r="AO1070" i="119"/>
  <c r="AN1070" i="119" s="1"/>
  <c r="AM1070" i="119" s="1"/>
  <c r="AL1070" i="119" s="1"/>
  <c r="AK1070" i="119" s="1"/>
  <c r="AJ1070" i="119" s="1"/>
  <c r="AI1070" i="119" s="1"/>
  <c r="AH1070" i="119" s="1"/>
  <c r="AG1070" i="119" s="1"/>
  <c r="AF1070" i="119" s="1"/>
  <c r="AE1070" i="119" s="1"/>
  <c r="AD1070" i="119" s="1"/>
  <c r="AC1070" i="119" s="1"/>
  <c r="AP76" i="119"/>
  <c r="AP1069" i="119"/>
  <c r="AO1069" i="119" s="1"/>
  <c r="AQ77" i="119"/>
  <c r="AQ1114" i="119"/>
  <c r="AP1114" i="119" s="1"/>
  <c r="AO1114" i="119" s="1"/>
  <c r="AN1114" i="119" s="1"/>
  <c r="AM1114" i="119" s="1"/>
  <c r="AL1114" i="119" s="1"/>
  <c r="AK1114" i="119" s="1"/>
  <c r="AJ1114" i="119" s="1"/>
  <c r="AI1114" i="119" s="1"/>
  <c r="AH1114" i="119" s="1"/>
  <c r="AG1114" i="119" s="1"/>
  <c r="AF1114" i="119" s="1"/>
  <c r="AE1114" i="119" s="1"/>
  <c r="AD1114" i="119" s="1"/>
  <c r="AC1114" i="119" s="1"/>
  <c r="U55" i="119"/>
  <c r="U355" i="119"/>
  <c r="T355" i="119" s="1"/>
  <c r="S355" i="119" s="1"/>
  <c r="R355" i="119" s="1"/>
  <c r="Q355" i="119" s="1"/>
  <c r="P355" i="119" s="1"/>
  <c r="O355" i="119" s="1"/>
  <c r="N355" i="119" s="1"/>
  <c r="M355" i="119" s="1"/>
  <c r="L355" i="119" s="1"/>
  <c r="K355" i="119" s="1"/>
  <c r="J355" i="119" s="1"/>
  <c r="I355" i="119" s="1"/>
  <c r="H355" i="119" s="1"/>
  <c r="G355" i="119" s="1"/>
  <c r="Q289" i="119"/>
  <c r="P289" i="119" s="1"/>
  <c r="O289" i="119" s="1"/>
  <c r="N289" i="119" s="1"/>
  <c r="M289" i="119" s="1"/>
  <c r="L289" i="119" s="1"/>
  <c r="K289" i="119" s="1"/>
  <c r="J289" i="119" s="1"/>
  <c r="I289" i="119" s="1"/>
  <c r="H289" i="119" s="1"/>
  <c r="G289" i="119" s="1"/>
  <c r="F289" i="119" s="1"/>
  <c r="E289" i="119" s="1"/>
  <c r="T19" i="119"/>
  <c r="T28" i="119" s="1"/>
  <c r="T51" i="119"/>
  <c r="T1141" i="119" s="1"/>
  <c r="T1205" i="119" s="1"/>
  <c r="U20" i="119"/>
  <c r="U23" i="119" s="1"/>
  <c r="T18" i="119"/>
  <c r="W57" i="119"/>
  <c r="W404" i="119"/>
  <c r="V404" i="119" s="1"/>
  <c r="U404" i="119" s="1"/>
  <c r="T404" i="119" s="1"/>
  <c r="S404" i="119" s="1"/>
  <c r="R404" i="119" s="1"/>
  <c r="Q404" i="119" s="1"/>
  <c r="P404" i="119" s="1"/>
  <c r="O404" i="119" s="1"/>
  <c r="N404" i="119" s="1"/>
  <c r="M404" i="119" s="1"/>
  <c r="L404" i="119" s="1"/>
  <c r="K404" i="119" s="1"/>
  <c r="J404" i="119" s="1"/>
  <c r="I404" i="119" s="1"/>
  <c r="V56" i="119"/>
  <c r="V379" i="119"/>
  <c r="U379" i="119" s="1"/>
  <c r="T379" i="119" s="1"/>
  <c r="S379" i="119" s="1"/>
  <c r="R379" i="119" s="1"/>
  <c r="Q379" i="119" s="1"/>
  <c r="P379" i="119" s="1"/>
  <c r="O379" i="119" s="1"/>
  <c r="N379" i="119" s="1"/>
  <c r="M379" i="119" s="1"/>
  <c r="L379" i="119" s="1"/>
  <c r="K379" i="119" s="1"/>
  <c r="J379" i="119" s="1"/>
  <c r="I379" i="119" s="1"/>
  <c r="H379" i="119" s="1"/>
  <c r="S310" i="119"/>
  <c r="R310" i="119" s="1"/>
  <c r="Q310" i="119" s="1"/>
  <c r="P310" i="119" s="1"/>
  <c r="O310" i="119" s="1"/>
  <c r="N310" i="119" s="1"/>
  <c r="M310" i="119" s="1"/>
  <c r="L310" i="119" s="1"/>
  <c r="K310" i="119" s="1"/>
  <c r="J310" i="119" s="1"/>
  <c r="I310" i="119" s="1"/>
  <c r="H310" i="119" s="1"/>
  <c r="G310" i="119" s="1"/>
  <c r="F310" i="119" s="1"/>
  <c r="E310" i="119" s="1"/>
  <c r="S53" i="119"/>
  <c r="S309" i="119" s="1"/>
  <c r="T54" i="119"/>
  <c r="T332" i="119"/>
  <c r="S332" i="119" s="1"/>
  <c r="R332" i="119" s="1"/>
  <c r="Q332" i="119" s="1"/>
  <c r="P332" i="119" s="1"/>
  <c r="O332" i="119" s="1"/>
  <c r="N332" i="119" s="1"/>
  <c r="M332" i="119" s="1"/>
  <c r="L332" i="119" s="1"/>
  <c r="K332" i="119" s="1"/>
  <c r="J332" i="119" s="1"/>
  <c r="I332" i="119" s="1"/>
  <c r="H332" i="119" s="1"/>
  <c r="G332" i="119" s="1"/>
  <c r="F332" i="119" s="1"/>
  <c r="AF778" i="130" l="1"/>
  <c r="AE778" i="130" s="1"/>
  <c r="AD778" i="130" s="1"/>
  <c r="AC778" i="130" s="1"/>
  <c r="AB778" i="130" s="1"/>
  <c r="AA778" i="130" s="1"/>
  <c r="Z778" i="130" s="1"/>
  <c r="Y778" i="130" s="1"/>
  <c r="X778" i="130" s="1"/>
  <c r="W778" i="130" s="1"/>
  <c r="V778" i="130" s="1"/>
  <c r="U778" i="130" s="1"/>
  <c r="T778" i="130" s="1"/>
  <c r="S778" i="130" s="1"/>
  <c r="R778" i="130" s="1"/>
  <c r="Q778" i="130" s="1"/>
  <c r="V399" i="130"/>
  <c r="U399" i="130" s="1"/>
  <c r="T399" i="130" s="1"/>
  <c r="S399" i="130" s="1"/>
  <c r="R399" i="130" s="1"/>
  <c r="Q399" i="130" s="1"/>
  <c r="P399" i="130" s="1"/>
  <c r="O399" i="130" s="1"/>
  <c r="N399" i="130" s="1"/>
  <c r="M399" i="130" s="1"/>
  <c r="L399" i="130" s="1"/>
  <c r="K399" i="130" s="1"/>
  <c r="J399" i="130" s="1"/>
  <c r="I399" i="130" s="1"/>
  <c r="H399" i="130" s="1"/>
  <c r="G399" i="130" s="1"/>
  <c r="F399" i="130" s="1"/>
  <c r="E399" i="130" s="1"/>
  <c r="AB603" i="130"/>
  <c r="S375" i="130"/>
  <c r="R375" i="130" s="1"/>
  <c r="Q375" i="130" s="1"/>
  <c r="P375" i="130" s="1"/>
  <c r="O375" i="130" s="1"/>
  <c r="N375" i="130" s="1"/>
  <c r="M375" i="130" s="1"/>
  <c r="L375" i="130" s="1"/>
  <c r="K375" i="130" s="1"/>
  <c r="J375" i="130" s="1"/>
  <c r="I375" i="130" s="1"/>
  <c r="H375" i="130" s="1"/>
  <c r="G375" i="130" s="1"/>
  <c r="F375" i="130" s="1"/>
  <c r="E375" i="130" s="1"/>
  <c r="AA56" i="130"/>
  <c r="AA509" i="130"/>
  <c r="Z509" i="130" s="1"/>
  <c r="Y509" i="130" s="1"/>
  <c r="X509" i="130" s="1"/>
  <c r="Y54" i="130"/>
  <c r="Y452" i="130"/>
  <c r="X452" i="130" s="1"/>
  <c r="W452" i="130" s="1"/>
  <c r="V452" i="130" s="1"/>
  <c r="U452" i="130" s="1"/>
  <c r="T452" i="130" s="1"/>
  <c r="S452" i="130" s="1"/>
  <c r="AB57" i="130"/>
  <c r="AB539" i="130"/>
  <c r="AA539" i="130" s="1"/>
  <c r="Z539" i="130" s="1"/>
  <c r="Y539" i="130" s="1"/>
  <c r="X539" i="130" s="1"/>
  <c r="W539" i="130" s="1"/>
  <c r="V539" i="130" s="1"/>
  <c r="U539" i="130" s="1"/>
  <c r="T539" i="130" s="1"/>
  <c r="S539" i="130" s="1"/>
  <c r="R539" i="130" s="1"/>
  <c r="Q539" i="130" s="1"/>
  <c r="P539" i="130" s="1"/>
  <c r="O539" i="130" s="1"/>
  <c r="N539" i="130" s="1"/>
  <c r="M539" i="130" s="1"/>
  <c r="L539" i="130" s="1"/>
  <c r="K539" i="130" s="1"/>
  <c r="J539" i="130" s="1"/>
  <c r="I539" i="130" s="1"/>
  <c r="Z55" i="130"/>
  <c r="Z480" i="130"/>
  <c r="Y480" i="130" s="1"/>
  <c r="X480" i="130" s="1"/>
  <c r="W480" i="130" s="1"/>
  <c r="V480" i="130" s="1"/>
  <c r="U480" i="130" s="1"/>
  <c r="T480" i="130" s="1"/>
  <c r="S480" i="130" s="1"/>
  <c r="R480" i="130" s="1"/>
  <c r="Q480" i="130" s="1"/>
  <c r="P480" i="130" s="1"/>
  <c r="O480" i="130" s="1"/>
  <c r="N480" i="130" s="1"/>
  <c r="M480" i="130" s="1"/>
  <c r="L480" i="130" s="1"/>
  <c r="K480" i="130" s="1"/>
  <c r="J480" i="130" s="1"/>
  <c r="I480" i="130" s="1"/>
  <c r="H480" i="130" s="1"/>
  <c r="G480" i="130" s="1"/>
  <c r="AA743" i="130"/>
  <c r="AA744" i="130"/>
  <c r="Z744" i="130" s="1"/>
  <c r="Y744" i="130" s="1"/>
  <c r="X744" i="130" s="1"/>
  <c r="W744" i="130" s="1"/>
  <c r="X53" i="130"/>
  <c r="X424" i="130" s="1"/>
  <c r="W424" i="130" s="1"/>
  <c r="V424" i="130" s="1"/>
  <c r="U424" i="130" s="1"/>
  <c r="X425" i="130"/>
  <c r="W425" i="130" s="1"/>
  <c r="V425" i="130" s="1"/>
  <c r="U425" i="130" s="1"/>
  <c r="AE60" i="130"/>
  <c r="AE635" i="130"/>
  <c r="AD635" i="130" s="1"/>
  <c r="AC635" i="130" s="1"/>
  <c r="AB635" i="130" s="1"/>
  <c r="AA635" i="130" s="1"/>
  <c r="Z635" i="130" s="1"/>
  <c r="Y635" i="130" s="1"/>
  <c r="X635" i="130" s="1"/>
  <c r="W635" i="130" s="1"/>
  <c r="V635" i="130" s="1"/>
  <c r="U635" i="130" s="1"/>
  <c r="T635" i="130" s="1"/>
  <c r="S635" i="130" s="1"/>
  <c r="R635" i="130" s="1"/>
  <c r="Q635" i="130" s="1"/>
  <c r="P635" i="130" s="1"/>
  <c r="O635" i="130" s="1"/>
  <c r="N635" i="130" s="1"/>
  <c r="M635" i="130" s="1"/>
  <c r="L635" i="130" s="1"/>
  <c r="AF61" i="130"/>
  <c r="AF669" i="130"/>
  <c r="AE669" i="130" s="1"/>
  <c r="AD669" i="130" s="1"/>
  <c r="AC669" i="130" s="1"/>
  <c r="AB669" i="130" s="1"/>
  <c r="AA669" i="130" s="1"/>
  <c r="Z669" i="130" s="1"/>
  <c r="Y669" i="130" s="1"/>
  <c r="X669" i="130" s="1"/>
  <c r="W669" i="130" s="1"/>
  <c r="V669" i="130" s="1"/>
  <c r="U669" i="130" s="1"/>
  <c r="T669" i="130" s="1"/>
  <c r="S669" i="130" s="1"/>
  <c r="R669" i="130" s="1"/>
  <c r="Q669" i="130" s="1"/>
  <c r="U426" i="130"/>
  <c r="U427" i="130"/>
  <c r="T427" i="130" s="1"/>
  <c r="S427" i="130" s="1"/>
  <c r="R427" i="130" s="1"/>
  <c r="Q427" i="130" s="1"/>
  <c r="P427" i="130" s="1"/>
  <c r="O427" i="130" s="1"/>
  <c r="N427" i="130" s="1"/>
  <c r="M427" i="130" s="1"/>
  <c r="L427" i="130" s="1"/>
  <c r="K427" i="130" s="1"/>
  <c r="J427" i="130" s="1"/>
  <c r="I427" i="130" s="1"/>
  <c r="H427" i="130" s="1"/>
  <c r="G427" i="130" s="1"/>
  <c r="R671" i="130"/>
  <c r="Q670" i="130" s="1"/>
  <c r="R672" i="130"/>
  <c r="W509" i="130"/>
  <c r="W510" i="130"/>
  <c r="V744" i="130"/>
  <c r="V745" i="130"/>
  <c r="U745" i="130" s="1"/>
  <c r="T745" i="130" s="1"/>
  <c r="M571" i="130"/>
  <c r="L571" i="130" s="1"/>
  <c r="K571" i="130" s="1"/>
  <c r="AA705" i="130"/>
  <c r="Z705" i="130" s="1"/>
  <c r="Y705" i="130" s="1"/>
  <c r="X705" i="130" s="1"/>
  <c r="AJ65" i="130"/>
  <c r="AJ815" i="130"/>
  <c r="AI815" i="130" s="1"/>
  <c r="AH815" i="130" s="1"/>
  <c r="AG815" i="130" s="1"/>
  <c r="AF815" i="130" s="1"/>
  <c r="AE815" i="130" s="1"/>
  <c r="AD815" i="130" s="1"/>
  <c r="AC815" i="130" s="1"/>
  <c r="AB815" i="130" s="1"/>
  <c r="AA815" i="130" s="1"/>
  <c r="Z815" i="130" s="1"/>
  <c r="Y815" i="130" s="1"/>
  <c r="X815" i="130" s="1"/>
  <c r="W815" i="130" s="1"/>
  <c r="V815" i="130" s="1"/>
  <c r="U815" i="130" s="1"/>
  <c r="T815" i="130" s="1"/>
  <c r="S815" i="130" s="1"/>
  <c r="R815" i="130" s="1"/>
  <c r="Q815" i="130" s="1"/>
  <c r="AC58" i="130"/>
  <c r="AC570" i="130"/>
  <c r="AB570" i="130" s="1"/>
  <c r="AA570" i="130" s="1"/>
  <c r="Z570" i="130" s="1"/>
  <c r="Y570" i="130" s="1"/>
  <c r="X570" i="130" s="1"/>
  <c r="W570" i="130" s="1"/>
  <c r="V570" i="130" s="1"/>
  <c r="U570" i="130" s="1"/>
  <c r="T570" i="130" s="1"/>
  <c r="S570" i="130" s="1"/>
  <c r="R570" i="130" s="1"/>
  <c r="Q570" i="130" s="1"/>
  <c r="P570" i="130" s="1"/>
  <c r="O570" i="130" s="1"/>
  <c r="N570" i="130" s="1"/>
  <c r="M570" i="130" s="1"/>
  <c r="AG62" i="130"/>
  <c r="AG704" i="130"/>
  <c r="AF704" i="130" s="1"/>
  <c r="AE704" i="130" s="1"/>
  <c r="AD704" i="130" s="1"/>
  <c r="AG740" i="130"/>
  <c r="AG741" i="130"/>
  <c r="AF741" i="130" s="1"/>
  <c r="AE741" i="130" s="1"/>
  <c r="AD741" i="130" s="1"/>
  <c r="AC741" i="130" s="1"/>
  <c r="AB741" i="130" s="1"/>
  <c r="AA741" i="130" s="1"/>
  <c r="Z741" i="130" s="1"/>
  <c r="T453" i="130"/>
  <c r="T454" i="130"/>
  <c r="S454" i="130" s="1"/>
  <c r="R454" i="130" s="1"/>
  <c r="Q454" i="130" s="1"/>
  <c r="P454" i="130" s="1"/>
  <c r="O454" i="130" s="1"/>
  <c r="N454" i="130" s="1"/>
  <c r="M454" i="130" s="1"/>
  <c r="L454" i="130" s="1"/>
  <c r="K454" i="130" s="1"/>
  <c r="J454" i="130" s="1"/>
  <c r="I454" i="130" s="1"/>
  <c r="H454" i="130" s="1"/>
  <c r="AD59" i="130"/>
  <c r="AD602" i="130"/>
  <c r="AC602" i="130" s="1"/>
  <c r="AB602" i="130" s="1"/>
  <c r="AI64" i="130"/>
  <c r="AI777" i="130"/>
  <c r="AH777" i="130" s="1"/>
  <c r="AG777" i="130" s="1"/>
  <c r="AK66" i="130"/>
  <c r="AK854" i="130"/>
  <c r="AJ854" i="130" s="1"/>
  <c r="AI854" i="130" s="1"/>
  <c r="AH854" i="130" s="1"/>
  <c r="AG854" i="130" s="1"/>
  <c r="AF854" i="130" s="1"/>
  <c r="U636" i="130"/>
  <c r="T636" i="130" s="1"/>
  <c r="S636" i="130" s="1"/>
  <c r="R636" i="130" s="1"/>
  <c r="Q636" i="130" s="1"/>
  <c r="P636" i="130" s="1"/>
  <c r="O636" i="130" s="1"/>
  <c r="N636" i="130" s="1"/>
  <c r="M636" i="130" s="1"/>
  <c r="AH63" i="130"/>
  <c r="AH740" i="130"/>
  <c r="D3617" i="132"/>
  <c r="G3618" i="132"/>
  <c r="D3800" i="132"/>
  <c r="G3801" i="132"/>
  <c r="C3897" i="132"/>
  <c r="AB20" i="130"/>
  <c r="AB40" i="130" s="1"/>
  <c r="AA51" i="130"/>
  <c r="AA1141" i="130" s="1"/>
  <c r="AA1205" i="130" s="1"/>
  <c r="AA19" i="130"/>
  <c r="AA28" i="130" s="1"/>
  <c r="AA18" i="130"/>
  <c r="Z41" i="130"/>
  <c r="Z42" i="130" s="1"/>
  <c r="Z50" i="130"/>
  <c r="AC477" i="130" s="1"/>
  <c r="Q544" i="119"/>
  <c r="P544" i="119" s="1"/>
  <c r="O544" i="119" s="1"/>
  <c r="N544" i="119" s="1"/>
  <c r="R514" i="119"/>
  <c r="Q514" i="119" s="1"/>
  <c r="P514" i="119" s="1"/>
  <c r="O514" i="119" s="1"/>
  <c r="N514" i="119" s="1"/>
  <c r="M514" i="119" s="1"/>
  <c r="AA709" i="119"/>
  <c r="Z709" i="119" s="1"/>
  <c r="Y709" i="119" s="1"/>
  <c r="X709" i="119" s="1"/>
  <c r="W709" i="119" s="1"/>
  <c r="V709" i="119" s="1"/>
  <c r="U709" i="119" s="1"/>
  <c r="T709" i="119" s="1"/>
  <c r="S709" i="119" s="1"/>
  <c r="X57" i="119"/>
  <c r="X429" i="119"/>
  <c r="W429" i="119" s="1"/>
  <c r="V429" i="119" s="1"/>
  <c r="U429" i="119" s="1"/>
  <c r="T429" i="119" s="1"/>
  <c r="S429" i="119" s="1"/>
  <c r="R429" i="119" s="1"/>
  <c r="Q429" i="119" s="1"/>
  <c r="P429" i="119" s="1"/>
  <c r="O429" i="119" s="1"/>
  <c r="N429" i="119" s="1"/>
  <c r="M429" i="119" s="1"/>
  <c r="L429" i="119" s="1"/>
  <c r="K429" i="119" s="1"/>
  <c r="J429" i="119" s="1"/>
  <c r="I429" i="119" s="1"/>
  <c r="Y58" i="119"/>
  <c r="Y456" i="119"/>
  <c r="X456" i="119" s="1"/>
  <c r="W456" i="119" s="1"/>
  <c r="V456" i="119" s="1"/>
  <c r="U456" i="119" s="1"/>
  <c r="T456" i="119" s="1"/>
  <c r="S456" i="119" s="1"/>
  <c r="R456" i="119" s="1"/>
  <c r="Q456" i="119" s="1"/>
  <c r="P456" i="119" s="1"/>
  <c r="O456" i="119" s="1"/>
  <c r="N456" i="119" s="1"/>
  <c r="M456" i="119" s="1"/>
  <c r="L456" i="119" s="1"/>
  <c r="K456" i="119" s="1"/>
  <c r="J456" i="119" s="1"/>
  <c r="AC640" i="119"/>
  <c r="AB640" i="119" s="1"/>
  <c r="AA640" i="119" s="1"/>
  <c r="Z640" i="119" s="1"/>
  <c r="Y640" i="119" s="1"/>
  <c r="X640" i="119" s="1"/>
  <c r="W640" i="119" s="1"/>
  <c r="V640" i="119" s="1"/>
  <c r="U640" i="119" s="1"/>
  <c r="T640" i="119" s="1"/>
  <c r="S640" i="119" s="1"/>
  <c r="R640" i="119" s="1"/>
  <c r="Q640" i="119" s="1"/>
  <c r="Z59" i="119"/>
  <c r="Z484" i="119"/>
  <c r="Y484" i="119" s="1"/>
  <c r="X484" i="119" s="1"/>
  <c r="W484" i="119" s="1"/>
  <c r="V484" i="119" s="1"/>
  <c r="U484" i="119" s="1"/>
  <c r="T484" i="119" s="1"/>
  <c r="S484" i="119" s="1"/>
  <c r="R484" i="119" s="1"/>
  <c r="Q484" i="119" s="1"/>
  <c r="P484" i="119" s="1"/>
  <c r="O484" i="119" s="1"/>
  <c r="N484" i="119" s="1"/>
  <c r="M484" i="119" s="1"/>
  <c r="L484" i="119" s="1"/>
  <c r="K484" i="119" s="1"/>
  <c r="AA60" i="119"/>
  <c r="AA513" i="119"/>
  <c r="Z513" i="119" s="1"/>
  <c r="Y513" i="119" s="1"/>
  <c r="X513" i="119" s="1"/>
  <c r="W513" i="119" s="1"/>
  <c r="V513" i="119" s="1"/>
  <c r="U513" i="119" s="1"/>
  <c r="T513" i="119" s="1"/>
  <c r="S513" i="119" s="1"/>
  <c r="R513" i="119" s="1"/>
  <c r="AB61" i="119"/>
  <c r="AB543" i="119"/>
  <c r="AA543" i="119" s="1"/>
  <c r="Z543" i="119" s="1"/>
  <c r="Y543" i="119" s="1"/>
  <c r="X543" i="119" s="1"/>
  <c r="W543" i="119" s="1"/>
  <c r="V543" i="119" s="1"/>
  <c r="U543" i="119" s="1"/>
  <c r="T543" i="119" s="1"/>
  <c r="S543" i="119" s="1"/>
  <c r="R543" i="119" s="1"/>
  <c r="Q543" i="119" s="1"/>
  <c r="AB575" i="119"/>
  <c r="AA575" i="119" s="1"/>
  <c r="Z575" i="119" s="1"/>
  <c r="Y575" i="119" s="1"/>
  <c r="X575" i="119" s="1"/>
  <c r="W575" i="119" s="1"/>
  <c r="V575" i="119" s="1"/>
  <c r="U575" i="119" s="1"/>
  <c r="T575" i="119" s="1"/>
  <c r="S575" i="119" s="1"/>
  <c r="R575" i="119" s="1"/>
  <c r="Q575" i="119" s="1"/>
  <c r="P575" i="119" s="1"/>
  <c r="O575" i="119" s="1"/>
  <c r="AC62" i="119"/>
  <c r="AC574" i="119"/>
  <c r="AB574" i="119" s="1"/>
  <c r="AD63" i="119"/>
  <c r="AD606" i="119"/>
  <c r="AC606" i="119" s="1"/>
  <c r="AB606" i="119" s="1"/>
  <c r="AA606" i="119" s="1"/>
  <c r="Z606" i="119" s="1"/>
  <c r="Y606" i="119" s="1"/>
  <c r="X606" i="119" s="1"/>
  <c r="W606" i="119" s="1"/>
  <c r="V606" i="119" s="1"/>
  <c r="U606" i="119" s="1"/>
  <c r="T606" i="119" s="1"/>
  <c r="S606" i="119" s="1"/>
  <c r="R606" i="119" s="1"/>
  <c r="Q606" i="119" s="1"/>
  <c r="P606" i="119" s="1"/>
  <c r="O606" i="119" s="1"/>
  <c r="AE64" i="119"/>
  <c r="AE639" i="119"/>
  <c r="AD639" i="119" s="1"/>
  <c r="AC639" i="119" s="1"/>
  <c r="AA674" i="119"/>
  <c r="Z674" i="119" s="1"/>
  <c r="Y674" i="119" s="1"/>
  <c r="X674" i="119" s="1"/>
  <c r="W674" i="119" s="1"/>
  <c r="V674" i="119" s="1"/>
  <c r="U674" i="119" s="1"/>
  <c r="T674" i="119" s="1"/>
  <c r="S674" i="119" s="1"/>
  <c r="R674" i="119" s="1"/>
  <c r="AF65" i="119"/>
  <c r="AF673" i="119"/>
  <c r="AE673" i="119" s="1"/>
  <c r="AD673" i="119" s="1"/>
  <c r="AC673" i="119" s="1"/>
  <c r="AB673" i="119" s="1"/>
  <c r="AA673" i="119" s="1"/>
  <c r="AG66" i="119"/>
  <c r="AG708" i="119"/>
  <c r="AF708" i="119" s="1"/>
  <c r="AE708" i="119" s="1"/>
  <c r="AD708" i="119" s="1"/>
  <c r="AC708" i="119" s="1"/>
  <c r="AB708" i="119" s="1"/>
  <c r="AA708" i="119" s="1"/>
  <c r="W745" i="119"/>
  <c r="V745" i="119" s="1"/>
  <c r="U745" i="119" s="1"/>
  <c r="T745" i="119" s="1"/>
  <c r="AG983" i="119"/>
  <c r="AF983" i="119" s="1"/>
  <c r="AE983" i="119" s="1"/>
  <c r="AD983" i="119" s="1"/>
  <c r="AC983" i="119" s="1"/>
  <c r="AB983" i="119" s="1"/>
  <c r="AA983" i="119" s="1"/>
  <c r="AE900" i="119"/>
  <c r="AD900" i="119" s="1"/>
  <c r="AC900" i="119" s="1"/>
  <c r="AB900" i="119" s="1"/>
  <c r="AA900" i="119" s="1"/>
  <c r="Z900" i="119" s="1"/>
  <c r="Y900" i="119" s="1"/>
  <c r="AH67" i="119"/>
  <c r="AH744" i="119"/>
  <c r="AG744" i="119" s="1"/>
  <c r="AF782" i="119"/>
  <c r="AE782" i="119" s="1"/>
  <c r="AD782" i="119" s="1"/>
  <c r="AC782" i="119" s="1"/>
  <c r="AB782" i="119" s="1"/>
  <c r="AA782" i="119" s="1"/>
  <c r="Z782" i="119" s="1"/>
  <c r="Y782" i="119" s="1"/>
  <c r="X782" i="119" s="1"/>
  <c r="W782" i="119" s="1"/>
  <c r="V782" i="119" s="1"/>
  <c r="U782" i="119" s="1"/>
  <c r="AI68" i="119"/>
  <c r="AI781" i="119"/>
  <c r="AH781" i="119" s="1"/>
  <c r="AG781" i="119" s="1"/>
  <c r="AF781" i="119" s="1"/>
  <c r="AJ69" i="119"/>
  <c r="AJ819" i="119"/>
  <c r="AI819" i="119" s="1"/>
  <c r="AH819" i="119" s="1"/>
  <c r="AG819" i="119" s="1"/>
  <c r="AF819" i="119" s="1"/>
  <c r="AE819" i="119" s="1"/>
  <c r="AD819" i="119" s="1"/>
  <c r="AC819" i="119" s="1"/>
  <c r="AB819" i="119" s="1"/>
  <c r="AA819" i="119" s="1"/>
  <c r="Z819" i="119" s="1"/>
  <c r="Y819" i="119" s="1"/>
  <c r="X819" i="119" s="1"/>
  <c r="W819" i="119" s="1"/>
  <c r="V819" i="119" s="1"/>
  <c r="U819" i="119" s="1"/>
  <c r="AG982" i="119"/>
  <c r="AK70" i="119"/>
  <c r="AK858" i="119"/>
  <c r="AJ858" i="119" s="1"/>
  <c r="AI858" i="119" s="1"/>
  <c r="AH858" i="119" s="1"/>
  <c r="AG858" i="119" s="1"/>
  <c r="AF858" i="119" s="1"/>
  <c r="AE858" i="119" s="1"/>
  <c r="AD858" i="119" s="1"/>
  <c r="AC858" i="119" s="1"/>
  <c r="AB858" i="119" s="1"/>
  <c r="AA858" i="119" s="1"/>
  <c r="Z858" i="119" s="1"/>
  <c r="Y858" i="119" s="1"/>
  <c r="X858" i="119" s="1"/>
  <c r="W858" i="119" s="1"/>
  <c r="V858" i="119" s="1"/>
  <c r="AN1069" i="119"/>
  <c r="AM1069" i="119" s="1"/>
  <c r="AL1069" i="119" s="1"/>
  <c r="AK1069" i="119" s="1"/>
  <c r="AJ1069" i="119" s="1"/>
  <c r="AI1069" i="119" s="1"/>
  <c r="AH1069" i="119" s="1"/>
  <c r="AG1069" i="119" s="1"/>
  <c r="AF1069" i="119" s="1"/>
  <c r="AE1069" i="119" s="1"/>
  <c r="AD1069" i="119" s="1"/>
  <c r="AC1069" i="119" s="1"/>
  <c r="AB1069" i="119" s="1"/>
  <c r="AM72" i="119"/>
  <c r="AL899" i="119"/>
  <c r="AK899" i="119" s="1"/>
  <c r="AJ899" i="119" s="1"/>
  <c r="AI899" i="119" s="1"/>
  <c r="AH899" i="119" s="1"/>
  <c r="AG899" i="119" s="1"/>
  <c r="AF899" i="119" s="1"/>
  <c r="AE899" i="119" s="1"/>
  <c r="AN73" i="119"/>
  <c r="AM940" i="119"/>
  <c r="AL940" i="119" s="1"/>
  <c r="AK940" i="119" s="1"/>
  <c r="AJ940" i="119" s="1"/>
  <c r="AI940" i="119" s="1"/>
  <c r="AH940" i="119" s="1"/>
  <c r="AG940" i="119" s="1"/>
  <c r="AF940" i="119" s="1"/>
  <c r="AE940" i="119" s="1"/>
  <c r="AD940" i="119" s="1"/>
  <c r="AC940" i="119" s="1"/>
  <c r="AB940" i="119" s="1"/>
  <c r="AA940" i="119" s="1"/>
  <c r="Z940" i="119" s="1"/>
  <c r="Y940" i="119" s="1"/>
  <c r="AN981" i="119"/>
  <c r="AM981" i="119" s="1"/>
  <c r="AL981" i="119" s="1"/>
  <c r="AK981" i="119" s="1"/>
  <c r="AJ981" i="119" s="1"/>
  <c r="AI981" i="119" s="1"/>
  <c r="AH981" i="119" s="1"/>
  <c r="AG981" i="119" s="1"/>
  <c r="AO74" i="119"/>
  <c r="AO1024" i="119"/>
  <c r="AN1024" i="119" s="1"/>
  <c r="AM1024" i="119" s="1"/>
  <c r="AP75" i="119"/>
  <c r="AP1068" i="119"/>
  <c r="AO1068" i="119" s="1"/>
  <c r="AN1068" i="119" s="1"/>
  <c r="AQ76" i="119"/>
  <c r="AQ1113" i="119"/>
  <c r="AP1113" i="119" s="1"/>
  <c r="AO1113" i="119" s="1"/>
  <c r="AN1113" i="119" s="1"/>
  <c r="AM1113" i="119" s="1"/>
  <c r="AL1113" i="119" s="1"/>
  <c r="AK1113" i="119" s="1"/>
  <c r="AJ1113" i="119" s="1"/>
  <c r="AI1113" i="119" s="1"/>
  <c r="AH1113" i="119" s="1"/>
  <c r="AG1113" i="119" s="1"/>
  <c r="AF1113" i="119" s="1"/>
  <c r="AE1113" i="119" s="1"/>
  <c r="AD1113" i="119" s="1"/>
  <c r="AC1113" i="119" s="1"/>
  <c r="AB1113" i="119" s="1"/>
  <c r="R309" i="119"/>
  <c r="Q309" i="119" s="1"/>
  <c r="P309" i="119" s="1"/>
  <c r="O309" i="119" s="1"/>
  <c r="N309" i="119" s="1"/>
  <c r="M309" i="119" s="1"/>
  <c r="L309" i="119" s="1"/>
  <c r="K309" i="119" s="1"/>
  <c r="J309" i="119" s="1"/>
  <c r="I309" i="119" s="1"/>
  <c r="H309" i="119" s="1"/>
  <c r="G309" i="119" s="1"/>
  <c r="F309" i="119" s="1"/>
  <c r="E309" i="119" s="1"/>
  <c r="W56" i="119"/>
  <c r="W403" i="119"/>
  <c r="V403" i="119" s="1"/>
  <c r="U403" i="119" s="1"/>
  <c r="T403" i="119" s="1"/>
  <c r="S403" i="119" s="1"/>
  <c r="R403" i="119" s="1"/>
  <c r="Q403" i="119" s="1"/>
  <c r="P403" i="119" s="1"/>
  <c r="O403" i="119" s="1"/>
  <c r="N403" i="119" s="1"/>
  <c r="M403" i="119" s="1"/>
  <c r="L403" i="119" s="1"/>
  <c r="K403" i="119" s="1"/>
  <c r="J403" i="119" s="1"/>
  <c r="I403" i="119" s="1"/>
  <c r="H403" i="119" s="1"/>
  <c r="U54" i="119"/>
  <c r="U354" i="119"/>
  <c r="T354" i="119" s="1"/>
  <c r="S354" i="119" s="1"/>
  <c r="R354" i="119" s="1"/>
  <c r="Q354" i="119" s="1"/>
  <c r="P354" i="119" s="1"/>
  <c r="O354" i="119" s="1"/>
  <c r="N354" i="119" s="1"/>
  <c r="M354" i="119" s="1"/>
  <c r="L354" i="119" s="1"/>
  <c r="K354" i="119" s="1"/>
  <c r="J354" i="119" s="1"/>
  <c r="I354" i="119" s="1"/>
  <c r="H354" i="119" s="1"/>
  <c r="G354" i="119" s="1"/>
  <c r="F354" i="119" s="1"/>
  <c r="V20" i="119"/>
  <c r="V23" i="119" s="1"/>
  <c r="U51" i="119"/>
  <c r="U1141" i="119" s="1"/>
  <c r="U1205" i="119" s="1"/>
  <c r="U18" i="119"/>
  <c r="U19" i="119"/>
  <c r="U28" i="119" s="1"/>
  <c r="T53" i="119"/>
  <c r="T330" i="119" s="1"/>
  <c r="T331" i="119"/>
  <c r="S331" i="119" s="1"/>
  <c r="R331" i="119" s="1"/>
  <c r="Q331" i="119" s="1"/>
  <c r="P331" i="119" s="1"/>
  <c r="O331" i="119" s="1"/>
  <c r="N331" i="119" s="1"/>
  <c r="M331" i="119" s="1"/>
  <c r="L331" i="119" s="1"/>
  <c r="K331" i="119" s="1"/>
  <c r="J331" i="119" s="1"/>
  <c r="I331" i="119" s="1"/>
  <c r="H331" i="119" s="1"/>
  <c r="G331" i="119" s="1"/>
  <c r="F331" i="119" s="1"/>
  <c r="E331" i="119" s="1"/>
  <c r="V55" i="119"/>
  <c r="V378" i="119"/>
  <c r="U378" i="119" s="1"/>
  <c r="T378" i="119" s="1"/>
  <c r="S378" i="119" s="1"/>
  <c r="R378" i="119" s="1"/>
  <c r="Q378" i="119" s="1"/>
  <c r="P378" i="119" s="1"/>
  <c r="O378" i="119" s="1"/>
  <c r="N378" i="119" s="1"/>
  <c r="M378" i="119" s="1"/>
  <c r="L378" i="119" s="1"/>
  <c r="K378" i="119" s="1"/>
  <c r="J378" i="119" s="1"/>
  <c r="I378" i="119" s="1"/>
  <c r="H378" i="119" s="1"/>
  <c r="G378" i="119" s="1"/>
  <c r="AK65" i="130" l="1"/>
  <c r="AK853" i="130"/>
  <c r="AJ853" i="130" s="1"/>
  <c r="AI63" i="130"/>
  <c r="AI776" i="130"/>
  <c r="AH776" i="130" s="1"/>
  <c r="AG776" i="130" s="1"/>
  <c r="AF776" i="130" s="1"/>
  <c r="U744" i="130"/>
  <c r="T744" i="130" s="1"/>
  <c r="S744" i="130" s="1"/>
  <c r="Z54" i="130"/>
  <c r="Z479" i="130"/>
  <c r="Y479" i="130" s="1"/>
  <c r="X479" i="130" s="1"/>
  <c r="W479" i="130" s="1"/>
  <c r="V479" i="130" s="1"/>
  <c r="U479" i="130" s="1"/>
  <c r="T479" i="130" s="1"/>
  <c r="S479" i="130" s="1"/>
  <c r="R479" i="130" s="1"/>
  <c r="Q479" i="130" s="1"/>
  <c r="P479" i="130" s="1"/>
  <c r="O479" i="130" s="1"/>
  <c r="N479" i="130" s="1"/>
  <c r="M479" i="130" s="1"/>
  <c r="L479" i="130" s="1"/>
  <c r="K479" i="130" s="1"/>
  <c r="J479" i="130" s="1"/>
  <c r="I479" i="130" s="1"/>
  <c r="H479" i="130" s="1"/>
  <c r="G479" i="130" s="1"/>
  <c r="F479" i="130" s="1"/>
  <c r="AD58" i="130"/>
  <c r="AD601" i="130"/>
  <c r="AC601" i="130" s="1"/>
  <c r="AB601" i="130" s="1"/>
  <c r="AA601" i="130" s="1"/>
  <c r="AB56" i="130"/>
  <c r="AB538" i="130"/>
  <c r="AA538" i="130" s="1"/>
  <c r="Z538" i="130" s="1"/>
  <c r="Y538" i="130" s="1"/>
  <c r="X538" i="130" s="1"/>
  <c r="W538" i="130" s="1"/>
  <c r="V538" i="130" s="1"/>
  <c r="U538" i="130" s="1"/>
  <c r="T538" i="130" s="1"/>
  <c r="S538" i="130" s="1"/>
  <c r="R538" i="130" s="1"/>
  <c r="Q538" i="130" s="1"/>
  <c r="P538" i="130" s="1"/>
  <c r="O538" i="130" s="1"/>
  <c r="N538" i="130" s="1"/>
  <c r="M538" i="130" s="1"/>
  <c r="L538" i="130" s="1"/>
  <c r="K538" i="130" s="1"/>
  <c r="J538" i="130" s="1"/>
  <c r="I538" i="130" s="1"/>
  <c r="H538" i="130" s="1"/>
  <c r="S453" i="130"/>
  <c r="R453" i="130" s="1"/>
  <c r="Q453" i="130" s="1"/>
  <c r="P453" i="130" s="1"/>
  <c r="O453" i="130" s="1"/>
  <c r="N453" i="130" s="1"/>
  <c r="M453" i="130" s="1"/>
  <c r="L453" i="130" s="1"/>
  <c r="K453" i="130" s="1"/>
  <c r="J453" i="130" s="1"/>
  <c r="I453" i="130" s="1"/>
  <c r="H453" i="130" s="1"/>
  <c r="G453" i="130" s="1"/>
  <c r="Y53" i="130"/>
  <c r="Y450" i="130" s="1"/>
  <c r="Y451" i="130"/>
  <c r="X451" i="130" s="1"/>
  <c r="W451" i="130" s="1"/>
  <c r="V451" i="130" s="1"/>
  <c r="U451" i="130" s="1"/>
  <c r="T451" i="130" s="1"/>
  <c r="S451" i="130" s="1"/>
  <c r="R451" i="130" s="1"/>
  <c r="Z743" i="130"/>
  <c r="Y743" i="130" s="1"/>
  <c r="X743" i="130" s="1"/>
  <c r="W743" i="130" s="1"/>
  <c r="V743" i="130" s="1"/>
  <c r="U743" i="130" s="1"/>
  <c r="Z742" i="130"/>
  <c r="Y742" i="130" s="1"/>
  <c r="X742" i="130" s="1"/>
  <c r="W742" i="130" s="1"/>
  <c r="V742" i="130" s="1"/>
  <c r="U742" i="130" s="1"/>
  <c r="T742" i="130" s="1"/>
  <c r="V509" i="130"/>
  <c r="V510" i="130"/>
  <c r="U510" i="130" s="1"/>
  <c r="T510" i="130" s="1"/>
  <c r="S510" i="130" s="1"/>
  <c r="R510" i="130" s="1"/>
  <c r="Q510" i="130" s="1"/>
  <c r="P510" i="130" s="1"/>
  <c r="O510" i="130" s="1"/>
  <c r="N510" i="130" s="1"/>
  <c r="M510" i="130" s="1"/>
  <c r="L510" i="130" s="1"/>
  <c r="K510" i="130" s="1"/>
  <c r="J510" i="130" s="1"/>
  <c r="I510" i="130" s="1"/>
  <c r="AF740" i="130"/>
  <c r="AE740" i="130" s="1"/>
  <c r="AD740" i="130" s="1"/>
  <c r="AC740" i="130" s="1"/>
  <c r="T426" i="130"/>
  <c r="S426" i="130" s="1"/>
  <c r="R426" i="130" s="1"/>
  <c r="Q426" i="130" s="1"/>
  <c r="P426" i="130" s="1"/>
  <c r="O426" i="130" s="1"/>
  <c r="N426" i="130" s="1"/>
  <c r="M426" i="130" s="1"/>
  <c r="L426" i="130" s="1"/>
  <c r="K426" i="130" s="1"/>
  <c r="J426" i="130" s="1"/>
  <c r="I426" i="130" s="1"/>
  <c r="H426" i="130" s="1"/>
  <c r="G426" i="130" s="1"/>
  <c r="F426" i="130" s="1"/>
  <c r="AA55" i="130"/>
  <c r="AA508" i="130"/>
  <c r="Z508" i="130" s="1"/>
  <c r="Y508" i="130" s="1"/>
  <c r="X508" i="130" s="1"/>
  <c r="W508" i="130" s="1"/>
  <c r="V508" i="130" s="1"/>
  <c r="U508" i="130" s="1"/>
  <c r="AG61" i="130"/>
  <c r="AG703" i="130"/>
  <c r="AF703" i="130" s="1"/>
  <c r="AE703" i="130" s="1"/>
  <c r="AD703" i="130" s="1"/>
  <c r="AF60" i="130"/>
  <c r="AF668" i="130"/>
  <c r="AE668" i="130" s="1"/>
  <c r="AD668" i="130" s="1"/>
  <c r="AC668" i="130" s="1"/>
  <c r="AB668" i="130" s="1"/>
  <c r="AA668" i="130" s="1"/>
  <c r="Z668" i="130" s="1"/>
  <c r="Y668" i="130" s="1"/>
  <c r="X668" i="130" s="1"/>
  <c r="W668" i="130" s="1"/>
  <c r="V668" i="130" s="1"/>
  <c r="U668" i="130" s="1"/>
  <c r="T668" i="130" s="1"/>
  <c r="S668" i="130" s="1"/>
  <c r="R668" i="130" s="1"/>
  <c r="Q668" i="130" s="1"/>
  <c r="P668" i="130" s="1"/>
  <c r="O668" i="130" s="1"/>
  <c r="AA602" i="130"/>
  <c r="AA603" i="130"/>
  <c r="Y741" i="130"/>
  <c r="X741" i="130" s="1"/>
  <c r="AC703" i="130"/>
  <c r="AB703" i="130" s="1"/>
  <c r="AA703" i="130" s="1"/>
  <c r="Z703" i="130" s="1"/>
  <c r="Y703" i="130" s="1"/>
  <c r="AC704" i="130"/>
  <c r="AB704" i="130" s="1"/>
  <c r="AA704" i="130" s="1"/>
  <c r="Z704" i="130" s="1"/>
  <c r="Y704" i="130" s="1"/>
  <c r="X704" i="130" s="1"/>
  <c r="T424" i="130"/>
  <c r="S424" i="130" s="1"/>
  <c r="T425" i="130"/>
  <c r="Q671" i="130"/>
  <c r="P670" i="130" s="1"/>
  <c r="Q672" i="130"/>
  <c r="P669" i="130"/>
  <c r="AH62" i="130"/>
  <c r="AH739" i="130"/>
  <c r="AG739" i="130" s="1"/>
  <c r="AF739" i="130" s="1"/>
  <c r="AE739" i="130" s="1"/>
  <c r="AD739" i="130" s="1"/>
  <c r="AC739" i="130" s="1"/>
  <c r="AC57" i="130"/>
  <c r="AC569" i="130"/>
  <c r="AB569" i="130" s="1"/>
  <c r="AA569" i="130" s="1"/>
  <c r="Z569" i="130" s="1"/>
  <c r="Y569" i="130" s="1"/>
  <c r="X569" i="130" s="1"/>
  <c r="W569" i="130" s="1"/>
  <c r="V569" i="130" s="1"/>
  <c r="U569" i="130" s="1"/>
  <c r="T569" i="130" s="1"/>
  <c r="S569" i="130" s="1"/>
  <c r="AJ64" i="130"/>
  <c r="AJ814" i="130"/>
  <c r="AI814" i="130" s="1"/>
  <c r="L570" i="130"/>
  <c r="K570" i="130" s="1"/>
  <c r="J570" i="130" s="1"/>
  <c r="AE59" i="130"/>
  <c r="AE634" i="130"/>
  <c r="AD634" i="130" s="1"/>
  <c r="AC634" i="130" s="1"/>
  <c r="AB634" i="130" s="1"/>
  <c r="AA634" i="130" s="1"/>
  <c r="Z634" i="130" s="1"/>
  <c r="Y634" i="130" s="1"/>
  <c r="X634" i="130" s="1"/>
  <c r="W634" i="130" s="1"/>
  <c r="V634" i="130" s="1"/>
  <c r="U634" i="130" s="1"/>
  <c r="T634" i="130" s="1"/>
  <c r="S634" i="130" s="1"/>
  <c r="R634" i="130" s="1"/>
  <c r="Q634" i="130" s="1"/>
  <c r="P634" i="130" s="1"/>
  <c r="O634" i="130" s="1"/>
  <c r="N634" i="130" s="1"/>
  <c r="M634" i="130" s="1"/>
  <c r="L634" i="130" s="1"/>
  <c r="K634" i="130" s="1"/>
  <c r="AE854" i="130"/>
  <c r="W704" i="130"/>
  <c r="W705" i="130"/>
  <c r="AF777" i="130"/>
  <c r="D3616" i="132"/>
  <c r="G3617" i="132"/>
  <c r="D3799" i="132"/>
  <c r="G3800" i="132"/>
  <c r="C3898" i="132"/>
  <c r="AC20" i="130"/>
  <c r="AC40" i="130" s="1"/>
  <c r="AB51" i="130"/>
  <c r="AB1141" i="130" s="1"/>
  <c r="AB1205" i="130" s="1"/>
  <c r="AB19" i="130"/>
  <c r="AB28" i="130" s="1"/>
  <c r="AB18" i="130"/>
  <c r="AA41" i="130"/>
  <c r="AA42" i="130" s="1"/>
  <c r="AA50" i="130"/>
  <c r="AD505" i="130" s="1"/>
  <c r="P543" i="119"/>
  <c r="O543" i="119" s="1"/>
  <c r="N543" i="119" s="1"/>
  <c r="M543" i="119" s="1"/>
  <c r="Q513" i="119"/>
  <c r="P513" i="119" s="1"/>
  <c r="O513" i="119" s="1"/>
  <c r="N513" i="119" s="1"/>
  <c r="M513" i="119" s="1"/>
  <c r="L513" i="119" s="1"/>
  <c r="Z708" i="119"/>
  <c r="Y708" i="119" s="1"/>
  <c r="X708" i="119" s="1"/>
  <c r="W708" i="119" s="1"/>
  <c r="V708" i="119" s="1"/>
  <c r="U708" i="119" s="1"/>
  <c r="T708" i="119" s="1"/>
  <c r="S708" i="119" s="1"/>
  <c r="R708" i="119" s="1"/>
  <c r="AF981" i="119"/>
  <c r="X56" i="119"/>
  <c r="X428" i="119"/>
  <c r="W428" i="119" s="1"/>
  <c r="V428" i="119" s="1"/>
  <c r="U428" i="119" s="1"/>
  <c r="T428" i="119" s="1"/>
  <c r="S428" i="119" s="1"/>
  <c r="R428" i="119" s="1"/>
  <c r="Q428" i="119" s="1"/>
  <c r="P428" i="119" s="1"/>
  <c r="O428" i="119" s="1"/>
  <c r="N428" i="119" s="1"/>
  <c r="M428" i="119" s="1"/>
  <c r="L428" i="119" s="1"/>
  <c r="K428" i="119" s="1"/>
  <c r="J428" i="119" s="1"/>
  <c r="I428" i="119" s="1"/>
  <c r="H428" i="119" s="1"/>
  <c r="AB639" i="119"/>
  <c r="AA639" i="119" s="1"/>
  <c r="Z639" i="119" s="1"/>
  <c r="Y639" i="119" s="1"/>
  <c r="X639" i="119" s="1"/>
  <c r="W639" i="119" s="1"/>
  <c r="V639" i="119" s="1"/>
  <c r="U639" i="119" s="1"/>
  <c r="T639" i="119" s="1"/>
  <c r="S639" i="119" s="1"/>
  <c r="R639" i="119" s="1"/>
  <c r="Q639" i="119" s="1"/>
  <c r="P639" i="119" s="1"/>
  <c r="Y57" i="119"/>
  <c r="Y455" i="119"/>
  <c r="X455" i="119" s="1"/>
  <c r="W455" i="119" s="1"/>
  <c r="V455" i="119" s="1"/>
  <c r="U455" i="119" s="1"/>
  <c r="T455" i="119" s="1"/>
  <c r="S455" i="119" s="1"/>
  <c r="R455" i="119" s="1"/>
  <c r="Q455" i="119" s="1"/>
  <c r="P455" i="119" s="1"/>
  <c r="O455" i="119" s="1"/>
  <c r="N455" i="119" s="1"/>
  <c r="M455" i="119" s="1"/>
  <c r="L455" i="119" s="1"/>
  <c r="K455" i="119" s="1"/>
  <c r="J455" i="119" s="1"/>
  <c r="I455" i="119" s="1"/>
  <c r="Z58" i="119"/>
  <c r="Z483" i="119"/>
  <c r="Y483" i="119" s="1"/>
  <c r="X483" i="119" s="1"/>
  <c r="W483" i="119" s="1"/>
  <c r="V483" i="119" s="1"/>
  <c r="U483" i="119" s="1"/>
  <c r="T483" i="119" s="1"/>
  <c r="S483" i="119" s="1"/>
  <c r="R483" i="119" s="1"/>
  <c r="Q483" i="119" s="1"/>
  <c r="P483" i="119" s="1"/>
  <c r="O483" i="119" s="1"/>
  <c r="N483" i="119" s="1"/>
  <c r="M483" i="119" s="1"/>
  <c r="L483" i="119" s="1"/>
  <c r="K483" i="119" s="1"/>
  <c r="J483" i="119" s="1"/>
  <c r="Z673" i="119"/>
  <c r="Y673" i="119" s="1"/>
  <c r="X673" i="119" s="1"/>
  <c r="W673" i="119" s="1"/>
  <c r="V673" i="119" s="1"/>
  <c r="U673" i="119" s="1"/>
  <c r="T673" i="119" s="1"/>
  <c r="S673" i="119" s="1"/>
  <c r="R673" i="119" s="1"/>
  <c r="Q673" i="119" s="1"/>
  <c r="AA59" i="119"/>
  <c r="AA512" i="119"/>
  <c r="Z512" i="119" s="1"/>
  <c r="Y512" i="119" s="1"/>
  <c r="X512" i="119" s="1"/>
  <c r="W512" i="119" s="1"/>
  <c r="V512" i="119" s="1"/>
  <c r="U512" i="119" s="1"/>
  <c r="T512" i="119" s="1"/>
  <c r="S512" i="119" s="1"/>
  <c r="R512" i="119" s="1"/>
  <c r="Q512" i="119" s="1"/>
  <c r="AB60" i="119"/>
  <c r="AB542" i="119"/>
  <c r="AA574" i="119"/>
  <c r="Z574" i="119" s="1"/>
  <c r="Y574" i="119" s="1"/>
  <c r="X574" i="119" s="1"/>
  <c r="W574" i="119" s="1"/>
  <c r="V574" i="119" s="1"/>
  <c r="U574" i="119" s="1"/>
  <c r="T574" i="119" s="1"/>
  <c r="S574" i="119" s="1"/>
  <c r="R574" i="119" s="1"/>
  <c r="Q574" i="119" s="1"/>
  <c r="P574" i="119" s="1"/>
  <c r="O574" i="119" s="1"/>
  <c r="N574" i="119" s="1"/>
  <c r="AC61" i="119"/>
  <c r="AC573" i="119"/>
  <c r="AB573" i="119" s="1"/>
  <c r="AA573" i="119" s="1"/>
  <c r="AD62" i="119"/>
  <c r="AD605" i="119"/>
  <c r="AC605" i="119" s="1"/>
  <c r="AB605" i="119" s="1"/>
  <c r="AA605" i="119" s="1"/>
  <c r="Z605" i="119" s="1"/>
  <c r="Y605" i="119" s="1"/>
  <c r="X605" i="119" s="1"/>
  <c r="W605" i="119" s="1"/>
  <c r="V605" i="119" s="1"/>
  <c r="U605" i="119" s="1"/>
  <c r="T605" i="119" s="1"/>
  <c r="S605" i="119" s="1"/>
  <c r="R605" i="119" s="1"/>
  <c r="Q605" i="119" s="1"/>
  <c r="P605" i="119" s="1"/>
  <c r="O605" i="119" s="1"/>
  <c r="N605" i="119" s="1"/>
  <c r="AE63" i="119"/>
  <c r="AE638" i="119"/>
  <c r="AF64" i="119"/>
  <c r="AF672" i="119"/>
  <c r="AE672" i="119" s="1"/>
  <c r="AD672" i="119" s="1"/>
  <c r="AC672" i="119" s="1"/>
  <c r="AB672" i="119" s="1"/>
  <c r="AA672" i="119" s="1"/>
  <c r="Z672" i="119" s="1"/>
  <c r="AG65" i="119"/>
  <c r="AG707" i="119"/>
  <c r="AF707" i="119" s="1"/>
  <c r="AE707" i="119" s="1"/>
  <c r="AD707" i="119" s="1"/>
  <c r="AC707" i="119" s="1"/>
  <c r="AB707" i="119" s="1"/>
  <c r="AA707" i="119" s="1"/>
  <c r="Z707" i="119" s="1"/>
  <c r="AE781" i="119"/>
  <c r="AD781" i="119" s="1"/>
  <c r="AC781" i="119" s="1"/>
  <c r="AB781" i="119" s="1"/>
  <c r="AA781" i="119" s="1"/>
  <c r="Z781" i="119" s="1"/>
  <c r="Y781" i="119" s="1"/>
  <c r="X781" i="119" s="1"/>
  <c r="W781" i="119" s="1"/>
  <c r="V781" i="119" s="1"/>
  <c r="U781" i="119" s="1"/>
  <c r="T781" i="119" s="1"/>
  <c r="AF982" i="119"/>
  <c r="AE982" i="119" s="1"/>
  <c r="AD982" i="119" s="1"/>
  <c r="AC982" i="119" s="1"/>
  <c r="AB982" i="119" s="1"/>
  <c r="AA982" i="119" s="1"/>
  <c r="Z982" i="119" s="1"/>
  <c r="AD899" i="119"/>
  <c r="AC899" i="119" s="1"/>
  <c r="AB899" i="119" s="1"/>
  <c r="AA899" i="119" s="1"/>
  <c r="Z899" i="119" s="1"/>
  <c r="Y899" i="119" s="1"/>
  <c r="X899" i="119" s="1"/>
  <c r="AF744" i="119"/>
  <c r="AE744" i="119" s="1"/>
  <c r="AD744" i="119" s="1"/>
  <c r="AC744" i="119" s="1"/>
  <c r="AB744" i="119" s="1"/>
  <c r="AA744" i="119" s="1"/>
  <c r="Z744" i="119" s="1"/>
  <c r="Y744" i="119" s="1"/>
  <c r="X744" i="119" s="1"/>
  <c r="W744" i="119" s="1"/>
  <c r="V744" i="119" s="1"/>
  <c r="U744" i="119" s="1"/>
  <c r="T744" i="119" s="1"/>
  <c r="S744" i="119" s="1"/>
  <c r="AH66" i="119"/>
  <c r="AH743" i="119"/>
  <c r="AG743" i="119" s="1"/>
  <c r="AF743" i="119" s="1"/>
  <c r="AI67" i="119"/>
  <c r="AI780" i="119"/>
  <c r="AH780" i="119" s="1"/>
  <c r="AG780" i="119" s="1"/>
  <c r="AF780" i="119" s="1"/>
  <c r="AE780" i="119" s="1"/>
  <c r="AM1068" i="119"/>
  <c r="AL1068" i="119" s="1"/>
  <c r="AK1068" i="119" s="1"/>
  <c r="AJ1068" i="119" s="1"/>
  <c r="AI1068" i="119" s="1"/>
  <c r="AH1068" i="119" s="1"/>
  <c r="AG1068" i="119" s="1"/>
  <c r="AF1068" i="119" s="1"/>
  <c r="AE1068" i="119" s="1"/>
  <c r="AD1068" i="119" s="1"/>
  <c r="AC1068" i="119" s="1"/>
  <c r="AB1068" i="119" s="1"/>
  <c r="AA1068" i="119" s="1"/>
  <c r="AJ68" i="119"/>
  <c r="AJ818" i="119"/>
  <c r="AI818" i="119" s="1"/>
  <c r="AH818" i="119" s="1"/>
  <c r="AG818" i="119" s="1"/>
  <c r="AF818" i="119" s="1"/>
  <c r="AE818" i="119" s="1"/>
  <c r="AD818" i="119" s="1"/>
  <c r="AC818" i="119" s="1"/>
  <c r="AB818" i="119" s="1"/>
  <c r="AA818" i="119" s="1"/>
  <c r="Z818" i="119" s="1"/>
  <c r="Y818" i="119" s="1"/>
  <c r="X818" i="119" s="1"/>
  <c r="W818" i="119" s="1"/>
  <c r="V818" i="119" s="1"/>
  <c r="U818" i="119" s="1"/>
  <c r="T818" i="119" s="1"/>
  <c r="AK69" i="119"/>
  <c r="AK857" i="119"/>
  <c r="AJ857" i="119" s="1"/>
  <c r="AM71" i="119"/>
  <c r="AL898" i="119"/>
  <c r="AK898" i="119" s="1"/>
  <c r="AJ898" i="119" s="1"/>
  <c r="AI898" i="119" s="1"/>
  <c r="AH898" i="119" s="1"/>
  <c r="AG898" i="119" s="1"/>
  <c r="AF898" i="119" s="1"/>
  <c r="AE898" i="119" s="1"/>
  <c r="AD898" i="119" s="1"/>
  <c r="AL1024" i="119"/>
  <c r="AK1024" i="119" s="1"/>
  <c r="AJ1024" i="119" s="1"/>
  <c r="AI1024" i="119" s="1"/>
  <c r="AH1024" i="119" s="1"/>
  <c r="AG1024" i="119" s="1"/>
  <c r="AF1024" i="119" s="1"/>
  <c r="AE1024" i="119" s="1"/>
  <c r="AD1024" i="119" s="1"/>
  <c r="AC1024" i="119" s="1"/>
  <c r="AB1024" i="119" s="1"/>
  <c r="AA1024" i="119" s="1"/>
  <c r="Z1024" i="119" s="1"/>
  <c r="AO73" i="119"/>
  <c r="AO1023" i="119"/>
  <c r="AN1023" i="119" s="1"/>
  <c r="AM1023" i="119" s="1"/>
  <c r="AL1023" i="119" s="1"/>
  <c r="AN72" i="119"/>
  <c r="AM939" i="119"/>
  <c r="AL939" i="119" s="1"/>
  <c r="AK939" i="119" s="1"/>
  <c r="AJ939" i="119" s="1"/>
  <c r="AI939" i="119" s="1"/>
  <c r="AH939" i="119" s="1"/>
  <c r="AG939" i="119" s="1"/>
  <c r="AF939" i="119" s="1"/>
  <c r="AE939" i="119" s="1"/>
  <c r="AD939" i="119" s="1"/>
  <c r="AC939" i="119" s="1"/>
  <c r="AB939" i="119" s="1"/>
  <c r="AA939" i="119" s="1"/>
  <c r="Z939" i="119" s="1"/>
  <c r="Y939" i="119" s="1"/>
  <c r="X939" i="119" s="1"/>
  <c r="AN980" i="119"/>
  <c r="AM980" i="119" s="1"/>
  <c r="AL980" i="119" s="1"/>
  <c r="AK980" i="119" s="1"/>
  <c r="AJ980" i="119" s="1"/>
  <c r="AI980" i="119" s="1"/>
  <c r="AH980" i="119" s="1"/>
  <c r="AG980" i="119" s="1"/>
  <c r="AF980" i="119" s="1"/>
  <c r="AP74" i="119"/>
  <c r="AP1067" i="119"/>
  <c r="AO1067" i="119" s="1"/>
  <c r="AN1067" i="119" s="1"/>
  <c r="AM1067" i="119" s="1"/>
  <c r="AQ75" i="119"/>
  <c r="AQ1112" i="119"/>
  <c r="AP1112" i="119" s="1"/>
  <c r="AO1112" i="119" s="1"/>
  <c r="AN1112" i="119" s="1"/>
  <c r="AM1112" i="119" s="1"/>
  <c r="AL1112" i="119" s="1"/>
  <c r="AK1112" i="119" s="1"/>
  <c r="AJ1112" i="119" s="1"/>
  <c r="AI1112" i="119" s="1"/>
  <c r="AH1112" i="119" s="1"/>
  <c r="AG1112" i="119" s="1"/>
  <c r="AF1112" i="119" s="1"/>
  <c r="AE1112" i="119" s="1"/>
  <c r="AD1112" i="119" s="1"/>
  <c r="AC1112" i="119" s="1"/>
  <c r="AB1112" i="119" s="1"/>
  <c r="AA1112" i="119" s="1"/>
  <c r="W20" i="119"/>
  <c r="W23" i="119" s="1"/>
  <c r="S330" i="119"/>
  <c r="R330" i="119" s="1"/>
  <c r="Q330" i="119" s="1"/>
  <c r="P330" i="119" s="1"/>
  <c r="O330" i="119" s="1"/>
  <c r="N330" i="119" s="1"/>
  <c r="M330" i="119" s="1"/>
  <c r="L330" i="119" s="1"/>
  <c r="K330" i="119" s="1"/>
  <c r="J330" i="119" s="1"/>
  <c r="I330" i="119" s="1"/>
  <c r="H330" i="119" s="1"/>
  <c r="G330" i="119" s="1"/>
  <c r="F330" i="119" s="1"/>
  <c r="E330" i="119" s="1"/>
  <c r="U353" i="119"/>
  <c r="T353" i="119" s="1"/>
  <c r="S353" i="119" s="1"/>
  <c r="R353" i="119" s="1"/>
  <c r="Q353" i="119" s="1"/>
  <c r="P353" i="119" s="1"/>
  <c r="O353" i="119" s="1"/>
  <c r="N353" i="119" s="1"/>
  <c r="M353" i="119" s="1"/>
  <c r="L353" i="119" s="1"/>
  <c r="K353" i="119" s="1"/>
  <c r="J353" i="119" s="1"/>
  <c r="I353" i="119" s="1"/>
  <c r="H353" i="119" s="1"/>
  <c r="G353" i="119" s="1"/>
  <c r="F353" i="119" s="1"/>
  <c r="E353" i="119" s="1"/>
  <c r="U53" i="119"/>
  <c r="U352" i="119" s="1"/>
  <c r="W402" i="119"/>
  <c r="V402" i="119" s="1"/>
  <c r="U402" i="119" s="1"/>
  <c r="T402" i="119" s="1"/>
  <c r="S402" i="119" s="1"/>
  <c r="R402" i="119" s="1"/>
  <c r="Q402" i="119" s="1"/>
  <c r="P402" i="119" s="1"/>
  <c r="O402" i="119" s="1"/>
  <c r="N402" i="119" s="1"/>
  <c r="M402" i="119" s="1"/>
  <c r="L402" i="119" s="1"/>
  <c r="K402" i="119" s="1"/>
  <c r="J402" i="119" s="1"/>
  <c r="I402" i="119" s="1"/>
  <c r="H402" i="119" s="1"/>
  <c r="G402" i="119" s="1"/>
  <c r="W55" i="119"/>
  <c r="V51" i="119"/>
  <c r="V1141" i="119" s="1"/>
  <c r="V1205" i="119" s="1"/>
  <c r="V18" i="119"/>
  <c r="V19" i="119"/>
  <c r="V28" i="119" s="1"/>
  <c r="V54" i="119"/>
  <c r="V377" i="119"/>
  <c r="U377" i="119" s="1"/>
  <c r="T377" i="119" s="1"/>
  <c r="S377" i="119" s="1"/>
  <c r="R377" i="119" s="1"/>
  <c r="Q377" i="119" s="1"/>
  <c r="P377" i="119" s="1"/>
  <c r="O377" i="119" s="1"/>
  <c r="N377" i="119" s="1"/>
  <c r="M377" i="119" s="1"/>
  <c r="L377" i="119" s="1"/>
  <c r="K377" i="119" s="1"/>
  <c r="J377" i="119" s="1"/>
  <c r="I377" i="119" s="1"/>
  <c r="H377" i="119" s="1"/>
  <c r="G377" i="119" s="1"/>
  <c r="F377" i="119" s="1"/>
  <c r="Y707" i="119" l="1"/>
  <c r="X707" i="119" s="1"/>
  <c r="R452" i="130"/>
  <c r="Q452" i="130" s="1"/>
  <c r="P452" i="130" s="1"/>
  <c r="O452" i="130" s="1"/>
  <c r="N452" i="130" s="1"/>
  <c r="M452" i="130" s="1"/>
  <c r="L452" i="130" s="1"/>
  <c r="K452" i="130" s="1"/>
  <c r="J452" i="130" s="1"/>
  <c r="I452" i="130" s="1"/>
  <c r="H452" i="130" s="1"/>
  <c r="G452" i="130" s="1"/>
  <c r="F452" i="130" s="1"/>
  <c r="AB55" i="130"/>
  <c r="AB537" i="130"/>
  <c r="AA537" i="130" s="1"/>
  <c r="Z537" i="130" s="1"/>
  <c r="Y537" i="130" s="1"/>
  <c r="X537" i="130" s="1"/>
  <c r="W537" i="130" s="1"/>
  <c r="V537" i="130" s="1"/>
  <c r="U537" i="130" s="1"/>
  <c r="T537" i="130" s="1"/>
  <c r="S537" i="130" s="1"/>
  <c r="R537" i="130" s="1"/>
  <c r="Q537" i="130" s="1"/>
  <c r="P537" i="130" s="1"/>
  <c r="O537" i="130" s="1"/>
  <c r="N537" i="130" s="1"/>
  <c r="M537" i="130" s="1"/>
  <c r="L537" i="130" s="1"/>
  <c r="K537" i="130" s="1"/>
  <c r="J537" i="130" s="1"/>
  <c r="I537" i="130" s="1"/>
  <c r="H537" i="130" s="1"/>
  <c r="G537" i="130" s="1"/>
  <c r="Z601" i="130"/>
  <c r="AE58" i="130"/>
  <c r="AE633" i="130"/>
  <c r="AD633" i="130" s="1"/>
  <c r="AC633" i="130" s="1"/>
  <c r="AB633" i="130" s="1"/>
  <c r="AA633" i="130" s="1"/>
  <c r="Z633" i="130" s="1"/>
  <c r="Y633" i="130" s="1"/>
  <c r="X633" i="130" s="1"/>
  <c r="W633" i="130" s="1"/>
  <c r="V633" i="130" s="1"/>
  <c r="U633" i="130" s="1"/>
  <c r="T633" i="130" s="1"/>
  <c r="S633" i="130" s="1"/>
  <c r="R633" i="130" s="1"/>
  <c r="Q633" i="130" s="1"/>
  <c r="P633" i="130" s="1"/>
  <c r="O633" i="130" s="1"/>
  <c r="N633" i="130" s="1"/>
  <c r="M633" i="130" s="1"/>
  <c r="L633" i="130" s="1"/>
  <c r="K633" i="130" s="1"/>
  <c r="J633" i="130" s="1"/>
  <c r="AD57" i="130"/>
  <c r="AD600" i="130"/>
  <c r="AC600" i="130" s="1"/>
  <c r="AB600" i="130" s="1"/>
  <c r="AA600" i="130" s="1"/>
  <c r="Z600" i="130" s="1"/>
  <c r="Y600" i="130" s="1"/>
  <c r="Q451" i="130"/>
  <c r="P451" i="130" s="1"/>
  <c r="O451" i="130" s="1"/>
  <c r="N451" i="130" s="1"/>
  <c r="M451" i="130" s="1"/>
  <c r="L451" i="130" s="1"/>
  <c r="K451" i="130" s="1"/>
  <c r="J451" i="130" s="1"/>
  <c r="I451" i="130" s="1"/>
  <c r="H451" i="130" s="1"/>
  <c r="G451" i="130" s="1"/>
  <c r="F451" i="130" s="1"/>
  <c r="E451" i="130" s="1"/>
  <c r="AH813" i="130"/>
  <c r="AG813" i="130" s="1"/>
  <c r="AF813" i="130" s="1"/>
  <c r="AE813" i="130" s="1"/>
  <c r="AD813" i="130" s="1"/>
  <c r="AC813" i="130" s="1"/>
  <c r="AB813" i="130" s="1"/>
  <c r="AA813" i="130" s="1"/>
  <c r="Z813" i="130" s="1"/>
  <c r="Y813" i="130" s="1"/>
  <c r="X813" i="130" s="1"/>
  <c r="W813" i="130" s="1"/>
  <c r="V813" i="130" s="1"/>
  <c r="U813" i="130" s="1"/>
  <c r="T813" i="130" s="1"/>
  <c r="S813" i="130" s="1"/>
  <c r="R813" i="130" s="1"/>
  <c r="Q813" i="130" s="1"/>
  <c r="P813" i="130" s="1"/>
  <c r="O813" i="130" s="1"/>
  <c r="AH814" i="130"/>
  <c r="AG814" i="130" s="1"/>
  <c r="AF814" i="130" s="1"/>
  <c r="AE814" i="130" s="1"/>
  <c r="AD814" i="130" s="1"/>
  <c r="AC814" i="130" s="1"/>
  <c r="AB814" i="130" s="1"/>
  <c r="AA814" i="130" s="1"/>
  <c r="Z814" i="130" s="1"/>
  <c r="Y814" i="130" s="1"/>
  <c r="X814" i="130" s="1"/>
  <c r="W814" i="130" s="1"/>
  <c r="V814" i="130" s="1"/>
  <c r="U814" i="130" s="1"/>
  <c r="T814" i="130" s="1"/>
  <c r="S814" i="130" s="1"/>
  <c r="R814" i="130" s="1"/>
  <c r="Q814" i="130" s="1"/>
  <c r="P814" i="130" s="1"/>
  <c r="Z53" i="130"/>
  <c r="Z477" i="130" s="1"/>
  <c r="Z478" i="130"/>
  <c r="N668" i="130"/>
  <c r="AH61" i="130"/>
  <c r="AH738" i="130"/>
  <c r="AE776" i="130"/>
  <c r="AE777" i="130"/>
  <c r="AJ63" i="130"/>
  <c r="AJ813" i="130"/>
  <c r="AI813" i="130" s="1"/>
  <c r="AI62" i="130"/>
  <c r="AI775" i="130"/>
  <c r="AH775" i="130" s="1"/>
  <c r="AG775" i="130" s="1"/>
  <c r="AF775" i="130" s="1"/>
  <c r="AE775" i="130" s="1"/>
  <c r="AD775" i="130" s="1"/>
  <c r="X703" i="130"/>
  <c r="W703" i="130" s="1"/>
  <c r="V703" i="130" s="1"/>
  <c r="Z602" i="130"/>
  <c r="Z603" i="130"/>
  <c r="Y603" i="130" s="1"/>
  <c r="X603" i="130" s="1"/>
  <c r="W603" i="130" s="1"/>
  <c r="V603" i="130" s="1"/>
  <c r="U603" i="130" s="1"/>
  <c r="T603" i="130" s="1"/>
  <c r="S603" i="130" s="1"/>
  <c r="R603" i="130" s="1"/>
  <c r="Q603" i="130" s="1"/>
  <c r="P603" i="130" s="1"/>
  <c r="O603" i="130" s="1"/>
  <c r="N603" i="130" s="1"/>
  <c r="M603" i="130" s="1"/>
  <c r="L603" i="130" s="1"/>
  <c r="AA54" i="130"/>
  <c r="AA507" i="130"/>
  <c r="Z507" i="130" s="1"/>
  <c r="Y507" i="130" s="1"/>
  <c r="X507" i="130" s="1"/>
  <c r="W507" i="130" s="1"/>
  <c r="V507" i="130" s="1"/>
  <c r="U507" i="130" s="1"/>
  <c r="T507" i="130" s="1"/>
  <c r="P671" i="130"/>
  <c r="O670" i="130" s="1"/>
  <c r="N670" i="130" s="1"/>
  <c r="P672" i="130"/>
  <c r="O671" i="130" s="1"/>
  <c r="AB739" i="130"/>
  <c r="AA739" i="130" s="1"/>
  <c r="Z739" i="130" s="1"/>
  <c r="Y739" i="130" s="1"/>
  <c r="X739" i="130" s="1"/>
  <c r="W739" i="130" s="1"/>
  <c r="V739" i="130" s="1"/>
  <c r="AB740" i="130"/>
  <c r="AA740" i="130" s="1"/>
  <c r="Z740" i="130" s="1"/>
  <c r="Y740" i="130" s="1"/>
  <c r="X740" i="130" s="1"/>
  <c r="S425" i="130"/>
  <c r="R425" i="130" s="1"/>
  <c r="Q425" i="130" s="1"/>
  <c r="P425" i="130" s="1"/>
  <c r="O425" i="130" s="1"/>
  <c r="N425" i="130" s="1"/>
  <c r="M425" i="130" s="1"/>
  <c r="L425" i="130" s="1"/>
  <c r="K425" i="130" s="1"/>
  <c r="J425" i="130" s="1"/>
  <c r="I425" i="130" s="1"/>
  <c r="H425" i="130" s="1"/>
  <c r="G425" i="130" s="1"/>
  <c r="F425" i="130" s="1"/>
  <c r="E425" i="130" s="1"/>
  <c r="U509" i="130"/>
  <c r="AI853" i="130"/>
  <c r="AH853" i="130" s="1"/>
  <c r="AG853" i="130" s="1"/>
  <c r="AF853" i="130" s="1"/>
  <c r="AE853" i="130" s="1"/>
  <c r="W740" i="130"/>
  <c r="W741" i="130"/>
  <c r="AF59" i="130"/>
  <c r="AF667" i="130"/>
  <c r="AE667" i="130" s="1"/>
  <c r="AD667" i="130" s="1"/>
  <c r="AC667" i="130" s="1"/>
  <c r="AB667" i="130" s="1"/>
  <c r="AA667" i="130" s="1"/>
  <c r="Z667" i="130" s="1"/>
  <c r="Y667" i="130" s="1"/>
  <c r="X667" i="130" s="1"/>
  <c r="W667" i="130" s="1"/>
  <c r="V667" i="130" s="1"/>
  <c r="U667" i="130" s="1"/>
  <c r="T667" i="130" s="1"/>
  <c r="S667" i="130" s="1"/>
  <c r="R667" i="130" s="1"/>
  <c r="Q667" i="130" s="1"/>
  <c r="P667" i="130" s="1"/>
  <c r="O667" i="130" s="1"/>
  <c r="N667" i="130" s="1"/>
  <c r="AC56" i="130"/>
  <c r="AC568" i="130"/>
  <c r="AB568" i="130" s="1"/>
  <c r="AA568" i="130" s="1"/>
  <c r="Z568" i="130" s="1"/>
  <c r="Y568" i="130" s="1"/>
  <c r="AG60" i="130"/>
  <c r="AG702" i="130"/>
  <c r="AF702" i="130" s="1"/>
  <c r="AE702" i="130" s="1"/>
  <c r="AD702" i="130" s="1"/>
  <c r="AC702" i="130" s="1"/>
  <c r="AB702" i="130" s="1"/>
  <c r="AA702" i="130" s="1"/>
  <c r="Z702" i="130" s="1"/>
  <c r="Y702" i="130" s="1"/>
  <c r="X702" i="130" s="1"/>
  <c r="W702" i="130" s="1"/>
  <c r="V704" i="130"/>
  <c r="V705" i="130"/>
  <c r="U705" i="130" s="1"/>
  <c r="T705" i="130" s="1"/>
  <c r="S705" i="130" s="1"/>
  <c r="R705" i="130" s="1"/>
  <c r="Q705" i="130" s="1"/>
  <c r="P705" i="130" s="1"/>
  <c r="O705" i="130" s="1"/>
  <c r="AD853" i="130"/>
  <c r="AD854" i="130"/>
  <c r="R424" i="130"/>
  <c r="Q424" i="130" s="1"/>
  <c r="P424" i="130" s="1"/>
  <c r="O424" i="130" s="1"/>
  <c r="N424" i="130" s="1"/>
  <c r="M424" i="130" s="1"/>
  <c r="L424" i="130" s="1"/>
  <c r="K424" i="130" s="1"/>
  <c r="J424" i="130" s="1"/>
  <c r="I424" i="130" s="1"/>
  <c r="H424" i="130" s="1"/>
  <c r="G424" i="130" s="1"/>
  <c r="F424" i="130" s="1"/>
  <c r="E424" i="130" s="1"/>
  <c r="AK64" i="130"/>
  <c r="AK852" i="130"/>
  <c r="AJ852" i="130" s="1"/>
  <c r="AI852" i="130" s="1"/>
  <c r="AH852" i="130" s="1"/>
  <c r="X450" i="130"/>
  <c r="W450" i="130" s="1"/>
  <c r="V450" i="130" s="1"/>
  <c r="U450" i="130" s="1"/>
  <c r="T450" i="130" s="1"/>
  <c r="S450" i="130" s="1"/>
  <c r="R450" i="130" s="1"/>
  <c r="Q450" i="130" s="1"/>
  <c r="R569" i="130"/>
  <c r="O669" i="130"/>
  <c r="T743" i="130"/>
  <c r="S743" i="130" s="1"/>
  <c r="R743" i="130" s="1"/>
  <c r="D3615" i="132"/>
  <c r="G3616" i="132"/>
  <c r="D3798" i="132"/>
  <c r="G3799" i="132"/>
  <c r="C3899" i="132"/>
  <c r="AD20" i="130"/>
  <c r="AD40" i="130" s="1"/>
  <c r="AC51" i="130"/>
  <c r="AC1141" i="130" s="1"/>
  <c r="AC1205" i="130" s="1"/>
  <c r="AC19" i="130"/>
  <c r="AC28" i="130" s="1"/>
  <c r="AC18" i="130"/>
  <c r="AB41" i="130"/>
  <c r="AB42" i="130" s="1"/>
  <c r="AB50" i="130"/>
  <c r="AE534" i="130" s="1"/>
  <c r="P512" i="119"/>
  <c r="O512" i="119" s="1"/>
  <c r="N512" i="119" s="1"/>
  <c r="M512" i="119" s="1"/>
  <c r="L512" i="119" s="1"/>
  <c r="K512" i="119" s="1"/>
  <c r="W707" i="119"/>
  <c r="V707" i="119" s="1"/>
  <c r="U707" i="119" s="1"/>
  <c r="T707" i="119" s="1"/>
  <c r="S707" i="119" s="1"/>
  <c r="R707" i="119" s="1"/>
  <c r="Q707" i="119" s="1"/>
  <c r="AE980" i="119"/>
  <c r="X55" i="119"/>
  <c r="X427" i="119"/>
  <c r="W427" i="119" s="1"/>
  <c r="V427" i="119" s="1"/>
  <c r="U427" i="119" s="1"/>
  <c r="T427" i="119" s="1"/>
  <c r="S427" i="119" s="1"/>
  <c r="R427" i="119" s="1"/>
  <c r="Q427" i="119" s="1"/>
  <c r="P427" i="119" s="1"/>
  <c r="O427" i="119" s="1"/>
  <c r="N427" i="119" s="1"/>
  <c r="M427" i="119" s="1"/>
  <c r="L427" i="119" s="1"/>
  <c r="K427" i="119" s="1"/>
  <c r="J427" i="119" s="1"/>
  <c r="I427" i="119" s="1"/>
  <c r="H427" i="119" s="1"/>
  <c r="G427" i="119" s="1"/>
  <c r="Y56" i="119"/>
  <c r="Y454" i="119"/>
  <c r="X454" i="119" s="1"/>
  <c r="W454" i="119" s="1"/>
  <c r="V454" i="119" s="1"/>
  <c r="U454" i="119" s="1"/>
  <c r="T454" i="119" s="1"/>
  <c r="S454" i="119" s="1"/>
  <c r="R454" i="119" s="1"/>
  <c r="Q454" i="119" s="1"/>
  <c r="P454" i="119" s="1"/>
  <c r="O454" i="119" s="1"/>
  <c r="N454" i="119" s="1"/>
  <c r="M454" i="119" s="1"/>
  <c r="L454" i="119" s="1"/>
  <c r="K454" i="119" s="1"/>
  <c r="J454" i="119" s="1"/>
  <c r="I454" i="119" s="1"/>
  <c r="H454" i="119" s="1"/>
  <c r="Y672" i="119"/>
  <c r="X672" i="119" s="1"/>
  <c r="W672" i="119" s="1"/>
  <c r="V672" i="119" s="1"/>
  <c r="U672" i="119" s="1"/>
  <c r="T672" i="119" s="1"/>
  <c r="S672" i="119" s="1"/>
  <c r="R672" i="119" s="1"/>
  <c r="Q672" i="119" s="1"/>
  <c r="P672" i="119" s="1"/>
  <c r="Z57" i="119"/>
  <c r="Z482" i="119"/>
  <c r="Y482" i="119" s="1"/>
  <c r="X482" i="119" s="1"/>
  <c r="W482" i="119" s="1"/>
  <c r="V482" i="119" s="1"/>
  <c r="U482" i="119" s="1"/>
  <c r="T482" i="119" s="1"/>
  <c r="S482" i="119" s="1"/>
  <c r="R482" i="119" s="1"/>
  <c r="Q482" i="119" s="1"/>
  <c r="P482" i="119" s="1"/>
  <c r="O482" i="119" s="1"/>
  <c r="N482" i="119" s="1"/>
  <c r="M482" i="119" s="1"/>
  <c r="L482" i="119" s="1"/>
  <c r="K482" i="119" s="1"/>
  <c r="J482" i="119" s="1"/>
  <c r="I482" i="119" s="1"/>
  <c r="Z573" i="119"/>
  <c r="Y573" i="119" s="1"/>
  <c r="X573" i="119" s="1"/>
  <c r="W573" i="119" s="1"/>
  <c r="V573" i="119" s="1"/>
  <c r="U573" i="119" s="1"/>
  <c r="T573" i="119" s="1"/>
  <c r="S573" i="119" s="1"/>
  <c r="R573" i="119" s="1"/>
  <c r="Q573" i="119" s="1"/>
  <c r="P573" i="119" s="1"/>
  <c r="O573" i="119" s="1"/>
  <c r="N573" i="119" s="1"/>
  <c r="M573" i="119" s="1"/>
  <c r="AA58" i="119"/>
  <c r="AA511" i="119"/>
  <c r="Z511" i="119" s="1"/>
  <c r="Y511" i="119" s="1"/>
  <c r="X511" i="119" s="1"/>
  <c r="W511" i="119" s="1"/>
  <c r="V511" i="119" s="1"/>
  <c r="U511" i="119" s="1"/>
  <c r="T511" i="119" s="1"/>
  <c r="S511" i="119" s="1"/>
  <c r="R511" i="119" s="1"/>
  <c r="Q511" i="119" s="1"/>
  <c r="P511" i="119" s="1"/>
  <c r="O511" i="119" s="1"/>
  <c r="AC898" i="119"/>
  <c r="AB898" i="119" s="1"/>
  <c r="AA898" i="119" s="1"/>
  <c r="Z898" i="119" s="1"/>
  <c r="Y898" i="119" s="1"/>
  <c r="X898" i="119" s="1"/>
  <c r="W898" i="119" s="1"/>
  <c r="AA542" i="119"/>
  <c r="Z542" i="119" s="1"/>
  <c r="Y542" i="119" s="1"/>
  <c r="X542" i="119" s="1"/>
  <c r="W542" i="119" s="1"/>
  <c r="V542" i="119" s="1"/>
  <c r="U542" i="119" s="1"/>
  <c r="T542" i="119" s="1"/>
  <c r="S542" i="119" s="1"/>
  <c r="R542" i="119" s="1"/>
  <c r="Q542" i="119" s="1"/>
  <c r="P542" i="119" s="1"/>
  <c r="O542" i="119" s="1"/>
  <c r="N542" i="119" s="1"/>
  <c r="M542" i="119" s="1"/>
  <c r="L542" i="119" s="1"/>
  <c r="AB59" i="119"/>
  <c r="AB541" i="119"/>
  <c r="AA541" i="119" s="1"/>
  <c r="AC60" i="119"/>
  <c r="AC572" i="119"/>
  <c r="AB572" i="119" s="1"/>
  <c r="AA572" i="119" s="1"/>
  <c r="Z572" i="119" s="1"/>
  <c r="AD61" i="119"/>
  <c r="AD604" i="119"/>
  <c r="AC604" i="119" s="1"/>
  <c r="AB604" i="119" s="1"/>
  <c r="AA604" i="119" s="1"/>
  <c r="Z604" i="119" s="1"/>
  <c r="Y604" i="119" s="1"/>
  <c r="X604" i="119" s="1"/>
  <c r="W604" i="119" s="1"/>
  <c r="V604" i="119" s="1"/>
  <c r="U604" i="119" s="1"/>
  <c r="T604" i="119" s="1"/>
  <c r="S604" i="119" s="1"/>
  <c r="R604" i="119" s="1"/>
  <c r="Q604" i="119" s="1"/>
  <c r="P604" i="119" s="1"/>
  <c r="O604" i="119" s="1"/>
  <c r="N604" i="119" s="1"/>
  <c r="M604" i="119" s="1"/>
  <c r="AD638" i="119"/>
  <c r="AC638" i="119" s="1"/>
  <c r="AB638" i="119" s="1"/>
  <c r="AA638" i="119" s="1"/>
  <c r="Z638" i="119" s="1"/>
  <c r="Y638" i="119" s="1"/>
  <c r="X638" i="119" s="1"/>
  <c r="W638" i="119" s="1"/>
  <c r="V638" i="119" s="1"/>
  <c r="U638" i="119" s="1"/>
  <c r="T638" i="119" s="1"/>
  <c r="S638" i="119" s="1"/>
  <c r="R638" i="119" s="1"/>
  <c r="Q638" i="119" s="1"/>
  <c r="P638" i="119" s="1"/>
  <c r="O638" i="119" s="1"/>
  <c r="AE62" i="119"/>
  <c r="AE637" i="119"/>
  <c r="AD637" i="119" s="1"/>
  <c r="AF63" i="119"/>
  <c r="AF671" i="119"/>
  <c r="AE671" i="119" s="1"/>
  <c r="AD671" i="119" s="1"/>
  <c r="AC671" i="119" s="1"/>
  <c r="AB671" i="119" s="1"/>
  <c r="AA671" i="119" s="1"/>
  <c r="Z671" i="119" s="1"/>
  <c r="Y671" i="119" s="1"/>
  <c r="AG64" i="119"/>
  <c r="AG706" i="119"/>
  <c r="AF706" i="119" s="1"/>
  <c r="AE706" i="119" s="1"/>
  <c r="AD706" i="119" s="1"/>
  <c r="AC706" i="119" s="1"/>
  <c r="AB706" i="119" s="1"/>
  <c r="AA706" i="119" s="1"/>
  <c r="Z706" i="119" s="1"/>
  <c r="Y706" i="119" s="1"/>
  <c r="X706" i="119" s="1"/>
  <c r="W706" i="119" s="1"/>
  <c r="AE981" i="119"/>
  <c r="AD981" i="119" s="1"/>
  <c r="AC981" i="119" s="1"/>
  <c r="AB981" i="119" s="1"/>
  <c r="AA981" i="119" s="1"/>
  <c r="Z981" i="119" s="1"/>
  <c r="Y981" i="119" s="1"/>
  <c r="AE743" i="119"/>
  <c r="AD743" i="119" s="1"/>
  <c r="AC743" i="119" s="1"/>
  <c r="AB743" i="119" s="1"/>
  <c r="AA743" i="119" s="1"/>
  <c r="Z743" i="119" s="1"/>
  <c r="Y743" i="119" s="1"/>
  <c r="X743" i="119" s="1"/>
  <c r="W743" i="119" s="1"/>
  <c r="V743" i="119" s="1"/>
  <c r="U743" i="119" s="1"/>
  <c r="T743" i="119" s="1"/>
  <c r="S743" i="119" s="1"/>
  <c r="R743" i="119" s="1"/>
  <c r="AH65" i="119"/>
  <c r="AH742" i="119"/>
  <c r="AG742" i="119" s="1"/>
  <c r="AF742" i="119" s="1"/>
  <c r="AE742" i="119" s="1"/>
  <c r="AL1067" i="119"/>
  <c r="AK1067" i="119" s="1"/>
  <c r="AJ1067" i="119" s="1"/>
  <c r="AI1067" i="119" s="1"/>
  <c r="AH1067" i="119" s="1"/>
  <c r="AG1067" i="119" s="1"/>
  <c r="AF1067" i="119" s="1"/>
  <c r="AE1067" i="119" s="1"/>
  <c r="AD1067" i="119" s="1"/>
  <c r="AC1067" i="119" s="1"/>
  <c r="AB1067" i="119" s="1"/>
  <c r="AA1067" i="119" s="1"/>
  <c r="Z1067" i="119" s="1"/>
  <c r="AD780" i="119"/>
  <c r="AC780" i="119" s="1"/>
  <c r="AB780" i="119" s="1"/>
  <c r="AA780" i="119" s="1"/>
  <c r="Z780" i="119" s="1"/>
  <c r="Y780" i="119" s="1"/>
  <c r="X780" i="119" s="1"/>
  <c r="W780" i="119" s="1"/>
  <c r="V780" i="119" s="1"/>
  <c r="U780" i="119" s="1"/>
  <c r="T780" i="119" s="1"/>
  <c r="S780" i="119" s="1"/>
  <c r="AI66" i="119"/>
  <c r="AI779" i="119"/>
  <c r="AH779" i="119" s="1"/>
  <c r="AG779" i="119" s="1"/>
  <c r="AF779" i="119" s="1"/>
  <c r="AE779" i="119" s="1"/>
  <c r="AD779" i="119" s="1"/>
  <c r="AK1023" i="119"/>
  <c r="AJ1023" i="119" s="1"/>
  <c r="AI1023" i="119" s="1"/>
  <c r="AH1023" i="119" s="1"/>
  <c r="AG1023" i="119" s="1"/>
  <c r="AF1023" i="119" s="1"/>
  <c r="AE1023" i="119" s="1"/>
  <c r="AD1023" i="119" s="1"/>
  <c r="AC1023" i="119" s="1"/>
  <c r="AB1023" i="119" s="1"/>
  <c r="AA1023" i="119" s="1"/>
  <c r="Z1023" i="119" s="1"/>
  <c r="Y1023" i="119" s="1"/>
  <c r="AJ67" i="119"/>
  <c r="AJ817" i="119"/>
  <c r="AI817" i="119" s="1"/>
  <c r="AH817" i="119" s="1"/>
  <c r="AG817" i="119" s="1"/>
  <c r="AF817" i="119" s="1"/>
  <c r="AE817" i="119" s="1"/>
  <c r="AD817" i="119" s="1"/>
  <c r="AC817" i="119" s="1"/>
  <c r="AB817" i="119" s="1"/>
  <c r="AA817" i="119" s="1"/>
  <c r="Z817" i="119" s="1"/>
  <c r="Y817" i="119" s="1"/>
  <c r="X817" i="119" s="1"/>
  <c r="W817" i="119" s="1"/>
  <c r="V817" i="119" s="1"/>
  <c r="U817" i="119" s="1"/>
  <c r="T817" i="119" s="1"/>
  <c r="S817" i="119" s="1"/>
  <c r="AI857" i="119"/>
  <c r="AH857" i="119" s="1"/>
  <c r="AG857" i="119" s="1"/>
  <c r="AF857" i="119" s="1"/>
  <c r="AE857" i="119" s="1"/>
  <c r="AD857" i="119" s="1"/>
  <c r="AC857" i="119" s="1"/>
  <c r="AB857" i="119" s="1"/>
  <c r="AA857" i="119" s="1"/>
  <c r="Z857" i="119" s="1"/>
  <c r="Y857" i="119" s="1"/>
  <c r="X857" i="119" s="1"/>
  <c r="W857" i="119" s="1"/>
  <c r="V857" i="119" s="1"/>
  <c r="U857" i="119" s="1"/>
  <c r="AK68" i="119"/>
  <c r="AK856" i="119"/>
  <c r="AJ856" i="119" s="1"/>
  <c r="AI856" i="119" s="1"/>
  <c r="AM70" i="119"/>
  <c r="AL897" i="119"/>
  <c r="AK897" i="119" s="1"/>
  <c r="AJ897" i="119" s="1"/>
  <c r="AI897" i="119" s="1"/>
  <c r="AH897" i="119" s="1"/>
  <c r="AG897" i="119" s="1"/>
  <c r="AF897" i="119" s="1"/>
  <c r="AE897" i="119" s="1"/>
  <c r="AD897" i="119" s="1"/>
  <c r="AC897" i="119" s="1"/>
  <c r="AN71" i="119"/>
  <c r="AN979" i="119"/>
  <c r="AM979" i="119" s="1"/>
  <c r="AL979" i="119" s="1"/>
  <c r="AK979" i="119" s="1"/>
  <c r="AJ979" i="119" s="1"/>
  <c r="AI979" i="119" s="1"/>
  <c r="AH979" i="119" s="1"/>
  <c r="AG979" i="119" s="1"/>
  <c r="AF979" i="119" s="1"/>
  <c r="AE979" i="119" s="1"/>
  <c r="AM938" i="119"/>
  <c r="AL938" i="119" s="1"/>
  <c r="AK938" i="119" s="1"/>
  <c r="AJ938" i="119" s="1"/>
  <c r="AI938" i="119" s="1"/>
  <c r="AH938" i="119" s="1"/>
  <c r="AG938" i="119" s="1"/>
  <c r="AF938" i="119" s="1"/>
  <c r="AE938" i="119" s="1"/>
  <c r="AD938" i="119" s="1"/>
  <c r="AC938" i="119" s="1"/>
  <c r="AB938" i="119" s="1"/>
  <c r="AA938" i="119" s="1"/>
  <c r="Z938" i="119" s="1"/>
  <c r="Y938" i="119" s="1"/>
  <c r="X938" i="119" s="1"/>
  <c r="W938" i="119" s="1"/>
  <c r="AO72" i="119"/>
  <c r="AO1022" i="119"/>
  <c r="AN1022" i="119" s="1"/>
  <c r="AM1022" i="119" s="1"/>
  <c r="AL1022" i="119" s="1"/>
  <c r="AK1022" i="119" s="1"/>
  <c r="AP73" i="119"/>
  <c r="AP1066" i="119"/>
  <c r="AO1066" i="119" s="1"/>
  <c r="AN1066" i="119" s="1"/>
  <c r="AM1066" i="119" s="1"/>
  <c r="AL1066" i="119" s="1"/>
  <c r="AQ74" i="119"/>
  <c r="AQ1111" i="119"/>
  <c r="AP1111" i="119" s="1"/>
  <c r="AO1111" i="119" s="1"/>
  <c r="AN1111" i="119" s="1"/>
  <c r="AM1111" i="119" s="1"/>
  <c r="AL1111" i="119" s="1"/>
  <c r="AK1111" i="119" s="1"/>
  <c r="AJ1111" i="119" s="1"/>
  <c r="AI1111" i="119" s="1"/>
  <c r="AH1111" i="119" s="1"/>
  <c r="AG1111" i="119" s="1"/>
  <c r="AF1111" i="119" s="1"/>
  <c r="AE1111" i="119" s="1"/>
  <c r="AD1111" i="119" s="1"/>
  <c r="AC1111" i="119" s="1"/>
  <c r="AB1111" i="119" s="1"/>
  <c r="AA1111" i="119" s="1"/>
  <c r="Z1111" i="119" s="1"/>
  <c r="X20" i="119"/>
  <c r="W18" i="119"/>
  <c r="W19" i="119"/>
  <c r="W28" i="119" s="1"/>
  <c r="T352" i="119"/>
  <c r="S352" i="119" s="1"/>
  <c r="R352" i="119" s="1"/>
  <c r="Q352" i="119" s="1"/>
  <c r="P352" i="119" s="1"/>
  <c r="O352" i="119" s="1"/>
  <c r="N352" i="119" s="1"/>
  <c r="M352" i="119" s="1"/>
  <c r="L352" i="119" s="1"/>
  <c r="K352" i="119" s="1"/>
  <c r="J352" i="119" s="1"/>
  <c r="I352" i="119" s="1"/>
  <c r="H352" i="119" s="1"/>
  <c r="G352" i="119" s="1"/>
  <c r="F352" i="119" s="1"/>
  <c r="E352" i="119" s="1"/>
  <c r="W401" i="119"/>
  <c r="V401" i="119" s="1"/>
  <c r="U401" i="119" s="1"/>
  <c r="T401" i="119" s="1"/>
  <c r="S401" i="119" s="1"/>
  <c r="R401" i="119" s="1"/>
  <c r="Q401" i="119" s="1"/>
  <c r="P401" i="119" s="1"/>
  <c r="O401" i="119" s="1"/>
  <c r="N401" i="119" s="1"/>
  <c r="M401" i="119" s="1"/>
  <c r="L401" i="119" s="1"/>
  <c r="K401" i="119" s="1"/>
  <c r="J401" i="119" s="1"/>
  <c r="I401" i="119" s="1"/>
  <c r="H401" i="119" s="1"/>
  <c r="G401" i="119" s="1"/>
  <c r="F401" i="119" s="1"/>
  <c r="W54" i="119"/>
  <c r="V53" i="119"/>
  <c r="V375" i="119" s="1"/>
  <c r="V376" i="119"/>
  <c r="U376" i="119" s="1"/>
  <c r="T376" i="119" s="1"/>
  <c r="S376" i="119" s="1"/>
  <c r="R376" i="119" s="1"/>
  <c r="Q376" i="119" s="1"/>
  <c r="P376" i="119" s="1"/>
  <c r="O376" i="119" s="1"/>
  <c r="N376" i="119" s="1"/>
  <c r="M376" i="119" s="1"/>
  <c r="L376" i="119" s="1"/>
  <c r="K376" i="119" s="1"/>
  <c r="J376" i="119" s="1"/>
  <c r="I376" i="119" s="1"/>
  <c r="H376" i="119" s="1"/>
  <c r="G376" i="119" s="1"/>
  <c r="F376" i="119" s="1"/>
  <c r="E376" i="119" s="1"/>
  <c r="W51" i="119"/>
  <c r="W1141" i="119" s="1"/>
  <c r="W1205" i="119" s="1"/>
  <c r="V702" i="130" l="1"/>
  <c r="U702" i="130" s="1"/>
  <c r="AG852" i="130"/>
  <c r="AF852" i="130" s="1"/>
  <c r="AE852" i="130" s="1"/>
  <c r="AD852" i="130" s="1"/>
  <c r="AC852" i="130" s="1"/>
  <c r="U704" i="130"/>
  <c r="T704" i="130" s="1"/>
  <c r="S704" i="130" s="1"/>
  <c r="R704" i="130" s="1"/>
  <c r="Q704" i="130" s="1"/>
  <c r="P704" i="130" s="1"/>
  <c r="O704" i="130" s="1"/>
  <c r="N704" i="130" s="1"/>
  <c r="Y477" i="130"/>
  <c r="Y478" i="130"/>
  <c r="X478" i="130" s="1"/>
  <c r="W478" i="130" s="1"/>
  <c r="V478" i="130" s="1"/>
  <c r="U478" i="130" s="1"/>
  <c r="T478" i="130" s="1"/>
  <c r="S478" i="130" s="1"/>
  <c r="R478" i="130" s="1"/>
  <c r="Q478" i="130" s="1"/>
  <c r="P478" i="130" s="1"/>
  <c r="O478" i="130" s="1"/>
  <c r="N478" i="130" s="1"/>
  <c r="M478" i="130" s="1"/>
  <c r="L478" i="130" s="1"/>
  <c r="K478" i="130" s="1"/>
  <c r="J478" i="130" s="1"/>
  <c r="I478" i="130" s="1"/>
  <c r="H478" i="130" s="1"/>
  <c r="G478" i="130" s="1"/>
  <c r="F478" i="130" s="1"/>
  <c r="E478" i="130" s="1"/>
  <c r="S507" i="130"/>
  <c r="AH60" i="130"/>
  <c r="AH737" i="130"/>
  <c r="X600" i="130"/>
  <c r="W600" i="130" s="1"/>
  <c r="V600" i="130" s="1"/>
  <c r="U600" i="130" s="1"/>
  <c r="T600" i="130" s="1"/>
  <c r="S600" i="130" s="1"/>
  <c r="R600" i="130" s="1"/>
  <c r="Q600" i="130" s="1"/>
  <c r="P600" i="130" s="1"/>
  <c r="O600" i="130" s="1"/>
  <c r="N600" i="130" s="1"/>
  <c r="M600" i="130" s="1"/>
  <c r="L600" i="130" s="1"/>
  <c r="K600" i="130" s="1"/>
  <c r="J600" i="130" s="1"/>
  <c r="I600" i="130" s="1"/>
  <c r="AF58" i="130"/>
  <c r="AF666" i="130"/>
  <c r="AE666" i="130" s="1"/>
  <c r="AD666" i="130" s="1"/>
  <c r="AC666" i="130" s="1"/>
  <c r="AB666" i="130" s="1"/>
  <c r="AA666" i="130" s="1"/>
  <c r="Z666" i="130" s="1"/>
  <c r="Y666" i="130" s="1"/>
  <c r="X666" i="130" s="1"/>
  <c r="W666" i="130" s="1"/>
  <c r="V666" i="130" s="1"/>
  <c r="U666" i="130" s="1"/>
  <c r="T666" i="130" s="1"/>
  <c r="S666" i="130" s="1"/>
  <c r="R666" i="130" s="1"/>
  <c r="Q666" i="130" s="1"/>
  <c r="P666" i="130" s="1"/>
  <c r="O666" i="130" s="1"/>
  <c r="N666" i="130" s="1"/>
  <c r="M666" i="130" s="1"/>
  <c r="L666" i="130" s="1"/>
  <c r="AD56" i="130"/>
  <c r="AD599" i="130"/>
  <c r="AC599" i="130" s="1"/>
  <c r="AB599" i="130" s="1"/>
  <c r="AA599" i="130" s="1"/>
  <c r="Z599" i="130" s="1"/>
  <c r="Y599" i="130" s="1"/>
  <c r="X599" i="130" s="1"/>
  <c r="W599" i="130" s="1"/>
  <c r="V599" i="130" s="1"/>
  <c r="U599" i="130" s="1"/>
  <c r="T599" i="130" s="1"/>
  <c r="S599" i="130" s="1"/>
  <c r="R599" i="130" s="1"/>
  <c r="Q599" i="130" s="1"/>
  <c r="P599" i="130" s="1"/>
  <c r="O599" i="130" s="1"/>
  <c r="N599" i="130" s="1"/>
  <c r="M599" i="130" s="1"/>
  <c r="L599" i="130" s="1"/>
  <c r="K599" i="130" s="1"/>
  <c r="J599" i="130" s="1"/>
  <c r="I599" i="130" s="1"/>
  <c r="H599" i="130" s="1"/>
  <c r="AE57" i="130"/>
  <c r="AE632" i="130"/>
  <c r="AD632" i="130" s="1"/>
  <c r="AA53" i="130"/>
  <c r="AA505" i="130" s="1"/>
  <c r="AA506" i="130"/>
  <c r="Z506" i="130" s="1"/>
  <c r="Y506" i="130" s="1"/>
  <c r="X506" i="130" s="1"/>
  <c r="W506" i="130" s="1"/>
  <c r="V506" i="130" s="1"/>
  <c r="U506" i="130" s="1"/>
  <c r="T506" i="130" s="1"/>
  <c r="S506" i="130" s="1"/>
  <c r="Y602" i="130"/>
  <c r="X602" i="130" s="1"/>
  <c r="W602" i="130" s="1"/>
  <c r="V602" i="130" s="1"/>
  <c r="U602" i="130" s="1"/>
  <c r="T602" i="130" s="1"/>
  <c r="S602" i="130" s="1"/>
  <c r="R602" i="130" s="1"/>
  <c r="Q602" i="130" s="1"/>
  <c r="P602" i="130" s="1"/>
  <c r="O602" i="130" s="1"/>
  <c r="N602" i="130" s="1"/>
  <c r="M602" i="130" s="1"/>
  <c r="L602" i="130" s="1"/>
  <c r="K602" i="130" s="1"/>
  <c r="Y601" i="130"/>
  <c r="X601" i="130" s="1"/>
  <c r="W601" i="130" s="1"/>
  <c r="V601" i="130" s="1"/>
  <c r="U601" i="130" s="1"/>
  <c r="T601" i="130" s="1"/>
  <c r="S601" i="130" s="1"/>
  <c r="R601" i="130" s="1"/>
  <c r="Q601" i="130" s="1"/>
  <c r="P601" i="130" s="1"/>
  <c r="O601" i="130" s="1"/>
  <c r="N601" i="130" s="1"/>
  <c r="M601" i="130" s="1"/>
  <c r="L601" i="130" s="1"/>
  <c r="K601" i="130" s="1"/>
  <c r="J601" i="130" s="1"/>
  <c r="X568" i="130"/>
  <c r="AC55" i="130"/>
  <c r="AC567" i="130"/>
  <c r="AB567" i="130" s="1"/>
  <c r="AA567" i="130" s="1"/>
  <c r="N669" i="130"/>
  <c r="M669" i="130" s="1"/>
  <c r="P450" i="130"/>
  <c r="O450" i="130" s="1"/>
  <c r="N450" i="130" s="1"/>
  <c r="M450" i="130" s="1"/>
  <c r="L450" i="130" s="1"/>
  <c r="K450" i="130" s="1"/>
  <c r="J450" i="130" s="1"/>
  <c r="I450" i="130" s="1"/>
  <c r="H450" i="130" s="1"/>
  <c r="G450" i="130" s="1"/>
  <c r="F450" i="130" s="1"/>
  <c r="E450" i="130" s="1"/>
  <c r="AK63" i="130"/>
  <c r="AK851" i="130"/>
  <c r="AJ851" i="130" s="1"/>
  <c r="AI851" i="130" s="1"/>
  <c r="AH851" i="130" s="1"/>
  <c r="AG851" i="130" s="1"/>
  <c r="AF851" i="130" s="1"/>
  <c r="AE851" i="130" s="1"/>
  <c r="AD851" i="130" s="1"/>
  <c r="AC851" i="130" s="1"/>
  <c r="AB851" i="130" s="1"/>
  <c r="AJ62" i="130"/>
  <c r="AJ812" i="130"/>
  <c r="AI812" i="130" s="1"/>
  <c r="AH812" i="130" s="1"/>
  <c r="AG812" i="130" s="1"/>
  <c r="AF812" i="130" s="1"/>
  <c r="AE812" i="130" s="1"/>
  <c r="AD812" i="130" s="1"/>
  <c r="AC812" i="130" s="1"/>
  <c r="AB812" i="130" s="1"/>
  <c r="AA812" i="130" s="1"/>
  <c r="Z812" i="130" s="1"/>
  <c r="Y812" i="130" s="1"/>
  <c r="X812" i="130" s="1"/>
  <c r="W812" i="130" s="1"/>
  <c r="V812" i="130" s="1"/>
  <c r="U812" i="130" s="1"/>
  <c r="T812" i="130" s="1"/>
  <c r="S812" i="130" s="1"/>
  <c r="R812" i="130" s="1"/>
  <c r="Q812" i="130" s="1"/>
  <c r="P812" i="130" s="1"/>
  <c r="O812" i="130" s="1"/>
  <c r="N812" i="130" s="1"/>
  <c r="S742" i="130"/>
  <c r="R742" i="130" s="1"/>
  <c r="Q742" i="130" s="1"/>
  <c r="T508" i="130"/>
  <c r="T509" i="130"/>
  <c r="S509" i="130" s="1"/>
  <c r="R509" i="130" s="1"/>
  <c r="Q509" i="130" s="1"/>
  <c r="P509" i="130" s="1"/>
  <c r="O509" i="130" s="1"/>
  <c r="N509" i="130" s="1"/>
  <c r="M509" i="130" s="1"/>
  <c r="L509" i="130" s="1"/>
  <c r="K509" i="130" s="1"/>
  <c r="J509" i="130" s="1"/>
  <c r="I509" i="130" s="1"/>
  <c r="H509" i="130" s="1"/>
  <c r="AD776" i="130"/>
  <c r="AD777" i="130"/>
  <c r="AC777" i="130" s="1"/>
  <c r="AB777" i="130" s="1"/>
  <c r="AA777" i="130" s="1"/>
  <c r="Z777" i="130" s="1"/>
  <c r="Y777" i="130" s="1"/>
  <c r="X777" i="130" s="1"/>
  <c r="W777" i="130" s="1"/>
  <c r="V777" i="130" s="1"/>
  <c r="U777" i="130" s="1"/>
  <c r="T777" i="130" s="1"/>
  <c r="S777" i="130" s="1"/>
  <c r="R777" i="130" s="1"/>
  <c r="Q777" i="130" s="1"/>
  <c r="P777" i="130" s="1"/>
  <c r="AB54" i="130"/>
  <c r="AB536" i="130"/>
  <c r="AA536" i="130" s="1"/>
  <c r="Z536" i="130" s="1"/>
  <c r="Y536" i="130" s="1"/>
  <c r="X536" i="130" s="1"/>
  <c r="W536" i="130" s="1"/>
  <c r="V536" i="130" s="1"/>
  <c r="U536" i="130" s="1"/>
  <c r="T536" i="130" s="1"/>
  <c r="S536" i="130" s="1"/>
  <c r="R536" i="130" s="1"/>
  <c r="Q536" i="130" s="1"/>
  <c r="P536" i="130" s="1"/>
  <c r="O536" i="130" s="1"/>
  <c r="N536" i="130" s="1"/>
  <c r="M536" i="130" s="1"/>
  <c r="L536" i="130" s="1"/>
  <c r="K536" i="130" s="1"/>
  <c r="J536" i="130" s="1"/>
  <c r="I536" i="130" s="1"/>
  <c r="H536" i="130" s="1"/>
  <c r="G536" i="130" s="1"/>
  <c r="F536" i="130" s="1"/>
  <c r="AG59" i="130"/>
  <c r="AG701" i="130"/>
  <c r="AF701" i="130" s="1"/>
  <c r="AE701" i="130" s="1"/>
  <c r="AD701" i="130" s="1"/>
  <c r="AC701" i="130" s="1"/>
  <c r="AB701" i="130" s="1"/>
  <c r="AA701" i="130" s="1"/>
  <c r="Z701" i="130" s="1"/>
  <c r="Y701" i="130" s="1"/>
  <c r="X701" i="130" s="1"/>
  <c r="W701" i="130" s="1"/>
  <c r="V701" i="130" s="1"/>
  <c r="U701" i="130" s="1"/>
  <c r="M667" i="130"/>
  <c r="Q569" i="130"/>
  <c r="V740" i="130"/>
  <c r="V741" i="130"/>
  <c r="U741" i="130" s="1"/>
  <c r="T741" i="130" s="1"/>
  <c r="S741" i="130" s="1"/>
  <c r="R741" i="130" s="1"/>
  <c r="Q741" i="130" s="1"/>
  <c r="P741" i="130" s="1"/>
  <c r="AI61" i="130"/>
  <c r="AI774" i="130"/>
  <c r="AH774" i="130" s="1"/>
  <c r="AG774" i="130" s="1"/>
  <c r="AF774" i="130" s="1"/>
  <c r="AE774" i="130" s="1"/>
  <c r="AD774" i="130" s="1"/>
  <c r="AC774" i="130" s="1"/>
  <c r="U703" i="130"/>
  <c r="T703" i="130" s="1"/>
  <c r="AC853" i="130"/>
  <c r="AC854" i="130"/>
  <c r="AB854" i="130" s="1"/>
  <c r="AA854" i="130" s="1"/>
  <c r="Z854" i="130" s="1"/>
  <c r="Y854" i="130" s="1"/>
  <c r="X854" i="130" s="1"/>
  <c r="W854" i="130" s="1"/>
  <c r="V854" i="130" s="1"/>
  <c r="U854" i="130" s="1"/>
  <c r="T854" i="130" s="1"/>
  <c r="S854" i="130" s="1"/>
  <c r="R854" i="130" s="1"/>
  <c r="AG737" i="130"/>
  <c r="AG738" i="130"/>
  <c r="AF738" i="130" s="1"/>
  <c r="AE738" i="130" s="1"/>
  <c r="AD738" i="130" s="1"/>
  <c r="D3614" i="132"/>
  <c r="G3615" i="132"/>
  <c r="D3797" i="132"/>
  <c r="G3798" i="132"/>
  <c r="C3900" i="132"/>
  <c r="AE20" i="130"/>
  <c r="AE40" i="130" s="1"/>
  <c r="AD51" i="130"/>
  <c r="AD1141" i="130" s="1"/>
  <c r="AD1205" i="130" s="1"/>
  <c r="AD19" i="130"/>
  <c r="AD28" i="130" s="1"/>
  <c r="AD18" i="130"/>
  <c r="AC41" i="130"/>
  <c r="AC42" i="130" s="1"/>
  <c r="AC50" i="130"/>
  <c r="AF564" i="130" s="1"/>
  <c r="X51" i="119"/>
  <c r="X1141" i="119" s="1"/>
  <c r="X1205" i="119" s="1"/>
  <c r="X23" i="119"/>
  <c r="AD979" i="119"/>
  <c r="V706" i="119"/>
  <c r="U706" i="119" s="1"/>
  <c r="T706" i="119" s="1"/>
  <c r="S706" i="119" s="1"/>
  <c r="R706" i="119" s="1"/>
  <c r="Q706" i="119" s="1"/>
  <c r="P706" i="119" s="1"/>
  <c r="N511" i="119"/>
  <c r="M511" i="119" s="1"/>
  <c r="L511" i="119" s="1"/>
  <c r="K511" i="119" s="1"/>
  <c r="J511" i="119" s="1"/>
  <c r="X671" i="119"/>
  <c r="W671" i="119" s="1"/>
  <c r="V671" i="119" s="1"/>
  <c r="U671" i="119" s="1"/>
  <c r="T671" i="119" s="1"/>
  <c r="S671" i="119" s="1"/>
  <c r="R671" i="119" s="1"/>
  <c r="Q671" i="119" s="1"/>
  <c r="P671" i="119" s="1"/>
  <c r="O671" i="119" s="1"/>
  <c r="X54" i="119"/>
  <c r="X426" i="119"/>
  <c r="W426" i="119" s="1"/>
  <c r="V426" i="119" s="1"/>
  <c r="U426" i="119" s="1"/>
  <c r="T426" i="119" s="1"/>
  <c r="S426" i="119" s="1"/>
  <c r="R426" i="119" s="1"/>
  <c r="Q426" i="119" s="1"/>
  <c r="P426" i="119" s="1"/>
  <c r="O426" i="119" s="1"/>
  <c r="N426" i="119" s="1"/>
  <c r="M426" i="119" s="1"/>
  <c r="L426" i="119" s="1"/>
  <c r="K426" i="119" s="1"/>
  <c r="J426" i="119" s="1"/>
  <c r="I426" i="119" s="1"/>
  <c r="H426" i="119" s="1"/>
  <c r="G426" i="119" s="1"/>
  <c r="F426" i="119" s="1"/>
  <c r="Y55" i="119"/>
  <c r="Y453" i="119"/>
  <c r="X453" i="119" s="1"/>
  <c r="W453" i="119" s="1"/>
  <c r="V453" i="119" s="1"/>
  <c r="U453" i="119" s="1"/>
  <c r="T453" i="119" s="1"/>
  <c r="S453" i="119" s="1"/>
  <c r="R453" i="119" s="1"/>
  <c r="Q453" i="119" s="1"/>
  <c r="P453" i="119" s="1"/>
  <c r="O453" i="119" s="1"/>
  <c r="N453" i="119" s="1"/>
  <c r="M453" i="119" s="1"/>
  <c r="L453" i="119" s="1"/>
  <c r="K453" i="119" s="1"/>
  <c r="J453" i="119" s="1"/>
  <c r="I453" i="119" s="1"/>
  <c r="H453" i="119" s="1"/>
  <c r="G453" i="119" s="1"/>
  <c r="AB897" i="119"/>
  <c r="AA897" i="119" s="1"/>
  <c r="Z897" i="119" s="1"/>
  <c r="Y897" i="119" s="1"/>
  <c r="X897" i="119" s="1"/>
  <c r="W897" i="119" s="1"/>
  <c r="V897" i="119" s="1"/>
  <c r="Z56" i="119"/>
  <c r="Z481" i="119"/>
  <c r="Y481" i="119" s="1"/>
  <c r="X481" i="119" s="1"/>
  <c r="W481" i="119" s="1"/>
  <c r="V481" i="119" s="1"/>
  <c r="U481" i="119" s="1"/>
  <c r="T481" i="119" s="1"/>
  <c r="S481" i="119" s="1"/>
  <c r="R481" i="119" s="1"/>
  <c r="Q481" i="119" s="1"/>
  <c r="P481" i="119" s="1"/>
  <c r="O481" i="119" s="1"/>
  <c r="N481" i="119" s="1"/>
  <c r="M481" i="119" s="1"/>
  <c r="L481" i="119" s="1"/>
  <c r="K481" i="119" s="1"/>
  <c r="J481" i="119" s="1"/>
  <c r="I481" i="119" s="1"/>
  <c r="H481" i="119" s="1"/>
  <c r="AA57" i="119"/>
  <c r="AA510" i="119"/>
  <c r="Z510" i="119" s="1"/>
  <c r="Y510" i="119" s="1"/>
  <c r="X510" i="119" s="1"/>
  <c r="W510" i="119" s="1"/>
  <c r="V510" i="119" s="1"/>
  <c r="U510" i="119" s="1"/>
  <c r="T510" i="119" s="1"/>
  <c r="S510" i="119" s="1"/>
  <c r="R510" i="119" s="1"/>
  <c r="Q510" i="119" s="1"/>
  <c r="P510" i="119" s="1"/>
  <c r="O510" i="119" s="1"/>
  <c r="N510" i="119" s="1"/>
  <c r="Z541" i="119"/>
  <c r="Y541" i="119" s="1"/>
  <c r="X541" i="119" s="1"/>
  <c r="W541" i="119" s="1"/>
  <c r="V541" i="119" s="1"/>
  <c r="U541" i="119" s="1"/>
  <c r="T541" i="119" s="1"/>
  <c r="S541" i="119" s="1"/>
  <c r="R541" i="119" s="1"/>
  <c r="Q541" i="119" s="1"/>
  <c r="P541" i="119" s="1"/>
  <c r="O541" i="119" s="1"/>
  <c r="N541" i="119" s="1"/>
  <c r="M541" i="119" s="1"/>
  <c r="L541" i="119" s="1"/>
  <c r="K541" i="119" s="1"/>
  <c r="AB58" i="119"/>
  <c r="AB540" i="119"/>
  <c r="AA540" i="119" s="1"/>
  <c r="AC637" i="119"/>
  <c r="AB637" i="119" s="1"/>
  <c r="AA637" i="119" s="1"/>
  <c r="Z637" i="119" s="1"/>
  <c r="Y637" i="119" s="1"/>
  <c r="X637" i="119" s="1"/>
  <c r="W637" i="119" s="1"/>
  <c r="V637" i="119" s="1"/>
  <c r="U637" i="119" s="1"/>
  <c r="T637" i="119" s="1"/>
  <c r="S637" i="119" s="1"/>
  <c r="R637" i="119" s="1"/>
  <c r="Q637" i="119" s="1"/>
  <c r="P637" i="119" s="1"/>
  <c r="O637" i="119" s="1"/>
  <c r="N637" i="119" s="1"/>
  <c r="Y572" i="119"/>
  <c r="X572" i="119" s="1"/>
  <c r="W572" i="119" s="1"/>
  <c r="V572" i="119" s="1"/>
  <c r="U572" i="119" s="1"/>
  <c r="T572" i="119" s="1"/>
  <c r="S572" i="119" s="1"/>
  <c r="R572" i="119" s="1"/>
  <c r="Q572" i="119" s="1"/>
  <c r="P572" i="119" s="1"/>
  <c r="O572" i="119" s="1"/>
  <c r="N572" i="119" s="1"/>
  <c r="M572" i="119" s="1"/>
  <c r="L572" i="119" s="1"/>
  <c r="AC59" i="119"/>
  <c r="AC571" i="119"/>
  <c r="AB571" i="119" s="1"/>
  <c r="AA571" i="119" s="1"/>
  <c r="Z571" i="119" s="1"/>
  <c r="Y571" i="119" s="1"/>
  <c r="AD60" i="119"/>
  <c r="AD603" i="119"/>
  <c r="AC603" i="119" s="1"/>
  <c r="AB603" i="119" s="1"/>
  <c r="AA603" i="119" s="1"/>
  <c r="Z603" i="119" s="1"/>
  <c r="Y603" i="119" s="1"/>
  <c r="X603" i="119" s="1"/>
  <c r="W603" i="119" s="1"/>
  <c r="V603" i="119" s="1"/>
  <c r="U603" i="119" s="1"/>
  <c r="T603" i="119" s="1"/>
  <c r="S603" i="119" s="1"/>
  <c r="R603" i="119" s="1"/>
  <c r="Q603" i="119" s="1"/>
  <c r="P603" i="119" s="1"/>
  <c r="O603" i="119" s="1"/>
  <c r="N603" i="119" s="1"/>
  <c r="M603" i="119" s="1"/>
  <c r="L603" i="119" s="1"/>
  <c r="AE61" i="119"/>
  <c r="AE636" i="119"/>
  <c r="AD636" i="119" s="1"/>
  <c r="AC636" i="119" s="1"/>
  <c r="AJ1022" i="119"/>
  <c r="AI1022" i="119" s="1"/>
  <c r="AH1022" i="119" s="1"/>
  <c r="AG1022" i="119" s="1"/>
  <c r="AF1022" i="119" s="1"/>
  <c r="AE1022" i="119" s="1"/>
  <c r="AD1022" i="119" s="1"/>
  <c r="AC1022" i="119" s="1"/>
  <c r="AB1022" i="119" s="1"/>
  <c r="AA1022" i="119" s="1"/>
  <c r="Z1022" i="119" s="1"/>
  <c r="Y1022" i="119" s="1"/>
  <c r="X1022" i="119" s="1"/>
  <c r="AF62" i="119"/>
  <c r="AF670" i="119"/>
  <c r="AE670" i="119" s="1"/>
  <c r="AD670" i="119" s="1"/>
  <c r="AC670" i="119" s="1"/>
  <c r="AB670" i="119" s="1"/>
  <c r="AA670" i="119" s="1"/>
  <c r="Z670" i="119" s="1"/>
  <c r="Y670" i="119" s="1"/>
  <c r="X670" i="119" s="1"/>
  <c r="AG63" i="119"/>
  <c r="AG705" i="119"/>
  <c r="AF705" i="119" s="1"/>
  <c r="AE705" i="119" s="1"/>
  <c r="AD705" i="119" s="1"/>
  <c r="AC705" i="119" s="1"/>
  <c r="AB705" i="119" s="1"/>
  <c r="AA705" i="119" s="1"/>
  <c r="Z705" i="119" s="1"/>
  <c r="Y705" i="119" s="1"/>
  <c r="X705" i="119" s="1"/>
  <c r="W705" i="119" s="1"/>
  <c r="V705" i="119" s="1"/>
  <c r="AD980" i="119"/>
  <c r="AC980" i="119" s="1"/>
  <c r="AB980" i="119" s="1"/>
  <c r="AA980" i="119" s="1"/>
  <c r="Z980" i="119" s="1"/>
  <c r="Y980" i="119" s="1"/>
  <c r="X980" i="119" s="1"/>
  <c r="AC779" i="119"/>
  <c r="AB779" i="119" s="1"/>
  <c r="AA779" i="119" s="1"/>
  <c r="Z779" i="119" s="1"/>
  <c r="Y779" i="119" s="1"/>
  <c r="X779" i="119" s="1"/>
  <c r="W779" i="119" s="1"/>
  <c r="V779" i="119" s="1"/>
  <c r="U779" i="119" s="1"/>
  <c r="T779" i="119" s="1"/>
  <c r="S779" i="119" s="1"/>
  <c r="R779" i="119" s="1"/>
  <c r="AD742" i="119"/>
  <c r="AC742" i="119" s="1"/>
  <c r="AB742" i="119" s="1"/>
  <c r="AA742" i="119" s="1"/>
  <c r="Z742" i="119" s="1"/>
  <c r="Y742" i="119" s="1"/>
  <c r="X742" i="119" s="1"/>
  <c r="W742" i="119" s="1"/>
  <c r="V742" i="119" s="1"/>
  <c r="U742" i="119" s="1"/>
  <c r="T742" i="119" s="1"/>
  <c r="S742" i="119" s="1"/>
  <c r="R742" i="119" s="1"/>
  <c r="Q742" i="119" s="1"/>
  <c r="AK1066" i="119"/>
  <c r="AJ1066" i="119" s="1"/>
  <c r="AI1066" i="119" s="1"/>
  <c r="AH1066" i="119" s="1"/>
  <c r="AG1066" i="119" s="1"/>
  <c r="AF1066" i="119" s="1"/>
  <c r="AE1066" i="119" s="1"/>
  <c r="AD1066" i="119" s="1"/>
  <c r="AC1066" i="119" s="1"/>
  <c r="AB1066" i="119" s="1"/>
  <c r="AA1066" i="119" s="1"/>
  <c r="Z1066" i="119" s="1"/>
  <c r="Y1066" i="119" s="1"/>
  <c r="AH64" i="119"/>
  <c r="AH741" i="119"/>
  <c r="AG741" i="119" s="1"/>
  <c r="AF741" i="119" s="1"/>
  <c r="AE741" i="119" s="1"/>
  <c r="AD741" i="119" s="1"/>
  <c r="AI65" i="119"/>
  <c r="AI778" i="119"/>
  <c r="AH778" i="119" s="1"/>
  <c r="AG778" i="119" s="1"/>
  <c r="AF778" i="119" s="1"/>
  <c r="AE778" i="119" s="1"/>
  <c r="AD778" i="119" s="1"/>
  <c r="AC778" i="119" s="1"/>
  <c r="AH856" i="119"/>
  <c r="AG856" i="119" s="1"/>
  <c r="AF856" i="119" s="1"/>
  <c r="AE856" i="119" s="1"/>
  <c r="AD856" i="119" s="1"/>
  <c r="AC856" i="119" s="1"/>
  <c r="AB856" i="119" s="1"/>
  <c r="AA856" i="119" s="1"/>
  <c r="Z856" i="119" s="1"/>
  <c r="Y856" i="119" s="1"/>
  <c r="X856" i="119" s="1"/>
  <c r="W856" i="119" s="1"/>
  <c r="V856" i="119" s="1"/>
  <c r="U856" i="119" s="1"/>
  <c r="T856" i="119" s="1"/>
  <c r="AJ66" i="119"/>
  <c r="AJ816" i="119"/>
  <c r="AI816" i="119" s="1"/>
  <c r="AH816" i="119" s="1"/>
  <c r="AG816" i="119" s="1"/>
  <c r="AF816" i="119" s="1"/>
  <c r="AE816" i="119" s="1"/>
  <c r="AD816" i="119" s="1"/>
  <c r="AC816" i="119" s="1"/>
  <c r="AB816" i="119" s="1"/>
  <c r="AA816" i="119" s="1"/>
  <c r="Z816" i="119" s="1"/>
  <c r="Y816" i="119" s="1"/>
  <c r="X816" i="119" s="1"/>
  <c r="W816" i="119" s="1"/>
  <c r="V816" i="119" s="1"/>
  <c r="U816" i="119" s="1"/>
  <c r="T816" i="119" s="1"/>
  <c r="S816" i="119" s="1"/>
  <c r="R816" i="119" s="1"/>
  <c r="AK67" i="119"/>
  <c r="AK855" i="119"/>
  <c r="AJ855" i="119" s="1"/>
  <c r="AI855" i="119" s="1"/>
  <c r="AH855" i="119" s="1"/>
  <c r="AM69" i="119"/>
  <c r="AL896" i="119"/>
  <c r="AK896" i="119" s="1"/>
  <c r="AJ896" i="119" s="1"/>
  <c r="AI896" i="119" s="1"/>
  <c r="AH896" i="119" s="1"/>
  <c r="AG896" i="119" s="1"/>
  <c r="AF896" i="119" s="1"/>
  <c r="AE896" i="119" s="1"/>
  <c r="AD896" i="119" s="1"/>
  <c r="AC896" i="119" s="1"/>
  <c r="AB896" i="119" s="1"/>
  <c r="AO71" i="119"/>
  <c r="AO1021" i="119"/>
  <c r="AN1021" i="119" s="1"/>
  <c r="AM1021" i="119" s="1"/>
  <c r="AL1021" i="119" s="1"/>
  <c r="AK1021" i="119" s="1"/>
  <c r="AJ1021" i="119" s="1"/>
  <c r="AN70" i="119"/>
  <c r="AN978" i="119"/>
  <c r="AM978" i="119" s="1"/>
  <c r="AL978" i="119" s="1"/>
  <c r="AK978" i="119" s="1"/>
  <c r="AJ978" i="119" s="1"/>
  <c r="AI978" i="119" s="1"/>
  <c r="AH978" i="119" s="1"/>
  <c r="AG978" i="119" s="1"/>
  <c r="AF978" i="119" s="1"/>
  <c r="AE978" i="119" s="1"/>
  <c r="AD978" i="119" s="1"/>
  <c r="AM937" i="119"/>
  <c r="AL937" i="119" s="1"/>
  <c r="AK937" i="119" s="1"/>
  <c r="AJ937" i="119" s="1"/>
  <c r="AI937" i="119" s="1"/>
  <c r="AH937" i="119" s="1"/>
  <c r="AG937" i="119" s="1"/>
  <c r="AF937" i="119" s="1"/>
  <c r="AE937" i="119" s="1"/>
  <c r="AD937" i="119" s="1"/>
  <c r="AC937" i="119" s="1"/>
  <c r="AB937" i="119" s="1"/>
  <c r="AA937" i="119" s="1"/>
  <c r="Z937" i="119" s="1"/>
  <c r="Y937" i="119" s="1"/>
  <c r="X937" i="119" s="1"/>
  <c r="W937" i="119" s="1"/>
  <c r="V937" i="119" s="1"/>
  <c r="AP72" i="119"/>
  <c r="AP1065" i="119"/>
  <c r="AO1065" i="119" s="1"/>
  <c r="AN1065" i="119" s="1"/>
  <c r="AM1065" i="119" s="1"/>
  <c r="AL1065" i="119" s="1"/>
  <c r="AK1065" i="119" s="1"/>
  <c r="AQ73" i="119"/>
  <c r="AQ1110" i="119"/>
  <c r="AP1110" i="119" s="1"/>
  <c r="AO1110" i="119" s="1"/>
  <c r="AN1110" i="119" s="1"/>
  <c r="AM1110" i="119" s="1"/>
  <c r="AL1110" i="119" s="1"/>
  <c r="AK1110" i="119" s="1"/>
  <c r="AJ1110" i="119" s="1"/>
  <c r="AI1110" i="119" s="1"/>
  <c r="AH1110" i="119" s="1"/>
  <c r="AG1110" i="119" s="1"/>
  <c r="AF1110" i="119" s="1"/>
  <c r="AE1110" i="119" s="1"/>
  <c r="AD1110" i="119" s="1"/>
  <c r="AC1110" i="119" s="1"/>
  <c r="AB1110" i="119" s="1"/>
  <c r="AA1110" i="119" s="1"/>
  <c r="Z1110" i="119" s="1"/>
  <c r="Y1110" i="119" s="1"/>
  <c r="X18" i="119"/>
  <c r="Y20" i="119"/>
  <c r="X19" i="119"/>
  <c r="X28" i="119" s="1"/>
  <c r="U375" i="119"/>
  <c r="T375" i="119" s="1"/>
  <c r="S375" i="119" s="1"/>
  <c r="R375" i="119" s="1"/>
  <c r="Q375" i="119" s="1"/>
  <c r="P375" i="119" s="1"/>
  <c r="O375" i="119" s="1"/>
  <c r="N375" i="119" s="1"/>
  <c r="M375" i="119" s="1"/>
  <c r="L375" i="119" s="1"/>
  <c r="K375" i="119" s="1"/>
  <c r="J375" i="119" s="1"/>
  <c r="I375" i="119" s="1"/>
  <c r="H375" i="119" s="1"/>
  <c r="G375" i="119" s="1"/>
  <c r="F375" i="119" s="1"/>
  <c r="E375" i="119" s="1"/>
  <c r="W53" i="119"/>
  <c r="W400" i="119"/>
  <c r="V400" i="119" s="1"/>
  <c r="U400" i="119" s="1"/>
  <c r="T400" i="119" s="1"/>
  <c r="S400" i="119" s="1"/>
  <c r="R400" i="119" s="1"/>
  <c r="Q400" i="119" s="1"/>
  <c r="P400" i="119" s="1"/>
  <c r="O400" i="119" s="1"/>
  <c r="N400" i="119" s="1"/>
  <c r="M400" i="119" s="1"/>
  <c r="L400" i="119" s="1"/>
  <c r="K400" i="119" s="1"/>
  <c r="J400" i="119" s="1"/>
  <c r="I400" i="119" s="1"/>
  <c r="H400" i="119" s="1"/>
  <c r="G400" i="119" s="1"/>
  <c r="F400" i="119" s="1"/>
  <c r="E400" i="119" s="1"/>
  <c r="M510" i="119" l="1"/>
  <c r="L510" i="119" s="1"/>
  <c r="K510" i="119" s="1"/>
  <c r="J510" i="119" s="1"/>
  <c r="I510" i="119" s="1"/>
  <c r="T701" i="130"/>
  <c r="AF57" i="130"/>
  <c r="AF665" i="130"/>
  <c r="AE665" i="130" s="1"/>
  <c r="AD665" i="130" s="1"/>
  <c r="AC665" i="130" s="1"/>
  <c r="AB665" i="130" s="1"/>
  <c r="AA665" i="130" s="1"/>
  <c r="Z665" i="130" s="1"/>
  <c r="Y665" i="130" s="1"/>
  <c r="X665" i="130" s="1"/>
  <c r="W665" i="130" s="1"/>
  <c r="V665" i="130" s="1"/>
  <c r="U665" i="130" s="1"/>
  <c r="T665" i="130" s="1"/>
  <c r="S665" i="130" s="1"/>
  <c r="R665" i="130" s="1"/>
  <c r="Q665" i="130" s="1"/>
  <c r="P665" i="130" s="1"/>
  <c r="O665" i="130" s="1"/>
  <c r="N665" i="130" s="1"/>
  <c r="M665" i="130" s="1"/>
  <c r="L665" i="130" s="1"/>
  <c r="K665" i="130" s="1"/>
  <c r="P569" i="130"/>
  <c r="O569" i="130" s="1"/>
  <c r="N569" i="130" s="1"/>
  <c r="M569" i="130" s="1"/>
  <c r="L569" i="130" s="1"/>
  <c r="K569" i="130" s="1"/>
  <c r="J569" i="130" s="1"/>
  <c r="I569" i="130" s="1"/>
  <c r="M668" i="130"/>
  <c r="L667" i="130" s="1"/>
  <c r="AC54" i="130"/>
  <c r="AC566" i="130"/>
  <c r="AB566" i="130" s="1"/>
  <c r="AA566" i="130" s="1"/>
  <c r="Z566" i="130" s="1"/>
  <c r="Y566" i="130" s="1"/>
  <c r="X566" i="130" s="1"/>
  <c r="W566" i="130" s="1"/>
  <c r="U740" i="130"/>
  <c r="T740" i="130" s="1"/>
  <c r="S740" i="130" s="1"/>
  <c r="R740" i="130" s="1"/>
  <c r="Q740" i="130" s="1"/>
  <c r="P740" i="130" s="1"/>
  <c r="O740" i="130" s="1"/>
  <c r="AG58" i="130"/>
  <c r="AG700" i="130"/>
  <c r="AF700" i="130" s="1"/>
  <c r="AE700" i="130" s="1"/>
  <c r="AD700" i="130" s="1"/>
  <c r="AC700" i="130" s="1"/>
  <c r="AB700" i="130" s="1"/>
  <c r="AA700" i="130" s="1"/>
  <c r="Z700" i="130" s="1"/>
  <c r="Y700" i="130" s="1"/>
  <c r="X700" i="130" s="1"/>
  <c r="W700" i="130" s="1"/>
  <c r="V700" i="130" s="1"/>
  <c r="U700" i="130" s="1"/>
  <c r="T700" i="130" s="1"/>
  <c r="S700" i="130" s="1"/>
  <c r="W567" i="130"/>
  <c r="W568" i="130"/>
  <c r="AH59" i="130"/>
  <c r="AH736" i="130"/>
  <c r="AG736" i="130" s="1"/>
  <c r="AF736" i="130" s="1"/>
  <c r="X477" i="130"/>
  <c r="W477" i="130" s="1"/>
  <c r="V477" i="130" s="1"/>
  <c r="U477" i="130" s="1"/>
  <c r="T477" i="130" s="1"/>
  <c r="S477" i="130" s="1"/>
  <c r="R477" i="130" s="1"/>
  <c r="Q477" i="130" s="1"/>
  <c r="P477" i="130" s="1"/>
  <c r="O477" i="130" s="1"/>
  <c r="N477" i="130" s="1"/>
  <c r="M477" i="130" s="1"/>
  <c r="L477" i="130" s="1"/>
  <c r="K477" i="130" s="1"/>
  <c r="J477" i="130" s="1"/>
  <c r="I477" i="130" s="1"/>
  <c r="H477" i="130" s="1"/>
  <c r="G477" i="130" s="1"/>
  <c r="F477" i="130" s="1"/>
  <c r="E477" i="130" s="1"/>
  <c r="AF737" i="130"/>
  <c r="AE737" i="130" s="1"/>
  <c r="AD737" i="130" s="1"/>
  <c r="AC737" i="130" s="1"/>
  <c r="AB737" i="130" s="1"/>
  <c r="AA737" i="130" s="1"/>
  <c r="Z737" i="130" s="1"/>
  <c r="Y737" i="130" s="1"/>
  <c r="X737" i="130" s="1"/>
  <c r="W737" i="130" s="1"/>
  <c r="V737" i="130" s="1"/>
  <c r="U737" i="130" s="1"/>
  <c r="T737" i="130" s="1"/>
  <c r="AC776" i="130"/>
  <c r="AB776" i="130" s="1"/>
  <c r="AA776" i="130" s="1"/>
  <c r="AD55" i="130"/>
  <c r="AD598" i="130"/>
  <c r="AC598" i="130" s="1"/>
  <c r="AB598" i="130" s="1"/>
  <c r="AA598" i="130" s="1"/>
  <c r="Z598" i="130" s="1"/>
  <c r="Y598" i="130" s="1"/>
  <c r="X598" i="130" s="1"/>
  <c r="W598" i="130" s="1"/>
  <c r="V598" i="130" s="1"/>
  <c r="U598" i="130" s="1"/>
  <c r="T598" i="130" s="1"/>
  <c r="S598" i="130" s="1"/>
  <c r="R598" i="130" s="1"/>
  <c r="Q598" i="130" s="1"/>
  <c r="P598" i="130" s="1"/>
  <c r="AB53" i="130"/>
  <c r="AB534" i="130" s="1"/>
  <c r="AB535" i="130"/>
  <c r="AA535" i="130" s="1"/>
  <c r="Z535" i="130" s="1"/>
  <c r="Y535" i="130" s="1"/>
  <c r="X535" i="130" s="1"/>
  <c r="W535" i="130" s="1"/>
  <c r="V535" i="130" s="1"/>
  <c r="U535" i="130" s="1"/>
  <c r="T535" i="130" s="1"/>
  <c r="S535" i="130" s="1"/>
  <c r="R535" i="130" s="1"/>
  <c r="Q535" i="130" s="1"/>
  <c r="P535" i="130" s="1"/>
  <c r="O535" i="130" s="1"/>
  <c r="N535" i="130" s="1"/>
  <c r="M535" i="130" s="1"/>
  <c r="L535" i="130" s="1"/>
  <c r="K535" i="130" s="1"/>
  <c r="J535" i="130" s="1"/>
  <c r="I535" i="130" s="1"/>
  <c r="H535" i="130" s="1"/>
  <c r="G535" i="130" s="1"/>
  <c r="F535" i="130" s="1"/>
  <c r="E535" i="130" s="1"/>
  <c r="Z505" i="130"/>
  <c r="Y505" i="130" s="1"/>
  <c r="X505" i="130" s="1"/>
  <c r="W505" i="130" s="1"/>
  <c r="V505" i="130" s="1"/>
  <c r="U505" i="130" s="1"/>
  <c r="T505" i="130" s="1"/>
  <c r="S505" i="130" s="1"/>
  <c r="R505" i="130" s="1"/>
  <c r="AI60" i="130"/>
  <c r="AI773" i="130"/>
  <c r="AH773" i="130" s="1"/>
  <c r="AG773" i="130" s="1"/>
  <c r="AF773" i="130" s="1"/>
  <c r="AE773" i="130" s="1"/>
  <c r="AD773" i="130" s="1"/>
  <c r="AC773" i="130" s="1"/>
  <c r="AB773" i="130" s="1"/>
  <c r="AK62" i="130"/>
  <c r="AK850" i="130"/>
  <c r="AJ850" i="130" s="1"/>
  <c r="AI850" i="130" s="1"/>
  <c r="AH850" i="130" s="1"/>
  <c r="AG850" i="130" s="1"/>
  <c r="AF850" i="130" s="1"/>
  <c r="AE850" i="130" s="1"/>
  <c r="AD850" i="130" s="1"/>
  <c r="AC850" i="130" s="1"/>
  <c r="AB850" i="130" s="1"/>
  <c r="AA850" i="130" s="1"/>
  <c r="Z567" i="130"/>
  <c r="Y567" i="130" s="1"/>
  <c r="X567" i="130" s="1"/>
  <c r="AC738" i="130"/>
  <c r="AB738" i="130" s="1"/>
  <c r="AA738" i="130" s="1"/>
  <c r="Z738" i="130" s="1"/>
  <c r="Y738" i="130" s="1"/>
  <c r="X738" i="130" s="1"/>
  <c r="W738" i="130" s="1"/>
  <c r="V738" i="130" s="1"/>
  <c r="U738" i="130" s="1"/>
  <c r="AB852" i="130"/>
  <c r="AB853" i="130"/>
  <c r="AA853" i="130" s="1"/>
  <c r="Z853" i="130" s="1"/>
  <c r="Y853" i="130" s="1"/>
  <c r="X853" i="130" s="1"/>
  <c r="W853" i="130" s="1"/>
  <c r="V853" i="130" s="1"/>
  <c r="U853" i="130" s="1"/>
  <c r="T853" i="130" s="1"/>
  <c r="S853" i="130" s="1"/>
  <c r="R853" i="130" s="1"/>
  <c r="Q853" i="130" s="1"/>
  <c r="S508" i="130"/>
  <c r="R508" i="130" s="1"/>
  <c r="Q508" i="130" s="1"/>
  <c r="P508" i="130" s="1"/>
  <c r="O508" i="130" s="1"/>
  <c r="N508" i="130" s="1"/>
  <c r="M508" i="130" s="1"/>
  <c r="L508" i="130" s="1"/>
  <c r="K508" i="130" s="1"/>
  <c r="J508" i="130" s="1"/>
  <c r="I508" i="130" s="1"/>
  <c r="H508" i="130" s="1"/>
  <c r="G508" i="130" s="1"/>
  <c r="U739" i="130"/>
  <c r="AC632" i="130"/>
  <c r="AB632" i="130" s="1"/>
  <c r="AA632" i="130" s="1"/>
  <c r="Z632" i="130" s="1"/>
  <c r="Y632" i="130" s="1"/>
  <c r="X632" i="130" s="1"/>
  <c r="W632" i="130" s="1"/>
  <c r="V632" i="130" s="1"/>
  <c r="U632" i="130" s="1"/>
  <c r="T632" i="130" s="1"/>
  <c r="S632" i="130" s="1"/>
  <c r="R632" i="130" s="1"/>
  <c r="Q632" i="130" s="1"/>
  <c r="T702" i="130"/>
  <c r="S702" i="130" s="1"/>
  <c r="R702" i="130" s="1"/>
  <c r="Q702" i="130" s="1"/>
  <c r="P702" i="130" s="1"/>
  <c r="O702" i="130" s="1"/>
  <c r="N702" i="130" s="1"/>
  <c r="M702" i="130" s="1"/>
  <c r="L702" i="130" s="1"/>
  <c r="AJ61" i="130"/>
  <c r="AJ811" i="130"/>
  <c r="AI811" i="130" s="1"/>
  <c r="AH811" i="130" s="1"/>
  <c r="AG811" i="130" s="1"/>
  <c r="AF811" i="130" s="1"/>
  <c r="AE811" i="130" s="1"/>
  <c r="AD811" i="130" s="1"/>
  <c r="AC811" i="130" s="1"/>
  <c r="AB811" i="130" s="1"/>
  <c r="AA811" i="130" s="1"/>
  <c r="Z811" i="130" s="1"/>
  <c r="Y811" i="130" s="1"/>
  <c r="X811" i="130" s="1"/>
  <c r="W811" i="130" s="1"/>
  <c r="V811" i="130" s="1"/>
  <c r="U811" i="130" s="1"/>
  <c r="T811" i="130" s="1"/>
  <c r="S811" i="130" s="1"/>
  <c r="R811" i="130" s="1"/>
  <c r="Q811" i="130" s="1"/>
  <c r="P811" i="130" s="1"/>
  <c r="O811" i="130" s="1"/>
  <c r="N811" i="130" s="1"/>
  <c r="M811" i="130" s="1"/>
  <c r="R506" i="130"/>
  <c r="AC775" i="130"/>
  <c r="AB775" i="130" s="1"/>
  <c r="AA775" i="130" s="1"/>
  <c r="S703" i="130"/>
  <c r="R703" i="130" s="1"/>
  <c r="Q703" i="130" s="1"/>
  <c r="P703" i="130" s="1"/>
  <c r="O703" i="130" s="1"/>
  <c r="N703" i="130" s="1"/>
  <c r="M703" i="130" s="1"/>
  <c r="AE56" i="130"/>
  <c r="AE631" i="130"/>
  <c r="D3613" i="132"/>
  <c r="G3614" i="132"/>
  <c r="D3796" i="132"/>
  <c r="G3797" i="132"/>
  <c r="C3901" i="132"/>
  <c r="AD41" i="130"/>
  <c r="AD42" i="130" s="1"/>
  <c r="AD50" i="130"/>
  <c r="AG595" i="130" s="1"/>
  <c r="AF20" i="130"/>
  <c r="AF40" i="130" s="1"/>
  <c r="AE51" i="130"/>
  <c r="AE1141" i="130" s="1"/>
  <c r="AE1205" i="130" s="1"/>
  <c r="AE19" i="130"/>
  <c r="AE28" i="130" s="1"/>
  <c r="AE18" i="130"/>
  <c r="Y51" i="119"/>
  <c r="Y1141" i="119" s="1"/>
  <c r="Y1205" i="119" s="1"/>
  <c r="Y23" i="119"/>
  <c r="AC978" i="119"/>
  <c r="U705" i="119"/>
  <c r="T705" i="119" s="1"/>
  <c r="S705" i="119" s="1"/>
  <c r="R705" i="119" s="1"/>
  <c r="Q705" i="119" s="1"/>
  <c r="P705" i="119" s="1"/>
  <c r="O705" i="119" s="1"/>
  <c r="W670" i="119"/>
  <c r="V670" i="119" s="1"/>
  <c r="U670" i="119" s="1"/>
  <c r="T670" i="119" s="1"/>
  <c r="S670" i="119" s="1"/>
  <c r="R670" i="119" s="1"/>
  <c r="Q670" i="119" s="1"/>
  <c r="P670" i="119" s="1"/>
  <c r="O670" i="119" s="1"/>
  <c r="N670" i="119" s="1"/>
  <c r="AA896" i="119"/>
  <c r="Z896" i="119" s="1"/>
  <c r="Y896" i="119" s="1"/>
  <c r="X896" i="119" s="1"/>
  <c r="W896" i="119" s="1"/>
  <c r="V896" i="119" s="1"/>
  <c r="U896" i="119" s="1"/>
  <c r="X53" i="119"/>
  <c r="X425" i="119"/>
  <c r="W425" i="119" s="1"/>
  <c r="V425" i="119" s="1"/>
  <c r="U425" i="119" s="1"/>
  <c r="T425" i="119" s="1"/>
  <c r="S425" i="119" s="1"/>
  <c r="R425" i="119" s="1"/>
  <c r="Q425" i="119" s="1"/>
  <c r="P425" i="119" s="1"/>
  <c r="O425" i="119" s="1"/>
  <c r="N425" i="119" s="1"/>
  <c r="M425" i="119" s="1"/>
  <c r="L425" i="119" s="1"/>
  <c r="K425" i="119" s="1"/>
  <c r="J425" i="119" s="1"/>
  <c r="I425" i="119" s="1"/>
  <c r="H425" i="119" s="1"/>
  <c r="G425" i="119" s="1"/>
  <c r="F425" i="119" s="1"/>
  <c r="E425" i="119" s="1"/>
  <c r="Y54" i="119"/>
  <c r="Y452" i="119"/>
  <c r="X452" i="119" s="1"/>
  <c r="W452" i="119" s="1"/>
  <c r="V452" i="119" s="1"/>
  <c r="U452" i="119" s="1"/>
  <c r="T452" i="119" s="1"/>
  <c r="S452" i="119" s="1"/>
  <c r="R452" i="119" s="1"/>
  <c r="Q452" i="119" s="1"/>
  <c r="P452" i="119" s="1"/>
  <c r="O452" i="119" s="1"/>
  <c r="N452" i="119" s="1"/>
  <c r="M452" i="119" s="1"/>
  <c r="L452" i="119" s="1"/>
  <c r="K452" i="119" s="1"/>
  <c r="J452" i="119" s="1"/>
  <c r="I452" i="119" s="1"/>
  <c r="H452" i="119" s="1"/>
  <c r="G452" i="119" s="1"/>
  <c r="F452" i="119" s="1"/>
  <c r="AI1021" i="119"/>
  <c r="AH1021" i="119" s="1"/>
  <c r="AG1021" i="119" s="1"/>
  <c r="AF1021" i="119" s="1"/>
  <c r="AE1021" i="119" s="1"/>
  <c r="AD1021" i="119" s="1"/>
  <c r="AC1021" i="119" s="1"/>
  <c r="AB1021" i="119" s="1"/>
  <c r="AA1021" i="119" s="1"/>
  <c r="Z1021" i="119" s="1"/>
  <c r="Y1021" i="119" s="1"/>
  <c r="X1021" i="119" s="1"/>
  <c r="W1021" i="119" s="1"/>
  <c r="X571" i="119"/>
  <c r="W571" i="119" s="1"/>
  <c r="V571" i="119" s="1"/>
  <c r="U571" i="119" s="1"/>
  <c r="T571" i="119" s="1"/>
  <c r="S571" i="119" s="1"/>
  <c r="R571" i="119" s="1"/>
  <c r="Q571" i="119" s="1"/>
  <c r="P571" i="119" s="1"/>
  <c r="O571" i="119" s="1"/>
  <c r="N571" i="119" s="1"/>
  <c r="M571" i="119" s="1"/>
  <c r="L571" i="119" s="1"/>
  <c r="K571" i="119" s="1"/>
  <c r="Z55" i="119"/>
  <c r="Z480" i="119"/>
  <c r="Y480" i="119" s="1"/>
  <c r="X480" i="119" s="1"/>
  <c r="W480" i="119" s="1"/>
  <c r="V480" i="119" s="1"/>
  <c r="U480" i="119" s="1"/>
  <c r="T480" i="119" s="1"/>
  <c r="S480" i="119" s="1"/>
  <c r="R480" i="119" s="1"/>
  <c r="Q480" i="119" s="1"/>
  <c r="P480" i="119" s="1"/>
  <c r="O480" i="119" s="1"/>
  <c r="N480" i="119" s="1"/>
  <c r="M480" i="119" s="1"/>
  <c r="L480" i="119" s="1"/>
  <c r="K480" i="119" s="1"/>
  <c r="J480" i="119" s="1"/>
  <c r="I480" i="119" s="1"/>
  <c r="H480" i="119" s="1"/>
  <c r="G480" i="119" s="1"/>
  <c r="AA56" i="119"/>
  <c r="AA509" i="119"/>
  <c r="Z509" i="119" s="1"/>
  <c r="Y509" i="119" s="1"/>
  <c r="X509" i="119" s="1"/>
  <c r="W509" i="119" s="1"/>
  <c r="V509" i="119" s="1"/>
  <c r="U509" i="119" s="1"/>
  <c r="T509" i="119" s="1"/>
  <c r="S509" i="119" s="1"/>
  <c r="R509" i="119" s="1"/>
  <c r="Q509" i="119" s="1"/>
  <c r="P509" i="119" s="1"/>
  <c r="O509" i="119" s="1"/>
  <c r="N509" i="119" s="1"/>
  <c r="M509" i="119" s="1"/>
  <c r="L509" i="119" s="1"/>
  <c r="K509" i="119" s="1"/>
  <c r="J509" i="119" s="1"/>
  <c r="I509" i="119" s="1"/>
  <c r="H509" i="119" s="1"/>
  <c r="AB636" i="119"/>
  <c r="AA636" i="119" s="1"/>
  <c r="Z636" i="119" s="1"/>
  <c r="Y636" i="119" s="1"/>
  <c r="X636" i="119" s="1"/>
  <c r="W636" i="119" s="1"/>
  <c r="V636" i="119" s="1"/>
  <c r="U636" i="119" s="1"/>
  <c r="T636" i="119" s="1"/>
  <c r="S636" i="119" s="1"/>
  <c r="R636" i="119" s="1"/>
  <c r="Q636" i="119" s="1"/>
  <c r="P636" i="119" s="1"/>
  <c r="O636" i="119" s="1"/>
  <c r="N636" i="119" s="1"/>
  <c r="M636" i="119" s="1"/>
  <c r="Z540" i="119"/>
  <c r="Y540" i="119" s="1"/>
  <c r="X540" i="119" s="1"/>
  <c r="W540" i="119" s="1"/>
  <c r="V540" i="119" s="1"/>
  <c r="U540" i="119" s="1"/>
  <c r="T540" i="119" s="1"/>
  <c r="S540" i="119" s="1"/>
  <c r="R540" i="119" s="1"/>
  <c r="Q540" i="119" s="1"/>
  <c r="P540" i="119" s="1"/>
  <c r="O540" i="119" s="1"/>
  <c r="N540" i="119" s="1"/>
  <c r="M540" i="119" s="1"/>
  <c r="L540" i="119" s="1"/>
  <c r="K540" i="119" s="1"/>
  <c r="J540" i="119" s="1"/>
  <c r="AB57" i="119"/>
  <c r="AB539" i="119"/>
  <c r="AA539" i="119" s="1"/>
  <c r="Z539" i="119" s="1"/>
  <c r="AC58" i="119"/>
  <c r="AC570" i="119"/>
  <c r="AB570" i="119" s="1"/>
  <c r="AA570" i="119" s="1"/>
  <c r="Z570" i="119" s="1"/>
  <c r="Y570" i="119" s="1"/>
  <c r="X570" i="119" s="1"/>
  <c r="AD59" i="119"/>
  <c r="AD602" i="119"/>
  <c r="AC602" i="119" s="1"/>
  <c r="AB602" i="119" s="1"/>
  <c r="AA602" i="119" s="1"/>
  <c r="Z602" i="119" s="1"/>
  <c r="Y602" i="119" s="1"/>
  <c r="X602" i="119" s="1"/>
  <c r="W602" i="119" s="1"/>
  <c r="V602" i="119" s="1"/>
  <c r="U602" i="119" s="1"/>
  <c r="T602" i="119" s="1"/>
  <c r="S602" i="119" s="1"/>
  <c r="R602" i="119" s="1"/>
  <c r="Q602" i="119" s="1"/>
  <c r="P602" i="119" s="1"/>
  <c r="O602" i="119" s="1"/>
  <c r="N602" i="119" s="1"/>
  <c r="M602" i="119" s="1"/>
  <c r="L602" i="119" s="1"/>
  <c r="K602" i="119" s="1"/>
  <c r="AE60" i="119"/>
  <c r="AE635" i="119"/>
  <c r="AD635" i="119" s="1"/>
  <c r="AC635" i="119" s="1"/>
  <c r="AB635" i="119" s="1"/>
  <c r="AC741" i="119"/>
  <c r="AB741" i="119" s="1"/>
  <c r="AA741" i="119" s="1"/>
  <c r="Z741" i="119" s="1"/>
  <c r="Y741" i="119" s="1"/>
  <c r="X741" i="119" s="1"/>
  <c r="W741" i="119" s="1"/>
  <c r="V741" i="119" s="1"/>
  <c r="U741" i="119" s="1"/>
  <c r="T741" i="119" s="1"/>
  <c r="S741" i="119" s="1"/>
  <c r="R741" i="119" s="1"/>
  <c r="Q741" i="119" s="1"/>
  <c r="P741" i="119" s="1"/>
  <c r="AF61" i="119"/>
  <c r="AF669" i="119"/>
  <c r="AE669" i="119" s="1"/>
  <c r="AD669" i="119" s="1"/>
  <c r="AC669" i="119" s="1"/>
  <c r="AB669" i="119" s="1"/>
  <c r="AA669" i="119" s="1"/>
  <c r="Z669" i="119" s="1"/>
  <c r="Y669" i="119" s="1"/>
  <c r="X669" i="119" s="1"/>
  <c r="W669" i="119" s="1"/>
  <c r="AG62" i="119"/>
  <c r="AG704" i="119"/>
  <c r="AF704" i="119" s="1"/>
  <c r="AE704" i="119" s="1"/>
  <c r="AD704" i="119" s="1"/>
  <c r="AC704" i="119" s="1"/>
  <c r="AB704" i="119" s="1"/>
  <c r="AA704" i="119" s="1"/>
  <c r="Z704" i="119" s="1"/>
  <c r="Y704" i="119" s="1"/>
  <c r="X704" i="119" s="1"/>
  <c r="W704" i="119" s="1"/>
  <c r="V704" i="119" s="1"/>
  <c r="U704" i="119" s="1"/>
  <c r="AC979" i="119"/>
  <c r="AB979" i="119" s="1"/>
  <c r="AA979" i="119" s="1"/>
  <c r="Z979" i="119" s="1"/>
  <c r="Y979" i="119" s="1"/>
  <c r="X979" i="119" s="1"/>
  <c r="W979" i="119" s="1"/>
  <c r="AH63" i="119"/>
  <c r="AH740" i="119"/>
  <c r="AG740" i="119" s="1"/>
  <c r="AF740" i="119" s="1"/>
  <c r="AE740" i="119" s="1"/>
  <c r="AD740" i="119" s="1"/>
  <c r="AC740" i="119" s="1"/>
  <c r="AJ1065" i="119"/>
  <c r="AI1065" i="119" s="1"/>
  <c r="AH1065" i="119" s="1"/>
  <c r="AG1065" i="119" s="1"/>
  <c r="AF1065" i="119" s="1"/>
  <c r="AE1065" i="119" s="1"/>
  <c r="AD1065" i="119" s="1"/>
  <c r="AC1065" i="119" s="1"/>
  <c r="AB1065" i="119" s="1"/>
  <c r="AA1065" i="119" s="1"/>
  <c r="Z1065" i="119" s="1"/>
  <c r="Y1065" i="119" s="1"/>
  <c r="X1065" i="119" s="1"/>
  <c r="AG855" i="119"/>
  <c r="AF855" i="119" s="1"/>
  <c r="AE855" i="119" s="1"/>
  <c r="AD855" i="119" s="1"/>
  <c r="AC855" i="119" s="1"/>
  <c r="AB855" i="119" s="1"/>
  <c r="AA855" i="119" s="1"/>
  <c r="Z855" i="119" s="1"/>
  <c r="Y855" i="119" s="1"/>
  <c r="X855" i="119" s="1"/>
  <c r="W855" i="119" s="1"/>
  <c r="V855" i="119" s="1"/>
  <c r="U855" i="119" s="1"/>
  <c r="T855" i="119" s="1"/>
  <c r="S855" i="119" s="1"/>
  <c r="AB778" i="119"/>
  <c r="AA778" i="119" s="1"/>
  <c r="Z778" i="119" s="1"/>
  <c r="Y778" i="119" s="1"/>
  <c r="X778" i="119" s="1"/>
  <c r="W778" i="119" s="1"/>
  <c r="V778" i="119" s="1"/>
  <c r="U778" i="119" s="1"/>
  <c r="T778" i="119" s="1"/>
  <c r="S778" i="119" s="1"/>
  <c r="R778" i="119" s="1"/>
  <c r="Q778" i="119" s="1"/>
  <c r="AI64" i="119"/>
  <c r="AI777" i="119"/>
  <c r="AJ65" i="119"/>
  <c r="AJ815" i="119"/>
  <c r="AI815" i="119" s="1"/>
  <c r="AH815" i="119" s="1"/>
  <c r="AG815" i="119" s="1"/>
  <c r="AF815" i="119" s="1"/>
  <c r="AE815" i="119" s="1"/>
  <c r="AD815" i="119" s="1"/>
  <c r="AC815" i="119" s="1"/>
  <c r="AB815" i="119" s="1"/>
  <c r="AA815" i="119" s="1"/>
  <c r="Z815" i="119" s="1"/>
  <c r="Y815" i="119" s="1"/>
  <c r="X815" i="119" s="1"/>
  <c r="W815" i="119" s="1"/>
  <c r="V815" i="119" s="1"/>
  <c r="U815" i="119" s="1"/>
  <c r="T815" i="119" s="1"/>
  <c r="S815" i="119" s="1"/>
  <c r="R815" i="119" s="1"/>
  <c r="Q815" i="119" s="1"/>
  <c r="AK66" i="119"/>
  <c r="AK854" i="119"/>
  <c r="AJ854" i="119" s="1"/>
  <c r="AI854" i="119" s="1"/>
  <c r="AH854" i="119" s="1"/>
  <c r="AG854" i="119" s="1"/>
  <c r="AM68" i="119"/>
  <c r="AL895" i="119"/>
  <c r="AK895" i="119" s="1"/>
  <c r="AJ895" i="119" s="1"/>
  <c r="AI895" i="119" s="1"/>
  <c r="AH895" i="119" s="1"/>
  <c r="AG895" i="119" s="1"/>
  <c r="AF895" i="119" s="1"/>
  <c r="AE895" i="119" s="1"/>
  <c r="AD895" i="119" s="1"/>
  <c r="AC895" i="119" s="1"/>
  <c r="AB895" i="119" s="1"/>
  <c r="AA895" i="119" s="1"/>
  <c r="AN69" i="119"/>
  <c r="AM936" i="119"/>
  <c r="AL936" i="119" s="1"/>
  <c r="AK936" i="119" s="1"/>
  <c r="AJ936" i="119" s="1"/>
  <c r="AI936" i="119" s="1"/>
  <c r="AH936" i="119" s="1"/>
  <c r="AG936" i="119" s="1"/>
  <c r="AF936" i="119" s="1"/>
  <c r="AE936" i="119" s="1"/>
  <c r="AD936" i="119" s="1"/>
  <c r="AC936" i="119" s="1"/>
  <c r="AB936" i="119" s="1"/>
  <c r="AA936" i="119" s="1"/>
  <c r="Z936" i="119" s="1"/>
  <c r="Y936" i="119" s="1"/>
  <c r="X936" i="119" s="1"/>
  <c r="W936" i="119" s="1"/>
  <c r="V936" i="119" s="1"/>
  <c r="U936" i="119" s="1"/>
  <c r="AN977" i="119"/>
  <c r="AM977" i="119" s="1"/>
  <c r="AL977" i="119" s="1"/>
  <c r="AK977" i="119" s="1"/>
  <c r="AJ977" i="119" s="1"/>
  <c r="AI977" i="119" s="1"/>
  <c r="AH977" i="119" s="1"/>
  <c r="AG977" i="119" s="1"/>
  <c r="AF977" i="119" s="1"/>
  <c r="AE977" i="119" s="1"/>
  <c r="AD977" i="119" s="1"/>
  <c r="AC977" i="119" s="1"/>
  <c r="AO70" i="119"/>
  <c r="AO1020" i="119"/>
  <c r="AN1020" i="119" s="1"/>
  <c r="AM1020" i="119" s="1"/>
  <c r="AL1020" i="119" s="1"/>
  <c r="AK1020" i="119" s="1"/>
  <c r="AJ1020" i="119" s="1"/>
  <c r="AI1020" i="119" s="1"/>
  <c r="AP71" i="119"/>
  <c r="AP1064" i="119"/>
  <c r="AO1064" i="119" s="1"/>
  <c r="AN1064" i="119" s="1"/>
  <c r="AM1064" i="119" s="1"/>
  <c r="AL1064" i="119" s="1"/>
  <c r="AK1064" i="119" s="1"/>
  <c r="AJ1064" i="119" s="1"/>
  <c r="AQ72" i="119"/>
  <c r="AQ1109" i="119"/>
  <c r="AP1109" i="119" s="1"/>
  <c r="AO1109" i="119" s="1"/>
  <c r="AN1109" i="119" s="1"/>
  <c r="AM1109" i="119" s="1"/>
  <c r="AL1109" i="119" s="1"/>
  <c r="AK1109" i="119" s="1"/>
  <c r="AJ1109" i="119" s="1"/>
  <c r="AI1109" i="119" s="1"/>
  <c r="AH1109" i="119" s="1"/>
  <c r="AG1109" i="119" s="1"/>
  <c r="AF1109" i="119" s="1"/>
  <c r="AE1109" i="119" s="1"/>
  <c r="AD1109" i="119" s="1"/>
  <c r="AC1109" i="119" s="1"/>
  <c r="AB1109" i="119" s="1"/>
  <c r="AA1109" i="119" s="1"/>
  <c r="Z1109" i="119" s="1"/>
  <c r="Y1109" i="119" s="1"/>
  <c r="X1109" i="119" s="1"/>
  <c r="Z20" i="119"/>
  <c r="Y19" i="119"/>
  <c r="Y28" i="119" s="1"/>
  <c r="Y18" i="119"/>
  <c r="W399" i="119"/>
  <c r="V399" i="119" s="1"/>
  <c r="U399" i="119" s="1"/>
  <c r="T399" i="119" s="1"/>
  <c r="S399" i="119" s="1"/>
  <c r="R399" i="119" s="1"/>
  <c r="Q399" i="119" s="1"/>
  <c r="P399" i="119" s="1"/>
  <c r="O399" i="119" s="1"/>
  <c r="N399" i="119" s="1"/>
  <c r="M399" i="119" s="1"/>
  <c r="L399" i="119" s="1"/>
  <c r="K399" i="119" s="1"/>
  <c r="J399" i="119" s="1"/>
  <c r="I399" i="119" s="1"/>
  <c r="H399" i="119" s="1"/>
  <c r="G399" i="119" s="1"/>
  <c r="F399" i="119" s="1"/>
  <c r="E399" i="119" s="1"/>
  <c r="AB977" i="119" l="1"/>
  <c r="K666" i="130"/>
  <c r="P632" i="130"/>
  <c r="AA534" i="130"/>
  <c r="Z534" i="130" s="1"/>
  <c r="Y534" i="130" s="1"/>
  <c r="X534" i="130" s="1"/>
  <c r="W534" i="130" s="1"/>
  <c r="V534" i="130" s="1"/>
  <c r="U534" i="130" s="1"/>
  <c r="T534" i="130" s="1"/>
  <c r="S534" i="130" s="1"/>
  <c r="R534" i="130" s="1"/>
  <c r="Q534" i="130" s="1"/>
  <c r="P534" i="130" s="1"/>
  <c r="O534" i="130" s="1"/>
  <c r="N534" i="130" s="1"/>
  <c r="M534" i="130" s="1"/>
  <c r="L534" i="130" s="1"/>
  <c r="K534" i="130" s="1"/>
  <c r="J534" i="130" s="1"/>
  <c r="I534" i="130" s="1"/>
  <c r="H534" i="130" s="1"/>
  <c r="G534" i="130" s="1"/>
  <c r="F534" i="130" s="1"/>
  <c r="E534" i="130" s="1"/>
  <c r="AC53" i="130"/>
  <c r="AC564" i="130" s="1"/>
  <c r="AC565" i="130"/>
  <c r="AB565" i="130" s="1"/>
  <c r="AA565" i="130" s="1"/>
  <c r="Z565" i="130" s="1"/>
  <c r="Y565" i="130" s="1"/>
  <c r="X565" i="130" s="1"/>
  <c r="W565" i="130" s="1"/>
  <c r="V565" i="130" s="1"/>
  <c r="U565" i="130" s="1"/>
  <c r="O598" i="130"/>
  <c r="Q506" i="130"/>
  <c r="P506" i="130" s="1"/>
  <c r="O506" i="130" s="1"/>
  <c r="N506" i="130" s="1"/>
  <c r="M506" i="130" s="1"/>
  <c r="L506" i="130" s="1"/>
  <c r="K506" i="130" s="1"/>
  <c r="J506" i="130" s="1"/>
  <c r="I506" i="130" s="1"/>
  <c r="H506" i="130" s="1"/>
  <c r="G506" i="130" s="1"/>
  <c r="F506" i="130" s="1"/>
  <c r="E506" i="130" s="1"/>
  <c r="T739" i="130"/>
  <c r="S739" i="130" s="1"/>
  <c r="R739" i="130" s="1"/>
  <c r="Q739" i="130" s="1"/>
  <c r="P739" i="130" s="1"/>
  <c r="O739" i="130" s="1"/>
  <c r="N739" i="130" s="1"/>
  <c r="AD54" i="130"/>
  <c r="AD597" i="130"/>
  <c r="AC597" i="130" s="1"/>
  <c r="AB597" i="130" s="1"/>
  <c r="AA597" i="130" s="1"/>
  <c r="Z597" i="130" s="1"/>
  <c r="Y597" i="130" s="1"/>
  <c r="X597" i="130" s="1"/>
  <c r="W597" i="130" s="1"/>
  <c r="V597" i="130" s="1"/>
  <c r="L668" i="130"/>
  <c r="K667" i="130" s="1"/>
  <c r="AI59" i="130"/>
  <c r="AI772" i="130"/>
  <c r="AG57" i="130"/>
  <c r="AG699" i="130"/>
  <c r="AF56" i="130"/>
  <c r="AF664" i="130"/>
  <c r="V566" i="130"/>
  <c r="R507" i="130"/>
  <c r="Q507" i="130" s="1"/>
  <c r="P507" i="130" s="1"/>
  <c r="O507" i="130" s="1"/>
  <c r="N507" i="130" s="1"/>
  <c r="M507" i="130" s="1"/>
  <c r="L507" i="130" s="1"/>
  <c r="K507" i="130" s="1"/>
  <c r="J507" i="130" s="1"/>
  <c r="I507" i="130" s="1"/>
  <c r="H507" i="130" s="1"/>
  <c r="G507" i="130" s="1"/>
  <c r="F507" i="130" s="1"/>
  <c r="AJ60" i="130"/>
  <c r="AJ810" i="130"/>
  <c r="AI810" i="130" s="1"/>
  <c r="AH810" i="130" s="1"/>
  <c r="AG810" i="130" s="1"/>
  <c r="AF810" i="130" s="1"/>
  <c r="AE810" i="130" s="1"/>
  <c r="Z775" i="130"/>
  <c r="Z776" i="130"/>
  <c r="Y776" i="130" s="1"/>
  <c r="X776" i="130" s="1"/>
  <c r="W776" i="130" s="1"/>
  <c r="V776" i="130" s="1"/>
  <c r="U776" i="130" s="1"/>
  <c r="T776" i="130" s="1"/>
  <c r="S776" i="130" s="1"/>
  <c r="R776" i="130" s="1"/>
  <c r="AE736" i="130"/>
  <c r="AD736" i="130" s="1"/>
  <c r="AC736" i="130" s="1"/>
  <c r="AB736" i="130" s="1"/>
  <c r="AA736" i="130" s="1"/>
  <c r="S701" i="130"/>
  <c r="R701" i="130" s="1"/>
  <c r="Q701" i="130" s="1"/>
  <c r="P701" i="130" s="1"/>
  <c r="O701" i="130" s="1"/>
  <c r="N701" i="130" s="1"/>
  <c r="M701" i="130" s="1"/>
  <c r="L701" i="130" s="1"/>
  <c r="K701" i="130" s="1"/>
  <c r="AA773" i="130"/>
  <c r="Z773" i="130" s="1"/>
  <c r="Y773" i="130" s="1"/>
  <c r="AA852" i="130"/>
  <c r="Z852" i="130" s="1"/>
  <c r="Y852" i="130" s="1"/>
  <c r="X852" i="130" s="1"/>
  <c r="W852" i="130" s="1"/>
  <c r="V852" i="130" s="1"/>
  <c r="U852" i="130" s="1"/>
  <c r="T852" i="130" s="1"/>
  <c r="S852" i="130" s="1"/>
  <c r="R852" i="130" s="1"/>
  <c r="Q852" i="130" s="1"/>
  <c r="P852" i="130" s="1"/>
  <c r="T738" i="130"/>
  <c r="AD631" i="130"/>
  <c r="AC631" i="130" s="1"/>
  <c r="AB631" i="130" s="1"/>
  <c r="AA631" i="130" s="1"/>
  <c r="Z631" i="130" s="1"/>
  <c r="Y631" i="130" s="1"/>
  <c r="X631" i="130" s="1"/>
  <c r="W631" i="130" s="1"/>
  <c r="V631" i="130" s="1"/>
  <c r="U631" i="130" s="1"/>
  <c r="T631" i="130" s="1"/>
  <c r="S631" i="130" s="1"/>
  <c r="R631" i="130" s="1"/>
  <c r="Q631" i="130" s="1"/>
  <c r="P631" i="130" s="1"/>
  <c r="AE55" i="130"/>
  <c r="AE630" i="130"/>
  <c r="AD630" i="130" s="1"/>
  <c r="AC630" i="130" s="1"/>
  <c r="AB774" i="130"/>
  <c r="AA774" i="130" s="1"/>
  <c r="Z774" i="130" s="1"/>
  <c r="AH58" i="130"/>
  <c r="AH735" i="130"/>
  <c r="AG735" i="130" s="1"/>
  <c r="AF735" i="130" s="1"/>
  <c r="AE735" i="130" s="1"/>
  <c r="AK61" i="130"/>
  <c r="AK849" i="130"/>
  <c r="AJ849" i="130" s="1"/>
  <c r="AI849" i="130" s="1"/>
  <c r="AH849" i="130" s="1"/>
  <c r="AG849" i="130" s="1"/>
  <c r="AF849" i="130" s="1"/>
  <c r="AE849" i="130" s="1"/>
  <c r="AD849" i="130" s="1"/>
  <c r="AC849" i="130" s="1"/>
  <c r="AB849" i="130" s="1"/>
  <c r="AA849" i="130" s="1"/>
  <c r="Z849" i="130" s="1"/>
  <c r="Q505" i="130"/>
  <c r="J665" i="130"/>
  <c r="V567" i="130"/>
  <c r="V568" i="130"/>
  <c r="U568" i="130" s="1"/>
  <c r="T568" i="130" s="1"/>
  <c r="S568" i="130" s="1"/>
  <c r="R568" i="130" s="1"/>
  <c r="Q568" i="130" s="1"/>
  <c r="P568" i="130" s="1"/>
  <c r="O568" i="130" s="1"/>
  <c r="N568" i="130" s="1"/>
  <c r="M568" i="130" s="1"/>
  <c r="L568" i="130" s="1"/>
  <c r="K568" i="130" s="1"/>
  <c r="J568" i="130" s="1"/>
  <c r="I568" i="130" s="1"/>
  <c r="H568" i="130" s="1"/>
  <c r="AA851" i="130"/>
  <c r="D3612" i="132"/>
  <c r="G3613" i="132"/>
  <c r="D3795" i="132"/>
  <c r="G3796" i="132"/>
  <c r="C3902" i="132"/>
  <c r="AF51" i="130"/>
  <c r="AF1141" i="130" s="1"/>
  <c r="AF1205" i="130" s="1"/>
  <c r="AF19" i="130"/>
  <c r="AF28" i="130" s="1"/>
  <c r="AG20" i="130"/>
  <c r="AG40" i="130" s="1"/>
  <c r="AF18" i="130"/>
  <c r="AE41" i="130"/>
  <c r="AE42" i="130" s="1"/>
  <c r="AE50" i="130"/>
  <c r="AH627" i="130" s="1"/>
  <c r="Z51" i="119"/>
  <c r="Z1141" i="119" s="1"/>
  <c r="Z1205" i="119" s="1"/>
  <c r="Z23" i="119"/>
  <c r="V669" i="119"/>
  <c r="U669" i="119" s="1"/>
  <c r="T669" i="119" s="1"/>
  <c r="S669" i="119" s="1"/>
  <c r="R669" i="119" s="1"/>
  <c r="Q669" i="119" s="1"/>
  <c r="P669" i="119" s="1"/>
  <c r="O669" i="119" s="1"/>
  <c r="N669" i="119" s="1"/>
  <c r="M669" i="119" s="1"/>
  <c r="T704" i="119"/>
  <c r="S704" i="119" s="1"/>
  <c r="R704" i="119" s="1"/>
  <c r="Q704" i="119" s="1"/>
  <c r="P704" i="119" s="1"/>
  <c r="O704" i="119" s="1"/>
  <c r="N704" i="119" s="1"/>
  <c r="Z895" i="119"/>
  <c r="Y895" i="119" s="1"/>
  <c r="X895" i="119" s="1"/>
  <c r="W895" i="119" s="1"/>
  <c r="V895" i="119" s="1"/>
  <c r="U895" i="119" s="1"/>
  <c r="T895" i="119" s="1"/>
  <c r="AH1020" i="119"/>
  <c r="AG1020" i="119" s="1"/>
  <c r="AF1020" i="119" s="1"/>
  <c r="AE1020" i="119" s="1"/>
  <c r="AD1020" i="119" s="1"/>
  <c r="AC1020" i="119" s="1"/>
  <c r="AB1020" i="119" s="1"/>
  <c r="AA1020" i="119" s="1"/>
  <c r="Z1020" i="119" s="1"/>
  <c r="Y1020" i="119" s="1"/>
  <c r="X1020" i="119" s="1"/>
  <c r="W1020" i="119" s="1"/>
  <c r="V1020" i="119" s="1"/>
  <c r="W570" i="119"/>
  <c r="V570" i="119" s="1"/>
  <c r="U570" i="119" s="1"/>
  <c r="T570" i="119" s="1"/>
  <c r="S570" i="119" s="1"/>
  <c r="R570" i="119" s="1"/>
  <c r="Q570" i="119" s="1"/>
  <c r="P570" i="119" s="1"/>
  <c r="O570" i="119" s="1"/>
  <c r="N570" i="119" s="1"/>
  <c r="M570" i="119" s="1"/>
  <c r="L570" i="119" s="1"/>
  <c r="K570" i="119" s="1"/>
  <c r="J570" i="119" s="1"/>
  <c r="X424" i="119"/>
  <c r="W424" i="119" s="1"/>
  <c r="V424" i="119" s="1"/>
  <c r="U424" i="119" s="1"/>
  <c r="T424" i="119" s="1"/>
  <c r="S424" i="119" s="1"/>
  <c r="R424" i="119" s="1"/>
  <c r="Q424" i="119" s="1"/>
  <c r="P424" i="119" s="1"/>
  <c r="O424" i="119" s="1"/>
  <c r="N424" i="119" s="1"/>
  <c r="M424" i="119" s="1"/>
  <c r="L424" i="119" s="1"/>
  <c r="K424" i="119" s="1"/>
  <c r="J424" i="119" s="1"/>
  <c r="I424" i="119" s="1"/>
  <c r="H424" i="119" s="1"/>
  <c r="G424" i="119" s="1"/>
  <c r="F424" i="119" s="1"/>
  <c r="E424" i="119" s="1"/>
  <c r="Y53" i="119"/>
  <c r="Y450" i="119" s="1"/>
  <c r="Y451" i="119"/>
  <c r="X451" i="119" s="1"/>
  <c r="W451" i="119" s="1"/>
  <c r="V451" i="119" s="1"/>
  <c r="U451" i="119" s="1"/>
  <c r="T451" i="119" s="1"/>
  <c r="S451" i="119" s="1"/>
  <c r="R451" i="119" s="1"/>
  <c r="Q451" i="119" s="1"/>
  <c r="P451" i="119" s="1"/>
  <c r="O451" i="119" s="1"/>
  <c r="N451" i="119" s="1"/>
  <c r="M451" i="119" s="1"/>
  <c r="L451" i="119" s="1"/>
  <c r="K451" i="119" s="1"/>
  <c r="J451" i="119" s="1"/>
  <c r="I451" i="119" s="1"/>
  <c r="H451" i="119" s="1"/>
  <c r="G451" i="119" s="1"/>
  <c r="F451" i="119" s="1"/>
  <c r="E451" i="119" s="1"/>
  <c r="Y539" i="119"/>
  <c r="X539" i="119" s="1"/>
  <c r="W539" i="119" s="1"/>
  <c r="V539" i="119" s="1"/>
  <c r="U539" i="119" s="1"/>
  <c r="T539" i="119" s="1"/>
  <c r="S539" i="119" s="1"/>
  <c r="R539" i="119" s="1"/>
  <c r="Q539" i="119" s="1"/>
  <c r="P539" i="119" s="1"/>
  <c r="O539" i="119" s="1"/>
  <c r="N539" i="119" s="1"/>
  <c r="M539" i="119" s="1"/>
  <c r="L539" i="119" s="1"/>
  <c r="K539" i="119" s="1"/>
  <c r="J539" i="119" s="1"/>
  <c r="I539" i="119" s="1"/>
  <c r="AA635" i="119"/>
  <c r="Z635" i="119" s="1"/>
  <c r="Y635" i="119" s="1"/>
  <c r="X635" i="119" s="1"/>
  <c r="W635" i="119" s="1"/>
  <c r="V635" i="119" s="1"/>
  <c r="U635" i="119" s="1"/>
  <c r="T635" i="119" s="1"/>
  <c r="S635" i="119" s="1"/>
  <c r="R635" i="119" s="1"/>
  <c r="Q635" i="119" s="1"/>
  <c r="P635" i="119" s="1"/>
  <c r="O635" i="119" s="1"/>
  <c r="N635" i="119" s="1"/>
  <c r="M635" i="119" s="1"/>
  <c r="L635" i="119" s="1"/>
  <c r="Z54" i="119"/>
  <c r="Z479" i="119"/>
  <c r="AA55" i="119"/>
  <c r="AA508" i="119"/>
  <c r="Z508" i="119" s="1"/>
  <c r="Y508" i="119" s="1"/>
  <c r="X508" i="119" s="1"/>
  <c r="W508" i="119" s="1"/>
  <c r="V508" i="119" s="1"/>
  <c r="U508" i="119" s="1"/>
  <c r="T508" i="119" s="1"/>
  <c r="S508" i="119" s="1"/>
  <c r="R508" i="119" s="1"/>
  <c r="Q508" i="119" s="1"/>
  <c r="P508" i="119" s="1"/>
  <c r="O508" i="119" s="1"/>
  <c r="N508" i="119" s="1"/>
  <c r="M508" i="119" s="1"/>
  <c r="L508" i="119" s="1"/>
  <c r="K508" i="119" s="1"/>
  <c r="J508" i="119" s="1"/>
  <c r="I508" i="119" s="1"/>
  <c r="H508" i="119" s="1"/>
  <c r="G508" i="119" s="1"/>
  <c r="AB56" i="119"/>
  <c r="AB538" i="119"/>
  <c r="AA538" i="119" s="1"/>
  <c r="Z538" i="119" s="1"/>
  <c r="Y538" i="119" s="1"/>
  <c r="AC57" i="119"/>
  <c r="AC569" i="119"/>
  <c r="AB569" i="119" s="1"/>
  <c r="AA569" i="119" s="1"/>
  <c r="Z569" i="119" s="1"/>
  <c r="Y569" i="119" s="1"/>
  <c r="X569" i="119" s="1"/>
  <c r="W569" i="119" s="1"/>
  <c r="AB740" i="119"/>
  <c r="AA740" i="119" s="1"/>
  <c r="Z740" i="119" s="1"/>
  <c r="Y740" i="119" s="1"/>
  <c r="X740" i="119" s="1"/>
  <c r="W740" i="119" s="1"/>
  <c r="V740" i="119" s="1"/>
  <c r="U740" i="119" s="1"/>
  <c r="T740" i="119" s="1"/>
  <c r="S740" i="119" s="1"/>
  <c r="R740" i="119" s="1"/>
  <c r="Q740" i="119" s="1"/>
  <c r="P740" i="119" s="1"/>
  <c r="O740" i="119" s="1"/>
  <c r="AD58" i="119"/>
  <c r="AD601" i="119"/>
  <c r="AC601" i="119" s="1"/>
  <c r="AB601" i="119" s="1"/>
  <c r="AA601" i="119" s="1"/>
  <c r="Z601" i="119" s="1"/>
  <c r="Y601" i="119" s="1"/>
  <c r="X601" i="119" s="1"/>
  <c r="W601" i="119" s="1"/>
  <c r="V601" i="119" s="1"/>
  <c r="U601" i="119" s="1"/>
  <c r="T601" i="119" s="1"/>
  <c r="S601" i="119" s="1"/>
  <c r="R601" i="119" s="1"/>
  <c r="Q601" i="119" s="1"/>
  <c r="P601" i="119" s="1"/>
  <c r="O601" i="119" s="1"/>
  <c r="N601" i="119" s="1"/>
  <c r="M601" i="119" s="1"/>
  <c r="L601" i="119" s="1"/>
  <c r="K601" i="119" s="1"/>
  <c r="J601" i="119" s="1"/>
  <c r="AE59" i="119"/>
  <c r="AE634" i="119"/>
  <c r="AD634" i="119" s="1"/>
  <c r="AC634" i="119" s="1"/>
  <c r="AB634" i="119" s="1"/>
  <c r="AA634" i="119" s="1"/>
  <c r="AF60" i="119"/>
  <c r="AF668" i="119"/>
  <c r="AE668" i="119" s="1"/>
  <c r="AD668" i="119" s="1"/>
  <c r="AC668" i="119" s="1"/>
  <c r="AB668" i="119" s="1"/>
  <c r="AA668" i="119" s="1"/>
  <c r="Z668" i="119" s="1"/>
  <c r="Y668" i="119" s="1"/>
  <c r="X668" i="119" s="1"/>
  <c r="W668" i="119" s="1"/>
  <c r="V668" i="119" s="1"/>
  <c r="AG61" i="119"/>
  <c r="AG703" i="119"/>
  <c r="AF703" i="119" s="1"/>
  <c r="AE703" i="119" s="1"/>
  <c r="AD703" i="119" s="1"/>
  <c r="AC703" i="119" s="1"/>
  <c r="AB703" i="119" s="1"/>
  <c r="AA703" i="119" s="1"/>
  <c r="Z703" i="119" s="1"/>
  <c r="Y703" i="119" s="1"/>
  <c r="X703" i="119" s="1"/>
  <c r="W703" i="119" s="1"/>
  <c r="V703" i="119" s="1"/>
  <c r="U703" i="119" s="1"/>
  <c r="T703" i="119" s="1"/>
  <c r="AF854" i="119"/>
  <c r="AE854" i="119" s="1"/>
  <c r="AD854" i="119" s="1"/>
  <c r="AC854" i="119" s="1"/>
  <c r="AB854" i="119" s="1"/>
  <c r="AA854" i="119" s="1"/>
  <c r="Z854" i="119" s="1"/>
  <c r="Y854" i="119" s="1"/>
  <c r="X854" i="119" s="1"/>
  <c r="W854" i="119" s="1"/>
  <c r="V854" i="119" s="1"/>
  <c r="U854" i="119" s="1"/>
  <c r="T854" i="119" s="1"/>
  <c r="S854" i="119" s="1"/>
  <c r="R854" i="119" s="1"/>
  <c r="AB978" i="119"/>
  <c r="AA978" i="119" s="1"/>
  <c r="Z978" i="119" s="1"/>
  <c r="Y978" i="119" s="1"/>
  <c r="X978" i="119" s="1"/>
  <c r="W978" i="119" s="1"/>
  <c r="V978" i="119" s="1"/>
  <c r="AI1064" i="119"/>
  <c r="AH1064" i="119" s="1"/>
  <c r="AG1064" i="119" s="1"/>
  <c r="AF1064" i="119" s="1"/>
  <c r="AE1064" i="119" s="1"/>
  <c r="AD1064" i="119" s="1"/>
  <c r="AC1064" i="119" s="1"/>
  <c r="AB1064" i="119" s="1"/>
  <c r="AA1064" i="119" s="1"/>
  <c r="Z1064" i="119" s="1"/>
  <c r="Y1064" i="119" s="1"/>
  <c r="X1064" i="119" s="1"/>
  <c r="W1064" i="119" s="1"/>
  <c r="AH62" i="119"/>
  <c r="AH739" i="119"/>
  <c r="AG739" i="119" s="1"/>
  <c r="AF739" i="119" s="1"/>
  <c r="AE739" i="119" s="1"/>
  <c r="AD739" i="119" s="1"/>
  <c r="AC739" i="119" s="1"/>
  <c r="AB739" i="119" s="1"/>
  <c r="AI63" i="119"/>
  <c r="AI776" i="119"/>
  <c r="AH776" i="119" s="1"/>
  <c r="AH777" i="119"/>
  <c r="AG777" i="119" s="1"/>
  <c r="AF777" i="119" s="1"/>
  <c r="AE777" i="119" s="1"/>
  <c r="AD777" i="119" s="1"/>
  <c r="AC777" i="119" s="1"/>
  <c r="AB777" i="119" s="1"/>
  <c r="AA777" i="119" s="1"/>
  <c r="Z777" i="119" s="1"/>
  <c r="Y777" i="119" s="1"/>
  <c r="X777" i="119" s="1"/>
  <c r="W777" i="119" s="1"/>
  <c r="V777" i="119" s="1"/>
  <c r="U777" i="119" s="1"/>
  <c r="T777" i="119" s="1"/>
  <c r="S777" i="119" s="1"/>
  <c r="R777" i="119" s="1"/>
  <c r="Q777" i="119" s="1"/>
  <c r="P777" i="119" s="1"/>
  <c r="AJ64" i="119"/>
  <c r="AJ814" i="119"/>
  <c r="AI814" i="119" s="1"/>
  <c r="AH814" i="119" s="1"/>
  <c r="AG814" i="119" s="1"/>
  <c r="AF814" i="119" s="1"/>
  <c r="AE814" i="119" s="1"/>
  <c r="AD814" i="119" s="1"/>
  <c r="AC814" i="119" s="1"/>
  <c r="AB814" i="119" s="1"/>
  <c r="AA814" i="119" s="1"/>
  <c r="Z814" i="119" s="1"/>
  <c r="Y814" i="119" s="1"/>
  <c r="X814" i="119" s="1"/>
  <c r="W814" i="119" s="1"/>
  <c r="V814" i="119" s="1"/>
  <c r="U814" i="119" s="1"/>
  <c r="T814" i="119" s="1"/>
  <c r="S814" i="119" s="1"/>
  <c r="R814" i="119" s="1"/>
  <c r="Q814" i="119" s="1"/>
  <c r="P814" i="119" s="1"/>
  <c r="AK65" i="119"/>
  <c r="AK853" i="119"/>
  <c r="AJ853" i="119" s="1"/>
  <c r="AI853" i="119" s="1"/>
  <c r="AH853" i="119" s="1"/>
  <c r="AG853" i="119" s="1"/>
  <c r="AF853" i="119" s="1"/>
  <c r="AM67" i="119"/>
  <c r="AL894" i="119"/>
  <c r="AK894" i="119" s="1"/>
  <c r="AJ894" i="119" s="1"/>
  <c r="AI894" i="119" s="1"/>
  <c r="AH894" i="119" s="1"/>
  <c r="AG894" i="119" s="1"/>
  <c r="AF894" i="119" s="1"/>
  <c r="AE894" i="119" s="1"/>
  <c r="AD894" i="119" s="1"/>
  <c r="AC894" i="119" s="1"/>
  <c r="AB894" i="119" s="1"/>
  <c r="AA894" i="119" s="1"/>
  <c r="Z894" i="119" s="1"/>
  <c r="AO69" i="119"/>
  <c r="AO1019" i="119"/>
  <c r="AN1019" i="119" s="1"/>
  <c r="AM1019" i="119" s="1"/>
  <c r="AL1019" i="119" s="1"/>
  <c r="AK1019" i="119" s="1"/>
  <c r="AJ1019" i="119" s="1"/>
  <c r="AI1019" i="119" s="1"/>
  <c r="AH1019" i="119" s="1"/>
  <c r="AN68" i="119"/>
  <c r="AN976" i="119"/>
  <c r="AM976" i="119" s="1"/>
  <c r="AL976" i="119" s="1"/>
  <c r="AK976" i="119" s="1"/>
  <c r="AJ976" i="119" s="1"/>
  <c r="AI976" i="119" s="1"/>
  <c r="AH976" i="119" s="1"/>
  <c r="AG976" i="119" s="1"/>
  <c r="AF976" i="119" s="1"/>
  <c r="AE976" i="119" s="1"/>
  <c r="AD976" i="119" s="1"/>
  <c r="AC976" i="119" s="1"/>
  <c r="AB976" i="119" s="1"/>
  <c r="AA976" i="119" s="1"/>
  <c r="AM935" i="119"/>
  <c r="AL935" i="119" s="1"/>
  <c r="AK935" i="119" s="1"/>
  <c r="AJ935" i="119" s="1"/>
  <c r="AI935" i="119" s="1"/>
  <c r="AH935" i="119" s="1"/>
  <c r="AG935" i="119" s="1"/>
  <c r="AF935" i="119" s="1"/>
  <c r="AE935" i="119" s="1"/>
  <c r="AD935" i="119" s="1"/>
  <c r="AC935" i="119" s="1"/>
  <c r="AB935" i="119" s="1"/>
  <c r="AA935" i="119" s="1"/>
  <c r="Z935" i="119" s="1"/>
  <c r="Y935" i="119" s="1"/>
  <c r="X935" i="119" s="1"/>
  <c r="W935" i="119" s="1"/>
  <c r="V935" i="119" s="1"/>
  <c r="U935" i="119" s="1"/>
  <c r="T935" i="119" s="1"/>
  <c r="AP70" i="119"/>
  <c r="AP1063" i="119"/>
  <c r="AO1063" i="119" s="1"/>
  <c r="AN1063" i="119" s="1"/>
  <c r="AM1063" i="119" s="1"/>
  <c r="AL1063" i="119" s="1"/>
  <c r="AK1063" i="119" s="1"/>
  <c r="AJ1063" i="119" s="1"/>
  <c r="AI1063" i="119" s="1"/>
  <c r="AQ71" i="119"/>
  <c r="AQ1108" i="119"/>
  <c r="AP1108" i="119" s="1"/>
  <c r="AO1108" i="119" s="1"/>
  <c r="AN1108" i="119" s="1"/>
  <c r="AM1108" i="119" s="1"/>
  <c r="AL1108" i="119" s="1"/>
  <c r="AK1108" i="119" s="1"/>
  <c r="AJ1108" i="119" s="1"/>
  <c r="AI1108" i="119" s="1"/>
  <c r="AH1108" i="119" s="1"/>
  <c r="AG1108" i="119" s="1"/>
  <c r="AF1108" i="119" s="1"/>
  <c r="AE1108" i="119" s="1"/>
  <c r="AD1108" i="119" s="1"/>
  <c r="AC1108" i="119" s="1"/>
  <c r="AB1108" i="119" s="1"/>
  <c r="AA1108" i="119" s="1"/>
  <c r="Z1108" i="119" s="1"/>
  <c r="Y1108" i="119" s="1"/>
  <c r="X1108" i="119" s="1"/>
  <c r="W1108" i="119" s="1"/>
  <c r="Z18" i="119"/>
  <c r="AA20" i="119"/>
  <c r="Z19" i="119"/>
  <c r="Z28" i="119" s="1"/>
  <c r="S703" i="119" l="1"/>
  <c r="R703" i="119" s="1"/>
  <c r="AB630" i="130"/>
  <c r="AA630" i="130" s="1"/>
  <c r="Z630" i="130" s="1"/>
  <c r="Y630" i="130" s="1"/>
  <c r="X630" i="130" s="1"/>
  <c r="W630" i="130" s="1"/>
  <c r="V630" i="130" s="1"/>
  <c r="U630" i="130" s="1"/>
  <c r="T630" i="130" s="1"/>
  <c r="S630" i="130" s="1"/>
  <c r="R630" i="130" s="1"/>
  <c r="Q630" i="130" s="1"/>
  <c r="P630" i="130" s="1"/>
  <c r="O630" i="130" s="1"/>
  <c r="N630" i="130" s="1"/>
  <c r="Z736" i="130"/>
  <c r="Y736" i="130" s="1"/>
  <c r="X736" i="130" s="1"/>
  <c r="W736" i="130" s="1"/>
  <c r="V736" i="130" s="1"/>
  <c r="U736" i="130" s="1"/>
  <c r="T736" i="130" s="1"/>
  <c r="S736" i="130" s="1"/>
  <c r="Z850" i="130"/>
  <c r="Z851" i="130"/>
  <c r="Y851" i="130" s="1"/>
  <c r="X851" i="130" s="1"/>
  <c r="W851" i="130" s="1"/>
  <c r="V851" i="130" s="1"/>
  <c r="U851" i="130" s="1"/>
  <c r="T851" i="130" s="1"/>
  <c r="S851" i="130" s="1"/>
  <c r="R851" i="130" s="1"/>
  <c r="Q851" i="130" s="1"/>
  <c r="P851" i="130" s="1"/>
  <c r="O851" i="130" s="1"/>
  <c r="Y775" i="130"/>
  <c r="X775" i="130" s="1"/>
  <c r="W775" i="130" s="1"/>
  <c r="V775" i="130" s="1"/>
  <c r="U775" i="130" s="1"/>
  <c r="T775" i="130" s="1"/>
  <c r="S775" i="130" s="1"/>
  <c r="R775" i="130" s="1"/>
  <c r="N598" i="130"/>
  <c r="M598" i="130" s="1"/>
  <c r="L598" i="130" s="1"/>
  <c r="K598" i="130" s="1"/>
  <c r="J598" i="130" s="1"/>
  <c r="I598" i="130" s="1"/>
  <c r="H598" i="130" s="1"/>
  <c r="G598" i="130" s="1"/>
  <c r="U566" i="130"/>
  <c r="T566" i="130" s="1"/>
  <c r="S566" i="130" s="1"/>
  <c r="R566" i="130" s="1"/>
  <c r="Q566" i="130" s="1"/>
  <c r="P566" i="130" s="1"/>
  <c r="O566" i="130" s="1"/>
  <c r="N566" i="130" s="1"/>
  <c r="M566" i="130" s="1"/>
  <c r="L566" i="130" s="1"/>
  <c r="K566" i="130" s="1"/>
  <c r="J566" i="130" s="1"/>
  <c r="I566" i="130" s="1"/>
  <c r="H566" i="130" s="1"/>
  <c r="G566" i="130" s="1"/>
  <c r="F566" i="130" s="1"/>
  <c r="U567" i="130"/>
  <c r="T567" i="130" s="1"/>
  <c r="S567" i="130" s="1"/>
  <c r="R567" i="130" s="1"/>
  <c r="Q567" i="130" s="1"/>
  <c r="P567" i="130" s="1"/>
  <c r="O567" i="130" s="1"/>
  <c r="N567" i="130" s="1"/>
  <c r="M567" i="130" s="1"/>
  <c r="L567" i="130" s="1"/>
  <c r="K567" i="130" s="1"/>
  <c r="J567" i="130" s="1"/>
  <c r="I567" i="130" s="1"/>
  <c r="H567" i="130" s="1"/>
  <c r="G567" i="130" s="1"/>
  <c r="U597" i="130"/>
  <c r="AD735" i="130"/>
  <c r="AC735" i="130" s="1"/>
  <c r="AB735" i="130" s="1"/>
  <c r="AA735" i="130" s="1"/>
  <c r="Z735" i="130" s="1"/>
  <c r="Y735" i="130" s="1"/>
  <c r="AD809" i="130"/>
  <c r="AD810" i="130"/>
  <c r="AC810" i="130" s="1"/>
  <c r="AB810" i="130" s="1"/>
  <c r="AA810" i="130" s="1"/>
  <c r="Z810" i="130" s="1"/>
  <c r="Y810" i="130" s="1"/>
  <c r="X810" i="130" s="1"/>
  <c r="W810" i="130" s="1"/>
  <c r="V810" i="130" s="1"/>
  <c r="U810" i="130" s="1"/>
  <c r="T810" i="130" s="1"/>
  <c r="S810" i="130" s="1"/>
  <c r="R810" i="130" s="1"/>
  <c r="Q810" i="130" s="1"/>
  <c r="P810" i="130" s="1"/>
  <c r="O810" i="130" s="1"/>
  <c r="N810" i="130" s="1"/>
  <c r="M810" i="130" s="1"/>
  <c r="L810" i="130" s="1"/>
  <c r="O631" i="130"/>
  <c r="O632" i="130"/>
  <c r="N632" i="130" s="1"/>
  <c r="M632" i="130" s="1"/>
  <c r="L632" i="130" s="1"/>
  <c r="K632" i="130" s="1"/>
  <c r="J632" i="130" s="1"/>
  <c r="I632" i="130" s="1"/>
  <c r="X773" i="130"/>
  <c r="AK60" i="130"/>
  <c r="AK848" i="130"/>
  <c r="AJ848" i="130" s="1"/>
  <c r="AI848" i="130" s="1"/>
  <c r="AH848" i="130" s="1"/>
  <c r="AE54" i="130"/>
  <c r="AE629" i="130"/>
  <c r="AD629" i="130" s="1"/>
  <c r="AC629" i="130" s="1"/>
  <c r="AB629" i="130" s="1"/>
  <c r="AA629" i="130" s="1"/>
  <c r="Z629" i="130" s="1"/>
  <c r="Y629" i="130" s="1"/>
  <c r="X629" i="130" s="1"/>
  <c r="W629" i="130" s="1"/>
  <c r="V629" i="130" s="1"/>
  <c r="U629" i="130" s="1"/>
  <c r="T629" i="130" s="1"/>
  <c r="S629" i="130" s="1"/>
  <c r="R629" i="130" s="1"/>
  <c r="Q629" i="130" s="1"/>
  <c r="P629" i="130" s="1"/>
  <c r="O629" i="130" s="1"/>
  <c r="N629" i="130" s="1"/>
  <c r="M629" i="130" s="1"/>
  <c r="R700" i="130"/>
  <c r="Q700" i="130" s="1"/>
  <c r="P700" i="130" s="1"/>
  <c r="O700" i="130" s="1"/>
  <c r="N700" i="130" s="1"/>
  <c r="M700" i="130" s="1"/>
  <c r="L700" i="130" s="1"/>
  <c r="K700" i="130" s="1"/>
  <c r="J700" i="130" s="1"/>
  <c r="J666" i="130"/>
  <c r="I665" i="130" s="1"/>
  <c r="AD53" i="130"/>
  <c r="AD595" i="130" s="1"/>
  <c r="AC595" i="130" s="1"/>
  <c r="AB595" i="130" s="1"/>
  <c r="AA595" i="130" s="1"/>
  <c r="Z595" i="130" s="1"/>
  <c r="Y595" i="130" s="1"/>
  <c r="X595" i="130" s="1"/>
  <c r="W595" i="130" s="1"/>
  <c r="V595" i="130" s="1"/>
  <c r="U595" i="130" s="1"/>
  <c r="AD596" i="130"/>
  <c r="AC596" i="130" s="1"/>
  <c r="AB596" i="130" s="1"/>
  <c r="AA596" i="130" s="1"/>
  <c r="Z596" i="130" s="1"/>
  <c r="Y596" i="130" s="1"/>
  <c r="X596" i="130" s="1"/>
  <c r="W596" i="130" s="1"/>
  <c r="V596" i="130" s="1"/>
  <c r="U596" i="130" s="1"/>
  <c r="Q775" i="130"/>
  <c r="Q776" i="130"/>
  <c r="P776" i="130" s="1"/>
  <c r="O776" i="130" s="1"/>
  <c r="P505" i="130"/>
  <c r="O505" i="130" s="1"/>
  <c r="N505" i="130" s="1"/>
  <c r="M505" i="130" s="1"/>
  <c r="L505" i="130" s="1"/>
  <c r="K505" i="130" s="1"/>
  <c r="J505" i="130" s="1"/>
  <c r="I505" i="130" s="1"/>
  <c r="H505" i="130" s="1"/>
  <c r="G505" i="130" s="1"/>
  <c r="F505" i="130" s="1"/>
  <c r="E505" i="130" s="1"/>
  <c r="AB564" i="130"/>
  <c r="AA564" i="130" s="1"/>
  <c r="Z564" i="130" s="1"/>
  <c r="Y564" i="130" s="1"/>
  <c r="X564" i="130" s="1"/>
  <c r="W564" i="130" s="1"/>
  <c r="V564" i="130" s="1"/>
  <c r="U564" i="130" s="1"/>
  <c r="T564" i="130" s="1"/>
  <c r="Y774" i="130"/>
  <c r="AF55" i="130"/>
  <c r="AF663" i="130"/>
  <c r="AF699" i="130"/>
  <c r="AG56" i="130"/>
  <c r="AG698" i="130"/>
  <c r="AF698" i="130" s="1"/>
  <c r="AH771" i="130"/>
  <c r="AH772" i="130"/>
  <c r="AG772" i="130" s="1"/>
  <c r="AF772" i="130" s="1"/>
  <c r="AE772" i="130" s="1"/>
  <c r="AD772" i="130" s="1"/>
  <c r="AC772" i="130" s="1"/>
  <c r="AB772" i="130" s="1"/>
  <c r="AA772" i="130" s="1"/>
  <c r="Z772" i="130" s="1"/>
  <c r="Y772" i="130" s="1"/>
  <c r="X772" i="130" s="1"/>
  <c r="W772" i="130" s="1"/>
  <c r="Y849" i="130"/>
  <c r="AJ59" i="130"/>
  <c r="AJ809" i="130"/>
  <c r="AI809" i="130" s="1"/>
  <c r="AH809" i="130" s="1"/>
  <c r="AG809" i="130" s="1"/>
  <c r="AF809" i="130" s="1"/>
  <c r="AE809" i="130" s="1"/>
  <c r="AH57" i="130"/>
  <c r="AH734" i="130"/>
  <c r="AG734" i="130" s="1"/>
  <c r="AF734" i="130" s="1"/>
  <c r="AE734" i="130" s="1"/>
  <c r="AD734" i="130" s="1"/>
  <c r="AC734" i="130" s="1"/>
  <c r="AB734" i="130" s="1"/>
  <c r="AA734" i="130" s="1"/>
  <c r="Z734" i="130" s="1"/>
  <c r="AE663" i="130"/>
  <c r="AE664" i="130"/>
  <c r="S738" i="130"/>
  <c r="R738" i="130" s="1"/>
  <c r="Q738" i="130" s="1"/>
  <c r="P738" i="130" s="1"/>
  <c r="O738" i="130" s="1"/>
  <c r="N738" i="130" s="1"/>
  <c r="M738" i="130" s="1"/>
  <c r="AI58" i="130"/>
  <c r="AI771" i="130"/>
  <c r="S737" i="130"/>
  <c r="R737" i="130" s="1"/>
  <c r="Q737" i="130" s="1"/>
  <c r="P737" i="130" s="1"/>
  <c r="O737" i="130" s="1"/>
  <c r="N737" i="130" s="1"/>
  <c r="M737" i="130" s="1"/>
  <c r="L737" i="130" s="1"/>
  <c r="D3611" i="132"/>
  <c r="G3612" i="132"/>
  <c r="D3794" i="132"/>
  <c r="G3795" i="132"/>
  <c r="C3903" i="132"/>
  <c r="AG19" i="130"/>
  <c r="AG28" i="130" s="1"/>
  <c r="AH20" i="130"/>
  <c r="AH40" i="130" s="1"/>
  <c r="AG51" i="130"/>
  <c r="AG1141" i="130" s="1"/>
  <c r="AG1205" i="130" s="1"/>
  <c r="AG18" i="130"/>
  <c r="AF41" i="130"/>
  <c r="AF42" i="130" s="1"/>
  <c r="AF50" i="130"/>
  <c r="AI660" i="130" s="1"/>
  <c r="U668" i="119"/>
  <c r="T668" i="119" s="1"/>
  <c r="S668" i="119" s="1"/>
  <c r="R668" i="119" s="1"/>
  <c r="Q668" i="119" s="1"/>
  <c r="P668" i="119" s="1"/>
  <c r="O668" i="119" s="1"/>
  <c r="N668" i="119" s="1"/>
  <c r="M668" i="119" s="1"/>
  <c r="L668" i="119" s="1"/>
  <c r="AA51" i="119"/>
  <c r="AA1141" i="119" s="1"/>
  <c r="AA1205" i="119" s="1"/>
  <c r="AA23" i="119"/>
  <c r="Y894" i="119"/>
  <c r="X894" i="119" s="1"/>
  <c r="W894" i="119" s="1"/>
  <c r="V894" i="119" s="1"/>
  <c r="U894" i="119" s="1"/>
  <c r="T894" i="119" s="1"/>
  <c r="S894" i="119" s="1"/>
  <c r="Q703" i="119"/>
  <c r="P703" i="119" s="1"/>
  <c r="O703" i="119" s="1"/>
  <c r="N703" i="119" s="1"/>
  <c r="M703" i="119" s="1"/>
  <c r="AG1019" i="119"/>
  <c r="AF1019" i="119" s="1"/>
  <c r="AE1019" i="119" s="1"/>
  <c r="AD1019" i="119" s="1"/>
  <c r="AC1019" i="119" s="1"/>
  <c r="AB1019" i="119" s="1"/>
  <c r="AA1019" i="119" s="1"/>
  <c r="Z1019" i="119" s="1"/>
  <c r="Y1019" i="119" s="1"/>
  <c r="X1019" i="119" s="1"/>
  <c r="W1019" i="119" s="1"/>
  <c r="V1019" i="119" s="1"/>
  <c r="U1019" i="119" s="1"/>
  <c r="V569" i="119"/>
  <c r="U569" i="119" s="1"/>
  <c r="T569" i="119" s="1"/>
  <c r="S569" i="119" s="1"/>
  <c r="R569" i="119" s="1"/>
  <c r="Q569" i="119" s="1"/>
  <c r="P569" i="119" s="1"/>
  <c r="O569" i="119" s="1"/>
  <c r="N569" i="119" s="1"/>
  <c r="M569" i="119" s="1"/>
  <c r="L569" i="119" s="1"/>
  <c r="K569" i="119" s="1"/>
  <c r="J569" i="119" s="1"/>
  <c r="I569" i="119" s="1"/>
  <c r="Z634" i="119"/>
  <c r="Y634" i="119" s="1"/>
  <c r="X634" i="119" s="1"/>
  <c r="W634" i="119" s="1"/>
  <c r="V634" i="119" s="1"/>
  <c r="U634" i="119" s="1"/>
  <c r="T634" i="119" s="1"/>
  <c r="S634" i="119" s="1"/>
  <c r="R634" i="119" s="1"/>
  <c r="Q634" i="119" s="1"/>
  <c r="P634" i="119" s="1"/>
  <c r="O634" i="119" s="1"/>
  <c r="N634" i="119" s="1"/>
  <c r="M634" i="119" s="1"/>
  <c r="L634" i="119" s="1"/>
  <c r="K634" i="119" s="1"/>
  <c r="X538" i="119"/>
  <c r="W538" i="119" s="1"/>
  <c r="V538" i="119" s="1"/>
  <c r="U538" i="119" s="1"/>
  <c r="T538" i="119" s="1"/>
  <c r="S538" i="119" s="1"/>
  <c r="R538" i="119" s="1"/>
  <c r="Q538" i="119" s="1"/>
  <c r="P538" i="119" s="1"/>
  <c r="O538" i="119" s="1"/>
  <c r="N538" i="119" s="1"/>
  <c r="M538" i="119" s="1"/>
  <c r="L538" i="119" s="1"/>
  <c r="K538" i="119" s="1"/>
  <c r="J538" i="119" s="1"/>
  <c r="I538" i="119" s="1"/>
  <c r="H538" i="119" s="1"/>
  <c r="X450" i="119"/>
  <c r="W450" i="119" s="1"/>
  <c r="V450" i="119" s="1"/>
  <c r="U450" i="119" s="1"/>
  <c r="T450" i="119" s="1"/>
  <c r="S450" i="119" s="1"/>
  <c r="R450" i="119" s="1"/>
  <c r="Q450" i="119" s="1"/>
  <c r="P450" i="119" s="1"/>
  <c r="O450" i="119" s="1"/>
  <c r="N450" i="119" s="1"/>
  <c r="M450" i="119" s="1"/>
  <c r="L450" i="119" s="1"/>
  <c r="K450" i="119" s="1"/>
  <c r="J450" i="119" s="1"/>
  <c r="I450" i="119" s="1"/>
  <c r="H450" i="119" s="1"/>
  <c r="G450" i="119" s="1"/>
  <c r="F450" i="119" s="1"/>
  <c r="E450" i="119" s="1"/>
  <c r="AH1063" i="119"/>
  <c r="AG1063" i="119" s="1"/>
  <c r="AF1063" i="119" s="1"/>
  <c r="AE1063" i="119" s="1"/>
  <c r="AD1063" i="119" s="1"/>
  <c r="AC1063" i="119" s="1"/>
  <c r="AB1063" i="119" s="1"/>
  <c r="AA1063" i="119" s="1"/>
  <c r="Z1063" i="119" s="1"/>
  <c r="Y1063" i="119" s="1"/>
  <c r="X1063" i="119" s="1"/>
  <c r="W1063" i="119" s="1"/>
  <c r="V1063" i="119" s="1"/>
  <c r="Y479" i="119"/>
  <c r="X479" i="119" s="1"/>
  <c r="W479" i="119" s="1"/>
  <c r="V479" i="119" s="1"/>
  <c r="U479" i="119" s="1"/>
  <c r="T479" i="119" s="1"/>
  <c r="S479" i="119" s="1"/>
  <c r="R479" i="119" s="1"/>
  <c r="Q479" i="119" s="1"/>
  <c r="P479" i="119" s="1"/>
  <c r="O479" i="119" s="1"/>
  <c r="N479" i="119" s="1"/>
  <c r="M479" i="119" s="1"/>
  <c r="L479" i="119" s="1"/>
  <c r="K479" i="119" s="1"/>
  <c r="J479" i="119" s="1"/>
  <c r="I479" i="119" s="1"/>
  <c r="H479" i="119" s="1"/>
  <c r="G479" i="119" s="1"/>
  <c r="F479" i="119" s="1"/>
  <c r="Z53" i="119"/>
  <c r="Z477" i="119" s="1"/>
  <c r="Z478" i="119"/>
  <c r="Y478" i="119" s="1"/>
  <c r="AA54" i="119"/>
  <c r="AA507" i="119"/>
  <c r="Z507" i="119" s="1"/>
  <c r="Y507" i="119" s="1"/>
  <c r="X507" i="119" s="1"/>
  <c r="W507" i="119" s="1"/>
  <c r="V507" i="119" s="1"/>
  <c r="U507" i="119" s="1"/>
  <c r="T507" i="119" s="1"/>
  <c r="S507" i="119" s="1"/>
  <c r="R507" i="119" s="1"/>
  <c r="Q507" i="119" s="1"/>
  <c r="P507" i="119" s="1"/>
  <c r="O507" i="119" s="1"/>
  <c r="N507" i="119" s="1"/>
  <c r="M507" i="119" s="1"/>
  <c r="L507" i="119" s="1"/>
  <c r="K507" i="119" s="1"/>
  <c r="J507" i="119" s="1"/>
  <c r="I507" i="119" s="1"/>
  <c r="H507" i="119" s="1"/>
  <c r="G507" i="119" s="1"/>
  <c r="F507" i="119" s="1"/>
  <c r="AA739" i="119"/>
  <c r="Z739" i="119" s="1"/>
  <c r="Y739" i="119" s="1"/>
  <c r="X739" i="119" s="1"/>
  <c r="W739" i="119" s="1"/>
  <c r="V739" i="119" s="1"/>
  <c r="U739" i="119" s="1"/>
  <c r="T739" i="119" s="1"/>
  <c r="S739" i="119" s="1"/>
  <c r="R739" i="119" s="1"/>
  <c r="Q739" i="119" s="1"/>
  <c r="P739" i="119" s="1"/>
  <c r="O739" i="119" s="1"/>
  <c r="N739" i="119" s="1"/>
  <c r="AB55" i="119"/>
  <c r="AB537" i="119"/>
  <c r="AA537" i="119" s="1"/>
  <c r="Z537" i="119" s="1"/>
  <c r="Y537" i="119" s="1"/>
  <c r="X537" i="119" s="1"/>
  <c r="AC56" i="119"/>
  <c r="AC568" i="119"/>
  <c r="AD57" i="119"/>
  <c r="AD600" i="119"/>
  <c r="AC600" i="119" s="1"/>
  <c r="AB600" i="119" s="1"/>
  <c r="AA600" i="119" s="1"/>
  <c r="Z600" i="119" s="1"/>
  <c r="Y600" i="119" s="1"/>
  <c r="X600" i="119" s="1"/>
  <c r="W600" i="119" s="1"/>
  <c r="V600" i="119" s="1"/>
  <c r="U600" i="119" s="1"/>
  <c r="T600" i="119" s="1"/>
  <c r="S600" i="119" s="1"/>
  <c r="R600" i="119" s="1"/>
  <c r="Q600" i="119" s="1"/>
  <c r="P600" i="119" s="1"/>
  <c r="O600" i="119" s="1"/>
  <c r="N600" i="119" s="1"/>
  <c r="M600" i="119" s="1"/>
  <c r="L600" i="119" s="1"/>
  <c r="K600" i="119" s="1"/>
  <c r="J600" i="119" s="1"/>
  <c r="I600" i="119" s="1"/>
  <c r="AE58" i="119"/>
  <c r="AE633" i="119"/>
  <c r="AD633" i="119" s="1"/>
  <c r="AC633" i="119" s="1"/>
  <c r="AB633" i="119" s="1"/>
  <c r="AA633" i="119" s="1"/>
  <c r="Z633" i="119" s="1"/>
  <c r="AF59" i="119"/>
  <c r="AF667" i="119"/>
  <c r="AE667" i="119" s="1"/>
  <c r="AD667" i="119" s="1"/>
  <c r="AC667" i="119" s="1"/>
  <c r="AB667" i="119" s="1"/>
  <c r="AA667" i="119" s="1"/>
  <c r="Z667" i="119" s="1"/>
  <c r="Y667" i="119" s="1"/>
  <c r="X667" i="119" s="1"/>
  <c r="W667" i="119" s="1"/>
  <c r="V667" i="119" s="1"/>
  <c r="U667" i="119" s="1"/>
  <c r="AE853" i="119"/>
  <c r="AD853" i="119" s="1"/>
  <c r="AC853" i="119" s="1"/>
  <c r="AB853" i="119" s="1"/>
  <c r="AA853" i="119" s="1"/>
  <c r="Z853" i="119" s="1"/>
  <c r="Y853" i="119" s="1"/>
  <c r="X853" i="119" s="1"/>
  <c r="W853" i="119" s="1"/>
  <c r="V853" i="119" s="1"/>
  <c r="U853" i="119" s="1"/>
  <c r="T853" i="119" s="1"/>
  <c r="S853" i="119" s="1"/>
  <c r="R853" i="119" s="1"/>
  <c r="Q853" i="119" s="1"/>
  <c r="AG60" i="119"/>
  <c r="AG702" i="119"/>
  <c r="AF702" i="119" s="1"/>
  <c r="AE702" i="119" s="1"/>
  <c r="AD702" i="119" s="1"/>
  <c r="AC702" i="119" s="1"/>
  <c r="AB702" i="119" s="1"/>
  <c r="AA702" i="119" s="1"/>
  <c r="Z702" i="119" s="1"/>
  <c r="Y702" i="119" s="1"/>
  <c r="X702" i="119" s="1"/>
  <c r="W702" i="119" s="1"/>
  <c r="V702" i="119" s="1"/>
  <c r="U702" i="119" s="1"/>
  <c r="T702" i="119" s="1"/>
  <c r="S702" i="119" s="1"/>
  <c r="R702" i="119" s="1"/>
  <c r="Q702" i="119" s="1"/>
  <c r="AA977" i="119"/>
  <c r="Z977" i="119" s="1"/>
  <c r="Y977" i="119" s="1"/>
  <c r="X977" i="119" s="1"/>
  <c r="W977" i="119" s="1"/>
  <c r="V977" i="119" s="1"/>
  <c r="U977" i="119" s="1"/>
  <c r="AG776" i="119"/>
  <c r="AF776" i="119" s="1"/>
  <c r="AE776" i="119" s="1"/>
  <c r="AD776" i="119" s="1"/>
  <c r="AC776" i="119" s="1"/>
  <c r="AB776" i="119" s="1"/>
  <c r="AA776" i="119" s="1"/>
  <c r="Z776" i="119" s="1"/>
  <c r="Y776" i="119" s="1"/>
  <c r="X776" i="119" s="1"/>
  <c r="W776" i="119" s="1"/>
  <c r="V776" i="119" s="1"/>
  <c r="U776" i="119" s="1"/>
  <c r="T776" i="119" s="1"/>
  <c r="S776" i="119" s="1"/>
  <c r="R776" i="119" s="1"/>
  <c r="Q776" i="119" s="1"/>
  <c r="P776" i="119" s="1"/>
  <c r="O776" i="119" s="1"/>
  <c r="AH61" i="119"/>
  <c r="AH738" i="119"/>
  <c r="AG738" i="119" s="1"/>
  <c r="AF738" i="119" s="1"/>
  <c r="AE738" i="119" s="1"/>
  <c r="AD738" i="119" s="1"/>
  <c r="AC738" i="119" s="1"/>
  <c r="AB738" i="119" s="1"/>
  <c r="AA738" i="119" s="1"/>
  <c r="AI62" i="119"/>
  <c r="AI775" i="119"/>
  <c r="AH775" i="119" s="1"/>
  <c r="AG775" i="119" s="1"/>
  <c r="AJ63" i="119"/>
  <c r="AJ813" i="119"/>
  <c r="AI813" i="119" s="1"/>
  <c r="AH813" i="119" s="1"/>
  <c r="AG813" i="119" s="1"/>
  <c r="AF813" i="119" s="1"/>
  <c r="AE813" i="119" s="1"/>
  <c r="AD813" i="119" s="1"/>
  <c r="AC813" i="119" s="1"/>
  <c r="AB813" i="119" s="1"/>
  <c r="AA813" i="119" s="1"/>
  <c r="Z813" i="119" s="1"/>
  <c r="Y813" i="119" s="1"/>
  <c r="X813" i="119" s="1"/>
  <c r="W813" i="119" s="1"/>
  <c r="V813" i="119" s="1"/>
  <c r="U813" i="119" s="1"/>
  <c r="T813" i="119" s="1"/>
  <c r="S813" i="119" s="1"/>
  <c r="R813" i="119" s="1"/>
  <c r="Q813" i="119" s="1"/>
  <c r="P813" i="119" s="1"/>
  <c r="O813" i="119" s="1"/>
  <c r="AK64" i="119"/>
  <c r="AK852" i="119"/>
  <c r="AJ852" i="119" s="1"/>
  <c r="AI852" i="119" s="1"/>
  <c r="AH852" i="119" s="1"/>
  <c r="AG852" i="119" s="1"/>
  <c r="AF852" i="119" s="1"/>
  <c r="AE852" i="119" s="1"/>
  <c r="AM66" i="119"/>
  <c r="AL893" i="119"/>
  <c r="AK893" i="119" s="1"/>
  <c r="AJ893" i="119" s="1"/>
  <c r="AI893" i="119" s="1"/>
  <c r="AH893" i="119" s="1"/>
  <c r="AG893" i="119" s="1"/>
  <c r="AF893" i="119" s="1"/>
  <c r="AE893" i="119" s="1"/>
  <c r="AD893" i="119" s="1"/>
  <c r="AC893" i="119" s="1"/>
  <c r="AB893" i="119" s="1"/>
  <c r="AA893" i="119" s="1"/>
  <c r="Z893" i="119" s="1"/>
  <c r="Y893" i="119" s="1"/>
  <c r="AN67" i="119"/>
  <c r="AN975" i="119"/>
  <c r="AM975" i="119" s="1"/>
  <c r="AL975" i="119" s="1"/>
  <c r="AK975" i="119" s="1"/>
  <c r="AJ975" i="119" s="1"/>
  <c r="AI975" i="119" s="1"/>
  <c r="AH975" i="119" s="1"/>
  <c r="AG975" i="119" s="1"/>
  <c r="AF975" i="119" s="1"/>
  <c r="AE975" i="119" s="1"/>
  <c r="AD975" i="119" s="1"/>
  <c r="AC975" i="119" s="1"/>
  <c r="AB975" i="119" s="1"/>
  <c r="AA975" i="119" s="1"/>
  <c r="Z975" i="119" s="1"/>
  <c r="AM934" i="119"/>
  <c r="AL934" i="119" s="1"/>
  <c r="AK934" i="119" s="1"/>
  <c r="AJ934" i="119" s="1"/>
  <c r="AI934" i="119" s="1"/>
  <c r="AH934" i="119" s="1"/>
  <c r="AG934" i="119" s="1"/>
  <c r="AF934" i="119" s="1"/>
  <c r="AE934" i="119" s="1"/>
  <c r="AD934" i="119" s="1"/>
  <c r="AC934" i="119" s="1"/>
  <c r="AB934" i="119" s="1"/>
  <c r="AA934" i="119" s="1"/>
  <c r="Z934" i="119" s="1"/>
  <c r="Y934" i="119" s="1"/>
  <c r="X934" i="119" s="1"/>
  <c r="W934" i="119" s="1"/>
  <c r="V934" i="119" s="1"/>
  <c r="U934" i="119" s="1"/>
  <c r="T934" i="119" s="1"/>
  <c r="S934" i="119" s="1"/>
  <c r="AO68" i="119"/>
  <c r="AO1018" i="119"/>
  <c r="AN1018" i="119" s="1"/>
  <c r="AM1018" i="119" s="1"/>
  <c r="AL1018" i="119" s="1"/>
  <c r="AK1018" i="119" s="1"/>
  <c r="AJ1018" i="119" s="1"/>
  <c r="AI1018" i="119" s="1"/>
  <c r="AH1018" i="119" s="1"/>
  <c r="AG1018" i="119" s="1"/>
  <c r="AP69" i="119"/>
  <c r="AP1062" i="119"/>
  <c r="AO1062" i="119" s="1"/>
  <c r="AN1062" i="119" s="1"/>
  <c r="AM1062" i="119" s="1"/>
  <c r="AL1062" i="119" s="1"/>
  <c r="AK1062" i="119" s="1"/>
  <c r="AJ1062" i="119" s="1"/>
  <c r="AI1062" i="119" s="1"/>
  <c r="AH1062" i="119" s="1"/>
  <c r="AQ70" i="119"/>
  <c r="AQ1107" i="119"/>
  <c r="AP1107" i="119" s="1"/>
  <c r="AO1107" i="119" s="1"/>
  <c r="AN1107" i="119" s="1"/>
  <c r="AM1107" i="119" s="1"/>
  <c r="AL1107" i="119" s="1"/>
  <c r="AK1107" i="119" s="1"/>
  <c r="AJ1107" i="119" s="1"/>
  <c r="AI1107" i="119" s="1"/>
  <c r="AH1107" i="119" s="1"/>
  <c r="AG1107" i="119" s="1"/>
  <c r="AF1107" i="119" s="1"/>
  <c r="AE1107" i="119" s="1"/>
  <c r="AD1107" i="119" s="1"/>
  <c r="AC1107" i="119" s="1"/>
  <c r="AB1107" i="119" s="1"/>
  <c r="AA1107" i="119" s="1"/>
  <c r="Z1107" i="119" s="1"/>
  <c r="Y1107" i="119" s="1"/>
  <c r="X1107" i="119" s="1"/>
  <c r="W1107" i="119" s="1"/>
  <c r="V1107" i="119" s="1"/>
  <c r="AA18" i="119"/>
  <c r="AA19" i="119"/>
  <c r="AA28" i="119" s="1"/>
  <c r="AB20" i="119"/>
  <c r="P702" i="119" l="1"/>
  <c r="O702" i="119" s="1"/>
  <c r="N702" i="119" s="1"/>
  <c r="M702" i="119" s="1"/>
  <c r="L702" i="119" s="1"/>
  <c r="X893" i="119"/>
  <c r="W893" i="119" s="1"/>
  <c r="V893" i="119" s="1"/>
  <c r="U893" i="119" s="1"/>
  <c r="T893" i="119" s="1"/>
  <c r="S893" i="119" s="1"/>
  <c r="R893" i="119" s="1"/>
  <c r="T667" i="119"/>
  <c r="S667" i="119" s="1"/>
  <c r="R667" i="119" s="1"/>
  <c r="Q667" i="119" s="1"/>
  <c r="P667" i="119" s="1"/>
  <c r="O667" i="119" s="1"/>
  <c r="N667" i="119" s="1"/>
  <c r="M667" i="119" s="1"/>
  <c r="L667" i="119" s="1"/>
  <c r="K667" i="119" s="1"/>
  <c r="X735" i="130"/>
  <c r="T596" i="130"/>
  <c r="T597" i="130"/>
  <c r="S597" i="130" s="1"/>
  <c r="R597" i="130" s="1"/>
  <c r="Q597" i="130" s="1"/>
  <c r="P597" i="130" s="1"/>
  <c r="O597" i="130" s="1"/>
  <c r="N597" i="130" s="1"/>
  <c r="M597" i="130" s="1"/>
  <c r="L597" i="130" s="1"/>
  <c r="K597" i="130" s="1"/>
  <c r="J597" i="130" s="1"/>
  <c r="I597" i="130" s="1"/>
  <c r="H597" i="130" s="1"/>
  <c r="G597" i="130" s="1"/>
  <c r="F597" i="130" s="1"/>
  <c r="T595" i="130"/>
  <c r="S595" i="130" s="1"/>
  <c r="AH56" i="130"/>
  <c r="AH733" i="130"/>
  <c r="AG733" i="130" s="1"/>
  <c r="AF733" i="130" s="1"/>
  <c r="AE733" i="130" s="1"/>
  <c r="AD733" i="130" s="1"/>
  <c r="AC733" i="130" s="1"/>
  <c r="AB733" i="130" s="1"/>
  <c r="AA733" i="130" s="1"/>
  <c r="Z733" i="130" s="1"/>
  <c r="Y733" i="130" s="1"/>
  <c r="X733" i="130" s="1"/>
  <c r="AE53" i="130"/>
  <c r="AE627" i="130" s="1"/>
  <c r="AE628" i="130"/>
  <c r="AD628" i="130" s="1"/>
  <c r="AC628" i="130" s="1"/>
  <c r="AB628" i="130" s="1"/>
  <c r="AA628" i="130" s="1"/>
  <c r="Z628" i="130" s="1"/>
  <c r="Y628" i="130" s="1"/>
  <c r="X628" i="130" s="1"/>
  <c r="W628" i="130" s="1"/>
  <c r="V628" i="130" s="1"/>
  <c r="U628" i="130" s="1"/>
  <c r="T628" i="130" s="1"/>
  <c r="S628" i="130" s="1"/>
  <c r="R628" i="130" s="1"/>
  <c r="Q628" i="130" s="1"/>
  <c r="P628" i="130" s="1"/>
  <c r="O628" i="130" s="1"/>
  <c r="N628" i="130" s="1"/>
  <c r="M628" i="130" s="1"/>
  <c r="L628" i="130" s="1"/>
  <c r="Y734" i="130"/>
  <c r="X734" i="130" s="1"/>
  <c r="AG55" i="130"/>
  <c r="AG697" i="130"/>
  <c r="AF697" i="130" s="1"/>
  <c r="AE697" i="130" s="1"/>
  <c r="AD697" i="130" s="1"/>
  <c r="AK59" i="130"/>
  <c r="AK847" i="130"/>
  <c r="AJ847" i="130" s="1"/>
  <c r="Y850" i="130"/>
  <c r="X850" i="130" s="1"/>
  <c r="W850" i="130" s="1"/>
  <c r="V850" i="130" s="1"/>
  <c r="U850" i="130" s="1"/>
  <c r="T850" i="130" s="1"/>
  <c r="S850" i="130" s="1"/>
  <c r="R850" i="130" s="1"/>
  <c r="Q850" i="130" s="1"/>
  <c r="P850" i="130" s="1"/>
  <c r="O850" i="130" s="1"/>
  <c r="N850" i="130" s="1"/>
  <c r="R736" i="130"/>
  <c r="Q736" i="130" s="1"/>
  <c r="P736" i="130" s="1"/>
  <c r="O736" i="130" s="1"/>
  <c r="N736" i="130" s="1"/>
  <c r="M736" i="130" s="1"/>
  <c r="L736" i="130" s="1"/>
  <c r="K736" i="130" s="1"/>
  <c r="AG771" i="130"/>
  <c r="AF771" i="130" s="1"/>
  <c r="AE771" i="130" s="1"/>
  <c r="AD771" i="130" s="1"/>
  <c r="AI57" i="130"/>
  <c r="AI770" i="130"/>
  <c r="AH770" i="130" s="1"/>
  <c r="AG770" i="130" s="1"/>
  <c r="AF770" i="130" s="1"/>
  <c r="AE770" i="130" s="1"/>
  <c r="AD770" i="130" s="1"/>
  <c r="AC809" i="130"/>
  <c r="AB809" i="130" s="1"/>
  <c r="AA809" i="130" s="1"/>
  <c r="Z809" i="130" s="1"/>
  <c r="Y809" i="130" s="1"/>
  <c r="X809" i="130" s="1"/>
  <c r="W809" i="130" s="1"/>
  <c r="V809" i="130" s="1"/>
  <c r="U809" i="130" s="1"/>
  <c r="T809" i="130" s="1"/>
  <c r="S809" i="130" s="1"/>
  <c r="R809" i="130" s="1"/>
  <c r="Q809" i="130" s="1"/>
  <c r="P809" i="130" s="1"/>
  <c r="O809" i="130" s="1"/>
  <c r="N809" i="130" s="1"/>
  <c r="M809" i="130" s="1"/>
  <c r="L809" i="130" s="1"/>
  <c r="K809" i="130" s="1"/>
  <c r="AJ58" i="130"/>
  <c r="AJ808" i="130"/>
  <c r="AI808" i="130" s="1"/>
  <c r="AH808" i="130" s="1"/>
  <c r="AG808" i="130" s="1"/>
  <c r="AF808" i="130" s="1"/>
  <c r="AE808" i="130" s="1"/>
  <c r="AD808" i="130" s="1"/>
  <c r="AC808" i="130" s="1"/>
  <c r="AB808" i="130" s="1"/>
  <c r="AA808" i="130" s="1"/>
  <c r="Z808" i="130" s="1"/>
  <c r="Y808" i="130" s="1"/>
  <c r="X808" i="130" s="1"/>
  <c r="W808" i="130" s="1"/>
  <c r="V808" i="130" s="1"/>
  <c r="U808" i="130" s="1"/>
  <c r="T808" i="130" s="1"/>
  <c r="S808" i="130" s="1"/>
  <c r="R808" i="130" s="1"/>
  <c r="Q808" i="130" s="1"/>
  <c r="P808" i="130" s="1"/>
  <c r="O808" i="130" s="1"/>
  <c r="N808" i="130" s="1"/>
  <c r="M808" i="130" s="1"/>
  <c r="L808" i="130" s="1"/>
  <c r="K808" i="130" s="1"/>
  <c r="J808" i="130" s="1"/>
  <c r="T565" i="130"/>
  <c r="S565" i="130" s="1"/>
  <c r="R565" i="130" s="1"/>
  <c r="Q565" i="130" s="1"/>
  <c r="P565" i="130" s="1"/>
  <c r="O565" i="130" s="1"/>
  <c r="N565" i="130" s="1"/>
  <c r="M565" i="130" s="1"/>
  <c r="L565" i="130" s="1"/>
  <c r="K565" i="130" s="1"/>
  <c r="J565" i="130" s="1"/>
  <c r="I565" i="130" s="1"/>
  <c r="H565" i="130" s="1"/>
  <c r="G565" i="130" s="1"/>
  <c r="F565" i="130" s="1"/>
  <c r="E565" i="130" s="1"/>
  <c r="AE698" i="130"/>
  <c r="AE699" i="130"/>
  <c r="AD699" i="130" s="1"/>
  <c r="AC699" i="130" s="1"/>
  <c r="AB699" i="130" s="1"/>
  <c r="AA699" i="130" s="1"/>
  <c r="Z699" i="130" s="1"/>
  <c r="Y699" i="130" s="1"/>
  <c r="X699" i="130" s="1"/>
  <c r="W699" i="130" s="1"/>
  <c r="V699" i="130" s="1"/>
  <c r="U699" i="130" s="1"/>
  <c r="T699" i="130" s="1"/>
  <c r="S699" i="130" s="1"/>
  <c r="R699" i="130" s="1"/>
  <c r="Q699" i="130" s="1"/>
  <c r="P699" i="130" s="1"/>
  <c r="O699" i="130" s="1"/>
  <c r="N699" i="130" s="1"/>
  <c r="M699" i="130" s="1"/>
  <c r="L699" i="130" s="1"/>
  <c r="K699" i="130" s="1"/>
  <c r="J699" i="130" s="1"/>
  <c r="I699" i="130" s="1"/>
  <c r="AG848" i="130"/>
  <c r="AF848" i="130" s="1"/>
  <c r="AE848" i="130" s="1"/>
  <c r="AD848" i="130" s="1"/>
  <c r="AC848" i="130" s="1"/>
  <c r="AB848" i="130" s="1"/>
  <c r="AA848" i="130" s="1"/>
  <c r="Z848" i="130" s="1"/>
  <c r="Y848" i="130" s="1"/>
  <c r="X848" i="130" s="1"/>
  <c r="X774" i="130"/>
  <c r="W774" i="130" s="1"/>
  <c r="V774" i="130" s="1"/>
  <c r="U774" i="130" s="1"/>
  <c r="T774" i="130" s="1"/>
  <c r="S774" i="130" s="1"/>
  <c r="R774" i="130" s="1"/>
  <c r="Q774" i="130" s="1"/>
  <c r="P774" i="130" s="1"/>
  <c r="O774" i="130" s="1"/>
  <c r="N774" i="130" s="1"/>
  <c r="M774" i="130" s="1"/>
  <c r="P775" i="130"/>
  <c r="O775" i="130" s="1"/>
  <c r="N775" i="130" s="1"/>
  <c r="AF54" i="130"/>
  <c r="AF662" i="130"/>
  <c r="AE662" i="130" s="1"/>
  <c r="AD662" i="130" s="1"/>
  <c r="AD663" i="130"/>
  <c r="AC663" i="130" s="1"/>
  <c r="AB663" i="130" s="1"/>
  <c r="AA663" i="130" s="1"/>
  <c r="Z663" i="130" s="1"/>
  <c r="Y663" i="130" s="1"/>
  <c r="X663" i="130" s="1"/>
  <c r="W663" i="130" s="1"/>
  <c r="V663" i="130" s="1"/>
  <c r="U663" i="130" s="1"/>
  <c r="T663" i="130" s="1"/>
  <c r="S663" i="130" s="1"/>
  <c r="R663" i="130" s="1"/>
  <c r="Q663" i="130" s="1"/>
  <c r="P663" i="130" s="1"/>
  <c r="O663" i="130" s="1"/>
  <c r="N663" i="130" s="1"/>
  <c r="M663" i="130" s="1"/>
  <c r="L663" i="130" s="1"/>
  <c r="K663" i="130" s="1"/>
  <c r="J663" i="130" s="1"/>
  <c r="I663" i="130" s="1"/>
  <c r="H663" i="130" s="1"/>
  <c r="G663" i="130" s="1"/>
  <c r="AD664" i="130"/>
  <c r="AC664" i="130" s="1"/>
  <c r="AB664" i="130" s="1"/>
  <c r="AA664" i="130" s="1"/>
  <c r="Z664" i="130" s="1"/>
  <c r="Y664" i="130" s="1"/>
  <c r="X664" i="130" s="1"/>
  <c r="W664" i="130" s="1"/>
  <c r="V664" i="130" s="1"/>
  <c r="U664" i="130" s="1"/>
  <c r="T664" i="130" s="1"/>
  <c r="S664" i="130" s="1"/>
  <c r="R664" i="130" s="1"/>
  <c r="Q664" i="130" s="1"/>
  <c r="P664" i="130" s="1"/>
  <c r="O664" i="130" s="1"/>
  <c r="N664" i="130" s="1"/>
  <c r="M664" i="130" s="1"/>
  <c r="L664" i="130" s="1"/>
  <c r="K664" i="130" s="1"/>
  <c r="J664" i="130" s="1"/>
  <c r="I664" i="130" s="1"/>
  <c r="H664" i="130" s="1"/>
  <c r="N631" i="130"/>
  <c r="D3610" i="132"/>
  <c r="G3611" i="132"/>
  <c r="D3793" i="132"/>
  <c r="G3794" i="132"/>
  <c r="C3904" i="132"/>
  <c r="AI20" i="130"/>
  <c r="AI40" i="130" s="1"/>
  <c r="AH51" i="130"/>
  <c r="AH1141" i="130" s="1"/>
  <c r="AH1205" i="130" s="1"/>
  <c r="AH19" i="130"/>
  <c r="AH28" i="130" s="1"/>
  <c r="AH18" i="130"/>
  <c r="AG41" i="130"/>
  <c r="AG42" i="130" s="1"/>
  <c r="AG50" i="130"/>
  <c r="AJ694" i="130" s="1"/>
  <c r="AB51" i="119"/>
  <c r="AB1141" i="119" s="1"/>
  <c r="AB1205" i="119" s="1"/>
  <c r="AB23" i="119"/>
  <c r="AG1062" i="119"/>
  <c r="AF1062" i="119" s="1"/>
  <c r="AE1062" i="119" s="1"/>
  <c r="AD1062" i="119" s="1"/>
  <c r="AC1062" i="119" s="1"/>
  <c r="AB1062" i="119" s="1"/>
  <c r="AA1062" i="119" s="1"/>
  <c r="Z1062" i="119" s="1"/>
  <c r="Y1062" i="119" s="1"/>
  <c r="X1062" i="119" s="1"/>
  <c r="W1062" i="119" s="1"/>
  <c r="V1062" i="119" s="1"/>
  <c r="U1062" i="119" s="1"/>
  <c r="W537" i="119"/>
  <c r="V537" i="119" s="1"/>
  <c r="U537" i="119" s="1"/>
  <c r="T537" i="119" s="1"/>
  <c r="S537" i="119" s="1"/>
  <c r="R537" i="119" s="1"/>
  <c r="Q537" i="119" s="1"/>
  <c r="P537" i="119" s="1"/>
  <c r="O537" i="119" s="1"/>
  <c r="N537" i="119" s="1"/>
  <c r="M537" i="119" s="1"/>
  <c r="L537" i="119" s="1"/>
  <c r="K537" i="119" s="1"/>
  <c r="J537" i="119" s="1"/>
  <c r="I537" i="119" s="1"/>
  <c r="H537" i="119" s="1"/>
  <c r="G537" i="119" s="1"/>
  <c r="AF1018" i="119"/>
  <c r="AE1018" i="119" s="1"/>
  <c r="AD1018" i="119" s="1"/>
  <c r="AC1018" i="119" s="1"/>
  <c r="AB1018" i="119" s="1"/>
  <c r="AA1018" i="119" s="1"/>
  <c r="Z1018" i="119" s="1"/>
  <c r="Y1018" i="119" s="1"/>
  <c r="X1018" i="119" s="1"/>
  <c r="W1018" i="119" s="1"/>
  <c r="V1018" i="119" s="1"/>
  <c r="U1018" i="119" s="1"/>
  <c r="T1018" i="119" s="1"/>
  <c r="Y633" i="119"/>
  <c r="X633" i="119" s="1"/>
  <c r="W633" i="119" s="1"/>
  <c r="V633" i="119" s="1"/>
  <c r="U633" i="119" s="1"/>
  <c r="T633" i="119" s="1"/>
  <c r="S633" i="119" s="1"/>
  <c r="R633" i="119" s="1"/>
  <c r="Q633" i="119" s="1"/>
  <c r="P633" i="119" s="1"/>
  <c r="O633" i="119" s="1"/>
  <c r="N633" i="119" s="1"/>
  <c r="M633" i="119" s="1"/>
  <c r="L633" i="119" s="1"/>
  <c r="K633" i="119" s="1"/>
  <c r="J633" i="119" s="1"/>
  <c r="X478" i="119"/>
  <c r="W478" i="119" s="1"/>
  <c r="V478" i="119" s="1"/>
  <c r="U478" i="119" s="1"/>
  <c r="T478" i="119" s="1"/>
  <c r="S478" i="119" s="1"/>
  <c r="R478" i="119" s="1"/>
  <c r="Q478" i="119" s="1"/>
  <c r="P478" i="119" s="1"/>
  <c r="O478" i="119" s="1"/>
  <c r="N478" i="119" s="1"/>
  <c r="M478" i="119" s="1"/>
  <c r="L478" i="119" s="1"/>
  <c r="K478" i="119" s="1"/>
  <c r="J478" i="119" s="1"/>
  <c r="I478" i="119" s="1"/>
  <c r="H478" i="119" s="1"/>
  <c r="G478" i="119" s="1"/>
  <c r="F478" i="119" s="1"/>
  <c r="E478" i="119" s="1"/>
  <c r="Z738" i="119"/>
  <c r="Y738" i="119" s="1"/>
  <c r="X738" i="119" s="1"/>
  <c r="W738" i="119" s="1"/>
  <c r="V738" i="119" s="1"/>
  <c r="U738" i="119" s="1"/>
  <c r="T738" i="119" s="1"/>
  <c r="S738" i="119" s="1"/>
  <c r="R738" i="119" s="1"/>
  <c r="Q738" i="119" s="1"/>
  <c r="P738" i="119" s="1"/>
  <c r="O738" i="119" s="1"/>
  <c r="N738" i="119" s="1"/>
  <c r="M738" i="119" s="1"/>
  <c r="Y477" i="119"/>
  <c r="X477" i="119" s="1"/>
  <c r="AA53" i="119"/>
  <c r="AA505" i="119" s="1"/>
  <c r="AA506" i="119"/>
  <c r="Z506" i="119" s="1"/>
  <c r="Y506" i="119" s="1"/>
  <c r="X506" i="119" s="1"/>
  <c r="W506" i="119" s="1"/>
  <c r="V506" i="119" s="1"/>
  <c r="U506" i="119" s="1"/>
  <c r="T506" i="119" s="1"/>
  <c r="S506" i="119" s="1"/>
  <c r="R506" i="119" s="1"/>
  <c r="Q506" i="119" s="1"/>
  <c r="P506" i="119" s="1"/>
  <c r="O506" i="119" s="1"/>
  <c r="N506" i="119" s="1"/>
  <c r="M506" i="119" s="1"/>
  <c r="L506" i="119" s="1"/>
  <c r="K506" i="119" s="1"/>
  <c r="J506" i="119" s="1"/>
  <c r="I506" i="119" s="1"/>
  <c r="H506" i="119" s="1"/>
  <c r="G506" i="119" s="1"/>
  <c r="F506" i="119" s="1"/>
  <c r="E506" i="119" s="1"/>
  <c r="AB54" i="119"/>
  <c r="AB536" i="119"/>
  <c r="AA536" i="119" s="1"/>
  <c r="Z536" i="119" s="1"/>
  <c r="Y536" i="119" s="1"/>
  <c r="X536" i="119" s="1"/>
  <c r="W536" i="119" s="1"/>
  <c r="AB568" i="119"/>
  <c r="AA568" i="119" s="1"/>
  <c r="Z568" i="119" s="1"/>
  <c r="Y568" i="119" s="1"/>
  <c r="X568" i="119" s="1"/>
  <c r="W568" i="119" s="1"/>
  <c r="V568" i="119" s="1"/>
  <c r="U568" i="119" s="1"/>
  <c r="T568" i="119" s="1"/>
  <c r="S568" i="119" s="1"/>
  <c r="R568" i="119" s="1"/>
  <c r="Q568" i="119" s="1"/>
  <c r="P568" i="119" s="1"/>
  <c r="O568" i="119" s="1"/>
  <c r="N568" i="119" s="1"/>
  <c r="M568" i="119" s="1"/>
  <c r="L568" i="119" s="1"/>
  <c r="K568" i="119" s="1"/>
  <c r="J568" i="119" s="1"/>
  <c r="I568" i="119" s="1"/>
  <c r="H568" i="119" s="1"/>
  <c r="AC55" i="119"/>
  <c r="AC567" i="119"/>
  <c r="AB567" i="119" s="1"/>
  <c r="AD56" i="119"/>
  <c r="AD599" i="119"/>
  <c r="AC599" i="119" s="1"/>
  <c r="AB599" i="119" s="1"/>
  <c r="AA599" i="119" s="1"/>
  <c r="Z599" i="119" s="1"/>
  <c r="Y599" i="119" s="1"/>
  <c r="X599" i="119" s="1"/>
  <c r="W599" i="119" s="1"/>
  <c r="V599" i="119" s="1"/>
  <c r="U599" i="119" s="1"/>
  <c r="T599" i="119" s="1"/>
  <c r="S599" i="119" s="1"/>
  <c r="R599" i="119" s="1"/>
  <c r="Q599" i="119" s="1"/>
  <c r="P599" i="119" s="1"/>
  <c r="O599" i="119" s="1"/>
  <c r="N599" i="119" s="1"/>
  <c r="M599" i="119" s="1"/>
  <c r="L599" i="119" s="1"/>
  <c r="K599" i="119" s="1"/>
  <c r="J599" i="119" s="1"/>
  <c r="I599" i="119" s="1"/>
  <c r="H599" i="119" s="1"/>
  <c r="AE57" i="119"/>
  <c r="AE632" i="119"/>
  <c r="AD632" i="119" s="1"/>
  <c r="AC632" i="119" s="1"/>
  <c r="AB632" i="119" s="1"/>
  <c r="AA632" i="119" s="1"/>
  <c r="Z632" i="119" s="1"/>
  <c r="Y632" i="119" s="1"/>
  <c r="AD852" i="119"/>
  <c r="AC852" i="119" s="1"/>
  <c r="AB852" i="119" s="1"/>
  <c r="AA852" i="119" s="1"/>
  <c r="Z852" i="119" s="1"/>
  <c r="Y852" i="119" s="1"/>
  <c r="X852" i="119" s="1"/>
  <c r="W852" i="119" s="1"/>
  <c r="V852" i="119" s="1"/>
  <c r="U852" i="119" s="1"/>
  <c r="T852" i="119" s="1"/>
  <c r="S852" i="119" s="1"/>
  <c r="R852" i="119" s="1"/>
  <c r="Q852" i="119" s="1"/>
  <c r="P852" i="119" s="1"/>
  <c r="AF58" i="119"/>
  <c r="AF666" i="119"/>
  <c r="AE666" i="119" s="1"/>
  <c r="AD666" i="119" s="1"/>
  <c r="AC666" i="119" s="1"/>
  <c r="AB666" i="119" s="1"/>
  <c r="AA666" i="119" s="1"/>
  <c r="Z666" i="119" s="1"/>
  <c r="Y666" i="119" s="1"/>
  <c r="X666" i="119" s="1"/>
  <c r="W666" i="119" s="1"/>
  <c r="V666" i="119" s="1"/>
  <c r="U666" i="119" s="1"/>
  <c r="T666" i="119" s="1"/>
  <c r="S666" i="119" s="1"/>
  <c r="R666" i="119" s="1"/>
  <c r="Q666" i="119" s="1"/>
  <c r="P666" i="119" s="1"/>
  <c r="O666" i="119" s="1"/>
  <c r="N666" i="119" s="1"/>
  <c r="M666" i="119" s="1"/>
  <c r="AG59" i="119"/>
  <c r="AG701" i="119"/>
  <c r="AF701" i="119" s="1"/>
  <c r="AE701" i="119" s="1"/>
  <c r="AD701" i="119" s="1"/>
  <c r="AC701" i="119" s="1"/>
  <c r="AB701" i="119" s="1"/>
  <c r="AA701" i="119" s="1"/>
  <c r="Z701" i="119" s="1"/>
  <c r="Y701" i="119" s="1"/>
  <c r="X701" i="119" s="1"/>
  <c r="W701" i="119" s="1"/>
  <c r="V701" i="119" s="1"/>
  <c r="U701" i="119" s="1"/>
  <c r="T701" i="119" s="1"/>
  <c r="S701" i="119" s="1"/>
  <c r="R701" i="119" s="1"/>
  <c r="Q701" i="119" s="1"/>
  <c r="P701" i="119" s="1"/>
  <c r="O701" i="119" s="1"/>
  <c r="N701" i="119" s="1"/>
  <c r="M701" i="119" s="1"/>
  <c r="L701" i="119" s="1"/>
  <c r="K701" i="119" s="1"/>
  <c r="Z976" i="119"/>
  <c r="Y976" i="119" s="1"/>
  <c r="X976" i="119" s="1"/>
  <c r="W976" i="119" s="1"/>
  <c r="V976" i="119" s="1"/>
  <c r="U976" i="119" s="1"/>
  <c r="T976" i="119" s="1"/>
  <c r="AF775" i="119"/>
  <c r="AE775" i="119" s="1"/>
  <c r="AD775" i="119" s="1"/>
  <c r="AC775" i="119" s="1"/>
  <c r="AB775" i="119" s="1"/>
  <c r="AA775" i="119" s="1"/>
  <c r="Z775" i="119" s="1"/>
  <c r="Y775" i="119" s="1"/>
  <c r="X775" i="119" s="1"/>
  <c r="W775" i="119" s="1"/>
  <c r="V775" i="119" s="1"/>
  <c r="U775" i="119" s="1"/>
  <c r="T775" i="119" s="1"/>
  <c r="S775" i="119" s="1"/>
  <c r="R775" i="119" s="1"/>
  <c r="Q775" i="119" s="1"/>
  <c r="P775" i="119" s="1"/>
  <c r="O775" i="119" s="1"/>
  <c r="N775" i="119" s="1"/>
  <c r="AH60" i="119"/>
  <c r="AH737" i="119"/>
  <c r="AG737" i="119" s="1"/>
  <c r="AF737" i="119" s="1"/>
  <c r="AE737" i="119" s="1"/>
  <c r="AD737" i="119" s="1"/>
  <c r="AC737" i="119" s="1"/>
  <c r="AB737" i="119" s="1"/>
  <c r="AA737" i="119" s="1"/>
  <c r="Z737" i="119" s="1"/>
  <c r="AI61" i="119"/>
  <c r="AI774" i="119"/>
  <c r="AH774" i="119" s="1"/>
  <c r="AG774" i="119" s="1"/>
  <c r="AF774" i="119" s="1"/>
  <c r="AJ62" i="119"/>
  <c r="AJ812" i="119"/>
  <c r="AI812" i="119" s="1"/>
  <c r="AH812" i="119" s="1"/>
  <c r="AG812" i="119" s="1"/>
  <c r="AF812" i="119" s="1"/>
  <c r="AE812" i="119" s="1"/>
  <c r="AD812" i="119" s="1"/>
  <c r="AC812" i="119" s="1"/>
  <c r="AB812" i="119" s="1"/>
  <c r="AA812" i="119" s="1"/>
  <c r="Z812" i="119" s="1"/>
  <c r="Y812" i="119" s="1"/>
  <c r="X812" i="119" s="1"/>
  <c r="W812" i="119" s="1"/>
  <c r="V812" i="119" s="1"/>
  <c r="U812" i="119" s="1"/>
  <c r="T812" i="119" s="1"/>
  <c r="S812" i="119" s="1"/>
  <c r="R812" i="119" s="1"/>
  <c r="Q812" i="119" s="1"/>
  <c r="P812" i="119" s="1"/>
  <c r="O812" i="119" s="1"/>
  <c r="N812" i="119" s="1"/>
  <c r="AK63" i="119"/>
  <c r="AK851" i="119"/>
  <c r="AJ851" i="119" s="1"/>
  <c r="AI851" i="119" s="1"/>
  <c r="AH851" i="119" s="1"/>
  <c r="AG851" i="119" s="1"/>
  <c r="AF851" i="119" s="1"/>
  <c r="AE851" i="119" s="1"/>
  <c r="AD851" i="119" s="1"/>
  <c r="AM65" i="119"/>
  <c r="AL892" i="119"/>
  <c r="AK892" i="119" s="1"/>
  <c r="AJ892" i="119" s="1"/>
  <c r="AI892" i="119" s="1"/>
  <c r="AH892" i="119" s="1"/>
  <c r="AG892" i="119" s="1"/>
  <c r="AF892" i="119" s="1"/>
  <c r="AE892" i="119" s="1"/>
  <c r="AD892" i="119" s="1"/>
  <c r="AC892" i="119" s="1"/>
  <c r="AB892" i="119" s="1"/>
  <c r="AA892" i="119" s="1"/>
  <c r="Z892" i="119" s="1"/>
  <c r="Y892" i="119" s="1"/>
  <c r="X892" i="119" s="1"/>
  <c r="W892" i="119" s="1"/>
  <c r="V892" i="119" s="1"/>
  <c r="U892" i="119" s="1"/>
  <c r="T892" i="119" s="1"/>
  <c r="AO67" i="119"/>
  <c r="AO1017" i="119"/>
  <c r="AN1017" i="119" s="1"/>
  <c r="AM1017" i="119" s="1"/>
  <c r="AL1017" i="119" s="1"/>
  <c r="AK1017" i="119" s="1"/>
  <c r="AJ1017" i="119" s="1"/>
  <c r="AI1017" i="119" s="1"/>
  <c r="AH1017" i="119" s="1"/>
  <c r="AG1017" i="119" s="1"/>
  <c r="AF1017" i="119" s="1"/>
  <c r="AN66" i="119"/>
  <c r="AM933" i="119"/>
  <c r="AL933" i="119" s="1"/>
  <c r="AK933" i="119" s="1"/>
  <c r="AJ933" i="119" s="1"/>
  <c r="AI933" i="119" s="1"/>
  <c r="AH933" i="119" s="1"/>
  <c r="AG933" i="119" s="1"/>
  <c r="AF933" i="119" s="1"/>
  <c r="AE933" i="119" s="1"/>
  <c r="AD933" i="119" s="1"/>
  <c r="AC933" i="119" s="1"/>
  <c r="AB933" i="119" s="1"/>
  <c r="AA933" i="119" s="1"/>
  <c r="Z933" i="119" s="1"/>
  <c r="Y933" i="119" s="1"/>
  <c r="X933" i="119" s="1"/>
  <c r="W933" i="119" s="1"/>
  <c r="V933" i="119" s="1"/>
  <c r="U933" i="119" s="1"/>
  <c r="T933" i="119" s="1"/>
  <c r="S933" i="119" s="1"/>
  <c r="R933" i="119" s="1"/>
  <c r="AN974" i="119"/>
  <c r="AM974" i="119" s="1"/>
  <c r="AL974" i="119" s="1"/>
  <c r="AK974" i="119" s="1"/>
  <c r="AJ974" i="119" s="1"/>
  <c r="AI974" i="119" s="1"/>
  <c r="AH974" i="119" s="1"/>
  <c r="AG974" i="119" s="1"/>
  <c r="AF974" i="119" s="1"/>
  <c r="AE974" i="119" s="1"/>
  <c r="AD974" i="119" s="1"/>
  <c r="AC974" i="119" s="1"/>
  <c r="AB974" i="119" s="1"/>
  <c r="AA974" i="119" s="1"/>
  <c r="Z974" i="119" s="1"/>
  <c r="Y974" i="119" s="1"/>
  <c r="AP68" i="119"/>
  <c r="AP1061" i="119"/>
  <c r="AO1061" i="119" s="1"/>
  <c r="AN1061" i="119" s="1"/>
  <c r="AM1061" i="119" s="1"/>
  <c r="AL1061" i="119" s="1"/>
  <c r="AK1061" i="119" s="1"/>
  <c r="AJ1061" i="119" s="1"/>
  <c r="AI1061" i="119" s="1"/>
  <c r="AH1061" i="119" s="1"/>
  <c r="AG1061" i="119" s="1"/>
  <c r="AQ69" i="119"/>
  <c r="AQ1106" i="119"/>
  <c r="AP1106" i="119" s="1"/>
  <c r="AO1106" i="119" s="1"/>
  <c r="AN1106" i="119" s="1"/>
  <c r="AM1106" i="119" s="1"/>
  <c r="AL1106" i="119" s="1"/>
  <c r="AK1106" i="119" s="1"/>
  <c r="AJ1106" i="119" s="1"/>
  <c r="AI1106" i="119" s="1"/>
  <c r="AH1106" i="119" s="1"/>
  <c r="AG1106" i="119" s="1"/>
  <c r="AF1106" i="119" s="1"/>
  <c r="AE1106" i="119" s="1"/>
  <c r="AD1106" i="119" s="1"/>
  <c r="AC1106" i="119" s="1"/>
  <c r="AB1106" i="119" s="1"/>
  <c r="AA1106" i="119" s="1"/>
  <c r="Z1106" i="119" s="1"/>
  <c r="Y1106" i="119" s="1"/>
  <c r="X1106" i="119" s="1"/>
  <c r="W1106" i="119" s="1"/>
  <c r="V1106" i="119" s="1"/>
  <c r="U1106" i="119" s="1"/>
  <c r="AB18" i="119"/>
  <c r="AC20" i="119"/>
  <c r="AB19" i="119"/>
  <c r="AB28" i="119" s="1"/>
  <c r="S892" i="119" l="1"/>
  <c r="R892" i="119" s="1"/>
  <c r="Q892" i="119" s="1"/>
  <c r="AG54" i="130"/>
  <c r="AG696" i="130"/>
  <c r="AF696" i="130" s="1"/>
  <c r="AE696" i="130" s="1"/>
  <c r="AD696" i="130" s="1"/>
  <c r="AC696" i="130" s="1"/>
  <c r="AK58" i="130"/>
  <c r="AK846" i="130"/>
  <c r="AJ846" i="130" s="1"/>
  <c r="AI846" i="130" s="1"/>
  <c r="AH846" i="130" s="1"/>
  <c r="AG846" i="130" s="1"/>
  <c r="AF846" i="130" s="1"/>
  <c r="AE846" i="130" s="1"/>
  <c r="AD846" i="130" s="1"/>
  <c r="AD698" i="130"/>
  <c r="AC698" i="130" s="1"/>
  <c r="AB698" i="130" s="1"/>
  <c r="AA698" i="130" s="1"/>
  <c r="Z698" i="130" s="1"/>
  <c r="Y698" i="130" s="1"/>
  <c r="X698" i="130" s="1"/>
  <c r="W698" i="130" s="1"/>
  <c r="V698" i="130" s="1"/>
  <c r="U698" i="130" s="1"/>
  <c r="T698" i="130" s="1"/>
  <c r="S698" i="130" s="1"/>
  <c r="R698" i="130" s="1"/>
  <c r="Q698" i="130" s="1"/>
  <c r="P698" i="130" s="1"/>
  <c r="O698" i="130" s="1"/>
  <c r="N698" i="130" s="1"/>
  <c r="M698" i="130" s="1"/>
  <c r="L698" i="130" s="1"/>
  <c r="K698" i="130" s="1"/>
  <c r="J698" i="130" s="1"/>
  <c r="I698" i="130" s="1"/>
  <c r="H698" i="130" s="1"/>
  <c r="AD627" i="130"/>
  <c r="AC627" i="130" s="1"/>
  <c r="AB627" i="130" s="1"/>
  <c r="AA627" i="130" s="1"/>
  <c r="Z627" i="130" s="1"/>
  <c r="Y627" i="130" s="1"/>
  <c r="X627" i="130" s="1"/>
  <c r="W627" i="130" s="1"/>
  <c r="V627" i="130" s="1"/>
  <c r="U627" i="130" s="1"/>
  <c r="T627" i="130" s="1"/>
  <c r="S627" i="130" s="1"/>
  <c r="R627" i="130" s="1"/>
  <c r="Q627" i="130" s="1"/>
  <c r="P627" i="130" s="1"/>
  <c r="O627" i="130" s="1"/>
  <c r="N627" i="130" s="1"/>
  <c r="M627" i="130" s="1"/>
  <c r="L627" i="130" s="1"/>
  <c r="K627" i="130" s="1"/>
  <c r="W733" i="130"/>
  <c r="AH55" i="130"/>
  <c r="AH732" i="130"/>
  <c r="AG732" i="130" s="1"/>
  <c r="W848" i="130"/>
  <c r="V848" i="130" s="1"/>
  <c r="U848" i="130" s="1"/>
  <c r="T848" i="130" s="1"/>
  <c r="S848" i="130" s="1"/>
  <c r="R848" i="130" s="1"/>
  <c r="Q848" i="130" s="1"/>
  <c r="P848" i="130" s="1"/>
  <c r="O848" i="130" s="1"/>
  <c r="N848" i="130" s="1"/>
  <c r="M848" i="130" s="1"/>
  <c r="L848" i="130" s="1"/>
  <c r="M630" i="130"/>
  <c r="L629" i="130" s="1"/>
  <c r="K628" i="130" s="1"/>
  <c r="M631" i="130"/>
  <c r="S596" i="130"/>
  <c r="R596" i="130" s="1"/>
  <c r="Q596" i="130" s="1"/>
  <c r="P596" i="130" s="1"/>
  <c r="O596" i="130" s="1"/>
  <c r="N596" i="130" s="1"/>
  <c r="M596" i="130" s="1"/>
  <c r="L596" i="130" s="1"/>
  <c r="K596" i="130" s="1"/>
  <c r="J596" i="130" s="1"/>
  <c r="I596" i="130" s="1"/>
  <c r="H596" i="130" s="1"/>
  <c r="G596" i="130" s="1"/>
  <c r="F596" i="130" s="1"/>
  <c r="E596" i="130" s="1"/>
  <c r="AI847" i="130"/>
  <c r="AH847" i="130" s="1"/>
  <c r="AG847" i="130" s="1"/>
  <c r="AF847" i="130" s="1"/>
  <c r="AE847" i="130" s="1"/>
  <c r="AD847" i="130" s="1"/>
  <c r="AJ57" i="130"/>
  <c r="AJ807" i="130"/>
  <c r="AI807" i="130" s="1"/>
  <c r="AH807" i="130" s="1"/>
  <c r="AG807" i="130" s="1"/>
  <c r="AF807" i="130" s="1"/>
  <c r="AE807" i="130" s="1"/>
  <c r="AD807" i="130" s="1"/>
  <c r="AC807" i="130" s="1"/>
  <c r="AB807" i="130" s="1"/>
  <c r="AA807" i="130" s="1"/>
  <c r="Z807" i="130" s="1"/>
  <c r="Y807" i="130" s="1"/>
  <c r="X807" i="130" s="1"/>
  <c r="W807" i="130" s="1"/>
  <c r="V807" i="130" s="1"/>
  <c r="U807" i="130" s="1"/>
  <c r="T807" i="130" s="1"/>
  <c r="S807" i="130" s="1"/>
  <c r="R807" i="130" s="1"/>
  <c r="Q807" i="130" s="1"/>
  <c r="P807" i="130" s="1"/>
  <c r="O807" i="130" s="1"/>
  <c r="N807" i="130" s="1"/>
  <c r="M807" i="130" s="1"/>
  <c r="L807" i="130" s="1"/>
  <c r="K807" i="130" s="1"/>
  <c r="J807" i="130" s="1"/>
  <c r="I807" i="130" s="1"/>
  <c r="W773" i="130"/>
  <c r="S564" i="130"/>
  <c r="R564" i="130" s="1"/>
  <c r="Q564" i="130" s="1"/>
  <c r="P564" i="130" s="1"/>
  <c r="O564" i="130" s="1"/>
  <c r="N564" i="130" s="1"/>
  <c r="M564" i="130" s="1"/>
  <c r="L564" i="130" s="1"/>
  <c r="K564" i="130" s="1"/>
  <c r="J564" i="130" s="1"/>
  <c r="I564" i="130" s="1"/>
  <c r="H564" i="130" s="1"/>
  <c r="G564" i="130" s="1"/>
  <c r="F564" i="130" s="1"/>
  <c r="E564" i="130" s="1"/>
  <c r="AI56" i="130"/>
  <c r="AI769" i="130"/>
  <c r="AH769" i="130" s="1"/>
  <c r="AG769" i="130" s="1"/>
  <c r="AF769" i="130" s="1"/>
  <c r="AE769" i="130" s="1"/>
  <c r="AD769" i="130" s="1"/>
  <c r="AC769" i="130" s="1"/>
  <c r="AC662" i="130"/>
  <c r="AB662" i="130" s="1"/>
  <c r="AA662" i="130" s="1"/>
  <c r="Z662" i="130" s="1"/>
  <c r="Y662" i="130" s="1"/>
  <c r="X662" i="130" s="1"/>
  <c r="W662" i="130" s="1"/>
  <c r="V662" i="130" s="1"/>
  <c r="U662" i="130" s="1"/>
  <c r="T662" i="130" s="1"/>
  <c r="S662" i="130" s="1"/>
  <c r="R662" i="130" s="1"/>
  <c r="Q662" i="130" s="1"/>
  <c r="P662" i="130" s="1"/>
  <c r="O662" i="130" s="1"/>
  <c r="N662" i="130" s="1"/>
  <c r="M662" i="130" s="1"/>
  <c r="L662" i="130" s="1"/>
  <c r="K662" i="130" s="1"/>
  <c r="J662" i="130" s="1"/>
  <c r="I662" i="130" s="1"/>
  <c r="H662" i="130" s="1"/>
  <c r="G662" i="130" s="1"/>
  <c r="F662" i="130" s="1"/>
  <c r="X849" i="130"/>
  <c r="W849" i="130" s="1"/>
  <c r="V849" i="130" s="1"/>
  <c r="U849" i="130" s="1"/>
  <c r="T849" i="130" s="1"/>
  <c r="S849" i="130" s="1"/>
  <c r="R849" i="130" s="1"/>
  <c r="Q849" i="130" s="1"/>
  <c r="P849" i="130" s="1"/>
  <c r="O849" i="130" s="1"/>
  <c r="N849" i="130" s="1"/>
  <c r="M849" i="130" s="1"/>
  <c r="W734" i="130"/>
  <c r="W735" i="130"/>
  <c r="V735" i="130" s="1"/>
  <c r="U735" i="130" s="1"/>
  <c r="T735" i="130" s="1"/>
  <c r="S735" i="130" s="1"/>
  <c r="R735" i="130" s="1"/>
  <c r="Q735" i="130" s="1"/>
  <c r="P735" i="130" s="1"/>
  <c r="O735" i="130" s="1"/>
  <c r="N735" i="130" s="1"/>
  <c r="M735" i="130" s="1"/>
  <c r="L735" i="130" s="1"/>
  <c r="K735" i="130" s="1"/>
  <c r="J735" i="130" s="1"/>
  <c r="AC770" i="130"/>
  <c r="AC771" i="130"/>
  <c r="AB771" i="130" s="1"/>
  <c r="AA771" i="130" s="1"/>
  <c r="Z771" i="130" s="1"/>
  <c r="Y771" i="130" s="1"/>
  <c r="X771" i="130" s="1"/>
  <c r="W771" i="130" s="1"/>
  <c r="V771" i="130" s="1"/>
  <c r="AF53" i="130"/>
  <c r="AF660" i="130" s="1"/>
  <c r="AE660" i="130" s="1"/>
  <c r="AD660" i="130" s="1"/>
  <c r="AC660" i="130" s="1"/>
  <c r="AB660" i="130" s="1"/>
  <c r="AA660" i="130" s="1"/>
  <c r="Z660" i="130" s="1"/>
  <c r="Y660" i="130" s="1"/>
  <c r="X660" i="130" s="1"/>
  <c r="W660" i="130" s="1"/>
  <c r="V660" i="130" s="1"/>
  <c r="U660" i="130" s="1"/>
  <c r="T660" i="130" s="1"/>
  <c r="S660" i="130" s="1"/>
  <c r="R660" i="130" s="1"/>
  <c r="Q660" i="130" s="1"/>
  <c r="P660" i="130" s="1"/>
  <c r="O660" i="130" s="1"/>
  <c r="N660" i="130" s="1"/>
  <c r="M660" i="130" s="1"/>
  <c r="L660" i="130" s="1"/>
  <c r="K660" i="130" s="1"/>
  <c r="J660" i="130" s="1"/>
  <c r="I660" i="130" s="1"/>
  <c r="H660" i="130" s="1"/>
  <c r="G660" i="130" s="1"/>
  <c r="F660" i="130" s="1"/>
  <c r="E660" i="130" s="1"/>
  <c r="AF661" i="130"/>
  <c r="AE661" i="130" s="1"/>
  <c r="AD661" i="130" s="1"/>
  <c r="AC661" i="130" s="1"/>
  <c r="AB661" i="130" s="1"/>
  <c r="AA661" i="130" s="1"/>
  <c r="Z661" i="130" s="1"/>
  <c r="Y661" i="130" s="1"/>
  <c r="X661" i="130" s="1"/>
  <c r="W661" i="130" s="1"/>
  <c r="V661" i="130" s="1"/>
  <c r="U661" i="130" s="1"/>
  <c r="T661" i="130" s="1"/>
  <c r="S661" i="130" s="1"/>
  <c r="R661" i="130" s="1"/>
  <c r="Q661" i="130" s="1"/>
  <c r="P661" i="130" s="1"/>
  <c r="O661" i="130" s="1"/>
  <c r="N661" i="130" s="1"/>
  <c r="M661" i="130" s="1"/>
  <c r="L661" i="130" s="1"/>
  <c r="K661" i="130" s="1"/>
  <c r="J661" i="130" s="1"/>
  <c r="I661" i="130" s="1"/>
  <c r="H661" i="130" s="1"/>
  <c r="G661" i="130" s="1"/>
  <c r="F661" i="130" s="1"/>
  <c r="E661" i="130" s="1"/>
  <c r="D3609" i="132"/>
  <c r="G3610" i="132"/>
  <c r="D3792" i="132"/>
  <c r="G3793" i="132"/>
  <c r="C3905" i="132"/>
  <c r="AJ20" i="130"/>
  <c r="AJ40" i="130" s="1"/>
  <c r="AI51" i="130"/>
  <c r="AI1141" i="130" s="1"/>
  <c r="AI1205" i="130" s="1"/>
  <c r="AI19" i="130"/>
  <c r="AI28" i="130" s="1"/>
  <c r="AI18" i="130"/>
  <c r="AH41" i="130"/>
  <c r="AH42" i="130" s="1"/>
  <c r="AH50" i="130"/>
  <c r="AK729" i="130" s="1"/>
  <c r="AC51" i="119"/>
  <c r="AC1141" i="119" s="1"/>
  <c r="AC1205" i="119" s="1"/>
  <c r="AC23" i="119"/>
  <c r="L666" i="119"/>
  <c r="K666" i="119" s="1"/>
  <c r="J666" i="119" s="1"/>
  <c r="AE1017" i="119"/>
  <c r="AD1017" i="119" s="1"/>
  <c r="AC1017" i="119" s="1"/>
  <c r="AB1017" i="119" s="1"/>
  <c r="AA1017" i="119" s="1"/>
  <c r="Z1017" i="119" s="1"/>
  <c r="Y1017" i="119" s="1"/>
  <c r="X1017" i="119" s="1"/>
  <c r="W1017" i="119" s="1"/>
  <c r="V1017" i="119" s="1"/>
  <c r="U1017" i="119" s="1"/>
  <c r="T1017" i="119" s="1"/>
  <c r="S1017" i="119" s="1"/>
  <c r="W477" i="119"/>
  <c r="V477" i="119" s="1"/>
  <c r="U477" i="119" s="1"/>
  <c r="T477" i="119" s="1"/>
  <c r="S477" i="119" s="1"/>
  <c r="R477" i="119" s="1"/>
  <c r="Q477" i="119" s="1"/>
  <c r="P477" i="119" s="1"/>
  <c r="O477" i="119" s="1"/>
  <c r="N477" i="119" s="1"/>
  <c r="M477" i="119" s="1"/>
  <c r="L477" i="119" s="1"/>
  <c r="K477" i="119" s="1"/>
  <c r="J477" i="119" s="1"/>
  <c r="I477" i="119" s="1"/>
  <c r="H477" i="119" s="1"/>
  <c r="G477" i="119" s="1"/>
  <c r="F477" i="119" s="1"/>
  <c r="E477" i="119" s="1"/>
  <c r="AF1061" i="119"/>
  <c r="AE1061" i="119" s="1"/>
  <c r="AD1061" i="119" s="1"/>
  <c r="AC1061" i="119" s="1"/>
  <c r="AB1061" i="119" s="1"/>
  <c r="AA1061" i="119" s="1"/>
  <c r="Z1061" i="119" s="1"/>
  <c r="Y1061" i="119" s="1"/>
  <c r="X1061" i="119" s="1"/>
  <c r="W1061" i="119" s="1"/>
  <c r="V1061" i="119" s="1"/>
  <c r="U1061" i="119" s="1"/>
  <c r="T1061" i="119" s="1"/>
  <c r="V536" i="119"/>
  <c r="U536" i="119" s="1"/>
  <c r="T536" i="119" s="1"/>
  <c r="S536" i="119" s="1"/>
  <c r="R536" i="119" s="1"/>
  <c r="Q536" i="119" s="1"/>
  <c r="P536" i="119" s="1"/>
  <c r="O536" i="119" s="1"/>
  <c r="N536" i="119" s="1"/>
  <c r="M536" i="119" s="1"/>
  <c r="L536" i="119" s="1"/>
  <c r="K536" i="119" s="1"/>
  <c r="J536" i="119" s="1"/>
  <c r="I536" i="119" s="1"/>
  <c r="H536" i="119" s="1"/>
  <c r="G536" i="119" s="1"/>
  <c r="F536" i="119" s="1"/>
  <c r="Y737" i="119"/>
  <c r="X737" i="119" s="1"/>
  <c r="W737" i="119" s="1"/>
  <c r="V737" i="119" s="1"/>
  <c r="U737" i="119" s="1"/>
  <c r="T737" i="119" s="1"/>
  <c r="S737" i="119" s="1"/>
  <c r="R737" i="119" s="1"/>
  <c r="Q737" i="119" s="1"/>
  <c r="P737" i="119" s="1"/>
  <c r="O737" i="119" s="1"/>
  <c r="N737" i="119" s="1"/>
  <c r="M737" i="119" s="1"/>
  <c r="L737" i="119" s="1"/>
  <c r="X632" i="119"/>
  <c r="W632" i="119" s="1"/>
  <c r="V632" i="119" s="1"/>
  <c r="U632" i="119" s="1"/>
  <c r="T632" i="119" s="1"/>
  <c r="S632" i="119" s="1"/>
  <c r="R632" i="119" s="1"/>
  <c r="Q632" i="119" s="1"/>
  <c r="P632" i="119" s="1"/>
  <c r="O632" i="119" s="1"/>
  <c r="N632" i="119" s="1"/>
  <c r="M632" i="119" s="1"/>
  <c r="L632" i="119" s="1"/>
  <c r="K632" i="119" s="1"/>
  <c r="J632" i="119" s="1"/>
  <c r="I632" i="119" s="1"/>
  <c r="Z505" i="119"/>
  <c r="Y505" i="119" s="1"/>
  <c r="X505" i="119" s="1"/>
  <c r="W505" i="119" s="1"/>
  <c r="V505" i="119" s="1"/>
  <c r="U505" i="119" s="1"/>
  <c r="T505" i="119" s="1"/>
  <c r="S505" i="119" s="1"/>
  <c r="R505" i="119" s="1"/>
  <c r="Q505" i="119" s="1"/>
  <c r="P505" i="119" s="1"/>
  <c r="O505" i="119" s="1"/>
  <c r="N505" i="119" s="1"/>
  <c r="M505" i="119" s="1"/>
  <c r="L505" i="119" s="1"/>
  <c r="K505" i="119" s="1"/>
  <c r="J505" i="119" s="1"/>
  <c r="I505" i="119" s="1"/>
  <c r="H505" i="119" s="1"/>
  <c r="G505" i="119" s="1"/>
  <c r="F505" i="119" s="1"/>
  <c r="E505" i="119" s="1"/>
  <c r="AB53" i="119"/>
  <c r="AB534" i="119" s="1"/>
  <c r="AB535" i="119"/>
  <c r="AA535" i="119" s="1"/>
  <c r="Z535" i="119" s="1"/>
  <c r="Y535" i="119" s="1"/>
  <c r="X535" i="119" s="1"/>
  <c r="W535" i="119" s="1"/>
  <c r="V535" i="119" s="1"/>
  <c r="AA567" i="119"/>
  <c r="Z567" i="119" s="1"/>
  <c r="Y567" i="119" s="1"/>
  <c r="X567" i="119" s="1"/>
  <c r="W567" i="119" s="1"/>
  <c r="V567" i="119" s="1"/>
  <c r="U567" i="119" s="1"/>
  <c r="T567" i="119" s="1"/>
  <c r="S567" i="119" s="1"/>
  <c r="R567" i="119" s="1"/>
  <c r="Q567" i="119" s="1"/>
  <c r="P567" i="119" s="1"/>
  <c r="O567" i="119" s="1"/>
  <c r="N567" i="119" s="1"/>
  <c r="M567" i="119" s="1"/>
  <c r="L567" i="119" s="1"/>
  <c r="K567" i="119" s="1"/>
  <c r="J567" i="119" s="1"/>
  <c r="I567" i="119" s="1"/>
  <c r="H567" i="119" s="1"/>
  <c r="G567" i="119" s="1"/>
  <c r="AC54" i="119"/>
  <c r="AC566" i="119"/>
  <c r="AB566" i="119" s="1"/>
  <c r="AA566" i="119" s="1"/>
  <c r="AC851" i="119"/>
  <c r="AB851" i="119" s="1"/>
  <c r="AA851" i="119" s="1"/>
  <c r="Z851" i="119" s="1"/>
  <c r="Y851" i="119" s="1"/>
  <c r="X851" i="119" s="1"/>
  <c r="W851" i="119" s="1"/>
  <c r="V851" i="119" s="1"/>
  <c r="U851" i="119" s="1"/>
  <c r="T851" i="119" s="1"/>
  <c r="S851" i="119" s="1"/>
  <c r="R851" i="119" s="1"/>
  <c r="Q851" i="119" s="1"/>
  <c r="P851" i="119" s="1"/>
  <c r="O851" i="119" s="1"/>
  <c r="AD55" i="119"/>
  <c r="AD598" i="119"/>
  <c r="AC598" i="119" s="1"/>
  <c r="AB598" i="119" s="1"/>
  <c r="AA598" i="119" s="1"/>
  <c r="Z598" i="119" s="1"/>
  <c r="Y598" i="119" s="1"/>
  <c r="X598" i="119" s="1"/>
  <c r="W598" i="119" s="1"/>
  <c r="V598" i="119" s="1"/>
  <c r="U598" i="119" s="1"/>
  <c r="T598" i="119" s="1"/>
  <c r="S598" i="119" s="1"/>
  <c r="R598" i="119" s="1"/>
  <c r="Q598" i="119" s="1"/>
  <c r="P598" i="119" s="1"/>
  <c r="O598" i="119" s="1"/>
  <c r="N598" i="119" s="1"/>
  <c r="M598" i="119" s="1"/>
  <c r="L598" i="119" s="1"/>
  <c r="K598" i="119" s="1"/>
  <c r="J598" i="119" s="1"/>
  <c r="I598" i="119" s="1"/>
  <c r="H598" i="119" s="1"/>
  <c r="G598" i="119" s="1"/>
  <c r="AE56" i="119"/>
  <c r="AE631" i="119"/>
  <c r="AD631" i="119" s="1"/>
  <c r="AC631" i="119" s="1"/>
  <c r="AB631" i="119" s="1"/>
  <c r="AA631" i="119" s="1"/>
  <c r="Z631" i="119" s="1"/>
  <c r="Y631" i="119" s="1"/>
  <c r="X631" i="119" s="1"/>
  <c r="AF57" i="119"/>
  <c r="AF665" i="119"/>
  <c r="AE665" i="119" s="1"/>
  <c r="AD665" i="119" s="1"/>
  <c r="AC665" i="119" s="1"/>
  <c r="AB665" i="119" s="1"/>
  <c r="AA665" i="119" s="1"/>
  <c r="Z665" i="119" s="1"/>
  <c r="Y665" i="119" s="1"/>
  <c r="X665" i="119" s="1"/>
  <c r="W665" i="119" s="1"/>
  <c r="V665" i="119" s="1"/>
  <c r="U665" i="119" s="1"/>
  <c r="T665" i="119" s="1"/>
  <c r="S665" i="119" s="1"/>
  <c r="R665" i="119" s="1"/>
  <c r="Q665" i="119" s="1"/>
  <c r="P665" i="119" s="1"/>
  <c r="O665" i="119" s="1"/>
  <c r="N665" i="119" s="1"/>
  <c r="M665" i="119" s="1"/>
  <c r="L665" i="119" s="1"/>
  <c r="AG58" i="119"/>
  <c r="AG700" i="119"/>
  <c r="AF700" i="119" s="1"/>
  <c r="AE700" i="119" s="1"/>
  <c r="AD700" i="119" s="1"/>
  <c r="AC700" i="119" s="1"/>
  <c r="AB700" i="119" s="1"/>
  <c r="AA700" i="119" s="1"/>
  <c r="Z700" i="119" s="1"/>
  <c r="Y700" i="119" s="1"/>
  <c r="X700" i="119" s="1"/>
  <c r="W700" i="119" s="1"/>
  <c r="V700" i="119" s="1"/>
  <c r="U700" i="119" s="1"/>
  <c r="T700" i="119" s="1"/>
  <c r="S700" i="119" s="1"/>
  <c r="R700" i="119" s="1"/>
  <c r="Q700" i="119" s="1"/>
  <c r="P700" i="119" s="1"/>
  <c r="O700" i="119" s="1"/>
  <c r="N700" i="119" s="1"/>
  <c r="M700" i="119" s="1"/>
  <c r="L700" i="119" s="1"/>
  <c r="K700" i="119" s="1"/>
  <c r="J700" i="119" s="1"/>
  <c r="Y975" i="119"/>
  <c r="X975" i="119" s="1"/>
  <c r="W975" i="119" s="1"/>
  <c r="V975" i="119" s="1"/>
  <c r="U975" i="119" s="1"/>
  <c r="T975" i="119" s="1"/>
  <c r="S975" i="119" s="1"/>
  <c r="AE774" i="119"/>
  <c r="AD774" i="119" s="1"/>
  <c r="AC774" i="119" s="1"/>
  <c r="AB774" i="119" s="1"/>
  <c r="AA774" i="119" s="1"/>
  <c r="Z774" i="119" s="1"/>
  <c r="Y774" i="119" s="1"/>
  <c r="X774" i="119" s="1"/>
  <c r="W774" i="119" s="1"/>
  <c r="V774" i="119" s="1"/>
  <c r="U774" i="119" s="1"/>
  <c r="T774" i="119" s="1"/>
  <c r="S774" i="119" s="1"/>
  <c r="R774" i="119" s="1"/>
  <c r="Q774" i="119" s="1"/>
  <c r="P774" i="119" s="1"/>
  <c r="O774" i="119" s="1"/>
  <c r="N774" i="119" s="1"/>
  <c r="M774" i="119" s="1"/>
  <c r="AH59" i="119"/>
  <c r="AH736" i="119"/>
  <c r="AG736" i="119" s="1"/>
  <c r="AF736" i="119" s="1"/>
  <c r="AE736" i="119" s="1"/>
  <c r="AD736" i="119" s="1"/>
  <c r="AC736" i="119" s="1"/>
  <c r="AB736" i="119" s="1"/>
  <c r="AA736" i="119" s="1"/>
  <c r="Z736" i="119" s="1"/>
  <c r="Y736" i="119" s="1"/>
  <c r="AI60" i="119"/>
  <c r="AI773" i="119"/>
  <c r="AH773" i="119" s="1"/>
  <c r="AG773" i="119" s="1"/>
  <c r="AF773" i="119" s="1"/>
  <c r="AE773" i="119" s="1"/>
  <c r="AJ61" i="119"/>
  <c r="AJ811" i="119"/>
  <c r="AI811" i="119" s="1"/>
  <c r="AH811" i="119" s="1"/>
  <c r="AG811" i="119" s="1"/>
  <c r="AF811" i="119" s="1"/>
  <c r="AE811" i="119" s="1"/>
  <c r="AD811" i="119" s="1"/>
  <c r="AC811" i="119" s="1"/>
  <c r="AB811" i="119" s="1"/>
  <c r="AA811" i="119" s="1"/>
  <c r="Z811" i="119" s="1"/>
  <c r="Y811" i="119" s="1"/>
  <c r="X811" i="119" s="1"/>
  <c r="W811" i="119" s="1"/>
  <c r="V811" i="119" s="1"/>
  <c r="U811" i="119" s="1"/>
  <c r="T811" i="119" s="1"/>
  <c r="S811" i="119" s="1"/>
  <c r="R811" i="119" s="1"/>
  <c r="Q811" i="119" s="1"/>
  <c r="P811" i="119" s="1"/>
  <c r="O811" i="119" s="1"/>
  <c r="N811" i="119" s="1"/>
  <c r="M811" i="119" s="1"/>
  <c r="AK62" i="119"/>
  <c r="AK850" i="119"/>
  <c r="AJ850" i="119" s="1"/>
  <c r="AI850" i="119" s="1"/>
  <c r="AH850" i="119" s="1"/>
  <c r="AG850" i="119" s="1"/>
  <c r="AF850" i="119" s="1"/>
  <c r="AE850" i="119" s="1"/>
  <c r="AD850" i="119" s="1"/>
  <c r="AC850" i="119" s="1"/>
  <c r="AM64" i="119"/>
  <c r="AL891" i="119"/>
  <c r="AK891" i="119" s="1"/>
  <c r="AJ891" i="119" s="1"/>
  <c r="AI891" i="119" s="1"/>
  <c r="AH891" i="119" s="1"/>
  <c r="AG891" i="119" s="1"/>
  <c r="AF891" i="119" s="1"/>
  <c r="AE891" i="119" s="1"/>
  <c r="AD891" i="119" s="1"/>
  <c r="AC891" i="119" s="1"/>
  <c r="AB891" i="119" s="1"/>
  <c r="AA891" i="119" s="1"/>
  <c r="Z891" i="119" s="1"/>
  <c r="Y891" i="119" s="1"/>
  <c r="X891" i="119" s="1"/>
  <c r="W891" i="119" s="1"/>
  <c r="V891" i="119" s="1"/>
  <c r="U891" i="119" s="1"/>
  <c r="T891" i="119" s="1"/>
  <c r="S891" i="119" s="1"/>
  <c r="R891" i="119" s="1"/>
  <c r="Q891" i="119" s="1"/>
  <c r="P891" i="119" s="1"/>
  <c r="AN65" i="119"/>
  <c r="AN973" i="119"/>
  <c r="AM973" i="119" s="1"/>
  <c r="AL973" i="119" s="1"/>
  <c r="AK973" i="119" s="1"/>
  <c r="AJ973" i="119" s="1"/>
  <c r="AI973" i="119" s="1"/>
  <c r="AH973" i="119" s="1"/>
  <c r="AG973" i="119" s="1"/>
  <c r="AF973" i="119" s="1"/>
  <c r="AE973" i="119" s="1"/>
  <c r="AD973" i="119" s="1"/>
  <c r="AC973" i="119" s="1"/>
  <c r="AB973" i="119" s="1"/>
  <c r="AA973" i="119" s="1"/>
  <c r="Z973" i="119" s="1"/>
  <c r="Y973" i="119" s="1"/>
  <c r="X973" i="119" s="1"/>
  <c r="AM932" i="119"/>
  <c r="AL932" i="119" s="1"/>
  <c r="AK932" i="119" s="1"/>
  <c r="AJ932" i="119" s="1"/>
  <c r="AI932" i="119" s="1"/>
  <c r="AH932" i="119" s="1"/>
  <c r="AG932" i="119" s="1"/>
  <c r="AF932" i="119" s="1"/>
  <c r="AE932" i="119" s="1"/>
  <c r="AD932" i="119" s="1"/>
  <c r="AC932" i="119" s="1"/>
  <c r="AB932" i="119" s="1"/>
  <c r="AA932" i="119" s="1"/>
  <c r="Z932" i="119" s="1"/>
  <c r="Y932" i="119" s="1"/>
  <c r="X932" i="119" s="1"/>
  <c r="W932" i="119" s="1"/>
  <c r="V932" i="119" s="1"/>
  <c r="U932" i="119" s="1"/>
  <c r="T932" i="119" s="1"/>
  <c r="S932" i="119" s="1"/>
  <c r="R932" i="119" s="1"/>
  <c r="Q932" i="119" s="1"/>
  <c r="AO66" i="119"/>
  <c r="AO1016" i="119"/>
  <c r="AN1016" i="119" s="1"/>
  <c r="AM1016" i="119" s="1"/>
  <c r="AL1016" i="119" s="1"/>
  <c r="AK1016" i="119" s="1"/>
  <c r="AJ1016" i="119" s="1"/>
  <c r="AI1016" i="119" s="1"/>
  <c r="AH1016" i="119" s="1"/>
  <c r="AG1016" i="119" s="1"/>
  <c r="AF1016" i="119" s="1"/>
  <c r="AE1016" i="119" s="1"/>
  <c r="AP67" i="119"/>
  <c r="AP1060" i="119"/>
  <c r="AO1060" i="119" s="1"/>
  <c r="AN1060" i="119" s="1"/>
  <c r="AM1060" i="119" s="1"/>
  <c r="AL1060" i="119" s="1"/>
  <c r="AK1060" i="119" s="1"/>
  <c r="AJ1060" i="119" s="1"/>
  <c r="AI1060" i="119" s="1"/>
  <c r="AH1060" i="119" s="1"/>
  <c r="AG1060" i="119" s="1"/>
  <c r="AF1060" i="119" s="1"/>
  <c r="AQ68" i="119"/>
  <c r="AQ1105" i="119"/>
  <c r="AP1105" i="119" s="1"/>
  <c r="AO1105" i="119" s="1"/>
  <c r="AN1105" i="119" s="1"/>
  <c r="AM1105" i="119" s="1"/>
  <c r="AL1105" i="119" s="1"/>
  <c r="AK1105" i="119" s="1"/>
  <c r="AJ1105" i="119" s="1"/>
  <c r="AI1105" i="119" s="1"/>
  <c r="AH1105" i="119" s="1"/>
  <c r="AG1105" i="119" s="1"/>
  <c r="AF1105" i="119" s="1"/>
  <c r="AE1105" i="119" s="1"/>
  <c r="AD1105" i="119" s="1"/>
  <c r="AC1105" i="119" s="1"/>
  <c r="AB1105" i="119" s="1"/>
  <c r="AA1105" i="119" s="1"/>
  <c r="Z1105" i="119" s="1"/>
  <c r="Y1105" i="119" s="1"/>
  <c r="X1105" i="119" s="1"/>
  <c r="W1105" i="119" s="1"/>
  <c r="V1105" i="119" s="1"/>
  <c r="U1105" i="119" s="1"/>
  <c r="T1105" i="119" s="1"/>
  <c r="AC19" i="119"/>
  <c r="AC28" i="119" s="1"/>
  <c r="AC18" i="119"/>
  <c r="AD20" i="119"/>
  <c r="AB770" i="130" l="1"/>
  <c r="AA770" i="130" s="1"/>
  <c r="Z770" i="130" s="1"/>
  <c r="Y770" i="130" s="1"/>
  <c r="X770" i="130" s="1"/>
  <c r="W770" i="130" s="1"/>
  <c r="V770" i="130" s="1"/>
  <c r="U770" i="130" s="1"/>
  <c r="R595" i="130"/>
  <c r="Q595" i="130" s="1"/>
  <c r="P595" i="130" s="1"/>
  <c r="O595" i="130" s="1"/>
  <c r="N595" i="130" s="1"/>
  <c r="M595" i="130" s="1"/>
  <c r="L595" i="130" s="1"/>
  <c r="K595" i="130" s="1"/>
  <c r="J595" i="130" s="1"/>
  <c r="I595" i="130" s="1"/>
  <c r="H595" i="130" s="1"/>
  <c r="G595" i="130" s="1"/>
  <c r="F595" i="130" s="1"/>
  <c r="E595" i="130" s="1"/>
  <c r="L630" i="130"/>
  <c r="L631" i="130"/>
  <c r="K631" i="130" s="1"/>
  <c r="J631" i="130" s="1"/>
  <c r="I631" i="130" s="1"/>
  <c r="H631" i="130" s="1"/>
  <c r="V734" i="130"/>
  <c r="U734" i="130" s="1"/>
  <c r="T734" i="130" s="1"/>
  <c r="S734" i="130" s="1"/>
  <c r="R734" i="130" s="1"/>
  <c r="Q734" i="130" s="1"/>
  <c r="P734" i="130" s="1"/>
  <c r="AF732" i="130"/>
  <c r="AE732" i="130" s="1"/>
  <c r="AD732" i="130" s="1"/>
  <c r="AC732" i="130" s="1"/>
  <c r="AB732" i="130" s="1"/>
  <c r="AA732" i="130" s="1"/>
  <c r="Z732" i="130" s="1"/>
  <c r="Y732" i="130" s="1"/>
  <c r="X732" i="130" s="1"/>
  <c r="W732" i="130" s="1"/>
  <c r="V732" i="130" s="1"/>
  <c r="U732" i="130" s="1"/>
  <c r="T732" i="130" s="1"/>
  <c r="S732" i="130" s="1"/>
  <c r="R732" i="130" s="1"/>
  <c r="Q732" i="130" s="1"/>
  <c r="P732" i="130" s="1"/>
  <c r="O732" i="130" s="1"/>
  <c r="AH54" i="130"/>
  <c r="AH731" i="130"/>
  <c r="AG731" i="130" s="1"/>
  <c r="AF731" i="130" s="1"/>
  <c r="AE731" i="130" s="1"/>
  <c r="U771" i="130"/>
  <c r="AI55" i="130"/>
  <c r="AI768" i="130"/>
  <c r="AH768" i="130" s="1"/>
  <c r="AG768" i="130" s="1"/>
  <c r="AF768" i="130" s="1"/>
  <c r="AE768" i="130" s="1"/>
  <c r="V733" i="130"/>
  <c r="U733" i="130" s="1"/>
  <c r="T733" i="130" s="1"/>
  <c r="S733" i="130" s="1"/>
  <c r="R733" i="130" s="1"/>
  <c r="Q733" i="130" s="1"/>
  <c r="P733" i="130" s="1"/>
  <c r="AB769" i="130"/>
  <c r="AA769" i="130" s="1"/>
  <c r="Z769" i="130" s="1"/>
  <c r="Y769" i="130" s="1"/>
  <c r="X769" i="130" s="1"/>
  <c r="W769" i="130" s="1"/>
  <c r="V769" i="130" s="1"/>
  <c r="U769" i="130" s="1"/>
  <c r="T769" i="130" s="1"/>
  <c r="AJ56" i="130"/>
  <c r="AJ806" i="130"/>
  <c r="AI806" i="130" s="1"/>
  <c r="AH806" i="130" s="1"/>
  <c r="AG806" i="130" s="1"/>
  <c r="AF806" i="130" s="1"/>
  <c r="AE806" i="130" s="1"/>
  <c r="AD806" i="130" s="1"/>
  <c r="AC806" i="130" s="1"/>
  <c r="AB806" i="130" s="1"/>
  <c r="AA806" i="130" s="1"/>
  <c r="Z806" i="130" s="1"/>
  <c r="Y806" i="130" s="1"/>
  <c r="X806" i="130" s="1"/>
  <c r="W806" i="130" s="1"/>
  <c r="V806" i="130" s="1"/>
  <c r="U806" i="130" s="1"/>
  <c r="T806" i="130" s="1"/>
  <c r="S806" i="130" s="1"/>
  <c r="R806" i="130" s="1"/>
  <c r="Q806" i="130" s="1"/>
  <c r="P806" i="130" s="1"/>
  <c r="O806" i="130" s="1"/>
  <c r="N806" i="130" s="1"/>
  <c r="M806" i="130" s="1"/>
  <c r="L806" i="130" s="1"/>
  <c r="K806" i="130" s="1"/>
  <c r="J806" i="130" s="1"/>
  <c r="I806" i="130" s="1"/>
  <c r="H806" i="130" s="1"/>
  <c r="J627" i="130"/>
  <c r="AC846" i="130"/>
  <c r="AC847" i="130"/>
  <c r="AB847" i="130" s="1"/>
  <c r="AA847" i="130" s="1"/>
  <c r="Z847" i="130" s="1"/>
  <c r="Y847" i="130" s="1"/>
  <c r="X847" i="130" s="1"/>
  <c r="W847" i="130" s="1"/>
  <c r="V847" i="130" s="1"/>
  <c r="U847" i="130" s="1"/>
  <c r="T847" i="130" s="1"/>
  <c r="S847" i="130" s="1"/>
  <c r="R847" i="130" s="1"/>
  <c r="Q847" i="130" s="1"/>
  <c r="P847" i="130" s="1"/>
  <c r="O847" i="130" s="1"/>
  <c r="N847" i="130" s="1"/>
  <c r="M847" i="130" s="1"/>
  <c r="L847" i="130" s="1"/>
  <c r="K847" i="130" s="1"/>
  <c r="AG53" i="130"/>
  <c r="AG694" i="130" s="1"/>
  <c r="AG695" i="130"/>
  <c r="AF695" i="130" s="1"/>
  <c r="AE695" i="130" s="1"/>
  <c r="AD695" i="130" s="1"/>
  <c r="AC695" i="130" s="1"/>
  <c r="AB695" i="130" s="1"/>
  <c r="V772" i="130"/>
  <c r="V773" i="130"/>
  <c r="U773" i="130" s="1"/>
  <c r="T773" i="130" s="1"/>
  <c r="S773" i="130" s="1"/>
  <c r="R773" i="130" s="1"/>
  <c r="Q773" i="130" s="1"/>
  <c r="P773" i="130" s="1"/>
  <c r="O773" i="130" s="1"/>
  <c r="N773" i="130" s="1"/>
  <c r="M773" i="130" s="1"/>
  <c r="L773" i="130" s="1"/>
  <c r="AK57" i="130"/>
  <c r="AK845" i="130"/>
  <c r="AJ845" i="130" s="1"/>
  <c r="AI845" i="130" s="1"/>
  <c r="AH845" i="130" s="1"/>
  <c r="AG845" i="130" s="1"/>
  <c r="AF845" i="130" s="1"/>
  <c r="AE845" i="130" s="1"/>
  <c r="AD845" i="130" s="1"/>
  <c r="AC845" i="130" s="1"/>
  <c r="AB845" i="130" s="1"/>
  <c r="AC697" i="130"/>
  <c r="D3608" i="132"/>
  <c r="G3609" i="132"/>
  <c r="D3791" i="132"/>
  <c r="G3792" i="132"/>
  <c r="C3906" i="132"/>
  <c r="AK20" i="130"/>
  <c r="AJ51" i="130"/>
  <c r="AJ1141" i="130" s="1"/>
  <c r="AJ1205" i="130" s="1"/>
  <c r="AJ19" i="130"/>
  <c r="AJ28" i="130" s="1"/>
  <c r="AJ18" i="130"/>
  <c r="AI41" i="130"/>
  <c r="AI42" i="130" s="1"/>
  <c r="AI50" i="130"/>
  <c r="AL765" i="130" s="1"/>
  <c r="AD51" i="119"/>
  <c r="AD1141" i="119" s="1"/>
  <c r="AD1205" i="119" s="1"/>
  <c r="AD23" i="119"/>
  <c r="K665" i="119"/>
  <c r="J665" i="119" s="1"/>
  <c r="I665" i="119" s="1"/>
  <c r="AD1016" i="119"/>
  <c r="AC1016" i="119" s="1"/>
  <c r="AB1016" i="119" s="1"/>
  <c r="AA1016" i="119" s="1"/>
  <c r="Z1016" i="119" s="1"/>
  <c r="Y1016" i="119" s="1"/>
  <c r="X1016" i="119" s="1"/>
  <c r="W1016" i="119" s="1"/>
  <c r="V1016" i="119" s="1"/>
  <c r="U1016" i="119" s="1"/>
  <c r="T1016" i="119" s="1"/>
  <c r="S1016" i="119" s="1"/>
  <c r="R1016" i="119" s="1"/>
  <c r="AE1060" i="119"/>
  <c r="AD1060" i="119" s="1"/>
  <c r="AC1060" i="119" s="1"/>
  <c r="AB1060" i="119" s="1"/>
  <c r="AA1060" i="119" s="1"/>
  <c r="Z1060" i="119" s="1"/>
  <c r="Y1060" i="119" s="1"/>
  <c r="X1060" i="119" s="1"/>
  <c r="W1060" i="119" s="1"/>
  <c r="V1060" i="119" s="1"/>
  <c r="U1060" i="119" s="1"/>
  <c r="T1060" i="119" s="1"/>
  <c r="S1060" i="119" s="1"/>
  <c r="X736" i="119"/>
  <c r="W736" i="119" s="1"/>
  <c r="V736" i="119" s="1"/>
  <c r="U736" i="119" s="1"/>
  <c r="T736" i="119" s="1"/>
  <c r="S736" i="119" s="1"/>
  <c r="R736" i="119" s="1"/>
  <c r="Q736" i="119" s="1"/>
  <c r="P736" i="119" s="1"/>
  <c r="O736" i="119" s="1"/>
  <c r="N736" i="119" s="1"/>
  <c r="M736" i="119" s="1"/>
  <c r="L736" i="119" s="1"/>
  <c r="K736" i="119" s="1"/>
  <c r="U535" i="119"/>
  <c r="T535" i="119" s="1"/>
  <c r="S535" i="119" s="1"/>
  <c r="R535" i="119" s="1"/>
  <c r="Q535" i="119" s="1"/>
  <c r="P535" i="119" s="1"/>
  <c r="O535" i="119" s="1"/>
  <c r="N535" i="119" s="1"/>
  <c r="M535" i="119" s="1"/>
  <c r="L535" i="119" s="1"/>
  <c r="K535" i="119" s="1"/>
  <c r="J535" i="119" s="1"/>
  <c r="I535" i="119" s="1"/>
  <c r="H535" i="119" s="1"/>
  <c r="G535" i="119" s="1"/>
  <c r="F535" i="119" s="1"/>
  <c r="E535" i="119" s="1"/>
  <c r="W631" i="119"/>
  <c r="V631" i="119" s="1"/>
  <c r="U631" i="119" s="1"/>
  <c r="T631" i="119" s="1"/>
  <c r="S631" i="119" s="1"/>
  <c r="R631" i="119" s="1"/>
  <c r="Q631" i="119" s="1"/>
  <c r="P631" i="119" s="1"/>
  <c r="O631" i="119" s="1"/>
  <c r="N631" i="119" s="1"/>
  <c r="M631" i="119" s="1"/>
  <c r="L631" i="119" s="1"/>
  <c r="K631" i="119" s="1"/>
  <c r="J631" i="119" s="1"/>
  <c r="I631" i="119" s="1"/>
  <c r="H631" i="119" s="1"/>
  <c r="Z566" i="119"/>
  <c r="Y566" i="119" s="1"/>
  <c r="X566" i="119" s="1"/>
  <c r="W566" i="119" s="1"/>
  <c r="V566" i="119" s="1"/>
  <c r="U566" i="119" s="1"/>
  <c r="T566" i="119" s="1"/>
  <c r="S566" i="119" s="1"/>
  <c r="R566" i="119" s="1"/>
  <c r="Q566" i="119" s="1"/>
  <c r="P566" i="119" s="1"/>
  <c r="O566" i="119" s="1"/>
  <c r="N566" i="119" s="1"/>
  <c r="M566" i="119" s="1"/>
  <c r="L566" i="119" s="1"/>
  <c r="K566" i="119" s="1"/>
  <c r="J566" i="119" s="1"/>
  <c r="I566" i="119" s="1"/>
  <c r="H566" i="119" s="1"/>
  <c r="G566" i="119" s="1"/>
  <c r="F566" i="119" s="1"/>
  <c r="AB850" i="119"/>
  <c r="AA850" i="119" s="1"/>
  <c r="Z850" i="119" s="1"/>
  <c r="Y850" i="119" s="1"/>
  <c r="X850" i="119" s="1"/>
  <c r="W850" i="119" s="1"/>
  <c r="V850" i="119" s="1"/>
  <c r="U850" i="119" s="1"/>
  <c r="T850" i="119" s="1"/>
  <c r="S850" i="119" s="1"/>
  <c r="R850" i="119" s="1"/>
  <c r="Q850" i="119" s="1"/>
  <c r="P850" i="119" s="1"/>
  <c r="O850" i="119" s="1"/>
  <c r="N850" i="119" s="1"/>
  <c r="AA534" i="119"/>
  <c r="Z534" i="119" s="1"/>
  <c r="Y534" i="119" s="1"/>
  <c r="X534" i="119" s="1"/>
  <c r="W534" i="119" s="1"/>
  <c r="V534" i="119" s="1"/>
  <c r="U534" i="119" s="1"/>
  <c r="AC53" i="119"/>
  <c r="AC564" i="119" s="1"/>
  <c r="AC565" i="119"/>
  <c r="AB565" i="119" s="1"/>
  <c r="AA565" i="119" s="1"/>
  <c r="Z565" i="119" s="1"/>
  <c r="AD54" i="119"/>
  <c r="AD597" i="119"/>
  <c r="AC597" i="119" s="1"/>
  <c r="AB597" i="119" s="1"/>
  <c r="AA597" i="119" s="1"/>
  <c r="Z597" i="119" s="1"/>
  <c r="Y597" i="119" s="1"/>
  <c r="X597" i="119" s="1"/>
  <c r="W597" i="119" s="1"/>
  <c r="V597" i="119" s="1"/>
  <c r="U597" i="119" s="1"/>
  <c r="T597" i="119" s="1"/>
  <c r="S597" i="119" s="1"/>
  <c r="R597" i="119" s="1"/>
  <c r="Q597" i="119" s="1"/>
  <c r="P597" i="119" s="1"/>
  <c r="O597" i="119" s="1"/>
  <c r="N597" i="119" s="1"/>
  <c r="M597" i="119" s="1"/>
  <c r="L597" i="119" s="1"/>
  <c r="K597" i="119" s="1"/>
  <c r="J597" i="119" s="1"/>
  <c r="I597" i="119" s="1"/>
  <c r="H597" i="119" s="1"/>
  <c r="G597" i="119" s="1"/>
  <c r="F597" i="119" s="1"/>
  <c r="AE55" i="119"/>
  <c r="AE630" i="119"/>
  <c r="AD630" i="119" s="1"/>
  <c r="AC630" i="119" s="1"/>
  <c r="AB630" i="119" s="1"/>
  <c r="AA630" i="119" s="1"/>
  <c r="Z630" i="119" s="1"/>
  <c r="Y630" i="119" s="1"/>
  <c r="X630" i="119" s="1"/>
  <c r="W630" i="119" s="1"/>
  <c r="AD773" i="119"/>
  <c r="AC773" i="119" s="1"/>
  <c r="AB773" i="119" s="1"/>
  <c r="AA773" i="119" s="1"/>
  <c r="Z773" i="119" s="1"/>
  <c r="Y773" i="119" s="1"/>
  <c r="X773" i="119" s="1"/>
  <c r="W773" i="119" s="1"/>
  <c r="V773" i="119" s="1"/>
  <c r="U773" i="119" s="1"/>
  <c r="T773" i="119" s="1"/>
  <c r="S773" i="119" s="1"/>
  <c r="R773" i="119" s="1"/>
  <c r="Q773" i="119" s="1"/>
  <c r="P773" i="119" s="1"/>
  <c r="O773" i="119" s="1"/>
  <c r="N773" i="119" s="1"/>
  <c r="M773" i="119" s="1"/>
  <c r="L773" i="119" s="1"/>
  <c r="AF56" i="119"/>
  <c r="AF664" i="119"/>
  <c r="AE664" i="119" s="1"/>
  <c r="AD664" i="119" s="1"/>
  <c r="AC664" i="119" s="1"/>
  <c r="AB664" i="119" s="1"/>
  <c r="AA664" i="119" s="1"/>
  <c r="Z664" i="119" s="1"/>
  <c r="Y664" i="119" s="1"/>
  <c r="X664" i="119" s="1"/>
  <c r="W664" i="119" s="1"/>
  <c r="V664" i="119" s="1"/>
  <c r="U664" i="119" s="1"/>
  <c r="T664" i="119" s="1"/>
  <c r="S664" i="119" s="1"/>
  <c r="R664" i="119" s="1"/>
  <c r="Q664" i="119" s="1"/>
  <c r="P664" i="119" s="1"/>
  <c r="O664" i="119" s="1"/>
  <c r="N664" i="119" s="1"/>
  <c r="M664" i="119" s="1"/>
  <c r="L664" i="119" s="1"/>
  <c r="K664" i="119" s="1"/>
  <c r="AG57" i="119"/>
  <c r="AG699" i="119"/>
  <c r="AF699" i="119" s="1"/>
  <c r="AE699" i="119" s="1"/>
  <c r="AD699" i="119" s="1"/>
  <c r="AC699" i="119" s="1"/>
  <c r="AB699" i="119" s="1"/>
  <c r="AA699" i="119" s="1"/>
  <c r="Z699" i="119" s="1"/>
  <c r="Y699" i="119" s="1"/>
  <c r="X699" i="119" s="1"/>
  <c r="W699" i="119" s="1"/>
  <c r="V699" i="119" s="1"/>
  <c r="U699" i="119" s="1"/>
  <c r="T699" i="119" s="1"/>
  <c r="S699" i="119" s="1"/>
  <c r="R699" i="119" s="1"/>
  <c r="Q699" i="119" s="1"/>
  <c r="P699" i="119" s="1"/>
  <c r="O699" i="119" s="1"/>
  <c r="N699" i="119" s="1"/>
  <c r="M699" i="119" s="1"/>
  <c r="L699" i="119" s="1"/>
  <c r="K699" i="119" s="1"/>
  <c r="J699" i="119" s="1"/>
  <c r="I699" i="119" s="1"/>
  <c r="X974" i="119"/>
  <c r="W974" i="119" s="1"/>
  <c r="V974" i="119" s="1"/>
  <c r="U974" i="119" s="1"/>
  <c r="T974" i="119" s="1"/>
  <c r="S974" i="119" s="1"/>
  <c r="R974" i="119" s="1"/>
  <c r="AH58" i="119"/>
  <c r="AH735" i="119"/>
  <c r="AG735" i="119" s="1"/>
  <c r="AF735" i="119" s="1"/>
  <c r="AI59" i="119"/>
  <c r="AI772" i="119"/>
  <c r="AH772" i="119" s="1"/>
  <c r="AG772" i="119" s="1"/>
  <c r="AF772" i="119" s="1"/>
  <c r="AE772" i="119" s="1"/>
  <c r="AD772" i="119" s="1"/>
  <c r="AJ60" i="119"/>
  <c r="AJ810" i="119"/>
  <c r="AI810" i="119" s="1"/>
  <c r="AH810" i="119" s="1"/>
  <c r="AG810" i="119" s="1"/>
  <c r="AF810" i="119" s="1"/>
  <c r="AE810" i="119" s="1"/>
  <c r="AD810" i="119" s="1"/>
  <c r="AC810" i="119" s="1"/>
  <c r="AB810" i="119" s="1"/>
  <c r="AA810" i="119" s="1"/>
  <c r="Z810" i="119" s="1"/>
  <c r="Y810" i="119" s="1"/>
  <c r="X810" i="119" s="1"/>
  <c r="W810" i="119" s="1"/>
  <c r="V810" i="119" s="1"/>
  <c r="U810" i="119" s="1"/>
  <c r="T810" i="119" s="1"/>
  <c r="S810" i="119" s="1"/>
  <c r="R810" i="119" s="1"/>
  <c r="Q810" i="119" s="1"/>
  <c r="P810" i="119" s="1"/>
  <c r="O810" i="119" s="1"/>
  <c r="N810" i="119" s="1"/>
  <c r="M810" i="119" s="1"/>
  <c r="L810" i="119" s="1"/>
  <c r="AK61" i="119"/>
  <c r="AK849" i="119"/>
  <c r="AJ849" i="119" s="1"/>
  <c r="AI849" i="119" s="1"/>
  <c r="AH849" i="119" s="1"/>
  <c r="AG849" i="119" s="1"/>
  <c r="AF849" i="119" s="1"/>
  <c r="AE849" i="119" s="1"/>
  <c r="AD849" i="119" s="1"/>
  <c r="AC849" i="119" s="1"/>
  <c r="AB849" i="119" s="1"/>
  <c r="AM63" i="119"/>
  <c r="AL890" i="119"/>
  <c r="AK890" i="119" s="1"/>
  <c r="AJ890" i="119" s="1"/>
  <c r="AI890" i="119" s="1"/>
  <c r="AH890" i="119" s="1"/>
  <c r="AG890" i="119" s="1"/>
  <c r="AF890" i="119" s="1"/>
  <c r="AE890" i="119" s="1"/>
  <c r="AD890" i="119" s="1"/>
  <c r="AC890" i="119" s="1"/>
  <c r="AB890" i="119" s="1"/>
  <c r="AA890" i="119" s="1"/>
  <c r="Z890" i="119" s="1"/>
  <c r="Y890" i="119" s="1"/>
  <c r="X890" i="119" s="1"/>
  <c r="W890" i="119" s="1"/>
  <c r="V890" i="119" s="1"/>
  <c r="U890" i="119" s="1"/>
  <c r="T890" i="119" s="1"/>
  <c r="S890" i="119" s="1"/>
  <c r="R890" i="119" s="1"/>
  <c r="Q890" i="119" s="1"/>
  <c r="P890" i="119" s="1"/>
  <c r="O890" i="119" s="1"/>
  <c r="AO65" i="119"/>
  <c r="AO1015" i="119"/>
  <c r="AN1015" i="119" s="1"/>
  <c r="AM1015" i="119" s="1"/>
  <c r="AL1015" i="119" s="1"/>
  <c r="AK1015" i="119" s="1"/>
  <c r="AJ1015" i="119" s="1"/>
  <c r="AI1015" i="119" s="1"/>
  <c r="AH1015" i="119" s="1"/>
  <c r="AG1015" i="119" s="1"/>
  <c r="AF1015" i="119" s="1"/>
  <c r="AE1015" i="119" s="1"/>
  <c r="AD1015" i="119" s="1"/>
  <c r="AN64" i="119"/>
  <c r="AN972" i="119"/>
  <c r="AM972" i="119" s="1"/>
  <c r="AL972" i="119" s="1"/>
  <c r="AK972" i="119" s="1"/>
  <c r="AJ972" i="119" s="1"/>
  <c r="AI972" i="119" s="1"/>
  <c r="AH972" i="119" s="1"/>
  <c r="AG972" i="119" s="1"/>
  <c r="AF972" i="119" s="1"/>
  <c r="AE972" i="119" s="1"/>
  <c r="AD972" i="119" s="1"/>
  <c r="AC972" i="119" s="1"/>
  <c r="AB972" i="119" s="1"/>
  <c r="AA972" i="119" s="1"/>
  <c r="Z972" i="119" s="1"/>
  <c r="Y972" i="119" s="1"/>
  <c r="X972" i="119" s="1"/>
  <c r="W972" i="119" s="1"/>
  <c r="AM931" i="119"/>
  <c r="AL931" i="119" s="1"/>
  <c r="AK931" i="119" s="1"/>
  <c r="AJ931" i="119" s="1"/>
  <c r="AI931" i="119" s="1"/>
  <c r="AH931" i="119" s="1"/>
  <c r="AG931" i="119" s="1"/>
  <c r="AF931" i="119" s="1"/>
  <c r="AE931" i="119" s="1"/>
  <c r="AD931" i="119" s="1"/>
  <c r="AC931" i="119" s="1"/>
  <c r="AB931" i="119" s="1"/>
  <c r="AA931" i="119" s="1"/>
  <c r="Z931" i="119" s="1"/>
  <c r="Y931" i="119" s="1"/>
  <c r="X931" i="119" s="1"/>
  <c r="W931" i="119" s="1"/>
  <c r="V931" i="119" s="1"/>
  <c r="U931" i="119" s="1"/>
  <c r="T931" i="119" s="1"/>
  <c r="S931" i="119" s="1"/>
  <c r="R931" i="119" s="1"/>
  <c r="Q931" i="119" s="1"/>
  <c r="P931" i="119" s="1"/>
  <c r="AP66" i="119"/>
  <c r="AP1059" i="119"/>
  <c r="AO1059" i="119" s="1"/>
  <c r="AQ67" i="119"/>
  <c r="AQ1104" i="119"/>
  <c r="AP1104" i="119" s="1"/>
  <c r="AO1104" i="119" s="1"/>
  <c r="AN1104" i="119" s="1"/>
  <c r="AM1104" i="119" s="1"/>
  <c r="AL1104" i="119" s="1"/>
  <c r="AK1104" i="119" s="1"/>
  <c r="AJ1104" i="119" s="1"/>
  <c r="AI1104" i="119" s="1"/>
  <c r="AH1104" i="119" s="1"/>
  <c r="AG1104" i="119" s="1"/>
  <c r="AF1104" i="119" s="1"/>
  <c r="AE1104" i="119" s="1"/>
  <c r="AD1104" i="119" s="1"/>
  <c r="AC1104" i="119" s="1"/>
  <c r="AB1104" i="119" s="1"/>
  <c r="AA1104" i="119" s="1"/>
  <c r="Z1104" i="119" s="1"/>
  <c r="Y1104" i="119" s="1"/>
  <c r="X1104" i="119" s="1"/>
  <c r="W1104" i="119" s="1"/>
  <c r="V1104" i="119" s="1"/>
  <c r="U1104" i="119" s="1"/>
  <c r="T1104" i="119" s="1"/>
  <c r="S1104" i="119" s="1"/>
  <c r="AD19" i="119"/>
  <c r="AD28" i="119" s="1"/>
  <c r="AD18" i="119"/>
  <c r="AE20" i="119"/>
  <c r="AC1015" i="119" l="1"/>
  <c r="AB1015" i="119"/>
  <c r="AA1015" i="119" s="1"/>
  <c r="Z1015" i="119" s="1"/>
  <c r="Y1015" i="119" s="1"/>
  <c r="X1015" i="119" s="1"/>
  <c r="W1015" i="119" s="1"/>
  <c r="V1015" i="119" s="1"/>
  <c r="U1015" i="119" s="1"/>
  <c r="T1015" i="119" s="1"/>
  <c r="S1015" i="119" s="1"/>
  <c r="R1015" i="119" s="1"/>
  <c r="Q1015" i="119" s="1"/>
  <c r="AD731" i="130"/>
  <c r="AC731" i="130" s="1"/>
  <c r="AB731" i="130" s="1"/>
  <c r="AA731" i="130" s="1"/>
  <c r="Z731" i="130" s="1"/>
  <c r="Y731" i="130" s="1"/>
  <c r="X731" i="130" s="1"/>
  <c r="W731" i="130" s="1"/>
  <c r="V731" i="130" s="1"/>
  <c r="U731" i="130" s="1"/>
  <c r="T731" i="130" s="1"/>
  <c r="S731" i="130" s="1"/>
  <c r="R731" i="130" s="1"/>
  <c r="Q731" i="130" s="1"/>
  <c r="P731" i="130" s="1"/>
  <c r="O731" i="130" s="1"/>
  <c r="N731" i="130" s="1"/>
  <c r="AD768" i="130"/>
  <c r="AC768" i="130" s="1"/>
  <c r="AB768" i="130" s="1"/>
  <c r="AA768" i="130" s="1"/>
  <c r="Z768" i="130" s="1"/>
  <c r="Y768" i="130" s="1"/>
  <c r="X768" i="130" s="1"/>
  <c r="W768" i="130" s="1"/>
  <c r="V768" i="130" s="1"/>
  <c r="U768" i="130" s="1"/>
  <c r="T768" i="130" s="1"/>
  <c r="S768" i="130" s="1"/>
  <c r="AJ55" i="130"/>
  <c r="AJ805" i="130"/>
  <c r="AI805" i="130" s="1"/>
  <c r="AH805" i="130" s="1"/>
  <c r="AG805" i="130" s="1"/>
  <c r="AF805" i="130" s="1"/>
  <c r="AE805" i="130" s="1"/>
  <c r="AD805" i="130" s="1"/>
  <c r="AC805" i="130" s="1"/>
  <c r="AB805" i="130" s="1"/>
  <c r="AA805" i="130" s="1"/>
  <c r="Z805" i="130" s="1"/>
  <c r="Y805" i="130" s="1"/>
  <c r="AB696" i="130"/>
  <c r="AB697" i="130"/>
  <c r="AA697" i="130" s="1"/>
  <c r="Z697" i="130" s="1"/>
  <c r="Y697" i="130" s="1"/>
  <c r="X697" i="130" s="1"/>
  <c r="W697" i="130" s="1"/>
  <c r="V697" i="130" s="1"/>
  <c r="U697" i="130" s="1"/>
  <c r="T697" i="130" s="1"/>
  <c r="S697" i="130" s="1"/>
  <c r="R697" i="130" s="1"/>
  <c r="Q697" i="130" s="1"/>
  <c r="P697" i="130" s="1"/>
  <c r="O697" i="130" s="1"/>
  <c r="N697" i="130" s="1"/>
  <c r="M697" i="130" s="1"/>
  <c r="L697" i="130" s="1"/>
  <c r="K697" i="130" s="1"/>
  <c r="J697" i="130" s="1"/>
  <c r="I697" i="130" s="1"/>
  <c r="H697" i="130" s="1"/>
  <c r="G697" i="130" s="1"/>
  <c r="AI54" i="130"/>
  <c r="AI767" i="130"/>
  <c r="AH767" i="130" s="1"/>
  <c r="AG767" i="130" s="1"/>
  <c r="AF767" i="130" s="1"/>
  <c r="AE767" i="130" s="1"/>
  <c r="AD767" i="130" s="1"/>
  <c r="AC767" i="130" s="1"/>
  <c r="AB767" i="130" s="1"/>
  <c r="AA767" i="130" s="1"/>
  <c r="Z767" i="130" s="1"/>
  <c r="Y767" i="130" s="1"/>
  <c r="X767" i="130" s="1"/>
  <c r="W767" i="130" s="1"/>
  <c r="V767" i="130" s="1"/>
  <c r="U767" i="130" s="1"/>
  <c r="T767" i="130" s="1"/>
  <c r="S767" i="130" s="1"/>
  <c r="R767" i="130" s="1"/>
  <c r="O733" i="130"/>
  <c r="O734" i="130"/>
  <c r="N734" i="130" s="1"/>
  <c r="M734" i="130" s="1"/>
  <c r="L734" i="130" s="1"/>
  <c r="K734" i="130" s="1"/>
  <c r="J734" i="130" s="1"/>
  <c r="I734" i="130" s="1"/>
  <c r="N732" i="130"/>
  <c r="S769" i="130"/>
  <c r="U772" i="130"/>
  <c r="T772" i="130" s="1"/>
  <c r="S772" i="130" s="1"/>
  <c r="R772" i="130" s="1"/>
  <c r="Q772" i="130" s="1"/>
  <c r="P772" i="130" s="1"/>
  <c r="O772" i="130" s="1"/>
  <c r="N772" i="130" s="1"/>
  <c r="M772" i="130" s="1"/>
  <c r="L772" i="130" s="1"/>
  <c r="K772" i="130" s="1"/>
  <c r="K630" i="130"/>
  <c r="J630" i="130" s="1"/>
  <c r="I630" i="130" s="1"/>
  <c r="H630" i="130" s="1"/>
  <c r="G630" i="130" s="1"/>
  <c r="AK56" i="130"/>
  <c r="AK844" i="130"/>
  <c r="AJ844" i="130" s="1"/>
  <c r="AI844" i="130" s="1"/>
  <c r="AH53" i="130"/>
  <c r="AH729" i="130" s="1"/>
  <c r="AH730" i="130"/>
  <c r="AG730" i="130" s="1"/>
  <c r="AF730" i="130" s="1"/>
  <c r="AE730" i="130" s="1"/>
  <c r="AD730" i="130" s="1"/>
  <c r="AC730" i="130" s="1"/>
  <c r="AB730" i="130" s="1"/>
  <c r="AA730" i="130" s="1"/>
  <c r="Z730" i="130" s="1"/>
  <c r="Y730" i="130" s="1"/>
  <c r="X730" i="130" s="1"/>
  <c r="W730" i="130" s="1"/>
  <c r="V730" i="130" s="1"/>
  <c r="U730" i="130" s="1"/>
  <c r="T730" i="130" s="1"/>
  <c r="S730" i="130" s="1"/>
  <c r="R730" i="130" s="1"/>
  <c r="Q730" i="130" s="1"/>
  <c r="P730" i="130" s="1"/>
  <c r="O730" i="130" s="1"/>
  <c r="N730" i="130" s="1"/>
  <c r="M730" i="130" s="1"/>
  <c r="AF694" i="130"/>
  <c r="AE694" i="130" s="1"/>
  <c r="AD694" i="130" s="1"/>
  <c r="AC694" i="130" s="1"/>
  <c r="AB694" i="130" s="1"/>
  <c r="AA694" i="130" s="1"/>
  <c r="AB846" i="130"/>
  <c r="AA846" i="130" s="1"/>
  <c r="Z846" i="130" s="1"/>
  <c r="Y846" i="130" s="1"/>
  <c r="X846" i="130" s="1"/>
  <c r="W846" i="130" s="1"/>
  <c r="V846" i="130" s="1"/>
  <c r="U846" i="130" s="1"/>
  <c r="T846" i="130" s="1"/>
  <c r="S846" i="130" s="1"/>
  <c r="R846" i="130" s="1"/>
  <c r="Q846" i="130" s="1"/>
  <c r="P846" i="130" s="1"/>
  <c r="O846" i="130" s="1"/>
  <c r="N846" i="130" s="1"/>
  <c r="M846" i="130" s="1"/>
  <c r="L846" i="130" s="1"/>
  <c r="K846" i="130" s="1"/>
  <c r="J846" i="130" s="1"/>
  <c r="K629" i="130"/>
  <c r="T770" i="130"/>
  <c r="AK22" i="130"/>
  <c r="AK23" i="130" s="1"/>
  <c r="AK24" i="130" s="1"/>
  <c r="AK40" i="130"/>
  <c r="D3607" i="132"/>
  <c r="G3608" i="132"/>
  <c r="D3790" i="132"/>
  <c r="G3791" i="132"/>
  <c r="C3907" i="132"/>
  <c r="AJ41" i="130"/>
  <c r="AJ42" i="130" s="1"/>
  <c r="AJ50" i="130"/>
  <c r="AM802" i="130" s="1"/>
  <c r="AK51" i="130"/>
  <c r="AK1141" i="130" s="1"/>
  <c r="AK1205" i="130" s="1"/>
  <c r="AK19" i="130"/>
  <c r="AK28" i="130" s="1"/>
  <c r="AK18" i="130"/>
  <c r="AE51" i="119"/>
  <c r="AE1141" i="119" s="1"/>
  <c r="AE1205" i="119" s="1"/>
  <c r="AE23" i="119"/>
  <c r="J664" i="119"/>
  <c r="I664" i="119" s="1"/>
  <c r="H664" i="119" s="1"/>
  <c r="T534" i="119"/>
  <c r="S534" i="119" s="1"/>
  <c r="R534" i="119" s="1"/>
  <c r="Q534" i="119" s="1"/>
  <c r="P534" i="119" s="1"/>
  <c r="O534" i="119" s="1"/>
  <c r="N534" i="119" s="1"/>
  <c r="M534" i="119" s="1"/>
  <c r="L534" i="119" s="1"/>
  <c r="K534" i="119" s="1"/>
  <c r="J534" i="119" s="1"/>
  <c r="I534" i="119" s="1"/>
  <c r="H534" i="119" s="1"/>
  <c r="G534" i="119" s="1"/>
  <c r="F534" i="119" s="1"/>
  <c r="E534" i="119" s="1"/>
  <c r="V630" i="119"/>
  <c r="U630" i="119" s="1"/>
  <c r="T630" i="119" s="1"/>
  <c r="S630" i="119" s="1"/>
  <c r="R630" i="119" s="1"/>
  <c r="Q630" i="119" s="1"/>
  <c r="P630" i="119" s="1"/>
  <c r="O630" i="119" s="1"/>
  <c r="N630" i="119" s="1"/>
  <c r="M630" i="119" s="1"/>
  <c r="L630" i="119" s="1"/>
  <c r="K630" i="119" s="1"/>
  <c r="J630" i="119" s="1"/>
  <c r="I630" i="119" s="1"/>
  <c r="H630" i="119" s="1"/>
  <c r="G630" i="119" s="1"/>
  <c r="Y565" i="119"/>
  <c r="X565" i="119" s="1"/>
  <c r="W565" i="119" s="1"/>
  <c r="V565" i="119" s="1"/>
  <c r="U565" i="119" s="1"/>
  <c r="T565" i="119" s="1"/>
  <c r="S565" i="119" s="1"/>
  <c r="R565" i="119" s="1"/>
  <c r="Q565" i="119" s="1"/>
  <c r="P565" i="119" s="1"/>
  <c r="O565" i="119" s="1"/>
  <c r="N565" i="119" s="1"/>
  <c r="M565" i="119" s="1"/>
  <c r="L565" i="119" s="1"/>
  <c r="K565" i="119" s="1"/>
  <c r="J565" i="119" s="1"/>
  <c r="I565" i="119" s="1"/>
  <c r="H565" i="119" s="1"/>
  <c r="G565" i="119" s="1"/>
  <c r="F565" i="119" s="1"/>
  <c r="E565" i="119" s="1"/>
  <c r="AA849" i="119"/>
  <c r="Z849" i="119" s="1"/>
  <c r="Y849" i="119" s="1"/>
  <c r="X849" i="119" s="1"/>
  <c r="W849" i="119" s="1"/>
  <c r="V849" i="119" s="1"/>
  <c r="U849" i="119" s="1"/>
  <c r="T849" i="119" s="1"/>
  <c r="S849" i="119" s="1"/>
  <c r="R849" i="119" s="1"/>
  <c r="Q849" i="119" s="1"/>
  <c r="P849" i="119" s="1"/>
  <c r="O849" i="119" s="1"/>
  <c r="N849" i="119" s="1"/>
  <c r="M849" i="119" s="1"/>
  <c r="AB564" i="119"/>
  <c r="AA564" i="119" s="1"/>
  <c r="Z564" i="119" s="1"/>
  <c r="Y564" i="119" s="1"/>
  <c r="AC772" i="119"/>
  <c r="AB772" i="119" s="1"/>
  <c r="AA772" i="119" s="1"/>
  <c r="Z772" i="119" s="1"/>
  <c r="Y772" i="119" s="1"/>
  <c r="X772" i="119" s="1"/>
  <c r="W772" i="119" s="1"/>
  <c r="V772" i="119" s="1"/>
  <c r="U772" i="119" s="1"/>
  <c r="T772" i="119" s="1"/>
  <c r="S772" i="119" s="1"/>
  <c r="R772" i="119" s="1"/>
  <c r="Q772" i="119" s="1"/>
  <c r="P772" i="119" s="1"/>
  <c r="O772" i="119" s="1"/>
  <c r="N772" i="119" s="1"/>
  <c r="M772" i="119" s="1"/>
  <c r="L772" i="119" s="1"/>
  <c r="K772" i="119" s="1"/>
  <c r="AD53" i="119"/>
  <c r="AD595" i="119" s="1"/>
  <c r="AD596" i="119"/>
  <c r="AC596" i="119" s="1"/>
  <c r="AB596" i="119" s="1"/>
  <c r="AA596" i="119" s="1"/>
  <c r="Z596" i="119" s="1"/>
  <c r="Y596" i="119" s="1"/>
  <c r="X596" i="119" s="1"/>
  <c r="W596" i="119" s="1"/>
  <c r="V596" i="119" s="1"/>
  <c r="U596" i="119" s="1"/>
  <c r="T596" i="119" s="1"/>
  <c r="S596" i="119" s="1"/>
  <c r="R596" i="119" s="1"/>
  <c r="Q596" i="119" s="1"/>
  <c r="P596" i="119" s="1"/>
  <c r="O596" i="119" s="1"/>
  <c r="N596" i="119" s="1"/>
  <c r="M596" i="119" s="1"/>
  <c r="L596" i="119" s="1"/>
  <c r="K596" i="119" s="1"/>
  <c r="J596" i="119" s="1"/>
  <c r="I596" i="119" s="1"/>
  <c r="H596" i="119" s="1"/>
  <c r="G596" i="119" s="1"/>
  <c r="F596" i="119" s="1"/>
  <c r="E596" i="119" s="1"/>
  <c r="AE54" i="119"/>
  <c r="AE629" i="119"/>
  <c r="AD629" i="119" s="1"/>
  <c r="AC629" i="119" s="1"/>
  <c r="AB629" i="119" s="1"/>
  <c r="AA629" i="119" s="1"/>
  <c r="Z629" i="119" s="1"/>
  <c r="Y629" i="119" s="1"/>
  <c r="X629" i="119" s="1"/>
  <c r="W629" i="119" s="1"/>
  <c r="V629" i="119" s="1"/>
  <c r="AF55" i="119"/>
  <c r="AF663" i="119"/>
  <c r="AE663" i="119" s="1"/>
  <c r="AD663" i="119" s="1"/>
  <c r="AC663" i="119" s="1"/>
  <c r="AB663" i="119" s="1"/>
  <c r="AA663" i="119" s="1"/>
  <c r="Z663" i="119" s="1"/>
  <c r="Y663" i="119" s="1"/>
  <c r="X663" i="119" s="1"/>
  <c r="W663" i="119" s="1"/>
  <c r="V663" i="119" s="1"/>
  <c r="U663" i="119" s="1"/>
  <c r="T663" i="119" s="1"/>
  <c r="S663" i="119" s="1"/>
  <c r="R663" i="119" s="1"/>
  <c r="Q663" i="119" s="1"/>
  <c r="P663" i="119" s="1"/>
  <c r="O663" i="119" s="1"/>
  <c r="N663" i="119" s="1"/>
  <c r="M663" i="119" s="1"/>
  <c r="L663" i="119" s="1"/>
  <c r="K663" i="119" s="1"/>
  <c r="J663" i="119" s="1"/>
  <c r="AG56" i="119"/>
  <c r="AG698" i="119"/>
  <c r="AF698" i="119" s="1"/>
  <c r="AE698" i="119" s="1"/>
  <c r="AD698" i="119" s="1"/>
  <c r="AC698" i="119" s="1"/>
  <c r="AB698" i="119" s="1"/>
  <c r="AA698" i="119" s="1"/>
  <c r="Z698" i="119" s="1"/>
  <c r="Y698" i="119" s="1"/>
  <c r="X698" i="119" s="1"/>
  <c r="W698" i="119" s="1"/>
  <c r="V698" i="119" s="1"/>
  <c r="U698" i="119" s="1"/>
  <c r="T698" i="119" s="1"/>
  <c r="S698" i="119" s="1"/>
  <c r="R698" i="119" s="1"/>
  <c r="Q698" i="119" s="1"/>
  <c r="P698" i="119" s="1"/>
  <c r="O698" i="119" s="1"/>
  <c r="N698" i="119" s="1"/>
  <c r="M698" i="119" s="1"/>
  <c r="L698" i="119" s="1"/>
  <c r="K698" i="119" s="1"/>
  <c r="J698" i="119" s="1"/>
  <c r="I698" i="119" s="1"/>
  <c r="H698" i="119" s="1"/>
  <c r="W973" i="119"/>
  <c r="V973" i="119" s="1"/>
  <c r="U973" i="119" s="1"/>
  <c r="T973" i="119" s="1"/>
  <c r="S973" i="119" s="1"/>
  <c r="R973" i="119" s="1"/>
  <c r="Q973" i="119" s="1"/>
  <c r="AE735" i="119"/>
  <c r="AD735" i="119" s="1"/>
  <c r="AC735" i="119" s="1"/>
  <c r="AB735" i="119" s="1"/>
  <c r="AA735" i="119" s="1"/>
  <c r="Z735" i="119" s="1"/>
  <c r="Y735" i="119" s="1"/>
  <c r="X735" i="119" s="1"/>
  <c r="W735" i="119" s="1"/>
  <c r="V735" i="119" s="1"/>
  <c r="U735" i="119" s="1"/>
  <c r="T735" i="119" s="1"/>
  <c r="S735" i="119" s="1"/>
  <c r="R735" i="119" s="1"/>
  <c r="Q735" i="119" s="1"/>
  <c r="P735" i="119" s="1"/>
  <c r="O735" i="119" s="1"/>
  <c r="N735" i="119" s="1"/>
  <c r="M735" i="119" s="1"/>
  <c r="L735" i="119" s="1"/>
  <c r="K735" i="119" s="1"/>
  <c r="J735" i="119" s="1"/>
  <c r="AH57" i="119"/>
  <c r="AH734" i="119"/>
  <c r="AG734" i="119" s="1"/>
  <c r="AF734" i="119" s="1"/>
  <c r="AE734" i="119" s="1"/>
  <c r="AI58" i="119"/>
  <c r="AI771" i="119"/>
  <c r="AH771" i="119" s="1"/>
  <c r="AG771" i="119" s="1"/>
  <c r="AF771" i="119" s="1"/>
  <c r="AE771" i="119" s="1"/>
  <c r="AD771" i="119" s="1"/>
  <c r="AC771" i="119" s="1"/>
  <c r="AJ59" i="119"/>
  <c r="AJ809" i="119"/>
  <c r="AI809" i="119" s="1"/>
  <c r="AH809" i="119" s="1"/>
  <c r="AG809" i="119" s="1"/>
  <c r="AF809" i="119" s="1"/>
  <c r="AE809" i="119" s="1"/>
  <c r="AD809" i="119" s="1"/>
  <c r="AC809" i="119" s="1"/>
  <c r="AB809" i="119" s="1"/>
  <c r="AA809" i="119" s="1"/>
  <c r="Z809" i="119" s="1"/>
  <c r="Y809" i="119" s="1"/>
  <c r="X809" i="119" s="1"/>
  <c r="W809" i="119" s="1"/>
  <c r="V809" i="119" s="1"/>
  <c r="U809" i="119" s="1"/>
  <c r="T809" i="119" s="1"/>
  <c r="S809" i="119" s="1"/>
  <c r="R809" i="119" s="1"/>
  <c r="Q809" i="119" s="1"/>
  <c r="P809" i="119" s="1"/>
  <c r="O809" i="119" s="1"/>
  <c r="N809" i="119" s="1"/>
  <c r="M809" i="119" s="1"/>
  <c r="L809" i="119" s="1"/>
  <c r="K809" i="119" s="1"/>
  <c r="AK60" i="119"/>
  <c r="AK848" i="119"/>
  <c r="AJ848" i="119" s="1"/>
  <c r="AI848" i="119" s="1"/>
  <c r="AM62" i="119"/>
  <c r="AL889" i="119"/>
  <c r="AK889" i="119" s="1"/>
  <c r="AJ889" i="119" s="1"/>
  <c r="AI889" i="119" s="1"/>
  <c r="AH889" i="119" s="1"/>
  <c r="AG889" i="119" s="1"/>
  <c r="AF889" i="119" s="1"/>
  <c r="AE889" i="119" s="1"/>
  <c r="AD889" i="119" s="1"/>
  <c r="AC889" i="119" s="1"/>
  <c r="AB889" i="119" s="1"/>
  <c r="AA889" i="119" s="1"/>
  <c r="Z889" i="119" s="1"/>
  <c r="Y889" i="119" s="1"/>
  <c r="X889" i="119" s="1"/>
  <c r="W889" i="119" s="1"/>
  <c r="V889" i="119" s="1"/>
  <c r="U889" i="119" s="1"/>
  <c r="T889" i="119" s="1"/>
  <c r="S889" i="119" s="1"/>
  <c r="R889" i="119" s="1"/>
  <c r="Q889" i="119" s="1"/>
  <c r="P889" i="119" s="1"/>
  <c r="O889" i="119" s="1"/>
  <c r="N889" i="119" s="1"/>
  <c r="AN63" i="119"/>
  <c r="AN971" i="119"/>
  <c r="AM971" i="119" s="1"/>
  <c r="AL971" i="119" s="1"/>
  <c r="AK971" i="119" s="1"/>
  <c r="AJ971" i="119" s="1"/>
  <c r="AI971" i="119" s="1"/>
  <c r="AH971" i="119" s="1"/>
  <c r="AG971" i="119" s="1"/>
  <c r="AF971" i="119" s="1"/>
  <c r="AE971" i="119" s="1"/>
  <c r="AD971" i="119" s="1"/>
  <c r="AC971" i="119" s="1"/>
  <c r="AB971" i="119" s="1"/>
  <c r="AA971" i="119" s="1"/>
  <c r="Z971" i="119" s="1"/>
  <c r="Y971" i="119" s="1"/>
  <c r="X971" i="119" s="1"/>
  <c r="W971" i="119" s="1"/>
  <c r="V971" i="119" s="1"/>
  <c r="AM930" i="119"/>
  <c r="AL930" i="119" s="1"/>
  <c r="AK930" i="119" s="1"/>
  <c r="AJ930" i="119" s="1"/>
  <c r="AI930" i="119" s="1"/>
  <c r="AH930" i="119" s="1"/>
  <c r="AG930" i="119" s="1"/>
  <c r="AF930" i="119" s="1"/>
  <c r="AE930" i="119" s="1"/>
  <c r="AD930" i="119" s="1"/>
  <c r="AC930" i="119" s="1"/>
  <c r="AB930" i="119" s="1"/>
  <c r="AA930" i="119" s="1"/>
  <c r="Z930" i="119" s="1"/>
  <c r="Y930" i="119" s="1"/>
  <c r="X930" i="119" s="1"/>
  <c r="W930" i="119" s="1"/>
  <c r="V930" i="119" s="1"/>
  <c r="U930" i="119" s="1"/>
  <c r="T930" i="119" s="1"/>
  <c r="S930" i="119" s="1"/>
  <c r="R930" i="119" s="1"/>
  <c r="Q930" i="119" s="1"/>
  <c r="P930" i="119" s="1"/>
  <c r="O930" i="119" s="1"/>
  <c r="AO64" i="119"/>
  <c r="AO1014" i="119"/>
  <c r="AN1014" i="119" s="1"/>
  <c r="AM1014" i="119" s="1"/>
  <c r="AL1014" i="119" s="1"/>
  <c r="AK1014" i="119" s="1"/>
  <c r="AJ1014" i="119" s="1"/>
  <c r="AI1014" i="119" s="1"/>
  <c r="AH1014" i="119" s="1"/>
  <c r="AG1014" i="119" s="1"/>
  <c r="AF1014" i="119" s="1"/>
  <c r="AE1014" i="119" s="1"/>
  <c r="AD1014" i="119" s="1"/>
  <c r="AC1014" i="119" s="1"/>
  <c r="AB1014" i="119" s="1"/>
  <c r="AA1014" i="119" s="1"/>
  <c r="AN1059" i="119"/>
  <c r="AM1059" i="119" s="1"/>
  <c r="AL1059" i="119" s="1"/>
  <c r="AK1059" i="119" s="1"/>
  <c r="AJ1059" i="119" s="1"/>
  <c r="AI1059" i="119" s="1"/>
  <c r="AH1059" i="119" s="1"/>
  <c r="AG1059" i="119" s="1"/>
  <c r="AF1059" i="119" s="1"/>
  <c r="AE1059" i="119" s="1"/>
  <c r="AD1059" i="119" s="1"/>
  <c r="AC1059" i="119" s="1"/>
  <c r="AB1059" i="119" s="1"/>
  <c r="AA1059" i="119" s="1"/>
  <c r="Z1059" i="119" s="1"/>
  <c r="Y1059" i="119" s="1"/>
  <c r="X1059" i="119" s="1"/>
  <c r="W1059" i="119" s="1"/>
  <c r="V1059" i="119" s="1"/>
  <c r="U1059" i="119" s="1"/>
  <c r="T1059" i="119" s="1"/>
  <c r="S1059" i="119" s="1"/>
  <c r="R1059" i="119" s="1"/>
  <c r="AP65" i="119"/>
  <c r="AP1058" i="119"/>
  <c r="AO1058" i="119" s="1"/>
  <c r="AN1058" i="119" s="1"/>
  <c r="AQ66" i="119"/>
  <c r="AQ1103" i="119"/>
  <c r="AP1103" i="119" s="1"/>
  <c r="AO1103" i="119" s="1"/>
  <c r="AN1103" i="119" s="1"/>
  <c r="AM1103" i="119" s="1"/>
  <c r="AL1103" i="119" s="1"/>
  <c r="AK1103" i="119" s="1"/>
  <c r="AJ1103" i="119" s="1"/>
  <c r="AI1103" i="119" s="1"/>
  <c r="AH1103" i="119" s="1"/>
  <c r="AG1103" i="119" s="1"/>
  <c r="AF1103" i="119" s="1"/>
  <c r="AE1103" i="119" s="1"/>
  <c r="AD1103" i="119" s="1"/>
  <c r="AC1103" i="119" s="1"/>
  <c r="AB1103" i="119" s="1"/>
  <c r="AA1103" i="119" s="1"/>
  <c r="Z1103" i="119" s="1"/>
  <c r="Y1103" i="119" s="1"/>
  <c r="X1103" i="119" s="1"/>
  <c r="W1103" i="119" s="1"/>
  <c r="V1103" i="119" s="1"/>
  <c r="U1103" i="119" s="1"/>
  <c r="T1103" i="119" s="1"/>
  <c r="S1103" i="119" s="1"/>
  <c r="R1103" i="119" s="1"/>
  <c r="AF20" i="119"/>
  <c r="AE19" i="119"/>
  <c r="AE28" i="119" s="1"/>
  <c r="AE18" i="119"/>
  <c r="Z1014" i="119" l="1"/>
  <c r="U629" i="119"/>
  <c r="T629" i="119" s="1"/>
  <c r="S629" i="119" s="1"/>
  <c r="R629" i="119" s="1"/>
  <c r="Q629" i="119" s="1"/>
  <c r="P629" i="119" s="1"/>
  <c r="O629" i="119" s="1"/>
  <c r="N629" i="119" s="1"/>
  <c r="M629" i="119" s="1"/>
  <c r="L629" i="119" s="1"/>
  <c r="K629" i="119" s="1"/>
  <c r="J629" i="119" s="1"/>
  <c r="I629" i="119" s="1"/>
  <c r="H629" i="119" s="1"/>
  <c r="G629" i="119" s="1"/>
  <c r="F629" i="119" s="1"/>
  <c r="Y1014" i="119"/>
  <c r="X1014" i="119" s="1"/>
  <c r="W1014" i="119" s="1"/>
  <c r="V1014" i="119" s="1"/>
  <c r="U1014" i="119" s="1"/>
  <c r="T1014" i="119" s="1"/>
  <c r="S1014" i="119" s="1"/>
  <c r="R1014" i="119" s="1"/>
  <c r="Q1014" i="119" s="1"/>
  <c r="P1014" i="119" s="1"/>
  <c r="AA696" i="130"/>
  <c r="Z696" i="130" s="1"/>
  <c r="Y696" i="130" s="1"/>
  <c r="X696" i="130" s="1"/>
  <c r="W696" i="130" s="1"/>
  <c r="V696" i="130" s="1"/>
  <c r="U696" i="130" s="1"/>
  <c r="T696" i="130" s="1"/>
  <c r="S696" i="130" s="1"/>
  <c r="R696" i="130" s="1"/>
  <c r="Q696" i="130" s="1"/>
  <c r="P696" i="130" s="1"/>
  <c r="J629" i="130"/>
  <c r="I629" i="130" s="1"/>
  <c r="H629" i="130" s="1"/>
  <c r="G629" i="130" s="1"/>
  <c r="F629" i="130" s="1"/>
  <c r="J628" i="130"/>
  <c r="AH844" i="130"/>
  <c r="AG844" i="130" s="1"/>
  <c r="AF844" i="130" s="1"/>
  <c r="AE844" i="130" s="1"/>
  <c r="AD844" i="130" s="1"/>
  <c r="AC844" i="130" s="1"/>
  <c r="AB844" i="130" s="1"/>
  <c r="AA844" i="130" s="1"/>
  <c r="X804" i="130"/>
  <c r="X805" i="130"/>
  <c r="W805" i="130" s="1"/>
  <c r="V805" i="130" s="1"/>
  <c r="U805" i="130" s="1"/>
  <c r="T805" i="130" s="1"/>
  <c r="S805" i="130" s="1"/>
  <c r="R805" i="130" s="1"/>
  <c r="Q805" i="130" s="1"/>
  <c r="P805" i="130" s="1"/>
  <c r="O805" i="130" s="1"/>
  <c r="N805" i="130" s="1"/>
  <c r="M805" i="130" s="1"/>
  <c r="L805" i="130" s="1"/>
  <c r="K805" i="130" s="1"/>
  <c r="J805" i="130" s="1"/>
  <c r="I805" i="130" s="1"/>
  <c r="H805" i="130" s="1"/>
  <c r="G805" i="130" s="1"/>
  <c r="AG729" i="130"/>
  <c r="AF729" i="130" s="1"/>
  <c r="AE729" i="130" s="1"/>
  <c r="AD729" i="130" s="1"/>
  <c r="AC729" i="130" s="1"/>
  <c r="AB729" i="130" s="1"/>
  <c r="AA729" i="130" s="1"/>
  <c r="Z729" i="130" s="1"/>
  <c r="Y729" i="130" s="1"/>
  <c r="X729" i="130" s="1"/>
  <c r="W729" i="130" s="1"/>
  <c r="V729" i="130" s="1"/>
  <c r="U729" i="130" s="1"/>
  <c r="T729" i="130" s="1"/>
  <c r="S729" i="130" s="1"/>
  <c r="R729" i="130" s="1"/>
  <c r="Q729" i="130" s="1"/>
  <c r="P729" i="130" s="1"/>
  <c r="O729" i="130" s="1"/>
  <c r="N729" i="130" s="1"/>
  <c r="M729" i="130" s="1"/>
  <c r="L729" i="130" s="1"/>
  <c r="T771" i="130"/>
  <c r="S771" i="130" s="1"/>
  <c r="R771" i="130" s="1"/>
  <c r="Q771" i="130" s="1"/>
  <c r="P771" i="130" s="1"/>
  <c r="O771" i="130" s="1"/>
  <c r="N771" i="130" s="1"/>
  <c r="M771" i="130" s="1"/>
  <c r="L771" i="130" s="1"/>
  <c r="K771" i="130" s="1"/>
  <c r="J771" i="130" s="1"/>
  <c r="M731" i="130"/>
  <c r="N733" i="130"/>
  <c r="M733" i="130" s="1"/>
  <c r="L733" i="130" s="1"/>
  <c r="K733" i="130" s="1"/>
  <c r="J733" i="130" s="1"/>
  <c r="I733" i="130" s="1"/>
  <c r="H733" i="130" s="1"/>
  <c r="AI53" i="130"/>
  <c r="AI765" i="130" s="1"/>
  <c r="AI766" i="130"/>
  <c r="AH766" i="130" s="1"/>
  <c r="AG766" i="130" s="1"/>
  <c r="AF766" i="130" s="1"/>
  <c r="AE766" i="130" s="1"/>
  <c r="AD766" i="130" s="1"/>
  <c r="AC766" i="130" s="1"/>
  <c r="AB766" i="130" s="1"/>
  <c r="AA766" i="130" s="1"/>
  <c r="Z766" i="130" s="1"/>
  <c r="Y766" i="130" s="1"/>
  <c r="X766" i="130" s="1"/>
  <c r="W766" i="130" s="1"/>
  <c r="V766" i="130" s="1"/>
  <c r="U766" i="130" s="1"/>
  <c r="T766" i="130" s="1"/>
  <c r="S766" i="130" s="1"/>
  <c r="R766" i="130" s="1"/>
  <c r="Q766" i="130" s="1"/>
  <c r="AA695" i="130"/>
  <c r="Z695" i="130" s="1"/>
  <c r="AJ54" i="130"/>
  <c r="AJ804" i="130"/>
  <c r="AI804" i="130" s="1"/>
  <c r="AH804" i="130" s="1"/>
  <c r="AG804" i="130" s="1"/>
  <c r="AF804" i="130" s="1"/>
  <c r="AE804" i="130" s="1"/>
  <c r="AD804" i="130" s="1"/>
  <c r="AC804" i="130" s="1"/>
  <c r="AB804" i="130" s="1"/>
  <c r="AA804" i="130" s="1"/>
  <c r="Z804" i="130" s="1"/>
  <c r="Y804" i="130" s="1"/>
  <c r="R768" i="130"/>
  <c r="Q767" i="130" s="1"/>
  <c r="AK55" i="130"/>
  <c r="AK843" i="130"/>
  <c r="AJ843" i="130" s="1"/>
  <c r="AI843" i="130" s="1"/>
  <c r="AH843" i="130" s="1"/>
  <c r="AG843" i="130" s="1"/>
  <c r="AF843" i="130" s="1"/>
  <c r="AE843" i="130" s="1"/>
  <c r="AD843" i="130" s="1"/>
  <c r="AC843" i="130" s="1"/>
  <c r="AA845" i="130"/>
  <c r="I663" i="119"/>
  <c r="H663" i="119" s="1"/>
  <c r="G663" i="119" s="1"/>
  <c r="D3606" i="132"/>
  <c r="G3607" i="132"/>
  <c r="D3789" i="132"/>
  <c r="G3790" i="132"/>
  <c r="C3908" i="132"/>
  <c r="AK41" i="130"/>
  <c r="AK42" i="130" s="1"/>
  <c r="AK50" i="130"/>
  <c r="AN840" i="130" s="1"/>
  <c r="AF51" i="119"/>
  <c r="AF1141" i="119" s="1"/>
  <c r="AF1205" i="119" s="1"/>
  <c r="AF23" i="119"/>
  <c r="AB771" i="119"/>
  <c r="AA771" i="119" s="1"/>
  <c r="Z771" i="119" s="1"/>
  <c r="Y771" i="119" s="1"/>
  <c r="X771" i="119" s="1"/>
  <c r="W771" i="119" s="1"/>
  <c r="V771" i="119" s="1"/>
  <c r="U771" i="119" s="1"/>
  <c r="T771" i="119" s="1"/>
  <c r="S771" i="119" s="1"/>
  <c r="R771" i="119" s="1"/>
  <c r="Q771" i="119" s="1"/>
  <c r="P771" i="119" s="1"/>
  <c r="O771" i="119" s="1"/>
  <c r="N771" i="119" s="1"/>
  <c r="M771" i="119" s="1"/>
  <c r="L771" i="119" s="1"/>
  <c r="K771" i="119" s="1"/>
  <c r="J771" i="119" s="1"/>
  <c r="X564" i="119"/>
  <c r="W564" i="119" s="1"/>
  <c r="V564" i="119" s="1"/>
  <c r="U564" i="119" s="1"/>
  <c r="T564" i="119" s="1"/>
  <c r="S564" i="119" s="1"/>
  <c r="R564" i="119" s="1"/>
  <c r="Q564" i="119" s="1"/>
  <c r="P564" i="119" s="1"/>
  <c r="O564" i="119" s="1"/>
  <c r="N564" i="119" s="1"/>
  <c r="M564" i="119" s="1"/>
  <c r="L564" i="119" s="1"/>
  <c r="K564" i="119" s="1"/>
  <c r="J564" i="119" s="1"/>
  <c r="I564" i="119" s="1"/>
  <c r="H564" i="119" s="1"/>
  <c r="G564" i="119" s="1"/>
  <c r="F564" i="119" s="1"/>
  <c r="E564" i="119" s="1"/>
  <c r="AC595" i="119"/>
  <c r="AB595" i="119" s="1"/>
  <c r="AA595" i="119" s="1"/>
  <c r="Z595" i="119" s="1"/>
  <c r="Y595" i="119" s="1"/>
  <c r="X595" i="119" s="1"/>
  <c r="W595" i="119" s="1"/>
  <c r="V595" i="119" s="1"/>
  <c r="U595" i="119" s="1"/>
  <c r="T595" i="119" s="1"/>
  <c r="S595" i="119" s="1"/>
  <c r="R595" i="119" s="1"/>
  <c r="Q595" i="119" s="1"/>
  <c r="P595" i="119" s="1"/>
  <c r="O595" i="119" s="1"/>
  <c r="N595" i="119" s="1"/>
  <c r="M595" i="119" s="1"/>
  <c r="L595" i="119" s="1"/>
  <c r="K595" i="119" s="1"/>
  <c r="J595" i="119" s="1"/>
  <c r="I595" i="119" s="1"/>
  <c r="H595" i="119" s="1"/>
  <c r="G595" i="119" s="1"/>
  <c r="F595" i="119" s="1"/>
  <c r="E595" i="119" s="1"/>
  <c r="AE53" i="119"/>
  <c r="AE627" i="119" s="1"/>
  <c r="AE628" i="119"/>
  <c r="AD628" i="119" s="1"/>
  <c r="AC628" i="119" s="1"/>
  <c r="AB628" i="119" s="1"/>
  <c r="AA628" i="119" s="1"/>
  <c r="Z628" i="119" s="1"/>
  <c r="Y628" i="119" s="1"/>
  <c r="X628" i="119" s="1"/>
  <c r="W628" i="119" s="1"/>
  <c r="V628" i="119" s="1"/>
  <c r="U628" i="119" s="1"/>
  <c r="T628" i="119" s="1"/>
  <c r="S628" i="119" s="1"/>
  <c r="R628" i="119" s="1"/>
  <c r="AF54" i="119"/>
  <c r="AF662" i="119"/>
  <c r="AE662" i="119" s="1"/>
  <c r="AD662" i="119" s="1"/>
  <c r="AC662" i="119" s="1"/>
  <c r="AB662" i="119" s="1"/>
  <c r="AA662" i="119" s="1"/>
  <c r="Z662" i="119" s="1"/>
  <c r="Y662" i="119" s="1"/>
  <c r="X662" i="119" s="1"/>
  <c r="W662" i="119" s="1"/>
  <c r="V662" i="119" s="1"/>
  <c r="U662" i="119" s="1"/>
  <c r="T662" i="119" s="1"/>
  <c r="S662" i="119" s="1"/>
  <c r="R662" i="119" s="1"/>
  <c r="Q662" i="119" s="1"/>
  <c r="P662" i="119" s="1"/>
  <c r="O662" i="119" s="1"/>
  <c r="N662" i="119" s="1"/>
  <c r="M662" i="119" s="1"/>
  <c r="L662" i="119" s="1"/>
  <c r="K662" i="119" s="1"/>
  <c r="J662" i="119" s="1"/>
  <c r="I662" i="119" s="1"/>
  <c r="H662" i="119" s="1"/>
  <c r="G662" i="119" s="1"/>
  <c r="F662" i="119" s="1"/>
  <c r="AG55" i="119"/>
  <c r="AG697" i="119"/>
  <c r="AF697" i="119" s="1"/>
  <c r="AE697" i="119" s="1"/>
  <c r="AD697" i="119" s="1"/>
  <c r="AC697" i="119" s="1"/>
  <c r="AB697" i="119" s="1"/>
  <c r="AA697" i="119" s="1"/>
  <c r="Z697" i="119" s="1"/>
  <c r="Y697" i="119" s="1"/>
  <c r="X697" i="119" s="1"/>
  <c r="W697" i="119" s="1"/>
  <c r="V697" i="119" s="1"/>
  <c r="U697" i="119" s="1"/>
  <c r="T697" i="119" s="1"/>
  <c r="S697" i="119" s="1"/>
  <c r="R697" i="119" s="1"/>
  <c r="Q697" i="119" s="1"/>
  <c r="P697" i="119" s="1"/>
  <c r="O697" i="119" s="1"/>
  <c r="N697" i="119" s="1"/>
  <c r="M697" i="119" s="1"/>
  <c r="L697" i="119" s="1"/>
  <c r="K697" i="119" s="1"/>
  <c r="J697" i="119" s="1"/>
  <c r="I697" i="119" s="1"/>
  <c r="H697" i="119" s="1"/>
  <c r="G697" i="119" s="1"/>
  <c r="AD734" i="119"/>
  <c r="AC734" i="119" s="1"/>
  <c r="AB734" i="119" s="1"/>
  <c r="AA734" i="119" s="1"/>
  <c r="Z734" i="119" s="1"/>
  <c r="Y734" i="119" s="1"/>
  <c r="X734" i="119" s="1"/>
  <c r="W734" i="119" s="1"/>
  <c r="V734" i="119" s="1"/>
  <c r="U734" i="119" s="1"/>
  <c r="T734" i="119" s="1"/>
  <c r="S734" i="119" s="1"/>
  <c r="R734" i="119" s="1"/>
  <c r="Q734" i="119" s="1"/>
  <c r="P734" i="119" s="1"/>
  <c r="O734" i="119" s="1"/>
  <c r="N734" i="119" s="1"/>
  <c r="M734" i="119" s="1"/>
  <c r="L734" i="119" s="1"/>
  <c r="K734" i="119" s="1"/>
  <c r="J734" i="119" s="1"/>
  <c r="I734" i="119" s="1"/>
  <c r="V972" i="119"/>
  <c r="U972" i="119" s="1"/>
  <c r="T972" i="119" s="1"/>
  <c r="S972" i="119" s="1"/>
  <c r="R972" i="119" s="1"/>
  <c r="Q972" i="119" s="1"/>
  <c r="P972" i="119" s="1"/>
  <c r="AH56" i="119"/>
  <c r="AH733" i="119"/>
  <c r="AG733" i="119" s="1"/>
  <c r="AF733" i="119" s="1"/>
  <c r="AE733" i="119" s="1"/>
  <c r="AD733" i="119" s="1"/>
  <c r="AI57" i="119"/>
  <c r="AI770" i="119"/>
  <c r="AH770" i="119" s="1"/>
  <c r="AG770" i="119" s="1"/>
  <c r="AF770" i="119" s="1"/>
  <c r="AE770" i="119" s="1"/>
  <c r="AD770" i="119" s="1"/>
  <c r="AC770" i="119" s="1"/>
  <c r="AB770" i="119" s="1"/>
  <c r="AJ58" i="119"/>
  <c r="AJ808" i="119"/>
  <c r="AI808" i="119" s="1"/>
  <c r="AH808" i="119" s="1"/>
  <c r="AG808" i="119" s="1"/>
  <c r="AF808" i="119" s="1"/>
  <c r="AE808" i="119" s="1"/>
  <c r="AD808" i="119" s="1"/>
  <c r="AC808" i="119" s="1"/>
  <c r="AB808" i="119" s="1"/>
  <c r="AA808" i="119" s="1"/>
  <c r="Z808" i="119" s="1"/>
  <c r="Y808" i="119" s="1"/>
  <c r="X808" i="119" s="1"/>
  <c r="W808" i="119" s="1"/>
  <c r="V808" i="119" s="1"/>
  <c r="U808" i="119" s="1"/>
  <c r="T808" i="119" s="1"/>
  <c r="S808" i="119" s="1"/>
  <c r="R808" i="119" s="1"/>
  <c r="Q808" i="119" s="1"/>
  <c r="P808" i="119" s="1"/>
  <c r="O808" i="119" s="1"/>
  <c r="N808" i="119" s="1"/>
  <c r="M808" i="119" s="1"/>
  <c r="L808" i="119" s="1"/>
  <c r="K808" i="119" s="1"/>
  <c r="J808" i="119" s="1"/>
  <c r="AH848" i="119"/>
  <c r="AG848" i="119" s="1"/>
  <c r="AF848" i="119" s="1"/>
  <c r="AE848" i="119" s="1"/>
  <c r="AD848" i="119" s="1"/>
  <c r="AC848" i="119" s="1"/>
  <c r="AB848" i="119" s="1"/>
  <c r="AA848" i="119" s="1"/>
  <c r="Z848" i="119" s="1"/>
  <c r="Y848" i="119" s="1"/>
  <c r="X848" i="119" s="1"/>
  <c r="W848" i="119" s="1"/>
  <c r="V848" i="119" s="1"/>
  <c r="U848" i="119" s="1"/>
  <c r="T848" i="119" s="1"/>
  <c r="S848" i="119" s="1"/>
  <c r="R848" i="119" s="1"/>
  <c r="Q848" i="119" s="1"/>
  <c r="P848" i="119" s="1"/>
  <c r="O848" i="119" s="1"/>
  <c r="N848" i="119" s="1"/>
  <c r="M848" i="119" s="1"/>
  <c r="L848" i="119" s="1"/>
  <c r="AK59" i="119"/>
  <c r="AK847" i="119"/>
  <c r="AJ847" i="119" s="1"/>
  <c r="AI847" i="119" s="1"/>
  <c r="AH847" i="119" s="1"/>
  <c r="AM61" i="119"/>
  <c r="AL888" i="119"/>
  <c r="AK888" i="119" s="1"/>
  <c r="AJ888" i="119" s="1"/>
  <c r="AI888" i="119" s="1"/>
  <c r="AH888" i="119" s="1"/>
  <c r="AG888" i="119" s="1"/>
  <c r="AF888" i="119" s="1"/>
  <c r="AE888" i="119" s="1"/>
  <c r="AD888" i="119" s="1"/>
  <c r="AC888" i="119" s="1"/>
  <c r="AB888" i="119" s="1"/>
  <c r="AA888" i="119" s="1"/>
  <c r="Z888" i="119" s="1"/>
  <c r="Y888" i="119" s="1"/>
  <c r="X888" i="119" s="1"/>
  <c r="W888" i="119" s="1"/>
  <c r="V888" i="119" s="1"/>
  <c r="U888" i="119" s="1"/>
  <c r="T888" i="119" s="1"/>
  <c r="S888" i="119" s="1"/>
  <c r="R888" i="119" s="1"/>
  <c r="Q888" i="119" s="1"/>
  <c r="P888" i="119" s="1"/>
  <c r="O888" i="119" s="1"/>
  <c r="N888" i="119" s="1"/>
  <c r="M888" i="119" s="1"/>
  <c r="AO63" i="119"/>
  <c r="AO1013" i="119"/>
  <c r="AN1013" i="119" s="1"/>
  <c r="AM1013" i="119" s="1"/>
  <c r="AL1013" i="119" s="1"/>
  <c r="AK1013" i="119" s="1"/>
  <c r="AJ1013" i="119" s="1"/>
  <c r="AI1013" i="119" s="1"/>
  <c r="AH1013" i="119" s="1"/>
  <c r="AG1013" i="119" s="1"/>
  <c r="AF1013" i="119" s="1"/>
  <c r="AE1013" i="119" s="1"/>
  <c r="AD1013" i="119" s="1"/>
  <c r="AC1013" i="119" s="1"/>
  <c r="AB1013" i="119" s="1"/>
  <c r="AA1013" i="119" s="1"/>
  <c r="Z1013" i="119" s="1"/>
  <c r="Y1013" i="119" s="1"/>
  <c r="X1013" i="119" s="1"/>
  <c r="AN62" i="119"/>
  <c r="AN970" i="119"/>
  <c r="AM970" i="119" s="1"/>
  <c r="AL970" i="119" s="1"/>
  <c r="AK970" i="119" s="1"/>
  <c r="AJ970" i="119" s="1"/>
  <c r="AI970" i="119" s="1"/>
  <c r="AH970" i="119" s="1"/>
  <c r="AG970" i="119" s="1"/>
  <c r="AF970" i="119" s="1"/>
  <c r="AE970" i="119" s="1"/>
  <c r="AD970" i="119" s="1"/>
  <c r="AC970" i="119" s="1"/>
  <c r="AB970" i="119" s="1"/>
  <c r="AA970" i="119" s="1"/>
  <c r="Z970" i="119" s="1"/>
  <c r="Y970" i="119" s="1"/>
  <c r="X970" i="119" s="1"/>
  <c r="W970" i="119" s="1"/>
  <c r="V970" i="119" s="1"/>
  <c r="U970" i="119" s="1"/>
  <c r="AM929" i="119"/>
  <c r="AL929" i="119" s="1"/>
  <c r="AK929" i="119" s="1"/>
  <c r="AJ929" i="119" s="1"/>
  <c r="AI929" i="119" s="1"/>
  <c r="AH929" i="119" s="1"/>
  <c r="AG929" i="119" s="1"/>
  <c r="AF929" i="119" s="1"/>
  <c r="AE929" i="119" s="1"/>
  <c r="AD929" i="119" s="1"/>
  <c r="AC929" i="119" s="1"/>
  <c r="AB929" i="119" s="1"/>
  <c r="AA929" i="119" s="1"/>
  <c r="Z929" i="119" s="1"/>
  <c r="Y929" i="119" s="1"/>
  <c r="X929" i="119" s="1"/>
  <c r="W929" i="119" s="1"/>
  <c r="V929" i="119" s="1"/>
  <c r="U929" i="119" s="1"/>
  <c r="T929" i="119" s="1"/>
  <c r="S929" i="119" s="1"/>
  <c r="R929" i="119" s="1"/>
  <c r="Q929" i="119" s="1"/>
  <c r="P929" i="119" s="1"/>
  <c r="O929" i="119" s="1"/>
  <c r="N929" i="119" s="1"/>
  <c r="AM1058" i="119"/>
  <c r="AL1058" i="119" s="1"/>
  <c r="AK1058" i="119" s="1"/>
  <c r="AJ1058" i="119" s="1"/>
  <c r="AI1058" i="119" s="1"/>
  <c r="AH1058" i="119" s="1"/>
  <c r="AG1058" i="119" s="1"/>
  <c r="AF1058" i="119" s="1"/>
  <c r="AE1058" i="119" s="1"/>
  <c r="AD1058" i="119" s="1"/>
  <c r="AC1058" i="119" s="1"/>
  <c r="AB1058" i="119" s="1"/>
  <c r="AA1058" i="119" s="1"/>
  <c r="Z1058" i="119" s="1"/>
  <c r="Y1058" i="119" s="1"/>
  <c r="X1058" i="119" s="1"/>
  <c r="W1058" i="119" s="1"/>
  <c r="V1058" i="119" s="1"/>
  <c r="U1058" i="119" s="1"/>
  <c r="T1058" i="119" s="1"/>
  <c r="S1058" i="119" s="1"/>
  <c r="R1058" i="119" s="1"/>
  <c r="Q1058" i="119" s="1"/>
  <c r="AP64" i="119"/>
  <c r="AP1057" i="119"/>
  <c r="AO1057" i="119" s="1"/>
  <c r="AN1057" i="119" s="1"/>
  <c r="AM1057" i="119" s="1"/>
  <c r="AQ65" i="119"/>
  <c r="AQ1102" i="119"/>
  <c r="AP1102" i="119" s="1"/>
  <c r="AO1102" i="119" s="1"/>
  <c r="AN1102" i="119" s="1"/>
  <c r="AM1102" i="119" s="1"/>
  <c r="AL1102" i="119" s="1"/>
  <c r="AK1102" i="119" s="1"/>
  <c r="AJ1102" i="119" s="1"/>
  <c r="AI1102" i="119" s="1"/>
  <c r="AH1102" i="119" s="1"/>
  <c r="AG1102" i="119" s="1"/>
  <c r="AF1102" i="119" s="1"/>
  <c r="AE1102" i="119" s="1"/>
  <c r="AD1102" i="119" s="1"/>
  <c r="AC1102" i="119" s="1"/>
  <c r="AB1102" i="119" s="1"/>
  <c r="AA1102" i="119" s="1"/>
  <c r="Z1102" i="119" s="1"/>
  <c r="Y1102" i="119" s="1"/>
  <c r="X1102" i="119" s="1"/>
  <c r="W1102" i="119" s="1"/>
  <c r="V1102" i="119" s="1"/>
  <c r="U1102" i="119" s="1"/>
  <c r="T1102" i="119" s="1"/>
  <c r="S1102" i="119" s="1"/>
  <c r="R1102" i="119" s="1"/>
  <c r="Q1102" i="119" s="1"/>
  <c r="AG20" i="119"/>
  <c r="AF19" i="119"/>
  <c r="AF28" i="119" s="1"/>
  <c r="AF18" i="119"/>
  <c r="W1013" i="119" l="1"/>
  <c r="V1013" i="119"/>
  <c r="U1013" i="119" s="1"/>
  <c r="Q628" i="119"/>
  <c r="AB843" i="130"/>
  <c r="AA843" i="130" s="1"/>
  <c r="Z843" i="130" s="1"/>
  <c r="M732" i="130"/>
  <c r="L732" i="130" s="1"/>
  <c r="K732" i="130" s="1"/>
  <c r="J732" i="130" s="1"/>
  <c r="I732" i="130" s="1"/>
  <c r="H732" i="130" s="1"/>
  <c r="G732" i="130" s="1"/>
  <c r="Z844" i="130"/>
  <c r="Z845" i="130"/>
  <c r="Y845" i="130" s="1"/>
  <c r="X845" i="130" s="1"/>
  <c r="W845" i="130" s="1"/>
  <c r="V845" i="130" s="1"/>
  <c r="U845" i="130" s="1"/>
  <c r="T845" i="130" s="1"/>
  <c r="S845" i="130" s="1"/>
  <c r="R845" i="130" s="1"/>
  <c r="Q845" i="130" s="1"/>
  <c r="P845" i="130" s="1"/>
  <c r="O845" i="130" s="1"/>
  <c r="N845" i="130" s="1"/>
  <c r="M845" i="130" s="1"/>
  <c r="L845" i="130" s="1"/>
  <c r="K845" i="130" s="1"/>
  <c r="J845" i="130" s="1"/>
  <c r="I845" i="130" s="1"/>
  <c r="L731" i="130"/>
  <c r="K731" i="130" s="1"/>
  <c r="J731" i="130" s="1"/>
  <c r="I731" i="130" s="1"/>
  <c r="H731" i="130" s="1"/>
  <c r="G731" i="130" s="1"/>
  <c r="F731" i="130" s="1"/>
  <c r="AK54" i="130"/>
  <c r="AK842" i="130"/>
  <c r="AJ842" i="130" s="1"/>
  <c r="AI842" i="130" s="1"/>
  <c r="AH842" i="130" s="1"/>
  <c r="AG842" i="130" s="1"/>
  <c r="AF842" i="130" s="1"/>
  <c r="AE842" i="130" s="1"/>
  <c r="AD842" i="130" s="1"/>
  <c r="AC842" i="130" s="1"/>
  <c r="AB842" i="130" s="1"/>
  <c r="AA842" i="130" s="1"/>
  <c r="Z842" i="130" s="1"/>
  <c r="Y842" i="130" s="1"/>
  <c r="Y695" i="130"/>
  <c r="I627" i="130"/>
  <c r="I628" i="130"/>
  <c r="H628" i="130" s="1"/>
  <c r="G628" i="130" s="1"/>
  <c r="F628" i="130" s="1"/>
  <c r="Z694" i="130"/>
  <c r="Y694" i="130" s="1"/>
  <c r="AJ53" i="130"/>
  <c r="AJ802" i="130" s="1"/>
  <c r="AI802" i="130" s="1"/>
  <c r="AH802" i="130" s="1"/>
  <c r="AG802" i="130" s="1"/>
  <c r="AF802" i="130" s="1"/>
  <c r="AE802" i="130" s="1"/>
  <c r="AJ803" i="130"/>
  <c r="AI803" i="130" s="1"/>
  <c r="AH803" i="130" s="1"/>
  <c r="AG803" i="130" s="1"/>
  <c r="AF803" i="130" s="1"/>
  <c r="AE803" i="130" s="1"/>
  <c r="S770" i="130"/>
  <c r="P766" i="130"/>
  <c r="W804" i="130"/>
  <c r="V804" i="130" s="1"/>
  <c r="U804" i="130" s="1"/>
  <c r="T804" i="130" s="1"/>
  <c r="S804" i="130" s="1"/>
  <c r="R804" i="130" s="1"/>
  <c r="Q804" i="130" s="1"/>
  <c r="P804" i="130" s="1"/>
  <c r="O804" i="130" s="1"/>
  <c r="N804" i="130" s="1"/>
  <c r="M804" i="130" s="1"/>
  <c r="L804" i="130" s="1"/>
  <c r="K804" i="130" s="1"/>
  <c r="J804" i="130" s="1"/>
  <c r="I804" i="130" s="1"/>
  <c r="H804" i="130" s="1"/>
  <c r="G804" i="130" s="1"/>
  <c r="F804" i="130" s="1"/>
  <c r="O696" i="130"/>
  <c r="N696" i="130" s="1"/>
  <c r="M696" i="130" s="1"/>
  <c r="L696" i="130" s="1"/>
  <c r="K696" i="130" s="1"/>
  <c r="J696" i="130" s="1"/>
  <c r="I696" i="130" s="1"/>
  <c r="H696" i="130" s="1"/>
  <c r="G696" i="130" s="1"/>
  <c r="F696" i="130" s="1"/>
  <c r="AH765" i="130"/>
  <c r="AG765" i="130" s="1"/>
  <c r="AF765" i="130" s="1"/>
  <c r="AE765" i="130" s="1"/>
  <c r="AD765" i="130" s="1"/>
  <c r="AC765" i="130" s="1"/>
  <c r="AB765" i="130" s="1"/>
  <c r="AA765" i="130" s="1"/>
  <c r="Z765" i="130" s="1"/>
  <c r="Y765" i="130" s="1"/>
  <c r="X765" i="130" s="1"/>
  <c r="W765" i="130" s="1"/>
  <c r="V765" i="130" s="1"/>
  <c r="U765" i="130" s="1"/>
  <c r="T765" i="130" s="1"/>
  <c r="S765" i="130" s="1"/>
  <c r="R765" i="130" s="1"/>
  <c r="Q765" i="130" s="1"/>
  <c r="P765" i="130" s="1"/>
  <c r="O765" i="130" s="1"/>
  <c r="L730" i="130"/>
  <c r="K730" i="130" s="1"/>
  <c r="J730" i="130" s="1"/>
  <c r="I730" i="130" s="1"/>
  <c r="H730" i="130" s="1"/>
  <c r="G730" i="130" s="1"/>
  <c r="F730" i="130" s="1"/>
  <c r="E730" i="130" s="1"/>
  <c r="D3605" i="132"/>
  <c r="G3606" i="132"/>
  <c r="D3788" i="132"/>
  <c r="G3789" i="132"/>
  <c r="C3909" i="132"/>
  <c r="AG51" i="119"/>
  <c r="AG1141" i="119" s="1"/>
  <c r="AG1205" i="119" s="1"/>
  <c r="AG23" i="119"/>
  <c r="P628" i="119"/>
  <c r="O628" i="119" s="1"/>
  <c r="N628" i="119" s="1"/>
  <c r="M628" i="119" s="1"/>
  <c r="L628" i="119" s="1"/>
  <c r="K628" i="119" s="1"/>
  <c r="J628" i="119" s="1"/>
  <c r="I628" i="119" s="1"/>
  <c r="H628" i="119" s="1"/>
  <c r="G628" i="119" s="1"/>
  <c r="F628" i="119" s="1"/>
  <c r="E628" i="119" s="1"/>
  <c r="T1013" i="119"/>
  <c r="S1013" i="119" s="1"/>
  <c r="R1013" i="119" s="1"/>
  <c r="Q1013" i="119" s="1"/>
  <c r="P1013" i="119" s="1"/>
  <c r="O1013" i="119" s="1"/>
  <c r="AA770" i="119"/>
  <c r="Z770" i="119" s="1"/>
  <c r="Y770" i="119" s="1"/>
  <c r="X770" i="119" s="1"/>
  <c r="W770" i="119" s="1"/>
  <c r="V770" i="119" s="1"/>
  <c r="U770" i="119" s="1"/>
  <c r="T770" i="119" s="1"/>
  <c r="S770" i="119" s="1"/>
  <c r="R770" i="119" s="1"/>
  <c r="Q770" i="119" s="1"/>
  <c r="P770" i="119" s="1"/>
  <c r="O770" i="119" s="1"/>
  <c r="N770" i="119" s="1"/>
  <c r="M770" i="119" s="1"/>
  <c r="L770" i="119" s="1"/>
  <c r="K770" i="119" s="1"/>
  <c r="J770" i="119" s="1"/>
  <c r="I770" i="119" s="1"/>
  <c r="AD627" i="119"/>
  <c r="AC627" i="119" s="1"/>
  <c r="AB627" i="119" s="1"/>
  <c r="AA627" i="119" s="1"/>
  <c r="Z627" i="119" s="1"/>
  <c r="Y627" i="119" s="1"/>
  <c r="X627" i="119" s="1"/>
  <c r="W627" i="119" s="1"/>
  <c r="V627" i="119" s="1"/>
  <c r="U627" i="119" s="1"/>
  <c r="T627" i="119" s="1"/>
  <c r="S627" i="119" s="1"/>
  <c r="R627" i="119" s="1"/>
  <c r="Q627" i="119" s="1"/>
  <c r="AF53" i="119"/>
  <c r="AF660" i="119" s="1"/>
  <c r="AF661" i="119"/>
  <c r="AE661" i="119" s="1"/>
  <c r="AD661" i="119" s="1"/>
  <c r="AC661" i="119" s="1"/>
  <c r="AB661" i="119" s="1"/>
  <c r="AA661" i="119" s="1"/>
  <c r="Z661" i="119" s="1"/>
  <c r="Y661" i="119" s="1"/>
  <c r="X661" i="119" s="1"/>
  <c r="W661" i="119" s="1"/>
  <c r="V661" i="119" s="1"/>
  <c r="U661" i="119" s="1"/>
  <c r="T661" i="119" s="1"/>
  <c r="S661" i="119" s="1"/>
  <c r="R661" i="119" s="1"/>
  <c r="Q661" i="119" s="1"/>
  <c r="P661" i="119" s="1"/>
  <c r="O661" i="119" s="1"/>
  <c r="N661" i="119" s="1"/>
  <c r="M661" i="119" s="1"/>
  <c r="L661" i="119" s="1"/>
  <c r="K661" i="119" s="1"/>
  <c r="J661" i="119" s="1"/>
  <c r="I661" i="119" s="1"/>
  <c r="H661" i="119" s="1"/>
  <c r="G661" i="119" s="1"/>
  <c r="F661" i="119" s="1"/>
  <c r="E661" i="119" s="1"/>
  <c r="AC733" i="119"/>
  <c r="AB733" i="119" s="1"/>
  <c r="AA733" i="119" s="1"/>
  <c r="Z733" i="119" s="1"/>
  <c r="Y733" i="119" s="1"/>
  <c r="X733" i="119" s="1"/>
  <c r="W733" i="119" s="1"/>
  <c r="V733" i="119" s="1"/>
  <c r="U733" i="119" s="1"/>
  <c r="T733" i="119" s="1"/>
  <c r="S733" i="119" s="1"/>
  <c r="R733" i="119" s="1"/>
  <c r="Q733" i="119" s="1"/>
  <c r="P733" i="119" s="1"/>
  <c r="O733" i="119" s="1"/>
  <c r="N733" i="119" s="1"/>
  <c r="M733" i="119" s="1"/>
  <c r="L733" i="119" s="1"/>
  <c r="K733" i="119" s="1"/>
  <c r="J733" i="119" s="1"/>
  <c r="I733" i="119" s="1"/>
  <c r="H733" i="119" s="1"/>
  <c r="AG54" i="119"/>
  <c r="AG696" i="119"/>
  <c r="AF696" i="119" s="1"/>
  <c r="AE696" i="119" s="1"/>
  <c r="AD696" i="119" s="1"/>
  <c r="AC696" i="119" s="1"/>
  <c r="AB696" i="119" s="1"/>
  <c r="AA696" i="119" s="1"/>
  <c r="Z696" i="119" s="1"/>
  <c r="Y696" i="119" s="1"/>
  <c r="X696" i="119" s="1"/>
  <c r="W696" i="119" s="1"/>
  <c r="V696" i="119" s="1"/>
  <c r="U696" i="119" s="1"/>
  <c r="T696" i="119" s="1"/>
  <c r="S696" i="119" s="1"/>
  <c r="R696" i="119" s="1"/>
  <c r="Q696" i="119" s="1"/>
  <c r="P696" i="119" s="1"/>
  <c r="O696" i="119" s="1"/>
  <c r="N696" i="119" s="1"/>
  <c r="M696" i="119" s="1"/>
  <c r="L696" i="119" s="1"/>
  <c r="K696" i="119" s="1"/>
  <c r="J696" i="119" s="1"/>
  <c r="I696" i="119" s="1"/>
  <c r="H696" i="119" s="1"/>
  <c r="G696" i="119" s="1"/>
  <c r="F696" i="119" s="1"/>
  <c r="U971" i="119"/>
  <c r="T971" i="119" s="1"/>
  <c r="S971" i="119" s="1"/>
  <c r="R971" i="119" s="1"/>
  <c r="Q971" i="119" s="1"/>
  <c r="P971" i="119" s="1"/>
  <c r="O971" i="119" s="1"/>
  <c r="AG847" i="119"/>
  <c r="AF847" i="119" s="1"/>
  <c r="AE847" i="119" s="1"/>
  <c r="AD847" i="119" s="1"/>
  <c r="AC847" i="119" s="1"/>
  <c r="AB847" i="119" s="1"/>
  <c r="AA847" i="119" s="1"/>
  <c r="Z847" i="119" s="1"/>
  <c r="Y847" i="119" s="1"/>
  <c r="X847" i="119" s="1"/>
  <c r="W847" i="119" s="1"/>
  <c r="V847" i="119" s="1"/>
  <c r="U847" i="119" s="1"/>
  <c r="T847" i="119" s="1"/>
  <c r="S847" i="119" s="1"/>
  <c r="R847" i="119" s="1"/>
  <c r="Q847" i="119" s="1"/>
  <c r="P847" i="119" s="1"/>
  <c r="O847" i="119" s="1"/>
  <c r="N847" i="119" s="1"/>
  <c r="M847" i="119" s="1"/>
  <c r="L847" i="119" s="1"/>
  <c r="K847" i="119" s="1"/>
  <c r="AH55" i="119"/>
  <c r="AH732" i="119"/>
  <c r="AG732" i="119" s="1"/>
  <c r="AF732" i="119" s="1"/>
  <c r="AE732" i="119" s="1"/>
  <c r="AD732" i="119" s="1"/>
  <c r="AC732" i="119" s="1"/>
  <c r="AI56" i="119"/>
  <c r="AI769" i="119"/>
  <c r="AH769" i="119" s="1"/>
  <c r="AG769" i="119" s="1"/>
  <c r="AF769" i="119" s="1"/>
  <c r="AE769" i="119" s="1"/>
  <c r="AD769" i="119" s="1"/>
  <c r="AC769" i="119" s="1"/>
  <c r="AB769" i="119" s="1"/>
  <c r="AA769" i="119" s="1"/>
  <c r="AJ57" i="119"/>
  <c r="AJ807" i="119"/>
  <c r="AI807" i="119" s="1"/>
  <c r="AH807" i="119" s="1"/>
  <c r="AG807" i="119" s="1"/>
  <c r="AF807" i="119" s="1"/>
  <c r="AE807" i="119" s="1"/>
  <c r="AD807" i="119" s="1"/>
  <c r="AC807" i="119" s="1"/>
  <c r="AB807" i="119" s="1"/>
  <c r="AA807" i="119" s="1"/>
  <c r="Z807" i="119" s="1"/>
  <c r="Y807" i="119" s="1"/>
  <c r="X807" i="119" s="1"/>
  <c r="W807" i="119" s="1"/>
  <c r="V807" i="119" s="1"/>
  <c r="U807" i="119" s="1"/>
  <c r="T807" i="119" s="1"/>
  <c r="S807" i="119" s="1"/>
  <c r="R807" i="119" s="1"/>
  <c r="Q807" i="119" s="1"/>
  <c r="P807" i="119" s="1"/>
  <c r="O807" i="119" s="1"/>
  <c r="N807" i="119" s="1"/>
  <c r="M807" i="119" s="1"/>
  <c r="L807" i="119" s="1"/>
  <c r="K807" i="119" s="1"/>
  <c r="J807" i="119" s="1"/>
  <c r="I807" i="119" s="1"/>
  <c r="AK58" i="119"/>
  <c r="AK846" i="119"/>
  <c r="AJ846" i="119" s="1"/>
  <c r="AI846" i="119" s="1"/>
  <c r="AH846" i="119" s="1"/>
  <c r="AG846" i="119" s="1"/>
  <c r="AM60" i="119"/>
  <c r="AL887" i="119"/>
  <c r="AK887" i="119" s="1"/>
  <c r="AJ887" i="119" s="1"/>
  <c r="AI887" i="119" s="1"/>
  <c r="AH887" i="119" s="1"/>
  <c r="AG887" i="119" s="1"/>
  <c r="AF887" i="119" s="1"/>
  <c r="AE887" i="119" s="1"/>
  <c r="AD887" i="119" s="1"/>
  <c r="AC887" i="119" s="1"/>
  <c r="AB887" i="119" s="1"/>
  <c r="AA887" i="119" s="1"/>
  <c r="Z887" i="119" s="1"/>
  <c r="Y887" i="119" s="1"/>
  <c r="X887" i="119" s="1"/>
  <c r="W887" i="119" s="1"/>
  <c r="V887" i="119" s="1"/>
  <c r="U887" i="119" s="1"/>
  <c r="T887" i="119" s="1"/>
  <c r="S887" i="119" s="1"/>
  <c r="R887" i="119" s="1"/>
  <c r="Q887" i="119" s="1"/>
  <c r="P887" i="119" s="1"/>
  <c r="O887" i="119" s="1"/>
  <c r="N887" i="119" s="1"/>
  <c r="M887" i="119" s="1"/>
  <c r="L887" i="119" s="1"/>
  <c r="AN61" i="119"/>
  <c r="AN969" i="119"/>
  <c r="AM969" i="119" s="1"/>
  <c r="AL969" i="119" s="1"/>
  <c r="AK969" i="119" s="1"/>
  <c r="AJ969" i="119" s="1"/>
  <c r="AI969" i="119" s="1"/>
  <c r="AH969" i="119" s="1"/>
  <c r="AG969" i="119" s="1"/>
  <c r="AF969" i="119" s="1"/>
  <c r="AE969" i="119" s="1"/>
  <c r="AD969" i="119" s="1"/>
  <c r="AC969" i="119" s="1"/>
  <c r="AB969" i="119" s="1"/>
  <c r="AA969" i="119" s="1"/>
  <c r="Z969" i="119" s="1"/>
  <c r="Y969" i="119" s="1"/>
  <c r="X969" i="119" s="1"/>
  <c r="W969" i="119" s="1"/>
  <c r="V969" i="119" s="1"/>
  <c r="U969" i="119" s="1"/>
  <c r="T969" i="119" s="1"/>
  <c r="AM928" i="119"/>
  <c r="AL928" i="119" s="1"/>
  <c r="AK928" i="119" s="1"/>
  <c r="AJ928" i="119" s="1"/>
  <c r="AI928" i="119" s="1"/>
  <c r="AH928" i="119" s="1"/>
  <c r="AG928" i="119" s="1"/>
  <c r="AF928" i="119" s="1"/>
  <c r="AE928" i="119" s="1"/>
  <c r="AD928" i="119" s="1"/>
  <c r="AC928" i="119" s="1"/>
  <c r="AB928" i="119" s="1"/>
  <c r="AA928" i="119" s="1"/>
  <c r="Z928" i="119" s="1"/>
  <c r="Y928" i="119" s="1"/>
  <c r="X928" i="119" s="1"/>
  <c r="W928" i="119" s="1"/>
  <c r="V928" i="119" s="1"/>
  <c r="U928" i="119" s="1"/>
  <c r="T928" i="119" s="1"/>
  <c r="S928" i="119" s="1"/>
  <c r="R928" i="119" s="1"/>
  <c r="Q928" i="119" s="1"/>
  <c r="P928" i="119" s="1"/>
  <c r="O928" i="119" s="1"/>
  <c r="N928" i="119" s="1"/>
  <c r="M928" i="119" s="1"/>
  <c r="AO62" i="119"/>
  <c r="AO1012" i="119"/>
  <c r="AN1012" i="119" s="1"/>
  <c r="AM1012" i="119" s="1"/>
  <c r="AL1012" i="119" s="1"/>
  <c r="AK1012" i="119" s="1"/>
  <c r="AJ1012" i="119" s="1"/>
  <c r="AI1012" i="119" s="1"/>
  <c r="AH1012" i="119" s="1"/>
  <c r="AG1012" i="119" s="1"/>
  <c r="AF1012" i="119" s="1"/>
  <c r="AE1012" i="119" s="1"/>
  <c r="AD1012" i="119" s="1"/>
  <c r="AC1012" i="119" s="1"/>
  <c r="AB1012" i="119" s="1"/>
  <c r="AA1012" i="119" s="1"/>
  <c r="Z1012" i="119" s="1"/>
  <c r="Y1012" i="119" s="1"/>
  <c r="X1012" i="119" s="1"/>
  <c r="W1012" i="119" s="1"/>
  <c r="V1012" i="119" s="1"/>
  <c r="U1012" i="119" s="1"/>
  <c r="T1012" i="119" s="1"/>
  <c r="AL1057" i="119"/>
  <c r="AK1057" i="119" s="1"/>
  <c r="AJ1057" i="119" s="1"/>
  <c r="AI1057" i="119" s="1"/>
  <c r="AH1057" i="119" s="1"/>
  <c r="AG1057" i="119" s="1"/>
  <c r="AF1057" i="119" s="1"/>
  <c r="AE1057" i="119" s="1"/>
  <c r="AD1057" i="119" s="1"/>
  <c r="AC1057" i="119" s="1"/>
  <c r="AB1057" i="119" s="1"/>
  <c r="AA1057" i="119" s="1"/>
  <c r="Z1057" i="119" s="1"/>
  <c r="Y1057" i="119" s="1"/>
  <c r="X1057" i="119" s="1"/>
  <c r="W1057" i="119" s="1"/>
  <c r="V1057" i="119" s="1"/>
  <c r="U1057" i="119" s="1"/>
  <c r="T1057" i="119" s="1"/>
  <c r="S1057" i="119" s="1"/>
  <c r="R1057" i="119" s="1"/>
  <c r="Q1057" i="119" s="1"/>
  <c r="P1057" i="119" s="1"/>
  <c r="AP63" i="119"/>
  <c r="AP1056" i="119"/>
  <c r="AO1056" i="119" s="1"/>
  <c r="AN1056" i="119" s="1"/>
  <c r="AM1056" i="119" s="1"/>
  <c r="AL1056" i="119" s="1"/>
  <c r="AQ64" i="119"/>
  <c r="AQ1101" i="119"/>
  <c r="AP1101" i="119" s="1"/>
  <c r="AO1101" i="119" s="1"/>
  <c r="AN1101" i="119" s="1"/>
  <c r="AM1101" i="119" s="1"/>
  <c r="AL1101" i="119" s="1"/>
  <c r="AK1101" i="119" s="1"/>
  <c r="AJ1101" i="119" s="1"/>
  <c r="AI1101" i="119" s="1"/>
  <c r="AH1101" i="119" s="1"/>
  <c r="AG1101" i="119" s="1"/>
  <c r="AF1101" i="119" s="1"/>
  <c r="AE1101" i="119" s="1"/>
  <c r="AD1101" i="119" s="1"/>
  <c r="AC1101" i="119" s="1"/>
  <c r="AB1101" i="119" s="1"/>
  <c r="AA1101" i="119" s="1"/>
  <c r="Z1101" i="119" s="1"/>
  <c r="Y1101" i="119" s="1"/>
  <c r="X1101" i="119" s="1"/>
  <c r="W1101" i="119" s="1"/>
  <c r="V1101" i="119" s="1"/>
  <c r="U1101" i="119" s="1"/>
  <c r="T1101" i="119" s="1"/>
  <c r="S1101" i="119" s="1"/>
  <c r="R1101" i="119" s="1"/>
  <c r="Q1101" i="119" s="1"/>
  <c r="P1101" i="119" s="1"/>
  <c r="AH20" i="119"/>
  <c r="AG19" i="119"/>
  <c r="AG28" i="119" s="1"/>
  <c r="AG18" i="119"/>
  <c r="P627" i="119" l="1"/>
  <c r="AD802" i="130"/>
  <c r="AD803" i="130"/>
  <c r="AC803" i="130" s="1"/>
  <c r="AB803" i="130" s="1"/>
  <c r="AA803" i="130" s="1"/>
  <c r="Z803" i="130" s="1"/>
  <c r="Y803" i="130" s="1"/>
  <c r="X803" i="130" s="1"/>
  <c r="W803" i="130" s="1"/>
  <c r="V803" i="130" s="1"/>
  <c r="U803" i="130" s="1"/>
  <c r="T803" i="130" s="1"/>
  <c r="S803" i="130" s="1"/>
  <c r="R803" i="130" s="1"/>
  <c r="Q803" i="130" s="1"/>
  <c r="P803" i="130" s="1"/>
  <c r="O803" i="130" s="1"/>
  <c r="N803" i="130" s="1"/>
  <c r="M803" i="130" s="1"/>
  <c r="L803" i="130" s="1"/>
  <c r="K803" i="130" s="1"/>
  <c r="J803" i="130" s="1"/>
  <c r="I803" i="130" s="1"/>
  <c r="H803" i="130" s="1"/>
  <c r="G803" i="130" s="1"/>
  <c r="F803" i="130" s="1"/>
  <c r="E803" i="130" s="1"/>
  <c r="X694" i="130"/>
  <c r="X695" i="130"/>
  <c r="W695" i="130" s="1"/>
  <c r="V695" i="130" s="1"/>
  <c r="U695" i="130" s="1"/>
  <c r="T695" i="130" s="1"/>
  <c r="S695" i="130" s="1"/>
  <c r="R695" i="130" s="1"/>
  <c r="Q695" i="130" s="1"/>
  <c r="P695" i="130" s="1"/>
  <c r="H627" i="130"/>
  <c r="G627" i="130" s="1"/>
  <c r="F627" i="130" s="1"/>
  <c r="E627" i="130" s="1"/>
  <c r="Y844" i="130"/>
  <c r="X844" i="130" s="1"/>
  <c r="W844" i="130" s="1"/>
  <c r="V844" i="130" s="1"/>
  <c r="U844" i="130" s="1"/>
  <c r="T844" i="130" s="1"/>
  <c r="S844" i="130" s="1"/>
  <c r="R844" i="130" s="1"/>
  <c r="Q844" i="130" s="1"/>
  <c r="P844" i="130" s="1"/>
  <c r="O844" i="130" s="1"/>
  <c r="N844" i="130" s="1"/>
  <c r="M844" i="130" s="1"/>
  <c r="L844" i="130" s="1"/>
  <c r="K844" i="130" s="1"/>
  <c r="J844" i="130" s="1"/>
  <c r="I844" i="130" s="1"/>
  <c r="H844" i="130" s="1"/>
  <c r="E628" i="130"/>
  <c r="AK53" i="130"/>
  <c r="AK840" i="130" s="1"/>
  <c r="AJ840" i="130" s="1"/>
  <c r="AI840" i="130" s="1"/>
  <c r="AH840" i="130" s="1"/>
  <c r="AG840" i="130" s="1"/>
  <c r="AF840" i="130" s="1"/>
  <c r="AE840" i="130" s="1"/>
  <c r="AD840" i="130" s="1"/>
  <c r="AC840" i="130" s="1"/>
  <c r="AB840" i="130" s="1"/>
  <c r="AA840" i="130" s="1"/>
  <c r="Z840" i="130" s="1"/>
  <c r="Y840" i="130" s="1"/>
  <c r="X840" i="130" s="1"/>
  <c r="AK841" i="130"/>
  <c r="AJ841" i="130" s="1"/>
  <c r="AI841" i="130" s="1"/>
  <c r="AH841" i="130" s="1"/>
  <c r="AG841" i="130" s="1"/>
  <c r="AF841" i="130" s="1"/>
  <c r="AE841" i="130" s="1"/>
  <c r="AD841" i="130" s="1"/>
  <c r="AC841" i="130" s="1"/>
  <c r="AB841" i="130" s="1"/>
  <c r="AA841" i="130" s="1"/>
  <c r="Z841" i="130" s="1"/>
  <c r="Y841" i="130" s="1"/>
  <c r="X841" i="130" s="1"/>
  <c r="K729" i="130"/>
  <c r="J729" i="130" s="1"/>
  <c r="I729" i="130" s="1"/>
  <c r="H729" i="130" s="1"/>
  <c r="G729" i="130" s="1"/>
  <c r="F729" i="130" s="1"/>
  <c r="E729" i="130" s="1"/>
  <c r="Y843" i="130"/>
  <c r="X843" i="130" s="1"/>
  <c r="W843" i="130" s="1"/>
  <c r="V843" i="130" s="1"/>
  <c r="U843" i="130" s="1"/>
  <c r="T843" i="130" s="1"/>
  <c r="S843" i="130" s="1"/>
  <c r="R843" i="130" s="1"/>
  <c r="Q843" i="130" s="1"/>
  <c r="P843" i="130" s="1"/>
  <c r="O843" i="130" s="1"/>
  <c r="N843" i="130" s="1"/>
  <c r="M843" i="130" s="1"/>
  <c r="L843" i="130" s="1"/>
  <c r="K843" i="130" s="1"/>
  <c r="J843" i="130" s="1"/>
  <c r="I843" i="130" s="1"/>
  <c r="H843" i="130" s="1"/>
  <c r="G843" i="130" s="1"/>
  <c r="R770" i="130"/>
  <c r="Q770" i="130" s="1"/>
  <c r="P770" i="130" s="1"/>
  <c r="O770" i="130" s="1"/>
  <c r="N770" i="130" s="1"/>
  <c r="M770" i="130" s="1"/>
  <c r="L770" i="130" s="1"/>
  <c r="K770" i="130" s="1"/>
  <c r="J770" i="130" s="1"/>
  <c r="I770" i="130" s="1"/>
  <c r="R769" i="130"/>
  <c r="D3604" i="132"/>
  <c r="G3605" i="132"/>
  <c r="D3787" i="132"/>
  <c r="G3788" i="132"/>
  <c r="C3910" i="132"/>
  <c r="O627" i="119"/>
  <c r="N627" i="119" s="1"/>
  <c r="M627" i="119" s="1"/>
  <c r="L627" i="119" s="1"/>
  <c r="K627" i="119" s="1"/>
  <c r="J627" i="119" s="1"/>
  <c r="I627" i="119" s="1"/>
  <c r="H627" i="119" s="1"/>
  <c r="G627" i="119" s="1"/>
  <c r="F627" i="119" s="1"/>
  <c r="E627" i="119" s="1"/>
  <c r="Z769" i="119"/>
  <c r="Y769" i="119" s="1"/>
  <c r="X769" i="119" s="1"/>
  <c r="W769" i="119" s="1"/>
  <c r="V769" i="119" s="1"/>
  <c r="U769" i="119" s="1"/>
  <c r="T769" i="119" s="1"/>
  <c r="S769" i="119" s="1"/>
  <c r="R769" i="119" s="1"/>
  <c r="Q769" i="119" s="1"/>
  <c r="P769" i="119" s="1"/>
  <c r="O769" i="119" s="1"/>
  <c r="N769" i="119" s="1"/>
  <c r="M769" i="119" s="1"/>
  <c r="L769" i="119" s="1"/>
  <c r="K769" i="119" s="1"/>
  <c r="J769" i="119" s="1"/>
  <c r="I769" i="119" s="1"/>
  <c r="H769" i="119" s="1"/>
  <c r="AH51" i="119"/>
  <c r="AH1141" i="119" s="1"/>
  <c r="AH1205" i="119" s="1"/>
  <c r="AH23" i="119"/>
  <c r="S1012" i="119"/>
  <c r="R1012" i="119" s="1"/>
  <c r="Q1012" i="119" s="1"/>
  <c r="P1012" i="119" s="1"/>
  <c r="O1012" i="119" s="1"/>
  <c r="N1012" i="119" s="1"/>
  <c r="AB732" i="119"/>
  <c r="AA732" i="119" s="1"/>
  <c r="Z732" i="119" s="1"/>
  <c r="Y732" i="119" s="1"/>
  <c r="X732" i="119" s="1"/>
  <c r="W732" i="119" s="1"/>
  <c r="V732" i="119" s="1"/>
  <c r="U732" i="119" s="1"/>
  <c r="T732" i="119" s="1"/>
  <c r="S732" i="119" s="1"/>
  <c r="R732" i="119" s="1"/>
  <c r="Q732" i="119" s="1"/>
  <c r="P732" i="119" s="1"/>
  <c r="O732" i="119" s="1"/>
  <c r="N732" i="119" s="1"/>
  <c r="M732" i="119" s="1"/>
  <c r="L732" i="119" s="1"/>
  <c r="K732" i="119" s="1"/>
  <c r="J732" i="119" s="1"/>
  <c r="I732" i="119" s="1"/>
  <c r="H732" i="119" s="1"/>
  <c r="G732" i="119" s="1"/>
  <c r="AE660" i="119"/>
  <c r="AD660" i="119" s="1"/>
  <c r="AC660" i="119" s="1"/>
  <c r="AB660" i="119" s="1"/>
  <c r="AA660" i="119" s="1"/>
  <c r="Z660" i="119" s="1"/>
  <c r="Y660" i="119" s="1"/>
  <c r="X660" i="119" s="1"/>
  <c r="W660" i="119" s="1"/>
  <c r="V660" i="119" s="1"/>
  <c r="U660" i="119" s="1"/>
  <c r="T660" i="119" s="1"/>
  <c r="S660" i="119" s="1"/>
  <c r="R660" i="119" s="1"/>
  <c r="Q660" i="119" s="1"/>
  <c r="P660" i="119" s="1"/>
  <c r="O660" i="119" s="1"/>
  <c r="N660" i="119" s="1"/>
  <c r="M660" i="119" s="1"/>
  <c r="L660" i="119" s="1"/>
  <c r="K660" i="119" s="1"/>
  <c r="J660" i="119" s="1"/>
  <c r="I660" i="119" s="1"/>
  <c r="H660" i="119" s="1"/>
  <c r="G660" i="119" s="1"/>
  <c r="F660" i="119" s="1"/>
  <c r="E660" i="119" s="1"/>
  <c r="AG53" i="119"/>
  <c r="AG694" i="119" s="1"/>
  <c r="AG695" i="119"/>
  <c r="AF695" i="119" s="1"/>
  <c r="AE695" i="119" s="1"/>
  <c r="AD695" i="119" s="1"/>
  <c r="AC695" i="119" s="1"/>
  <c r="AB695" i="119" s="1"/>
  <c r="AA695" i="119" s="1"/>
  <c r="Z695" i="119" s="1"/>
  <c r="Y695" i="119" s="1"/>
  <c r="X695" i="119" s="1"/>
  <c r="W695" i="119" s="1"/>
  <c r="V695" i="119" s="1"/>
  <c r="U695" i="119" s="1"/>
  <c r="T695" i="119" s="1"/>
  <c r="S695" i="119" s="1"/>
  <c r="R695" i="119" s="1"/>
  <c r="Q695" i="119" s="1"/>
  <c r="P695" i="119" s="1"/>
  <c r="O695" i="119" s="1"/>
  <c r="N695" i="119" s="1"/>
  <c r="M695" i="119" s="1"/>
  <c r="L695" i="119" s="1"/>
  <c r="K695" i="119" s="1"/>
  <c r="J695" i="119" s="1"/>
  <c r="I695" i="119" s="1"/>
  <c r="H695" i="119" s="1"/>
  <c r="G695" i="119" s="1"/>
  <c r="F695" i="119" s="1"/>
  <c r="E695" i="119" s="1"/>
  <c r="T970" i="119"/>
  <c r="S970" i="119" s="1"/>
  <c r="R970" i="119" s="1"/>
  <c r="Q970" i="119" s="1"/>
  <c r="P970" i="119" s="1"/>
  <c r="O970" i="119" s="1"/>
  <c r="N970" i="119" s="1"/>
  <c r="AF846" i="119"/>
  <c r="AE846" i="119" s="1"/>
  <c r="AD846" i="119" s="1"/>
  <c r="AC846" i="119" s="1"/>
  <c r="AB846" i="119" s="1"/>
  <c r="AA846" i="119" s="1"/>
  <c r="Z846" i="119" s="1"/>
  <c r="Y846" i="119" s="1"/>
  <c r="X846" i="119" s="1"/>
  <c r="W846" i="119" s="1"/>
  <c r="V846" i="119" s="1"/>
  <c r="U846" i="119" s="1"/>
  <c r="T846" i="119" s="1"/>
  <c r="S846" i="119" s="1"/>
  <c r="R846" i="119" s="1"/>
  <c r="Q846" i="119" s="1"/>
  <c r="P846" i="119" s="1"/>
  <c r="O846" i="119" s="1"/>
  <c r="N846" i="119" s="1"/>
  <c r="M846" i="119" s="1"/>
  <c r="L846" i="119" s="1"/>
  <c r="K846" i="119" s="1"/>
  <c r="J846" i="119" s="1"/>
  <c r="AH54" i="119"/>
  <c r="AH731" i="119"/>
  <c r="AG731" i="119" s="1"/>
  <c r="AF731" i="119" s="1"/>
  <c r="AE731" i="119" s="1"/>
  <c r="AD731" i="119" s="1"/>
  <c r="AC731" i="119" s="1"/>
  <c r="AB731" i="119" s="1"/>
  <c r="AI55" i="119"/>
  <c r="AI768" i="119"/>
  <c r="AH768" i="119" s="1"/>
  <c r="AG768" i="119" s="1"/>
  <c r="AF768" i="119" s="1"/>
  <c r="AE768" i="119" s="1"/>
  <c r="AD768" i="119" s="1"/>
  <c r="AC768" i="119" s="1"/>
  <c r="AB768" i="119" s="1"/>
  <c r="AA768" i="119" s="1"/>
  <c r="Z768" i="119" s="1"/>
  <c r="AJ56" i="119"/>
  <c r="AJ806" i="119"/>
  <c r="AI806" i="119" s="1"/>
  <c r="AH806" i="119" s="1"/>
  <c r="AG806" i="119" s="1"/>
  <c r="AF806" i="119" s="1"/>
  <c r="AE806" i="119" s="1"/>
  <c r="AD806" i="119" s="1"/>
  <c r="AC806" i="119" s="1"/>
  <c r="AB806" i="119" s="1"/>
  <c r="AA806" i="119" s="1"/>
  <c r="Z806" i="119" s="1"/>
  <c r="Y806" i="119" s="1"/>
  <c r="X806" i="119" s="1"/>
  <c r="W806" i="119" s="1"/>
  <c r="V806" i="119" s="1"/>
  <c r="U806" i="119" s="1"/>
  <c r="T806" i="119" s="1"/>
  <c r="S806" i="119" s="1"/>
  <c r="R806" i="119" s="1"/>
  <c r="Q806" i="119" s="1"/>
  <c r="P806" i="119" s="1"/>
  <c r="O806" i="119" s="1"/>
  <c r="N806" i="119" s="1"/>
  <c r="M806" i="119" s="1"/>
  <c r="L806" i="119" s="1"/>
  <c r="K806" i="119" s="1"/>
  <c r="J806" i="119" s="1"/>
  <c r="I806" i="119" s="1"/>
  <c r="H806" i="119" s="1"/>
  <c r="AK57" i="119"/>
  <c r="AK845" i="119"/>
  <c r="AJ845" i="119" s="1"/>
  <c r="AI845" i="119" s="1"/>
  <c r="AH845" i="119" s="1"/>
  <c r="AG845" i="119" s="1"/>
  <c r="AF845" i="119" s="1"/>
  <c r="AM59" i="119"/>
  <c r="AL886" i="119"/>
  <c r="AK886" i="119" s="1"/>
  <c r="AJ886" i="119" s="1"/>
  <c r="AI886" i="119" s="1"/>
  <c r="AH886" i="119" s="1"/>
  <c r="AG886" i="119" s="1"/>
  <c r="AF886" i="119" s="1"/>
  <c r="AE886" i="119" s="1"/>
  <c r="AD886" i="119" s="1"/>
  <c r="AC886" i="119" s="1"/>
  <c r="AB886" i="119" s="1"/>
  <c r="AA886" i="119" s="1"/>
  <c r="Z886" i="119" s="1"/>
  <c r="Y886" i="119" s="1"/>
  <c r="X886" i="119" s="1"/>
  <c r="W886" i="119" s="1"/>
  <c r="V886" i="119" s="1"/>
  <c r="U886" i="119" s="1"/>
  <c r="T886" i="119" s="1"/>
  <c r="S886" i="119" s="1"/>
  <c r="R886" i="119" s="1"/>
  <c r="Q886" i="119" s="1"/>
  <c r="P886" i="119" s="1"/>
  <c r="O886" i="119" s="1"/>
  <c r="N886" i="119" s="1"/>
  <c r="M886" i="119" s="1"/>
  <c r="L886" i="119" s="1"/>
  <c r="K886" i="119" s="1"/>
  <c r="AK1056" i="119"/>
  <c r="AJ1056" i="119" s="1"/>
  <c r="AI1056" i="119" s="1"/>
  <c r="AH1056" i="119" s="1"/>
  <c r="AG1056" i="119" s="1"/>
  <c r="AF1056" i="119" s="1"/>
  <c r="AE1056" i="119" s="1"/>
  <c r="AD1056" i="119" s="1"/>
  <c r="AC1056" i="119" s="1"/>
  <c r="AB1056" i="119" s="1"/>
  <c r="AA1056" i="119" s="1"/>
  <c r="Z1056" i="119" s="1"/>
  <c r="Y1056" i="119" s="1"/>
  <c r="X1056" i="119" s="1"/>
  <c r="W1056" i="119" s="1"/>
  <c r="V1056" i="119" s="1"/>
  <c r="U1056" i="119" s="1"/>
  <c r="T1056" i="119" s="1"/>
  <c r="S1056" i="119" s="1"/>
  <c r="R1056" i="119" s="1"/>
  <c r="Q1056" i="119" s="1"/>
  <c r="P1056" i="119" s="1"/>
  <c r="O1056" i="119" s="1"/>
  <c r="AO61" i="119"/>
  <c r="AO1011" i="119"/>
  <c r="AN1011" i="119" s="1"/>
  <c r="AM1011" i="119" s="1"/>
  <c r="AL1011" i="119" s="1"/>
  <c r="AK1011" i="119" s="1"/>
  <c r="AJ1011" i="119" s="1"/>
  <c r="AI1011" i="119" s="1"/>
  <c r="AH1011" i="119" s="1"/>
  <c r="AG1011" i="119" s="1"/>
  <c r="AF1011" i="119" s="1"/>
  <c r="AE1011" i="119" s="1"/>
  <c r="AD1011" i="119" s="1"/>
  <c r="AC1011" i="119" s="1"/>
  <c r="AB1011" i="119" s="1"/>
  <c r="AA1011" i="119" s="1"/>
  <c r="Z1011" i="119" s="1"/>
  <c r="Y1011" i="119" s="1"/>
  <c r="X1011" i="119" s="1"/>
  <c r="W1011" i="119" s="1"/>
  <c r="V1011" i="119" s="1"/>
  <c r="U1011" i="119" s="1"/>
  <c r="T1011" i="119" s="1"/>
  <c r="S1011" i="119" s="1"/>
  <c r="R1011" i="119" s="1"/>
  <c r="Q1011" i="119" s="1"/>
  <c r="AN60" i="119"/>
  <c r="AM927" i="119"/>
  <c r="AL927" i="119" s="1"/>
  <c r="AK927" i="119" s="1"/>
  <c r="AJ927" i="119" s="1"/>
  <c r="AI927" i="119" s="1"/>
  <c r="AH927" i="119" s="1"/>
  <c r="AG927" i="119" s="1"/>
  <c r="AF927" i="119" s="1"/>
  <c r="AE927" i="119" s="1"/>
  <c r="AD927" i="119" s="1"/>
  <c r="AC927" i="119" s="1"/>
  <c r="AB927" i="119" s="1"/>
  <c r="AA927" i="119" s="1"/>
  <c r="Z927" i="119" s="1"/>
  <c r="Y927" i="119" s="1"/>
  <c r="X927" i="119" s="1"/>
  <c r="W927" i="119" s="1"/>
  <c r="V927" i="119" s="1"/>
  <c r="U927" i="119" s="1"/>
  <c r="T927" i="119" s="1"/>
  <c r="S927" i="119" s="1"/>
  <c r="R927" i="119" s="1"/>
  <c r="Q927" i="119" s="1"/>
  <c r="P927" i="119" s="1"/>
  <c r="O927" i="119" s="1"/>
  <c r="N927" i="119" s="1"/>
  <c r="M927" i="119" s="1"/>
  <c r="L927" i="119" s="1"/>
  <c r="AN968" i="119"/>
  <c r="AM968" i="119" s="1"/>
  <c r="AL968" i="119" s="1"/>
  <c r="AP62" i="119"/>
  <c r="AP1055" i="119"/>
  <c r="AO1055" i="119" s="1"/>
  <c r="AN1055" i="119" s="1"/>
  <c r="AM1055" i="119" s="1"/>
  <c r="AL1055" i="119" s="1"/>
  <c r="AK1055" i="119" s="1"/>
  <c r="AQ63" i="119"/>
  <c r="AQ1100" i="119"/>
  <c r="AP1100" i="119" s="1"/>
  <c r="AO1100" i="119" s="1"/>
  <c r="AN1100" i="119" s="1"/>
  <c r="AH18" i="119"/>
  <c r="AI20" i="119"/>
  <c r="AH19" i="119"/>
  <c r="AH28" i="119" s="1"/>
  <c r="Y768" i="119" l="1"/>
  <c r="X768" i="119" s="1"/>
  <c r="W768" i="119" s="1"/>
  <c r="V768" i="119" s="1"/>
  <c r="W840" i="130"/>
  <c r="O695" i="130"/>
  <c r="N695" i="130" s="1"/>
  <c r="W694" i="130"/>
  <c r="V694" i="130" s="1"/>
  <c r="U694" i="130" s="1"/>
  <c r="T694" i="130" s="1"/>
  <c r="S694" i="130" s="1"/>
  <c r="R694" i="130" s="1"/>
  <c r="Q694" i="130" s="1"/>
  <c r="P694" i="130" s="1"/>
  <c r="O694" i="130" s="1"/>
  <c r="N694" i="130" s="1"/>
  <c r="AC802" i="130"/>
  <c r="AB802" i="130" s="1"/>
  <c r="AA802" i="130" s="1"/>
  <c r="Z802" i="130" s="1"/>
  <c r="Y802" i="130" s="1"/>
  <c r="X802" i="130" s="1"/>
  <c r="W802" i="130" s="1"/>
  <c r="V802" i="130" s="1"/>
  <c r="U802" i="130" s="1"/>
  <c r="T802" i="130" s="1"/>
  <c r="S802" i="130" s="1"/>
  <c r="R802" i="130" s="1"/>
  <c r="Q802" i="130" s="1"/>
  <c r="P802" i="130" s="1"/>
  <c r="O802" i="130" s="1"/>
  <c r="N802" i="130" s="1"/>
  <c r="M802" i="130" s="1"/>
  <c r="L802" i="130" s="1"/>
  <c r="K802" i="130" s="1"/>
  <c r="J802" i="130" s="1"/>
  <c r="I802" i="130" s="1"/>
  <c r="H802" i="130" s="1"/>
  <c r="G802" i="130" s="1"/>
  <c r="F802" i="130" s="1"/>
  <c r="E802" i="130" s="1"/>
  <c r="Q769" i="130"/>
  <c r="P769" i="130" s="1"/>
  <c r="O769" i="130" s="1"/>
  <c r="N769" i="130" s="1"/>
  <c r="M769" i="130" s="1"/>
  <c r="L769" i="130" s="1"/>
  <c r="K769" i="130" s="1"/>
  <c r="J769" i="130" s="1"/>
  <c r="I769" i="130" s="1"/>
  <c r="H769" i="130" s="1"/>
  <c r="Q768" i="130"/>
  <c r="X842" i="130"/>
  <c r="W842" i="130" s="1"/>
  <c r="V842" i="130" s="1"/>
  <c r="U842" i="130" s="1"/>
  <c r="T842" i="130" s="1"/>
  <c r="S842" i="130" s="1"/>
  <c r="R842" i="130" s="1"/>
  <c r="Q842" i="130" s="1"/>
  <c r="P842" i="130" s="1"/>
  <c r="O842" i="130" s="1"/>
  <c r="N842" i="130" s="1"/>
  <c r="M842" i="130" s="1"/>
  <c r="L842" i="130" s="1"/>
  <c r="K842" i="130" s="1"/>
  <c r="J842" i="130" s="1"/>
  <c r="I842" i="130" s="1"/>
  <c r="H842" i="130" s="1"/>
  <c r="G842" i="130" s="1"/>
  <c r="F842" i="130" s="1"/>
  <c r="D3603" i="132"/>
  <c r="G3604" i="132"/>
  <c r="D3786" i="132"/>
  <c r="G3787" i="132"/>
  <c r="C3911" i="132"/>
  <c r="AI51" i="119"/>
  <c r="AI1141" i="119" s="1"/>
  <c r="AI1205" i="119" s="1"/>
  <c r="AI23" i="119"/>
  <c r="U768" i="119"/>
  <c r="T768" i="119" s="1"/>
  <c r="S768" i="119" s="1"/>
  <c r="R768" i="119" s="1"/>
  <c r="Q768" i="119" s="1"/>
  <c r="P768" i="119" s="1"/>
  <c r="O768" i="119" s="1"/>
  <c r="N768" i="119" s="1"/>
  <c r="M768" i="119" s="1"/>
  <c r="L768" i="119" s="1"/>
  <c r="K768" i="119" s="1"/>
  <c r="J768" i="119" s="1"/>
  <c r="I768" i="119" s="1"/>
  <c r="H768" i="119" s="1"/>
  <c r="G768" i="119" s="1"/>
  <c r="P1011" i="119"/>
  <c r="O1011" i="119" s="1"/>
  <c r="N1011" i="119" s="1"/>
  <c r="M1011" i="119" s="1"/>
  <c r="AA731" i="119"/>
  <c r="Z731" i="119" s="1"/>
  <c r="Y731" i="119" s="1"/>
  <c r="X731" i="119" s="1"/>
  <c r="W731" i="119" s="1"/>
  <c r="V731" i="119" s="1"/>
  <c r="U731" i="119" s="1"/>
  <c r="T731" i="119" s="1"/>
  <c r="S731" i="119" s="1"/>
  <c r="R731" i="119" s="1"/>
  <c r="Q731" i="119" s="1"/>
  <c r="P731" i="119" s="1"/>
  <c r="O731" i="119" s="1"/>
  <c r="N731" i="119" s="1"/>
  <c r="M731" i="119" s="1"/>
  <c r="L731" i="119" s="1"/>
  <c r="K731" i="119" s="1"/>
  <c r="J731" i="119" s="1"/>
  <c r="I731" i="119" s="1"/>
  <c r="H731" i="119" s="1"/>
  <c r="G731" i="119" s="1"/>
  <c r="F731" i="119" s="1"/>
  <c r="AF694" i="119"/>
  <c r="AE694" i="119" s="1"/>
  <c r="AD694" i="119" s="1"/>
  <c r="AC694" i="119" s="1"/>
  <c r="AB694" i="119" s="1"/>
  <c r="AA694" i="119" s="1"/>
  <c r="Z694" i="119" s="1"/>
  <c r="Y694" i="119" s="1"/>
  <c r="X694" i="119" s="1"/>
  <c r="W694" i="119" s="1"/>
  <c r="V694" i="119" s="1"/>
  <c r="U694" i="119" s="1"/>
  <c r="T694" i="119" s="1"/>
  <c r="S694" i="119" s="1"/>
  <c r="R694" i="119" s="1"/>
  <c r="Q694" i="119" s="1"/>
  <c r="P694" i="119" s="1"/>
  <c r="O694" i="119" s="1"/>
  <c r="N694" i="119" s="1"/>
  <c r="M694" i="119" s="1"/>
  <c r="L694" i="119" s="1"/>
  <c r="K694" i="119" s="1"/>
  <c r="J694" i="119" s="1"/>
  <c r="I694" i="119" s="1"/>
  <c r="H694" i="119" s="1"/>
  <c r="G694" i="119" s="1"/>
  <c r="F694" i="119" s="1"/>
  <c r="E694" i="119" s="1"/>
  <c r="S969" i="119"/>
  <c r="R969" i="119" s="1"/>
  <c r="Q969" i="119" s="1"/>
  <c r="P969" i="119" s="1"/>
  <c r="O969" i="119" s="1"/>
  <c r="N969" i="119" s="1"/>
  <c r="M969" i="119" s="1"/>
  <c r="AE845" i="119"/>
  <c r="AD845" i="119" s="1"/>
  <c r="AC845" i="119" s="1"/>
  <c r="AB845" i="119" s="1"/>
  <c r="AA845" i="119" s="1"/>
  <c r="Z845" i="119" s="1"/>
  <c r="Y845" i="119" s="1"/>
  <c r="X845" i="119" s="1"/>
  <c r="W845" i="119" s="1"/>
  <c r="V845" i="119" s="1"/>
  <c r="U845" i="119" s="1"/>
  <c r="T845" i="119" s="1"/>
  <c r="S845" i="119" s="1"/>
  <c r="R845" i="119" s="1"/>
  <c r="Q845" i="119" s="1"/>
  <c r="P845" i="119" s="1"/>
  <c r="O845" i="119" s="1"/>
  <c r="N845" i="119" s="1"/>
  <c r="M845" i="119" s="1"/>
  <c r="L845" i="119" s="1"/>
  <c r="K845" i="119" s="1"/>
  <c r="J845" i="119" s="1"/>
  <c r="I845" i="119" s="1"/>
  <c r="AH53" i="119"/>
  <c r="AH729" i="119" s="1"/>
  <c r="AH730" i="119"/>
  <c r="AG730" i="119" s="1"/>
  <c r="AF730" i="119" s="1"/>
  <c r="AE730" i="119" s="1"/>
  <c r="AD730" i="119" s="1"/>
  <c r="AC730" i="119" s="1"/>
  <c r="AB730" i="119" s="1"/>
  <c r="AA730" i="119" s="1"/>
  <c r="AI54" i="119"/>
  <c r="AI767" i="119"/>
  <c r="AH767" i="119" s="1"/>
  <c r="AJ55" i="119"/>
  <c r="AJ805" i="119"/>
  <c r="AI805" i="119" s="1"/>
  <c r="AH805" i="119" s="1"/>
  <c r="AG805" i="119" s="1"/>
  <c r="AF805" i="119" s="1"/>
  <c r="AE805" i="119" s="1"/>
  <c r="AD805" i="119" s="1"/>
  <c r="AC805" i="119" s="1"/>
  <c r="AB805" i="119" s="1"/>
  <c r="AA805" i="119" s="1"/>
  <c r="Z805" i="119" s="1"/>
  <c r="Y805" i="119" s="1"/>
  <c r="X805" i="119" s="1"/>
  <c r="W805" i="119" s="1"/>
  <c r="V805" i="119" s="1"/>
  <c r="U805" i="119" s="1"/>
  <c r="T805" i="119" s="1"/>
  <c r="S805" i="119" s="1"/>
  <c r="R805" i="119" s="1"/>
  <c r="Q805" i="119" s="1"/>
  <c r="P805" i="119" s="1"/>
  <c r="O805" i="119" s="1"/>
  <c r="N805" i="119" s="1"/>
  <c r="M805" i="119" s="1"/>
  <c r="L805" i="119" s="1"/>
  <c r="K805" i="119" s="1"/>
  <c r="J805" i="119" s="1"/>
  <c r="I805" i="119" s="1"/>
  <c r="H805" i="119" s="1"/>
  <c r="G805" i="119" s="1"/>
  <c r="AK56" i="119"/>
  <c r="AK844" i="119"/>
  <c r="AJ844" i="119" s="1"/>
  <c r="AI844" i="119" s="1"/>
  <c r="AH844" i="119" s="1"/>
  <c r="AG844" i="119" s="1"/>
  <c r="AF844" i="119" s="1"/>
  <c r="AE844" i="119" s="1"/>
  <c r="AD844" i="119" s="1"/>
  <c r="AM58" i="119"/>
  <c r="AL885" i="119"/>
  <c r="AK885" i="119" s="1"/>
  <c r="AJ885" i="119" s="1"/>
  <c r="AI885" i="119" s="1"/>
  <c r="AH885" i="119" s="1"/>
  <c r="AG885" i="119" s="1"/>
  <c r="AF885" i="119" s="1"/>
  <c r="AE885" i="119" s="1"/>
  <c r="AD885" i="119" s="1"/>
  <c r="AC885" i="119" s="1"/>
  <c r="AB885" i="119" s="1"/>
  <c r="AA885" i="119" s="1"/>
  <c r="Z885" i="119" s="1"/>
  <c r="Y885" i="119" s="1"/>
  <c r="X885" i="119" s="1"/>
  <c r="W885" i="119" s="1"/>
  <c r="V885" i="119" s="1"/>
  <c r="U885" i="119" s="1"/>
  <c r="T885" i="119" s="1"/>
  <c r="S885" i="119" s="1"/>
  <c r="R885" i="119" s="1"/>
  <c r="Q885" i="119" s="1"/>
  <c r="P885" i="119" s="1"/>
  <c r="O885" i="119" s="1"/>
  <c r="N885" i="119" s="1"/>
  <c r="M885" i="119" s="1"/>
  <c r="L885" i="119" s="1"/>
  <c r="K885" i="119" s="1"/>
  <c r="J885" i="119" s="1"/>
  <c r="AK968" i="119"/>
  <c r="AJ968" i="119" s="1"/>
  <c r="AI968" i="119" s="1"/>
  <c r="AH968" i="119" s="1"/>
  <c r="AG968" i="119" s="1"/>
  <c r="AF968" i="119" s="1"/>
  <c r="AE968" i="119" s="1"/>
  <c r="AD968" i="119" s="1"/>
  <c r="AC968" i="119" s="1"/>
  <c r="AB968" i="119" s="1"/>
  <c r="AA968" i="119" s="1"/>
  <c r="Z968" i="119" s="1"/>
  <c r="Y968" i="119" s="1"/>
  <c r="X968" i="119" s="1"/>
  <c r="W968" i="119" s="1"/>
  <c r="V968" i="119" s="1"/>
  <c r="U968" i="119" s="1"/>
  <c r="T968" i="119" s="1"/>
  <c r="S968" i="119" s="1"/>
  <c r="AN59" i="119"/>
  <c r="AN967" i="119"/>
  <c r="AM967" i="119" s="1"/>
  <c r="AL967" i="119" s="1"/>
  <c r="AK967" i="119" s="1"/>
  <c r="AM926" i="119"/>
  <c r="AL926" i="119" s="1"/>
  <c r="AK926" i="119" s="1"/>
  <c r="AJ926" i="119" s="1"/>
  <c r="AI926" i="119" s="1"/>
  <c r="AH926" i="119" s="1"/>
  <c r="AG926" i="119" s="1"/>
  <c r="AF926" i="119" s="1"/>
  <c r="AE926" i="119" s="1"/>
  <c r="AD926" i="119" s="1"/>
  <c r="AC926" i="119" s="1"/>
  <c r="AB926" i="119" s="1"/>
  <c r="AA926" i="119" s="1"/>
  <c r="Z926" i="119" s="1"/>
  <c r="Y926" i="119" s="1"/>
  <c r="X926" i="119" s="1"/>
  <c r="W926" i="119" s="1"/>
  <c r="V926" i="119" s="1"/>
  <c r="U926" i="119" s="1"/>
  <c r="T926" i="119" s="1"/>
  <c r="S926" i="119" s="1"/>
  <c r="R926" i="119" s="1"/>
  <c r="Q926" i="119" s="1"/>
  <c r="P926" i="119" s="1"/>
  <c r="O926" i="119" s="1"/>
  <c r="N926" i="119" s="1"/>
  <c r="M926" i="119" s="1"/>
  <c r="L926" i="119" s="1"/>
  <c r="K926" i="119" s="1"/>
  <c r="AO60" i="119"/>
  <c r="AO1010" i="119"/>
  <c r="AN1010" i="119" s="1"/>
  <c r="AM1010" i="119" s="1"/>
  <c r="AL1010" i="119" s="1"/>
  <c r="AK1010" i="119" s="1"/>
  <c r="AJ1010" i="119" s="1"/>
  <c r="AI1010" i="119" s="1"/>
  <c r="AH1010" i="119" s="1"/>
  <c r="AG1010" i="119" s="1"/>
  <c r="AF1010" i="119" s="1"/>
  <c r="AE1010" i="119" s="1"/>
  <c r="AD1010" i="119" s="1"/>
  <c r="AC1010" i="119" s="1"/>
  <c r="AB1010" i="119" s="1"/>
  <c r="AA1010" i="119" s="1"/>
  <c r="Z1010" i="119" s="1"/>
  <c r="Y1010" i="119" s="1"/>
  <c r="X1010" i="119" s="1"/>
  <c r="W1010" i="119" s="1"/>
  <c r="V1010" i="119" s="1"/>
  <c r="U1010" i="119" s="1"/>
  <c r="T1010" i="119" s="1"/>
  <c r="S1010" i="119" s="1"/>
  <c r="R1010" i="119" s="1"/>
  <c r="Q1010" i="119" s="1"/>
  <c r="P1010" i="119" s="1"/>
  <c r="O1010" i="119" s="1"/>
  <c r="N1010" i="119" s="1"/>
  <c r="AJ1055" i="119"/>
  <c r="AI1055" i="119" s="1"/>
  <c r="AH1055" i="119" s="1"/>
  <c r="AG1055" i="119" s="1"/>
  <c r="AF1055" i="119" s="1"/>
  <c r="AE1055" i="119" s="1"/>
  <c r="AD1055" i="119" s="1"/>
  <c r="AC1055" i="119" s="1"/>
  <c r="AB1055" i="119" s="1"/>
  <c r="AA1055" i="119" s="1"/>
  <c r="Z1055" i="119" s="1"/>
  <c r="Y1055" i="119" s="1"/>
  <c r="X1055" i="119" s="1"/>
  <c r="W1055" i="119" s="1"/>
  <c r="V1055" i="119" s="1"/>
  <c r="U1055" i="119" s="1"/>
  <c r="T1055" i="119" s="1"/>
  <c r="S1055" i="119" s="1"/>
  <c r="R1055" i="119" s="1"/>
  <c r="Q1055" i="119" s="1"/>
  <c r="P1055" i="119" s="1"/>
  <c r="O1055" i="119" s="1"/>
  <c r="N1055" i="119" s="1"/>
  <c r="AP61" i="119"/>
  <c r="AP1054" i="119"/>
  <c r="AO1054" i="119" s="1"/>
  <c r="AN1054" i="119" s="1"/>
  <c r="AM1054" i="119" s="1"/>
  <c r="AL1054" i="119" s="1"/>
  <c r="AK1054" i="119" s="1"/>
  <c r="AJ1054" i="119" s="1"/>
  <c r="AM1100" i="119"/>
  <c r="AL1100" i="119" s="1"/>
  <c r="AK1100" i="119" s="1"/>
  <c r="AJ1100" i="119" s="1"/>
  <c r="AI1100" i="119" s="1"/>
  <c r="AH1100" i="119" s="1"/>
  <c r="AG1100" i="119" s="1"/>
  <c r="AF1100" i="119" s="1"/>
  <c r="AE1100" i="119" s="1"/>
  <c r="AD1100" i="119" s="1"/>
  <c r="AC1100" i="119" s="1"/>
  <c r="AB1100" i="119" s="1"/>
  <c r="AA1100" i="119" s="1"/>
  <c r="Z1100" i="119" s="1"/>
  <c r="Y1100" i="119" s="1"/>
  <c r="X1100" i="119" s="1"/>
  <c r="W1100" i="119" s="1"/>
  <c r="V1100" i="119" s="1"/>
  <c r="U1100" i="119" s="1"/>
  <c r="T1100" i="119" s="1"/>
  <c r="S1100" i="119" s="1"/>
  <c r="R1100" i="119" s="1"/>
  <c r="Q1100" i="119" s="1"/>
  <c r="P1100" i="119" s="1"/>
  <c r="O1100" i="119" s="1"/>
  <c r="AQ62" i="119"/>
  <c r="AQ1099" i="119"/>
  <c r="AP1099" i="119" s="1"/>
  <c r="AO1099" i="119" s="1"/>
  <c r="AN1099" i="119" s="1"/>
  <c r="AM1099" i="119" s="1"/>
  <c r="AI18" i="119"/>
  <c r="AJ20" i="119"/>
  <c r="AI19" i="119"/>
  <c r="AI28" i="119" s="1"/>
  <c r="P768" i="130" l="1"/>
  <c r="O768" i="130" s="1"/>
  <c r="N768" i="130" s="1"/>
  <c r="M768" i="130" s="1"/>
  <c r="L768" i="130" s="1"/>
  <c r="K768" i="130" s="1"/>
  <c r="J768" i="130" s="1"/>
  <c r="I768" i="130" s="1"/>
  <c r="H768" i="130" s="1"/>
  <c r="G768" i="130" s="1"/>
  <c r="P767" i="130"/>
  <c r="M694" i="130"/>
  <c r="M695" i="130"/>
  <c r="L695" i="130" s="1"/>
  <c r="K695" i="130" s="1"/>
  <c r="J695" i="130" s="1"/>
  <c r="I695" i="130" s="1"/>
  <c r="H695" i="130" s="1"/>
  <c r="G695" i="130" s="1"/>
  <c r="F695" i="130" s="1"/>
  <c r="E695" i="130" s="1"/>
  <c r="W841" i="130"/>
  <c r="V841" i="130" s="1"/>
  <c r="U841" i="130" s="1"/>
  <c r="T841" i="130" s="1"/>
  <c r="S841" i="130" s="1"/>
  <c r="R841" i="130" s="1"/>
  <c r="Q841" i="130" s="1"/>
  <c r="P841" i="130" s="1"/>
  <c r="O841" i="130" s="1"/>
  <c r="N841" i="130" s="1"/>
  <c r="M841" i="130" s="1"/>
  <c r="L841" i="130" s="1"/>
  <c r="K841" i="130" s="1"/>
  <c r="J841" i="130" s="1"/>
  <c r="I841" i="130" s="1"/>
  <c r="H841" i="130" s="1"/>
  <c r="G841" i="130" s="1"/>
  <c r="F841" i="130" s="1"/>
  <c r="E841" i="130" s="1"/>
  <c r="V840" i="130"/>
  <c r="U840" i="130" s="1"/>
  <c r="T840" i="130" s="1"/>
  <c r="S840" i="130" s="1"/>
  <c r="R840" i="130" s="1"/>
  <c r="Q840" i="130" s="1"/>
  <c r="P840" i="130" s="1"/>
  <c r="O840" i="130" s="1"/>
  <c r="N840" i="130" s="1"/>
  <c r="M840" i="130" s="1"/>
  <c r="L840" i="130" s="1"/>
  <c r="K840" i="130" s="1"/>
  <c r="J840" i="130" s="1"/>
  <c r="I840" i="130" s="1"/>
  <c r="H840" i="130" s="1"/>
  <c r="G840" i="130" s="1"/>
  <c r="F840" i="130" s="1"/>
  <c r="E840" i="130" s="1"/>
  <c r="D3602" i="132"/>
  <c r="G3603" i="132"/>
  <c r="D3785" i="132"/>
  <c r="G3786" i="132"/>
  <c r="C3912" i="132"/>
  <c r="AJ51" i="119"/>
  <c r="AJ1141" i="119" s="1"/>
  <c r="AJ1205" i="119" s="1"/>
  <c r="AJ23" i="119"/>
  <c r="M1010" i="119"/>
  <c r="L1010" i="119" s="1"/>
  <c r="AC844" i="119"/>
  <c r="AB844" i="119" s="1"/>
  <c r="AA844" i="119" s="1"/>
  <c r="Z844" i="119" s="1"/>
  <c r="Y844" i="119" s="1"/>
  <c r="X844" i="119" s="1"/>
  <c r="W844" i="119" s="1"/>
  <c r="V844" i="119" s="1"/>
  <c r="U844" i="119" s="1"/>
  <c r="T844" i="119" s="1"/>
  <c r="S844" i="119" s="1"/>
  <c r="R844" i="119" s="1"/>
  <c r="Q844" i="119" s="1"/>
  <c r="P844" i="119" s="1"/>
  <c r="O844" i="119" s="1"/>
  <c r="N844" i="119" s="1"/>
  <c r="M844" i="119" s="1"/>
  <c r="L844" i="119" s="1"/>
  <c r="K844" i="119" s="1"/>
  <c r="J844" i="119" s="1"/>
  <c r="I844" i="119" s="1"/>
  <c r="H844" i="119" s="1"/>
  <c r="Z730" i="119"/>
  <c r="Y730" i="119" s="1"/>
  <c r="X730" i="119" s="1"/>
  <c r="W730" i="119" s="1"/>
  <c r="V730" i="119" s="1"/>
  <c r="U730" i="119" s="1"/>
  <c r="T730" i="119" s="1"/>
  <c r="S730" i="119" s="1"/>
  <c r="R730" i="119" s="1"/>
  <c r="Q730" i="119" s="1"/>
  <c r="P730" i="119" s="1"/>
  <c r="O730" i="119" s="1"/>
  <c r="N730" i="119" s="1"/>
  <c r="M730" i="119" s="1"/>
  <c r="L730" i="119" s="1"/>
  <c r="K730" i="119" s="1"/>
  <c r="J730" i="119" s="1"/>
  <c r="I730" i="119" s="1"/>
  <c r="H730" i="119" s="1"/>
  <c r="G730" i="119" s="1"/>
  <c r="F730" i="119" s="1"/>
  <c r="E730" i="119" s="1"/>
  <c r="R968" i="119"/>
  <c r="Q968" i="119" s="1"/>
  <c r="P968" i="119" s="1"/>
  <c r="O968" i="119" s="1"/>
  <c r="N968" i="119" s="1"/>
  <c r="M968" i="119" s="1"/>
  <c r="L968" i="119" s="1"/>
  <c r="AG729" i="119"/>
  <c r="AF729" i="119" s="1"/>
  <c r="AE729" i="119" s="1"/>
  <c r="AD729" i="119" s="1"/>
  <c r="AC729" i="119" s="1"/>
  <c r="AB729" i="119" s="1"/>
  <c r="AA729" i="119" s="1"/>
  <c r="Z729" i="119" s="1"/>
  <c r="AG767" i="119"/>
  <c r="AF767" i="119" s="1"/>
  <c r="AE767" i="119" s="1"/>
  <c r="AD767" i="119" s="1"/>
  <c r="AC767" i="119" s="1"/>
  <c r="AB767" i="119" s="1"/>
  <c r="AA767" i="119" s="1"/>
  <c r="Z767" i="119" s="1"/>
  <c r="Y767" i="119" s="1"/>
  <c r="X767" i="119" s="1"/>
  <c r="W767" i="119" s="1"/>
  <c r="V767" i="119" s="1"/>
  <c r="U767" i="119" s="1"/>
  <c r="T767" i="119" s="1"/>
  <c r="S767" i="119" s="1"/>
  <c r="R767" i="119" s="1"/>
  <c r="Q767" i="119" s="1"/>
  <c r="P767" i="119" s="1"/>
  <c r="O767" i="119" s="1"/>
  <c r="N767" i="119" s="1"/>
  <c r="M767" i="119" s="1"/>
  <c r="L767" i="119" s="1"/>
  <c r="K767" i="119" s="1"/>
  <c r="J767" i="119" s="1"/>
  <c r="I767" i="119" s="1"/>
  <c r="H767" i="119" s="1"/>
  <c r="G767" i="119" s="1"/>
  <c r="F767" i="119" s="1"/>
  <c r="AI53" i="119"/>
  <c r="AI765" i="119" s="1"/>
  <c r="AI766" i="119"/>
  <c r="AH766" i="119" s="1"/>
  <c r="AG766" i="119" s="1"/>
  <c r="AJ967" i="119"/>
  <c r="AI967" i="119" s="1"/>
  <c r="AH967" i="119" s="1"/>
  <c r="AG967" i="119" s="1"/>
  <c r="AF967" i="119" s="1"/>
  <c r="AE967" i="119" s="1"/>
  <c r="AD967" i="119" s="1"/>
  <c r="AC967" i="119" s="1"/>
  <c r="AB967" i="119" s="1"/>
  <c r="AA967" i="119" s="1"/>
  <c r="Z967" i="119" s="1"/>
  <c r="Y967" i="119" s="1"/>
  <c r="X967" i="119" s="1"/>
  <c r="W967" i="119" s="1"/>
  <c r="V967" i="119" s="1"/>
  <c r="U967" i="119" s="1"/>
  <c r="T967" i="119" s="1"/>
  <c r="S967" i="119" s="1"/>
  <c r="R967" i="119" s="1"/>
  <c r="AJ54" i="119"/>
  <c r="AJ804" i="119"/>
  <c r="AI804" i="119" s="1"/>
  <c r="AH804" i="119" s="1"/>
  <c r="AG804" i="119" s="1"/>
  <c r="AF804" i="119" s="1"/>
  <c r="AE804" i="119" s="1"/>
  <c r="AD804" i="119" s="1"/>
  <c r="AC804" i="119" s="1"/>
  <c r="AB804" i="119" s="1"/>
  <c r="AA804" i="119" s="1"/>
  <c r="Z804" i="119" s="1"/>
  <c r="Y804" i="119" s="1"/>
  <c r="X804" i="119" s="1"/>
  <c r="W804" i="119" s="1"/>
  <c r="V804" i="119" s="1"/>
  <c r="U804" i="119" s="1"/>
  <c r="T804" i="119" s="1"/>
  <c r="S804" i="119" s="1"/>
  <c r="R804" i="119" s="1"/>
  <c r="Q804" i="119" s="1"/>
  <c r="P804" i="119" s="1"/>
  <c r="O804" i="119" s="1"/>
  <c r="N804" i="119" s="1"/>
  <c r="M804" i="119" s="1"/>
  <c r="L804" i="119" s="1"/>
  <c r="K804" i="119" s="1"/>
  <c r="J804" i="119" s="1"/>
  <c r="I804" i="119" s="1"/>
  <c r="H804" i="119" s="1"/>
  <c r="G804" i="119" s="1"/>
  <c r="F804" i="119" s="1"/>
  <c r="AL1099" i="119"/>
  <c r="AK1099" i="119" s="1"/>
  <c r="AJ1099" i="119" s="1"/>
  <c r="AI1099" i="119" s="1"/>
  <c r="AH1099" i="119" s="1"/>
  <c r="AG1099" i="119" s="1"/>
  <c r="AF1099" i="119" s="1"/>
  <c r="AE1099" i="119" s="1"/>
  <c r="AD1099" i="119" s="1"/>
  <c r="AC1099" i="119" s="1"/>
  <c r="AB1099" i="119" s="1"/>
  <c r="AA1099" i="119" s="1"/>
  <c r="Z1099" i="119" s="1"/>
  <c r="Y1099" i="119" s="1"/>
  <c r="X1099" i="119" s="1"/>
  <c r="W1099" i="119" s="1"/>
  <c r="V1099" i="119" s="1"/>
  <c r="U1099" i="119" s="1"/>
  <c r="T1099" i="119" s="1"/>
  <c r="S1099" i="119" s="1"/>
  <c r="R1099" i="119" s="1"/>
  <c r="Q1099" i="119" s="1"/>
  <c r="P1099" i="119" s="1"/>
  <c r="O1099" i="119" s="1"/>
  <c r="N1099" i="119" s="1"/>
  <c r="AK55" i="119"/>
  <c r="AK843" i="119"/>
  <c r="AJ843" i="119" s="1"/>
  <c r="AI843" i="119" s="1"/>
  <c r="AH843" i="119" s="1"/>
  <c r="AG843" i="119" s="1"/>
  <c r="AF843" i="119" s="1"/>
  <c r="AE843" i="119" s="1"/>
  <c r="AD843" i="119" s="1"/>
  <c r="AC843" i="119" s="1"/>
  <c r="AM57" i="119"/>
  <c r="AL884" i="119"/>
  <c r="AK884" i="119" s="1"/>
  <c r="AJ884" i="119" s="1"/>
  <c r="AI884" i="119" s="1"/>
  <c r="AH884" i="119" s="1"/>
  <c r="AG884" i="119" s="1"/>
  <c r="AF884" i="119" s="1"/>
  <c r="AE884" i="119" s="1"/>
  <c r="AD884" i="119" s="1"/>
  <c r="AC884" i="119" s="1"/>
  <c r="AB884" i="119" s="1"/>
  <c r="AA884" i="119" s="1"/>
  <c r="Z884" i="119" s="1"/>
  <c r="Y884" i="119" s="1"/>
  <c r="X884" i="119" s="1"/>
  <c r="W884" i="119" s="1"/>
  <c r="V884" i="119" s="1"/>
  <c r="U884" i="119" s="1"/>
  <c r="T884" i="119" s="1"/>
  <c r="S884" i="119" s="1"/>
  <c r="R884" i="119" s="1"/>
  <c r="Q884" i="119" s="1"/>
  <c r="P884" i="119" s="1"/>
  <c r="O884" i="119" s="1"/>
  <c r="N884" i="119" s="1"/>
  <c r="M884" i="119" s="1"/>
  <c r="L884" i="119" s="1"/>
  <c r="K884" i="119" s="1"/>
  <c r="J884" i="119" s="1"/>
  <c r="I884" i="119" s="1"/>
  <c r="AI1054" i="119"/>
  <c r="AH1054" i="119" s="1"/>
  <c r="AG1054" i="119" s="1"/>
  <c r="AF1054" i="119" s="1"/>
  <c r="AE1054" i="119" s="1"/>
  <c r="AD1054" i="119" s="1"/>
  <c r="AC1054" i="119" s="1"/>
  <c r="AB1054" i="119" s="1"/>
  <c r="AA1054" i="119" s="1"/>
  <c r="Z1054" i="119" s="1"/>
  <c r="Y1054" i="119" s="1"/>
  <c r="X1054" i="119" s="1"/>
  <c r="W1054" i="119" s="1"/>
  <c r="V1054" i="119" s="1"/>
  <c r="U1054" i="119" s="1"/>
  <c r="T1054" i="119" s="1"/>
  <c r="S1054" i="119" s="1"/>
  <c r="R1054" i="119" s="1"/>
  <c r="Q1054" i="119" s="1"/>
  <c r="P1054" i="119" s="1"/>
  <c r="O1054" i="119" s="1"/>
  <c r="N1054" i="119" s="1"/>
  <c r="M1054" i="119" s="1"/>
  <c r="AO59" i="119"/>
  <c r="AO1009" i="119"/>
  <c r="AN1009" i="119" s="1"/>
  <c r="AM1009" i="119" s="1"/>
  <c r="AL1009" i="119" s="1"/>
  <c r="AK1009" i="119" s="1"/>
  <c r="AJ1009" i="119" s="1"/>
  <c r="AI1009" i="119" s="1"/>
  <c r="AH1009" i="119" s="1"/>
  <c r="AG1009" i="119" s="1"/>
  <c r="AF1009" i="119" s="1"/>
  <c r="AE1009" i="119" s="1"/>
  <c r="AD1009" i="119" s="1"/>
  <c r="AC1009" i="119" s="1"/>
  <c r="AB1009" i="119" s="1"/>
  <c r="AA1009" i="119" s="1"/>
  <c r="Z1009" i="119" s="1"/>
  <c r="Y1009" i="119" s="1"/>
  <c r="X1009" i="119" s="1"/>
  <c r="W1009" i="119" s="1"/>
  <c r="V1009" i="119" s="1"/>
  <c r="U1009" i="119" s="1"/>
  <c r="T1009" i="119" s="1"/>
  <c r="S1009" i="119" s="1"/>
  <c r="R1009" i="119" s="1"/>
  <c r="Q1009" i="119" s="1"/>
  <c r="P1009" i="119" s="1"/>
  <c r="O1009" i="119" s="1"/>
  <c r="N1009" i="119" s="1"/>
  <c r="M1009" i="119" s="1"/>
  <c r="L1009" i="119" s="1"/>
  <c r="K1009" i="119" s="1"/>
  <c r="AN58" i="119"/>
  <c r="AN966" i="119"/>
  <c r="AM966" i="119" s="1"/>
  <c r="AL966" i="119" s="1"/>
  <c r="AK966" i="119" s="1"/>
  <c r="AJ966" i="119" s="1"/>
  <c r="AM925" i="119"/>
  <c r="AL925" i="119" s="1"/>
  <c r="AK925" i="119" s="1"/>
  <c r="AJ925" i="119" s="1"/>
  <c r="AI925" i="119" s="1"/>
  <c r="AH925" i="119" s="1"/>
  <c r="AG925" i="119" s="1"/>
  <c r="AF925" i="119" s="1"/>
  <c r="AE925" i="119" s="1"/>
  <c r="AD925" i="119" s="1"/>
  <c r="AC925" i="119" s="1"/>
  <c r="AB925" i="119" s="1"/>
  <c r="AA925" i="119" s="1"/>
  <c r="Z925" i="119" s="1"/>
  <c r="Y925" i="119" s="1"/>
  <c r="X925" i="119" s="1"/>
  <c r="W925" i="119" s="1"/>
  <c r="V925" i="119" s="1"/>
  <c r="U925" i="119" s="1"/>
  <c r="T925" i="119" s="1"/>
  <c r="S925" i="119" s="1"/>
  <c r="R925" i="119" s="1"/>
  <c r="Q925" i="119" s="1"/>
  <c r="P925" i="119" s="1"/>
  <c r="O925" i="119" s="1"/>
  <c r="N925" i="119" s="1"/>
  <c r="M925" i="119" s="1"/>
  <c r="L925" i="119" s="1"/>
  <c r="K925" i="119" s="1"/>
  <c r="J925" i="119" s="1"/>
  <c r="AP60" i="119"/>
  <c r="AP1053" i="119"/>
  <c r="AO1053" i="119" s="1"/>
  <c r="AN1053" i="119" s="1"/>
  <c r="AM1053" i="119" s="1"/>
  <c r="AL1053" i="119" s="1"/>
  <c r="AK1053" i="119" s="1"/>
  <c r="AJ1053" i="119" s="1"/>
  <c r="AI1053" i="119" s="1"/>
  <c r="AQ61" i="119"/>
  <c r="AQ1098" i="119"/>
  <c r="AJ19" i="119"/>
  <c r="AJ28" i="119" s="1"/>
  <c r="AJ18" i="119"/>
  <c r="AK20" i="119"/>
  <c r="L694" i="130" l="1"/>
  <c r="K694" i="130" s="1"/>
  <c r="J694" i="130" s="1"/>
  <c r="I694" i="130" s="1"/>
  <c r="H694" i="130" s="1"/>
  <c r="G694" i="130" s="1"/>
  <c r="F694" i="130" s="1"/>
  <c r="E694" i="130" s="1"/>
  <c r="O767" i="130"/>
  <c r="N767" i="130" s="1"/>
  <c r="M767" i="130" s="1"/>
  <c r="L767" i="130" s="1"/>
  <c r="K767" i="130" s="1"/>
  <c r="J767" i="130" s="1"/>
  <c r="I767" i="130" s="1"/>
  <c r="H767" i="130" s="1"/>
  <c r="G767" i="130" s="1"/>
  <c r="F767" i="130" s="1"/>
  <c r="O766" i="130"/>
  <c r="D3601" i="132"/>
  <c r="G3602" i="132"/>
  <c r="D3784" i="132"/>
  <c r="G3785" i="132"/>
  <c r="C3913" i="132"/>
  <c r="AK51" i="119"/>
  <c r="AK1141" i="119" s="1"/>
  <c r="AK1205" i="119" s="1"/>
  <c r="AK23" i="119"/>
  <c r="AB843" i="119"/>
  <c r="AA843" i="119" s="1"/>
  <c r="Z843" i="119" s="1"/>
  <c r="Y843" i="119" s="1"/>
  <c r="X843" i="119" s="1"/>
  <c r="W843" i="119" s="1"/>
  <c r="V843" i="119" s="1"/>
  <c r="U843" i="119" s="1"/>
  <c r="T843" i="119" s="1"/>
  <c r="S843" i="119" s="1"/>
  <c r="R843" i="119" s="1"/>
  <c r="Q843" i="119" s="1"/>
  <c r="P843" i="119" s="1"/>
  <c r="O843" i="119" s="1"/>
  <c r="N843" i="119" s="1"/>
  <c r="M843" i="119" s="1"/>
  <c r="L843" i="119" s="1"/>
  <c r="K843" i="119" s="1"/>
  <c r="J843" i="119" s="1"/>
  <c r="I843" i="119" s="1"/>
  <c r="H843" i="119" s="1"/>
  <c r="G843" i="119" s="1"/>
  <c r="Y729" i="119"/>
  <c r="X729" i="119" s="1"/>
  <c r="W729" i="119" s="1"/>
  <c r="V729" i="119" s="1"/>
  <c r="U729" i="119" s="1"/>
  <c r="T729" i="119" s="1"/>
  <c r="S729" i="119" s="1"/>
  <c r="R729" i="119" s="1"/>
  <c r="Q729" i="119" s="1"/>
  <c r="P729" i="119" s="1"/>
  <c r="O729" i="119" s="1"/>
  <c r="N729" i="119" s="1"/>
  <c r="M729" i="119" s="1"/>
  <c r="L729" i="119" s="1"/>
  <c r="K729" i="119" s="1"/>
  <c r="J729" i="119" s="1"/>
  <c r="I729" i="119" s="1"/>
  <c r="H729" i="119" s="1"/>
  <c r="G729" i="119" s="1"/>
  <c r="F729" i="119" s="1"/>
  <c r="E729" i="119" s="1"/>
  <c r="Q967" i="119"/>
  <c r="P967" i="119" s="1"/>
  <c r="O967" i="119" s="1"/>
  <c r="N967" i="119" s="1"/>
  <c r="M967" i="119" s="1"/>
  <c r="L967" i="119" s="1"/>
  <c r="K967" i="119" s="1"/>
  <c r="AF766" i="119"/>
  <c r="AE766" i="119" s="1"/>
  <c r="AD766" i="119" s="1"/>
  <c r="AC766" i="119" s="1"/>
  <c r="AB766" i="119" s="1"/>
  <c r="AA766" i="119" s="1"/>
  <c r="Z766" i="119" s="1"/>
  <c r="Y766" i="119" s="1"/>
  <c r="X766" i="119" s="1"/>
  <c r="W766" i="119" s="1"/>
  <c r="V766" i="119" s="1"/>
  <c r="U766" i="119" s="1"/>
  <c r="T766" i="119" s="1"/>
  <c r="S766" i="119" s="1"/>
  <c r="R766" i="119" s="1"/>
  <c r="Q766" i="119" s="1"/>
  <c r="P766" i="119" s="1"/>
  <c r="O766" i="119" s="1"/>
  <c r="N766" i="119" s="1"/>
  <c r="M766" i="119" s="1"/>
  <c r="L766" i="119" s="1"/>
  <c r="K766" i="119" s="1"/>
  <c r="J766" i="119" s="1"/>
  <c r="I766" i="119" s="1"/>
  <c r="H766" i="119" s="1"/>
  <c r="G766" i="119" s="1"/>
  <c r="F766" i="119" s="1"/>
  <c r="E766" i="119" s="1"/>
  <c r="AH1053" i="119"/>
  <c r="AG1053" i="119" s="1"/>
  <c r="AF1053" i="119" s="1"/>
  <c r="AE1053" i="119" s="1"/>
  <c r="AD1053" i="119" s="1"/>
  <c r="AC1053" i="119" s="1"/>
  <c r="AB1053" i="119" s="1"/>
  <c r="AA1053" i="119" s="1"/>
  <c r="Z1053" i="119" s="1"/>
  <c r="Y1053" i="119" s="1"/>
  <c r="X1053" i="119" s="1"/>
  <c r="W1053" i="119" s="1"/>
  <c r="V1053" i="119" s="1"/>
  <c r="U1053" i="119" s="1"/>
  <c r="T1053" i="119" s="1"/>
  <c r="S1053" i="119" s="1"/>
  <c r="R1053" i="119" s="1"/>
  <c r="Q1053" i="119" s="1"/>
  <c r="P1053" i="119" s="1"/>
  <c r="O1053" i="119" s="1"/>
  <c r="N1053" i="119" s="1"/>
  <c r="M1053" i="119" s="1"/>
  <c r="L1053" i="119" s="1"/>
  <c r="AI966" i="119"/>
  <c r="AH966" i="119" s="1"/>
  <c r="AG966" i="119" s="1"/>
  <c r="AF966" i="119" s="1"/>
  <c r="AE966" i="119" s="1"/>
  <c r="AD966" i="119" s="1"/>
  <c r="AC966" i="119" s="1"/>
  <c r="AB966" i="119" s="1"/>
  <c r="AA966" i="119" s="1"/>
  <c r="Z966" i="119" s="1"/>
  <c r="Y966" i="119" s="1"/>
  <c r="X966" i="119" s="1"/>
  <c r="W966" i="119" s="1"/>
  <c r="V966" i="119" s="1"/>
  <c r="U966" i="119" s="1"/>
  <c r="T966" i="119" s="1"/>
  <c r="S966" i="119" s="1"/>
  <c r="R966" i="119" s="1"/>
  <c r="Q966" i="119" s="1"/>
  <c r="AH765" i="119"/>
  <c r="AG765" i="119" s="1"/>
  <c r="AF765" i="119" s="1"/>
  <c r="AJ53" i="119"/>
  <c r="AJ802" i="119" s="1"/>
  <c r="AJ803" i="119"/>
  <c r="AI803" i="119" s="1"/>
  <c r="AH803" i="119" s="1"/>
  <c r="AG803" i="119" s="1"/>
  <c r="AF803" i="119" s="1"/>
  <c r="AE803" i="119" s="1"/>
  <c r="AD803" i="119" s="1"/>
  <c r="AC803" i="119" s="1"/>
  <c r="AB803" i="119" s="1"/>
  <c r="AA803" i="119" s="1"/>
  <c r="Z803" i="119" s="1"/>
  <c r="Y803" i="119" s="1"/>
  <c r="X803" i="119" s="1"/>
  <c r="W803" i="119" s="1"/>
  <c r="V803" i="119" s="1"/>
  <c r="U803" i="119" s="1"/>
  <c r="T803" i="119" s="1"/>
  <c r="S803" i="119" s="1"/>
  <c r="R803" i="119" s="1"/>
  <c r="Q803" i="119" s="1"/>
  <c r="P803" i="119" s="1"/>
  <c r="O803" i="119" s="1"/>
  <c r="N803" i="119" s="1"/>
  <c r="M803" i="119" s="1"/>
  <c r="L803" i="119" s="1"/>
  <c r="K803" i="119" s="1"/>
  <c r="J803" i="119" s="1"/>
  <c r="I803" i="119" s="1"/>
  <c r="H803" i="119" s="1"/>
  <c r="G803" i="119" s="1"/>
  <c r="F803" i="119" s="1"/>
  <c r="E803" i="119" s="1"/>
  <c r="AK54" i="119"/>
  <c r="AK842" i="119"/>
  <c r="AJ842" i="119" s="1"/>
  <c r="AI842" i="119" s="1"/>
  <c r="AH842" i="119" s="1"/>
  <c r="AG842" i="119" s="1"/>
  <c r="AF842" i="119" s="1"/>
  <c r="AE842" i="119" s="1"/>
  <c r="AD842" i="119" s="1"/>
  <c r="AC842" i="119" s="1"/>
  <c r="AB842" i="119" s="1"/>
  <c r="AM56" i="119"/>
  <c r="AL883" i="119"/>
  <c r="AK883" i="119" s="1"/>
  <c r="AJ883" i="119" s="1"/>
  <c r="AI883" i="119" s="1"/>
  <c r="AH883" i="119" s="1"/>
  <c r="AG883" i="119" s="1"/>
  <c r="AF883" i="119" s="1"/>
  <c r="AE883" i="119" s="1"/>
  <c r="AD883" i="119" s="1"/>
  <c r="AC883" i="119" s="1"/>
  <c r="AB883" i="119" s="1"/>
  <c r="AA883" i="119" s="1"/>
  <c r="Z883" i="119" s="1"/>
  <c r="Y883" i="119" s="1"/>
  <c r="X883" i="119" s="1"/>
  <c r="W883" i="119" s="1"/>
  <c r="V883" i="119" s="1"/>
  <c r="U883" i="119" s="1"/>
  <c r="T883" i="119" s="1"/>
  <c r="S883" i="119" s="1"/>
  <c r="R883" i="119" s="1"/>
  <c r="Q883" i="119" s="1"/>
  <c r="P883" i="119" s="1"/>
  <c r="O883" i="119" s="1"/>
  <c r="N883" i="119" s="1"/>
  <c r="M883" i="119" s="1"/>
  <c r="L883" i="119" s="1"/>
  <c r="K883" i="119" s="1"/>
  <c r="J883" i="119" s="1"/>
  <c r="I883" i="119" s="1"/>
  <c r="H883" i="119" s="1"/>
  <c r="AN57" i="119"/>
  <c r="AM924" i="119"/>
  <c r="AL924" i="119" s="1"/>
  <c r="AK924" i="119" s="1"/>
  <c r="AJ924" i="119" s="1"/>
  <c r="AI924" i="119" s="1"/>
  <c r="AH924" i="119" s="1"/>
  <c r="AG924" i="119" s="1"/>
  <c r="AF924" i="119" s="1"/>
  <c r="AE924" i="119" s="1"/>
  <c r="AD924" i="119" s="1"/>
  <c r="AC924" i="119" s="1"/>
  <c r="AB924" i="119" s="1"/>
  <c r="AA924" i="119" s="1"/>
  <c r="Z924" i="119" s="1"/>
  <c r="Y924" i="119" s="1"/>
  <c r="X924" i="119" s="1"/>
  <c r="W924" i="119" s="1"/>
  <c r="V924" i="119" s="1"/>
  <c r="U924" i="119" s="1"/>
  <c r="T924" i="119" s="1"/>
  <c r="S924" i="119" s="1"/>
  <c r="R924" i="119" s="1"/>
  <c r="Q924" i="119" s="1"/>
  <c r="P924" i="119" s="1"/>
  <c r="O924" i="119" s="1"/>
  <c r="N924" i="119" s="1"/>
  <c r="M924" i="119" s="1"/>
  <c r="L924" i="119" s="1"/>
  <c r="K924" i="119" s="1"/>
  <c r="J924" i="119" s="1"/>
  <c r="I924" i="119" s="1"/>
  <c r="AN965" i="119"/>
  <c r="AM965" i="119" s="1"/>
  <c r="AL965" i="119" s="1"/>
  <c r="AK965" i="119" s="1"/>
  <c r="AJ965" i="119" s="1"/>
  <c r="AI965" i="119" s="1"/>
  <c r="AO58" i="119"/>
  <c r="AO1008" i="119"/>
  <c r="AN1008" i="119" s="1"/>
  <c r="AM1008" i="119" s="1"/>
  <c r="AL1008" i="119" s="1"/>
  <c r="AK1008" i="119" s="1"/>
  <c r="AJ1008" i="119" s="1"/>
  <c r="AI1008" i="119" s="1"/>
  <c r="AH1008" i="119" s="1"/>
  <c r="AG1008" i="119" s="1"/>
  <c r="AF1008" i="119" s="1"/>
  <c r="AE1008" i="119" s="1"/>
  <c r="AD1008" i="119" s="1"/>
  <c r="AC1008" i="119" s="1"/>
  <c r="AB1008" i="119" s="1"/>
  <c r="AA1008" i="119" s="1"/>
  <c r="Z1008" i="119" s="1"/>
  <c r="Y1008" i="119" s="1"/>
  <c r="X1008" i="119" s="1"/>
  <c r="W1008" i="119" s="1"/>
  <c r="V1008" i="119" s="1"/>
  <c r="U1008" i="119" s="1"/>
  <c r="T1008" i="119" s="1"/>
  <c r="S1008" i="119" s="1"/>
  <c r="R1008" i="119" s="1"/>
  <c r="Q1008" i="119" s="1"/>
  <c r="P1008" i="119" s="1"/>
  <c r="O1008" i="119" s="1"/>
  <c r="N1008" i="119" s="1"/>
  <c r="M1008" i="119" s="1"/>
  <c r="L1008" i="119" s="1"/>
  <c r="K1008" i="119" s="1"/>
  <c r="J1008" i="119" s="1"/>
  <c r="AP59" i="119"/>
  <c r="AP1052" i="119"/>
  <c r="AO1052" i="119" s="1"/>
  <c r="AN1052" i="119" s="1"/>
  <c r="AM1052" i="119" s="1"/>
  <c r="AL1052" i="119" s="1"/>
  <c r="AK1052" i="119" s="1"/>
  <c r="AJ1052" i="119" s="1"/>
  <c r="AI1052" i="119" s="1"/>
  <c r="AH1052" i="119" s="1"/>
  <c r="AP1098" i="119"/>
  <c r="AO1098" i="119" s="1"/>
  <c r="AN1098" i="119" s="1"/>
  <c r="AM1098" i="119" s="1"/>
  <c r="AL1098" i="119" s="1"/>
  <c r="AK1098" i="119" s="1"/>
  <c r="AJ1098" i="119" s="1"/>
  <c r="AI1098" i="119" s="1"/>
  <c r="AH1098" i="119" s="1"/>
  <c r="AG1098" i="119" s="1"/>
  <c r="AF1098" i="119" s="1"/>
  <c r="AE1098" i="119" s="1"/>
  <c r="AD1098" i="119" s="1"/>
  <c r="AC1098" i="119" s="1"/>
  <c r="AB1098" i="119" s="1"/>
  <c r="AA1098" i="119" s="1"/>
  <c r="Z1098" i="119" s="1"/>
  <c r="Y1098" i="119" s="1"/>
  <c r="X1098" i="119" s="1"/>
  <c r="W1098" i="119" s="1"/>
  <c r="V1098" i="119" s="1"/>
  <c r="U1098" i="119" s="1"/>
  <c r="T1098" i="119" s="1"/>
  <c r="S1098" i="119" s="1"/>
  <c r="R1098" i="119" s="1"/>
  <c r="Q1098" i="119" s="1"/>
  <c r="P1098" i="119" s="1"/>
  <c r="O1098" i="119" s="1"/>
  <c r="N1098" i="119" s="1"/>
  <c r="M1098" i="119" s="1"/>
  <c r="AQ60" i="119"/>
  <c r="AQ1097" i="119"/>
  <c r="AP1097" i="119" s="1"/>
  <c r="AK19" i="119"/>
  <c r="AK28" i="119" s="1"/>
  <c r="AK18" i="119"/>
  <c r="AL20" i="119"/>
  <c r="N766" i="130" l="1"/>
  <c r="M766" i="130" s="1"/>
  <c r="L766" i="130" s="1"/>
  <c r="K766" i="130" s="1"/>
  <c r="J766" i="130" s="1"/>
  <c r="I766" i="130" s="1"/>
  <c r="H766" i="130" s="1"/>
  <c r="G766" i="130" s="1"/>
  <c r="F766" i="130" s="1"/>
  <c r="E766" i="130" s="1"/>
  <c r="N765" i="130"/>
  <c r="M765" i="130" s="1"/>
  <c r="L765" i="130" s="1"/>
  <c r="K765" i="130" s="1"/>
  <c r="J765" i="130" s="1"/>
  <c r="I765" i="130" s="1"/>
  <c r="H765" i="130" s="1"/>
  <c r="G765" i="130" s="1"/>
  <c r="F765" i="130" s="1"/>
  <c r="E765" i="130" s="1"/>
  <c r="D3600" i="132"/>
  <c r="G3601" i="132"/>
  <c r="D3783" i="132"/>
  <c r="G3784" i="132"/>
  <c r="C3914" i="132"/>
  <c r="AK29" i="130"/>
  <c r="AJ29" i="130" s="1"/>
  <c r="AI29" i="130" s="1"/>
  <c r="AH29" i="130" s="1"/>
  <c r="AG29" i="130" s="1"/>
  <c r="AF29" i="130" s="1"/>
  <c r="AE29" i="130" s="1"/>
  <c r="AD29" i="130" s="1"/>
  <c r="AC29" i="130" s="1"/>
  <c r="AB29" i="130" s="1"/>
  <c r="AA29" i="130" s="1"/>
  <c r="Z29" i="130" s="1"/>
  <c r="Y29" i="130" s="1"/>
  <c r="X29" i="130" s="1"/>
  <c r="W29" i="130" s="1"/>
  <c r="V29" i="130" s="1"/>
  <c r="U29" i="130" s="1"/>
  <c r="T29" i="130" s="1"/>
  <c r="S29" i="130" s="1"/>
  <c r="R29" i="130" s="1"/>
  <c r="Q29" i="130" s="1"/>
  <c r="P29" i="130" s="1"/>
  <c r="O29" i="130" s="1"/>
  <c r="N29" i="130" s="1"/>
  <c r="M29" i="130" s="1"/>
  <c r="L29" i="130" s="1"/>
  <c r="K29" i="130" s="1"/>
  <c r="J29" i="130" s="1"/>
  <c r="I29" i="130" s="1"/>
  <c r="H29" i="130" s="1"/>
  <c r="G29" i="130" s="1"/>
  <c r="F29" i="130" s="1"/>
  <c r="E29" i="130" s="1"/>
  <c r="AL51" i="119"/>
  <c r="AL1141" i="119" s="1"/>
  <c r="AL1205" i="119" s="1"/>
  <c r="AL23" i="119"/>
  <c r="AA842" i="119"/>
  <c r="Z842" i="119" s="1"/>
  <c r="Y842" i="119" s="1"/>
  <c r="X842" i="119" s="1"/>
  <c r="W842" i="119" s="1"/>
  <c r="V842" i="119" s="1"/>
  <c r="U842" i="119" s="1"/>
  <c r="T842" i="119" s="1"/>
  <c r="S842" i="119" s="1"/>
  <c r="R842" i="119" s="1"/>
  <c r="Q842" i="119" s="1"/>
  <c r="P842" i="119" s="1"/>
  <c r="O842" i="119" s="1"/>
  <c r="N842" i="119" s="1"/>
  <c r="M842" i="119" s="1"/>
  <c r="L842" i="119" s="1"/>
  <c r="K842" i="119" s="1"/>
  <c r="J842" i="119" s="1"/>
  <c r="I842" i="119" s="1"/>
  <c r="H842" i="119" s="1"/>
  <c r="G842" i="119" s="1"/>
  <c r="F842" i="119" s="1"/>
  <c r="P966" i="119"/>
  <c r="O966" i="119" s="1"/>
  <c r="N966" i="119" s="1"/>
  <c r="M966" i="119" s="1"/>
  <c r="L966" i="119" s="1"/>
  <c r="K966" i="119" s="1"/>
  <c r="J966" i="119" s="1"/>
  <c r="AG1052" i="119"/>
  <c r="AF1052" i="119" s="1"/>
  <c r="AE1052" i="119" s="1"/>
  <c r="AD1052" i="119" s="1"/>
  <c r="AC1052" i="119" s="1"/>
  <c r="AB1052" i="119" s="1"/>
  <c r="AA1052" i="119" s="1"/>
  <c r="Z1052" i="119" s="1"/>
  <c r="Y1052" i="119" s="1"/>
  <c r="X1052" i="119" s="1"/>
  <c r="W1052" i="119" s="1"/>
  <c r="V1052" i="119" s="1"/>
  <c r="U1052" i="119" s="1"/>
  <c r="T1052" i="119" s="1"/>
  <c r="S1052" i="119" s="1"/>
  <c r="R1052" i="119" s="1"/>
  <c r="Q1052" i="119" s="1"/>
  <c r="P1052" i="119" s="1"/>
  <c r="O1052" i="119" s="1"/>
  <c r="N1052" i="119" s="1"/>
  <c r="M1052" i="119" s="1"/>
  <c r="L1052" i="119" s="1"/>
  <c r="K1052" i="119" s="1"/>
  <c r="AH965" i="119"/>
  <c r="AG965" i="119" s="1"/>
  <c r="AF965" i="119" s="1"/>
  <c r="AE965" i="119" s="1"/>
  <c r="AD965" i="119" s="1"/>
  <c r="AC965" i="119" s="1"/>
  <c r="AB965" i="119" s="1"/>
  <c r="AA965" i="119" s="1"/>
  <c r="Z965" i="119" s="1"/>
  <c r="Y965" i="119" s="1"/>
  <c r="X965" i="119" s="1"/>
  <c r="W965" i="119" s="1"/>
  <c r="V965" i="119" s="1"/>
  <c r="U965" i="119" s="1"/>
  <c r="T965" i="119" s="1"/>
  <c r="S965" i="119" s="1"/>
  <c r="R965" i="119" s="1"/>
  <c r="Q965" i="119" s="1"/>
  <c r="P965" i="119" s="1"/>
  <c r="AE765" i="119"/>
  <c r="AD765" i="119" s="1"/>
  <c r="AC765" i="119" s="1"/>
  <c r="AB765" i="119" s="1"/>
  <c r="AA765" i="119" s="1"/>
  <c r="Z765" i="119" s="1"/>
  <c r="Y765" i="119" s="1"/>
  <c r="X765" i="119" s="1"/>
  <c r="W765" i="119" s="1"/>
  <c r="V765" i="119" s="1"/>
  <c r="U765" i="119" s="1"/>
  <c r="T765" i="119" s="1"/>
  <c r="S765" i="119" s="1"/>
  <c r="R765" i="119" s="1"/>
  <c r="Q765" i="119" s="1"/>
  <c r="P765" i="119" s="1"/>
  <c r="O765" i="119" s="1"/>
  <c r="N765" i="119" s="1"/>
  <c r="M765" i="119" s="1"/>
  <c r="L765" i="119" s="1"/>
  <c r="K765" i="119" s="1"/>
  <c r="J765" i="119" s="1"/>
  <c r="I765" i="119" s="1"/>
  <c r="H765" i="119" s="1"/>
  <c r="G765" i="119" s="1"/>
  <c r="F765" i="119" s="1"/>
  <c r="E765" i="119" s="1"/>
  <c r="AI802" i="119"/>
  <c r="AH802" i="119" s="1"/>
  <c r="AG802" i="119" s="1"/>
  <c r="AF802" i="119" s="1"/>
  <c r="AE802" i="119" s="1"/>
  <c r="AD802" i="119" s="1"/>
  <c r="AC802" i="119" s="1"/>
  <c r="AB802" i="119" s="1"/>
  <c r="AA802" i="119" s="1"/>
  <c r="Z802" i="119" s="1"/>
  <c r="Y802" i="119" s="1"/>
  <c r="X802" i="119" s="1"/>
  <c r="W802" i="119" s="1"/>
  <c r="V802" i="119" s="1"/>
  <c r="U802" i="119" s="1"/>
  <c r="T802" i="119" s="1"/>
  <c r="S802" i="119" s="1"/>
  <c r="R802" i="119" s="1"/>
  <c r="Q802" i="119" s="1"/>
  <c r="P802" i="119" s="1"/>
  <c r="O802" i="119" s="1"/>
  <c r="N802" i="119" s="1"/>
  <c r="M802" i="119" s="1"/>
  <c r="L802" i="119" s="1"/>
  <c r="K802" i="119" s="1"/>
  <c r="J802" i="119" s="1"/>
  <c r="I802" i="119" s="1"/>
  <c r="H802" i="119" s="1"/>
  <c r="G802" i="119" s="1"/>
  <c r="F802" i="119" s="1"/>
  <c r="E802" i="119" s="1"/>
  <c r="AK53" i="119"/>
  <c r="AK840" i="119" s="1"/>
  <c r="AK841" i="119"/>
  <c r="AJ841" i="119" s="1"/>
  <c r="AI841" i="119" s="1"/>
  <c r="AH841" i="119" s="1"/>
  <c r="AG841" i="119" s="1"/>
  <c r="AF841" i="119" s="1"/>
  <c r="AE841" i="119" s="1"/>
  <c r="AD841" i="119" s="1"/>
  <c r="AC841" i="119" s="1"/>
  <c r="AB841" i="119" s="1"/>
  <c r="AA841" i="119" s="1"/>
  <c r="AM55" i="119"/>
  <c r="AL882" i="119"/>
  <c r="AK882" i="119" s="1"/>
  <c r="AJ882" i="119" s="1"/>
  <c r="AI882" i="119" s="1"/>
  <c r="AH882" i="119" s="1"/>
  <c r="AG882" i="119" s="1"/>
  <c r="AF882" i="119" s="1"/>
  <c r="AE882" i="119" s="1"/>
  <c r="AD882" i="119" s="1"/>
  <c r="AC882" i="119" s="1"/>
  <c r="AB882" i="119" s="1"/>
  <c r="AA882" i="119" s="1"/>
  <c r="Z882" i="119" s="1"/>
  <c r="Y882" i="119" s="1"/>
  <c r="X882" i="119" s="1"/>
  <c r="W882" i="119" s="1"/>
  <c r="V882" i="119" s="1"/>
  <c r="U882" i="119" s="1"/>
  <c r="T882" i="119" s="1"/>
  <c r="S882" i="119" s="1"/>
  <c r="R882" i="119" s="1"/>
  <c r="Q882" i="119" s="1"/>
  <c r="P882" i="119" s="1"/>
  <c r="O882" i="119" s="1"/>
  <c r="N882" i="119" s="1"/>
  <c r="M882" i="119" s="1"/>
  <c r="L882" i="119" s="1"/>
  <c r="K882" i="119" s="1"/>
  <c r="J882" i="119" s="1"/>
  <c r="I882" i="119" s="1"/>
  <c r="H882" i="119" s="1"/>
  <c r="G882" i="119" s="1"/>
  <c r="AO57" i="119"/>
  <c r="AO1007" i="119"/>
  <c r="AN1007" i="119" s="1"/>
  <c r="AM1007" i="119" s="1"/>
  <c r="AL1007" i="119" s="1"/>
  <c r="AK1007" i="119" s="1"/>
  <c r="AJ1007" i="119" s="1"/>
  <c r="AI1007" i="119" s="1"/>
  <c r="AH1007" i="119" s="1"/>
  <c r="AG1007" i="119" s="1"/>
  <c r="AF1007" i="119" s="1"/>
  <c r="AE1007" i="119" s="1"/>
  <c r="AD1007" i="119" s="1"/>
  <c r="AC1007" i="119" s="1"/>
  <c r="AB1007" i="119" s="1"/>
  <c r="AA1007" i="119" s="1"/>
  <c r="Z1007" i="119" s="1"/>
  <c r="Y1007" i="119" s="1"/>
  <c r="X1007" i="119" s="1"/>
  <c r="W1007" i="119" s="1"/>
  <c r="V1007" i="119" s="1"/>
  <c r="U1007" i="119" s="1"/>
  <c r="T1007" i="119" s="1"/>
  <c r="S1007" i="119" s="1"/>
  <c r="R1007" i="119" s="1"/>
  <c r="Q1007" i="119" s="1"/>
  <c r="P1007" i="119" s="1"/>
  <c r="O1007" i="119" s="1"/>
  <c r="N1007" i="119" s="1"/>
  <c r="M1007" i="119" s="1"/>
  <c r="L1007" i="119" s="1"/>
  <c r="K1007" i="119" s="1"/>
  <c r="J1007" i="119" s="1"/>
  <c r="I1007" i="119" s="1"/>
  <c r="AN56" i="119"/>
  <c r="AN964" i="119"/>
  <c r="AM964" i="119" s="1"/>
  <c r="AL964" i="119" s="1"/>
  <c r="AK964" i="119" s="1"/>
  <c r="AJ964" i="119" s="1"/>
  <c r="AI964" i="119" s="1"/>
  <c r="AH964" i="119" s="1"/>
  <c r="AM923" i="119"/>
  <c r="AL923" i="119" s="1"/>
  <c r="AK923" i="119" s="1"/>
  <c r="AJ923" i="119" s="1"/>
  <c r="AI923" i="119" s="1"/>
  <c r="AH923" i="119" s="1"/>
  <c r="AG923" i="119" s="1"/>
  <c r="AF923" i="119" s="1"/>
  <c r="AE923" i="119" s="1"/>
  <c r="AD923" i="119" s="1"/>
  <c r="AC923" i="119" s="1"/>
  <c r="AB923" i="119" s="1"/>
  <c r="AA923" i="119" s="1"/>
  <c r="Z923" i="119" s="1"/>
  <c r="Y923" i="119" s="1"/>
  <c r="X923" i="119" s="1"/>
  <c r="W923" i="119" s="1"/>
  <c r="V923" i="119" s="1"/>
  <c r="U923" i="119" s="1"/>
  <c r="T923" i="119" s="1"/>
  <c r="S923" i="119" s="1"/>
  <c r="R923" i="119" s="1"/>
  <c r="Q923" i="119" s="1"/>
  <c r="P923" i="119" s="1"/>
  <c r="O923" i="119" s="1"/>
  <c r="N923" i="119" s="1"/>
  <c r="M923" i="119" s="1"/>
  <c r="L923" i="119" s="1"/>
  <c r="K923" i="119" s="1"/>
  <c r="J923" i="119" s="1"/>
  <c r="I923" i="119" s="1"/>
  <c r="H923" i="119" s="1"/>
  <c r="AO1097" i="119"/>
  <c r="AN1097" i="119" s="1"/>
  <c r="AM1097" i="119" s="1"/>
  <c r="AL1097" i="119" s="1"/>
  <c r="AK1097" i="119" s="1"/>
  <c r="AJ1097" i="119" s="1"/>
  <c r="AI1097" i="119" s="1"/>
  <c r="AH1097" i="119" s="1"/>
  <c r="AG1097" i="119" s="1"/>
  <c r="AF1097" i="119" s="1"/>
  <c r="AE1097" i="119" s="1"/>
  <c r="AD1097" i="119" s="1"/>
  <c r="AC1097" i="119" s="1"/>
  <c r="AB1097" i="119" s="1"/>
  <c r="AA1097" i="119" s="1"/>
  <c r="Z1097" i="119" s="1"/>
  <c r="Y1097" i="119" s="1"/>
  <c r="X1097" i="119" s="1"/>
  <c r="W1097" i="119" s="1"/>
  <c r="V1097" i="119" s="1"/>
  <c r="U1097" i="119" s="1"/>
  <c r="T1097" i="119" s="1"/>
  <c r="S1097" i="119" s="1"/>
  <c r="R1097" i="119" s="1"/>
  <c r="Q1097" i="119" s="1"/>
  <c r="P1097" i="119" s="1"/>
  <c r="O1097" i="119" s="1"/>
  <c r="N1097" i="119" s="1"/>
  <c r="M1097" i="119" s="1"/>
  <c r="L1097" i="119" s="1"/>
  <c r="AP58" i="119"/>
  <c r="AP1051" i="119"/>
  <c r="AO1051" i="119" s="1"/>
  <c r="AN1051" i="119" s="1"/>
  <c r="AM1051" i="119" s="1"/>
  <c r="AL1051" i="119" s="1"/>
  <c r="AK1051" i="119" s="1"/>
  <c r="AJ1051" i="119" s="1"/>
  <c r="AI1051" i="119" s="1"/>
  <c r="AH1051" i="119" s="1"/>
  <c r="AG1051" i="119" s="1"/>
  <c r="AQ59" i="119"/>
  <c r="AQ1096" i="119"/>
  <c r="AP1096" i="119" s="1"/>
  <c r="AO1096" i="119" s="1"/>
  <c r="AM20" i="119"/>
  <c r="AL19" i="119"/>
  <c r="AL28" i="119" s="1"/>
  <c r="AL18" i="119"/>
  <c r="D3599" i="132" l="1"/>
  <c r="G3600" i="132"/>
  <c r="D3782" i="132"/>
  <c r="G3783" i="132"/>
  <c r="C3915" i="132"/>
  <c r="AJ24" i="130"/>
  <c r="AI24" i="130" s="1"/>
  <c r="AH24" i="130" s="1"/>
  <c r="AG24" i="130" s="1"/>
  <c r="AF24" i="130" s="1"/>
  <c r="AE24" i="130" s="1"/>
  <c r="AD24" i="130" s="1"/>
  <c r="AC24" i="130" s="1"/>
  <c r="AB24" i="130" s="1"/>
  <c r="AA24" i="130" s="1"/>
  <c r="Z24" i="130" s="1"/>
  <c r="Y24" i="130" s="1"/>
  <c r="X24" i="130" s="1"/>
  <c r="W24" i="130" s="1"/>
  <c r="V24" i="130" s="1"/>
  <c r="U24" i="130" s="1"/>
  <c r="T24" i="130" s="1"/>
  <c r="S24" i="130" s="1"/>
  <c r="R24" i="130" s="1"/>
  <c r="Q24" i="130" s="1"/>
  <c r="P24" i="130" s="1"/>
  <c r="O24" i="130" s="1"/>
  <c r="N24" i="130" s="1"/>
  <c r="M24" i="130" s="1"/>
  <c r="L24" i="130" s="1"/>
  <c r="K24" i="130" s="1"/>
  <c r="J24" i="130" s="1"/>
  <c r="I24" i="130" s="1"/>
  <c r="H24" i="130" s="1"/>
  <c r="G24" i="130" s="1"/>
  <c r="F24" i="130" s="1"/>
  <c r="E24" i="130" s="1"/>
  <c r="AM51" i="119"/>
  <c r="AM1141" i="119" s="1"/>
  <c r="AM1205" i="119" s="1"/>
  <c r="AM23" i="119"/>
  <c r="Z841" i="119"/>
  <c r="Y841" i="119" s="1"/>
  <c r="X841" i="119" s="1"/>
  <c r="W841" i="119" s="1"/>
  <c r="V841" i="119" s="1"/>
  <c r="U841" i="119" s="1"/>
  <c r="T841" i="119" s="1"/>
  <c r="S841" i="119" s="1"/>
  <c r="R841" i="119" s="1"/>
  <c r="Q841" i="119" s="1"/>
  <c r="P841" i="119" s="1"/>
  <c r="O841" i="119" s="1"/>
  <c r="N841" i="119" s="1"/>
  <c r="M841" i="119" s="1"/>
  <c r="L841" i="119" s="1"/>
  <c r="K841" i="119" s="1"/>
  <c r="J841" i="119" s="1"/>
  <c r="I841" i="119" s="1"/>
  <c r="H841" i="119" s="1"/>
  <c r="G841" i="119" s="1"/>
  <c r="F841" i="119" s="1"/>
  <c r="E841" i="119" s="1"/>
  <c r="O965" i="119"/>
  <c r="N965" i="119" s="1"/>
  <c r="M965" i="119" s="1"/>
  <c r="L965" i="119" s="1"/>
  <c r="K965" i="119" s="1"/>
  <c r="J965" i="119" s="1"/>
  <c r="I965" i="119" s="1"/>
  <c r="AF1051" i="119"/>
  <c r="AE1051" i="119" s="1"/>
  <c r="AD1051" i="119" s="1"/>
  <c r="AC1051" i="119" s="1"/>
  <c r="AB1051" i="119" s="1"/>
  <c r="AA1051" i="119" s="1"/>
  <c r="Z1051" i="119" s="1"/>
  <c r="Y1051" i="119" s="1"/>
  <c r="X1051" i="119" s="1"/>
  <c r="W1051" i="119" s="1"/>
  <c r="V1051" i="119" s="1"/>
  <c r="U1051" i="119" s="1"/>
  <c r="T1051" i="119" s="1"/>
  <c r="S1051" i="119" s="1"/>
  <c r="R1051" i="119" s="1"/>
  <c r="Q1051" i="119" s="1"/>
  <c r="P1051" i="119" s="1"/>
  <c r="O1051" i="119" s="1"/>
  <c r="N1051" i="119" s="1"/>
  <c r="M1051" i="119" s="1"/>
  <c r="L1051" i="119" s="1"/>
  <c r="K1051" i="119" s="1"/>
  <c r="J1051" i="119" s="1"/>
  <c r="AG964" i="119"/>
  <c r="AF964" i="119" s="1"/>
  <c r="AE964" i="119" s="1"/>
  <c r="AD964" i="119" s="1"/>
  <c r="AC964" i="119" s="1"/>
  <c r="AB964" i="119" s="1"/>
  <c r="AA964" i="119" s="1"/>
  <c r="Z964" i="119" s="1"/>
  <c r="Y964" i="119" s="1"/>
  <c r="X964" i="119" s="1"/>
  <c r="W964" i="119" s="1"/>
  <c r="V964" i="119" s="1"/>
  <c r="U964" i="119" s="1"/>
  <c r="T964" i="119" s="1"/>
  <c r="S964" i="119" s="1"/>
  <c r="R964" i="119" s="1"/>
  <c r="Q964" i="119" s="1"/>
  <c r="P964" i="119" s="1"/>
  <c r="O964" i="119" s="1"/>
  <c r="AJ840" i="119"/>
  <c r="AI840" i="119" s="1"/>
  <c r="AH840" i="119" s="1"/>
  <c r="AG840" i="119" s="1"/>
  <c r="AF840" i="119" s="1"/>
  <c r="AE840" i="119" s="1"/>
  <c r="AD840" i="119" s="1"/>
  <c r="AC840" i="119" s="1"/>
  <c r="AB840" i="119" s="1"/>
  <c r="AA840" i="119" s="1"/>
  <c r="Z840" i="119" s="1"/>
  <c r="Y840" i="119" s="1"/>
  <c r="AM54" i="119"/>
  <c r="AL881" i="119"/>
  <c r="AK881" i="119" s="1"/>
  <c r="AJ881" i="119" s="1"/>
  <c r="AN1096" i="119"/>
  <c r="AM1096" i="119" s="1"/>
  <c r="AL1096" i="119" s="1"/>
  <c r="AK1096" i="119" s="1"/>
  <c r="AJ1096" i="119" s="1"/>
  <c r="AI1096" i="119" s="1"/>
  <c r="AH1096" i="119" s="1"/>
  <c r="AG1096" i="119" s="1"/>
  <c r="AF1096" i="119" s="1"/>
  <c r="AE1096" i="119" s="1"/>
  <c r="AD1096" i="119" s="1"/>
  <c r="AC1096" i="119" s="1"/>
  <c r="AB1096" i="119" s="1"/>
  <c r="AA1096" i="119" s="1"/>
  <c r="Z1096" i="119" s="1"/>
  <c r="Y1096" i="119" s="1"/>
  <c r="X1096" i="119" s="1"/>
  <c r="W1096" i="119" s="1"/>
  <c r="V1096" i="119" s="1"/>
  <c r="U1096" i="119" s="1"/>
  <c r="T1096" i="119" s="1"/>
  <c r="S1096" i="119" s="1"/>
  <c r="R1096" i="119" s="1"/>
  <c r="Q1096" i="119" s="1"/>
  <c r="P1096" i="119" s="1"/>
  <c r="O1096" i="119" s="1"/>
  <c r="N1096" i="119" s="1"/>
  <c r="M1096" i="119" s="1"/>
  <c r="L1096" i="119" s="1"/>
  <c r="K1096" i="119" s="1"/>
  <c r="AN55" i="119"/>
  <c r="AN963" i="119"/>
  <c r="AM963" i="119" s="1"/>
  <c r="AL963" i="119" s="1"/>
  <c r="AK963" i="119" s="1"/>
  <c r="AJ963" i="119" s="1"/>
  <c r="AI963" i="119" s="1"/>
  <c r="AH963" i="119" s="1"/>
  <c r="AG963" i="119" s="1"/>
  <c r="AM922" i="119"/>
  <c r="AL922" i="119" s="1"/>
  <c r="AK922" i="119" s="1"/>
  <c r="AJ922" i="119" s="1"/>
  <c r="AI922" i="119" s="1"/>
  <c r="AH922" i="119" s="1"/>
  <c r="AG922" i="119" s="1"/>
  <c r="AF922" i="119" s="1"/>
  <c r="AE922" i="119" s="1"/>
  <c r="AD922" i="119" s="1"/>
  <c r="AC922" i="119" s="1"/>
  <c r="AB922" i="119" s="1"/>
  <c r="AA922" i="119" s="1"/>
  <c r="Z922" i="119" s="1"/>
  <c r="Y922" i="119" s="1"/>
  <c r="X922" i="119" s="1"/>
  <c r="W922" i="119" s="1"/>
  <c r="V922" i="119" s="1"/>
  <c r="U922" i="119" s="1"/>
  <c r="T922" i="119" s="1"/>
  <c r="S922" i="119" s="1"/>
  <c r="R922" i="119" s="1"/>
  <c r="Q922" i="119" s="1"/>
  <c r="P922" i="119" s="1"/>
  <c r="O922" i="119" s="1"/>
  <c r="N922" i="119" s="1"/>
  <c r="M922" i="119" s="1"/>
  <c r="L922" i="119" s="1"/>
  <c r="K922" i="119" s="1"/>
  <c r="J922" i="119" s="1"/>
  <c r="I922" i="119" s="1"/>
  <c r="H922" i="119" s="1"/>
  <c r="G922" i="119" s="1"/>
  <c r="AO56" i="119"/>
  <c r="AO1006" i="119"/>
  <c r="AN1006" i="119" s="1"/>
  <c r="AM1006" i="119" s="1"/>
  <c r="AL1006" i="119" s="1"/>
  <c r="AK1006" i="119" s="1"/>
  <c r="AJ1006" i="119" s="1"/>
  <c r="AI1006" i="119" s="1"/>
  <c r="AH1006" i="119" s="1"/>
  <c r="AG1006" i="119" s="1"/>
  <c r="AF1006" i="119" s="1"/>
  <c r="AE1006" i="119" s="1"/>
  <c r="AD1006" i="119" s="1"/>
  <c r="AC1006" i="119" s="1"/>
  <c r="AB1006" i="119" s="1"/>
  <c r="AA1006" i="119" s="1"/>
  <c r="Z1006" i="119" s="1"/>
  <c r="Y1006" i="119" s="1"/>
  <c r="X1006" i="119" s="1"/>
  <c r="W1006" i="119" s="1"/>
  <c r="V1006" i="119" s="1"/>
  <c r="U1006" i="119" s="1"/>
  <c r="T1006" i="119" s="1"/>
  <c r="S1006" i="119" s="1"/>
  <c r="R1006" i="119" s="1"/>
  <c r="Q1006" i="119" s="1"/>
  <c r="P1006" i="119" s="1"/>
  <c r="O1006" i="119" s="1"/>
  <c r="N1006" i="119" s="1"/>
  <c r="M1006" i="119" s="1"/>
  <c r="L1006" i="119" s="1"/>
  <c r="K1006" i="119" s="1"/>
  <c r="J1006" i="119" s="1"/>
  <c r="I1006" i="119" s="1"/>
  <c r="H1006" i="119" s="1"/>
  <c r="AP57" i="119"/>
  <c r="AP1050" i="119"/>
  <c r="AO1050" i="119" s="1"/>
  <c r="AN1050" i="119" s="1"/>
  <c r="AM1050" i="119" s="1"/>
  <c r="AL1050" i="119" s="1"/>
  <c r="AK1050" i="119" s="1"/>
  <c r="AJ1050" i="119" s="1"/>
  <c r="AI1050" i="119" s="1"/>
  <c r="AH1050" i="119" s="1"/>
  <c r="AG1050" i="119" s="1"/>
  <c r="AF1050" i="119" s="1"/>
  <c r="AQ58" i="119"/>
  <c r="AQ1095" i="119"/>
  <c r="AP1095" i="119" s="1"/>
  <c r="AO1095" i="119" s="1"/>
  <c r="AN1095" i="119" s="1"/>
  <c r="AN20" i="119"/>
  <c r="AM19" i="119"/>
  <c r="AM28" i="119" s="1"/>
  <c r="AM18" i="119"/>
  <c r="D3598" i="132" l="1"/>
  <c r="G3599" i="132"/>
  <c r="D3781" i="132"/>
  <c r="G3782" i="132"/>
  <c r="C3916" i="132"/>
  <c r="AN51" i="119"/>
  <c r="AN1141" i="119" s="1"/>
  <c r="AN1205" i="119" s="1"/>
  <c r="AN23" i="119"/>
  <c r="X840" i="119"/>
  <c r="W840" i="119" s="1"/>
  <c r="V840" i="119" s="1"/>
  <c r="U840" i="119" s="1"/>
  <c r="T840" i="119" s="1"/>
  <c r="S840" i="119" s="1"/>
  <c r="R840" i="119" s="1"/>
  <c r="Q840" i="119" s="1"/>
  <c r="P840" i="119" s="1"/>
  <c r="O840" i="119" s="1"/>
  <c r="N840" i="119" s="1"/>
  <c r="M840" i="119" s="1"/>
  <c r="L840" i="119" s="1"/>
  <c r="K840" i="119" s="1"/>
  <c r="J840" i="119" s="1"/>
  <c r="I840" i="119" s="1"/>
  <c r="H840" i="119" s="1"/>
  <c r="G840" i="119" s="1"/>
  <c r="F840" i="119" s="1"/>
  <c r="E840" i="119" s="1"/>
  <c r="N964" i="119"/>
  <c r="M964" i="119" s="1"/>
  <c r="L964" i="119" s="1"/>
  <c r="K964" i="119" s="1"/>
  <c r="J964" i="119" s="1"/>
  <c r="I964" i="119" s="1"/>
  <c r="H964" i="119" s="1"/>
  <c r="AE1050" i="119"/>
  <c r="AD1050" i="119" s="1"/>
  <c r="AC1050" i="119" s="1"/>
  <c r="AB1050" i="119" s="1"/>
  <c r="AA1050" i="119" s="1"/>
  <c r="Z1050" i="119" s="1"/>
  <c r="Y1050" i="119" s="1"/>
  <c r="X1050" i="119" s="1"/>
  <c r="W1050" i="119" s="1"/>
  <c r="V1050" i="119" s="1"/>
  <c r="U1050" i="119" s="1"/>
  <c r="T1050" i="119" s="1"/>
  <c r="S1050" i="119" s="1"/>
  <c r="R1050" i="119" s="1"/>
  <c r="Q1050" i="119" s="1"/>
  <c r="P1050" i="119" s="1"/>
  <c r="O1050" i="119" s="1"/>
  <c r="N1050" i="119" s="1"/>
  <c r="M1050" i="119" s="1"/>
  <c r="L1050" i="119" s="1"/>
  <c r="K1050" i="119" s="1"/>
  <c r="J1050" i="119" s="1"/>
  <c r="I1050" i="119" s="1"/>
  <c r="AM1095" i="119"/>
  <c r="AL1095" i="119" s="1"/>
  <c r="AK1095" i="119" s="1"/>
  <c r="AJ1095" i="119" s="1"/>
  <c r="AI1095" i="119" s="1"/>
  <c r="AH1095" i="119" s="1"/>
  <c r="AG1095" i="119" s="1"/>
  <c r="AF1095" i="119" s="1"/>
  <c r="AE1095" i="119" s="1"/>
  <c r="AD1095" i="119" s="1"/>
  <c r="AC1095" i="119" s="1"/>
  <c r="AB1095" i="119" s="1"/>
  <c r="AA1095" i="119" s="1"/>
  <c r="Z1095" i="119" s="1"/>
  <c r="Y1095" i="119" s="1"/>
  <c r="X1095" i="119" s="1"/>
  <c r="W1095" i="119" s="1"/>
  <c r="V1095" i="119" s="1"/>
  <c r="U1095" i="119" s="1"/>
  <c r="T1095" i="119" s="1"/>
  <c r="S1095" i="119" s="1"/>
  <c r="R1095" i="119" s="1"/>
  <c r="Q1095" i="119" s="1"/>
  <c r="P1095" i="119" s="1"/>
  <c r="O1095" i="119" s="1"/>
  <c r="N1095" i="119" s="1"/>
  <c r="M1095" i="119" s="1"/>
  <c r="L1095" i="119" s="1"/>
  <c r="K1095" i="119" s="1"/>
  <c r="J1095" i="119" s="1"/>
  <c r="AF963" i="119"/>
  <c r="AE963" i="119" s="1"/>
  <c r="AD963" i="119" s="1"/>
  <c r="AC963" i="119" s="1"/>
  <c r="AB963" i="119" s="1"/>
  <c r="AA963" i="119" s="1"/>
  <c r="Z963" i="119" s="1"/>
  <c r="Y963" i="119" s="1"/>
  <c r="X963" i="119" s="1"/>
  <c r="W963" i="119" s="1"/>
  <c r="V963" i="119" s="1"/>
  <c r="U963" i="119" s="1"/>
  <c r="T963" i="119" s="1"/>
  <c r="S963" i="119" s="1"/>
  <c r="R963" i="119" s="1"/>
  <c r="Q963" i="119" s="1"/>
  <c r="P963" i="119" s="1"/>
  <c r="O963" i="119" s="1"/>
  <c r="N963" i="119" s="1"/>
  <c r="M963" i="119" s="1"/>
  <c r="L963" i="119" s="1"/>
  <c r="K963" i="119" s="1"/>
  <c r="AM53" i="119"/>
  <c r="AL880" i="119"/>
  <c r="AK880" i="119" s="1"/>
  <c r="AJ880" i="119" s="1"/>
  <c r="AI880" i="119" s="1"/>
  <c r="AI881" i="119"/>
  <c r="AH881" i="119" s="1"/>
  <c r="AG881" i="119" s="1"/>
  <c r="AF881" i="119" s="1"/>
  <c r="AE881" i="119" s="1"/>
  <c r="AD881" i="119" s="1"/>
  <c r="AC881" i="119" s="1"/>
  <c r="AB881" i="119" s="1"/>
  <c r="AA881" i="119" s="1"/>
  <c r="Z881" i="119" s="1"/>
  <c r="Y881" i="119" s="1"/>
  <c r="X881" i="119" s="1"/>
  <c r="W881" i="119" s="1"/>
  <c r="V881" i="119" s="1"/>
  <c r="U881" i="119" s="1"/>
  <c r="T881" i="119" s="1"/>
  <c r="S881" i="119" s="1"/>
  <c r="R881" i="119" s="1"/>
  <c r="Q881" i="119" s="1"/>
  <c r="P881" i="119" s="1"/>
  <c r="O881" i="119" s="1"/>
  <c r="N881" i="119" s="1"/>
  <c r="M881" i="119" s="1"/>
  <c r="L881" i="119" s="1"/>
  <c r="K881" i="119" s="1"/>
  <c r="J881" i="119" s="1"/>
  <c r="I881" i="119" s="1"/>
  <c r="H881" i="119" s="1"/>
  <c r="G881" i="119" s="1"/>
  <c r="F881" i="119" s="1"/>
  <c r="AO55" i="119"/>
  <c r="AO1005" i="119"/>
  <c r="AN1005" i="119" s="1"/>
  <c r="AM1005" i="119" s="1"/>
  <c r="AL1005" i="119" s="1"/>
  <c r="AK1005" i="119" s="1"/>
  <c r="AJ1005" i="119" s="1"/>
  <c r="AI1005" i="119" s="1"/>
  <c r="AH1005" i="119" s="1"/>
  <c r="AG1005" i="119" s="1"/>
  <c r="AF1005" i="119" s="1"/>
  <c r="AE1005" i="119" s="1"/>
  <c r="AD1005" i="119" s="1"/>
  <c r="AC1005" i="119" s="1"/>
  <c r="AB1005" i="119" s="1"/>
  <c r="AA1005" i="119" s="1"/>
  <c r="Z1005" i="119" s="1"/>
  <c r="Y1005" i="119" s="1"/>
  <c r="X1005" i="119" s="1"/>
  <c r="W1005" i="119" s="1"/>
  <c r="V1005" i="119" s="1"/>
  <c r="U1005" i="119" s="1"/>
  <c r="T1005" i="119" s="1"/>
  <c r="S1005" i="119" s="1"/>
  <c r="R1005" i="119" s="1"/>
  <c r="Q1005" i="119" s="1"/>
  <c r="P1005" i="119" s="1"/>
  <c r="O1005" i="119" s="1"/>
  <c r="N1005" i="119" s="1"/>
  <c r="M1005" i="119" s="1"/>
  <c r="L1005" i="119" s="1"/>
  <c r="K1005" i="119" s="1"/>
  <c r="J1005" i="119" s="1"/>
  <c r="I1005" i="119" s="1"/>
  <c r="H1005" i="119" s="1"/>
  <c r="G1005" i="119" s="1"/>
  <c r="AN54" i="119"/>
  <c r="AN962" i="119"/>
  <c r="AM962" i="119" s="1"/>
  <c r="AL962" i="119" s="1"/>
  <c r="AK962" i="119" s="1"/>
  <c r="AJ962" i="119" s="1"/>
  <c r="AI962" i="119" s="1"/>
  <c r="AH962" i="119" s="1"/>
  <c r="AG962" i="119" s="1"/>
  <c r="AF962" i="119" s="1"/>
  <c r="AM921" i="119"/>
  <c r="AL921" i="119" s="1"/>
  <c r="AK921" i="119" s="1"/>
  <c r="AJ921" i="119" s="1"/>
  <c r="AI921" i="119" s="1"/>
  <c r="AH921" i="119" s="1"/>
  <c r="AG921" i="119" s="1"/>
  <c r="AF921" i="119" s="1"/>
  <c r="AE921" i="119" s="1"/>
  <c r="AD921" i="119" s="1"/>
  <c r="AC921" i="119" s="1"/>
  <c r="AB921" i="119" s="1"/>
  <c r="AA921" i="119" s="1"/>
  <c r="Z921" i="119" s="1"/>
  <c r="Y921" i="119" s="1"/>
  <c r="X921" i="119" s="1"/>
  <c r="W921" i="119" s="1"/>
  <c r="V921" i="119" s="1"/>
  <c r="U921" i="119" s="1"/>
  <c r="T921" i="119" s="1"/>
  <c r="S921" i="119" s="1"/>
  <c r="R921" i="119" s="1"/>
  <c r="Q921" i="119" s="1"/>
  <c r="P921" i="119" s="1"/>
  <c r="O921" i="119" s="1"/>
  <c r="N921" i="119" s="1"/>
  <c r="M921" i="119" s="1"/>
  <c r="L921" i="119" s="1"/>
  <c r="K921" i="119" s="1"/>
  <c r="J921" i="119" s="1"/>
  <c r="I921" i="119" s="1"/>
  <c r="H921" i="119" s="1"/>
  <c r="G921" i="119" s="1"/>
  <c r="F921" i="119" s="1"/>
  <c r="AP56" i="119"/>
  <c r="AP1049" i="119"/>
  <c r="AO1049" i="119" s="1"/>
  <c r="AN1049" i="119" s="1"/>
  <c r="AM1049" i="119" s="1"/>
  <c r="AL1049" i="119" s="1"/>
  <c r="AK1049" i="119" s="1"/>
  <c r="AJ1049" i="119" s="1"/>
  <c r="AI1049" i="119" s="1"/>
  <c r="AH1049" i="119" s="1"/>
  <c r="AG1049" i="119" s="1"/>
  <c r="AF1049" i="119" s="1"/>
  <c r="AE1049" i="119" s="1"/>
  <c r="AQ57" i="119"/>
  <c r="AQ1094" i="119"/>
  <c r="AP1094" i="119" s="1"/>
  <c r="AO1094" i="119" s="1"/>
  <c r="AN1094" i="119" s="1"/>
  <c r="AM1094" i="119" s="1"/>
  <c r="AO20" i="119"/>
  <c r="AN18" i="119"/>
  <c r="AN19" i="119"/>
  <c r="AN28" i="119" s="1"/>
  <c r="D3597" i="132" l="1"/>
  <c r="G3598" i="132"/>
  <c r="D3780" i="132"/>
  <c r="G3781" i="132"/>
  <c r="C3917" i="132"/>
  <c r="AK1241" i="130"/>
  <c r="AK1146" i="130"/>
  <c r="AO51" i="119"/>
  <c r="AO1141" i="119" s="1"/>
  <c r="AO1205" i="119" s="1"/>
  <c r="AO23" i="119"/>
  <c r="J963" i="119"/>
  <c r="I963" i="119" s="1"/>
  <c r="H963" i="119" s="1"/>
  <c r="G963" i="119" s="1"/>
  <c r="AD1049" i="119"/>
  <c r="AC1049" i="119" s="1"/>
  <c r="AB1049" i="119" s="1"/>
  <c r="AA1049" i="119" s="1"/>
  <c r="Z1049" i="119" s="1"/>
  <c r="Y1049" i="119" s="1"/>
  <c r="X1049" i="119" s="1"/>
  <c r="W1049" i="119" s="1"/>
  <c r="V1049" i="119" s="1"/>
  <c r="U1049" i="119" s="1"/>
  <c r="T1049" i="119" s="1"/>
  <c r="S1049" i="119" s="1"/>
  <c r="R1049" i="119" s="1"/>
  <c r="Q1049" i="119" s="1"/>
  <c r="P1049" i="119" s="1"/>
  <c r="O1049" i="119" s="1"/>
  <c r="N1049" i="119" s="1"/>
  <c r="M1049" i="119" s="1"/>
  <c r="L1049" i="119" s="1"/>
  <c r="K1049" i="119" s="1"/>
  <c r="J1049" i="119" s="1"/>
  <c r="I1049" i="119" s="1"/>
  <c r="H1049" i="119" s="1"/>
  <c r="AE962" i="119"/>
  <c r="AD962" i="119" s="1"/>
  <c r="AC962" i="119" s="1"/>
  <c r="AB962" i="119" s="1"/>
  <c r="AA962" i="119" s="1"/>
  <c r="Z962" i="119" s="1"/>
  <c r="Y962" i="119" s="1"/>
  <c r="X962" i="119" s="1"/>
  <c r="W962" i="119" s="1"/>
  <c r="V962" i="119" s="1"/>
  <c r="U962" i="119" s="1"/>
  <c r="T962" i="119" s="1"/>
  <c r="S962" i="119" s="1"/>
  <c r="R962" i="119" s="1"/>
  <c r="Q962" i="119" s="1"/>
  <c r="P962" i="119" s="1"/>
  <c r="O962" i="119" s="1"/>
  <c r="N962" i="119" s="1"/>
  <c r="M962" i="119" s="1"/>
  <c r="L962" i="119" s="1"/>
  <c r="K962" i="119" s="1"/>
  <c r="J962" i="119" s="1"/>
  <c r="I962" i="119" s="1"/>
  <c r="H962" i="119" s="1"/>
  <c r="G962" i="119" s="1"/>
  <c r="AL1094" i="119"/>
  <c r="AK1094" i="119" s="1"/>
  <c r="AJ1094" i="119" s="1"/>
  <c r="AI1094" i="119" s="1"/>
  <c r="AH1094" i="119" s="1"/>
  <c r="AG1094" i="119" s="1"/>
  <c r="AF1094" i="119" s="1"/>
  <c r="AE1094" i="119" s="1"/>
  <c r="AD1094" i="119" s="1"/>
  <c r="AC1094" i="119" s="1"/>
  <c r="AB1094" i="119" s="1"/>
  <c r="AA1094" i="119" s="1"/>
  <c r="Z1094" i="119" s="1"/>
  <c r="Y1094" i="119" s="1"/>
  <c r="X1094" i="119" s="1"/>
  <c r="W1094" i="119" s="1"/>
  <c r="V1094" i="119" s="1"/>
  <c r="U1094" i="119" s="1"/>
  <c r="T1094" i="119" s="1"/>
  <c r="S1094" i="119" s="1"/>
  <c r="R1094" i="119" s="1"/>
  <c r="Q1094" i="119" s="1"/>
  <c r="P1094" i="119" s="1"/>
  <c r="O1094" i="119" s="1"/>
  <c r="N1094" i="119" s="1"/>
  <c r="M1094" i="119" s="1"/>
  <c r="L1094" i="119" s="1"/>
  <c r="K1094" i="119" s="1"/>
  <c r="J1094" i="119" s="1"/>
  <c r="I1094" i="119" s="1"/>
  <c r="AH880" i="119"/>
  <c r="AG880" i="119" s="1"/>
  <c r="AF880" i="119" s="1"/>
  <c r="AE880" i="119" s="1"/>
  <c r="AD880" i="119" s="1"/>
  <c r="AC880" i="119" s="1"/>
  <c r="AB880" i="119" s="1"/>
  <c r="AA880" i="119" s="1"/>
  <c r="Z880" i="119" s="1"/>
  <c r="Y880" i="119" s="1"/>
  <c r="X880" i="119" s="1"/>
  <c r="W880" i="119" s="1"/>
  <c r="V880" i="119" s="1"/>
  <c r="U880" i="119" s="1"/>
  <c r="T880" i="119" s="1"/>
  <c r="S880" i="119" s="1"/>
  <c r="R880" i="119" s="1"/>
  <c r="Q880" i="119" s="1"/>
  <c r="P880" i="119" s="1"/>
  <c r="O880" i="119" s="1"/>
  <c r="N880" i="119" s="1"/>
  <c r="M880" i="119" s="1"/>
  <c r="L880" i="119" s="1"/>
  <c r="K880" i="119" s="1"/>
  <c r="J880" i="119" s="1"/>
  <c r="I880" i="119" s="1"/>
  <c r="H880" i="119" s="1"/>
  <c r="G880" i="119" s="1"/>
  <c r="F880" i="119" s="1"/>
  <c r="E880" i="119" s="1"/>
  <c r="AL879" i="119"/>
  <c r="AK879" i="119" s="1"/>
  <c r="AJ879" i="119" s="1"/>
  <c r="AI879" i="119" s="1"/>
  <c r="AH879" i="119" s="1"/>
  <c r="AN53" i="119"/>
  <c r="AM920" i="119"/>
  <c r="AN961" i="119"/>
  <c r="AM961" i="119" s="1"/>
  <c r="AL961" i="119" s="1"/>
  <c r="AK961" i="119" s="1"/>
  <c r="AJ961" i="119" s="1"/>
  <c r="AI961" i="119" s="1"/>
  <c r="AH961" i="119" s="1"/>
  <c r="AG961" i="119" s="1"/>
  <c r="AF961" i="119" s="1"/>
  <c r="AE961" i="119" s="1"/>
  <c r="AO54" i="119"/>
  <c r="AO1004" i="119"/>
  <c r="AN1004" i="119" s="1"/>
  <c r="AM1004" i="119" s="1"/>
  <c r="AL1004" i="119" s="1"/>
  <c r="AK1004" i="119" s="1"/>
  <c r="AJ1004" i="119" s="1"/>
  <c r="AI1004" i="119" s="1"/>
  <c r="AH1004" i="119" s="1"/>
  <c r="AG1004" i="119" s="1"/>
  <c r="AF1004" i="119" s="1"/>
  <c r="AE1004" i="119" s="1"/>
  <c r="AD1004" i="119" s="1"/>
  <c r="AC1004" i="119" s="1"/>
  <c r="AB1004" i="119" s="1"/>
  <c r="AA1004" i="119" s="1"/>
  <c r="Z1004" i="119" s="1"/>
  <c r="Y1004" i="119" s="1"/>
  <c r="X1004" i="119" s="1"/>
  <c r="W1004" i="119" s="1"/>
  <c r="V1004" i="119" s="1"/>
  <c r="U1004" i="119" s="1"/>
  <c r="T1004" i="119" s="1"/>
  <c r="S1004" i="119" s="1"/>
  <c r="R1004" i="119" s="1"/>
  <c r="Q1004" i="119" s="1"/>
  <c r="P1004" i="119" s="1"/>
  <c r="O1004" i="119" s="1"/>
  <c r="N1004" i="119" s="1"/>
  <c r="M1004" i="119" s="1"/>
  <c r="L1004" i="119" s="1"/>
  <c r="K1004" i="119" s="1"/>
  <c r="J1004" i="119" s="1"/>
  <c r="I1004" i="119" s="1"/>
  <c r="H1004" i="119" s="1"/>
  <c r="G1004" i="119" s="1"/>
  <c r="F1004" i="119" s="1"/>
  <c r="AP55" i="119"/>
  <c r="AP1048" i="119"/>
  <c r="AQ56" i="119"/>
  <c r="AQ1093" i="119"/>
  <c r="AP1093" i="119" s="1"/>
  <c r="AO1093" i="119" s="1"/>
  <c r="AN1093" i="119" s="1"/>
  <c r="AM1093" i="119" s="1"/>
  <c r="AL1093" i="119" s="1"/>
  <c r="AP20" i="119"/>
  <c r="AO19" i="119"/>
  <c r="AO28" i="119" s="1"/>
  <c r="AO18" i="119"/>
  <c r="AP3737" i="99"/>
  <c r="V3737" i="99"/>
  <c r="N3737" i="99"/>
  <c r="F3737" i="99"/>
  <c r="E3737" i="99"/>
  <c r="D3737" i="99"/>
  <c r="C3737" i="99"/>
  <c r="D3596" i="132" l="1"/>
  <c r="G3597" i="132"/>
  <c r="D3779" i="132"/>
  <c r="G3780" i="132"/>
  <c r="C3918" i="132"/>
  <c r="AK1170" i="130"/>
  <c r="AK1209" i="130"/>
  <c r="AK1240" i="130"/>
  <c r="AJ1240" i="130" s="1"/>
  <c r="AK1158" i="130"/>
  <c r="AK1211" i="130"/>
  <c r="AK1177" i="130"/>
  <c r="AK1228" i="130"/>
  <c r="AK1151" i="130"/>
  <c r="AK1215" i="130"/>
  <c r="AK1162" i="130"/>
  <c r="AK1145" i="130"/>
  <c r="AJ1145" i="130" s="1"/>
  <c r="AK1144" i="130"/>
  <c r="AK1208" i="130"/>
  <c r="AP51" i="119"/>
  <c r="AP1141" i="119" s="1"/>
  <c r="AP1205" i="119" s="1"/>
  <c r="AP23" i="119"/>
  <c r="F962" i="119"/>
  <c r="AD961" i="119"/>
  <c r="AC961" i="119" s="1"/>
  <c r="AB961" i="119" s="1"/>
  <c r="AA961" i="119" s="1"/>
  <c r="Z961" i="119" s="1"/>
  <c r="Y961" i="119" s="1"/>
  <c r="X961" i="119" s="1"/>
  <c r="W961" i="119" s="1"/>
  <c r="V961" i="119" s="1"/>
  <c r="U961" i="119" s="1"/>
  <c r="T961" i="119" s="1"/>
  <c r="S961" i="119" s="1"/>
  <c r="R961" i="119" s="1"/>
  <c r="Q961" i="119" s="1"/>
  <c r="P961" i="119" s="1"/>
  <c r="O961" i="119" s="1"/>
  <c r="N961" i="119" s="1"/>
  <c r="M961" i="119" s="1"/>
  <c r="L961" i="119" s="1"/>
  <c r="K961" i="119" s="1"/>
  <c r="J961" i="119" s="1"/>
  <c r="I961" i="119" s="1"/>
  <c r="H961" i="119" s="1"/>
  <c r="G961" i="119" s="1"/>
  <c r="F961" i="119" s="1"/>
  <c r="E961" i="119" s="1"/>
  <c r="AK1093" i="119"/>
  <c r="AJ1093" i="119" s="1"/>
  <c r="AI1093" i="119" s="1"/>
  <c r="AH1093" i="119" s="1"/>
  <c r="AG1093" i="119" s="1"/>
  <c r="AF1093" i="119" s="1"/>
  <c r="AE1093" i="119" s="1"/>
  <c r="AD1093" i="119" s="1"/>
  <c r="AC1093" i="119" s="1"/>
  <c r="AB1093" i="119" s="1"/>
  <c r="AA1093" i="119" s="1"/>
  <c r="Z1093" i="119" s="1"/>
  <c r="Y1093" i="119" s="1"/>
  <c r="X1093" i="119" s="1"/>
  <c r="W1093" i="119" s="1"/>
  <c r="V1093" i="119" s="1"/>
  <c r="U1093" i="119" s="1"/>
  <c r="T1093" i="119" s="1"/>
  <c r="S1093" i="119" s="1"/>
  <c r="R1093" i="119" s="1"/>
  <c r="Q1093" i="119" s="1"/>
  <c r="P1093" i="119" s="1"/>
  <c r="O1093" i="119" s="1"/>
  <c r="N1093" i="119" s="1"/>
  <c r="M1093" i="119" s="1"/>
  <c r="L1093" i="119" s="1"/>
  <c r="K1093" i="119" s="1"/>
  <c r="J1093" i="119" s="1"/>
  <c r="I1093" i="119" s="1"/>
  <c r="H1093" i="119" s="1"/>
  <c r="AG879" i="119"/>
  <c r="AF879" i="119" s="1"/>
  <c r="AE879" i="119" s="1"/>
  <c r="AD879" i="119" s="1"/>
  <c r="AC879" i="119" s="1"/>
  <c r="AB879" i="119" s="1"/>
  <c r="AA879" i="119" s="1"/>
  <c r="Z879" i="119" s="1"/>
  <c r="Y879" i="119" s="1"/>
  <c r="X879" i="119" s="1"/>
  <c r="W879" i="119" s="1"/>
  <c r="V879" i="119" s="1"/>
  <c r="U879" i="119" s="1"/>
  <c r="T879" i="119" s="1"/>
  <c r="S879" i="119" s="1"/>
  <c r="R879" i="119" s="1"/>
  <c r="Q879" i="119" s="1"/>
  <c r="P879" i="119" s="1"/>
  <c r="O879" i="119" s="1"/>
  <c r="N879" i="119" s="1"/>
  <c r="M879" i="119" s="1"/>
  <c r="L879" i="119" s="1"/>
  <c r="K879" i="119" s="1"/>
  <c r="J879" i="119" s="1"/>
  <c r="I879" i="119" s="1"/>
  <c r="H879" i="119" s="1"/>
  <c r="G879" i="119" s="1"/>
  <c r="F879" i="119" s="1"/>
  <c r="E879" i="119" s="1"/>
  <c r="AO53" i="119"/>
  <c r="AO1002" i="119" s="1"/>
  <c r="AO1003" i="119"/>
  <c r="AN1003" i="119" s="1"/>
  <c r="AM1003" i="119" s="1"/>
  <c r="AL1003" i="119" s="1"/>
  <c r="AK1003" i="119" s="1"/>
  <c r="AJ1003" i="119" s="1"/>
  <c r="AI1003" i="119" s="1"/>
  <c r="AH1003" i="119" s="1"/>
  <c r="AG1003" i="119" s="1"/>
  <c r="AF1003" i="119" s="1"/>
  <c r="AE1003" i="119" s="1"/>
  <c r="AD1003" i="119" s="1"/>
  <c r="AC1003" i="119" s="1"/>
  <c r="AB1003" i="119" s="1"/>
  <c r="AA1003" i="119" s="1"/>
  <c r="Z1003" i="119" s="1"/>
  <c r="Y1003" i="119" s="1"/>
  <c r="X1003" i="119" s="1"/>
  <c r="W1003" i="119" s="1"/>
  <c r="V1003" i="119" s="1"/>
  <c r="U1003" i="119" s="1"/>
  <c r="T1003" i="119" s="1"/>
  <c r="S1003" i="119" s="1"/>
  <c r="R1003" i="119" s="1"/>
  <c r="Q1003" i="119" s="1"/>
  <c r="P1003" i="119" s="1"/>
  <c r="O1003" i="119" s="1"/>
  <c r="N1003" i="119" s="1"/>
  <c r="M1003" i="119" s="1"/>
  <c r="L1003" i="119" s="1"/>
  <c r="K1003" i="119" s="1"/>
  <c r="J1003" i="119" s="1"/>
  <c r="I1003" i="119" s="1"/>
  <c r="H1003" i="119" s="1"/>
  <c r="G1003" i="119" s="1"/>
  <c r="F1003" i="119" s="1"/>
  <c r="E1003" i="119" s="1"/>
  <c r="AL920" i="119"/>
  <c r="AK920" i="119" s="1"/>
  <c r="AJ920" i="119" s="1"/>
  <c r="AI920" i="119" s="1"/>
  <c r="AH920" i="119" s="1"/>
  <c r="AG920" i="119" s="1"/>
  <c r="AF920" i="119" s="1"/>
  <c r="AE920" i="119" s="1"/>
  <c r="AD920" i="119" s="1"/>
  <c r="AC920" i="119" s="1"/>
  <c r="AB920" i="119" s="1"/>
  <c r="AA920" i="119" s="1"/>
  <c r="Z920" i="119" s="1"/>
  <c r="Y920" i="119" s="1"/>
  <c r="X920" i="119" s="1"/>
  <c r="W920" i="119" s="1"/>
  <c r="V920" i="119" s="1"/>
  <c r="U920" i="119" s="1"/>
  <c r="T920" i="119" s="1"/>
  <c r="S920" i="119" s="1"/>
  <c r="R920" i="119" s="1"/>
  <c r="Q920" i="119" s="1"/>
  <c r="P920" i="119" s="1"/>
  <c r="O920" i="119" s="1"/>
  <c r="N920" i="119" s="1"/>
  <c r="M920" i="119" s="1"/>
  <c r="L920" i="119" s="1"/>
  <c r="K920" i="119" s="1"/>
  <c r="J920" i="119" s="1"/>
  <c r="I920" i="119" s="1"/>
  <c r="H920" i="119" s="1"/>
  <c r="G920" i="119" s="1"/>
  <c r="F920" i="119" s="1"/>
  <c r="E920" i="119" s="1"/>
  <c r="AN960" i="119"/>
  <c r="AM960" i="119" s="1"/>
  <c r="AL960" i="119" s="1"/>
  <c r="AK960" i="119" s="1"/>
  <c r="AJ960" i="119" s="1"/>
  <c r="AI960" i="119" s="1"/>
  <c r="AH960" i="119" s="1"/>
  <c r="AG960" i="119" s="1"/>
  <c r="AF960" i="119" s="1"/>
  <c r="AE960" i="119" s="1"/>
  <c r="AD960" i="119" s="1"/>
  <c r="AC960" i="119" s="1"/>
  <c r="AB960" i="119" s="1"/>
  <c r="AA960" i="119" s="1"/>
  <c r="Z960" i="119" s="1"/>
  <c r="Y960" i="119" s="1"/>
  <c r="AM919" i="119"/>
  <c r="AL919" i="119" s="1"/>
  <c r="AO1048" i="119"/>
  <c r="AN1048" i="119" s="1"/>
  <c r="AM1048" i="119" s="1"/>
  <c r="AL1048" i="119" s="1"/>
  <c r="AK1048" i="119" s="1"/>
  <c r="AJ1048" i="119" s="1"/>
  <c r="AI1048" i="119" s="1"/>
  <c r="AH1048" i="119" s="1"/>
  <c r="AG1048" i="119" s="1"/>
  <c r="AF1048" i="119" s="1"/>
  <c r="AE1048" i="119" s="1"/>
  <c r="AD1048" i="119" s="1"/>
  <c r="AC1048" i="119" s="1"/>
  <c r="AB1048" i="119" s="1"/>
  <c r="AA1048" i="119" s="1"/>
  <c r="Z1048" i="119" s="1"/>
  <c r="Y1048" i="119" s="1"/>
  <c r="X1048" i="119" s="1"/>
  <c r="W1048" i="119" s="1"/>
  <c r="V1048" i="119" s="1"/>
  <c r="U1048" i="119" s="1"/>
  <c r="T1048" i="119" s="1"/>
  <c r="S1048" i="119" s="1"/>
  <c r="R1048" i="119" s="1"/>
  <c r="Q1048" i="119" s="1"/>
  <c r="P1048" i="119" s="1"/>
  <c r="O1048" i="119" s="1"/>
  <c r="N1048" i="119" s="1"/>
  <c r="M1048" i="119" s="1"/>
  <c r="L1048" i="119" s="1"/>
  <c r="K1048" i="119" s="1"/>
  <c r="J1048" i="119" s="1"/>
  <c r="I1048" i="119" s="1"/>
  <c r="H1048" i="119" s="1"/>
  <c r="G1048" i="119" s="1"/>
  <c r="AP54" i="119"/>
  <c r="AP1047" i="119"/>
  <c r="AO1047" i="119" s="1"/>
  <c r="AQ55" i="119"/>
  <c r="AQ1092" i="119"/>
  <c r="AP1092" i="119" s="1"/>
  <c r="AO1092" i="119" s="1"/>
  <c r="AN1092" i="119" s="1"/>
  <c r="AM1092" i="119" s="1"/>
  <c r="AL1092" i="119" s="1"/>
  <c r="AK1092" i="119" s="1"/>
  <c r="AP18" i="119"/>
  <c r="AQ20" i="119"/>
  <c r="AQ22" i="119" s="1"/>
  <c r="AP19" i="119"/>
  <c r="AP28" i="119" s="1"/>
  <c r="AJ1144" i="130" l="1"/>
  <c r="AI1144" i="130" s="1"/>
  <c r="AJ1208" i="130"/>
  <c r="D3595" i="132"/>
  <c r="G3596" i="132"/>
  <c r="D3778" i="132"/>
  <c r="G3779" i="132"/>
  <c r="C3919" i="132"/>
  <c r="AK1150" i="130"/>
  <c r="AJ1150" i="130" s="1"/>
  <c r="AK1227" i="130"/>
  <c r="AJ1227" i="130" s="1"/>
  <c r="AK1169" i="130"/>
  <c r="AJ1169" i="130" s="1"/>
  <c r="AK1166" i="130"/>
  <c r="AK1219" i="130"/>
  <c r="AK1154" i="130"/>
  <c r="AK1173" i="130"/>
  <c r="AK1237" i="130"/>
  <c r="AK1143" i="130"/>
  <c r="AJ1143" i="130" s="1"/>
  <c r="AI1143" i="130" s="1"/>
  <c r="AK1226" i="130"/>
  <c r="AJ1226" i="130" s="1"/>
  <c r="AK1239" i="130"/>
  <c r="AJ1239" i="130" s="1"/>
  <c r="AI1239" i="130" s="1"/>
  <c r="AK1223" i="130"/>
  <c r="AK1168" i="130"/>
  <c r="AJ1168" i="130" s="1"/>
  <c r="AK1167" i="130"/>
  <c r="AK1157" i="130"/>
  <c r="AJ1157" i="130" s="1"/>
  <c r="AK1210" i="130"/>
  <c r="AK1214" i="130"/>
  <c r="AJ1214" i="130" s="1"/>
  <c r="AK1149" i="130"/>
  <c r="AK1156" i="130"/>
  <c r="AK1155" i="130"/>
  <c r="AK1218" i="130"/>
  <c r="AK1236" i="130"/>
  <c r="AK1164" i="130"/>
  <c r="AK1163" i="130"/>
  <c r="AJ1162" i="130" s="1"/>
  <c r="AK1176" i="130"/>
  <c r="AJ1176" i="130" s="1"/>
  <c r="AK1207" i="130"/>
  <c r="AJ1207" i="130" s="1"/>
  <c r="AI1207" i="130" s="1"/>
  <c r="AK1233" i="130"/>
  <c r="AK1171" i="130"/>
  <c r="AK1161" i="130"/>
  <c r="AJ1161" i="130" s="1"/>
  <c r="AQ51" i="119"/>
  <c r="AQ1141" i="119" s="1"/>
  <c r="AQ1205" i="119" s="1"/>
  <c r="L46" i="105"/>
  <c r="X960" i="119"/>
  <c r="W960" i="119" s="1"/>
  <c r="V960" i="119" s="1"/>
  <c r="U960" i="119" s="1"/>
  <c r="T960" i="119" s="1"/>
  <c r="S960" i="119" s="1"/>
  <c r="R960" i="119" s="1"/>
  <c r="Q960" i="119" s="1"/>
  <c r="P960" i="119" s="1"/>
  <c r="O960" i="119" s="1"/>
  <c r="N960" i="119" s="1"/>
  <c r="M960" i="119" s="1"/>
  <c r="L960" i="119" s="1"/>
  <c r="K960" i="119" s="1"/>
  <c r="J960" i="119" s="1"/>
  <c r="I960" i="119" s="1"/>
  <c r="H960" i="119" s="1"/>
  <c r="G960" i="119" s="1"/>
  <c r="F960" i="119" s="1"/>
  <c r="E960" i="119" s="1"/>
  <c r="AJ1092" i="119"/>
  <c r="AI1092" i="119" s="1"/>
  <c r="AH1092" i="119" s="1"/>
  <c r="AG1092" i="119" s="1"/>
  <c r="AF1092" i="119" s="1"/>
  <c r="AE1092" i="119" s="1"/>
  <c r="AD1092" i="119" s="1"/>
  <c r="AC1092" i="119" s="1"/>
  <c r="AB1092" i="119" s="1"/>
  <c r="AA1092" i="119" s="1"/>
  <c r="Z1092" i="119" s="1"/>
  <c r="Y1092" i="119" s="1"/>
  <c r="X1092" i="119" s="1"/>
  <c r="W1092" i="119" s="1"/>
  <c r="V1092" i="119" s="1"/>
  <c r="U1092" i="119" s="1"/>
  <c r="T1092" i="119" s="1"/>
  <c r="S1092" i="119" s="1"/>
  <c r="R1092" i="119" s="1"/>
  <c r="Q1092" i="119" s="1"/>
  <c r="P1092" i="119" s="1"/>
  <c r="O1092" i="119" s="1"/>
  <c r="N1092" i="119" s="1"/>
  <c r="M1092" i="119" s="1"/>
  <c r="L1092" i="119" s="1"/>
  <c r="K1092" i="119" s="1"/>
  <c r="J1092" i="119" s="1"/>
  <c r="I1092" i="119" s="1"/>
  <c r="H1092" i="119" s="1"/>
  <c r="G1092" i="119" s="1"/>
  <c r="AK919" i="119"/>
  <c r="AJ919" i="119" s="1"/>
  <c r="AI919" i="119" s="1"/>
  <c r="AH919" i="119" s="1"/>
  <c r="AG919" i="119" s="1"/>
  <c r="AF919" i="119" s="1"/>
  <c r="AE919" i="119" s="1"/>
  <c r="AD919" i="119" s="1"/>
  <c r="AC919" i="119" s="1"/>
  <c r="AB919" i="119" s="1"/>
  <c r="AA919" i="119" s="1"/>
  <c r="Z919" i="119" s="1"/>
  <c r="Y919" i="119" s="1"/>
  <c r="X919" i="119" s="1"/>
  <c r="W919" i="119" s="1"/>
  <c r="V919" i="119" s="1"/>
  <c r="U919" i="119" s="1"/>
  <c r="T919" i="119" s="1"/>
  <c r="S919" i="119" s="1"/>
  <c r="R919" i="119" s="1"/>
  <c r="Q919" i="119" s="1"/>
  <c r="P919" i="119" s="1"/>
  <c r="O919" i="119" s="1"/>
  <c r="N919" i="119" s="1"/>
  <c r="M919" i="119" s="1"/>
  <c r="L919" i="119" s="1"/>
  <c r="K919" i="119" s="1"/>
  <c r="J919" i="119" s="1"/>
  <c r="I919" i="119" s="1"/>
  <c r="H919" i="119" s="1"/>
  <c r="G919" i="119" s="1"/>
  <c r="F919" i="119" s="1"/>
  <c r="E919" i="119" s="1"/>
  <c r="AN1047" i="119"/>
  <c r="AM1047" i="119" s="1"/>
  <c r="AL1047" i="119" s="1"/>
  <c r="AK1047" i="119" s="1"/>
  <c r="AJ1047" i="119" s="1"/>
  <c r="AI1047" i="119" s="1"/>
  <c r="AH1047" i="119" s="1"/>
  <c r="AG1047" i="119" s="1"/>
  <c r="AF1047" i="119" s="1"/>
  <c r="AE1047" i="119" s="1"/>
  <c r="AD1047" i="119" s="1"/>
  <c r="AC1047" i="119" s="1"/>
  <c r="AB1047" i="119" s="1"/>
  <c r="AA1047" i="119" s="1"/>
  <c r="Z1047" i="119" s="1"/>
  <c r="Y1047" i="119" s="1"/>
  <c r="X1047" i="119" s="1"/>
  <c r="W1047" i="119" s="1"/>
  <c r="V1047" i="119" s="1"/>
  <c r="U1047" i="119" s="1"/>
  <c r="T1047" i="119" s="1"/>
  <c r="S1047" i="119" s="1"/>
  <c r="R1047" i="119" s="1"/>
  <c r="Q1047" i="119" s="1"/>
  <c r="P1047" i="119" s="1"/>
  <c r="O1047" i="119" s="1"/>
  <c r="N1047" i="119" s="1"/>
  <c r="M1047" i="119" s="1"/>
  <c r="L1047" i="119" s="1"/>
  <c r="K1047" i="119" s="1"/>
  <c r="J1047" i="119" s="1"/>
  <c r="I1047" i="119" s="1"/>
  <c r="H1047" i="119" s="1"/>
  <c r="G1047" i="119" s="1"/>
  <c r="F1047" i="119" s="1"/>
  <c r="AN1002" i="119"/>
  <c r="AM1002" i="119" s="1"/>
  <c r="AL1002" i="119" s="1"/>
  <c r="AK1002" i="119" s="1"/>
  <c r="AJ1002" i="119" s="1"/>
  <c r="AI1002" i="119" s="1"/>
  <c r="AH1002" i="119" s="1"/>
  <c r="AG1002" i="119" s="1"/>
  <c r="AF1002" i="119" s="1"/>
  <c r="AE1002" i="119" s="1"/>
  <c r="AD1002" i="119" s="1"/>
  <c r="AC1002" i="119" s="1"/>
  <c r="AB1002" i="119" s="1"/>
  <c r="AA1002" i="119" s="1"/>
  <c r="Z1002" i="119" s="1"/>
  <c r="Y1002" i="119" s="1"/>
  <c r="X1002" i="119" s="1"/>
  <c r="W1002" i="119" s="1"/>
  <c r="V1002" i="119" s="1"/>
  <c r="U1002" i="119" s="1"/>
  <c r="T1002" i="119" s="1"/>
  <c r="S1002" i="119" s="1"/>
  <c r="R1002" i="119" s="1"/>
  <c r="Q1002" i="119" s="1"/>
  <c r="P1002" i="119" s="1"/>
  <c r="O1002" i="119" s="1"/>
  <c r="N1002" i="119" s="1"/>
  <c r="M1002" i="119" s="1"/>
  <c r="L1002" i="119" s="1"/>
  <c r="K1002" i="119" s="1"/>
  <c r="J1002" i="119" s="1"/>
  <c r="I1002" i="119" s="1"/>
  <c r="H1002" i="119" s="1"/>
  <c r="G1002" i="119" s="1"/>
  <c r="F1002" i="119" s="1"/>
  <c r="E1002" i="119" s="1"/>
  <c r="AP53" i="119"/>
  <c r="AP1045" i="119" s="1"/>
  <c r="AP1046" i="119"/>
  <c r="AO1046" i="119" s="1"/>
  <c r="AN1046" i="119" s="1"/>
  <c r="AQ54" i="119"/>
  <c r="AQ1091" i="119"/>
  <c r="AP1091" i="119" s="1"/>
  <c r="AO1091" i="119" s="1"/>
  <c r="AN1091" i="119" s="1"/>
  <c r="AM1091" i="119" s="1"/>
  <c r="AL1091" i="119" s="1"/>
  <c r="AK1091" i="119" s="1"/>
  <c r="AJ1091" i="119" s="1"/>
  <c r="AQ18" i="119"/>
  <c r="AQ19" i="119"/>
  <c r="AQ28" i="119" s="1"/>
  <c r="AI1226" i="130" l="1"/>
  <c r="AH1143" i="130"/>
  <c r="AJ1149" i="130"/>
  <c r="AI1149" i="130" s="1"/>
  <c r="AI1168" i="130"/>
  <c r="D3594" i="132"/>
  <c r="G3595" i="132"/>
  <c r="D3777" i="132"/>
  <c r="G3778" i="132"/>
  <c r="C3920" i="132"/>
  <c r="AJ1236" i="130"/>
  <c r="AJ1218" i="130"/>
  <c r="AK1222" i="130"/>
  <c r="AJ1222" i="130" s="1"/>
  <c r="AK1238" i="130"/>
  <c r="AJ1238" i="130" s="1"/>
  <c r="AI1238" i="130" s="1"/>
  <c r="AH1238" i="130" s="1"/>
  <c r="AK1165" i="130"/>
  <c r="AJ1165" i="130" s="1"/>
  <c r="AK1153" i="130"/>
  <c r="AJ1153" i="130" s="1"/>
  <c r="AK1152" i="130"/>
  <c r="AK1230" i="130"/>
  <c r="AK1229" i="130"/>
  <c r="AK1172" i="130"/>
  <c r="AJ1172" i="130" s="1"/>
  <c r="AJ1156" i="130"/>
  <c r="AI1156" i="130" s="1"/>
  <c r="AJ1237" i="130"/>
  <c r="AJ1167" i="130"/>
  <c r="AI1167" i="130" s="1"/>
  <c r="AH1167" i="130" s="1"/>
  <c r="AJ1166" i="130"/>
  <c r="AI1161" i="130"/>
  <c r="AJ1210" i="130"/>
  <c r="AJ1209" i="130"/>
  <c r="AK1160" i="130"/>
  <c r="AJ1160" i="130" s="1"/>
  <c r="AI1160" i="130" s="1"/>
  <c r="AK1159" i="130"/>
  <c r="AK1148" i="130"/>
  <c r="AJ1148" i="130" s="1"/>
  <c r="AI1148" i="130" s="1"/>
  <c r="AH1148" i="130" s="1"/>
  <c r="AK1147" i="130"/>
  <c r="AK1225" i="130"/>
  <c r="AJ1225" i="130" s="1"/>
  <c r="AI1225" i="130" s="1"/>
  <c r="AH1225" i="130" s="1"/>
  <c r="AK1224" i="130"/>
  <c r="AJ1170" i="130"/>
  <c r="AK1213" i="130"/>
  <c r="AJ1213" i="130" s="1"/>
  <c r="AI1213" i="130" s="1"/>
  <c r="AK1212" i="130"/>
  <c r="AK1175" i="130"/>
  <c r="AJ1175" i="130" s="1"/>
  <c r="AI1175" i="130" s="1"/>
  <c r="AK1174" i="130"/>
  <c r="AK1235" i="130"/>
  <c r="AJ1235" i="130" s="1"/>
  <c r="AK1234" i="130"/>
  <c r="AJ1233" i="130" s="1"/>
  <c r="AK1232" i="130"/>
  <c r="AJ1232" i="130" s="1"/>
  <c r="AK1231" i="130"/>
  <c r="AJ1155" i="130"/>
  <c r="AJ1154" i="130"/>
  <c r="AK1221" i="130"/>
  <c r="AJ1221" i="130" s="1"/>
  <c r="AI1221" i="130" s="1"/>
  <c r="AK1220" i="130"/>
  <c r="AJ1163" i="130"/>
  <c r="AK1217" i="130"/>
  <c r="AJ1217" i="130" s="1"/>
  <c r="AK1216" i="130"/>
  <c r="AQ23" i="119"/>
  <c r="AQ1169" i="119" s="1"/>
  <c r="AQ29" i="119"/>
  <c r="AQ1156" i="119"/>
  <c r="AQ1168" i="119"/>
  <c r="AQ1145" i="119"/>
  <c r="AQ1183" i="119"/>
  <c r="AQ1182" i="119"/>
  <c r="AQ1174" i="119"/>
  <c r="AQ1159" i="119"/>
  <c r="AQ1155" i="119"/>
  <c r="AQ1165" i="119"/>
  <c r="AQ1147" i="119"/>
  <c r="AQ1180" i="119"/>
  <c r="AQ1161" i="119"/>
  <c r="AQ1178" i="119"/>
  <c r="AQ1149" i="119"/>
  <c r="AQ1162" i="119"/>
  <c r="AI1091" i="119"/>
  <c r="AH1091" i="119" s="1"/>
  <c r="AG1091" i="119" s="1"/>
  <c r="AF1091" i="119" s="1"/>
  <c r="AE1091" i="119" s="1"/>
  <c r="AD1091" i="119" s="1"/>
  <c r="AC1091" i="119" s="1"/>
  <c r="AB1091" i="119" s="1"/>
  <c r="AA1091" i="119" s="1"/>
  <c r="Z1091" i="119" s="1"/>
  <c r="Y1091" i="119" s="1"/>
  <c r="X1091" i="119" s="1"/>
  <c r="W1091" i="119" s="1"/>
  <c r="V1091" i="119" s="1"/>
  <c r="U1091" i="119" s="1"/>
  <c r="T1091" i="119" s="1"/>
  <c r="S1091" i="119" s="1"/>
  <c r="R1091" i="119" s="1"/>
  <c r="Q1091" i="119" s="1"/>
  <c r="P1091" i="119" s="1"/>
  <c r="O1091" i="119" s="1"/>
  <c r="N1091" i="119" s="1"/>
  <c r="M1091" i="119" s="1"/>
  <c r="L1091" i="119" s="1"/>
  <c r="K1091" i="119" s="1"/>
  <c r="J1091" i="119" s="1"/>
  <c r="I1091" i="119" s="1"/>
  <c r="H1091" i="119" s="1"/>
  <c r="G1091" i="119" s="1"/>
  <c r="F1091" i="119" s="1"/>
  <c r="AM1046" i="119"/>
  <c r="AL1046" i="119" s="1"/>
  <c r="AK1046" i="119" s="1"/>
  <c r="AJ1046" i="119" s="1"/>
  <c r="AI1046" i="119" s="1"/>
  <c r="AH1046" i="119" s="1"/>
  <c r="AG1046" i="119" s="1"/>
  <c r="AF1046" i="119" s="1"/>
  <c r="AE1046" i="119" s="1"/>
  <c r="AD1046" i="119" s="1"/>
  <c r="AC1046" i="119" s="1"/>
  <c r="AB1046" i="119" s="1"/>
  <c r="AA1046" i="119" s="1"/>
  <c r="Z1046" i="119" s="1"/>
  <c r="Y1046" i="119" s="1"/>
  <c r="X1046" i="119" s="1"/>
  <c r="W1046" i="119" s="1"/>
  <c r="V1046" i="119" s="1"/>
  <c r="U1046" i="119" s="1"/>
  <c r="T1046" i="119" s="1"/>
  <c r="S1046" i="119" s="1"/>
  <c r="R1046" i="119" s="1"/>
  <c r="Q1046" i="119" s="1"/>
  <c r="P1046" i="119" s="1"/>
  <c r="O1046" i="119" s="1"/>
  <c r="N1046" i="119" s="1"/>
  <c r="M1046" i="119" s="1"/>
  <c r="L1046" i="119" s="1"/>
  <c r="K1046" i="119" s="1"/>
  <c r="J1046" i="119" s="1"/>
  <c r="I1046" i="119" s="1"/>
  <c r="H1046" i="119" s="1"/>
  <c r="G1046" i="119" s="1"/>
  <c r="F1046" i="119" s="1"/>
  <c r="E1046" i="119" s="1"/>
  <c r="AO1045" i="119"/>
  <c r="AN1045" i="119" s="1"/>
  <c r="AM1045" i="119" s="1"/>
  <c r="AQ53" i="119"/>
  <c r="AQ1090" i="119"/>
  <c r="AP1090" i="119" s="1"/>
  <c r="AO1090" i="119" s="1"/>
  <c r="AN1090" i="119" s="1"/>
  <c r="AM1090" i="119" s="1"/>
  <c r="AL1090" i="119" s="1"/>
  <c r="AK1090" i="119" s="1"/>
  <c r="AJ1090" i="119" s="1"/>
  <c r="AI1090" i="119" s="1"/>
  <c r="AI1237" i="130" l="1"/>
  <c r="AH1237" i="130" s="1"/>
  <c r="AQ1150" i="119"/>
  <c r="AQ1148" i="119"/>
  <c r="AQ1152" i="119"/>
  <c r="AQ1177" i="119"/>
  <c r="AQ1179" i="119"/>
  <c r="AQ1146" i="119"/>
  <c r="AG1237" i="130"/>
  <c r="AI1217" i="130"/>
  <c r="AI1235" i="130"/>
  <c r="D3593" i="132"/>
  <c r="G3594" i="132"/>
  <c r="D3776" i="132"/>
  <c r="G3777" i="132"/>
  <c r="C3921" i="132"/>
  <c r="AI1236" i="130"/>
  <c r="AH1236" i="130" s="1"/>
  <c r="AG1236" i="130" s="1"/>
  <c r="AF1236" i="130" s="1"/>
  <c r="AJ1171" i="130"/>
  <c r="AI1171" i="130" s="1"/>
  <c r="AH1160" i="130"/>
  <c r="AJ1164" i="130"/>
  <c r="AI1164" i="130" s="1"/>
  <c r="AJ1229" i="130"/>
  <c r="AJ1228" i="130"/>
  <c r="AJ1152" i="130"/>
  <c r="AI1152" i="130" s="1"/>
  <c r="AJ1151" i="130"/>
  <c r="AI1155" i="130"/>
  <c r="AH1155" i="130" s="1"/>
  <c r="AI1209" i="130"/>
  <c r="AI1208" i="130"/>
  <c r="AI1166" i="130"/>
  <c r="AH1166" i="130" s="1"/>
  <c r="AG1166" i="130" s="1"/>
  <c r="AI1165" i="130"/>
  <c r="AI1232" i="130"/>
  <c r="AJ1224" i="130"/>
  <c r="AI1224" i="130" s="1"/>
  <c r="AH1224" i="130" s="1"/>
  <c r="AG1224" i="130" s="1"/>
  <c r="AJ1223" i="130"/>
  <c r="AJ1212" i="130"/>
  <c r="AI1212" i="130" s="1"/>
  <c r="AH1212" i="130" s="1"/>
  <c r="AJ1211" i="130"/>
  <c r="AJ1147" i="130"/>
  <c r="AI1147" i="130" s="1"/>
  <c r="AH1147" i="130" s="1"/>
  <c r="AG1147" i="130" s="1"/>
  <c r="AJ1146" i="130"/>
  <c r="AJ1220" i="130"/>
  <c r="AI1220" i="130" s="1"/>
  <c r="AH1220" i="130" s="1"/>
  <c r="AJ1219" i="130"/>
  <c r="AJ1231" i="130"/>
  <c r="AI1231" i="130" s="1"/>
  <c r="AJ1230" i="130"/>
  <c r="AI1154" i="130"/>
  <c r="AI1153" i="130"/>
  <c r="AJ1234" i="130"/>
  <c r="AI1234" i="130" s="1"/>
  <c r="AH1234" i="130" s="1"/>
  <c r="AI1169" i="130"/>
  <c r="AI1162" i="130"/>
  <c r="AJ1159" i="130"/>
  <c r="AI1159" i="130" s="1"/>
  <c r="AH1159" i="130" s="1"/>
  <c r="AJ1158" i="130"/>
  <c r="AJ1216" i="130"/>
  <c r="AI1216" i="130" s="1"/>
  <c r="AH1216" i="130" s="1"/>
  <c r="AJ1215" i="130"/>
  <c r="AJ1174" i="130"/>
  <c r="AI1174" i="130" s="1"/>
  <c r="AH1174" i="130" s="1"/>
  <c r="AJ1173" i="130"/>
  <c r="AQ1143" i="119"/>
  <c r="AQ1160" i="119"/>
  <c r="AQ1153" i="119"/>
  <c r="AQ1167" i="119"/>
  <c r="AP1167" i="119" s="1"/>
  <c r="AQ1176" i="119"/>
  <c r="AP1176" i="119" s="1"/>
  <c r="AQ1170" i="119"/>
  <c r="AQ1154" i="119"/>
  <c r="AP1153" i="119" s="1"/>
  <c r="AQ1166" i="119"/>
  <c r="AQ1175" i="119"/>
  <c r="AP1175" i="119" s="1"/>
  <c r="AQ1171" i="119"/>
  <c r="AQ1164" i="119"/>
  <c r="AQ1173" i="119"/>
  <c r="AP1173" i="119" s="1"/>
  <c r="AQ1163" i="119"/>
  <c r="AP1163" i="119" s="1"/>
  <c r="AQ1157" i="119"/>
  <c r="AP1156" i="119" s="1"/>
  <c r="AQ1144" i="119"/>
  <c r="AQ1172" i="119"/>
  <c r="AQ1181" i="119"/>
  <c r="AQ1158" i="119"/>
  <c r="AQ1151" i="119"/>
  <c r="AQ1241" i="119"/>
  <c r="AQ1215" i="119"/>
  <c r="AQ1221" i="119"/>
  <c r="AQ1238" i="119"/>
  <c r="AQ1212" i="119"/>
  <c r="AQ1237" i="119"/>
  <c r="AQ1234" i="119"/>
  <c r="AQ1214" i="119"/>
  <c r="AQ1228" i="119"/>
  <c r="AQ1247" i="119"/>
  <c r="AQ1218" i="119"/>
  <c r="AQ1232" i="119"/>
  <c r="AQ1223" i="119"/>
  <c r="AQ1207" i="119"/>
  <c r="AQ24" i="119"/>
  <c r="AQ1229" i="119"/>
  <c r="AQ1227" i="119"/>
  <c r="AQ1242" i="119"/>
  <c r="AQ1245" i="119"/>
  <c r="AQ1235" i="119"/>
  <c r="AQ1233" i="119"/>
  <c r="AQ1208" i="119"/>
  <c r="AP1207" i="119" s="1"/>
  <c r="AQ1226" i="119"/>
  <c r="AQ1220" i="119"/>
  <c r="AQ1225" i="119"/>
  <c r="AQ1213" i="119"/>
  <c r="AQ1224" i="119"/>
  <c r="AQ1240" i="119"/>
  <c r="AQ1239" i="119"/>
  <c r="AQ1222" i="119"/>
  <c r="AQ1219" i="119"/>
  <c r="AQ1211" i="119"/>
  <c r="AQ1231" i="119"/>
  <c r="AQ1246" i="119"/>
  <c r="AQ1209" i="119"/>
  <c r="AQ1217" i="119"/>
  <c r="AQ1236" i="119"/>
  <c r="AQ1210" i="119"/>
  <c r="AQ1244" i="119"/>
  <c r="AQ1230" i="119"/>
  <c r="AQ1216" i="119"/>
  <c r="AQ1243" i="119"/>
  <c r="AH1090" i="119"/>
  <c r="AG1090" i="119" s="1"/>
  <c r="AF1090" i="119" s="1"/>
  <c r="AE1090" i="119" s="1"/>
  <c r="AD1090" i="119" s="1"/>
  <c r="AC1090" i="119" s="1"/>
  <c r="AB1090" i="119" s="1"/>
  <c r="AA1090" i="119" s="1"/>
  <c r="Z1090" i="119" s="1"/>
  <c r="Y1090" i="119" s="1"/>
  <c r="X1090" i="119" s="1"/>
  <c r="W1090" i="119" s="1"/>
  <c r="V1090" i="119" s="1"/>
  <c r="U1090" i="119" s="1"/>
  <c r="T1090" i="119" s="1"/>
  <c r="S1090" i="119" s="1"/>
  <c r="R1090" i="119" s="1"/>
  <c r="Q1090" i="119" s="1"/>
  <c r="P1090" i="119" s="1"/>
  <c r="O1090" i="119" s="1"/>
  <c r="N1090" i="119" s="1"/>
  <c r="M1090" i="119" s="1"/>
  <c r="L1090" i="119" s="1"/>
  <c r="K1090" i="119" s="1"/>
  <c r="J1090" i="119" s="1"/>
  <c r="I1090" i="119" s="1"/>
  <c r="H1090" i="119" s="1"/>
  <c r="G1090" i="119" s="1"/>
  <c r="F1090" i="119" s="1"/>
  <c r="E1090" i="119" s="1"/>
  <c r="AP1160" i="119"/>
  <c r="AP1147" i="119"/>
  <c r="AP1168" i="119"/>
  <c r="AP1161" i="119"/>
  <c r="AP1151" i="119"/>
  <c r="AP1179" i="119"/>
  <c r="AP1159" i="119"/>
  <c r="AP1146" i="119"/>
  <c r="AP1149" i="119"/>
  <c r="AP1150" i="119"/>
  <c r="AP1182" i="119"/>
  <c r="AP1174" i="119"/>
  <c r="AP1164" i="119"/>
  <c r="AP1181" i="119"/>
  <c r="AP1158" i="119"/>
  <c r="AP1178" i="119"/>
  <c r="AP1148" i="119"/>
  <c r="AP1180" i="119"/>
  <c r="AP1155" i="119"/>
  <c r="AP1152" i="119"/>
  <c r="AP1145" i="119"/>
  <c r="AP1177" i="119"/>
  <c r="AQ1089" i="119"/>
  <c r="AP1089" i="119" s="1"/>
  <c r="AO1089" i="119" s="1"/>
  <c r="AN1089" i="119" s="1"/>
  <c r="AM1089" i="119" s="1"/>
  <c r="AL1089" i="119" s="1"/>
  <c r="AK1089" i="119" s="1"/>
  <c r="AJ1089" i="119" s="1"/>
  <c r="AI1089" i="119" s="1"/>
  <c r="AH1089" i="119" s="1"/>
  <c r="AL1045" i="119"/>
  <c r="AK1045" i="119" s="1"/>
  <c r="AJ1045" i="119" s="1"/>
  <c r="AI1045" i="119" s="1"/>
  <c r="AH1045" i="119" s="1"/>
  <c r="AG1045" i="119" s="1"/>
  <c r="AF1045" i="119" s="1"/>
  <c r="AE1045" i="119" s="1"/>
  <c r="AD1045" i="119" s="1"/>
  <c r="AC1045" i="119" s="1"/>
  <c r="AB1045" i="119" s="1"/>
  <c r="AA1045" i="119" s="1"/>
  <c r="Z1045" i="119" s="1"/>
  <c r="Y1045" i="119" s="1"/>
  <c r="X1045" i="119" s="1"/>
  <c r="W1045" i="119" s="1"/>
  <c r="V1045" i="119" s="1"/>
  <c r="U1045" i="119" s="1"/>
  <c r="T1045" i="119" s="1"/>
  <c r="S1045" i="119" s="1"/>
  <c r="R1045" i="119" s="1"/>
  <c r="Q1045" i="119" s="1"/>
  <c r="P1045" i="119" s="1"/>
  <c r="O1045" i="119" s="1"/>
  <c r="N1045" i="119" s="1"/>
  <c r="M1045" i="119" s="1"/>
  <c r="L1045" i="119" s="1"/>
  <c r="K1045" i="119" s="1"/>
  <c r="J1045" i="119" s="1"/>
  <c r="I1045" i="119" s="1"/>
  <c r="H1045" i="119" s="1"/>
  <c r="G1045" i="119" s="1"/>
  <c r="F1045" i="119" s="1"/>
  <c r="E1045" i="119" s="1"/>
  <c r="O12" i="105"/>
  <c r="O16" i="105" s="1"/>
  <c r="O20" i="105" s="1"/>
  <c r="O24" i="105" s="1"/>
  <c r="O28" i="105" s="1"/>
  <c r="O32" i="105" s="1"/>
  <c r="O36" i="105" s="1"/>
  <c r="O40" i="105" s="1"/>
  <c r="O44" i="105" s="1"/>
  <c r="H5" i="105"/>
  <c r="J2" i="105"/>
  <c r="AP1246" i="119" l="1"/>
  <c r="AP1227" i="119"/>
  <c r="AP1240" i="119"/>
  <c r="AP1143" i="119"/>
  <c r="AP1172" i="119"/>
  <c r="AI1233" i="130"/>
  <c r="AH1233" i="130" s="1"/>
  <c r="AG1233" i="130" s="1"/>
  <c r="AI1170" i="130"/>
  <c r="AH1170" i="130" s="1"/>
  <c r="AG1159" i="130"/>
  <c r="D3592" i="132"/>
  <c r="G3593" i="132"/>
  <c r="D3775" i="132"/>
  <c r="G3776" i="132"/>
  <c r="C3922" i="132"/>
  <c r="AH1235" i="130"/>
  <c r="AG1235" i="130" s="1"/>
  <c r="AF1235" i="130" s="1"/>
  <c r="AE1235" i="130" s="1"/>
  <c r="AH1154" i="130"/>
  <c r="AG1154" i="130" s="1"/>
  <c r="AI1163" i="130"/>
  <c r="AH1163" i="130" s="1"/>
  <c r="AI1151" i="130"/>
  <c r="AH1151" i="130" s="1"/>
  <c r="AI1150" i="130"/>
  <c r="AI1228" i="130"/>
  <c r="AI1227" i="130"/>
  <c r="AH1231" i="130"/>
  <c r="AH1165" i="130"/>
  <c r="AG1165" i="130" s="1"/>
  <c r="AF1165" i="130" s="1"/>
  <c r="AH1164" i="130"/>
  <c r="AH1208" i="130"/>
  <c r="AH1207" i="130"/>
  <c r="AH1169" i="130"/>
  <c r="AH1168" i="130"/>
  <c r="AI1219" i="130"/>
  <c r="AH1219" i="130" s="1"/>
  <c r="AG1219" i="130" s="1"/>
  <c r="AI1218" i="130"/>
  <c r="AI1211" i="130"/>
  <c r="AH1211" i="130" s="1"/>
  <c r="AG1211" i="130" s="1"/>
  <c r="AI1210" i="130"/>
  <c r="AI1215" i="130"/>
  <c r="AH1215" i="130" s="1"/>
  <c r="AG1215" i="130" s="1"/>
  <c r="AI1214" i="130"/>
  <c r="AI1173" i="130"/>
  <c r="AH1173" i="130" s="1"/>
  <c r="AG1173" i="130" s="1"/>
  <c r="AI1172" i="130"/>
  <c r="AI1146" i="130"/>
  <c r="AH1146" i="130" s="1"/>
  <c r="AG1146" i="130" s="1"/>
  <c r="AF1146" i="130" s="1"/>
  <c r="AI1145" i="130"/>
  <c r="AI1223" i="130"/>
  <c r="AH1223" i="130" s="1"/>
  <c r="AG1223" i="130" s="1"/>
  <c r="AF1223" i="130" s="1"/>
  <c r="AI1222" i="130"/>
  <c r="AH1232" i="130"/>
  <c r="AH1161" i="130"/>
  <c r="AI1158" i="130"/>
  <c r="AH1158" i="130" s="1"/>
  <c r="AG1158" i="130" s="1"/>
  <c r="AF1158" i="130" s="1"/>
  <c r="AI1157" i="130"/>
  <c r="AH1153" i="130"/>
  <c r="AH1152" i="130"/>
  <c r="AI1230" i="130"/>
  <c r="AH1230" i="130" s="1"/>
  <c r="AI1229" i="130"/>
  <c r="AP1170" i="119"/>
  <c r="AP1224" i="119"/>
  <c r="AO1167" i="119"/>
  <c r="AP1154" i="119"/>
  <c r="AO1154" i="119" s="1"/>
  <c r="AP1209" i="119"/>
  <c r="AO1152" i="119"/>
  <c r="AP1236" i="119"/>
  <c r="AP1144" i="119"/>
  <c r="AO1143" i="119" s="1"/>
  <c r="AP1166" i="119"/>
  <c r="AO1166" i="119" s="1"/>
  <c r="AP1226" i="119"/>
  <c r="AO1226" i="119" s="1"/>
  <c r="AP1245" i="119"/>
  <c r="AO1245" i="119" s="1"/>
  <c r="AP1230" i="119"/>
  <c r="AO1177" i="119"/>
  <c r="AP1165" i="119"/>
  <c r="AO1165" i="119" s="1"/>
  <c r="AP1171" i="119"/>
  <c r="AP1157" i="119"/>
  <c r="AO1157" i="119" s="1"/>
  <c r="AP1169" i="119"/>
  <c r="AP1217" i="119"/>
  <c r="AP1235" i="119"/>
  <c r="AP1232" i="119"/>
  <c r="AP1162" i="119"/>
  <c r="AO1161" i="119" s="1"/>
  <c r="AP1211" i="119"/>
  <c r="AP1220" i="119"/>
  <c r="AP1214" i="119"/>
  <c r="AP1244" i="119"/>
  <c r="AP1234" i="119"/>
  <c r="AP1222" i="119"/>
  <c r="AP1210" i="119"/>
  <c r="AP1208" i="119"/>
  <c r="AP1237" i="119"/>
  <c r="AO1158" i="119"/>
  <c r="AP1239" i="119"/>
  <c r="AO1239" i="119" s="1"/>
  <c r="AP1233" i="119"/>
  <c r="AP1223" i="119"/>
  <c r="AP1212" i="119"/>
  <c r="AP1238" i="119"/>
  <c r="AP1229" i="119"/>
  <c r="AP1219" i="119"/>
  <c r="AP1218" i="119"/>
  <c r="AP1221" i="119"/>
  <c r="AO1155" i="119"/>
  <c r="AP1243" i="119"/>
  <c r="AP1213" i="119"/>
  <c r="AP1242" i="119"/>
  <c r="AP1215" i="119"/>
  <c r="AP1216" i="119"/>
  <c r="AP1231" i="119"/>
  <c r="AP1225" i="119"/>
  <c r="AP1228" i="119"/>
  <c r="AP1241" i="119"/>
  <c r="AO1175" i="119"/>
  <c r="AG1089" i="119"/>
  <c r="AF1089" i="119" s="1"/>
  <c r="AE1089" i="119" s="1"/>
  <c r="AD1089" i="119" s="1"/>
  <c r="AC1089" i="119" s="1"/>
  <c r="AB1089" i="119" s="1"/>
  <c r="AA1089" i="119" s="1"/>
  <c r="Z1089" i="119" s="1"/>
  <c r="Y1089" i="119" s="1"/>
  <c r="X1089" i="119" s="1"/>
  <c r="W1089" i="119" s="1"/>
  <c r="V1089" i="119" s="1"/>
  <c r="U1089" i="119" s="1"/>
  <c r="T1089" i="119" s="1"/>
  <c r="S1089" i="119" s="1"/>
  <c r="R1089" i="119" s="1"/>
  <c r="Q1089" i="119" s="1"/>
  <c r="P1089" i="119" s="1"/>
  <c r="O1089" i="119" s="1"/>
  <c r="N1089" i="119" s="1"/>
  <c r="M1089" i="119" s="1"/>
  <c r="L1089" i="119" s="1"/>
  <c r="K1089" i="119" s="1"/>
  <c r="J1089" i="119" s="1"/>
  <c r="I1089" i="119" s="1"/>
  <c r="H1089" i="119" s="1"/>
  <c r="G1089" i="119" s="1"/>
  <c r="F1089" i="119" s="1"/>
  <c r="E1089" i="119" s="1"/>
  <c r="AO1159" i="119"/>
  <c r="AO1160" i="119"/>
  <c r="AO1145" i="119"/>
  <c r="AO1147" i="119"/>
  <c r="AO1146" i="119"/>
  <c r="AO1174" i="119"/>
  <c r="AO1163" i="119"/>
  <c r="AO1150" i="119"/>
  <c r="AO1179" i="119"/>
  <c r="AO1172" i="119"/>
  <c r="AO1178" i="119"/>
  <c r="AO1181" i="119"/>
  <c r="AO1180" i="119"/>
  <c r="AO1149" i="119"/>
  <c r="AO1176" i="119"/>
  <c r="AO1151" i="119"/>
  <c r="AO1173" i="119"/>
  <c r="AO1148" i="119"/>
  <c r="H6" i="105"/>
  <c r="M5" i="105"/>
  <c r="AO1169" i="119" l="1"/>
  <c r="AN1177" i="119"/>
  <c r="AO1223" i="119"/>
  <c r="AO1208" i="119"/>
  <c r="AH1162" i="130"/>
  <c r="AG1162" i="130" s="1"/>
  <c r="AO1170" i="119"/>
  <c r="AO1153" i="119"/>
  <c r="AN1152" i="119" s="1"/>
  <c r="AO1229" i="119"/>
  <c r="AG1169" i="130"/>
  <c r="AG1232" i="130"/>
  <c r="AF1232" i="130" s="1"/>
  <c r="AG1153" i="130"/>
  <c r="AF1153" i="130" s="1"/>
  <c r="D3591" i="132"/>
  <c r="G3592" i="132"/>
  <c r="D3774" i="132"/>
  <c r="G3775" i="132"/>
  <c r="C3923" i="132"/>
  <c r="AG1234" i="130"/>
  <c r="AH1227" i="130"/>
  <c r="AH1226" i="130"/>
  <c r="AG1207" i="130"/>
  <c r="AH1150" i="130"/>
  <c r="AG1150" i="130" s="1"/>
  <c r="AH1149" i="130"/>
  <c r="AG1230" i="130"/>
  <c r="AG1164" i="130"/>
  <c r="AF1164" i="130" s="1"/>
  <c r="AE1164" i="130" s="1"/>
  <c r="AG1163" i="130"/>
  <c r="AG1152" i="130"/>
  <c r="AG1151" i="130"/>
  <c r="AH1210" i="130"/>
  <c r="AG1210" i="130" s="1"/>
  <c r="AF1210" i="130" s="1"/>
  <c r="AH1209" i="130"/>
  <c r="AH1172" i="130"/>
  <c r="AG1172" i="130" s="1"/>
  <c r="AF1172" i="130" s="1"/>
  <c r="AH1171" i="130"/>
  <c r="AG1231" i="130"/>
  <c r="AF1231" i="130" s="1"/>
  <c r="AH1229" i="130"/>
  <c r="AG1229" i="130" s="1"/>
  <c r="AH1228" i="130"/>
  <c r="AH1145" i="130"/>
  <c r="AG1145" i="130" s="1"/>
  <c r="AF1145" i="130" s="1"/>
  <c r="AE1145" i="130" s="1"/>
  <c r="AH1144" i="130"/>
  <c r="AH1157" i="130"/>
  <c r="AG1157" i="130" s="1"/>
  <c r="AF1157" i="130" s="1"/>
  <c r="AE1157" i="130" s="1"/>
  <c r="AH1156" i="130"/>
  <c r="AH1218" i="130"/>
  <c r="AG1218" i="130" s="1"/>
  <c r="AF1218" i="130" s="1"/>
  <c r="AH1217" i="130"/>
  <c r="AG1161" i="130"/>
  <c r="AF1161" i="130" s="1"/>
  <c r="AG1160" i="130"/>
  <c r="AH1222" i="130"/>
  <c r="AG1222" i="130" s="1"/>
  <c r="AF1222" i="130" s="1"/>
  <c r="AE1222" i="130" s="1"/>
  <c r="AH1221" i="130"/>
  <c r="AG1168" i="130"/>
  <c r="AF1168" i="130" s="1"/>
  <c r="AG1167" i="130"/>
  <c r="AH1214" i="130"/>
  <c r="AG1214" i="130" s="1"/>
  <c r="AF1214" i="130" s="1"/>
  <c r="AH1213" i="130"/>
  <c r="AO1162" i="119"/>
  <c r="AN1161" i="119" s="1"/>
  <c r="AN1160" i="119"/>
  <c r="AO1164" i="119"/>
  <c r="AN1151" i="119"/>
  <c r="AN1166" i="119"/>
  <c r="AO1168" i="119"/>
  <c r="AN1168" i="119" s="1"/>
  <c r="AO1236" i="119"/>
  <c r="AO1144" i="119"/>
  <c r="AN1144" i="119" s="1"/>
  <c r="AO1243" i="119"/>
  <c r="AO1211" i="119"/>
  <c r="AO1225" i="119"/>
  <c r="AN1225" i="119" s="1"/>
  <c r="AO1235" i="119"/>
  <c r="AN1154" i="119"/>
  <c r="AO1233" i="119"/>
  <c r="AO1244" i="119"/>
  <c r="AN1244" i="119" s="1"/>
  <c r="AO1216" i="119"/>
  <c r="AO1214" i="119"/>
  <c r="AO1217" i="119"/>
  <c r="AO1210" i="119"/>
  <c r="AO1207" i="119"/>
  <c r="AO1171" i="119"/>
  <c r="AN1171" i="119" s="1"/>
  <c r="AN1157" i="119"/>
  <c r="AO1242" i="119"/>
  <c r="AO1232" i="119"/>
  <c r="AN1158" i="119"/>
  <c r="AO1219" i="119"/>
  <c r="AO1228" i="119"/>
  <c r="AN1228" i="119" s="1"/>
  <c r="AO1238" i="119"/>
  <c r="AN1238" i="119" s="1"/>
  <c r="AO1156" i="119"/>
  <c r="AN1155" i="119" s="1"/>
  <c r="AO1209" i="119"/>
  <c r="AN1169" i="119"/>
  <c r="AN1174" i="119"/>
  <c r="AO1221" i="119"/>
  <c r="AO1213" i="119"/>
  <c r="AO1234" i="119"/>
  <c r="AO1231" i="119"/>
  <c r="AO1220" i="119"/>
  <c r="AO1227" i="119"/>
  <c r="AO1230" i="119"/>
  <c r="AO1212" i="119"/>
  <c r="AO1237" i="119"/>
  <c r="AO1218" i="119"/>
  <c r="AO1222" i="119"/>
  <c r="AN1222" i="119" s="1"/>
  <c r="AO1241" i="119"/>
  <c r="AO1215" i="119"/>
  <c r="AO1224" i="119"/>
  <c r="AO1240" i="119"/>
  <c r="AN1145" i="119"/>
  <c r="AN1159" i="119"/>
  <c r="AN1146" i="119"/>
  <c r="AN1173" i="119"/>
  <c r="AN1163" i="119"/>
  <c r="AN1149" i="119"/>
  <c r="AN1165" i="119"/>
  <c r="AN1148" i="119"/>
  <c r="AN1150" i="119"/>
  <c r="AN1164" i="119"/>
  <c r="AN1153" i="119"/>
  <c r="AN1178" i="119"/>
  <c r="AM1177" i="119" s="1"/>
  <c r="AN1172" i="119"/>
  <c r="AN1180" i="119"/>
  <c r="AN1176" i="119"/>
  <c r="AM1176" i="119" s="1"/>
  <c r="AN1175" i="119"/>
  <c r="AN1147" i="119"/>
  <c r="AN1179" i="119"/>
  <c r="H7" i="105"/>
  <c r="M6" i="105"/>
  <c r="AN1207" i="119" l="1"/>
  <c r="AN1242" i="119"/>
  <c r="AM1151" i="119"/>
  <c r="AN1232" i="119"/>
  <c r="AN1162" i="119"/>
  <c r="AM1150" i="119"/>
  <c r="AN1234" i="119"/>
  <c r="AM1234" i="119" s="1"/>
  <c r="AN1210" i="119"/>
  <c r="AE1231" i="130"/>
  <c r="AF1152" i="130"/>
  <c r="AE1152" i="130" s="1"/>
  <c r="G3591" i="132"/>
  <c r="D3590" i="132"/>
  <c r="D3773" i="132"/>
  <c r="G3774" i="132"/>
  <c r="C3924" i="132"/>
  <c r="AF1229" i="130"/>
  <c r="AF1234" i="130"/>
  <c r="AE1234" i="130" s="1"/>
  <c r="AD1234" i="130" s="1"/>
  <c r="AF1233" i="130"/>
  <c r="AF1163" i="130"/>
  <c r="AE1163" i="130" s="1"/>
  <c r="AD1163" i="130" s="1"/>
  <c r="AG1149" i="130"/>
  <c r="AF1149" i="130" s="1"/>
  <c r="AG1148" i="130"/>
  <c r="AG1226" i="130"/>
  <c r="AG1225" i="130"/>
  <c r="AF1162" i="130"/>
  <c r="AG1209" i="130"/>
  <c r="AF1209" i="130" s="1"/>
  <c r="AE1209" i="130" s="1"/>
  <c r="AG1208" i="130"/>
  <c r="AG1217" i="130"/>
  <c r="AF1217" i="130" s="1"/>
  <c r="AE1217" i="130" s="1"/>
  <c r="AG1216" i="130"/>
  <c r="AG1213" i="130"/>
  <c r="AF1213" i="130" s="1"/>
  <c r="AE1213" i="130" s="1"/>
  <c r="AG1212" i="130"/>
  <c r="AF1230" i="130"/>
  <c r="AE1230" i="130" s="1"/>
  <c r="AD1230" i="130" s="1"/>
  <c r="AF1167" i="130"/>
  <c r="AE1167" i="130" s="1"/>
  <c r="AF1166" i="130"/>
  <c r="AG1156" i="130"/>
  <c r="AF1156" i="130" s="1"/>
  <c r="AE1156" i="130" s="1"/>
  <c r="AD1156" i="130" s="1"/>
  <c r="AG1155" i="130"/>
  <c r="AF1160" i="130"/>
  <c r="AE1160" i="130" s="1"/>
  <c r="AF1159" i="130"/>
  <c r="AF1151" i="130"/>
  <c r="AF1150" i="130"/>
  <c r="AG1228" i="130"/>
  <c r="AF1228" i="130" s="1"/>
  <c r="AG1227" i="130"/>
  <c r="AG1221" i="130"/>
  <c r="AF1221" i="130" s="1"/>
  <c r="AE1221" i="130" s="1"/>
  <c r="AD1221" i="130" s="1"/>
  <c r="AG1220" i="130"/>
  <c r="AG1144" i="130"/>
  <c r="AF1144" i="130" s="1"/>
  <c r="AE1144" i="130" s="1"/>
  <c r="AD1144" i="130" s="1"/>
  <c r="AG1143" i="130"/>
  <c r="AG1171" i="130"/>
  <c r="AF1171" i="130" s="1"/>
  <c r="AE1171" i="130" s="1"/>
  <c r="AG1170" i="130"/>
  <c r="AN1170" i="119"/>
  <c r="AM1169" i="119" s="1"/>
  <c r="AM1165" i="119"/>
  <c r="AM1168" i="119"/>
  <c r="AN1235" i="119"/>
  <c r="AN1167" i="119"/>
  <c r="AM1167" i="119" s="1"/>
  <c r="AN1215" i="119"/>
  <c r="AN1241" i="119"/>
  <c r="AM1241" i="119" s="1"/>
  <c r="AM1154" i="119"/>
  <c r="AN1143" i="119"/>
  <c r="AM1143" i="119" s="1"/>
  <c r="AM1153" i="119"/>
  <c r="AN1240" i="119"/>
  <c r="AN1156" i="119"/>
  <c r="AM1156" i="119" s="1"/>
  <c r="AN1224" i="119"/>
  <c r="AM1224" i="119" s="1"/>
  <c r="AN1209" i="119"/>
  <c r="AM1209" i="119" s="1"/>
  <c r="AN1243" i="119"/>
  <c r="AM1243" i="119" s="1"/>
  <c r="AM1157" i="119"/>
  <c r="AN1216" i="119"/>
  <c r="AM1215" i="119" s="1"/>
  <c r="AN1237" i="119"/>
  <c r="AM1237" i="119" s="1"/>
  <c r="AN1213" i="119"/>
  <c r="AM1158" i="119"/>
  <c r="AN1220" i="119"/>
  <c r="AN1231" i="119"/>
  <c r="AN1208" i="119"/>
  <c r="AN1218" i="119"/>
  <c r="AN1212" i="119"/>
  <c r="AN1219" i="119"/>
  <c r="AM1145" i="119"/>
  <c r="AM1173" i="119"/>
  <c r="AN1221" i="119"/>
  <c r="AM1221" i="119" s="1"/>
  <c r="AN1233" i="119"/>
  <c r="AN1230" i="119"/>
  <c r="AM1230" i="119" s="1"/>
  <c r="AN1239" i="119"/>
  <c r="AM1159" i="119"/>
  <c r="AN1223" i="119"/>
  <c r="AN1217" i="119"/>
  <c r="AN1236" i="119"/>
  <c r="AN1227" i="119"/>
  <c r="AM1227" i="119" s="1"/>
  <c r="AN1226" i="119"/>
  <c r="AN1211" i="119"/>
  <c r="AN1229" i="119"/>
  <c r="AN1214" i="119"/>
  <c r="AM1214" i="119" s="1"/>
  <c r="AM1144" i="119"/>
  <c r="AM1163" i="119"/>
  <c r="AM1172" i="119"/>
  <c r="AM1162" i="119"/>
  <c r="AM1161" i="119"/>
  <c r="AL1150" i="119"/>
  <c r="AM1148" i="119"/>
  <c r="AM1147" i="119"/>
  <c r="AM1149" i="119"/>
  <c r="AM1152" i="119"/>
  <c r="AM1164" i="119"/>
  <c r="AM1146" i="119"/>
  <c r="AM1179" i="119"/>
  <c r="AM1160" i="119"/>
  <c r="AM1171" i="119"/>
  <c r="AM1175" i="119"/>
  <c r="AL1175" i="119" s="1"/>
  <c r="AM1174" i="119"/>
  <c r="AL1176" i="119"/>
  <c r="AM1178" i="119"/>
  <c r="H8" i="105"/>
  <c r="M7" i="105"/>
  <c r="AM1231" i="119" l="1"/>
  <c r="AL1230" i="119" s="1"/>
  <c r="AM1170" i="119"/>
  <c r="AL1170" i="119" s="1"/>
  <c r="AL1164" i="119"/>
  <c r="AM1208" i="119"/>
  <c r="AL1208" i="119" s="1"/>
  <c r="AL1152" i="119"/>
  <c r="AL1149" i="119"/>
  <c r="AK1149" i="119" s="1"/>
  <c r="AE1151" i="130"/>
  <c r="AL1167" i="119"/>
  <c r="AE1228" i="130"/>
  <c r="AD1151" i="130"/>
  <c r="D3589" i="132"/>
  <c r="G3590" i="132"/>
  <c r="D3772" i="132"/>
  <c r="G3773" i="132"/>
  <c r="C3925" i="132"/>
  <c r="AE1233" i="130"/>
  <c r="AD1233" i="130" s="1"/>
  <c r="AC1233" i="130" s="1"/>
  <c r="AE1232" i="130"/>
  <c r="AE1162" i="130"/>
  <c r="AD1162" i="130" s="1"/>
  <c r="AC1162" i="130" s="1"/>
  <c r="AF1225" i="130"/>
  <c r="AF1224" i="130"/>
  <c r="AF1148" i="130"/>
  <c r="AE1148" i="130" s="1"/>
  <c r="AF1147" i="130"/>
  <c r="AE1161" i="130"/>
  <c r="AF1227" i="130"/>
  <c r="AE1227" i="130" s="1"/>
  <c r="AF1226" i="130"/>
  <c r="AF1155" i="130"/>
  <c r="AE1155" i="130" s="1"/>
  <c r="AD1155" i="130" s="1"/>
  <c r="AC1155" i="130" s="1"/>
  <c r="AF1154" i="130"/>
  <c r="AF1216" i="130"/>
  <c r="AE1216" i="130" s="1"/>
  <c r="AD1216" i="130" s="1"/>
  <c r="AF1215" i="130"/>
  <c r="AF1170" i="130"/>
  <c r="AE1170" i="130" s="1"/>
  <c r="AD1170" i="130" s="1"/>
  <c r="AF1169" i="130"/>
  <c r="AE1150" i="130"/>
  <c r="AD1150" i="130" s="1"/>
  <c r="AC1150" i="130" s="1"/>
  <c r="AE1149" i="130"/>
  <c r="AE1166" i="130"/>
  <c r="AD1166" i="130" s="1"/>
  <c r="AE1165" i="130"/>
  <c r="AF1143" i="130"/>
  <c r="AE1143" i="130" s="1"/>
  <c r="AD1143" i="130" s="1"/>
  <c r="AC1143" i="130" s="1"/>
  <c r="AF1208" i="130"/>
  <c r="AE1208" i="130" s="1"/>
  <c r="AD1208" i="130" s="1"/>
  <c r="AF1207" i="130"/>
  <c r="AF1220" i="130"/>
  <c r="AE1220" i="130" s="1"/>
  <c r="AD1220" i="130" s="1"/>
  <c r="AC1220" i="130" s="1"/>
  <c r="AF1219" i="130"/>
  <c r="AE1159" i="130"/>
  <c r="AD1159" i="130" s="1"/>
  <c r="AE1158" i="130"/>
  <c r="AF1212" i="130"/>
  <c r="AE1212" i="130" s="1"/>
  <c r="AD1212" i="130" s="1"/>
  <c r="AF1211" i="130"/>
  <c r="AE1229" i="130"/>
  <c r="AD1229" i="130" s="1"/>
  <c r="AC1229" i="130" s="1"/>
  <c r="AM1166" i="119"/>
  <c r="AL1166" i="119" s="1"/>
  <c r="AK1166" i="119" s="1"/>
  <c r="AL1153" i="119"/>
  <c r="AK1152" i="119" s="1"/>
  <c r="AL1157" i="119"/>
  <c r="AL1156" i="119"/>
  <c r="AM1240" i="119"/>
  <c r="AL1240" i="119" s="1"/>
  <c r="AM1223" i="119"/>
  <c r="AL1223" i="119" s="1"/>
  <c r="AM1239" i="119"/>
  <c r="AL1144" i="119"/>
  <c r="AM1155" i="119"/>
  <c r="AL1155" i="119" s="1"/>
  <c r="AL1158" i="119"/>
  <c r="AM1212" i="119"/>
  <c r="AM1211" i="119"/>
  <c r="AM1236" i="119"/>
  <c r="AL1236" i="119" s="1"/>
  <c r="AM1220" i="119"/>
  <c r="AL1220" i="119" s="1"/>
  <c r="AM1242" i="119"/>
  <c r="AL1214" i="119"/>
  <c r="AM1207" i="119"/>
  <c r="AL1207" i="119" s="1"/>
  <c r="AM1219" i="119"/>
  <c r="AM1218" i="119"/>
  <c r="AM1238" i="119"/>
  <c r="AM1217" i="119"/>
  <c r="AM1235" i="119"/>
  <c r="AM1210" i="119"/>
  <c r="AL1172" i="119"/>
  <c r="AL1143" i="119"/>
  <c r="AM1216" i="119"/>
  <c r="AM1233" i="119"/>
  <c r="AL1233" i="119" s="1"/>
  <c r="AM1232" i="119"/>
  <c r="AM1213" i="119"/>
  <c r="AM1229" i="119"/>
  <c r="AL1229" i="119" s="1"/>
  <c r="AM1228" i="119"/>
  <c r="AM1226" i="119"/>
  <c r="AL1226" i="119" s="1"/>
  <c r="AM1225" i="119"/>
  <c r="AM1222" i="119"/>
  <c r="AL1162" i="119"/>
  <c r="AL1161" i="119"/>
  <c r="AL1171" i="119"/>
  <c r="AL1160" i="119"/>
  <c r="AL1147" i="119"/>
  <c r="AL1163" i="119"/>
  <c r="AK1163" i="119" s="1"/>
  <c r="AL1151" i="119"/>
  <c r="AK1150" i="119" s="1"/>
  <c r="AL1148" i="119"/>
  <c r="AK1175" i="119"/>
  <c r="AL1146" i="119"/>
  <c r="AL1178" i="119"/>
  <c r="AL1159" i="119"/>
  <c r="AL1145" i="119"/>
  <c r="AL1177" i="119"/>
  <c r="AL1169" i="119"/>
  <c r="AL1168" i="119"/>
  <c r="AL1174" i="119"/>
  <c r="AK1174" i="119" s="1"/>
  <c r="AL1173" i="119"/>
  <c r="H9" i="105"/>
  <c r="M8" i="105"/>
  <c r="N8" i="105" s="1"/>
  <c r="AK1229" i="119" l="1"/>
  <c r="AK1148" i="119"/>
  <c r="AK1156" i="119"/>
  <c r="AK1143" i="119"/>
  <c r="AL1165" i="119"/>
  <c r="AK1165" i="119" s="1"/>
  <c r="AK1155" i="119"/>
  <c r="AL1235" i="119"/>
  <c r="AK1235" i="119" s="1"/>
  <c r="AD1227" i="130"/>
  <c r="AL1239" i="119"/>
  <c r="AK1239" i="119" s="1"/>
  <c r="AK1157" i="119"/>
  <c r="AJ1156" i="119" s="1"/>
  <c r="AL1234" i="119"/>
  <c r="AK1234" i="119" s="1"/>
  <c r="AJ1234" i="119" s="1"/>
  <c r="AL1238" i="119"/>
  <c r="AK1238" i="119" s="1"/>
  <c r="AD1161" i="130"/>
  <c r="AC1161" i="130" s="1"/>
  <c r="AB1161" i="130" s="1"/>
  <c r="D3588" i="132"/>
  <c r="G3589" i="132"/>
  <c r="D3771" i="132"/>
  <c r="G3772" i="132"/>
  <c r="C3926" i="132"/>
  <c r="AD1232" i="130"/>
  <c r="AC1232" i="130" s="1"/>
  <c r="AB1232" i="130" s="1"/>
  <c r="AD1231" i="130"/>
  <c r="AE1147" i="130"/>
  <c r="AD1147" i="130" s="1"/>
  <c r="AE1146" i="130"/>
  <c r="AE1224" i="130"/>
  <c r="AE1223" i="130"/>
  <c r="AD1160" i="130"/>
  <c r="AE1219" i="130"/>
  <c r="AD1219" i="130" s="1"/>
  <c r="AC1219" i="130" s="1"/>
  <c r="AB1219" i="130" s="1"/>
  <c r="AE1218" i="130"/>
  <c r="AE1215" i="130"/>
  <c r="AD1215" i="130" s="1"/>
  <c r="AC1215" i="130" s="1"/>
  <c r="AE1214" i="130"/>
  <c r="AD1228" i="130"/>
  <c r="AC1228" i="130" s="1"/>
  <c r="AB1228" i="130" s="1"/>
  <c r="AE1211" i="130"/>
  <c r="AD1211" i="130" s="1"/>
  <c r="AC1211" i="130" s="1"/>
  <c r="AE1210" i="130"/>
  <c r="AE1207" i="130"/>
  <c r="AD1207" i="130" s="1"/>
  <c r="AC1207" i="130" s="1"/>
  <c r="AD1149" i="130"/>
  <c r="AC1149" i="130" s="1"/>
  <c r="AB1149" i="130" s="1"/>
  <c r="AD1148" i="130"/>
  <c r="AE1154" i="130"/>
  <c r="AD1154" i="130" s="1"/>
  <c r="AC1154" i="130" s="1"/>
  <c r="AB1154" i="130" s="1"/>
  <c r="AE1153" i="130"/>
  <c r="AD1165" i="130"/>
  <c r="AC1165" i="130" s="1"/>
  <c r="AD1164" i="130"/>
  <c r="AD1158" i="130"/>
  <c r="AC1158" i="130" s="1"/>
  <c r="AD1157" i="130"/>
  <c r="AE1169" i="130"/>
  <c r="AD1169" i="130" s="1"/>
  <c r="AC1169" i="130" s="1"/>
  <c r="AE1168" i="130"/>
  <c r="AE1226" i="130"/>
  <c r="AD1226" i="130" s="1"/>
  <c r="AC1226" i="130" s="1"/>
  <c r="AE1225" i="130"/>
  <c r="AL1211" i="119"/>
  <c r="AL1154" i="119"/>
  <c r="AK1154" i="119" s="1"/>
  <c r="AJ1154" i="119" s="1"/>
  <c r="AK1207" i="119"/>
  <c r="AL1216" i="119"/>
  <c r="AL1210" i="119"/>
  <c r="AL1237" i="119"/>
  <c r="AL1217" i="119"/>
  <c r="AL1219" i="119"/>
  <c r="AK1219" i="119" s="1"/>
  <c r="AL1242" i="119"/>
  <c r="AL1241" i="119"/>
  <c r="AK1171" i="119"/>
  <c r="AL1218" i="119"/>
  <c r="AL1209" i="119"/>
  <c r="AL1215" i="119"/>
  <c r="AJ1155" i="119"/>
  <c r="AL1228" i="119"/>
  <c r="AK1228" i="119" s="1"/>
  <c r="AJ1228" i="119" s="1"/>
  <c r="AK1160" i="119"/>
  <c r="AJ1165" i="119"/>
  <c r="AL1232" i="119"/>
  <c r="AK1232" i="119" s="1"/>
  <c r="AL1231" i="119"/>
  <c r="AL1213" i="119"/>
  <c r="AK1213" i="119" s="1"/>
  <c r="AL1212" i="119"/>
  <c r="AL1227" i="119"/>
  <c r="AL1222" i="119"/>
  <c r="AK1222" i="119" s="1"/>
  <c r="AL1221" i="119"/>
  <c r="AL1225" i="119"/>
  <c r="AK1225" i="119" s="1"/>
  <c r="AL1224" i="119"/>
  <c r="AK1170" i="119"/>
  <c r="AK1161" i="119"/>
  <c r="AK1159" i="119"/>
  <c r="AK1146" i="119"/>
  <c r="AJ1148" i="119"/>
  <c r="AK1162" i="119"/>
  <c r="AJ1162" i="119" s="1"/>
  <c r="AK1151" i="119"/>
  <c r="AJ1151" i="119" s="1"/>
  <c r="AK1147" i="119"/>
  <c r="AK1177" i="119"/>
  <c r="AJ1174" i="119"/>
  <c r="AK1158" i="119"/>
  <c r="AK1145" i="119"/>
  <c r="AK1164" i="119"/>
  <c r="AK1169" i="119"/>
  <c r="AK1144" i="119"/>
  <c r="AK1168" i="119"/>
  <c r="AK1167" i="119"/>
  <c r="AK1176" i="119"/>
  <c r="AK1173" i="119"/>
  <c r="AJ1173" i="119" s="1"/>
  <c r="AK1172" i="119"/>
  <c r="AJ1149" i="119"/>
  <c r="H10" i="105"/>
  <c r="M9" i="105"/>
  <c r="AK1210" i="119" l="1"/>
  <c r="AJ1164" i="119"/>
  <c r="AJ1238" i="119"/>
  <c r="AK1237" i="119"/>
  <c r="AJ1237" i="119" s="1"/>
  <c r="AK1153" i="119"/>
  <c r="AJ1153" i="119" s="1"/>
  <c r="AK1233" i="119"/>
  <c r="AJ1233" i="119" s="1"/>
  <c r="AI1233" i="119" s="1"/>
  <c r="AK1209" i="119"/>
  <c r="AK1215" i="119"/>
  <c r="AC1227" i="130"/>
  <c r="AB1227" i="130" s="1"/>
  <c r="AA1227" i="130" s="1"/>
  <c r="AC1160" i="130"/>
  <c r="AB1160" i="130"/>
  <c r="AA1160" i="130" s="1"/>
  <c r="D3587" i="132"/>
  <c r="G3588" i="132"/>
  <c r="D3770" i="132"/>
  <c r="G3771" i="132"/>
  <c r="C3927" i="132"/>
  <c r="AC1231" i="130"/>
  <c r="AB1231" i="130" s="1"/>
  <c r="AA1231" i="130" s="1"/>
  <c r="AC1230" i="130"/>
  <c r="AD1223" i="130"/>
  <c r="AD1222" i="130"/>
  <c r="AD1146" i="130"/>
  <c r="AC1146" i="130" s="1"/>
  <c r="AD1145" i="130"/>
  <c r="AC1159" i="130"/>
  <c r="AB1159" i="130" s="1"/>
  <c r="AA1159" i="130" s="1"/>
  <c r="AC1148" i="130"/>
  <c r="AB1148" i="130" s="1"/>
  <c r="AA1148" i="130" s="1"/>
  <c r="AC1147" i="130"/>
  <c r="AC1164" i="130"/>
  <c r="AB1164" i="130" s="1"/>
  <c r="AC1163" i="130"/>
  <c r="AD1214" i="130"/>
  <c r="AC1214" i="130" s="1"/>
  <c r="AB1214" i="130" s="1"/>
  <c r="AD1213" i="130"/>
  <c r="AD1153" i="130"/>
  <c r="AC1153" i="130" s="1"/>
  <c r="AB1153" i="130" s="1"/>
  <c r="AA1153" i="130" s="1"/>
  <c r="AD1152" i="130"/>
  <c r="AD1225" i="130"/>
  <c r="AC1225" i="130" s="1"/>
  <c r="AB1225" i="130" s="1"/>
  <c r="AD1224" i="130"/>
  <c r="AB1226" i="130"/>
  <c r="AA1226" i="130" s="1"/>
  <c r="Z1226" i="130" s="1"/>
  <c r="AD1210" i="130"/>
  <c r="AC1210" i="130" s="1"/>
  <c r="AB1210" i="130" s="1"/>
  <c r="AD1209" i="130"/>
  <c r="AD1218" i="130"/>
  <c r="AC1218" i="130" s="1"/>
  <c r="AB1218" i="130" s="1"/>
  <c r="AA1218" i="130" s="1"/>
  <c r="AD1217" i="130"/>
  <c r="AC1157" i="130"/>
  <c r="AB1157" i="130" s="1"/>
  <c r="AC1156" i="130"/>
  <c r="AD1168" i="130"/>
  <c r="AC1168" i="130" s="1"/>
  <c r="AB1168" i="130" s="1"/>
  <c r="AD1167" i="130"/>
  <c r="AI1154" i="119"/>
  <c r="AK1236" i="119"/>
  <c r="AJ1235" i="119" s="1"/>
  <c r="AK1216" i="119"/>
  <c r="AJ1215" i="119" s="1"/>
  <c r="AK1217" i="119"/>
  <c r="AJ1209" i="119"/>
  <c r="AI1153" i="119"/>
  <c r="AJ1159" i="119"/>
  <c r="AJ1160" i="119"/>
  <c r="AK1214" i="119"/>
  <c r="AJ1170" i="119"/>
  <c r="AK1218" i="119"/>
  <c r="AJ1218" i="119" s="1"/>
  <c r="AI1164" i="119"/>
  <c r="AK1241" i="119"/>
  <c r="AK1240" i="119"/>
  <c r="AK1227" i="119"/>
  <c r="AJ1227" i="119" s="1"/>
  <c r="AI1227" i="119" s="1"/>
  <c r="AK1208" i="119"/>
  <c r="AJ1207" i="119" s="1"/>
  <c r="AJ1158" i="119"/>
  <c r="AJ1169" i="119"/>
  <c r="AK1231" i="119"/>
  <c r="AJ1231" i="119" s="1"/>
  <c r="AK1230" i="119"/>
  <c r="AK1221" i="119"/>
  <c r="AJ1221" i="119" s="1"/>
  <c r="AK1220" i="119"/>
  <c r="AK1226" i="119"/>
  <c r="AK1212" i="119"/>
  <c r="AJ1212" i="119" s="1"/>
  <c r="AK1211" i="119"/>
  <c r="AK1224" i="119"/>
  <c r="AJ1224" i="119" s="1"/>
  <c r="AK1223" i="119"/>
  <c r="AJ1161" i="119"/>
  <c r="AI1161" i="119" s="1"/>
  <c r="AJ1146" i="119"/>
  <c r="AJ1145" i="119"/>
  <c r="AJ1150" i="119"/>
  <c r="AI1149" i="119" s="1"/>
  <c r="AJ1147" i="119"/>
  <c r="AI1147" i="119" s="1"/>
  <c r="AI1173" i="119"/>
  <c r="AJ1144" i="119"/>
  <c r="AJ1157" i="119"/>
  <c r="AJ1168" i="119"/>
  <c r="AJ1163" i="119"/>
  <c r="AI1163" i="119" s="1"/>
  <c r="AH1163" i="119" s="1"/>
  <c r="AJ1143" i="119"/>
  <c r="AI1155" i="119"/>
  <c r="AJ1176" i="119"/>
  <c r="AJ1175" i="119"/>
  <c r="AI1148" i="119"/>
  <c r="AJ1172" i="119"/>
  <c r="AI1172" i="119" s="1"/>
  <c r="AJ1171" i="119"/>
  <c r="AJ1167" i="119"/>
  <c r="AJ1166" i="119"/>
  <c r="H11" i="105"/>
  <c r="M10" i="105"/>
  <c r="AJ1232" i="119" l="1"/>
  <c r="AI1232" i="119" s="1"/>
  <c r="AH1232" i="119" s="1"/>
  <c r="AI1237" i="119"/>
  <c r="AJ1152" i="119"/>
  <c r="AI1152" i="119" s="1"/>
  <c r="AJ1214" i="119"/>
  <c r="AI1214" i="119" s="1"/>
  <c r="AJ1236" i="119"/>
  <c r="AI1236" i="119" s="1"/>
  <c r="AH1236" i="119" s="1"/>
  <c r="AI1169" i="119"/>
  <c r="AH1153" i="119"/>
  <c r="AJ1216" i="119"/>
  <c r="AJ1213" i="119"/>
  <c r="AI1213" i="119" s="1"/>
  <c r="Z1159" i="130"/>
  <c r="D3586" i="132"/>
  <c r="G3587" i="132"/>
  <c r="D3769" i="132"/>
  <c r="G3770" i="132"/>
  <c r="C3928" i="132"/>
  <c r="AB1230" i="130"/>
  <c r="AA1230" i="130" s="1"/>
  <c r="Z1230" i="130" s="1"/>
  <c r="AB1229" i="130"/>
  <c r="AC1145" i="130"/>
  <c r="AB1145" i="130" s="1"/>
  <c r="AC1144" i="130"/>
  <c r="AC1222" i="130"/>
  <c r="AC1221" i="130"/>
  <c r="AA1225" i="130"/>
  <c r="Z1225" i="130" s="1"/>
  <c r="Y1225" i="130" s="1"/>
  <c r="AB1158" i="130"/>
  <c r="AA1158" i="130" s="1"/>
  <c r="Z1158" i="130" s="1"/>
  <c r="AB1156" i="130"/>
  <c r="AA1156" i="130" s="1"/>
  <c r="AB1155" i="130"/>
  <c r="AB1163" i="130"/>
  <c r="AA1163" i="130" s="1"/>
  <c r="AB1162" i="130"/>
  <c r="AC1217" i="130"/>
  <c r="AB1217" i="130" s="1"/>
  <c r="AA1217" i="130" s="1"/>
  <c r="Z1217" i="130" s="1"/>
  <c r="AC1216" i="130"/>
  <c r="AC1224" i="130"/>
  <c r="AB1224" i="130" s="1"/>
  <c r="AA1224" i="130" s="1"/>
  <c r="AC1223" i="130"/>
  <c r="AC1209" i="130"/>
  <c r="AB1209" i="130" s="1"/>
  <c r="AA1209" i="130" s="1"/>
  <c r="AC1208" i="130"/>
  <c r="AC1152" i="130"/>
  <c r="AB1152" i="130" s="1"/>
  <c r="AA1152" i="130" s="1"/>
  <c r="Z1152" i="130" s="1"/>
  <c r="AC1151" i="130"/>
  <c r="AB1147" i="130"/>
  <c r="AA1147" i="130" s="1"/>
  <c r="Z1147" i="130" s="1"/>
  <c r="AB1146" i="130"/>
  <c r="AC1167" i="130"/>
  <c r="AB1167" i="130" s="1"/>
  <c r="AA1167" i="130" s="1"/>
  <c r="AC1166" i="130"/>
  <c r="AC1213" i="130"/>
  <c r="AB1213" i="130" s="1"/>
  <c r="AA1213" i="130" s="1"/>
  <c r="AC1212" i="130"/>
  <c r="AI1159" i="119"/>
  <c r="AH1152" i="119"/>
  <c r="AG1152" i="119" s="1"/>
  <c r="AI1158" i="119"/>
  <c r="AI1157" i="119"/>
  <c r="AJ1217" i="119"/>
  <c r="AI1216" i="119" s="1"/>
  <c r="AJ1208" i="119"/>
  <c r="AI1208" i="119" s="1"/>
  <c r="AI1215" i="119"/>
  <c r="AJ1226" i="119"/>
  <c r="AI1226" i="119" s="1"/>
  <c r="AH1226" i="119" s="1"/>
  <c r="AJ1240" i="119"/>
  <c r="AJ1239" i="119"/>
  <c r="AI1168" i="119"/>
  <c r="AJ1223" i="119"/>
  <c r="AI1223" i="119" s="1"/>
  <c r="AJ1230" i="119"/>
  <c r="AI1230" i="119" s="1"/>
  <c r="AJ1229" i="119"/>
  <c r="AI1160" i="119"/>
  <c r="AH1160" i="119" s="1"/>
  <c r="AI1235" i="119"/>
  <c r="AH1235" i="119" s="1"/>
  <c r="AG1235" i="119" s="1"/>
  <c r="AI1234" i="119"/>
  <c r="AJ1225" i="119"/>
  <c r="AI1231" i="119"/>
  <c r="AH1231" i="119" s="1"/>
  <c r="AG1231" i="119" s="1"/>
  <c r="AJ1222" i="119"/>
  <c r="AJ1211" i="119"/>
  <c r="AI1211" i="119" s="1"/>
  <c r="AJ1210" i="119"/>
  <c r="AJ1220" i="119"/>
  <c r="AI1220" i="119" s="1"/>
  <c r="AJ1219" i="119"/>
  <c r="AI1145" i="119"/>
  <c r="AI1144" i="119"/>
  <c r="AI1150" i="119"/>
  <c r="AH1149" i="119" s="1"/>
  <c r="AI1146" i="119"/>
  <c r="AH1146" i="119" s="1"/>
  <c r="AH1172" i="119"/>
  <c r="AI1167" i="119"/>
  <c r="AI1143" i="119"/>
  <c r="AI1156" i="119"/>
  <c r="AI1162" i="119"/>
  <c r="AH1162" i="119" s="1"/>
  <c r="AG1162" i="119" s="1"/>
  <c r="AH1148" i="119"/>
  <c r="AI1171" i="119"/>
  <c r="AH1171" i="119" s="1"/>
  <c r="AI1170" i="119"/>
  <c r="AH1147" i="119"/>
  <c r="AI1175" i="119"/>
  <c r="AI1174" i="119"/>
  <c r="AI1166" i="119"/>
  <c r="AI1165" i="119"/>
  <c r="AH1154" i="119"/>
  <c r="H12" i="105"/>
  <c r="M11" i="105"/>
  <c r="AI1151" i="119" l="1"/>
  <c r="AH1151" i="119" s="1"/>
  <c r="AI1212" i="119"/>
  <c r="AH1212" i="119" s="1"/>
  <c r="AH1157" i="119"/>
  <c r="AH1158" i="119"/>
  <c r="AH1156" i="119"/>
  <c r="AH1168" i="119"/>
  <c r="AH1214" i="119"/>
  <c r="AG1151" i="119"/>
  <c r="Z1224" i="130"/>
  <c r="Y1158" i="130"/>
  <c r="AI1217" i="119"/>
  <c r="AH1216" i="119" s="1"/>
  <c r="AI1207" i="119"/>
  <c r="AH1207" i="119" s="1"/>
  <c r="Y1224" i="130"/>
  <c r="X1224" i="130" s="1"/>
  <c r="D3585" i="132"/>
  <c r="G3586" i="132"/>
  <c r="D3768" i="132"/>
  <c r="G3769" i="132"/>
  <c r="C3929" i="132"/>
  <c r="AA1229" i="130"/>
  <c r="Z1229" i="130" s="1"/>
  <c r="Y1229" i="130" s="1"/>
  <c r="AA1228" i="130"/>
  <c r="AB1221" i="130"/>
  <c r="AB1220" i="130"/>
  <c r="AB1144" i="130"/>
  <c r="AA1144" i="130" s="1"/>
  <c r="AB1143" i="130"/>
  <c r="AA1157" i="130"/>
  <c r="Z1157" i="130" s="1"/>
  <c r="Y1157" i="130" s="1"/>
  <c r="X1157" i="130" s="1"/>
  <c r="AB1151" i="130"/>
  <c r="AA1151" i="130" s="1"/>
  <c r="Z1151" i="130" s="1"/>
  <c r="Y1151" i="130" s="1"/>
  <c r="AB1150" i="130"/>
  <c r="AA1146" i="130"/>
  <c r="Z1146" i="130" s="1"/>
  <c r="Y1146" i="130" s="1"/>
  <c r="AA1145" i="130"/>
  <c r="AB1208" i="130"/>
  <c r="AA1208" i="130" s="1"/>
  <c r="Z1208" i="130" s="1"/>
  <c r="AB1207" i="130"/>
  <c r="AA1162" i="130"/>
  <c r="Z1162" i="130" s="1"/>
  <c r="AA1161" i="130"/>
  <c r="AB1166" i="130"/>
  <c r="AA1166" i="130" s="1"/>
  <c r="Z1166" i="130" s="1"/>
  <c r="AB1165" i="130"/>
  <c r="AB1223" i="130"/>
  <c r="AA1223" i="130" s="1"/>
  <c r="Z1223" i="130" s="1"/>
  <c r="Y1223" i="130" s="1"/>
  <c r="X1223" i="130" s="1"/>
  <c r="W1223" i="130" s="1"/>
  <c r="AB1222" i="130"/>
  <c r="AB1216" i="130"/>
  <c r="AA1216" i="130" s="1"/>
  <c r="Z1216" i="130" s="1"/>
  <c r="Y1216" i="130" s="1"/>
  <c r="AB1215" i="130"/>
  <c r="AA1155" i="130"/>
  <c r="Z1155" i="130" s="1"/>
  <c r="AA1154" i="130"/>
  <c r="AB1212" i="130"/>
  <c r="AA1212" i="130" s="1"/>
  <c r="Z1212" i="130" s="1"/>
  <c r="AB1211" i="130"/>
  <c r="AI1225" i="119"/>
  <c r="AH1225" i="119" s="1"/>
  <c r="AG1225" i="119" s="1"/>
  <c r="AH1167" i="119"/>
  <c r="AG1167" i="119" s="1"/>
  <c r="AG1157" i="119"/>
  <c r="AI1222" i="119"/>
  <c r="AH1222" i="119" s="1"/>
  <c r="AI1239" i="119"/>
  <c r="AI1238" i="119"/>
  <c r="AH1159" i="119"/>
  <c r="AG1159" i="119" s="1"/>
  <c r="AH1213" i="119"/>
  <c r="AH1215" i="119"/>
  <c r="AH1211" i="119"/>
  <c r="AG1211" i="119" s="1"/>
  <c r="AH1145" i="119"/>
  <c r="AG1145" i="119" s="1"/>
  <c r="AH1234" i="119"/>
  <c r="AG1234" i="119" s="1"/>
  <c r="AF1234" i="119" s="1"/>
  <c r="AH1233" i="119"/>
  <c r="AI1224" i="119"/>
  <c r="AI1229" i="119"/>
  <c r="AH1229" i="119" s="1"/>
  <c r="AI1228" i="119"/>
  <c r="AF1151" i="119"/>
  <c r="AI1221" i="119"/>
  <c r="AH1230" i="119"/>
  <c r="AG1230" i="119" s="1"/>
  <c r="AF1230" i="119" s="1"/>
  <c r="AI1219" i="119"/>
  <c r="AH1219" i="119" s="1"/>
  <c r="AI1218" i="119"/>
  <c r="AH1144" i="119"/>
  <c r="AI1210" i="119"/>
  <c r="AH1210" i="119" s="1"/>
  <c r="AI1209" i="119"/>
  <c r="AH1143" i="119"/>
  <c r="AH1161" i="119"/>
  <c r="AG1160" i="119" s="1"/>
  <c r="AG1171" i="119"/>
  <c r="AH1166" i="119"/>
  <c r="AH1155" i="119"/>
  <c r="AG1155" i="119" s="1"/>
  <c r="AG1147" i="119"/>
  <c r="AG1153" i="119"/>
  <c r="AH1174" i="119"/>
  <c r="AH1173" i="119"/>
  <c r="AH1165" i="119"/>
  <c r="AH1164" i="119"/>
  <c r="AH1170" i="119"/>
  <c r="AG1170" i="119" s="1"/>
  <c r="AH1169" i="119"/>
  <c r="AG1148" i="119"/>
  <c r="AH1150" i="119"/>
  <c r="AG1150" i="119" s="1"/>
  <c r="AG1146" i="119"/>
  <c r="H13" i="105"/>
  <c r="M12" i="105"/>
  <c r="N12" i="105" s="1"/>
  <c r="AG1156" i="119" l="1"/>
  <c r="AF1156" i="119"/>
  <c r="AF1155" i="119"/>
  <c r="AG1213" i="119"/>
  <c r="AF1150" i="119"/>
  <c r="AG1166" i="119"/>
  <c r="AF1166" i="119" s="1"/>
  <c r="AH1224" i="119"/>
  <c r="AG1224" i="119" s="1"/>
  <c r="AF1224" i="119" s="1"/>
  <c r="AH1221" i="119"/>
  <c r="AG1221" i="119" s="1"/>
  <c r="AA1207" i="130"/>
  <c r="Z1207" i="130" s="1"/>
  <c r="Y1207" i="130" s="1"/>
  <c r="D3584" i="132"/>
  <c r="G3585" i="132"/>
  <c r="D3767" i="132"/>
  <c r="G3768" i="132"/>
  <c r="C3930" i="132"/>
  <c r="Z1228" i="130"/>
  <c r="Y1228" i="130" s="1"/>
  <c r="X1228" i="130" s="1"/>
  <c r="Z1227" i="130"/>
  <c r="AA1143" i="130"/>
  <c r="Z1143" i="130" s="1"/>
  <c r="AA1220" i="130"/>
  <c r="AA1219" i="130"/>
  <c r="Z1156" i="130"/>
  <c r="Y1156" i="130" s="1"/>
  <c r="X1156" i="130" s="1"/>
  <c r="W1156" i="130" s="1"/>
  <c r="AA1211" i="130"/>
  <c r="Z1211" i="130" s="1"/>
  <c r="Y1211" i="130" s="1"/>
  <c r="AA1210" i="130"/>
  <c r="AA1222" i="130"/>
  <c r="Z1222" i="130" s="1"/>
  <c r="Y1222" i="130" s="1"/>
  <c r="X1222" i="130" s="1"/>
  <c r="W1222" i="130" s="1"/>
  <c r="V1222" i="130" s="1"/>
  <c r="AA1221" i="130"/>
  <c r="Z1154" i="130"/>
  <c r="Y1154" i="130" s="1"/>
  <c r="Z1153" i="130"/>
  <c r="Z1145" i="130"/>
  <c r="Y1145" i="130" s="1"/>
  <c r="X1145" i="130" s="1"/>
  <c r="Z1144" i="130"/>
  <c r="AA1165" i="130"/>
  <c r="Z1165" i="130" s="1"/>
  <c r="Y1165" i="130" s="1"/>
  <c r="AA1164" i="130"/>
  <c r="AA1215" i="130"/>
  <c r="Z1215" i="130" s="1"/>
  <c r="Y1215" i="130" s="1"/>
  <c r="X1215" i="130" s="1"/>
  <c r="AA1214" i="130"/>
  <c r="AA1150" i="130"/>
  <c r="Z1150" i="130" s="1"/>
  <c r="Y1150" i="130" s="1"/>
  <c r="X1150" i="130" s="1"/>
  <c r="AA1149" i="130"/>
  <c r="Z1161" i="130"/>
  <c r="Y1161" i="130" s="1"/>
  <c r="Z1160" i="130"/>
  <c r="AG1158" i="119"/>
  <c r="AF1157" i="119" s="1"/>
  <c r="AG1215" i="119"/>
  <c r="AG1210" i="119"/>
  <c r="AF1210" i="119" s="1"/>
  <c r="AH1238" i="119"/>
  <c r="AH1237" i="119"/>
  <c r="AG1144" i="119"/>
  <c r="AF1144" i="119" s="1"/>
  <c r="AH1220" i="119"/>
  <c r="AG1214" i="119"/>
  <c r="AG1212" i="119"/>
  <c r="AF1212" i="119" s="1"/>
  <c r="AE1150" i="119"/>
  <c r="AH1223" i="119"/>
  <c r="AG1223" i="119" s="1"/>
  <c r="AG1143" i="119"/>
  <c r="AH1228" i="119"/>
  <c r="AG1228" i="119" s="1"/>
  <c r="AH1227" i="119"/>
  <c r="AG1233" i="119"/>
  <c r="AF1233" i="119" s="1"/>
  <c r="AE1233" i="119" s="1"/>
  <c r="AG1232" i="119"/>
  <c r="AH1209" i="119"/>
  <c r="AG1209" i="119" s="1"/>
  <c r="AH1208" i="119"/>
  <c r="AH1218" i="119"/>
  <c r="AG1218" i="119" s="1"/>
  <c r="AH1217" i="119"/>
  <c r="AG1229" i="119"/>
  <c r="AF1229" i="119" s="1"/>
  <c r="AE1229" i="119" s="1"/>
  <c r="AG1161" i="119"/>
  <c r="AF1161" i="119" s="1"/>
  <c r="AG1165" i="119"/>
  <c r="AF1170" i="119"/>
  <c r="AG1154" i="119"/>
  <c r="AF1154" i="119" s="1"/>
  <c r="AE1154" i="119" s="1"/>
  <c r="AF1159" i="119"/>
  <c r="AF1146" i="119"/>
  <c r="AG1164" i="119"/>
  <c r="AG1163" i="119"/>
  <c r="AG1169" i="119"/>
  <c r="AF1169" i="119" s="1"/>
  <c r="AG1168" i="119"/>
  <c r="AG1173" i="119"/>
  <c r="AG1172" i="119"/>
  <c r="AF1152" i="119"/>
  <c r="AF1147" i="119"/>
  <c r="AF1145" i="119"/>
  <c r="AG1149" i="119"/>
  <c r="AF1149" i="119" s="1"/>
  <c r="AE1149" i="119" s="1"/>
  <c r="H14" i="105"/>
  <c r="M13" i="105"/>
  <c r="AE1155" i="119" l="1"/>
  <c r="AF1158" i="119"/>
  <c r="AF1165" i="119"/>
  <c r="AE1165" i="119" s="1"/>
  <c r="AG1220" i="119"/>
  <c r="AF1220" i="119" s="1"/>
  <c r="AF1223" i="119"/>
  <c r="AE1223" i="119" s="1"/>
  <c r="D3583" i="132"/>
  <c r="G3584" i="132"/>
  <c r="D3766" i="132"/>
  <c r="G3767" i="132"/>
  <c r="C3931" i="132"/>
  <c r="Y1227" i="130"/>
  <c r="X1227" i="130" s="1"/>
  <c r="W1227" i="130" s="1"/>
  <c r="Y1226" i="130"/>
  <c r="Z1219" i="130"/>
  <c r="Z1218" i="130"/>
  <c r="Y1155" i="130"/>
  <c r="X1155" i="130" s="1"/>
  <c r="W1155" i="130" s="1"/>
  <c r="V1155" i="130" s="1"/>
  <c r="Y1160" i="130"/>
  <c r="X1160" i="130" s="1"/>
  <c r="Y1159" i="130"/>
  <c r="Z1221" i="130"/>
  <c r="Y1221" i="130" s="1"/>
  <c r="X1221" i="130" s="1"/>
  <c r="W1221" i="130" s="1"/>
  <c r="V1221" i="130" s="1"/>
  <c r="U1221" i="130" s="1"/>
  <c r="Z1220" i="130"/>
  <c r="Z1210" i="130"/>
  <c r="Y1210" i="130" s="1"/>
  <c r="X1210" i="130" s="1"/>
  <c r="Z1209" i="130"/>
  <c r="Z1149" i="130"/>
  <c r="Y1149" i="130" s="1"/>
  <c r="X1149" i="130" s="1"/>
  <c r="W1149" i="130" s="1"/>
  <c r="Z1148" i="130"/>
  <c r="Y1144" i="130"/>
  <c r="X1144" i="130" s="1"/>
  <c r="W1144" i="130" s="1"/>
  <c r="Y1143" i="130"/>
  <c r="Z1164" i="130"/>
  <c r="Y1164" i="130" s="1"/>
  <c r="X1164" i="130" s="1"/>
  <c r="Z1163" i="130"/>
  <c r="Z1214" i="130"/>
  <c r="Y1214" i="130" s="1"/>
  <c r="X1214" i="130" s="1"/>
  <c r="W1214" i="130" s="1"/>
  <c r="Z1213" i="130"/>
  <c r="Y1153" i="130"/>
  <c r="X1153" i="130" s="1"/>
  <c r="Y1152" i="130"/>
  <c r="AF1214" i="119"/>
  <c r="AD1149" i="119"/>
  <c r="AF1209" i="119"/>
  <c r="AE1209" i="119" s="1"/>
  <c r="AG1219" i="119"/>
  <c r="AF1143" i="119"/>
  <c r="AE1143" i="119" s="1"/>
  <c r="AG1237" i="119"/>
  <c r="AG1236" i="119"/>
  <c r="AG1222" i="119"/>
  <c r="AF1222" i="119" s="1"/>
  <c r="AF1213" i="119"/>
  <c r="AF1211" i="119"/>
  <c r="AD1154" i="119"/>
  <c r="AF1160" i="119"/>
  <c r="AE1159" i="119" s="1"/>
  <c r="AF1232" i="119"/>
  <c r="AE1232" i="119" s="1"/>
  <c r="AD1232" i="119" s="1"/>
  <c r="AF1231" i="119"/>
  <c r="AG1227" i="119"/>
  <c r="AF1227" i="119" s="1"/>
  <c r="AG1226" i="119"/>
  <c r="AG1217" i="119"/>
  <c r="AF1217" i="119" s="1"/>
  <c r="AG1216" i="119"/>
  <c r="AF1228" i="119"/>
  <c r="AE1228" i="119" s="1"/>
  <c r="AD1228" i="119" s="1"/>
  <c r="AG1208" i="119"/>
  <c r="AF1208" i="119" s="1"/>
  <c r="AG1207" i="119"/>
  <c r="AE1169" i="119"/>
  <c r="AF1164" i="119"/>
  <c r="AF1153" i="119"/>
  <c r="AE1153" i="119" s="1"/>
  <c r="AD1153" i="119" s="1"/>
  <c r="AE1146" i="119"/>
  <c r="AE1158" i="119"/>
  <c r="AE1145" i="119"/>
  <c r="AF1172" i="119"/>
  <c r="AF1171" i="119"/>
  <c r="AE1144" i="119"/>
  <c r="AE1157" i="119"/>
  <c r="AE1156" i="119"/>
  <c r="AF1148" i="119"/>
  <c r="AE1148" i="119" s="1"/>
  <c r="AD1148" i="119" s="1"/>
  <c r="AE1151" i="119"/>
  <c r="AF1163" i="119"/>
  <c r="AF1162" i="119"/>
  <c r="AF1168" i="119"/>
  <c r="AE1168" i="119" s="1"/>
  <c r="AF1167" i="119"/>
  <c r="H15" i="105"/>
  <c r="M14" i="105"/>
  <c r="AE1164" i="119" l="1"/>
  <c r="AD1164" i="119" s="1"/>
  <c r="AE1222" i="119"/>
  <c r="AD1222" i="119" s="1"/>
  <c r="AF1219" i="119"/>
  <c r="AE1219" i="119" s="1"/>
  <c r="AE1208" i="119"/>
  <c r="AD1208" i="119" s="1"/>
  <c r="AC1148" i="119"/>
  <c r="AE1213" i="119"/>
  <c r="AF1218" i="119"/>
  <c r="AE1217" i="119" s="1"/>
  <c r="D3582" i="132"/>
  <c r="G3583" i="132"/>
  <c r="D3765" i="132"/>
  <c r="G3766" i="132"/>
  <c r="C3932" i="132"/>
  <c r="X1226" i="130"/>
  <c r="W1226" i="130" s="1"/>
  <c r="V1226" i="130" s="1"/>
  <c r="X1225" i="130"/>
  <c r="Y1218" i="130"/>
  <c r="Y1217" i="130"/>
  <c r="X1154" i="130"/>
  <c r="W1154" i="130" s="1"/>
  <c r="V1154" i="130" s="1"/>
  <c r="U1154" i="130" s="1"/>
  <c r="Y1163" i="130"/>
  <c r="X1163" i="130" s="1"/>
  <c r="W1163" i="130" s="1"/>
  <c r="Y1162" i="130"/>
  <c r="Y1209" i="130"/>
  <c r="X1209" i="130" s="1"/>
  <c r="W1209" i="130" s="1"/>
  <c r="Y1208" i="130"/>
  <c r="X1152" i="130"/>
  <c r="W1152" i="130" s="1"/>
  <c r="X1151" i="130"/>
  <c r="X1143" i="130"/>
  <c r="W1143" i="130" s="1"/>
  <c r="V1143" i="130" s="1"/>
  <c r="Y1220" i="130"/>
  <c r="X1220" i="130" s="1"/>
  <c r="W1220" i="130" s="1"/>
  <c r="V1220" i="130" s="1"/>
  <c r="U1220" i="130" s="1"/>
  <c r="T1220" i="130" s="1"/>
  <c r="Y1219" i="130"/>
  <c r="X1159" i="130"/>
  <c r="W1159" i="130" s="1"/>
  <c r="X1158" i="130"/>
  <c r="Y1213" i="130"/>
  <c r="X1213" i="130" s="1"/>
  <c r="W1213" i="130" s="1"/>
  <c r="V1213" i="130" s="1"/>
  <c r="Y1212" i="130"/>
  <c r="Y1148" i="130"/>
  <c r="X1148" i="130" s="1"/>
  <c r="W1148" i="130" s="1"/>
  <c r="V1148" i="130" s="1"/>
  <c r="Y1147" i="130"/>
  <c r="AF1221" i="119"/>
  <c r="AE1221" i="119" s="1"/>
  <c r="AF1236" i="119"/>
  <c r="AF1235" i="119"/>
  <c r="AE1160" i="119"/>
  <c r="AD1159" i="119" s="1"/>
  <c r="AC1153" i="119"/>
  <c r="AD1145" i="119"/>
  <c r="AE1211" i="119"/>
  <c r="AE1210" i="119"/>
  <c r="AE1212" i="119"/>
  <c r="AD1212" i="119" s="1"/>
  <c r="AE1152" i="119"/>
  <c r="AD1152" i="119" s="1"/>
  <c r="AC1152" i="119" s="1"/>
  <c r="AF1207" i="119"/>
  <c r="AE1207" i="119" s="1"/>
  <c r="AD1207" i="119" s="1"/>
  <c r="AF1226" i="119"/>
  <c r="AE1226" i="119" s="1"/>
  <c r="AF1225" i="119"/>
  <c r="AE1231" i="119"/>
  <c r="AD1231" i="119" s="1"/>
  <c r="AC1231" i="119" s="1"/>
  <c r="AE1230" i="119"/>
  <c r="AE1227" i="119"/>
  <c r="AD1227" i="119" s="1"/>
  <c r="AC1227" i="119" s="1"/>
  <c r="AD1168" i="119"/>
  <c r="AE1163" i="119"/>
  <c r="AD1163" i="119" s="1"/>
  <c r="AF1216" i="119"/>
  <c r="AE1216" i="119" s="1"/>
  <c r="AF1215" i="119"/>
  <c r="AD1158" i="119"/>
  <c r="AD1157" i="119"/>
  <c r="AE1147" i="119"/>
  <c r="AD1147" i="119" s="1"/>
  <c r="AC1147" i="119" s="1"/>
  <c r="AB1147" i="119" s="1"/>
  <c r="AD1156" i="119"/>
  <c r="AD1155" i="119"/>
  <c r="AE1162" i="119"/>
  <c r="AE1161" i="119"/>
  <c r="AE1171" i="119"/>
  <c r="AE1170" i="119"/>
  <c r="AD1150" i="119"/>
  <c r="AD1144" i="119"/>
  <c r="AD1143" i="119"/>
  <c r="AE1167" i="119"/>
  <c r="AD1167" i="119" s="1"/>
  <c r="AE1166" i="119"/>
  <c r="H16" i="105"/>
  <c r="M15" i="105"/>
  <c r="AC1163" i="119" l="1"/>
  <c r="AC1144" i="119"/>
  <c r="AD1221" i="119"/>
  <c r="AC1221" i="119" s="1"/>
  <c r="AC1207" i="119"/>
  <c r="AE1218" i="119"/>
  <c r="AD1218" i="119" s="1"/>
  <c r="AE1220" i="119"/>
  <c r="AD1220" i="119" s="1"/>
  <c r="AC1220" i="119" s="1"/>
  <c r="AB1220" i="119" s="1"/>
  <c r="AD1151" i="119"/>
  <c r="AC1151" i="119" s="1"/>
  <c r="AB1151" i="119" s="1"/>
  <c r="D3581" i="132"/>
  <c r="G3582" i="132"/>
  <c r="D3764" i="132"/>
  <c r="G3765" i="132"/>
  <c r="C3933" i="132"/>
  <c r="W1225" i="130"/>
  <c r="V1225" i="130" s="1"/>
  <c r="U1225" i="130" s="1"/>
  <c r="W1224" i="130"/>
  <c r="X1217" i="130"/>
  <c r="X1216" i="130"/>
  <c r="W1153" i="130"/>
  <c r="V1153" i="130" s="1"/>
  <c r="U1153" i="130" s="1"/>
  <c r="T1153" i="130" s="1"/>
  <c r="W1158" i="130"/>
  <c r="V1158" i="130" s="1"/>
  <c r="W1157" i="130"/>
  <c r="X1147" i="130"/>
  <c r="W1147" i="130" s="1"/>
  <c r="V1147" i="130" s="1"/>
  <c r="U1147" i="130" s="1"/>
  <c r="X1146" i="130"/>
  <c r="X1208" i="130"/>
  <c r="W1208" i="130" s="1"/>
  <c r="V1208" i="130" s="1"/>
  <c r="X1207" i="130"/>
  <c r="X1219" i="130"/>
  <c r="W1219" i="130" s="1"/>
  <c r="V1219" i="130" s="1"/>
  <c r="U1219" i="130" s="1"/>
  <c r="T1219" i="130" s="1"/>
  <c r="S1219" i="130" s="1"/>
  <c r="X1218" i="130"/>
  <c r="X1162" i="130"/>
  <c r="W1162" i="130" s="1"/>
  <c r="V1162" i="130" s="1"/>
  <c r="X1161" i="130"/>
  <c r="X1212" i="130"/>
  <c r="W1212" i="130" s="1"/>
  <c r="V1212" i="130" s="1"/>
  <c r="U1212" i="130" s="1"/>
  <c r="X1211" i="130"/>
  <c r="W1151" i="130"/>
  <c r="V1151" i="130" s="1"/>
  <c r="W1150" i="130"/>
  <c r="AC1157" i="119"/>
  <c r="AB1152" i="119"/>
  <c r="AE1235" i="119"/>
  <c r="AE1234" i="119"/>
  <c r="AD1162" i="119"/>
  <c r="AC1162" i="119" s="1"/>
  <c r="AB1162" i="119" s="1"/>
  <c r="AC1158" i="119"/>
  <c r="AD1210" i="119"/>
  <c r="AD1209" i="119"/>
  <c r="AD1211" i="119"/>
  <c r="AC1211" i="119" s="1"/>
  <c r="AC1167" i="119"/>
  <c r="AD1230" i="119"/>
  <c r="AC1230" i="119" s="1"/>
  <c r="AB1230" i="119" s="1"/>
  <c r="AD1229" i="119"/>
  <c r="AD1216" i="119"/>
  <c r="AE1225" i="119"/>
  <c r="AD1225" i="119" s="1"/>
  <c r="AE1224" i="119"/>
  <c r="AD1226" i="119"/>
  <c r="AC1226" i="119" s="1"/>
  <c r="AB1226" i="119" s="1"/>
  <c r="AE1215" i="119"/>
  <c r="AD1215" i="119" s="1"/>
  <c r="AE1214" i="119"/>
  <c r="AC1156" i="119"/>
  <c r="AD1146" i="119"/>
  <c r="AC1146" i="119" s="1"/>
  <c r="AB1146" i="119" s="1"/>
  <c r="AA1146" i="119" s="1"/>
  <c r="AC1143" i="119"/>
  <c r="AB1143" i="119" s="1"/>
  <c r="AC1155" i="119"/>
  <c r="AC1154" i="119"/>
  <c r="AD1166" i="119"/>
  <c r="AC1166" i="119" s="1"/>
  <c r="AD1165" i="119"/>
  <c r="AC1149" i="119"/>
  <c r="AD1161" i="119"/>
  <c r="AD1160" i="119"/>
  <c r="AD1170" i="119"/>
  <c r="AD1169" i="119"/>
  <c r="H17" i="105"/>
  <c r="M16" i="105"/>
  <c r="N16" i="105" s="1"/>
  <c r="AC1150" i="119" l="1"/>
  <c r="AA1151" i="119"/>
  <c r="AD1219" i="119"/>
  <c r="AC1219" i="119" s="1"/>
  <c r="AB1219" i="119" s="1"/>
  <c r="AA1219" i="119" s="1"/>
  <c r="AB1150" i="119"/>
  <c r="AA1150" i="119" s="1"/>
  <c r="Z1150" i="119" s="1"/>
  <c r="AD1217" i="119"/>
  <c r="AC1217" i="119" s="1"/>
  <c r="AB1156" i="119"/>
  <c r="AB1166" i="119"/>
  <c r="AB1157" i="119"/>
  <c r="D3580" i="132"/>
  <c r="G3581" i="132"/>
  <c r="D3763" i="132"/>
  <c r="G3764" i="132"/>
  <c r="C3934" i="132"/>
  <c r="V1224" i="130"/>
  <c r="U1224" i="130" s="1"/>
  <c r="T1224" i="130" s="1"/>
  <c r="V1223" i="130"/>
  <c r="W1207" i="130"/>
  <c r="V1207" i="130" s="1"/>
  <c r="U1207" i="130" s="1"/>
  <c r="W1216" i="130"/>
  <c r="W1215" i="130"/>
  <c r="V1152" i="130"/>
  <c r="U1152" i="130" s="1"/>
  <c r="T1152" i="130" s="1"/>
  <c r="S1152" i="130" s="1"/>
  <c r="W1211" i="130"/>
  <c r="V1211" i="130" s="1"/>
  <c r="U1211" i="130" s="1"/>
  <c r="T1211" i="130" s="1"/>
  <c r="W1210" i="130"/>
  <c r="W1161" i="130"/>
  <c r="V1161" i="130" s="1"/>
  <c r="U1161" i="130" s="1"/>
  <c r="W1160" i="130"/>
  <c r="W1146" i="130"/>
  <c r="V1146" i="130" s="1"/>
  <c r="U1146" i="130" s="1"/>
  <c r="T1146" i="130" s="1"/>
  <c r="W1145" i="130"/>
  <c r="V1150" i="130"/>
  <c r="U1150" i="130" s="1"/>
  <c r="V1149" i="130"/>
  <c r="V1157" i="130"/>
  <c r="U1157" i="130" s="1"/>
  <c r="V1156" i="130"/>
  <c r="W1218" i="130"/>
  <c r="V1218" i="130" s="1"/>
  <c r="U1218" i="130" s="1"/>
  <c r="T1218" i="130" s="1"/>
  <c r="S1218" i="130" s="1"/>
  <c r="R1218" i="130" s="1"/>
  <c r="W1217" i="130"/>
  <c r="AC1218" i="119"/>
  <c r="AB1218" i="119" s="1"/>
  <c r="AA1218" i="119" s="1"/>
  <c r="Z1218" i="119" s="1"/>
  <c r="AC1161" i="119"/>
  <c r="AB1161" i="119" s="1"/>
  <c r="AA1161" i="119" s="1"/>
  <c r="AD1234" i="119"/>
  <c r="AD1233" i="119"/>
  <c r="AC1215" i="119"/>
  <c r="AC1209" i="119"/>
  <c r="AC1208" i="119"/>
  <c r="AC1210" i="119"/>
  <c r="AB1210" i="119" s="1"/>
  <c r="AD1224" i="119"/>
  <c r="AC1224" i="119" s="1"/>
  <c r="AD1223" i="119"/>
  <c r="AC1229" i="119"/>
  <c r="AB1229" i="119" s="1"/>
  <c r="AA1229" i="119" s="1"/>
  <c r="AC1228" i="119"/>
  <c r="AD1214" i="119"/>
  <c r="AC1214" i="119" s="1"/>
  <c r="AD1213" i="119"/>
  <c r="AC1225" i="119"/>
  <c r="AB1225" i="119" s="1"/>
  <c r="AA1225" i="119" s="1"/>
  <c r="AA1156" i="119"/>
  <c r="AB1155" i="119"/>
  <c r="AA1155" i="119" s="1"/>
  <c r="AC1145" i="119"/>
  <c r="AB1145" i="119" s="1"/>
  <c r="AA1145" i="119" s="1"/>
  <c r="Z1145" i="119" s="1"/>
  <c r="AC1160" i="119"/>
  <c r="AC1159" i="119"/>
  <c r="AB1149" i="119"/>
  <c r="AA1149" i="119" s="1"/>
  <c r="AB1148" i="119"/>
  <c r="AC1165" i="119"/>
  <c r="AB1165" i="119" s="1"/>
  <c r="AC1164" i="119"/>
  <c r="AB1154" i="119"/>
  <c r="AB1153" i="119"/>
  <c r="AC1169" i="119"/>
  <c r="AC1168" i="119"/>
  <c r="H18" i="105"/>
  <c r="M17" i="105"/>
  <c r="Z1149" i="119" l="1"/>
  <c r="AA1165" i="119"/>
  <c r="AC1216" i="119"/>
  <c r="AB1216" i="119" s="1"/>
  <c r="AB1160" i="119"/>
  <c r="AA1160" i="119" s="1"/>
  <c r="Z1160" i="119" s="1"/>
  <c r="Z1155" i="119"/>
  <c r="AB1217" i="119"/>
  <c r="AA1217" i="119" s="1"/>
  <c r="Z1217" i="119" s="1"/>
  <c r="Y1217" i="119" s="1"/>
  <c r="AB1214" i="119"/>
  <c r="Y1149" i="119"/>
  <c r="D3579" i="132"/>
  <c r="G3580" i="132"/>
  <c r="D3762" i="132"/>
  <c r="G3763" i="132"/>
  <c r="C3935" i="132"/>
  <c r="U1223" i="130"/>
  <c r="T1223" i="130" s="1"/>
  <c r="S1223" i="130" s="1"/>
  <c r="U1222" i="130"/>
  <c r="V1215" i="130"/>
  <c r="V1214" i="130"/>
  <c r="U1151" i="130"/>
  <c r="T1151" i="130" s="1"/>
  <c r="S1151" i="130" s="1"/>
  <c r="R1151" i="130" s="1"/>
  <c r="V1160" i="130"/>
  <c r="U1160" i="130" s="1"/>
  <c r="T1160" i="130" s="1"/>
  <c r="V1159" i="130"/>
  <c r="U1156" i="130"/>
  <c r="T1156" i="130" s="1"/>
  <c r="U1155" i="130"/>
  <c r="V1145" i="130"/>
  <c r="U1145" i="130" s="1"/>
  <c r="T1145" i="130" s="1"/>
  <c r="S1145" i="130" s="1"/>
  <c r="V1144" i="130"/>
  <c r="V1217" i="130"/>
  <c r="U1217" i="130" s="1"/>
  <c r="T1217" i="130" s="1"/>
  <c r="S1217" i="130" s="1"/>
  <c r="R1217" i="130" s="1"/>
  <c r="Q1217" i="130" s="1"/>
  <c r="V1216" i="130"/>
  <c r="V1210" i="130"/>
  <c r="U1210" i="130" s="1"/>
  <c r="T1210" i="130" s="1"/>
  <c r="S1210" i="130" s="1"/>
  <c r="V1209" i="130"/>
  <c r="U1149" i="130"/>
  <c r="T1149" i="130" s="1"/>
  <c r="U1148" i="130"/>
  <c r="AC1233" i="119"/>
  <c r="AC1232" i="119"/>
  <c r="AB1208" i="119"/>
  <c r="AB1207" i="119"/>
  <c r="AB1209" i="119"/>
  <c r="AA1209" i="119" s="1"/>
  <c r="AB1228" i="119"/>
  <c r="AA1228" i="119" s="1"/>
  <c r="Z1228" i="119" s="1"/>
  <c r="AB1227" i="119"/>
  <c r="AC1223" i="119"/>
  <c r="AB1223" i="119" s="1"/>
  <c r="AC1222" i="119"/>
  <c r="AA1154" i="119"/>
  <c r="Z1154" i="119" s="1"/>
  <c r="Y1154" i="119" s="1"/>
  <c r="AB1224" i="119"/>
  <c r="AA1224" i="119" s="1"/>
  <c r="Z1224" i="119" s="1"/>
  <c r="AC1213" i="119"/>
  <c r="AB1213" i="119" s="1"/>
  <c r="AC1212" i="119"/>
  <c r="AB1144" i="119"/>
  <c r="AA1143" i="119" s="1"/>
  <c r="AA1148" i="119"/>
  <c r="Z1148" i="119" s="1"/>
  <c r="Y1148" i="119" s="1"/>
  <c r="X1148" i="119" s="1"/>
  <c r="AA1147" i="119"/>
  <c r="AA1153" i="119"/>
  <c r="AA1152" i="119"/>
  <c r="AB1164" i="119"/>
  <c r="AA1164" i="119" s="1"/>
  <c r="AB1163" i="119"/>
  <c r="AB1168" i="119"/>
  <c r="AB1167" i="119"/>
  <c r="AB1159" i="119"/>
  <c r="AA1159" i="119" s="1"/>
  <c r="Z1159" i="119" s="1"/>
  <c r="AB1158" i="119"/>
  <c r="H19" i="105"/>
  <c r="M18" i="105"/>
  <c r="AA1213" i="119" l="1"/>
  <c r="Y1159" i="119"/>
  <c r="Z1164" i="119"/>
  <c r="AB1215" i="119"/>
  <c r="AA1215" i="119" s="1"/>
  <c r="AA1216" i="119"/>
  <c r="Z1216" i="119" s="1"/>
  <c r="Y1216" i="119" s="1"/>
  <c r="X1216" i="119" s="1"/>
  <c r="D3578" i="132"/>
  <c r="G3579" i="132"/>
  <c r="D3761" i="132"/>
  <c r="G3762" i="132"/>
  <c r="C3936" i="132"/>
  <c r="T1222" i="130"/>
  <c r="S1222" i="130" s="1"/>
  <c r="R1222" i="130" s="1"/>
  <c r="T1221" i="130"/>
  <c r="U1214" i="130"/>
  <c r="U1213" i="130"/>
  <c r="T1150" i="130"/>
  <c r="S1150" i="130" s="1"/>
  <c r="R1150" i="130" s="1"/>
  <c r="Q1150" i="130" s="1"/>
  <c r="T1148" i="130"/>
  <c r="S1148" i="130" s="1"/>
  <c r="T1147" i="130"/>
  <c r="U1144" i="130"/>
  <c r="T1144" i="130" s="1"/>
  <c r="S1144" i="130" s="1"/>
  <c r="R1144" i="130" s="1"/>
  <c r="U1143" i="130"/>
  <c r="U1209" i="130"/>
  <c r="T1209" i="130" s="1"/>
  <c r="S1209" i="130" s="1"/>
  <c r="R1209" i="130" s="1"/>
  <c r="U1208" i="130"/>
  <c r="T1155" i="130"/>
  <c r="S1155" i="130" s="1"/>
  <c r="T1154" i="130"/>
  <c r="U1159" i="130"/>
  <c r="T1159" i="130" s="1"/>
  <c r="S1159" i="130" s="1"/>
  <c r="U1158" i="130"/>
  <c r="U1216" i="130"/>
  <c r="T1216" i="130" s="1"/>
  <c r="S1216" i="130" s="1"/>
  <c r="R1216" i="130" s="1"/>
  <c r="Q1216" i="130" s="1"/>
  <c r="P1216" i="130" s="1"/>
  <c r="U1215" i="130"/>
  <c r="AA1207" i="119"/>
  <c r="AB1232" i="119"/>
  <c r="AB1231" i="119"/>
  <c r="AA1208" i="119"/>
  <c r="Z1208" i="119" s="1"/>
  <c r="Z1153" i="119"/>
  <c r="Y1153" i="119" s="1"/>
  <c r="X1153" i="119" s="1"/>
  <c r="AB1222" i="119"/>
  <c r="AA1222" i="119" s="1"/>
  <c r="AB1221" i="119"/>
  <c r="AA1227" i="119"/>
  <c r="Z1227" i="119" s="1"/>
  <c r="Y1227" i="119" s="1"/>
  <c r="AA1226" i="119"/>
  <c r="AB1212" i="119"/>
  <c r="AA1212" i="119" s="1"/>
  <c r="Z1212" i="119" s="1"/>
  <c r="AB1211" i="119"/>
  <c r="AA1223" i="119"/>
  <c r="Z1223" i="119" s="1"/>
  <c r="Y1223" i="119" s="1"/>
  <c r="Z1215" i="119"/>
  <c r="AA1144" i="119"/>
  <c r="Z1144" i="119" s="1"/>
  <c r="Y1144" i="119" s="1"/>
  <c r="Z1152" i="119"/>
  <c r="Z1151" i="119"/>
  <c r="AA1158" i="119"/>
  <c r="Z1158" i="119" s="1"/>
  <c r="Y1158" i="119" s="1"/>
  <c r="X1158" i="119" s="1"/>
  <c r="AA1157" i="119"/>
  <c r="AA1167" i="119"/>
  <c r="AA1166" i="119"/>
  <c r="Z1147" i="119"/>
  <c r="Y1147" i="119" s="1"/>
  <c r="X1147" i="119" s="1"/>
  <c r="W1147" i="119" s="1"/>
  <c r="Z1146" i="119"/>
  <c r="AA1163" i="119"/>
  <c r="Z1163" i="119" s="1"/>
  <c r="AA1162" i="119"/>
  <c r="H20" i="105"/>
  <c r="M19" i="105"/>
  <c r="Y1163" i="119" l="1"/>
  <c r="AA1214" i="119"/>
  <c r="D3577" i="132"/>
  <c r="G3578" i="132"/>
  <c r="D3760" i="132"/>
  <c r="G3761" i="132"/>
  <c r="C3937" i="132"/>
  <c r="S1221" i="130"/>
  <c r="R1221" i="130" s="1"/>
  <c r="Q1221" i="130" s="1"/>
  <c r="S1220" i="130"/>
  <c r="T1213" i="130"/>
  <c r="T1212" i="130"/>
  <c r="S1149" i="130"/>
  <c r="R1149" i="130" s="1"/>
  <c r="Q1149" i="130" s="1"/>
  <c r="P1149" i="130" s="1"/>
  <c r="T1158" i="130"/>
  <c r="S1158" i="130" s="1"/>
  <c r="R1158" i="130" s="1"/>
  <c r="T1157" i="130"/>
  <c r="T1143" i="130"/>
  <c r="S1143" i="130" s="1"/>
  <c r="R1143" i="130" s="1"/>
  <c r="Q1143" i="130" s="1"/>
  <c r="S1147" i="130"/>
  <c r="R1147" i="130" s="1"/>
  <c r="S1146" i="130"/>
  <c r="T1215" i="130"/>
  <c r="S1215" i="130" s="1"/>
  <c r="R1215" i="130" s="1"/>
  <c r="Q1215" i="130" s="1"/>
  <c r="P1215" i="130" s="1"/>
  <c r="O1215" i="130" s="1"/>
  <c r="T1214" i="130"/>
  <c r="T1208" i="130"/>
  <c r="S1208" i="130" s="1"/>
  <c r="R1208" i="130" s="1"/>
  <c r="Q1208" i="130" s="1"/>
  <c r="T1207" i="130"/>
  <c r="S1154" i="130"/>
  <c r="R1154" i="130" s="1"/>
  <c r="S1153" i="130"/>
  <c r="AA1231" i="119"/>
  <c r="AA1230" i="119"/>
  <c r="Z1207" i="119"/>
  <c r="Y1207" i="119" s="1"/>
  <c r="Y1152" i="119"/>
  <c r="X1152" i="119" s="1"/>
  <c r="W1152" i="119" s="1"/>
  <c r="Z1226" i="119"/>
  <c r="Y1226" i="119" s="1"/>
  <c r="X1226" i="119" s="1"/>
  <c r="Z1225" i="119"/>
  <c r="AA1221" i="119"/>
  <c r="Z1221" i="119" s="1"/>
  <c r="AA1220" i="119"/>
  <c r="Y1215" i="119"/>
  <c r="X1215" i="119" s="1"/>
  <c r="W1215" i="119" s="1"/>
  <c r="Z1222" i="119"/>
  <c r="Y1222" i="119" s="1"/>
  <c r="X1222" i="119" s="1"/>
  <c r="AA1211" i="119"/>
  <c r="Z1211" i="119" s="1"/>
  <c r="Y1211" i="119" s="1"/>
  <c r="AA1210" i="119"/>
  <c r="Z1143" i="119"/>
  <c r="Y1143" i="119" s="1"/>
  <c r="X1143" i="119" s="1"/>
  <c r="Z1162" i="119"/>
  <c r="Y1162" i="119" s="1"/>
  <c r="Z1161" i="119"/>
  <c r="Z1157" i="119"/>
  <c r="Y1157" i="119" s="1"/>
  <c r="X1157" i="119" s="1"/>
  <c r="W1157" i="119" s="1"/>
  <c r="Z1156" i="119"/>
  <c r="Y1146" i="119"/>
  <c r="X1146" i="119" s="1"/>
  <c r="W1146" i="119" s="1"/>
  <c r="V1146" i="119" s="1"/>
  <c r="Y1145" i="119"/>
  <c r="Z1166" i="119"/>
  <c r="Z1165" i="119"/>
  <c r="Y1151" i="119"/>
  <c r="Y1150" i="119"/>
  <c r="H21" i="105"/>
  <c r="M20" i="105"/>
  <c r="N20" i="105" s="1"/>
  <c r="X1162" i="119" l="1"/>
  <c r="Z1214" i="119"/>
  <c r="Y1214" i="119" s="1"/>
  <c r="Z1213" i="119"/>
  <c r="X1151" i="119"/>
  <c r="W1151" i="119" s="1"/>
  <c r="V1151" i="119" s="1"/>
  <c r="D3576" i="132"/>
  <c r="G3577" i="132"/>
  <c r="D3759" i="132"/>
  <c r="G3760" i="132"/>
  <c r="C3938" i="132"/>
  <c r="R1220" i="130"/>
  <c r="Q1220" i="130" s="1"/>
  <c r="P1220" i="130" s="1"/>
  <c r="R1219" i="130"/>
  <c r="S1212" i="130"/>
  <c r="S1211" i="130"/>
  <c r="R1148" i="130"/>
  <c r="Q1148" i="130" s="1"/>
  <c r="P1148" i="130" s="1"/>
  <c r="O1148" i="130" s="1"/>
  <c r="R1146" i="130"/>
  <c r="Q1146" i="130" s="1"/>
  <c r="R1145" i="130"/>
  <c r="R1153" i="130"/>
  <c r="Q1153" i="130" s="1"/>
  <c r="R1152" i="130"/>
  <c r="S1207" i="130"/>
  <c r="R1207" i="130" s="1"/>
  <c r="Q1207" i="130" s="1"/>
  <c r="P1207" i="130" s="1"/>
  <c r="S1157" i="130"/>
  <c r="R1157" i="130" s="1"/>
  <c r="Q1157" i="130" s="1"/>
  <c r="S1156" i="130"/>
  <c r="S1214" i="130"/>
  <c r="R1214" i="130" s="1"/>
  <c r="Q1214" i="130" s="1"/>
  <c r="P1214" i="130" s="1"/>
  <c r="O1214" i="130" s="1"/>
  <c r="N1214" i="130" s="1"/>
  <c r="S1213" i="130"/>
  <c r="Z1230" i="119"/>
  <c r="Z1229" i="119"/>
  <c r="Y1225" i="119"/>
  <c r="X1225" i="119" s="1"/>
  <c r="W1225" i="119" s="1"/>
  <c r="Y1224" i="119"/>
  <c r="Z1220" i="119"/>
  <c r="Y1220" i="119" s="1"/>
  <c r="Z1219" i="119"/>
  <c r="Y1221" i="119"/>
  <c r="X1221" i="119" s="1"/>
  <c r="W1221" i="119" s="1"/>
  <c r="X1214" i="119"/>
  <c r="W1214" i="119" s="1"/>
  <c r="V1214" i="119" s="1"/>
  <c r="Z1210" i="119"/>
  <c r="Y1210" i="119" s="1"/>
  <c r="X1210" i="119" s="1"/>
  <c r="Z1209" i="119"/>
  <c r="X1145" i="119"/>
  <c r="W1145" i="119" s="1"/>
  <c r="V1145" i="119" s="1"/>
  <c r="U1145" i="119" s="1"/>
  <c r="X1144" i="119"/>
  <c r="Y1156" i="119"/>
  <c r="X1156" i="119" s="1"/>
  <c r="W1156" i="119" s="1"/>
  <c r="V1156" i="119" s="1"/>
  <c r="Y1155" i="119"/>
  <c r="Y1161" i="119"/>
  <c r="X1161" i="119" s="1"/>
  <c r="W1161" i="119" s="1"/>
  <c r="Y1160" i="119"/>
  <c r="X1150" i="119"/>
  <c r="W1150" i="119" s="1"/>
  <c r="V1150" i="119" s="1"/>
  <c r="U1150" i="119" s="1"/>
  <c r="X1149" i="119"/>
  <c r="Y1165" i="119"/>
  <c r="Y1164" i="119"/>
  <c r="H22" i="105"/>
  <c r="M21" i="105"/>
  <c r="Y1213" i="119" l="1"/>
  <c r="X1213" i="119" s="1"/>
  <c r="W1213" i="119" s="1"/>
  <c r="V1213" i="119" s="1"/>
  <c r="U1213" i="119" s="1"/>
  <c r="Y1212" i="119"/>
  <c r="D3575" i="132"/>
  <c r="G3576" i="132"/>
  <c r="G3759" i="132"/>
  <c r="C3939" i="132"/>
  <c r="Q1219" i="130"/>
  <c r="P1219" i="130" s="1"/>
  <c r="O1219" i="130" s="1"/>
  <c r="Q1218" i="130"/>
  <c r="R1211" i="130"/>
  <c r="R1210" i="130"/>
  <c r="Q1147" i="130"/>
  <c r="P1147" i="130" s="1"/>
  <c r="O1147" i="130" s="1"/>
  <c r="N1147" i="130" s="1"/>
  <c r="R1213" i="130"/>
  <c r="Q1213" i="130" s="1"/>
  <c r="P1213" i="130" s="1"/>
  <c r="O1213" i="130" s="1"/>
  <c r="N1213" i="130" s="1"/>
  <c r="M1213" i="130" s="1"/>
  <c r="R1212" i="130"/>
  <c r="Q1152" i="130"/>
  <c r="P1152" i="130" s="1"/>
  <c r="Q1151" i="130"/>
  <c r="Q1145" i="130"/>
  <c r="P1145" i="130" s="1"/>
  <c r="Q1144" i="130"/>
  <c r="R1156" i="130"/>
  <c r="Q1156" i="130" s="1"/>
  <c r="P1156" i="130" s="1"/>
  <c r="R1155" i="130"/>
  <c r="Y1229" i="119"/>
  <c r="Y1228" i="119"/>
  <c r="X1224" i="119"/>
  <c r="W1224" i="119" s="1"/>
  <c r="V1224" i="119" s="1"/>
  <c r="X1223" i="119"/>
  <c r="Y1219" i="119"/>
  <c r="X1219" i="119" s="1"/>
  <c r="Y1218" i="119"/>
  <c r="Y1209" i="119"/>
  <c r="X1209" i="119" s="1"/>
  <c r="W1209" i="119" s="1"/>
  <c r="Y1208" i="119"/>
  <c r="X1220" i="119"/>
  <c r="W1220" i="119" s="1"/>
  <c r="V1220" i="119" s="1"/>
  <c r="X1160" i="119"/>
  <c r="W1160" i="119" s="1"/>
  <c r="V1160" i="119" s="1"/>
  <c r="X1159" i="119"/>
  <c r="X1164" i="119"/>
  <c r="X1163" i="119"/>
  <c r="W1149" i="119"/>
  <c r="V1149" i="119" s="1"/>
  <c r="U1149" i="119" s="1"/>
  <c r="T1149" i="119" s="1"/>
  <c r="W1148" i="119"/>
  <c r="W1144" i="119"/>
  <c r="V1144" i="119" s="1"/>
  <c r="U1144" i="119" s="1"/>
  <c r="T1144" i="119" s="1"/>
  <c r="W1143" i="119"/>
  <c r="X1155" i="119"/>
  <c r="W1155" i="119" s="1"/>
  <c r="V1155" i="119" s="1"/>
  <c r="U1155" i="119" s="1"/>
  <c r="X1154" i="119"/>
  <c r="H23" i="105"/>
  <c r="M22" i="105"/>
  <c r="X1212" i="119" l="1"/>
  <c r="W1212" i="119" s="1"/>
  <c r="V1212" i="119" s="1"/>
  <c r="U1212" i="119" s="1"/>
  <c r="T1212" i="119" s="1"/>
  <c r="X1211" i="119"/>
  <c r="D3574" i="132"/>
  <c r="G3575" i="132"/>
  <c r="C3940" i="132"/>
  <c r="P1218" i="130"/>
  <c r="O1218" i="130" s="1"/>
  <c r="N1218" i="130" s="1"/>
  <c r="P1217" i="130"/>
  <c r="Q1210" i="130"/>
  <c r="Q1209" i="130"/>
  <c r="P1146" i="130"/>
  <c r="O1146" i="130" s="1"/>
  <c r="N1146" i="130" s="1"/>
  <c r="M1146" i="130" s="1"/>
  <c r="P1151" i="130"/>
  <c r="O1151" i="130" s="1"/>
  <c r="P1150" i="130"/>
  <c r="P1144" i="130"/>
  <c r="O1144" i="130" s="1"/>
  <c r="P1143" i="130"/>
  <c r="Q1155" i="130"/>
  <c r="P1155" i="130" s="1"/>
  <c r="O1155" i="130" s="1"/>
  <c r="Q1154" i="130"/>
  <c r="Q1212" i="130"/>
  <c r="P1212" i="130" s="1"/>
  <c r="O1212" i="130" s="1"/>
  <c r="N1212" i="130" s="1"/>
  <c r="M1212" i="130" s="1"/>
  <c r="L1212" i="130" s="1"/>
  <c r="Q1211" i="130"/>
  <c r="X1228" i="119"/>
  <c r="X1227" i="119"/>
  <c r="X1218" i="119"/>
  <c r="W1218" i="119" s="1"/>
  <c r="X1217" i="119"/>
  <c r="W1223" i="119"/>
  <c r="V1223" i="119" s="1"/>
  <c r="U1223" i="119" s="1"/>
  <c r="W1222" i="119"/>
  <c r="W1219" i="119"/>
  <c r="V1219" i="119" s="1"/>
  <c r="U1219" i="119" s="1"/>
  <c r="X1208" i="119"/>
  <c r="W1208" i="119" s="1"/>
  <c r="V1208" i="119" s="1"/>
  <c r="X1207" i="119"/>
  <c r="W1154" i="119"/>
  <c r="V1154" i="119" s="1"/>
  <c r="U1154" i="119" s="1"/>
  <c r="T1154" i="119" s="1"/>
  <c r="W1153" i="119"/>
  <c r="W1159" i="119"/>
  <c r="V1159" i="119" s="1"/>
  <c r="U1159" i="119" s="1"/>
  <c r="W1158" i="119"/>
  <c r="V1148" i="119"/>
  <c r="U1148" i="119" s="1"/>
  <c r="T1148" i="119" s="1"/>
  <c r="S1148" i="119" s="1"/>
  <c r="V1147" i="119"/>
  <c r="W1163" i="119"/>
  <c r="W1162" i="119"/>
  <c r="V1143" i="119"/>
  <c r="U1143" i="119" s="1"/>
  <c r="T1143" i="119" s="1"/>
  <c r="S1143" i="119" s="1"/>
  <c r="H24" i="105"/>
  <c r="M23" i="105"/>
  <c r="W1211" i="119" l="1"/>
  <c r="V1211" i="119" s="1"/>
  <c r="W1210" i="119"/>
  <c r="D3573" i="132"/>
  <c r="G3574" i="132"/>
  <c r="C3941" i="132"/>
  <c r="O1143" i="130"/>
  <c r="N1143" i="130" s="1"/>
  <c r="O1217" i="130"/>
  <c r="N1217" i="130" s="1"/>
  <c r="M1217" i="130" s="1"/>
  <c r="O1216" i="130"/>
  <c r="P1209" i="130"/>
  <c r="P1208" i="130"/>
  <c r="O1145" i="130"/>
  <c r="N1145" i="130" s="1"/>
  <c r="M1145" i="130" s="1"/>
  <c r="L1145" i="130" s="1"/>
  <c r="P1154" i="130"/>
  <c r="O1154" i="130" s="1"/>
  <c r="N1154" i="130" s="1"/>
  <c r="P1153" i="130"/>
  <c r="O1150" i="130"/>
  <c r="N1150" i="130" s="1"/>
  <c r="O1149" i="130"/>
  <c r="P1211" i="130"/>
  <c r="O1211" i="130" s="1"/>
  <c r="N1211" i="130" s="1"/>
  <c r="M1211" i="130" s="1"/>
  <c r="L1211" i="130" s="1"/>
  <c r="K1211" i="130" s="1"/>
  <c r="P1210" i="130"/>
  <c r="W1227" i="119"/>
  <c r="W1226" i="119"/>
  <c r="W1207" i="119"/>
  <c r="V1207" i="119" s="1"/>
  <c r="U1207" i="119" s="1"/>
  <c r="V1222" i="119"/>
  <c r="U1222" i="119" s="1"/>
  <c r="T1222" i="119" s="1"/>
  <c r="V1221" i="119"/>
  <c r="W1217" i="119"/>
  <c r="V1217" i="119" s="1"/>
  <c r="W1216" i="119"/>
  <c r="V1218" i="119"/>
  <c r="U1218" i="119" s="1"/>
  <c r="T1218" i="119" s="1"/>
  <c r="U1211" i="119"/>
  <c r="T1211" i="119" s="1"/>
  <c r="S1211" i="119" s="1"/>
  <c r="V1158" i="119"/>
  <c r="U1158" i="119" s="1"/>
  <c r="T1158" i="119" s="1"/>
  <c r="V1157" i="119"/>
  <c r="V1153" i="119"/>
  <c r="U1153" i="119" s="1"/>
  <c r="T1153" i="119" s="1"/>
  <c r="S1153" i="119" s="1"/>
  <c r="V1152" i="119"/>
  <c r="V1162" i="119"/>
  <c r="V1161" i="119"/>
  <c r="U1147" i="119"/>
  <c r="T1147" i="119" s="1"/>
  <c r="S1147" i="119" s="1"/>
  <c r="R1147" i="119" s="1"/>
  <c r="U1146" i="119"/>
  <c r="H25" i="105"/>
  <c r="M24" i="105"/>
  <c r="N24" i="105" s="1"/>
  <c r="V1210" i="119" l="1"/>
  <c r="U1210" i="119" s="1"/>
  <c r="V1209" i="119"/>
  <c r="D3572" i="132"/>
  <c r="G3573" i="132"/>
  <c r="C3942" i="132"/>
  <c r="D3941" i="132"/>
  <c r="D3940" i="132" s="1"/>
  <c r="D3939" i="132" s="1"/>
  <c r="N1216" i="130"/>
  <c r="M1216" i="130" s="1"/>
  <c r="L1216" i="130" s="1"/>
  <c r="N1215" i="130"/>
  <c r="O1208" i="130"/>
  <c r="O1207" i="130"/>
  <c r="N1144" i="130"/>
  <c r="N1149" i="130"/>
  <c r="M1149" i="130" s="1"/>
  <c r="N1148" i="130"/>
  <c r="O1153" i="130"/>
  <c r="N1153" i="130" s="1"/>
  <c r="M1153" i="130" s="1"/>
  <c r="O1152" i="130"/>
  <c r="O1210" i="130"/>
  <c r="N1210" i="130" s="1"/>
  <c r="M1210" i="130" s="1"/>
  <c r="L1210" i="130" s="1"/>
  <c r="K1210" i="130" s="1"/>
  <c r="J1210" i="130" s="1"/>
  <c r="O1209" i="130"/>
  <c r="V1226" i="119"/>
  <c r="V1225" i="119"/>
  <c r="V1216" i="119"/>
  <c r="U1216" i="119" s="1"/>
  <c r="V1215" i="119"/>
  <c r="U1221" i="119"/>
  <c r="T1221" i="119" s="1"/>
  <c r="S1221" i="119" s="1"/>
  <c r="U1220" i="119"/>
  <c r="T1210" i="119"/>
  <c r="S1210" i="119" s="1"/>
  <c r="R1210" i="119" s="1"/>
  <c r="U1217" i="119"/>
  <c r="T1217" i="119" s="1"/>
  <c r="S1217" i="119" s="1"/>
  <c r="U1161" i="119"/>
  <c r="U1160" i="119"/>
  <c r="U1152" i="119"/>
  <c r="T1152" i="119" s="1"/>
  <c r="S1152" i="119" s="1"/>
  <c r="R1152" i="119" s="1"/>
  <c r="U1151" i="119"/>
  <c r="T1146" i="119"/>
  <c r="S1146" i="119" s="1"/>
  <c r="R1146" i="119" s="1"/>
  <c r="Q1146" i="119" s="1"/>
  <c r="T1145" i="119"/>
  <c r="U1157" i="119"/>
  <c r="T1157" i="119" s="1"/>
  <c r="S1157" i="119" s="1"/>
  <c r="U1156" i="119"/>
  <c r="H26" i="105"/>
  <c r="M25" i="105"/>
  <c r="U1209" i="119" l="1"/>
  <c r="T1209" i="119" s="1"/>
  <c r="U1208" i="119"/>
  <c r="D3571" i="132"/>
  <c r="G3572" i="132"/>
  <c r="G3940" i="132"/>
  <c r="D3938" i="132"/>
  <c r="G3939" i="132"/>
  <c r="G3941" i="132"/>
  <c r="C3943" i="132"/>
  <c r="M1215" i="130"/>
  <c r="L1215" i="130" s="1"/>
  <c r="K1215" i="130" s="1"/>
  <c r="M1214" i="130"/>
  <c r="N1207" i="130"/>
  <c r="M1144" i="130"/>
  <c r="L1144" i="130" s="1"/>
  <c r="K1144" i="130" s="1"/>
  <c r="M1143" i="130"/>
  <c r="N1209" i="130"/>
  <c r="M1209" i="130" s="1"/>
  <c r="L1209" i="130" s="1"/>
  <c r="K1209" i="130" s="1"/>
  <c r="J1209" i="130" s="1"/>
  <c r="I1209" i="130" s="1"/>
  <c r="N1208" i="130"/>
  <c r="M1148" i="130"/>
  <c r="L1148" i="130" s="1"/>
  <c r="M1147" i="130"/>
  <c r="N1152" i="130"/>
  <c r="M1152" i="130" s="1"/>
  <c r="L1152" i="130" s="1"/>
  <c r="N1151" i="130"/>
  <c r="U1225" i="119"/>
  <c r="U1224" i="119"/>
  <c r="T1220" i="119"/>
  <c r="S1220" i="119" s="1"/>
  <c r="R1220" i="119" s="1"/>
  <c r="T1219" i="119"/>
  <c r="U1215" i="119"/>
  <c r="T1215" i="119" s="1"/>
  <c r="U1214" i="119"/>
  <c r="T1216" i="119"/>
  <c r="S1216" i="119" s="1"/>
  <c r="R1216" i="119" s="1"/>
  <c r="S1209" i="119"/>
  <c r="R1209" i="119" s="1"/>
  <c r="Q1209" i="119" s="1"/>
  <c r="S1145" i="119"/>
  <c r="R1145" i="119" s="1"/>
  <c r="Q1145" i="119" s="1"/>
  <c r="P1145" i="119" s="1"/>
  <c r="S1144" i="119"/>
  <c r="T1151" i="119"/>
  <c r="S1151" i="119" s="1"/>
  <c r="R1151" i="119" s="1"/>
  <c r="Q1151" i="119" s="1"/>
  <c r="T1150" i="119"/>
  <c r="T1160" i="119"/>
  <c r="T1159" i="119"/>
  <c r="T1156" i="119"/>
  <c r="S1156" i="119" s="1"/>
  <c r="R1156" i="119" s="1"/>
  <c r="T1155" i="119"/>
  <c r="H27" i="105"/>
  <c r="M26" i="105"/>
  <c r="T1208" i="119" l="1"/>
  <c r="S1208" i="119" s="1"/>
  <c r="T1207" i="119"/>
  <c r="S1207" i="119" s="1"/>
  <c r="D3570" i="132"/>
  <c r="G3571" i="132"/>
  <c r="D3937" i="132"/>
  <c r="G3938" i="132"/>
  <c r="C3944" i="132"/>
  <c r="L1143" i="130"/>
  <c r="K1143" i="130" s="1"/>
  <c r="J1143" i="130" s="1"/>
  <c r="L1214" i="130"/>
  <c r="K1214" i="130" s="1"/>
  <c r="J1214" i="130" s="1"/>
  <c r="L1213" i="130"/>
  <c r="M1151" i="130"/>
  <c r="L1151" i="130" s="1"/>
  <c r="K1151" i="130" s="1"/>
  <c r="M1150" i="130"/>
  <c r="L1147" i="130"/>
  <c r="K1147" i="130" s="1"/>
  <c r="L1146" i="130"/>
  <c r="M1208" i="130"/>
  <c r="L1208" i="130" s="1"/>
  <c r="K1208" i="130" s="1"/>
  <c r="J1208" i="130" s="1"/>
  <c r="I1208" i="130" s="1"/>
  <c r="H1208" i="130" s="1"/>
  <c r="M1207" i="130"/>
  <c r="T1224" i="119"/>
  <c r="T1223" i="119"/>
  <c r="T1214" i="119"/>
  <c r="S1214" i="119" s="1"/>
  <c r="T1213" i="119"/>
  <c r="S1219" i="119"/>
  <c r="R1219" i="119" s="1"/>
  <c r="Q1219" i="119" s="1"/>
  <c r="S1218" i="119"/>
  <c r="R1208" i="119"/>
  <c r="Q1208" i="119" s="1"/>
  <c r="P1208" i="119" s="1"/>
  <c r="R1207" i="119"/>
  <c r="S1215" i="119"/>
  <c r="R1215" i="119" s="1"/>
  <c r="Q1215" i="119" s="1"/>
  <c r="S1159" i="119"/>
  <c r="S1158" i="119"/>
  <c r="S1150" i="119"/>
  <c r="R1150" i="119" s="1"/>
  <c r="Q1150" i="119" s="1"/>
  <c r="P1150" i="119" s="1"/>
  <c r="S1149" i="119"/>
  <c r="R1144" i="119"/>
  <c r="Q1144" i="119" s="1"/>
  <c r="P1144" i="119" s="1"/>
  <c r="O1144" i="119" s="1"/>
  <c r="R1143" i="119"/>
  <c r="S1155" i="119"/>
  <c r="R1155" i="119" s="1"/>
  <c r="Q1155" i="119" s="1"/>
  <c r="S1154" i="119"/>
  <c r="H28" i="105"/>
  <c r="M27" i="105"/>
  <c r="D3569" i="132" l="1"/>
  <c r="G3570" i="132"/>
  <c r="D3936" i="132"/>
  <c r="G3937" i="132"/>
  <c r="C3945" i="132"/>
  <c r="K1213" i="130"/>
  <c r="J1213" i="130" s="1"/>
  <c r="I1213" i="130" s="1"/>
  <c r="K1212" i="130"/>
  <c r="L1207" i="130"/>
  <c r="K1207" i="130" s="1"/>
  <c r="J1207" i="130" s="1"/>
  <c r="I1207" i="130" s="1"/>
  <c r="H1207" i="130" s="1"/>
  <c r="G1207" i="130" s="1"/>
  <c r="K1146" i="130"/>
  <c r="J1146" i="130" s="1"/>
  <c r="K1145" i="130"/>
  <c r="L1150" i="130"/>
  <c r="K1150" i="130" s="1"/>
  <c r="J1150" i="130" s="1"/>
  <c r="L1149" i="130"/>
  <c r="S1223" i="119"/>
  <c r="S1222" i="119"/>
  <c r="Q1207" i="119"/>
  <c r="P1207" i="119" s="1"/>
  <c r="O1207" i="119" s="1"/>
  <c r="R1218" i="119"/>
  <c r="Q1218" i="119" s="1"/>
  <c r="P1218" i="119" s="1"/>
  <c r="R1217" i="119"/>
  <c r="S1213" i="119"/>
  <c r="R1213" i="119" s="1"/>
  <c r="S1212" i="119"/>
  <c r="R1214" i="119"/>
  <c r="Q1214" i="119" s="1"/>
  <c r="P1214" i="119" s="1"/>
  <c r="Q1143" i="119"/>
  <c r="P1143" i="119" s="1"/>
  <c r="O1143" i="119" s="1"/>
  <c r="N1143" i="119" s="1"/>
  <c r="R1149" i="119"/>
  <c r="Q1149" i="119" s="1"/>
  <c r="P1149" i="119" s="1"/>
  <c r="O1149" i="119" s="1"/>
  <c r="R1148" i="119"/>
  <c r="R1158" i="119"/>
  <c r="R1157" i="119"/>
  <c r="R1154" i="119"/>
  <c r="Q1154" i="119" s="1"/>
  <c r="P1154" i="119" s="1"/>
  <c r="R1153" i="119"/>
  <c r="H29" i="105"/>
  <c r="M28" i="105"/>
  <c r="N28" i="105" s="1"/>
  <c r="D3568" i="132" l="1"/>
  <c r="G3569" i="132"/>
  <c r="D3935" i="132"/>
  <c r="G3936" i="132"/>
  <c r="C3946" i="132"/>
  <c r="J1212" i="130"/>
  <c r="I1212" i="130" s="1"/>
  <c r="H1212" i="130" s="1"/>
  <c r="J1211" i="130"/>
  <c r="K1149" i="130"/>
  <c r="J1149" i="130" s="1"/>
  <c r="I1149" i="130" s="1"/>
  <c r="K1148" i="130"/>
  <c r="J1145" i="130"/>
  <c r="I1145" i="130" s="1"/>
  <c r="J1144" i="130"/>
  <c r="R1222" i="119"/>
  <c r="R1221" i="119"/>
  <c r="Q1217" i="119"/>
  <c r="P1217" i="119" s="1"/>
  <c r="O1217" i="119" s="1"/>
  <c r="Q1216" i="119"/>
  <c r="R1212" i="119"/>
  <c r="Q1212" i="119" s="1"/>
  <c r="R1211" i="119"/>
  <c r="Q1213" i="119"/>
  <c r="P1213" i="119" s="1"/>
  <c r="O1213" i="119" s="1"/>
  <c r="Q1148" i="119"/>
  <c r="P1148" i="119" s="1"/>
  <c r="O1148" i="119" s="1"/>
  <c r="N1148" i="119" s="1"/>
  <c r="Q1147" i="119"/>
  <c r="Q1157" i="119"/>
  <c r="Q1156" i="119"/>
  <c r="Q1153" i="119"/>
  <c r="P1153" i="119" s="1"/>
  <c r="O1153" i="119" s="1"/>
  <c r="Q1152" i="119"/>
  <c r="H30" i="105"/>
  <c r="M29" i="105"/>
  <c r="D3567" i="132" l="1"/>
  <c r="G3568" i="132"/>
  <c r="D3934" i="132"/>
  <c r="G3935" i="132"/>
  <c r="C3947" i="132"/>
  <c r="I1211" i="130"/>
  <c r="H1211" i="130" s="1"/>
  <c r="G1211" i="130" s="1"/>
  <c r="I1210" i="130"/>
  <c r="I1144" i="130"/>
  <c r="H1144" i="130" s="1"/>
  <c r="I1143" i="130"/>
  <c r="J1148" i="130"/>
  <c r="I1148" i="130" s="1"/>
  <c r="H1148" i="130" s="1"/>
  <c r="J1147" i="130"/>
  <c r="Q1221" i="119"/>
  <c r="Q1220" i="119"/>
  <c r="Q1211" i="119"/>
  <c r="P1211" i="119" s="1"/>
  <c r="Q1210" i="119"/>
  <c r="P1216" i="119"/>
  <c r="O1216" i="119" s="1"/>
  <c r="N1216" i="119" s="1"/>
  <c r="P1215" i="119"/>
  <c r="P1212" i="119"/>
  <c r="O1212" i="119" s="1"/>
  <c r="N1212" i="119" s="1"/>
  <c r="P1152" i="119"/>
  <c r="O1152" i="119" s="1"/>
  <c r="N1152" i="119" s="1"/>
  <c r="P1151" i="119"/>
  <c r="P1147" i="119"/>
  <c r="O1147" i="119" s="1"/>
  <c r="N1147" i="119" s="1"/>
  <c r="M1147" i="119" s="1"/>
  <c r="P1146" i="119"/>
  <c r="P1156" i="119"/>
  <c r="P1155" i="119"/>
  <c r="H31" i="105"/>
  <c r="M30" i="105"/>
  <c r="H1143" i="130" l="1"/>
  <c r="D3566" i="132"/>
  <c r="G3567" i="132"/>
  <c r="D3933" i="132"/>
  <c r="G3934" i="132"/>
  <c r="C3948" i="132"/>
  <c r="H1210" i="130"/>
  <c r="G1210" i="130" s="1"/>
  <c r="F1210" i="130" s="1"/>
  <c r="H1209" i="130"/>
  <c r="G1143" i="130"/>
  <c r="I1147" i="130"/>
  <c r="H1147" i="130" s="1"/>
  <c r="G1147" i="130" s="1"/>
  <c r="I1146" i="130"/>
  <c r="P1220" i="119"/>
  <c r="P1219" i="119"/>
  <c r="O1215" i="119"/>
  <c r="N1215" i="119" s="1"/>
  <c r="M1215" i="119" s="1"/>
  <c r="O1214" i="119"/>
  <c r="P1210" i="119"/>
  <c r="O1210" i="119" s="1"/>
  <c r="P1209" i="119"/>
  <c r="O1211" i="119"/>
  <c r="N1211" i="119" s="1"/>
  <c r="M1211" i="119" s="1"/>
  <c r="O1146" i="119"/>
  <c r="N1146" i="119" s="1"/>
  <c r="M1146" i="119" s="1"/>
  <c r="L1146" i="119" s="1"/>
  <c r="O1145" i="119"/>
  <c r="O1151" i="119"/>
  <c r="N1151" i="119" s="1"/>
  <c r="M1151" i="119" s="1"/>
  <c r="O1150" i="119"/>
  <c r="O1155" i="119"/>
  <c r="O1154" i="119"/>
  <c r="H32" i="105"/>
  <c r="M31" i="105"/>
  <c r="G3566" i="132" l="1"/>
  <c r="D3565" i="132"/>
  <c r="D3932" i="132"/>
  <c r="G3933" i="132"/>
  <c r="C3949" i="132"/>
  <c r="G1209" i="130"/>
  <c r="F1209" i="130" s="1"/>
  <c r="E1209" i="130" s="1"/>
  <c r="G1208" i="130"/>
  <c r="H1146" i="130"/>
  <c r="G1146" i="130" s="1"/>
  <c r="F1146" i="130" s="1"/>
  <c r="H1145" i="130"/>
  <c r="O1219" i="119"/>
  <c r="O1218" i="119"/>
  <c r="O1209" i="119"/>
  <c r="N1209" i="119" s="1"/>
  <c r="O1208" i="119"/>
  <c r="N1214" i="119"/>
  <c r="M1214" i="119" s="1"/>
  <c r="L1214" i="119" s="1"/>
  <c r="N1213" i="119"/>
  <c r="N1210" i="119"/>
  <c r="M1210" i="119" s="1"/>
  <c r="L1210" i="119" s="1"/>
  <c r="N1154" i="119"/>
  <c r="N1153" i="119"/>
  <c r="N1150" i="119"/>
  <c r="M1150" i="119" s="1"/>
  <c r="L1150" i="119" s="1"/>
  <c r="N1149" i="119"/>
  <c r="N1145" i="119"/>
  <c r="M1145" i="119" s="1"/>
  <c r="L1145" i="119" s="1"/>
  <c r="K1145" i="119" s="1"/>
  <c r="N1144" i="119"/>
  <c r="H33" i="105"/>
  <c r="M32" i="105"/>
  <c r="N32" i="105" s="1"/>
  <c r="D3564" i="132" l="1"/>
  <c r="G3565" i="132"/>
  <c r="D3931" i="132"/>
  <c r="G3932" i="132"/>
  <c r="C3950" i="132"/>
  <c r="F1208" i="130"/>
  <c r="E1208" i="130" s="1"/>
  <c r="D1208" i="130" s="1"/>
  <c r="F1207" i="130"/>
  <c r="G1145" i="130"/>
  <c r="F1145" i="130" s="1"/>
  <c r="E1145" i="130" s="1"/>
  <c r="G1144" i="130"/>
  <c r="N1218" i="119"/>
  <c r="N1217" i="119"/>
  <c r="M1213" i="119"/>
  <c r="L1213" i="119" s="1"/>
  <c r="K1213" i="119" s="1"/>
  <c r="M1212" i="119"/>
  <c r="N1208" i="119"/>
  <c r="M1208" i="119" s="1"/>
  <c r="N1207" i="119"/>
  <c r="M1209" i="119"/>
  <c r="L1209" i="119" s="1"/>
  <c r="K1209" i="119" s="1"/>
  <c r="M1149" i="119"/>
  <c r="L1149" i="119" s="1"/>
  <c r="K1149" i="119" s="1"/>
  <c r="M1148" i="119"/>
  <c r="M1144" i="119"/>
  <c r="L1144" i="119" s="1"/>
  <c r="K1144" i="119" s="1"/>
  <c r="J1144" i="119" s="1"/>
  <c r="M1143" i="119"/>
  <c r="M1153" i="119"/>
  <c r="M1152" i="119"/>
  <c r="H34" i="105"/>
  <c r="M33" i="105"/>
  <c r="E1207" i="130" l="1"/>
  <c r="D1207" i="130" s="1"/>
  <c r="G3564" i="132"/>
  <c r="D3563" i="132"/>
  <c r="D3930" i="132"/>
  <c r="G3931" i="132"/>
  <c r="C3951" i="132"/>
  <c r="F1144" i="130"/>
  <c r="E1144" i="130" s="1"/>
  <c r="D1144" i="130" s="1"/>
  <c r="F1143" i="130"/>
  <c r="M1207" i="119"/>
  <c r="M1217" i="119"/>
  <c r="M1216" i="119"/>
  <c r="L1212" i="119"/>
  <c r="K1212" i="119" s="1"/>
  <c r="J1212" i="119" s="1"/>
  <c r="L1211" i="119"/>
  <c r="L1208" i="119"/>
  <c r="K1208" i="119" s="1"/>
  <c r="J1208" i="119" s="1"/>
  <c r="L1207" i="119"/>
  <c r="L1143" i="119"/>
  <c r="K1143" i="119" s="1"/>
  <c r="J1143" i="119" s="1"/>
  <c r="I1143" i="119" s="1"/>
  <c r="L1152" i="119"/>
  <c r="L1151" i="119"/>
  <c r="L1148" i="119"/>
  <c r="K1148" i="119" s="1"/>
  <c r="J1148" i="119" s="1"/>
  <c r="L1147" i="119"/>
  <c r="H35" i="105"/>
  <c r="M34" i="105"/>
  <c r="E1143" i="130" l="1"/>
  <c r="D1143" i="130" s="1"/>
  <c r="D3562" i="132"/>
  <c r="G3563" i="132"/>
  <c r="D3929" i="132"/>
  <c r="G3930" i="132"/>
  <c r="C3952" i="132"/>
  <c r="L1216" i="119"/>
  <c r="L1215" i="119"/>
  <c r="K1207" i="119"/>
  <c r="J1207" i="119" s="1"/>
  <c r="I1207" i="119" s="1"/>
  <c r="K1211" i="119"/>
  <c r="J1211" i="119" s="1"/>
  <c r="I1211" i="119" s="1"/>
  <c r="K1210" i="119"/>
  <c r="K1147" i="119"/>
  <c r="J1147" i="119" s="1"/>
  <c r="I1147" i="119" s="1"/>
  <c r="K1146" i="119"/>
  <c r="K1151" i="119"/>
  <c r="K1150" i="119"/>
  <c r="H36" i="105"/>
  <c r="M35" i="105"/>
  <c r="G3562" i="132" l="1"/>
  <c r="D3561" i="132"/>
  <c r="D3928" i="132"/>
  <c r="G3929" i="132"/>
  <c r="C3953" i="132"/>
  <c r="K1215" i="119"/>
  <c r="K1214" i="119"/>
  <c r="J1210" i="119"/>
  <c r="I1210" i="119" s="1"/>
  <c r="H1210" i="119" s="1"/>
  <c r="J1209" i="119"/>
  <c r="J1146" i="119"/>
  <c r="I1146" i="119" s="1"/>
  <c r="H1146" i="119" s="1"/>
  <c r="J1145" i="119"/>
  <c r="J1150" i="119"/>
  <c r="J1149" i="119"/>
  <c r="H37" i="105"/>
  <c r="M36" i="105"/>
  <c r="N36" i="105" s="1"/>
  <c r="D3560" i="132" l="1"/>
  <c r="G3561" i="132"/>
  <c r="D3927" i="132"/>
  <c r="G3928" i="132"/>
  <c r="C3954" i="132"/>
  <c r="J1214" i="119"/>
  <c r="J1213" i="119"/>
  <c r="I1209" i="119"/>
  <c r="H1209" i="119" s="1"/>
  <c r="G1209" i="119" s="1"/>
  <c r="I1208" i="119"/>
  <c r="I1145" i="119"/>
  <c r="H1145" i="119" s="1"/>
  <c r="G1145" i="119" s="1"/>
  <c r="I1144" i="119"/>
  <c r="I1149" i="119"/>
  <c r="I1148" i="119"/>
  <c r="H38" i="105"/>
  <c r="M37" i="105"/>
  <c r="G3560" i="132" l="1"/>
  <c r="D3559" i="132"/>
  <c r="D3926" i="132"/>
  <c r="G3927" i="132"/>
  <c r="C3955" i="132"/>
  <c r="I1213" i="119"/>
  <c r="I1212" i="119"/>
  <c r="H1208" i="119"/>
  <c r="G1208" i="119" s="1"/>
  <c r="F1208" i="119" s="1"/>
  <c r="H1207" i="119"/>
  <c r="H1144" i="119"/>
  <c r="H1143" i="119"/>
  <c r="H1148" i="119"/>
  <c r="H1147" i="119"/>
  <c r="H39" i="105"/>
  <c r="M38" i="105"/>
  <c r="G3559" i="132" l="1"/>
  <c r="D3558" i="132"/>
  <c r="D3925" i="132"/>
  <c r="G3926" i="132"/>
  <c r="C3956" i="132"/>
  <c r="H1212" i="119"/>
  <c r="H1211" i="119"/>
  <c r="G1207" i="119"/>
  <c r="F1207" i="119" s="1"/>
  <c r="E1207" i="119" s="1"/>
  <c r="G1147" i="119"/>
  <c r="G1146" i="119"/>
  <c r="G1143" i="119"/>
  <c r="G1144" i="119"/>
  <c r="F1144" i="119" s="1"/>
  <c r="H40" i="105"/>
  <c r="M39" i="105"/>
  <c r="D3557" i="132" l="1"/>
  <c r="G3558" i="132"/>
  <c r="D3924" i="132"/>
  <c r="G3925" i="132"/>
  <c r="C3957" i="132"/>
  <c r="G1211" i="119"/>
  <c r="G1210" i="119"/>
  <c r="F1143" i="119"/>
  <c r="E1143" i="119" s="1"/>
  <c r="F1146" i="119"/>
  <c r="F1145" i="119"/>
  <c r="H41" i="105"/>
  <c r="M40" i="105"/>
  <c r="N40" i="105" s="1"/>
  <c r="G3557" i="132" l="1"/>
  <c r="D3556" i="132"/>
  <c r="D3923" i="132"/>
  <c r="G3924" i="132"/>
  <c r="C3958" i="132"/>
  <c r="F1210" i="119"/>
  <c r="F1209" i="119"/>
  <c r="E1145" i="119"/>
  <c r="E1144" i="119"/>
  <c r="H42" i="105"/>
  <c r="M41" i="105"/>
  <c r="G3556" i="132" l="1"/>
  <c r="D3555" i="132"/>
  <c r="D3922" i="132"/>
  <c r="G3923" i="132"/>
  <c r="C3959" i="132"/>
  <c r="E1209" i="119"/>
  <c r="E1208" i="119"/>
  <c r="D1144" i="119"/>
  <c r="D1143" i="119"/>
  <c r="H43" i="105"/>
  <c r="M42" i="105"/>
  <c r="D3554" i="132" l="1"/>
  <c r="G3555" i="132"/>
  <c r="D3921" i="132"/>
  <c r="G3922" i="132"/>
  <c r="C3960" i="132"/>
  <c r="D1208" i="119"/>
  <c r="D1207" i="119"/>
  <c r="H44" i="105"/>
  <c r="M44" i="105" s="1"/>
  <c r="M43" i="105"/>
  <c r="G3554" i="132" l="1"/>
  <c r="D3553" i="132"/>
  <c r="D3920" i="132"/>
  <c r="G3921" i="132"/>
  <c r="C3961" i="132"/>
  <c r="N44" i="105"/>
  <c r="C3753" i="99"/>
  <c r="C5773" i="99"/>
  <c r="C5774" i="99" s="1"/>
  <c r="C5775" i="99" s="1"/>
  <c r="C5776" i="99" s="1"/>
  <c r="C5777" i="99" s="1"/>
  <c r="C5778" i="99" s="1"/>
  <c r="C5779" i="99" s="1"/>
  <c r="C5780" i="99" s="1"/>
  <c r="C5781" i="99" s="1"/>
  <c r="C5782" i="99" s="1"/>
  <c r="C5783" i="99" s="1"/>
  <c r="C5784" i="99" s="1"/>
  <c r="C5785" i="99" s="1"/>
  <c r="C5786" i="99" s="1"/>
  <c r="C5787" i="99" s="1"/>
  <c r="C5788" i="99" s="1"/>
  <c r="C5789" i="99" s="1"/>
  <c r="C5790" i="99" s="1"/>
  <c r="C5791" i="99" s="1"/>
  <c r="C5792" i="99" s="1"/>
  <c r="C5793" i="99" s="1"/>
  <c r="C5794" i="99" s="1"/>
  <c r="C5795" i="99" s="1"/>
  <c r="C5796" i="99" s="1"/>
  <c r="C5797" i="99" s="1"/>
  <c r="C5798" i="99" s="1"/>
  <c r="C5799" i="99" s="1"/>
  <c r="C5800" i="99" s="1"/>
  <c r="C5801" i="99" s="1"/>
  <c r="C5802" i="99" s="1"/>
  <c r="C5803" i="99" s="1"/>
  <c r="C5804" i="99" s="1"/>
  <c r="C5805" i="99" s="1"/>
  <c r="C5806" i="99" s="1"/>
  <c r="C5807" i="99" s="1"/>
  <c r="C5808" i="99" s="1"/>
  <c r="C5809" i="99" s="1"/>
  <c r="C5810" i="99" s="1"/>
  <c r="C5811" i="99" s="1"/>
  <c r="E5768" i="99"/>
  <c r="F5768" i="99" s="1"/>
  <c r="G5768" i="99" s="1"/>
  <c r="H5768" i="99" s="1"/>
  <c r="I5768" i="99" s="1"/>
  <c r="J5768" i="99" s="1"/>
  <c r="K5768" i="99" s="1"/>
  <c r="L5768" i="99" s="1"/>
  <c r="M5768" i="99" s="1"/>
  <c r="N5768" i="99" s="1"/>
  <c r="O5768" i="99" s="1"/>
  <c r="P5768" i="99" s="1"/>
  <c r="Q5768" i="99" s="1"/>
  <c r="R5768" i="99" s="1"/>
  <c r="S5768" i="99" s="1"/>
  <c r="T5768" i="99" s="1"/>
  <c r="U5768" i="99" s="1"/>
  <c r="V5768" i="99" s="1"/>
  <c r="W5768" i="99" s="1"/>
  <c r="X5768" i="99" s="1"/>
  <c r="Y5768" i="99" s="1"/>
  <c r="Z5768" i="99" s="1"/>
  <c r="AA5768" i="99" s="1"/>
  <c r="AB5768" i="99" s="1"/>
  <c r="AC5768" i="99" s="1"/>
  <c r="AD5768" i="99" s="1"/>
  <c r="AE5768" i="99" s="1"/>
  <c r="AF5768" i="99" s="1"/>
  <c r="AG5768" i="99" s="1"/>
  <c r="AH5768" i="99" s="1"/>
  <c r="AI5768" i="99" s="1"/>
  <c r="AJ5768" i="99" s="1"/>
  <c r="AK5768" i="99" s="1"/>
  <c r="AL5768" i="99" s="1"/>
  <c r="AM5768" i="99" s="1"/>
  <c r="AN5768" i="99" s="1"/>
  <c r="AO5768" i="99" s="1"/>
  <c r="AP5768" i="99" s="1"/>
  <c r="AQ5768" i="99" s="1"/>
  <c r="AR5768" i="99" s="1"/>
  <c r="C5729" i="99"/>
  <c r="C5730" i="99" s="1"/>
  <c r="C5731" i="99" s="1"/>
  <c r="C5732" i="99" s="1"/>
  <c r="C5733" i="99" s="1"/>
  <c r="C5734" i="99" s="1"/>
  <c r="C5735" i="99" s="1"/>
  <c r="C5736" i="99" s="1"/>
  <c r="C5737" i="99" s="1"/>
  <c r="C5738" i="99" s="1"/>
  <c r="C5739" i="99" s="1"/>
  <c r="C5740" i="99" s="1"/>
  <c r="C5741" i="99" s="1"/>
  <c r="C5742" i="99" s="1"/>
  <c r="C5743" i="99" s="1"/>
  <c r="C5744" i="99" s="1"/>
  <c r="C5745" i="99" s="1"/>
  <c r="C5746" i="99" s="1"/>
  <c r="C5747" i="99" s="1"/>
  <c r="C5748" i="99" s="1"/>
  <c r="C5749" i="99" s="1"/>
  <c r="C5750" i="99" s="1"/>
  <c r="C5751" i="99" s="1"/>
  <c r="C5752" i="99" s="1"/>
  <c r="C5753" i="99" s="1"/>
  <c r="C5754" i="99" s="1"/>
  <c r="C5755" i="99" s="1"/>
  <c r="C5756" i="99" s="1"/>
  <c r="C5757" i="99" s="1"/>
  <c r="C5758" i="99" s="1"/>
  <c r="C5759" i="99" s="1"/>
  <c r="C5760" i="99" s="1"/>
  <c r="C5761" i="99" s="1"/>
  <c r="C5762" i="99" s="1"/>
  <c r="C5763" i="99" s="1"/>
  <c r="C5764" i="99" s="1"/>
  <c r="C5765" i="99" s="1"/>
  <c r="C5766" i="99" s="1"/>
  <c r="E5724" i="99"/>
  <c r="F5724" i="99" s="1"/>
  <c r="G5724" i="99" s="1"/>
  <c r="H5724" i="99" s="1"/>
  <c r="I5724" i="99" s="1"/>
  <c r="J5724" i="99" s="1"/>
  <c r="K5724" i="99" s="1"/>
  <c r="L5724" i="99" s="1"/>
  <c r="M5724" i="99" s="1"/>
  <c r="N5724" i="99" s="1"/>
  <c r="O5724" i="99" s="1"/>
  <c r="P5724" i="99" s="1"/>
  <c r="Q5724" i="99" s="1"/>
  <c r="R5724" i="99" s="1"/>
  <c r="S5724" i="99" s="1"/>
  <c r="T5724" i="99" s="1"/>
  <c r="U5724" i="99" s="1"/>
  <c r="V5724" i="99" s="1"/>
  <c r="W5724" i="99" s="1"/>
  <c r="X5724" i="99" s="1"/>
  <c r="Y5724" i="99" s="1"/>
  <c r="Z5724" i="99" s="1"/>
  <c r="AA5724" i="99" s="1"/>
  <c r="AB5724" i="99" s="1"/>
  <c r="AC5724" i="99" s="1"/>
  <c r="AD5724" i="99" s="1"/>
  <c r="AE5724" i="99" s="1"/>
  <c r="AF5724" i="99" s="1"/>
  <c r="AG5724" i="99" s="1"/>
  <c r="AH5724" i="99" s="1"/>
  <c r="AI5724" i="99" s="1"/>
  <c r="AJ5724" i="99" s="1"/>
  <c r="AK5724" i="99" s="1"/>
  <c r="AL5724" i="99" s="1"/>
  <c r="AM5724" i="99" s="1"/>
  <c r="AN5724" i="99" s="1"/>
  <c r="AO5724" i="99" s="1"/>
  <c r="AP5724" i="99" s="1"/>
  <c r="AQ5724" i="99" s="1"/>
  <c r="C5686" i="99"/>
  <c r="C5687" i="99" s="1"/>
  <c r="C5688" i="99" s="1"/>
  <c r="C5689" i="99" s="1"/>
  <c r="C5690" i="99" s="1"/>
  <c r="C5691" i="99" s="1"/>
  <c r="C5692" i="99" s="1"/>
  <c r="C5693" i="99" s="1"/>
  <c r="C5694" i="99" s="1"/>
  <c r="C5695" i="99" s="1"/>
  <c r="C5696" i="99" s="1"/>
  <c r="C5697" i="99" s="1"/>
  <c r="C5698" i="99" s="1"/>
  <c r="C5699" i="99" s="1"/>
  <c r="C5700" i="99" s="1"/>
  <c r="C5701" i="99" s="1"/>
  <c r="C5702" i="99" s="1"/>
  <c r="C5703" i="99" s="1"/>
  <c r="C5704" i="99" s="1"/>
  <c r="C5705" i="99" s="1"/>
  <c r="C5706" i="99" s="1"/>
  <c r="C5707" i="99" s="1"/>
  <c r="C5708" i="99" s="1"/>
  <c r="C5709" i="99" s="1"/>
  <c r="C5710" i="99" s="1"/>
  <c r="C5711" i="99" s="1"/>
  <c r="C5712" i="99" s="1"/>
  <c r="C5713" i="99" s="1"/>
  <c r="C5714" i="99" s="1"/>
  <c r="C5715" i="99" s="1"/>
  <c r="C5716" i="99" s="1"/>
  <c r="C5717" i="99" s="1"/>
  <c r="C5718" i="99" s="1"/>
  <c r="C5719" i="99" s="1"/>
  <c r="C5720" i="99" s="1"/>
  <c r="C5721" i="99" s="1"/>
  <c r="C5722" i="99" s="1"/>
  <c r="E5681" i="99"/>
  <c r="F5681" i="99" s="1"/>
  <c r="G5681" i="99" s="1"/>
  <c r="H5681" i="99" s="1"/>
  <c r="I5681" i="99" s="1"/>
  <c r="J5681" i="99" s="1"/>
  <c r="K5681" i="99" s="1"/>
  <c r="L5681" i="99" s="1"/>
  <c r="M5681" i="99" s="1"/>
  <c r="N5681" i="99" s="1"/>
  <c r="O5681" i="99" s="1"/>
  <c r="P5681" i="99" s="1"/>
  <c r="Q5681" i="99" s="1"/>
  <c r="R5681" i="99" s="1"/>
  <c r="S5681" i="99" s="1"/>
  <c r="T5681" i="99" s="1"/>
  <c r="U5681" i="99" s="1"/>
  <c r="V5681" i="99" s="1"/>
  <c r="W5681" i="99" s="1"/>
  <c r="X5681" i="99" s="1"/>
  <c r="Y5681" i="99" s="1"/>
  <c r="Z5681" i="99" s="1"/>
  <c r="AA5681" i="99" s="1"/>
  <c r="AB5681" i="99" s="1"/>
  <c r="AC5681" i="99" s="1"/>
  <c r="AD5681" i="99" s="1"/>
  <c r="AE5681" i="99" s="1"/>
  <c r="AF5681" i="99" s="1"/>
  <c r="AG5681" i="99" s="1"/>
  <c r="AH5681" i="99" s="1"/>
  <c r="AI5681" i="99" s="1"/>
  <c r="AJ5681" i="99" s="1"/>
  <c r="AK5681" i="99" s="1"/>
  <c r="AL5681" i="99" s="1"/>
  <c r="AM5681" i="99" s="1"/>
  <c r="AN5681" i="99" s="1"/>
  <c r="AO5681" i="99" s="1"/>
  <c r="AP5681" i="99" s="1"/>
  <c r="C5644" i="99"/>
  <c r="C5645" i="99" s="1"/>
  <c r="C5646" i="99" s="1"/>
  <c r="C5647" i="99" s="1"/>
  <c r="C5648" i="99" s="1"/>
  <c r="C5649" i="99" s="1"/>
  <c r="C5650" i="99" s="1"/>
  <c r="C5651" i="99" s="1"/>
  <c r="C5652" i="99" s="1"/>
  <c r="C5653" i="99" s="1"/>
  <c r="C5654" i="99" s="1"/>
  <c r="C5655" i="99" s="1"/>
  <c r="C5656" i="99" s="1"/>
  <c r="C5657" i="99" s="1"/>
  <c r="C5658" i="99" s="1"/>
  <c r="C5659" i="99" s="1"/>
  <c r="C5660" i="99" s="1"/>
  <c r="C5661" i="99" s="1"/>
  <c r="C5662" i="99" s="1"/>
  <c r="C5663" i="99" s="1"/>
  <c r="C5664" i="99" s="1"/>
  <c r="C5665" i="99" s="1"/>
  <c r="C5666" i="99" s="1"/>
  <c r="C5667" i="99" s="1"/>
  <c r="C5668" i="99" s="1"/>
  <c r="C5669" i="99" s="1"/>
  <c r="C5670" i="99" s="1"/>
  <c r="C5671" i="99" s="1"/>
  <c r="C5672" i="99" s="1"/>
  <c r="C5673" i="99" s="1"/>
  <c r="C5674" i="99" s="1"/>
  <c r="C5675" i="99" s="1"/>
  <c r="C5676" i="99" s="1"/>
  <c r="C5677" i="99" s="1"/>
  <c r="C5678" i="99" s="1"/>
  <c r="C5679" i="99" s="1"/>
  <c r="E5639" i="99"/>
  <c r="F5639" i="99" s="1"/>
  <c r="G5639" i="99" s="1"/>
  <c r="H5639" i="99" s="1"/>
  <c r="I5639" i="99" s="1"/>
  <c r="J5639" i="99" s="1"/>
  <c r="K5639" i="99" s="1"/>
  <c r="L5639" i="99" s="1"/>
  <c r="M5639" i="99" s="1"/>
  <c r="N5639" i="99" s="1"/>
  <c r="O5639" i="99" s="1"/>
  <c r="P5639" i="99" s="1"/>
  <c r="Q5639" i="99" s="1"/>
  <c r="R5639" i="99" s="1"/>
  <c r="S5639" i="99" s="1"/>
  <c r="T5639" i="99" s="1"/>
  <c r="U5639" i="99" s="1"/>
  <c r="V5639" i="99" s="1"/>
  <c r="W5639" i="99" s="1"/>
  <c r="X5639" i="99" s="1"/>
  <c r="Y5639" i="99" s="1"/>
  <c r="Z5639" i="99" s="1"/>
  <c r="AA5639" i="99" s="1"/>
  <c r="AB5639" i="99" s="1"/>
  <c r="AC5639" i="99" s="1"/>
  <c r="AD5639" i="99" s="1"/>
  <c r="AE5639" i="99" s="1"/>
  <c r="AF5639" i="99" s="1"/>
  <c r="AG5639" i="99" s="1"/>
  <c r="AH5639" i="99" s="1"/>
  <c r="AI5639" i="99" s="1"/>
  <c r="AJ5639" i="99" s="1"/>
  <c r="AK5639" i="99" s="1"/>
  <c r="AL5639" i="99" s="1"/>
  <c r="AM5639" i="99" s="1"/>
  <c r="AN5639" i="99" s="1"/>
  <c r="AO5639" i="99" s="1"/>
  <c r="C5603" i="99"/>
  <c r="C5604" i="99" s="1"/>
  <c r="C5605" i="99" s="1"/>
  <c r="C5606" i="99" s="1"/>
  <c r="C5607" i="99" s="1"/>
  <c r="C5608" i="99" s="1"/>
  <c r="C5609" i="99" s="1"/>
  <c r="C5610" i="99" s="1"/>
  <c r="C5611" i="99" s="1"/>
  <c r="C5612" i="99" s="1"/>
  <c r="C5613" i="99" s="1"/>
  <c r="C5614" i="99" s="1"/>
  <c r="C5615" i="99" s="1"/>
  <c r="C5616" i="99" s="1"/>
  <c r="C5617" i="99" s="1"/>
  <c r="C5618" i="99" s="1"/>
  <c r="C5619" i="99" s="1"/>
  <c r="C5620" i="99" s="1"/>
  <c r="C5621" i="99" s="1"/>
  <c r="C5622" i="99" s="1"/>
  <c r="C5623" i="99" s="1"/>
  <c r="C5624" i="99" s="1"/>
  <c r="C5625" i="99" s="1"/>
  <c r="C5626" i="99" s="1"/>
  <c r="C5627" i="99" s="1"/>
  <c r="C5628" i="99" s="1"/>
  <c r="C5629" i="99" s="1"/>
  <c r="C5630" i="99" s="1"/>
  <c r="C5631" i="99" s="1"/>
  <c r="C5632" i="99" s="1"/>
  <c r="C5633" i="99" s="1"/>
  <c r="C5634" i="99" s="1"/>
  <c r="C5635" i="99" s="1"/>
  <c r="C5636" i="99" s="1"/>
  <c r="C5637" i="99" s="1"/>
  <c r="E5598" i="99"/>
  <c r="F5598" i="99" s="1"/>
  <c r="G5598" i="99" s="1"/>
  <c r="H5598" i="99" s="1"/>
  <c r="I5598" i="99" s="1"/>
  <c r="J5598" i="99" s="1"/>
  <c r="K5598" i="99" s="1"/>
  <c r="L5598" i="99" s="1"/>
  <c r="M5598" i="99" s="1"/>
  <c r="N5598" i="99" s="1"/>
  <c r="O5598" i="99" s="1"/>
  <c r="P5598" i="99" s="1"/>
  <c r="Q5598" i="99" s="1"/>
  <c r="R5598" i="99" s="1"/>
  <c r="S5598" i="99" s="1"/>
  <c r="T5598" i="99" s="1"/>
  <c r="U5598" i="99" s="1"/>
  <c r="V5598" i="99" s="1"/>
  <c r="W5598" i="99" s="1"/>
  <c r="X5598" i="99" s="1"/>
  <c r="Y5598" i="99" s="1"/>
  <c r="Z5598" i="99" s="1"/>
  <c r="AA5598" i="99" s="1"/>
  <c r="AB5598" i="99" s="1"/>
  <c r="AC5598" i="99" s="1"/>
  <c r="AD5598" i="99" s="1"/>
  <c r="AE5598" i="99" s="1"/>
  <c r="AF5598" i="99" s="1"/>
  <c r="AG5598" i="99" s="1"/>
  <c r="AH5598" i="99" s="1"/>
  <c r="AI5598" i="99" s="1"/>
  <c r="AJ5598" i="99" s="1"/>
  <c r="AK5598" i="99" s="1"/>
  <c r="AL5598" i="99" s="1"/>
  <c r="AM5598" i="99" s="1"/>
  <c r="AN5598" i="99" s="1"/>
  <c r="C5563" i="99"/>
  <c r="C5564" i="99" s="1"/>
  <c r="C5565" i="99" s="1"/>
  <c r="C5566" i="99" s="1"/>
  <c r="C5567" i="99" s="1"/>
  <c r="C5568" i="99" s="1"/>
  <c r="C5569" i="99" s="1"/>
  <c r="C5570" i="99" s="1"/>
  <c r="C5571" i="99" s="1"/>
  <c r="C5572" i="99" s="1"/>
  <c r="C5573" i="99" s="1"/>
  <c r="C5574" i="99" s="1"/>
  <c r="C5575" i="99" s="1"/>
  <c r="C5576" i="99" s="1"/>
  <c r="C5577" i="99" s="1"/>
  <c r="C5578" i="99" s="1"/>
  <c r="C5579" i="99" s="1"/>
  <c r="C5580" i="99" s="1"/>
  <c r="C5581" i="99" s="1"/>
  <c r="C5582" i="99" s="1"/>
  <c r="C5583" i="99" s="1"/>
  <c r="C5584" i="99" s="1"/>
  <c r="C5585" i="99" s="1"/>
  <c r="C5586" i="99" s="1"/>
  <c r="C5587" i="99" s="1"/>
  <c r="C5588" i="99" s="1"/>
  <c r="C5589" i="99" s="1"/>
  <c r="C5590" i="99" s="1"/>
  <c r="C5591" i="99" s="1"/>
  <c r="C5592" i="99" s="1"/>
  <c r="C5593" i="99" s="1"/>
  <c r="C5594" i="99" s="1"/>
  <c r="C5595" i="99" s="1"/>
  <c r="C5596" i="99" s="1"/>
  <c r="E5558" i="99"/>
  <c r="F5558" i="99" s="1"/>
  <c r="G5558" i="99" s="1"/>
  <c r="H5558" i="99" s="1"/>
  <c r="I5558" i="99" s="1"/>
  <c r="J5558" i="99" s="1"/>
  <c r="K5558" i="99" s="1"/>
  <c r="L5558" i="99" s="1"/>
  <c r="M5558" i="99" s="1"/>
  <c r="N5558" i="99" s="1"/>
  <c r="O5558" i="99" s="1"/>
  <c r="P5558" i="99" s="1"/>
  <c r="Q5558" i="99" s="1"/>
  <c r="R5558" i="99" s="1"/>
  <c r="S5558" i="99" s="1"/>
  <c r="T5558" i="99" s="1"/>
  <c r="U5558" i="99" s="1"/>
  <c r="V5558" i="99" s="1"/>
  <c r="W5558" i="99" s="1"/>
  <c r="X5558" i="99" s="1"/>
  <c r="Y5558" i="99" s="1"/>
  <c r="Z5558" i="99" s="1"/>
  <c r="AA5558" i="99" s="1"/>
  <c r="AB5558" i="99" s="1"/>
  <c r="AC5558" i="99" s="1"/>
  <c r="AD5558" i="99" s="1"/>
  <c r="AE5558" i="99" s="1"/>
  <c r="AF5558" i="99" s="1"/>
  <c r="AG5558" i="99" s="1"/>
  <c r="AH5558" i="99" s="1"/>
  <c r="AI5558" i="99" s="1"/>
  <c r="AJ5558" i="99" s="1"/>
  <c r="AK5558" i="99" s="1"/>
  <c r="AL5558" i="99" s="1"/>
  <c r="AM5558" i="99" s="1"/>
  <c r="C5524" i="99"/>
  <c r="C5525" i="99" s="1"/>
  <c r="C5526" i="99" s="1"/>
  <c r="C5527" i="99" s="1"/>
  <c r="C5528" i="99" s="1"/>
  <c r="C5529" i="99" s="1"/>
  <c r="C5530" i="99" s="1"/>
  <c r="C5531" i="99" s="1"/>
  <c r="C5532" i="99" s="1"/>
  <c r="C5533" i="99" s="1"/>
  <c r="C5534" i="99" s="1"/>
  <c r="C5535" i="99" s="1"/>
  <c r="C5536" i="99" s="1"/>
  <c r="C5537" i="99" s="1"/>
  <c r="C5538" i="99" s="1"/>
  <c r="C5539" i="99" s="1"/>
  <c r="C5540" i="99" s="1"/>
  <c r="C5541" i="99" s="1"/>
  <c r="C5542" i="99" s="1"/>
  <c r="C5543" i="99" s="1"/>
  <c r="C5544" i="99" s="1"/>
  <c r="C5545" i="99" s="1"/>
  <c r="C5546" i="99" s="1"/>
  <c r="C5547" i="99" s="1"/>
  <c r="C5548" i="99" s="1"/>
  <c r="C5549" i="99" s="1"/>
  <c r="C5550" i="99" s="1"/>
  <c r="C5551" i="99" s="1"/>
  <c r="C5552" i="99" s="1"/>
  <c r="C5553" i="99" s="1"/>
  <c r="C5554" i="99" s="1"/>
  <c r="C5555" i="99" s="1"/>
  <c r="C5556" i="99" s="1"/>
  <c r="E5519" i="99"/>
  <c r="F5519" i="99" s="1"/>
  <c r="G5519" i="99" s="1"/>
  <c r="H5519" i="99" s="1"/>
  <c r="I5519" i="99" s="1"/>
  <c r="J5519" i="99" s="1"/>
  <c r="K5519" i="99" s="1"/>
  <c r="L5519" i="99" s="1"/>
  <c r="M5519" i="99" s="1"/>
  <c r="N5519" i="99" s="1"/>
  <c r="O5519" i="99" s="1"/>
  <c r="P5519" i="99" s="1"/>
  <c r="Q5519" i="99" s="1"/>
  <c r="R5519" i="99" s="1"/>
  <c r="S5519" i="99" s="1"/>
  <c r="T5519" i="99" s="1"/>
  <c r="U5519" i="99" s="1"/>
  <c r="V5519" i="99" s="1"/>
  <c r="W5519" i="99" s="1"/>
  <c r="X5519" i="99" s="1"/>
  <c r="Y5519" i="99" s="1"/>
  <c r="Z5519" i="99" s="1"/>
  <c r="AA5519" i="99" s="1"/>
  <c r="AB5519" i="99" s="1"/>
  <c r="AC5519" i="99" s="1"/>
  <c r="AD5519" i="99" s="1"/>
  <c r="AE5519" i="99" s="1"/>
  <c r="AF5519" i="99" s="1"/>
  <c r="AG5519" i="99" s="1"/>
  <c r="AH5519" i="99" s="1"/>
  <c r="AI5519" i="99" s="1"/>
  <c r="AJ5519" i="99" s="1"/>
  <c r="AK5519" i="99" s="1"/>
  <c r="AL5519" i="99" s="1"/>
  <c r="C5486" i="99"/>
  <c r="C5487" i="99" s="1"/>
  <c r="C5488" i="99" s="1"/>
  <c r="C5489" i="99" s="1"/>
  <c r="C5490" i="99" s="1"/>
  <c r="C5491" i="99" s="1"/>
  <c r="C5492" i="99" s="1"/>
  <c r="C5493" i="99" s="1"/>
  <c r="C5494" i="99" s="1"/>
  <c r="C5495" i="99" s="1"/>
  <c r="C5496" i="99" s="1"/>
  <c r="C5497" i="99" s="1"/>
  <c r="C5498" i="99" s="1"/>
  <c r="C5499" i="99" s="1"/>
  <c r="C5500" i="99" s="1"/>
  <c r="C5501" i="99" s="1"/>
  <c r="C5502" i="99" s="1"/>
  <c r="C5503" i="99" s="1"/>
  <c r="C5504" i="99" s="1"/>
  <c r="C5505" i="99" s="1"/>
  <c r="C5506" i="99" s="1"/>
  <c r="C5507" i="99" s="1"/>
  <c r="C5508" i="99" s="1"/>
  <c r="C5509" i="99" s="1"/>
  <c r="C5510" i="99" s="1"/>
  <c r="C5511" i="99" s="1"/>
  <c r="C5512" i="99" s="1"/>
  <c r="C5513" i="99" s="1"/>
  <c r="C5514" i="99" s="1"/>
  <c r="C5515" i="99" s="1"/>
  <c r="C5516" i="99" s="1"/>
  <c r="C5517" i="99" s="1"/>
  <c r="E5481" i="99"/>
  <c r="F5481" i="99" s="1"/>
  <c r="G5481" i="99" s="1"/>
  <c r="H5481" i="99" s="1"/>
  <c r="I5481" i="99" s="1"/>
  <c r="J5481" i="99" s="1"/>
  <c r="K5481" i="99" s="1"/>
  <c r="L5481" i="99" s="1"/>
  <c r="M5481" i="99" s="1"/>
  <c r="N5481" i="99" s="1"/>
  <c r="O5481" i="99" s="1"/>
  <c r="P5481" i="99" s="1"/>
  <c r="Q5481" i="99" s="1"/>
  <c r="R5481" i="99" s="1"/>
  <c r="S5481" i="99" s="1"/>
  <c r="T5481" i="99" s="1"/>
  <c r="U5481" i="99" s="1"/>
  <c r="V5481" i="99" s="1"/>
  <c r="W5481" i="99" s="1"/>
  <c r="X5481" i="99" s="1"/>
  <c r="Y5481" i="99" s="1"/>
  <c r="Z5481" i="99" s="1"/>
  <c r="AA5481" i="99" s="1"/>
  <c r="AB5481" i="99" s="1"/>
  <c r="AC5481" i="99" s="1"/>
  <c r="AD5481" i="99" s="1"/>
  <c r="AE5481" i="99" s="1"/>
  <c r="AF5481" i="99" s="1"/>
  <c r="AG5481" i="99" s="1"/>
  <c r="AH5481" i="99" s="1"/>
  <c r="AI5481" i="99" s="1"/>
  <c r="AJ5481" i="99" s="1"/>
  <c r="AK5481" i="99" s="1"/>
  <c r="C5449" i="99"/>
  <c r="C5450" i="99" s="1"/>
  <c r="C5451" i="99" s="1"/>
  <c r="C5452" i="99" s="1"/>
  <c r="C5453" i="99" s="1"/>
  <c r="C5454" i="99" s="1"/>
  <c r="C5455" i="99" s="1"/>
  <c r="C5456" i="99" s="1"/>
  <c r="C5457" i="99" s="1"/>
  <c r="C5458" i="99" s="1"/>
  <c r="C5459" i="99" s="1"/>
  <c r="C5460" i="99" s="1"/>
  <c r="C5461" i="99" s="1"/>
  <c r="C5462" i="99" s="1"/>
  <c r="C5463" i="99" s="1"/>
  <c r="C5464" i="99" s="1"/>
  <c r="C5465" i="99" s="1"/>
  <c r="C5466" i="99" s="1"/>
  <c r="C5467" i="99" s="1"/>
  <c r="C5468" i="99" s="1"/>
  <c r="C5469" i="99" s="1"/>
  <c r="C5470" i="99" s="1"/>
  <c r="C5471" i="99" s="1"/>
  <c r="C5472" i="99" s="1"/>
  <c r="C5473" i="99" s="1"/>
  <c r="C5474" i="99" s="1"/>
  <c r="C5475" i="99" s="1"/>
  <c r="C5476" i="99" s="1"/>
  <c r="C5477" i="99" s="1"/>
  <c r="C5478" i="99" s="1"/>
  <c r="C5479" i="99" s="1"/>
  <c r="E5444" i="99"/>
  <c r="F5444" i="99" s="1"/>
  <c r="G5444" i="99" s="1"/>
  <c r="H5444" i="99" s="1"/>
  <c r="I5444" i="99" s="1"/>
  <c r="J5444" i="99" s="1"/>
  <c r="K5444" i="99" s="1"/>
  <c r="L5444" i="99" s="1"/>
  <c r="M5444" i="99" s="1"/>
  <c r="N5444" i="99" s="1"/>
  <c r="O5444" i="99" s="1"/>
  <c r="P5444" i="99" s="1"/>
  <c r="Q5444" i="99" s="1"/>
  <c r="R5444" i="99" s="1"/>
  <c r="S5444" i="99" s="1"/>
  <c r="T5444" i="99" s="1"/>
  <c r="U5444" i="99" s="1"/>
  <c r="V5444" i="99" s="1"/>
  <c r="W5444" i="99" s="1"/>
  <c r="X5444" i="99" s="1"/>
  <c r="Y5444" i="99" s="1"/>
  <c r="Z5444" i="99" s="1"/>
  <c r="AA5444" i="99" s="1"/>
  <c r="AB5444" i="99" s="1"/>
  <c r="AC5444" i="99" s="1"/>
  <c r="AD5444" i="99" s="1"/>
  <c r="AE5444" i="99" s="1"/>
  <c r="AF5444" i="99" s="1"/>
  <c r="AG5444" i="99" s="1"/>
  <c r="AH5444" i="99" s="1"/>
  <c r="AI5444" i="99" s="1"/>
  <c r="AJ5444" i="99" s="1"/>
  <c r="C5413" i="99"/>
  <c r="C5414" i="99" s="1"/>
  <c r="C5415" i="99" s="1"/>
  <c r="C5416" i="99" s="1"/>
  <c r="C5417" i="99" s="1"/>
  <c r="C5418" i="99" s="1"/>
  <c r="C5419" i="99" s="1"/>
  <c r="C5420" i="99" s="1"/>
  <c r="C5421" i="99" s="1"/>
  <c r="C5422" i="99" s="1"/>
  <c r="C5423" i="99" s="1"/>
  <c r="C5424" i="99" s="1"/>
  <c r="C5425" i="99" s="1"/>
  <c r="C5426" i="99" s="1"/>
  <c r="C5427" i="99" s="1"/>
  <c r="C5428" i="99" s="1"/>
  <c r="C5429" i="99" s="1"/>
  <c r="C5430" i="99" s="1"/>
  <c r="C5431" i="99" s="1"/>
  <c r="C5432" i="99" s="1"/>
  <c r="C5433" i="99" s="1"/>
  <c r="C5434" i="99" s="1"/>
  <c r="C5435" i="99" s="1"/>
  <c r="C5436" i="99" s="1"/>
  <c r="C5437" i="99" s="1"/>
  <c r="C5438" i="99" s="1"/>
  <c r="C5439" i="99" s="1"/>
  <c r="C5440" i="99" s="1"/>
  <c r="C5441" i="99" s="1"/>
  <c r="C5442" i="99" s="1"/>
  <c r="E5408" i="99"/>
  <c r="F5408" i="99" s="1"/>
  <c r="G5408" i="99" s="1"/>
  <c r="H5408" i="99" s="1"/>
  <c r="I5408" i="99" s="1"/>
  <c r="J5408" i="99" s="1"/>
  <c r="K5408" i="99" s="1"/>
  <c r="L5408" i="99" s="1"/>
  <c r="M5408" i="99" s="1"/>
  <c r="N5408" i="99" s="1"/>
  <c r="O5408" i="99" s="1"/>
  <c r="P5408" i="99" s="1"/>
  <c r="Q5408" i="99" s="1"/>
  <c r="R5408" i="99" s="1"/>
  <c r="S5408" i="99" s="1"/>
  <c r="T5408" i="99" s="1"/>
  <c r="U5408" i="99" s="1"/>
  <c r="V5408" i="99" s="1"/>
  <c r="W5408" i="99" s="1"/>
  <c r="X5408" i="99" s="1"/>
  <c r="Y5408" i="99" s="1"/>
  <c r="Z5408" i="99" s="1"/>
  <c r="AA5408" i="99" s="1"/>
  <c r="AB5408" i="99" s="1"/>
  <c r="AC5408" i="99" s="1"/>
  <c r="AD5408" i="99" s="1"/>
  <c r="AE5408" i="99" s="1"/>
  <c r="AF5408" i="99" s="1"/>
  <c r="AG5408" i="99" s="1"/>
  <c r="AH5408" i="99" s="1"/>
  <c r="AI5408" i="99" s="1"/>
  <c r="C5378" i="99"/>
  <c r="C5379" i="99" s="1"/>
  <c r="C5380" i="99" s="1"/>
  <c r="C5381" i="99" s="1"/>
  <c r="C5382" i="99" s="1"/>
  <c r="C5383" i="99" s="1"/>
  <c r="C5384" i="99" s="1"/>
  <c r="C5385" i="99" s="1"/>
  <c r="C5386" i="99" s="1"/>
  <c r="C5387" i="99" s="1"/>
  <c r="C5388" i="99" s="1"/>
  <c r="C5389" i="99" s="1"/>
  <c r="C5390" i="99" s="1"/>
  <c r="C5391" i="99" s="1"/>
  <c r="C5392" i="99" s="1"/>
  <c r="C5393" i="99" s="1"/>
  <c r="C5394" i="99" s="1"/>
  <c r="C5395" i="99" s="1"/>
  <c r="C5396" i="99" s="1"/>
  <c r="C5397" i="99" s="1"/>
  <c r="C5398" i="99" s="1"/>
  <c r="C5399" i="99" s="1"/>
  <c r="C5400" i="99" s="1"/>
  <c r="C5401" i="99" s="1"/>
  <c r="C5402" i="99" s="1"/>
  <c r="C5403" i="99" s="1"/>
  <c r="C5404" i="99" s="1"/>
  <c r="C5405" i="99" s="1"/>
  <c r="C5406" i="99" s="1"/>
  <c r="E5373" i="99"/>
  <c r="F5373" i="99" s="1"/>
  <c r="G5373" i="99" s="1"/>
  <c r="H5373" i="99" s="1"/>
  <c r="I5373" i="99" s="1"/>
  <c r="J5373" i="99" s="1"/>
  <c r="K5373" i="99" s="1"/>
  <c r="L5373" i="99" s="1"/>
  <c r="M5373" i="99" s="1"/>
  <c r="N5373" i="99" s="1"/>
  <c r="O5373" i="99" s="1"/>
  <c r="P5373" i="99" s="1"/>
  <c r="Q5373" i="99" s="1"/>
  <c r="R5373" i="99" s="1"/>
  <c r="S5373" i="99" s="1"/>
  <c r="T5373" i="99" s="1"/>
  <c r="U5373" i="99" s="1"/>
  <c r="V5373" i="99" s="1"/>
  <c r="W5373" i="99" s="1"/>
  <c r="X5373" i="99" s="1"/>
  <c r="Y5373" i="99" s="1"/>
  <c r="Z5373" i="99" s="1"/>
  <c r="AA5373" i="99" s="1"/>
  <c r="AB5373" i="99" s="1"/>
  <c r="AC5373" i="99" s="1"/>
  <c r="AD5373" i="99" s="1"/>
  <c r="AE5373" i="99" s="1"/>
  <c r="AF5373" i="99" s="1"/>
  <c r="AG5373" i="99" s="1"/>
  <c r="AH5373" i="99" s="1"/>
  <c r="C5344" i="99"/>
  <c r="C5345" i="99" s="1"/>
  <c r="C5346" i="99" s="1"/>
  <c r="C5347" i="99" s="1"/>
  <c r="C5348" i="99" s="1"/>
  <c r="C5349" i="99" s="1"/>
  <c r="C5350" i="99" s="1"/>
  <c r="C5351" i="99" s="1"/>
  <c r="C5352" i="99" s="1"/>
  <c r="C5353" i="99" s="1"/>
  <c r="C5354" i="99" s="1"/>
  <c r="C5355" i="99" s="1"/>
  <c r="C5356" i="99" s="1"/>
  <c r="C5357" i="99" s="1"/>
  <c r="C5358" i="99" s="1"/>
  <c r="C5359" i="99" s="1"/>
  <c r="C5360" i="99" s="1"/>
  <c r="C5361" i="99" s="1"/>
  <c r="C5362" i="99" s="1"/>
  <c r="C5363" i="99" s="1"/>
  <c r="C5364" i="99" s="1"/>
  <c r="C5365" i="99" s="1"/>
  <c r="C5366" i="99" s="1"/>
  <c r="C5367" i="99" s="1"/>
  <c r="C5368" i="99" s="1"/>
  <c r="C5369" i="99" s="1"/>
  <c r="C5370" i="99" s="1"/>
  <c r="C5371" i="99" s="1"/>
  <c r="E5339" i="99"/>
  <c r="F5339" i="99" s="1"/>
  <c r="G5339" i="99" s="1"/>
  <c r="H5339" i="99" s="1"/>
  <c r="I5339" i="99" s="1"/>
  <c r="J5339" i="99" s="1"/>
  <c r="K5339" i="99" s="1"/>
  <c r="L5339" i="99" s="1"/>
  <c r="M5339" i="99" s="1"/>
  <c r="N5339" i="99" s="1"/>
  <c r="O5339" i="99" s="1"/>
  <c r="P5339" i="99" s="1"/>
  <c r="Q5339" i="99" s="1"/>
  <c r="R5339" i="99" s="1"/>
  <c r="S5339" i="99" s="1"/>
  <c r="T5339" i="99" s="1"/>
  <c r="U5339" i="99" s="1"/>
  <c r="V5339" i="99" s="1"/>
  <c r="W5339" i="99" s="1"/>
  <c r="X5339" i="99" s="1"/>
  <c r="Y5339" i="99" s="1"/>
  <c r="Z5339" i="99" s="1"/>
  <c r="AA5339" i="99" s="1"/>
  <c r="AB5339" i="99" s="1"/>
  <c r="AC5339" i="99" s="1"/>
  <c r="AD5339" i="99" s="1"/>
  <c r="AE5339" i="99" s="1"/>
  <c r="AF5339" i="99" s="1"/>
  <c r="AG5339" i="99" s="1"/>
  <c r="C5311" i="99"/>
  <c r="C5312" i="99" s="1"/>
  <c r="C5313" i="99" s="1"/>
  <c r="C5314" i="99" s="1"/>
  <c r="C5315" i="99" s="1"/>
  <c r="C5316" i="99" s="1"/>
  <c r="C5317" i="99" s="1"/>
  <c r="C5318" i="99" s="1"/>
  <c r="C5319" i="99" s="1"/>
  <c r="C5320" i="99" s="1"/>
  <c r="C5321" i="99" s="1"/>
  <c r="C5322" i="99" s="1"/>
  <c r="C5323" i="99" s="1"/>
  <c r="C5324" i="99" s="1"/>
  <c r="C5325" i="99" s="1"/>
  <c r="C5326" i="99" s="1"/>
  <c r="C5327" i="99" s="1"/>
  <c r="C5328" i="99" s="1"/>
  <c r="C5329" i="99" s="1"/>
  <c r="C5330" i="99" s="1"/>
  <c r="C5331" i="99" s="1"/>
  <c r="C5332" i="99" s="1"/>
  <c r="C5333" i="99" s="1"/>
  <c r="C5334" i="99" s="1"/>
  <c r="C5335" i="99" s="1"/>
  <c r="C5336" i="99" s="1"/>
  <c r="C5337" i="99" s="1"/>
  <c r="E5306" i="99"/>
  <c r="F5306" i="99" s="1"/>
  <c r="G5306" i="99" s="1"/>
  <c r="H5306" i="99" s="1"/>
  <c r="I5306" i="99" s="1"/>
  <c r="J5306" i="99" s="1"/>
  <c r="K5306" i="99" s="1"/>
  <c r="L5306" i="99" s="1"/>
  <c r="M5306" i="99" s="1"/>
  <c r="N5306" i="99" s="1"/>
  <c r="O5306" i="99" s="1"/>
  <c r="P5306" i="99" s="1"/>
  <c r="Q5306" i="99" s="1"/>
  <c r="R5306" i="99" s="1"/>
  <c r="S5306" i="99" s="1"/>
  <c r="T5306" i="99" s="1"/>
  <c r="U5306" i="99" s="1"/>
  <c r="V5306" i="99" s="1"/>
  <c r="W5306" i="99" s="1"/>
  <c r="X5306" i="99" s="1"/>
  <c r="Y5306" i="99" s="1"/>
  <c r="Z5306" i="99" s="1"/>
  <c r="AA5306" i="99" s="1"/>
  <c r="AB5306" i="99" s="1"/>
  <c r="AC5306" i="99" s="1"/>
  <c r="AD5306" i="99" s="1"/>
  <c r="AE5306" i="99" s="1"/>
  <c r="AF5306" i="99" s="1"/>
  <c r="C5279" i="99"/>
  <c r="C5280" i="99" s="1"/>
  <c r="C5281" i="99" s="1"/>
  <c r="C5282" i="99" s="1"/>
  <c r="C5283" i="99" s="1"/>
  <c r="C5284" i="99" s="1"/>
  <c r="C5285" i="99" s="1"/>
  <c r="C5286" i="99" s="1"/>
  <c r="C5287" i="99" s="1"/>
  <c r="C5288" i="99" s="1"/>
  <c r="C5289" i="99" s="1"/>
  <c r="C5290" i="99" s="1"/>
  <c r="C5291" i="99" s="1"/>
  <c r="C5292" i="99" s="1"/>
  <c r="C5293" i="99" s="1"/>
  <c r="C5294" i="99" s="1"/>
  <c r="C5295" i="99" s="1"/>
  <c r="C5296" i="99" s="1"/>
  <c r="C5297" i="99" s="1"/>
  <c r="C5298" i="99" s="1"/>
  <c r="C5299" i="99" s="1"/>
  <c r="C5300" i="99" s="1"/>
  <c r="C5301" i="99" s="1"/>
  <c r="C5302" i="99" s="1"/>
  <c r="C5303" i="99" s="1"/>
  <c r="C5304" i="99" s="1"/>
  <c r="E5274" i="99"/>
  <c r="F5274" i="99" s="1"/>
  <c r="G5274" i="99" s="1"/>
  <c r="H5274" i="99" s="1"/>
  <c r="I5274" i="99" s="1"/>
  <c r="J5274" i="99" s="1"/>
  <c r="K5274" i="99" s="1"/>
  <c r="L5274" i="99" s="1"/>
  <c r="M5274" i="99" s="1"/>
  <c r="N5274" i="99" s="1"/>
  <c r="O5274" i="99" s="1"/>
  <c r="P5274" i="99" s="1"/>
  <c r="Q5274" i="99" s="1"/>
  <c r="R5274" i="99" s="1"/>
  <c r="S5274" i="99" s="1"/>
  <c r="T5274" i="99" s="1"/>
  <c r="U5274" i="99" s="1"/>
  <c r="V5274" i="99" s="1"/>
  <c r="W5274" i="99" s="1"/>
  <c r="X5274" i="99" s="1"/>
  <c r="Y5274" i="99" s="1"/>
  <c r="Z5274" i="99" s="1"/>
  <c r="AA5274" i="99" s="1"/>
  <c r="AB5274" i="99" s="1"/>
  <c r="AC5274" i="99" s="1"/>
  <c r="AD5274" i="99" s="1"/>
  <c r="AE5274" i="99" s="1"/>
  <c r="C5248" i="99"/>
  <c r="C5249" i="99" s="1"/>
  <c r="C5250" i="99" s="1"/>
  <c r="C5251" i="99" s="1"/>
  <c r="C5252" i="99" s="1"/>
  <c r="C5253" i="99" s="1"/>
  <c r="C5254" i="99" s="1"/>
  <c r="C5255" i="99" s="1"/>
  <c r="C5256" i="99" s="1"/>
  <c r="C5257" i="99" s="1"/>
  <c r="C5258" i="99" s="1"/>
  <c r="C5259" i="99" s="1"/>
  <c r="C5260" i="99" s="1"/>
  <c r="C5261" i="99" s="1"/>
  <c r="C5262" i="99" s="1"/>
  <c r="C5263" i="99" s="1"/>
  <c r="C5264" i="99" s="1"/>
  <c r="C5265" i="99" s="1"/>
  <c r="C5266" i="99" s="1"/>
  <c r="C5267" i="99" s="1"/>
  <c r="C5268" i="99" s="1"/>
  <c r="C5269" i="99" s="1"/>
  <c r="C5270" i="99" s="1"/>
  <c r="C5271" i="99" s="1"/>
  <c r="C5272" i="99" s="1"/>
  <c r="E5243" i="99"/>
  <c r="F5243" i="99" s="1"/>
  <c r="G5243" i="99" s="1"/>
  <c r="H5243" i="99" s="1"/>
  <c r="I5243" i="99" s="1"/>
  <c r="J5243" i="99" s="1"/>
  <c r="K5243" i="99" s="1"/>
  <c r="L5243" i="99" s="1"/>
  <c r="M5243" i="99" s="1"/>
  <c r="N5243" i="99" s="1"/>
  <c r="O5243" i="99" s="1"/>
  <c r="P5243" i="99" s="1"/>
  <c r="Q5243" i="99" s="1"/>
  <c r="R5243" i="99" s="1"/>
  <c r="S5243" i="99" s="1"/>
  <c r="T5243" i="99" s="1"/>
  <c r="U5243" i="99" s="1"/>
  <c r="V5243" i="99" s="1"/>
  <c r="W5243" i="99" s="1"/>
  <c r="X5243" i="99" s="1"/>
  <c r="Y5243" i="99" s="1"/>
  <c r="Z5243" i="99" s="1"/>
  <c r="AA5243" i="99" s="1"/>
  <c r="AB5243" i="99" s="1"/>
  <c r="AC5243" i="99" s="1"/>
  <c r="AD5243" i="99" s="1"/>
  <c r="C5218" i="99"/>
  <c r="C5219" i="99" s="1"/>
  <c r="C5220" i="99" s="1"/>
  <c r="C5221" i="99" s="1"/>
  <c r="C5222" i="99" s="1"/>
  <c r="C5223" i="99" s="1"/>
  <c r="C5224" i="99" s="1"/>
  <c r="C5225" i="99" s="1"/>
  <c r="C5226" i="99" s="1"/>
  <c r="C5227" i="99" s="1"/>
  <c r="C5228" i="99" s="1"/>
  <c r="C5229" i="99" s="1"/>
  <c r="C5230" i="99" s="1"/>
  <c r="C5231" i="99" s="1"/>
  <c r="C5232" i="99" s="1"/>
  <c r="C5233" i="99" s="1"/>
  <c r="C5234" i="99" s="1"/>
  <c r="C5235" i="99" s="1"/>
  <c r="C5236" i="99" s="1"/>
  <c r="C5237" i="99" s="1"/>
  <c r="C5238" i="99" s="1"/>
  <c r="C5239" i="99" s="1"/>
  <c r="C5240" i="99" s="1"/>
  <c r="C5241" i="99" s="1"/>
  <c r="E5213" i="99"/>
  <c r="F5213" i="99" s="1"/>
  <c r="G5213" i="99" s="1"/>
  <c r="H5213" i="99" s="1"/>
  <c r="I5213" i="99" s="1"/>
  <c r="J5213" i="99" s="1"/>
  <c r="K5213" i="99" s="1"/>
  <c r="L5213" i="99" s="1"/>
  <c r="M5213" i="99" s="1"/>
  <c r="N5213" i="99" s="1"/>
  <c r="O5213" i="99" s="1"/>
  <c r="P5213" i="99" s="1"/>
  <c r="Q5213" i="99" s="1"/>
  <c r="R5213" i="99" s="1"/>
  <c r="S5213" i="99" s="1"/>
  <c r="T5213" i="99" s="1"/>
  <c r="U5213" i="99" s="1"/>
  <c r="V5213" i="99" s="1"/>
  <c r="W5213" i="99" s="1"/>
  <c r="X5213" i="99" s="1"/>
  <c r="Y5213" i="99" s="1"/>
  <c r="Z5213" i="99" s="1"/>
  <c r="AA5213" i="99" s="1"/>
  <c r="AB5213" i="99" s="1"/>
  <c r="AC5213" i="99" s="1"/>
  <c r="C5189" i="99"/>
  <c r="C5190" i="99" s="1"/>
  <c r="C5191" i="99" s="1"/>
  <c r="C5192" i="99" s="1"/>
  <c r="C5193" i="99" s="1"/>
  <c r="C5194" i="99" s="1"/>
  <c r="C5195" i="99" s="1"/>
  <c r="C5196" i="99" s="1"/>
  <c r="C5197" i="99" s="1"/>
  <c r="C5198" i="99" s="1"/>
  <c r="C5199" i="99" s="1"/>
  <c r="C5200" i="99" s="1"/>
  <c r="C5201" i="99" s="1"/>
  <c r="C5202" i="99" s="1"/>
  <c r="C5203" i="99" s="1"/>
  <c r="C5204" i="99" s="1"/>
  <c r="C5205" i="99" s="1"/>
  <c r="C5206" i="99" s="1"/>
  <c r="C5207" i="99" s="1"/>
  <c r="C5208" i="99" s="1"/>
  <c r="C5209" i="99" s="1"/>
  <c r="C5210" i="99" s="1"/>
  <c r="C5211" i="99" s="1"/>
  <c r="E5184" i="99"/>
  <c r="F5184" i="99" s="1"/>
  <c r="G5184" i="99" s="1"/>
  <c r="H5184" i="99" s="1"/>
  <c r="I5184" i="99" s="1"/>
  <c r="J5184" i="99" s="1"/>
  <c r="K5184" i="99" s="1"/>
  <c r="L5184" i="99" s="1"/>
  <c r="M5184" i="99" s="1"/>
  <c r="N5184" i="99" s="1"/>
  <c r="O5184" i="99" s="1"/>
  <c r="P5184" i="99" s="1"/>
  <c r="Q5184" i="99" s="1"/>
  <c r="R5184" i="99" s="1"/>
  <c r="S5184" i="99" s="1"/>
  <c r="T5184" i="99" s="1"/>
  <c r="U5184" i="99" s="1"/>
  <c r="V5184" i="99" s="1"/>
  <c r="W5184" i="99" s="1"/>
  <c r="X5184" i="99" s="1"/>
  <c r="Y5184" i="99" s="1"/>
  <c r="Z5184" i="99" s="1"/>
  <c r="AA5184" i="99" s="1"/>
  <c r="AB5184" i="99" s="1"/>
  <c r="C5161" i="99"/>
  <c r="C5162" i="99" s="1"/>
  <c r="C5163" i="99" s="1"/>
  <c r="C5164" i="99" s="1"/>
  <c r="C5165" i="99" s="1"/>
  <c r="C5166" i="99" s="1"/>
  <c r="C5167" i="99" s="1"/>
  <c r="C5168" i="99" s="1"/>
  <c r="C5169" i="99" s="1"/>
  <c r="C5170" i="99" s="1"/>
  <c r="C5171" i="99" s="1"/>
  <c r="C5172" i="99" s="1"/>
  <c r="C5173" i="99" s="1"/>
  <c r="C5174" i="99" s="1"/>
  <c r="C5175" i="99" s="1"/>
  <c r="C5176" i="99" s="1"/>
  <c r="C5177" i="99" s="1"/>
  <c r="C5178" i="99" s="1"/>
  <c r="C5179" i="99" s="1"/>
  <c r="C5180" i="99" s="1"/>
  <c r="C5181" i="99" s="1"/>
  <c r="C5182" i="99" s="1"/>
  <c r="E5156" i="99"/>
  <c r="F5156" i="99" s="1"/>
  <c r="G5156" i="99" s="1"/>
  <c r="H5156" i="99" s="1"/>
  <c r="I5156" i="99" s="1"/>
  <c r="J5156" i="99" s="1"/>
  <c r="K5156" i="99" s="1"/>
  <c r="L5156" i="99" s="1"/>
  <c r="M5156" i="99" s="1"/>
  <c r="N5156" i="99" s="1"/>
  <c r="O5156" i="99" s="1"/>
  <c r="P5156" i="99" s="1"/>
  <c r="Q5156" i="99" s="1"/>
  <c r="R5156" i="99" s="1"/>
  <c r="S5156" i="99" s="1"/>
  <c r="T5156" i="99" s="1"/>
  <c r="U5156" i="99" s="1"/>
  <c r="V5156" i="99" s="1"/>
  <c r="W5156" i="99" s="1"/>
  <c r="X5156" i="99" s="1"/>
  <c r="Y5156" i="99" s="1"/>
  <c r="Z5156" i="99" s="1"/>
  <c r="AA5156" i="99" s="1"/>
  <c r="C5134" i="99"/>
  <c r="C5135" i="99" s="1"/>
  <c r="C5136" i="99" s="1"/>
  <c r="C5137" i="99" s="1"/>
  <c r="C5138" i="99" s="1"/>
  <c r="C5139" i="99" s="1"/>
  <c r="C5140" i="99" s="1"/>
  <c r="C5141" i="99" s="1"/>
  <c r="C5142" i="99" s="1"/>
  <c r="C5143" i="99" s="1"/>
  <c r="C5144" i="99" s="1"/>
  <c r="C5145" i="99" s="1"/>
  <c r="C5146" i="99" s="1"/>
  <c r="C5147" i="99" s="1"/>
  <c r="C5148" i="99" s="1"/>
  <c r="C5149" i="99" s="1"/>
  <c r="C5150" i="99" s="1"/>
  <c r="C5151" i="99" s="1"/>
  <c r="C5152" i="99" s="1"/>
  <c r="C5153" i="99" s="1"/>
  <c r="C5154" i="99" s="1"/>
  <c r="E5129" i="99"/>
  <c r="F5129" i="99" s="1"/>
  <c r="G5129" i="99" s="1"/>
  <c r="H5129" i="99" s="1"/>
  <c r="I5129" i="99" s="1"/>
  <c r="J5129" i="99" s="1"/>
  <c r="K5129" i="99" s="1"/>
  <c r="L5129" i="99" s="1"/>
  <c r="M5129" i="99" s="1"/>
  <c r="N5129" i="99" s="1"/>
  <c r="O5129" i="99" s="1"/>
  <c r="P5129" i="99" s="1"/>
  <c r="Q5129" i="99" s="1"/>
  <c r="R5129" i="99" s="1"/>
  <c r="S5129" i="99" s="1"/>
  <c r="T5129" i="99" s="1"/>
  <c r="U5129" i="99" s="1"/>
  <c r="V5129" i="99" s="1"/>
  <c r="W5129" i="99" s="1"/>
  <c r="X5129" i="99" s="1"/>
  <c r="Y5129" i="99" s="1"/>
  <c r="Z5129" i="99" s="1"/>
  <c r="C5108" i="99"/>
  <c r="C5109" i="99" s="1"/>
  <c r="C5110" i="99" s="1"/>
  <c r="C5111" i="99" s="1"/>
  <c r="C5112" i="99" s="1"/>
  <c r="C5113" i="99" s="1"/>
  <c r="C5114" i="99" s="1"/>
  <c r="C5115" i="99" s="1"/>
  <c r="C5116" i="99" s="1"/>
  <c r="C5117" i="99" s="1"/>
  <c r="C5118" i="99" s="1"/>
  <c r="C5119" i="99" s="1"/>
  <c r="C5120" i="99" s="1"/>
  <c r="C5121" i="99" s="1"/>
  <c r="C5122" i="99" s="1"/>
  <c r="C5123" i="99" s="1"/>
  <c r="C5124" i="99" s="1"/>
  <c r="C5125" i="99" s="1"/>
  <c r="C5126" i="99" s="1"/>
  <c r="C5127" i="99" s="1"/>
  <c r="E5103" i="99"/>
  <c r="F5103" i="99" s="1"/>
  <c r="G5103" i="99" s="1"/>
  <c r="H5103" i="99" s="1"/>
  <c r="I5103" i="99" s="1"/>
  <c r="J5103" i="99" s="1"/>
  <c r="K5103" i="99" s="1"/>
  <c r="L5103" i="99" s="1"/>
  <c r="M5103" i="99" s="1"/>
  <c r="N5103" i="99" s="1"/>
  <c r="O5103" i="99" s="1"/>
  <c r="P5103" i="99" s="1"/>
  <c r="Q5103" i="99" s="1"/>
  <c r="R5103" i="99" s="1"/>
  <c r="S5103" i="99" s="1"/>
  <c r="T5103" i="99" s="1"/>
  <c r="U5103" i="99" s="1"/>
  <c r="V5103" i="99" s="1"/>
  <c r="W5103" i="99" s="1"/>
  <c r="X5103" i="99" s="1"/>
  <c r="Y5103" i="99" s="1"/>
  <c r="C5083" i="99"/>
  <c r="C5084" i="99" s="1"/>
  <c r="C5085" i="99" s="1"/>
  <c r="C5086" i="99" s="1"/>
  <c r="C5087" i="99" s="1"/>
  <c r="C5088" i="99" s="1"/>
  <c r="C5089" i="99" s="1"/>
  <c r="C5090" i="99" s="1"/>
  <c r="C5091" i="99" s="1"/>
  <c r="C5092" i="99" s="1"/>
  <c r="C5093" i="99" s="1"/>
  <c r="C5094" i="99" s="1"/>
  <c r="C5095" i="99" s="1"/>
  <c r="C5096" i="99" s="1"/>
  <c r="C5097" i="99" s="1"/>
  <c r="C5098" i="99" s="1"/>
  <c r="C5099" i="99" s="1"/>
  <c r="C5100" i="99" s="1"/>
  <c r="C5101" i="99" s="1"/>
  <c r="E5078" i="99"/>
  <c r="F5078" i="99" s="1"/>
  <c r="G5078" i="99" s="1"/>
  <c r="H5078" i="99" s="1"/>
  <c r="I5078" i="99" s="1"/>
  <c r="J5078" i="99" s="1"/>
  <c r="K5078" i="99" s="1"/>
  <c r="L5078" i="99" s="1"/>
  <c r="M5078" i="99" s="1"/>
  <c r="N5078" i="99" s="1"/>
  <c r="O5078" i="99" s="1"/>
  <c r="P5078" i="99" s="1"/>
  <c r="Q5078" i="99" s="1"/>
  <c r="R5078" i="99" s="1"/>
  <c r="S5078" i="99" s="1"/>
  <c r="T5078" i="99" s="1"/>
  <c r="U5078" i="99" s="1"/>
  <c r="V5078" i="99" s="1"/>
  <c r="W5078" i="99" s="1"/>
  <c r="X5078" i="99" s="1"/>
  <c r="C5059" i="99"/>
  <c r="C5060" i="99" s="1"/>
  <c r="C5061" i="99" s="1"/>
  <c r="C5062" i="99" s="1"/>
  <c r="C5063" i="99" s="1"/>
  <c r="C5064" i="99" s="1"/>
  <c r="C5065" i="99" s="1"/>
  <c r="C5066" i="99" s="1"/>
  <c r="C5067" i="99" s="1"/>
  <c r="C5068" i="99" s="1"/>
  <c r="C5069" i="99" s="1"/>
  <c r="C5070" i="99" s="1"/>
  <c r="C5071" i="99" s="1"/>
  <c r="C5072" i="99" s="1"/>
  <c r="C5073" i="99" s="1"/>
  <c r="C5074" i="99" s="1"/>
  <c r="C5075" i="99" s="1"/>
  <c r="C5076" i="99" s="1"/>
  <c r="E5054" i="99"/>
  <c r="F5054" i="99" s="1"/>
  <c r="G5054" i="99" s="1"/>
  <c r="H5054" i="99" s="1"/>
  <c r="I5054" i="99" s="1"/>
  <c r="J5054" i="99" s="1"/>
  <c r="K5054" i="99" s="1"/>
  <c r="L5054" i="99" s="1"/>
  <c r="M5054" i="99" s="1"/>
  <c r="N5054" i="99" s="1"/>
  <c r="O5054" i="99" s="1"/>
  <c r="P5054" i="99" s="1"/>
  <c r="Q5054" i="99" s="1"/>
  <c r="R5054" i="99" s="1"/>
  <c r="S5054" i="99" s="1"/>
  <c r="T5054" i="99" s="1"/>
  <c r="U5054" i="99" s="1"/>
  <c r="V5054" i="99" s="1"/>
  <c r="W5054" i="99" s="1"/>
  <c r="C5036" i="99"/>
  <c r="C5037" i="99" s="1"/>
  <c r="C5038" i="99" s="1"/>
  <c r="C5039" i="99" s="1"/>
  <c r="C5040" i="99" s="1"/>
  <c r="C5041" i="99" s="1"/>
  <c r="C5042" i="99" s="1"/>
  <c r="C5043" i="99" s="1"/>
  <c r="C5044" i="99" s="1"/>
  <c r="C5045" i="99" s="1"/>
  <c r="C5046" i="99" s="1"/>
  <c r="C5047" i="99" s="1"/>
  <c r="C5048" i="99" s="1"/>
  <c r="C5049" i="99" s="1"/>
  <c r="C5050" i="99" s="1"/>
  <c r="C5051" i="99" s="1"/>
  <c r="C5052" i="99" s="1"/>
  <c r="E5031" i="99"/>
  <c r="F5031" i="99" s="1"/>
  <c r="G5031" i="99" s="1"/>
  <c r="H5031" i="99" s="1"/>
  <c r="I5031" i="99" s="1"/>
  <c r="J5031" i="99" s="1"/>
  <c r="K5031" i="99" s="1"/>
  <c r="L5031" i="99" s="1"/>
  <c r="M5031" i="99" s="1"/>
  <c r="N5031" i="99" s="1"/>
  <c r="O5031" i="99" s="1"/>
  <c r="P5031" i="99" s="1"/>
  <c r="Q5031" i="99" s="1"/>
  <c r="R5031" i="99" s="1"/>
  <c r="S5031" i="99" s="1"/>
  <c r="T5031" i="99" s="1"/>
  <c r="U5031" i="99" s="1"/>
  <c r="V5031" i="99" s="1"/>
  <c r="C5014" i="99"/>
  <c r="C5015" i="99" s="1"/>
  <c r="C5016" i="99" s="1"/>
  <c r="C5017" i="99" s="1"/>
  <c r="C5018" i="99" s="1"/>
  <c r="C5019" i="99" s="1"/>
  <c r="C5020" i="99" s="1"/>
  <c r="C5021" i="99" s="1"/>
  <c r="C5022" i="99" s="1"/>
  <c r="C5023" i="99" s="1"/>
  <c r="C5024" i="99" s="1"/>
  <c r="C5025" i="99" s="1"/>
  <c r="C5026" i="99" s="1"/>
  <c r="C5027" i="99" s="1"/>
  <c r="C5028" i="99" s="1"/>
  <c r="C5029" i="99" s="1"/>
  <c r="E5009" i="99"/>
  <c r="F5009" i="99" s="1"/>
  <c r="G5009" i="99" s="1"/>
  <c r="H5009" i="99" s="1"/>
  <c r="I5009" i="99" s="1"/>
  <c r="J5009" i="99" s="1"/>
  <c r="K5009" i="99" s="1"/>
  <c r="L5009" i="99" s="1"/>
  <c r="M5009" i="99" s="1"/>
  <c r="N5009" i="99" s="1"/>
  <c r="O5009" i="99" s="1"/>
  <c r="P5009" i="99" s="1"/>
  <c r="Q5009" i="99" s="1"/>
  <c r="R5009" i="99" s="1"/>
  <c r="S5009" i="99" s="1"/>
  <c r="T5009" i="99" s="1"/>
  <c r="U5009" i="99" s="1"/>
  <c r="C4993" i="99"/>
  <c r="C4994" i="99" s="1"/>
  <c r="C4995" i="99" s="1"/>
  <c r="C4996" i="99" s="1"/>
  <c r="C4997" i="99" s="1"/>
  <c r="C4998" i="99" s="1"/>
  <c r="C4999" i="99" s="1"/>
  <c r="C5000" i="99" s="1"/>
  <c r="C5001" i="99" s="1"/>
  <c r="C5002" i="99" s="1"/>
  <c r="C5003" i="99" s="1"/>
  <c r="C5004" i="99" s="1"/>
  <c r="C5005" i="99" s="1"/>
  <c r="C5006" i="99" s="1"/>
  <c r="C5007" i="99" s="1"/>
  <c r="E4988" i="99"/>
  <c r="F4988" i="99" s="1"/>
  <c r="G4988" i="99" s="1"/>
  <c r="H4988" i="99" s="1"/>
  <c r="I4988" i="99" s="1"/>
  <c r="J4988" i="99" s="1"/>
  <c r="K4988" i="99" s="1"/>
  <c r="L4988" i="99" s="1"/>
  <c r="M4988" i="99" s="1"/>
  <c r="N4988" i="99" s="1"/>
  <c r="O4988" i="99" s="1"/>
  <c r="P4988" i="99" s="1"/>
  <c r="Q4988" i="99" s="1"/>
  <c r="R4988" i="99" s="1"/>
  <c r="S4988" i="99" s="1"/>
  <c r="T4988" i="99" s="1"/>
  <c r="C4973" i="99"/>
  <c r="C4974" i="99" s="1"/>
  <c r="C4975" i="99" s="1"/>
  <c r="C4976" i="99" s="1"/>
  <c r="C4977" i="99" s="1"/>
  <c r="C4978" i="99" s="1"/>
  <c r="C4979" i="99" s="1"/>
  <c r="C4980" i="99" s="1"/>
  <c r="C4981" i="99" s="1"/>
  <c r="C4982" i="99" s="1"/>
  <c r="C4983" i="99" s="1"/>
  <c r="C4984" i="99" s="1"/>
  <c r="C4985" i="99" s="1"/>
  <c r="C4986" i="99" s="1"/>
  <c r="E4968" i="99"/>
  <c r="F4968" i="99" s="1"/>
  <c r="G4968" i="99" s="1"/>
  <c r="H4968" i="99" s="1"/>
  <c r="I4968" i="99" s="1"/>
  <c r="J4968" i="99" s="1"/>
  <c r="K4968" i="99" s="1"/>
  <c r="L4968" i="99" s="1"/>
  <c r="M4968" i="99" s="1"/>
  <c r="N4968" i="99" s="1"/>
  <c r="O4968" i="99" s="1"/>
  <c r="P4968" i="99" s="1"/>
  <c r="Q4968" i="99" s="1"/>
  <c r="R4968" i="99" s="1"/>
  <c r="S4968" i="99" s="1"/>
  <c r="C4954" i="99"/>
  <c r="C4955" i="99" s="1"/>
  <c r="C4956" i="99" s="1"/>
  <c r="C4957" i="99" s="1"/>
  <c r="C4958" i="99" s="1"/>
  <c r="C4959" i="99" s="1"/>
  <c r="C4960" i="99" s="1"/>
  <c r="C4961" i="99" s="1"/>
  <c r="C4962" i="99" s="1"/>
  <c r="C4963" i="99" s="1"/>
  <c r="C4964" i="99" s="1"/>
  <c r="C4965" i="99" s="1"/>
  <c r="C4966" i="99" s="1"/>
  <c r="E4949" i="99"/>
  <c r="F4949" i="99" s="1"/>
  <c r="G4949" i="99" s="1"/>
  <c r="H4949" i="99" s="1"/>
  <c r="I4949" i="99" s="1"/>
  <c r="J4949" i="99" s="1"/>
  <c r="K4949" i="99" s="1"/>
  <c r="L4949" i="99" s="1"/>
  <c r="M4949" i="99" s="1"/>
  <c r="N4949" i="99" s="1"/>
  <c r="O4949" i="99" s="1"/>
  <c r="P4949" i="99" s="1"/>
  <c r="Q4949" i="99" s="1"/>
  <c r="R4949" i="99" s="1"/>
  <c r="C4936" i="99"/>
  <c r="C4937" i="99" s="1"/>
  <c r="C4938" i="99" s="1"/>
  <c r="C4939" i="99" s="1"/>
  <c r="C4940" i="99" s="1"/>
  <c r="C4941" i="99" s="1"/>
  <c r="C4942" i="99" s="1"/>
  <c r="C4943" i="99" s="1"/>
  <c r="C4944" i="99" s="1"/>
  <c r="C4945" i="99" s="1"/>
  <c r="C4946" i="99" s="1"/>
  <c r="C4947" i="99" s="1"/>
  <c r="E4931" i="99"/>
  <c r="F4931" i="99" s="1"/>
  <c r="G4931" i="99" s="1"/>
  <c r="H4931" i="99" s="1"/>
  <c r="I4931" i="99" s="1"/>
  <c r="J4931" i="99" s="1"/>
  <c r="K4931" i="99" s="1"/>
  <c r="L4931" i="99" s="1"/>
  <c r="M4931" i="99" s="1"/>
  <c r="N4931" i="99" s="1"/>
  <c r="O4931" i="99" s="1"/>
  <c r="P4931" i="99" s="1"/>
  <c r="Q4931" i="99" s="1"/>
  <c r="C4919" i="99"/>
  <c r="C4920" i="99" s="1"/>
  <c r="C4921" i="99" s="1"/>
  <c r="C4922" i="99" s="1"/>
  <c r="C4923" i="99" s="1"/>
  <c r="C4924" i="99" s="1"/>
  <c r="C4925" i="99" s="1"/>
  <c r="C4926" i="99" s="1"/>
  <c r="C4927" i="99" s="1"/>
  <c r="C4928" i="99" s="1"/>
  <c r="C4929" i="99" s="1"/>
  <c r="E4914" i="99"/>
  <c r="F4914" i="99" s="1"/>
  <c r="G4914" i="99" s="1"/>
  <c r="H4914" i="99" s="1"/>
  <c r="I4914" i="99" s="1"/>
  <c r="J4914" i="99" s="1"/>
  <c r="K4914" i="99" s="1"/>
  <c r="L4914" i="99" s="1"/>
  <c r="M4914" i="99" s="1"/>
  <c r="N4914" i="99" s="1"/>
  <c r="O4914" i="99" s="1"/>
  <c r="P4914" i="99" s="1"/>
  <c r="C4903" i="99"/>
  <c r="C4904" i="99" s="1"/>
  <c r="C4905" i="99" s="1"/>
  <c r="C4906" i="99" s="1"/>
  <c r="C4907" i="99" s="1"/>
  <c r="C4908" i="99" s="1"/>
  <c r="C4909" i="99" s="1"/>
  <c r="C4910" i="99" s="1"/>
  <c r="C4911" i="99" s="1"/>
  <c r="C4912" i="99" s="1"/>
  <c r="E4898" i="99"/>
  <c r="F4898" i="99" s="1"/>
  <c r="G4898" i="99" s="1"/>
  <c r="H4898" i="99" s="1"/>
  <c r="I4898" i="99" s="1"/>
  <c r="J4898" i="99" s="1"/>
  <c r="K4898" i="99" s="1"/>
  <c r="L4898" i="99" s="1"/>
  <c r="M4898" i="99" s="1"/>
  <c r="N4898" i="99" s="1"/>
  <c r="O4898" i="99" s="1"/>
  <c r="C4888" i="99"/>
  <c r="C4889" i="99" s="1"/>
  <c r="C4890" i="99" s="1"/>
  <c r="C4891" i="99" s="1"/>
  <c r="C4892" i="99" s="1"/>
  <c r="C4893" i="99" s="1"/>
  <c r="C4894" i="99" s="1"/>
  <c r="C4895" i="99" s="1"/>
  <c r="C4896" i="99" s="1"/>
  <c r="E4883" i="99"/>
  <c r="F4883" i="99" s="1"/>
  <c r="G4883" i="99" s="1"/>
  <c r="H4883" i="99" s="1"/>
  <c r="I4883" i="99" s="1"/>
  <c r="J4883" i="99" s="1"/>
  <c r="K4883" i="99" s="1"/>
  <c r="L4883" i="99" s="1"/>
  <c r="M4883" i="99" s="1"/>
  <c r="N4883" i="99" s="1"/>
  <c r="C4874" i="99"/>
  <c r="C4875" i="99" s="1"/>
  <c r="C4876" i="99" s="1"/>
  <c r="C4877" i="99" s="1"/>
  <c r="C4878" i="99" s="1"/>
  <c r="C4879" i="99" s="1"/>
  <c r="C4880" i="99" s="1"/>
  <c r="C4881" i="99" s="1"/>
  <c r="E4869" i="99"/>
  <c r="F4869" i="99" s="1"/>
  <c r="G4869" i="99" s="1"/>
  <c r="H4869" i="99" s="1"/>
  <c r="I4869" i="99" s="1"/>
  <c r="J4869" i="99" s="1"/>
  <c r="K4869" i="99" s="1"/>
  <c r="L4869" i="99" s="1"/>
  <c r="M4869" i="99" s="1"/>
  <c r="C4861" i="99"/>
  <c r="C4862" i="99" s="1"/>
  <c r="C4863" i="99" s="1"/>
  <c r="C4864" i="99" s="1"/>
  <c r="C4865" i="99" s="1"/>
  <c r="C4866" i="99" s="1"/>
  <c r="C4867" i="99" s="1"/>
  <c r="E4856" i="99"/>
  <c r="F4856" i="99" s="1"/>
  <c r="G4856" i="99" s="1"/>
  <c r="H4856" i="99" s="1"/>
  <c r="I4856" i="99" s="1"/>
  <c r="J4856" i="99" s="1"/>
  <c r="K4856" i="99" s="1"/>
  <c r="L4856" i="99" s="1"/>
  <c r="C4849" i="99"/>
  <c r="C4850" i="99" s="1"/>
  <c r="C4851" i="99" s="1"/>
  <c r="C4852" i="99" s="1"/>
  <c r="C4853" i="99" s="1"/>
  <c r="C4854" i="99" s="1"/>
  <c r="E4844" i="99"/>
  <c r="F4844" i="99" s="1"/>
  <c r="G4844" i="99" s="1"/>
  <c r="H4844" i="99" s="1"/>
  <c r="I4844" i="99" s="1"/>
  <c r="J4844" i="99" s="1"/>
  <c r="K4844" i="99" s="1"/>
  <c r="C4838" i="99"/>
  <c r="C4839" i="99" s="1"/>
  <c r="C4840" i="99" s="1"/>
  <c r="C4841" i="99" s="1"/>
  <c r="C4842" i="99" s="1"/>
  <c r="E4833" i="99"/>
  <c r="F4833" i="99" s="1"/>
  <c r="G4833" i="99" s="1"/>
  <c r="H4833" i="99" s="1"/>
  <c r="I4833" i="99" s="1"/>
  <c r="J4833" i="99" s="1"/>
  <c r="C4828" i="99"/>
  <c r="C4829" i="99" s="1"/>
  <c r="C4830" i="99" s="1"/>
  <c r="C4831" i="99" s="1"/>
  <c r="E4823" i="99"/>
  <c r="F4823" i="99" s="1"/>
  <c r="G4823" i="99" s="1"/>
  <c r="H4823" i="99" s="1"/>
  <c r="I4823" i="99" s="1"/>
  <c r="C4819" i="99"/>
  <c r="C4820" i="99" s="1"/>
  <c r="C4821" i="99" s="1"/>
  <c r="E4814" i="99"/>
  <c r="F4814" i="99" s="1"/>
  <c r="G4814" i="99" s="1"/>
  <c r="H4814" i="99" s="1"/>
  <c r="C4811" i="99"/>
  <c r="C4812" i="99" s="1"/>
  <c r="E4806" i="99"/>
  <c r="F4806" i="99" s="1"/>
  <c r="G4806" i="99" s="1"/>
  <c r="C4804" i="99"/>
  <c r="E4799" i="99"/>
  <c r="F4799" i="99" s="1"/>
  <c r="C4739" i="99"/>
  <c r="C4740" i="99" s="1"/>
  <c r="C4741" i="99" s="1"/>
  <c r="C4742" i="99" s="1"/>
  <c r="C4743" i="99" s="1"/>
  <c r="C4744" i="99" s="1"/>
  <c r="C4745" i="99" s="1"/>
  <c r="C4746" i="99" s="1"/>
  <c r="C4747" i="99" s="1"/>
  <c r="C4748" i="99" s="1"/>
  <c r="C4749" i="99" s="1"/>
  <c r="C4750" i="99" s="1"/>
  <c r="C4751" i="99" s="1"/>
  <c r="C4752" i="99" s="1"/>
  <c r="C4753" i="99" s="1"/>
  <c r="C4754" i="99" s="1"/>
  <c r="C4755" i="99" s="1"/>
  <c r="C4756" i="99" s="1"/>
  <c r="C4757" i="99" s="1"/>
  <c r="C4758" i="99" s="1"/>
  <c r="C4759" i="99" s="1"/>
  <c r="C4760" i="99" s="1"/>
  <c r="C4761" i="99" s="1"/>
  <c r="C4762" i="99" s="1"/>
  <c r="C4763" i="99" s="1"/>
  <c r="C4764" i="99" s="1"/>
  <c r="C4765" i="99" s="1"/>
  <c r="C4766" i="99" s="1"/>
  <c r="C4767" i="99" s="1"/>
  <c r="C4768" i="99" s="1"/>
  <c r="C4769" i="99" s="1"/>
  <c r="C4770" i="99" s="1"/>
  <c r="C4771" i="99" s="1"/>
  <c r="C4772" i="99" s="1"/>
  <c r="C4773" i="99" s="1"/>
  <c r="C4774" i="99" s="1"/>
  <c r="C4775" i="99" s="1"/>
  <c r="C4776" i="99" s="1"/>
  <c r="C4777" i="99" s="1"/>
  <c r="E4734" i="99"/>
  <c r="F4734" i="99" s="1"/>
  <c r="G4734" i="99" s="1"/>
  <c r="H4734" i="99" s="1"/>
  <c r="I4734" i="99" s="1"/>
  <c r="J4734" i="99" s="1"/>
  <c r="K4734" i="99" s="1"/>
  <c r="L4734" i="99" s="1"/>
  <c r="M4734" i="99" s="1"/>
  <c r="N4734" i="99" s="1"/>
  <c r="O4734" i="99" s="1"/>
  <c r="P4734" i="99" s="1"/>
  <c r="Q4734" i="99" s="1"/>
  <c r="R4734" i="99" s="1"/>
  <c r="S4734" i="99" s="1"/>
  <c r="T4734" i="99" s="1"/>
  <c r="U4734" i="99" s="1"/>
  <c r="V4734" i="99" s="1"/>
  <c r="W4734" i="99" s="1"/>
  <c r="X4734" i="99" s="1"/>
  <c r="Y4734" i="99" s="1"/>
  <c r="Z4734" i="99" s="1"/>
  <c r="AA4734" i="99" s="1"/>
  <c r="AB4734" i="99" s="1"/>
  <c r="AC4734" i="99" s="1"/>
  <c r="AD4734" i="99" s="1"/>
  <c r="AE4734" i="99" s="1"/>
  <c r="AF4734" i="99" s="1"/>
  <c r="AG4734" i="99" s="1"/>
  <c r="AH4734" i="99" s="1"/>
  <c r="AI4734" i="99" s="1"/>
  <c r="AJ4734" i="99" s="1"/>
  <c r="AK4734" i="99" s="1"/>
  <c r="AL4734" i="99" s="1"/>
  <c r="AM4734" i="99" s="1"/>
  <c r="AN4734" i="99" s="1"/>
  <c r="AO4734" i="99" s="1"/>
  <c r="AP4734" i="99" s="1"/>
  <c r="AQ4734" i="99" s="1"/>
  <c r="AR4734" i="99" s="1"/>
  <c r="C4695" i="99"/>
  <c r="C4696" i="99" s="1"/>
  <c r="C4697" i="99" s="1"/>
  <c r="C4698" i="99" s="1"/>
  <c r="C4699" i="99" s="1"/>
  <c r="C4700" i="99" s="1"/>
  <c r="C4701" i="99" s="1"/>
  <c r="C4702" i="99" s="1"/>
  <c r="C4703" i="99" s="1"/>
  <c r="C4704" i="99" s="1"/>
  <c r="C4705" i="99" s="1"/>
  <c r="C4706" i="99" s="1"/>
  <c r="C4707" i="99" s="1"/>
  <c r="C4708" i="99" s="1"/>
  <c r="C4709" i="99" s="1"/>
  <c r="C4710" i="99" s="1"/>
  <c r="C4711" i="99" s="1"/>
  <c r="C4712" i="99" s="1"/>
  <c r="C4713" i="99" s="1"/>
  <c r="C4714" i="99" s="1"/>
  <c r="C4715" i="99" s="1"/>
  <c r="C4716" i="99" s="1"/>
  <c r="C4717" i="99" s="1"/>
  <c r="C4718" i="99" s="1"/>
  <c r="C4719" i="99" s="1"/>
  <c r="C4720" i="99" s="1"/>
  <c r="C4721" i="99" s="1"/>
  <c r="C4722" i="99" s="1"/>
  <c r="C4723" i="99" s="1"/>
  <c r="C4724" i="99" s="1"/>
  <c r="C4725" i="99" s="1"/>
  <c r="C4726" i="99" s="1"/>
  <c r="C4727" i="99" s="1"/>
  <c r="C4728" i="99" s="1"/>
  <c r="C4729" i="99" s="1"/>
  <c r="C4730" i="99" s="1"/>
  <c r="C4731" i="99" s="1"/>
  <c r="C4732" i="99" s="1"/>
  <c r="E4690" i="99"/>
  <c r="F4690" i="99" s="1"/>
  <c r="G4690" i="99" s="1"/>
  <c r="H4690" i="99" s="1"/>
  <c r="I4690" i="99" s="1"/>
  <c r="J4690" i="99" s="1"/>
  <c r="K4690" i="99" s="1"/>
  <c r="L4690" i="99" s="1"/>
  <c r="M4690" i="99" s="1"/>
  <c r="N4690" i="99" s="1"/>
  <c r="O4690" i="99" s="1"/>
  <c r="P4690" i="99" s="1"/>
  <c r="Q4690" i="99" s="1"/>
  <c r="R4690" i="99" s="1"/>
  <c r="S4690" i="99" s="1"/>
  <c r="T4690" i="99" s="1"/>
  <c r="U4690" i="99" s="1"/>
  <c r="V4690" i="99" s="1"/>
  <c r="W4690" i="99" s="1"/>
  <c r="X4690" i="99" s="1"/>
  <c r="Y4690" i="99" s="1"/>
  <c r="Z4690" i="99" s="1"/>
  <c r="AA4690" i="99" s="1"/>
  <c r="AB4690" i="99" s="1"/>
  <c r="AC4690" i="99" s="1"/>
  <c r="AD4690" i="99" s="1"/>
  <c r="AE4690" i="99" s="1"/>
  <c r="AF4690" i="99" s="1"/>
  <c r="AG4690" i="99" s="1"/>
  <c r="AH4690" i="99" s="1"/>
  <c r="AI4690" i="99" s="1"/>
  <c r="AJ4690" i="99" s="1"/>
  <c r="AK4690" i="99" s="1"/>
  <c r="AL4690" i="99" s="1"/>
  <c r="AM4690" i="99" s="1"/>
  <c r="AN4690" i="99" s="1"/>
  <c r="AO4690" i="99" s="1"/>
  <c r="AP4690" i="99" s="1"/>
  <c r="AQ4690" i="99" s="1"/>
  <c r="C4652" i="99"/>
  <c r="C4653" i="99" s="1"/>
  <c r="C4654" i="99" s="1"/>
  <c r="C4655" i="99" s="1"/>
  <c r="C4656" i="99" s="1"/>
  <c r="C4657" i="99" s="1"/>
  <c r="C4658" i="99" s="1"/>
  <c r="C4659" i="99" s="1"/>
  <c r="C4660" i="99" s="1"/>
  <c r="C4661" i="99" s="1"/>
  <c r="C4662" i="99" s="1"/>
  <c r="C4663" i="99" s="1"/>
  <c r="C4664" i="99" s="1"/>
  <c r="C4665" i="99" s="1"/>
  <c r="C4666" i="99" s="1"/>
  <c r="C4667" i="99" s="1"/>
  <c r="C4668" i="99" s="1"/>
  <c r="C4669" i="99" s="1"/>
  <c r="C4670" i="99" s="1"/>
  <c r="C4671" i="99" s="1"/>
  <c r="C4672" i="99" s="1"/>
  <c r="C4673" i="99" s="1"/>
  <c r="C4674" i="99" s="1"/>
  <c r="C4675" i="99" s="1"/>
  <c r="C4676" i="99" s="1"/>
  <c r="C4677" i="99" s="1"/>
  <c r="C4678" i="99" s="1"/>
  <c r="C4679" i="99" s="1"/>
  <c r="C4680" i="99" s="1"/>
  <c r="C4681" i="99" s="1"/>
  <c r="C4682" i="99" s="1"/>
  <c r="C4683" i="99" s="1"/>
  <c r="C4684" i="99" s="1"/>
  <c r="C4685" i="99" s="1"/>
  <c r="C4686" i="99" s="1"/>
  <c r="C4687" i="99" s="1"/>
  <c r="C4688" i="99" s="1"/>
  <c r="E4647" i="99"/>
  <c r="F4647" i="99" s="1"/>
  <c r="G4647" i="99" s="1"/>
  <c r="H4647" i="99" s="1"/>
  <c r="I4647" i="99" s="1"/>
  <c r="J4647" i="99" s="1"/>
  <c r="K4647" i="99" s="1"/>
  <c r="L4647" i="99" s="1"/>
  <c r="M4647" i="99" s="1"/>
  <c r="N4647" i="99" s="1"/>
  <c r="O4647" i="99" s="1"/>
  <c r="P4647" i="99" s="1"/>
  <c r="Q4647" i="99" s="1"/>
  <c r="R4647" i="99" s="1"/>
  <c r="S4647" i="99" s="1"/>
  <c r="T4647" i="99" s="1"/>
  <c r="U4647" i="99" s="1"/>
  <c r="V4647" i="99" s="1"/>
  <c r="W4647" i="99" s="1"/>
  <c r="X4647" i="99" s="1"/>
  <c r="Y4647" i="99" s="1"/>
  <c r="Z4647" i="99" s="1"/>
  <c r="AA4647" i="99" s="1"/>
  <c r="AB4647" i="99" s="1"/>
  <c r="AC4647" i="99" s="1"/>
  <c r="AD4647" i="99" s="1"/>
  <c r="AE4647" i="99" s="1"/>
  <c r="AF4647" i="99" s="1"/>
  <c r="AG4647" i="99" s="1"/>
  <c r="AH4647" i="99" s="1"/>
  <c r="AI4647" i="99" s="1"/>
  <c r="AJ4647" i="99" s="1"/>
  <c r="AK4647" i="99" s="1"/>
  <c r="AL4647" i="99" s="1"/>
  <c r="AM4647" i="99" s="1"/>
  <c r="AN4647" i="99" s="1"/>
  <c r="AO4647" i="99" s="1"/>
  <c r="AP4647" i="99" s="1"/>
  <c r="C4610" i="99"/>
  <c r="C4611" i="99" s="1"/>
  <c r="C4612" i="99" s="1"/>
  <c r="C4613" i="99" s="1"/>
  <c r="C4614" i="99" s="1"/>
  <c r="C4615" i="99" s="1"/>
  <c r="C4616" i="99" s="1"/>
  <c r="C4617" i="99" s="1"/>
  <c r="C4618" i="99" s="1"/>
  <c r="C4619" i="99" s="1"/>
  <c r="C4620" i="99" s="1"/>
  <c r="C4621" i="99" s="1"/>
  <c r="C4622" i="99" s="1"/>
  <c r="C4623" i="99" s="1"/>
  <c r="C4624" i="99" s="1"/>
  <c r="C4625" i="99" s="1"/>
  <c r="C4626" i="99" s="1"/>
  <c r="C4627" i="99" s="1"/>
  <c r="C4628" i="99" s="1"/>
  <c r="C4629" i="99" s="1"/>
  <c r="C4630" i="99" s="1"/>
  <c r="C4631" i="99" s="1"/>
  <c r="C4632" i="99" s="1"/>
  <c r="C4633" i="99" s="1"/>
  <c r="C4634" i="99" s="1"/>
  <c r="C4635" i="99" s="1"/>
  <c r="C4636" i="99" s="1"/>
  <c r="C4637" i="99" s="1"/>
  <c r="C4638" i="99" s="1"/>
  <c r="C4639" i="99" s="1"/>
  <c r="C4640" i="99" s="1"/>
  <c r="C4641" i="99" s="1"/>
  <c r="C4642" i="99" s="1"/>
  <c r="C4643" i="99" s="1"/>
  <c r="C4644" i="99" s="1"/>
  <c r="C4645" i="99" s="1"/>
  <c r="E4605" i="99"/>
  <c r="F4605" i="99" s="1"/>
  <c r="G4605" i="99" s="1"/>
  <c r="H4605" i="99" s="1"/>
  <c r="I4605" i="99" s="1"/>
  <c r="J4605" i="99" s="1"/>
  <c r="K4605" i="99" s="1"/>
  <c r="L4605" i="99" s="1"/>
  <c r="M4605" i="99" s="1"/>
  <c r="N4605" i="99" s="1"/>
  <c r="O4605" i="99" s="1"/>
  <c r="P4605" i="99" s="1"/>
  <c r="Q4605" i="99" s="1"/>
  <c r="R4605" i="99" s="1"/>
  <c r="S4605" i="99" s="1"/>
  <c r="T4605" i="99" s="1"/>
  <c r="U4605" i="99" s="1"/>
  <c r="V4605" i="99" s="1"/>
  <c r="W4605" i="99" s="1"/>
  <c r="X4605" i="99" s="1"/>
  <c r="Y4605" i="99" s="1"/>
  <c r="Z4605" i="99" s="1"/>
  <c r="AA4605" i="99" s="1"/>
  <c r="AB4605" i="99" s="1"/>
  <c r="AC4605" i="99" s="1"/>
  <c r="AD4605" i="99" s="1"/>
  <c r="AE4605" i="99" s="1"/>
  <c r="AF4605" i="99" s="1"/>
  <c r="AG4605" i="99" s="1"/>
  <c r="AH4605" i="99" s="1"/>
  <c r="AI4605" i="99" s="1"/>
  <c r="AJ4605" i="99" s="1"/>
  <c r="AK4605" i="99" s="1"/>
  <c r="AL4605" i="99" s="1"/>
  <c r="AM4605" i="99" s="1"/>
  <c r="AN4605" i="99" s="1"/>
  <c r="AO4605" i="99" s="1"/>
  <c r="C4569" i="99"/>
  <c r="C4570" i="99" s="1"/>
  <c r="C4571" i="99" s="1"/>
  <c r="C4572" i="99" s="1"/>
  <c r="C4573" i="99" s="1"/>
  <c r="C4574" i="99" s="1"/>
  <c r="C4575" i="99" s="1"/>
  <c r="C4576" i="99" s="1"/>
  <c r="C4577" i="99" s="1"/>
  <c r="C4578" i="99" s="1"/>
  <c r="C4579" i="99" s="1"/>
  <c r="C4580" i="99" s="1"/>
  <c r="C4581" i="99" s="1"/>
  <c r="C4582" i="99" s="1"/>
  <c r="C4583" i="99" s="1"/>
  <c r="C4584" i="99" s="1"/>
  <c r="C4585" i="99" s="1"/>
  <c r="C4586" i="99" s="1"/>
  <c r="C4587" i="99" s="1"/>
  <c r="C4588" i="99" s="1"/>
  <c r="C4589" i="99" s="1"/>
  <c r="C4590" i="99" s="1"/>
  <c r="C4591" i="99" s="1"/>
  <c r="C4592" i="99" s="1"/>
  <c r="C4593" i="99" s="1"/>
  <c r="C4594" i="99" s="1"/>
  <c r="C4595" i="99" s="1"/>
  <c r="C4596" i="99" s="1"/>
  <c r="C4597" i="99" s="1"/>
  <c r="C4598" i="99" s="1"/>
  <c r="C4599" i="99" s="1"/>
  <c r="C4600" i="99" s="1"/>
  <c r="C4601" i="99" s="1"/>
  <c r="C4602" i="99" s="1"/>
  <c r="C4603" i="99" s="1"/>
  <c r="E4564" i="99"/>
  <c r="F4564" i="99" s="1"/>
  <c r="G4564" i="99" s="1"/>
  <c r="H4564" i="99" s="1"/>
  <c r="I4564" i="99" s="1"/>
  <c r="J4564" i="99" s="1"/>
  <c r="K4564" i="99" s="1"/>
  <c r="L4564" i="99" s="1"/>
  <c r="M4564" i="99" s="1"/>
  <c r="N4564" i="99" s="1"/>
  <c r="O4564" i="99" s="1"/>
  <c r="P4564" i="99" s="1"/>
  <c r="Q4564" i="99" s="1"/>
  <c r="R4564" i="99" s="1"/>
  <c r="S4564" i="99" s="1"/>
  <c r="T4564" i="99" s="1"/>
  <c r="U4564" i="99" s="1"/>
  <c r="V4564" i="99" s="1"/>
  <c r="W4564" i="99" s="1"/>
  <c r="X4564" i="99" s="1"/>
  <c r="Y4564" i="99" s="1"/>
  <c r="Z4564" i="99" s="1"/>
  <c r="AA4564" i="99" s="1"/>
  <c r="AB4564" i="99" s="1"/>
  <c r="AC4564" i="99" s="1"/>
  <c r="AD4564" i="99" s="1"/>
  <c r="AE4564" i="99" s="1"/>
  <c r="AF4564" i="99" s="1"/>
  <c r="AG4564" i="99" s="1"/>
  <c r="AH4564" i="99" s="1"/>
  <c r="AI4564" i="99" s="1"/>
  <c r="AJ4564" i="99" s="1"/>
  <c r="AK4564" i="99" s="1"/>
  <c r="AL4564" i="99" s="1"/>
  <c r="AM4564" i="99" s="1"/>
  <c r="AN4564" i="99" s="1"/>
  <c r="C4529" i="99"/>
  <c r="C4530" i="99" s="1"/>
  <c r="C4531" i="99" s="1"/>
  <c r="C4532" i="99" s="1"/>
  <c r="C4533" i="99" s="1"/>
  <c r="C4534" i="99" s="1"/>
  <c r="C4535" i="99" s="1"/>
  <c r="C4536" i="99" s="1"/>
  <c r="C4537" i="99" s="1"/>
  <c r="C4538" i="99" s="1"/>
  <c r="C4539" i="99" s="1"/>
  <c r="C4540" i="99" s="1"/>
  <c r="C4541" i="99" s="1"/>
  <c r="C4542" i="99" s="1"/>
  <c r="C4543" i="99" s="1"/>
  <c r="C4544" i="99" s="1"/>
  <c r="C4545" i="99" s="1"/>
  <c r="C4546" i="99" s="1"/>
  <c r="C4547" i="99" s="1"/>
  <c r="C4548" i="99" s="1"/>
  <c r="C4549" i="99" s="1"/>
  <c r="C4550" i="99" s="1"/>
  <c r="C4551" i="99" s="1"/>
  <c r="C4552" i="99" s="1"/>
  <c r="C4553" i="99" s="1"/>
  <c r="C4554" i="99" s="1"/>
  <c r="C4555" i="99" s="1"/>
  <c r="C4556" i="99" s="1"/>
  <c r="C4557" i="99" s="1"/>
  <c r="C4558" i="99" s="1"/>
  <c r="C4559" i="99" s="1"/>
  <c r="C4560" i="99" s="1"/>
  <c r="C4561" i="99" s="1"/>
  <c r="C4562" i="99" s="1"/>
  <c r="E4524" i="99"/>
  <c r="F4524" i="99" s="1"/>
  <c r="G4524" i="99" s="1"/>
  <c r="H4524" i="99" s="1"/>
  <c r="I4524" i="99" s="1"/>
  <c r="J4524" i="99" s="1"/>
  <c r="K4524" i="99" s="1"/>
  <c r="L4524" i="99" s="1"/>
  <c r="M4524" i="99" s="1"/>
  <c r="N4524" i="99" s="1"/>
  <c r="O4524" i="99" s="1"/>
  <c r="P4524" i="99" s="1"/>
  <c r="Q4524" i="99" s="1"/>
  <c r="R4524" i="99" s="1"/>
  <c r="S4524" i="99" s="1"/>
  <c r="T4524" i="99" s="1"/>
  <c r="U4524" i="99" s="1"/>
  <c r="V4524" i="99" s="1"/>
  <c r="W4524" i="99" s="1"/>
  <c r="X4524" i="99" s="1"/>
  <c r="Y4524" i="99" s="1"/>
  <c r="Z4524" i="99" s="1"/>
  <c r="AA4524" i="99" s="1"/>
  <c r="AB4524" i="99" s="1"/>
  <c r="AC4524" i="99" s="1"/>
  <c r="AD4524" i="99" s="1"/>
  <c r="AE4524" i="99" s="1"/>
  <c r="AF4524" i="99" s="1"/>
  <c r="AG4524" i="99" s="1"/>
  <c r="AH4524" i="99" s="1"/>
  <c r="AI4524" i="99" s="1"/>
  <c r="AJ4524" i="99" s="1"/>
  <c r="AK4524" i="99" s="1"/>
  <c r="AL4524" i="99" s="1"/>
  <c r="AM4524" i="99" s="1"/>
  <c r="C4490" i="99"/>
  <c r="C4491" i="99" s="1"/>
  <c r="C4492" i="99" s="1"/>
  <c r="C4493" i="99" s="1"/>
  <c r="C4494" i="99" s="1"/>
  <c r="C4495" i="99" s="1"/>
  <c r="C4496" i="99" s="1"/>
  <c r="C4497" i="99" s="1"/>
  <c r="C4498" i="99" s="1"/>
  <c r="C4499" i="99" s="1"/>
  <c r="C4500" i="99" s="1"/>
  <c r="C4501" i="99" s="1"/>
  <c r="C4502" i="99" s="1"/>
  <c r="C4503" i="99" s="1"/>
  <c r="C4504" i="99" s="1"/>
  <c r="C4505" i="99" s="1"/>
  <c r="C4506" i="99" s="1"/>
  <c r="C4507" i="99" s="1"/>
  <c r="C4508" i="99" s="1"/>
  <c r="C4509" i="99" s="1"/>
  <c r="C4510" i="99" s="1"/>
  <c r="C4511" i="99" s="1"/>
  <c r="C4512" i="99" s="1"/>
  <c r="C4513" i="99" s="1"/>
  <c r="C4514" i="99" s="1"/>
  <c r="C4515" i="99" s="1"/>
  <c r="C4516" i="99" s="1"/>
  <c r="C4517" i="99" s="1"/>
  <c r="C4518" i="99" s="1"/>
  <c r="C4519" i="99" s="1"/>
  <c r="C4520" i="99" s="1"/>
  <c r="C4521" i="99" s="1"/>
  <c r="C4522" i="99" s="1"/>
  <c r="E4485" i="99"/>
  <c r="F4485" i="99" s="1"/>
  <c r="G4485" i="99" s="1"/>
  <c r="H4485" i="99" s="1"/>
  <c r="I4485" i="99" s="1"/>
  <c r="J4485" i="99" s="1"/>
  <c r="K4485" i="99" s="1"/>
  <c r="L4485" i="99" s="1"/>
  <c r="M4485" i="99" s="1"/>
  <c r="N4485" i="99" s="1"/>
  <c r="O4485" i="99" s="1"/>
  <c r="P4485" i="99" s="1"/>
  <c r="Q4485" i="99" s="1"/>
  <c r="R4485" i="99" s="1"/>
  <c r="S4485" i="99" s="1"/>
  <c r="T4485" i="99" s="1"/>
  <c r="U4485" i="99" s="1"/>
  <c r="V4485" i="99" s="1"/>
  <c r="W4485" i="99" s="1"/>
  <c r="X4485" i="99" s="1"/>
  <c r="Y4485" i="99" s="1"/>
  <c r="Z4485" i="99" s="1"/>
  <c r="AA4485" i="99" s="1"/>
  <c r="AB4485" i="99" s="1"/>
  <c r="AC4485" i="99" s="1"/>
  <c r="AD4485" i="99" s="1"/>
  <c r="AE4485" i="99" s="1"/>
  <c r="AF4485" i="99" s="1"/>
  <c r="AG4485" i="99" s="1"/>
  <c r="AH4485" i="99" s="1"/>
  <c r="AI4485" i="99" s="1"/>
  <c r="AJ4485" i="99" s="1"/>
  <c r="AK4485" i="99" s="1"/>
  <c r="AL4485" i="99" s="1"/>
  <c r="C4452" i="99"/>
  <c r="C4453" i="99" s="1"/>
  <c r="C4454" i="99" s="1"/>
  <c r="C4455" i="99" s="1"/>
  <c r="C4456" i="99" s="1"/>
  <c r="C4457" i="99" s="1"/>
  <c r="C4458" i="99" s="1"/>
  <c r="C4459" i="99" s="1"/>
  <c r="C4460" i="99" s="1"/>
  <c r="C4461" i="99" s="1"/>
  <c r="C4462" i="99" s="1"/>
  <c r="C4463" i="99" s="1"/>
  <c r="C4464" i="99" s="1"/>
  <c r="C4465" i="99" s="1"/>
  <c r="C4466" i="99" s="1"/>
  <c r="C4467" i="99" s="1"/>
  <c r="C4468" i="99" s="1"/>
  <c r="C4469" i="99" s="1"/>
  <c r="C4470" i="99" s="1"/>
  <c r="C4471" i="99" s="1"/>
  <c r="C4472" i="99" s="1"/>
  <c r="C4473" i="99" s="1"/>
  <c r="C4474" i="99" s="1"/>
  <c r="C4475" i="99" s="1"/>
  <c r="C4476" i="99" s="1"/>
  <c r="C4477" i="99" s="1"/>
  <c r="C4478" i="99" s="1"/>
  <c r="C4479" i="99" s="1"/>
  <c r="C4480" i="99" s="1"/>
  <c r="C4481" i="99" s="1"/>
  <c r="C4482" i="99" s="1"/>
  <c r="C4483" i="99" s="1"/>
  <c r="E4447" i="99"/>
  <c r="F4447" i="99" s="1"/>
  <c r="G4447" i="99" s="1"/>
  <c r="H4447" i="99" s="1"/>
  <c r="I4447" i="99" s="1"/>
  <c r="J4447" i="99" s="1"/>
  <c r="K4447" i="99" s="1"/>
  <c r="L4447" i="99" s="1"/>
  <c r="M4447" i="99" s="1"/>
  <c r="N4447" i="99" s="1"/>
  <c r="O4447" i="99" s="1"/>
  <c r="P4447" i="99" s="1"/>
  <c r="Q4447" i="99" s="1"/>
  <c r="R4447" i="99" s="1"/>
  <c r="S4447" i="99" s="1"/>
  <c r="T4447" i="99" s="1"/>
  <c r="U4447" i="99" s="1"/>
  <c r="V4447" i="99" s="1"/>
  <c r="W4447" i="99" s="1"/>
  <c r="X4447" i="99" s="1"/>
  <c r="Y4447" i="99" s="1"/>
  <c r="Z4447" i="99" s="1"/>
  <c r="AA4447" i="99" s="1"/>
  <c r="AB4447" i="99" s="1"/>
  <c r="AC4447" i="99" s="1"/>
  <c r="AD4447" i="99" s="1"/>
  <c r="AE4447" i="99" s="1"/>
  <c r="AF4447" i="99" s="1"/>
  <c r="AG4447" i="99" s="1"/>
  <c r="AH4447" i="99" s="1"/>
  <c r="AI4447" i="99" s="1"/>
  <c r="AJ4447" i="99" s="1"/>
  <c r="AK4447" i="99" s="1"/>
  <c r="C4415" i="99"/>
  <c r="C4416" i="99" s="1"/>
  <c r="C4417" i="99" s="1"/>
  <c r="C4418" i="99" s="1"/>
  <c r="C4419" i="99" s="1"/>
  <c r="C4420" i="99" s="1"/>
  <c r="C4421" i="99" s="1"/>
  <c r="C4422" i="99" s="1"/>
  <c r="C4423" i="99" s="1"/>
  <c r="C4424" i="99" s="1"/>
  <c r="C4425" i="99" s="1"/>
  <c r="C4426" i="99" s="1"/>
  <c r="C4427" i="99" s="1"/>
  <c r="C4428" i="99" s="1"/>
  <c r="C4429" i="99" s="1"/>
  <c r="C4430" i="99" s="1"/>
  <c r="C4431" i="99" s="1"/>
  <c r="C4432" i="99" s="1"/>
  <c r="C4433" i="99" s="1"/>
  <c r="C4434" i="99" s="1"/>
  <c r="C4435" i="99" s="1"/>
  <c r="C4436" i="99" s="1"/>
  <c r="C4437" i="99" s="1"/>
  <c r="C4438" i="99" s="1"/>
  <c r="C4439" i="99" s="1"/>
  <c r="C4440" i="99" s="1"/>
  <c r="C4441" i="99" s="1"/>
  <c r="C4442" i="99" s="1"/>
  <c r="C4443" i="99" s="1"/>
  <c r="C4444" i="99" s="1"/>
  <c r="C4445" i="99" s="1"/>
  <c r="E4410" i="99"/>
  <c r="F4410" i="99" s="1"/>
  <c r="G4410" i="99" s="1"/>
  <c r="H4410" i="99" s="1"/>
  <c r="I4410" i="99" s="1"/>
  <c r="J4410" i="99" s="1"/>
  <c r="K4410" i="99" s="1"/>
  <c r="L4410" i="99" s="1"/>
  <c r="M4410" i="99" s="1"/>
  <c r="N4410" i="99" s="1"/>
  <c r="O4410" i="99" s="1"/>
  <c r="P4410" i="99" s="1"/>
  <c r="Q4410" i="99" s="1"/>
  <c r="R4410" i="99" s="1"/>
  <c r="S4410" i="99" s="1"/>
  <c r="T4410" i="99" s="1"/>
  <c r="U4410" i="99" s="1"/>
  <c r="V4410" i="99" s="1"/>
  <c r="W4410" i="99" s="1"/>
  <c r="X4410" i="99" s="1"/>
  <c r="Y4410" i="99" s="1"/>
  <c r="Z4410" i="99" s="1"/>
  <c r="AA4410" i="99" s="1"/>
  <c r="AB4410" i="99" s="1"/>
  <c r="AC4410" i="99" s="1"/>
  <c r="AD4410" i="99" s="1"/>
  <c r="AE4410" i="99" s="1"/>
  <c r="AF4410" i="99" s="1"/>
  <c r="AG4410" i="99" s="1"/>
  <c r="AH4410" i="99" s="1"/>
  <c r="AI4410" i="99" s="1"/>
  <c r="AJ4410" i="99" s="1"/>
  <c r="C4379" i="99"/>
  <c r="C4380" i="99" s="1"/>
  <c r="C4381" i="99" s="1"/>
  <c r="C4382" i="99" s="1"/>
  <c r="C4383" i="99" s="1"/>
  <c r="C4384" i="99" s="1"/>
  <c r="C4385" i="99" s="1"/>
  <c r="C4386" i="99" s="1"/>
  <c r="C4387" i="99" s="1"/>
  <c r="C4388" i="99" s="1"/>
  <c r="C4389" i="99" s="1"/>
  <c r="C4390" i="99" s="1"/>
  <c r="C4391" i="99" s="1"/>
  <c r="C4392" i="99" s="1"/>
  <c r="C4393" i="99" s="1"/>
  <c r="C4394" i="99" s="1"/>
  <c r="C4395" i="99" s="1"/>
  <c r="C4396" i="99" s="1"/>
  <c r="C4397" i="99" s="1"/>
  <c r="C4398" i="99" s="1"/>
  <c r="C4399" i="99" s="1"/>
  <c r="C4400" i="99" s="1"/>
  <c r="C4401" i="99" s="1"/>
  <c r="C4402" i="99" s="1"/>
  <c r="C4403" i="99" s="1"/>
  <c r="C4404" i="99" s="1"/>
  <c r="C4405" i="99" s="1"/>
  <c r="C4406" i="99" s="1"/>
  <c r="C4407" i="99" s="1"/>
  <c r="C4408" i="99" s="1"/>
  <c r="E4374" i="99"/>
  <c r="F4374" i="99" s="1"/>
  <c r="G4374" i="99" s="1"/>
  <c r="H4374" i="99" s="1"/>
  <c r="I4374" i="99" s="1"/>
  <c r="J4374" i="99" s="1"/>
  <c r="K4374" i="99" s="1"/>
  <c r="L4374" i="99" s="1"/>
  <c r="M4374" i="99" s="1"/>
  <c r="N4374" i="99" s="1"/>
  <c r="O4374" i="99" s="1"/>
  <c r="P4374" i="99" s="1"/>
  <c r="Q4374" i="99" s="1"/>
  <c r="R4374" i="99" s="1"/>
  <c r="S4374" i="99" s="1"/>
  <c r="T4374" i="99" s="1"/>
  <c r="U4374" i="99" s="1"/>
  <c r="V4374" i="99" s="1"/>
  <c r="W4374" i="99" s="1"/>
  <c r="X4374" i="99" s="1"/>
  <c r="Y4374" i="99" s="1"/>
  <c r="Z4374" i="99" s="1"/>
  <c r="AA4374" i="99" s="1"/>
  <c r="AB4374" i="99" s="1"/>
  <c r="AC4374" i="99" s="1"/>
  <c r="AD4374" i="99" s="1"/>
  <c r="AE4374" i="99" s="1"/>
  <c r="AF4374" i="99" s="1"/>
  <c r="AG4374" i="99" s="1"/>
  <c r="AH4374" i="99" s="1"/>
  <c r="AI4374" i="99" s="1"/>
  <c r="C4344" i="99"/>
  <c r="C4345" i="99" s="1"/>
  <c r="C4346" i="99" s="1"/>
  <c r="C4347" i="99" s="1"/>
  <c r="C4348" i="99" s="1"/>
  <c r="C4349" i="99" s="1"/>
  <c r="C4350" i="99" s="1"/>
  <c r="C4351" i="99" s="1"/>
  <c r="C4352" i="99" s="1"/>
  <c r="C4353" i="99" s="1"/>
  <c r="C4354" i="99" s="1"/>
  <c r="C4355" i="99" s="1"/>
  <c r="C4356" i="99" s="1"/>
  <c r="C4357" i="99" s="1"/>
  <c r="C4358" i="99" s="1"/>
  <c r="C4359" i="99" s="1"/>
  <c r="C4360" i="99" s="1"/>
  <c r="C4361" i="99" s="1"/>
  <c r="C4362" i="99" s="1"/>
  <c r="C4363" i="99" s="1"/>
  <c r="C4364" i="99" s="1"/>
  <c r="C4365" i="99" s="1"/>
  <c r="C4366" i="99" s="1"/>
  <c r="C4367" i="99" s="1"/>
  <c r="C4368" i="99" s="1"/>
  <c r="C4369" i="99" s="1"/>
  <c r="C4370" i="99" s="1"/>
  <c r="C4371" i="99" s="1"/>
  <c r="C4372" i="99" s="1"/>
  <c r="E4339" i="99"/>
  <c r="F4339" i="99" s="1"/>
  <c r="G4339" i="99" s="1"/>
  <c r="H4339" i="99" s="1"/>
  <c r="I4339" i="99" s="1"/>
  <c r="J4339" i="99" s="1"/>
  <c r="K4339" i="99" s="1"/>
  <c r="L4339" i="99" s="1"/>
  <c r="M4339" i="99" s="1"/>
  <c r="N4339" i="99" s="1"/>
  <c r="O4339" i="99" s="1"/>
  <c r="P4339" i="99" s="1"/>
  <c r="Q4339" i="99" s="1"/>
  <c r="R4339" i="99" s="1"/>
  <c r="S4339" i="99" s="1"/>
  <c r="T4339" i="99" s="1"/>
  <c r="U4339" i="99" s="1"/>
  <c r="V4339" i="99" s="1"/>
  <c r="W4339" i="99" s="1"/>
  <c r="X4339" i="99" s="1"/>
  <c r="Y4339" i="99" s="1"/>
  <c r="Z4339" i="99" s="1"/>
  <c r="AA4339" i="99" s="1"/>
  <c r="AB4339" i="99" s="1"/>
  <c r="AC4339" i="99" s="1"/>
  <c r="AD4339" i="99" s="1"/>
  <c r="AE4339" i="99" s="1"/>
  <c r="AF4339" i="99" s="1"/>
  <c r="AG4339" i="99" s="1"/>
  <c r="AH4339" i="99" s="1"/>
  <c r="C4310" i="99"/>
  <c r="C4311" i="99" s="1"/>
  <c r="C4312" i="99" s="1"/>
  <c r="C4313" i="99" s="1"/>
  <c r="C4314" i="99" s="1"/>
  <c r="C4315" i="99" s="1"/>
  <c r="C4316" i="99" s="1"/>
  <c r="C4317" i="99" s="1"/>
  <c r="C4318" i="99" s="1"/>
  <c r="C4319" i="99" s="1"/>
  <c r="C4320" i="99" s="1"/>
  <c r="C4321" i="99" s="1"/>
  <c r="C4322" i="99" s="1"/>
  <c r="C4323" i="99" s="1"/>
  <c r="C4324" i="99" s="1"/>
  <c r="C4325" i="99" s="1"/>
  <c r="C4326" i="99" s="1"/>
  <c r="C4327" i="99" s="1"/>
  <c r="C4328" i="99" s="1"/>
  <c r="C4329" i="99" s="1"/>
  <c r="C4330" i="99" s="1"/>
  <c r="C4331" i="99" s="1"/>
  <c r="C4332" i="99" s="1"/>
  <c r="C4333" i="99" s="1"/>
  <c r="C4334" i="99" s="1"/>
  <c r="C4335" i="99" s="1"/>
  <c r="C4336" i="99" s="1"/>
  <c r="C4337" i="99" s="1"/>
  <c r="E4305" i="99"/>
  <c r="F4305" i="99" s="1"/>
  <c r="G4305" i="99" s="1"/>
  <c r="H4305" i="99" s="1"/>
  <c r="I4305" i="99" s="1"/>
  <c r="J4305" i="99" s="1"/>
  <c r="K4305" i="99" s="1"/>
  <c r="L4305" i="99" s="1"/>
  <c r="M4305" i="99" s="1"/>
  <c r="N4305" i="99" s="1"/>
  <c r="O4305" i="99" s="1"/>
  <c r="P4305" i="99" s="1"/>
  <c r="Q4305" i="99" s="1"/>
  <c r="R4305" i="99" s="1"/>
  <c r="S4305" i="99" s="1"/>
  <c r="T4305" i="99" s="1"/>
  <c r="U4305" i="99" s="1"/>
  <c r="V4305" i="99" s="1"/>
  <c r="W4305" i="99" s="1"/>
  <c r="X4305" i="99" s="1"/>
  <c r="Y4305" i="99" s="1"/>
  <c r="Z4305" i="99" s="1"/>
  <c r="AA4305" i="99" s="1"/>
  <c r="AB4305" i="99" s="1"/>
  <c r="AC4305" i="99" s="1"/>
  <c r="AD4305" i="99" s="1"/>
  <c r="AE4305" i="99" s="1"/>
  <c r="AF4305" i="99" s="1"/>
  <c r="AG4305" i="99" s="1"/>
  <c r="C4277" i="99"/>
  <c r="C4278" i="99" s="1"/>
  <c r="C4279" i="99" s="1"/>
  <c r="C4280" i="99" s="1"/>
  <c r="C4281" i="99" s="1"/>
  <c r="C4282" i="99" s="1"/>
  <c r="C4283" i="99" s="1"/>
  <c r="C4284" i="99" s="1"/>
  <c r="C4285" i="99" s="1"/>
  <c r="C4286" i="99" s="1"/>
  <c r="C4287" i="99" s="1"/>
  <c r="C4288" i="99" s="1"/>
  <c r="C4289" i="99" s="1"/>
  <c r="C4290" i="99" s="1"/>
  <c r="C4291" i="99" s="1"/>
  <c r="C4292" i="99" s="1"/>
  <c r="C4293" i="99" s="1"/>
  <c r="C4294" i="99" s="1"/>
  <c r="C4295" i="99" s="1"/>
  <c r="C4296" i="99" s="1"/>
  <c r="C4297" i="99" s="1"/>
  <c r="C4298" i="99" s="1"/>
  <c r="C4299" i="99" s="1"/>
  <c r="C4300" i="99" s="1"/>
  <c r="C4301" i="99" s="1"/>
  <c r="C4302" i="99" s="1"/>
  <c r="C4303" i="99" s="1"/>
  <c r="E4272" i="99"/>
  <c r="F4272" i="99" s="1"/>
  <c r="G4272" i="99" s="1"/>
  <c r="H4272" i="99" s="1"/>
  <c r="I4272" i="99" s="1"/>
  <c r="J4272" i="99" s="1"/>
  <c r="K4272" i="99" s="1"/>
  <c r="L4272" i="99" s="1"/>
  <c r="M4272" i="99" s="1"/>
  <c r="N4272" i="99" s="1"/>
  <c r="O4272" i="99" s="1"/>
  <c r="P4272" i="99" s="1"/>
  <c r="Q4272" i="99" s="1"/>
  <c r="R4272" i="99" s="1"/>
  <c r="S4272" i="99" s="1"/>
  <c r="T4272" i="99" s="1"/>
  <c r="U4272" i="99" s="1"/>
  <c r="V4272" i="99" s="1"/>
  <c r="W4272" i="99" s="1"/>
  <c r="X4272" i="99" s="1"/>
  <c r="Y4272" i="99" s="1"/>
  <c r="Z4272" i="99" s="1"/>
  <c r="AA4272" i="99" s="1"/>
  <c r="AB4272" i="99" s="1"/>
  <c r="AC4272" i="99" s="1"/>
  <c r="AD4272" i="99" s="1"/>
  <c r="AE4272" i="99" s="1"/>
  <c r="AF4272" i="99" s="1"/>
  <c r="C4245" i="99"/>
  <c r="C4246" i="99" s="1"/>
  <c r="C4247" i="99" s="1"/>
  <c r="C4248" i="99" s="1"/>
  <c r="C4249" i="99" s="1"/>
  <c r="C4250" i="99" s="1"/>
  <c r="C4251" i="99" s="1"/>
  <c r="C4252" i="99" s="1"/>
  <c r="C4253" i="99" s="1"/>
  <c r="C4254" i="99" s="1"/>
  <c r="C4255" i="99" s="1"/>
  <c r="C4256" i="99" s="1"/>
  <c r="C4257" i="99" s="1"/>
  <c r="C4258" i="99" s="1"/>
  <c r="C4259" i="99" s="1"/>
  <c r="C4260" i="99" s="1"/>
  <c r="C4261" i="99" s="1"/>
  <c r="C4262" i="99" s="1"/>
  <c r="C4263" i="99" s="1"/>
  <c r="C4264" i="99" s="1"/>
  <c r="C4265" i="99" s="1"/>
  <c r="C4266" i="99" s="1"/>
  <c r="C4267" i="99" s="1"/>
  <c r="C4268" i="99" s="1"/>
  <c r="C4269" i="99" s="1"/>
  <c r="C4270" i="99" s="1"/>
  <c r="E4240" i="99"/>
  <c r="F4240" i="99" s="1"/>
  <c r="G4240" i="99" s="1"/>
  <c r="H4240" i="99" s="1"/>
  <c r="I4240" i="99" s="1"/>
  <c r="J4240" i="99" s="1"/>
  <c r="K4240" i="99" s="1"/>
  <c r="L4240" i="99" s="1"/>
  <c r="M4240" i="99" s="1"/>
  <c r="N4240" i="99" s="1"/>
  <c r="O4240" i="99" s="1"/>
  <c r="P4240" i="99" s="1"/>
  <c r="Q4240" i="99" s="1"/>
  <c r="R4240" i="99" s="1"/>
  <c r="S4240" i="99" s="1"/>
  <c r="T4240" i="99" s="1"/>
  <c r="U4240" i="99" s="1"/>
  <c r="V4240" i="99" s="1"/>
  <c r="W4240" i="99" s="1"/>
  <c r="X4240" i="99" s="1"/>
  <c r="Y4240" i="99" s="1"/>
  <c r="Z4240" i="99" s="1"/>
  <c r="AA4240" i="99" s="1"/>
  <c r="AB4240" i="99" s="1"/>
  <c r="AC4240" i="99" s="1"/>
  <c r="AD4240" i="99" s="1"/>
  <c r="AE4240" i="99" s="1"/>
  <c r="C4214" i="99"/>
  <c r="C4215" i="99" s="1"/>
  <c r="C4216" i="99" s="1"/>
  <c r="C4217" i="99" s="1"/>
  <c r="C4218" i="99" s="1"/>
  <c r="C4219" i="99" s="1"/>
  <c r="C4220" i="99" s="1"/>
  <c r="C4221" i="99" s="1"/>
  <c r="C4222" i="99" s="1"/>
  <c r="C4223" i="99" s="1"/>
  <c r="C4224" i="99" s="1"/>
  <c r="C4225" i="99" s="1"/>
  <c r="C4226" i="99" s="1"/>
  <c r="C4227" i="99" s="1"/>
  <c r="C4228" i="99" s="1"/>
  <c r="C4229" i="99" s="1"/>
  <c r="C4230" i="99" s="1"/>
  <c r="C4231" i="99" s="1"/>
  <c r="C4232" i="99" s="1"/>
  <c r="C4233" i="99" s="1"/>
  <c r="C4234" i="99" s="1"/>
  <c r="C4235" i="99" s="1"/>
  <c r="C4236" i="99" s="1"/>
  <c r="C4237" i="99" s="1"/>
  <c r="C4238" i="99" s="1"/>
  <c r="E4209" i="99"/>
  <c r="F4209" i="99" s="1"/>
  <c r="G4209" i="99" s="1"/>
  <c r="H4209" i="99" s="1"/>
  <c r="I4209" i="99" s="1"/>
  <c r="J4209" i="99" s="1"/>
  <c r="K4209" i="99" s="1"/>
  <c r="L4209" i="99" s="1"/>
  <c r="M4209" i="99" s="1"/>
  <c r="N4209" i="99" s="1"/>
  <c r="O4209" i="99" s="1"/>
  <c r="P4209" i="99" s="1"/>
  <c r="Q4209" i="99" s="1"/>
  <c r="R4209" i="99" s="1"/>
  <c r="S4209" i="99" s="1"/>
  <c r="T4209" i="99" s="1"/>
  <c r="U4209" i="99" s="1"/>
  <c r="V4209" i="99" s="1"/>
  <c r="W4209" i="99" s="1"/>
  <c r="X4209" i="99" s="1"/>
  <c r="Y4209" i="99" s="1"/>
  <c r="Z4209" i="99" s="1"/>
  <c r="AA4209" i="99" s="1"/>
  <c r="AB4209" i="99" s="1"/>
  <c r="AC4209" i="99" s="1"/>
  <c r="AD4209" i="99" s="1"/>
  <c r="C4184" i="99"/>
  <c r="C4185" i="99" s="1"/>
  <c r="C4186" i="99" s="1"/>
  <c r="C4187" i="99" s="1"/>
  <c r="C4188" i="99" s="1"/>
  <c r="C4189" i="99" s="1"/>
  <c r="C4190" i="99" s="1"/>
  <c r="C4191" i="99" s="1"/>
  <c r="C4192" i="99" s="1"/>
  <c r="C4193" i="99" s="1"/>
  <c r="C4194" i="99" s="1"/>
  <c r="C4195" i="99" s="1"/>
  <c r="C4196" i="99" s="1"/>
  <c r="C4197" i="99" s="1"/>
  <c r="C4198" i="99" s="1"/>
  <c r="C4199" i="99" s="1"/>
  <c r="C4200" i="99" s="1"/>
  <c r="C4201" i="99" s="1"/>
  <c r="C4202" i="99" s="1"/>
  <c r="C4203" i="99" s="1"/>
  <c r="C4204" i="99" s="1"/>
  <c r="C4205" i="99" s="1"/>
  <c r="C4206" i="99" s="1"/>
  <c r="C4207" i="99" s="1"/>
  <c r="E4179" i="99"/>
  <c r="F4179" i="99" s="1"/>
  <c r="G4179" i="99" s="1"/>
  <c r="H4179" i="99" s="1"/>
  <c r="I4179" i="99" s="1"/>
  <c r="J4179" i="99" s="1"/>
  <c r="K4179" i="99" s="1"/>
  <c r="L4179" i="99" s="1"/>
  <c r="M4179" i="99" s="1"/>
  <c r="N4179" i="99" s="1"/>
  <c r="O4179" i="99" s="1"/>
  <c r="P4179" i="99" s="1"/>
  <c r="Q4179" i="99" s="1"/>
  <c r="R4179" i="99" s="1"/>
  <c r="S4179" i="99" s="1"/>
  <c r="T4179" i="99" s="1"/>
  <c r="U4179" i="99" s="1"/>
  <c r="V4179" i="99" s="1"/>
  <c r="W4179" i="99" s="1"/>
  <c r="X4179" i="99" s="1"/>
  <c r="Y4179" i="99" s="1"/>
  <c r="Z4179" i="99" s="1"/>
  <c r="AA4179" i="99" s="1"/>
  <c r="AB4179" i="99" s="1"/>
  <c r="AC4179" i="99" s="1"/>
  <c r="C4155" i="99"/>
  <c r="C4156" i="99" s="1"/>
  <c r="C4157" i="99" s="1"/>
  <c r="C4158" i="99" s="1"/>
  <c r="C4159" i="99" s="1"/>
  <c r="C4160" i="99" s="1"/>
  <c r="C4161" i="99" s="1"/>
  <c r="C4162" i="99" s="1"/>
  <c r="C4163" i="99" s="1"/>
  <c r="C4164" i="99" s="1"/>
  <c r="C4165" i="99" s="1"/>
  <c r="C4166" i="99" s="1"/>
  <c r="C4167" i="99" s="1"/>
  <c r="C4168" i="99" s="1"/>
  <c r="C4169" i="99" s="1"/>
  <c r="C4170" i="99" s="1"/>
  <c r="C4171" i="99" s="1"/>
  <c r="C4172" i="99" s="1"/>
  <c r="C4173" i="99" s="1"/>
  <c r="C4174" i="99" s="1"/>
  <c r="C4175" i="99" s="1"/>
  <c r="C4176" i="99" s="1"/>
  <c r="C4177" i="99" s="1"/>
  <c r="E4150" i="99"/>
  <c r="F4150" i="99" s="1"/>
  <c r="G4150" i="99" s="1"/>
  <c r="H4150" i="99" s="1"/>
  <c r="I4150" i="99" s="1"/>
  <c r="J4150" i="99" s="1"/>
  <c r="K4150" i="99" s="1"/>
  <c r="L4150" i="99" s="1"/>
  <c r="M4150" i="99" s="1"/>
  <c r="N4150" i="99" s="1"/>
  <c r="O4150" i="99" s="1"/>
  <c r="P4150" i="99" s="1"/>
  <c r="Q4150" i="99" s="1"/>
  <c r="R4150" i="99" s="1"/>
  <c r="S4150" i="99" s="1"/>
  <c r="T4150" i="99" s="1"/>
  <c r="U4150" i="99" s="1"/>
  <c r="V4150" i="99" s="1"/>
  <c r="W4150" i="99" s="1"/>
  <c r="X4150" i="99" s="1"/>
  <c r="Y4150" i="99" s="1"/>
  <c r="Z4150" i="99" s="1"/>
  <c r="AA4150" i="99" s="1"/>
  <c r="AB4150" i="99" s="1"/>
  <c r="C4127" i="99"/>
  <c r="C4128" i="99" s="1"/>
  <c r="C4129" i="99" s="1"/>
  <c r="C4130" i="99" s="1"/>
  <c r="C4131" i="99" s="1"/>
  <c r="C4132" i="99" s="1"/>
  <c r="C4133" i="99" s="1"/>
  <c r="C4134" i="99" s="1"/>
  <c r="C4135" i="99" s="1"/>
  <c r="C4136" i="99" s="1"/>
  <c r="C4137" i="99" s="1"/>
  <c r="C4138" i="99" s="1"/>
  <c r="C4139" i="99" s="1"/>
  <c r="C4140" i="99" s="1"/>
  <c r="C4141" i="99" s="1"/>
  <c r="C4142" i="99" s="1"/>
  <c r="C4143" i="99" s="1"/>
  <c r="C4144" i="99" s="1"/>
  <c r="C4145" i="99" s="1"/>
  <c r="C4146" i="99" s="1"/>
  <c r="C4147" i="99" s="1"/>
  <c r="C4148" i="99" s="1"/>
  <c r="E4122" i="99"/>
  <c r="F4122" i="99" s="1"/>
  <c r="G4122" i="99" s="1"/>
  <c r="H4122" i="99" s="1"/>
  <c r="I4122" i="99" s="1"/>
  <c r="J4122" i="99" s="1"/>
  <c r="K4122" i="99" s="1"/>
  <c r="L4122" i="99" s="1"/>
  <c r="M4122" i="99" s="1"/>
  <c r="N4122" i="99" s="1"/>
  <c r="O4122" i="99" s="1"/>
  <c r="P4122" i="99" s="1"/>
  <c r="Q4122" i="99" s="1"/>
  <c r="R4122" i="99" s="1"/>
  <c r="S4122" i="99" s="1"/>
  <c r="T4122" i="99" s="1"/>
  <c r="U4122" i="99" s="1"/>
  <c r="V4122" i="99" s="1"/>
  <c r="W4122" i="99" s="1"/>
  <c r="X4122" i="99" s="1"/>
  <c r="Y4122" i="99" s="1"/>
  <c r="Z4122" i="99" s="1"/>
  <c r="AA4122" i="99" s="1"/>
  <c r="C4100" i="99"/>
  <c r="C4101" i="99" s="1"/>
  <c r="C4102" i="99" s="1"/>
  <c r="C4103" i="99" s="1"/>
  <c r="C4104" i="99" s="1"/>
  <c r="C4105" i="99" s="1"/>
  <c r="C4106" i="99" s="1"/>
  <c r="C4107" i="99" s="1"/>
  <c r="C4108" i="99" s="1"/>
  <c r="C4109" i="99" s="1"/>
  <c r="C4110" i="99" s="1"/>
  <c r="C4111" i="99" s="1"/>
  <c r="C4112" i="99" s="1"/>
  <c r="C4113" i="99" s="1"/>
  <c r="C4114" i="99" s="1"/>
  <c r="C4115" i="99" s="1"/>
  <c r="C4116" i="99" s="1"/>
  <c r="C4117" i="99" s="1"/>
  <c r="C4118" i="99" s="1"/>
  <c r="C4119" i="99" s="1"/>
  <c r="C4120" i="99" s="1"/>
  <c r="E4095" i="99"/>
  <c r="F4095" i="99" s="1"/>
  <c r="G4095" i="99" s="1"/>
  <c r="H4095" i="99" s="1"/>
  <c r="I4095" i="99" s="1"/>
  <c r="J4095" i="99" s="1"/>
  <c r="K4095" i="99" s="1"/>
  <c r="L4095" i="99" s="1"/>
  <c r="M4095" i="99" s="1"/>
  <c r="N4095" i="99" s="1"/>
  <c r="O4095" i="99" s="1"/>
  <c r="P4095" i="99" s="1"/>
  <c r="Q4095" i="99" s="1"/>
  <c r="R4095" i="99" s="1"/>
  <c r="S4095" i="99" s="1"/>
  <c r="T4095" i="99" s="1"/>
  <c r="U4095" i="99" s="1"/>
  <c r="V4095" i="99" s="1"/>
  <c r="W4095" i="99" s="1"/>
  <c r="X4095" i="99" s="1"/>
  <c r="Y4095" i="99" s="1"/>
  <c r="Z4095" i="99" s="1"/>
  <c r="C4074" i="99"/>
  <c r="C4075" i="99" s="1"/>
  <c r="C4076" i="99" s="1"/>
  <c r="C4077" i="99" s="1"/>
  <c r="C4078" i="99" s="1"/>
  <c r="C4079" i="99" s="1"/>
  <c r="C4080" i="99" s="1"/>
  <c r="C4081" i="99" s="1"/>
  <c r="C4082" i="99" s="1"/>
  <c r="C4083" i="99" s="1"/>
  <c r="C4084" i="99" s="1"/>
  <c r="C4085" i="99" s="1"/>
  <c r="C4086" i="99" s="1"/>
  <c r="C4087" i="99" s="1"/>
  <c r="C4088" i="99" s="1"/>
  <c r="C4089" i="99" s="1"/>
  <c r="C4090" i="99" s="1"/>
  <c r="C4091" i="99" s="1"/>
  <c r="C4092" i="99" s="1"/>
  <c r="C4093" i="99" s="1"/>
  <c r="E4069" i="99"/>
  <c r="F4069" i="99" s="1"/>
  <c r="G4069" i="99" s="1"/>
  <c r="H4069" i="99" s="1"/>
  <c r="I4069" i="99" s="1"/>
  <c r="J4069" i="99" s="1"/>
  <c r="K4069" i="99" s="1"/>
  <c r="L4069" i="99" s="1"/>
  <c r="M4069" i="99" s="1"/>
  <c r="N4069" i="99" s="1"/>
  <c r="O4069" i="99" s="1"/>
  <c r="P4069" i="99" s="1"/>
  <c r="Q4069" i="99" s="1"/>
  <c r="R4069" i="99" s="1"/>
  <c r="S4069" i="99" s="1"/>
  <c r="T4069" i="99" s="1"/>
  <c r="U4069" i="99" s="1"/>
  <c r="V4069" i="99" s="1"/>
  <c r="W4069" i="99" s="1"/>
  <c r="X4069" i="99" s="1"/>
  <c r="Y4069" i="99" s="1"/>
  <c r="C4049" i="99"/>
  <c r="C4050" i="99" s="1"/>
  <c r="C4051" i="99" s="1"/>
  <c r="C4052" i="99" s="1"/>
  <c r="C4053" i="99" s="1"/>
  <c r="C4054" i="99" s="1"/>
  <c r="C4055" i="99" s="1"/>
  <c r="C4056" i="99" s="1"/>
  <c r="C4057" i="99" s="1"/>
  <c r="C4058" i="99" s="1"/>
  <c r="C4059" i="99" s="1"/>
  <c r="C4060" i="99" s="1"/>
  <c r="C4061" i="99" s="1"/>
  <c r="C4062" i="99" s="1"/>
  <c r="C4063" i="99" s="1"/>
  <c r="C4064" i="99" s="1"/>
  <c r="C4065" i="99" s="1"/>
  <c r="C4066" i="99" s="1"/>
  <c r="C4067" i="99" s="1"/>
  <c r="E4044" i="99"/>
  <c r="F4044" i="99" s="1"/>
  <c r="G4044" i="99" s="1"/>
  <c r="H4044" i="99" s="1"/>
  <c r="I4044" i="99" s="1"/>
  <c r="J4044" i="99" s="1"/>
  <c r="K4044" i="99" s="1"/>
  <c r="L4044" i="99" s="1"/>
  <c r="M4044" i="99" s="1"/>
  <c r="N4044" i="99" s="1"/>
  <c r="O4044" i="99" s="1"/>
  <c r="P4044" i="99" s="1"/>
  <c r="Q4044" i="99" s="1"/>
  <c r="R4044" i="99" s="1"/>
  <c r="S4044" i="99" s="1"/>
  <c r="T4044" i="99" s="1"/>
  <c r="U4044" i="99" s="1"/>
  <c r="V4044" i="99" s="1"/>
  <c r="W4044" i="99" s="1"/>
  <c r="X4044" i="99" s="1"/>
  <c r="C4025" i="99"/>
  <c r="C4026" i="99" s="1"/>
  <c r="C4027" i="99" s="1"/>
  <c r="C4028" i="99" s="1"/>
  <c r="C4029" i="99" s="1"/>
  <c r="C4030" i="99" s="1"/>
  <c r="C4031" i="99" s="1"/>
  <c r="C4032" i="99" s="1"/>
  <c r="C4033" i="99" s="1"/>
  <c r="C4034" i="99" s="1"/>
  <c r="C4035" i="99" s="1"/>
  <c r="C4036" i="99" s="1"/>
  <c r="C4037" i="99" s="1"/>
  <c r="C4038" i="99" s="1"/>
  <c r="C4039" i="99" s="1"/>
  <c r="C4040" i="99" s="1"/>
  <c r="C4041" i="99" s="1"/>
  <c r="C4042" i="99" s="1"/>
  <c r="E4020" i="99"/>
  <c r="F4020" i="99" s="1"/>
  <c r="G4020" i="99" s="1"/>
  <c r="H4020" i="99" s="1"/>
  <c r="I4020" i="99" s="1"/>
  <c r="J4020" i="99" s="1"/>
  <c r="K4020" i="99" s="1"/>
  <c r="L4020" i="99" s="1"/>
  <c r="M4020" i="99" s="1"/>
  <c r="N4020" i="99" s="1"/>
  <c r="O4020" i="99" s="1"/>
  <c r="P4020" i="99" s="1"/>
  <c r="Q4020" i="99" s="1"/>
  <c r="R4020" i="99" s="1"/>
  <c r="S4020" i="99" s="1"/>
  <c r="T4020" i="99" s="1"/>
  <c r="U4020" i="99" s="1"/>
  <c r="V4020" i="99" s="1"/>
  <c r="W4020" i="99" s="1"/>
  <c r="C4002" i="99"/>
  <c r="C4003" i="99" s="1"/>
  <c r="C4004" i="99" s="1"/>
  <c r="C4005" i="99" s="1"/>
  <c r="C4006" i="99" s="1"/>
  <c r="C4007" i="99" s="1"/>
  <c r="C4008" i="99" s="1"/>
  <c r="C4009" i="99" s="1"/>
  <c r="C4010" i="99" s="1"/>
  <c r="C4011" i="99" s="1"/>
  <c r="C4012" i="99" s="1"/>
  <c r="C4013" i="99" s="1"/>
  <c r="C4014" i="99" s="1"/>
  <c r="C4015" i="99" s="1"/>
  <c r="C4016" i="99" s="1"/>
  <c r="C4017" i="99" s="1"/>
  <c r="C4018" i="99" s="1"/>
  <c r="E3997" i="99"/>
  <c r="F3997" i="99" s="1"/>
  <c r="G3997" i="99" s="1"/>
  <c r="H3997" i="99" s="1"/>
  <c r="I3997" i="99" s="1"/>
  <c r="J3997" i="99" s="1"/>
  <c r="K3997" i="99" s="1"/>
  <c r="L3997" i="99" s="1"/>
  <c r="M3997" i="99" s="1"/>
  <c r="N3997" i="99" s="1"/>
  <c r="O3997" i="99" s="1"/>
  <c r="P3997" i="99" s="1"/>
  <c r="Q3997" i="99" s="1"/>
  <c r="R3997" i="99" s="1"/>
  <c r="S3997" i="99" s="1"/>
  <c r="T3997" i="99" s="1"/>
  <c r="U3997" i="99" s="1"/>
  <c r="V3997" i="99" s="1"/>
  <c r="C3980" i="99"/>
  <c r="C3981" i="99" s="1"/>
  <c r="C3982" i="99" s="1"/>
  <c r="C3983" i="99" s="1"/>
  <c r="C3984" i="99" s="1"/>
  <c r="C3985" i="99" s="1"/>
  <c r="C3986" i="99" s="1"/>
  <c r="C3987" i="99" s="1"/>
  <c r="C3988" i="99" s="1"/>
  <c r="C3989" i="99" s="1"/>
  <c r="C3990" i="99" s="1"/>
  <c r="C3991" i="99" s="1"/>
  <c r="C3992" i="99" s="1"/>
  <c r="C3993" i="99" s="1"/>
  <c r="C3994" i="99" s="1"/>
  <c r="C3995" i="99" s="1"/>
  <c r="E3975" i="99"/>
  <c r="F3975" i="99" s="1"/>
  <c r="G3975" i="99" s="1"/>
  <c r="H3975" i="99" s="1"/>
  <c r="I3975" i="99" s="1"/>
  <c r="J3975" i="99" s="1"/>
  <c r="K3975" i="99" s="1"/>
  <c r="L3975" i="99" s="1"/>
  <c r="M3975" i="99" s="1"/>
  <c r="N3975" i="99" s="1"/>
  <c r="O3975" i="99" s="1"/>
  <c r="P3975" i="99" s="1"/>
  <c r="Q3975" i="99" s="1"/>
  <c r="R3975" i="99" s="1"/>
  <c r="S3975" i="99" s="1"/>
  <c r="T3975" i="99" s="1"/>
  <c r="U3975" i="99" s="1"/>
  <c r="C3959" i="99"/>
  <c r="C3960" i="99" s="1"/>
  <c r="C3961" i="99" s="1"/>
  <c r="C3962" i="99" s="1"/>
  <c r="C3963" i="99" s="1"/>
  <c r="C3964" i="99" s="1"/>
  <c r="C3965" i="99" s="1"/>
  <c r="C3966" i="99" s="1"/>
  <c r="C3967" i="99" s="1"/>
  <c r="C3968" i="99" s="1"/>
  <c r="C3969" i="99" s="1"/>
  <c r="C3970" i="99" s="1"/>
  <c r="C3971" i="99" s="1"/>
  <c r="C3972" i="99" s="1"/>
  <c r="C3973" i="99" s="1"/>
  <c r="E3954" i="99"/>
  <c r="F3954" i="99" s="1"/>
  <c r="G3954" i="99" s="1"/>
  <c r="H3954" i="99" s="1"/>
  <c r="I3954" i="99" s="1"/>
  <c r="J3954" i="99" s="1"/>
  <c r="K3954" i="99" s="1"/>
  <c r="L3954" i="99" s="1"/>
  <c r="M3954" i="99" s="1"/>
  <c r="N3954" i="99" s="1"/>
  <c r="O3954" i="99" s="1"/>
  <c r="P3954" i="99" s="1"/>
  <c r="Q3954" i="99" s="1"/>
  <c r="R3954" i="99" s="1"/>
  <c r="S3954" i="99" s="1"/>
  <c r="T3954" i="99" s="1"/>
  <c r="C3939" i="99"/>
  <c r="C3940" i="99" s="1"/>
  <c r="C3941" i="99" s="1"/>
  <c r="C3942" i="99" s="1"/>
  <c r="C3943" i="99" s="1"/>
  <c r="C3944" i="99" s="1"/>
  <c r="C3945" i="99" s="1"/>
  <c r="C3946" i="99" s="1"/>
  <c r="C3947" i="99" s="1"/>
  <c r="C3948" i="99" s="1"/>
  <c r="C3949" i="99" s="1"/>
  <c r="C3950" i="99" s="1"/>
  <c r="C3951" i="99" s="1"/>
  <c r="C3952" i="99" s="1"/>
  <c r="E3934" i="99"/>
  <c r="F3934" i="99" s="1"/>
  <c r="G3934" i="99" s="1"/>
  <c r="H3934" i="99" s="1"/>
  <c r="I3934" i="99" s="1"/>
  <c r="J3934" i="99" s="1"/>
  <c r="K3934" i="99" s="1"/>
  <c r="L3934" i="99" s="1"/>
  <c r="M3934" i="99" s="1"/>
  <c r="N3934" i="99" s="1"/>
  <c r="O3934" i="99" s="1"/>
  <c r="P3934" i="99" s="1"/>
  <c r="Q3934" i="99" s="1"/>
  <c r="R3934" i="99" s="1"/>
  <c r="S3934" i="99" s="1"/>
  <c r="C3920" i="99"/>
  <c r="C3921" i="99" s="1"/>
  <c r="C3922" i="99" s="1"/>
  <c r="C3923" i="99" s="1"/>
  <c r="C3924" i="99" s="1"/>
  <c r="C3925" i="99" s="1"/>
  <c r="C3926" i="99" s="1"/>
  <c r="C3927" i="99" s="1"/>
  <c r="C3928" i="99" s="1"/>
  <c r="C3929" i="99" s="1"/>
  <c r="C3930" i="99" s="1"/>
  <c r="C3931" i="99" s="1"/>
  <c r="C3932" i="99" s="1"/>
  <c r="E3915" i="99"/>
  <c r="F3915" i="99" s="1"/>
  <c r="G3915" i="99" s="1"/>
  <c r="H3915" i="99" s="1"/>
  <c r="I3915" i="99" s="1"/>
  <c r="J3915" i="99" s="1"/>
  <c r="K3915" i="99" s="1"/>
  <c r="L3915" i="99" s="1"/>
  <c r="M3915" i="99" s="1"/>
  <c r="N3915" i="99" s="1"/>
  <c r="O3915" i="99" s="1"/>
  <c r="P3915" i="99" s="1"/>
  <c r="Q3915" i="99" s="1"/>
  <c r="R3915" i="99" s="1"/>
  <c r="C3902" i="99"/>
  <c r="C3903" i="99" s="1"/>
  <c r="C3904" i="99" s="1"/>
  <c r="C3905" i="99" s="1"/>
  <c r="C3906" i="99" s="1"/>
  <c r="C3907" i="99" s="1"/>
  <c r="C3908" i="99" s="1"/>
  <c r="C3909" i="99" s="1"/>
  <c r="C3910" i="99" s="1"/>
  <c r="C3911" i="99" s="1"/>
  <c r="C3912" i="99" s="1"/>
  <c r="C3913" i="99" s="1"/>
  <c r="E3897" i="99"/>
  <c r="F3897" i="99" s="1"/>
  <c r="G3897" i="99" s="1"/>
  <c r="H3897" i="99" s="1"/>
  <c r="I3897" i="99" s="1"/>
  <c r="J3897" i="99" s="1"/>
  <c r="K3897" i="99" s="1"/>
  <c r="L3897" i="99" s="1"/>
  <c r="M3897" i="99" s="1"/>
  <c r="N3897" i="99" s="1"/>
  <c r="O3897" i="99" s="1"/>
  <c r="P3897" i="99" s="1"/>
  <c r="Q3897" i="99" s="1"/>
  <c r="C3885" i="99"/>
  <c r="C3886" i="99" s="1"/>
  <c r="C3887" i="99" s="1"/>
  <c r="C3888" i="99" s="1"/>
  <c r="C3889" i="99" s="1"/>
  <c r="C3890" i="99" s="1"/>
  <c r="C3891" i="99" s="1"/>
  <c r="C3892" i="99" s="1"/>
  <c r="C3893" i="99" s="1"/>
  <c r="C3894" i="99" s="1"/>
  <c r="C3895" i="99" s="1"/>
  <c r="E3880" i="99"/>
  <c r="F3880" i="99" s="1"/>
  <c r="G3880" i="99" s="1"/>
  <c r="H3880" i="99" s="1"/>
  <c r="I3880" i="99" s="1"/>
  <c r="J3880" i="99" s="1"/>
  <c r="K3880" i="99" s="1"/>
  <c r="L3880" i="99" s="1"/>
  <c r="M3880" i="99" s="1"/>
  <c r="N3880" i="99" s="1"/>
  <c r="O3880" i="99" s="1"/>
  <c r="P3880" i="99" s="1"/>
  <c r="C3869" i="99"/>
  <c r="C3870" i="99" s="1"/>
  <c r="C3871" i="99" s="1"/>
  <c r="C3872" i="99" s="1"/>
  <c r="C3873" i="99" s="1"/>
  <c r="C3874" i="99" s="1"/>
  <c r="C3875" i="99" s="1"/>
  <c r="C3876" i="99" s="1"/>
  <c r="C3877" i="99" s="1"/>
  <c r="C3878" i="99" s="1"/>
  <c r="E3864" i="99"/>
  <c r="F3864" i="99" s="1"/>
  <c r="G3864" i="99" s="1"/>
  <c r="H3864" i="99" s="1"/>
  <c r="I3864" i="99" s="1"/>
  <c r="J3864" i="99" s="1"/>
  <c r="K3864" i="99" s="1"/>
  <c r="L3864" i="99" s="1"/>
  <c r="M3864" i="99" s="1"/>
  <c r="N3864" i="99" s="1"/>
  <c r="O3864" i="99" s="1"/>
  <c r="C3854" i="99"/>
  <c r="C3855" i="99" s="1"/>
  <c r="C3856" i="99" s="1"/>
  <c r="C3857" i="99" s="1"/>
  <c r="C3858" i="99" s="1"/>
  <c r="C3859" i="99" s="1"/>
  <c r="C3860" i="99" s="1"/>
  <c r="C3861" i="99" s="1"/>
  <c r="C3862" i="99" s="1"/>
  <c r="E3849" i="99"/>
  <c r="F3849" i="99" s="1"/>
  <c r="G3849" i="99" s="1"/>
  <c r="H3849" i="99" s="1"/>
  <c r="I3849" i="99" s="1"/>
  <c r="J3849" i="99" s="1"/>
  <c r="K3849" i="99" s="1"/>
  <c r="L3849" i="99" s="1"/>
  <c r="M3849" i="99" s="1"/>
  <c r="N3849" i="99" s="1"/>
  <c r="C3840" i="99"/>
  <c r="C3841" i="99" s="1"/>
  <c r="C3842" i="99" s="1"/>
  <c r="C3843" i="99" s="1"/>
  <c r="C3844" i="99" s="1"/>
  <c r="C3845" i="99" s="1"/>
  <c r="C3846" i="99" s="1"/>
  <c r="C3847" i="99" s="1"/>
  <c r="E3835" i="99"/>
  <c r="F3835" i="99" s="1"/>
  <c r="G3835" i="99" s="1"/>
  <c r="H3835" i="99" s="1"/>
  <c r="I3835" i="99" s="1"/>
  <c r="J3835" i="99" s="1"/>
  <c r="K3835" i="99" s="1"/>
  <c r="L3835" i="99" s="1"/>
  <c r="M3835" i="99" s="1"/>
  <c r="C3827" i="99"/>
  <c r="C3828" i="99" s="1"/>
  <c r="C3829" i="99" s="1"/>
  <c r="C3830" i="99" s="1"/>
  <c r="C3831" i="99" s="1"/>
  <c r="C3832" i="99" s="1"/>
  <c r="C3833" i="99" s="1"/>
  <c r="E3822" i="99"/>
  <c r="F3822" i="99" s="1"/>
  <c r="G3822" i="99" s="1"/>
  <c r="H3822" i="99" s="1"/>
  <c r="I3822" i="99" s="1"/>
  <c r="J3822" i="99" s="1"/>
  <c r="K3822" i="99" s="1"/>
  <c r="L3822" i="99" s="1"/>
  <c r="C3815" i="99"/>
  <c r="C3816" i="99" s="1"/>
  <c r="C3817" i="99" s="1"/>
  <c r="C3818" i="99" s="1"/>
  <c r="C3819" i="99" s="1"/>
  <c r="C3820" i="99" s="1"/>
  <c r="E3810" i="99"/>
  <c r="F3810" i="99" s="1"/>
  <c r="G3810" i="99" s="1"/>
  <c r="H3810" i="99" s="1"/>
  <c r="I3810" i="99" s="1"/>
  <c r="J3810" i="99" s="1"/>
  <c r="K3810" i="99" s="1"/>
  <c r="C3804" i="99"/>
  <c r="C3805" i="99" s="1"/>
  <c r="C3806" i="99" s="1"/>
  <c r="C3807" i="99" s="1"/>
  <c r="C3808" i="99" s="1"/>
  <c r="E3799" i="99"/>
  <c r="F3799" i="99" s="1"/>
  <c r="G3799" i="99" s="1"/>
  <c r="H3799" i="99" s="1"/>
  <c r="I3799" i="99" s="1"/>
  <c r="J3799" i="99" s="1"/>
  <c r="C3794" i="99"/>
  <c r="C3795" i="99" s="1"/>
  <c r="C3796" i="99" s="1"/>
  <c r="C3797" i="99" s="1"/>
  <c r="E3789" i="99"/>
  <c r="F3789" i="99" s="1"/>
  <c r="G3789" i="99" s="1"/>
  <c r="H3789" i="99" s="1"/>
  <c r="I3789" i="99" s="1"/>
  <c r="C3785" i="99"/>
  <c r="C3786" i="99" s="1"/>
  <c r="C3787" i="99" s="1"/>
  <c r="E3780" i="99"/>
  <c r="F3780" i="99" s="1"/>
  <c r="G3780" i="99" s="1"/>
  <c r="H3780" i="99" s="1"/>
  <c r="C3777" i="99"/>
  <c r="C3778" i="99" s="1"/>
  <c r="E3772" i="99"/>
  <c r="F3772" i="99" s="1"/>
  <c r="G3772" i="99" s="1"/>
  <c r="C3770" i="99"/>
  <c r="E3765" i="99"/>
  <c r="F3765" i="99" s="1"/>
  <c r="D3750" i="99"/>
  <c r="E3750" i="99" s="1"/>
  <c r="F3750" i="99" s="1"/>
  <c r="G3750" i="99" s="1"/>
  <c r="H3750" i="99" s="1"/>
  <c r="I3750" i="99" s="1"/>
  <c r="J3750" i="99" s="1"/>
  <c r="K3750" i="99" s="1"/>
  <c r="L3750" i="99" s="1"/>
  <c r="M3750" i="99" s="1"/>
  <c r="N3750" i="99" s="1"/>
  <c r="C3738" i="99"/>
  <c r="C3739" i="99" s="1"/>
  <c r="D3735" i="99"/>
  <c r="E3735" i="99" s="1"/>
  <c r="F3735" i="99" s="1"/>
  <c r="G3735" i="99" s="1"/>
  <c r="H3735" i="99" s="1"/>
  <c r="I3735" i="99" s="1"/>
  <c r="J3735" i="99" s="1"/>
  <c r="K3735" i="99" s="1"/>
  <c r="L3735" i="99" s="1"/>
  <c r="M3735" i="99" s="1"/>
  <c r="N3735" i="99" s="1"/>
  <c r="B65" i="99"/>
  <c r="B66" i="99" s="1"/>
  <c r="B67" i="99" s="1"/>
  <c r="B68" i="99" s="1"/>
  <c r="D3552" i="132" l="1"/>
  <c r="G3553" i="132"/>
  <c r="D3919" i="132"/>
  <c r="G3920" i="132"/>
  <c r="C3962" i="132"/>
  <c r="B3733" i="99"/>
  <c r="AP3733" i="99" s="1"/>
  <c r="AP3748" i="99" s="1"/>
  <c r="O3750" i="99"/>
  <c r="P3750" i="99" s="1"/>
  <c r="Q3750" i="99" s="1"/>
  <c r="R3750" i="99" s="1"/>
  <c r="S3750" i="99" s="1"/>
  <c r="T3750" i="99" s="1"/>
  <c r="U3750" i="99" s="1"/>
  <c r="V3750" i="99" s="1"/>
  <c r="G3752" i="99"/>
  <c r="H3752" i="99" s="1"/>
  <c r="I3752" i="99" s="1"/>
  <c r="J3752" i="99" s="1"/>
  <c r="F3767" i="99"/>
  <c r="F3768" i="99" s="1"/>
  <c r="G63" i="99"/>
  <c r="C63" i="99"/>
  <c r="C3754" i="99"/>
  <c r="E63" i="99"/>
  <c r="B69" i="99"/>
  <c r="H3782" i="99"/>
  <c r="P3882" i="99"/>
  <c r="G3737" i="99"/>
  <c r="H3737" i="99" s="1"/>
  <c r="I3737" i="99" s="1"/>
  <c r="J3737" i="99" s="1"/>
  <c r="O3735" i="99"/>
  <c r="P3735" i="99" s="1"/>
  <c r="Q3735" i="99" s="1"/>
  <c r="R3735" i="99" s="1"/>
  <c r="S3735" i="99" s="1"/>
  <c r="T3735" i="99" s="1"/>
  <c r="U3735" i="99" s="1"/>
  <c r="V3735" i="99" s="1"/>
  <c r="G3774" i="99"/>
  <c r="C3740" i="99"/>
  <c r="C3755" i="99"/>
  <c r="P4916" i="99"/>
  <c r="G4808" i="99"/>
  <c r="X5080" i="99"/>
  <c r="F4801" i="99"/>
  <c r="H4816" i="99"/>
  <c r="D3551" i="132" l="1"/>
  <c r="G3552" i="132"/>
  <c r="D3918" i="132"/>
  <c r="G3919" i="132"/>
  <c r="C3963" i="132"/>
  <c r="K3737" i="99"/>
  <c r="L3737" i="99" s="1"/>
  <c r="M3737" i="99" s="1"/>
  <c r="O3866" i="99" s="1"/>
  <c r="N3866" i="99" s="1"/>
  <c r="K3752" i="99"/>
  <c r="L3752" i="99" s="1"/>
  <c r="M3752" i="99" s="1"/>
  <c r="O4900" i="99" s="1"/>
  <c r="N4900" i="99" s="1"/>
  <c r="C64" i="99"/>
  <c r="C65" i="99" s="1"/>
  <c r="C66" i="99" s="1"/>
  <c r="C67" i="99" s="1"/>
  <c r="C68" i="99" s="1"/>
  <c r="C69" i="99" s="1"/>
  <c r="C70" i="99" s="1"/>
  <c r="C71" i="99" s="1"/>
  <c r="C72" i="99" s="1"/>
  <c r="C73" i="99" s="1"/>
  <c r="C74" i="99" s="1"/>
  <c r="C75" i="99" s="1"/>
  <c r="C76" i="99" s="1"/>
  <c r="C77" i="99" s="1"/>
  <c r="C78" i="99" s="1"/>
  <c r="C79" i="99" s="1"/>
  <c r="C80" i="99" s="1"/>
  <c r="C81" i="99" s="1"/>
  <c r="C82" i="99" s="1"/>
  <c r="C83" i="99" s="1"/>
  <c r="C84" i="99" s="1"/>
  <c r="C85" i="99" s="1"/>
  <c r="C86" i="99" s="1"/>
  <c r="C87" i="99" s="1"/>
  <c r="C88" i="99" s="1"/>
  <c r="C89" i="99" s="1"/>
  <c r="C90" i="99" s="1"/>
  <c r="C91" i="99" s="1"/>
  <c r="C92" i="99" s="1"/>
  <c r="C93" i="99" s="1"/>
  <c r="C94" i="99" s="1"/>
  <c r="C95" i="99" s="1"/>
  <c r="C96" i="99" s="1"/>
  <c r="C97" i="99" s="1"/>
  <c r="C98" i="99" s="1"/>
  <c r="C99" i="99" s="1"/>
  <c r="C100" i="99" s="1"/>
  <c r="C101" i="99" s="1"/>
  <c r="C102" i="99" s="1"/>
  <c r="C103" i="99" s="1"/>
  <c r="C104" i="99" s="1"/>
  <c r="C105" i="99" s="1"/>
  <c r="C106" i="99" s="1"/>
  <c r="C107" i="99" s="1"/>
  <c r="C108" i="99" s="1"/>
  <c r="C109" i="99" s="1"/>
  <c r="C110" i="99" s="1"/>
  <c r="C111" i="99" s="1"/>
  <c r="C112" i="99" s="1"/>
  <c r="C113" i="99" s="1"/>
  <c r="C114" i="99" s="1"/>
  <c r="C115" i="99" s="1"/>
  <c r="C116" i="99" s="1"/>
  <c r="C117" i="99" s="1"/>
  <c r="C118" i="99" s="1"/>
  <c r="C119" i="99" s="1"/>
  <c r="C120" i="99" s="1"/>
  <c r="C121" i="99" s="1"/>
  <c r="C122" i="99" s="1"/>
  <c r="C123" i="99" s="1"/>
  <c r="C124" i="99" s="1"/>
  <c r="C125" i="99" s="1"/>
  <c r="C126" i="99" s="1"/>
  <c r="C127" i="99" s="1"/>
  <c r="C128" i="99" s="1"/>
  <c r="C129" i="99" s="1"/>
  <c r="C130" i="99" s="1"/>
  <c r="C131" i="99" s="1"/>
  <c r="C132" i="99" s="1"/>
  <c r="C133" i="99" s="1"/>
  <c r="C134" i="99" s="1"/>
  <c r="C135" i="99" s="1"/>
  <c r="C136" i="99" s="1"/>
  <c r="C137" i="99" s="1"/>
  <c r="C138" i="99" s="1"/>
  <c r="C139" i="99" s="1"/>
  <c r="C140" i="99" s="1"/>
  <c r="C141" i="99" s="1"/>
  <c r="C142" i="99" s="1"/>
  <c r="C143" i="99" s="1"/>
  <c r="C144" i="99" s="1"/>
  <c r="C145" i="99" s="1"/>
  <c r="C146" i="99" s="1"/>
  <c r="C147" i="99" s="1"/>
  <c r="C148" i="99" s="1"/>
  <c r="C149" i="99" s="1"/>
  <c r="C150" i="99" s="1"/>
  <c r="C151" i="99" s="1"/>
  <c r="C152" i="99" s="1"/>
  <c r="C153" i="99" s="1"/>
  <c r="C154" i="99" s="1"/>
  <c r="C155" i="99" s="1"/>
  <c r="C156" i="99" s="1"/>
  <c r="C157" i="99" s="1"/>
  <c r="C158" i="99" s="1"/>
  <c r="C159" i="99" s="1"/>
  <c r="C160" i="99" s="1"/>
  <c r="C161" i="99" s="1"/>
  <c r="C162" i="99" s="1"/>
  <c r="C163" i="99" s="1"/>
  <c r="C164" i="99" s="1"/>
  <c r="C165" i="99" s="1"/>
  <c r="C166" i="99" s="1"/>
  <c r="C167" i="99" s="1"/>
  <c r="C168" i="99" s="1"/>
  <c r="C169" i="99" s="1"/>
  <c r="C170" i="99" s="1"/>
  <c r="C171" i="99" s="1"/>
  <c r="C172" i="99" s="1"/>
  <c r="C173" i="99" s="1"/>
  <c r="C174" i="99" s="1"/>
  <c r="C175" i="99" s="1"/>
  <c r="C176" i="99" s="1"/>
  <c r="C177" i="99" s="1"/>
  <c r="C178" i="99" s="1"/>
  <c r="C179" i="99" s="1"/>
  <c r="C180" i="99" s="1"/>
  <c r="C181" i="99" s="1"/>
  <c r="C182" i="99" s="1"/>
  <c r="C183" i="99" s="1"/>
  <c r="C184" i="99" s="1"/>
  <c r="C185" i="99" s="1"/>
  <c r="C186" i="99" s="1"/>
  <c r="C187" i="99" s="1"/>
  <c r="C188" i="99" s="1"/>
  <c r="C189" i="99" s="1"/>
  <c r="C190" i="99" s="1"/>
  <c r="C191" i="99" s="1"/>
  <c r="C192" i="99" s="1"/>
  <c r="C193" i="99" s="1"/>
  <c r="C194" i="99" s="1"/>
  <c r="C195" i="99" s="1"/>
  <c r="C196" i="99" s="1"/>
  <c r="C197" i="99" s="1"/>
  <c r="C198" i="99" s="1"/>
  <c r="C199" i="99" s="1"/>
  <c r="C200" i="99" s="1"/>
  <c r="C201" i="99" s="1"/>
  <c r="C202" i="99" s="1"/>
  <c r="C203" i="99" s="1"/>
  <c r="C204" i="99" s="1"/>
  <c r="C205" i="99" s="1"/>
  <c r="C206" i="99" s="1"/>
  <c r="C207" i="99" s="1"/>
  <c r="C208" i="99" s="1"/>
  <c r="C209" i="99" s="1"/>
  <c r="C210" i="99" s="1"/>
  <c r="C211" i="99" s="1"/>
  <c r="C212" i="99" s="1"/>
  <c r="C213" i="99" s="1"/>
  <c r="C214" i="99" s="1"/>
  <c r="C215" i="99" s="1"/>
  <c r="C216" i="99" s="1"/>
  <c r="C217" i="99" s="1"/>
  <c r="C218" i="99" s="1"/>
  <c r="C219" i="99" s="1"/>
  <c r="C220" i="99" s="1"/>
  <c r="C221" i="99" s="1"/>
  <c r="C222" i="99" s="1"/>
  <c r="C223" i="99" s="1"/>
  <c r="C224" i="99" s="1"/>
  <c r="C225" i="99" s="1"/>
  <c r="C226" i="99" s="1"/>
  <c r="C227" i="99" s="1"/>
  <c r="C228" i="99" s="1"/>
  <c r="C229" i="99" s="1"/>
  <c r="C230" i="99" s="1"/>
  <c r="C231" i="99" s="1"/>
  <c r="C232" i="99" s="1"/>
  <c r="C233" i="99" s="1"/>
  <c r="C234" i="99" s="1"/>
  <c r="C235" i="99" s="1"/>
  <c r="C236" i="99" s="1"/>
  <c r="C237" i="99" s="1"/>
  <c r="C238" i="99" s="1"/>
  <c r="C239" i="99" s="1"/>
  <c r="C240" i="99" s="1"/>
  <c r="C241" i="99" s="1"/>
  <c r="C242" i="99" s="1"/>
  <c r="C243" i="99" s="1"/>
  <c r="C244" i="99" s="1"/>
  <c r="C245" i="99" s="1"/>
  <c r="C246" i="99" s="1"/>
  <c r="C247" i="99" s="1"/>
  <c r="C248" i="99" s="1"/>
  <c r="C249" i="99" s="1"/>
  <c r="C250" i="99" s="1"/>
  <c r="C251" i="99" s="1"/>
  <c r="C252" i="99" s="1"/>
  <c r="C253" i="99" s="1"/>
  <c r="C254" i="99" s="1"/>
  <c r="C255" i="99" s="1"/>
  <c r="C256" i="99" s="1"/>
  <c r="C257" i="99" s="1"/>
  <c r="C258" i="99" s="1"/>
  <c r="C259" i="99" s="1"/>
  <c r="C260" i="99" s="1"/>
  <c r="C261" i="99" s="1"/>
  <c r="C262" i="99" s="1"/>
  <c r="C263" i="99" s="1"/>
  <c r="C264" i="99" s="1"/>
  <c r="C265" i="99" s="1"/>
  <c r="C266" i="99" s="1"/>
  <c r="C267" i="99" s="1"/>
  <c r="C268" i="99" s="1"/>
  <c r="C269" i="99" s="1"/>
  <c r="C270" i="99" s="1"/>
  <c r="C271" i="99" s="1"/>
  <c r="C272" i="99" s="1"/>
  <c r="C273" i="99" s="1"/>
  <c r="C274" i="99" s="1"/>
  <c r="C275" i="99" s="1"/>
  <c r="C276" i="99" s="1"/>
  <c r="C277" i="99" s="1"/>
  <c r="C278" i="99" s="1"/>
  <c r="C279" i="99" s="1"/>
  <c r="C280" i="99" s="1"/>
  <c r="C281" i="99" s="1"/>
  <c r="C282" i="99" s="1"/>
  <c r="C283" i="99" s="1"/>
  <c r="C284" i="99" s="1"/>
  <c r="C285" i="99" s="1"/>
  <c r="C286" i="99" s="1"/>
  <c r="C287" i="99" s="1"/>
  <c r="C288" i="99" s="1"/>
  <c r="C289" i="99" s="1"/>
  <c r="C290" i="99" s="1"/>
  <c r="C291" i="99" s="1"/>
  <c r="C292" i="99" s="1"/>
  <c r="C293" i="99" s="1"/>
  <c r="C294" i="99" s="1"/>
  <c r="C295" i="99" s="1"/>
  <c r="C296" i="99" s="1"/>
  <c r="C297" i="99" s="1"/>
  <c r="C298" i="99" s="1"/>
  <c r="C299" i="99" s="1"/>
  <c r="C300" i="99" s="1"/>
  <c r="C301" i="99" s="1"/>
  <c r="C302" i="99" s="1"/>
  <c r="C303" i="99" s="1"/>
  <c r="C304" i="99" s="1"/>
  <c r="C305" i="99" s="1"/>
  <c r="C306" i="99" s="1"/>
  <c r="C307" i="99" s="1"/>
  <c r="C308" i="99" s="1"/>
  <c r="C309" i="99" s="1"/>
  <c r="C310" i="99" s="1"/>
  <c r="C311" i="99" s="1"/>
  <c r="C312" i="99" s="1"/>
  <c r="C313" i="99" s="1"/>
  <c r="C314" i="99" s="1"/>
  <c r="C315" i="99" s="1"/>
  <c r="C316" i="99" s="1"/>
  <c r="C317" i="99" s="1"/>
  <c r="C318" i="99" s="1"/>
  <c r="C319" i="99" s="1"/>
  <c r="C320" i="99" s="1"/>
  <c r="C321" i="99" s="1"/>
  <c r="C322" i="99" s="1"/>
  <c r="C323" i="99" s="1"/>
  <c r="C324" i="99" s="1"/>
  <c r="C325" i="99" s="1"/>
  <c r="C326" i="99" s="1"/>
  <c r="C327" i="99" s="1"/>
  <c r="C328" i="99" s="1"/>
  <c r="C329" i="99" s="1"/>
  <c r="C330" i="99" s="1"/>
  <c r="C331" i="99" s="1"/>
  <c r="C332" i="99" s="1"/>
  <c r="C333" i="99" s="1"/>
  <c r="C334" i="99" s="1"/>
  <c r="C335" i="99" s="1"/>
  <c r="C336" i="99" s="1"/>
  <c r="C337" i="99" s="1"/>
  <c r="C338" i="99" s="1"/>
  <c r="C339" i="99" s="1"/>
  <c r="C340" i="99" s="1"/>
  <c r="C341" i="99" s="1"/>
  <c r="C342" i="99" s="1"/>
  <c r="C343" i="99" s="1"/>
  <c r="C344" i="99" s="1"/>
  <c r="C345" i="99" s="1"/>
  <c r="C346" i="99" s="1"/>
  <c r="C347" i="99" s="1"/>
  <c r="C348" i="99" s="1"/>
  <c r="C349" i="99" s="1"/>
  <c r="C350" i="99" s="1"/>
  <c r="C351" i="99" s="1"/>
  <c r="C352" i="99" s="1"/>
  <c r="C353" i="99" s="1"/>
  <c r="C354" i="99" s="1"/>
  <c r="C355" i="99" s="1"/>
  <c r="C356" i="99" s="1"/>
  <c r="C357" i="99" s="1"/>
  <c r="C358" i="99" s="1"/>
  <c r="C359" i="99" s="1"/>
  <c r="C360" i="99" s="1"/>
  <c r="C361" i="99" s="1"/>
  <c r="C362" i="99" s="1"/>
  <c r="C363" i="99" s="1"/>
  <c r="C364" i="99" s="1"/>
  <c r="C365" i="99" s="1"/>
  <c r="C366" i="99" s="1"/>
  <c r="C367" i="99" s="1"/>
  <c r="C368" i="99" s="1"/>
  <c r="C369" i="99" s="1"/>
  <c r="C370" i="99" s="1"/>
  <c r="C371" i="99" s="1"/>
  <c r="C372" i="99" s="1"/>
  <c r="C373" i="99" s="1"/>
  <c r="C374" i="99" s="1"/>
  <c r="C375" i="99" s="1"/>
  <c r="C376" i="99" s="1"/>
  <c r="C377" i="99" s="1"/>
  <c r="C378" i="99" s="1"/>
  <c r="C379" i="99" s="1"/>
  <c r="C380" i="99" s="1"/>
  <c r="C381" i="99" s="1"/>
  <c r="C382" i="99" s="1"/>
  <c r="C383" i="99" s="1"/>
  <c r="C384" i="99" s="1"/>
  <c r="C385" i="99" s="1"/>
  <c r="C386" i="99" s="1"/>
  <c r="C387" i="99" s="1"/>
  <c r="C388" i="99" s="1"/>
  <c r="C389" i="99" s="1"/>
  <c r="C390" i="99" s="1"/>
  <c r="C391" i="99" s="1"/>
  <c r="C392" i="99" s="1"/>
  <c r="C393" i="99" s="1"/>
  <c r="C394" i="99" s="1"/>
  <c r="C395" i="99" s="1"/>
  <c r="C396" i="99" s="1"/>
  <c r="C397" i="99" s="1"/>
  <c r="C398" i="99" s="1"/>
  <c r="C399" i="99" s="1"/>
  <c r="C400" i="99" s="1"/>
  <c r="C401" i="99" s="1"/>
  <c r="C402" i="99" s="1"/>
  <c r="C403" i="99" s="1"/>
  <c r="C404" i="99" s="1"/>
  <c r="C405" i="99" s="1"/>
  <c r="C406" i="99" s="1"/>
  <c r="C407" i="99" s="1"/>
  <c r="C408" i="99" s="1"/>
  <c r="C409" i="99" s="1"/>
  <c r="C410" i="99" s="1"/>
  <c r="C411" i="99" s="1"/>
  <c r="C412" i="99" s="1"/>
  <c r="C413" i="99" s="1"/>
  <c r="C414" i="99" s="1"/>
  <c r="C415" i="99" s="1"/>
  <c r="C416" i="99" s="1"/>
  <c r="C417" i="99" s="1"/>
  <c r="C418" i="99" s="1"/>
  <c r="C419" i="99" s="1"/>
  <c r="C420" i="99" s="1"/>
  <c r="C421" i="99" s="1"/>
  <c r="C422" i="99" s="1"/>
  <c r="C423" i="99" s="1"/>
  <c r="C424" i="99" s="1"/>
  <c r="C425" i="99" s="1"/>
  <c r="C426" i="99" s="1"/>
  <c r="C427" i="99" s="1"/>
  <c r="C428" i="99" s="1"/>
  <c r="C429" i="99" s="1"/>
  <c r="C430" i="99" s="1"/>
  <c r="C431" i="99" s="1"/>
  <c r="C432" i="99" s="1"/>
  <c r="C433" i="99" s="1"/>
  <c r="C434" i="99" s="1"/>
  <c r="C435" i="99" s="1"/>
  <c r="C436" i="99" s="1"/>
  <c r="C437" i="99" s="1"/>
  <c r="C438" i="99" s="1"/>
  <c r="C439" i="99" s="1"/>
  <c r="C440" i="99" s="1"/>
  <c r="C441" i="99" s="1"/>
  <c r="C442" i="99" s="1"/>
  <c r="C443" i="99" s="1"/>
  <c r="C444" i="99" s="1"/>
  <c r="C445" i="99" s="1"/>
  <c r="C446" i="99" s="1"/>
  <c r="C447" i="99" s="1"/>
  <c r="C448" i="99" s="1"/>
  <c r="C449" i="99" s="1"/>
  <c r="C450" i="99" s="1"/>
  <c r="C451" i="99" s="1"/>
  <c r="C452" i="99" s="1"/>
  <c r="C453" i="99" s="1"/>
  <c r="C454" i="99" s="1"/>
  <c r="C455" i="99" s="1"/>
  <c r="C456" i="99" s="1"/>
  <c r="C457" i="99" s="1"/>
  <c r="C458" i="99" s="1"/>
  <c r="C459" i="99" s="1"/>
  <c r="C460" i="99" s="1"/>
  <c r="C461" i="99" s="1"/>
  <c r="C462" i="99" s="1"/>
  <c r="C463" i="99" s="1"/>
  <c r="C464" i="99" s="1"/>
  <c r="C465" i="99" s="1"/>
  <c r="C466" i="99" s="1"/>
  <c r="C467" i="99" s="1"/>
  <c r="C468" i="99" s="1"/>
  <c r="C469" i="99" s="1"/>
  <c r="C470" i="99" s="1"/>
  <c r="C471" i="99" s="1"/>
  <c r="C472" i="99" s="1"/>
  <c r="C473" i="99" s="1"/>
  <c r="C474" i="99" s="1"/>
  <c r="C475" i="99" s="1"/>
  <c r="C476" i="99" s="1"/>
  <c r="C477" i="99" s="1"/>
  <c r="C478" i="99" s="1"/>
  <c r="C479" i="99" s="1"/>
  <c r="C480" i="99" s="1"/>
  <c r="C481" i="99" s="1"/>
  <c r="C482" i="99" s="1"/>
  <c r="C483" i="99" s="1"/>
  <c r="C484" i="99" s="1"/>
  <c r="C485" i="99" s="1"/>
  <c r="C486" i="99" s="1"/>
  <c r="C487" i="99" s="1"/>
  <c r="C488" i="99" s="1"/>
  <c r="C489" i="99" s="1"/>
  <c r="C490" i="99" s="1"/>
  <c r="C491" i="99" s="1"/>
  <c r="C492" i="99" s="1"/>
  <c r="C493" i="99" s="1"/>
  <c r="C494" i="99" s="1"/>
  <c r="C495" i="99" s="1"/>
  <c r="C496" i="99" s="1"/>
  <c r="C497" i="99" s="1"/>
  <c r="C498" i="99" s="1"/>
  <c r="C499" i="99" s="1"/>
  <c r="C500" i="99" s="1"/>
  <c r="C501" i="99" s="1"/>
  <c r="C502" i="99" s="1"/>
  <c r="C503" i="99" s="1"/>
  <c r="C504" i="99" s="1"/>
  <c r="C505" i="99" s="1"/>
  <c r="C506" i="99" s="1"/>
  <c r="C507" i="99" s="1"/>
  <c r="C508" i="99" s="1"/>
  <c r="C509" i="99" s="1"/>
  <c r="C510" i="99" s="1"/>
  <c r="C511" i="99" s="1"/>
  <c r="C512" i="99" s="1"/>
  <c r="C513" i="99" s="1"/>
  <c r="C514" i="99" s="1"/>
  <c r="C515" i="99" s="1"/>
  <c r="C516" i="99" s="1"/>
  <c r="C517" i="99" s="1"/>
  <c r="C518" i="99" s="1"/>
  <c r="C519" i="99" s="1"/>
  <c r="C520" i="99" s="1"/>
  <c r="C521" i="99" s="1"/>
  <c r="C522" i="99" s="1"/>
  <c r="C523" i="99" s="1"/>
  <c r="C524" i="99" s="1"/>
  <c r="C525" i="99" s="1"/>
  <c r="C526" i="99" s="1"/>
  <c r="C527" i="99" s="1"/>
  <c r="C528" i="99" s="1"/>
  <c r="C529" i="99" s="1"/>
  <c r="C530" i="99" s="1"/>
  <c r="C531" i="99" s="1"/>
  <c r="C532" i="99" s="1"/>
  <c r="C533" i="99" s="1"/>
  <c r="C534" i="99" s="1"/>
  <c r="C535" i="99" s="1"/>
  <c r="C536" i="99" s="1"/>
  <c r="C537" i="99" s="1"/>
  <c r="C538" i="99" s="1"/>
  <c r="C539" i="99" s="1"/>
  <c r="C540" i="99" s="1"/>
  <c r="C541" i="99" s="1"/>
  <c r="C542" i="99" s="1"/>
  <c r="C543" i="99" s="1"/>
  <c r="C544" i="99" s="1"/>
  <c r="C545" i="99" s="1"/>
  <c r="C546" i="99" s="1"/>
  <c r="C547" i="99" s="1"/>
  <c r="C548" i="99" s="1"/>
  <c r="C549" i="99" s="1"/>
  <c r="C550" i="99" s="1"/>
  <c r="C551" i="99" s="1"/>
  <c r="C552" i="99" s="1"/>
  <c r="C553" i="99" s="1"/>
  <c r="C554" i="99" s="1"/>
  <c r="C555" i="99" s="1"/>
  <c r="C556" i="99" s="1"/>
  <c r="C557" i="99" s="1"/>
  <c r="C558" i="99" s="1"/>
  <c r="C559" i="99" s="1"/>
  <c r="C560" i="99" s="1"/>
  <c r="C561" i="99" s="1"/>
  <c r="C562" i="99" s="1"/>
  <c r="C563" i="99" s="1"/>
  <c r="C564" i="99" s="1"/>
  <c r="C565" i="99" s="1"/>
  <c r="C566" i="99" s="1"/>
  <c r="C567" i="99" s="1"/>
  <c r="C568" i="99" s="1"/>
  <c r="C569" i="99" s="1"/>
  <c r="C570" i="99" s="1"/>
  <c r="C571" i="99" s="1"/>
  <c r="C572" i="99" s="1"/>
  <c r="C573" i="99" s="1"/>
  <c r="C574" i="99" s="1"/>
  <c r="C575" i="99" s="1"/>
  <c r="C576" i="99" s="1"/>
  <c r="C577" i="99" s="1"/>
  <c r="C578" i="99" s="1"/>
  <c r="C579" i="99" s="1"/>
  <c r="C580" i="99" s="1"/>
  <c r="C581" i="99" s="1"/>
  <c r="C582" i="99" s="1"/>
  <c r="C583" i="99" s="1"/>
  <c r="C584" i="99" s="1"/>
  <c r="C585" i="99" s="1"/>
  <c r="C586" i="99" s="1"/>
  <c r="C587" i="99" s="1"/>
  <c r="C588" i="99" s="1"/>
  <c r="C589" i="99" s="1"/>
  <c r="C590" i="99" s="1"/>
  <c r="C591" i="99" s="1"/>
  <c r="C592" i="99" s="1"/>
  <c r="C593" i="99" s="1"/>
  <c r="C594" i="99" s="1"/>
  <c r="C595" i="99" s="1"/>
  <c r="C596" i="99" s="1"/>
  <c r="C597" i="99" s="1"/>
  <c r="C598" i="99" s="1"/>
  <c r="C599" i="99" s="1"/>
  <c r="C600" i="99" s="1"/>
  <c r="C601" i="99" s="1"/>
  <c r="C602" i="99" s="1"/>
  <c r="C603" i="99" s="1"/>
  <c r="C604" i="99" s="1"/>
  <c r="C605" i="99" s="1"/>
  <c r="C606" i="99" s="1"/>
  <c r="C607" i="99" s="1"/>
  <c r="C608" i="99" s="1"/>
  <c r="C609" i="99" s="1"/>
  <c r="C610" i="99" s="1"/>
  <c r="C611" i="99" s="1"/>
  <c r="C612" i="99" s="1"/>
  <c r="C613" i="99" s="1"/>
  <c r="C614" i="99" s="1"/>
  <c r="C615" i="99" s="1"/>
  <c r="C616" i="99" s="1"/>
  <c r="C617" i="99" s="1"/>
  <c r="C618" i="99" s="1"/>
  <c r="C619" i="99" s="1"/>
  <c r="C620" i="99" s="1"/>
  <c r="C621" i="99" s="1"/>
  <c r="C622" i="99" s="1"/>
  <c r="C623" i="99" s="1"/>
  <c r="C624" i="99" s="1"/>
  <c r="C625" i="99" s="1"/>
  <c r="C626" i="99" s="1"/>
  <c r="C627" i="99" s="1"/>
  <c r="C628" i="99" s="1"/>
  <c r="C629" i="99" s="1"/>
  <c r="C630" i="99" s="1"/>
  <c r="C631" i="99" s="1"/>
  <c r="C632" i="99" s="1"/>
  <c r="C633" i="99" s="1"/>
  <c r="C634" i="99" s="1"/>
  <c r="C635" i="99" s="1"/>
  <c r="C636" i="99" s="1"/>
  <c r="C637" i="99" s="1"/>
  <c r="C638" i="99" s="1"/>
  <c r="C639" i="99" s="1"/>
  <c r="C640" i="99" s="1"/>
  <c r="C641" i="99" s="1"/>
  <c r="C642" i="99" s="1"/>
  <c r="C643" i="99" s="1"/>
  <c r="C644" i="99" s="1"/>
  <c r="C645" i="99" s="1"/>
  <c r="C646" i="99" s="1"/>
  <c r="C647" i="99" s="1"/>
  <c r="C648" i="99" s="1"/>
  <c r="C649" i="99" s="1"/>
  <c r="C650" i="99" s="1"/>
  <c r="C651" i="99" s="1"/>
  <c r="C652" i="99" s="1"/>
  <c r="C653" i="99" s="1"/>
  <c r="C654" i="99" s="1"/>
  <c r="C655" i="99" s="1"/>
  <c r="C656" i="99" s="1"/>
  <c r="C657" i="99" s="1"/>
  <c r="C658" i="99" s="1"/>
  <c r="C659" i="99" s="1"/>
  <c r="C660" i="99" s="1"/>
  <c r="C661" i="99" s="1"/>
  <c r="C662" i="99" s="1"/>
  <c r="C663" i="99" s="1"/>
  <c r="C664" i="99" s="1"/>
  <c r="C665" i="99" s="1"/>
  <c r="C666" i="99" s="1"/>
  <c r="C667" i="99" s="1"/>
  <c r="C668" i="99" s="1"/>
  <c r="C669" i="99" s="1"/>
  <c r="C670" i="99" s="1"/>
  <c r="C671" i="99" s="1"/>
  <c r="C672" i="99" s="1"/>
  <c r="C673" i="99" s="1"/>
  <c r="C674" i="99" s="1"/>
  <c r="C675" i="99" s="1"/>
  <c r="C676" i="99" s="1"/>
  <c r="C677" i="99" s="1"/>
  <c r="C678" i="99" s="1"/>
  <c r="C679" i="99" s="1"/>
  <c r="C680" i="99" s="1"/>
  <c r="C681" i="99" s="1"/>
  <c r="C682" i="99" s="1"/>
  <c r="C683" i="99" s="1"/>
  <c r="C684" i="99" s="1"/>
  <c r="C685" i="99" s="1"/>
  <c r="C686" i="99" s="1"/>
  <c r="C687" i="99" s="1"/>
  <c r="C688" i="99" s="1"/>
  <c r="C689" i="99" s="1"/>
  <c r="C690" i="99" s="1"/>
  <c r="C691" i="99" s="1"/>
  <c r="C692" i="99" s="1"/>
  <c r="C693" i="99" s="1"/>
  <c r="C694" i="99" s="1"/>
  <c r="C695" i="99" s="1"/>
  <c r="C696" i="99" s="1"/>
  <c r="C697" i="99" s="1"/>
  <c r="C698" i="99" s="1"/>
  <c r="C699" i="99" s="1"/>
  <c r="C700" i="99" s="1"/>
  <c r="C701" i="99" s="1"/>
  <c r="C702" i="99" s="1"/>
  <c r="C703" i="99" s="1"/>
  <c r="C704" i="99" s="1"/>
  <c r="C705" i="99" s="1"/>
  <c r="C706" i="99" s="1"/>
  <c r="C707" i="99" s="1"/>
  <c r="C708" i="99" s="1"/>
  <c r="C709" i="99" s="1"/>
  <c r="C710" i="99" s="1"/>
  <c r="C711" i="99" s="1"/>
  <c r="C712" i="99" s="1"/>
  <c r="C713" i="99" s="1"/>
  <c r="C714" i="99" s="1"/>
  <c r="C715" i="99" s="1"/>
  <c r="C716" i="99" s="1"/>
  <c r="C717" i="99" s="1"/>
  <c r="C718" i="99" s="1"/>
  <c r="C719" i="99" s="1"/>
  <c r="C720" i="99" s="1"/>
  <c r="C721" i="99" s="1"/>
  <c r="C722" i="99" s="1"/>
  <c r="C723" i="99" s="1"/>
  <c r="C724" i="99" s="1"/>
  <c r="C725" i="99" s="1"/>
  <c r="C726" i="99" s="1"/>
  <c r="C727" i="99" s="1"/>
  <c r="C728" i="99" s="1"/>
  <c r="C729" i="99" s="1"/>
  <c r="C730" i="99" s="1"/>
  <c r="C731" i="99" s="1"/>
  <c r="C732" i="99" s="1"/>
  <c r="C733" i="99" s="1"/>
  <c r="C734" i="99" s="1"/>
  <c r="C735" i="99" s="1"/>
  <c r="C736" i="99" s="1"/>
  <c r="C737" i="99" s="1"/>
  <c r="C738" i="99" s="1"/>
  <c r="C739" i="99" s="1"/>
  <c r="C740" i="99" s="1"/>
  <c r="C741" i="99" s="1"/>
  <c r="C742" i="99" s="1"/>
  <c r="C743" i="99" s="1"/>
  <c r="C744" i="99" s="1"/>
  <c r="C745" i="99" s="1"/>
  <c r="C746" i="99" s="1"/>
  <c r="C747" i="99" s="1"/>
  <c r="C748" i="99" s="1"/>
  <c r="C749" i="99" s="1"/>
  <c r="C750" i="99" s="1"/>
  <c r="C751" i="99" s="1"/>
  <c r="C752" i="99" s="1"/>
  <c r="C753" i="99" s="1"/>
  <c r="C754" i="99" s="1"/>
  <c r="C755" i="99" s="1"/>
  <c r="C756" i="99" s="1"/>
  <c r="C757" i="99" s="1"/>
  <c r="C758" i="99" s="1"/>
  <c r="C759" i="99" s="1"/>
  <c r="C760" i="99" s="1"/>
  <c r="C761" i="99" s="1"/>
  <c r="C762" i="99" s="1"/>
  <c r="C763" i="99" s="1"/>
  <c r="C764" i="99" s="1"/>
  <c r="C765" i="99" s="1"/>
  <c r="C766" i="99" s="1"/>
  <c r="C767" i="99" s="1"/>
  <c r="C768" i="99" s="1"/>
  <c r="C769" i="99" s="1"/>
  <c r="C770" i="99" s="1"/>
  <c r="C771" i="99" s="1"/>
  <c r="C772" i="99" s="1"/>
  <c r="C773" i="99" s="1"/>
  <c r="C774" i="99" s="1"/>
  <c r="C775" i="99" s="1"/>
  <c r="C776" i="99" s="1"/>
  <c r="C777" i="99" s="1"/>
  <c r="C778" i="99" s="1"/>
  <c r="C779" i="99" s="1"/>
  <c r="C780" i="99" s="1"/>
  <c r="C781" i="99" s="1"/>
  <c r="C782" i="99" s="1"/>
  <c r="C783" i="99" s="1"/>
  <c r="C784" i="99" s="1"/>
  <c r="C785" i="99" s="1"/>
  <c r="C786" i="99" s="1"/>
  <c r="C787" i="99" s="1"/>
  <c r="C788" i="99" s="1"/>
  <c r="C789" i="99" s="1"/>
  <c r="C790" i="99" s="1"/>
  <c r="C791" i="99" s="1"/>
  <c r="C792" i="99" s="1"/>
  <c r="C793" i="99" s="1"/>
  <c r="C794" i="99" s="1"/>
  <c r="C795" i="99" s="1"/>
  <c r="C796" i="99" s="1"/>
  <c r="C797" i="99" s="1"/>
  <c r="C798" i="99" s="1"/>
  <c r="C799" i="99" s="1"/>
  <c r="C800" i="99" s="1"/>
  <c r="C801" i="99" s="1"/>
  <c r="C802" i="99" s="1"/>
  <c r="C803" i="99" s="1"/>
  <c r="C804" i="99" s="1"/>
  <c r="C805" i="99" s="1"/>
  <c r="C806" i="99" s="1"/>
  <c r="C807" i="99" s="1"/>
  <c r="C808" i="99" s="1"/>
  <c r="C809" i="99" s="1"/>
  <c r="C810" i="99" s="1"/>
  <c r="C811" i="99" s="1"/>
  <c r="C812" i="99" s="1"/>
  <c r="C813" i="99" s="1"/>
  <c r="C814" i="99" s="1"/>
  <c r="C815" i="99" s="1"/>
  <c r="C816" i="99" s="1"/>
  <c r="C817" i="99" s="1"/>
  <c r="C818" i="99" s="1"/>
  <c r="C819" i="99" s="1"/>
  <c r="C820" i="99" s="1"/>
  <c r="C821" i="99" s="1"/>
  <c r="C822" i="99" s="1"/>
  <c r="C823" i="99" s="1"/>
  <c r="C824" i="99" s="1"/>
  <c r="C825" i="99" s="1"/>
  <c r="C826" i="99" s="1"/>
  <c r="C827" i="99" s="1"/>
  <c r="C828" i="99" s="1"/>
  <c r="C829" i="99" s="1"/>
  <c r="C830" i="99" s="1"/>
  <c r="C831" i="99" s="1"/>
  <c r="C832" i="99" s="1"/>
  <c r="C833" i="99" s="1"/>
  <c r="C834" i="99" s="1"/>
  <c r="C835" i="99" s="1"/>
  <c r="C836" i="99" s="1"/>
  <c r="C837" i="99" s="1"/>
  <c r="C838" i="99" s="1"/>
  <c r="C839" i="99" s="1"/>
  <c r="C840" i="99" s="1"/>
  <c r="C841" i="99" s="1"/>
  <c r="C842" i="99" s="1"/>
  <c r="C843" i="99" s="1"/>
  <c r="C844" i="99" s="1"/>
  <c r="C845" i="99" s="1"/>
  <c r="C846" i="99" s="1"/>
  <c r="C847" i="99" s="1"/>
  <c r="C848" i="99" s="1"/>
  <c r="C849" i="99" s="1"/>
  <c r="C850" i="99" s="1"/>
  <c r="C851" i="99" s="1"/>
  <c r="C852" i="99" s="1"/>
  <c r="C853" i="99" s="1"/>
  <c r="C854" i="99" s="1"/>
  <c r="C855" i="99" s="1"/>
  <c r="C856" i="99" s="1"/>
  <c r="C857" i="99" s="1"/>
  <c r="C858" i="99" s="1"/>
  <c r="C859" i="99" s="1"/>
  <c r="C860" i="99" s="1"/>
  <c r="C861" i="99" s="1"/>
  <c r="C862" i="99" s="1"/>
  <c r="C863" i="99" s="1"/>
  <c r="C864" i="99" s="1"/>
  <c r="C865" i="99" s="1"/>
  <c r="C866" i="99" s="1"/>
  <c r="C867" i="99" s="1"/>
  <c r="C868" i="99" s="1"/>
  <c r="C869" i="99" s="1"/>
  <c r="C870" i="99" s="1"/>
  <c r="C871" i="99" s="1"/>
  <c r="C872" i="99" s="1"/>
  <c r="C873" i="99" s="1"/>
  <c r="C874" i="99" s="1"/>
  <c r="C875" i="99" s="1"/>
  <c r="C876" i="99" s="1"/>
  <c r="C877" i="99" s="1"/>
  <c r="C878" i="99" s="1"/>
  <c r="C879" i="99" s="1"/>
  <c r="C880" i="99" s="1"/>
  <c r="C881" i="99" s="1"/>
  <c r="C882" i="99" s="1"/>
  <c r="C883" i="99" s="1"/>
  <c r="C884" i="99" s="1"/>
  <c r="C885" i="99" s="1"/>
  <c r="C886" i="99" s="1"/>
  <c r="C887" i="99" s="1"/>
  <c r="C888" i="99" s="1"/>
  <c r="C889" i="99" s="1"/>
  <c r="C890" i="99" s="1"/>
  <c r="C891" i="99" s="1"/>
  <c r="C892" i="99" s="1"/>
  <c r="C893" i="99" s="1"/>
  <c r="C894" i="99" s="1"/>
  <c r="C895" i="99" s="1"/>
  <c r="C896" i="99" s="1"/>
  <c r="C897" i="99" s="1"/>
  <c r="C898" i="99" s="1"/>
  <c r="C899" i="99" s="1"/>
  <c r="C900" i="99" s="1"/>
  <c r="C901" i="99" s="1"/>
  <c r="C902" i="99" s="1"/>
  <c r="C903" i="99" s="1"/>
  <c r="C904" i="99" s="1"/>
  <c r="C905" i="99" s="1"/>
  <c r="C906" i="99" s="1"/>
  <c r="C907" i="99" s="1"/>
  <c r="C908" i="99" s="1"/>
  <c r="C909" i="99" s="1"/>
  <c r="C910" i="99" s="1"/>
  <c r="C911" i="99" s="1"/>
  <c r="C912" i="99" s="1"/>
  <c r="C913" i="99" s="1"/>
  <c r="C914" i="99" s="1"/>
  <c r="C915" i="99" s="1"/>
  <c r="C916" i="99" s="1"/>
  <c r="C917" i="99" s="1"/>
  <c r="C918" i="99" s="1"/>
  <c r="C919" i="99" s="1"/>
  <c r="C920" i="99" s="1"/>
  <c r="C921" i="99" s="1"/>
  <c r="C922" i="99" s="1"/>
  <c r="C923" i="99" s="1"/>
  <c r="C924" i="99" s="1"/>
  <c r="C925" i="99" s="1"/>
  <c r="C926" i="99" s="1"/>
  <c r="C927" i="99" s="1"/>
  <c r="C928" i="99" s="1"/>
  <c r="C929" i="99" s="1"/>
  <c r="C930" i="99" s="1"/>
  <c r="C931" i="99" s="1"/>
  <c r="C932" i="99" s="1"/>
  <c r="C933" i="99" s="1"/>
  <c r="C934" i="99" s="1"/>
  <c r="C935" i="99" s="1"/>
  <c r="C936" i="99" s="1"/>
  <c r="C937" i="99" s="1"/>
  <c r="C938" i="99" s="1"/>
  <c r="C939" i="99" s="1"/>
  <c r="C940" i="99" s="1"/>
  <c r="C941" i="99" s="1"/>
  <c r="C942" i="99" s="1"/>
  <c r="C943" i="99" s="1"/>
  <c r="C944" i="99" s="1"/>
  <c r="C945" i="99" s="1"/>
  <c r="C946" i="99" s="1"/>
  <c r="C947" i="99" s="1"/>
  <c r="C948" i="99" s="1"/>
  <c r="C949" i="99" s="1"/>
  <c r="C950" i="99" s="1"/>
  <c r="C951" i="99" s="1"/>
  <c r="C952" i="99" s="1"/>
  <c r="C953" i="99" s="1"/>
  <c r="C954" i="99" s="1"/>
  <c r="C955" i="99" s="1"/>
  <c r="C956" i="99" s="1"/>
  <c r="C957" i="99" s="1"/>
  <c r="C958" i="99" s="1"/>
  <c r="C959" i="99" s="1"/>
  <c r="C960" i="99" s="1"/>
  <c r="C961" i="99" s="1"/>
  <c r="C962" i="99" s="1"/>
  <c r="C963" i="99" s="1"/>
  <c r="C964" i="99" s="1"/>
  <c r="C965" i="99" s="1"/>
  <c r="C966" i="99" s="1"/>
  <c r="C967" i="99" s="1"/>
  <c r="C968" i="99" s="1"/>
  <c r="C969" i="99" s="1"/>
  <c r="C970" i="99" s="1"/>
  <c r="C971" i="99" s="1"/>
  <c r="C972" i="99" s="1"/>
  <c r="C973" i="99" s="1"/>
  <c r="C974" i="99" s="1"/>
  <c r="C975" i="99" s="1"/>
  <c r="C976" i="99" s="1"/>
  <c r="C977" i="99" s="1"/>
  <c r="C978" i="99" s="1"/>
  <c r="C979" i="99" s="1"/>
  <c r="C980" i="99" s="1"/>
  <c r="C981" i="99" s="1"/>
  <c r="C982" i="99" s="1"/>
  <c r="C983" i="99" s="1"/>
  <c r="C984" i="99" s="1"/>
  <c r="C985" i="99" s="1"/>
  <c r="C986" i="99" s="1"/>
  <c r="C987" i="99" s="1"/>
  <c r="C988" i="99" s="1"/>
  <c r="C989" i="99" s="1"/>
  <c r="C990" i="99" s="1"/>
  <c r="C991" i="99" s="1"/>
  <c r="C992" i="99" s="1"/>
  <c r="C993" i="99" s="1"/>
  <c r="C994" i="99" s="1"/>
  <c r="C995" i="99" s="1"/>
  <c r="C996" i="99" s="1"/>
  <c r="C997" i="99" s="1"/>
  <c r="C998" i="99" s="1"/>
  <c r="C999" i="99" s="1"/>
  <c r="C1000" i="99" s="1"/>
  <c r="C1001" i="99" s="1"/>
  <c r="C1002" i="99" s="1"/>
  <c r="C1003" i="99" s="1"/>
  <c r="C1004" i="99" s="1"/>
  <c r="C1005" i="99" s="1"/>
  <c r="C1006" i="99" s="1"/>
  <c r="C1007" i="99" s="1"/>
  <c r="C1008" i="99" s="1"/>
  <c r="C1009" i="99" s="1"/>
  <c r="C1010" i="99" s="1"/>
  <c r="C1011" i="99" s="1"/>
  <c r="C1012" i="99" s="1"/>
  <c r="C1013" i="99" s="1"/>
  <c r="C1014" i="99" s="1"/>
  <c r="C1015" i="99" s="1"/>
  <c r="C1016" i="99" s="1"/>
  <c r="C1017" i="99" s="1"/>
  <c r="C1018" i="99" s="1"/>
  <c r="C1019" i="99" s="1"/>
  <c r="C1020" i="99" s="1"/>
  <c r="C1021" i="99" s="1"/>
  <c r="C1022" i="99" s="1"/>
  <c r="C1023" i="99" s="1"/>
  <c r="C1024" i="99" s="1"/>
  <c r="C1025" i="99" s="1"/>
  <c r="C1026" i="99" s="1"/>
  <c r="C1027" i="99" s="1"/>
  <c r="C1028" i="99" s="1"/>
  <c r="C1029" i="99" s="1"/>
  <c r="C1030" i="99" s="1"/>
  <c r="C1031" i="99" s="1"/>
  <c r="C1032" i="99" s="1"/>
  <c r="C1033" i="99" s="1"/>
  <c r="C1034" i="99" s="1"/>
  <c r="C1035" i="99" s="1"/>
  <c r="C1036" i="99" s="1"/>
  <c r="C1037" i="99" s="1"/>
  <c r="C1038" i="99" s="1"/>
  <c r="C1039" i="99" s="1"/>
  <c r="C1040" i="99" s="1"/>
  <c r="C1041" i="99" s="1"/>
  <c r="C1042" i="99" s="1"/>
  <c r="C1043" i="99" s="1"/>
  <c r="C1044" i="99" s="1"/>
  <c r="C1045" i="99" s="1"/>
  <c r="C1046" i="99" s="1"/>
  <c r="C1047" i="99" s="1"/>
  <c r="C1048" i="99" s="1"/>
  <c r="C1049" i="99" s="1"/>
  <c r="C1050" i="99" s="1"/>
  <c r="C1051" i="99" s="1"/>
  <c r="C1052" i="99" s="1"/>
  <c r="C1053" i="99" s="1"/>
  <c r="C1054" i="99" s="1"/>
  <c r="C1055" i="99" s="1"/>
  <c r="C1056" i="99" s="1"/>
  <c r="C1057" i="99" s="1"/>
  <c r="C1058" i="99" s="1"/>
  <c r="C1059" i="99" s="1"/>
  <c r="C1060" i="99" s="1"/>
  <c r="C1061" i="99" s="1"/>
  <c r="C1062" i="99" s="1"/>
  <c r="C1063" i="99" s="1"/>
  <c r="C1064" i="99" s="1"/>
  <c r="C1065" i="99" s="1"/>
  <c r="C1066" i="99" s="1"/>
  <c r="C1067" i="99" s="1"/>
  <c r="C1068" i="99" s="1"/>
  <c r="C1069" i="99" s="1"/>
  <c r="C1070" i="99" s="1"/>
  <c r="C1071" i="99" s="1"/>
  <c r="C1072" i="99" s="1"/>
  <c r="C1073" i="99" s="1"/>
  <c r="C1074" i="99" s="1"/>
  <c r="C1075" i="99" s="1"/>
  <c r="C1076" i="99" s="1"/>
  <c r="C1077" i="99" s="1"/>
  <c r="C1078" i="99" s="1"/>
  <c r="C1079" i="99" s="1"/>
  <c r="C1080" i="99" s="1"/>
  <c r="C1081" i="99" s="1"/>
  <c r="C1082" i="99" s="1"/>
  <c r="C1083" i="99" s="1"/>
  <c r="C1084" i="99" s="1"/>
  <c r="C1085" i="99" s="1"/>
  <c r="C1086" i="99" s="1"/>
  <c r="C1087" i="99" s="1"/>
  <c r="C1088" i="99" s="1"/>
  <c r="C1089" i="99" s="1"/>
  <c r="C1090" i="99" s="1"/>
  <c r="C1091" i="99" s="1"/>
  <c r="C1092" i="99" s="1"/>
  <c r="C1093" i="99" s="1"/>
  <c r="C1094" i="99" s="1"/>
  <c r="C1095" i="99" s="1"/>
  <c r="C1096" i="99" s="1"/>
  <c r="C1097" i="99" s="1"/>
  <c r="C1098" i="99" s="1"/>
  <c r="C1099" i="99" s="1"/>
  <c r="C1100" i="99" s="1"/>
  <c r="C1101" i="99" s="1"/>
  <c r="C1102" i="99" s="1"/>
  <c r="C1103" i="99" s="1"/>
  <c r="C1104" i="99" s="1"/>
  <c r="C1105" i="99" s="1"/>
  <c r="C1106" i="99" s="1"/>
  <c r="C1107" i="99" s="1"/>
  <c r="C1108" i="99" s="1"/>
  <c r="C1109" i="99" s="1"/>
  <c r="C1110" i="99" s="1"/>
  <c r="C1111" i="99" s="1"/>
  <c r="C1112" i="99" s="1"/>
  <c r="C1113" i="99" s="1"/>
  <c r="C1114" i="99" s="1"/>
  <c r="C1115" i="99" s="1"/>
  <c r="C1116" i="99" s="1"/>
  <c r="C1117" i="99" s="1"/>
  <c r="C1118" i="99" s="1"/>
  <c r="C1119" i="99" s="1"/>
  <c r="C1120" i="99" s="1"/>
  <c r="C1121" i="99" s="1"/>
  <c r="C1122" i="99" s="1"/>
  <c r="C1123" i="99" s="1"/>
  <c r="C1124" i="99" s="1"/>
  <c r="C1125" i="99" s="1"/>
  <c r="C1126" i="99" s="1"/>
  <c r="C1127" i="99" s="1"/>
  <c r="C1128" i="99" s="1"/>
  <c r="C1129" i="99" s="1"/>
  <c r="C1130" i="99" s="1"/>
  <c r="C1131" i="99" s="1"/>
  <c r="C1132" i="99" s="1"/>
  <c r="C1133" i="99" s="1"/>
  <c r="C1134" i="99" s="1"/>
  <c r="C1135" i="99" s="1"/>
  <c r="C1136" i="99" s="1"/>
  <c r="C1137" i="99" s="1"/>
  <c r="C1138" i="99" s="1"/>
  <c r="C1139" i="99" s="1"/>
  <c r="C1140" i="99" s="1"/>
  <c r="C1141" i="99" s="1"/>
  <c r="C1142" i="99" s="1"/>
  <c r="C1143" i="99" s="1"/>
  <c r="C1144" i="99" s="1"/>
  <c r="C1145" i="99" s="1"/>
  <c r="C1146" i="99" s="1"/>
  <c r="C1147" i="99" s="1"/>
  <c r="C1148" i="99" s="1"/>
  <c r="C1149" i="99" s="1"/>
  <c r="C1150" i="99" s="1"/>
  <c r="C1151" i="99" s="1"/>
  <c r="C1152" i="99" s="1"/>
  <c r="C1153" i="99" s="1"/>
  <c r="C1154" i="99" s="1"/>
  <c r="C1155" i="99" s="1"/>
  <c r="C1156" i="99" s="1"/>
  <c r="C1157" i="99" s="1"/>
  <c r="C1158" i="99" s="1"/>
  <c r="C1159" i="99" s="1"/>
  <c r="C1160" i="99" s="1"/>
  <c r="C1161" i="99" s="1"/>
  <c r="C1162" i="99" s="1"/>
  <c r="C1163" i="99" s="1"/>
  <c r="C1164" i="99" s="1"/>
  <c r="C1165" i="99" s="1"/>
  <c r="C1166" i="99" s="1"/>
  <c r="C1167" i="99" s="1"/>
  <c r="C1168" i="99" s="1"/>
  <c r="C1169" i="99" s="1"/>
  <c r="C1170" i="99" s="1"/>
  <c r="C1171" i="99" s="1"/>
  <c r="C1172" i="99" s="1"/>
  <c r="C1173" i="99" s="1"/>
  <c r="C1174" i="99" s="1"/>
  <c r="C1175" i="99" s="1"/>
  <c r="C1176" i="99" s="1"/>
  <c r="C1177" i="99" s="1"/>
  <c r="C1178" i="99" s="1"/>
  <c r="C1179" i="99" s="1"/>
  <c r="C1180" i="99" s="1"/>
  <c r="C1181" i="99" s="1"/>
  <c r="C1182" i="99" s="1"/>
  <c r="C1183" i="99" s="1"/>
  <c r="C1184" i="99" s="1"/>
  <c r="C1185" i="99" s="1"/>
  <c r="C1186" i="99" s="1"/>
  <c r="C1187" i="99" s="1"/>
  <c r="C1188" i="99" s="1"/>
  <c r="C1189" i="99" s="1"/>
  <c r="C1190" i="99" s="1"/>
  <c r="C1191" i="99" s="1"/>
  <c r="C1192" i="99" s="1"/>
  <c r="C1193" i="99" s="1"/>
  <c r="C1194" i="99" s="1"/>
  <c r="C1195" i="99" s="1"/>
  <c r="C1196" i="99" s="1"/>
  <c r="C1197" i="99" s="1"/>
  <c r="C1198" i="99" s="1"/>
  <c r="C1199" i="99" s="1"/>
  <c r="C1200" i="99" s="1"/>
  <c r="C1201" i="99" s="1"/>
  <c r="C1202" i="99" s="1"/>
  <c r="C1203" i="99" s="1"/>
  <c r="C1204" i="99" s="1"/>
  <c r="C1205" i="99" s="1"/>
  <c r="C1206" i="99" s="1"/>
  <c r="C1207" i="99" s="1"/>
  <c r="C1208" i="99" s="1"/>
  <c r="C1209" i="99" s="1"/>
  <c r="C1210" i="99" s="1"/>
  <c r="C1211" i="99" s="1"/>
  <c r="C1212" i="99" s="1"/>
  <c r="C1213" i="99" s="1"/>
  <c r="C1214" i="99" s="1"/>
  <c r="C1215" i="99" s="1"/>
  <c r="C1216" i="99" s="1"/>
  <c r="C1217" i="99" s="1"/>
  <c r="C1218" i="99" s="1"/>
  <c r="C1219" i="99" s="1"/>
  <c r="C1220" i="99" s="1"/>
  <c r="C1221" i="99" s="1"/>
  <c r="C1222" i="99" s="1"/>
  <c r="C1223" i="99" s="1"/>
  <c r="C1224" i="99" s="1"/>
  <c r="C1225" i="99" s="1"/>
  <c r="C1226" i="99" s="1"/>
  <c r="C1227" i="99" s="1"/>
  <c r="C1228" i="99" s="1"/>
  <c r="C1229" i="99" s="1"/>
  <c r="C1230" i="99" s="1"/>
  <c r="C1231" i="99" s="1"/>
  <c r="C1232" i="99" s="1"/>
  <c r="C1233" i="99" s="1"/>
  <c r="C1234" i="99" s="1"/>
  <c r="C1235" i="99" s="1"/>
  <c r="C1236" i="99" s="1"/>
  <c r="C1237" i="99" s="1"/>
  <c r="C1238" i="99" s="1"/>
  <c r="C1239" i="99" s="1"/>
  <c r="C1240" i="99" s="1"/>
  <c r="C1241" i="99" s="1"/>
  <c r="C1242" i="99" s="1"/>
  <c r="C1243" i="99" s="1"/>
  <c r="C1244" i="99" s="1"/>
  <c r="C1245" i="99" s="1"/>
  <c r="C1246" i="99" s="1"/>
  <c r="C1247" i="99" s="1"/>
  <c r="C1248" i="99" s="1"/>
  <c r="C1249" i="99" s="1"/>
  <c r="C1250" i="99" s="1"/>
  <c r="C1251" i="99" s="1"/>
  <c r="C1252" i="99" s="1"/>
  <c r="C1253" i="99" s="1"/>
  <c r="C1254" i="99" s="1"/>
  <c r="C1255" i="99" s="1"/>
  <c r="C1256" i="99" s="1"/>
  <c r="C1257" i="99" s="1"/>
  <c r="C1258" i="99" s="1"/>
  <c r="C1259" i="99" s="1"/>
  <c r="C1260" i="99" s="1"/>
  <c r="C1261" i="99" s="1"/>
  <c r="C1262" i="99" s="1"/>
  <c r="C1263" i="99" s="1"/>
  <c r="C1264" i="99" s="1"/>
  <c r="C1265" i="99" s="1"/>
  <c r="C1266" i="99" s="1"/>
  <c r="C1267" i="99" s="1"/>
  <c r="C1268" i="99" s="1"/>
  <c r="C1269" i="99" s="1"/>
  <c r="C1270" i="99" s="1"/>
  <c r="C1271" i="99" s="1"/>
  <c r="C1272" i="99" s="1"/>
  <c r="C1273" i="99" s="1"/>
  <c r="C1274" i="99" s="1"/>
  <c r="C1275" i="99" s="1"/>
  <c r="C1276" i="99" s="1"/>
  <c r="C1277" i="99" s="1"/>
  <c r="C1278" i="99" s="1"/>
  <c r="C1279" i="99" s="1"/>
  <c r="C1280" i="99" s="1"/>
  <c r="C1281" i="99" s="1"/>
  <c r="C1282" i="99" s="1"/>
  <c r="C1283" i="99" s="1"/>
  <c r="C1284" i="99" s="1"/>
  <c r="C1285" i="99" s="1"/>
  <c r="C1286" i="99" s="1"/>
  <c r="C1287" i="99" s="1"/>
  <c r="C1288" i="99" s="1"/>
  <c r="C1289" i="99" s="1"/>
  <c r="C1290" i="99" s="1"/>
  <c r="C1291" i="99" s="1"/>
  <c r="C1292" i="99" s="1"/>
  <c r="C1293" i="99" s="1"/>
  <c r="C1294" i="99" s="1"/>
  <c r="C1295" i="99" s="1"/>
  <c r="C1296" i="99" s="1"/>
  <c r="C1297" i="99" s="1"/>
  <c r="C1298" i="99" s="1"/>
  <c r="C1299" i="99" s="1"/>
  <c r="C1300" i="99" s="1"/>
  <c r="C1301" i="99" s="1"/>
  <c r="C1302" i="99" s="1"/>
  <c r="C1303" i="99" s="1"/>
  <c r="C1304" i="99" s="1"/>
  <c r="C1305" i="99" s="1"/>
  <c r="C1306" i="99" s="1"/>
  <c r="C1307" i="99" s="1"/>
  <c r="C1308" i="99" s="1"/>
  <c r="C1309" i="99" s="1"/>
  <c r="C1310" i="99" s="1"/>
  <c r="C1311" i="99" s="1"/>
  <c r="C1312" i="99" s="1"/>
  <c r="C1313" i="99" s="1"/>
  <c r="C1314" i="99" s="1"/>
  <c r="C1315" i="99" s="1"/>
  <c r="C1316" i="99" s="1"/>
  <c r="C1317" i="99" s="1"/>
  <c r="C1318" i="99" s="1"/>
  <c r="C1319" i="99" s="1"/>
  <c r="C1320" i="99" s="1"/>
  <c r="C1321" i="99" s="1"/>
  <c r="C1322" i="99" s="1"/>
  <c r="C1323" i="99" s="1"/>
  <c r="C1324" i="99" s="1"/>
  <c r="C1325" i="99" s="1"/>
  <c r="C1326" i="99" s="1"/>
  <c r="C1327" i="99" s="1"/>
  <c r="C1328" i="99" s="1"/>
  <c r="C1329" i="99" s="1"/>
  <c r="C1330" i="99" s="1"/>
  <c r="C1331" i="99" s="1"/>
  <c r="C1332" i="99" s="1"/>
  <c r="C1333" i="99" s="1"/>
  <c r="C1334" i="99" s="1"/>
  <c r="C1335" i="99" s="1"/>
  <c r="C1336" i="99" s="1"/>
  <c r="C1337" i="99" s="1"/>
  <c r="C1338" i="99" s="1"/>
  <c r="C1339" i="99" s="1"/>
  <c r="C1340" i="99" s="1"/>
  <c r="C1341" i="99" s="1"/>
  <c r="C1342" i="99" s="1"/>
  <c r="C1343" i="99" s="1"/>
  <c r="C1344" i="99" s="1"/>
  <c r="C1345" i="99" s="1"/>
  <c r="C1346" i="99" s="1"/>
  <c r="C1347" i="99" s="1"/>
  <c r="C1348" i="99" s="1"/>
  <c r="C1349" i="99" s="1"/>
  <c r="C1350" i="99" s="1"/>
  <c r="C1351" i="99" s="1"/>
  <c r="C1352" i="99" s="1"/>
  <c r="C1353" i="99" s="1"/>
  <c r="C1354" i="99" s="1"/>
  <c r="C1355" i="99" s="1"/>
  <c r="C1356" i="99" s="1"/>
  <c r="C1357" i="99" s="1"/>
  <c r="C1358" i="99" s="1"/>
  <c r="C1359" i="99" s="1"/>
  <c r="C1360" i="99" s="1"/>
  <c r="C1361" i="99" s="1"/>
  <c r="C1362" i="99" s="1"/>
  <c r="C1363" i="99" s="1"/>
  <c r="C1364" i="99" s="1"/>
  <c r="C1365" i="99" s="1"/>
  <c r="C1366" i="99" s="1"/>
  <c r="C1367" i="99" s="1"/>
  <c r="C1368" i="99" s="1"/>
  <c r="C1369" i="99" s="1"/>
  <c r="C1370" i="99" s="1"/>
  <c r="C1371" i="99" s="1"/>
  <c r="C1372" i="99" s="1"/>
  <c r="C1373" i="99" s="1"/>
  <c r="C1374" i="99" s="1"/>
  <c r="C1375" i="99" s="1"/>
  <c r="C1376" i="99" s="1"/>
  <c r="C1377" i="99" s="1"/>
  <c r="C1378" i="99" s="1"/>
  <c r="C1379" i="99" s="1"/>
  <c r="C1380" i="99" s="1"/>
  <c r="C1381" i="99" s="1"/>
  <c r="C1382" i="99" s="1"/>
  <c r="C1383" i="99" s="1"/>
  <c r="C1384" i="99" s="1"/>
  <c r="C1385" i="99" s="1"/>
  <c r="C1386" i="99" s="1"/>
  <c r="C1387" i="99" s="1"/>
  <c r="C1388" i="99" s="1"/>
  <c r="C1389" i="99" s="1"/>
  <c r="C1390" i="99" s="1"/>
  <c r="C1391" i="99" s="1"/>
  <c r="C1392" i="99" s="1"/>
  <c r="C1393" i="99" s="1"/>
  <c r="C1394" i="99" s="1"/>
  <c r="C1395" i="99" s="1"/>
  <c r="C1396" i="99" s="1"/>
  <c r="C1397" i="99" s="1"/>
  <c r="C1398" i="99" s="1"/>
  <c r="C1399" i="99" s="1"/>
  <c r="C1400" i="99" s="1"/>
  <c r="C1401" i="99" s="1"/>
  <c r="C1402" i="99" s="1"/>
  <c r="C1403" i="99" s="1"/>
  <c r="C1404" i="99" s="1"/>
  <c r="C1405" i="99" s="1"/>
  <c r="C1406" i="99" s="1"/>
  <c r="C1407" i="99" s="1"/>
  <c r="C1408" i="99" s="1"/>
  <c r="C1409" i="99" s="1"/>
  <c r="C1410" i="99" s="1"/>
  <c r="C1411" i="99" s="1"/>
  <c r="C1412" i="99" s="1"/>
  <c r="C1413" i="99" s="1"/>
  <c r="C1414" i="99" s="1"/>
  <c r="C1415" i="99" s="1"/>
  <c r="C1416" i="99" s="1"/>
  <c r="C1417" i="99" s="1"/>
  <c r="C1418" i="99" s="1"/>
  <c r="C1419" i="99" s="1"/>
  <c r="C1420" i="99" s="1"/>
  <c r="C1421" i="99" s="1"/>
  <c r="C1422" i="99" s="1"/>
  <c r="C1423" i="99" s="1"/>
  <c r="C1424" i="99" s="1"/>
  <c r="C1425" i="99" s="1"/>
  <c r="C1426" i="99" s="1"/>
  <c r="C1427" i="99" s="1"/>
  <c r="C1428" i="99" s="1"/>
  <c r="C1429" i="99" s="1"/>
  <c r="C1430" i="99" s="1"/>
  <c r="C1431" i="99" s="1"/>
  <c r="C1432" i="99" s="1"/>
  <c r="C1433" i="99" s="1"/>
  <c r="C1434" i="99" s="1"/>
  <c r="C1435" i="99" s="1"/>
  <c r="C1436" i="99" s="1"/>
  <c r="C1437" i="99" s="1"/>
  <c r="C1438" i="99" s="1"/>
  <c r="C1439" i="99" s="1"/>
  <c r="C1440" i="99" s="1"/>
  <c r="C1441" i="99" s="1"/>
  <c r="C1442" i="99" s="1"/>
  <c r="C1443" i="99" s="1"/>
  <c r="C1444" i="99" s="1"/>
  <c r="C1445" i="99" s="1"/>
  <c r="C1446" i="99" s="1"/>
  <c r="C1447" i="99" s="1"/>
  <c r="C1448" i="99" s="1"/>
  <c r="C1449" i="99" s="1"/>
  <c r="C1450" i="99" s="1"/>
  <c r="C1451" i="99" s="1"/>
  <c r="C1452" i="99" s="1"/>
  <c r="C1453" i="99" s="1"/>
  <c r="C1454" i="99" s="1"/>
  <c r="C1455" i="99" s="1"/>
  <c r="C1456" i="99" s="1"/>
  <c r="C1457" i="99" s="1"/>
  <c r="C1458" i="99" s="1"/>
  <c r="C1459" i="99" s="1"/>
  <c r="C1460" i="99" s="1"/>
  <c r="C1461" i="99" s="1"/>
  <c r="C1462" i="99" s="1"/>
  <c r="C1463" i="99" s="1"/>
  <c r="C1464" i="99" s="1"/>
  <c r="C1465" i="99" s="1"/>
  <c r="C1466" i="99" s="1"/>
  <c r="C1467" i="99" s="1"/>
  <c r="C1468" i="99" s="1"/>
  <c r="C1469" i="99" s="1"/>
  <c r="C1470" i="99" s="1"/>
  <c r="C1471" i="99" s="1"/>
  <c r="C1472" i="99" s="1"/>
  <c r="C1473" i="99" s="1"/>
  <c r="C1474" i="99" s="1"/>
  <c r="C1475" i="99" s="1"/>
  <c r="C1476" i="99" s="1"/>
  <c r="C1477" i="99" s="1"/>
  <c r="C1478" i="99" s="1"/>
  <c r="C1479" i="99" s="1"/>
  <c r="C1480" i="99" s="1"/>
  <c r="C1481" i="99" s="1"/>
  <c r="C1482" i="99" s="1"/>
  <c r="C1483" i="99" s="1"/>
  <c r="C1484" i="99" s="1"/>
  <c r="C1485" i="99" s="1"/>
  <c r="C1486" i="99" s="1"/>
  <c r="C1487" i="99" s="1"/>
  <c r="C1488" i="99" s="1"/>
  <c r="C1489" i="99" s="1"/>
  <c r="C1490" i="99" s="1"/>
  <c r="C1491" i="99" s="1"/>
  <c r="C1492" i="99" s="1"/>
  <c r="C1493" i="99" s="1"/>
  <c r="C1494" i="99" s="1"/>
  <c r="C1495" i="99" s="1"/>
  <c r="C1496" i="99" s="1"/>
  <c r="C1497" i="99" s="1"/>
  <c r="C1498" i="99" s="1"/>
  <c r="C1499" i="99" s="1"/>
  <c r="C1500" i="99" s="1"/>
  <c r="C1501" i="99" s="1"/>
  <c r="C1502" i="99" s="1"/>
  <c r="C1503" i="99" s="1"/>
  <c r="C1504" i="99" s="1"/>
  <c r="C1505" i="99" s="1"/>
  <c r="C1506" i="99" s="1"/>
  <c r="C1507" i="99" s="1"/>
  <c r="C1508" i="99" s="1"/>
  <c r="C1509" i="99" s="1"/>
  <c r="C1510" i="99" s="1"/>
  <c r="C1511" i="99" s="1"/>
  <c r="C1512" i="99" s="1"/>
  <c r="C1513" i="99" s="1"/>
  <c r="C1514" i="99" s="1"/>
  <c r="C1515" i="99" s="1"/>
  <c r="C1516" i="99" s="1"/>
  <c r="C1517" i="99" s="1"/>
  <c r="C1518" i="99" s="1"/>
  <c r="C1519" i="99" s="1"/>
  <c r="C1520" i="99" s="1"/>
  <c r="C1521" i="99" s="1"/>
  <c r="C1522" i="99" s="1"/>
  <c r="C1523" i="99" s="1"/>
  <c r="C1524" i="99" s="1"/>
  <c r="C1525" i="99" s="1"/>
  <c r="C1526" i="99" s="1"/>
  <c r="C1527" i="99" s="1"/>
  <c r="C1528" i="99" s="1"/>
  <c r="C1529" i="99" s="1"/>
  <c r="C1530" i="99" s="1"/>
  <c r="C1531" i="99" s="1"/>
  <c r="C1532" i="99" s="1"/>
  <c r="C1533" i="99" s="1"/>
  <c r="C1534" i="99" s="1"/>
  <c r="C1535" i="99" s="1"/>
  <c r="C1536" i="99" s="1"/>
  <c r="C1537" i="99" s="1"/>
  <c r="C1538" i="99" s="1"/>
  <c r="C1539" i="99" s="1"/>
  <c r="C1540" i="99" s="1"/>
  <c r="C1541" i="99" s="1"/>
  <c r="C1542" i="99" s="1"/>
  <c r="C1543" i="99" s="1"/>
  <c r="C1544" i="99" s="1"/>
  <c r="C1545" i="99" s="1"/>
  <c r="C1546" i="99" s="1"/>
  <c r="C1547" i="99" s="1"/>
  <c r="C1548" i="99" s="1"/>
  <c r="C1549" i="99" s="1"/>
  <c r="C1550" i="99" s="1"/>
  <c r="C1551" i="99" s="1"/>
  <c r="C1552" i="99" s="1"/>
  <c r="C1553" i="99" s="1"/>
  <c r="C1554" i="99" s="1"/>
  <c r="C1555" i="99" s="1"/>
  <c r="C1556" i="99" s="1"/>
  <c r="C1557" i="99" s="1"/>
  <c r="C1558" i="99" s="1"/>
  <c r="C1559" i="99" s="1"/>
  <c r="C1560" i="99" s="1"/>
  <c r="C1561" i="99" s="1"/>
  <c r="C1562" i="99" s="1"/>
  <c r="C1563" i="99" s="1"/>
  <c r="C1564" i="99" s="1"/>
  <c r="C1565" i="99" s="1"/>
  <c r="C1566" i="99" s="1"/>
  <c r="C1567" i="99" s="1"/>
  <c r="C1568" i="99" s="1"/>
  <c r="C1569" i="99" s="1"/>
  <c r="C1570" i="99" s="1"/>
  <c r="C1571" i="99" s="1"/>
  <c r="C1572" i="99" s="1"/>
  <c r="C1573" i="99" s="1"/>
  <c r="C1574" i="99" s="1"/>
  <c r="C1575" i="99" s="1"/>
  <c r="C1576" i="99" s="1"/>
  <c r="C1577" i="99" s="1"/>
  <c r="C1578" i="99" s="1"/>
  <c r="C1579" i="99" s="1"/>
  <c r="C1580" i="99" s="1"/>
  <c r="C1581" i="99" s="1"/>
  <c r="C1582" i="99" s="1"/>
  <c r="C1583" i="99" s="1"/>
  <c r="C1584" i="99" s="1"/>
  <c r="C1585" i="99" s="1"/>
  <c r="C1586" i="99" s="1"/>
  <c r="C1587" i="99" s="1"/>
  <c r="C1588" i="99" s="1"/>
  <c r="C1589" i="99" s="1"/>
  <c r="C1590" i="99" s="1"/>
  <c r="C1591" i="99" s="1"/>
  <c r="C1592" i="99" s="1"/>
  <c r="C1593" i="99" s="1"/>
  <c r="C1594" i="99" s="1"/>
  <c r="C1595" i="99" s="1"/>
  <c r="C1596" i="99" s="1"/>
  <c r="C1597" i="99" s="1"/>
  <c r="C1598" i="99" s="1"/>
  <c r="C1599" i="99" s="1"/>
  <c r="C1600" i="99" s="1"/>
  <c r="C1601" i="99" s="1"/>
  <c r="C1602" i="99" s="1"/>
  <c r="C1603" i="99" s="1"/>
  <c r="C1604" i="99" s="1"/>
  <c r="C1605" i="99" s="1"/>
  <c r="C1606" i="99" s="1"/>
  <c r="C1607" i="99" s="1"/>
  <c r="C1608" i="99" s="1"/>
  <c r="C1609" i="99" s="1"/>
  <c r="C1610" i="99" s="1"/>
  <c r="C1611" i="99" s="1"/>
  <c r="C1612" i="99" s="1"/>
  <c r="C1613" i="99" s="1"/>
  <c r="C1614" i="99" s="1"/>
  <c r="C1615" i="99" s="1"/>
  <c r="C1616" i="99" s="1"/>
  <c r="C1617" i="99" s="1"/>
  <c r="C1618" i="99" s="1"/>
  <c r="C1619" i="99" s="1"/>
  <c r="C1620" i="99" s="1"/>
  <c r="C1621" i="99" s="1"/>
  <c r="C1622" i="99" s="1"/>
  <c r="C1623" i="99" s="1"/>
  <c r="C1624" i="99" s="1"/>
  <c r="C1625" i="99" s="1"/>
  <c r="C1626" i="99" s="1"/>
  <c r="C1627" i="99" s="1"/>
  <c r="C1628" i="99" s="1"/>
  <c r="C1629" i="99" s="1"/>
  <c r="C1630" i="99" s="1"/>
  <c r="C1631" i="99" s="1"/>
  <c r="C1632" i="99" s="1"/>
  <c r="C1633" i="99" s="1"/>
  <c r="C1634" i="99" s="1"/>
  <c r="C1635" i="99" s="1"/>
  <c r="C1636" i="99" s="1"/>
  <c r="C1637" i="99" s="1"/>
  <c r="C1638" i="99" s="1"/>
  <c r="C1639" i="99" s="1"/>
  <c r="C1640" i="99" s="1"/>
  <c r="C1641" i="99" s="1"/>
  <c r="C1642" i="99" s="1"/>
  <c r="C1643" i="99" s="1"/>
  <c r="C1644" i="99" s="1"/>
  <c r="C1645" i="99" s="1"/>
  <c r="C1646" i="99" s="1"/>
  <c r="C1647" i="99" s="1"/>
  <c r="C1648" i="99" s="1"/>
  <c r="C1649" i="99" s="1"/>
  <c r="C1650" i="99" s="1"/>
  <c r="C1651" i="99" s="1"/>
  <c r="C1652" i="99" s="1"/>
  <c r="C1653" i="99" s="1"/>
  <c r="C1654" i="99" s="1"/>
  <c r="C1655" i="99" s="1"/>
  <c r="C1656" i="99" s="1"/>
  <c r="C1657" i="99" s="1"/>
  <c r="C1658" i="99" s="1"/>
  <c r="C1659" i="99" s="1"/>
  <c r="C1660" i="99" s="1"/>
  <c r="C1661" i="99" s="1"/>
  <c r="C1662" i="99" s="1"/>
  <c r="C1663" i="99" s="1"/>
  <c r="C1664" i="99" s="1"/>
  <c r="C1665" i="99" s="1"/>
  <c r="C1666" i="99" s="1"/>
  <c r="C1667" i="99" s="1"/>
  <c r="C1668" i="99" s="1"/>
  <c r="C1669" i="99" s="1"/>
  <c r="C1670" i="99" s="1"/>
  <c r="C1671" i="99" s="1"/>
  <c r="C1672" i="99" s="1"/>
  <c r="C1673" i="99" s="1"/>
  <c r="C1674" i="99" s="1"/>
  <c r="C1675" i="99" s="1"/>
  <c r="C1676" i="99" s="1"/>
  <c r="C1677" i="99" s="1"/>
  <c r="C1678" i="99" s="1"/>
  <c r="C1679" i="99" s="1"/>
  <c r="C1680" i="99" s="1"/>
  <c r="C1681" i="99" s="1"/>
  <c r="C1682" i="99" s="1"/>
  <c r="C1683" i="99" s="1"/>
  <c r="C1684" i="99" s="1"/>
  <c r="C1685" i="99" s="1"/>
  <c r="C1686" i="99" s="1"/>
  <c r="C1687" i="99" s="1"/>
  <c r="C1688" i="99" s="1"/>
  <c r="C1689" i="99" s="1"/>
  <c r="C1690" i="99" s="1"/>
  <c r="C1691" i="99" s="1"/>
  <c r="C1692" i="99" s="1"/>
  <c r="C1693" i="99" s="1"/>
  <c r="C1694" i="99" s="1"/>
  <c r="C1695" i="99" s="1"/>
  <c r="C1696" i="99" s="1"/>
  <c r="C1697" i="99" s="1"/>
  <c r="C1698" i="99" s="1"/>
  <c r="C1699" i="99" s="1"/>
  <c r="C1700" i="99" s="1"/>
  <c r="C1701" i="99" s="1"/>
  <c r="C1702" i="99" s="1"/>
  <c r="C1703" i="99" s="1"/>
  <c r="C1704" i="99" s="1"/>
  <c r="C1705" i="99" s="1"/>
  <c r="C1706" i="99" s="1"/>
  <c r="C1707" i="99" s="1"/>
  <c r="C1708" i="99" s="1"/>
  <c r="C1709" i="99" s="1"/>
  <c r="C1710" i="99" s="1"/>
  <c r="C1711" i="99" s="1"/>
  <c r="C1712" i="99" s="1"/>
  <c r="C1713" i="99" s="1"/>
  <c r="C1714" i="99" s="1"/>
  <c r="C1715" i="99" s="1"/>
  <c r="C1716" i="99" s="1"/>
  <c r="C1717" i="99" s="1"/>
  <c r="C1718" i="99" s="1"/>
  <c r="C1719" i="99" s="1"/>
  <c r="C1720" i="99" s="1"/>
  <c r="C1721" i="99" s="1"/>
  <c r="C1722" i="99" s="1"/>
  <c r="C1723" i="99" s="1"/>
  <c r="C1724" i="99" s="1"/>
  <c r="C1725" i="99" s="1"/>
  <c r="C1726" i="99" s="1"/>
  <c r="C1727" i="99" s="1"/>
  <c r="C1728" i="99" s="1"/>
  <c r="C1729" i="99" s="1"/>
  <c r="C1730" i="99" s="1"/>
  <c r="C1731" i="99" s="1"/>
  <c r="C1732" i="99" s="1"/>
  <c r="C1733" i="99" s="1"/>
  <c r="C1734" i="99" s="1"/>
  <c r="C1735" i="99" s="1"/>
  <c r="C1736" i="99" s="1"/>
  <c r="C1737" i="99" s="1"/>
  <c r="C1738" i="99" s="1"/>
  <c r="C1739" i="99" s="1"/>
  <c r="C1740" i="99" s="1"/>
  <c r="C1741" i="99" s="1"/>
  <c r="C1742" i="99" s="1"/>
  <c r="C1743" i="99" s="1"/>
  <c r="C1744" i="99" s="1"/>
  <c r="C1745" i="99" s="1"/>
  <c r="C1746" i="99" s="1"/>
  <c r="C1747" i="99" s="1"/>
  <c r="C1748" i="99" s="1"/>
  <c r="C1749" i="99" s="1"/>
  <c r="C1750" i="99" s="1"/>
  <c r="C1751" i="99" s="1"/>
  <c r="C1752" i="99" s="1"/>
  <c r="C1753" i="99" s="1"/>
  <c r="C1754" i="99" s="1"/>
  <c r="C1755" i="99" s="1"/>
  <c r="C1756" i="99" s="1"/>
  <c r="C1757" i="99" s="1"/>
  <c r="C1758" i="99" s="1"/>
  <c r="C1759" i="99" s="1"/>
  <c r="C1760" i="99" s="1"/>
  <c r="C1761" i="99" s="1"/>
  <c r="C1762" i="99" s="1"/>
  <c r="C1763" i="99" s="1"/>
  <c r="C1764" i="99" s="1"/>
  <c r="C1765" i="99" s="1"/>
  <c r="C1766" i="99" s="1"/>
  <c r="C1767" i="99" s="1"/>
  <c r="C1768" i="99" s="1"/>
  <c r="C1769" i="99" s="1"/>
  <c r="C1770" i="99" s="1"/>
  <c r="C1771" i="99" s="1"/>
  <c r="C1772" i="99" s="1"/>
  <c r="C1773" i="99" s="1"/>
  <c r="C1774" i="99" s="1"/>
  <c r="C1775" i="99" s="1"/>
  <c r="C1776" i="99" s="1"/>
  <c r="C1777" i="99" s="1"/>
  <c r="C1778" i="99" s="1"/>
  <c r="C1779" i="99" s="1"/>
  <c r="C1780" i="99" s="1"/>
  <c r="C1781" i="99" s="1"/>
  <c r="C1782" i="99" s="1"/>
  <c r="C1783" i="99" s="1"/>
  <c r="C1784" i="99" s="1"/>
  <c r="C1785" i="99" s="1"/>
  <c r="C1786" i="99" s="1"/>
  <c r="C1787" i="99" s="1"/>
  <c r="C1788" i="99" s="1"/>
  <c r="C1789" i="99" s="1"/>
  <c r="C1790" i="99" s="1"/>
  <c r="C1791" i="99" s="1"/>
  <c r="C1792" i="99" s="1"/>
  <c r="C1793" i="99" s="1"/>
  <c r="C1794" i="99" s="1"/>
  <c r="C1795" i="99" s="1"/>
  <c r="C1796" i="99" s="1"/>
  <c r="C1797" i="99" s="1"/>
  <c r="C1798" i="99" s="1"/>
  <c r="C1799" i="99" s="1"/>
  <c r="C1800" i="99" s="1"/>
  <c r="C1801" i="99" s="1"/>
  <c r="C1802" i="99" s="1"/>
  <c r="C1803" i="99" s="1"/>
  <c r="C1804" i="99" s="1"/>
  <c r="C1805" i="99" s="1"/>
  <c r="C1806" i="99" s="1"/>
  <c r="C1807" i="99" s="1"/>
  <c r="C1808" i="99" s="1"/>
  <c r="C1809" i="99" s="1"/>
  <c r="C1810" i="99" s="1"/>
  <c r="C1811" i="99" s="1"/>
  <c r="C1812" i="99" s="1"/>
  <c r="C1813" i="99" s="1"/>
  <c r="C1814" i="99" s="1"/>
  <c r="C1815" i="99" s="1"/>
  <c r="C1816" i="99" s="1"/>
  <c r="C1817" i="99" s="1"/>
  <c r="C1818" i="99" s="1"/>
  <c r="C1819" i="99" s="1"/>
  <c r="C1820" i="99" s="1"/>
  <c r="C1821" i="99" s="1"/>
  <c r="C1822" i="99" s="1"/>
  <c r="C1823" i="99" s="1"/>
  <c r="C1824" i="99" s="1"/>
  <c r="C1825" i="99" s="1"/>
  <c r="C1826" i="99" s="1"/>
  <c r="C1827" i="99" s="1"/>
  <c r="C1828" i="99" s="1"/>
  <c r="C1829" i="99" s="1"/>
  <c r="C1830" i="99" s="1"/>
  <c r="C1831" i="99" s="1"/>
  <c r="C1832" i="99" s="1"/>
  <c r="C1833" i="99" s="1"/>
  <c r="C1834" i="99" s="1"/>
  <c r="C1835" i="99" s="1"/>
  <c r="C1836" i="99" s="1"/>
  <c r="C1837" i="99" s="1"/>
  <c r="C1838" i="99" s="1"/>
  <c r="C1839" i="99" s="1"/>
  <c r="C1840" i="99" s="1"/>
  <c r="C1841" i="99" s="1"/>
  <c r="C1842" i="99" s="1"/>
  <c r="C1843" i="99" s="1"/>
  <c r="C1844" i="99" s="1"/>
  <c r="C1845" i="99" s="1"/>
  <c r="C1846" i="99" s="1"/>
  <c r="C1847" i="99" s="1"/>
  <c r="C1848" i="99" s="1"/>
  <c r="C1849" i="99" s="1"/>
  <c r="C1850" i="99" s="1"/>
  <c r="C1851" i="99" s="1"/>
  <c r="C1852" i="99" s="1"/>
  <c r="C1853" i="99" s="1"/>
  <c r="C1854" i="99" s="1"/>
  <c r="C1855" i="99" s="1"/>
  <c r="C1856" i="99" s="1"/>
  <c r="C1857" i="99" s="1"/>
  <c r="C1858" i="99" s="1"/>
  <c r="C1859" i="99" s="1"/>
  <c r="C1860" i="99" s="1"/>
  <c r="C1861" i="99" s="1"/>
  <c r="C1862" i="99" s="1"/>
  <c r="C1863" i="99" s="1"/>
  <c r="C1864" i="99" s="1"/>
  <c r="C1865" i="99" s="1"/>
  <c r="C1866" i="99" s="1"/>
  <c r="C1867" i="99" s="1"/>
  <c r="C1868" i="99" s="1"/>
  <c r="C1869" i="99" s="1"/>
  <c r="C1870" i="99" s="1"/>
  <c r="C1871" i="99" s="1"/>
  <c r="C1872" i="99" s="1"/>
  <c r="C1873" i="99" s="1"/>
  <c r="C1874" i="99" s="1"/>
  <c r="C1875" i="99" s="1"/>
  <c r="C1876" i="99" s="1"/>
  <c r="C1877" i="99" s="1"/>
  <c r="C1878" i="99" s="1"/>
  <c r="C1879" i="99" s="1"/>
  <c r="C1880" i="99" s="1"/>
  <c r="C1881" i="99" s="1"/>
  <c r="C1882" i="99" s="1"/>
  <c r="C1883" i="99" s="1"/>
  <c r="C1884" i="99" s="1"/>
  <c r="C1885" i="99" s="1"/>
  <c r="C1886" i="99" s="1"/>
  <c r="C1887" i="99" s="1"/>
  <c r="C1888" i="99" s="1"/>
  <c r="C1889" i="99" s="1"/>
  <c r="C1890" i="99" s="1"/>
  <c r="C1891" i="99" s="1"/>
  <c r="C1892" i="99" s="1"/>
  <c r="C1893" i="99" s="1"/>
  <c r="C1894" i="99" s="1"/>
  <c r="C1895" i="99" s="1"/>
  <c r="C1896" i="99" s="1"/>
  <c r="C1897" i="99" s="1"/>
  <c r="C1898" i="99" s="1"/>
  <c r="C1899" i="99" s="1"/>
  <c r="C1900" i="99" s="1"/>
  <c r="C1901" i="99" s="1"/>
  <c r="C1902" i="99" s="1"/>
  <c r="C1903" i="99" s="1"/>
  <c r="C1904" i="99" s="1"/>
  <c r="C1905" i="99" s="1"/>
  <c r="C1906" i="99" s="1"/>
  <c r="C1907" i="99" s="1"/>
  <c r="C1908" i="99" s="1"/>
  <c r="C1909" i="99" s="1"/>
  <c r="C1910" i="99" s="1"/>
  <c r="C1911" i="99" s="1"/>
  <c r="C1912" i="99" s="1"/>
  <c r="C1913" i="99" s="1"/>
  <c r="C1914" i="99" s="1"/>
  <c r="C1915" i="99" s="1"/>
  <c r="C1916" i="99" s="1"/>
  <c r="C1917" i="99" s="1"/>
  <c r="C1918" i="99" s="1"/>
  <c r="C1919" i="99" s="1"/>
  <c r="C1920" i="99" s="1"/>
  <c r="C1921" i="99" s="1"/>
  <c r="C1922" i="99" s="1"/>
  <c r="C1923" i="99" s="1"/>
  <c r="C1924" i="99" s="1"/>
  <c r="C1925" i="99" s="1"/>
  <c r="C1926" i="99" s="1"/>
  <c r="C1927" i="99" s="1"/>
  <c r="C1928" i="99" s="1"/>
  <c r="C1929" i="99" s="1"/>
  <c r="C1930" i="99" s="1"/>
  <c r="C1931" i="99" s="1"/>
  <c r="C1932" i="99" s="1"/>
  <c r="C1933" i="99" s="1"/>
  <c r="C1934" i="99" s="1"/>
  <c r="C1935" i="99" s="1"/>
  <c r="C1936" i="99" s="1"/>
  <c r="C1937" i="99" s="1"/>
  <c r="C1938" i="99" s="1"/>
  <c r="C1939" i="99" s="1"/>
  <c r="C1940" i="99" s="1"/>
  <c r="C1941" i="99" s="1"/>
  <c r="C1942" i="99" s="1"/>
  <c r="C1943" i="99" s="1"/>
  <c r="C1944" i="99" s="1"/>
  <c r="C1945" i="99" s="1"/>
  <c r="C1946" i="99" s="1"/>
  <c r="C1947" i="99" s="1"/>
  <c r="C1948" i="99" s="1"/>
  <c r="C1949" i="99" s="1"/>
  <c r="C1950" i="99" s="1"/>
  <c r="C1951" i="99" s="1"/>
  <c r="C1952" i="99" s="1"/>
  <c r="C1953" i="99" s="1"/>
  <c r="C1954" i="99" s="1"/>
  <c r="C1955" i="99" s="1"/>
  <c r="C1956" i="99" s="1"/>
  <c r="C1957" i="99" s="1"/>
  <c r="C1958" i="99" s="1"/>
  <c r="C1959" i="99" s="1"/>
  <c r="C1960" i="99" s="1"/>
  <c r="C1961" i="99" s="1"/>
  <c r="C1962" i="99" s="1"/>
  <c r="C1963" i="99" s="1"/>
  <c r="C1964" i="99" s="1"/>
  <c r="C1965" i="99" s="1"/>
  <c r="C1966" i="99" s="1"/>
  <c r="C1967" i="99" s="1"/>
  <c r="C1968" i="99" s="1"/>
  <c r="C1969" i="99" s="1"/>
  <c r="C1970" i="99" s="1"/>
  <c r="C1971" i="99" s="1"/>
  <c r="C1972" i="99" s="1"/>
  <c r="C1973" i="99" s="1"/>
  <c r="C1974" i="99" s="1"/>
  <c r="C1975" i="99" s="1"/>
  <c r="C1976" i="99" s="1"/>
  <c r="C1977" i="99" s="1"/>
  <c r="C1978" i="99" s="1"/>
  <c r="C1979" i="99" s="1"/>
  <c r="C1980" i="99" s="1"/>
  <c r="C1981" i="99" s="1"/>
  <c r="C1982" i="99" s="1"/>
  <c r="C1983" i="99" s="1"/>
  <c r="C1984" i="99" s="1"/>
  <c r="C1985" i="99" s="1"/>
  <c r="C1986" i="99" s="1"/>
  <c r="C1987" i="99" s="1"/>
  <c r="C1988" i="99" s="1"/>
  <c r="C1989" i="99" s="1"/>
  <c r="C1990" i="99" s="1"/>
  <c r="C1991" i="99" s="1"/>
  <c r="C1992" i="99" s="1"/>
  <c r="C1993" i="99" s="1"/>
  <c r="C1994" i="99" s="1"/>
  <c r="C1995" i="99" s="1"/>
  <c r="C1996" i="99" s="1"/>
  <c r="C1997" i="99" s="1"/>
  <c r="C1998" i="99" s="1"/>
  <c r="C1999" i="99" s="1"/>
  <c r="C2000" i="99" s="1"/>
  <c r="C2001" i="99" s="1"/>
  <c r="C2002" i="99" s="1"/>
  <c r="C2003" i="99" s="1"/>
  <c r="C2004" i="99" s="1"/>
  <c r="C2005" i="99" s="1"/>
  <c r="C2006" i="99" s="1"/>
  <c r="C2007" i="99" s="1"/>
  <c r="C2008" i="99" s="1"/>
  <c r="C2009" i="99" s="1"/>
  <c r="C2010" i="99" s="1"/>
  <c r="C2011" i="99" s="1"/>
  <c r="C2012" i="99" s="1"/>
  <c r="C2013" i="99" s="1"/>
  <c r="C2014" i="99" s="1"/>
  <c r="C2015" i="99" s="1"/>
  <c r="C2016" i="99" s="1"/>
  <c r="C2017" i="99" s="1"/>
  <c r="C2018" i="99" s="1"/>
  <c r="C2019" i="99" s="1"/>
  <c r="C2020" i="99" s="1"/>
  <c r="C2021" i="99" s="1"/>
  <c r="C2022" i="99" s="1"/>
  <c r="C2023" i="99" s="1"/>
  <c r="C2024" i="99" s="1"/>
  <c r="C2025" i="99" s="1"/>
  <c r="C2026" i="99" s="1"/>
  <c r="C2027" i="99" s="1"/>
  <c r="C2028" i="99" s="1"/>
  <c r="C2029" i="99" s="1"/>
  <c r="C2030" i="99" s="1"/>
  <c r="C2031" i="99" s="1"/>
  <c r="C2032" i="99" s="1"/>
  <c r="C2033" i="99" s="1"/>
  <c r="C2034" i="99" s="1"/>
  <c r="C2035" i="99" s="1"/>
  <c r="C2036" i="99" s="1"/>
  <c r="C2037" i="99" s="1"/>
  <c r="C2038" i="99" s="1"/>
  <c r="C2039" i="99" s="1"/>
  <c r="C2040" i="99" s="1"/>
  <c r="C2041" i="99" s="1"/>
  <c r="C2042" i="99" s="1"/>
  <c r="C2043" i="99" s="1"/>
  <c r="C2044" i="99" s="1"/>
  <c r="C2045" i="99" s="1"/>
  <c r="C2046" i="99" s="1"/>
  <c r="C2047" i="99" s="1"/>
  <c r="C2048" i="99" s="1"/>
  <c r="C2049" i="99" s="1"/>
  <c r="C2050" i="99" s="1"/>
  <c r="C2051" i="99" s="1"/>
  <c r="C2052" i="99" s="1"/>
  <c r="C2053" i="99" s="1"/>
  <c r="C2054" i="99" s="1"/>
  <c r="C2055" i="99" s="1"/>
  <c r="C2056" i="99" s="1"/>
  <c r="C2057" i="99" s="1"/>
  <c r="C2058" i="99" s="1"/>
  <c r="C2059" i="99" s="1"/>
  <c r="C2060" i="99" s="1"/>
  <c r="C2061" i="99" s="1"/>
  <c r="C2062" i="99" s="1"/>
  <c r="C2063" i="99" s="1"/>
  <c r="C2064" i="99" s="1"/>
  <c r="C2065" i="99" s="1"/>
  <c r="C2066" i="99" s="1"/>
  <c r="C2067" i="99" s="1"/>
  <c r="C2068" i="99" s="1"/>
  <c r="C2069" i="99" s="1"/>
  <c r="C2070" i="99" s="1"/>
  <c r="C2071" i="99" s="1"/>
  <c r="C2072" i="99" s="1"/>
  <c r="C2073" i="99" s="1"/>
  <c r="C2074" i="99" s="1"/>
  <c r="C2075" i="99" s="1"/>
  <c r="C2076" i="99" s="1"/>
  <c r="C2077" i="99" s="1"/>
  <c r="C2078" i="99" s="1"/>
  <c r="C2079" i="99" s="1"/>
  <c r="C2080" i="99" s="1"/>
  <c r="C2081" i="99" s="1"/>
  <c r="C2082" i="99" s="1"/>
  <c r="C2083" i="99" s="1"/>
  <c r="C2084" i="99" s="1"/>
  <c r="C2085" i="99" s="1"/>
  <c r="C2086" i="99" s="1"/>
  <c r="C2087" i="99" s="1"/>
  <c r="C2088" i="99" s="1"/>
  <c r="C2089" i="99" s="1"/>
  <c r="C2090" i="99" s="1"/>
  <c r="C2091" i="99" s="1"/>
  <c r="C2092" i="99" s="1"/>
  <c r="C2093" i="99" s="1"/>
  <c r="C2094" i="99" s="1"/>
  <c r="C2095" i="99" s="1"/>
  <c r="C2096" i="99" s="1"/>
  <c r="C2097" i="99" s="1"/>
  <c r="C2098" i="99" s="1"/>
  <c r="C2099" i="99" s="1"/>
  <c r="C2100" i="99" s="1"/>
  <c r="C2101" i="99" s="1"/>
  <c r="C2102" i="99" s="1"/>
  <c r="C2103" i="99" s="1"/>
  <c r="C2104" i="99" s="1"/>
  <c r="C2105" i="99" s="1"/>
  <c r="C2106" i="99" s="1"/>
  <c r="C2107" i="99" s="1"/>
  <c r="C2108" i="99" s="1"/>
  <c r="C2109" i="99" s="1"/>
  <c r="C2110" i="99" s="1"/>
  <c r="C2111" i="99" s="1"/>
  <c r="C2112" i="99" s="1"/>
  <c r="C2113" i="99" s="1"/>
  <c r="C2114" i="99" s="1"/>
  <c r="C2115" i="99" s="1"/>
  <c r="C2116" i="99" s="1"/>
  <c r="C2117" i="99" s="1"/>
  <c r="C2118" i="99" s="1"/>
  <c r="C2119" i="99" s="1"/>
  <c r="C2120" i="99" s="1"/>
  <c r="C2121" i="99" s="1"/>
  <c r="C2122" i="99" s="1"/>
  <c r="C2123" i="99" s="1"/>
  <c r="C2124" i="99" s="1"/>
  <c r="C2125" i="99" s="1"/>
  <c r="C2126" i="99" s="1"/>
  <c r="C2127" i="99" s="1"/>
  <c r="C2128" i="99" s="1"/>
  <c r="C2129" i="99" s="1"/>
  <c r="C2130" i="99" s="1"/>
  <c r="C2131" i="99" s="1"/>
  <c r="C2132" i="99" s="1"/>
  <c r="C2133" i="99" s="1"/>
  <c r="C2134" i="99" s="1"/>
  <c r="C2135" i="99" s="1"/>
  <c r="C2136" i="99" s="1"/>
  <c r="C2137" i="99" s="1"/>
  <c r="C2138" i="99" s="1"/>
  <c r="C2139" i="99" s="1"/>
  <c r="C2140" i="99" s="1"/>
  <c r="C2141" i="99" s="1"/>
  <c r="C2142" i="99" s="1"/>
  <c r="C2143" i="99" s="1"/>
  <c r="C2144" i="99" s="1"/>
  <c r="C2145" i="99" s="1"/>
  <c r="C2146" i="99" s="1"/>
  <c r="C2147" i="99" s="1"/>
  <c r="C2148" i="99" s="1"/>
  <c r="C2149" i="99" s="1"/>
  <c r="C2150" i="99" s="1"/>
  <c r="C2151" i="99" s="1"/>
  <c r="C2152" i="99" s="1"/>
  <c r="C2153" i="99" s="1"/>
  <c r="C2154" i="99" s="1"/>
  <c r="C2155" i="99" s="1"/>
  <c r="C2156" i="99" s="1"/>
  <c r="C2157" i="99" s="1"/>
  <c r="C2158" i="99" s="1"/>
  <c r="C2159" i="99" s="1"/>
  <c r="C2160" i="99" s="1"/>
  <c r="C2161" i="99" s="1"/>
  <c r="C2162" i="99" s="1"/>
  <c r="C2163" i="99" s="1"/>
  <c r="C2164" i="99" s="1"/>
  <c r="C2165" i="99" s="1"/>
  <c r="C2166" i="99" s="1"/>
  <c r="C2167" i="99" s="1"/>
  <c r="C2168" i="99" s="1"/>
  <c r="C2169" i="99" s="1"/>
  <c r="C2170" i="99" s="1"/>
  <c r="C2171" i="99" s="1"/>
  <c r="C2172" i="99" s="1"/>
  <c r="C2173" i="99" s="1"/>
  <c r="C2174" i="99" s="1"/>
  <c r="C2175" i="99" s="1"/>
  <c r="C2176" i="99" s="1"/>
  <c r="C2177" i="99" s="1"/>
  <c r="C2178" i="99" s="1"/>
  <c r="C2179" i="99" s="1"/>
  <c r="C2180" i="99" s="1"/>
  <c r="C2181" i="99" s="1"/>
  <c r="C2182" i="99" s="1"/>
  <c r="C2183" i="99" s="1"/>
  <c r="C2184" i="99" s="1"/>
  <c r="C2185" i="99" s="1"/>
  <c r="C2186" i="99" s="1"/>
  <c r="C2187" i="99" s="1"/>
  <c r="C2188" i="99" s="1"/>
  <c r="C2189" i="99" s="1"/>
  <c r="C2190" i="99" s="1"/>
  <c r="C2191" i="99" s="1"/>
  <c r="C2192" i="99" s="1"/>
  <c r="C2193" i="99" s="1"/>
  <c r="C2194" i="99" s="1"/>
  <c r="C2195" i="99" s="1"/>
  <c r="C2196" i="99" s="1"/>
  <c r="C2197" i="99" s="1"/>
  <c r="C2198" i="99" s="1"/>
  <c r="C2199" i="99" s="1"/>
  <c r="C2200" i="99" s="1"/>
  <c r="C2201" i="99" s="1"/>
  <c r="C2202" i="99" s="1"/>
  <c r="C2203" i="99" s="1"/>
  <c r="C2204" i="99" s="1"/>
  <c r="C2205" i="99" s="1"/>
  <c r="C2206" i="99" s="1"/>
  <c r="C2207" i="99" s="1"/>
  <c r="C2208" i="99" s="1"/>
  <c r="C2209" i="99" s="1"/>
  <c r="C2210" i="99" s="1"/>
  <c r="C2211" i="99" s="1"/>
  <c r="C2212" i="99" s="1"/>
  <c r="C2213" i="99" s="1"/>
  <c r="C2214" i="99" s="1"/>
  <c r="C2215" i="99" s="1"/>
  <c r="C2216" i="99" s="1"/>
  <c r="C2217" i="99" s="1"/>
  <c r="C2218" i="99" s="1"/>
  <c r="C2219" i="99" s="1"/>
  <c r="C2220" i="99" s="1"/>
  <c r="C2221" i="99" s="1"/>
  <c r="C2222" i="99" s="1"/>
  <c r="C2223" i="99" s="1"/>
  <c r="C2224" i="99" s="1"/>
  <c r="C2225" i="99" s="1"/>
  <c r="C2226" i="99" s="1"/>
  <c r="C2227" i="99" s="1"/>
  <c r="C2228" i="99" s="1"/>
  <c r="C2229" i="99" s="1"/>
  <c r="C2230" i="99" s="1"/>
  <c r="C2231" i="99" s="1"/>
  <c r="C2232" i="99" s="1"/>
  <c r="C2233" i="99" s="1"/>
  <c r="C2234" i="99" s="1"/>
  <c r="C2235" i="99" s="1"/>
  <c r="C2236" i="99" s="1"/>
  <c r="C2237" i="99" s="1"/>
  <c r="C2238" i="99" s="1"/>
  <c r="C2239" i="99" s="1"/>
  <c r="C2240" i="99" s="1"/>
  <c r="C2241" i="99" s="1"/>
  <c r="C2242" i="99" s="1"/>
  <c r="C2243" i="99" s="1"/>
  <c r="C2244" i="99" s="1"/>
  <c r="C2245" i="99" s="1"/>
  <c r="C2246" i="99" s="1"/>
  <c r="C2247" i="99" s="1"/>
  <c r="C2248" i="99" s="1"/>
  <c r="C2249" i="99" s="1"/>
  <c r="C2250" i="99" s="1"/>
  <c r="C2251" i="99" s="1"/>
  <c r="C2252" i="99" s="1"/>
  <c r="C2253" i="99" s="1"/>
  <c r="C2254" i="99" s="1"/>
  <c r="C2255" i="99" s="1"/>
  <c r="C2256" i="99" s="1"/>
  <c r="C2257" i="99" s="1"/>
  <c r="C2258" i="99" s="1"/>
  <c r="C2259" i="99" s="1"/>
  <c r="C2260" i="99" s="1"/>
  <c r="C2261" i="99" s="1"/>
  <c r="C2262" i="99" s="1"/>
  <c r="C2263" i="99" s="1"/>
  <c r="C2264" i="99" s="1"/>
  <c r="C2265" i="99" s="1"/>
  <c r="C2266" i="99" s="1"/>
  <c r="C2267" i="99" s="1"/>
  <c r="C2268" i="99" s="1"/>
  <c r="C2269" i="99" s="1"/>
  <c r="C2270" i="99" s="1"/>
  <c r="C2271" i="99" s="1"/>
  <c r="C2272" i="99" s="1"/>
  <c r="C2273" i="99" s="1"/>
  <c r="C2274" i="99" s="1"/>
  <c r="C2275" i="99" s="1"/>
  <c r="C2276" i="99" s="1"/>
  <c r="C2277" i="99" s="1"/>
  <c r="C2278" i="99" s="1"/>
  <c r="C2279" i="99" s="1"/>
  <c r="C2280" i="99" s="1"/>
  <c r="C2281" i="99" s="1"/>
  <c r="C2282" i="99" s="1"/>
  <c r="C2283" i="99" s="1"/>
  <c r="C2284" i="99" s="1"/>
  <c r="C2285" i="99" s="1"/>
  <c r="C2286" i="99" s="1"/>
  <c r="C2287" i="99" s="1"/>
  <c r="C2288" i="99" s="1"/>
  <c r="C2289" i="99" s="1"/>
  <c r="C2290" i="99" s="1"/>
  <c r="C2291" i="99" s="1"/>
  <c r="C2292" i="99" s="1"/>
  <c r="C2293" i="99" s="1"/>
  <c r="C2294" i="99" s="1"/>
  <c r="C2295" i="99" s="1"/>
  <c r="C2296" i="99" s="1"/>
  <c r="C2297" i="99" s="1"/>
  <c r="C2298" i="99" s="1"/>
  <c r="C2299" i="99" s="1"/>
  <c r="C2300" i="99" s="1"/>
  <c r="C2301" i="99" s="1"/>
  <c r="C2302" i="99" s="1"/>
  <c r="C2303" i="99" s="1"/>
  <c r="C2304" i="99" s="1"/>
  <c r="C2305" i="99" s="1"/>
  <c r="C2306" i="99" s="1"/>
  <c r="C2307" i="99" s="1"/>
  <c r="C2308" i="99" s="1"/>
  <c r="C2309" i="99" s="1"/>
  <c r="C2310" i="99" s="1"/>
  <c r="C2311" i="99" s="1"/>
  <c r="C2312" i="99" s="1"/>
  <c r="C2313" i="99" s="1"/>
  <c r="C2314" i="99" s="1"/>
  <c r="C2315" i="99" s="1"/>
  <c r="C2316" i="99" s="1"/>
  <c r="C2317" i="99" s="1"/>
  <c r="C2318" i="99" s="1"/>
  <c r="C2319" i="99" s="1"/>
  <c r="C2320" i="99" s="1"/>
  <c r="C2321" i="99" s="1"/>
  <c r="C2322" i="99" s="1"/>
  <c r="C2323" i="99" s="1"/>
  <c r="C2324" i="99" s="1"/>
  <c r="C2325" i="99" s="1"/>
  <c r="C2326" i="99" s="1"/>
  <c r="C2327" i="99" s="1"/>
  <c r="C2328" i="99" s="1"/>
  <c r="C2329" i="99" s="1"/>
  <c r="C2330" i="99" s="1"/>
  <c r="C2331" i="99" s="1"/>
  <c r="C2332" i="99" s="1"/>
  <c r="C2333" i="99" s="1"/>
  <c r="C2334" i="99" s="1"/>
  <c r="C2335" i="99" s="1"/>
  <c r="C2336" i="99" s="1"/>
  <c r="C2337" i="99" s="1"/>
  <c r="C2338" i="99" s="1"/>
  <c r="C2339" i="99" s="1"/>
  <c r="C2340" i="99" s="1"/>
  <c r="C2341" i="99" s="1"/>
  <c r="C2342" i="99" s="1"/>
  <c r="C2343" i="99" s="1"/>
  <c r="C2344" i="99" s="1"/>
  <c r="C2345" i="99" s="1"/>
  <c r="C2346" i="99" s="1"/>
  <c r="C2347" i="99" s="1"/>
  <c r="C2348" i="99" s="1"/>
  <c r="C2349" i="99" s="1"/>
  <c r="C2350" i="99" s="1"/>
  <c r="C2351" i="99" s="1"/>
  <c r="C2352" i="99" s="1"/>
  <c r="C2353" i="99" s="1"/>
  <c r="C2354" i="99" s="1"/>
  <c r="C2355" i="99" s="1"/>
  <c r="C2356" i="99" s="1"/>
  <c r="C2357" i="99" s="1"/>
  <c r="C2358" i="99" s="1"/>
  <c r="C2359" i="99" s="1"/>
  <c r="C2360" i="99" s="1"/>
  <c r="C2361" i="99" s="1"/>
  <c r="C2362" i="99" s="1"/>
  <c r="C2363" i="99" s="1"/>
  <c r="C2364" i="99" s="1"/>
  <c r="C2365" i="99" s="1"/>
  <c r="C2366" i="99" s="1"/>
  <c r="C2367" i="99" s="1"/>
  <c r="C2368" i="99" s="1"/>
  <c r="C2369" i="99" s="1"/>
  <c r="C2370" i="99" s="1"/>
  <c r="C2371" i="99" s="1"/>
  <c r="C2372" i="99" s="1"/>
  <c r="C2373" i="99" s="1"/>
  <c r="C2374" i="99" s="1"/>
  <c r="C2375" i="99" s="1"/>
  <c r="C2376" i="99" s="1"/>
  <c r="C2377" i="99" s="1"/>
  <c r="C2378" i="99" s="1"/>
  <c r="C2379" i="99" s="1"/>
  <c r="C2380" i="99" s="1"/>
  <c r="C2381" i="99" s="1"/>
  <c r="C2382" i="99" s="1"/>
  <c r="C2383" i="99" s="1"/>
  <c r="C2384" i="99" s="1"/>
  <c r="C2385" i="99" s="1"/>
  <c r="C2386" i="99" s="1"/>
  <c r="C2387" i="99" s="1"/>
  <c r="C2388" i="99" s="1"/>
  <c r="C2389" i="99" s="1"/>
  <c r="C2390" i="99" s="1"/>
  <c r="C2391" i="99" s="1"/>
  <c r="C2392" i="99" s="1"/>
  <c r="C2393" i="99" s="1"/>
  <c r="C2394" i="99" s="1"/>
  <c r="C2395" i="99" s="1"/>
  <c r="C2396" i="99" s="1"/>
  <c r="C2397" i="99" s="1"/>
  <c r="C2398" i="99" s="1"/>
  <c r="C2399" i="99" s="1"/>
  <c r="C2400" i="99" s="1"/>
  <c r="C2401" i="99" s="1"/>
  <c r="C2402" i="99" s="1"/>
  <c r="C2403" i="99" s="1"/>
  <c r="C2404" i="99" s="1"/>
  <c r="C2405" i="99" s="1"/>
  <c r="C2406" i="99" s="1"/>
  <c r="C2407" i="99" s="1"/>
  <c r="C2408" i="99" s="1"/>
  <c r="C2409" i="99" s="1"/>
  <c r="C2410" i="99" s="1"/>
  <c r="C2411" i="99" s="1"/>
  <c r="C2412" i="99" s="1"/>
  <c r="C2413" i="99" s="1"/>
  <c r="C2414" i="99" s="1"/>
  <c r="C2415" i="99" s="1"/>
  <c r="C2416" i="99" s="1"/>
  <c r="C2417" i="99" s="1"/>
  <c r="C2418" i="99" s="1"/>
  <c r="C2419" i="99" s="1"/>
  <c r="C2420" i="99" s="1"/>
  <c r="C2421" i="99" s="1"/>
  <c r="C2422" i="99" s="1"/>
  <c r="C2423" i="99" s="1"/>
  <c r="C2424" i="99" s="1"/>
  <c r="C2425" i="99" s="1"/>
  <c r="C2426" i="99" s="1"/>
  <c r="C2427" i="99" s="1"/>
  <c r="C2428" i="99" s="1"/>
  <c r="C2429" i="99" s="1"/>
  <c r="C2430" i="99" s="1"/>
  <c r="C2431" i="99" s="1"/>
  <c r="C2432" i="99" s="1"/>
  <c r="C2433" i="99" s="1"/>
  <c r="C2434" i="99" s="1"/>
  <c r="C2435" i="99" s="1"/>
  <c r="C2436" i="99" s="1"/>
  <c r="C2437" i="99" s="1"/>
  <c r="C2438" i="99" s="1"/>
  <c r="C2439" i="99" s="1"/>
  <c r="C2440" i="99" s="1"/>
  <c r="C2441" i="99" s="1"/>
  <c r="C2442" i="99" s="1"/>
  <c r="C2443" i="99" s="1"/>
  <c r="C2444" i="99" s="1"/>
  <c r="C2445" i="99" s="1"/>
  <c r="C2446" i="99" s="1"/>
  <c r="C2447" i="99" s="1"/>
  <c r="C2448" i="99" s="1"/>
  <c r="C2449" i="99" s="1"/>
  <c r="C2450" i="99" s="1"/>
  <c r="C2451" i="99" s="1"/>
  <c r="C2452" i="99" s="1"/>
  <c r="C2453" i="99" s="1"/>
  <c r="C2454" i="99" s="1"/>
  <c r="C2455" i="99" s="1"/>
  <c r="C2456" i="99" s="1"/>
  <c r="C2457" i="99" s="1"/>
  <c r="C2458" i="99" s="1"/>
  <c r="C2459" i="99" s="1"/>
  <c r="C2460" i="99" s="1"/>
  <c r="C2461" i="99" s="1"/>
  <c r="C2462" i="99" s="1"/>
  <c r="C2463" i="99" s="1"/>
  <c r="C2464" i="99" s="1"/>
  <c r="C2465" i="99" s="1"/>
  <c r="C2466" i="99" s="1"/>
  <c r="C2467" i="99" s="1"/>
  <c r="C2468" i="99" s="1"/>
  <c r="C2469" i="99" s="1"/>
  <c r="C2470" i="99" s="1"/>
  <c r="C2471" i="99" s="1"/>
  <c r="C2472" i="99" s="1"/>
  <c r="C2473" i="99" s="1"/>
  <c r="C2474" i="99" s="1"/>
  <c r="C2475" i="99" s="1"/>
  <c r="C2476" i="99" s="1"/>
  <c r="C2477" i="99" s="1"/>
  <c r="C2478" i="99" s="1"/>
  <c r="C2479" i="99" s="1"/>
  <c r="C2480" i="99" s="1"/>
  <c r="C2481" i="99" s="1"/>
  <c r="C2482" i="99" s="1"/>
  <c r="C2483" i="99" s="1"/>
  <c r="C2484" i="99" s="1"/>
  <c r="C2485" i="99" s="1"/>
  <c r="C2486" i="99" s="1"/>
  <c r="C2487" i="99" s="1"/>
  <c r="C2488" i="99" s="1"/>
  <c r="C2489" i="99" s="1"/>
  <c r="C2490" i="99" s="1"/>
  <c r="C2491" i="99" s="1"/>
  <c r="C2492" i="99" s="1"/>
  <c r="C2493" i="99" s="1"/>
  <c r="C2494" i="99" s="1"/>
  <c r="C2495" i="99" s="1"/>
  <c r="C2496" i="99" s="1"/>
  <c r="C2497" i="99" s="1"/>
  <c r="C2498" i="99" s="1"/>
  <c r="C2499" i="99" s="1"/>
  <c r="C2500" i="99" s="1"/>
  <c r="C2501" i="99" s="1"/>
  <c r="C2502" i="99" s="1"/>
  <c r="C2503" i="99" s="1"/>
  <c r="C2504" i="99" s="1"/>
  <c r="C2505" i="99" s="1"/>
  <c r="C2506" i="99" s="1"/>
  <c r="C2507" i="99" s="1"/>
  <c r="C2508" i="99" s="1"/>
  <c r="C2509" i="99" s="1"/>
  <c r="C2510" i="99" s="1"/>
  <c r="C2511" i="99" s="1"/>
  <c r="C2512" i="99" s="1"/>
  <c r="C2513" i="99" s="1"/>
  <c r="C2514" i="99" s="1"/>
  <c r="C2515" i="99" s="1"/>
  <c r="C2516" i="99" s="1"/>
  <c r="C2517" i="99" s="1"/>
  <c r="C2518" i="99" s="1"/>
  <c r="C2519" i="99" s="1"/>
  <c r="C2520" i="99" s="1"/>
  <c r="C2521" i="99" s="1"/>
  <c r="C2522" i="99" s="1"/>
  <c r="C2523" i="99" s="1"/>
  <c r="C2524" i="99" s="1"/>
  <c r="C2525" i="99" s="1"/>
  <c r="C2526" i="99" s="1"/>
  <c r="C2527" i="99" s="1"/>
  <c r="C2528" i="99" s="1"/>
  <c r="C2529" i="99" s="1"/>
  <c r="C2530" i="99" s="1"/>
  <c r="C2531" i="99" s="1"/>
  <c r="C2532" i="99" s="1"/>
  <c r="C2533" i="99" s="1"/>
  <c r="C2534" i="99" s="1"/>
  <c r="C2535" i="99" s="1"/>
  <c r="C2536" i="99" s="1"/>
  <c r="C2537" i="99" s="1"/>
  <c r="C2538" i="99" s="1"/>
  <c r="C2539" i="99" s="1"/>
  <c r="C2540" i="99" s="1"/>
  <c r="C2541" i="99" s="1"/>
  <c r="C2542" i="99" s="1"/>
  <c r="C2543" i="99" s="1"/>
  <c r="C2544" i="99" s="1"/>
  <c r="C2545" i="99" s="1"/>
  <c r="C2546" i="99" s="1"/>
  <c r="C2547" i="99" s="1"/>
  <c r="C2548" i="99" s="1"/>
  <c r="C2549" i="99" s="1"/>
  <c r="C2550" i="99" s="1"/>
  <c r="C2551" i="99" s="1"/>
  <c r="C2552" i="99" s="1"/>
  <c r="C2553" i="99" s="1"/>
  <c r="C2554" i="99" s="1"/>
  <c r="C2555" i="99" s="1"/>
  <c r="C2556" i="99" s="1"/>
  <c r="C2557" i="99" s="1"/>
  <c r="C2558" i="99" s="1"/>
  <c r="C2559" i="99" s="1"/>
  <c r="C2560" i="99" s="1"/>
  <c r="C2561" i="99" s="1"/>
  <c r="C2562" i="99" s="1"/>
  <c r="C2563" i="99" s="1"/>
  <c r="C2564" i="99" s="1"/>
  <c r="C2565" i="99" s="1"/>
  <c r="C2566" i="99" s="1"/>
  <c r="C2567" i="99" s="1"/>
  <c r="C2568" i="99" s="1"/>
  <c r="C2569" i="99" s="1"/>
  <c r="C2570" i="99" s="1"/>
  <c r="C2571" i="99" s="1"/>
  <c r="C2572" i="99" s="1"/>
  <c r="C2573" i="99" s="1"/>
  <c r="C2574" i="99" s="1"/>
  <c r="C2575" i="99" s="1"/>
  <c r="C2576" i="99" s="1"/>
  <c r="C2577" i="99" s="1"/>
  <c r="C2578" i="99" s="1"/>
  <c r="C2579" i="99" s="1"/>
  <c r="C2580" i="99" s="1"/>
  <c r="C2581" i="99" s="1"/>
  <c r="C2582" i="99" s="1"/>
  <c r="C2583" i="99" s="1"/>
  <c r="C2584" i="99" s="1"/>
  <c r="C2585" i="99" s="1"/>
  <c r="C2586" i="99" s="1"/>
  <c r="C2587" i="99" s="1"/>
  <c r="C2588" i="99" s="1"/>
  <c r="C2589" i="99" s="1"/>
  <c r="C2590" i="99" s="1"/>
  <c r="C2591" i="99" s="1"/>
  <c r="C2592" i="99" s="1"/>
  <c r="C2593" i="99" s="1"/>
  <c r="C2594" i="99" s="1"/>
  <c r="C2595" i="99" s="1"/>
  <c r="C2596" i="99" s="1"/>
  <c r="C2597" i="99" s="1"/>
  <c r="C2598" i="99" s="1"/>
  <c r="C2599" i="99" s="1"/>
  <c r="C2600" i="99" s="1"/>
  <c r="C2601" i="99" s="1"/>
  <c r="C2602" i="99" s="1"/>
  <c r="C2603" i="99" s="1"/>
  <c r="C2604" i="99" s="1"/>
  <c r="C2605" i="99" s="1"/>
  <c r="C2606" i="99" s="1"/>
  <c r="C2607" i="99" s="1"/>
  <c r="C2608" i="99" s="1"/>
  <c r="C2609" i="99" s="1"/>
  <c r="C2610" i="99" s="1"/>
  <c r="C2611" i="99" s="1"/>
  <c r="C2612" i="99" s="1"/>
  <c r="C2613" i="99" s="1"/>
  <c r="C2614" i="99" s="1"/>
  <c r="C2615" i="99" s="1"/>
  <c r="C2616" i="99" s="1"/>
  <c r="C2617" i="99" s="1"/>
  <c r="C2618" i="99" s="1"/>
  <c r="C2619" i="99" s="1"/>
  <c r="C2620" i="99" s="1"/>
  <c r="C2621" i="99" s="1"/>
  <c r="C2622" i="99" s="1"/>
  <c r="C2623" i="99" s="1"/>
  <c r="C2624" i="99" s="1"/>
  <c r="C2625" i="99" s="1"/>
  <c r="C2626" i="99" s="1"/>
  <c r="C2627" i="99" s="1"/>
  <c r="C2628" i="99" s="1"/>
  <c r="C2629" i="99" s="1"/>
  <c r="C2630" i="99" s="1"/>
  <c r="C2631" i="99" s="1"/>
  <c r="C2632" i="99" s="1"/>
  <c r="C2633" i="99" s="1"/>
  <c r="C2634" i="99" s="1"/>
  <c r="C2635" i="99" s="1"/>
  <c r="C2636" i="99" s="1"/>
  <c r="C2637" i="99" s="1"/>
  <c r="C2638" i="99" s="1"/>
  <c r="C2639" i="99" s="1"/>
  <c r="C2640" i="99" s="1"/>
  <c r="C2641" i="99" s="1"/>
  <c r="C2642" i="99" s="1"/>
  <c r="C2643" i="99" s="1"/>
  <c r="C2644" i="99" s="1"/>
  <c r="C2645" i="99" s="1"/>
  <c r="C2646" i="99" s="1"/>
  <c r="C2647" i="99" s="1"/>
  <c r="C2648" i="99" s="1"/>
  <c r="C2649" i="99" s="1"/>
  <c r="C2650" i="99" s="1"/>
  <c r="C2651" i="99" s="1"/>
  <c r="C2652" i="99" s="1"/>
  <c r="C2653" i="99" s="1"/>
  <c r="C2654" i="99" s="1"/>
  <c r="C2655" i="99" s="1"/>
  <c r="C2656" i="99" s="1"/>
  <c r="C2657" i="99" s="1"/>
  <c r="C2658" i="99" s="1"/>
  <c r="C2659" i="99" s="1"/>
  <c r="C2660" i="99" s="1"/>
  <c r="C2661" i="99" s="1"/>
  <c r="C2662" i="99" s="1"/>
  <c r="C2663" i="99" s="1"/>
  <c r="C2664" i="99" s="1"/>
  <c r="C2665" i="99" s="1"/>
  <c r="C2666" i="99" s="1"/>
  <c r="C2667" i="99" s="1"/>
  <c r="C2668" i="99" s="1"/>
  <c r="C2669" i="99" s="1"/>
  <c r="C2670" i="99" s="1"/>
  <c r="C2671" i="99" s="1"/>
  <c r="C2672" i="99" s="1"/>
  <c r="C2673" i="99" s="1"/>
  <c r="C2674" i="99" s="1"/>
  <c r="C2675" i="99" s="1"/>
  <c r="C2676" i="99" s="1"/>
  <c r="C2677" i="99" s="1"/>
  <c r="C2678" i="99" s="1"/>
  <c r="C2679" i="99" s="1"/>
  <c r="C2680" i="99" s="1"/>
  <c r="C2681" i="99" s="1"/>
  <c r="C2682" i="99" s="1"/>
  <c r="C2683" i="99" s="1"/>
  <c r="C2684" i="99" s="1"/>
  <c r="C2685" i="99" s="1"/>
  <c r="C2686" i="99" s="1"/>
  <c r="C2687" i="99" s="1"/>
  <c r="C2688" i="99" s="1"/>
  <c r="C2689" i="99" s="1"/>
  <c r="C2690" i="99" s="1"/>
  <c r="C2691" i="99" s="1"/>
  <c r="C2692" i="99" s="1"/>
  <c r="C2693" i="99" s="1"/>
  <c r="C2694" i="99" s="1"/>
  <c r="C2695" i="99" s="1"/>
  <c r="C2696" i="99" s="1"/>
  <c r="C2697" i="99" s="1"/>
  <c r="C2698" i="99" s="1"/>
  <c r="C2699" i="99" s="1"/>
  <c r="C2700" i="99" s="1"/>
  <c r="C2701" i="99" s="1"/>
  <c r="C2702" i="99" s="1"/>
  <c r="C2703" i="99" s="1"/>
  <c r="C2704" i="99" s="1"/>
  <c r="C2705" i="99" s="1"/>
  <c r="C2706" i="99" s="1"/>
  <c r="C2707" i="99" s="1"/>
  <c r="C2708" i="99" s="1"/>
  <c r="C2709" i="99" s="1"/>
  <c r="C2710" i="99" s="1"/>
  <c r="C2711" i="99" s="1"/>
  <c r="C2712" i="99" s="1"/>
  <c r="C2713" i="99" s="1"/>
  <c r="C2714" i="99" s="1"/>
  <c r="C2715" i="99" s="1"/>
  <c r="C2716" i="99" s="1"/>
  <c r="C2717" i="99" s="1"/>
  <c r="C2718" i="99" s="1"/>
  <c r="C2719" i="99" s="1"/>
  <c r="C2720" i="99" s="1"/>
  <c r="C2721" i="99" s="1"/>
  <c r="C2722" i="99" s="1"/>
  <c r="C2723" i="99" s="1"/>
  <c r="C2724" i="99" s="1"/>
  <c r="C2725" i="99" s="1"/>
  <c r="C2726" i="99" s="1"/>
  <c r="C2727" i="99" s="1"/>
  <c r="C2728" i="99" s="1"/>
  <c r="C2729" i="99" s="1"/>
  <c r="C2730" i="99" s="1"/>
  <c r="C2731" i="99" s="1"/>
  <c r="C2732" i="99" s="1"/>
  <c r="C2733" i="99" s="1"/>
  <c r="C2734" i="99" s="1"/>
  <c r="C2735" i="99" s="1"/>
  <c r="C2736" i="99" s="1"/>
  <c r="C2737" i="99" s="1"/>
  <c r="C2738" i="99" s="1"/>
  <c r="C2739" i="99" s="1"/>
  <c r="C2740" i="99" s="1"/>
  <c r="C2741" i="99" s="1"/>
  <c r="C2742" i="99" s="1"/>
  <c r="C2743" i="99" s="1"/>
  <c r="C2744" i="99" s="1"/>
  <c r="C2745" i="99" s="1"/>
  <c r="C2746" i="99" s="1"/>
  <c r="C2747" i="99" s="1"/>
  <c r="C2748" i="99" s="1"/>
  <c r="C2749" i="99" s="1"/>
  <c r="C2750" i="99" s="1"/>
  <c r="C2751" i="99" s="1"/>
  <c r="C2752" i="99" s="1"/>
  <c r="C2753" i="99" s="1"/>
  <c r="C2754" i="99" s="1"/>
  <c r="C2755" i="99" s="1"/>
  <c r="C2756" i="99" s="1"/>
  <c r="C2757" i="99" s="1"/>
  <c r="C2758" i="99" s="1"/>
  <c r="C2759" i="99" s="1"/>
  <c r="C2760" i="99" s="1"/>
  <c r="C2761" i="99" s="1"/>
  <c r="C2762" i="99" s="1"/>
  <c r="C2763" i="99" s="1"/>
  <c r="C2764" i="99" s="1"/>
  <c r="C2765" i="99" s="1"/>
  <c r="C2766" i="99" s="1"/>
  <c r="C2767" i="99" s="1"/>
  <c r="C2768" i="99" s="1"/>
  <c r="C2769" i="99" s="1"/>
  <c r="C2770" i="99" s="1"/>
  <c r="C2771" i="99" s="1"/>
  <c r="C2772" i="99" s="1"/>
  <c r="C2773" i="99" s="1"/>
  <c r="C2774" i="99" s="1"/>
  <c r="C2775" i="99" s="1"/>
  <c r="C2776" i="99" s="1"/>
  <c r="C2777" i="99" s="1"/>
  <c r="C2778" i="99" s="1"/>
  <c r="C2779" i="99" s="1"/>
  <c r="C2780" i="99" s="1"/>
  <c r="C2781" i="99" s="1"/>
  <c r="C2782" i="99" s="1"/>
  <c r="C2783" i="99" s="1"/>
  <c r="C2784" i="99" s="1"/>
  <c r="C2785" i="99" s="1"/>
  <c r="C2786" i="99" s="1"/>
  <c r="C2787" i="99" s="1"/>
  <c r="C2788" i="99" s="1"/>
  <c r="C2789" i="99" s="1"/>
  <c r="C2790" i="99" s="1"/>
  <c r="C2791" i="99" s="1"/>
  <c r="C2792" i="99" s="1"/>
  <c r="C2793" i="99" s="1"/>
  <c r="C2794" i="99" s="1"/>
  <c r="C2795" i="99" s="1"/>
  <c r="C2796" i="99" s="1"/>
  <c r="C2797" i="99" s="1"/>
  <c r="C2798" i="99" s="1"/>
  <c r="C2799" i="99" s="1"/>
  <c r="C2800" i="99" s="1"/>
  <c r="C2801" i="99" s="1"/>
  <c r="C2802" i="99" s="1"/>
  <c r="C2803" i="99" s="1"/>
  <c r="C2804" i="99" s="1"/>
  <c r="C2805" i="99" s="1"/>
  <c r="C2806" i="99" s="1"/>
  <c r="C2807" i="99" s="1"/>
  <c r="C2808" i="99" s="1"/>
  <c r="C2809" i="99" s="1"/>
  <c r="C2810" i="99" s="1"/>
  <c r="C2811" i="99" s="1"/>
  <c r="C2812" i="99" s="1"/>
  <c r="C2813" i="99" s="1"/>
  <c r="C2814" i="99" s="1"/>
  <c r="C2815" i="99" s="1"/>
  <c r="C2816" i="99" s="1"/>
  <c r="C2817" i="99" s="1"/>
  <c r="C2818" i="99" s="1"/>
  <c r="C2819" i="99" s="1"/>
  <c r="C2820" i="99" s="1"/>
  <c r="C2821" i="99" s="1"/>
  <c r="C2822" i="99" s="1"/>
  <c r="C2823" i="99" s="1"/>
  <c r="C2824" i="99" s="1"/>
  <c r="C2825" i="99" s="1"/>
  <c r="C2826" i="99" s="1"/>
  <c r="C2827" i="99" s="1"/>
  <c r="C2828" i="99" s="1"/>
  <c r="C2829" i="99" s="1"/>
  <c r="C2830" i="99" s="1"/>
  <c r="C2831" i="99" s="1"/>
  <c r="C2832" i="99" s="1"/>
  <c r="C2833" i="99" s="1"/>
  <c r="C2834" i="99" s="1"/>
  <c r="C2835" i="99" s="1"/>
  <c r="C2836" i="99" s="1"/>
  <c r="C2837" i="99" s="1"/>
  <c r="C2838" i="99" s="1"/>
  <c r="C2839" i="99" s="1"/>
  <c r="C2840" i="99" s="1"/>
  <c r="C2841" i="99" s="1"/>
  <c r="C2842" i="99" s="1"/>
  <c r="C2843" i="99" s="1"/>
  <c r="C2844" i="99" s="1"/>
  <c r="C2845" i="99" s="1"/>
  <c r="C2846" i="99" s="1"/>
  <c r="C2847" i="99" s="1"/>
  <c r="C2848" i="99" s="1"/>
  <c r="C2849" i="99" s="1"/>
  <c r="C2850" i="99" s="1"/>
  <c r="C2851" i="99" s="1"/>
  <c r="C2852" i="99" s="1"/>
  <c r="C2853" i="99" s="1"/>
  <c r="C2854" i="99" s="1"/>
  <c r="C2855" i="99" s="1"/>
  <c r="C2856" i="99" s="1"/>
  <c r="C2857" i="99" s="1"/>
  <c r="C2858" i="99" s="1"/>
  <c r="C2859" i="99" s="1"/>
  <c r="C2860" i="99" s="1"/>
  <c r="C2861" i="99" s="1"/>
  <c r="C2862" i="99" s="1"/>
  <c r="C2863" i="99" s="1"/>
  <c r="C2864" i="99" s="1"/>
  <c r="C2865" i="99" s="1"/>
  <c r="C2866" i="99" s="1"/>
  <c r="C2867" i="99" s="1"/>
  <c r="C2868" i="99" s="1"/>
  <c r="C2869" i="99" s="1"/>
  <c r="C2870" i="99" s="1"/>
  <c r="C2871" i="99" s="1"/>
  <c r="C2872" i="99" s="1"/>
  <c r="C2873" i="99" s="1"/>
  <c r="C2874" i="99" s="1"/>
  <c r="C2875" i="99" s="1"/>
  <c r="C2876" i="99" s="1"/>
  <c r="C2877" i="99" s="1"/>
  <c r="C2878" i="99" s="1"/>
  <c r="C2879" i="99" s="1"/>
  <c r="C2880" i="99" s="1"/>
  <c r="C2881" i="99" s="1"/>
  <c r="C2882" i="99" s="1"/>
  <c r="C2883" i="99" s="1"/>
  <c r="C2884" i="99" s="1"/>
  <c r="C2885" i="99" s="1"/>
  <c r="C2886" i="99" s="1"/>
  <c r="C2887" i="99" s="1"/>
  <c r="C2888" i="99" s="1"/>
  <c r="C2889" i="99" s="1"/>
  <c r="C2890" i="99" s="1"/>
  <c r="C2891" i="99" s="1"/>
  <c r="C2892" i="99" s="1"/>
  <c r="C2893" i="99" s="1"/>
  <c r="C2894" i="99" s="1"/>
  <c r="C2895" i="99" s="1"/>
  <c r="C2896" i="99" s="1"/>
  <c r="C2897" i="99" s="1"/>
  <c r="C2898" i="99" s="1"/>
  <c r="C2899" i="99" s="1"/>
  <c r="C2900" i="99" s="1"/>
  <c r="C2901" i="99" s="1"/>
  <c r="C2902" i="99" s="1"/>
  <c r="C2903" i="99" s="1"/>
  <c r="C2904" i="99" s="1"/>
  <c r="C2905" i="99" s="1"/>
  <c r="C2906" i="99" s="1"/>
  <c r="C2907" i="99" s="1"/>
  <c r="C2908" i="99" s="1"/>
  <c r="C2909" i="99" s="1"/>
  <c r="C2910" i="99" s="1"/>
  <c r="C2911" i="99" s="1"/>
  <c r="C2912" i="99" s="1"/>
  <c r="C2913" i="99" s="1"/>
  <c r="C2914" i="99" s="1"/>
  <c r="C2915" i="99" s="1"/>
  <c r="C2916" i="99" s="1"/>
  <c r="C2917" i="99" s="1"/>
  <c r="C2918" i="99" s="1"/>
  <c r="C2919" i="99" s="1"/>
  <c r="C2920" i="99" s="1"/>
  <c r="C2921" i="99" s="1"/>
  <c r="C2922" i="99" s="1"/>
  <c r="C2923" i="99" s="1"/>
  <c r="C2924" i="99" s="1"/>
  <c r="C2925" i="99" s="1"/>
  <c r="C2926" i="99" s="1"/>
  <c r="C2927" i="99" s="1"/>
  <c r="C2928" i="99" s="1"/>
  <c r="C2929" i="99" s="1"/>
  <c r="C2930" i="99" s="1"/>
  <c r="C2931" i="99" s="1"/>
  <c r="C2932" i="99" s="1"/>
  <c r="C2933" i="99" s="1"/>
  <c r="C2934" i="99" s="1"/>
  <c r="C2935" i="99" s="1"/>
  <c r="C2936" i="99" s="1"/>
  <c r="C2937" i="99" s="1"/>
  <c r="C2938" i="99" s="1"/>
  <c r="C2939" i="99" s="1"/>
  <c r="C2940" i="99" s="1"/>
  <c r="C2941" i="99" s="1"/>
  <c r="C2942" i="99" s="1"/>
  <c r="C2943" i="99" s="1"/>
  <c r="C2944" i="99" s="1"/>
  <c r="C2945" i="99" s="1"/>
  <c r="C2946" i="99" s="1"/>
  <c r="C2947" i="99" s="1"/>
  <c r="C2948" i="99" s="1"/>
  <c r="C2949" i="99" s="1"/>
  <c r="C2950" i="99" s="1"/>
  <c r="C2951" i="99" s="1"/>
  <c r="C2952" i="99" s="1"/>
  <c r="C2953" i="99" s="1"/>
  <c r="C2954" i="99" s="1"/>
  <c r="C2955" i="99" s="1"/>
  <c r="C2956" i="99" s="1"/>
  <c r="C2957" i="99" s="1"/>
  <c r="C2958" i="99" s="1"/>
  <c r="C2959" i="99" s="1"/>
  <c r="C2960" i="99" s="1"/>
  <c r="C2961" i="99" s="1"/>
  <c r="C2962" i="99" s="1"/>
  <c r="C2963" i="99" s="1"/>
  <c r="C2964" i="99" s="1"/>
  <c r="C2965" i="99" s="1"/>
  <c r="C2966" i="99" s="1"/>
  <c r="C2967" i="99" s="1"/>
  <c r="C2968" i="99" s="1"/>
  <c r="C2969" i="99" s="1"/>
  <c r="C2970" i="99" s="1"/>
  <c r="C2971" i="99" s="1"/>
  <c r="C2972" i="99" s="1"/>
  <c r="C2973" i="99" s="1"/>
  <c r="C2974" i="99" s="1"/>
  <c r="C2975" i="99" s="1"/>
  <c r="C2976" i="99" s="1"/>
  <c r="C2977" i="99" s="1"/>
  <c r="C2978" i="99" s="1"/>
  <c r="C2979" i="99" s="1"/>
  <c r="C2980" i="99" s="1"/>
  <c r="C2981" i="99" s="1"/>
  <c r="C2982" i="99" s="1"/>
  <c r="C2983" i="99" s="1"/>
  <c r="C2984" i="99" s="1"/>
  <c r="C2985" i="99" s="1"/>
  <c r="C2986" i="99" s="1"/>
  <c r="C2987" i="99" s="1"/>
  <c r="C2988" i="99" s="1"/>
  <c r="C2989" i="99" s="1"/>
  <c r="C2990" i="99" s="1"/>
  <c r="C2991" i="99" s="1"/>
  <c r="C2992" i="99" s="1"/>
  <c r="C2993" i="99" s="1"/>
  <c r="C2994" i="99" s="1"/>
  <c r="C2995" i="99" s="1"/>
  <c r="C2996" i="99" s="1"/>
  <c r="C2997" i="99" s="1"/>
  <c r="C2998" i="99" s="1"/>
  <c r="C2999" i="99" s="1"/>
  <c r="C3000" i="99" s="1"/>
  <c r="C3001" i="99" s="1"/>
  <c r="C3002" i="99" s="1"/>
  <c r="C3003" i="99" s="1"/>
  <c r="C3004" i="99" s="1"/>
  <c r="C3005" i="99" s="1"/>
  <c r="C3006" i="99" s="1"/>
  <c r="C3007" i="99" s="1"/>
  <c r="C3008" i="99" s="1"/>
  <c r="C3009" i="99" s="1"/>
  <c r="C3010" i="99" s="1"/>
  <c r="C3011" i="99" s="1"/>
  <c r="C3012" i="99" s="1"/>
  <c r="C3013" i="99" s="1"/>
  <c r="C3014" i="99" s="1"/>
  <c r="C3015" i="99" s="1"/>
  <c r="C3016" i="99" s="1"/>
  <c r="C3017" i="99" s="1"/>
  <c r="C3018" i="99" s="1"/>
  <c r="C3019" i="99" s="1"/>
  <c r="C3020" i="99" s="1"/>
  <c r="C3021" i="99" s="1"/>
  <c r="C3022" i="99" s="1"/>
  <c r="C3023" i="99" s="1"/>
  <c r="C3024" i="99" s="1"/>
  <c r="C3025" i="99" s="1"/>
  <c r="C3026" i="99" s="1"/>
  <c r="C3027" i="99" s="1"/>
  <c r="C3028" i="99" s="1"/>
  <c r="C3029" i="99" s="1"/>
  <c r="C3030" i="99" s="1"/>
  <c r="C3031" i="99" s="1"/>
  <c r="C3032" i="99" s="1"/>
  <c r="C3033" i="99" s="1"/>
  <c r="C3034" i="99" s="1"/>
  <c r="C3035" i="99" s="1"/>
  <c r="C3036" i="99" s="1"/>
  <c r="C3037" i="99" s="1"/>
  <c r="C3038" i="99" s="1"/>
  <c r="C3039" i="99" s="1"/>
  <c r="C3040" i="99" s="1"/>
  <c r="C3041" i="99" s="1"/>
  <c r="C3042" i="99" s="1"/>
  <c r="C3043" i="99" s="1"/>
  <c r="C3044" i="99" s="1"/>
  <c r="C3045" i="99" s="1"/>
  <c r="C3046" i="99" s="1"/>
  <c r="C3047" i="99" s="1"/>
  <c r="C3048" i="99" s="1"/>
  <c r="C3049" i="99" s="1"/>
  <c r="C3050" i="99" s="1"/>
  <c r="C3051" i="99" s="1"/>
  <c r="C3052" i="99" s="1"/>
  <c r="C3053" i="99" s="1"/>
  <c r="C3054" i="99" s="1"/>
  <c r="C3055" i="99" s="1"/>
  <c r="C3056" i="99" s="1"/>
  <c r="C3057" i="99" s="1"/>
  <c r="C3058" i="99" s="1"/>
  <c r="C3059" i="99" s="1"/>
  <c r="C3060" i="99" s="1"/>
  <c r="C3061" i="99" s="1"/>
  <c r="C3062" i="99" s="1"/>
  <c r="C3063" i="99" s="1"/>
  <c r="C3064" i="99" s="1"/>
  <c r="C3065" i="99" s="1"/>
  <c r="C3066" i="99" s="1"/>
  <c r="C3067" i="99" s="1"/>
  <c r="C3068" i="99" s="1"/>
  <c r="C3069" i="99" s="1"/>
  <c r="C3070" i="99" s="1"/>
  <c r="C3071" i="99" s="1"/>
  <c r="C3072" i="99" s="1"/>
  <c r="C3073" i="99" s="1"/>
  <c r="C3074" i="99" s="1"/>
  <c r="C3075" i="99" s="1"/>
  <c r="C3076" i="99" s="1"/>
  <c r="C3077" i="99" s="1"/>
  <c r="C3078" i="99" s="1"/>
  <c r="C3079" i="99" s="1"/>
  <c r="C3080" i="99" s="1"/>
  <c r="C3081" i="99" s="1"/>
  <c r="C3082" i="99" s="1"/>
  <c r="C3083" i="99" s="1"/>
  <c r="C3084" i="99" s="1"/>
  <c r="C3085" i="99" s="1"/>
  <c r="C3086" i="99" s="1"/>
  <c r="C3087" i="99" s="1"/>
  <c r="C3088" i="99" s="1"/>
  <c r="C3089" i="99" s="1"/>
  <c r="C3090" i="99" s="1"/>
  <c r="C3091" i="99" s="1"/>
  <c r="C3092" i="99" s="1"/>
  <c r="C3093" i="99" s="1"/>
  <c r="C3094" i="99" s="1"/>
  <c r="C3095" i="99" s="1"/>
  <c r="C3096" i="99" s="1"/>
  <c r="C3097" i="99" s="1"/>
  <c r="C3098" i="99" s="1"/>
  <c r="C3099" i="99" s="1"/>
  <c r="C3100" i="99" s="1"/>
  <c r="C3101" i="99" s="1"/>
  <c r="C3102" i="99" s="1"/>
  <c r="C3103" i="99" s="1"/>
  <c r="C3104" i="99" s="1"/>
  <c r="C3105" i="99" s="1"/>
  <c r="C3106" i="99" s="1"/>
  <c r="C3107" i="99" s="1"/>
  <c r="C3108" i="99" s="1"/>
  <c r="C3109" i="99" s="1"/>
  <c r="C3110" i="99" s="1"/>
  <c r="C3111" i="99" s="1"/>
  <c r="C3112" i="99" s="1"/>
  <c r="C3113" i="99" s="1"/>
  <c r="C3114" i="99" s="1"/>
  <c r="C3115" i="99" s="1"/>
  <c r="C3116" i="99" s="1"/>
  <c r="C3117" i="99" s="1"/>
  <c r="C3118" i="99" s="1"/>
  <c r="C3119" i="99" s="1"/>
  <c r="C3120" i="99" s="1"/>
  <c r="C3121" i="99" s="1"/>
  <c r="C3122" i="99" s="1"/>
  <c r="C3123" i="99" s="1"/>
  <c r="C3124" i="99" s="1"/>
  <c r="C3125" i="99" s="1"/>
  <c r="C3126" i="99" s="1"/>
  <c r="C3127" i="99" s="1"/>
  <c r="C3128" i="99" s="1"/>
  <c r="C3129" i="99" s="1"/>
  <c r="C3130" i="99" s="1"/>
  <c r="C3131" i="99" s="1"/>
  <c r="C3132" i="99" s="1"/>
  <c r="C3133" i="99" s="1"/>
  <c r="C3134" i="99" s="1"/>
  <c r="C3135" i="99" s="1"/>
  <c r="C3136" i="99" s="1"/>
  <c r="C3137" i="99" s="1"/>
  <c r="C3138" i="99" s="1"/>
  <c r="C3139" i="99" s="1"/>
  <c r="C3140" i="99" s="1"/>
  <c r="C3141" i="99" s="1"/>
  <c r="C3142" i="99" s="1"/>
  <c r="C3143" i="99" s="1"/>
  <c r="C3144" i="99" s="1"/>
  <c r="C3145" i="99" s="1"/>
  <c r="C3146" i="99" s="1"/>
  <c r="C3147" i="99" s="1"/>
  <c r="C3148" i="99" s="1"/>
  <c r="C3149" i="99" s="1"/>
  <c r="C3150" i="99" s="1"/>
  <c r="C3151" i="99" s="1"/>
  <c r="C3152" i="99" s="1"/>
  <c r="C3153" i="99" s="1"/>
  <c r="C3154" i="99" s="1"/>
  <c r="C3155" i="99" s="1"/>
  <c r="C3156" i="99" s="1"/>
  <c r="C3157" i="99" s="1"/>
  <c r="C3158" i="99" s="1"/>
  <c r="C3159" i="99" s="1"/>
  <c r="C3160" i="99" s="1"/>
  <c r="C3161" i="99" s="1"/>
  <c r="C3162" i="99" s="1"/>
  <c r="C3163" i="99" s="1"/>
  <c r="C3164" i="99" s="1"/>
  <c r="C3165" i="99" s="1"/>
  <c r="C3166" i="99" s="1"/>
  <c r="C3167" i="99" s="1"/>
  <c r="C3168" i="99" s="1"/>
  <c r="C3169" i="99" s="1"/>
  <c r="C3170" i="99" s="1"/>
  <c r="C3171" i="99" s="1"/>
  <c r="C3172" i="99" s="1"/>
  <c r="C3173" i="99" s="1"/>
  <c r="C3174" i="99" s="1"/>
  <c r="C3175" i="99" s="1"/>
  <c r="C3176" i="99" s="1"/>
  <c r="C3177" i="99" s="1"/>
  <c r="C3178" i="99" s="1"/>
  <c r="C3179" i="99" s="1"/>
  <c r="C3180" i="99" s="1"/>
  <c r="C3181" i="99" s="1"/>
  <c r="C3182" i="99" s="1"/>
  <c r="C3183" i="99" s="1"/>
  <c r="C3184" i="99" s="1"/>
  <c r="C3185" i="99" s="1"/>
  <c r="C3186" i="99" s="1"/>
  <c r="C3187" i="99" s="1"/>
  <c r="C3188" i="99" s="1"/>
  <c r="C3189" i="99" s="1"/>
  <c r="C3190" i="99" s="1"/>
  <c r="C3191" i="99" s="1"/>
  <c r="C3192" i="99" s="1"/>
  <c r="C3193" i="99" s="1"/>
  <c r="C3194" i="99" s="1"/>
  <c r="C3195" i="99" s="1"/>
  <c r="C3196" i="99" s="1"/>
  <c r="C3197" i="99" s="1"/>
  <c r="C3198" i="99" s="1"/>
  <c r="C3199" i="99" s="1"/>
  <c r="C3200" i="99" s="1"/>
  <c r="C3201" i="99" s="1"/>
  <c r="C3202" i="99" s="1"/>
  <c r="C3203" i="99" s="1"/>
  <c r="C3204" i="99" s="1"/>
  <c r="C3205" i="99" s="1"/>
  <c r="C3206" i="99" s="1"/>
  <c r="C3207" i="99" s="1"/>
  <c r="C3208" i="99" s="1"/>
  <c r="C3209" i="99" s="1"/>
  <c r="C3210" i="99" s="1"/>
  <c r="C3211" i="99" s="1"/>
  <c r="C3212" i="99" s="1"/>
  <c r="C3213" i="99" s="1"/>
  <c r="C3214" i="99" s="1"/>
  <c r="C3215" i="99" s="1"/>
  <c r="C3216" i="99" s="1"/>
  <c r="C3217" i="99" s="1"/>
  <c r="C3218" i="99" s="1"/>
  <c r="C3219" i="99" s="1"/>
  <c r="C3220" i="99" s="1"/>
  <c r="C3221" i="99" s="1"/>
  <c r="C3222" i="99" s="1"/>
  <c r="C3223" i="99" s="1"/>
  <c r="C3224" i="99" s="1"/>
  <c r="C3225" i="99" s="1"/>
  <c r="C3226" i="99" s="1"/>
  <c r="C3227" i="99" s="1"/>
  <c r="C3228" i="99" s="1"/>
  <c r="C3229" i="99" s="1"/>
  <c r="C3230" i="99" s="1"/>
  <c r="C3231" i="99" s="1"/>
  <c r="C3232" i="99" s="1"/>
  <c r="C3233" i="99" s="1"/>
  <c r="C3234" i="99" s="1"/>
  <c r="C3235" i="99" s="1"/>
  <c r="C3236" i="99" s="1"/>
  <c r="C3237" i="99" s="1"/>
  <c r="C3238" i="99" s="1"/>
  <c r="C3239" i="99" s="1"/>
  <c r="C3240" i="99" s="1"/>
  <c r="C3241" i="99" s="1"/>
  <c r="C3242" i="99" s="1"/>
  <c r="C3243" i="99" s="1"/>
  <c r="C3244" i="99" s="1"/>
  <c r="C3245" i="99" s="1"/>
  <c r="C3246" i="99" s="1"/>
  <c r="C3247" i="99" s="1"/>
  <c r="C3248" i="99" s="1"/>
  <c r="C3249" i="99" s="1"/>
  <c r="C3250" i="99" s="1"/>
  <c r="C3251" i="99" s="1"/>
  <c r="C3252" i="99" s="1"/>
  <c r="C3253" i="99" s="1"/>
  <c r="C3254" i="99" s="1"/>
  <c r="C3255" i="99" s="1"/>
  <c r="C3256" i="99" s="1"/>
  <c r="C3257" i="99" s="1"/>
  <c r="C3258" i="99" s="1"/>
  <c r="C3259" i="99" s="1"/>
  <c r="C3260" i="99" s="1"/>
  <c r="C3261" i="99" s="1"/>
  <c r="C3262" i="99" s="1"/>
  <c r="C3263" i="99" s="1"/>
  <c r="C3264" i="99" s="1"/>
  <c r="C3265" i="99" s="1"/>
  <c r="C3266" i="99" s="1"/>
  <c r="C3267" i="99" s="1"/>
  <c r="C3268" i="99" s="1"/>
  <c r="C3269" i="99" s="1"/>
  <c r="C3270" i="99" s="1"/>
  <c r="C3271" i="99" s="1"/>
  <c r="C3272" i="99" s="1"/>
  <c r="C3273" i="99" s="1"/>
  <c r="C3274" i="99" s="1"/>
  <c r="C3275" i="99" s="1"/>
  <c r="C3276" i="99" s="1"/>
  <c r="C3277" i="99" s="1"/>
  <c r="C3278" i="99" s="1"/>
  <c r="C3279" i="99" s="1"/>
  <c r="C3280" i="99" s="1"/>
  <c r="C3281" i="99" s="1"/>
  <c r="C3282" i="99" s="1"/>
  <c r="C3283" i="99" s="1"/>
  <c r="C3284" i="99" s="1"/>
  <c r="C3285" i="99" s="1"/>
  <c r="C3286" i="99" s="1"/>
  <c r="C3287" i="99" s="1"/>
  <c r="C3288" i="99" s="1"/>
  <c r="C3289" i="99" s="1"/>
  <c r="C3290" i="99" s="1"/>
  <c r="C3291" i="99" s="1"/>
  <c r="C3292" i="99" s="1"/>
  <c r="C3293" i="99" s="1"/>
  <c r="C3294" i="99" s="1"/>
  <c r="C3295" i="99" s="1"/>
  <c r="C3296" i="99" s="1"/>
  <c r="C3297" i="99" s="1"/>
  <c r="C3298" i="99" s="1"/>
  <c r="C3299" i="99" s="1"/>
  <c r="C3300" i="99" s="1"/>
  <c r="C3301" i="99" s="1"/>
  <c r="C3302" i="99" s="1"/>
  <c r="C3303" i="99" s="1"/>
  <c r="C3304" i="99" s="1"/>
  <c r="C3305" i="99" s="1"/>
  <c r="C3306" i="99" s="1"/>
  <c r="C3307" i="99" s="1"/>
  <c r="C3308" i="99" s="1"/>
  <c r="C3309" i="99" s="1"/>
  <c r="C3310" i="99" s="1"/>
  <c r="C3311" i="99" s="1"/>
  <c r="C3312" i="99" s="1"/>
  <c r="C3313" i="99" s="1"/>
  <c r="C3314" i="99" s="1"/>
  <c r="C3315" i="99" s="1"/>
  <c r="C3316" i="99" s="1"/>
  <c r="C3317" i="99" s="1"/>
  <c r="C3318" i="99" s="1"/>
  <c r="C3319" i="99" s="1"/>
  <c r="C3320" i="99" s="1"/>
  <c r="C3321" i="99" s="1"/>
  <c r="C3322" i="99" s="1"/>
  <c r="C3323" i="99" s="1"/>
  <c r="C3324" i="99" s="1"/>
  <c r="C3325" i="99" s="1"/>
  <c r="C3326" i="99" s="1"/>
  <c r="C3327" i="99" s="1"/>
  <c r="C3328" i="99" s="1"/>
  <c r="C3329" i="99" s="1"/>
  <c r="C3330" i="99" s="1"/>
  <c r="C3331" i="99" s="1"/>
  <c r="C3332" i="99" s="1"/>
  <c r="C3333" i="99" s="1"/>
  <c r="C3334" i="99" s="1"/>
  <c r="C3335" i="99" s="1"/>
  <c r="C3336" i="99" s="1"/>
  <c r="C3337" i="99" s="1"/>
  <c r="C3338" i="99" s="1"/>
  <c r="C3339" i="99" s="1"/>
  <c r="C3340" i="99" s="1"/>
  <c r="C3341" i="99" s="1"/>
  <c r="C3342" i="99" s="1"/>
  <c r="C3343" i="99" s="1"/>
  <c r="C3344" i="99" s="1"/>
  <c r="C3345" i="99" s="1"/>
  <c r="C3346" i="99" s="1"/>
  <c r="C3347" i="99" s="1"/>
  <c r="C3348" i="99" s="1"/>
  <c r="C3349" i="99" s="1"/>
  <c r="C3350" i="99" s="1"/>
  <c r="C3351" i="99" s="1"/>
  <c r="C3352" i="99" s="1"/>
  <c r="C3353" i="99" s="1"/>
  <c r="C3354" i="99" s="1"/>
  <c r="C3355" i="99" s="1"/>
  <c r="C3356" i="99" s="1"/>
  <c r="C3357" i="99" s="1"/>
  <c r="C3358" i="99" s="1"/>
  <c r="C3359" i="99" s="1"/>
  <c r="C3360" i="99" s="1"/>
  <c r="C3361" i="99" s="1"/>
  <c r="C3362" i="99" s="1"/>
  <c r="C3363" i="99" s="1"/>
  <c r="C3364" i="99" s="1"/>
  <c r="C3365" i="99" s="1"/>
  <c r="C3366" i="99" s="1"/>
  <c r="C3367" i="99" s="1"/>
  <c r="C3368" i="99" s="1"/>
  <c r="C3369" i="99" s="1"/>
  <c r="C3370" i="99" s="1"/>
  <c r="C3371" i="99" s="1"/>
  <c r="C3372" i="99" s="1"/>
  <c r="C3373" i="99" s="1"/>
  <c r="C3374" i="99" s="1"/>
  <c r="C3375" i="99" s="1"/>
  <c r="C3376" i="99" s="1"/>
  <c r="C3377" i="99" s="1"/>
  <c r="C3378" i="99" s="1"/>
  <c r="C3379" i="99" s="1"/>
  <c r="C3380" i="99" s="1"/>
  <c r="C3381" i="99" s="1"/>
  <c r="C3382" i="99" s="1"/>
  <c r="C3383" i="99" s="1"/>
  <c r="C3384" i="99" s="1"/>
  <c r="C3385" i="99" s="1"/>
  <c r="C3386" i="99" s="1"/>
  <c r="C3387" i="99" s="1"/>
  <c r="C3388" i="99" s="1"/>
  <c r="C3389" i="99" s="1"/>
  <c r="C3390" i="99" s="1"/>
  <c r="C3391" i="99" s="1"/>
  <c r="C3392" i="99" s="1"/>
  <c r="C3393" i="99" s="1"/>
  <c r="C3394" i="99" s="1"/>
  <c r="C3395" i="99" s="1"/>
  <c r="C3396" i="99" s="1"/>
  <c r="C3397" i="99" s="1"/>
  <c r="C3398" i="99" s="1"/>
  <c r="C3399" i="99" s="1"/>
  <c r="C3400" i="99" s="1"/>
  <c r="C3401" i="99" s="1"/>
  <c r="C3402" i="99" s="1"/>
  <c r="C3403" i="99" s="1"/>
  <c r="C3404" i="99" s="1"/>
  <c r="C3405" i="99" s="1"/>
  <c r="C3406" i="99" s="1"/>
  <c r="C3407" i="99" s="1"/>
  <c r="C3408" i="99" s="1"/>
  <c r="C3409" i="99" s="1"/>
  <c r="C3410" i="99" s="1"/>
  <c r="C3411" i="99" s="1"/>
  <c r="C3412" i="99" s="1"/>
  <c r="C3413" i="99" s="1"/>
  <c r="C3414" i="99" s="1"/>
  <c r="C3415" i="99" s="1"/>
  <c r="C3416" i="99" s="1"/>
  <c r="C3417" i="99" s="1"/>
  <c r="C3418" i="99" s="1"/>
  <c r="C3419" i="99" s="1"/>
  <c r="C3420" i="99" s="1"/>
  <c r="C3421" i="99" s="1"/>
  <c r="C3422" i="99" s="1"/>
  <c r="C3423" i="99" s="1"/>
  <c r="C3424" i="99" s="1"/>
  <c r="C3425" i="99" s="1"/>
  <c r="C3426" i="99" s="1"/>
  <c r="C3427" i="99" s="1"/>
  <c r="C3428" i="99" s="1"/>
  <c r="C3429" i="99" s="1"/>
  <c r="C3430" i="99" s="1"/>
  <c r="C3431" i="99" s="1"/>
  <c r="C3432" i="99" s="1"/>
  <c r="C3433" i="99" s="1"/>
  <c r="C3434" i="99" s="1"/>
  <c r="C3435" i="99" s="1"/>
  <c r="C3436" i="99" s="1"/>
  <c r="C3437" i="99" s="1"/>
  <c r="C3438" i="99" s="1"/>
  <c r="C3439" i="99" s="1"/>
  <c r="C3440" i="99" s="1"/>
  <c r="C3441" i="99" s="1"/>
  <c r="C3442" i="99" s="1"/>
  <c r="C3443" i="99" s="1"/>
  <c r="C3444" i="99" s="1"/>
  <c r="C3445" i="99" s="1"/>
  <c r="C3446" i="99" s="1"/>
  <c r="C3447" i="99" s="1"/>
  <c r="C3448" i="99" s="1"/>
  <c r="C3449" i="99" s="1"/>
  <c r="C3450" i="99" s="1"/>
  <c r="C3451" i="99" s="1"/>
  <c r="C3452" i="99" s="1"/>
  <c r="C3453" i="99" s="1"/>
  <c r="C3454" i="99" s="1"/>
  <c r="C3455" i="99" s="1"/>
  <c r="C3456" i="99" s="1"/>
  <c r="C3457" i="99" s="1"/>
  <c r="C3458" i="99" s="1"/>
  <c r="C3459" i="99" s="1"/>
  <c r="C3460" i="99" s="1"/>
  <c r="C3461" i="99" s="1"/>
  <c r="C3462" i="99" s="1"/>
  <c r="C3463" i="99" s="1"/>
  <c r="C3464" i="99" s="1"/>
  <c r="C3465" i="99" s="1"/>
  <c r="C3466" i="99" s="1"/>
  <c r="C3467" i="99" s="1"/>
  <c r="C3468" i="99" s="1"/>
  <c r="C3469" i="99" s="1"/>
  <c r="C3470" i="99" s="1"/>
  <c r="C3471" i="99" s="1"/>
  <c r="C3472" i="99" s="1"/>
  <c r="C3473" i="99" s="1"/>
  <c r="C3474" i="99" s="1"/>
  <c r="C3475" i="99" s="1"/>
  <c r="C3476" i="99" s="1"/>
  <c r="C3477" i="99" s="1"/>
  <c r="C3478" i="99" s="1"/>
  <c r="C3479" i="99" s="1"/>
  <c r="C3480" i="99" s="1"/>
  <c r="C3481" i="99" s="1"/>
  <c r="C3482" i="99" s="1"/>
  <c r="C3483" i="99" s="1"/>
  <c r="C3484" i="99" s="1"/>
  <c r="C3485" i="99" s="1"/>
  <c r="C3486" i="99" s="1"/>
  <c r="C3487" i="99" s="1"/>
  <c r="C3488" i="99" s="1"/>
  <c r="C3489" i="99" s="1"/>
  <c r="C3490" i="99" s="1"/>
  <c r="C3491" i="99" s="1"/>
  <c r="C3492" i="99" s="1"/>
  <c r="C3493" i="99" s="1"/>
  <c r="C3494" i="99" s="1"/>
  <c r="C3495" i="99" s="1"/>
  <c r="C3496" i="99" s="1"/>
  <c r="C3497" i="99" s="1"/>
  <c r="C3498" i="99" s="1"/>
  <c r="C3499" i="99" s="1"/>
  <c r="C3500" i="99" s="1"/>
  <c r="C3501" i="99" s="1"/>
  <c r="C3502" i="99" s="1"/>
  <c r="C3503" i="99" s="1"/>
  <c r="C3504" i="99" s="1"/>
  <c r="C3505" i="99" s="1"/>
  <c r="C3506" i="99" s="1"/>
  <c r="C3507" i="99" s="1"/>
  <c r="C3508" i="99" s="1"/>
  <c r="C3509" i="99" s="1"/>
  <c r="C3510" i="99" s="1"/>
  <c r="C3511" i="99" s="1"/>
  <c r="C3512" i="99" s="1"/>
  <c r="C3513" i="99" s="1"/>
  <c r="C3514" i="99" s="1"/>
  <c r="C3515" i="99" s="1"/>
  <c r="C3516" i="99" s="1"/>
  <c r="C3517" i="99" s="1"/>
  <c r="C3518" i="99" s="1"/>
  <c r="C3519" i="99" s="1"/>
  <c r="C3520" i="99" s="1"/>
  <c r="C3521" i="99" s="1"/>
  <c r="C3522" i="99" s="1"/>
  <c r="C3523" i="99" s="1"/>
  <c r="C3524" i="99" s="1"/>
  <c r="C3525" i="99" s="1"/>
  <c r="C3526" i="99" s="1"/>
  <c r="C3527" i="99" s="1"/>
  <c r="C3528" i="99" s="1"/>
  <c r="C3529" i="99" s="1"/>
  <c r="C3530" i="99" s="1"/>
  <c r="C3531" i="99" s="1"/>
  <c r="C3532" i="99" s="1"/>
  <c r="C3533" i="99" s="1"/>
  <c r="C3534" i="99" s="1"/>
  <c r="C3535" i="99" s="1"/>
  <c r="C3536" i="99" s="1"/>
  <c r="C3537" i="99" s="1"/>
  <c r="C3538" i="99" s="1"/>
  <c r="C3539" i="99" s="1"/>
  <c r="C3540" i="99" s="1"/>
  <c r="C3541" i="99" s="1"/>
  <c r="C3542" i="99" s="1"/>
  <c r="C3543" i="99" s="1"/>
  <c r="C3544" i="99" s="1"/>
  <c r="C3545" i="99" s="1"/>
  <c r="C3546" i="99" s="1"/>
  <c r="C3547" i="99" s="1"/>
  <c r="C3548" i="99" s="1"/>
  <c r="C3549" i="99" s="1"/>
  <c r="C3550" i="99" s="1"/>
  <c r="C3551" i="99" s="1"/>
  <c r="C3552" i="99" s="1"/>
  <c r="C3553" i="99" s="1"/>
  <c r="C3554" i="99" s="1"/>
  <c r="C3555" i="99" s="1"/>
  <c r="C3556" i="99" s="1"/>
  <c r="C3557" i="99" s="1"/>
  <c r="C3558" i="99" s="1"/>
  <c r="C3559" i="99" s="1"/>
  <c r="C3560" i="99" s="1"/>
  <c r="C3561" i="99" s="1"/>
  <c r="C3562" i="99" s="1"/>
  <c r="C3563" i="99" s="1"/>
  <c r="C3564" i="99" s="1"/>
  <c r="C3565" i="99" s="1"/>
  <c r="C3566" i="99" s="1"/>
  <c r="C3567" i="99" s="1"/>
  <c r="C3568" i="99" s="1"/>
  <c r="C3569" i="99" s="1"/>
  <c r="C3570" i="99" s="1"/>
  <c r="C3571" i="99" s="1"/>
  <c r="C3572" i="99" s="1"/>
  <c r="C3573" i="99" s="1"/>
  <c r="C3574" i="99" s="1"/>
  <c r="C3575" i="99" s="1"/>
  <c r="C3576" i="99" s="1"/>
  <c r="C3577" i="99" s="1"/>
  <c r="C3578" i="99" s="1"/>
  <c r="C3579" i="99" s="1"/>
  <c r="C3580" i="99" s="1"/>
  <c r="C3581" i="99" s="1"/>
  <c r="C3582" i="99" s="1"/>
  <c r="C3583" i="99" s="1"/>
  <c r="C3584" i="99" s="1"/>
  <c r="C3585" i="99" s="1"/>
  <c r="C3586" i="99" s="1"/>
  <c r="C3587" i="99" s="1"/>
  <c r="C3588" i="99" s="1"/>
  <c r="C3589" i="99" s="1"/>
  <c r="C3590" i="99" s="1"/>
  <c r="C3591" i="99" s="1"/>
  <c r="C3592" i="99" s="1"/>
  <c r="C3593" i="99" s="1"/>
  <c r="C3594" i="99" s="1"/>
  <c r="C3595" i="99" s="1"/>
  <c r="C3596" i="99" s="1"/>
  <c r="C3597" i="99" s="1"/>
  <c r="C3598" i="99" s="1"/>
  <c r="C3599" i="99" s="1"/>
  <c r="C3600" i="99" s="1"/>
  <c r="C3601" i="99" s="1"/>
  <c r="C3602" i="99" s="1"/>
  <c r="C3603" i="99" s="1"/>
  <c r="C3604" i="99" s="1"/>
  <c r="C3605" i="99" s="1"/>
  <c r="C3606" i="99" s="1"/>
  <c r="C3607" i="99" s="1"/>
  <c r="C3608" i="99" s="1"/>
  <c r="C3609" i="99" s="1"/>
  <c r="C3610" i="99" s="1"/>
  <c r="C3611" i="99" s="1"/>
  <c r="C3612" i="99" s="1"/>
  <c r="C3613" i="99" s="1"/>
  <c r="C3614" i="99" s="1"/>
  <c r="C3615" i="99" s="1"/>
  <c r="C3616" i="99" s="1"/>
  <c r="C3617" i="99" s="1"/>
  <c r="C3618" i="99" s="1"/>
  <c r="C3619" i="99" s="1"/>
  <c r="C3620" i="99" s="1"/>
  <c r="C3621" i="99" s="1"/>
  <c r="C3622" i="99" s="1"/>
  <c r="C3623" i="99" s="1"/>
  <c r="C3624" i="99" s="1"/>
  <c r="C3625" i="99" s="1"/>
  <c r="C3626" i="99" s="1"/>
  <c r="C3627" i="99" s="1"/>
  <c r="C3628" i="99" s="1"/>
  <c r="C3629" i="99" s="1"/>
  <c r="C3630" i="99" s="1"/>
  <c r="C3631" i="99" s="1"/>
  <c r="C3632" i="99" s="1"/>
  <c r="C3633" i="99" s="1"/>
  <c r="C3634" i="99" s="1"/>
  <c r="C3635" i="99" s="1"/>
  <c r="C3636" i="99" s="1"/>
  <c r="C3637" i="99" s="1"/>
  <c r="C3638" i="99" s="1"/>
  <c r="C3639" i="99" s="1"/>
  <c r="C3640" i="99" s="1"/>
  <c r="C3641" i="99" s="1"/>
  <c r="C3642" i="99" s="1"/>
  <c r="C3643" i="99" s="1"/>
  <c r="C3644" i="99" s="1"/>
  <c r="C3645" i="99" s="1"/>
  <c r="C3646" i="99" s="1"/>
  <c r="C3647" i="99" s="1"/>
  <c r="C3648" i="99" s="1"/>
  <c r="C3649" i="99" s="1"/>
  <c r="C3650" i="99" s="1"/>
  <c r="C3651" i="99" s="1"/>
  <c r="C3652" i="99" s="1"/>
  <c r="C3653" i="99" s="1"/>
  <c r="C3654" i="99" s="1"/>
  <c r="C3655" i="99" s="1"/>
  <c r="C3656" i="99" s="1"/>
  <c r="C3657" i="99" s="1"/>
  <c r="C3658" i="99" s="1"/>
  <c r="C3659" i="99" s="1"/>
  <c r="C3660" i="99" s="1"/>
  <c r="C3661" i="99" s="1"/>
  <c r="C3662" i="99" s="1"/>
  <c r="C3663" i="99" s="1"/>
  <c r="C3664" i="99" s="1"/>
  <c r="C3665" i="99" s="1"/>
  <c r="C3666" i="99" s="1"/>
  <c r="C3667" i="99" s="1"/>
  <c r="C3668" i="99" s="1"/>
  <c r="C3669" i="99" s="1"/>
  <c r="C3670" i="99" s="1"/>
  <c r="C3671" i="99" s="1"/>
  <c r="C3672" i="99" s="1"/>
  <c r="C3673" i="99" s="1"/>
  <c r="C3674" i="99" s="1"/>
  <c r="C3675" i="99" s="1"/>
  <c r="C3676" i="99" s="1"/>
  <c r="C3677" i="99" s="1"/>
  <c r="C3678" i="99" s="1"/>
  <c r="C3679" i="99" s="1"/>
  <c r="C3680" i="99" s="1"/>
  <c r="C3681" i="99" s="1"/>
  <c r="C3682" i="99" s="1"/>
  <c r="C3683" i="99" s="1"/>
  <c r="C3684" i="99" s="1"/>
  <c r="C3685" i="99" s="1"/>
  <c r="C3686" i="99" s="1"/>
  <c r="C3687" i="99" s="1"/>
  <c r="C3688" i="99" s="1"/>
  <c r="C3689" i="99" s="1"/>
  <c r="C3690" i="99" s="1"/>
  <c r="C3691" i="99" s="1"/>
  <c r="C3692" i="99" s="1"/>
  <c r="C3693" i="99" s="1"/>
  <c r="C3694" i="99" s="1"/>
  <c r="C3695" i="99" s="1"/>
  <c r="C3696" i="99" s="1"/>
  <c r="C3697" i="99" s="1"/>
  <c r="C3698" i="99" s="1"/>
  <c r="C3699" i="99" s="1"/>
  <c r="C3700" i="99" s="1"/>
  <c r="C3701" i="99" s="1"/>
  <c r="C3702" i="99" s="1"/>
  <c r="C3703" i="99" s="1"/>
  <c r="C3704" i="99" s="1"/>
  <c r="C3705" i="99" s="1"/>
  <c r="C3706" i="99" s="1"/>
  <c r="C3707" i="99" s="1"/>
  <c r="C3708" i="99" s="1"/>
  <c r="C3709" i="99" s="1"/>
  <c r="C3710" i="99" s="1"/>
  <c r="C3711" i="99" s="1"/>
  <c r="C3712" i="99" s="1"/>
  <c r="C3713" i="99" s="1"/>
  <c r="C3714" i="99" s="1"/>
  <c r="C3715" i="99" s="1"/>
  <c r="C3716" i="99" s="1"/>
  <c r="C3717" i="99" s="1"/>
  <c r="C3718" i="99" s="1"/>
  <c r="B3748" i="99"/>
  <c r="AP3747" i="99" s="1"/>
  <c r="C3733" i="99"/>
  <c r="C3732" i="99" s="1"/>
  <c r="W3750" i="99"/>
  <c r="O3752" i="99"/>
  <c r="P3752" i="99" s="1"/>
  <c r="Q3752" i="99" s="1"/>
  <c r="R3752" i="99" s="1"/>
  <c r="M4871" i="99"/>
  <c r="M4872" i="99" s="1"/>
  <c r="L4858" i="99"/>
  <c r="L4859" i="99" s="1"/>
  <c r="J4835" i="99"/>
  <c r="J4836" i="99" s="1"/>
  <c r="K4846" i="99"/>
  <c r="K4847" i="99" s="1"/>
  <c r="I4825" i="99"/>
  <c r="I4826" i="99" s="1"/>
  <c r="E3767" i="99"/>
  <c r="E3768" i="99" s="1"/>
  <c r="E3769" i="99" s="1"/>
  <c r="D3769" i="99" s="1"/>
  <c r="D3770" i="99" s="1"/>
  <c r="F3770" i="99" s="1"/>
  <c r="C3765" i="99" s="1"/>
  <c r="D3738" i="99" s="1"/>
  <c r="X4046" i="99"/>
  <c r="W4046" i="99" s="1"/>
  <c r="I3791" i="99"/>
  <c r="G3782" i="99"/>
  <c r="H3783" i="99"/>
  <c r="L3824" i="99"/>
  <c r="O3737" i="99"/>
  <c r="W3735" i="99"/>
  <c r="H4817" i="99"/>
  <c r="G4816" i="99"/>
  <c r="O3882" i="99"/>
  <c r="P3883" i="99"/>
  <c r="E4801" i="99"/>
  <c r="E4802" i="99" s="1"/>
  <c r="E4803" i="99" s="1"/>
  <c r="D4803" i="99" s="1"/>
  <c r="D4804" i="99" s="1"/>
  <c r="F4802" i="99"/>
  <c r="K3812" i="99"/>
  <c r="AP3732" i="99"/>
  <c r="F4808" i="99"/>
  <c r="G4809" i="99"/>
  <c r="P4917" i="99"/>
  <c r="O4916" i="99"/>
  <c r="J3801" i="99"/>
  <c r="W5080" i="99"/>
  <c r="X5081" i="99"/>
  <c r="G3775" i="99"/>
  <c r="F3774" i="99"/>
  <c r="B70" i="99"/>
  <c r="M3837" i="99" l="1"/>
  <c r="N3851" i="99"/>
  <c r="O3867" i="99"/>
  <c r="N4885" i="99"/>
  <c r="M4885" i="99" s="1"/>
  <c r="D3550" i="132"/>
  <c r="G3551" i="132"/>
  <c r="D3917" i="132"/>
  <c r="G3918" i="132"/>
  <c r="C3964" i="132"/>
  <c r="O4901" i="99"/>
  <c r="S3752" i="99"/>
  <c r="T3752" i="99" s="1"/>
  <c r="U3752" i="99" s="1"/>
  <c r="C3748" i="99"/>
  <c r="C3747" i="99" s="1"/>
  <c r="D3733" i="99"/>
  <c r="D3748" i="99" s="1"/>
  <c r="D3747" i="99" s="1"/>
  <c r="Q4933" i="99"/>
  <c r="Q4934" i="99" s="1"/>
  <c r="X3750" i="99"/>
  <c r="Y3750" i="99" s="1"/>
  <c r="Z3750" i="99" s="1"/>
  <c r="AA3750" i="99" s="1"/>
  <c r="AB3750" i="99" s="1"/>
  <c r="AC3750" i="99" s="1"/>
  <c r="AD3750" i="99" s="1"/>
  <c r="AE3750" i="99" s="1"/>
  <c r="AF3750" i="99" s="1"/>
  <c r="AG3750" i="99" s="1"/>
  <c r="AH3750" i="99" s="1"/>
  <c r="AI3750" i="99" s="1"/>
  <c r="AJ3750" i="99" s="1"/>
  <c r="AK3750" i="99" s="1"/>
  <c r="AL3750" i="99" s="1"/>
  <c r="AM3750" i="99" s="1"/>
  <c r="AN3750" i="99" s="1"/>
  <c r="AO3750" i="99" s="1"/>
  <c r="AP3750" i="99" s="1"/>
  <c r="W3752" i="99" s="1"/>
  <c r="X3752" i="99" s="1"/>
  <c r="Y3752" i="99" s="1"/>
  <c r="Z3752" i="99" s="1"/>
  <c r="AA3752" i="99" s="1"/>
  <c r="AB3752" i="99" s="1"/>
  <c r="AC3752" i="99" s="1"/>
  <c r="AD3752" i="99" s="1"/>
  <c r="AE3752" i="99" s="1"/>
  <c r="AF3752" i="99" s="1"/>
  <c r="AG3752" i="99" s="1"/>
  <c r="AH3752" i="99" s="1"/>
  <c r="AI3752" i="99" s="1"/>
  <c r="AJ3752" i="99" s="1"/>
  <c r="AK3752" i="99" s="1"/>
  <c r="AL3752" i="99" s="1"/>
  <c r="AM3752" i="99" s="1"/>
  <c r="AN3752" i="99" s="1"/>
  <c r="AO3752" i="99" s="1"/>
  <c r="I4835" i="99"/>
  <c r="I4836" i="99" s="1"/>
  <c r="J4846" i="99"/>
  <c r="I4846" i="99" s="1"/>
  <c r="L4871" i="99"/>
  <c r="L4872" i="99" s="1"/>
  <c r="H4825" i="99"/>
  <c r="H4826" i="99" s="1"/>
  <c r="K4858" i="99"/>
  <c r="J4858" i="99" s="1"/>
  <c r="N4886" i="99"/>
  <c r="X4047" i="99"/>
  <c r="R4951" i="99"/>
  <c r="W5081" i="99"/>
  <c r="V5080" i="99"/>
  <c r="N3852" i="99"/>
  <c r="M3851" i="99"/>
  <c r="F3775" i="99"/>
  <c r="F3777" i="99" s="1"/>
  <c r="D3777" i="99" s="1"/>
  <c r="E3774" i="99"/>
  <c r="E3775" i="99" s="1"/>
  <c r="E3776" i="99" s="1"/>
  <c r="D3776" i="99" s="1"/>
  <c r="F4804" i="99"/>
  <c r="C4799" i="99" s="1"/>
  <c r="D3753" i="99" s="1"/>
  <c r="D3739" i="99"/>
  <c r="D3740" i="99"/>
  <c r="F4816" i="99"/>
  <c r="G4817" i="99"/>
  <c r="X3735" i="99"/>
  <c r="F3782" i="99"/>
  <c r="G3783" i="99"/>
  <c r="L4885" i="99"/>
  <c r="M4886" i="99"/>
  <c r="K3813" i="99"/>
  <c r="J3812" i="99"/>
  <c r="P3737" i="99"/>
  <c r="Q3899" i="99"/>
  <c r="H3791" i="99"/>
  <c r="I3792" i="99"/>
  <c r="N4916" i="99"/>
  <c r="O4917" i="99"/>
  <c r="L3825" i="99"/>
  <c r="K3824" i="99"/>
  <c r="I3801" i="99"/>
  <c r="J3802" i="99"/>
  <c r="V4046" i="99"/>
  <c r="W4047" i="99"/>
  <c r="B71" i="99"/>
  <c r="F4809" i="99"/>
  <c r="E4808" i="99"/>
  <c r="E4809" i="99" s="1"/>
  <c r="E4810" i="99" s="1"/>
  <c r="D4810" i="99" s="1"/>
  <c r="N4901" i="99"/>
  <c r="M4900" i="99"/>
  <c r="N3867" i="99"/>
  <c r="M3866" i="99"/>
  <c r="N3882" i="99"/>
  <c r="O3883" i="99"/>
  <c r="M3838" i="99"/>
  <c r="L3837" i="99"/>
  <c r="D3549" i="132" l="1"/>
  <c r="G3550" i="132"/>
  <c r="D3916" i="132"/>
  <c r="G3917" i="132"/>
  <c r="C3965" i="132"/>
  <c r="P4933" i="99"/>
  <c r="O4933" i="99" s="1"/>
  <c r="O4934" i="99" s="1"/>
  <c r="E3733" i="99"/>
  <c r="F3733" i="99" s="1"/>
  <c r="D3732" i="99"/>
  <c r="C3731" i="99" s="1"/>
  <c r="AR5770" i="99"/>
  <c r="AR5771" i="99" s="1"/>
  <c r="H4835" i="99"/>
  <c r="H4836" i="99" s="1"/>
  <c r="J4847" i="99"/>
  <c r="K4871" i="99"/>
  <c r="K4872" i="99" s="1"/>
  <c r="G4825" i="99"/>
  <c r="F4825" i="99" s="1"/>
  <c r="K4859" i="99"/>
  <c r="P4934" i="99"/>
  <c r="F4811" i="99"/>
  <c r="D4811" i="99" s="1"/>
  <c r="D4812" i="99" s="1"/>
  <c r="G4812" i="99" s="1"/>
  <c r="C4806" i="99" s="1"/>
  <c r="E3753" i="99" s="1"/>
  <c r="G4820" i="99" s="1"/>
  <c r="D4820" i="99" s="1"/>
  <c r="D3778" i="99"/>
  <c r="G3778" i="99" s="1"/>
  <c r="C3772" i="99" s="1"/>
  <c r="E3738" i="99" s="1"/>
  <c r="G3786" i="99" s="1"/>
  <c r="D3786" i="99" s="1"/>
  <c r="Q4951" i="99"/>
  <c r="R4952" i="99"/>
  <c r="S4970" i="99"/>
  <c r="M3882" i="99"/>
  <c r="N3883" i="99"/>
  <c r="Q3737" i="99"/>
  <c r="R3917" i="99"/>
  <c r="E4816" i="99"/>
  <c r="E4817" i="99" s="1"/>
  <c r="E4818" i="99" s="1"/>
  <c r="D4818" i="99" s="1"/>
  <c r="F4817" i="99"/>
  <c r="F4819" i="99" s="1"/>
  <c r="D4819" i="99" s="1"/>
  <c r="U5080" i="99"/>
  <c r="V5081" i="99"/>
  <c r="L4886" i="99"/>
  <c r="K4885" i="99"/>
  <c r="U4046" i="99"/>
  <c r="V4047" i="99"/>
  <c r="M3852" i="99"/>
  <c r="L3851" i="99"/>
  <c r="B72" i="99"/>
  <c r="K3825" i="99"/>
  <c r="J3824" i="99"/>
  <c r="Y3735" i="99"/>
  <c r="D3755" i="99"/>
  <c r="D3754" i="99"/>
  <c r="C3746" i="99"/>
  <c r="J4859" i="99"/>
  <c r="I4858" i="99"/>
  <c r="G3791" i="99"/>
  <c r="H3792" i="99"/>
  <c r="J3813" i="99"/>
  <c r="I3812" i="99"/>
  <c r="E3782" i="99"/>
  <c r="E3783" i="99" s="1"/>
  <c r="E3784" i="99" s="1"/>
  <c r="D3784" i="99" s="1"/>
  <c r="F3783" i="99"/>
  <c r="F3785" i="99" s="1"/>
  <c r="D3785" i="99" s="1"/>
  <c r="M4901" i="99"/>
  <c r="L4900" i="99"/>
  <c r="L3866" i="99"/>
  <c r="M3867" i="99"/>
  <c r="I4847" i="99"/>
  <c r="H4846" i="99"/>
  <c r="L3838" i="99"/>
  <c r="K3837" i="99"/>
  <c r="H3801" i="99"/>
  <c r="I3802" i="99"/>
  <c r="M4916" i="99"/>
  <c r="N4917" i="99"/>
  <c r="P3899" i="99"/>
  <c r="Q3900" i="99"/>
  <c r="N4933" i="99" l="1"/>
  <c r="G3549" i="132"/>
  <c r="D3548" i="132"/>
  <c r="D3915" i="132"/>
  <c r="G3916" i="132"/>
  <c r="C3966" i="132"/>
  <c r="AQ5770" i="99"/>
  <c r="G4835" i="99"/>
  <c r="F4835" i="99" s="1"/>
  <c r="E3732" i="99"/>
  <c r="D3731" i="99" s="1"/>
  <c r="E3748" i="99"/>
  <c r="E3747" i="99" s="1"/>
  <c r="D3746" i="99" s="1"/>
  <c r="AP5770" i="99"/>
  <c r="AQ5771" i="99"/>
  <c r="G4826" i="99"/>
  <c r="G4829" i="99" s="1"/>
  <c r="D4829" i="99" s="1"/>
  <c r="J4871" i="99"/>
  <c r="I4871" i="99" s="1"/>
  <c r="E3740" i="99"/>
  <c r="E3739" i="99"/>
  <c r="S4971" i="99"/>
  <c r="R4970" i="99"/>
  <c r="T4990" i="99"/>
  <c r="P4951" i="99"/>
  <c r="Q4952" i="99"/>
  <c r="G3801" i="99"/>
  <c r="H3802" i="99"/>
  <c r="Q3917" i="99"/>
  <c r="R3918" i="99"/>
  <c r="L4916" i="99"/>
  <c r="M4917" i="99"/>
  <c r="L4901" i="99"/>
  <c r="K4900" i="99"/>
  <c r="R3737" i="99"/>
  <c r="S3936" i="99"/>
  <c r="M3883" i="99"/>
  <c r="L3882" i="99"/>
  <c r="D3787" i="99"/>
  <c r="H3787" i="99" s="1"/>
  <c r="C3780" i="99" s="1"/>
  <c r="F3738" i="99" s="1"/>
  <c r="D4821" i="99"/>
  <c r="H4821" i="99" s="1"/>
  <c r="C4814" i="99" s="1"/>
  <c r="F3753" i="99" s="1"/>
  <c r="I3813" i="99"/>
  <c r="H3812" i="99"/>
  <c r="I3824" i="99"/>
  <c r="J3825" i="99"/>
  <c r="B73" i="99"/>
  <c r="L3852" i="99"/>
  <c r="K3851" i="99"/>
  <c r="U5081" i="99"/>
  <c r="T5080" i="99"/>
  <c r="E4825" i="99"/>
  <c r="E4826" i="99" s="1"/>
  <c r="E4827" i="99" s="1"/>
  <c r="D4827" i="99" s="1"/>
  <c r="F4826" i="99"/>
  <c r="F4828" i="99" s="1"/>
  <c r="D4828" i="99" s="1"/>
  <c r="K3866" i="99"/>
  <c r="L3867" i="99"/>
  <c r="G3733" i="99"/>
  <c r="F3748" i="99"/>
  <c r="F3747" i="99" s="1"/>
  <c r="F3732" i="99"/>
  <c r="K4886" i="99"/>
  <c r="J4885" i="99"/>
  <c r="K3838" i="99"/>
  <c r="J3837" i="99"/>
  <c r="F3791" i="99"/>
  <c r="G3792" i="99"/>
  <c r="G3795" i="99" s="1"/>
  <c r="D3795" i="99" s="1"/>
  <c r="I4859" i="99"/>
  <c r="H4858" i="99"/>
  <c r="T4046" i="99"/>
  <c r="U4047" i="99"/>
  <c r="O3899" i="99"/>
  <c r="P3900" i="99"/>
  <c r="H4847" i="99"/>
  <c r="G4846" i="99"/>
  <c r="Z3735" i="99"/>
  <c r="M4933" i="99"/>
  <c r="N4934" i="99"/>
  <c r="E3755" i="99"/>
  <c r="E3754" i="99"/>
  <c r="G3548" i="132" l="1"/>
  <c r="D3547" i="132"/>
  <c r="D3914" i="132"/>
  <c r="G3915" i="132"/>
  <c r="C3967" i="132"/>
  <c r="G4836" i="99"/>
  <c r="G4839" i="99" s="1"/>
  <c r="D4839" i="99" s="1"/>
  <c r="H3796" i="99"/>
  <c r="D3796" i="99" s="1"/>
  <c r="H4840" i="99"/>
  <c r="D4840" i="99" s="1"/>
  <c r="AO5770" i="99"/>
  <c r="AP5771" i="99"/>
  <c r="J4872" i="99"/>
  <c r="P4952" i="99"/>
  <c r="O4951" i="99"/>
  <c r="S4990" i="99"/>
  <c r="T4991" i="99"/>
  <c r="U5011" i="99"/>
  <c r="R4971" i="99"/>
  <c r="Q4970" i="99"/>
  <c r="H4851" i="99"/>
  <c r="D4851" i="99" s="1"/>
  <c r="S3937" i="99"/>
  <c r="R3936" i="99"/>
  <c r="H4859" i="99"/>
  <c r="H4863" i="99" s="1"/>
  <c r="D4863" i="99" s="1"/>
  <c r="G4858" i="99"/>
  <c r="J3838" i="99"/>
  <c r="I3837" i="99"/>
  <c r="J3866" i="99"/>
  <c r="K3867" i="99"/>
  <c r="I3825" i="99"/>
  <c r="H3824" i="99"/>
  <c r="F3739" i="99"/>
  <c r="E3731" i="99"/>
  <c r="F3740" i="99"/>
  <c r="S3737" i="99"/>
  <c r="T3956" i="99"/>
  <c r="E4835" i="99"/>
  <c r="E4836" i="99" s="1"/>
  <c r="E4837" i="99" s="1"/>
  <c r="D4837" i="99" s="1"/>
  <c r="F4836" i="99"/>
  <c r="F4838" i="99" s="1"/>
  <c r="D4838" i="99" s="1"/>
  <c r="K4901" i="99"/>
  <c r="J4900" i="99"/>
  <c r="P3917" i="99"/>
  <c r="Q3918" i="99"/>
  <c r="G4847" i="99"/>
  <c r="G4850" i="99" s="1"/>
  <c r="D4850" i="99" s="1"/>
  <c r="F4846" i="99"/>
  <c r="F3755" i="99"/>
  <c r="F3754" i="99"/>
  <c r="E3746" i="99"/>
  <c r="H4830" i="99"/>
  <c r="D4830" i="99" s="1"/>
  <c r="D4831" i="99" s="1"/>
  <c r="I4831" i="99" s="1"/>
  <c r="C4823" i="99" s="1"/>
  <c r="G3753" i="99" s="1"/>
  <c r="H3806" i="99"/>
  <c r="D3806" i="99" s="1"/>
  <c r="E3791" i="99"/>
  <c r="E3792" i="99" s="1"/>
  <c r="E3793" i="99" s="1"/>
  <c r="D3793" i="99" s="1"/>
  <c r="F3792" i="99"/>
  <c r="F3794" i="99" s="1"/>
  <c r="D3794" i="99" s="1"/>
  <c r="K3852" i="99"/>
  <c r="J3851" i="99"/>
  <c r="F3801" i="99"/>
  <c r="G3802" i="99"/>
  <c r="G3805" i="99" s="1"/>
  <c r="D3805" i="99" s="1"/>
  <c r="AA3735" i="99"/>
  <c r="J4886" i="99"/>
  <c r="I4885" i="99"/>
  <c r="L4933" i="99"/>
  <c r="M4934" i="99"/>
  <c r="I4872" i="99"/>
  <c r="H4871" i="99"/>
  <c r="S4046" i="99"/>
  <c r="T4047" i="99"/>
  <c r="H3733" i="99"/>
  <c r="G3748" i="99"/>
  <c r="G3747" i="99" s="1"/>
  <c r="G3732" i="99"/>
  <c r="H3813" i="99"/>
  <c r="H3817" i="99" s="1"/>
  <c r="D3817" i="99" s="1"/>
  <c r="G3812" i="99"/>
  <c r="L3883" i="99"/>
  <c r="K3882" i="99"/>
  <c r="N3899" i="99"/>
  <c r="O3900" i="99"/>
  <c r="T5081" i="99"/>
  <c r="S5080" i="99"/>
  <c r="B74" i="99"/>
  <c r="K4916" i="99"/>
  <c r="L4917" i="99"/>
  <c r="G3547" i="132" l="1"/>
  <c r="D3546" i="132"/>
  <c r="D3913" i="132"/>
  <c r="G3914" i="132"/>
  <c r="C3968" i="132"/>
  <c r="AN5770" i="99"/>
  <c r="AO5771" i="99"/>
  <c r="P4970" i="99"/>
  <c r="Q4971" i="99"/>
  <c r="S4991" i="99"/>
  <c r="R4990" i="99"/>
  <c r="T5011" i="99"/>
  <c r="U5012" i="99"/>
  <c r="W5056" i="99"/>
  <c r="V5033" i="99"/>
  <c r="O4952" i="99"/>
  <c r="N4951" i="99"/>
  <c r="G3755" i="99"/>
  <c r="G3754" i="99"/>
  <c r="F3746" i="99"/>
  <c r="I4841" i="99"/>
  <c r="D4841" i="99" s="1"/>
  <c r="D4842" i="99" s="1"/>
  <c r="J4842" i="99" s="1"/>
  <c r="C4833" i="99" s="1"/>
  <c r="H3753" i="99" s="1"/>
  <c r="I4852" i="99"/>
  <c r="D4852" i="99" s="1"/>
  <c r="I4864" i="99"/>
  <c r="D4864" i="99" s="1"/>
  <c r="I4877" i="99"/>
  <c r="D4877" i="99" s="1"/>
  <c r="AB3735" i="99"/>
  <c r="AC3735" i="99" s="1"/>
  <c r="AD3735" i="99" s="1"/>
  <c r="AE3735" i="99" s="1"/>
  <c r="AF3735" i="99" s="1"/>
  <c r="AG3735" i="99" s="1"/>
  <c r="AH3735" i="99" s="1"/>
  <c r="AI3735" i="99" s="1"/>
  <c r="AJ3735" i="99" s="1"/>
  <c r="AK3735" i="99" s="1"/>
  <c r="AL3735" i="99" s="1"/>
  <c r="AM3735" i="99" s="1"/>
  <c r="AN3735" i="99" s="1"/>
  <c r="AO3735" i="99" s="1"/>
  <c r="AP3735" i="99" s="1"/>
  <c r="D3797" i="99"/>
  <c r="I3797" i="99" s="1"/>
  <c r="C3789" i="99" s="1"/>
  <c r="G3738" i="99" s="1"/>
  <c r="I3830" i="99" s="1"/>
  <c r="D3830" i="99" s="1"/>
  <c r="F4847" i="99"/>
  <c r="F4849" i="99" s="1"/>
  <c r="D4849" i="99" s="1"/>
  <c r="E4846" i="99"/>
  <c r="E4847" i="99" s="1"/>
  <c r="E4848" i="99" s="1"/>
  <c r="D4848" i="99" s="1"/>
  <c r="T3957" i="99"/>
  <c r="S3956" i="99"/>
  <c r="I3866" i="99"/>
  <c r="J3867" i="99"/>
  <c r="H4872" i="99"/>
  <c r="H4876" i="99" s="1"/>
  <c r="D4876" i="99" s="1"/>
  <c r="G4871" i="99"/>
  <c r="M3899" i="99"/>
  <c r="N3900" i="99"/>
  <c r="J4916" i="99"/>
  <c r="K4917" i="99"/>
  <c r="G3813" i="99"/>
  <c r="G3816" i="99" s="1"/>
  <c r="D3816" i="99" s="1"/>
  <c r="F3812" i="99"/>
  <c r="K4933" i="99"/>
  <c r="L4934" i="99"/>
  <c r="T3737" i="99"/>
  <c r="U3977" i="99"/>
  <c r="E3801" i="99"/>
  <c r="E3802" i="99" s="1"/>
  <c r="E3803" i="99" s="1"/>
  <c r="D3803" i="99" s="1"/>
  <c r="F3802" i="99"/>
  <c r="F3804" i="99" s="1"/>
  <c r="D3804" i="99" s="1"/>
  <c r="H3837" i="99"/>
  <c r="I3838" i="99"/>
  <c r="I3851" i="99"/>
  <c r="J3852" i="99"/>
  <c r="R4046" i="99"/>
  <c r="S4047" i="99"/>
  <c r="O3917" i="99"/>
  <c r="P3918" i="99"/>
  <c r="F4858" i="99"/>
  <c r="G4859" i="99"/>
  <c r="G4862" i="99" s="1"/>
  <c r="D4862" i="99" s="1"/>
  <c r="B75" i="99"/>
  <c r="S5081" i="99"/>
  <c r="R5080" i="99"/>
  <c r="K3883" i="99"/>
  <c r="J3882" i="99"/>
  <c r="I3733" i="99"/>
  <c r="H3748" i="99"/>
  <c r="H3747" i="99" s="1"/>
  <c r="H3732" i="99"/>
  <c r="I4886" i="99"/>
  <c r="I4891" i="99" s="1"/>
  <c r="D4891" i="99" s="1"/>
  <c r="H4885" i="99"/>
  <c r="I4900" i="99"/>
  <c r="J4901" i="99"/>
  <c r="H3825" i="99"/>
  <c r="H3829" i="99" s="1"/>
  <c r="D3829" i="99" s="1"/>
  <c r="G3824" i="99"/>
  <c r="R3937" i="99"/>
  <c r="Q3936" i="99"/>
  <c r="D3545" i="132" l="1"/>
  <c r="G3546" i="132"/>
  <c r="D3912" i="132"/>
  <c r="G3913" i="132"/>
  <c r="C3969" i="132"/>
  <c r="AN5771" i="99"/>
  <c r="AM5770" i="99"/>
  <c r="R4991" i="99"/>
  <c r="Q4990" i="99"/>
  <c r="U5033" i="99"/>
  <c r="V5034" i="99"/>
  <c r="W5057" i="99"/>
  <c r="V5056" i="99"/>
  <c r="S5011" i="99"/>
  <c r="T5012" i="99"/>
  <c r="W3737" i="99"/>
  <c r="Y4071" i="99" s="1"/>
  <c r="N4952" i="99"/>
  <c r="M4951" i="99"/>
  <c r="O4970" i="99"/>
  <c r="P4971" i="99"/>
  <c r="I3843" i="99"/>
  <c r="D3843" i="99" s="1"/>
  <c r="H3755" i="99"/>
  <c r="H3754" i="99"/>
  <c r="G3746" i="99"/>
  <c r="J4853" i="99"/>
  <c r="D4853" i="99" s="1"/>
  <c r="D4854" i="99" s="1"/>
  <c r="K4854" i="99" s="1"/>
  <c r="C4844" i="99" s="1"/>
  <c r="I3753" i="99" s="1"/>
  <c r="J4865" i="99"/>
  <c r="D4865" i="99" s="1"/>
  <c r="J4878" i="99"/>
  <c r="D4878" i="99" s="1"/>
  <c r="J4892" i="99"/>
  <c r="D4892" i="99" s="1"/>
  <c r="H4886" i="99"/>
  <c r="H4890" i="99" s="1"/>
  <c r="D4890" i="99" s="1"/>
  <c r="G4885" i="99"/>
  <c r="U3978" i="99"/>
  <c r="T3977" i="99"/>
  <c r="I3867" i="99"/>
  <c r="I3872" i="99" s="1"/>
  <c r="D3872" i="99" s="1"/>
  <c r="H3866" i="99"/>
  <c r="B76" i="99"/>
  <c r="F4859" i="99"/>
  <c r="F4861" i="99" s="1"/>
  <c r="D4861" i="99" s="1"/>
  <c r="E4858" i="99"/>
  <c r="E4859" i="99" s="1"/>
  <c r="E4860" i="99" s="1"/>
  <c r="D4860" i="99" s="1"/>
  <c r="H3851" i="99"/>
  <c r="I3852" i="99"/>
  <c r="I3857" i="99" s="1"/>
  <c r="D3857" i="99" s="1"/>
  <c r="G3837" i="99"/>
  <c r="H3838" i="99"/>
  <c r="H3842" i="99" s="1"/>
  <c r="D3842" i="99" s="1"/>
  <c r="U3737" i="99"/>
  <c r="W4022" i="99" s="1"/>
  <c r="V3999" i="99"/>
  <c r="J4933" i="99"/>
  <c r="K4934" i="99"/>
  <c r="S3957" i="99"/>
  <c r="R3956" i="99"/>
  <c r="F3813" i="99"/>
  <c r="F3815" i="99" s="1"/>
  <c r="D3815" i="99" s="1"/>
  <c r="E3812" i="99"/>
  <c r="E3813" i="99" s="1"/>
  <c r="E3814" i="99" s="1"/>
  <c r="D3814" i="99" s="1"/>
  <c r="J4917" i="99"/>
  <c r="J4923" i="99" s="1"/>
  <c r="D4923" i="99" s="1"/>
  <c r="I4916" i="99"/>
  <c r="G4872" i="99"/>
  <c r="G4875" i="99" s="1"/>
  <c r="D4875" i="99" s="1"/>
  <c r="F4871" i="99"/>
  <c r="N3917" i="99"/>
  <c r="O3918" i="99"/>
  <c r="R4047" i="99"/>
  <c r="Q4046" i="99"/>
  <c r="Q5080" i="99"/>
  <c r="R5081" i="99"/>
  <c r="Q3937" i="99"/>
  <c r="P3936" i="99"/>
  <c r="J4907" i="99"/>
  <c r="D4907" i="99" s="1"/>
  <c r="H4900" i="99"/>
  <c r="I4901" i="99"/>
  <c r="I4906" i="99" s="1"/>
  <c r="D4906" i="99" s="1"/>
  <c r="J3733" i="99"/>
  <c r="I3748" i="99"/>
  <c r="I3747" i="99" s="1"/>
  <c r="I3732" i="99"/>
  <c r="L3899" i="99"/>
  <c r="M3900" i="99"/>
  <c r="G3739" i="99"/>
  <c r="F3731" i="99"/>
  <c r="G3740" i="99"/>
  <c r="I3807" i="99"/>
  <c r="D3807" i="99" s="1"/>
  <c r="D3808" i="99" s="1"/>
  <c r="J3808" i="99" s="1"/>
  <c r="C3799" i="99" s="1"/>
  <c r="H3738" i="99" s="1"/>
  <c r="I3818" i="99"/>
  <c r="D3818" i="99" s="1"/>
  <c r="G3825" i="99"/>
  <c r="G3828" i="99" s="1"/>
  <c r="D3828" i="99" s="1"/>
  <c r="F3824" i="99"/>
  <c r="I3882" i="99"/>
  <c r="J3883" i="99"/>
  <c r="X3737" i="99" l="1"/>
  <c r="D3544" i="132"/>
  <c r="G3545" i="132"/>
  <c r="D3911" i="132"/>
  <c r="G3912" i="132"/>
  <c r="C3970" i="132"/>
  <c r="AL5770" i="99"/>
  <c r="AM5771" i="99"/>
  <c r="R5011" i="99"/>
  <c r="S5012" i="99"/>
  <c r="U5056" i="99"/>
  <c r="V5057" i="99"/>
  <c r="N4970" i="99"/>
  <c r="O4971" i="99"/>
  <c r="M4952" i="99"/>
  <c r="L4951" i="99"/>
  <c r="U5034" i="99"/>
  <c r="T5033" i="99"/>
  <c r="Y5105" i="99"/>
  <c r="P4990" i="99"/>
  <c r="Q4991" i="99"/>
  <c r="H3739" i="99"/>
  <c r="G3731" i="99"/>
  <c r="H3740" i="99"/>
  <c r="J3819" i="99"/>
  <c r="D3819" i="99" s="1"/>
  <c r="D3820" i="99" s="1"/>
  <c r="K3820" i="99" s="1"/>
  <c r="C3810" i="99" s="1"/>
  <c r="I3738" i="99" s="1"/>
  <c r="J3831" i="99"/>
  <c r="D3831" i="99" s="1"/>
  <c r="J3844" i="99"/>
  <c r="D3844" i="99" s="1"/>
  <c r="J3858" i="99"/>
  <c r="D3858" i="99" s="1"/>
  <c r="J3873" i="99"/>
  <c r="D3873" i="99" s="1"/>
  <c r="I3755" i="99"/>
  <c r="I3754" i="99"/>
  <c r="H3746" i="99"/>
  <c r="K4866" i="99"/>
  <c r="D4866" i="99" s="1"/>
  <c r="D4867" i="99" s="1"/>
  <c r="L4867" i="99" s="1"/>
  <c r="C4856" i="99" s="1"/>
  <c r="J3753" i="99" s="1"/>
  <c r="K4879" i="99"/>
  <c r="D4879" i="99" s="1"/>
  <c r="K4893" i="99"/>
  <c r="D4893" i="99" s="1"/>
  <c r="K4908" i="99"/>
  <c r="D4908" i="99" s="1"/>
  <c r="K4924" i="99"/>
  <c r="D4924" i="99" s="1"/>
  <c r="J3748" i="99"/>
  <c r="J3747" i="99" s="1"/>
  <c r="K3733" i="99"/>
  <c r="J3732" i="99"/>
  <c r="Y3737" i="99"/>
  <c r="Z3737" i="99" s="1"/>
  <c r="AA3737" i="99" s="1"/>
  <c r="AB3737" i="99" s="1"/>
  <c r="AC3737" i="99" s="1"/>
  <c r="AD3737" i="99" s="1"/>
  <c r="AE3737" i="99" s="1"/>
  <c r="AF3737" i="99" s="1"/>
  <c r="AG3737" i="99" s="1"/>
  <c r="AH3737" i="99" s="1"/>
  <c r="AI3737" i="99" s="1"/>
  <c r="AJ3737" i="99" s="1"/>
  <c r="AK3737" i="99" s="1"/>
  <c r="AL3737" i="99" s="1"/>
  <c r="AM3737" i="99" s="1"/>
  <c r="AN3737" i="99" s="1"/>
  <c r="AO3737" i="99" s="1"/>
  <c r="Z4097" i="99"/>
  <c r="I4917" i="99"/>
  <c r="I4922" i="99" s="1"/>
  <c r="D4922" i="99" s="1"/>
  <c r="H4916" i="99"/>
  <c r="K4941" i="99"/>
  <c r="D4941" i="99" s="1"/>
  <c r="I4933" i="99"/>
  <c r="J4934" i="99"/>
  <c r="J4940" i="99" s="1"/>
  <c r="D4940" i="99" s="1"/>
  <c r="X4071" i="99"/>
  <c r="Y4072" i="99"/>
  <c r="G3851" i="99"/>
  <c r="H3852" i="99"/>
  <c r="H3856" i="99" s="1"/>
  <c r="D3856" i="99" s="1"/>
  <c r="F4885" i="99"/>
  <c r="G4886" i="99"/>
  <c r="G4889" i="99" s="1"/>
  <c r="D4889" i="99" s="1"/>
  <c r="H3882" i="99"/>
  <c r="I3883" i="99"/>
  <c r="I3888" i="99" s="1"/>
  <c r="D3888" i="99" s="1"/>
  <c r="G4900" i="99"/>
  <c r="H4901" i="99"/>
  <c r="H4905" i="99" s="1"/>
  <c r="D4905" i="99" s="1"/>
  <c r="P3937" i="99"/>
  <c r="O3936" i="99"/>
  <c r="V4000" i="99"/>
  <c r="U3999" i="99"/>
  <c r="B77" i="99"/>
  <c r="T3978" i="99"/>
  <c r="S3977" i="99"/>
  <c r="J3889" i="99"/>
  <c r="D3889" i="99" s="1"/>
  <c r="F3825" i="99"/>
  <c r="F3827" i="99" s="1"/>
  <c r="D3827" i="99" s="1"/>
  <c r="E3824" i="99"/>
  <c r="E3825" i="99" s="1"/>
  <c r="E3826" i="99" s="1"/>
  <c r="D3826" i="99" s="1"/>
  <c r="Q4047" i="99"/>
  <c r="P4046" i="99"/>
  <c r="E4871" i="99"/>
  <c r="E4872" i="99" s="1"/>
  <c r="E4873" i="99" s="1"/>
  <c r="D4873" i="99" s="1"/>
  <c r="F4872" i="99"/>
  <c r="F4874" i="99" s="1"/>
  <c r="D4874" i="99" s="1"/>
  <c r="W4023" i="99"/>
  <c r="V4022" i="99"/>
  <c r="P5080" i="99"/>
  <c r="Q5081" i="99"/>
  <c r="Q3956" i="99"/>
  <c r="R3957" i="99"/>
  <c r="G3838" i="99"/>
  <c r="G3841" i="99" s="1"/>
  <c r="D3841" i="99" s="1"/>
  <c r="F3837" i="99"/>
  <c r="K3899" i="99"/>
  <c r="L3900" i="99"/>
  <c r="M3917" i="99"/>
  <c r="N3918" i="99"/>
  <c r="H3867" i="99"/>
  <c r="H3871" i="99" s="1"/>
  <c r="D3871" i="99" s="1"/>
  <c r="G3866" i="99"/>
  <c r="G3544" i="132" l="1"/>
  <c r="D3543" i="132"/>
  <c r="D3910" i="132"/>
  <c r="G3911" i="132"/>
  <c r="C3971" i="132"/>
  <c r="AL5771" i="99"/>
  <c r="AK5770" i="99"/>
  <c r="K4951" i="99"/>
  <c r="L4952" i="99"/>
  <c r="L4960" i="99" s="1"/>
  <c r="D4960" i="99" s="1"/>
  <c r="P4991" i="99"/>
  <c r="O4990" i="99"/>
  <c r="M4970" i="99"/>
  <c r="N4971" i="99"/>
  <c r="X5105" i="99"/>
  <c r="Y5106" i="99"/>
  <c r="Z5131" i="99"/>
  <c r="T5056" i="99"/>
  <c r="U5057" i="99"/>
  <c r="S5033" i="99"/>
  <c r="T5034" i="99"/>
  <c r="Q5011" i="99"/>
  <c r="R5012" i="99"/>
  <c r="L3917" i="99"/>
  <c r="M3918" i="99"/>
  <c r="B78" i="99"/>
  <c r="E4885" i="99"/>
  <c r="E4886" i="99" s="1"/>
  <c r="E4887" i="99" s="1"/>
  <c r="D4887" i="99" s="1"/>
  <c r="F4886" i="99"/>
  <c r="F4888" i="99" s="1"/>
  <c r="D4888" i="99" s="1"/>
  <c r="U4000" i="99"/>
  <c r="T3999" i="99"/>
  <c r="G3852" i="99"/>
  <c r="G3855" i="99" s="1"/>
  <c r="D3855" i="99" s="1"/>
  <c r="F3851" i="99"/>
  <c r="H4917" i="99"/>
  <c r="H4921" i="99" s="1"/>
  <c r="D4921" i="99" s="1"/>
  <c r="G4916" i="99"/>
  <c r="AH4341" i="99"/>
  <c r="AD4211" i="99"/>
  <c r="AA4124" i="99"/>
  <c r="AJ4412" i="99"/>
  <c r="AB4152" i="99"/>
  <c r="AG4307" i="99"/>
  <c r="AL4487" i="99"/>
  <c r="AN4566" i="99"/>
  <c r="AF4274" i="99"/>
  <c r="AQ4692" i="99"/>
  <c r="AM4526" i="99"/>
  <c r="AI4376" i="99"/>
  <c r="AO4607" i="99"/>
  <c r="AC4181" i="99"/>
  <c r="AR4736" i="99"/>
  <c r="AE4242" i="99"/>
  <c r="AK4449" i="99"/>
  <c r="AP4649" i="99"/>
  <c r="F3838" i="99"/>
  <c r="F3840" i="99" s="1"/>
  <c r="D3840" i="99" s="1"/>
  <c r="E3837" i="99"/>
  <c r="E3838" i="99" s="1"/>
  <c r="E3839" i="99" s="1"/>
  <c r="D3839" i="99" s="1"/>
  <c r="O3937" i="99"/>
  <c r="N3936" i="99"/>
  <c r="G3867" i="99"/>
  <c r="G3870" i="99" s="1"/>
  <c r="D3870" i="99" s="1"/>
  <c r="F3866" i="99"/>
  <c r="G3882" i="99"/>
  <c r="H3883" i="99"/>
  <c r="H3887" i="99" s="1"/>
  <c r="D3887" i="99" s="1"/>
  <c r="X4072" i="99"/>
  <c r="W4071" i="99"/>
  <c r="P4047" i="99"/>
  <c r="O4046" i="99"/>
  <c r="S3978" i="99"/>
  <c r="R3977" i="99"/>
  <c r="I3739" i="99"/>
  <c r="H3731" i="99"/>
  <c r="I3740" i="99"/>
  <c r="K3832" i="99"/>
  <c r="D3832" i="99" s="1"/>
  <c r="D3833" i="99" s="1"/>
  <c r="L3833" i="99" s="1"/>
  <c r="C3822" i="99" s="1"/>
  <c r="J3738" i="99" s="1"/>
  <c r="K3845" i="99"/>
  <c r="D3845" i="99" s="1"/>
  <c r="K3859" i="99"/>
  <c r="D3859" i="99" s="1"/>
  <c r="K3874" i="99"/>
  <c r="D3874" i="99" s="1"/>
  <c r="K3890" i="99"/>
  <c r="D3890" i="99" s="1"/>
  <c r="K3900" i="99"/>
  <c r="K3907" i="99" s="1"/>
  <c r="D3907" i="99" s="1"/>
  <c r="J3899" i="99"/>
  <c r="Q3957" i="99"/>
  <c r="P3956" i="99"/>
  <c r="O5080" i="99"/>
  <c r="P5081" i="99"/>
  <c r="J3755" i="99"/>
  <c r="J3754" i="99"/>
  <c r="I3746" i="99"/>
  <c r="L4880" i="99"/>
  <c r="D4880" i="99" s="1"/>
  <c r="D4881" i="99" s="1"/>
  <c r="M4881" i="99" s="1"/>
  <c r="C4869" i="99" s="1"/>
  <c r="K3753" i="99" s="1"/>
  <c r="L4894" i="99"/>
  <c r="D4894" i="99" s="1"/>
  <c r="L4909" i="99"/>
  <c r="D4909" i="99" s="1"/>
  <c r="L4925" i="99"/>
  <c r="D4925" i="99" s="1"/>
  <c r="L4942" i="99"/>
  <c r="D4942" i="99" s="1"/>
  <c r="V4023" i="99"/>
  <c r="U4022" i="99"/>
  <c r="F4900" i="99"/>
  <c r="G4901" i="99"/>
  <c r="G4904" i="99" s="1"/>
  <c r="D4904" i="99" s="1"/>
  <c r="H4933" i="99"/>
  <c r="I4934" i="99"/>
  <c r="I4939" i="99" s="1"/>
  <c r="D4939" i="99" s="1"/>
  <c r="Y4097" i="99"/>
  <c r="Z4098" i="99"/>
  <c r="L3733" i="99"/>
  <c r="K3748" i="99"/>
  <c r="K3747" i="99" s="1"/>
  <c r="K3732" i="99"/>
  <c r="G3543" i="132" l="1"/>
  <c r="D3542" i="132"/>
  <c r="D3909" i="132"/>
  <c r="G3910" i="132"/>
  <c r="C3972" i="132"/>
  <c r="AJ5770" i="99"/>
  <c r="AK5771" i="99"/>
  <c r="P5011" i="99"/>
  <c r="Q5012" i="99"/>
  <c r="W5105" i="99"/>
  <c r="X5106" i="99"/>
  <c r="S5034" i="99"/>
  <c r="R5033" i="99"/>
  <c r="M4971" i="99"/>
  <c r="M4980" i="99" s="1"/>
  <c r="D4980" i="99" s="1"/>
  <c r="L4970" i="99"/>
  <c r="N4990" i="99"/>
  <c r="O4991" i="99"/>
  <c r="S5056" i="99"/>
  <c r="T5057" i="99"/>
  <c r="Y5131" i="99"/>
  <c r="Z5132" i="99"/>
  <c r="AA5158" i="99"/>
  <c r="J4951" i="99"/>
  <c r="K4952" i="99"/>
  <c r="K4959" i="99" s="1"/>
  <c r="D4959" i="99" s="1"/>
  <c r="R3978" i="99"/>
  <c r="Q3977" i="99"/>
  <c r="AQ4736" i="99"/>
  <c r="AR4737" i="99"/>
  <c r="AK4487" i="99"/>
  <c r="AL4488" i="99"/>
  <c r="AF4307" i="99"/>
  <c r="AG4308" i="99"/>
  <c r="O5081" i="99"/>
  <c r="N5080" i="99"/>
  <c r="J3739" i="99"/>
  <c r="I3731" i="99"/>
  <c r="J3740" i="99"/>
  <c r="L3846" i="99"/>
  <c r="D3846" i="99" s="1"/>
  <c r="D3847" i="99" s="1"/>
  <c r="M3847" i="99" s="1"/>
  <c r="C3835" i="99" s="1"/>
  <c r="K3738" i="99" s="1"/>
  <c r="M3927" i="99" s="1"/>
  <c r="D3927" i="99" s="1"/>
  <c r="L3860" i="99"/>
  <c r="D3860" i="99" s="1"/>
  <c r="L3875" i="99"/>
  <c r="D3875" i="99" s="1"/>
  <c r="L3891" i="99"/>
  <c r="D3891" i="99" s="1"/>
  <c r="W4072" i="99"/>
  <c r="V4071" i="99"/>
  <c r="AO4608" i="99"/>
  <c r="AN4607" i="99"/>
  <c r="AB4153" i="99"/>
  <c r="AA4152" i="99"/>
  <c r="AB4181" i="99"/>
  <c r="AC4182" i="99"/>
  <c r="H4934" i="99"/>
  <c r="H4938" i="99" s="1"/>
  <c r="D4938" i="99" s="1"/>
  <c r="G4933" i="99"/>
  <c r="N4046" i="99"/>
  <c r="O4047" i="99"/>
  <c r="AH4376" i="99"/>
  <c r="AI4377" i="99"/>
  <c r="AJ4413" i="99"/>
  <c r="AI4412" i="99"/>
  <c r="F3852" i="99"/>
  <c r="F3854" i="99" s="1"/>
  <c r="D3854" i="99" s="1"/>
  <c r="E3851" i="99"/>
  <c r="E3852" i="99" s="1"/>
  <c r="E3853" i="99" s="1"/>
  <c r="D3853" i="99" s="1"/>
  <c r="B79" i="99"/>
  <c r="T4022" i="99"/>
  <c r="U4023" i="99"/>
  <c r="F3867" i="99"/>
  <c r="F3869" i="99" s="1"/>
  <c r="D3869" i="99" s="1"/>
  <c r="E3866" i="99"/>
  <c r="E3867" i="99" s="1"/>
  <c r="E3868" i="99" s="1"/>
  <c r="D3868" i="99" s="1"/>
  <c r="F4916" i="99"/>
  <c r="G4917" i="99"/>
  <c r="G4920" i="99" s="1"/>
  <c r="D4920" i="99" s="1"/>
  <c r="P3957" i="99"/>
  <c r="O3956" i="99"/>
  <c r="AM4527" i="99"/>
  <c r="AL4526" i="99"/>
  <c r="AA4125" i="99"/>
  <c r="Z4124" i="99"/>
  <c r="F3882" i="99"/>
  <c r="G3883" i="99"/>
  <c r="G3886" i="99" s="1"/>
  <c r="D3886" i="99" s="1"/>
  <c r="AO4649" i="99"/>
  <c r="AP4650" i="99"/>
  <c r="AP4692" i="99"/>
  <c r="AQ4693" i="99"/>
  <c r="AC4211" i="99"/>
  <c r="AD4212" i="99"/>
  <c r="L3908" i="99"/>
  <c r="D3908" i="99" s="1"/>
  <c r="J3900" i="99"/>
  <c r="J3906" i="99" s="1"/>
  <c r="D3906" i="99" s="1"/>
  <c r="I3899" i="99"/>
  <c r="AK4450" i="99"/>
  <c r="AJ4449" i="99"/>
  <c r="AF4275" i="99"/>
  <c r="AE4274" i="99"/>
  <c r="AH4342" i="99"/>
  <c r="AG4341" i="99"/>
  <c r="T4000" i="99"/>
  <c r="S3999" i="99"/>
  <c r="K3754" i="99"/>
  <c r="J3746" i="99"/>
  <c r="K3755" i="99"/>
  <c r="M4895" i="99"/>
  <c r="D4895" i="99" s="1"/>
  <c r="D4896" i="99" s="1"/>
  <c r="N4896" i="99" s="1"/>
  <c r="C4883" i="99" s="1"/>
  <c r="L3753" i="99" s="1"/>
  <c r="M4910" i="99"/>
  <c r="D4910" i="99" s="1"/>
  <c r="M4926" i="99"/>
  <c r="D4926" i="99" s="1"/>
  <c r="M4943" i="99"/>
  <c r="D4943" i="99" s="1"/>
  <c r="M4961" i="99"/>
  <c r="D4961" i="99" s="1"/>
  <c r="M3733" i="99"/>
  <c r="L3748" i="99"/>
  <c r="L3747" i="99" s="1"/>
  <c r="L3732" i="99"/>
  <c r="F4901" i="99"/>
  <c r="F4903" i="99" s="1"/>
  <c r="D4903" i="99" s="1"/>
  <c r="E4900" i="99"/>
  <c r="E4901" i="99" s="1"/>
  <c r="E4902" i="99" s="1"/>
  <c r="D4902" i="99" s="1"/>
  <c r="X4097" i="99"/>
  <c r="Y4098" i="99"/>
  <c r="N3937" i="99"/>
  <c r="M3936" i="99"/>
  <c r="AD4242" i="99"/>
  <c r="AE4243" i="99"/>
  <c r="AM4566" i="99"/>
  <c r="AN4567" i="99"/>
  <c r="K3917" i="99"/>
  <c r="L3918" i="99"/>
  <c r="L3926" i="99" s="1"/>
  <c r="D3926" i="99" s="1"/>
  <c r="G3542" i="132" l="1"/>
  <c r="D3541" i="132"/>
  <c r="D3908" i="132"/>
  <c r="G3909" i="132"/>
  <c r="C3973" i="132"/>
  <c r="AI5770" i="99"/>
  <c r="AJ5771" i="99"/>
  <c r="AB5186" i="99"/>
  <c r="L4971" i="99"/>
  <c r="L4979" i="99" s="1"/>
  <c r="D4979" i="99" s="1"/>
  <c r="K4970" i="99"/>
  <c r="X5131" i="99"/>
  <c r="Y5132" i="99"/>
  <c r="R5034" i="99"/>
  <c r="Q5033" i="99"/>
  <c r="R5056" i="99"/>
  <c r="S5057" i="99"/>
  <c r="V5105" i="99"/>
  <c r="W5106" i="99"/>
  <c r="I4951" i="99"/>
  <c r="J4952" i="99"/>
  <c r="J4958" i="99" s="1"/>
  <c r="D4958" i="99" s="1"/>
  <c r="AA5159" i="99"/>
  <c r="Z5158" i="99"/>
  <c r="N4991" i="99"/>
  <c r="N5001" i="99" s="1"/>
  <c r="D5001" i="99" s="1"/>
  <c r="M4990" i="99"/>
  <c r="P5012" i="99"/>
  <c r="O5011" i="99"/>
  <c r="O3957" i="99"/>
  <c r="N3956" i="99"/>
  <c r="AL4566" i="99"/>
  <c r="AM4567" i="99"/>
  <c r="E3882" i="99"/>
  <c r="E3883" i="99" s="1"/>
  <c r="E3884" i="99" s="1"/>
  <c r="D3884" i="99" s="1"/>
  <c r="F3883" i="99"/>
  <c r="F3885" i="99" s="1"/>
  <c r="D3885" i="99" s="1"/>
  <c r="S4022" i="99"/>
  <c r="T4023" i="99"/>
  <c r="L3755" i="99"/>
  <c r="L3754" i="99"/>
  <c r="K3746" i="99"/>
  <c r="N4911" i="99"/>
  <c r="D4911" i="99" s="1"/>
  <c r="D4912" i="99" s="1"/>
  <c r="O4912" i="99" s="1"/>
  <c r="C4898" i="99" s="1"/>
  <c r="M3753" i="99" s="1"/>
  <c r="O5092" i="99" s="1"/>
  <c r="D5092" i="99" s="1"/>
  <c r="N4927" i="99"/>
  <c r="D4927" i="99" s="1"/>
  <c r="N4944" i="99"/>
  <c r="D4944" i="99" s="1"/>
  <c r="N4962" i="99"/>
  <c r="D4962" i="99" s="1"/>
  <c r="N4981" i="99"/>
  <c r="D4981" i="99" s="1"/>
  <c r="AJ4450" i="99"/>
  <c r="AI4449" i="99"/>
  <c r="AA4153" i="99"/>
  <c r="Z4152" i="99"/>
  <c r="S4000" i="99"/>
  <c r="R3999" i="99"/>
  <c r="AG4376" i="99"/>
  <c r="AH4377" i="99"/>
  <c r="AN4608" i="99"/>
  <c r="AM4607" i="99"/>
  <c r="P3977" i="99"/>
  <c r="Q3978" i="99"/>
  <c r="AD4243" i="99"/>
  <c r="AC4242" i="99"/>
  <c r="Z4125" i="99"/>
  <c r="Y4124" i="99"/>
  <c r="B80" i="99"/>
  <c r="AI4413" i="99"/>
  <c r="AH4412" i="99"/>
  <c r="M4046" i="99"/>
  <c r="N4047" i="99"/>
  <c r="AB4211" i="99"/>
  <c r="AC4212" i="99"/>
  <c r="AB4182" i="99"/>
  <c r="AA4181" i="99"/>
  <c r="AF4341" i="99"/>
  <c r="AG4342" i="99"/>
  <c r="AP4693" i="99"/>
  <c r="AO4692" i="99"/>
  <c r="AE4307" i="99"/>
  <c r="AF4308" i="99"/>
  <c r="AK4488" i="99"/>
  <c r="AJ4487" i="99"/>
  <c r="G4934" i="99"/>
  <c r="G4937" i="99" s="1"/>
  <c r="D4937" i="99" s="1"/>
  <c r="F4933" i="99"/>
  <c r="U4071" i="99"/>
  <c r="V4072" i="99"/>
  <c r="K3739" i="99"/>
  <c r="J3731" i="99"/>
  <c r="K3740" i="99"/>
  <c r="M3861" i="99"/>
  <c r="D3861" i="99" s="1"/>
  <c r="D3862" i="99" s="1"/>
  <c r="N3862" i="99" s="1"/>
  <c r="C3849" i="99" s="1"/>
  <c r="L3738" i="99" s="1"/>
  <c r="N3947" i="99" s="1"/>
  <c r="D3947" i="99" s="1"/>
  <c r="M3876" i="99"/>
  <c r="D3876" i="99" s="1"/>
  <c r="M3892" i="99"/>
  <c r="D3892" i="99" s="1"/>
  <c r="M3909" i="99"/>
  <c r="D3909" i="99" s="1"/>
  <c r="E4916" i="99"/>
  <c r="E4917" i="99" s="1"/>
  <c r="E4918" i="99" s="1"/>
  <c r="D4918" i="99" s="1"/>
  <c r="F4917" i="99"/>
  <c r="F4919" i="99" s="1"/>
  <c r="D4919" i="99" s="1"/>
  <c r="X4098" i="99"/>
  <c r="W4097" i="99"/>
  <c r="K3918" i="99"/>
  <c r="K3925" i="99" s="1"/>
  <c r="D3925" i="99" s="1"/>
  <c r="J3917" i="99"/>
  <c r="N3733" i="99"/>
  <c r="M3748" i="99"/>
  <c r="M3747" i="99" s="1"/>
  <c r="M3732" i="99"/>
  <c r="H3899" i="99"/>
  <c r="I3900" i="99"/>
  <c r="I3905" i="99" s="1"/>
  <c r="D3905" i="99" s="1"/>
  <c r="AK4526" i="99"/>
  <c r="AL4527" i="99"/>
  <c r="M3937" i="99"/>
  <c r="M3946" i="99" s="1"/>
  <c r="D3946" i="99" s="1"/>
  <c r="L3936" i="99"/>
  <c r="AD4274" i="99"/>
  <c r="AE4275" i="99"/>
  <c r="AO4650" i="99"/>
  <c r="AN4649" i="99"/>
  <c r="M5080" i="99"/>
  <c r="N5081" i="99"/>
  <c r="N5091" i="99" s="1"/>
  <c r="D5091" i="99" s="1"/>
  <c r="AQ4737" i="99"/>
  <c r="AP4736" i="99"/>
  <c r="G3541" i="132" l="1"/>
  <c r="D3540" i="132"/>
  <c r="D3907" i="132"/>
  <c r="G3908" i="132"/>
  <c r="C3974" i="132"/>
  <c r="AI5771" i="99"/>
  <c r="AH5770" i="99"/>
  <c r="Y5158" i="99"/>
  <c r="Z5159" i="99"/>
  <c r="P5033" i="99"/>
  <c r="Q5034" i="99"/>
  <c r="H4951" i="99"/>
  <c r="I4952" i="99"/>
  <c r="I4957" i="99" s="1"/>
  <c r="D4957" i="99" s="1"/>
  <c r="X5132" i="99"/>
  <c r="W5131" i="99"/>
  <c r="O5012" i="99"/>
  <c r="O5023" i="99" s="1"/>
  <c r="D5023" i="99" s="1"/>
  <c r="N5011" i="99"/>
  <c r="K4971" i="99"/>
  <c r="K4978" i="99" s="1"/>
  <c r="D4978" i="99" s="1"/>
  <c r="J4970" i="99"/>
  <c r="U5105" i="99"/>
  <c r="V5106" i="99"/>
  <c r="M4991" i="99"/>
  <c r="M5000" i="99" s="1"/>
  <c r="D5000" i="99" s="1"/>
  <c r="L4990" i="99"/>
  <c r="AA5186" i="99"/>
  <c r="AB5187" i="99"/>
  <c r="Q5056" i="99"/>
  <c r="R5057" i="99"/>
  <c r="AC5215" i="99"/>
  <c r="I3917" i="99"/>
  <c r="J3918" i="99"/>
  <c r="J3924" i="99" s="1"/>
  <c r="D3924" i="99" s="1"/>
  <c r="N4057" i="99"/>
  <c r="D4057" i="99" s="1"/>
  <c r="B81" i="99"/>
  <c r="AM4608" i="99"/>
  <c r="AL4607" i="99"/>
  <c r="N3957" i="99"/>
  <c r="N3967" i="99" s="1"/>
  <c r="D3967" i="99" s="1"/>
  <c r="M3956" i="99"/>
  <c r="E4933" i="99"/>
  <c r="E4934" i="99" s="1"/>
  <c r="E4935" i="99" s="1"/>
  <c r="D4935" i="99" s="1"/>
  <c r="F4934" i="99"/>
  <c r="F4936" i="99" s="1"/>
  <c r="D4936" i="99" s="1"/>
  <c r="O3977" i="99"/>
  <c r="P3978" i="99"/>
  <c r="L3739" i="99"/>
  <c r="K3731" i="99"/>
  <c r="L3740" i="99"/>
  <c r="N3877" i="99"/>
  <c r="D3877" i="99" s="1"/>
  <c r="D3878" i="99" s="1"/>
  <c r="O3878" i="99" s="1"/>
  <c r="C3864" i="99" s="1"/>
  <c r="M3738" i="99" s="1"/>
  <c r="N3893" i="99"/>
  <c r="D3893" i="99" s="1"/>
  <c r="N3910" i="99"/>
  <c r="D3910" i="99" s="1"/>
  <c r="N3928" i="99"/>
  <c r="D3928" i="99" s="1"/>
  <c r="AA4182" i="99"/>
  <c r="Z4181" i="99"/>
  <c r="M4047" i="99"/>
  <c r="M4056" i="99" s="1"/>
  <c r="D4056" i="99" s="1"/>
  <c r="L4046" i="99"/>
  <c r="Q3999" i="99"/>
  <c r="R4000" i="99"/>
  <c r="AB4212" i="99"/>
  <c r="AA4211" i="99"/>
  <c r="V4097" i="99"/>
  <c r="W4098" i="99"/>
  <c r="AJ4488" i="99"/>
  <c r="AI4487" i="99"/>
  <c r="AO4693" i="99"/>
  <c r="AN4692" i="99"/>
  <c r="AH4413" i="99"/>
  <c r="AG4412" i="99"/>
  <c r="G3899" i="99"/>
  <c r="H3900" i="99"/>
  <c r="H3904" i="99" s="1"/>
  <c r="D3904" i="99" s="1"/>
  <c r="AP4737" i="99"/>
  <c r="AO4736" i="99"/>
  <c r="AD4275" i="99"/>
  <c r="AC4274" i="99"/>
  <c r="AJ4526" i="99"/>
  <c r="AK4527" i="99"/>
  <c r="O3733" i="99"/>
  <c r="N3748" i="99"/>
  <c r="N3747" i="99" s="1"/>
  <c r="N3732" i="99"/>
  <c r="AI4450" i="99"/>
  <c r="AH4449" i="99"/>
  <c r="R4022" i="99"/>
  <c r="S4023" i="99"/>
  <c r="M5081" i="99"/>
  <c r="M5090" i="99" s="1"/>
  <c r="D5090" i="99" s="1"/>
  <c r="L5080" i="99"/>
  <c r="AC4243" i="99"/>
  <c r="AB4242" i="99"/>
  <c r="AE4341" i="99"/>
  <c r="AF4342" i="99"/>
  <c r="M3755" i="99"/>
  <c r="M3754" i="99"/>
  <c r="L3746" i="99"/>
  <c r="O4928" i="99"/>
  <c r="D4928" i="99" s="1"/>
  <c r="D4929" i="99" s="1"/>
  <c r="P4929" i="99" s="1"/>
  <c r="C4914" i="99" s="1"/>
  <c r="N3753" i="99" s="1"/>
  <c r="O4945" i="99"/>
  <c r="D4945" i="99" s="1"/>
  <c r="O4963" i="99"/>
  <c r="D4963" i="99" s="1"/>
  <c r="O4982" i="99"/>
  <c r="D4982" i="99" s="1"/>
  <c r="O5002" i="99"/>
  <c r="D5002" i="99" s="1"/>
  <c r="AE4308" i="99"/>
  <c r="AD4307" i="99"/>
  <c r="Y4125" i="99"/>
  <c r="X4124" i="99"/>
  <c r="AG4377" i="99"/>
  <c r="AF4376" i="99"/>
  <c r="Z4153" i="99"/>
  <c r="Y4152" i="99"/>
  <c r="AL4567" i="99"/>
  <c r="AK4566" i="99"/>
  <c r="AN4650" i="99"/>
  <c r="AM4649" i="99"/>
  <c r="L3937" i="99"/>
  <c r="L3945" i="99" s="1"/>
  <c r="D3945" i="99" s="1"/>
  <c r="K3936" i="99"/>
  <c r="T4071" i="99"/>
  <c r="U4072" i="99"/>
  <c r="D3539" i="132" l="1"/>
  <c r="G3540" i="132"/>
  <c r="D3906" i="132"/>
  <c r="G3907" i="132"/>
  <c r="C3975" i="132"/>
  <c r="AG5770" i="99"/>
  <c r="AH5771" i="99"/>
  <c r="K4990" i="99"/>
  <c r="L4991" i="99"/>
  <c r="L4999" i="99" s="1"/>
  <c r="D4999" i="99" s="1"/>
  <c r="W5132" i="99"/>
  <c r="V5131" i="99"/>
  <c r="AB5215" i="99"/>
  <c r="AC5216" i="99"/>
  <c r="AD5245" i="99"/>
  <c r="T5105" i="99"/>
  <c r="U5106" i="99"/>
  <c r="H4952" i="99"/>
  <c r="H4956" i="99" s="1"/>
  <c r="D4956" i="99" s="1"/>
  <c r="G4951" i="99"/>
  <c r="J4971" i="99"/>
  <c r="J4977" i="99" s="1"/>
  <c r="D4977" i="99" s="1"/>
  <c r="I4970" i="99"/>
  <c r="P5056" i="99"/>
  <c r="Q5057" i="99"/>
  <c r="O5033" i="99"/>
  <c r="P5034" i="99"/>
  <c r="P5046" i="99" s="1"/>
  <c r="D5046" i="99" s="1"/>
  <c r="N5012" i="99"/>
  <c r="N5022" i="99" s="1"/>
  <c r="D5022" i="99" s="1"/>
  <c r="M5011" i="99"/>
  <c r="Z5186" i="99"/>
  <c r="AA5187" i="99"/>
  <c r="Y5159" i="99"/>
  <c r="X5158" i="99"/>
  <c r="N3755" i="99"/>
  <c r="N3754" i="99"/>
  <c r="M3746" i="99"/>
  <c r="P4946" i="99"/>
  <c r="D4946" i="99" s="1"/>
  <c r="D4947" i="99" s="1"/>
  <c r="Q4947" i="99" s="1"/>
  <c r="C4931" i="99" s="1"/>
  <c r="O3753" i="99" s="1"/>
  <c r="P4964" i="99"/>
  <c r="D4964" i="99" s="1"/>
  <c r="P4983" i="99"/>
  <c r="D4983" i="99" s="1"/>
  <c r="P5003" i="99"/>
  <c r="D5003" i="99" s="1"/>
  <c r="P5024" i="99"/>
  <c r="D5024" i="99" s="1"/>
  <c r="P5093" i="99"/>
  <c r="D5093" i="99" s="1"/>
  <c r="M3739" i="99"/>
  <c r="L3731" i="99"/>
  <c r="M3740" i="99"/>
  <c r="O3894" i="99"/>
  <c r="D3894" i="99" s="1"/>
  <c r="D3895" i="99" s="1"/>
  <c r="P3895" i="99" s="1"/>
  <c r="C3880" i="99" s="1"/>
  <c r="N3738" i="99" s="1"/>
  <c r="O3911" i="99"/>
  <c r="D3911" i="99" s="1"/>
  <c r="O3929" i="99"/>
  <c r="D3929" i="99" s="1"/>
  <c r="O3948" i="99"/>
  <c r="D3948" i="99" s="1"/>
  <c r="O4058" i="99"/>
  <c r="D4058" i="99" s="1"/>
  <c r="O3968" i="99"/>
  <c r="D3968" i="99" s="1"/>
  <c r="P3733" i="99"/>
  <c r="O3748" i="99"/>
  <c r="O3747" i="99" s="1"/>
  <c r="O3732" i="99"/>
  <c r="O3978" i="99"/>
  <c r="O3989" i="99" s="1"/>
  <c r="D3989" i="99" s="1"/>
  <c r="N3977" i="99"/>
  <c r="AK4607" i="99"/>
  <c r="AL4608" i="99"/>
  <c r="K3937" i="99"/>
  <c r="K3944" i="99" s="1"/>
  <c r="D3944" i="99" s="1"/>
  <c r="J3936" i="99"/>
  <c r="AK4567" i="99"/>
  <c r="AJ4566" i="99"/>
  <c r="X4125" i="99"/>
  <c r="W4124" i="99"/>
  <c r="AJ4527" i="99"/>
  <c r="AI4526" i="99"/>
  <c r="F3899" i="99"/>
  <c r="G3900" i="99"/>
  <c r="G3903" i="99" s="1"/>
  <c r="D3903" i="99" s="1"/>
  <c r="AF4412" i="99"/>
  <c r="AG4413" i="99"/>
  <c r="AA4212" i="99"/>
  <c r="Z4211" i="99"/>
  <c r="P3999" i="99"/>
  <c r="Q4000" i="99"/>
  <c r="Z4182" i="99"/>
  <c r="Y4181" i="99"/>
  <c r="AB4243" i="99"/>
  <c r="AA4242" i="99"/>
  <c r="AB4274" i="99"/>
  <c r="AC4275" i="99"/>
  <c r="AL4649" i="99"/>
  <c r="AM4650" i="99"/>
  <c r="AE4342" i="99"/>
  <c r="AD4341" i="99"/>
  <c r="L5081" i="99"/>
  <c r="L5089" i="99" s="1"/>
  <c r="D5089" i="99" s="1"/>
  <c r="K5080" i="99"/>
  <c r="Q4022" i="99"/>
  <c r="R4023" i="99"/>
  <c r="B82" i="99"/>
  <c r="Y4153" i="99"/>
  <c r="X4152" i="99"/>
  <c r="AG4449" i="99"/>
  <c r="AH4450" i="99"/>
  <c r="AN4693" i="99"/>
  <c r="AM4692" i="99"/>
  <c r="U4097" i="99"/>
  <c r="V4098" i="99"/>
  <c r="M3957" i="99"/>
  <c r="M3966" i="99" s="1"/>
  <c r="D3966" i="99" s="1"/>
  <c r="L3956" i="99"/>
  <c r="S4071" i="99"/>
  <c r="T4072" i="99"/>
  <c r="L4047" i="99"/>
  <c r="L4055" i="99" s="1"/>
  <c r="D4055" i="99" s="1"/>
  <c r="K4046" i="99"/>
  <c r="H3917" i="99"/>
  <c r="I3918" i="99"/>
  <c r="I3923" i="99" s="1"/>
  <c r="D3923" i="99" s="1"/>
  <c r="AD4308" i="99"/>
  <c r="AC4307" i="99"/>
  <c r="AF4377" i="99"/>
  <c r="AE4376" i="99"/>
  <c r="AN4736" i="99"/>
  <c r="AO4737" i="99"/>
  <c r="AH4487" i="99"/>
  <c r="AI4488" i="99"/>
  <c r="G3539" i="132" l="1"/>
  <c r="D3538" i="132"/>
  <c r="D3905" i="132"/>
  <c r="G3906" i="132"/>
  <c r="C3976" i="132"/>
  <c r="AG5771" i="99"/>
  <c r="AF5770" i="99"/>
  <c r="X5159" i="99"/>
  <c r="W5158" i="99"/>
  <c r="AD5246" i="99"/>
  <c r="AC5245" i="99"/>
  <c r="P5057" i="99"/>
  <c r="P5069" i="99" s="1"/>
  <c r="D5069" i="99" s="1"/>
  <c r="O5056" i="99"/>
  <c r="AE5276" i="99"/>
  <c r="I4971" i="99"/>
  <c r="I4976" i="99" s="1"/>
  <c r="D4976" i="99" s="1"/>
  <c r="H4970" i="99"/>
  <c r="Z5187" i="99"/>
  <c r="Y5186" i="99"/>
  <c r="AB5216" i="99"/>
  <c r="AA5215" i="99"/>
  <c r="M5012" i="99"/>
  <c r="M5021" i="99" s="1"/>
  <c r="D5021" i="99" s="1"/>
  <c r="L5011" i="99"/>
  <c r="F4951" i="99"/>
  <c r="G4952" i="99"/>
  <c r="G4955" i="99" s="1"/>
  <c r="D4955" i="99" s="1"/>
  <c r="U5131" i="99"/>
  <c r="V5132" i="99"/>
  <c r="O5034" i="99"/>
  <c r="O5045" i="99" s="1"/>
  <c r="D5045" i="99" s="1"/>
  <c r="N5033" i="99"/>
  <c r="S5105" i="99"/>
  <c r="T5106" i="99"/>
  <c r="K4991" i="99"/>
  <c r="K4998" i="99" s="1"/>
  <c r="D4998" i="99" s="1"/>
  <c r="J4990" i="99"/>
  <c r="AG4487" i="99"/>
  <c r="AH4488" i="99"/>
  <c r="J4046" i="99"/>
  <c r="K4047" i="99"/>
  <c r="K4054" i="99" s="1"/>
  <c r="D4054" i="99" s="1"/>
  <c r="B83" i="99"/>
  <c r="W4125" i="99"/>
  <c r="V4124" i="99"/>
  <c r="AB4307" i="99"/>
  <c r="AC4308" i="99"/>
  <c r="AC4341" i="99"/>
  <c r="AD4342" i="99"/>
  <c r="AA4243" i="99"/>
  <c r="Z4242" i="99"/>
  <c r="AE4377" i="99"/>
  <c r="AD4376" i="99"/>
  <c r="R4071" i="99"/>
  <c r="S4072" i="99"/>
  <c r="T4097" i="99"/>
  <c r="U4098" i="99"/>
  <c r="N3739" i="99"/>
  <c r="M3731" i="99"/>
  <c r="N3740" i="99"/>
  <c r="P3912" i="99"/>
  <c r="D3912" i="99" s="1"/>
  <c r="P3930" i="99"/>
  <c r="D3930" i="99" s="1"/>
  <c r="P3949" i="99"/>
  <c r="D3949" i="99" s="1"/>
  <c r="P4059" i="99"/>
  <c r="D4059" i="99" s="1"/>
  <c r="P3969" i="99"/>
  <c r="D3969" i="99" s="1"/>
  <c r="X4153" i="99"/>
  <c r="W4152" i="99"/>
  <c r="AL4650" i="99"/>
  <c r="AK4649" i="99"/>
  <c r="AI4566" i="99"/>
  <c r="AJ4567" i="99"/>
  <c r="AN4737" i="99"/>
  <c r="AM4736" i="99"/>
  <c r="L3957" i="99"/>
  <c r="L3965" i="99" s="1"/>
  <c r="D3965" i="99" s="1"/>
  <c r="K3956" i="99"/>
  <c r="Q4023" i="99"/>
  <c r="P4022" i="99"/>
  <c r="AF4413" i="99"/>
  <c r="AE4412" i="99"/>
  <c r="G3917" i="99"/>
  <c r="H3918" i="99"/>
  <c r="H3922" i="99" s="1"/>
  <c r="D3922" i="99" s="1"/>
  <c r="K5081" i="99"/>
  <c r="K5088" i="99" s="1"/>
  <c r="D5088" i="99" s="1"/>
  <c r="J5080" i="99"/>
  <c r="J3937" i="99"/>
  <c r="J3943" i="99" s="1"/>
  <c r="D3943" i="99" s="1"/>
  <c r="I3936" i="99"/>
  <c r="AK4608" i="99"/>
  <c r="AJ4607" i="99"/>
  <c r="Q3733" i="99"/>
  <c r="P3748" i="99"/>
  <c r="P3747" i="99" s="1"/>
  <c r="P3732" i="99"/>
  <c r="AA4274" i="99"/>
  <c r="AB4275" i="99"/>
  <c r="O3999" i="99"/>
  <c r="P4000" i="99"/>
  <c r="P4012" i="99" s="1"/>
  <c r="D4012" i="99" s="1"/>
  <c r="E3899" i="99"/>
  <c r="E3900" i="99" s="1"/>
  <c r="E3901" i="99" s="1"/>
  <c r="D3901" i="99" s="1"/>
  <c r="F3900" i="99"/>
  <c r="F3902" i="99" s="1"/>
  <c r="D3902" i="99" s="1"/>
  <c r="N3978" i="99"/>
  <c r="N3988" i="99" s="1"/>
  <c r="D3988" i="99" s="1"/>
  <c r="M3977" i="99"/>
  <c r="P3990" i="99"/>
  <c r="D3990" i="99" s="1"/>
  <c r="AM4693" i="99"/>
  <c r="AL4692" i="99"/>
  <c r="Y4182" i="99"/>
  <c r="X4181" i="99"/>
  <c r="AF4449" i="99"/>
  <c r="AG4450" i="99"/>
  <c r="O3755" i="99"/>
  <c r="O3754" i="99"/>
  <c r="N3746" i="99"/>
  <c r="Q4965" i="99"/>
  <c r="D4965" i="99" s="1"/>
  <c r="Q4984" i="99"/>
  <c r="D4984" i="99" s="1"/>
  <c r="Q5004" i="99"/>
  <c r="D5004" i="99" s="1"/>
  <c r="Q5025" i="99"/>
  <c r="D5025" i="99" s="1"/>
  <c r="Q5047" i="99"/>
  <c r="D5047" i="99" s="1"/>
  <c r="Q5070" i="99"/>
  <c r="D5070" i="99" s="1"/>
  <c r="Q5094" i="99"/>
  <c r="D5094" i="99" s="1"/>
  <c r="Z4212" i="99"/>
  <c r="Y4211" i="99"/>
  <c r="AH4526" i="99"/>
  <c r="AI4527" i="99"/>
  <c r="G3538" i="132" l="1"/>
  <c r="D3537" i="132"/>
  <c r="D3904" i="132"/>
  <c r="G3905" i="132"/>
  <c r="C3977" i="132"/>
  <c r="AE5770" i="99"/>
  <c r="AF5771" i="99"/>
  <c r="S5106" i="99"/>
  <c r="R5105" i="99"/>
  <c r="AF5308" i="99"/>
  <c r="N5034" i="99"/>
  <c r="N5044" i="99" s="1"/>
  <c r="D5044" i="99" s="1"/>
  <c r="M5033" i="99"/>
  <c r="Z5215" i="99"/>
  <c r="AA5216" i="99"/>
  <c r="O5057" i="99"/>
  <c r="O5068" i="99" s="1"/>
  <c r="D5068" i="99" s="1"/>
  <c r="N5056" i="99"/>
  <c r="Y5187" i="99"/>
  <c r="X5186" i="99"/>
  <c r="AC5246" i="99"/>
  <c r="AB5245" i="99"/>
  <c r="U5132" i="99"/>
  <c r="T5131" i="99"/>
  <c r="J4991" i="99"/>
  <c r="J4997" i="99" s="1"/>
  <c r="D4997" i="99" s="1"/>
  <c r="I4990" i="99"/>
  <c r="G4970" i="99"/>
  <c r="H4971" i="99"/>
  <c r="H4975" i="99" s="1"/>
  <c r="D4975" i="99" s="1"/>
  <c r="W5159" i="99"/>
  <c r="V5158" i="99"/>
  <c r="F4952" i="99"/>
  <c r="F4954" i="99" s="1"/>
  <c r="D4954" i="99" s="1"/>
  <c r="E4951" i="99"/>
  <c r="E4952" i="99" s="1"/>
  <c r="E4953" i="99" s="1"/>
  <c r="D4953" i="99" s="1"/>
  <c r="L5012" i="99"/>
  <c r="L5020" i="99" s="1"/>
  <c r="D5020" i="99" s="1"/>
  <c r="K5011" i="99"/>
  <c r="AD5276" i="99"/>
  <c r="AE5277" i="99"/>
  <c r="F3917" i="99"/>
  <c r="G3918" i="99"/>
  <c r="G3921" i="99" s="1"/>
  <c r="D3921" i="99" s="1"/>
  <c r="AH4566" i="99"/>
  <c r="AI4567" i="99"/>
  <c r="X4182" i="99"/>
  <c r="W4181" i="99"/>
  <c r="M3978" i="99"/>
  <c r="M3987" i="99" s="1"/>
  <c r="D3987" i="99" s="1"/>
  <c r="L3977" i="99"/>
  <c r="Z4274" i="99"/>
  <c r="AA4275" i="99"/>
  <c r="AK4650" i="99"/>
  <c r="AJ4649" i="99"/>
  <c r="AA4307" i="99"/>
  <c r="AB4308" i="99"/>
  <c r="AJ4608" i="99"/>
  <c r="AI4607" i="99"/>
  <c r="P4023" i="99"/>
  <c r="P4035" i="99" s="1"/>
  <c r="D4035" i="99" s="1"/>
  <c r="O4022" i="99"/>
  <c r="AD4377" i="99"/>
  <c r="AC4376" i="99"/>
  <c r="V4125" i="99"/>
  <c r="U4124" i="99"/>
  <c r="I5080" i="99"/>
  <c r="J5081" i="99"/>
  <c r="J5087" i="99" s="1"/>
  <c r="D5087" i="99" s="1"/>
  <c r="D3913" i="99"/>
  <c r="Q3913" i="99" s="1"/>
  <c r="C3897" i="99" s="1"/>
  <c r="O3738" i="99" s="1"/>
  <c r="Q4036" i="99" s="1"/>
  <c r="D4036" i="99" s="1"/>
  <c r="I3937" i="99"/>
  <c r="I3942" i="99" s="1"/>
  <c r="D3942" i="99" s="1"/>
  <c r="H3936" i="99"/>
  <c r="Y4242" i="99"/>
  <c r="Z4243" i="99"/>
  <c r="B84" i="99"/>
  <c r="AD4412" i="99"/>
  <c r="AE4413" i="99"/>
  <c r="AM4737" i="99"/>
  <c r="AL4736" i="99"/>
  <c r="S4097" i="99"/>
  <c r="T4098" i="99"/>
  <c r="J4047" i="99"/>
  <c r="J4053" i="99" s="1"/>
  <c r="D4053" i="99" s="1"/>
  <c r="I4046" i="99"/>
  <c r="AL4693" i="99"/>
  <c r="AK4692" i="99"/>
  <c r="AH4527" i="99"/>
  <c r="AG4526" i="99"/>
  <c r="O4000" i="99"/>
  <c r="O4011" i="99" s="1"/>
  <c r="D4011" i="99" s="1"/>
  <c r="N3999" i="99"/>
  <c r="AB4341" i="99"/>
  <c r="AC4342" i="99"/>
  <c r="V4152" i="99"/>
  <c r="W4153" i="99"/>
  <c r="Y4212" i="99"/>
  <c r="X4211" i="99"/>
  <c r="AF4450" i="99"/>
  <c r="AE4449" i="99"/>
  <c r="R3733" i="99"/>
  <c r="Q3748" i="99"/>
  <c r="Q3747" i="99" s="1"/>
  <c r="Q3732" i="99"/>
  <c r="K3957" i="99"/>
  <c r="K3964" i="99" s="1"/>
  <c r="D3964" i="99" s="1"/>
  <c r="J3956" i="99"/>
  <c r="Q4071" i="99"/>
  <c r="R4072" i="99"/>
  <c r="AG4488" i="99"/>
  <c r="AF4487" i="99"/>
  <c r="G3537" i="132" l="1"/>
  <c r="D3536" i="132"/>
  <c r="D3903" i="132"/>
  <c r="G3904" i="132"/>
  <c r="C3978" i="132"/>
  <c r="AD5770" i="99"/>
  <c r="AE5771" i="99"/>
  <c r="D4966" i="99"/>
  <c r="R4966" i="99" s="1"/>
  <c r="C4949" i="99" s="1"/>
  <c r="P3753" i="99" s="1"/>
  <c r="R5005" i="99" s="1"/>
  <c r="D5005" i="99" s="1"/>
  <c r="S5131" i="99"/>
  <c r="T5132" i="99"/>
  <c r="U5158" i="99"/>
  <c r="V5159" i="99"/>
  <c r="Y5215" i="99"/>
  <c r="Z5216" i="99"/>
  <c r="AA5245" i="99"/>
  <c r="AB5246" i="99"/>
  <c r="M5034" i="99"/>
  <c r="M5043" i="99" s="1"/>
  <c r="D5043" i="99" s="1"/>
  <c r="L5033" i="99"/>
  <c r="AD5277" i="99"/>
  <c r="AC5276" i="99"/>
  <c r="G4971" i="99"/>
  <c r="G4974" i="99" s="1"/>
  <c r="D4974" i="99" s="1"/>
  <c r="F4970" i="99"/>
  <c r="X5187" i="99"/>
  <c r="W5186" i="99"/>
  <c r="AF5309" i="99"/>
  <c r="AE5308" i="99"/>
  <c r="K5012" i="99"/>
  <c r="K5019" i="99" s="1"/>
  <c r="D5019" i="99" s="1"/>
  <c r="J5011" i="99"/>
  <c r="I4991" i="99"/>
  <c r="I4996" i="99" s="1"/>
  <c r="D4996" i="99" s="1"/>
  <c r="H4990" i="99"/>
  <c r="AG5341" i="99"/>
  <c r="N5057" i="99"/>
  <c r="N5067" i="99" s="1"/>
  <c r="D5067" i="99" s="1"/>
  <c r="M5056" i="99"/>
  <c r="Q5105" i="99"/>
  <c r="R5106" i="99"/>
  <c r="W4182" i="99"/>
  <c r="V4181" i="99"/>
  <c r="AD4449" i="99"/>
  <c r="AE4450" i="99"/>
  <c r="U4125" i="99"/>
  <c r="T4124" i="99"/>
  <c r="O4023" i="99"/>
  <c r="O4034" i="99" s="1"/>
  <c r="D4034" i="99" s="1"/>
  <c r="N4022" i="99"/>
  <c r="H3937" i="99"/>
  <c r="H3941" i="99" s="1"/>
  <c r="D3941" i="99" s="1"/>
  <c r="G3936" i="99"/>
  <c r="AH4567" i="99"/>
  <c r="AG4566" i="99"/>
  <c r="AJ4692" i="99"/>
  <c r="AK4693" i="99"/>
  <c r="N4000" i="99"/>
  <c r="N4010" i="99" s="1"/>
  <c r="D4010" i="99" s="1"/>
  <c r="M3999" i="99"/>
  <c r="AL4737" i="99"/>
  <c r="AK4736" i="99"/>
  <c r="O3739" i="99"/>
  <c r="N3731" i="99"/>
  <c r="O3740" i="99"/>
  <c r="Q3931" i="99"/>
  <c r="D3931" i="99" s="1"/>
  <c r="Q3950" i="99"/>
  <c r="D3950" i="99" s="1"/>
  <c r="Q4060" i="99"/>
  <c r="D4060" i="99" s="1"/>
  <c r="Q3970" i="99"/>
  <c r="D3970" i="99" s="1"/>
  <c r="Q3991" i="99"/>
  <c r="D3991" i="99" s="1"/>
  <c r="Q4013" i="99"/>
  <c r="D4013" i="99" s="1"/>
  <c r="AB4376" i="99"/>
  <c r="AC4377" i="99"/>
  <c r="AH4607" i="99"/>
  <c r="AI4608" i="99"/>
  <c r="E3917" i="99"/>
  <c r="E3918" i="99" s="1"/>
  <c r="E3919" i="99" s="1"/>
  <c r="D3919" i="99" s="1"/>
  <c r="F3918" i="99"/>
  <c r="F3920" i="99" s="1"/>
  <c r="D3920" i="99" s="1"/>
  <c r="I4047" i="99"/>
  <c r="I4052" i="99" s="1"/>
  <c r="D4052" i="99" s="1"/>
  <c r="H4046" i="99"/>
  <c r="B85" i="99"/>
  <c r="Z4307" i="99"/>
  <c r="AA4308" i="99"/>
  <c r="Z4275" i="99"/>
  <c r="Y4274" i="99"/>
  <c r="P4071" i="99"/>
  <c r="Q4072" i="99"/>
  <c r="Q4085" i="99" s="1"/>
  <c r="D4085" i="99" s="1"/>
  <c r="R3748" i="99"/>
  <c r="R3747" i="99" s="1"/>
  <c r="S3733" i="99"/>
  <c r="R3732" i="99"/>
  <c r="V4153" i="99"/>
  <c r="U4152" i="99"/>
  <c r="AB4342" i="99"/>
  <c r="AA4341" i="99"/>
  <c r="AI4649" i="99"/>
  <c r="AJ4650" i="99"/>
  <c r="L3978" i="99"/>
  <c r="L3986" i="99" s="1"/>
  <c r="D3986" i="99" s="1"/>
  <c r="K3977" i="99"/>
  <c r="X4212" i="99"/>
  <c r="W4211" i="99"/>
  <c r="R4097" i="99"/>
  <c r="S4098" i="99"/>
  <c r="H5080" i="99"/>
  <c r="I5081" i="99"/>
  <c r="I5086" i="99" s="1"/>
  <c r="D5086" i="99" s="1"/>
  <c r="AF4488" i="99"/>
  <c r="AE4487" i="99"/>
  <c r="I3956" i="99"/>
  <c r="J3957" i="99"/>
  <c r="J3963" i="99" s="1"/>
  <c r="D3963" i="99" s="1"/>
  <c r="AG4527" i="99"/>
  <c r="AF4526" i="99"/>
  <c r="AC4412" i="99"/>
  <c r="AD4413" i="99"/>
  <c r="X4242" i="99"/>
  <c r="Y4243" i="99"/>
  <c r="G3536" i="132" l="1"/>
  <c r="D3535" i="132"/>
  <c r="D3902" i="132"/>
  <c r="G3903" i="132"/>
  <c r="C3979" i="132"/>
  <c r="AD5771" i="99"/>
  <c r="AC5770" i="99"/>
  <c r="O3746" i="99"/>
  <c r="P3754" i="99"/>
  <c r="R5095" i="99"/>
  <c r="D5095" i="99" s="1"/>
  <c r="P3755" i="99"/>
  <c r="R5120" i="99"/>
  <c r="D5120" i="99" s="1"/>
  <c r="R5071" i="99"/>
  <c r="D5071" i="99" s="1"/>
  <c r="R5048" i="99"/>
  <c r="D5048" i="99" s="1"/>
  <c r="R5026" i="99"/>
  <c r="D5026" i="99" s="1"/>
  <c r="R4985" i="99"/>
  <c r="D4985" i="99" s="1"/>
  <c r="AH5375" i="99"/>
  <c r="AA5246" i="99"/>
  <c r="Z5245" i="99"/>
  <c r="G4990" i="99"/>
  <c r="H4991" i="99"/>
  <c r="H4995" i="99" s="1"/>
  <c r="D4995" i="99" s="1"/>
  <c r="F4971" i="99"/>
  <c r="F4973" i="99" s="1"/>
  <c r="D4973" i="99" s="1"/>
  <c r="E4970" i="99"/>
  <c r="E4971" i="99" s="1"/>
  <c r="E4972" i="99" s="1"/>
  <c r="D4972" i="99" s="1"/>
  <c r="Y5216" i="99"/>
  <c r="X5215" i="99"/>
  <c r="I5011" i="99"/>
  <c r="J5012" i="99"/>
  <c r="J5018" i="99" s="1"/>
  <c r="D5018" i="99" s="1"/>
  <c r="AC5277" i="99"/>
  <c r="AB5276" i="99"/>
  <c r="P5105" i="99"/>
  <c r="Q5106" i="99"/>
  <c r="Q5119" i="99" s="1"/>
  <c r="D5119" i="99" s="1"/>
  <c r="U5159" i="99"/>
  <c r="T5158" i="99"/>
  <c r="L5056" i="99"/>
  <c r="M5057" i="99"/>
  <c r="M5066" i="99" s="1"/>
  <c r="D5066" i="99" s="1"/>
  <c r="AE5309" i="99"/>
  <c r="AD5308" i="99"/>
  <c r="K5033" i="99"/>
  <c r="L5034" i="99"/>
  <c r="L5042" i="99" s="1"/>
  <c r="D5042" i="99" s="1"/>
  <c r="S5132" i="99"/>
  <c r="R5131" i="99"/>
  <c r="AG5342" i="99"/>
  <c r="AF5341" i="99"/>
  <c r="W5187" i="99"/>
  <c r="V5186" i="99"/>
  <c r="B86" i="99"/>
  <c r="U4181" i="99"/>
  <c r="V4182" i="99"/>
  <c r="D3932" i="99"/>
  <c r="R3932" i="99" s="1"/>
  <c r="C3915" i="99" s="1"/>
  <c r="P3738" i="99" s="1"/>
  <c r="AB4377" i="99"/>
  <c r="AA4376" i="99"/>
  <c r="G3937" i="99"/>
  <c r="G3940" i="99" s="1"/>
  <c r="D3940" i="99" s="1"/>
  <c r="F3936" i="99"/>
  <c r="AF4527" i="99"/>
  <c r="AE4526" i="99"/>
  <c r="I3957" i="99"/>
  <c r="I3962" i="99" s="1"/>
  <c r="D3962" i="99" s="1"/>
  <c r="H3956" i="99"/>
  <c r="V4211" i="99"/>
  <c r="W4212" i="99"/>
  <c r="U4153" i="99"/>
  <c r="T4152" i="99"/>
  <c r="W4242" i="99"/>
  <c r="X4243" i="99"/>
  <c r="AE4488" i="99"/>
  <c r="AD4487" i="99"/>
  <c r="AC4413" i="99"/>
  <c r="AB4412" i="99"/>
  <c r="T3733" i="99"/>
  <c r="S3748" i="99"/>
  <c r="S3747" i="99" s="1"/>
  <c r="S3732" i="99"/>
  <c r="Z4308" i="99"/>
  <c r="Y4307" i="99"/>
  <c r="H4047" i="99"/>
  <c r="H4051" i="99" s="1"/>
  <c r="D4051" i="99" s="1"/>
  <c r="G4046" i="99"/>
  <c r="G5080" i="99"/>
  <c r="H5081" i="99"/>
  <c r="H5085" i="99" s="1"/>
  <c r="D5085" i="99" s="1"/>
  <c r="K3978" i="99"/>
  <c r="K3985" i="99" s="1"/>
  <c r="D3985" i="99" s="1"/>
  <c r="J3977" i="99"/>
  <c r="AK4737" i="99"/>
  <c r="AJ4736" i="99"/>
  <c r="Z4341" i="99"/>
  <c r="AA4342" i="99"/>
  <c r="T4125" i="99"/>
  <c r="S4124" i="99"/>
  <c r="AD4450" i="99"/>
  <c r="AC4449" i="99"/>
  <c r="N4023" i="99"/>
  <c r="N4033" i="99" s="1"/>
  <c r="D4033" i="99" s="1"/>
  <c r="M4022" i="99"/>
  <c r="P4072" i="99"/>
  <c r="P4084" i="99" s="1"/>
  <c r="D4084" i="99" s="1"/>
  <c r="O4071" i="99"/>
  <c r="AI4692" i="99"/>
  <c r="AJ4693" i="99"/>
  <c r="Q4097" i="99"/>
  <c r="R4098" i="99"/>
  <c r="AH4649" i="99"/>
  <c r="AI4650" i="99"/>
  <c r="M4000" i="99"/>
  <c r="M4009" i="99" s="1"/>
  <c r="D4009" i="99" s="1"/>
  <c r="L3999" i="99"/>
  <c r="Y4275" i="99"/>
  <c r="X4274" i="99"/>
  <c r="AG4607" i="99"/>
  <c r="AH4608" i="99"/>
  <c r="AF4566" i="99"/>
  <c r="AG4567" i="99"/>
  <c r="G3535" i="132" l="1"/>
  <c r="D3534" i="132"/>
  <c r="D3901" i="132"/>
  <c r="G3902" i="132"/>
  <c r="C3980" i="132"/>
  <c r="AC5771" i="99"/>
  <c r="AB5770" i="99"/>
  <c r="D4986" i="99"/>
  <c r="S4986" i="99" s="1"/>
  <c r="C4968" i="99" s="1"/>
  <c r="Q3753" i="99" s="1"/>
  <c r="S5027" i="99" s="1"/>
  <c r="D5027" i="99" s="1"/>
  <c r="K5034" i="99"/>
  <c r="K5041" i="99" s="1"/>
  <c r="D5041" i="99" s="1"/>
  <c r="J5033" i="99"/>
  <c r="O5105" i="99"/>
  <c r="P5106" i="99"/>
  <c r="P5118" i="99" s="1"/>
  <c r="D5118" i="99" s="1"/>
  <c r="U5186" i="99"/>
  <c r="V5187" i="99"/>
  <c r="AC5308" i="99"/>
  <c r="AD5309" i="99"/>
  <c r="AA5276" i="99"/>
  <c r="AB5277" i="99"/>
  <c r="F4990" i="99"/>
  <c r="G4991" i="99"/>
  <c r="G4994" i="99" s="1"/>
  <c r="D4994" i="99" s="1"/>
  <c r="AF5342" i="99"/>
  <c r="AE5341" i="99"/>
  <c r="Z5246" i="99"/>
  <c r="Y5245" i="99"/>
  <c r="K5056" i="99"/>
  <c r="L5057" i="99"/>
  <c r="L5065" i="99" s="1"/>
  <c r="D5065" i="99" s="1"/>
  <c r="I5012" i="99"/>
  <c r="I5017" i="99" s="1"/>
  <c r="D5017" i="99" s="1"/>
  <c r="H5011" i="99"/>
  <c r="Q5131" i="99"/>
  <c r="R5132" i="99"/>
  <c r="R5146" i="99" s="1"/>
  <c r="D5146" i="99" s="1"/>
  <c r="T5159" i="99"/>
  <c r="S5158" i="99"/>
  <c r="W5215" i="99"/>
  <c r="X5216" i="99"/>
  <c r="AH5376" i="99"/>
  <c r="AG5375" i="99"/>
  <c r="AI5410" i="99"/>
  <c r="R4112" i="99"/>
  <c r="D4112" i="99" s="1"/>
  <c r="L4000" i="99"/>
  <c r="L4008" i="99" s="1"/>
  <c r="D4008" i="99" s="1"/>
  <c r="K3999" i="99"/>
  <c r="AI4693" i="99"/>
  <c r="AH4692" i="99"/>
  <c r="X4307" i="99"/>
  <c r="Y4308" i="99"/>
  <c r="O4072" i="99"/>
  <c r="O4083" i="99" s="1"/>
  <c r="D4083" i="99" s="1"/>
  <c r="N4071" i="99"/>
  <c r="G5081" i="99"/>
  <c r="G5084" i="99" s="1"/>
  <c r="D5084" i="99" s="1"/>
  <c r="F5080" i="99"/>
  <c r="T4153" i="99"/>
  <c r="S4152" i="99"/>
  <c r="AE4527" i="99"/>
  <c r="AD4526" i="99"/>
  <c r="J3978" i="99"/>
  <c r="J3984" i="99" s="1"/>
  <c r="D3984" i="99" s="1"/>
  <c r="I3977" i="99"/>
  <c r="H3957" i="99"/>
  <c r="H3961" i="99" s="1"/>
  <c r="D3961" i="99" s="1"/>
  <c r="G3956" i="99"/>
  <c r="T4181" i="99"/>
  <c r="U4182" i="99"/>
  <c r="V4242" i="99"/>
  <c r="W4243" i="99"/>
  <c r="AC4450" i="99"/>
  <c r="AB4449" i="99"/>
  <c r="Z4342" i="99"/>
  <c r="Y4341" i="99"/>
  <c r="B87" i="99"/>
  <c r="AH4650" i="99"/>
  <c r="AG4649" i="99"/>
  <c r="L4022" i="99"/>
  <c r="M4023" i="99"/>
  <c r="M4032" i="99" s="1"/>
  <c r="D4032" i="99" s="1"/>
  <c r="U3733" i="99"/>
  <c r="T3748" i="99"/>
  <c r="T3747" i="99" s="1"/>
  <c r="T3732" i="99"/>
  <c r="AA4377" i="99"/>
  <c r="Z4376" i="99"/>
  <c r="AF4567" i="99"/>
  <c r="AE4566" i="99"/>
  <c r="AF4607" i="99"/>
  <c r="AG4608" i="99"/>
  <c r="AI4736" i="99"/>
  <c r="AJ4737" i="99"/>
  <c r="AB4413" i="99"/>
  <c r="AA4412" i="99"/>
  <c r="AD4488" i="99"/>
  <c r="AC4487" i="99"/>
  <c r="X4275" i="99"/>
  <c r="W4274" i="99"/>
  <c r="P4097" i="99"/>
  <c r="Q4098" i="99"/>
  <c r="Q4111" i="99" s="1"/>
  <c r="D4111" i="99" s="1"/>
  <c r="S4125" i="99"/>
  <c r="R4124" i="99"/>
  <c r="G4047" i="99"/>
  <c r="G4050" i="99" s="1"/>
  <c r="D4050" i="99" s="1"/>
  <c r="F4046" i="99"/>
  <c r="U4211" i="99"/>
  <c r="V4212" i="99"/>
  <c r="F3937" i="99"/>
  <c r="F3939" i="99" s="1"/>
  <c r="D3939" i="99" s="1"/>
  <c r="E3936" i="99"/>
  <c r="E3937" i="99" s="1"/>
  <c r="E3938" i="99" s="1"/>
  <c r="D3938" i="99" s="1"/>
  <c r="P3739" i="99"/>
  <c r="O3731" i="99"/>
  <c r="P3740" i="99"/>
  <c r="R3951" i="99"/>
  <c r="D3951" i="99" s="1"/>
  <c r="R4061" i="99"/>
  <c r="D4061" i="99" s="1"/>
  <c r="R3971" i="99"/>
  <c r="D3971" i="99" s="1"/>
  <c r="R3992" i="99"/>
  <c r="D3992" i="99" s="1"/>
  <c r="R4014" i="99"/>
  <c r="D4014" i="99" s="1"/>
  <c r="R4037" i="99"/>
  <c r="D4037" i="99" s="1"/>
  <c r="R4086" i="99"/>
  <c r="D4086" i="99" s="1"/>
  <c r="G3534" i="132" l="1"/>
  <c r="D3533" i="132"/>
  <c r="D3900" i="132"/>
  <c r="G3901" i="132"/>
  <c r="C3981" i="132"/>
  <c r="AB5771" i="99"/>
  <c r="AA5770" i="99"/>
  <c r="P3746" i="99"/>
  <c r="Q3754" i="99"/>
  <c r="S5147" i="99"/>
  <c r="D5147" i="99" s="1"/>
  <c r="S5121" i="99"/>
  <c r="D5121" i="99" s="1"/>
  <c r="Q3755" i="99"/>
  <c r="S5072" i="99"/>
  <c r="D5072" i="99" s="1"/>
  <c r="S5049" i="99"/>
  <c r="D5049" i="99" s="1"/>
  <c r="S5096" i="99"/>
  <c r="D5096" i="99" s="1"/>
  <c r="S5006" i="99"/>
  <c r="D5006" i="99" s="1"/>
  <c r="AI5411" i="99"/>
  <c r="AH5410" i="99"/>
  <c r="AB5308" i="99"/>
  <c r="AC5309" i="99"/>
  <c r="AJ5446" i="99"/>
  <c r="AD5341" i="99"/>
  <c r="AE5342" i="99"/>
  <c r="P5131" i="99"/>
  <c r="Q5132" i="99"/>
  <c r="Q5145" i="99" s="1"/>
  <c r="D5145" i="99" s="1"/>
  <c r="U5187" i="99"/>
  <c r="T5186" i="99"/>
  <c r="AF5375" i="99"/>
  <c r="AG5376" i="99"/>
  <c r="G5011" i="99"/>
  <c r="H5012" i="99"/>
  <c r="H5016" i="99" s="1"/>
  <c r="D5016" i="99" s="1"/>
  <c r="F4991" i="99"/>
  <c r="F4993" i="99" s="1"/>
  <c r="D4993" i="99" s="1"/>
  <c r="E4990" i="99"/>
  <c r="E4991" i="99" s="1"/>
  <c r="E4992" i="99" s="1"/>
  <c r="D4992" i="99" s="1"/>
  <c r="N5105" i="99"/>
  <c r="O5106" i="99"/>
  <c r="O5117" i="99" s="1"/>
  <c r="D5117" i="99" s="1"/>
  <c r="I5033" i="99"/>
  <c r="J5034" i="99"/>
  <c r="J5040" i="99" s="1"/>
  <c r="D5040" i="99" s="1"/>
  <c r="W5216" i="99"/>
  <c r="V5215" i="99"/>
  <c r="J5056" i="99"/>
  <c r="K5057" i="99"/>
  <c r="K5064" i="99" s="1"/>
  <c r="D5064" i="99" s="1"/>
  <c r="AA5277" i="99"/>
  <c r="Z5276" i="99"/>
  <c r="S5159" i="99"/>
  <c r="S5174" i="99" s="1"/>
  <c r="D5174" i="99" s="1"/>
  <c r="R5158" i="99"/>
  <c r="Y5246" i="99"/>
  <c r="X5245" i="99"/>
  <c r="R4125" i="99"/>
  <c r="R4139" i="99" s="1"/>
  <c r="D4139" i="99" s="1"/>
  <c r="Q4124" i="99"/>
  <c r="AB4450" i="99"/>
  <c r="AA4449" i="99"/>
  <c r="T4211" i="99"/>
  <c r="U4212" i="99"/>
  <c r="AC4488" i="99"/>
  <c r="AB4487" i="99"/>
  <c r="AD4566" i="99"/>
  <c r="AE4567" i="99"/>
  <c r="H3977" i="99"/>
  <c r="I3978" i="99"/>
  <c r="I3983" i="99" s="1"/>
  <c r="D3983" i="99" s="1"/>
  <c r="B88" i="99"/>
  <c r="S4153" i="99"/>
  <c r="R4152" i="99"/>
  <c r="AI4737" i="99"/>
  <c r="AH4736" i="99"/>
  <c r="K4022" i="99"/>
  <c r="L4023" i="99"/>
  <c r="L4031" i="99" s="1"/>
  <c r="D4031" i="99" s="1"/>
  <c r="AH4693" i="99"/>
  <c r="AG4692" i="99"/>
  <c r="AG4650" i="99"/>
  <c r="AF4649" i="99"/>
  <c r="F4047" i="99"/>
  <c r="F4049" i="99" s="1"/>
  <c r="D4049" i="99" s="1"/>
  <c r="E4046" i="99"/>
  <c r="E4047" i="99" s="1"/>
  <c r="E4048" i="99" s="1"/>
  <c r="D4048" i="99" s="1"/>
  <c r="Z4377" i="99"/>
  <c r="Y4376" i="99"/>
  <c r="V3733" i="99"/>
  <c r="U3748" i="99"/>
  <c r="U3747" i="99" s="1"/>
  <c r="U3732" i="99"/>
  <c r="T4182" i="99"/>
  <c r="S4181" i="99"/>
  <c r="E5080" i="99"/>
  <c r="E5081" i="99" s="1"/>
  <c r="E5082" i="99" s="1"/>
  <c r="D5082" i="99" s="1"/>
  <c r="F5081" i="99"/>
  <c r="F5083" i="99" s="1"/>
  <c r="D5083" i="99" s="1"/>
  <c r="P4098" i="99"/>
  <c r="P4110" i="99" s="1"/>
  <c r="D4110" i="99" s="1"/>
  <c r="O4097" i="99"/>
  <c r="AA4413" i="99"/>
  <c r="Z4412" i="99"/>
  <c r="V4243" i="99"/>
  <c r="U4242" i="99"/>
  <c r="G3957" i="99"/>
  <c r="G3960" i="99" s="1"/>
  <c r="D3960" i="99" s="1"/>
  <c r="F3956" i="99"/>
  <c r="W4307" i="99"/>
  <c r="X4308" i="99"/>
  <c r="K4000" i="99"/>
  <c r="K4007" i="99" s="1"/>
  <c r="D4007" i="99" s="1"/>
  <c r="J3999" i="99"/>
  <c r="D3952" i="99"/>
  <c r="S3952" i="99" s="1"/>
  <c r="C3934" i="99" s="1"/>
  <c r="Q3738" i="99" s="1"/>
  <c r="V4274" i="99"/>
  <c r="W4275" i="99"/>
  <c r="AF4608" i="99"/>
  <c r="AE4607" i="99"/>
  <c r="X4341" i="99"/>
  <c r="Y4342" i="99"/>
  <c r="AC4526" i="99"/>
  <c r="AD4527" i="99"/>
  <c r="M4071" i="99"/>
  <c r="N4072" i="99"/>
  <c r="N4082" i="99" s="1"/>
  <c r="D4082" i="99" s="1"/>
  <c r="G3533" i="132" l="1"/>
  <c r="D3532" i="132"/>
  <c r="D3899" i="132"/>
  <c r="G3900" i="132"/>
  <c r="C3982" i="132"/>
  <c r="AA5771" i="99"/>
  <c r="Z5770" i="99"/>
  <c r="D5007" i="99"/>
  <c r="T5007" i="99" s="1"/>
  <c r="C4988" i="99" s="1"/>
  <c r="R3753" i="99" s="1"/>
  <c r="G5012" i="99"/>
  <c r="G5015" i="99" s="1"/>
  <c r="D5015" i="99" s="1"/>
  <c r="F5011" i="99"/>
  <c r="AC5341" i="99"/>
  <c r="AD5342" i="99"/>
  <c r="Q5158" i="99"/>
  <c r="R5159" i="99"/>
  <c r="R5173" i="99" s="1"/>
  <c r="D5173" i="99" s="1"/>
  <c r="AJ5447" i="99"/>
  <c r="AI5446" i="99"/>
  <c r="I5034" i="99"/>
  <c r="I5039" i="99" s="1"/>
  <c r="D5039" i="99" s="1"/>
  <c r="H5033" i="99"/>
  <c r="AF5376" i="99"/>
  <c r="AE5375" i="99"/>
  <c r="AK5483" i="99"/>
  <c r="Y5276" i="99"/>
  <c r="Z5277" i="99"/>
  <c r="T5187" i="99"/>
  <c r="S5186" i="99"/>
  <c r="N5106" i="99"/>
  <c r="N5116" i="99" s="1"/>
  <c r="D5116" i="99" s="1"/>
  <c r="M5105" i="99"/>
  <c r="AB5309" i="99"/>
  <c r="AA5308" i="99"/>
  <c r="I5056" i="99"/>
  <c r="J5057" i="99"/>
  <c r="J5063" i="99" s="1"/>
  <c r="D5063" i="99" s="1"/>
  <c r="O5131" i="99"/>
  <c r="P5132" i="99"/>
  <c r="P5144" i="99" s="1"/>
  <c r="D5144" i="99" s="1"/>
  <c r="AG5410" i="99"/>
  <c r="AH5411" i="99"/>
  <c r="X5246" i="99"/>
  <c r="W5245" i="99"/>
  <c r="U5215" i="99"/>
  <c r="V5216" i="99"/>
  <c r="AG4693" i="99"/>
  <c r="AF4692" i="99"/>
  <c r="T4212" i="99"/>
  <c r="S4211" i="99"/>
  <c r="Q3739" i="99"/>
  <c r="P3731" i="99"/>
  <c r="Q3740" i="99"/>
  <c r="S4062" i="99"/>
  <c r="D4062" i="99" s="1"/>
  <c r="S3972" i="99"/>
  <c r="D3972" i="99" s="1"/>
  <c r="S3993" i="99"/>
  <c r="D3993" i="99" s="1"/>
  <c r="S4015" i="99"/>
  <c r="D4015" i="99" s="1"/>
  <c r="S4038" i="99"/>
  <c r="D4038" i="99" s="1"/>
  <c r="S4087" i="99"/>
  <c r="D4087" i="99" s="1"/>
  <c r="S4113" i="99"/>
  <c r="D4113" i="99" s="1"/>
  <c r="S4168" i="99"/>
  <c r="D4168" i="99" s="1"/>
  <c r="Q4125" i="99"/>
  <c r="Q4138" i="99" s="1"/>
  <c r="D4138" i="99" s="1"/>
  <c r="P4124" i="99"/>
  <c r="W4341" i="99"/>
  <c r="X4342" i="99"/>
  <c r="I3999" i="99"/>
  <c r="J4000" i="99"/>
  <c r="J4006" i="99" s="1"/>
  <c r="D4006" i="99" s="1"/>
  <c r="N4097" i="99"/>
  <c r="O4098" i="99"/>
  <c r="O4109" i="99" s="1"/>
  <c r="D4109" i="99" s="1"/>
  <c r="B89" i="99"/>
  <c r="AB4526" i="99"/>
  <c r="AC4527" i="99"/>
  <c r="Y4377" i="99"/>
  <c r="X4376" i="99"/>
  <c r="AE4608" i="99"/>
  <c r="AD4607" i="99"/>
  <c r="AD4567" i="99"/>
  <c r="AC4566" i="99"/>
  <c r="U4243" i="99"/>
  <c r="T4242" i="99"/>
  <c r="AH4737" i="99"/>
  <c r="AG4736" i="99"/>
  <c r="Z4413" i="99"/>
  <c r="Y4412" i="99"/>
  <c r="G3977" i="99"/>
  <c r="H3978" i="99"/>
  <c r="H3982" i="99" s="1"/>
  <c r="D3982" i="99" s="1"/>
  <c r="W4308" i="99"/>
  <c r="V4307" i="99"/>
  <c r="AA4487" i="99"/>
  <c r="AB4488" i="99"/>
  <c r="Z4449" i="99"/>
  <c r="AA4450" i="99"/>
  <c r="L4071" i="99"/>
  <c r="M4072" i="99"/>
  <c r="M4081" i="99" s="1"/>
  <c r="D4081" i="99" s="1"/>
  <c r="F3957" i="99"/>
  <c r="F3959" i="99" s="1"/>
  <c r="D3959" i="99" s="1"/>
  <c r="E3956" i="99"/>
  <c r="E3957" i="99" s="1"/>
  <c r="E3958" i="99" s="1"/>
  <c r="D3958" i="99" s="1"/>
  <c r="J4022" i="99"/>
  <c r="K4023" i="99"/>
  <c r="K4030" i="99" s="1"/>
  <c r="D4030" i="99" s="1"/>
  <c r="U4274" i="99"/>
  <c r="V4275" i="99"/>
  <c r="S4182" i="99"/>
  <c r="S4197" i="99" s="1"/>
  <c r="D4197" i="99" s="1"/>
  <c r="R4181" i="99"/>
  <c r="W3733" i="99"/>
  <c r="V3748" i="99"/>
  <c r="V3747" i="99" s="1"/>
  <c r="V3732" i="99"/>
  <c r="AF4650" i="99"/>
  <c r="AE4649" i="99"/>
  <c r="R4153" i="99"/>
  <c r="R4167" i="99" s="1"/>
  <c r="D4167" i="99" s="1"/>
  <c r="Q4152" i="99"/>
  <c r="S4140" i="99"/>
  <c r="D4140" i="99" s="1"/>
  <c r="G3532" i="132" l="1"/>
  <c r="D3531" i="132"/>
  <c r="D3898" i="132"/>
  <c r="G3899" i="132"/>
  <c r="C3983" i="132"/>
  <c r="T5203" i="99"/>
  <c r="D5203" i="99" s="1"/>
  <c r="R3754" i="99"/>
  <c r="Z5771" i="99"/>
  <c r="Y5770" i="99"/>
  <c r="T5148" i="99"/>
  <c r="D5148" i="99" s="1"/>
  <c r="R3755" i="99"/>
  <c r="T5097" i="99"/>
  <c r="D5097" i="99" s="1"/>
  <c r="T5073" i="99"/>
  <c r="D5073" i="99" s="1"/>
  <c r="T5122" i="99"/>
  <c r="D5122" i="99" s="1"/>
  <c r="T5050" i="99"/>
  <c r="D5050" i="99" s="1"/>
  <c r="T5028" i="99"/>
  <c r="D5028" i="99" s="1"/>
  <c r="T5175" i="99"/>
  <c r="D5175" i="99" s="1"/>
  <c r="Q3746" i="99"/>
  <c r="AK5484" i="99"/>
  <c r="AJ5483" i="99"/>
  <c r="AL5521" i="99"/>
  <c r="Q5159" i="99"/>
  <c r="Q5172" i="99" s="1"/>
  <c r="D5172" i="99" s="1"/>
  <c r="P5158" i="99"/>
  <c r="AG5411" i="99"/>
  <c r="AF5410" i="99"/>
  <c r="L5105" i="99"/>
  <c r="M5106" i="99"/>
  <c r="M5115" i="99" s="1"/>
  <c r="D5115" i="99" s="1"/>
  <c r="AD5375" i="99"/>
  <c r="AE5376" i="99"/>
  <c r="AB5341" i="99"/>
  <c r="AC5342" i="99"/>
  <c r="N5131" i="99"/>
  <c r="O5132" i="99"/>
  <c r="O5143" i="99" s="1"/>
  <c r="D5143" i="99" s="1"/>
  <c r="R5186" i="99"/>
  <c r="S5187" i="99"/>
  <c r="S5202" i="99" s="1"/>
  <c r="D5202" i="99" s="1"/>
  <c r="G5033" i="99"/>
  <c r="H5034" i="99"/>
  <c r="H5038" i="99" s="1"/>
  <c r="D5038" i="99" s="1"/>
  <c r="E5011" i="99"/>
  <c r="E5012" i="99" s="1"/>
  <c r="E5013" i="99" s="1"/>
  <c r="D5013" i="99" s="1"/>
  <c r="F5012" i="99"/>
  <c r="F5014" i="99" s="1"/>
  <c r="D5014" i="99" s="1"/>
  <c r="T5215" i="99"/>
  <c r="U5216" i="99"/>
  <c r="I5057" i="99"/>
  <c r="I5062" i="99" s="1"/>
  <c r="D5062" i="99" s="1"/>
  <c r="H5056" i="99"/>
  <c r="AI5447" i="99"/>
  <c r="AH5446" i="99"/>
  <c r="V5245" i="99"/>
  <c r="W5246" i="99"/>
  <c r="Z5308" i="99"/>
  <c r="AA5309" i="99"/>
  <c r="X5276" i="99"/>
  <c r="Y5277" i="99"/>
  <c r="D3973" i="99"/>
  <c r="T3973" i="99" s="1"/>
  <c r="C3954" i="99" s="1"/>
  <c r="R3738" i="99" s="1"/>
  <c r="AF4736" i="99"/>
  <c r="AG4737" i="99"/>
  <c r="H3999" i="99"/>
  <c r="I4000" i="99"/>
  <c r="I4005" i="99" s="1"/>
  <c r="D4005" i="99" s="1"/>
  <c r="X4412" i="99"/>
  <c r="Y4413" i="99"/>
  <c r="T4243" i="99"/>
  <c r="S4242" i="99"/>
  <c r="X4377" i="99"/>
  <c r="W4376" i="99"/>
  <c r="I4022" i="99"/>
  <c r="J4023" i="99"/>
  <c r="J4029" i="99" s="1"/>
  <c r="D4029" i="99" s="1"/>
  <c r="AD4649" i="99"/>
  <c r="AE4650" i="99"/>
  <c r="W4342" i="99"/>
  <c r="V4341" i="99"/>
  <c r="X3733" i="99"/>
  <c r="W3748" i="99"/>
  <c r="W3747" i="99" s="1"/>
  <c r="W3732" i="99"/>
  <c r="Y4449" i="99"/>
  <c r="Z4450" i="99"/>
  <c r="AC4607" i="99"/>
  <c r="AD4608" i="99"/>
  <c r="S4212" i="99"/>
  <c r="S4227" i="99" s="1"/>
  <c r="D4227" i="99" s="1"/>
  <c r="R4211" i="99"/>
  <c r="Q4153" i="99"/>
  <c r="Q4166" i="99" s="1"/>
  <c r="D4166" i="99" s="1"/>
  <c r="P4152" i="99"/>
  <c r="AA4526" i="99"/>
  <c r="AB4527" i="99"/>
  <c r="P4125" i="99"/>
  <c r="P4137" i="99" s="1"/>
  <c r="D4137" i="99" s="1"/>
  <c r="O4124" i="99"/>
  <c r="B90" i="99"/>
  <c r="T4274" i="99"/>
  <c r="U4275" i="99"/>
  <c r="K4071" i="99"/>
  <c r="L4072" i="99"/>
  <c r="L4080" i="99" s="1"/>
  <c r="D4080" i="99" s="1"/>
  <c r="Z4487" i="99"/>
  <c r="AA4488" i="99"/>
  <c r="AB4566" i="99"/>
  <c r="AC4567" i="99"/>
  <c r="R4182" i="99"/>
  <c r="R4196" i="99" s="1"/>
  <c r="D4196" i="99" s="1"/>
  <c r="Q4181" i="99"/>
  <c r="V4308" i="99"/>
  <c r="U4307" i="99"/>
  <c r="G3978" i="99"/>
  <c r="G3981" i="99" s="1"/>
  <c r="D3981" i="99" s="1"/>
  <c r="F3977" i="99"/>
  <c r="M4097" i="99"/>
  <c r="N4098" i="99"/>
  <c r="N4108" i="99" s="1"/>
  <c r="D4108" i="99" s="1"/>
  <c r="AE4692" i="99"/>
  <c r="AF4693" i="99"/>
  <c r="G3531" i="132" l="1"/>
  <c r="D3530" i="132"/>
  <c r="D3897" i="132"/>
  <c r="G3898" i="132"/>
  <c r="C3984" i="132"/>
  <c r="T4063" i="99"/>
  <c r="D4063" i="99" s="1"/>
  <c r="Y5771" i="99"/>
  <c r="X5770" i="99"/>
  <c r="T4228" i="99"/>
  <c r="D4228" i="99" s="1"/>
  <c r="R3740" i="99"/>
  <c r="T4259" i="99"/>
  <c r="D4259" i="99" s="1"/>
  <c r="T4114" i="99"/>
  <c r="D4114" i="99" s="1"/>
  <c r="T4141" i="99"/>
  <c r="D4141" i="99" s="1"/>
  <c r="Z5309" i="99"/>
  <c r="Y5308" i="99"/>
  <c r="T5216" i="99"/>
  <c r="T5232" i="99" s="1"/>
  <c r="D5232" i="99" s="1"/>
  <c r="S5215" i="99"/>
  <c r="AE5410" i="99"/>
  <c r="AF5411" i="99"/>
  <c r="N5132" i="99"/>
  <c r="N5142" i="99" s="1"/>
  <c r="D5142" i="99" s="1"/>
  <c r="M5131" i="99"/>
  <c r="T4039" i="99"/>
  <c r="D4039" i="99" s="1"/>
  <c r="U5245" i="99"/>
  <c r="V5246" i="99"/>
  <c r="P5159" i="99"/>
  <c r="P5171" i="99" s="1"/>
  <c r="D5171" i="99" s="1"/>
  <c r="O5158" i="99"/>
  <c r="T3994" i="99"/>
  <c r="D3994" i="99" s="1"/>
  <c r="AH5447" i="99"/>
  <c r="AG5446" i="99"/>
  <c r="D5029" i="99"/>
  <c r="U5029" i="99" s="1"/>
  <c r="C5009" i="99" s="1"/>
  <c r="S3753" i="99" s="1"/>
  <c r="U5233" i="99" s="1"/>
  <c r="D5233" i="99" s="1"/>
  <c r="AA5341" i="99"/>
  <c r="AB5342" i="99"/>
  <c r="AK5521" i="99"/>
  <c r="AL5522" i="99"/>
  <c r="Q3731" i="99"/>
  <c r="H5057" i="99"/>
  <c r="H5061" i="99" s="1"/>
  <c r="D5061" i="99" s="1"/>
  <c r="G5056" i="99"/>
  <c r="G5034" i="99"/>
  <c r="G5037" i="99" s="1"/>
  <c r="D5037" i="99" s="1"/>
  <c r="F5033" i="99"/>
  <c r="AC5375" i="99"/>
  <c r="AD5376" i="99"/>
  <c r="AM5560" i="99"/>
  <c r="R3739" i="99"/>
  <c r="X5277" i="99"/>
  <c r="W5276" i="99"/>
  <c r="AJ5484" i="99"/>
  <c r="AI5483" i="99"/>
  <c r="T4169" i="99"/>
  <c r="D4169" i="99" s="1"/>
  <c r="Q5186" i="99"/>
  <c r="R5187" i="99"/>
  <c r="R5201" i="99" s="1"/>
  <c r="D5201" i="99" s="1"/>
  <c r="K5105" i="99"/>
  <c r="L5106" i="99"/>
  <c r="L5114" i="99" s="1"/>
  <c r="D5114" i="99" s="1"/>
  <c r="T4016" i="99"/>
  <c r="D4016" i="99" s="1"/>
  <c r="T4088" i="99"/>
  <c r="D4088" i="99" s="1"/>
  <c r="T4198" i="99"/>
  <c r="D4198" i="99" s="1"/>
  <c r="AC4649" i="99"/>
  <c r="AD4650" i="99"/>
  <c r="G3999" i="99"/>
  <c r="H4000" i="99"/>
  <c r="H4004" i="99" s="1"/>
  <c r="D4004" i="99" s="1"/>
  <c r="Z4488" i="99"/>
  <c r="Y4487" i="99"/>
  <c r="B91" i="99"/>
  <c r="S4243" i="99"/>
  <c r="S4258" i="99" s="1"/>
  <c r="D4258" i="99" s="1"/>
  <c r="R4242" i="99"/>
  <c r="AA4566" i="99"/>
  <c r="AB4567" i="99"/>
  <c r="R4212" i="99"/>
  <c r="R4226" i="99" s="1"/>
  <c r="D4226" i="99" s="1"/>
  <c r="Q4211" i="99"/>
  <c r="Y4450" i="99"/>
  <c r="X4449" i="99"/>
  <c r="Y3733" i="99"/>
  <c r="X3748" i="99"/>
  <c r="X3747" i="99" s="1"/>
  <c r="X3732" i="99"/>
  <c r="J4071" i="99"/>
  <c r="K4072" i="99"/>
  <c r="K4079" i="99" s="1"/>
  <c r="D4079" i="99" s="1"/>
  <c r="O4125" i="99"/>
  <c r="O4136" i="99" s="1"/>
  <c r="D4136" i="99" s="1"/>
  <c r="N4124" i="99"/>
  <c r="U4341" i="99"/>
  <c r="V4342" i="99"/>
  <c r="I4023" i="99"/>
  <c r="I4028" i="99" s="1"/>
  <c r="D4028" i="99" s="1"/>
  <c r="H4022" i="99"/>
  <c r="AF4737" i="99"/>
  <c r="AE4736" i="99"/>
  <c r="Q4182" i="99"/>
  <c r="Q4195" i="99" s="1"/>
  <c r="D4195" i="99" s="1"/>
  <c r="P4181" i="99"/>
  <c r="AE4693" i="99"/>
  <c r="AD4692" i="99"/>
  <c r="T4307" i="99"/>
  <c r="U4308" i="99"/>
  <c r="P4153" i="99"/>
  <c r="P4165" i="99" s="1"/>
  <c r="D4165" i="99" s="1"/>
  <c r="O4152" i="99"/>
  <c r="X4413" i="99"/>
  <c r="W4412" i="99"/>
  <c r="S4274" i="99"/>
  <c r="T4275" i="99"/>
  <c r="T4291" i="99" s="1"/>
  <c r="D4291" i="99" s="1"/>
  <c r="F3978" i="99"/>
  <c r="F3980" i="99" s="1"/>
  <c r="D3980" i="99" s="1"/>
  <c r="E3977" i="99"/>
  <c r="E3978" i="99" s="1"/>
  <c r="E3979" i="99" s="1"/>
  <c r="D3979" i="99" s="1"/>
  <c r="L4097" i="99"/>
  <c r="M4098" i="99"/>
  <c r="M4107" i="99" s="1"/>
  <c r="D4107" i="99" s="1"/>
  <c r="Z4526" i="99"/>
  <c r="AA4527" i="99"/>
  <c r="AC4608" i="99"/>
  <c r="AB4607" i="99"/>
  <c r="W4377" i="99"/>
  <c r="V4376" i="99"/>
  <c r="G3530" i="132" l="1"/>
  <c r="D3529" i="132"/>
  <c r="D3896" i="132"/>
  <c r="G3897" i="132"/>
  <c r="C3985" i="132"/>
  <c r="W5770" i="99"/>
  <c r="X5771" i="99"/>
  <c r="AN5600" i="99"/>
  <c r="N5158" i="99"/>
  <c r="O5159" i="99"/>
  <c r="O5170" i="99" s="1"/>
  <c r="D5170" i="99" s="1"/>
  <c r="AK5522" i="99"/>
  <c r="AJ5521" i="99"/>
  <c r="AE5411" i="99"/>
  <c r="AD5410" i="99"/>
  <c r="AI5484" i="99"/>
  <c r="AH5483" i="99"/>
  <c r="AB5375" i="99"/>
  <c r="AC5376" i="99"/>
  <c r="S5216" i="99"/>
  <c r="S5231" i="99" s="1"/>
  <c r="D5231" i="99" s="1"/>
  <c r="R5215" i="99"/>
  <c r="F5034" i="99"/>
  <c r="F5036" i="99" s="1"/>
  <c r="D5036" i="99" s="1"/>
  <c r="E5033" i="99"/>
  <c r="E5034" i="99" s="1"/>
  <c r="E5035" i="99" s="1"/>
  <c r="D5035" i="99" s="1"/>
  <c r="AA5342" i="99"/>
  <c r="Z5341" i="99"/>
  <c r="U5246" i="99"/>
  <c r="U5263" i="99" s="1"/>
  <c r="D5263" i="99" s="1"/>
  <c r="T5245" i="99"/>
  <c r="V5276" i="99"/>
  <c r="W5277" i="99"/>
  <c r="U5123" i="99"/>
  <c r="D5123" i="99" s="1"/>
  <c r="U5149" i="99"/>
  <c r="D5149" i="99" s="1"/>
  <c r="S3754" i="99"/>
  <c r="U5176" i="99"/>
  <c r="D5176" i="99" s="1"/>
  <c r="R3746" i="99"/>
  <c r="S3755" i="99"/>
  <c r="U5051" i="99"/>
  <c r="D5051" i="99" s="1"/>
  <c r="U5074" i="99"/>
  <c r="D5074" i="99" s="1"/>
  <c r="U5098" i="99"/>
  <c r="D5098" i="99" s="1"/>
  <c r="U5204" i="99"/>
  <c r="D5204" i="99" s="1"/>
  <c r="Y5309" i="99"/>
  <c r="X5308" i="99"/>
  <c r="K5106" i="99"/>
  <c r="K5113" i="99" s="1"/>
  <c r="D5113" i="99" s="1"/>
  <c r="J5105" i="99"/>
  <c r="G5057" i="99"/>
  <c r="G5060" i="99" s="1"/>
  <c r="D5060" i="99" s="1"/>
  <c r="F5056" i="99"/>
  <c r="AG5447" i="99"/>
  <c r="AF5446" i="99"/>
  <c r="L5131" i="99"/>
  <c r="M5132" i="99"/>
  <c r="M5141" i="99" s="1"/>
  <c r="D5141" i="99" s="1"/>
  <c r="Q5187" i="99"/>
  <c r="Q5200" i="99" s="1"/>
  <c r="D5200" i="99" s="1"/>
  <c r="P5186" i="99"/>
  <c r="AL5560" i="99"/>
  <c r="AM5561" i="99"/>
  <c r="AB4608" i="99"/>
  <c r="AA4607" i="99"/>
  <c r="K4097" i="99"/>
  <c r="L4098" i="99"/>
  <c r="L4106" i="99" s="1"/>
  <c r="D4106" i="99" s="1"/>
  <c r="Q4212" i="99"/>
  <c r="Q4225" i="99" s="1"/>
  <c r="D4225" i="99" s="1"/>
  <c r="P4211" i="99"/>
  <c r="Q4242" i="99"/>
  <c r="R4243" i="99"/>
  <c r="R4257" i="99" s="1"/>
  <c r="D4257" i="99" s="1"/>
  <c r="D3995" i="99"/>
  <c r="U3995" i="99" s="1"/>
  <c r="C3975" i="99" s="1"/>
  <c r="S3738" i="99" s="1"/>
  <c r="N4152" i="99"/>
  <c r="O4153" i="99"/>
  <c r="O4164" i="99" s="1"/>
  <c r="D4164" i="99" s="1"/>
  <c r="AE4737" i="99"/>
  <c r="AD4736" i="99"/>
  <c r="T4341" i="99"/>
  <c r="U4342" i="99"/>
  <c r="I4071" i="99"/>
  <c r="J4072" i="99"/>
  <c r="J4078" i="99" s="1"/>
  <c r="D4078" i="99" s="1"/>
  <c r="Y4488" i="99"/>
  <c r="X4487" i="99"/>
  <c r="Z4527" i="99"/>
  <c r="Y4526" i="99"/>
  <c r="R4274" i="99"/>
  <c r="S4275" i="99"/>
  <c r="S4290" i="99" s="1"/>
  <c r="D4290" i="99" s="1"/>
  <c r="AC4650" i="99"/>
  <c r="AB4649" i="99"/>
  <c r="P4182" i="99"/>
  <c r="P4194" i="99" s="1"/>
  <c r="D4194" i="99" s="1"/>
  <c r="O4181" i="99"/>
  <c r="V4377" i="99"/>
  <c r="U4376" i="99"/>
  <c r="Z3733" i="99"/>
  <c r="Y3748" i="99"/>
  <c r="Y3747" i="99" s="1"/>
  <c r="Y3732" i="99"/>
  <c r="Z4566" i="99"/>
  <c r="AA4567" i="99"/>
  <c r="G4000" i="99"/>
  <c r="G4003" i="99" s="1"/>
  <c r="D4003" i="99" s="1"/>
  <c r="F3999" i="99"/>
  <c r="S4307" i="99"/>
  <c r="T4308" i="99"/>
  <c r="T4324" i="99" s="1"/>
  <c r="D4324" i="99" s="1"/>
  <c r="H4023" i="99"/>
  <c r="H4027" i="99" s="1"/>
  <c r="D4027" i="99" s="1"/>
  <c r="G4022" i="99"/>
  <c r="X4450" i="99"/>
  <c r="W4449" i="99"/>
  <c r="W4413" i="99"/>
  <c r="V4412" i="99"/>
  <c r="AD4693" i="99"/>
  <c r="AC4692" i="99"/>
  <c r="N4125" i="99"/>
  <c r="N4135" i="99" s="1"/>
  <c r="D4135" i="99" s="1"/>
  <c r="M4124" i="99"/>
  <c r="B92" i="99"/>
  <c r="G3529" i="132" l="1"/>
  <c r="D3528" i="132"/>
  <c r="D3895" i="132"/>
  <c r="G3896" i="132"/>
  <c r="C3986" i="132"/>
  <c r="V5770" i="99"/>
  <c r="W5771" i="99"/>
  <c r="D5052" i="99"/>
  <c r="V5052" i="99" s="1"/>
  <c r="C5031" i="99" s="1"/>
  <c r="T3753" i="99" s="1"/>
  <c r="T3754" i="99" s="1"/>
  <c r="P5187" i="99"/>
  <c r="P5199" i="99" s="1"/>
  <c r="D5199" i="99" s="1"/>
  <c r="O5186" i="99"/>
  <c r="AD5411" i="99"/>
  <c r="AC5410" i="99"/>
  <c r="R5216" i="99"/>
  <c r="R5230" i="99" s="1"/>
  <c r="D5230" i="99" s="1"/>
  <c r="Q5215" i="99"/>
  <c r="V5277" i="99"/>
  <c r="U5276" i="99"/>
  <c r="AJ5522" i="99"/>
  <c r="AI5521" i="99"/>
  <c r="K5131" i="99"/>
  <c r="L5132" i="99"/>
  <c r="L5140" i="99" s="1"/>
  <c r="D5140" i="99" s="1"/>
  <c r="T5246" i="99"/>
  <c r="T5262" i="99" s="1"/>
  <c r="D5262" i="99" s="1"/>
  <c r="S5245" i="99"/>
  <c r="AE5446" i="99"/>
  <c r="AF5447" i="99"/>
  <c r="X5309" i="99"/>
  <c r="W5308" i="99"/>
  <c r="Z5342" i="99"/>
  <c r="Y5341" i="99"/>
  <c r="AA5375" i="99"/>
  <c r="AB5376" i="99"/>
  <c r="M5158" i="99"/>
  <c r="N5159" i="99"/>
  <c r="N5169" i="99" s="1"/>
  <c r="D5169" i="99" s="1"/>
  <c r="J5106" i="99"/>
  <c r="J5112" i="99" s="1"/>
  <c r="D5112" i="99" s="1"/>
  <c r="I5105" i="99"/>
  <c r="F5057" i="99"/>
  <c r="F5059" i="99" s="1"/>
  <c r="D5059" i="99" s="1"/>
  <c r="E5056" i="99"/>
  <c r="E5057" i="99" s="1"/>
  <c r="E5058" i="99" s="1"/>
  <c r="D5058" i="99" s="1"/>
  <c r="AG5483" i="99"/>
  <c r="AH5484" i="99"/>
  <c r="AN5601" i="99"/>
  <c r="AM5600" i="99"/>
  <c r="AL5561" i="99"/>
  <c r="AK5560" i="99"/>
  <c r="AO5641" i="99"/>
  <c r="U4412" i="99"/>
  <c r="V4413" i="99"/>
  <c r="R4307" i="99"/>
  <c r="S4308" i="99"/>
  <c r="S4323" i="99" s="1"/>
  <c r="D4323" i="99" s="1"/>
  <c r="AA4649" i="99"/>
  <c r="AB4650" i="99"/>
  <c r="Y4527" i="99"/>
  <c r="X4526" i="99"/>
  <c r="T4342" i="99"/>
  <c r="T4358" i="99" s="1"/>
  <c r="D4358" i="99" s="1"/>
  <c r="S4341" i="99"/>
  <c r="V4449" i="99"/>
  <c r="W4450" i="99"/>
  <c r="Z4567" i="99"/>
  <c r="Y4566" i="99"/>
  <c r="AD4737" i="99"/>
  <c r="AC4736" i="99"/>
  <c r="J4097" i="99"/>
  <c r="K4098" i="99"/>
  <c r="K4105" i="99" s="1"/>
  <c r="D4105" i="99" s="1"/>
  <c r="R4275" i="99"/>
  <c r="R4289" i="99" s="1"/>
  <c r="D4289" i="99" s="1"/>
  <c r="Q4274" i="99"/>
  <c r="B93" i="99"/>
  <c r="X4488" i="99"/>
  <c r="W4487" i="99"/>
  <c r="S3739" i="99"/>
  <c r="R3731" i="99"/>
  <c r="S3740" i="99"/>
  <c r="U4064" i="99"/>
  <c r="D4064" i="99" s="1"/>
  <c r="U4017" i="99"/>
  <c r="D4017" i="99" s="1"/>
  <c r="U4040" i="99"/>
  <c r="D4040" i="99" s="1"/>
  <c r="U4089" i="99"/>
  <c r="D4089" i="99" s="1"/>
  <c r="U4115" i="99"/>
  <c r="D4115" i="99" s="1"/>
  <c r="U4142" i="99"/>
  <c r="D4142" i="99" s="1"/>
  <c r="U4170" i="99"/>
  <c r="D4170" i="99" s="1"/>
  <c r="U4199" i="99"/>
  <c r="D4199" i="99" s="1"/>
  <c r="U4229" i="99"/>
  <c r="D4229" i="99" s="1"/>
  <c r="U4260" i="99"/>
  <c r="D4260" i="99" s="1"/>
  <c r="U4292" i="99"/>
  <c r="D4292" i="99" s="1"/>
  <c r="F4000" i="99"/>
  <c r="F4002" i="99" s="1"/>
  <c r="D4002" i="99" s="1"/>
  <c r="E3999" i="99"/>
  <c r="E4000" i="99" s="1"/>
  <c r="E4001" i="99" s="1"/>
  <c r="D4001" i="99" s="1"/>
  <c r="Z3748" i="99"/>
  <c r="Z3747" i="99" s="1"/>
  <c r="AA3733" i="99"/>
  <c r="Z3732" i="99"/>
  <c r="U4377" i="99"/>
  <c r="U4394" i="99" s="1"/>
  <c r="D4394" i="99" s="1"/>
  <c r="T4376" i="99"/>
  <c r="N4153" i="99"/>
  <c r="N4163" i="99" s="1"/>
  <c r="D4163" i="99" s="1"/>
  <c r="M4152" i="99"/>
  <c r="P4242" i="99"/>
  <c r="Q4243" i="99"/>
  <c r="Q4256" i="99" s="1"/>
  <c r="D4256" i="99" s="1"/>
  <c r="U4325" i="99"/>
  <c r="D4325" i="99" s="1"/>
  <c r="M4125" i="99"/>
  <c r="M4134" i="99" s="1"/>
  <c r="D4134" i="99" s="1"/>
  <c r="L4124" i="99"/>
  <c r="G4023" i="99"/>
  <c r="G4026" i="99" s="1"/>
  <c r="D4026" i="99" s="1"/>
  <c r="F4022" i="99"/>
  <c r="P4212" i="99"/>
  <c r="P4224" i="99" s="1"/>
  <c r="D4224" i="99" s="1"/>
  <c r="O4211" i="99"/>
  <c r="Z4607" i="99"/>
  <c r="AA4608" i="99"/>
  <c r="U4359" i="99"/>
  <c r="D4359" i="99" s="1"/>
  <c r="AB4692" i="99"/>
  <c r="AC4693" i="99"/>
  <c r="O4182" i="99"/>
  <c r="O4193" i="99" s="1"/>
  <c r="D4193" i="99" s="1"/>
  <c r="N4181" i="99"/>
  <c r="H4071" i="99"/>
  <c r="I4072" i="99"/>
  <c r="I4077" i="99" s="1"/>
  <c r="D4077" i="99" s="1"/>
  <c r="G3528" i="132" l="1"/>
  <c r="D3527" i="132"/>
  <c r="D3894" i="132"/>
  <c r="G3895" i="132"/>
  <c r="C3987" i="132"/>
  <c r="V5205" i="99"/>
  <c r="D5205" i="99" s="1"/>
  <c r="V5771" i="99"/>
  <c r="V5789" i="99" s="1"/>
  <c r="D5789" i="99" s="1"/>
  <c r="U5770" i="99"/>
  <c r="T3755" i="99"/>
  <c r="V5177" i="99"/>
  <c r="D5177" i="99" s="1"/>
  <c r="V5150" i="99"/>
  <c r="D5150" i="99" s="1"/>
  <c r="V5264" i="99"/>
  <c r="D5264" i="99" s="1"/>
  <c r="V5234" i="99"/>
  <c r="D5234" i="99" s="1"/>
  <c r="V5124" i="99"/>
  <c r="D5124" i="99" s="1"/>
  <c r="V5099" i="99"/>
  <c r="D5099" i="99" s="1"/>
  <c r="V5075" i="99"/>
  <c r="D5075" i="99" s="1"/>
  <c r="D5076" i="99" s="1"/>
  <c r="W5076" i="99" s="1"/>
  <c r="C5054" i="99" s="1"/>
  <c r="U3753" i="99" s="1"/>
  <c r="W5296" i="99" s="1"/>
  <c r="D5296" i="99" s="1"/>
  <c r="S3746" i="99"/>
  <c r="D4018" i="99"/>
  <c r="V4018" i="99" s="1"/>
  <c r="C3997" i="99" s="1"/>
  <c r="T3738" i="99" s="1"/>
  <c r="T3739" i="99" s="1"/>
  <c r="V5295" i="99"/>
  <c r="D5295" i="99" s="1"/>
  <c r="AJ5560" i="99"/>
  <c r="AK5561" i="99"/>
  <c r="H5105" i="99"/>
  <c r="I5106" i="99"/>
  <c r="I5111" i="99" s="1"/>
  <c r="D5111" i="99" s="1"/>
  <c r="AL5600" i="99"/>
  <c r="AM5601" i="99"/>
  <c r="V5308" i="99"/>
  <c r="W5309" i="99"/>
  <c r="K5132" i="99"/>
  <c r="K5139" i="99" s="1"/>
  <c r="D5139" i="99" s="1"/>
  <c r="J5131" i="99"/>
  <c r="M5159" i="99"/>
  <c r="M5168" i="99" s="1"/>
  <c r="D5168" i="99" s="1"/>
  <c r="L5158" i="99"/>
  <c r="AH5521" i="99"/>
  <c r="AI5522" i="99"/>
  <c r="AC5411" i="99"/>
  <c r="AB5410" i="99"/>
  <c r="AN5641" i="99"/>
  <c r="AO5642" i="99"/>
  <c r="AF5483" i="99"/>
  <c r="AG5484" i="99"/>
  <c r="Z5375" i="99"/>
  <c r="AA5376" i="99"/>
  <c r="AE5447" i="99"/>
  <c r="AD5446" i="99"/>
  <c r="U5277" i="99"/>
  <c r="U5294" i="99" s="1"/>
  <c r="D5294" i="99" s="1"/>
  <c r="T5276" i="99"/>
  <c r="AQ5726" i="99"/>
  <c r="AP5683" i="99"/>
  <c r="Y5342" i="99"/>
  <c r="X5341" i="99"/>
  <c r="N5186" i="99"/>
  <c r="O5187" i="99"/>
  <c r="O5198" i="99" s="1"/>
  <c r="D5198" i="99" s="1"/>
  <c r="R5245" i="99"/>
  <c r="S5246" i="99"/>
  <c r="S5261" i="99" s="1"/>
  <c r="D5261" i="99" s="1"/>
  <c r="Q5216" i="99"/>
  <c r="Q5229" i="99" s="1"/>
  <c r="D5229" i="99" s="1"/>
  <c r="P5215" i="99"/>
  <c r="M4153" i="99"/>
  <c r="M4162" i="99" s="1"/>
  <c r="D4162" i="99" s="1"/>
  <c r="L4152" i="99"/>
  <c r="AA4692" i="99"/>
  <c r="AB4693" i="99"/>
  <c r="F4023" i="99"/>
  <c r="F4025" i="99" s="1"/>
  <c r="D4025" i="99" s="1"/>
  <c r="E4022" i="99"/>
  <c r="E4023" i="99" s="1"/>
  <c r="E4024" i="99" s="1"/>
  <c r="D4024" i="99" s="1"/>
  <c r="O4242" i="99"/>
  <c r="P4243" i="99"/>
  <c r="P4255" i="99" s="1"/>
  <c r="D4255" i="99" s="1"/>
  <c r="AB3733" i="99"/>
  <c r="AA3748" i="99"/>
  <c r="AA3747" i="99" s="1"/>
  <c r="AA3732" i="99"/>
  <c r="U4449" i="99"/>
  <c r="V4450" i="99"/>
  <c r="V4487" i="99"/>
  <c r="W4488" i="99"/>
  <c r="Z4649" i="99"/>
  <c r="AA4650" i="99"/>
  <c r="M4181" i="99"/>
  <c r="N4182" i="99"/>
  <c r="N4192" i="99" s="1"/>
  <c r="D4192" i="99" s="1"/>
  <c r="Y4607" i="99"/>
  <c r="Z4608" i="99"/>
  <c r="X4566" i="99"/>
  <c r="Y4567" i="99"/>
  <c r="N4211" i="99"/>
  <c r="O4212" i="99"/>
  <c r="O4223" i="99" s="1"/>
  <c r="D4223" i="99" s="1"/>
  <c r="L4125" i="99"/>
  <c r="L4133" i="99" s="1"/>
  <c r="D4133" i="99" s="1"/>
  <c r="K4124" i="99"/>
  <c r="I4097" i="99"/>
  <c r="J4098" i="99"/>
  <c r="J4104" i="99" s="1"/>
  <c r="D4104" i="99" s="1"/>
  <c r="H4072" i="99"/>
  <c r="H4076" i="99" s="1"/>
  <c r="D4076" i="99" s="1"/>
  <c r="G4071" i="99"/>
  <c r="T4377" i="99"/>
  <c r="T4393" i="99" s="1"/>
  <c r="D4393" i="99" s="1"/>
  <c r="S4376" i="99"/>
  <c r="AC4737" i="99"/>
  <c r="AB4736" i="99"/>
  <c r="R4341" i="99"/>
  <c r="S4342" i="99"/>
  <c r="S4357" i="99" s="1"/>
  <c r="D4357" i="99" s="1"/>
  <c r="R4308" i="99"/>
  <c r="R4322" i="99" s="1"/>
  <c r="D4322" i="99" s="1"/>
  <c r="Q4307" i="99"/>
  <c r="B94" i="99"/>
  <c r="Q4275" i="99"/>
  <c r="Q4288" i="99" s="1"/>
  <c r="D4288" i="99" s="1"/>
  <c r="P4274" i="99"/>
  <c r="X4527" i="99"/>
  <c r="W4526" i="99"/>
  <c r="U4413" i="99"/>
  <c r="U4430" i="99" s="1"/>
  <c r="D4430" i="99" s="1"/>
  <c r="T4412" i="99"/>
  <c r="G3527" i="132" l="1"/>
  <c r="D3526" i="132"/>
  <c r="D3893" i="132"/>
  <c r="G3894" i="132"/>
  <c r="C3988" i="132"/>
  <c r="V4431" i="99"/>
  <c r="D4431" i="99" s="1"/>
  <c r="V4395" i="99"/>
  <c r="D4395" i="99" s="1"/>
  <c r="U5771" i="99"/>
  <c r="U5788" i="99" s="1"/>
  <c r="D5788" i="99" s="1"/>
  <c r="T5770" i="99"/>
  <c r="V4090" i="99"/>
  <c r="D4090" i="99" s="1"/>
  <c r="V4041" i="99"/>
  <c r="D4041" i="99" s="1"/>
  <c r="D4042" i="99" s="1"/>
  <c r="W4042" i="99" s="1"/>
  <c r="C4020" i="99" s="1"/>
  <c r="U3738" i="99" s="1"/>
  <c r="W4507" i="99" s="1"/>
  <c r="D4507" i="99" s="1"/>
  <c r="V4065" i="99"/>
  <c r="D4065" i="99" s="1"/>
  <c r="V4261" i="99"/>
  <c r="D4261" i="99" s="1"/>
  <c r="V4360" i="99"/>
  <c r="D4360" i="99" s="1"/>
  <c r="V4326" i="99"/>
  <c r="D4326" i="99" s="1"/>
  <c r="V4293" i="99"/>
  <c r="D4293" i="99" s="1"/>
  <c r="V4116" i="99"/>
  <c r="D4116" i="99" s="1"/>
  <c r="W5125" i="99"/>
  <c r="D5125" i="99" s="1"/>
  <c r="V4230" i="99"/>
  <c r="D4230" i="99" s="1"/>
  <c r="T3740" i="99"/>
  <c r="W5235" i="99"/>
  <c r="D5235" i="99" s="1"/>
  <c r="W5328" i="99"/>
  <c r="D5328" i="99" s="1"/>
  <c r="V4200" i="99"/>
  <c r="D4200" i="99" s="1"/>
  <c r="S3731" i="99"/>
  <c r="V4171" i="99"/>
  <c r="D4171" i="99" s="1"/>
  <c r="V4143" i="99"/>
  <c r="D4143" i="99" s="1"/>
  <c r="T3746" i="99"/>
  <c r="U3754" i="99"/>
  <c r="W5790" i="99"/>
  <c r="D5790" i="99" s="1"/>
  <c r="U3755" i="99"/>
  <c r="W5265" i="99"/>
  <c r="D5265" i="99" s="1"/>
  <c r="W5151" i="99"/>
  <c r="D5151" i="99" s="1"/>
  <c r="W5178" i="99"/>
  <c r="D5178" i="99" s="1"/>
  <c r="W5206" i="99"/>
  <c r="D5206" i="99" s="1"/>
  <c r="V4468" i="99"/>
  <c r="D4468" i="99" s="1"/>
  <c r="W5100" i="99"/>
  <c r="D5100" i="99" s="1"/>
  <c r="D5101" i="99" s="1"/>
  <c r="X5101" i="99" s="1"/>
  <c r="C5078" i="99" s="1"/>
  <c r="V3753" i="99" s="1"/>
  <c r="V5309" i="99"/>
  <c r="V5327" i="99" s="1"/>
  <c r="D5327" i="99" s="1"/>
  <c r="U5308" i="99"/>
  <c r="R5246" i="99"/>
  <c r="R5260" i="99" s="1"/>
  <c r="D5260" i="99" s="1"/>
  <c r="Q5245" i="99"/>
  <c r="Z5376" i="99"/>
  <c r="Y5375" i="99"/>
  <c r="AH5522" i="99"/>
  <c r="AG5521" i="99"/>
  <c r="AP5684" i="99"/>
  <c r="AO5683" i="99"/>
  <c r="AL5601" i="99"/>
  <c r="AK5600" i="99"/>
  <c r="AP5726" i="99"/>
  <c r="AQ5727" i="99"/>
  <c r="AE5483" i="99"/>
  <c r="AF5484" i="99"/>
  <c r="L5159" i="99"/>
  <c r="L5167" i="99" s="1"/>
  <c r="D5167" i="99" s="1"/>
  <c r="K5158" i="99"/>
  <c r="N5187" i="99"/>
  <c r="N5197" i="99" s="1"/>
  <c r="D5197" i="99" s="1"/>
  <c r="M5186" i="99"/>
  <c r="S5276" i="99"/>
  <c r="T5277" i="99"/>
  <c r="T5293" i="99" s="1"/>
  <c r="D5293" i="99" s="1"/>
  <c r="G5105" i="99"/>
  <c r="H5106" i="99"/>
  <c r="H5110" i="99" s="1"/>
  <c r="D5110" i="99" s="1"/>
  <c r="X5342" i="99"/>
  <c r="W5341" i="99"/>
  <c r="AN5642" i="99"/>
  <c r="AM5641" i="99"/>
  <c r="I5131" i="99"/>
  <c r="J5132" i="99"/>
  <c r="J5138" i="99" s="1"/>
  <c r="D5138" i="99" s="1"/>
  <c r="P5216" i="99"/>
  <c r="P5228" i="99" s="1"/>
  <c r="D5228" i="99" s="1"/>
  <c r="O5215" i="99"/>
  <c r="AC5446" i="99"/>
  <c r="AD5447" i="99"/>
  <c r="AA5410" i="99"/>
  <c r="AB5411" i="99"/>
  <c r="AI5560" i="99"/>
  <c r="AJ5561" i="99"/>
  <c r="S4377" i="99"/>
  <c r="S4392" i="99" s="1"/>
  <c r="D4392" i="99" s="1"/>
  <c r="R4376" i="99"/>
  <c r="N4242" i="99"/>
  <c r="O4243" i="99"/>
  <c r="O4254" i="99" s="1"/>
  <c r="D4254" i="99" s="1"/>
  <c r="H4097" i="99"/>
  <c r="I4098" i="99"/>
  <c r="I4103" i="99" s="1"/>
  <c r="D4103" i="99" s="1"/>
  <c r="Z4650" i="99"/>
  <c r="Y4649" i="99"/>
  <c r="U4450" i="99"/>
  <c r="U4467" i="99" s="1"/>
  <c r="D4467" i="99" s="1"/>
  <c r="T4449" i="99"/>
  <c r="W4527" i="99"/>
  <c r="V4526" i="99"/>
  <c r="M4211" i="99"/>
  <c r="N4212" i="99"/>
  <c r="N4222" i="99" s="1"/>
  <c r="D4222" i="99" s="1"/>
  <c r="V4488" i="99"/>
  <c r="V4506" i="99" s="1"/>
  <c r="D4506" i="99" s="1"/>
  <c r="U4487" i="99"/>
  <c r="P4275" i="99"/>
  <c r="P4287" i="99" s="1"/>
  <c r="D4287" i="99" s="1"/>
  <c r="O4274" i="99"/>
  <c r="P4307" i="99"/>
  <c r="Q4308" i="99"/>
  <c r="Q4321" i="99" s="1"/>
  <c r="D4321" i="99" s="1"/>
  <c r="B95" i="99"/>
  <c r="G4072" i="99"/>
  <c r="G4075" i="99" s="1"/>
  <c r="D4075" i="99" s="1"/>
  <c r="F4071" i="99"/>
  <c r="K4125" i="99"/>
  <c r="K4132" i="99" s="1"/>
  <c r="D4132" i="99" s="1"/>
  <c r="J4124" i="99"/>
  <c r="X4607" i="99"/>
  <c r="Y4608" i="99"/>
  <c r="AA4693" i="99"/>
  <c r="Z4692" i="99"/>
  <c r="T4413" i="99"/>
  <c r="T4429" i="99" s="1"/>
  <c r="D4429" i="99" s="1"/>
  <c r="S4412" i="99"/>
  <c r="R4342" i="99"/>
  <c r="R4356" i="99" s="1"/>
  <c r="D4356" i="99" s="1"/>
  <c r="Q4341" i="99"/>
  <c r="X4567" i="99"/>
  <c r="W4566" i="99"/>
  <c r="L4153" i="99"/>
  <c r="L4161" i="99" s="1"/>
  <c r="D4161" i="99" s="1"/>
  <c r="K4152" i="99"/>
  <c r="AA4736" i="99"/>
  <c r="AB4737" i="99"/>
  <c r="L4181" i="99"/>
  <c r="M4182" i="99"/>
  <c r="M4191" i="99" s="1"/>
  <c r="D4191" i="99" s="1"/>
  <c r="AC3733" i="99"/>
  <c r="AB3748" i="99"/>
  <c r="AB3747" i="99" s="1"/>
  <c r="AB3732" i="99"/>
  <c r="G3526" i="132" l="1"/>
  <c r="D3525" i="132"/>
  <c r="D3892" i="132"/>
  <c r="G3893" i="132"/>
  <c r="C3989" i="132"/>
  <c r="U3746" i="99"/>
  <c r="T5771" i="99"/>
  <c r="T5787" i="99" s="1"/>
  <c r="D5787" i="99" s="1"/>
  <c r="S5770" i="99"/>
  <c r="X5362" i="99"/>
  <c r="D5362" i="99" s="1"/>
  <c r="X5126" i="99"/>
  <c r="D5126" i="99" s="1"/>
  <c r="V3754" i="99"/>
  <c r="X5266" i="99"/>
  <c r="D5266" i="99" s="1"/>
  <c r="X5329" i="99"/>
  <c r="D5329" i="99" s="1"/>
  <c r="X5236" i="99"/>
  <c r="D5236" i="99" s="1"/>
  <c r="X5297" i="99"/>
  <c r="D5297" i="99" s="1"/>
  <c r="V3755" i="99"/>
  <c r="X5791" i="99"/>
  <c r="D5791" i="99" s="1"/>
  <c r="X5207" i="99"/>
  <c r="D5207" i="99" s="1"/>
  <c r="X5152" i="99"/>
  <c r="D5152" i="99" s="1"/>
  <c r="X5179" i="99"/>
  <c r="D5179" i="99" s="1"/>
  <c r="AC5447" i="99"/>
  <c r="AB5446" i="99"/>
  <c r="W5342" i="99"/>
  <c r="W5361" i="99" s="1"/>
  <c r="D5361" i="99" s="1"/>
  <c r="V5341" i="99"/>
  <c r="K5159" i="99"/>
  <c r="K5166" i="99" s="1"/>
  <c r="D5166" i="99" s="1"/>
  <c r="J5158" i="99"/>
  <c r="AN5683" i="99"/>
  <c r="AO5684" i="99"/>
  <c r="T5308" i="99"/>
  <c r="U5309" i="99"/>
  <c r="U5326" i="99" s="1"/>
  <c r="D5326" i="99" s="1"/>
  <c r="O5216" i="99"/>
  <c r="O5227" i="99" s="1"/>
  <c r="D5227" i="99" s="1"/>
  <c r="N5215" i="99"/>
  <c r="AF5521" i="99"/>
  <c r="AG5522" i="99"/>
  <c r="F5105" i="99"/>
  <c r="G5106" i="99"/>
  <c r="G5109" i="99" s="1"/>
  <c r="D5109" i="99" s="1"/>
  <c r="AD5483" i="99"/>
  <c r="AE5484" i="99"/>
  <c r="AH5560" i="99"/>
  <c r="AI5561" i="99"/>
  <c r="Y5376" i="99"/>
  <c r="X5375" i="99"/>
  <c r="I5132" i="99"/>
  <c r="I5137" i="99" s="1"/>
  <c r="D5137" i="99" s="1"/>
  <c r="H5131" i="99"/>
  <c r="S5277" i="99"/>
  <c r="S5292" i="99" s="1"/>
  <c r="D5292" i="99" s="1"/>
  <c r="R5276" i="99"/>
  <c r="AP5727" i="99"/>
  <c r="AO5726" i="99"/>
  <c r="Z5410" i="99"/>
  <c r="AA5411" i="99"/>
  <c r="AL5641" i="99"/>
  <c r="AM5642" i="99"/>
  <c r="M5187" i="99"/>
  <c r="M5196" i="99" s="1"/>
  <c r="D5196" i="99" s="1"/>
  <c r="L5186" i="99"/>
  <c r="AJ5600" i="99"/>
  <c r="AK5601" i="99"/>
  <c r="Q5246" i="99"/>
  <c r="Q5259" i="99" s="1"/>
  <c r="D5259" i="99" s="1"/>
  <c r="P5245" i="99"/>
  <c r="L4182" i="99"/>
  <c r="L4190" i="99" s="1"/>
  <c r="D4190" i="99" s="1"/>
  <c r="K4181" i="99"/>
  <c r="J4125" i="99"/>
  <c r="J4131" i="99" s="1"/>
  <c r="D4131" i="99" s="1"/>
  <c r="I4124" i="99"/>
  <c r="B96" i="99"/>
  <c r="O4307" i="99"/>
  <c r="P4308" i="99"/>
  <c r="P4320" i="99" s="1"/>
  <c r="D4320" i="99" s="1"/>
  <c r="L4211" i="99"/>
  <c r="M4212" i="99"/>
  <c r="M4221" i="99" s="1"/>
  <c r="D4221" i="99" s="1"/>
  <c r="V4566" i="99"/>
  <c r="W4567" i="99"/>
  <c r="W4586" i="99" s="1"/>
  <c r="D4586" i="99" s="1"/>
  <c r="AA4737" i="99"/>
  <c r="Z4736" i="99"/>
  <c r="E4071" i="99"/>
  <c r="E4072" i="99" s="1"/>
  <c r="E4073" i="99" s="1"/>
  <c r="D4073" i="99" s="1"/>
  <c r="F4072" i="99"/>
  <c r="F4074" i="99" s="1"/>
  <c r="D4074" i="99" s="1"/>
  <c r="U4526" i="99"/>
  <c r="V4527" i="99"/>
  <c r="V4545" i="99" s="1"/>
  <c r="D4545" i="99" s="1"/>
  <c r="H4098" i="99"/>
  <c r="H4102" i="99" s="1"/>
  <c r="D4102" i="99" s="1"/>
  <c r="G4097" i="99"/>
  <c r="Q4376" i="99"/>
  <c r="R4377" i="99"/>
  <c r="R4391" i="99" s="1"/>
  <c r="D4391" i="99" s="1"/>
  <c r="P4341" i="99"/>
  <c r="Q4342" i="99"/>
  <c r="Q4355" i="99" s="1"/>
  <c r="D4355" i="99" s="1"/>
  <c r="Z4693" i="99"/>
  <c r="Y4692" i="99"/>
  <c r="N4274" i="99"/>
  <c r="O4275" i="99"/>
  <c r="O4286" i="99" s="1"/>
  <c r="D4286" i="99" s="1"/>
  <c r="W4546" i="99"/>
  <c r="D4546" i="99" s="1"/>
  <c r="S4413" i="99"/>
  <c r="S4428" i="99" s="1"/>
  <c r="D4428" i="99" s="1"/>
  <c r="R4412" i="99"/>
  <c r="U3739" i="99"/>
  <c r="T3731" i="99"/>
  <c r="U3740" i="99"/>
  <c r="W4066" i="99"/>
  <c r="D4066" i="99" s="1"/>
  <c r="D4067" i="99" s="1"/>
  <c r="X4067" i="99" s="1"/>
  <c r="C4044" i="99" s="1"/>
  <c r="V3738" i="99" s="1"/>
  <c r="W4091" i="99"/>
  <c r="D4091" i="99" s="1"/>
  <c r="W4117" i="99"/>
  <c r="D4117" i="99" s="1"/>
  <c r="W4144" i="99"/>
  <c r="D4144" i="99" s="1"/>
  <c r="W4172" i="99"/>
  <c r="D4172" i="99" s="1"/>
  <c r="W4201" i="99"/>
  <c r="D4201" i="99" s="1"/>
  <c r="W4231" i="99"/>
  <c r="D4231" i="99" s="1"/>
  <c r="W4262" i="99"/>
  <c r="D4262" i="99" s="1"/>
  <c r="W4294" i="99"/>
  <c r="D4294" i="99" s="1"/>
  <c r="W4327" i="99"/>
  <c r="D4327" i="99" s="1"/>
  <c r="W4361" i="99"/>
  <c r="D4361" i="99" s="1"/>
  <c r="W4396" i="99"/>
  <c r="D4396" i="99" s="1"/>
  <c r="W4432" i="99"/>
  <c r="D4432" i="99" s="1"/>
  <c r="W4469" i="99"/>
  <c r="D4469" i="99" s="1"/>
  <c r="N4243" i="99"/>
  <c r="N4253" i="99" s="1"/>
  <c r="D4253" i="99" s="1"/>
  <c r="M4242" i="99"/>
  <c r="Y4650" i="99"/>
  <c r="X4649" i="99"/>
  <c r="AD3733" i="99"/>
  <c r="AC3748" i="99"/>
  <c r="AC3747" i="99" s="1"/>
  <c r="AC3732" i="99"/>
  <c r="K4153" i="99"/>
  <c r="K4160" i="99" s="1"/>
  <c r="D4160" i="99" s="1"/>
  <c r="J4152" i="99"/>
  <c r="U4488" i="99"/>
  <c r="U4505" i="99" s="1"/>
  <c r="D4505" i="99" s="1"/>
  <c r="T4487" i="99"/>
  <c r="T4450" i="99"/>
  <c r="T4466" i="99" s="1"/>
  <c r="D4466" i="99" s="1"/>
  <c r="S4449" i="99"/>
  <c r="X4608" i="99"/>
  <c r="W4607" i="99"/>
  <c r="G3525" i="132" l="1"/>
  <c r="D3524" i="132"/>
  <c r="D3891" i="132"/>
  <c r="G3892" i="132"/>
  <c r="C3990" i="132"/>
  <c r="S5771" i="99"/>
  <c r="S5786" i="99" s="1"/>
  <c r="D5786" i="99" s="1"/>
  <c r="R5770" i="99"/>
  <c r="Z5411" i="99"/>
  <c r="Y5410" i="99"/>
  <c r="E5105" i="99"/>
  <c r="E5106" i="99" s="1"/>
  <c r="E5107" i="99" s="1"/>
  <c r="D5107" i="99" s="1"/>
  <c r="F5106" i="99"/>
  <c r="F5108" i="99" s="1"/>
  <c r="D5108" i="99" s="1"/>
  <c r="AN5684" i="99"/>
  <c r="AM5683" i="99"/>
  <c r="X5376" i="99"/>
  <c r="X5396" i="99" s="1"/>
  <c r="D5396" i="99" s="1"/>
  <c r="W5375" i="99"/>
  <c r="I5158" i="99"/>
  <c r="J5159" i="99"/>
  <c r="J5165" i="99" s="1"/>
  <c r="D5165" i="99" s="1"/>
  <c r="AJ5601" i="99"/>
  <c r="AI5600" i="99"/>
  <c r="AO5727" i="99"/>
  <c r="AN5726" i="99"/>
  <c r="AF5522" i="99"/>
  <c r="AE5521" i="99"/>
  <c r="L5187" i="99"/>
  <c r="L5195" i="99" s="1"/>
  <c r="D5195" i="99" s="1"/>
  <c r="K5186" i="99"/>
  <c r="M5215" i="99"/>
  <c r="N5216" i="99"/>
  <c r="N5226" i="99" s="1"/>
  <c r="D5226" i="99" s="1"/>
  <c r="U5341" i="99"/>
  <c r="V5342" i="99"/>
  <c r="V5360" i="99" s="1"/>
  <c r="D5360" i="99" s="1"/>
  <c r="Q5276" i="99"/>
  <c r="R5277" i="99"/>
  <c r="R5291" i="99" s="1"/>
  <c r="D5291" i="99" s="1"/>
  <c r="AG5560" i="99"/>
  <c r="AH5561" i="99"/>
  <c r="AA5446" i="99"/>
  <c r="AB5447" i="99"/>
  <c r="AK5641" i="99"/>
  <c r="AL5642" i="99"/>
  <c r="G5131" i="99"/>
  <c r="H5132" i="99"/>
  <c r="H5136" i="99" s="1"/>
  <c r="D5136" i="99" s="1"/>
  <c r="AC5483" i="99"/>
  <c r="AD5484" i="99"/>
  <c r="S5308" i="99"/>
  <c r="T5309" i="99"/>
  <c r="T5325" i="99" s="1"/>
  <c r="D5325" i="99" s="1"/>
  <c r="P5246" i="99"/>
  <c r="P5258" i="99" s="1"/>
  <c r="D5258" i="99" s="1"/>
  <c r="O5245" i="99"/>
  <c r="M4243" i="99"/>
  <c r="M4252" i="99" s="1"/>
  <c r="D4252" i="99" s="1"/>
  <c r="L4242" i="99"/>
  <c r="M4274" i="99"/>
  <c r="N4275" i="99"/>
  <c r="N4285" i="99" s="1"/>
  <c r="D4285" i="99" s="1"/>
  <c r="Z4737" i="99"/>
  <c r="Y4736" i="99"/>
  <c r="T4488" i="99"/>
  <c r="T4504" i="99" s="1"/>
  <c r="D4504" i="99" s="1"/>
  <c r="S4487" i="99"/>
  <c r="J4153" i="99"/>
  <c r="J4159" i="99" s="1"/>
  <c r="D4159" i="99" s="1"/>
  <c r="I4152" i="99"/>
  <c r="Y4693" i="99"/>
  <c r="X4692" i="99"/>
  <c r="B97" i="99"/>
  <c r="O4308" i="99"/>
  <c r="O4319" i="99" s="1"/>
  <c r="D4319" i="99" s="1"/>
  <c r="N4307" i="99"/>
  <c r="R4413" i="99"/>
  <c r="R4427" i="99" s="1"/>
  <c r="D4427" i="99" s="1"/>
  <c r="Q4412" i="99"/>
  <c r="T4526" i="99"/>
  <c r="U4527" i="99"/>
  <c r="U4544" i="99" s="1"/>
  <c r="D4544" i="99" s="1"/>
  <c r="I4125" i="99"/>
  <c r="I4130" i="99" s="1"/>
  <c r="D4130" i="99" s="1"/>
  <c r="H4124" i="99"/>
  <c r="V3739" i="99"/>
  <c r="U3731" i="99"/>
  <c r="V3740" i="99"/>
  <c r="X4092" i="99"/>
  <c r="D4092" i="99" s="1"/>
  <c r="D4093" i="99" s="1"/>
  <c r="Y4093" i="99" s="1"/>
  <c r="C4069" i="99" s="1"/>
  <c r="W3738" i="99" s="1"/>
  <c r="Y4671" i="99" s="1"/>
  <c r="D4671" i="99" s="1"/>
  <c r="X4118" i="99"/>
  <c r="D4118" i="99" s="1"/>
  <c r="X4145" i="99"/>
  <c r="D4145" i="99" s="1"/>
  <c r="X4173" i="99"/>
  <c r="D4173" i="99" s="1"/>
  <c r="X4202" i="99"/>
  <c r="D4202" i="99" s="1"/>
  <c r="X4232" i="99"/>
  <c r="D4232" i="99" s="1"/>
  <c r="X4263" i="99"/>
  <c r="D4263" i="99" s="1"/>
  <c r="X4295" i="99"/>
  <c r="D4295" i="99" s="1"/>
  <c r="X4328" i="99"/>
  <c r="D4328" i="99" s="1"/>
  <c r="X4362" i="99"/>
  <c r="D4362" i="99" s="1"/>
  <c r="X4397" i="99"/>
  <c r="D4397" i="99" s="1"/>
  <c r="X4433" i="99"/>
  <c r="D4433" i="99" s="1"/>
  <c r="X4470" i="99"/>
  <c r="D4470" i="99" s="1"/>
  <c r="X4508" i="99"/>
  <c r="D4508" i="99" s="1"/>
  <c r="X4547" i="99"/>
  <c r="D4547" i="99" s="1"/>
  <c r="V4567" i="99"/>
  <c r="V4585" i="99" s="1"/>
  <c r="D4585" i="99" s="1"/>
  <c r="U4566" i="99"/>
  <c r="W4608" i="99"/>
  <c r="W4627" i="99" s="1"/>
  <c r="D4627" i="99" s="1"/>
  <c r="V4607" i="99"/>
  <c r="S4450" i="99"/>
  <c r="S4465" i="99" s="1"/>
  <c r="D4465" i="99" s="1"/>
  <c r="R4449" i="99"/>
  <c r="X4587" i="99"/>
  <c r="D4587" i="99" s="1"/>
  <c r="X4628" i="99"/>
  <c r="D4628" i="99" s="1"/>
  <c r="O4341" i="99"/>
  <c r="P4342" i="99"/>
  <c r="P4354" i="99" s="1"/>
  <c r="D4354" i="99" s="1"/>
  <c r="K4182" i="99"/>
  <c r="K4189" i="99" s="1"/>
  <c r="D4189" i="99" s="1"/>
  <c r="J4181" i="99"/>
  <c r="AE3733" i="99"/>
  <c r="AD3748" i="99"/>
  <c r="AD3747" i="99" s="1"/>
  <c r="AD3732" i="99"/>
  <c r="L4212" i="99"/>
  <c r="L4220" i="99" s="1"/>
  <c r="D4220" i="99" s="1"/>
  <c r="K4211" i="99"/>
  <c r="F4097" i="99"/>
  <c r="G4098" i="99"/>
  <c r="G4101" i="99" s="1"/>
  <c r="D4101" i="99" s="1"/>
  <c r="X4650" i="99"/>
  <c r="X4670" i="99" s="1"/>
  <c r="D4670" i="99" s="1"/>
  <c r="W4649" i="99"/>
  <c r="Q4377" i="99"/>
  <c r="Q4390" i="99" s="1"/>
  <c r="D4390" i="99" s="1"/>
  <c r="P4376" i="99"/>
  <c r="G3524" i="132" l="1"/>
  <c r="D3523" i="132"/>
  <c r="D3890" i="132"/>
  <c r="G3891" i="132"/>
  <c r="C3991" i="132"/>
  <c r="R5771" i="99"/>
  <c r="R5785" i="99" s="1"/>
  <c r="D5785" i="99" s="1"/>
  <c r="Q5770" i="99"/>
  <c r="O5246" i="99"/>
  <c r="O5257" i="99" s="1"/>
  <c r="D5257" i="99" s="1"/>
  <c r="N5245" i="99"/>
  <c r="G5132" i="99"/>
  <c r="G5135" i="99" s="1"/>
  <c r="D5135" i="99" s="1"/>
  <c r="F5131" i="99"/>
  <c r="P5276" i="99"/>
  <c r="Q5277" i="99"/>
  <c r="Q5290" i="99" s="1"/>
  <c r="D5290" i="99" s="1"/>
  <c r="V5375" i="99"/>
  <c r="W5376" i="99"/>
  <c r="W5395" i="99" s="1"/>
  <c r="D5395" i="99" s="1"/>
  <c r="AJ5641" i="99"/>
  <c r="AK5642" i="99"/>
  <c r="T5341" i="99"/>
  <c r="U5342" i="99"/>
  <c r="U5359" i="99" s="1"/>
  <c r="D5359" i="99" s="1"/>
  <c r="AN5727" i="99"/>
  <c r="AM5726" i="99"/>
  <c r="AL5683" i="99"/>
  <c r="AM5684" i="99"/>
  <c r="R5308" i="99"/>
  <c r="S5309" i="99"/>
  <c r="S5324" i="99" s="1"/>
  <c r="D5324" i="99" s="1"/>
  <c r="AA5447" i="99"/>
  <c r="Z5446" i="99"/>
  <c r="L5215" i="99"/>
  <c r="M5216" i="99"/>
  <c r="M5225" i="99" s="1"/>
  <c r="D5225" i="99" s="1"/>
  <c r="AH5600" i="99"/>
  <c r="AI5601" i="99"/>
  <c r="J5186" i="99"/>
  <c r="K5187" i="99"/>
  <c r="K5194" i="99" s="1"/>
  <c r="D5194" i="99" s="1"/>
  <c r="D5127" i="99"/>
  <c r="Y5127" i="99" s="1"/>
  <c r="C5103" i="99" s="1"/>
  <c r="W3753" i="99" s="1"/>
  <c r="AB5483" i="99"/>
  <c r="AC5484" i="99"/>
  <c r="AG5561" i="99"/>
  <c r="AF5560" i="99"/>
  <c r="X5410" i="99"/>
  <c r="Y5411" i="99"/>
  <c r="AE5522" i="99"/>
  <c r="AD5521" i="99"/>
  <c r="I5159" i="99"/>
  <c r="I5164" i="99" s="1"/>
  <c r="D5164" i="99" s="1"/>
  <c r="H5158" i="99"/>
  <c r="N4308" i="99"/>
  <c r="N4318" i="99" s="1"/>
  <c r="D4318" i="99" s="1"/>
  <c r="M4307" i="99"/>
  <c r="H4125" i="99"/>
  <c r="H4129" i="99" s="1"/>
  <c r="D4129" i="99" s="1"/>
  <c r="G4124" i="99"/>
  <c r="E4097" i="99"/>
  <c r="E4098" i="99" s="1"/>
  <c r="E4099" i="99" s="1"/>
  <c r="D4099" i="99" s="1"/>
  <c r="F4098" i="99"/>
  <c r="F4100" i="99" s="1"/>
  <c r="D4100" i="99" s="1"/>
  <c r="Q4449" i="99"/>
  <c r="R4450" i="99"/>
  <c r="R4464" i="99" s="1"/>
  <c r="D4464" i="99" s="1"/>
  <c r="U4607" i="99"/>
  <c r="V4608" i="99"/>
  <c r="V4626" i="99" s="1"/>
  <c r="D4626" i="99" s="1"/>
  <c r="X4693" i="99"/>
  <c r="X4713" i="99" s="1"/>
  <c r="D4713" i="99" s="1"/>
  <c r="W4692" i="99"/>
  <c r="X4736" i="99"/>
  <c r="Y4737" i="99"/>
  <c r="Y4758" i="99" s="1"/>
  <c r="D4758" i="99" s="1"/>
  <c r="W3739" i="99"/>
  <c r="V3731" i="99"/>
  <c r="W3740" i="99"/>
  <c r="Y4119" i="99"/>
  <c r="D4119" i="99" s="1"/>
  <c r="Y4146" i="99"/>
  <c r="D4146" i="99" s="1"/>
  <c r="Y4174" i="99"/>
  <c r="D4174" i="99" s="1"/>
  <c r="Y4203" i="99"/>
  <c r="D4203" i="99" s="1"/>
  <c r="Y4233" i="99"/>
  <c r="D4233" i="99" s="1"/>
  <c r="Y4264" i="99"/>
  <c r="D4264" i="99" s="1"/>
  <c r="Y4296" i="99"/>
  <c r="D4296" i="99" s="1"/>
  <c r="Y4329" i="99"/>
  <c r="D4329" i="99" s="1"/>
  <c r="Y4363" i="99"/>
  <c r="D4363" i="99" s="1"/>
  <c r="Y4398" i="99"/>
  <c r="D4398" i="99" s="1"/>
  <c r="Y4434" i="99"/>
  <c r="D4434" i="99" s="1"/>
  <c r="Y4471" i="99"/>
  <c r="D4471" i="99" s="1"/>
  <c r="Y4509" i="99"/>
  <c r="D4509" i="99" s="1"/>
  <c r="Y4548" i="99"/>
  <c r="D4548" i="99" s="1"/>
  <c r="Y4588" i="99"/>
  <c r="D4588" i="99" s="1"/>
  <c r="Y4629" i="99"/>
  <c r="D4629" i="99" s="1"/>
  <c r="K4212" i="99"/>
  <c r="K4219" i="99" s="1"/>
  <c r="D4219" i="99" s="1"/>
  <c r="J4211" i="99"/>
  <c r="AF3733" i="99"/>
  <c r="AE3748" i="99"/>
  <c r="AE3747" i="99" s="1"/>
  <c r="AE3732" i="99"/>
  <c r="U4567" i="99"/>
  <c r="U4584" i="99" s="1"/>
  <c r="D4584" i="99" s="1"/>
  <c r="T4566" i="99"/>
  <c r="I4153" i="99"/>
  <c r="I4158" i="99" s="1"/>
  <c r="D4158" i="99" s="1"/>
  <c r="H4152" i="99"/>
  <c r="O4342" i="99"/>
  <c r="O4353" i="99" s="1"/>
  <c r="D4353" i="99" s="1"/>
  <c r="N4341" i="99"/>
  <c r="Y4714" i="99"/>
  <c r="D4714" i="99" s="1"/>
  <c r="P4377" i="99"/>
  <c r="P4389" i="99" s="1"/>
  <c r="D4389" i="99" s="1"/>
  <c r="O4376" i="99"/>
  <c r="P4412" i="99"/>
  <c r="Q4413" i="99"/>
  <c r="Q4426" i="99" s="1"/>
  <c r="D4426" i="99" s="1"/>
  <c r="L4274" i="99"/>
  <c r="M4275" i="99"/>
  <c r="M4284" i="99" s="1"/>
  <c r="D4284" i="99" s="1"/>
  <c r="S4526" i="99"/>
  <c r="T4527" i="99"/>
  <c r="T4543" i="99" s="1"/>
  <c r="D4543" i="99" s="1"/>
  <c r="B98" i="99"/>
  <c r="R4487" i="99"/>
  <c r="S4488" i="99"/>
  <c r="S4503" i="99" s="1"/>
  <c r="D4503" i="99" s="1"/>
  <c r="L4243" i="99"/>
  <c r="L4251" i="99" s="1"/>
  <c r="D4251" i="99" s="1"/>
  <c r="K4242" i="99"/>
  <c r="V4649" i="99"/>
  <c r="W4650" i="99"/>
  <c r="W4669" i="99" s="1"/>
  <c r="D4669" i="99" s="1"/>
  <c r="J4182" i="99"/>
  <c r="J4188" i="99" s="1"/>
  <c r="D4188" i="99" s="1"/>
  <c r="I4181" i="99"/>
  <c r="G3523" i="132" l="1"/>
  <c r="D3522" i="132"/>
  <c r="D3889" i="132"/>
  <c r="G3890" i="132"/>
  <c r="C3992" i="132"/>
  <c r="Q5771" i="99"/>
  <c r="Q5784" i="99" s="1"/>
  <c r="D5784" i="99" s="1"/>
  <c r="P5770" i="99"/>
  <c r="AG5600" i="99"/>
  <c r="AH5601" i="99"/>
  <c r="G5158" i="99"/>
  <c r="H5159" i="99"/>
  <c r="H5163" i="99" s="1"/>
  <c r="D5163" i="99" s="1"/>
  <c r="AL5684" i="99"/>
  <c r="AK5683" i="99"/>
  <c r="U5375" i="99"/>
  <c r="V5376" i="99"/>
  <c r="V5394" i="99" s="1"/>
  <c r="D5394" i="99" s="1"/>
  <c r="AB5484" i="99"/>
  <c r="AA5483" i="99"/>
  <c r="L5216" i="99"/>
  <c r="L5224" i="99" s="1"/>
  <c r="D5224" i="99" s="1"/>
  <c r="K5215" i="99"/>
  <c r="AM5727" i="99"/>
  <c r="AL5726" i="99"/>
  <c r="AC5521" i="99"/>
  <c r="AD5522" i="99"/>
  <c r="Y5208" i="99"/>
  <c r="D5208" i="99" s="1"/>
  <c r="Y5298" i="99"/>
  <c r="D5298" i="99" s="1"/>
  <c r="Y5237" i="99"/>
  <c r="D5237" i="99" s="1"/>
  <c r="Y5267" i="99"/>
  <c r="D5267" i="99" s="1"/>
  <c r="W3755" i="99"/>
  <c r="W3754" i="99"/>
  <c r="Y5792" i="99"/>
  <c r="D5792" i="99" s="1"/>
  <c r="V3746" i="99"/>
  <c r="Y5153" i="99"/>
  <c r="D5153" i="99" s="1"/>
  <c r="Y5180" i="99"/>
  <c r="D5180" i="99" s="1"/>
  <c r="Y5330" i="99"/>
  <c r="D5330" i="99" s="1"/>
  <c r="Y5363" i="99"/>
  <c r="D5363" i="99" s="1"/>
  <c r="Y5397" i="99"/>
  <c r="D5397" i="99" s="1"/>
  <c r="Y5446" i="99"/>
  <c r="Z5447" i="99"/>
  <c r="P5277" i="99"/>
  <c r="P5289" i="99" s="1"/>
  <c r="D5289" i="99" s="1"/>
  <c r="O5276" i="99"/>
  <c r="E5131" i="99"/>
  <c r="E5132" i="99" s="1"/>
  <c r="E5133" i="99" s="1"/>
  <c r="D5133" i="99" s="1"/>
  <c r="F5132" i="99"/>
  <c r="F5134" i="99" s="1"/>
  <c r="D5134" i="99" s="1"/>
  <c r="Y5432" i="99"/>
  <c r="D5432" i="99" s="1"/>
  <c r="J5187" i="99"/>
  <c r="J5193" i="99" s="1"/>
  <c r="D5193" i="99" s="1"/>
  <c r="I5186" i="99"/>
  <c r="T5342" i="99"/>
  <c r="T5358" i="99" s="1"/>
  <c r="D5358" i="99" s="1"/>
  <c r="S5341" i="99"/>
  <c r="X5411" i="99"/>
  <c r="X5431" i="99" s="1"/>
  <c r="D5431" i="99" s="1"/>
  <c r="W5410" i="99"/>
  <c r="R5309" i="99"/>
  <c r="R5323" i="99" s="1"/>
  <c r="D5323" i="99" s="1"/>
  <c r="Q5308" i="99"/>
  <c r="M5245" i="99"/>
  <c r="N5246" i="99"/>
  <c r="N5256" i="99" s="1"/>
  <c r="D5256" i="99" s="1"/>
  <c r="AF5561" i="99"/>
  <c r="AE5560" i="99"/>
  <c r="AI5641" i="99"/>
  <c r="AJ5642" i="99"/>
  <c r="V4650" i="99"/>
  <c r="V4668" i="99" s="1"/>
  <c r="D4668" i="99" s="1"/>
  <c r="U4649" i="99"/>
  <c r="Q4450" i="99"/>
  <c r="Q4463" i="99" s="1"/>
  <c r="D4463" i="99" s="1"/>
  <c r="P4449" i="99"/>
  <c r="K4243" i="99"/>
  <c r="K4250" i="99" s="1"/>
  <c r="D4250" i="99" s="1"/>
  <c r="J4242" i="99"/>
  <c r="X4737" i="99"/>
  <c r="X4757" i="99" s="1"/>
  <c r="D4757" i="99" s="1"/>
  <c r="W4736" i="99"/>
  <c r="D4120" i="99"/>
  <c r="Z4120" i="99" s="1"/>
  <c r="C4095" i="99" s="1"/>
  <c r="X3738" i="99" s="1"/>
  <c r="L4307" i="99"/>
  <c r="M4308" i="99"/>
  <c r="M4317" i="99" s="1"/>
  <c r="D4317" i="99" s="1"/>
  <c r="P4413" i="99"/>
  <c r="P4425" i="99" s="1"/>
  <c r="D4425" i="99" s="1"/>
  <c r="O4412" i="99"/>
  <c r="H4153" i="99"/>
  <c r="H4157" i="99" s="1"/>
  <c r="D4157" i="99" s="1"/>
  <c r="G4152" i="99"/>
  <c r="I4182" i="99"/>
  <c r="I4187" i="99" s="1"/>
  <c r="D4187" i="99" s="1"/>
  <c r="H4181" i="99"/>
  <c r="AG3733" i="99"/>
  <c r="AF3748" i="99"/>
  <c r="AF3747" i="99" s="1"/>
  <c r="AF3732" i="99"/>
  <c r="W4693" i="99"/>
  <c r="W4712" i="99" s="1"/>
  <c r="D4712" i="99" s="1"/>
  <c r="V4692" i="99"/>
  <c r="Q4487" i="99"/>
  <c r="R4488" i="99"/>
  <c r="R4502" i="99" s="1"/>
  <c r="D4502" i="99" s="1"/>
  <c r="O4377" i="99"/>
  <c r="O4388" i="99" s="1"/>
  <c r="D4388" i="99" s="1"/>
  <c r="N4376" i="99"/>
  <c r="J4212" i="99"/>
  <c r="J4218" i="99" s="1"/>
  <c r="D4218" i="99" s="1"/>
  <c r="I4211" i="99"/>
  <c r="K4274" i="99"/>
  <c r="L4275" i="99"/>
  <c r="L4283" i="99" s="1"/>
  <c r="D4283" i="99" s="1"/>
  <c r="M4341" i="99"/>
  <c r="N4342" i="99"/>
  <c r="N4352" i="99" s="1"/>
  <c r="D4352" i="99" s="1"/>
  <c r="R4526" i="99"/>
  <c r="S4527" i="99"/>
  <c r="S4542" i="99" s="1"/>
  <c r="D4542" i="99" s="1"/>
  <c r="S4566" i="99"/>
  <c r="T4567" i="99"/>
  <c r="T4583" i="99" s="1"/>
  <c r="D4583" i="99" s="1"/>
  <c r="G4125" i="99"/>
  <c r="G4128" i="99" s="1"/>
  <c r="D4128" i="99" s="1"/>
  <c r="F4124" i="99"/>
  <c r="B99" i="99"/>
  <c r="U4608" i="99"/>
  <c r="U4625" i="99" s="1"/>
  <c r="D4625" i="99" s="1"/>
  <c r="T4607" i="99"/>
  <c r="D3521" i="132" l="1"/>
  <c r="G3522" i="132"/>
  <c r="D3888" i="132"/>
  <c r="G3889" i="132"/>
  <c r="C3993" i="132"/>
  <c r="O5770" i="99"/>
  <c r="P5771" i="99"/>
  <c r="P5783" i="99" s="1"/>
  <c r="D5783" i="99" s="1"/>
  <c r="L5245" i="99"/>
  <c r="M5246" i="99"/>
  <c r="M5255" i="99" s="1"/>
  <c r="D5255" i="99" s="1"/>
  <c r="AB5521" i="99"/>
  <c r="AC5522" i="99"/>
  <c r="U5376" i="99"/>
  <c r="U5393" i="99" s="1"/>
  <c r="D5393" i="99" s="1"/>
  <c r="T5375" i="99"/>
  <c r="Q5309" i="99"/>
  <c r="Q5322" i="99" s="1"/>
  <c r="D5322" i="99" s="1"/>
  <c r="P5308" i="99"/>
  <c r="Y5447" i="99"/>
  <c r="Y5468" i="99" s="1"/>
  <c r="D5468" i="99" s="1"/>
  <c r="X5446" i="99"/>
  <c r="AL5727" i="99"/>
  <c r="AK5726" i="99"/>
  <c r="AJ5683" i="99"/>
  <c r="AK5684" i="99"/>
  <c r="W5411" i="99"/>
  <c r="W5430" i="99" s="1"/>
  <c r="D5430" i="99" s="1"/>
  <c r="V5410" i="99"/>
  <c r="D5154" i="99"/>
  <c r="Z5154" i="99" s="1"/>
  <c r="C5129" i="99" s="1"/>
  <c r="X3753" i="99" s="1"/>
  <c r="Z5469" i="99" s="1"/>
  <c r="D5469" i="99" s="1"/>
  <c r="J5215" i="99"/>
  <c r="K5216" i="99"/>
  <c r="K5223" i="99" s="1"/>
  <c r="D5223" i="99" s="1"/>
  <c r="AH5641" i="99"/>
  <c r="AI5642" i="99"/>
  <c r="AE5561" i="99"/>
  <c r="AD5560" i="99"/>
  <c r="R5341" i="99"/>
  <c r="S5342" i="99"/>
  <c r="S5357" i="99" s="1"/>
  <c r="D5357" i="99" s="1"/>
  <c r="AA5484" i="99"/>
  <c r="Z5483" i="99"/>
  <c r="F5158" i="99"/>
  <c r="G5159" i="99"/>
  <c r="G5162" i="99" s="1"/>
  <c r="D5162" i="99" s="1"/>
  <c r="N5276" i="99"/>
  <c r="O5277" i="99"/>
  <c r="O5288" i="99" s="1"/>
  <c r="D5288" i="99" s="1"/>
  <c r="H5186" i="99"/>
  <c r="I5187" i="99"/>
  <c r="I5192" i="99" s="1"/>
  <c r="D5192" i="99" s="1"/>
  <c r="AF5600" i="99"/>
  <c r="AG5601" i="99"/>
  <c r="N4412" i="99"/>
  <c r="O4413" i="99"/>
  <c r="O4424" i="99" s="1"/>
  <c r="D4424" i="99" s="1"/>
  <c r="P4450" i="99"/>
  <c r="P4462" i="99" s="1"/>
  <c r="D4462" i="99" s="1"/>
  <c r="O4449" i="99"/>
  <c r="F4125" i="99"/>
  <c r="F4127" i="99" s="1"/>
  <c r="D4127" i="99" s="1"/>
  <c r="E4124" i="99"/>
  <c r="E4125" i="99" s="1"/>
  <c r="E4126" i="99" s="1"/>
  <c r="D4126" i="99" s="1"/>
  <c r="L4341" i="99"/>
  <c r="M4342" i="99"/>
  <c r="M4351" i="99" s="1"/>
  <c r="D4351" i="99" s="1"/>
  <c r="H4182" i="99"/>
  <c r="H4186" i="99" s="1"/>
  <c r="D4186" i="99" s="1"/>
  <c r="G4181" i="99"/>
  <c r="N4377" i="99"/>
  <c r="N4387" i="99" s="1"/>
  <c r="D4387" i="99" s="1"/>
  <c r="M4376" i="99"/>
  <c r="V4693" i="99"/>
  <c r="V4711" i="99" s="1"/>
  <c r="D4711" i="99" s="1"/>
  <c r="U4692" i="99"/>
  <c r="K4307" i="99"/>
  <c r="L4308" i="99"/>
  <c r="L4316" i="99" s="1"/>
  <c r="D4316" i="99" s="1"/>
  <c r="R4566" i="99"/>
  <c r="S4567" i="99"/>
  <c r="S4582" i="99" s="1"/>
  <c r="D4582" i="99" s="1"/>
  <c r="X3739" i="99"/>
  <c r="W3731" i="99"/>
  <c r="X3740" i="99"/>
  <c r="Z4147" i="99"/>
  <c r="D4147" i="99" s="1"/>
  <c r="Z4175" i="99"/>
  <c r="D4175" i="99" s="1"/>
  <c r="Z4204" i="99"/>
  <c r="D4204" i="99" s="1"/>
  <c r="Z4234" i="99"/>
  <c r="D4234" i="99" s="1"/>
  <c r="Z4265" i="99"/>
  <c r="D4265" i="99" s="1"/>
  <c r="Z4297" i="99"/>
  <c r="D4297" i="99" s="1"/>
  <c r="Z4330" i="99"/>
  <c r="D4330" i="99" s="1"/>
  <c r="Z4364" i="99"/>
  <c r="D4364" i="99" s="1"/>
  <c r="Z4399" i="99"/>
  <c r="D4399" i="99" s="1"/>
  <c r="Z4435" i="99"/>
  <c r="D4435" i="99" s="1"/>
  <c r="Z4472" i="99"/>
  <c r="D4472" i="99" s="1"/>
  <c r="Z4510" i="99"/>
  <c r="D4510" i="99" s="1"/>
  <c r="Z4549" i="99"/>
  <c r="D4549" i="99" s="1"/>
  <c r="Z4589" i="99"/>
  <c r="D4589" i="99" s="1"/>
  <c r="Z4630" i="99"/>
  <c r="D4630" i="99" s="1"/>
  <c r="Z4672" i="99"/>
  <c r="D4672" i="99" s="1"/>
  <c r="Z4715" i="99"/>
  <c r="D4715" i="99" s="1"/>
  <c r="Z4759" i="99"/>
  <c r="D4759" i="99" s="1"/>
  <c r="U4650" i="99"/>
  <c r="U4667" i="99" s="1"/>
  <c r="D4667" i="99" s="1"/>
  <c r="T4649" i="99"/>
  <c r="T4608" i="99"/>
  <c r="T4624" i="99" s="1"/>
  <c r="D4624" i="99" s="1"/>
  <c r="S4607" i="99"/>
  <c r="W4737" i="99"/>
  <c r="W4756" i="99" s="1"/>
  <c r="D4756" i="99" s="1"/>
  <c r="V4736" i="99"/>
  <c r="B100" i="99"/>
  <c r="R4527" i="99"/>
  <c r="R4541" i="99" s="1"/>
  <c r="D4541" i="99" s="1"/>
  <c r="Q4526" i="99"/>
  <c r="P4487" i="99"/>
  <c r="Q4488" i="99"/>
  <c r="Q4501" i="99" s="1"/>
  <c r="D4501" i="99" s="1"/>
  <c r="F4152" i="99"/>
  <c r="G4153" i="99"/>
  <c r="G4156" i="99" s="1"/>
  <c r="D4156" i="99" s="1"/>
  <c r="I4242" i="99"/>
  <c r="J4243" i="99"/>
  <c r="J4249" i="99" s="1"/>
  <c r="D4249" i="99" s="1"/>
  <c r="J4274" i="99"/>
  <c r="K4275" i="99"/>
  <c r="K4282" i="99" s="1"/>
  <c r="D4282" i="99" s="1"/>
  <c r="I4212" i="99"/>
  <c r="I4217" i="99" s="1"/>
  <c r="D4217" i="99" s="1"/>
  <c r="H4211" i="99"/>
  <c r="AH3733" i="99"/>
  <c r="AG3748" i="99"/>
  <c r="AG3747" i="99" s="1"/>
  <c r="AG3732" i="99"/>
  <c r="G3521" i="132" l="1"/>
  <c r="D3520" i="132"/>
  <c r="D3887" i="132"/>
  <c r="G3888" i="132"/>
  <c r="C3994" i="132"/>
  <c r="N5770" i="99"/>
  <c r="O5771" i="99"/>
  <c r="O5782" i="99" s="1"/>
  <c r="D5782" i="99" s="1"/>
  <c r="N5277" i="99"/>
  <c r="N5287" i="99" s="1"/>
  <c r="D5287" i="99" s="1"/>
  <c r="M5276" i="99"/>
  <c r="AD5561" i="99"/>
  <c r="AC5560" i="99"/>
  <c r="S5375" i="99"/>
  <c r="T5376" i="99"/>
  <c r="T5392" i="99" s="1"/>
  <c r="D5392" i="99" s="1"/>
  <c r="AF5601" i="99"/>
  <c r="AE5600" i="99"/>
  <c r="AJ5684" i="99"/>
  <c r="AI5683" i="99"/>
  <c r="E5158" i="99"/>
  <c r="E5159" i="99" s="1"/>
  <c r="E5160" i="99" s="1"/>
  <c r="D5160" i="99" s="1"/>
  <c r="F5159" i="99"/>
  <c r="F5161" i="99" s="1"/>
  <c r="D5161" i="99" s="1"/>
  <c r="AG5641" i="99"/>
  <c r="AH5642" i="99"/>
  <c r="AK5727" i="99"/>
  <c r="AJ5726" i="99"/>
  <c r="Z5484" i="99"/>
  <c r="Z5506" i="99" s="1"/>
  <c r="D5506" i="99" s="1"/>
  <c r="Y5483" i="99"/>
  <c r="AA5521" i="99"/>
  <c r="AB5522" i="99"/>
  <c r="G5186" i="99"/>
  <c r="H5187" i="99"/>
  <c r="H5191" i="99" s="1"/>
  <c r="D5191" i="99" s="1"/>
  <c r="I5215" i="99"/>
  <c r="J5216" i="99"/>
  <c r="J5222" i="99" s="1"/>
  <c r="D5222" i="99" s="1"/>
  <c r="W5446" i="99"/>
  <c r="X5447" i="99"/>
  <c r="X5467" i="99" s="1"/>
  <c r="D5467" i="99" s="1"/>
  <c r="X3755" i="99"/>
  <c r="Z5331" i="99"/>
  <c r="D5331" i="99" s="1"/>
  <c r="Z5209" i="99"/>
  <c r="D5209" i="99" s="1"/>
  <c r="X3754" i="99"/>
  <c r="Z5181" i="99"/>
  <c r="D5181" i="99" s="1"/>
  <c r="W3746" i="99"/>
  <c r="Z5793" i="99"/>
  <c r="D5793" i="99" s="1"/>
  <c r="Z5268" i="99"/>
  <c r="D5268" i="99" s="1"/>
  <c r="Z5238" i="99"/>
  <c r="D5238" i="99" s="1"/>
  <c r="Z5299" i="99"/>
  <c r="D5299" i="99" s="1"/>
  <c r="Z5364" i="99"/>
  <c r="D5364" i="99" s="1"/>
  <c r="Z5398" i="99"/>
  <c r="D5398" i="99" s="1"/>
  <c r="Z5433" i="99"/>
  <c r="D5433" i="99" s="1"/>
  <c r="Q5341" i="99"/>
  <c r="R5342" i="99"/>
  <c r="R5356" i="99" s="1"/>
  <c r="D5356" i="99" s="1"/>
  <c r="V5411" i="99"/>
  <c r="V5429" i="99" s="1"/>
  <c r="D5429" i="99" s="1"/>
  <c r="U5410" i="99"/>
  <c r="O5308" i="99"/>
  <c r="P5309" i="99"/>
  <c r="P5321" i="99" s="1"/>
  <c r="D5321" i="99" s="1"/>
  <c r="L5246" i="99"/>
  <c r="L5254" i="99" s="1"/>
  <c r="D5254" i="99" s="1"/>
  <c r="K5245" i="99"/>
  <c r="D4148" i="99"/>
  <c r="AA4148" i="99" s="1"/>
  <c r="C4122" i="99" s="1"/>
  <c r="Y3738" i="99" s="1"/>
  <c r="AA4266" i="99" s="1"/>
  <c r="D4266" i="99" s="1"/>
  <c r="M4412" i="99"/>
  <c r="N4413" i="99"/>
  <c r="N4423" i="99" s="1"/>
  <c r="D4423" i="99" s="1"/>
  <c r="L4376" i="99"/>
  <c r="M4377" i="99"/>
  <c r="M4386" i="99" s="1"/>
  <c r="D4386" i="99" s="1"/>
  <c r="R4607" i="99"/>
  <c r="S4608" i="99"/>
  <c r="S4623" i="99" s="1"/>
  <c r="D4623" i="99" s="1"/>
  <c r="H4242" i="99"/>
  <c r="I4243" i="99"/>
  <c r="I4248" i="99" s="1"/>
  <c r="D4248" i="99" s="1"/>
  <c r="S4649" i="99"/>
  <c r="T4650" i="99"/>
  <c r="T4666" i="99" s="1"/>
  <c r="D4666" i="99" s="1"/>
  <c r="R4567" i="99"/>
  <c r="R4581" i="99" s="1"/>
  <c r="D4581" i="99" s="1"/>
  <c r="Q4566" i="99"/>
  <c r="Q4527" i="99"/>
  <c r="Q4540" i="99" s="1"/>
  <c r="D4540" i="99" s="1"/>
  <c r="P4526" i="99"/>
  <c r="B101" i="99"/>
  <c r="AH3748" i="99"/>
  <c r="AH3747" i="99" s="1"/>
  <c r="AI3733" i="99"/>
  <c r="AH3732" i="99"/>
  <c r="J4275" i="99"/>
  <c r="J4281" i="99" s="1"/>
  <c r="D4281" i="99" s="1"/>
  <c r="I4274" i="99"/>
  <c r="F4153" i="99"/>
  <c r="F4155" i="99" s="1"/>
  <c r="D4155" i="99" s="1"/>
  <c r="E4152" i="99"/>
  <c r="E4153" i="99" s="1"/>
  <c r="E4154" i="99" s="1"/>
  <c r="D4154" i="99" s="1"/>
  <c r="V4737" i="99"/>
  <c r="V4755" i="99" s="1"/>
  <c r="D4755" i="99" s="1"/>
  <c r="U4736" i="99"/>
  <c r="N4449" i="99"/>
  <c r="O4450" i="99"/>
  <c r="O4461" i="99" s="1"/>
  <c r="D4461" i="99" s="1"/>
  <c r="G4182" i="99"/>
  <c r="G4185" i="99" s="1"/>
  <c r="D4185" i="99" s="1"/>
  <c r="F4181" i="99"/>
  <c r="P4488" i="99"/>
  <c r="P4500" i="99" s="1"/>
  <c r="D4500" i="99" s="1"/>
  <c r="O4487" i="99"/>
  <c r="J4307" i="99"/>
  <c r="K4308" i="99"/>
  <c r="K4315" i="99" s="1"/>
  <c r="D4315" i="99" s="1"/>
  <c r="L4342" i="99"/>
  <c r="L4350" i="99" s="1"/>
  <c r="D4350" i="99" s="1"/>
  <c r="K4341" i="99"/>
  <c r="H4212" i="99"/>
  <c r="H4216" i="99" s="1"/>
  <c r="D4216" i="99" s="1"/>
  <c r="G4211" i="99"/>
  <c r="U4693" i="99"/>
  <c r="U4710" i="99" s="1"/>
  <c r="D4710" i="99" s="1"/>
  <c r="T4692" i="99"/>
  <c r="G3520" i="132" l="1"/>
  <c r="D3519" i="132"/>
  <c r="D3886" i="132"/>
  <c r="G3887" i="132"/>
  <c r="C3995" i="132"/>
  <c r="N5771" i="99"/>
  <c r="N5781" i="99" s="1"/>
  <c r="D5781" i="99" s="1"/>
  <c r="M5770" i="99"/>
  <c r="N5308" i="99"/>
  <c r="O5309" i="99"/>
  <c r="O5320" i="99" s="1"/>
  <c r="D5320" i="99" s="1"/>
  <c r="G5187" i="99"/>
  <c r="G5190" i="99" s="1"/>
  <c r="D5190" i="99" s="1"/>
  <c r="F5186" i="99"/>
  <c r="AA4511" i="99"/>
  <c r="D4511" i="99" s="1"/>
  <c r="U5411" i="99"/>
  <c r="U5428" i="99" s="1"/>
  <c r="D5428" i="99" s="1"/>
  <c r="T5410" i="99"/>
  <c r="AG5642" i="99"/>
  <c r="AF5641" i="99"/>
  <c r="R5375" i="99"/>
  <c r="S5376" i="99"/>
  <c r="S5391" i="99" s="1"/>
  <c r="D5391" i="99" s="1"/>
  <c r="Z5521" i="99"/>
  <c r="AA5522" i="99"/>
  <c r="V5446" i="99"/>
  <c r="W5447" i="99"/>
  <c r="W5466" i="99" s="1"/>
  <c r="D5466" i="99" s="1"/>
  <c r="X5483" i="99"/>
  <c r="Y5484" i="99"/>
  <c r="Y5505" i="99" s="1"/>
  <c r="D5505" i="99" s="1"/>
  <c r="P5341" i="99"/>
  <c r="Q5342" i="99"/>
  <c r="Q5355" i="99" s="1"/>
  <c r="D5355" i="99" s="1"/>
  <c r="AH5683" i="99"/>
  <c r="AI5684" i="99"/>
  <c r="AC5561" i="99"/>
  <c r="AB5560" i="99"/>
  <c r="K5246" i="99"/>
  <c r="K5253" i="99" s="1"/>
  <c r="D5253" i="99" s="1"/>
  <c r="J5245" i="99"/>
  <c r="D5182" i="99"/>
  <c r="AA5182" i="99" s="1"/>
  <c r="C5156" i="99" s="1"/>
  <c r="Y3753" i="99" s="1"/>
  <c r="H5215" i="99"/>
  <c r="I5216" i="99"/>
  <c r="I5221" i="99" s="1"/>
  <c r="D5221" i="99" s="1"/>
  <c r="AI5726" i="99"/>
  <c r="AJ5727" i="99"/>
  <c r="AD5600" i="99"/>
  <c r="AE5601" i="99"/>
  <c r="M5277" i="99"/>
  <c r="M5286" i="99" s="1"/>
  <c r="D5286" i="99" s="1"/>
  <c r="L5276" i="99"/>
  <c r="AA4235" i="99"/>
  <c r="D4235" i="99" s="1"/>
  <c r="AA4473" i="99"/>
  <c r="D4473" i="99" s="1"/>
  <c r="AA4205" i="99"/>
  <c r="D4205" i="99" s="1"/>
  <c r="AA4760" i="99"/>
  <c r="D4760" i="99" s="1"/>
  <c r="AA4436" i="99"/>
  <c r="D4436" i="99" s="1"/>
  <c r="AA4176" i="99"/>
  <c r="D4176" i="99" s="1"/>
  <c r="D4177" i="99" s="1"/>
  <c r="AB4177" i="99" s="1"/>
  <c r="C4150" i="99" s="1"/>
  <c r="Z3738" i="99" s="1"/>
  <c r="AA4716" i="99"/>
  <c r="D4716" i="99" s="1"/>
  <c r="AA4400" i="99"/>
  <c r="D4400" i="99" s="1"/>
  <c r="Y3740" i="99"/>
  <c r="AA4673" i="99"/>
  <c r="D4673" i="99" s="1"/>
  <c r="AA4365" i="99"/>
  <c r="D4365" i="99" s="1"/>
  <c r="X3731" i="99"/>
  <c r="AA4631" i="99"/>
  <c r="D4631" i="99" s="1"/>
  <c r="AA4331" i="99"/>
  <c r="D4331" i="99" s="1"/>
  <c r="Y3739" i="99"/>
  <c r="AA4590" i="99"/>
  <c r="D4590" i="99" s="1"/>
  <c r="AA4298" i="99"/>
  <c r="D4298" i="99" s="1"/>
  <c r="AA4550" i="99"/>
  <c r="D4550" i="99" s="1"/>
  <c r="N4450" i="99"/>
  <c r="N4460" i="99" s="1"/>
  <c r="D4460" i="99" s="1"/>
  <c r="M4449" i="99"/>
  <c r="T4693" i="99"/>
  <c r="T4709" i="99" s="1"/>
  <c r="D4709" i="99" s="1"/>
  <c r="S4692" i="99"/>
  <c r="F4211" i="99"/>
  <c r="G4212" i="99"/>
  <c r="G4215" i="99" s="1"/>
  <c r="D4215" i="99" s="1"/>
  <c r="O4488" i="99"/>
  <c r="O4499" i="99" s="1"/>
  <c r="D4499" i="99" s="1"/>
  <c r="N4487" i="99"/>
  <c r="AJ3733" i="99"/>
  <c r="AI3748" i="99"/>
  <c r="AI3747" i="99" s="1"/>
  <c r="AI3732" i="99"/>
  <c r="R4649" i="99"/>
  <c r="S4650" i="99"/>
  <c r="S4665" i="99" s="1"/>
  <c r="D4665" i="99" s="1"/>
  <c r="L4377" i="99"/>
  <c r="L4385" i="99" s="1"/>
  <c r="D4385" i="99" s="1"/>
  <c r="K4376" i="99"/>
  <c r="J4341" i="99"/>
  <c r="K4342" i="99"/>
  <c r="K4349" i="99" s="1"/>
  <c r="D4349" i="99" s="1"/>
  <c r="U4737" i="99"/>
  <c r="U4754" i="99" s="1"/>
  <c r="D4754" i="99" s="1"/>
  <c r="T4736" i="99"/>
  <c r="G4242" i="99"/>
  <c r="H4243" i="99"/>
  <c r="H4247" i="99" s="1"/>
  <c r="D4247" i="99" s="1"/>
  <c r="I4275" i="99"/>
  <c r="I4280" i="99" s="1"/>
  <c r="D4280" i="99" s="1"/>
  <c r="H4274" i="99"/>
  <c r="E4181" i="99"/>
  <c r="E4182" i="99" s="1"/>
  <c r="E4183" i="99" s="1"/>
  <c r="D4183" i="99" s="1"/>
  <c r="F4182" i="99"/>
  <c r="F4184" i="99" s="1"/>
  <c r="D4184" i="99" s="1"/>
  <c r="B102" i="99"/>
  <c r="Q4567" i="99"/>
  <c r="Q4580" i="99" s="1"/>
  <c r="D4580" i="99" s="1"/>
  <c r="P4566" i="99"/>
  <c r="J4308" i="99"/>
  <c r="J4314" i="99" s="1"/>
  <c r="D4314" i="99" s="1"/>
  <c r="I4307" i="99"/>
  <c r="O4526" i="99"/>
  <c r="P4527" i="99"/>
  <c r="P4539" i="99" s="1"/>
  <c r="D4539" i="99" s="1"/>
  <c r="Q4607" i="99"/>
  <c r="R4608" i="99"/>
  <c r="R4622" i="99" s="1"/>
  <c r="D4622" i="99" s="1"/>
  <c r="M4413" i="99"/>
  <c r="M4422" i="99" s="1"/>
  <c r="D4422" i="99" s="1"/>
  <c r="L4412" i="99"/>
  <c r="G3519" i="132" l="1"/>
  <c r="D3518" i="132"/>
  <c r="D3885" i="132"/>
  <c r="G3886" i="132"/>
  <c r="C3996" i="132"/>
  <c r="M5771" i="99"/>
  <c r="M5780" i="99" s="1"/>
  <c r="D5780" i="99" s="1"/>
  <c r="L5770" i="99"/>
  <c r="AI5727" i="99"/>
  <c r="AH5726" i="99"/>
  <c r="V5447" i="99"/>
  <c r="V5465" i="99" s="1"/>
  <c r="D5465" i="99" s="1"/>
  <c r="U5446" i="99"/>
  <c r="T5411" i="99"/>
  <c r="T5427" i="99" s="1"/>
  <c r="D5427" i="99" s="1"/>
  <c r="S5410" i="99"/>
  <c r="AA5545" i="99"/>
  <c r="D5545" i="99" s="1"/>
  <c r="AG5683" i="99"/>
  <c r="AH5684" i="99"/>
  <c r="Y5521" i="99"/>
  <c r="Z5522" i="99"/>
  <c r="Z5544" i="99" s="1"/>
  <c r="D5544" i="99" s="1"/>
  <c r="K5276" i="99"/>
  <c r="L5277" i="99"/>
  <c r="L5285" i="99" s="1"/>
  <c r="D5285" i="99" s="1"/>
  <c r="H5216" i="99"/>
  <c r="H5220" i="99" s="1"/>
  <c r="D5220" i="99" s="1"/>
  <c r="G5215" i="99"/>
  <c r="AA5269" i="99"/>
  <c r="D5269" i="99" s="1"/>
  <c r="AA5300" i="99"/>
  <c r="D5300" i="99" s="1"/>
  <c r="AA5332" i="99"/>
  <c r="D5332" i="99" s="1"/>
  <c r="Y3755" i="99"/>
  <c r="AA5365" i="99"/>
  <c r="D5365" i="99" s="1"/>
  <c r="Y3754" i="99"/>
  <c r="X3746" i="99"/>
  <c r="AA5210" i="99"/>
  <c r="D5210" i="99" s="1"/>
  <c r="AA5794" i="99"/>
  <c r="D5794" i="99" s="1"/>
  <c r="AA5239" i="99"/>
  <c r="D5239" i="99" s="1"/>
  <c r="AA5399" i="99"/>
  <c r="D5399" i="99" s="1"/>
  <c r="AA5434" i="99"/>
  <c r="D5434" i="99" s="1"/>
  <c r="AA5470" i="99"/>
  <c r="D5470" i="99" s="1"/>
  <c r="AA5507" i="99"/>
  <c r="D5507" i="99" s="1"/>
  <c r="O5341" i="99"/>
  <c r="P5342" i="99"/>
  <c r="P5354" i="99" s="1"/>
  <c r="D5354" i="99" s="1"/>
  <c r="R5376" i="99"/>
  <c r="R5390" i="99" s="1"/>
  <c r="D5390" i="99" s="1"/>
  <c r="Q5375" i="99"/>
  <c r="E5186" i="99"/>
  <c r="E5187" i="99" s="1"/>
  <c r="E5188" i="99" s="1"/>
  <c r="D5188" i="99" s="1"/>
  <c r="F5187" i="99"/>
  <c r="F5189" i="99" s="1"/>
  <c r="D5189" i="99" s="1"/>
  <c r="I5245" i="99"/>
  <c r="J5246" i="99"/>
  <c r="J5252" i="99" s="1"/>
  <c r="D5252" i="99" s="1"/>
  <c r="AF5642" i="99"/>
  <c r="AE5641" i="99"/>
  <c r="AC5600" i="99"/>
  <c r="AD5601" i="99"/>
  <c r="X5484" i="99"/>
  <c r="X5504" i="99" s="1"/>
  <c r="D5504" i="99" s="1"/>
  <c r="W5483" i="99"/>
  <c r="AB5561" i="99"/>
  <c r="AA5560" i="99"/>
  <c r="N5309" i="99"/>
  <c r="N5319" i="99" s="1"/>
  <c r="D5319" i="99" s="1"/>
  <c r="M5308" i="99"/>
  <c r="H4275" i="99"/>
  <c r="H4279" i="99" s="1"/>
  <c r="D4279" i="99" s="1"/>
  <c r="G4274" i="99"/>
  <c r="M4450" i="99"/>
  <c r="M4459" i="99" s="1"/>
  <c r="D4459" i="99" s="1"/>
  <c r="L4449" i="99"/>
  <c r="P4567" i="99"/>
  <c r="P4579" i="99" s="1"/>
  <c r="D4579" i="99" s="1"/>
  <c r="O4566" i="99"/>
  <c r="R4650" i="99"/>
  <c r="R4664" i="99" s="1"/>
  <c r="D4664" i="99" s="1"/>
  <c r="Q4649" i="99"/>
  <c r="N4488" i="99"/>
  <c r="N4498" i="99" s="1"/>
  <c r="D4498" i="99" s="1"/>
  <c r="M4487" i="99"/>
  <c r="P4607" i="99"/>
  <c r="Q4608" i="99"/>
  <c r="Q4621" i="99" s="1"/>
  <c r="D4621" i="99" s="1"/>
  <c r="S4736" i="99"/>
  <c r="T4737" i="99"/>
  <c r="T4753" i="99" s="1"/>
  <c r="D4753" i="99" s="1"/>
  <c r="L4413" i="99"/>
  <c r="L4421" i="99" s="1"/>
  <c r="D4421" i="99" s="1"/>
  <c r="K4412" i="99"/>
  <c r="H4307" i="99"/>
  <c r="I4308" i="99"/>
  <c r="I4313" i="99" s="1"/>
  <c r="D4313" i="99" s="1"/>
  <c r="F4242" i="99"/>
  <c r="G4243" i="99"/>
  <c r="G4246" i="99" s="1"/>
  <c r="D4246" i="99" s="1"/>
  <c r="B103" i="99"/>
  <c r="AK3733" i="99"/>
  <c r="AJ3748" i="99"/>
  <c r="AJ3747" i="99" s="1"/>
  <c r="AJ3732" i="99"/>
  <c r="E4211" i="99"/>
  <c r="E4212" i="99" s="1"/>
  <c r="E4213" i="99" s="1"/>
  <c r="D4213" i="99" s="1"/>
  <c r="F4212" i="99"/>
  <c r="F4214" i="99" s="1"/>
  <c r="D4214" i="99" s="1"/>
  <c r="Z3739" i="99"/>
  <c r="Y3731" i="99"/>
  <c r="Z3740" i="99"/>
  <c r="AB4206" i="99"/>
  <c r="D4206" i="99" s="1"/>
  <c r="D4207" i="99" s="1"/>
  <c r="AC4207" i="99" s="1"/>
  <c r="C4179" i="99" s="1"/>
  <c r="AA3738" i="99" s="1"/>
  <c r="AB4236" i="99"/>
  <c r="D4236" i="99" s="1"/>
  <c r="AB4267" i="99"/>
  <c r="D4267" i="99" s="1"/>
  <c r="AB4299" i="99"/>
  <c r="D4299" i="99" s="1"/>
  <c r="AB4332" i="99"/>
  <c r="D4332" i="99" s="1"/>
  <c r="AB4366" i="99"/>
  <c r="D4366" i="99" s="1"/>
  <c r="AB4401" i="99"/>
  <c r="D4401" i="99" s="1"/>
  <c r="AB4437" i="99"/>
  <c r="D4437" i="99" s="1"/>
  <c r="AB4474" i="99"/>
  <c r="D4474" i="99" s="1"/>
  <c r="AB4512" i="99"/>
  <c r="D4512" i="99" s="1"/>
  <c r="AB4551" i="99"/>
  <c r="D4551" i="99" s="1"/>
  <c r="AB4591" i="99"/>
  <c r="D4591" i="99" s="1"/>
  <c r="AB4632" i="99"/>
  <c r="D4632" i="99" s="1"/>
  <c r="AB4674" i="99"/>
  <c r="D4674" i="99" s="1"/>
  <c r="AB4717" i="99"/>
  <c r="D4717" i="99" s="1"/>
  <c r="AB4761" i="99"/>
  <c r="D4761" i="99" s="1"/>
  <c r="J4342" i="99"/>
  <c r="J4348" i="99" s="1"/>
  <c r="D4348" i="99" s="1"/>
  <c r="I4341" i="99"/>
  <c r="S4693" i="99"/>
  <c r="S4708" i="99" s="1"/>
  <c r="D4708" i="99" s="1"/>
  <c r="R4692" i="99"/>
  <c r="O4527" i="99"/>
  <c r="O4538" i="99" s="1"/>
  <c r="D4538" i="99" s="1"/>
  <c r="N4526" i="99"/>
  <c r="J4376" i="99"/>
  <c r="K4377" i="99"/>
  <c r="K4384" i="99" s="1"/>
  <c r="D4384" i="99" s="1"/>
  <c r="D3517" i="132" l="1"/>
  <c r="G3518" i="132"/>
  <c r="D3884" i="132"/>
  <c r="G3885" i="132"/>
  <c r="C3997" i="132"/>
  <c r="K5770" i="99"/>
  <c r="L5771" i="99"/>
  <c r="L5779" i="99" s="1"/>
  <c r="D5779" i="99" s="1"/>
  <c r="O5342" i="99"/>
  <c r="O5353" i="99" s="1"/>
  <c r="D5353" i="99" s="1"/>
  <c r="N5341" i="99"/>
  <c r="I5246" i="99"/>
  <c r="I5251" i="99" s="1"/>
  <c r="D5251" i="99" s="1"/>
  <c r="H5245" i="99"/>
  <c r="S5411" i="99"/>
  <c r="S5426" i="99" s="1"/>
  <c r="D5426" i="99" s="1"/>
  <c r="R5410" i="99"/>
  <c r="W5484" i="99"/>
  <c r="W5503" i="99" s="1"/>
  <c r="D5503" i="99" s="1"/>
  <c r="V5483" i="99"/>
  <c r="K5277" i="99"/>
  <c r="K5284" i="99" s="1"/>
  <c r="D5284" i="99" s="1"/>
  <c r="J5276" i="99"/>
  <c r="U5447" i="99"/>
  <c r="U5464" i="99" s="1"/>
  <c r="D5464" i="99" s="1"/>
  <c r="T5446" i="99"/>
  <c r="D5211" i="99"/>
  <c r="AB5211" i="99" s="1"/>
  <c r="C5184" i="99" s="1"/>
  <c r="Z3753" i="99" s="1"/>
  <c r="Y5522" i="99"/>
  <c r="Y5543" i="99" s="1"/>
  <c r="D5543" i="99" s="1"/>
  <c r="X5521" i="99"/>
  <c r="M5309" i="99"/>
  <c r="M5318" i="99" s="1"/>
  <c r="D5318" i="99" s="1"/>
  <c r="L5308" i="99"/>
  <c r="AC5601" i="99"/>
  <c r="AB5600" i="99"/>
  <c r="P5375" i="99"/>
  <c r="Q5376" i="99"/>
  <c r="Q5389" i="99" s="1"/>
  <c r="D5389" i="99" s="1"/>
  <c r="AD5641" i="99"/>
  <c r="AE5642" i="99"/>
  <c r="AF5683" i="99"/>
  <c r="AG5684" i="99"/>
  <c r="AH5727" i="99"/>
  <c r="AG5726" i="99"/>
  <c r="Z5560" i="99"/>
  <c r="AA5561" i="99"/>
  <c r="AA5584" i="99" s="1"/>
  <c r="D5584" i="99" s="1"/>
  <c r="G5216" i="99"/>
  <c r="G5219" i="99" s="1"/>
  <c r="D5219" i="99" s="1"/>
  <c r="F5215" i="99"/>
  <c r="AA3739" i="99"/>
  <c r="Z3731" i="99"/>
  <c r="AA3740" i="99"/>
  <c r="AC4237" i="99"/>
  <c r="D4237" i="99" s="1"/>
  <c r="D4238" i="99" s="1"/>
  <c r="AD4238" i="99" s="1"/>
  <c r="C4209" i="99" s="1"/>
  <c r="AB3738" i="99" s="1"/>
  <c r="AC4268" i="99"/>
  <c r="D4268" i="99" s="1"/>
  <c r="AC4300" i="99"/>
  <c r="D4300" i="99" s="1"/>
  <c r="AC4333" i="99"/>
  <c r="D4333" i="99" s="1"/>
  <c r="AC4367" i="99"/>
  <c r="D4367" i="99" s="1"/>
  <c r="AC4402" i="99"/>
  <c r="D4402" i="99" s="1"/>
  <c r="AC4438" i="99"/>
  <c r="D4438" i="99" s="1"/>
  <c r="AC4475" i="99"/>
  <c r="D4475" i="99" s="1"/>
  <c r="AC4513" i="99"/>
  <c r="D4513" i="99" s="1"/>
  <c r="AC4552" i="99"/>
  <c r="D4552" i="99" s="1"/>
  <c r="AC4592" i="99"/>
  <c r="D4592" i="99" s="1"/>
  <c r="AC4633" i="99"/>
  <c r="D4633" i="99" s="1"/>
  <c r="AC4675" i="99"/>
  <c r="D4675" i="99" s="1"/>
  <c r="AC4718" i="99"/>
  <c r="D4718" i="99" s="1"/>
  <c r="AC4762" i="99"/>
  <c r="D4762" i="99" s="1"/>
  <c r="K4413" i="99"/>
  <c r="K4420" i="99" s="1"/>
  <c r="D4420" i="99" s="1"/>
  <c r="J4412" i="99"/>
  <c r="R4693" i="99"/>
  <c r="R4707" i="99" s="1"/>
  <c r="D4707" i="99" s="1"/>
  <c r="Q4692" i="99"/>
  <c r="B104" i="99"/>
  <c r="M4488" i="99"/>
  <c r="M4497" i="99" s="1"/>
  <c r="D4497" i="99" s="1"/>
  <c r="L4487" i="99"/>
  <c r="H4341" i="99"/>
  <c r="I4342" i="99"/>
  <c r="I4347" i="99" s="1"/>
  <c r="D4347" i="99" s="1"/>
  <c r="P4649" i="99"/>
  <c r="Q4650" i="99"/>
  <c r="Q4663" i="99" s="1"/>
  <c r="D4663" i="99" s="1"/>
  <c r="I4376" i="99"/>
  <c r="J4377" i="99"/>
  <c r="J4383" i="99" s="1"/>
  <c r="D4383" i="99" s="1"/>
  <c r="AL3733" i="99"/>
  <c r="AK3748" i="99"/>
  <c r="AK3747" i="99" s="1"/>
  <c r="AK3732" i="99"/>
  <c r="F4243" i="99"/>
  <c r="F4245" i="99" s="1"/>
  <c r="D4245" i="99" s="1"/>
  <c r="E4242" i="99"/>
  <c r="E4243" i="99" s="1"/>
  <c r="E4244" i="99" s="1"/>
  <c r="D4244" i="99" s="1"/>
  <c r="S4737" i="99"/>
  <c r="S4752" i="99" s="1"/>
  <c r="D4752" i="99" s="1"/>
  <c r="R4736" i="99"/>
  <c r="K4449" i="99"/>
  <c r="L4450" i="99"/>
  <c r="L4458" i="99" s="1"/>
  <c r="D4458" i="99" s="1"/>
  <c r="M4526" i="99"/>
  <c r="N4527" i="99"/>
  <c r="N4537" i="99" s="1"/>
  <c r="D4537" i="99" s="1"/>
  <c r="N4566" i="99"/>
  <c r="O4567" i="99"/>
  <c r="O4578" i="99" s="1"/>
  <c r="D4578" i="99" s="1"/>
  <c r="F4274" i="99"/>
  <c r="G4275" i="99"/>
  <c r="G4278" i="99" s="1"/>
  <c r="D4278" i="99" s="1"/>
  <c r="G4307" i="99"/>
  <c r="H4308" i="99"/>
  <c r="H4312" i="99" s="1"/>
  <c r="D4312" i="99" s="1"/>
  <c r="P4608" i="99"/>
  <c r="P4620" i="99" s="1"/>
  <c r="D4620" i="99" s="1"/>
  <c r="O4607" i="99"/>
  <c r="D3516" i="132" l="1"/>
  <c r="G3517" i="132"/>
  <c r="D3883" i="132"/>
  <c r="G3884" i="132"/>
  <c r="C3998" i="132"/>
  <c r="K5771" i="99"/>
  <c r="K5778" i="99" s="1"/>
  <c r="D5778" i="99" s="1"/>
  <c r="J5770" i="99"/>
  <c r="AB5333" i="99"/>
  <c r="D5333" i="99" s="1"/>
  <c r="AB5366" i="99"/>
  <c r="D5366" i="99" s="1"/>
  <c r="Y3746" i="99"/>
  <c r="AB5270" i="99"/>
  <c r="D5270" i="99" s="1"/>
  <c r="Z3755" i="99"/>
  <c r="AB5400" i="99"/>
  <c r="D5400" i="99" s="1"/>
  <c r="AB5240" i="99"/>
  <c r="D5240" i="99" s="1"/>
  <c r="Z3754" i="99"/>
  <c r="AB5795" i="99"/>
  <c r="D5795" i="99" s="1"/>
  <c r="AB5301" i="99"/>
  <c r="D5301" i="99" s="1"/>
  <c r="AB5435" i="99"/>
  <c r="D5435" i="99" s="1"/>
  <c r="AB5471" i="99"/>
  <c r="D5471" i="99" s="1"/>
  <c r="AB5508" i="99"/>
  <c r="D5508" i="99" s="1"/>
  <c r="AB5546" i="99"/>
  <c r="D5546" i="99" s="1"/>
  <c r="R5411" i="99"/>
  <c r="R5425" i="99" s="1"/>
  <c r="D5425" i="99" s="1"/>
  <c r="Q5410" i="99"/>
  <c r="AG5727" i="99"/>
  <c r="AF5726" i="99"/>
  <c r="P5376" i="99"/>
  <c r="P5388" i="99" s="1"/>
  <c r="D5388" i="99" s="1"/>
  <c r="O5375" i="99"/>
  <c r="AA5600" i="99"/>
  <c r="AB5601" i="99"/>
  <c r="AB5625" i="99" s="1"/>
  <c r="D5625" i="99" s="1"/>
  <c r="T5447" i="99"/>
  <c r="T5463" i="99" s="1"/>
  <c r="D5463" i="99" s="1"/>
  <c r="S5446" i="99"/>
  <c r="H5246" i="99"/>
  <c r="H5250" i="99" s="1"/>
  <c r="D5250" i="99" s="1"/>
  <c r="G5245" i="99"/>
  <c r="Z5561" i="99"/>
  <c r="Z5583" i="99" s="1"/>
  <c r="D5583" i="99" s="1"/>
  <c r="Y5560" i="99"/>
  <c r="E5215" i="99"/>
  <c r="E5216" i="99" s="1"/>
  <c r="E5217" i="99" s="1"/>
  <c r="D5217" i="99" s="1"/>
  <c r="F5216" i="99"/>
  <c r="F5218" i="99" s="1"/>
  <c r="D5218" i="99" s="1"/>
  <c r="AF5684" i="99"/>
  <c r="AE5683" i="99"/>
  <c r="K5308" i="99"/>
  <c r="L5309" i="99"/>
  <c r="L5317" i="99" s="1"/>
  <c r="D5317" i="99" s="1"/>
  <c r="I5276" i="99"/>
  <c r="J5277" i="99"/>
  <c r="J5283" i="99" s="1"/>
  <c r="D5283" i="99" s="1"/>
  <c r="M5341" i="99"/>
  <c r="N5342" i="99"/>
  <c r="N5352" i="99" s="1"/>
  <c r="D5352" i="99" s="1"/>
  <c r="AC5641" i="99"/>
  <c r="AD5642" i="99"/>
  <c r="W5521" i="99"/>
  <c r="X5522" i="99"/>
  <c r="X5542" i="99" s="1"/>
  <c r="D5542" i="99" s="1"/>
  <c r="U5483" i="99"/>
  <c r="V5484" i="99"/>
  <c r="V5502" i="99" s="1"/>
  <c r="D5502" i="99" s="1"/>
  <c r="AB5585" i="99"/>
  <c r="D5585" i="99" s="1"/>
  <c r="AB3739" i="99"/>
  <c r="AA3731" i="99"/>
  <c r="AB3740" i="99"/>
  <c r="AD4269" i="99"/>
  <c r="D4269" i="99" s="1"/>
  <c r="D4270" i="99" s="1"/>
  <c r="AE4270" i="99" s="1"/>
  <c r="C4240" i="99" s="1"/>
  <c r="AC3738" i="99" s="1"/>
  <c r="AD4301" i="99"/>
  <c r="D4301" i="99" s="1"/>
  <c r="AD4334" i="99"/>
  <c r="D4334" i="99" s="1"/>
  <c r="AD4368" i="99"/>
  <c r="D4368" i="99" s="1"/>
  <c r="AD4403" i="99"/>
  <c r="D4403" i="99" s="1"/>
  <c r="AD4439" i="99"/>
  <c r="D4439" i="99" s="1"/>
  <c r="AD4476" i="99"/>
  <c r="D4476" i="99" s="1"/>
  <c r="AD4514" i="99"/>
  <c r="D4514" i="99" s="1"/>
  <c r="AD4553" i="99"/>
  <c r="D4553" i="99" s="1"/>
  <c r="AD4593" i="99"/>
  <c r="D4593" i="99" s="1"/>
  <c r="AD4634" i="99"/>
  <c r="D4634" i="99" s="1"/>
  <c r="AD4676" i="99"/>
  <c r="D4676" i="99" s="1"/>
  <c r="AD4719" i="99"/>
  <c r="D4719" i="99" s="1"/>
  <c r="AD4763" i="99"/>
  <c r="D4763" i="99" s="1"/>
  <c r="I4377" i="99"/>
  <c r="I4382" i="99" s="1"/>
  <c r="D4382" i="99" s="1"/>
  <c r="H4376" i="99"/>
  <c r="G4341" i="99"/>
  <c r="H4342" i="99"/>
  <c r="H4346" i="99" s="1"/>
  <c r="D4346" i="99" s="1"/>
  <c r="B105" i="99"/>
  <c r="Q4693" i="99"/>
  <c r="Q4706" i="99" s="1"/>
  <c r="D4706" i="99" s="1"/>
  <c r="P4692" i="99"/>
  <c r="G4308" i="99"/>
  <c r="G4311" i="99" s="1"/>
  <c r="D4311" i="99" s="1"/>
  <c r="F4307" i="99"/>
  <c r="L4526" i="99"/>
  <c r="M4527" i="99"/>
  <c r="M4536" i="99" s="1"/>
  <c r="D4536" i="99" s="1"/>
  <c r="P4650" i="99"/>
  <c r="P4662" i="99" s="1"/>
  <c r="D4662" i="99" s="1"/>
  <c r="O4649" i="99"/>
  <c r="K4487" i="99"/>
  <c r="L4488" i="99"/>
  <c r="L4496" i="99" s="1"/>
  <c r="D4496" i="99" s="1"/>
  <c r="J4413" i="99"/>
  <c r="J4419" i="99" s="1"/>
  <c r="D4419" i="99" s="1"/>
  <c r="I4412" i="99"/>
  <c r="O4608" i="99"/>
  <c r="O4619" i="99" s="1"/>
  <c r="D4619" i="99" s="1"/>
  <c r="N4607" i="99"/>
  <c r="R4737" i="99"/>
  <c r="R4751" i="99" s="1"/>
  <c r="D4751" i="99" s="1"/>
  <c r="Q4736" i="99"/>
  <c r="E4274" i="99"/>
  <c r="E4275" i="99" s="1"/>
  <c r="E4276" i="99" s="1"/>
  <c r="D4276" i="99" s="1"/>
  <c r="F4275" i="99"/>
  <c r="F4277" i="99" s="1"/>
  <c r="D4277" i="99" s="1"/>
  <c r="J4449" i="99"/>
  <c r="K4450" i="99"/>
  <c r="K4457" i="99" s="1"/>
  <c r="D4457" i="99" s="1"/>
  <c r="AM3733" i="99"/>
  <c r="AL3748" i="99"/>
  <c r="AL3747" i="99" s="1"/>
  <c r="AL3732" i="99"/>
  <c r="N4567" i="99"/>
  <c r="N4577" i="99" s="1"/>
  <c r="D4577" i="99" s="1"/>
  <c r="M4566" i="99"/>
  <c r="G3516" i="132" l="1"/>
  <c r="D3515" i="132"/>
  <c r="D3882" i="132"/>
  <c r="G3883" i="132"/>
  <c r="C3999" i="132"/>
  <c r="J5771" i="99"/>
  <c r="J5777" i="99" s="1"/>
  <c r="D5777" i="99" s="1"/>
  <c r="I5770" i="99"/>
  <c r="D5241" i="99"/>
  <c r="AC5241" i="99" s="1"/>
  <c r="C5213" i="99" s="1"/>
  <c r="AA3753" i="99" s="1"/>
  <c r="AA3755" i="99" s="1"/>
  <c r="Q5411" i="99"/>
  <c r="Q5424" i="99" s="1"/>
  <c r="D5424" i="99" s="1"/>
  <c r="P5410" i="99"/>
  <c r="T5483" i="99"/>
  <c r="U5484" i="99"/>
  <c r="U5501" i="99" s="1"/>
  <c r="D5501" i="99" s="1"/>
  <c r="Y5561" i="99"/>
  <c r="Y5582" i="99" s="1"/>
  <c r="D5582" i="99" s="1"/>
  <c r="X5560" i="99"/>
  <c r="H5276" i="99"/>
  <c r="I5277" i="99"/>
  <c r="I5282" i="99" s="1"/>
  <c r="D5282" i="99" s="1"/>
  <c r="AA5601" i="99"/>
  <c r="AA5624" i="99" s="1"/>
  <c r="D5624" i="99" s="1"/>
  <c r="Z5600" i="99"/>
  <c r="V5521" i="99"/>
  <c r="W5522" i="99"/>
  <c r="W5541" i="99" s="1"/>
  <c r="D5541" i="99" s="1"/>
  <c r="J5308" i="99"/>
  <c r="K5309" i="99"/>
  <c r="K5316" i="99" s="1"/>
  <c r="D5316" i="99" s="1"/>
  <c r="N5375" i="99"/>
  <c r="O5376" i="99"/>
  <c r="O5387" i="99" s="1"/>
  <c r="D5387" i="99" s="1"/>
  <c r="AC5642" i="99"/>
  <c r="AB5641" i="99"/>
  <c r="AD5683" i="99"/>
  <c r="AE5684" i="99"/>
  <c r="F5245" i="99"/>
  <c r="G5246" i="99"/>
  <c r="G5249" i="99" s="1"/>
  <c r="D5249" i="99" s="1"/>
  <c r="M5342" i="99"/>
  <c r="M5351" i="99" s="1"/>
  <c r="D5351" i="99" s="1"/>
  <c r="L5341" i="99"/>
  <c r="AE5726" i="99"/>
  <c r="AF5727" i="99"/>
  <c r="S5447" i="99"/>
  <c r="S5462" i="99" s="1"/>
  <c r="D5462" i="99" s="1"/>
  <c r="R5446" i="99"/>
  <c r="J4487" i="99"/>
  <c r="K4488" i="99"/>
  <c r="K4495" i="99" s="1"/>
  <c r="D4495" i="99" s="1"/>
  <c r="AN3733" i="99"/>
  <c r="AM3748" i="99"/>
  <c r="AM3747" i="99" s="1"/>
  <c r="AM3732" i="99"/>
  <c r="P4736" i="99"/>
  <c r="Q4737" i="99"/>
  <c r="Q4750" i="99" s="1"/>
  <c r="D4750" i="99" s="1"/>
  <c r="N4649" i="99"/>
  <c r="O4650" i="99"/>
  <c r="O4661" i="99" s="1"/>
  <c r="D4661" i="99" s="1"/>
  <c r="AC3739" i="99"/>
  <c r="AB3731" i="99"/>
  <c r="AC3740" i="99"/>
  <c r="AE4302" i="99"/>
  <c r="D4302" i="99" s="1"/>
  <c r="D4303" i="99" s="1"/>
  <c r="AF4303" i="99" s="1"/>
  <c r="C4272" i="99" s="1"/>
  <c r="AD3738" i="99" s="1"/>
  <c r="AE4335" i="99"/>
  <c r="D4335" i="99" s="1"/>
  <c r="AE4369" i="99"/>
  <c r="D4369" i="99" s="1"/>
  <c r="AE4404" i="99"/>
  <c r="D4404" i="99" s="1"/>
  <c r="AE4440" i="99"/>
  <c r="D4440" i="99" s="1"/>
  <c r="AE4477" i="99"/>
  <c r="D4477" i="99" s="1"/>
  <c r="AE4515" i="99"/>
  <c r="D4515" i="99" s="1"/>
  <c r="AE4554" i="99"/>
  <c r="D4554" i="99" s="1"/>
  <c r="AE4594" i="99"/>
  <c r="D4594" i="99" s="1"/>
  <c r="AE4635" i="99"/>
  <c r="D4635" i="99" s="1"/>
  <c r="AE4677" i="99"/>
  <c r="D4677" i="99" s="1"/>
  <c r="AE4720" i="99"/>
  <c r="D4720" i="99" s="1"/>
  <c r="AE4764" i="99"/>
  <c r="D4764" i="99" s="1"/>
  <c r="G4342" i="99"/>
  <c r="G4345" i="99" s="1"/>
  <c r="D4345" i="99" s="1"/>
  <c r="F4341" i="99"/>
  <c r="P4693" i="99"/>
  <c r="P4705" i="99" s="1"/>
  <c r="D4705" i="99" s="1"/>
  <c r="O4692" i="99"/>
  <c r="L4527" i="99"/>
  <c r="L4535" i="99" s="1"/>
  <c r="D4535" i="99" s="1"/>
  <c r="K4526" i="99"/>
  <c r="H4377" i="99"/>
  <c r="H4381" i="99" s="1"/>
  <c r="D4381" i="99" s="1"/>
  <c r="G4376" i="99"/>
  <c r="M4567" i="99"/>
  <c r="M4576" i="99" s="1"/>
  <c r="D4576" i="99" s="1"/>
  <c r="L4566" i="99"/>
  <c r="H4412" i="99"/>
  <c r="I4413" i="99"/>
  <c r="I4418" i="99" s="1"/>
  <c r="D4418" i="99" s="1"/>
  <c r="F4308" i="99"/>
  <c r="F4310" i="99" s="1"/>
  <c r="D4310" i="99" s="1"/>
  <c r="E4307" i="99"/>
  <c r="E4308" i="99" s="1"/>
  <c r="E4309" i="99" s="1"/>
  <c r="D4309" i="99" s="1"/>
  <c r="B106" i="99"/>
  <c r="M4607" i="99"/>
  <c r="N4608" i="99"/>
  <c r="N4618" i="99" s="1"/>
  <c r="D4618" i="99" s="1"/>
  <c r="I4449" i="99"/>
  <c r="J4450" i="99"/>
  <c r="J4456" i="99" s="1"/>
  <c r="D4456" i="99" s="1"/>
  <c r="G3515" i="132" l="1"/>
  <c r="D3514" i="132"/>
  <c r="D3881" i="132"/>
  <c r="G3882" i="132"/>
  <c r="C4000" i="132"/>
  <c r="I5771" i="99"/>
  <c r="I5776" i="99" s="1"/>
  <c r="D5776" i="99" s="1"/>
  <c r="H5770" i="99"/>
  <c r="AC5667" i="99"/>
  <c r="D5667" i="99" s="1"/>
  <c r="AC5586" i="99"/>
  <c r="D5586" i="99" s="1"/>
  <c r="AC5547" i="99"/>
  <c r="D5547" i="99" s="1"/>
  <c r="AC5436" i="99"/>
  <c r="D5436" i="99" s="1"/>
  <c r="AC5626" i="99"/>
  <c r="D5626" i="99" s="1"/>
  <c r="AC5401" i="99"/>
  <c r="D5401" i="99" s="1"/>
  <c r="AC5367" i="99"/>
  <c r="D5367" i="99" s="1"/>
  <c r="AA3754" i="99"/>
  <c r="AC5509" i="99"/>
  <c r="D5509" i="99" s="1"/>
  <c r="AC5334" i="99"/>
  <c r="D5334" i="99" s="1"/>
  <c r="AC5472" i="99"/>
  <c r="D5472" i="99" s="1"/>
  <c r="AC5302" i="99"/>
  <c r="D5302" i="99" s="1"/>
  <c r="AC5796" i="99"/>
  <c r="D5796" i="99" s="1"/>
  <c r="AC5271" i="99"/>
  <c r="D5271" i="99" s="1"/>
  <c r="Z3746" i="99"/>
  <c r="L5342" i="99"/>
  <c r="L5350" i="99" s="1"/>
  <c r="D5350" i="99" s="1"/>
  <c r="K5341" i="99"/>
  <c r="Z5601" i="99"/>
  <c r="Z5623" i="99" s="1"/>
  <c r="D5623" i="99" s="1"/>
  <c r="Y5600" i="99"/>
  <c r="P5411" i="99"/>
  <c r="P5423" i="99" s="1"/>
  <c r="D5423" i="99" s="1"/>
  <c r="O5410" i="99"/>
  <c r="M5375" i="99"/>
  <c r="N5376" i="99"/>
  <c r="N5386" i="99" s="1"/>
  <c r="D5386" i="99" s="1"/>
  <c r="Q5446" i="99"/>
  <c r="R5447" i="99"/>
  <c r="R5461" i="99" s="1"/>
  <c r="D5461" i="99" s="1"/>
  <c r="E5245" i="99"/>
  <c r="E5246" i="99" s="1"/>
  <c r="E5247" i="99" s="1"/>
  <c r="D5247" i="99" s="1"/>
  <c r="F5246" i="99"/>
  <c r="F5248" i="99" s="1"/>
  <c r="D5248" i="99" s="1"/>
  <c r="I5308" i="99"/>
  <c r="J5309" i="99"/>
  <c r="J5315" i="99" s="1"/>
  <c r="D5315" i="99" s="1"/>
  <c r="G5276" i="99"/>
  <c r="H5277" i="99"/>
  <c r="H5281" i="99" s="1"/>
  <c r="D5281" i="99" s="1"/>
  <c r="W5560" i="99"/>
  <c r="X5561" i="99"/>
  <c r="X5581" i="99" s="1"/>
  <c r="D5581" i="99" s="1"/>
  <c r="AC5683" i="99"/>
  <c r="AD5684" i="99"/>
  <c r="AE5727" i="99"/>
  <c r="AD5726" i="99"/>
  <c r="AB5642" i="99"/>
  <c r="AB5666" i="99" s="1"/>
  <c r="D5666" i="99" s="1"/>
  <c r="AA5641" i="99"/>
  <c r="U5521" i="99"/>
  <c r="V5522" i="99"/>
  <c r="V5540" i="99" s="1"/>
  <c r="D5540" i="99" s="1"/>
  <c r="T5484" i="99"/>
  <c r="T5500" i="99" s="1"/>
  <c r="D5500" i="99" s="1"/>
  <c r="S5483" i="99"/>
  <c r="AD3739" i="99"/>
  <c r="AC3731" i="99"/>
  <c r="AD3740" i="99"/>
  <c r="AF4336" i="99"/>
  <c r="D4336" i="99" s="1"/>
  <c r="D4337" i="99" s="1"/>
  <c r="AG4337" i="99" s="1"/>
  <c r="C4305" i="99" s="1"/>
  <c r="AE3738" i="99" s="1"/>
  <c r="AF4370" i="99"/>
  <c r="D4370" i="99" s="1"/>
  <c r="AF4405" i="99"/>
  <c r="D4405" i="99" s="1"/>
  <c r="AF4441" i="99"/>
  <c r="D4441" i="99" s="1"/>
  <c r="AF4478" i="99"/>
  <c r="D4478" i="99" s="1"/>
  <c r="AF4516" i="99"/>
  <c r="D4516" i="99" s="1"/>
  <c r="AF4555" i="99"/>
  <c r="D4555" i="99" s="1"/>
  <c r="AF4595" i="99"/>
  <c r="D4595" i="99" s="1"/>
  <c r="AF4636" i="99"/>
  <c r="D4636" i="99" s="1"/>
  <c r="AF4678" i="99"/>
  <c r="D4678" i="99" s="1"/>
  <c r="AF4721" i="99"/>
  <c r="D4721" i="99" s="1"/>
  <c r="AF4765" i="99"/>
  <c r="D4765" i="99" s="1"/>
  <c r="M4608" i="99"/>
  <c r="M4617" i="99" s="1"/>
  <c r="D4617" i="99" s="1"/>
  <c r="L4607" i="99"/>
  <c r="H4413" i="99"/>
  <c r="H4417" i="99" s="1"/>
  <c r="D4417" i="99" s="1"/>
  <c r="G4412" i="99"/>
  <c r="E4341" i="99"/>
  <c r="E4342" i="99" s="1"/>
  <c r="E4343" i="99" s="1"/>
  <c r="D4343" i="99" s="1"/>
  <c r="F4342" i="99"/>
  <c r="F4344" i="99" s="1"/>
  <c r="D4344" i="99" s="1"/>
  <c r="P4737" i="99"/>
  <c r="P4749" i="99" s="1"/>
  <c r="D4749" i="99" s="1"/>
  <c r="O4736" i="99"/>
  <c r="K4566" i="99"/>
  <c r="L4567" i="99"/>
  <c r="L4575" i="99" s="1"/>
  <c r="D4575" i="99" s="1"/>
  <c r="G4377" i="99"/>
  <c r="G4380" i="99" s="1"/>
  <c r="D4380" i="99" s="1"/>
  <c r="F4376" i="99"/>
  <c r="AO3733" i="99"/>
  <c r="AN3748" i="99"/>
  <c r="AN3747" i="99" s="1"/>
  <c r="AN3732" i="99"/>
  <c r="B107" i="99"/>
  <c r="J4526" i="99"/>
  <c r="K4527" i="99"/>
  <c r="K4534" i="99" s="1"/>
  <c r="D4534" i="99" s="1"/>
  <c r="J4488" i="99"/>
  <c r="J4494" i="99" s="1"/>
  <c r="D4494" i="99" s="1"/>
  <c r="I4487" i="99"/>
  <c r="I4450" i="99"/>
  <c r="I4455" i="99" s="1"/>
  <c r="D4455" i="99" s="1"/>
  <c r="H4449" i="99"/>
  <c r="O4693" i="99"/>
  <c r="O4704" i="99" s="1"/>
  <c r="D4704" i="99" s="1"/>
  <c r="N4692" i="99"/>
  <c r="N4650" i="99"/>
  <c r="N4660" i="99" s="1"/>
  <c r="D4660" i="99" s="1"/>
  <c r="M4649" i="99"/>
  <c r="G3514" i="132" l="1"/>
  <c r="D3513" i="132"/>
  <c r="D3880" i="132"/>
  <c r="G3881" i="132"/>
  <c r="C4001" i="132"/>
  <c r="H5771" i="99"/>
  <c r="H5775" i="99" s="1"/>
  <c r="D5775" i="99" s="1"/>
  <c r="G5770" i="99"/>
  <c r="D5272" i="99"/>
  <c r="AD5272" i="99" s="1"/>
  <c r="C5243" i="99" s="1"/>
  <c r="AB3753" i="99" s="1"/>
  <c r="AD5710" i="99" s="1"/>
  <c r="D5710" i="99" s="1"/>
  <c r="AD5727" i="99"/>
  <c r="AC5726" i="99"/>
  <c r="S5484" i="99"/>
  <c r="S5499" i="99" s="1"/>
  <c r="D5499" i="99" s="1"/>
  <c r="R5483" i="99"/>
  <c r="F5276" i="99"/>
  <c r="G5277" i="99"/>
  <c r="G5280" i="99" s="1"/>
  <c r="D5280" i="99" s="1"/>
  <c r="M5376" i="99"/>
  <c r="M5385" i="99" s="1"/>
  <c r="D5385" i="99" s="1"/>
  <c r="L5375" i="99"/>
  <c r="N5410" i="99"/>
  <c r="O5411" i="99"/>
  <c r="O5422" i="99" s="1"/>
  <c r="D5422" i="99" s="1"/>
  <c r="AB5683" i="99"/>
  <c r="AC5684" i="99"/>
  <c r="AC5709" i="99" s="1"/>
  <c r="D5709" i="99" s="1"/>
  <c r="I5309" i="99"/>
  <c r="I5314" i="99" s="1"/>
  <c r="D5314" i="99" s="1"/>
  <c r="H5308" i="99"/>
  <c r="U5522" i="99"/>
  <c r="U5539" i="99" s="1"/>
  <c r="D5539" i="99" s="1"/>
  <c r="T5521" i="99"/>
  <c r="Y5601" i="99"/>
  <c r="Y5622" i="99" s="1"/>
  <c r="D5622" i="99" s="1"/>
  <c r="X5600" i="99"/>
  <c r="Z5641" i="99"/>
  <c r="AA5642" i="99"/>
  <c r="AA5665" i="99" s="1"/>
  <c r="D5665" i="99" s="1"/>
  <c r="W5561" i="99"/>
  <c r="W5580" i="99" s="1"/>
  <c r="D5580" i="99" s="1"/>
  <c r="V5560" i="99"/>
  <c r="J5341" i="99"/>
  <c r="K5342" i="99"/>
  <c r="K5349" i="99" s="1"/>
  <c r="D5349" i="99" s="1"/>
  <c r="Q5447" i="99"/>
  <c r="Q5460" i="99" s="1"/>
  <c r="D5460" i="99" s="1"/>
  <c r="P5446" i="99"/>
  <c r="I4488" i="99"/>
  <c r="I4493" i="99" s="1"/>
  <c r="D4493" i="99" s="1"/>
  <c r="H4487" i="99"/>
  <c r="AO3748" i="99"/>
  <c r="AO3747" i="99" s="1"/>
  <c r="Q63" i="99" s="1" a="1"/>
  <c r="AO3732" i="99"/>
  <c r="S63" i="99" s="1" a="1"/>
  <c r="J4566" i="99"/>
  <c r="K4567" i="99"/>
  <c r="K4574" i="99" s="1"/>
  <c r="D4574" i="99" s="1"/>
  <c r="L4608" i="99"/>
  <c r="L4616" i="99" s="1"/>
  <c r="D4616" i="99" s="1"/>
  <c r="K4607" i="99"/>
  <c r="O4737" i="99"/>
  <c r="O4748" i="99" s="1"/>
  <c r="D4748" i="99" s="1"/>
  <c r="N4736" i="99"/>
  <c r="AE3739" i="99"/>
  <c r="AD3731" i="99"/>
  <c r="AE3740" i="99"/>
  <c r="AG4371" i="99"/>
  <c r="D4371" i="99" s="1"/>
  <c r="D4372" i="99" s="1"/>
  <c r="AH4372" i="99" s="1"/>
  <c r="C4339" i="99" s="1"/>
  <c r="AF3738" i="99" s="1"/>
  <c r="AG4406" i="99"/>
  <c r="D4406" i="99" s="1"/>
  <c r="AG4442" i="99"/>
  <c r="D4442" i="99" s="1"/>
  <c r="AG4479" i="99"/>
  <c r="D4479" i="99" s="1"/>
  <c r="AG4517" i="99"/>
  <c r="D4517" i="99" s="1"/>
  <c r="AG4556" i="99"/>
  <c r="D4556" i="99" s="1"/>
  <c r="AG4596" i="99"/>
  <c r="D4596" i="99" s="1"/>
  <c r="AG4637" i="99"/>
  <c r="D4637" i="99" s="1"/>
  <c r="AG4679" i="99"/>
  <c r="D4679" i="99" s="1"/>
  <c r="AG4722" i="99"/>
  <c r="D4722" i="99" s="1"/>
  <c r="AG4766" i="99"/>
  <c r="D4766" i="99" s="1"/>
  <c r="F4377" i="99"/>
  <c r="F4379" i="99" s="1"/>
  <c r="D4379" i="99" s="1"/>
  <c r="E4376" i="99"/>
  <c r="E4377" i="99" s="1"/>
  <c r="E4378" i="99" s="1"/>
  <c r="D4378" i="99" s="1"/>
  <c r="M4650" i="99"/>
  <c r="M4659" i="99" s="1"/>
  <c r="D4659" i="99" s="1"/>
  <c r="L4649" i="99"/>
  <c r="J4527" i="99"/>
  <c r="J4533" i="99" s="1"/>
  <c r="D4533" i="99" s="1"/>
  <c r="I4526" i="99"/>
  <c r="N4693" i="99"/>
  <c r="N4703" i="99" s="1"/>
  <c r="D4703" i="99" s="1"/>
  <c r="M4692" i="99"/>
  <c r="H4450" i="99"/>
  <c r="H4454" i="99" s="1"/>
  <c r="D4454" i="99" s="1"/>
  <c r="G4449" i="99"/>
  <c r="B108" i="99"/>
  <c r="F4412" i="99"/>
  <c r="G4413" i="99"/>
  <c r="G4416" i="99" s="1"/>
  <c r="D4416" i="99" s="1"/>
  <c r="G3513" i="132" l="1"/>
  <c r="D3512" i="132"/>
  <c r="D3879" i="132"/>
  <c r="G3880" i="132"/>
  <c r="C4002" i="132"/>
  <c r="G5771" i="99"/>
  <c r="G5774" i="99" s="1"/>
  <c r="D5774" i="99" s="1"/>
  <c r="F5770" i="99"/>
  <c r="AD5510" i="99"/>
  <c r="D5510" i="99" s="1"/>
  <c r="AD5402" i="99"/>
  <c r="D5402" i="99" s="1"/>
  <c r="AB3754" i="99"/>
  <c r="AD5797" i="99"/>
  <c r="D5797" i="99" s="1"/>
  <c r="AD5473" i="99"/>
  <c r="D5473" i="99" s="1"/>
  <c r="AB3755" i="99"/>
  <c r="AD5587" i="99"/>
  <c r="D5587" i="99" s="1"/>
  <c r="AD5548" i="99"/>
  <c r="D5548" i="99" s="1"/>
  <c r="AD5368" i="99"/>
  <c r="D5368" i="99" s="1"/>
  <c r="AD5437" i="99"/>
  <c r="D5437" i="99" s="1"/>
  <c r="AD5335" i="99"/>
  <c r="D5335" i="99" s="1"/>
  <c r="AD5668" i="99"/>
  <c r="D5668" i="99" s="1"/>
  <c r="AD5303" i="99"/>
  <c r="D5303" i="99" s="1"/>
  <c r="AD5627" i="99"/>
  <c r="D5627" i="99" s="1"/>
  <c r="AA3746" i="99"/>
  <c r="AD5753" i="99"/>
  <c r="D5753" i="99" s="1"/>
  <c r="J5342" i="99"/>
  <c r="J5348" i="99" s="1"/>
  <c r="D5348" i="99" s="1"/>
  <c r="I5341" i="99"/>
  <c r="H5309" i="99"/>
  <c r="H5313" i="99" s="1"/>
  <c r="D5313" i="99" s="1"/>
  <c r="G5308" i="99"/>
  <c r="V5561" i="99"/>
  <c r="V5579" i="99" s="1"/>
  <c r="D5579" i="99" s="1"/>
  <c r="U5560" i="99"/>
  <c r="F5277" i="99"/>
  <c r="F5279" i="99" s="1"/>
  <c r="D5279" i="99" s="1"/>
  <c r="E5276" i="99"/>
  <c r="E5277" i="99" s="1"/>
  <c r="E5278" i="99" s="1"/>
  <c r="D5278" i="99" s="1"/>
  <c r="AA5683" i="99"/>
  <c r="AB5684" i="99"/>
  <c r="AB5708" i="99" s="1"/>
  <c r="D5708" i="99" s="1"/>
  <c r="Y5641" i="99"/>
  <c r="Z5642" i="99"/>
  <c r="Z5664" i="99" s="1"/>
  <c r="D5664" i="99" s="1"/>
  <c r="W5600" i="99"/>
  <c r="X5601" i="99"/>
  <c r="X5621" i="99" s="1"/>
  <c r="D5621" i="99" s="1"/>
  <c r="R5484" i="99"/>
  <c r="R5498" i="99" s="1"/>
  <c r="D5498" i="99" s="1"/>
  <c r="Q5483" i="99"/>
  <c r="O5446" i="99"/>
  <c r="P5447" i="99"/>
  <c r="P5459" i="99" s="1"/>
  <c r="D5459" i="99" s="1"/>
  <c r="N5411" i="99"/>
  <c r="N5421" i="99" s="1"/>
  <c r="D5421" i="99" s="1"/>
  <c r="M5410" i="99"/>
  <c r="T5522" i="99"/>
  <c r="T5538" i="99" s="1"/>
  <c r="D5538" i="99" s="1"/>
  <c r="S5521" i="99"/>
  <c r="AC5727" i="99"/>
  <c r="AC5752" i="99" s="1"/>
  <c r="D5752" i="99" s="1"/>
  <c r="AB5726" i="99"/>
  <c r="K5375" i="99"/>
  <c r="L5376" i="99"/>
  <c r="L5384" i="99" s="1"/>
  <c r="D5384" i="99" s="1"/>
  <c r="J4607" i="99"/>
  <c r="K4608" i="99"/>
  <c r="K4615" i="99" s="1"/>
  <c r="D4615" i="99" s="1"/>
  <c r="F4449" i="99"/>
  <c r="G4450" i="99"/>
  <c r="G4453" i="99" s="1"/>
  <c r="D4453" i="99" s="1"/>
  <c r="M4693" i="99"/>
  <c r="M4702" i="99" s="1"/>
  <c r="D4702" i="99" s="1"/>
  <c r="L4692" i="99"/>
  <c r="N4737" i="99"/>
  <c r="N4747" i="99" s="1"/>
  <c r="D4747" i="99" s="1"/>
  <c r="M4736" i="99"/>
  <c r="E4412" i="99"/>
  <c r="E4413" i="99" s="1"/>
  <c r="E4414" i="99" s="1"/>
  <c r="D4414" i="99" s="1"/>
  <c r="F4413" i="99"/>
  <c r="F4415" i="99" s="1"/>
  <c r="D4415" i="99" s="1"/>
  <c r="S95" i="99"/>
  <c r="S87" i="99"/>
  <c r="S79" i="99"/>
  <c r="S71" i="99"/>
  <c r="S63" i="99"/>
  <c r="S94" i="99"/>
  <c r="S86" i="99"/>
  <c r="S78" i="99"/>
  <c r="S70" i="99"/>
  <c r="S101" i="99"/>
  <c r="S93" i="99"/>
  <c r="S85" i="99"/>
  <c r="S77" i="99"/>
  <c r="S69" i="99"/>
  <c r="S100" i="99"/>
  <c r="S92" i="99"/>
  <c r="S84" i="99"/>
  <c r="S76" i="99"/>
  <c r="S68" i="99"/>
  <c r="S99" i="99"/>
  <c r="S91" i="99"/>
  <c r="S83" i="99"/>
  <c r="S75" i="99"/>
  <c r="S67" i="99"/>
  <c r="S98" i="99"/>
  <c r="S90" i="99"/>
  <c r="S82" i="99"/>
  <c r="S74" i="99"/>
  <c r="S66" i="99"/>
  <c r="S97" i="99"/>
  <c r="S89" i="99"/>
  <c r="S81" i="99"/>
  <c r="S73" i="99"/>
  <c r="S65" i="99"/>
  <c r="S96" i="99"/>
  <c r="S88" i="99"/>
  <c r="S80" i="99"/>
  <c r="S72" i="99"/>
  <c r="S64" i="99"/>
  <c r="J4567" i="99"/>
  <c r="J4573" i="99" s="1"/>
  <c r="D4573" i="99" s="1"/>
  <c r="I4566" i="99"/>
  <c r="K4649" i="99"/>
  <c r="L4650" i="99"/>
  <c r="L4658" i="99" s="1"/>
  <c r="D4658" i="99" s="1"/>
  <c r="Q95" i="99"/>
  <c r="Q87" i="99"/>
  <c r="Q79" i="99"/>
  <c r="Q71" i="99"/>
  <c r="Q63" i="99"/>
  <c r="Q94" i="99"/>
  <c r="Q86" i="99"/>
  <c r="Q78" i="99"/>
  <c r="Q70" i="99"/>
  <c r="Q101" i="99"/>
  <c r="Q93" i="99"/>
  <c r="Q85" i="99"/>
  <c r="Q77" i="99"/>
  <c r="Q69" i="99"/>
  <c r="Q100" i="99"/>
  <c r="Q92" i="99"/>
  <c r="Q84" i="99"/>
  <c r="Q76" i="99"/>
  <c r="Q68" i="99"/>
  <c r="Q99" i="99"/>
  <c r="Q91" i="99"/>
  <c r="Q83" i="99"/>
  <c r="Q75" i="99"/>
  <c r="Q67" i="99"/>
  <c r="Q98" i="99"/>
  <c r="Q90" i="99"/>
  <c r="Q82" i="99"/>
  <c r="Q74" i="99"/>
  <c r="Q66" i="99"/>
  <c r="Q97" i="99"/>
  <c r="Q89" i="99"/>
  <c r="Q81" i="99"/>
  <c r="Q73" i="99"/>
  <c r="Q65" i="99"/>
  <c r="Q96" i="99"/>
  <c r="Q88" i="99"/>
  <c r="Q80" i="99"/>
  <c r="Q72" i="99"/>
  <c r="Q64" i="99"/>
  <c r="AF3739" i="99"/>
  <c r="AE3731" i="99"/>
  <c r="AF3740" i="99"/>
  <c r="AH4407" i="99"/>
  <c r="D4407" i="99" s="1"/>
  <c r="D4408" i="99" s="1"/>
  <c r="AI4408" i="99" s="1"/>
  <c r="C4374" i="99" s="1"/>
  <c r="AG3738" i="99" s="1"/>
  <c r="AH4443" i="99"/>
  <c r="D4443" i="99" s="1"/>
  <c r="AH4480" i="99"/>
  <c r="D4480" i="99" s="1"/>
  <c r="AH4518" i="99"/>
  <c r="D4518" i="99" s="1"/>
  <c r="AH4557" i="99"/>
  <c r="D4557" i="99" s="1"/>
  <c r="AH4597" i="99"/>
  <c r="D4597" i="99" s="1"/>
  <c r="AH4638" i="99"/>
  <c r="D4638" i="99" s="1"/>
  <c r="AH4680" i="99"/>
  <c r="D4680" i="99" s="1"/>
  <c r="AH4723" i="99"/>
  <c r="D4723" i="99" s="1"/>
  <c r="AH4767" i="99"/>
  <c r="D4767" i="99" s="1"/>
  <c r="I4527" i="99"/>
  <c r="I4532" i="99" s="1"/>
  <c r="D4532" i="99" s="1"/>
  <c r="H4526" i="99"/>
  <c r="B109" i="99"/>
  <c r="H4488" i="99"/>
  <c r="H4492" i="99" s="1"/>
  <c r="D4492" i="99" s="1"/>
  <c r="G4487" i="99"/>
  <c r="D3511" i="132" l="1"/>
  <c r="G3512" i="132"/>
  <c r="D3878" i="132"/>
  <c r="G3879" i="132"/>
  <c r="C4003" i="132"/>
  <c r="F5771" i="99"/>
  <c r="F5773" i="99" s="1"/>
  <c r="D5773" i="99" s="1"/>
  <c r="E5770" i="99"/>
  <c r="E5771" i="99" s="1"/>
  <c r="E5772" i="99" s="1"/>
  <c r="D5772" i="99" s="1"/>
  <c r="AA5726" i="99"/>
  <c r="AB5727" i="99"/>
  <c r="AB5751" i="99" s="1"/>
  <c r="D5751" i="99" s="1"/>
  <c r="P5483" i="99"/>
  <c r="Q5484" i="99"/>
  <c r="Q5497" i="99" s="1"/>
  <c r="D5497" i="99" s="1"/>
  <c r="D5304" i="99"/>
  <c r="AE5304" i="99" s="1"/>
  <c r="C5274" i="99" s="1"/>
  <c r="AC3753" i="99" s="1"/>
  <c r="S5522" i="99"/>
  <c r="S5537" i="99" s="1"/>
  <c r="D5537" i="99" s="1"/>
  <c r="R5521" i="99"/>
  <c r="T5560" i="99"/>
  <c r="U5561" i="99"/>
  <c r="U5578" i="99" s="1"/>
  <c r="D5578" i="99" s="1"/>
  <c r="V5600" i="99"/>
  <c r="W5601" i="99"/>
  <c r="W5620" i="99" s="1"/>
  <c r="D5620" i="99" s="1"/>
  <c r="M5411" i="99"/>
  <c r="M5420" i="99" s="1"/>
  <c r="D5420" i="99" s="1"/>
  <c r="L5410" i="99"/>
  <c r="F5308" i="99"/>
  <c r="G5309" i="99"/>
  <c r="G5312" i="99" s="1"/>
  <c r="D5312" i="99" s="1"/>
  <c r="X5641" i="99"/>
  <c r="Y5642" i="99"/>
  <c r="Y5663" i="99" s="1"/>
  <c r="D5663" i="99" s="1"/>
  <c r="I5342" i="99"/>
  <c r="I5347" i="99" s="1"/>
  <c r="D5347" i="99" s="1"/>
  <c r="H5341" i="99"/>
  <c r="J5375" i="99"/>
  <c r="K5376" i="99"/>
  <c r="K5383" i="99" s="1"/>
  <c r="D5383" i="99" s="1"/>
  <c r="O5447" i="99"/>
  <c r="O5458" i="99" s="1"/>
  <c r="D5458" i="99" s="1"/>
  <c r="N5446" i="99"/>
  <c r="Z5683" i="99"/>
  <c r="AA5684" i="99"/>
  <c r="AA5707" i="99" s="1"/>
  <c r="D5707" i="99" s="1"/>
  <c r="AG3739" i="99"/>
  <c r="AF3731" i="99"/>
  <c r="AG3740" i="99"/>
  <c r="AI4444" i="99"/>
  <c r="D4444" i="99" s="1"/>
  <c r="D4445" i="99" s="1"/>
  <c r="AJ4445" i="99" s="1"/>
  <c r="C4410" i="99" s="1"/>
  <c r="AH3738" i="99" s="1"/>
  <c r="AI4481" i="99"/>
  <c r="D4481" i="99" s="1"/>
  <c r="AI4519" i="99"/>
  <c r="D4519" i="99" s="1"/>
  <c r="AI4558" i="99"/>
  <c r="D4558" i="99" s="1"/>
  <c r="AI4598" i="99"/>
  <c r="D4598" i="99" s="1"/>
  <c r="AI4639" i="99"/>
  <c r="D4639" i="99" s="1"/>
  <c r="AI4681" i="99"/>
  <c r="D4681" i="99" s="1"/>
  <c r="AI4724" i="99"/>
  <c r="D4724" i="99" s="1"/>
  <c r="AI4768" i="99"/>
  <c r="D4768" i="99" s="1"/>
  <c r="K4692" i="99"/>
  <c r="L4693" i="99"/>
  <c r="L4701" i="99" s="1"/>
  <c r="D4701" i="99" s="1"/>
  <c r="F4450" i="99"/>
  <c r="F4452" i="99" s="1"/>
  <c r="D4452" i="99" s="1"/>
  <c r="E4449" i="99"/>
  <c r="E4450" i="99" s="1"/>
  <c r="E4451" i="99" s="1"/>
  <c r="D4451" i="99" s="1"/>
  <c r="A63" i="99"/>
  <c r="D63" i="99" s="1"/>
  <c r="F63" i="99" s="1"/>
  <c r="F4487" i="99"/>
  <c r="G4488" i="99"/>
  <c r="G4491" i="99" s="1"/>
  <c r="D4491" i="99" s="1"/>
  <c r="B110" i="99"/>
  <c r="J4649" i="99"/>
  <c r="K4650" i="99"/>
  <c r="K4657" i="99" s="1"/>
  <c r="D4657" i="99" s="1"/>
  <c r="M4737" i="99"/>
  <c r="M4746" i="99" s="1"/>
  <c r="D4746" i="99" s="1"/>
  <c r="L4736" i="99"/>
  <c r="I4607" i="99"/>
  <c r="J4608" i="99"/>
  <c r="J4614" i="99" s="1"/>
  <c r="D4614" i="99" s="1"/>
  <c r="G4526" i="99"/>
  <c r="H4527" i="99"/>
  <c r="H4531" i="99" s="1"/>
  <c r="D4531" i="99" s="1"/>
  <c r="H4566" i="99"/>
  <c r="I4567" i="99"/>
  <c r="I4572" i="99" s="1"/>
  <c r="D4572" i="99" s="1"/>
  <c r="D3510" i="132" l="1"/>
  <c r="G3511" i="132"/>
  <c r="D3877" i="132"/>
  <c r="G3878" i="132"/>
  <c r="C4004" i="132"/>
  <c r="Y5683" i="99"/>
  <c r="Z5684" i="99"/>
  <c r="Z5706" i="99" s="1"/>
  <c r="D5706" i="99" s="1"/>
  <c r="X5642" i="99"/>
  <c r="X5662" i="99" s="1"/>
  <c r="D5662" i="99" s="1"/>
  <c r="W5641" i="99"/>
  <c r="S5560" i="99"/>
  <c r="T5561" i="99"/>
  <c r="T5577" i="99" s="1"/>
  <c r="D5577" i="99" s="1"/>
  <c r="Q5521" i="99"/>
  <c r="R5522" i="99"/>
  <c r="R5536" i="99" s="1"/>
  <c r="D5536" i="99" s="1"/>
  <c r="F5309" i="99"/>
  <c r="F5311" i="99" s="1"/>
  <c r="D5311" i="99" s="1"/>
  <c r="E5308" i="99"/>
  <c r="E5309" i="99" s="1"/>
  <c r="E5310" i="99" s="1"/>
  <c r="D5310" i="99" s="1"/>
  <c r="AC3755" i="99"/>
  <c r="AE5511" i="99"/>
  <c r="D5511" i="99" s="1"/>
  <c r="AB3746" i="99"/>
  <c r="AE5336" i="99"/>
  <c r="D5336" i="99" s="1"/>
  <c r="AE5369" i="99"/>
  <c r="D5369" i="99" s="1"/>
  <c r="AE5438" i="99"/>
  <c r="D5438" i="99" s="1"/>
  <c r="AE5403" i="99"/>
  <c r="D5403" i="99" s="1"/>
  <c r="AE5474" i="99"/>
  <c r="D5474" i="99" s="1"/>
  <c r="AE5798" i="99"/>
  <c r="D5798" i="99" s="1"/>
  <c r="AC3754" i="99"/>
  <c r="AE5549" i="99"/>
  <c r="D5549" i="99" s="1"/>
  <c r="AE5588" i="99"/>
  <c r="D5588" i="99" s="1"/>
  <c r="AE5628" i="99"/>
  <c r="D5628" i="99" s="1"/>
  <c r="AE5669" i="99"/>
  <c r="D5669" i="99" s="1"/>
  <c r="AE5711" i="99"/>
  <c r="D5711" i="99" s="1"/>
  <c r="AE5754" i="99"/>
  <c r="D5754" i="99" s="1"/>
  <c r="J5376" i="99"/>
  <c r="J5382" i="99" s="1"/>
  <c r="D5382" i="99" s="1"/>
  <c r="I5375" i="99"/>
  <c r="N5447" i="99"/>
  <c r="N5457" i="99" s="1"/>
  <c r="D5457" i="99" s="1"/>
  <c r="M5446" i="99"/>
  <c r="L5411" i="99"/>
  <c r="L5419" i="99" s="1"/>
  <c r="D5419" i="99" s="1"/>
  <c r="K5410" i="99"/>
  <c r="H5342" i="99"/>
  <c r="H5346" i="99" s="1"/>
  <c r="D5346" i="99" s="1"/>
  <c r="G5341" i="99"/>
  <c r="P5484" i="99"/>
  <c r="P5496" i="99" s="1"/>
  <c r="D5496" i="99" s="1"/>
  <c r="O5483" i="99"/>
  <c r="V5601" i="99"/>
  <c r="V5619" i="99" s="1"/>
  <c r="D5619" i="99" s="1"/>
  <c r="U5600" i="99"/>
  <c r="AA5727" i="99"/>
  <c r="AA5750" i="99" s="1"/>
  <c r="D5750" i="99" s="1"/>
  <c r="Z5726" i="99"/>
  <c r="AH3739" i="99"/>
  <c r="AG3731" i="99"/>
  <c r="AH3740" i="99"/>
  <c r="AJ4482" i="99"/>
  <c r="D4482" i="99" s="1"/>
  <c r="D4483" i="99" s="1"/>
  <c r="AK4483" i="99" s="1"/>
  <c r="C4447" i="99" s="1"/>
  <c r="AI3738" i="99" s="1"/>
  <c r="AJ4520" i="99"/>
  <c r="D4520" i="99" s="1"/>
  <c r="AJ4559" i="99"/>
  <c r="D4559" i="99" s="1"/>
  <c r="AJ4599" i="99"/>
  <c r="D4599" i="99" s="1"/>
  <c r="AJ4640" i="99"/>
  <c r="D4640" i="99" s="1"/>
  <c r="AJ4682" i="99"/>
  <c r="D4682" i="99" s="1"/>
  <c r="AJ4725" i="99"/>
  <c r="D4725" i="99" s="1"/>
  <c r="AJ4769" i="99"/>
  <c r="D4769" i="99" s="1"/>
  <c r="K4693" i="99"/>
  <c r="K4700" i="99" s="1"/>
  <c r="D4700" i="99" s="1"/>
  <c r="J4692" i="99"/>
  <c r="G4566" i="99"/>
  <c r="H4567" i="99"/>
  <c r="H4571" i="99" s="1"/>
  <c r="D4571" i="99" s="1"/>
  <c r="A64" i="99"/>
  <c r="J4650" i="99"/>
  <c r="J4656" i="99" s="1"/>
  <c r="D4656" i="99" s="1"/>
  <c r="I4649" i="99"/>
  <c r="G4527" i="99"/>
  <c r="G4530" i="99" s="1"/>
  <c r="D4530" i="99" s="1"/>
  <c r="F4526" i="99"/>
  <c r="K4736" i="99"/>
  <c r="L4737" i="99"/>
  <c r="L4745" i="99" s="1"/>
  <c r="D4745" i="99" s="1"/>
  <c r="B111" i="99"/>
  <c r="H4607" i="99"/>
  <c r="I4608" i="99"/>
  <c r="I4613" i="99" s="1"/>
  <c r="D4613" i="99" s="1"/>
  <c r="E4487" i="99"/>
  <c r="E4488" i="99" s="1"/>
  <c r="E4489" i="99" s="1"/>
  <c r="D4489" i="99" s="1"/>
  <c r="F4488" i="99"/>
  <c r="F4490" i="99" s="1"/>
  <c r="D4490" i="99" s="1"/>
  <c r="D5337" i="99" l="1"/>
  <c r="AF5337" i="99" s="1"/>
  <c r="C5306" i="99" s="1"/>
  <c r="AD3753" i="99" s="1"/>
  <c r="AF5404" i="99" s="1"/>
  <c r="D5404" i="99" s="1"/>
  <c r="G3510" i="132"/>
  <c r="D3509" i="132"/>
  <c r="D3876" i="132"/>
  <c r="G3877" i="132"/>
  <c r="C4005" i="132"/>
  <c r="Y5726" i="99"/>
  <c r="Z5727" i="99"/>
  <c r="Z5749" i="99" s="1"/>
  <c r="D5749" i="99" s="1"/>
  <c r="J5410" i="99"/>
  <c r="K5411" i="99"/>
  <c r="K5418" i="99" s="1"/>
  <c r="D5418" i="99" s="1"/>
  <c r="P5521" i="99"/>
  <c r="Q5522" i="99"/>
  <c r="Q5535" i="99" s="1"/>
  <c r="D5535" i="99" s="1"/>
  <c r="AD3755" i="99"/>
  <c r="AF5550" i="99"/>
  <c r="D5550" i="99" s="1"/>
  <c r="AD3754" i="99"/>
  <c r="AC3746" i="99"/>
  <c r="AF5370" i="99"/>
  <c r="D5370" i="99" s="1"/>
  <c r="AF5589" i="99"/>
  <c r="D5589" i="99" s="1"/>
  <c r="AF5629" i="99"/>
  <c r="D5629" i="99" s="1"/>
  <c r="AF5670" i="99"/>
  <c r="D5670" i="99" s="1"/>
  <c r="AF5712" i="99"/>
  <c r="D5712" i="99" s="1"/>
  <c r="AF5755" i="99"/>
  <c r="D5755" i="99" s="1"/>
  <c r="R5560" i="99"/>
  <c r="S5561" i="99"/>
  <c r="S5576" i="99" s="1"/>
  <c r="D5576" i="99" s="1"/>
  <c r="N5483" i="99"/>
  <c r="O5484" i="99"/>
  <c r="O5495" i="99" s="1"/>
  <c r="D5495" i="99" s="1"/>
  <c r="H5375" i="99"/>
  <c r="I5376" i="99"/>
  <c r="I5381" i="99" s="1"/>
  <c r="D5381" i="99" s="1"/>
  <c r="V5641" i="99"/>
  <c r="W5642" i="99"/>
  <c r="W5661" i="99" s="1"/>
  <c r="D5661" i="99" s="1"/>
  <c r="M5447" i="99"/>
  <c r="M5456" i="99" s="1"/>
  <c r="D5456" i="99" s="1"/>
  <c r="L5446" i="99"/>
  <c r="F5341" i="99"/>
  <c r="G5342" i="99"/>
  <c r="G5345" i="99" s="1"/>
  <c r="D5345" i="99" s="1"/>
  <c r="U5601" i="99"/>
  <c r="U5618" i="99" s="1"/>
  <c r="D5618" i="99" s="1"/>
  <c r="T5600" i="99"/>
  <c r="Y5684" i="99"/>
  <c r="Y5705" i="99" s="1"/>
  <c r="D5705" i="99" s="1"/>
  <c r="X5683" i="99"/>
  <c r="AI3739" i="99"/>
  <c r="AH3731" i="99"/>
  <c r="AI3740" i="99"/>
  <c r="AK4521" i="99"/>
  <c r="D4521" i="99" s="1"/>
  <c r="D4522" i="99" s="1"/>
  <c r="AL4522" i="99" s="1"/>
  <c r="C4485" i="99" s="1"/>
  <c r="AJ3738" i="99" s="1"/>
  <c r="AK4560" i="99"/>
  <c r="D4560" i="99" s="1"/>
  <c r="AK4600" i="99"/>
  <c r="D4600" i="99" s="1"/>
  <c r="AK4641" i="99"/>
  <c r="D4641" i="99" s="1"/>
  <c r="AK4683" i="99"/>
  <c r="D4683" i="99" s="1"/>
  <c r="AK4726" i="99"/>
  <c r="D4726" i="99" s="1"/>
  <c r="AK4770" i="99"/>
  <c r="D4770" i="99" s="1"/>
  <c r="G64" i="99"/>
  <c r="E64" i="99"/>
  <c r="D64" i="99"/>
  <c r="F64" i="99" s="1"/>
  <c r="A65" i="99"/>
  <c r="F4566" i="99"/>
  <c r="G4567" i="99"/>
  <c r="G4570" i="99" s="1"/>
  <c r="D4570" i="99" s="1"/>
  <c r="J4693" i="99"/>
  <c r="J4699" i="99" s="1"/>
  <c r="D4699" i="99" s="1"/>
  <c r="I4692" i="99"/>
  <c r="B112" i="99"/>
  <c r="I4650" i="99"/>
  <c r="I4655" i="99" s="1"/>
  <c r="D4655" i="99" s="1"/>
  <c r="H4649" i="99"/>
  <c r="K4737" i="99"/>
  <c r="K4744" i="99" s="1"/>
  <c r="D4744" i="99" s="1"/>
  <c r="J4736" i="99"/>
  <c r="E4526" i="99"/>
  <c r="E4527" i="99" s="1"/>
  <c r="E4528" i="99" s="1"/>
  <c r="D4528" i="99" s="1"/>
  <c r="F4527" i="99"/>
  <c r="F4529" i="99" s="1"/>
  <c r="D4529" i="99" s="1"/>
  <c r="H4608" i="99"/>
  <c r="H4612" i="99" s="1"/>
  <c r="D4612" i="99" s="1"/>
  <c r="G4607" i="99"/>
  <c r="AF5512" i="99" l="1"/>
  <c r="D5512" i="99" s="1"/>
  <c r="AF5799" i="99"/>
  <c r="D5799" i="99" s="1"/>
  <c r="AF5475" i="99"/>
  <c r="D5475" i="99" s="1"/>
  <c r="AF5439" i="99"/>
  <c r="D5439" i="99" s="1"/>
  <c r="D3508" i="132"/>
  <c r="G3509" i="132"/>
  <c r="D3875" i="132"/>
  <c r="G3876" i="132"/>
  <c r="C4006" i="132"/>
  <c r="E5341" i="99"/>
  <c r="E5342" i="99" s="1"/>
  <c r="E5343" i="99" s="1"/>
  <c r="D5343" i="99" s="1"/>
  <c r="F5342" i="99"/>
  <c r="F5344" i="99" s="1"/>
  <c r="D5344" i="99" s="1"/>
  <c r="M5483" i="99"/>
  <c r="N5484" i="99"/>
  <c r="N5494" i="99" s="1"/>
  <c r="D5494" i="99" s="1"/>
  <c r="L5447" i="99"/>
  <c r="L5455" i="99" s="1"/>
  <c r="D5455" i="99" s="1"/>
  <c r="K5446" i="99"/>
  <c r="Q5560" i="99"/>
  <c r="R5561" i="99"/>
  <c r="R5575" i="99" s="1"/>
  <c r="D5575" i="99" s="1"/>
  <c r="X5684" i="99"/>
  <c r="X5704" i="99" s="1"/>
  <c r="D5704" i="99" s="1"/>
  <c r="W5683" i="99"/>
  <c r="P5522" i="99"/>
  <c r="P5534" i="99" s="1"/>
  <c r="D5534" i="99" s="1"/>
  <c r="O5521" i="99"/>
  <c r="U5641" i="99"/>
  <c r="V5642" i="99"/>
  <c r="V5660" i="99" s="1"/>
  <c r="D5660" i="99" s="1"/>
  <c r="S5600" i="99"/>
  <c r="T5601" i="99"/>
  <c r="T5617" i="99" s="1"/>
  <c r="D5617" i="99" s="1"/>
  <c r="J5411" i="99"/>
  <c r="J5417" i="99" s="1"/>
  <c r="D5417" i="99" s="1"/>
  <c r="I5410" i="99"/>
  <c r="H5376" i="99"/>
  <c r="H5380" i="99" s="1"/>
  <c r="D5380" i="99" s="1"/>
  <c r="G5375" i="99"/>
  <c r="Y5727" i="99"/>
  <c r="Y5748" i="99" s="1"/>
  <c r="D5748" i="99" s="1"/>
  <c r="X5726" i="99"/>
  <c r="D65" i="99"/>
  <c r="F65" i="99" s="1"/>
  <c r="G65" i="99"/>
  <c r="E65" i="99"/>
  <c r="A66" i="99"/>
  <c r="F4567" i="99"/>
  <c r="F4569" i="99" s="1"/>
  <c r="D4569" i="99" s="1"/>
  <c r="E4566" i="99"/>
  <c r="E4567" i="99" s="1"/>
  <c r="E4568" i="99" s="1"/>
  <c r="D4568" i="99" s="1"/>
  <c r="H4650" i="99"/>
  <c r="H4654" i="99" s="1"/>
  <c r="D4654" i="99" s="1"/>
  <c r="G4649" i="99"/>
  <c r="G4608" i="99"/>
  <c r="G4611" i="99" s="1"/>
  <c r="D4611" i="99" s="1"/>
  <c r="F4607" i="99"/>
  <c r="B113" i="99"/>
  <c r="AJ3739" i="99"/>
  <c r="AI3731" i="99"/>
  <c r="AJ3740" i="99"/>
  <c r="AL4561" i="99"/>
  <c r="D4561" i="99" s="1"/>
  <c r="D4562" i="99" s="1"/>
  <c r="AM4562" i="99" s="1"/>
  <c r="C4524" i="99" s="1"/>
  <c r="AK3738" i="99" s="1"/>
  <c r="AL4601" i="99"/>
  <c r="D4601" i="99" s="1"/>
  <c r="AL4642" i="99"/>
  <c r="D4642" i="99" s="1"/>
  <c r="AL4684" i="99"/>
  <c r="D4684" i="99" s="1"/>
  <c r="AL4727" i="99"/>
  <c r="D4727" i="99" s="1"/>
  <c r="AL4771" i="99"/>
  <c r="D4771" i="99" s="1"/>
  <c r="I4693" i="99"/>
  <c r="I4698" i="99" s="1"/>
  <c r="D4698" i="99" s="1"/>
  <c r="H4692" i="99"/>
  <c r="J4737" i="99"/>
  <c r="J4743" i="99" s="1"/>
  <c r="D4743" i="99" s="1"/>
  <c r="I4736" i="99"/>
  <c r="G3508" i="132" l="1"/>
  <c r="D3507" i="132"/>
  <c r="D3874" i="132"/>
  <c r="G3875" i="132"/>
  <c r="C4007" i="132"/>
  <c r="S5601" i="99"/>
  <c r="S5616" i="99" s="1"/>
  <c r="D5616" i="99" s="1"/>
  <c r="R5600" i="99"/>
  <c r="Q5561" i="99"/>
  <c r="Q5574" i="99" s="1"/>
  <c r="D5574" i="99" s="1"/>
  <c r="P5560" i="99"/>
  <c r="K5447" i="99"/>
  <c r="K5454" i="99" s="1"/>
  <c r="D5454" i="99" s="1"/>
  <c r="J5446" i="99"/>
  <c r="F5375" i="99"/>
  <c r="G5376" i="99"/>
  <c r="G5379" i="99" s="1"/>
  <c r="D5379" i="99" s="1"/>
  <c r="N5521" i="99"/>
  <c r="O5522" i="99"/>
  <c r="O5533" i="99" s="1"/>
  <c r="D5533" i="99" s="1"/>
  <c r="L5483" i="99"/>
  <c r="M5484" i="99"/>
  <c r="M5493" i="99" s="1"/>
  <c r="D5493" i="99" s="1"/>
  <c r="W5726" i="99"/>
  <c r="X5727" i="99"/>
  <c r="X5747" i="99" s="1"/>
  <c r="D5747" i="99" s="1"/>
  <c r="I5411" i="99"/>
  <c r="I5416" i="99" s="1"/>
  <c r="D5416" i="99" s="1"/>
  <c r="H5410" i="99"/>
  <c r="V5683" i="99"/>
  <c r="W5684" i="99"/>
  <c r="W5703" i="99" s="1"/>
  <c r="D5703" i="99" s="1"/>
  <c r="T5641" i="99"/>
  <c r="U5642" i="99"/>
  <c r="U5659" i="99" s="1"/>
  <c r="D5659" i="99" s="1"/>
  <c r="D5371" i="99"/>
  <c r="AG5371" i="99" s="1"/>
  <c r="C5339" i="99" s="1"/>
  <c r="AE3753" i="99" s="1"/>
  <c r="AK3739" i="99"/>
  <c r="AJ3731" i="99"/>
  <c r="AK3740" i="99"/>
  <c r="AM4602" i="99"/>
  <c r="D4602" i="99" s="1"/>
  <c r="D4603" i="99" s="1"/>
  <c r="AN4603" i="99" s="1"/>
  <c r="C4564" i="99" s="1"/>
  <c r="AL3738" i="99" s="1"/>
  <c r="AM4643" i="99"/>
  <c r="D4643" i="99" s="1"/>
  <c r="AM4685" i="99"/>
  <c r="D4685" i="99" s="1"/>
  <c r="AM4728" i="99"/>
  <c r="D4728" i="99" s="1"/>
  <c r="AM4772" i="99"/>
  <c r="D4772" i="99" s="1"/>
  <c r="F4649" i="99"/>
  <c r="G4650" i="99"/>
  <c r="G4653" i="99" s="1"/>
  <c r="D4653" i="99" s="1"/>
  <c r="H4693" i="99"/>
  <c r="H4697" i="99" s="1"/>
  <c r="D4697" i="99" s="1"/>
  <c r="G4692" i="99"/>
  <c r="E66" i="99"/>
  <c r="D66" i="99"/>
  <c r="F66" i="99" s="1"/>
  <c r="G66" i="99"/>
  <c r="A67" i="99"/>
  <c r="B114" i="99"/>
  <c r="H4736" i="99"/>
  <c r="I4737" i="99"/>
  <c r="I4742" i="99" s="1"/>
  <c r="D4742" i="99" s="1"/>
  <c r="E4607" i="99"/>
  <c r="E4608" i="99" s="1"/>
  <c r="E4609" i="99" s="1"/>
  <c r="D4609" i="99" s="1"/>
  <c r="F4608" i="99"/>
  <c r="F4610" i="99" s="1"/>
  <c r="D4610" i="99" s="1"/>
  <c r="G3507" i="132" l="1"/>
  <c r="D3506" i="132"/>
  <c r="D3873" i="132"/>
  <c r="G3874" i="132"/>
  <c r="C4008" i="132"/>
  <c r="G5410" i="99"/>
  <c r="H5411" i="99"/>
  <c r="H5415" i="99" s="1"/>
  <c r="D5415" i="99" s="1"/>
  <c r="F5376" i="99"/>
  <c r="F5378" i="99" s="1"/>
  <c r="D5378" i="99" s="1"/>
  <c r="E5375" i="99"/>
  <c r="E5376" i="99" s="1"/>
  <c r="E5377" i="99" s="1"/>
  <c r="D5377" i="99" s="1"/>
  <c r="I5446" i="99"/>
  <c r="J5447" i="99"/>
  <c r="J5453" i="99" s="1"/>
  <c r="D5453" i="99" s="1"/>
  <c r="AE3754" i="99"/>
  <c r="AD3746" i="99"/>
  <c r="AG5405" i="99"/>
  <c r="D5405" i="99" s="1"/>
  <c r="AG5440" i="99"/>
  <c r="D5440" i="99" s="1"/>
  <c r="AG5476" i="99"/>
  <c r="D5476" i="99" s="1"/>
  <c r="AG5800" i="99"/>
  <c r="D5800" i="99" s="1"/>
  <c r="AG5513" i="99"/>
  <c r="D5513" i="99" s="1"/>
  <c r="AG5551" i="99"/>
  <c r="D5551" i="99" s="1"/>
  <c r="AE3755" i="99"/>
  <c r="AG5590" i="99"/>
  <c r="D5590" i="99" s="1"/>
  <c r="AG5630" i="99"/>
  <c r="D5630" i="99" s="1"/>
  <c r="AG5671" i="99"/>
  <c r="D5671" i="99" s="1"/>
  <c r="AG5713" i="99"/>
  <c r="D5713" i="99" s="1"/>
  <c r="AG5756" i="99"/>
  <c r="D5756" i="99" s="1"/>
  <c r="W5727" i="99"/>
  <c r="W5746" i="99" s="1"/>
  <c r="D5746" i="99" s="1"/>
  <c r="V5726" i="99"/>
  <c r="P5561" i="99"/>
  <c r="P5573" i="99" s="1"/>
  <c r="D5573" i="99" s="1"/>
  <c r="O5560" i="99"/>
  <c r="S5641" i="99"/>
  <c r="T5642" i="99"/>
  <c r="T5658" i="99" s="1"/>
  <c r="D5658" i="99" s="1"/>
  <c r="L5484" i="99"/>
  <c r="L5492" i="99" s="1"/>
  <c r="D5492" i="99" s="1"/>
  <c r="K5483" i="99"/>
  <c r="R5601" i="99"/>
  <c r="R5615" i="99" s="1"/>
  <c r="D5615" i="99" s="1"/>
  <c r="Q5600" i="99"/>
  <c r="U5683" i="99"/>
  <c r="V5684" i="99"/>
  <c r="V5702" i="99" s="1"/>
  <c r="D5702" i="99" s="1"/>
  <c r="M5521" i="99"/>
  <c r="N5522" i="99"/>
  <c r="N5532" i="99" s="1"/>
  <c r="D5532" i="99" s="1"/>
  <c r="AL3739" i="99"/>
  <c r="AK3731" i="99"/>
  <c r="AL3740" i="99"/>
  <c r="AN4644" i="99"/>
  <c r="D4644" i="99" s="1"/>
  <c r="D4645" i="99" s="1"/>
  <c r="AO4645" i="99" s="1"/>
  <c r="C4605" i="99" s="1"/>
  <c r="AM3738" i="99" s="1"/>
  <c r="AN4686" i="99"/>
  <c r="D4686" i="99" s="1"/>
  <c r="AN4729" i="99"/>
  <c r="D4729" i="99" s="1"/>
  <c r="AN4773" i="99"/>
  <c r="D4773" i="99" s="1"/>
  <c r="G4693" i="99"/>
  <c r="G4696" i="99" s="1"/>
  <c r="D4696" i="99" s="1"/>
  <c r="F4692" i="99"/>
  <c r="H4737" i="99"/>
  <c r="H4741" i="99" s="1"/>
  <c r="D4741" i="99" s="1"/>
  <c r="G4736" i="99"/>
  <c r="B115" i="99"/>
  <c r="E67" i="99"/>
  <c r="D67" i="99"/>
  <c r="F67" i="99" s="1"/>
  <c r="G67" i="99"/>
  <c r="A68" i="99"/>
  <c r="F4650" i="99"/>
  <c r="F4652" i="99" s="1"/>
  <c r="D4652" i="99" s="1"/>
  <c r="E4649" i="99"/>
  <c r="E4650" i="99" s="1"/>
  <c r="E4651" i="99" s="1"/>
  <c r="D4651" i="99" s="1"/>
  <c r="G3506" i="132" l="1"/>
  <c r="D3505" i="132"/>
  <c r="D3872" i="132"/>
  <c r="G3873" i="132"/>
  <c r="C4009" i="132"/>
  <c r="O5561" i="99"/>
  <c r="O5572" i="99" s="1"/>
  <c r="D5572" i="99" s="1"/>
  <c r="N5560" i="99"/>
  <c r="I5447" i="99"/>
  <c r="I5452" i="99" s="1"/>
  <c r="D5452" i="99" s="1"/>
  <c r="H5446" i="99"/>
  <c r="T5683" i="99"/>
  <c r="U5684" i="99"/>
  <c r="U5701" i="99" s="1"/>
  <c r="D5701" i="99" s="1"/>
  <c r="K5484" i="99"/>
  <c r="K5491" i="99" s="1"/>
  <c r="D5491" i="99" s="1"/>
  <c r="J5483" i="99"/>
  <c r="P5600" i="99"/>
  <c r="Q5601" i="99"/>
  <c r="Q5614" i="99" s="1"/>
  <c r="D5614" i="99" s="1"/>
  <c r="V5727" i="99"/>
  <c r="V5745" i="99" s="1"/>
  <c r="D5745" i="99" s="1"/>
  <c r="U5726" i="99"/>
  <c r="M5522" i="99"/>
  <c r="M5531" i="99" s="1"/>
  <c r="D5531" i="99" s="1"/>
  <c r="L5521" i="99"/>
  <c r="S5642" i="99"/>
  <c r="S5657" i="99" s="1"/>
  <c r="D5657" i="99" s="1"/>
  <c r="R5641" i="99"/>
  <c r="D5406" i="99"/>
  <c r="AH5406" i="99" s="1"/>
  <c r="C5373" i="99" s="1"/>
  <c r="AF3753" i="99" s="1"/>
  <c r="G5411" i="99"/>
  <c r="G5414" i="99" s="1"/>
  <c r="D5414" i="99" s="1"/>
  <c r="F5410" i="99"/>
  <c r="AM3739" i="99"/>
  <c r="AL3731" i="99"/>
  <c r="AM3740" i="99"/>
  <c r="AO4687" i="99"/>
  <c r="D4687" i="99" s="1"/>
  <c r="D4688" i="99" s="1"/>
  <c r="AP4688" i="99" s="1"/>
  <c r="C4647" i="99" s="1"/>
  <c r="AN3738" i="99" s="1"/>
  <c r="AO4730" i="99"/>
  <c r="D4730" i="99" s="1"/>
  <c r="AO4774" i="99"/>
  <c r="D4774" i="99" s="1"/>
  <c r="B116" i="99"/>
  <c r="G4737" i="99"/>
  <c r="G4740" i="99" s="1"/>
  <c r="D4740" i="99" s="1"/>
  <c r="F4736" i="99"/>
  <c r="G68" i="99"/>
  <c r="E68" i="99"/>
  <c r="D68" i="99"/>
  <c r="F68" i="99" s="1"/>
  <c r="A69" i="99"/>
  <c r="F4693" i="99"/>
  <c r="F4695" i="99" s="1"/>
  <c r="D4695" i="99" s="1"/>
  <c r="E4692" i="99"/>
  <c r="E4693" i="99" s="1"/>
  <c r="E4694" i="99" s="1"/>
  <c r="D4694" i="99" s="1"/>
  <c r="D3504" i="132" l="1"/>
  <c r="G3505" i="132"/>
  <c r="D3871" i="132"/>
  <c r="G3872" i="132"/>
  <c r="C4010" i="132"/>
  <c r="Q5641" i="99"/>
  <c r="R5642" i="99"/>
  <c r="R5656" i="99" s="1"/>
  <c r="D5656" i="99" s="1"/>
  <c r="I5483" i="99"/>
  <c r="J5484" i="99"/>
  <c r="J5490" i="99" s="1"/>
  <c r="D5490" i="99" s="1"/>
  <c r="S5683" i="99"/>
  <c r="T5684" i="99"/>
  <c r="T5700" i="99" s="1"/>
  <c r="D5700" i="99" s="1"/>
  <c r="T5726" i="99"/>
  <c r="U5727" i="99"/>
  <c r="U5744" i="99" s="1"/>
  <c r="D5744" i="99" s="1"/>
  <c r="G5446" i="99"/>
  <c r="H5447" i="99"/>
  <c r="H5451" i="99" s="1"/>
  <c r="D5451" i="99" s="1"/>
  <c r="L5522" i="99"/>
  <c r="L5530" i="99" s="1"/>
  <c r="D5530" i="99" s="1"/>
  <c r="K5521" i="99"/>
  <c r="F5411" i="99"/>
  <c r="F5413" i="99" s="1"/>
  <c r="D5413" i="99" s="1"/>
  <c r="E5410" i="99"/>
  <c r="E5411" i="99" s="1"/>
  <c r="E5412" i="99" s="1"/>
  <c r="D5412" i="99" s="1"/>
  <c r="N5561" i="99"/>
  <c r="N5571" i="99" s="1"/>
  <c r="D5571" i="99" s="1"/>
  <c r="M5560" i="99"/>
  <c r="AF3754" i="99"/>
  <c r="AE3746" i="99"/>
  <c r="AH5441" i="99"/>
  <c r="D5441" i="99" s="1"/>
  <c r="AH5477" i="99"/>
  <c r="D5477" i="99" s="1"/>
  <c r="AH5801" i="99"/>
  <c r="D5801" i="99" s="1"/>
  <c r="AH5514" i="99"/>
  <c r="D5514" i="99" s="1"/>
  <c r="AH5552" i="99"/>
  <c r="D5552" i="99" s="1"/>
  <c r="AH5591" i="99"/>
  <c r="D5591" i="99" s="1"/>
  <c r="AF3755" i="99"/>
  <c r="AH5631" i="99"/>
  <c r="D5631" i="99" s="1"/>
  <c r="AH5672" i="99"/>
  <c r="D5672" i="99" s="1"/>
  <c r="AH5714" i="99"/>
  <c r="D5714" i="99" s="1"/>
  <c r="AH5757" i="99"/>
  <c r="D5757" i="99" s="1"/>
  <c r="O5600" i="99"/>
  <c r="P5601" i="99"/>
  <c r="P5613" i="99" s="1"/>
  <c r="D5613" i="99" s="1"/>
  <c r="AN3739" i="99"/>
  <c r="AM3731" i="99"/>
  <c r="AN3740" i="99"/>
  <c r="AP4731" i="99"/>
  <c r="D4731" i="99" s="1"/>
  <c r="D4732" i="99" s="1"/>
  <c r="AQ4732" i="99" s="1"/>
  <c r="C4690" i="99" s="1"/>
  <c r="AO3738" i="99" s="1"/>
  <c r="AP4775" i="99"/>
  <c r="D4775" i="99" s="1"/>
  <c r="G69" i="99"/>
  <c r="E69" i="99"/>
  <c r="D69" i="99"/>
  <c r="F69" i="99" s="1"/>
  <c r="A70" i="99"/>
  <c r="B117" i="99"/>
  <c r="F4737" i="99"/>
  <c r="F4739" i="99" s="1"/>
  <c r="D4739" i="99" s="1"/>
  <c r="E4736" i="99"/>
  <c r="E4737" i="99" s="1"/>
  <c r="E4738" i="99" s="1"/>
  <c r="D4738" i="99" s="1"/>
  <c r="D3503" i="132" l="1"/>
  <c r="G3504" i="132"/>
  <c r="D3870" i="132"/>
  <c r="G3871" i="132"/>
  <c r="C4011" i="132"/>
  <c r="D5442" i="99"/>
  <c r="AI5442" i="99" s="1"/>
  <c r="C5408" i="99" s="1"/>
  <c r="AG3753" i="99" s="1"/>
  <c r="AI5673" i="99" s="1"/>
  <c r="D5673" i="99" s="1"/>
  <c r="M5561" i="99"/>
  <c r="M5570" i="99" s="1"/>
  <c r="D5570" i="99" s="1"/>
  <c r="L5560" i="99"/>
  <c r="S5726" i="99"/>
  <c r="T5727" i="99"/>
  <c r="T5743" i="99" s="1"/>
  <c r="D5743" i="99" s="1"/>
  <c r="S5684" i="99"/>
  <c r="S5699" i="99" s="1"/>
  <c r="D5699" i="99" s="1"/>
  <c r="R5683" i="99"/>
  <c r="O5601" i="99"/>
  <c r="O5612" i="99" s="1"/>
  <c r="D5612" i="99" s="1"/>
  <c r="N5600" i="99"/>
  <c r="J5521" i="99"/>
  <c r="K5522" i="99"/>
  <c r="K5529" i="99" s="1"/>
  <c r="D5529" i="99" s="1"/>
  <c r="H5483" i="99"/>
  <c r="I5484" i="99"/>
  <c r="I5489" i="99" s="1"/>
  <c r="D5489" i="99" s="1"/>
  <c r="F5446" i="99"/>
  <c r="G5447" i="99"/>
  <c r="G5450" i="99" s="1"/>
  <c r="D5450" i="99" s="1"/>
  <c r="Q5642" i="99"/>
  <c r="Q5655" i="99" s="1"/>
  <c r="D5655" i="99" s="1"/>
  <c r="P5641" i="99"/>
  <c r="AO3739" i="99"/>
  <c r="AN3731" i="99"/>
  <c r="AO3740" i="99"/>
  <c r="AQ4776" i="99"/>
  <c r="D4776" i="99" s="1"/>
  <c r="D4777" i="99" s="1"/>
  <c r="AR4777" i="99" s="1"/>
  <c r="C4734" i="99" s="1"/>
  <c r="AP3738" i="99" s="1"/>
  <c r="B118" i="99"/>
  <c r="G70" i="99"/>
  <c r="E70" i="99"/>
  <c r="D70" i="99"/>
  <c r="F70" i="99" s="1"/>
  <c r="A71" i="99"/>
  <c r="AI5715" i="99" l="1"/>
  <c r="D5715" i="99" s="1"/>
  <c r="AI5515" i="99"/>
  <c r="D5515" i="99" s="1"/>
  <c r="G3503" i="132"/>
  <c r="D3502" i="132"/>
  <c r="D3869" i="132"/>
  <c r="G3870" i="132"/>
  <c r="C4012" i="132"/>
  <c r="AG3755" i="99"/>
  <c r="AF3746" i="99"/>
  <c r="AG3754" i="99"/>
  <c r="AI5632" i="99"/>
  <c r="D5632" i="99" s="1"/>
  <c r="AI5592" i="99"/>
  <c r="D5592" i="99" s="1"/>
  <c r="AI5802" i="99"/>
  <c r="D5802" i="99" s="1"/>
  <c r="AI5553" i="99"/>
  <c r="D5553" i="99" s="1"/>
  <c r="AI5478" i="99"/>
  <c r="D5478" i="99" s="1"/>
  <c r="AI5758" i="99"/>
  <c r="D5758" i="99" s="1"/>
  <c r="N5601" i="99"/>
  <c r="N5611" i="99" s="1"/>
  <c r="D5611" i="99" s="1"/>
  <c r="M5600" i="99"/>
  <c r="H5484" i="99"/>
  <c r="H5488" i="99" s="1"/>
  <c r="D5488" i="99" s="1"/>
  <c r="G5483" i="99"/>
  <c r="S5727" i="99"/>
  <c r="S5742" i="99" s="1"/>
  <c r="D5742" i="99" s="1"/>
  <c r="R5726" i="99"/>
  <c r="Q5683" i="99"/>
  <c r="R5684" i="99"/>
  <c r="R5698" i="99" s="1"/>
  <c r="D5698" i="99" s="1"/>
  <c r="L5561" i="99"/>
  <c r="L5569" i="99" s="1"/>
  <c r="D5569" i="99" s="1"/>
  <c r="K5560" i="99"/>
  <c r="P5642" i="99"/>
  <c r="P5654" i="99" s="1"/>
  <c r="D5654" i="99" s="1"/>
  <c r="O5641" i="99"/>
  <c r="F5447" i="99"/>
  <c r="F5449" i="99" s="1"/>
  <c r="D5449" i="99" s="1"/>
  <c r="E5446" i="99"/>
  <c r="E5447" i="99" s="1"/>
  <c r="E5448" i="99" s="1"/>
  <c r="D5448" i="99" s="1"/>
  <c r="J5522" i="99"/>
  <c r="J5528" i="99" s="1"/>
  <c r="D5528" i="99" s="1"/>
  <c r="I5521" i="99"/>
  <c r="AP3739" i="99"/>
  <c r="AO3731" i="99"/>
  <c r="T63" i="99" s="1" a="1"/>
  <c r="AP3740" i="99"/>
  <c r="B3740" i="99" s="1"/>
  <c r="G71" i="99"/>
  <c r="E71" i="99"/>
  <c r="D71" i="99"/>
  <c r="F71" i="99" s="1"/>
  <c r="A72" i="99"/>
  <c r="B119" i="99"/>
  <c r="G3502" i="132" l="1"/>
  <c r="D3501" i="132"/>
  <c r="D3868" i="132"/>
  <c r="G3869" i="132"/>
  <c r="C4013" i="132"/>
  <c r="D5479" i="99"/>
  <c r="AJ5479" i="99" s="1"/>
  <c r="C5444" i="99" s="1"/>
  <c r="AH3753" i="99" s="1"/>
  <c r="AH3755" i="99" s="1"/>
  <c r="P5683" i="99"/>
  <c r="Q5684" i="99"/>
  <c r="Q5697" i="99" s="1"/>
  <c r="D5697" i="99" s="1"/>
  <c r="R5727" i="99"/>
  <c r="R5741" i="99" s="1"/>
  <c r="D5741" i="99" s="1"/>
  <c r="Q5726" i="99"/>
  <c r="J5560" i="99"/>
  <c r="K5561" i="99"/>
  <c r="K5568" i="99" s="1"/>
  <c r="D5568" i="99" s="1"/>
  <c r="M5601" i="99"/>
  <c r="M5610" i="99" s="1"/>
  <c r="D5610" i="99" s="1"/>
  <c r="L5600" i="99"/>
  <c r="O5642" i="99"/>
  <c r="O5653" i="99" s="1"/>
  <c r="D5653" i="99" s="1"/>
  <c r="N5641" i="99"/>
  <c r="G5484" i="99"/>
  <c r="G5487" i="99" s="1"/>
  <c r="D5487" i="99" s="1"/>
  <c r="F5483" i="99"/>
  <c r="H5521" i="99"/>
  <c r="I5522" i="99"/>
  <c r="I5527" i="99" s="1"/>
  <c r="D5527" i="99" s="1"/>
  <c r="G72" i="99"/>
  <c r="E72" i="99"/>
  <c r="D72" i="99"/>
  <c r="F72" i="99" s="1"/>
  <c r="A73" i="99"/>
  <c r="B120" i="99"/>
  <c r="T95" i="99"/>
  <c r="T87" i="99"/>
  <c r="T79" i="99"/>
  <c r="T71" i="99"/>
  <c r="T63" i="99"/>
  <c r="T94" i="99"/>
  <c r="T86" i="99"/>
  <c r="T78" i="99"/>
  <c r="T70" i="99"/>
  <c r="T101" i="99"/>
  <c r="T93" i="99"/>
  <c r="T85" i="99"/>
  <c r="T77" i="99"/>
  <c r="T69" i="99"/>
  <c r="T100" i="99"/>
  <c r="T92" i="99"/>
  <c r="T84" i="99"/>
  <c r="T76" i="99"/>
  <c r="T68" i="99"/>
  <c r="T99" i="99"/>
  <c r="T91" i="99"/>
  <c r="T83" i="99"/>
  <c r="T75" i="99"/>
  <c r="T67" i="99"/>
  <c r="T98" i="99"/>
  <c r="T90" i="99"/>
  <c r="T82" i="99"/>
  <c r="T74" i="99"/>
  <c r="T66" i="99"/>
  <c r="T97" i="99"/>
  <c r="T89" i="99"/>
  <c r="T81" i="99"/>
  <c r="T73" i="99"/>
  <c r="T65" i="99"/>
  <c r="T96" i="99"/>
  <c r="T88" i="99"/>
  <c r="T80" i="99"/>
  <c r="T72" i="99"/>
  <c r="T64" i="99"/>
  <c r="G3501" i="132" l="1"/>
  <c r="D3500" i="132"/>
  <c r="D3867" i="132"/>
  <c r="G3868" i="132"/>
  <c r="C4014" i="132"/>
  <c r="AJ5554" i="99"/>
  <c r="D5554" i="99" s="1"/>
  <c r="AJ5516" i="99"/>
  <c r="D5516" i="99" s="1"/>
  <c r="AG3746" i="99"/>
  <c r="AJ5759" i="99"/>
  <c r="D5759" i="99" s="1"/>
  <c r="AJ5803" i="99"/>
  <c r="D5803" i="99" s="1"/>
  <c r="AJ5674" i="99"/>
  <c r="D5674" i="99" s="1"/>
  <c r="AH3754" i="99"/>
  <c r="AJ5633" i="99"/>
  <c r="D5633" i="99" s="1"/>
  <c r="AJ5716" i="99"/>
  <c r="D5716" i="99" s="1"/>
  <c r="AJ5593" i="99"/>
  <c r="D5593" i="99" s="1"/>
  <c r="Q5727" i="99"/>
  <c r="Q5740" i="99" s="1"/>
  <c r="D5740" i="99" s="1"/>
  <c r="P5726" i="99"/>
  <c r="M5641" i="99"/>
  <c r="N5642" i="99"/>
  <c r="N5652" i="99" s="1"/>
  <c r="D5652" i="99" s="1"/>
  <c r="J5561" i="99"/>
  <c r="J5567" i="99" s="1"/>
  <c r="D5567" i="99" s="1"/>
  <c r="I5560" i="99"/>
  <c r="G5521" i="99"/>
  <c r="H5522" i="99"/>
  <c r="H5526" i="99" s="1"/>
  <c r="D5526" i="99" s="1"/>
  <c r="F5484" i="99"/>
  <c r="F5486" i="99" s="1"/>
  <c r="D5486" i="99" s="1"/>
  <c r="E5483" i="99"/>
  <c r="E5484" i="99" s="1"/>
  <c r="E5485" i="99" s="1"/>
  <c r="D5485" i="99" s="1"/>
  <c r="P5684" i="99"/>
  <c r="P5696" i="99" s="1"/>
  <c r="D5696" i="99" s="1"/>
  <c r="O5683" i="99"/>
  <c r="L5601" i="99"/>
  <c r="L5609" i="99" s="1"/>
  <c r="D5609" i="99" s="1"/>
  <c r="K5600" i="99"/>
  <c r="B121" i="99"/>
  <c r="D73" i="99"/>
  <c r="F73" i="99" s="1"/>
  <c r="G73" i="99"/>
  <c r="E73" i="99"/>
  <c r="A74" i="99"/>
  <c r="G3500" i="132" l="1"/>
  <c r="D3499" i="132"/>
  <c r="D3866" i="132"/>
  <c r="G3867" i="132"/>
  <c r="C4015" i="132"/>
  <c r="D5517" i="99"/>
  <c r="AK5517" i="99" s="1"/>
  <c r="C5481" i="99" s="1"/>
  <c r="AI3753" i="99" s="1"/>
  <c r="AK5555" i="99" s="1"/>
  <c r="D5555" i="99" s="1"/>
  <c r="F5521" i="99"/>
  <c r="G5522" i="99"/>
  <c r="G5525" i="99" s="1"/>
  <c r="D5525" i="99" s="1"/>
  <c r="K5601" i="99"/>
  <c r="K5608" i="99" s="1"/>
  <c r="D5608" i="99" s="1"/>
  <c r="J5600" i="99"/>
  <c r="H5560" i="99"/>
  <c r="I5561" i="99"/>
  <c r="I5566" i="99" s="1"/>
  <c r="D5566" i="99" s="1"/>
  <c r="N5683" i="99"/>
  <c r="O5684" i="99"/>
  <c r="O5695" i="99" s="1"/>
  <c r="D5695" i="99" s="1"/>
  <c r="M5642" i="99"/>
  <c r="M5651" i="99" s="1"/>
  <c r="D5651" i="99" s="1"/>
  <c r="L5641" i="99"/>
  <c r="P5727" i="99"/>
  <c r="P5739" i="99" s="1"/>
  <c r="D5739" i="99" s="1"/>
  <c r="O5726" i="99"/>
  <c r="E74" i="99"/>
  <c r="D74" i="99"/>
  <c r="F74" i="99" s="1"/>
  <c r="G74" i="99"/>
  <c r="A75" i="99"/>
  <c r="B122" i="99"/>
  <c r="G3499" i="132" l="1"/>
  <c r="D3498" i="132"/>
  <c r="D3865" i="132"/>
  <c r="G3866" i="132"/>
  <c r="C4016" i="132"/>
  <c r="AK5804" i="99"/>
  <c r="D5804" i="99" s="1"/>
  <c r="AK5760" i="99"/>
  <c r="D5760" i="99" s="1"/>
  <c r="AH3746" i="99"/>
  <c r="AK5675" i="99"/>
  <c r="D5675" i="99" s="1"/>
  <c r="AI3754" i="99"/>
  <c r="AI3755" i="99"/>
  <c r="AK5717" i="99"/>
  <c r="D5717" i="99" s="1"/>
  <c r="AK5594" i="99"/>
  <c r="D5594" i="99" s="1"/>
  <c r="AK5634" i="99"/>
  <c r="D5634" i="99" s="1"/>
  <c r="O5727" i="99"/>
  <c r="O5738" i="99" s="1"/>
  <c r="D5738" i="99" s="1"/>
  <c r="N5726" i="99"/>
  <c r="I5600" i="99"/>
  <c r="J5601" i="99"/>
  <c r="J5607" i="99" s="1"/>
  <c r="D5607" i="99" s="1"/>
  <c r="M5683" i="99"/>
  <c r="N5684" i="99"/>
  <c r="N5694" i="99" s="1"/>
  <c r="D5694" i="99" s="1"/>
  <c r="G5560" i="99"/>
  <c r="H5561" i="99"/>
  <c r="H5565" i="99" s="1"/>
  <c r="D5565" i="99" s="1"/>
  <c r="L5642" i="99"/>
  <c r="L5650" i="99" s="1"/>
  <c r="D5650" i="99" s="1"/>
  <c r="K5641" i="99"/>
  <c r="F5522" i="99"/>
  <c r="F5524" i="99" s="1"/>
  <c r="D5524" i="99" s="1"/>
  <c r="E5521" i="99"/>
  <c r="E5522" i="99" s="1"/>
  <c r="E5523" i="99" s="1"/>
  <c r="D5523" i="99" s="1"/>
  <c r="B123" i="99"/>
  <c r="E75" i="99"/>
  <c r="D75" i="99"/>
  <c r="F75" i="99" s="1"/>
  <c r="G75" i="99"/>
  <c r="A76" i="99"/>
  <c r="G3498" i="132" l="1"/>
  <c r="D3497" i="132"/>
  <c r="D3864" i="132"/>
  <c r="G3865" i="132"/>
  <c r="C4017" i="132"/>
  <c r="D5556" i="99"/>
  <c r="AL5556" i="99" s="1"/>
  <c r="C5519" i="99" s="1"/>
  <c r="AJ3753" i="99" s="1"/>
  <c r="AL5676" i="99" s="1"/>
  <c r="D5676" i="99" s="1"/>
  <c r="G5561" i="99"/>
  <c r="G5564" i="99" s="1"/>
  <c r="D5564" i="99" s="1"/>
  <c r="F5560" i="99"/>
  <c r="L5683" i="99"/>
  <c r="M5684" i="99"/>
  <c r="M5693" i="99" s="1"/>
  <c r="D5693" i="99" s="1"/>
  <c r="I5601" i="99"/>
  <c r="I5606" i="99" s="1"/>
  <c r="D5606" i="99" s="1"/>
  <c r="H5600" i="99"/>
  <c r="J5641" i="99"/>
  <c r="K5642" i="99"/>
  <c r="K5649" i="99" s="1"/>
  <c r="D5649" i="99" s="1"/>
  <c r="N5727" i="99"/>
  <c r="N5737" i="99" s="1"/>
  <c r="D5737" i="99" s="1"/>
  <c r="M5726" i="99"/>
  <c r="G76" i="99"/>
  <c r="E76" i="99"/>
  <c r="D76" i="99"/>
  <c r="F76" i="99" s="1"/>
  <c r="A77" i="99"/>
  <c r="B124" i="99"/>
  <c r="D3496" i="132" l="1"/>
  <c r="G3497" i="132"/>
  <c r="D3863" i="132"/>
  <c r="G3864" i="132"/>
  <c r="C4018" i="132"/>
  <c r="AL5595" i="99"/>
  <c r="D5595" i="99" s="1"/>
  <c r="AL5635" i="99"/>
  <c r="D5635" i="99" s="1"/>
  <c r="AI3746" i="99"/>
  <c r="AL5718" i="99"/>
  <c r="D5718" i="99" s="1"/>
  <c r="AJ3754" i="99"/>
  <c r="AL5805" i="99"/>
  <c r="D5805" i="99" s="1"/>
  <c r="AL5761" i="99"/>
  <c r="D5761" i="99" s="1"/>
  <c r="AJ3755" i="99"/>
  <c r="G5600" i="99"/>
  <c r="H5601" i="99"/>
  <c r="H5605" i="99" s="1"/>
  <c r="D5605" i="99" s="1"/>
  <c r="L5684" i="99"/>
  <c r="L5692" i="99" s="1"/>
  <c r="D5692" i="99" s="1"/>
  <c r="K5683" i="99"/>
  <c r="M5727" i="99"/>
  <c r="M5736" i="99" s="1"/>
  <c r="D5736" i="99" s="1"/>
  <c r="L5726" i="99"/>
  <c r="E5560" i="99"/>
  <c r="E5561" i="99" s="1"/>
  <c r="E5562" i="99" s="1"/>
  <c r="D5562" i="99" s="1"/>
  <c r="F5561" i="99"/>
  <c r="F5563" i="99" s="1"/>
  <c r="D5563" i="99" s="1"/>
  <c r="I5641" i="99"/>
  <c r="J5642" i="99"/>
  <c r="J5648" i="99" s="1"/>
  <c r="D5648" i="99" s="1"/>
  <c r="B125" i="99"/>
  <c r="G77" i="99"/>
  <c r="E77" i="99"/>
  <c r="D77" i="99"/>
  <c r="F77" i="99" s="1"/>
  <c r="A78" i="99"/>
  <c r="D3495" i="132" l="1"/>
  <c r="G3496" i="132"/>
  <c r="D3862" i="132"/>
  <c r="G3863" i="132"/>
  <c r="C4019" i="132"/>
  <c r="D5596" i="99"/>
  <c r="AM5596" i="99" s="1"/>
  <c r="C5558" i="99" s="1"/>
  <c r="AK3753" i="99" s="1"/>
  <c r="AM5806" i="99" s="1"/>
  <c r="D5806" i="99" s="1"/>
  <c r="L5727" i="99"/>
  <c r="L5735" i="99" s="1"/>
  <c r="D5735" i="99" s="1"/>
  <c r="K5726" i="99"/>
  <c r="J5683" i="99"/>
  <c r="K5684" i="99"/>
  <c r="K5691" i="99" s="1"/>
  <c r="D5691" i="99" s="1"/>
  <c r="I5642" i="99"/>
  <c r="I5647" i="99" s="1"/>
  <c r="D5647" i="99" s="1"/>
  <c r="H5641" i="99"/>
  <c r="G5601" i="99"/>
  <c r="G5604" i="99" s="1"/>
  <c r="D5604" i="99" s="1"/>
  <c r="F5600" i="99"/>
  <c r="G78" i="99"/>
  <c r="E78" i="99"/>
  <c r="D78" i="99"/>
  <c r="F78" i="99" s="1"/>
  <c r="A79" i="99"/>
  <c r="B126" i="99"/>
  <c r="D3494" i="132" l="1"/>
  <c r="G3495" i="132"/>
  <c r="D3861" i="132"/>
  <c r="G3862" i="132"/>
  <c r="C4020" i="132"/>
  <c r="AM5636" i="99"/>
  <c r="D5636" i="99" s="1"/>
  <c r="AM5677" i="99"/>
  <c r="D5677" i="99" s="1"/>
  <c r="AM5762" i="99"/>
  <c r="D5762" i="99" s="1"/>
  <c r="AK3754" i="99"/>
  <c r="AM5719" i="99"/>
  <c r="D5719" i="99" s="1"/>
  <c r="AK3755" i="99"/>
  <c r="AJ3746" i="99"/>
  <c r="F5601" i="99"/>
  <c r="F5603" i="99" s="1"/>
  <c r="D5603" i="99" s="1"/>
  <c r="E5600" i="99"/>
  <c r="E5601" i="99" s="1"/>
  <c r="E5602" i="99" s="1"/>
  <c r="D5602" i="99" s="1"/>
  <c r="H5642" i="99"/>
  <c r="H5646" i="99" s="1"/>
  <c r="D5646" i="99" s="1"/>
  <c r="G5641" i="99"/>
  <c r="K5727" i="99"/>
  <c r="K5734" i="99" s="1"/>
  <c r="D5734" i="99" s="1"/>
  <c r="J5726" i="99"/>
  <c r="J5684" i="99"/>
  <c r="J5690" i="99" s="1"/>
  <c r="D5690" i="99" s="1"/>
  <c r="I5683" i="99"/>
  <c r="G79" i="99"/>
  <c r="E79" i="99"/>
  <c r="D79" i="99"/>
  <c r="F79" i="99" s="1"/>
  <c r="A80" i="99"/>
  <c r="B127" i="99"/>
  <c r="G3494" i="132" l="1"/>
  <c r="D3493" i="132"/>
  <c r="D3860" i="132"/>
  <c r="G3861" i="132"/>
  <c r="C4021" i="132"/>
  <c r="D5637" i="99"/>
  <c r="AN5637" i="99" s="1"/>
  <c r="C5598" i="99" s="1"/>
  <c r="AL3753" i="99" s="1"/>
  <c r="AN5763" i="99" s="1"/>
  <c r="D5763" i="99" s="1"/>
  <c r="H5683" i="99"/>
  <c r="I5684" i="99"/>
  <c r="I5689" i="99" s="1"/>
  <c r="D5689" i="99" s="1"/>
  <c r="J5727" i="99"/>
  <c r="J5733" i="99" s="1"/>
  <c r="D5733" i="99" s="1"/>
  <c r="I5726" i="99"/>
  <c r="G5642" i="99"/>
  <c r="G5645" i="99" s="1"/>
  <c r="D5645" i="99" s="1"/>
  <c r="F5641" i="99"/>
  <c r="B128" i="99"/>
  <c r="G80" i="99"/>
  <c r="E80" i="99"/>
  <c r="D80" i="99"/>
  <c r="F80" i="99" s="1"/>
  <c r="A81" i="99"/>
  <c r="G3493" i="132" l="1"/>
  <c r="D3492" i="132"/>
  <c r="D3859" i="132"/>
  <c r="G3860" i="132"/>
  <c r="C4022" i="132"/>
  <c r="AL3754" i="99"/>
  <c r="AN5678" i="99"/>
  <c r="D5678" i="99" s="1"/>
  <c r="AK3746" i="99"/>
  <c r="AN5720" i="99"/>
  <c r="D5720" i="99" s="1"/>
  <c r="AN5807" i="99"/>
  <c r="D5807" i="99" s="1"/>
  <c r="AL3755" i="99"/>
  <c r="F5642" i="99"/>
  <c r="F5644" i="99" s="1"/>
  <c r="D5644" i="99" s="1"/>
  <c r="E5641" i="99"/>
  <c r="E5642" i="99" s="1"/>
  <c r="E5643" i="99" s="1"/>
  <c r="D5643" i="99" s="1"/>
  <c r="I5727" i="99"/>
  <c r="I5732" i="99" s="1"/>
  <c r="D5732" i="99" s="1"/>
  <c r="H5726" i="99"/>
  <c r="H5684" i="99"/>
  <c r="H5688" i="99" s="1"/>
  <c r="D5688" i="99" s="1"/>
  <c r="G5683" i="99"/>
  <c r="D81" i="99"/>
  <c r="F81" i="99" s="1"/>
  <c r="G81" i="99"/>
  <c r="E81" i="99"/>
  <c r="A82" i="99"/>
  <c r="B129" i="99"/>
  <c r="G3492" i="132" l="1"/>
  <c r="D3491" i="132"/>
  <c r="D3858" i="132"/>
  <c r="G3859" i="132"/>
  <c r="C4023" i="132"/>
  <c r="D5679" i="99"/>
  <c r="AO5679" i="99" s="1"/>
  <c r="C5639" i="99" s="1"/>
  <c r="AM3753" i="99" s="1"/>
  <c r="AL3746" i="99" s="1"/>
  <c r="G5684" i="99"/>
  <c r="G5687" i="99" s="1"/>
  <c r="D5687" i="99" s="1"/>
  <c r="F5683" i="99"/>
  <c r="H5727" i="99"/>
  <c r="H5731" i="99" s="1"/>
  <c r="D5731" i="99" s="1"/>
  <c r="G5726" i="99"/>
  <c r="B130" i="99"/>
  <c r="E82" i="99"/>
  <c r="D82" i="99"/>
  <c r="F82" i="99" s="1"/>
  <c r="G82" i="99"/>
  <c r="A83" i="99"/>
  <c r="G3491" i="132" l="1"/>
  <c r="D3490" i="132"/>
  <c r="D3857" i="132"/>
  <c r="G3858" i="132"/>
  <c r="C4024" i="132"/>
  <c r="AM3754" i="99"/>
  <c r="AM3755" i="99"/>
  <c r="AO5721" i="99"/>
  <c r="D5721" i="99" s="1"/>
  <c r="AO5808" i="99"/>
  <c r="D5808" i="99" s="1"/>
  <c r="AO5764" i="99"/>
  <c r="D5764" i="99" s="1"/>
  <c r="E5683" i="99"/>
  <c r="E5684" i="99" s="1"/>
  <c r="E5685" i="99" s="1"/>
  <c r="D5685" i="99" s="1"/>
  <c r="F5684" i="99"/>
  <c r="F5686" i="99" s="1"/>
  <c r="D5686" i="99" s="1"/>
  <c r="G5727" i="99"/>
  <c r="G5730" i="99" s="1"/>
  <c r="D5730" i="99" s="1"/>
  <c r="F5726" i="99"/>
  <c r="E83" i="99"/>
  <c r="D83" i="99"/>
  <c r="F83" i="99" s="1"/>
  <c r="G83" i="99"/>
  <c r="A84" i="99"/>
  <c r="B131" i="99"/>
  <c r="G3490" i="132" l="1"/>
  <c r="D3489" i="132"/>
  <c r="D3856" i="132"/>
  <c r="G3857" i="132"/>
  <c r="C4025" i="132"/>
  <c r="E5726" i="99"/>
  <c r="E5727" i="99" s="1"/>
  <c r="E5728" i="99" s="1"/>
  <c r="D5728" i="99" s="1"/>
  <c r="F5727" i="99"/>
  <c r="F5729" i="99" s="1"/>
  <c r="D5729" i="99" s="1"/>
  <c r="D5722" i="99"/>
  <c r="AP5722" i="99" s="1"/>
  <c r="C5681" i="99" s="1"/>
  <c r="AN3753" i="99" s="1"/>
  <c r="B132" i="99"/>
  <c r="G84" i="99"/>
  <c r="E84" i="99"/>
  <c r="D84" i="99"/>
  <c r="F84" i="99" s="1"/>
  <c r="A85" i="99"/>
  <c r="G3489" i="132" l="1"/>
  <c r="D3488" i="132"/>
  <c r="D3855" i="132"/>
  <c r="G3856" i="132"/>
  <c r="C4026" i="132"/>
  <c r="AM3746" i="99"/>
  <c r="AN3755" i="99"/>
  <c r="AP5765" i="99"/>
  <c r="D5765" i="99" s="1"/>
  <c r="D5766" i="99" s="1"/>
  <c r="AQ5766" i="99" s="1"/>
  <c r="C5724" i="99" s="1"/>
  <c r="AO3753" i="99" s="1"/>
  <c r="AN3754" i="99"/>
  <c r="AP5809" i="99"/>
  <c r="D5809" i="99" s="1"/>
  <c r="G85" i="99"/>
  <c r="E85" i="99"/>
  <c r="D85" i="99"/>
  <c r="F85" i="99" s="1"/>
  <c r="A86" i="99"/>
  <c r="B133" i="99"/>
  <c r="G3488" i="132" l="1"/>
  <c r="D3487" i="132"/>
  <c r="D3854" i="132"/>
  <c r="G3855" i="132"/>
  <c r="C4027" i="132"/>
  <c r="AN3746" i="99"/>
  <c r="AO3755" i="99"/>
  <c r="AO3754" i="99"/>
  <c r="AQ5810" i="99"/>
  <c r="D5810" i="99" s="1"/>
  <c r="D5811" i="99" s="1"/>
  <c r="AR5811" i="99" s="1"/>
  <c r="C5768" i="99" s="1"/>
  <c r="AP3753" i="99" s="1"/>
  <c r="B134" i="99"/>
  <c r="G86" i="99"/>
  <c r="E86" i="99"/>
  <c r="D86" i="99"/>
  <c r="F86" i="99" s="1"/>
  <c r="A87" i="99"/>
  <c r="D3486" i="132" l="1"/>
  <c r="G3487" i="132"/>
  <c r="D3853" i="132"/>
  <c r="G3854" i="132"/>
  <c r="C4028" i="132"/>
  <c r="AP3755" i="99"/>
  <c r="B3755" i="99" s="1"/>
  <c r="AP3754" i="99"/>
  <c r="AO3746" i="99"/>
  <c r="R63" i="99" s="1" a="1"/>
  <c r="G87" i="99"/>
  <c r="E87" i="99"/>
  <c r="D87" i="99"/>
  <c r="F87" i="99" s="1"/>
  <c r="A88" i="99"/>
  <c r="B135" i="99"/>
  <c r="D3485" i="132" l="1"/>
  <c r="G3486" i="132"/>
  <c r="D3852" i="132"/>
  <c r="G3853" i="132"/>
  <c r="C4029" i="132"/>
  <c r="R95" i="99"/>
  <c r="R70" i="99"/>
  <c r="R84" i="99"/>
  <c r="R98" i="99"/>
  <c r="R73" i="99"/>
  <c r="R79" i="99"/>
  <c r="R93" i="99"/>
  <c r="R68" i="99"/>
  <c r="R82" i="99"/>
  <c r="R96" i="99"/>
  <c r="R94" i="99"/>
  <c r="R69" i="99"/>
  <c r="R83" i="99"/>
  <c r="R97" i="99"/>
  <c r="R72" i="99"/>
  <c r="R87" i="99"/>
  <c r="R101" i="99"/>
  <c r="R76" i="99"/>
  <c r="R90" i="99"/>
  <c r="R65" i="99"/>
  <c r="R71" i="99"/>
  <c r="R85" i="99"/>
  <c r="R99" i="99"/>
  <c r="R74" i="99"/>
  <c r="R88" i="99"/>
  <c r="R63" i="99"/>
  <c r="R91" i="99"/>
  <c r="R66" i="99"/>
  <c r="R80" i="99"/>
  <c r="R100" i="99"/>
  <c r="R89" i="99"/>
  <c r="R78" i="99"/>
  <c r="R67" i="99"/>
  <c r="R77" i="99"/>
  <c r="R75" i="99"/>
  <c r="R64" i="99"/>
  <c r="R92" i="99"/>
  <c r="R81" i="99"/>
  <c r="R86" i="99"/>
  <c r="G88" i="99"/>
  <c r="E88" i="99"/>
  <c r="D88" i="99"/>
  <c r="F88" i="99" s="1"/>
  <c r="A89" i="99"/>
  <c r="B136" i="99"/>
  <c r="D3484" i="132" l="1"/>
  <c r="G3485" i="132"/>
  <c r="D3851" i="132"/>
  <c r="G3852" i="132"/>
  <c r="C4030" i="132"/>
  <c r="D89" i="99"/>
  <c r="F89" i="99" s="1"/>
  <c r="G89" i="99"/>
  <c r="E89" i="99"/>
  <c r="A90" i="99"/>
  <c r="B137" i="99"/>
  <c r="D3483" i="132" l="1"/>
  <c r="G3484" i="132"/>
  <c r="D3850" i="132"/>
  <c r="G3851" i="132"/>
  <c r="C4031" i="132"/>
  <c r="E90" i="99"/>
  <c r="D90" i="99"/>
  <c r="F90" i="99" s="1"/>
  <c r="G90" i="99"/>
  <c r="A91" i="99"/>
  <c r="B138" i="99"/>
  <c r="D3482" i="132" l="1"/>
  <c r="G3483" i="132"/>
  <c r="G3850" i="132"/>
  <c r="C4032" i="132"/>
  <c r="E91" i="99"/>
  <c r="D91" i="99"/>
  <c r="F91" i="99" s="1"/>
  <c r="G91" i="99"/>
  <c r="A92" i="99"/>
  <c r="B139" i="99"/>
  <c r="D3481" i="132" l="1"/>
  <c r="G3482" i="132"/>
  <c r="C4033" i="132"/>
  <c r="G92" i="99"/>
  <c r="E92" i="99"/>
  <c r="D92" i="99"/>
  <c r="F92" i="99" s="1"/>
  <c r="A93" i="99"/>
  <c r="B140" i="99"/>
  <c r="D3480" i="132" l="1"/>
  <c r="G3481" i="132"/>
  <c r="C4034" i="132"/>
  <c r="D4033" i="132"/>
  <c r="D4032" i="132" s="1"/>
  <c r="D4031" i="132" s="1"/>
  <c r="G93" i="99"/>
  <c r="E93" i="99"/>
  <c r="D93" i="99"/>
  <c r="F93" i="99" s="1"/>
  <c r="A94" i="99"/>
  <c r="B141" i="99"/>
  <c r="D3479" i="132" l="1"/>
  <c r="G3480" i="132"/>
  <c r="G4032" i="132"/>
  <c r="D4030" i="132"/>
  <c r="G4031" i="132"/>
  <c r="G4033" i="132"/>
  <c r="C4035" i="132"/>
  <c r="B142" i="99"/>
  <c r="G94" i="99"/>
  <c r="E94" i="99"/>
  <c r="D94" i="99"/>
  <c r="F94" i="99" s="1"/>
  <c r="A95" i="99"/>
  <c r="D3478" i="132" l="1"/>
  <c r="G3479" i="132"/>
  <c r="D4029" i="132"/>
  <c r="G4030" i="132"/>
  <c r="C4036" i="132"/>
  <c r="G95" i="99"/>
  <c r="E95" i="99"/>
  <c r="D95" i="99"/>
  <c r="F95" i="99" s="1"/>
  <c r="A96" i="99"/>
  <c r="B143" i="99"/>
  <c r="G3478" i="132" l="1"/>
  <c r="D3477" i="132"/>
  <c r="D4028" i="132"/>
  <c r="G4029" i="132"/>
  <c r="C4037" i="132"/>
  <c r="B144" i="99"/>
  <c r="G96" i="99"/>
  <c r="E96" i="99"/>
  <c r="D96" i="99"/>
  <c r="F96" i="99" s="1"/>
  <c r="A97" i="99"/>
  <c r="D3476" i="132" l="1"/>
  <c r="G3477" i="132"/>
  <c r="D4027" i="132"/>
  <c r="G4028" i="132"/>
  <c r="C4038" i="132"/>
  <c r="D97" i="99"/>
  <c r="F97" i="99" s="1"/>
  <c r="G97" i="99"/>
  <c r="E97" i="99"/>
  <c r="A98" i="99"/>
  <c r="B145" i="99"/>
  <c r="D3475" i="132" l="1"/>
  <c r="G3476" i="132"/>
  <c r="G4027" i="132"/>
  <c r="D4026" i="132"/>
  <c r="C4039" i="132"/>
  <c r="B146" i="99"/>
  <c r="E98" i="99"/>
  <c r="D98" i="99"/>
  <c r="F98" i="99" s="1"/>
  <c r="G98" i="99"/>
  <c r="A99" i="99"/>
  <c r="D3474" i="132" l="1"/>
  <c r="G3475" i="132"/>
  <c r="D4025" i="132"/>
  <c r="G4026" i="132"/>
  <c r="C4040" i="132"/>
  <c r="E99" i="99"/>
  <c r="D99" i="99"/>
  <c r="F99" i="99" s="1"/>
  <c r="G99" i="99"/>
  <c r="A100" i="99"/>
  <c r="B147" i="99"/>
  <c r="D3473" i="132" l="1"/>
  <c r="G3474" i="132"/>
  <c r="G4025" i="132"/>
  <c r="D4024" i="132"/>
  <c r="C4041" i="132"/>
  <c r="G100" i="99"/>
  <c r="E100" i="99"/>
  <c r="D100" i="99"/>
  <c r="F100" i="99" s="1"/>
  <c r="A101" i="99"/>
  <c r="B148" i="99"/>
  <c r="D3472" i="132" l="1"/>
  <c r="G3473" i="132"/>
  <c r="G4024" i="132"/>
  <c r="D4023" i="132"/>
  <c r="C4042" i="132"/>
  <c r="G101" i="99"/>
  <c r="E101" i="99"/>
  <c r="D101" i="99"/>
  <c r="F101" i="99" s="1"/>
  <c r="A102" i="99"/>
  <c r="B149" i="99"/>
  <c r="D3471" i="132" l="1"/>
  <c r="G3472" i="132"/>
  <c r="G4023" i="132"/>
  <c r="D4022" i="132"/>
  <c r="C4043" i="132"/>
  <c r="G102" i="99"/>
  <c r="E102" i="99"/>
  <c r="D102" i="99"/>
  <c r="F102" i="99" s="1"/>
  <c r="A103" i="99"/>
  <c r="B150" i="99"/>
  <c r="D3470" i="132" l="1"/>
  <c r="G3471" i="132"/>
  <c r="D4021" i="132"/>
  <c r="G4022" i="132"/>
  <c r="C4044" i="132"/>
  <c r="G103" i="99"/>
  <c r="E103" i="99"/>
  <c r="D103" i="99"/>
  <c r="F103" i="99" s="1"/>
  <c r="A104" i="99"/>
  <c r="B151" i="99"/>
  <c r="D3469" i="132" l="1"/>
  <c r="G3470" i="132"/>
  <c r="G4021" i="132"/>
  <c r="D4020" i="132"/>
  <c r="C4045" i="132"/>
  <c r="B152" i="99"/>
  <c r="G104" i="99"/>
  <c r="E104" i="99"/>
  <c r="D104" i="99"/>
  <c r="F104" i="99" s="1"/>
  <c r="A105" i="99"/>
  <c r="D3468" i="132" l="1"/>
  <c r="G3469" i="132"/>
  <c r="G4020" i="132"/>
  <c r="D4019" i="132"/>
  <c r="C4046" i="132"/>
  <c r="D105" i="99"/>
  <c r="F105" i="99" s="1"/>
  <c r="G105" i="99"/>
  <c r="E105" i="99"/>
  <c r="C40" i="119" s="1"/>
  <c r="A106" i="99"/>
  <c r="B153" i="99"/>
  <c r="D3467" i="132" l="1"/>
  <c r="G3468" i="132"/>
  <c r="D4018" i="132"/>
  <c r="G4019" i="132"/>
  <c r="C4047" i="132"/>
  <c r="C50" i="119"/>
  <c r="C41" i="119"/>
  <c r="C42" i="119" s="1"/>
  <c r="B154" i="99"/>
  <c r="E106" i="99"/>
  <c r="D106" i="99"/>
  <c r="F106" i="99" s="1"/>
  <c r="G106" i="99"/>
  <c r="A107" i="99"/>
  <c r="D3466" i="132" l="1"/>
  <c r="G3467" i="132"/>
  <c r="D4017" i="132"/>
  <c r="G4018" i="132"/>
  <c r="C4048" i="132"/>
  <c r="E107" i="99"/>
  <c r="D107" i="99"/>
  <c r="F107" i="99" s="1"/>
  <c r="G107" i="99"/>
  <c r="A108" i="99"/>
  <c r="B155" i="99"/>
  <c r="D3465" i="132" l="1"/>
  <c r="G3466" i="132"/>
  <c r="G4017" i="132"/>
  <c r="D4016" i="132"/>
  <c r="C4049" i="132"/>
  <c r="B156" i="99"/>
  <c r="G108" i="99"/>
  <c r="E108" i="99"/>
  <c r="D108" i="99"/>
  <c r="F108" i="99" s="1"/>
  <c r="A109" i="99"/>
  <c r="D3464" i="132" l="1"/>
  <c r="G3465" i="132"/>
  <c r="D4015" i="132"/>
  <c r="G4016" i="132"/>
  <c r="C4050" i="132"/>
  <c r="B157" i="99"/>
  <c r="G109" i="99"/>
  <c r="E109" i="99"/>
  <c r="D109" i="99"/>
  <c r="F109" i="99" s="1"/>
  <c r="A110" i="99"/>
  <c r="D3463" i="132" l="1"/>
  <c r="G3464" i="132"/>
  <c r="G4015" i="132"/>
  <c r="D4014" i="132"/>
  <c r="C4051" i="132"/>
  <c r="B158" i="99"/>
  <c r="G110" i="99"/>
  <c r="E110" i="99"/>
  <c r="D110" i="99"/>
  <c r="F110" i="99" s="1"/>
  <c r="A111" i="99"/>
  <c r="D3462" i="132" l="1"/>
  <c r="G3463" i="132"/>
  <c r="G4014" i="132"/>
  <c r="D4013" i="132"/>
  <c r="C4052" i="132"/>
  <c r="B159" i="99"/>
  <c r="G111" i="99"/>
  <c r="E111" i="99"/>
  <c r="D111" i="99"/>
  <c r="F111" i="99" s="1"/>
  <c r="A112" i="99"/>
  <c r="D3461" i="132" l="1"/>
  <c r="G3462" i="132"/>
  <c r="G4013" i="132"/>
  <c r="D4012" i="132"/>
  <c r="C4053" i="132"/>
  <c r="B160" i="99"/>
  <c r="G112" i="99"/>
  <c r="E112" i="99"/>
  <c r="D112" i="99"/>
  <c r="F112" i="99" s="1"/>
  <c r="A113" i="99"/>
  <c r="D3460" i="132" l="1"/>
  <c r="G3461" i="132"/>
  <c r="G4012" i="132"/>
  <c r="D4011" i="132"/>
  <c r="C4054" i="132"/>
  <c r="B161" i="99"/>
  <c r="D113" i="99"/>
  <c r="F113" i="99" s="1"/>
  <c r="G113" i="99"/>
  <c r="E113" i="99"/>
  <c r="A114" i="99"/>
  <c r="D3459" i="132" l="1"/>
  <c r="G3460" i="132"/>
  <c r="G4011" i="132"/>
  <c r="D4010" i="132"/>
  <c r="C4055" i="132"/>
  <c r="B162" i="99"/>
  <c r="E114" i="99"/>
  <c r="D114" i="99"/>
  <c r="F114" i="99" s="1"/>
  <c r="G114" i="99"/>
  <c r="A115" i="99"/>
  <c r="D3458" i="132" l="1"/>
  <c r="G3459" i="132"/>
  <c r="G4010" i="132"/>
  <c r="D4009" i="132"/>
  <c r="C4056" i="132"/>
  <c r="B163" i="99"/>
  <c r="E115" i="99"/>
  <c r="D115" i="99"/>
  <c r="F115" i="99" s="1"/>
  <c r="G115" i="99"/>
  <c r="A116" i="99"/>
  <c r="D3457" i="132" l="1"/>
  <c r="G3458" i="132"/>
  <c r="D4008" i="132"/>
  <c r="G4009" i="132"/>
  <c r="C4057" i="132"/>
  <c r="G116" i="99"/>
  <c r="E116" i="99"/>
  <c r="D116" i="99"/>
  <c r="F116" i="99" s="1"/>
  <c r="A117" i="99"/>
  <c r="B164" i="99"/>
  <c r="D3456" i="132" l="1"/>
  <c r="G3457" i="132"/>
  <c r="D4007" i="132"/>
  <c r="G4008" i="132"/>
  <c r="C4058" i="132"/>
  <c r="B165" i="99"/>
  <c r="G117" i="99"/>
  <c r="E117" i="99"/>
  <c r="D117" i="99"/>
  <c r="F117" i="99" s="1"/>
  <c r="A118" i="99"/>
  <c r="D3455" i="132" l="1"/>
  <c r="G3456" i="132"/>
  <c r="G4007" i="132"/>
  <c r="D4006" i="132"/>
  <c r="C4059" i="132"/>
  <c r="G118" i="99"/>
  <c r="E118" i="99"/>
  <c r="D118" i="99"/>
  <c r="F118" i="99" s="1"/>
  <c r="A119" i="99"/>
  <c r="B166" i="99"/>
  <c r="D3454" i="132" l="1"/>
  <c r="G3455" i="132"/>
  <c r="G4006" i="132"/>
  <c r="D4005" i="132"/>
  <c r="C4060" i="132"/>
  <c r="G119" i="99"/>
  <c r="E119" i="99"/>
  <c r="D119" i="99"/>
  <c r="F119" i="99" s="1"/>
  <c r="A120" i="99"/>
  <c r="B167" i="99"/>
  <c r="D3453" i="132" l="1"/>
  <c r="G3454" i="132"/>
  <c r="G4005" i="132"/>
  <c r="D4004" i="132"/>
  <c r="C4061" i="132"/>
  <c r="B168" i="99"/>
  <c r="G120" i="99"/>
  <c r="E120" i="99"/>
  <c r="D120" i="99"/>
  <c r="F120" i="99" s="1"/>
  <c r="A121" i="99"/>
  <c r="D3452" i="132" l="1"/>
  <c r="G3453" i="132"/>
  <c r="D4003" i="132"/>
  <c r="G4004" i="132"/>
  <c r="C4062" i="132"/>
  <c r="B169" i="99"/>
  <c r="D121" i="99"/>
  <c r="F121" i="99" s="1"/>
  <c r="G121" i="99"/>
  <c r="E121" i="99"/>
  <c r="A122" i="99"/>
  <c r="D3451" i="132" l="1"/>
  <c r="G3452" i="132"/>
  <c r="D4002" i="132"/>
  <c r="G4003" i="132"/>
  <c r="C4063" i="132"/>
  <c r="B170" i="99"/>
  <c r="E122" i="99"/>
  <c r="D122" i="99"/>
  <c r="F122" i="99" s="1"/>
  <c r="G122" i="99"/>
  <c r="A123" i="99"/>
  <c r="D3450" i="132" l="1"/>
  <c r="G3451" i="132"/>
  <c r="D4001" i="132"/>
  <c r="G4002" i="132"/>
  <c r="C4064" i="132"/>
  <c r="B171" i="99"/>
  <c r="E123" i="99"/>
  <c r="D123" i="99"/>
  <c r="F123" i="99" s="1"/>
  <c r="G123" i="99"/>
  <c r="A124" i="99"/>
  <c r="D3449" i="132" l="1"/>
  <c r="G3450" i="132"/>
  <c r="G4001" i="132"/>
  <c r="D4000" i="132"/>
  <c r="C4065" i="132"/>
  <c r="B172" i="99"/>
  <c r="G124" i="99"/>
  <c r="E124" i="99"/>
  <c r="D124" i="99"/>
  <c r="F124" i="99" s="1"/>
  <c r="A125" i="99"/>
  <c r="D3448" i="132" l="1"/>
  <c r="G3449" i="132"/>
  <c r="D3999" i="132"/>
  <c r="G4000" i="132"/>
  <c r="C4066" i="132"/>
  <c r="G125" i="99"/>
  <c r="E125" i="99"/>
  <c r="D125" i="99"/>
  <c r="F125" i="99" s="1"/>
  <c r="A126" i="99"/>
  <c r="B173" i="99"/>
  <c r="D3447" i="132" l="1"/>
  <c r="G3448" i="132"/>
  <c r="D3998" i="132"/>
  <c r="G3999" i="132"/>
  <c r="C4067" i="132"/>
  <c r="G126" i="99"/>
  <c r="E126" i="99"/>
  <c r="D126" i="99"/>
  <c r="F126" i="99" s="1"/>
  <c r="A127" i="99"/>
  <c r="B174" i="99"/>
  <c r="D3446" i="132" l="1"/>
  <c r="G3447" i="132"/>
  <c r="D3997" i="132"/>
  <c r="G3998" i="132"/>
  <c r="C4068" i="132"/>
  <c r="G127" i="99"/>
  <c r="E127" i="99"/>
  <c r="D127" i="99"/>
  <c r="F127" i="99" s="1"/>
  <c r="A128" i="99"/>
  <c r="B175" i="99"/>
  <c r="D3445" i="132" l="1"/>
  <c r="G3446" i="132"/>
  <c r="D3996" i="132"/>
  <c r="G3997" i="132"/>
  <c r="C4069" i="132"/>
  <c r="B176" i="99"/>
  <c r="G128" i="99"/>
  <c r="E128" i="99"/>
  <c r="D128" i="99"/>
  <c r="F128" i="99" s="1"/>
  <c r="A129" i="99"/>
  <c r="D3444" i="132" l="1"/>
  <c r="G3445" i="132"/>
  <c r="D3995" i="132"/>
  <c r="G3996" i="132"/>
  <c r="C4070" i="132"/>
  <c r="D129" i="99"/>
  <c r="F129" i="99" s="1"/>
  <c r="G129" i="99"/>
  <c r="E129" i="99"/>
  <c r="A130" i="99"/>
  <c r="B177" i="99"/>
  <c r="D3443" i="132" l="1"/>
  <c r="G3444" i="132"/>
  <c r="D3994" i="132"/>
  <c r="G3995" i="132"/>
  <c r="C4071" i="132"/>
  <c r="B178" i="99"/>
  <c r="E130" i="99"/>
  <c r="D130" i="99"/>
  <c r="F130" i="99" s="1"/>
  <c r="G130" i="99"/>
  <c r="A131" i="99"/>
  <c r="D3442" i="132" l="1"/>
  <c r="G3443" i="132"/>
  <c r="G3994" i="132"/>
  <c r="D3993" i="132"/>
  <c r="C4072" i="132"/>
  <c r="E131" i="99"/>
  <c r="D131" i="99"/>
  <c r="F131" i="99" s="1"/>
  <c r="G131" i="99"/>
  <c r="A132" i="99"/>
  <c r="B179" i="99"/>
  <c r="D3441" i="132" l="1"/>
  <c r="G3442" i="132"/>
  <c r="D3992" i="132"/>
  <c r="G3993" i="132"/>
  <c r="C4073" i="132"/>
  <c r="B180" i="99"/>
  <c r="G132" i="99"/>
  <c r="E132" i="99"/>
  <c r="D132" i="99"/>
  <c r="F132" i="99" s="1"/>
  <c r="A133" i="99"/>
  <c r="D3440" i="132" l="1"/>
  <c r="G3441" i="132"/>
  <c r="D3991" i="132"/>
  <c r="G3992" i="132"/>
  <c r="C4074" i="132"/>
  <c r="G133" i="99"/>
  <c r="E133" i="99"/>
  <c r="D133" i="99"/>
  <c r="F133" i="99" s="1"/>
  <c r="A134" i="99"/>
  <c r="B181" i="99"/>
  <c r="D3439" i="132" l="1"/>
  <c r="G3440" i="132"/>
  <c r="G3991" i="132"/>
  <c r="D3990" i="132"/>
  <c r="C4075" i="132"/>
  <c r="G134" i="99"/>
  <c r="E134" i="99"/>
  <c r="D134" i="99"/>
  <c r="F134" i="99" s="1"/>
  <c r="A135" i="99"/>
  <c r="B182" i="99"/>
  <c r="D3438" i="132" l="1"/>
  <c r="G3439" i="132"/>
  <c r="G3990" i="132"/>
  <c r="D3989" i="132"/>
  <c r="C4076" i="132"/>
  <c r="B183" i="99"/>
  <c r="G135" i="99"/>
  <c r="E135" i="99"/>
  <c r="D135" i="99"/>
  <c r="F135" i="99" s="1"/>
  <c r="A136" i="99"/>
  <c r="D3437" i="132" l="1"/>
  <c r="G3438" i="132"/>
  <c r="G3989" i="132"/>
  <c r="D3988" i="132"/>
  <c r="C4077" i="132"/>
  <c r="B184" i="99"/>
  <c r="G136" i="99"/>
  <c r="E136" i="99"/>
  <c r="D136" i="99"/>
  <c r="F136" i="99" s="1"/>
  <c r="A137" i="99"/>
  <c r="D3436" i="132" l="1"/>
  <c r="G3437" i="132"/>
  <c r="D3987" i="132"/>
  <c r="G3988" i="132"/>
  <c r="C4078" i="132"/>
  <c r="B185" i="99"/>
  <c r="D137" i="99"/>
  <c r="F137" i="99" s="1"/>
  <c r="G137" i="99"/>
  <c r="E137" i="99"/>
  <c r="A138" i="99"/>
  <c r="D3435" i="132" l="1"/>
  <c r="G3436" i="132"/>
  <c r="D3986" i="132"/>
  <c r="G3987" i="132"/>
  <c r="C4079" i="132"/>
  <c r="B186" i="99"/>
  <c r="E138" i="99"/>
  <c r="D138" i="99"/>
  <c r="F138" i="99" s="1"/>
  <c r="G138" i="99"/>
  <c r="A139" i="99"/>
  <c r="D3434" i="132" l="1"/>
  <c r="G3435" i="132"/>
  <c r="D3985" i="132"/>
  <c r="G3986" i="132"/>
  <c r="C4080" i="132"/>
  <c r="E139" i="99"/>
  <c r="D139" i="99"/>
  <c r="F139" i="99" s="1"/>
  <c r="G139" i="99"/>
  <c r="A140" i="99"/>
  <c r="B187" i="99"/>
  <c r="D3433" i="132" l="1"/>
  <c r="G3434" i="132"/>
  <c r="D3984" i="132"/>
  <c r="G3985" i="132"/>
  <c r="C4081" i="132"/>
  <c r="G140" i="99"/>
  <c r="E140" i="99"/>
  <c r="D140" i="99"/>
  <c r="F140" i="99" s="1"/>
  <c r="A141" i="99"/>
  <c r="B188" i="99"/>
  <c r="D3432" i="132" l="1"/>
  <c r="G3433" i="132"/>
  <c r="D3983" i="132"/>
  <c r="G3984" i="132"/>
  <c r="C4082" i="132"/>
  <c r="B189" i="99"/>
  <c r="G141" i="99"/>
  <c r="E141" i="99"/>
  <c r="D141" i="99"/>
  <c r="F141" i="99" s="1"/>
  <c r="A142" i="99"/>
  <c r="D3431" i="132" l="1"/>
  <c r="G3432" i="132"/>
  <c r="D3982" i="132"/>
  <c r="G3983" i="132"/>
  <c r="C4083" i="132"/>
  <c r="G142" i="99"/>
  <c r="E142" i="99"/>
  <c r="D142" i="99"/>
  <c r="F142" i="99" s="1"/>
  <c r="A143" i="99"/>
  <c r="B190" i="99"/>
  <c r="D3430" i="132" l="1"/>
  <c r="G3431" i="132"/>
  <c r="D3981" i="132"/>
  <c r="G3982" i="132"/>
  <c r="C4084" i="132"/>
  <c r="G143" i="99"/>
  <c r="E143" i="99"/>
  <c r="D143" i="99"/>
  <c r="F143" i="99" s="1"/>
  <c r="A144" i="99"/>
  <c r="B191" i="99"/>
  <c r="D3429" i="132" l="1"/>
  <c r="G3430" i="132"/>
  <c r="D3980" i="132"/>
  <c r="G3981" i="132"/>
  <c r="C4085" i="132"/>
  <c r="B192" i="99"/>
  <c r="G144" i="99"/>
  <c r="E144" i="99"/>
  <c r="D144" i="99"/>
  <c r="F144" i="99" s="1"/>
  <c r="A145" i="99"/>
  <c r="D3428" i="132" l="1"/>
  <c r="G3429" i="132"/>
  <c r="G3980" i="132"/>
  <c r="D3979" i="132"/>
  <c r="C4086" i="132"/>
  <c r="B193" i="99"/>
  <c r="D145" i="99"/>
  <c r="F145" i="99" s="1"/>
  <c r="G145" i="99"/>
  <c r="E145" i="99"/>
  <c r="A146" i="99"/>
  <c r="D3427" i="132" l="1"/>
  <c r="G3428" i="132"/>
  <c r="G3979" i="132"/>
  <c r="D3978" i="132"/>
  <c r="C4087" i="132"/>
  <c r="E146" i="99"/>
  <c r="D146" i="99"/>
  <c r="F146" i="99" s="1"/>
  <c r="G146" i="99"/>
  <c r="A147" i="99"/>
  <c r="B194" i="99"/>
  <c r="D3426" i="132" l="1"/>
  <c r="G3427" i="132"/>
  <c r="D3977" i="132"/>
  <c r="G3978" i="132"/>
  <c r="C4088" i="132"/>
  <c r="E147" i="99"/>
  <c r="D147" i="99"/>
  <c r="F147" i="99" s="1"/>
  <c r="G147" i="99"/>
  <c r="A148" i="99"/>
  <c r="B195" i="99"/>
  <c r="D3425" i="132" l="1"/>
  <c r="G3426" i="132"/>
  <c r="D3976" i="132"/>
  <c r="G3977" i="132"/>
  <c r="C4089" i="132"/>
  <c r="B196" i="99"/>
  <c r="G148" i="99"/>
  <c r="E148" i="99"/>
  <c r="D148" i="99"/>
  <c r="F148" i="99" s="1"/>
  <c r="A149" i="99"/>
  <c r="D3424" i="132" l="1"/>
  <c r="G3425" i="132"/>
  <c r="G3976" i="132"/>
  <c r="D3975" i="132"/>
  <c r="C4090" i="132"/>
  <c r="G149" i="99"/>
  <c r="E149" i="99"/>
  <c r="D149" i="99"/>
  <c r="F149" i="99" s="1"/>
  <c r="A150" i="99"/>
  <c r="B197" i="99"/>
  <c r="D3423" i="132" l="1"/>
  <c r="G3424" i="132"/>
  <c r="G3975" i="132"/>
  <c r="D3974" i="132"/>
  <c r="C4091" i="132"/>
  <c r="G150" i="99"/>
  <c r="E150" i="99"/>
  <c r="D150" i="99"/>
  <c r="F150" i="99" s="1"/>
  <c r="A151" i="99"/>
  <c r="B198" i="99"/>
  <c r="D3422" i="132" l="1"/>
  <c r="G3423" i="132"/>
  <c r="D3973" i="132"/>
  <c r="G3974" i="132"/>
  <c r="C4092" i="132"/>
  <c r="B199" i="99"/>
  <c r="G151" i="99"/>
  <c r="E151" i="99"/>
  <c r="D151" i="99"/>
  <c r="F151" i="99" s="1"/>
  <c r="A152" i="99"/>
  <c r="D3421" i="132" l="1"/>
  <c r="G3422" i="132"/>
  <c r="G3973" i="132"/>
  <c r="D3972" i="132"/>
  <c r="C4093" i="132"/>
  <c r="B200" i="99"/>
  <c r="G152" i="99"/>
  <c r="E152" i="99"/>
  <c r="D152" i="99"/>
  <c r="F152" i="99" s="1"/>
  <c r="A153" i="99"/>
  <c r="A154" i="99" s="1"/>
  <c r="D3420" i="132" l="1"/>
  <c r="G3421" i="132"/>
  <c r="G3972" i="132"/>
  <c r="D3971" i="132"/>
  <c r="C4094" i="132"/>
  <c r="D154" i="99"/>
  <c r="F154" i="99" s="1"/>
  <c r="A155" i="99"/>
  <c r="B201" i="99"/>
  <c r="D153" i="99"/>
  <c r="F153" i="99" s="1"/>
  <c r="G153" i="99" s="1"/>
  <c r="E153" i="99"/>
  <c r="D3419" i="132" l="1"/>
  <c r="G3420" i="132"/>
  <c r="G3971" i="132"/>
  <c r="D3970" i="132"/>
  <c r="C4095" i="132"/>
  <c r="G154" i="99"/>
  <c r="E154" i="99"/>
  <c r="D155" i="99"/>
  <c r="F155" i="99" s="1"/>
  <c r="A156" i="99"/>
  <c r="B202" i="99"/>
  <c r="D3418" i="132" l="1"/>
  <c r="G3419" i="132"/>
  <c r="G3970" i="132"/>
  <c r="D3969" i="132"/>
  <c r="C4096" i="132"/>
  <c r="G155" i="99"/>
  <c r="E155" i="99"/>
  <c r="D156" i="99"/>
  <c r="F156" i="99" s="1"/>
  <c r="A157" i="99"/>
  <c r="B203" i="99"/>
  <c r="D3417" i="132" l="1"/>
  <c r="G3418" i="132"/>
  <c r="G3969" i="132"/>
  <c r="D3968" i="132"/>
  <c r="C4097" i="132"/>
  <c r="G156" i="99"/>
  <c r="D157" i="99"/>
  <c r="F157" i="99" s="1"/>
  <c r="A158" i="99"/>
  <c r="E156" i="99"/>
  <c r="B204" i="99"/>
  <c r="D3416" i="132" l="1"/>
  <c r="G3417" i="132"/>
  <c r="G3968" i="132"/>
  <c r="D3967" i="132"/>
  <c r="C4098" i="132"/>
  <c r="E157" i="99"/>
  <c r="G157" i="99"/>
  <c r="D158" i="99"/>
  <c r="F158" i="99" s="1"/>
  <c r="A159" i="99"/>
  <c r="B205" i="99"/>
  <c r="D3415" i="132" l="1"/>
  <c r="G3416" i="132"/>
  <c r="G3967" i="132"/>
  <c r="D3966" i="132"/>
  <c r="C4099" i="132"/>
  <c r="G158" i="99"/>
  <c r="E158" i="99"/>
  <c r="D159" i="99"/>
  <c r="F159" i="99" s="1"/>
  <c r="A160" i="99"/>
  <c r="B206" i="99"/>
  <c r="D3414" i="132" l="1"/>
  <c r="G3415" i="132"/>
  <c r="G3966" i="132"/>
  <c r="D3965" i="132"/>
  <c r="C4100" i="132"/>
  <c r="G159" i="99"/>
  <c r="E159" i="99"/>
  <c r="D160" i="99"/>
  <c r="F160" i="99" s="1"/>
  <c r="A161" i="99"/>
  <c r="B207" i="99"/>
  <c r="D3413" i="132" l="1"/>
  <c r="G3414" i="132"/>
  <c r="D3964" i="132"/>
  <c r="G3965" i="132"/>
  <c r="C4101" i="132"/>
  <c r="G160" i="99"/>
  <c r="A162" i="99"/>
  <c r="D161" i="99"/>
  <c r="F161" i="99" s="1"/>
  <c r="E160" i="99"/>
  <c r="B208" i="99"/>
  <c r="D3412" i="132" l="1"/>
  <c r="G3413" i="132"/>
  <c r="G3964" i="132"/>
  <c r="D3963" i="132"/>
  <c r="C4102" i="132"/>
  <c r="G161" i="99"/>
  <c r="E161" i="99"/>
  <c r="D162" i="99"/>
  <c r="F162" i="99" s="1"/>
  <c r="A163" i="99"/>
  <c r="B209" i="99"/>
  <c r="D3411" i="132" l="1"/>
  <c r="G3412" i="132"/>
  <c r="G3963" i="132"/>
  <c r="D3962" i="132"/>
  <c r="C4103" i="132"/>
  <c r="G162" i="99"/>
  <c r="A164" i="99"/>
  <c r="D163" i="99"/>
  <c r="F163" i="99" s="1"/>
  <c r="E162" i="99"/>
  <c r="B210" i="99"/>
  <c r="D3410" i="132" l="1"/>
  <c r="G3411" i="132"/>
  <c r="G3962" i="132"/>
  <c r="D3961" i="132"/>
  <c r="C4104" i="132"/>
  <c r="G163" i="99"/>
  <c r="E163" i="99"/>
  <c r="D164" i="99"/>
  <c r="F164" i="99" s="1"/>
  <c r="A165" i="99"/>
  <c r="B211" i="99"/>
  <c r="D3409" i="132" l="1"/>
  <c r="G3410" i="132"/>
  <c r="G3961" i="132"/>
  <c r="D3960" i="132"/>
  <c r="C4105" i="132"/>
  <c r="G164" i="99"/>
  <c r="D165" i="99"/>
  <c r="F165" i="99" s="1"/>
  <c r="A166" i="99"/>
  <c r="E164" i="99"/>
  <c r="B212" i="99"/>
  <c r="G165" i="99" l="1"/>
  <c r="D3408" i="132"/>
  <c r="G3409" i="132"/>
  <c r="G3960" i="132"/>
  <c r="D3959" i="132"/>
  <c r="C4106" i="132"/>
  <c r="E165" i="99"/>
  <c r="D166" i="99"/>
  <c r="F166" i="99" s="1"/>
  <c r="G166" i="99" s="1"/>
  <c r="A167" i="99"/>
  <c r="B213" i="99"/>
  <c r="D3407" i="132" l="1"/>
  <c r="G3408" i="132"/>
  <c r="D3958" i="132"/>
  <c r="G3959" i="132"/>
  <c r="C4107" i="132"/>
  <c r="D167" i="99"/>
  <c r="F167" i="99" s="1"/>
  <c r="G167" i="99" s="1"/>
  <c r="A168" i="99"/>
  <c r="E166" i="99"/>
  <c r="B214" i="99"/>
  <c r="D3406" i="132" l="1"/>
  <c r="G3407" i="132"/>
  <c r="G3958" i="132"/>
  <c r="D3957" i="132"/>
  <c r="C4108" i="132"/>
  <c r="E167" i="99"/>
  <c r="D168" i="99"/>
  <c r="F168" i="99" s="1"/>
  <c r="G168" i="99" s="1"/>
  <c r="A169" i="99"/>
  <c r="B215" i="99"/>
  <c r="D3405" i="132" l="1"/>
  <c r="G3406" i="132"/>
  <c r="G3957" i="132"/>
  <c r="D3956" i="132"/>
  <c r="C4109" i="132"/>
  <c r="D169" i="99"/>
  <c r="F169" i="99" s="1"/>
  <c r="G169" i="99" s="1"/>
  <c r="A170" i="99"/>
  <c r="E168" i="99"/>
  <c r="B216" i="99"/>
  <c r="D3404" i="132" l="1"/>
  <c r="G3405" i="132"/>
  <c r="G3956" i="132"/>
  <c r="D3955" i="132"/>
  <c r="C4110" i="132"/>
  <c r="E169" i="99"/>
  <c r="A171" i="99"/>
  <c r="D170" i="99"/>
  <c r="F170" i="99" s="1"/>
  <c r="G170" i="99" s="1"/>
  <c r="B217" i="99"/>
  <c r="D3403" i="132" l="1"/>
  <c r="G3404" i="132"/>
  <c r="G3955" i="132"/>
  <c r="D3954" i="132"/>
  <c r="C4111" i="132"/>
  <c r="D171" i="99"/>
  <c r="F171" i="99" s="1"/>
  <c r="G171" i="99" s="1"/>
  <c r="A172" i="99"/>
  <c r="E170" i="99"/>
  <c r="B218" i="99"/>
  <c r="D3402" i="132" l="1"/>
  <c r="G3403" i="132"/>
  <c r="D3953" i="132"/>
  <c r="G3954" i="132"/>
  <c r="C4112" i="132"/>
  <c r="E171" i="99"/>
  <c r="D172" i="99"/>
  <c r="F172" i="99" s="1"/>
  <c r="G172" i="99" s="1"/>
  <c r="A173" i="99"/>
  <c r="B219" i="99"/>
  <c r="D3401" i="132" l="1"/>
  <c r="G3402" i="132"/>
  <c r="D3952" i="132"/>
  <c r="G3953" i="132"/>
  <c r="C4113" i="132"/>
  <c r="D173" i="99"/>
  <c r="F173" i="99" s="1"/>
  <c r="G173" i="99" s="1"/>
  <c r="A174" i="99"/>
  <c r="E172" i="99"/>
  <c r="B220" i="99"/>
  <c r="D3400" i="132" l="1"/>
  <c r="G3401" i="132"/>
  <c r="G3952" i="132"/>
  <c r="D3951" i="132"/>
  <c r="C4114" i="132"/>
  <c r="E173" i="99"/>
  <c r="A175" i="99"/>
  <c r="D174" i="99"/>
  <c r="F174" i="99" s="1"/>
  <c r="G174" i="99" s="1"/>
  <c r="B221" i="99"/>
  <c r="D3399" i="132" l="1"/>
  <c r="G3400" i="132"/>
  <c r="G3951" i="132"/>
  <c r="D3950" i="132"/>
  <c r="C4115" i="132"/>
  <c r="D175" i="99"/>
  <c r="F175" i="99" s="1"/>
  <c r="G175" i="99" s="1"/>
  <c r="A176" i="99"/>
  <c r="E174" i="99"/>
  <c r="B222" i="99"/>
  <c r="D3398" i="132" l="1"/>
  <c r="G3399" i="132"/>
  <c r="G3950" i="132"/>
  <c r="D3949" i="132"/>
  <c r="C4116" i="132"/>
  <c r="E175" i="99"/>
  <c r="A177" i="99"/>
  <c r="D176" i="99"/>
  <c r="F176" i="99" s="1"/>
  <c r="G176" i="99" s="1"/>
  <c r="B223" i="99"/>
  <c r="D3397" i="132" l="1"/>
  <c r="G3398" i="132"/>
  <c r="G3949" i="132"/>
  <c r="D3948" i="132"/>
  <c r="C4117" i="132"/>
  <c r="D177" i="99"/>
  <c r="F177" i="99" s="1"/>
  <c r="G177" i="99" s="1"/>
  <c r="A178" i="99"/>
  <c r="E176" i="99"/>
  <c r="B224" i="99"/>
  <c r="D3396" i="132" l="1"/>
  <c r="G3397" i="132"/>
  <c r="G3948" i="132"/>
  <c r="D3947" i="132"/>
  <c r="C4118" i="132"/>
  <c r="E177" i="99"/>
  <c r="A179" i="99"/>
  <c r="D178" i="99"/>
  <c r="F178" i="99" s="1"/>
  <c r="G178" i="99" s="1"/>
  <c r="B225" i="99"/>
  <c r="D3395" i="132" l="1"/>
  <c r="G3396" i="132"/>
  <c r="G3947" i="132"/>
  <c r="D3946" i="132"/>
  <c r="C4119" i="132"/>
  <c r="D179" i="99"/>
  <c r="F179" i="99" s="1"/>
  <c r="G179" i="99" s="1"/>
  <c r="A180" i="99"/>
  <c r="E178" i="99"/>
  <c r="B226" i="99"/>
  <c r="D3394" i="132" l="1"/>
  <c r="G3395" i="132"/>
  <c r="D3945" i="132"/>
  <c r="G3946" i="132"/>
  <c r="C4120" i="132"/>
  <c r="E179" i="99"/>
  <c r="D180" i="99"/>
  <c r="F180" i="99" s="1"/>
  <c r="G180" i="99" s="1"/>
  <c r="A181" i="99"/>
  <c r="B227" i="99"/>
  <c r="D3393" i="132" l="1"/>
  <c r="G3394" i="132"/>
  <c r="G3945" i="132"/>
  <c r="D3944" i="132"/>
  <c r="C4121" i="132"/>
  <c r="D181" i="99"/>
  <c r="F181" i="99" s="1"/>
  <c r="G181" i="99" s="1"/>
  <c r="A182" i="99"/>
  <c r="E180" i="99"/>
  <c r="B228" i="99"/>
  <c r="D3392" i="132" l="1"/>
  <c r="G3393" i="132"/>
  <c r="G3944" i="132"/>
  <c r="D3943" i="132"/>
  <c r="C4122" i="132"/>
  <c r="E181" i="99"/>
  <c r="D182" i="99"/>
  <c r="F182" i="99" s="1"/>
  <c r="G182" i="99" s="1"/>
  <c r="A183" i="99"/>
  <c r="B229" i="99"/>
  <c r="D3391" i="132" l="1"/>
  <c r="G3392" i="132"/>
  <c r="G3943" i="132"/>
  <c r="D3942" i="132"/>
  <c r="C4123" i="132"/>
  <c r="D183" i="99"/>
  <c r="F183" i="99" s="1"/>
  <c r="G183" i="99" s="1"/>
  <c r="A184" i="99"/>
  <c r="E182" i="99"/>
  <c r="B230" i="99"/>
  <c r="D3390" i="132" l="1"/>
  <c r="G3391" i="132"/>
  <c r="G3942" i="132"/>
  <c r="C4124" i="132"/>
  <c r="D4123" i="132"/>
  <c r="D4122" i="132" s="1"/>
  <c r="D4121" i="132" s="1"/>
  <c r="E183" i="99"/>
  <c r="A185" i="99"/>
  <c r="D184" i="99"/>
  <c r="F184" i="99" s="1"/>
  <c r="G184" i="99" s="1"/>
  <c r="B231" i="99"/>
  <c r="G4122" i="132" l="1"/>
  <c r="D3389" i="132"/>
  <c r="G3390" i="132"/>
  <c r="D4120" i="132"/>
  <c r="G4121" i="132"/>
  <c r="G4123" i="132"/>
  <c r="C4125" i="132"/>
  <c r="D185" i="99"/>
  <c r="F185" i="99" s="1"/>
  <c r="G185" i="99" s="1"/>
  <c r="A186" i="99"/>
  <c r="E184" i="99"/>
  <c r="B232" i="99"/>
  <c r="D3388" i="132" l="1"/>
  <c r="G3389" i="132"/>
  <c r="D4119" i="132"/>
  <c r="G4120" i="132"/>
  <c r="C4126" i="132"/>
  <c r="E185" i="99"/>
  <c r="D186" i="99"/>
  <c r="F186" i="99" s="1"/>
  <c r="G186" i="99" s="1"/>
  <c r="A187" i="99"/>
  <c r="B233" i="99"/>
  <c r="D3387" i="132" l="1"/>
  <c r="G3388" i="132"/>
  <c r="D4118" i="132"/>
  <c r="G4119" i="132"/>
  <c r="C4127" i="132"/>
  <c r="A188" i="99"/>
  <c r="D187" i="99"/>
  <c r="F187" i="99" s="1"/>
  <c r="G187" i="99" s="1"/>
  <c r="E186" i="99"/>
  <c r="B234" i="99"/>
  <c r="D3386" i="132" l="1"/>
  <c r="G3387" i="132"/>
  <c r="D4117" i="132"/>
  <c r="G4118" i="132"/>
  <c r="C4128" i="132"/>
  <c r="E187" i="99"/>
  <c r="D188" i="99"/>
  <c r="F188" i="99" s="1"/>
  <c r="G188" i="99" s="1"/>
  <c r="A189" i="99"/>
  <c r="B235" i="99"/>
  <c r="D3385" i="132" l="1"/>
  <c r="G3386" i="132"/>
  <c r="D4116" i="132"/>
  <c r="G4117" i="132"/>
  <c r="C4129" i="132"/>
  <c r="D189" i="99"/>
  <c r="F189" i="99" s="1"/>
  <c r="G189" i="99" s="1"/>
  <c r="A190" i="99"/>
  <c r="E188" i="99"/>
  <c r="B236" i="99"/>
  <c r="D3384" i="132" l="1"/>
  <c r="G3385" i="132"/>
  <c r="D4115" i="132"/>
  <c r="G4116" i="132"/>
  <c r="C4130" i="132"/>
  <c r="E189" i="99"/>
  <c r="D190" i="99"/>
  <c r="F190" i="99" s="1"/>
  <c r="G190" i="99" s="1"/>
  <c r="A191" i="99"/>
  <c r="B237" i="99"/>
  <c r="D3383" i="132" l="1"/>
  <c r="G3384" i="132"/>
  <c r="D4114" i="132"/>
  <c r="G4115" i="132"/>
  <c r="C4131" i="132"/>
  <c r="A192" i="99"/>
  <c r="D191" i="99"/>
  <c r="F191" i="99" s="1"/>
  <c r="G191" i="99" s="1"/>
  <c r="E190" i="99"/>
  <c r="B238" i="99"/>
  <c r="D3382" i="132" l="1"/>
  <c r="G3383" i="132"/>
  <c r="D4113" i="132"/>
  <c r="G4114" i="132"/>
  <c r="C4132" i="132"/>
  <c r="E191" i="99"/>
  <c r="D192" i="99"/>
  <c r="F192" i="99" s="1"/>
  <c r="G192" i="99" s="1"/>
  <c r="A193" i="99"/>
  <c r="B239" i="99"/>
  <c r="D3381" i="132" l="1"/>
  <c r="G3382" i="132"/>
  <c r="D4112" i="132"/>
  <c r="G4113" i="132"/>
  <c r="C4133" i="132"/>
  <c r="D193" i="99"/>
  <c r="F193" i="99" s="1"/>
  <c r="G193" i="99" s="1"/>
  <c r="A194" i="99"/>
  <c r="E192" i="99"/>
  <c r="B240" i="99"/>
  <c r="D3380" i="132" l="1"/>
  <c r="G3381" i="132"/>
  <c r="D4111" i="132"/>
  <c r="G4112" i="132"/>
  <c r="C4134" i="132"/>
  <c r="E193" i="99"/>
  <c r="A195" i="99"/>
  <c r="D194" i="99"/>
  <c r="F194" i="99" s="1"/>
  <c r="G194" i="99" s="1"/>
  <c r="B241" i="99"/>
  <c r="D3379" i="132" l="1"/>
  <c r="G3380" i="132"/>
  <c r="D4110" i="132"/>
  <c r="G4111" i="132"/>
  <c r="C4135" i="132"/>
  <c r="E194" i="99"/>
  <c r="D195" i="99"/>
  <c r="F195" i="99" s="1"/>
  <c r="G195" i="99" s="1"/>
  <c r="A196" i="99"/>
  <c r="B242" i="99"/>
  <c r="D3378" i="132" l="1"/>
  <c r="G3379" i="132"/>
  <c r="D4109" i="132"/>
  <c r="G4110" i="132"/>
  <c r="C4136" i="132"/>
  <c r="D196" i="99"/>
  <c r="F196" i="99" s="1"/>
  <c r="G196" i="99" s="1"/>
  <c r="A197" i="99"/>
  <c r="E195" i="99"/>
  <c r="B243" i="99"/>
  <c r="D3377" i="132" l="1"/>
  <c r="G3378" i="132"/>
  <c r="D4108" i="132"/>
  <c r="G4109" i="132"/>
  <c r="C4137" i="132"/>
  <c r="E196" i="99"/>
  <c r="D197" i="99"/>
  <c r="F197" i="99" s="1"/>
  <c r="G197" i="99" s="1"/>
  <c r="A198" i="99"/>
  <c r="B244" i="99"/>
  <c r="D3376" i="132" l="1"/>
  <c r="G3377" i="132"/>
  <c r="D4107" i="132"/>
  <c r="G4108" i="132"/>
  <c r="C4138" i="132"/>
  <c r="D198" i="99"/>
  <c r="F198" i="99" s="1"/>
  <c r="G198" i="99" s="1"/>
  <c r="A199" i="99"/>
  <c r="E197" i="99"/>
  <c r="D40" i="119" s="1"/>
  <c r="B245" i="99"/>
  <c r="D3375" i="132" l="1"/>
  <c r="G3376" i="132"/>
  <c r="D4106" i="132"/>
  <c r="G4107" i="132"/>
  <c r="C4139" i="132"/>
  <c r="D50" i="119"/>
  <c r="D53" i="119"/>
  <c r="D41" i="119"/>
  <c r="D42" i="119" s="1"/>
  <c r="E198" i="99"/>
  <c r="A200" i="99"/>
  <c r="D199" i="99"/>
  <c r="F199" i="99" s="1"/>
  <c r="G199" i="99" s="1"/>
  <c r="B246" i="99"/>
  <c r="D3374" i="132" l="1"/>
  <c r="G3375" i="132"/>
  <c r="D4105" i="132"/>
  <c r="G4106" i="132"/>
  <c r="C4140" i="132"/>
  <c r="D120" i="119"/>
  <c r="D135" i="119"/>
  <c r="D127" i="119"/>
  <c r="D144" i="119"/>
  <c r="D154" i="119"/>
  <c r="D165" i="119"/>
  <c r="D177" i="119"/>
  <c r="D190" i="119"/>
  <c r="D204" i="119"/>
  <c r="D219" i="119"/>
  <c r="D235" i="119"/>
  <c r="D252" i="119"/>
  <c r="D270" i="119"/>
  <c r="D289" i="119"/>
  <c r="D309" i="119"/>
  <c r="D330" i="119"/>
  <c r="D352" i="119"/>
  <c r="D375" i="119"/>
  <c r="D399" i="119"/>
  <c r="D424" i="119"/>
  <c r="D450" i="119"/>
  <c r="D505" i="119"/>
  <c r="D477" i="119"/>
  <c r="D534" i="119"/>
  <c r="D564" i="119"/>
  <c r="C1207" i="119"/>
  <c r="D34" i="119" s="1"/>
  <c r="C1143" i="119"/>
  <c r="D694" i="119"/>
  <c r="D1002" i="119"/>
  <c r="D660" i="119"/>
  <c r="D960" i="119"/>
  <c r="D765" i="119"/>
  <c r="D1045" i="119"/>
  <c r="D729" i="119"/>
  <c r="D1089" i="119"/>
  <c r="D919" i="119"/>
  <c r="D840" i="119"/>
  <c r="D627" i="119"/>
  <c r="D802" i="119"/>
  <c r="D595" i="119"/>
  <c r="D879" i="119"/>
  <c r="D200" i="99"/>
  <c r="F200" i="99" s="1"/>
  <c r="G200" i="99" s="1"/>
  <c r="A201" i="99"/>
  <c r="E199" i="99"/>
  <c r="B247" i="99"/>
  <c r="D3373" i="132" l="1"/>
  <c r="G3374" i="132"/>
  <c r="D4104" i="132"/>
  <c r="G4105" i="132"/>
  <c r="C4141" i="132"/>
  <c r="E200" i="99"/>
  <c r="A202" i="99"/>
  <c r="D201" i="99"/>
  <c r="F201" i="99" s="1"/>
  <c r="G201" i="99" s="1"/>
  <c r="B248" i="99"/>
  <c r="D3372" i="132" l="1"/>
  <c r="G3373" i="132"/>
  <c r="D4103" i="132"/>
  <c r="G4104" i="132"/>
  <c r="C4142" i="132"/>
  <c r="D202" i="99"/>
  <c r="F202" i="99" s="1"/>
  <c r="G202" i="99" s="1"/>
  <c r="A203" i="99"/>
  <c r="E201" i="99"/>
  <c r="E202" i="99" s="1"/>
  <c r="B249" i="99"/>
  <c r="D3371" i="132" l="1"/>
  <c r="G3372" i="132"/>
  <c r="D4102" i="132"/>
  <c r="G4103" i="132"/>
  <c r="C4143" i="132"/>
  <c r="D203" i="99"/>
  <c r="F203" i="99" s="1"/>
  <c r="G203" i="99" s="1"/>
  <c r="A204" i="99"/>
  <c r="B250" i="99"/>
  <c r="D3370" i="132" l="1"/>
  <c r="G3371" i="132"/>
  <c r="D4101" i="132"/>
  <c r="G4102" i="132"/>
  <c r="C4144" i="132"/>
  <c r="D204" i="99"/>
  <c r="F204" i="99" s="1"/>
  <c r="G204" i="99" s="1"/>
  <c r="A205" i="99"/>
  <c r="E203" i="99"/>
  <c r="B251" i="99"/>
  <c r="D3369" i="132" l="1"/>
  <c r="G3370" i="132"/>
  <c r="D4100" i="132"/>
  <c r="G4101" i="132"/>
  <c r="C4145" i="132"/>
  <c r="E204" i="99"/>
  <c r="D205" i="99"/>
  <c r="F205" i="99" s="1"/>
  <c r="G205" i="99" s="1"/>
  <c r="A206" i="99"/>
  <c r="B252" i="99"/>
  <c r="D3368" i="132" l="1"/>
  <c r="G3369" i="132"/>
  <c r="D4099" i="132"/>
  <c r="G4100" i="132"/>
  <c r="C4146" i="132"/>
  <c r="A207" i="99"/>
  <c r="D206" i="99"/>
  <c r="F206" i="99" s="1"/>
  <c r="G206" i="99" s="1"/>
  <c r="E205" i="99"/>
  <c r="B253" i="99"/>
  <c r="D3367" i="132" l="1"/>
  <c r="G3368" i="132"/>
  <c r="D4098" i="132"/>
  <c r="G4099" i="132"/>
  <c r="C4147" i="132"/>
  <c r="E206" i="99"/>
  <c r="D207" i="99"/>
  <c r="F207" i="99" s="1"/>
  <c r="G207" i="99" s="1"/>
  <c r="A208" i="99"/>
  <c r="B254" i="99"/>
  <c r="D3366" i="132" l="1"/>
  <c r="G3367" i="132"/>
  <c r="D4097" i="132"/>
  <c r="G4098" i="132"/>
  <c r="C4148" i="132"/>
  <c r="E207" i="99"/>
  <c r="D208" i="99"/>
  <c r="F208" i="99" s="1"/>
  <c r="G208" i="99" s="1"/>
  <c r="A209" i="99"/>
  <c r="B255" i="99"/>
  <c r="D3365" i="132" l="1"/>
  <c r="G3366" i="132"/>
  <c r="D4096" i="132"/>
  <c r="G4097" i="132"/>
  <c r="C4149" i="132"/>
  <c r="E208" i="99"/>
  <c r="A210" i="99"/>
  <c r="D209" i="99"/>
  <c r="F209" i="99" s="1"/>
  <c r="G209" i="99" s="1"/>
  <c r="B256" i="99"/>
  <c r="D3364" i="132" l="1"/>
  <c r="G3365" i="132"/>
  <c r="D4095" i="132"/>
  <c r="G4096" i="132"/>
  <c r="C4150" i="132"/>
  <c r="E209" i="99"/>
  <c r="A211" i="99"/>
  <c r="D210" i="99"/>
  <c r="F210" i="99" s="1"/>
  <c r="G210" i="99" s="1"/>
  <c r="B257" i="99"/>
  <c r="D3363" i="132" l="1"/>
  <c r="G3364" i="132"/>
  <c r="D4094" i="132"/>
  <c r="G4095" i="132"/>
  <c r="C4151" i="132"/>
  <c r="E210" i="99"/>
  <c r="D211" i="99"/>
  <c r="F211" i="99" s="1"/>
  <c r="G211" i="99" s="1"/>
  <c r="A212" i="99"/>
  <c r="B258" i="99"/>
  <c r="D3362" i="132" l="1"/>
  <c r="G3363" i="132"/>
  <c r="D4093" i="132"/>
  <c r="G4094" i="132"/>
  <c r="C4152" i="132"/>
  <c r="E211" i="99"/>
  <c r="D212" i="99"/>
  <c r="F212" i="99" s="1"/>
  <c r="G212" i="99" s="1"/>
  <c r="A213" i="99"/>
  <c r="B259" i="99"/>
  <c r="D3361" i="132" l="1"/>
  <c r="G3362" i="132"/>
  <c r="D4092" i="132"/>
  <c r="G4093" i="132"/>
  <c r="C4153" i="132"/>
  <c r="E212" i="99"/>
  <c r="D213" i="99"/>
  <c r="F213" i="99" s="1"/>
  <c r="G213" i="99" s="1"/>
  <c r="A214" i="99"/>
  <c r="B260" i="99"/>
  <c r="D3360" i="132" l="1"/>
  <c r="G3361" i="132"/>
  <c r="D4091" i="132"/>
  <c r="G4092" i="132"/>
  <c r="C4154" i="132"/>
  <c r="E213" i="99"/>
  <c r="D214" i="99"/>
  <c r="F214" i="99" s="1"/>
  <c r="G214" i="99" s="1"/>
  <c r="A215" i="99"/>
  <c r="B261" i="99"/>
  <c r="D3359" i="132" l="1"/>
  <c r="G3360" i="132"/>
  <c r="D4090" i="132"/>
  <c r="G4091" i="132"/>
  <c r="C4155" i="132"/>
  <c r="E214" i="99"/>
  <c r="D215" i="99"/>
  <c r="F215" i="99" s="1"/>
  <c r="G215" i="99" s="1"/>
  <c r="A216" i="99"/>
  <c r="B262" i="99"/>
  <c r="D3358" i="132" l="1"/>
  <c r="G3359" i="132"/>
  <c r="D4089" i="132"/>
  <c r="G4090" i="132"/>
  <c r="C4156" i="132"/>
  <c r="E215" i="99"/>
  <c r="D216" i="99"/>
  <c r="F216" i="99" s="1"/>
  <c r="G216" i="99" s="1"/>
  <c r="A217" i="99"/>
  <c r="B263" i="99"/>
  <c r="D3357" i="132" l="1"/>
  <c r="G3358" i="132"/>
  <c r="D4088" i="132"/>
  <c r="G4089" i="132"/>
  <c r="C4157" i="132"/>
  <c r="E216" i="99"/>
  <c r="A218" i="99"/>
  <c r="D217" i="99"/>
  <c r="F217" i="99" s="1"/>
  <c r="G217" i="99" s="1"/>
  <c r="B264" i="99"/>
  <c r="D3356" i="132" l="1"/>
  <c r="G3357" i="132"/>
  <c r="D4087" i="132"/>
  <c r="G4088" i="132"/>
  <c r="C4158" i="132"/>
  <c r="E217" i="99"/>
  <c r="A219" i="99"/>
  <c r="D218" i="99"/>
  <c r="F218" i="99" s="1"/>
  <c r="G218" i="99" s="1"/>
  <c r="B265" i="99"/>
  <c r="D3355" i="132" l="1"/>
  <c r="G3356" i="132"/>
  <c r="D4086" i="132"/>
  <c r="G4087" i="132"/>
  <c r="C4159" i="132"/>
  <c r="E218" i="99"/>
  <c r="D219" i="99"/>
  <c r="F219" i="99" s="1"/>
  <c r="G219" i="99" s="1"/>
  <c r="A220" i="99"/>
  <c r="B266" i="99"/>
  <c r="D3354" i="132" l="1"/>
  <c r="G3355" i="132"/>
  <c r="D4085" i="132"/>
  <c r="G4086" i="132"/>
  <c r="C4160" i="132"/>
  <c r="E219" i="99"/>
  <c r="A221" i="99"/>
  <c r="D220" i="99"/>
  <c r="F220" i="99" s="1"/>
  <c r="G220" i="99" s="1"/>
  <c r="B267" i="99"/>
  <c r="D3353" i="132" l="1"/>
  <c r="G3354" i="132"/>
  <c r="D4084" i="132"/>
  <c r="G4085" i="132"/>
  <c r="C4161" i="132"/>
  <c r="E220" i="99"/>
  <c r="D221" i="99"/>
  <c r="F221" i="99" s="1"/>
  <c r="G221" i="99" s="1"/>
  <c r="A222" i="99"/>
  <c r="B268" i="99"/>
  <c r="D3352" i="132" l="1"/>
  <c r="G3353" i="132"/>
  <c r="D4083" i="132"/>
  <c r="G4084" i="132"/>
  <c r="C4162" i="132"/>
  <c r="E221" i="99"/>
  <c r="D222" i="99"/>
  <c r="F222" i="99" s="1"/>
  <c r="G222" i="99" s="1"/>
  <c r="A223" i="99"/>
  <c r="B269" i="99"/>
  <c r="D3351" i="132" l="1"/>
  <c r="G3352" i="132"/>
  <c r="D4082" i="132"/>
  <c r="G4083" i="132"/>
  <c r="C4163" i="132"/>
  <c r="D223" i="99"/>
  <c r="F223" i="99" s="1"/>
  <c r="G223" i="99" s="1"/>
  <c r="A224" i="99"/>
  <c r="E222" i="99"/>
  <c r="B270" i="99"/>
  <c r="D3350" i="132" l="1"/>
  <c r="G3351" i="132"/>
  <c r="D4081" i="132"/>
  <c r="G4082" i="132"/>
  <c r="C4164" i="132"/>
  <c r="E223" i="99"/>
  <c r="D224" i="99"/>
  <c r="F224" i="99" s="1"/>
  <c r="G224" i="99" s="1"/>
  <c r="A225" i="99"/>
  <c r="B271" i="99"/>
  <c r="D3349" i="132" l="1"/>
  <c r="G3350" i="132"/>
  <c r="D4080" i="132"/>
  <c r="G4081" i="132"/>
  <c r="C4165" i="132"/>
  <c r="A226" i="99"/>
  <c r="D225" i="99"/>
  <c r="F225" i="99" s="1"/>
  <c r="G225" i="99" s="1"/>
  <c r="E224" i="99"/>
  <c r="B272" i="99"/>
  <c r="D3348" i="132" l="1"/>
  <c r="G3349" i="132"/>
  <c r="D4079" i="132"/>
  <c r="G4080" i="132"/>
  <c r="C4166" i="132"/>
  <c r="E225" i="99"/>
  <c r="A227" i="99"/>
  <c r="D226" i="99"/>
  <c r="F226" i="99" s="1"/>
  <c r="G226" i="99" s="1"/>
  <c r="B273" i="99"/>
  <c r="D3347" i="132" l="1"/>
  <c r="G3348" i="132"/>
  <c r="D4078" i="132"/>
  <c r="G4079" i="132"/>
  <c r="C4167" i="132"/>
  <c r="E226" i="99"/>
  <c r="D227" i="99"/>
  <c r="F227" i="99" s="1"/>
  <c r="G227" i="99" s="1"/>
  <c r="A228" i="99"/>
  <c r="B274" i="99"/>
  <c r="D3346" i="132" l="1"/>
  <c r="G3347" i="132"/>
  <c r="D4077" i="132"/>
  <c r="G4078" i="132"/>
  <c r="C4168" i="132"/>
  <c r="E227" i="99"/>
  <c r="D228" i="99"/>
  <c r="F228" i="99" s="1"/>
  <c r="G228" i="99" s="1"/>
  <c r="A229" i="99"/>
  <c r="B275" i="99"/>
  <c r="D3345" i="132" l="1"/>
  <c r="G3346" i="132"/>
  <c r="D4076" i="132"/>
  <c r="G4077" i="132"/>
  <c r="C4169" i="132"/>
  <c r="D229" i="99"/>
  <c r="F229" i="99" s="1"/>
  <c r="G229" i="99" s="1"/>
  <c r="A230" i="99"/>
  <c r="E228" i="99"/>
  <c r="B276" i="99"/>
  <c r="D3344" i="132" l="1"/>
  <c r="G3345" i="132"/>
  <c r="D4075" i="132"/>
  <c r="G4076" i="132"/>
  <c r="C4170" i="132"/>
  <c r="E229" i="99"/>
  <c r="D230" i="99"/>
  <c r="F230" i="99" s="1"/>
  <c r="G230" i="99" s="1"/>
  <c r="A231" i="99"/>
  <c r="B277" i="99"/>
  <c r="D3343" i="132" l="1"/>
  <c r="G3344" i="132"/>
  <c r="D4074" i="132"/>
  <c r="G4075" i="132"/>
  <c r="C4171" i="132"/>
  <c r="D231" i="99"/>
  <c r="F231" i="99" s="1"/>
  <c r="G231" i="99" s="1"/>
  <c r="A232" i="99"/>
  <c r="E230" i="99"/>
  <c r="B278" i="99"/>
  <c r="D3342" i="132" l="1"/>
  <c r="G3343" i="132"/>
  <c r="D4073" i="132"/>
  <c r="G4074" i="132"/>
  <c r="C4172" i="132"/>
  <c r="E231" i="99"/>
  <c r="D232" i="99"/>
  <c r="F232" i="99" s="1"/>
  <c r="G232" i="99" s="1"/>
  <c r="A233" i="99"/>
  <c r="B279" i="99"/>
  <c r="D3341" i="132" l="1"/>
  <c r="G3342" i="132"/>
  <c r="D4072" i="132"/>
  <c r="G4073" i="132"/>
  <c r="C4173" i="132"/>
  <c r="E232" i="99"/>
  <c r="D233" i="99"/>
  <c r="F233" i="99" s="1"/>
  <c r="G233" i="99" s="1"/>
  <c r="A234" i="99"/>
  <c r="B280" i="99"/>
  <c r="D3340" i="132" l="1"/>
  <c r="G3341" i="132"/>
  <c r="D4071" i="132"/>
  <c r="G4072" i="132"/>
  <c r="C4174" i="132"/>
  <c r="E233" i="99"/>
  <c r="A235" i="99"/>
  <c r="D234" i="99"/>
  <c r="F234" i="99" s="1"/>
  <c r="G234" i="99" s="1"/>
  <c r="B281" i="99"/>
  <c r="D3339" i="132" l="1"/>
  <c r="G3340" i="132"/>
  <c r="D4070" i="132"/>
  <c r="G4071" i="132"/>
  <c r="C4175" i="132"/>
  <c r="E234" i="99"/>
  <c r="A236" i="99"/>
  <c r="D235" i="99"/>
  <c r="F235" i="99" s="1"/>
  <c r="G235" i="99" s="1"/>
  <c r="B282" i="99"/>
  <c r="D3338" i="132" l="1"/>
  <c r="G3339" i="132"/>
  <c r="D4069" i="132"/>
  <c r="G4070" i="132"/>
  <c r="C4176" i="132"/>
  <c r="D236" i="99"/>
  <c r="F236" i="99" s="1"/>
  <c r="G236" i="99" s="1"/>
  <c r="A237" i="99"/>
  <c r="E235" i="99"/>
  <c r="B283" i="99"/>
  <c r="D3337" i="132" l="1"/>
  <c r="G3338" i="132"/>
  <c r="D4068" i="132"/>
  <c r="G4069" i="132"/>
  <c r="C4177" i="132"/>
  <c r="E236" i="99"/>
  <c r="A238" i="99"/>
  <c r="D237" i="99"/>
  <c r="F237" i="99" s="1"/>
  <c r="G237" i="99" s="1"/>
  <c r="B284" i="99"/>
  <c r="D3336" i="132" l="1"/>
  <c r="G3337" i="132"/>
  <c r="D4067" i="132"/>
  <c r="G4068" i="132"/>
  <c r="C4178" i="132"/>
  <c r="D238" i="99"/>
  <c r="F238" i="99" s="1"/>
  <c r="G238" i="99" s="1"/>
  <c r="A239" i="99"/>
  <c r="E237" i="99"/>
  <c r="B285" i="99"/>
  <c r="D3335" i="132" l="1"/>
  <c r="G3336" i="132"/>
  <c r="D4066" i="132"/>
  <c r="G4067" i="132"/>
  <c r="C4179" i="132"/>
  <c r="E238" i="99"/>
  <c r="D239" i="99"/>
  <c r="F239" i="99" s="1"/>
  <c r="G239" i="99" s="1"/>
  <c r="A240" i="99"/>
  <c r="B286" i="99"/>
  <c r="D3334" i="132" l="1"/>
  <c r="G3335" i="132"/>
  <c r="D4065" i="132"/>
  <c r="G4066" i="132"/>
  <c r="C4180" i="132"/>
  <c r="D240" i="99"/>
  <c r="F240" i="99" s="1"/>
  <c r="G240" i="99" s="1"/>
  <c r="A241" i="99"/>
  <c r="E239" i="99"/>
  <c r="B287" i="99"/>
  <c r="D3333" i="132" l="1"/>
  <c r="G3334" i="132"/>
  <c r="D4064" i="132"/>
  <c r="G4065" i="132"/>
  <c r="C4181" i="132"/>
  <c r="E240" i="99"/>
  <c r="A242" i="99"/>
  <c r="D241" i="99"/>
  <c r="F241" i="99" s="1"/>
  <c r="G241" i="99" s="1"/>
  <c r="B288" i="99"/>
  <c r="D3332" i="132" l="1"/>
  <c r="G3333" i="132"/>
  <c r="D4063" i="132"/>
  <c r="G4064" i="132"/>
  <c r="C4182" i="132"/>
  <c r="E241" i="99"/>
  <c r="D242" i="99"/>
  <c r="F242" i="99" s="1"/>
  <c r="G242" i="99" s="1"/>
  <c r="A243" i="99"/>
  <c r="B289" i="99"/>
  <c r="D3331" i="132" l="1"/>
  <c r="G3332" i="132"/>
  <c r="D4062" i="132"/>
  <c r="G4063" i="132"/>
  <c r="C4183" i="132"/>
  <c r="E242" i="99"/>
  <c r="A244" i="99"/>
  <c r="A245" i="99" s="1"/>
  <c r="D243" i="99"/>
  <c r="F243" i="99" s="1"/>
  <c r="G243" i="99" s="1"/>
  <c r="B290" i="99"/>
  <c r="D3330" i="132" l="1"/>
  <c r="G3331" i="132"/>
  <c r="D4061" i="132"/>
  <c r="G4062" i="132"/>
  <c r="C4184" i="132"/>
  <c r="D245" i="99"/>
  <c r="F245" i="99" s="1"/>
  <c r="A246" i="99"/>
  <c r="D244" i="99"/>
  <c r="F244" i="99" s="1"/>
  <c r="G244" i="99" s="1"/>
  <c r="E243" i="99"/>
  <c r="B291" i="99"/>
  <c r="D3329" i="132" l="1"/>
  <c r="G3330" i="132"/>
  <c r="D4060" i="132"/>
  <c r="G4061" i="132"/>
  <c r="C4185" i="132"/>
  <c r="G245" i="99"/>
  <c r="E244" i="99"/>
  <c r="E245" i="99" s="1"/>
  <c r="D246" i="99"/>
  <c r="F246" i="99" s="1"/>
  <c r="G246" i="99" s="1"/>
  <c r="A247" i="99"/>
  <c r="B292" i="99"/>
  <c r="D3328" i="132" l="1"/>
  <c r="G3329" i="132"/>
  <c r="D4059" i="132"/>
  <c r="G4060" i="132"/>
  <c r="C4186" i="132"/>
  <c r="E246" i="99"/>
  <c r="A248" i="99"/>
  <c r="D247" i="99"/>
  <c r="F247" i="99" s="1"/>
  <c r="G247" i="99" s="1"/>
  <c r="B293" i="99"/>
  <c r="D3327" i="132" l="1"/>
  <c r="G3328" i="132"/>
  <c r="D4058" i="132"/>
  <c r="G4059" i="132"/>
  <c r="C4187" i="132"/>
  <c r="E247" i="99"/>
  <c r="D248" i="99"/>
  <c r="F248" i="99" s="1"/>
  <c r="G248" i="99" s="1"/>
  <c r="A249" i="99"/>
  <c r="B294" i="99"/>
  <c r="D3326" i="132" l="1"/>
  <c r="G3327" i="132"/>
  <c r="D4057" i="132"/>
  <c r="G4058" i="132"/>
  <c r="C4188" i="132"/>
  <c r="E248" i="99"/>
  <c r="A250" i="99"/>
  <c r="D249" i="99"/>
  <c r="F249" i="99" s="1"/>
  <c r="G249" i="99" s="1"/>
  <c r="B295" i="99"/>
  <c r="D3325" i="132" l="1"/>
  <c r="G3326" i="132"/>
  <c r="D4056" i="132"/>
  <c r="G4057" i="132"/>
  <c r="C4189" i="132"/>
  <c r="E249" i="99"/>
  <c r="D250" i="99"/>
  <c r="F250" i="99" s="1"/>
  <c r="G250" i="99" s="1"/>
  <c r="A251" i="99"/>
  <c r="B296" i="99"/>
  <c r="D3324" i="132" l="1"/>
  <c r="G3325" i="132"/>
  <c r="D4055" i="132"/>
  <c r="G4056" i="132"/>
  <c r="C4190" i="132"/>
  <c r="E250" i="99"/>
  <c r="A252" i="99"/>
  <c r="D251" i="99"/>
  <c r="F251" i="99" s="1"/>
  <c r="G251" i="99" s="1"/>
  <c r="B297" i="99"/>
  <c r="D3323" i="132" l="1"/>
  <c r="G3324" i="132"/>
  <c r="D4054" i="132"/>
  <c r="G4055" i="132"/>
  <c r="C4191" i="132"/>
  <c r="E251" i="99"/>
  <c r="D252" i="99"/>
  <c r="F252" i="99" s="1"/>
  <c r="G252" i="99" s="1"/>
  <c r="A253" i="99"/>
  <c r="B298" i="99"/>
  <c r="D3322" i="132" l="1"/>
  <c r="G3323" i="132"/>
  <c r="D4053" i="132"/>
  <c r="G4054" i="132"/>
  <c r="C4192" i="132"/>
  <c r="E252" i="99"/>
  <c r="D253" i="99"/>
  <c r="F253" i="99" s="1"/>
  <c r="G253" i="99" s="1"/>
  <c r="A254" i="99"/>
  <c r="B299" i="99"/>
  <c r="D3321" i="132" l="1"/>
  <c r="G3322" i="132"/>
  <c r="D4052" i="132"/>
  <c r="G4053" i="132"/>
  <c r="C4193" i="132"/>
  <c r="E253" i="99"/>
  <c r="A255" i="99"/>
  <c r="D254" i="99"/>
  <c r="F254" i="99" s="1"/>
  <c r="G254" i="99" s="1"/>
  <c r="B300" i="99"/>
  <c r="D3320" i="132" l="1"/>
  <c r="G3321" i="132"/>
  <c r="D4051" i="132"/>
  <c r="G4052" i="132"/>
  <c r="C4194" i="132"/>
  <c r="E254" i="99"/>
  <c r="A256" i="99"/>
  <c r="D255" i="99"/>
  <c r="F255" i="99" s="1"/>
  <c r="G255" i="99" s="1"/>
  <c r="B301" i="99"/>
  <c r="D3319" i="132" l="1"/>
  <c r="G3320" i="132"/>
  <c r="D4050" i="132"/>
  <c r="G4051" i="132"/>
  <c r="C4195" i="132"/>
  <c r="E255" i="99"/>
  <c r="A257" i="99"/>
  <c r="D256" i="99"/>
  <c r="F256" i="99" s="1"/>
  <c r="G256" i="99" s="1"/>
  <c r="B302" i="99"/>
  <c r="G3319" i="132" l="1"/>
  <c r="D3318" i="132"/>
  <c r="D4049" i="132"/>
  <c r="G4050" i="132"/>
  <c r="C4196" i="132"/>
  <c r="E256" i="99"/>
  <c r="D257" i="99"/>
  <c r="F257" i="99" s="1"/>
  <c r="G257" i="99" s="1"/>
  <c r="A258" i="99"/>
  <c r="B303" i="99"/>
  <c r="D3317" i="132" l="1"/>
  <c r="G3318" i="132"/>
  <c r="D4048" i="132"/>
  <c r="G4049" i="132"/>
  <c r="C4197" i="132"/>
  <c r="E257" i="99"/>
  <c r="A259" i="99"/>
  <c r="D258" i="99"/>
  <c r="F258" i="99" s="1"/>
  <c r="G258" i="99" s="1"/>
  <c r="B304" i="99"/>
  <c r="D3316" i="132" l="1"/>
  <c r="G3317" i="132"/>
  <c r="D4047" i="132"/>
  <c r="G4048" i="132"/>
  <c r="C4198" i="132"/>
  <c r="E258" i="99"/>
  <c r="A260" i="99"/>
  <c r="D259" i="99"/>
  <c r="F259" i="99" s="1"/>
  <c r="G259" i="99" s="1"/>
  <c r="B305" i="99"/>
  <c r="D3315" i="132" l="1"/>
  <c r="G3316" i="132"/>
  <c r="D4046" i="132"/>
  <c r="G4047" i="132"/>
  <c r="C4199" i="132"/>
  <c r="E259" i="99"/>
  <c r="D260" i="99"/>
  <c r="F260" i="99" s="1"/>
  <c r="G260" i="99" s="1"/>
  <c r="A261" i="99"/>
  <c r="B306" i="99"/>
  <c r="D3314" i="132" l="1"/>
  <c r="G3315" i="132"/>
  <c r="D4045" i="132"/>
  <c r="G4046" i="132"/>
  <c r="C4200" i="132"/>
  <c r="E260" i="99"/>
  <c r="D261" i="99"/>
  <c r="F261" i="99" s="1"/>
  <c r="G261" i="99" s="1"/>
  <c r="A262" i="99"/>
  <c r="B307" i="99"/>
  <c r="D3313" i="132" l="1"/>
  <c r="G3314" i="132"/>
  <c r="D4044" i="132"/>
  <c r="G4045" i="132"/>
  <c r="C4201" i="132"/>
  <c r="E261" i="99"/>
  <c r="A263" i="99"/>
  <c r="D262" i="99"/>
  <c r="F262" i="99" s="1"/>
  <c r="G262" i="99" s="1"/>
  <c r="B308" i="99"/>
  <c r="D3312" i="132" l="1"/>
  <c r="G3313" i="132"/>
  <c r="D4043" i="132"/>
  <c r="G4044" i="132"/>
  <c r="C4202" i="132"/>
  <c r="E262" i="99"/>
  <c r="A264" i="99"/>
  <c r="D263" i="99"/>
  <c r="F263" i="99" s="1"/>
  <c r="G263" i="99" s="1"/>
  <c r="B309" i="99"/>
  <c r="D3311" i="132" l="1"/>
  <c r="G3312" i="132"/>
  <c r="D4042" i="132"/>
  <c r="G4043" i="132"/>
  <c r="C4203" i="132"/>
  <c r="E263" i="99"/>
  <c r="D264" i="99"/>
  <c r="F264" i="99" s="1"/>
  <c r="G264" i="99" s="1"/>
  <c r="A265" i="99"/>
  <c r="B310" i="99"/>
  <c r="D3310" i="132" l="1"/>
  <c r="G3311" i="132"/>
  <c r="D4041" i="132"/>
  <c r="G4042" i="132"/>
  <c r="C4204" i="132"/>
  <c r="E264" i="99"/>
  <c r="A266" i="99"/>
  <c r="D265" i="99"/>
  <c r="F265" i="99" s="1"/>
  <c r="G265" i="99" s="1"/>
  <c r="B311" i="99"/>
  <c r="D3309" i="132" l="1"/>
  <c r="G3310" i="132"/>
  <c r="D4040" i="132"/>
  <c r="G4041" i="132"/>
  <c r="C4205" i="132"/>
  <c r="E265" i="99"/>
  <c r="D266" i="99"/>
  <c r="F266" i="99" s="1"/>
  <c r="G266" i="99" s="1"/>
  <c r="A267" i="99"/>
  <c r="B312" i="99"/>
  <c r="D3308" i="132" l="1"/>
  <c r="G3309" i="132"/>
  <c r="D4039" i="132"/>
  <c r="G4040" i="132"/>
  <c r="C4206" i="132"/>
  <c r="E266" i="99"/>
  <c r="D267" i="99"/>
  <c r="F267" i="99" s="1"/>
  <c r="G267" i="99" s="1"/>
  <c r="A268" i="99"/>
  <c r="B313" i="99"/>
  <c r="D3307" i="132" l="1"/>
  <c r="G3308" i="132"/>
  <c r="D4038" i="132"/>
  <c r="G4039" i="132"/>
  <c r="C4207" i="132"/>
  <c r="E267" i="99"/>
  <c r="A269" i="99"/>
  <c r="D268" i="99"/>
  <c r="F268" i="99" s="1"/>
  <c r="G268" i="99" s="1"/>
  <c r="B314" i="99"/>
  <c r="D3306" i="132" l="1"/>
  <c r="G3307" i="132"/>
  <c r="D4037" i="132"/>
  <c r="G4038" i="132"/>
  <c r="C4208" i="132"/>
  <c r="E268" i="99"/>
  <c r="D269" i="99"/>
  <c r="F269" i="99" s="1"/>
  <c r="G269" i="99" s="1"/>
  <c r="A270" i="99"/>
  <c r="B315" i="99"/>
  <c r="D3305" i="132" l="1"/>
  <c r="G3306" i="132"/>
  <c r="D4036" i="132"/>
  <c r="G4037" i="132"/>
  <c r="C4209" i="132"/>
  <c r="E269" i="99"/>
  <c r="D270" i="99"/>
  <c r="F270" i="99" s="1"/>
  <c r="G270" i="99" s="1"/>
  <c r="A271" i="99"/>
  <c r="B316" i="99"/>
  <c r="D3304" i="132" l="1"/>
  <c r="G3305" i="132"/>
  <c r="D4035" i="132"/>
  <c r="G4036" i="132"/>
  <c r="C4210" i="132"/>
  <c r="E270" i="99"/>
  <c r="A272" i="99"/>
  <c r="D271" i="99"/>
  <c r="F271" i="99" s="1"/>
  <c r="G271" i="99" s="1"/>
  <c r="B317" i="99"/>
  <c r="D3303" i="132" l="1"/>
  <c r="F3304" i="132"/>
  <c r="H3304" i="132" s="1"/>
  <c r="G3304" i="132"/>
  <c r="D4034" i="132"/>
  <c r="F4035" i="132"/>
  <c r="H4035" i="132" s="1"/>
  <c r="G4035" i="132"/>
  <c r="C4211" i="132"/>
  <c r="E271" i="99"/>
  <c r="A273" i="99"/>
  <c r="D272" i="99"/>
  <c r="F272" i="99" s="1"/>
  <c r="G272" i="99" s="1"/>
  <c r="B318" i="99"/>
  <c r="I3304" i="132" l="1"/>
  <c r="F3303" i="132"/>
  <c r="H3303" i="132" s="1"/>
  <c r="G3303" i="132"/>
  <c r="F3670" i="132"/>
  <c r="H3670" i="132" s="1"/>
  <c r="I3670" i="132" s="1"/>
  <c r="F3758" i="132"/>
  <c r="H3758" i="132" s="1"/>
  <c r="I3758" i="132" s="1"/>
  <c r="F3748" i="132"/>
  <c r="H3748" i="132" s="1"/>
  <c r="I3748" i="132" s="1"/>
  <c r="F3740" i="132"/>
  <c r="H3740" i="132" s="1"/>
  <c r="I3740" i="132" s="1"/>
  <c r="F3732" i="132"/>
  <c r="H3732" i="132" s="1"/>
  <c r="I3732" i="132" s="1"/>
  <c r="F3724" i="132"/>
  <c r="H3724" i="132" s="1"/>
  <c r="I3724" i="132" s="1"/>
  <c r="F3716" i="132"/>
  <c r="H3716" i="132" s="1"/>
  <c r="I3716" i="132" s="1"/>
  <c r="F3708" i="132"/>
  <c r="H3708" i="132" s="1"/>
  <c r="I3708" i="132" s="1"/>
  <c r="F3700" i="132"/>
  <c r="H3700" i="132" s="1"/>
  <c r="I3700" i="132" s="1"/>
  <c r="F3692" i="132"/>
  <c r="H3692" i="132" s="1"/>
  <c r="I3692" i="132" s="1"/>
  <c r="F3684" i="132"/>
  <c r="H3684" i="132" s="1"/>
  <c r="I3684" i="132" s="1"/>
  <c r="F3676" i="132"/>
  <c r="H3676" i="132" s="1"/>
  <c r="I3676" i="132" s="1"/>
  <c r="F3674" i="132"/>
  <c r="H3674" i="132" s="1"/>
  <c r="I3674" i="132" s="1"/>
  <c r="F3709" i="132"/>
  <c r="H3709" i="132" s="1"/>
  <c r="I3709" i="132" s="1"/>
  <c r="F3755" i="132"/>
  <c r="H3755" i="132" s="1"/>
  <c r="I3755" i="132" s="1"/>
  <c r="F3747" i="132"/>
  <c r="H3747" i="132" s="1"/>
  <c r="I3747" i="132" s="1"/>
  <c r="F3739" i="132"/>
  <c r="H3739" i="132" s="1"/>
  <c r="I3739" i="132" s="1"/>
  <c r="F3731" i="132"/>
  <c r="H3731" i="132" s="1"/>
  <c r="I3731" i="132" s="1"/>
  <c r="F3723" i="132"/>
  <c r="H3723" i="132" s="1"/>
  <c r="I3723" i="132" s="1"/>
  <c r="F3715" i="132"/>
  <c r="H3715" i="132" s="1"/>
  <c r="I3715" i="132" s="1"/>
  <c r="F3707" i="132"/>
  <c r="H3707" i="132" s="1"/>
  <c r="I3707" i="132" s="1"/>
  <c r="F3699" i="132"/>
  <c r="H3699" i="132" s="1"/>
  <c r="I3699" i="132" s="1"/>
  <c r="F3691" i="132"/>
  <c r="H3691" i="132" s="1"/>
  <c r="I3691" i="132" s="1"/>
  <c r="F3683" i="132"/>
  <c r="H3683" i="132" s="1"/>
  <c r="I3683" i="132" s="1"/>
  <c r="F3675" i="132"/>
  <c r="H3675" i="132" s="1"/>
  <c r="I3675" i="132" s="1"/>
  <c r="F3741" i="132"/>
  <c r="H3741" i="132" s="1"/>
  <c r="I3741" i="132" s="1"/>
  <c r="F3677" i="132"/>
  <c r="H3677" i="132" s="1"/>
  <c r="I3677" i="132" s="1"/>
  <c r="F3668" i="132"/>
  <c r="H3668" i="132" s="1"/>
  <c r="I3668" i="132" s="1"/>
  <c r="F3754" i="132"/>
  <c r="H3754" i="132" s="1"/>
  <c r="I3754" i="132" s="1"/>
  <c r="F3746" i="132"/>
  <c r="H3746" i="132" s="1"/>
  <c r="I3746" i="132" s="1"/>
  <c r="F3738" i="132"/>
  <c r="H3738" i="132" s="1"/>
  <c r="I3738" i="132" s="1"/>
  <c r="F3730" i="132"/>
  <c r="H3730" i="132" s="1"/>
  <c r="I3730" i="132" s="1"/>
  <c r="F3722" i="132"/>
  <c r="H3722" i="132" s="1"/>
  <c r="I3722" i="132" s="1"/>
  <c r="F3714" i="132"/>
  <c r="H3714" i="132" s="1"/>
  <c r="I3714" i="132" s="1"/>
  <c r="F3706" i="132"/>
  <c r="H3706" i="132" s="1"/>
  <c r="I3706" i="132" s="1"/>
  <c r="F3698" i="132"/>
  <c r="H3698" i="132" s="1"/>
  <c r="I3698" i="132" s="1"/>
  <c r="F3690" i="132"/>
  <c r="H3690" i="132" s="1"/>
  <c r="I3690" i="132" s="1"/>
  <c r="F3682" i="132"/>
  <c r="H3682" i="132" s="1"/>
  <c r="I3682" i="132" s="1"/>
  <c r="F3756" i="132"/>
  <c r="H3756" i="132" s="1"/>
  <c r="I3756" i="132" s="1"/>
  <c r="F3693" i="132"/>
  <c r="H3693" i="132" s="1"/>
  <c r="I3693" i="132" s="1"/>
  <c r="F3753" i="132"/>
  <c r="H3753" i="132" s="1"/>
  <c r="I3753" i="132" s="1"/>
  <c r="F3745" i="132"/>
  <c r="H3745" i="132" s="1"/>
  <c r="I3745" i="132" s="1"/>
  <c r="F3737" i="132"/>
  <c r="H3737" i="132" s="1"/>
  <c r="I3737" i="132" s="1"/>
  <c r="F3729" i="132"/>
  <c r="H3729" i="132" s="1"/>
  <c r="I3729" i="132" s="1"/>
  <c r="F3721" i="132"/>
  <c r="H3721" i="132" s="1"/>
  <c r="I3721" i="132" s="1"/>
  <c r="F3713" i="132"/>
  <c r="H3713" i="132" s="1"/>
  <c r="I3713" i="132" s="1"/>
  <c r="F3705" i="132"/>
  <c r="H3705" i="132" s="1"/>
  <c r="I3705" i="132" s="1"/>
  <c r="F3697" i="132"/>
  <c r="H3697" i="132" s="1"/>
  <c r="I3697" i="132" s="1"/>
  <c r="F3689" i="132"/>
  <c r="H3689" i="132" s="1"/>
  <c r="I3689" i="132" s="1"/>
  <c r="F3681" i="132"/>
  <c r="H3681" i="132" s="1"/>
  <c r="I3681" i="132" s="1"/>
  <c r="F3673" i="132"/>
  <c r="H3673" i="132" s="1"/>
  <c r="I3673" i="132" s="1"/>
  <c r="F3725" i="132"/>
  <c r="H3725" i="132" s="1"/>
  <c r="I3725" i="132" s="1"/>
  <c r="F3752" i="132"/>
  <c r="H3752" i="132" s="1"/>
  <c r="I3752" i="132" s="1"/>
  <c r="F3744" i="132"/>
  <c r="H3744" i="132" s="1"/>
  <c r="I3744" i="132" s="1"/>
  <c r="F3736" i="132"/>
  <c r="H3736" i="132" s="1"/>
  <c r="I3736" i="132" s="1"/>
  <c r="F3728" i="132"/>
  <c r="H3728" i="132" s="1"/>
  <c r="I3728" i="132" s="1"/>
  <c r="F3720" i="132"/>
  <c r="H3720" i="132" s="1"/>
  <c r="I3720" i="132" s="1"/>
  <c r="F3712" i="132"/>
  <c r="H3712" i="132" s="1"/>
  <c r="I3712" i="132" s="1"/>
  <c r="F3704" i="132"/>
  <c r="H3704" i="132" s="1"/>
  <c r="I3704" i="132" s="1"/>
  <c r="F3696" i="132"/>
  <c r="H3696" i="132" s="1"/>
  <c r="I3696" i="132" s="1"/>
  <c r="F3688" i="132"/>
  <c r="H3688" i="132" s="1"/>
  <c r="I3688" i="132" s="1"/>
  <c r="F3680" i="132"/>
  <c r="H3680" i="132" s="1"/>
  <c r="I3680" i="132" s="1"/>
  <c r="F3672" i="132"/>
  <c r="H3672" i="132" s="1"/>
  <c r="I3672" i="132" s="1"/>
  <c r="F3671" i="132"/>
  <c r="H3671" i="132" s="1"/>
  <c r="I3671" i="132" s="1"/>
  <c r="F3717" i="132"/>
  <c r="H3717" i="132" s="1"/>
  <c r="I3717" i="132" s="1"/>
  <c r="F3669" i="132"/>
  <c r="H3669" i="132" s="1"/>
  <c r="I3669" i="132" s="1"/>
  <c r="F3751" i="132"/>
  <c r="H3751" i="132" s="1"/>
  <c r="I3751" i="132" s="1"/>
  <c r="F3743" i="132"/>
  <c r="H3743" i="132" s="1"/>
  <c r="I3743" i="132" s="1"/>
  <c r="F3735" i="132"/>
  <c r="H3735" i="132" s="1"/>
  <c r="I3735" i="132" s="1"/>
  <c r="F3727" i="132"/>
  <c r="H3727" i="132" s="1"/>
  <c r="I3727" i="132" s="1"/>
  <c r="F3719" i="132"/>
  <c r="H3719" i="132" s="1"/>
  <c r="I3719" i="132" s="1"/>
  <c r="F3711" i="132"/>
  <c r="H3711" i="132" s="1"/>
  <c r="I3711" i="132" s="1"/>
  <c r="F3703" i="132"/>
  <c r="H3703" i="132" s="1"/>
  <c r="I3703" i="132" s="1"/>
  <c r="F3695" i="132"/>
  <c r="H3695" i="132" s="1"/>
  <c r="I3695" i="132" s="1"/>
  <c r="F3687" i="132"/>
  <c r="H3687" i="132" s="1"/>
  <c r="I3687" i="132" s="1"/>
  <c r="F3679" i="132"/>
  <c r="H3679" i="132" s="1"/>
  <c r="I3679" i="132" s="1"/>
  <c r="F3749" i="132"/>
  <c r="H3749" i="132" s="1"/>
  <c r="I3749" i="132" s="1"/>
  <c r="F3685" i="132"/>
  <c r="H3685" i="132" s="1"/>
  <c r="I3685" i="132" s="1"/>
  <c r="F3757" i="132"/>
  <c r="H3757" i="132" s="1"/>
  <c r="I3757" i="132" s="1"/>
  <c r="F3750" i="132"/>
  <c r="H3750" i="132" s="1"/>
  <c r="I3750" i="132" s="1"/>
  <c r="F3742" i="132"/>
  <c r="H3742" i="132" s="1"/>
  <c r="I3742" i="132" s="1"/>
  <c r="F3734" i="132"/>
  <c r="H3734" i="132" s="1"/>
  <c r="I3734" i="132" s="1"/>
  <c r="F3726" i="132"/>
  <c r="H3726" i="132" s="1"/>
  <c r="I3726" i="132" s="1"/>
  <c r="F3718" i="132"/>
  <c r="H3718" i="132" s="1"/>
  <c r="I3718" i="132" s="1"/>
  <c r="F3710" i="132"/>
  <c r="H3710" i="132" s="1"/>
  <c r="I3710" i="132" s="1"/>
  <c r="F3702" i="132"/>
  <c r="H3702" i="132" s="1"/>
  <c r="I3702" i="132" s="1"/>
  <c r="F3694" i="132"/>
  <c r="H3694" i="132" s="1"/>
  <c r="I3694" i="132" s="1"/>
  <c r="F3686" i="132"/>
  <c r="H3686" i="132" s="1"/>
  <c r="I3686" i="132" s="1"/>
  <c r="F3678" i="132"/>
  <c r="H3678" i="132" s="1"/>
  <c r="I3678" i="132" s="1"/>
  <c r="F3733" i="132"/>
  <c r="H3733" i="132" s="1"/>
  <c r="I3733" i="132" s="1"/>
  <c r="F3701" i="132"/>
  <c r="H3701" i="132" s="1"/>
  <c r="I3701" i="132" s="1"/>
  <c r="F3667" i="132"/>
  <c r="H3667" i="132" s="1"/>
  <c r="I3667" i="132" s="1"/>
  <c r="F3666" i="132"/>
  <c r="H3666" i="132" s="1"/>
  <c r="I3666" i="132" s="1"/>
  <c r="F3665" i="132"/>
  <c r="H3665" i="132" s="1"/>
  <c r="I3665" i="132" s="1"/>
  <c r="F3664" i="132"/>
  <c r="H3664" i="132" s="1"/>
  <c r="I3664" i="132" s="1"/>
  <c r="F3663" i="132"/>
  <c r="H3663" i="132" s="1"/>
  <c r="I3663" i="132" s="1"/>
  <c r="F3662" i="132"/>
  <c r="H3662" i="132" s="1"/>
  <c r="I3662" i="132" s="1"/>
  <c r="F3661" i="132"/>
  <c r="H3661" i="132" s="1"/>
  <c r="I3661" i="132" s="1"/>
  <c r="F3660" i="132"/>
  <c r="H3660" i="132" s="1"/>
  <c r="I3660" i="132" s="1"/>
  <c r="F3659" i="132"/>
  <c r="H3659" i="132" s="1"/>
  <c r="I3659" i="132" s="1"/>
  <c r="F3658" i="132"/>
  <c r="H3658" i="132" s="1"/>
  <c r="I3658" i="132" s="1"/>
  <c r="F3657" i="132"/>
  <c r="H3657" i="132" s="1"/>
  <c r="I3657" i="132" s="1"/>
  <c r="F3656" i="132"/>
  <c r="H3656" i="132" s="1"/>
  <c r="I3656" i="132" s="1"/>
  <c r="F3655" i="132"/>
  <c r="H3655" i="132" s="1"/>
  <c r="I3655" i="132" s="1"/>
  <c r="F3654" i="132"/>
  <c r="H3654" i="132" s="1"/>
  <c r="I3654" i="132" s="1"/>
  <c r="F3653" i="132"/>
  <c r="H3653" i="132" s="1"/>
  <c r="I3653" i="132" s="1"/>
  <c r="F3652" i="132"/>
  <c r="H3652" i="132" s="1"/>
  <c r="I3652" i="132" s="1"/>
  <c r="F3651" i="132"/>
  <c r="H3651" i="132" s="1"/>
  <c r="I3651" i="132" s="1"/>
  <c r="F3650" i="132"/>
  <c r="H3650" i="132" s="1"/>
  <c r="I3650" i="132" s="1"/>
  <c r="F3649" i="132"/>
  <c r="H3649" i="132" s="1"/>
  <c r="I3649" i="132" s="1"/>
  <c r="F3648" i="132"/>
  <c r="H3648" i="132" s="1"/>
  <c r="I3648" i="132" s="1"/>
  <c r="F3647" i="132"/>
  <c r="H3647" i="132" s="1"/>
  <c r="I3647" i="132" s="1"/>
  <c r="F3646" i="132"/>
  <c r="H3646" i="132" s="1"/>
  <c r="I3646" i="132" s="1"/>
  <c r="F3645" i="132"/>
  <c r="H3645" i="132" s="1"/>
  <c r="I3645" i="132" s="1"/>
  <c r="F3644" i="132"/>
  <c r="H3644" i="132" s="1"/>
  <c r="I3644" i="132" s="1"/>
  <c r="F3643" i="132"/>
  <c r="H3643" i="132" s="1"/>
  <c r="I3643" i="132" s="1"/>
  <c r="F3642" i="132"/>
  <c r="H3642" i="132" s="1"/>
  <c r="I3642" i="132" s="1"/>
  <c r="F3641" i="132"/>
  <c r="H3641" i="132" s="1"/>
  <c r="I3641" i="132" s="1"/>
  <c r="F3640" i="132"/>
  <c r="H3640" i="132" s="1"/>
  <c r="I3640" i="132" s="1"/>
  <c r="F3639" i="132"/>
  <c r="H3639" i="132" s="1"/>
  <c r="I3639" i="132" s="1"/>
  <c r="F3638" i="132"/>
  <c r="H3638" i="132" s="1"/>
  <c r="I3638" i="132" s="1"/>
  <c r="F3637" i="132"/>
  <c r="H3637" i="132" s="1"/>
  <c r="I3637" i="132" s="1"/>
  <c r="F3636" i="132"/>
  <c r="H3636" i="132" s="1"/>
  <c r="I3636" i="132" s="1"/>
  <c r="F3635" i="132"/>
  <c r="H3635" i="132" s="1"/>
  <c r="I3635" i="132" s="1"/>
  <c r="F3634" i="132"/>
  <c r="H3634" i="132" s="1"/>
  <c r="I3634" i="132" s="1"/>
  <c r="F3633" i="132"/>
  <c r="H3633" i="132" s="1"/>
  <c r="I3633" i="132" s="1"/>
  <c r="F3632" i="132"/>
  <c r="H3632" i="132" s="1"/>
  <c r="I3632" i="132" s="1"/>
  <c r="F3631" i="132"/>
  <c r="H3631" i="132" s="1"/>
  <c r="I3631" i="132" s="1"/>
  <c r="F3630" i="132"/>
  <c r="H3630" i="132" s="1"/>
  <c r="I3630" i="132" s="1"/>
  <c r="F3629" i="132"/>
  <c r="H3629" i="132" s="1"/>
  <c r="I3629" i="132" s="1"/>
  <c r="F3628" i="132"/>
  <c r="H3628" i="132" s="1"/>
  <c r="I3628" i="132" s="1"/>
  <c r="F3627" i="132"/>
  <c r="H3627" i="132" s="1"/>
  <c r="I3627" i="132" s="1"/>
  <c r="F3626" i="132"/>
  <c r="H3626" i="132" s="1"/>
  <c r="I3626" i="132" s="1"/>
  <c r="F3625" i="132"/>
  <c r="H3625" i="132" s="1"/>
  <c r="I3625" i="132" s="1"/>
  <c r="F3624" i="132"/>
  <c r="H3624" i="132" s="1"/>
  <c r="I3624" i="132" s="1"/>
  <c r="F3623" i="132"/>
  <c r="H3623" i="132" s="1"/>
  <c r="I3623" i="132" s="1"/>
  <c r="F3622" i="132"/>
  <c r="H3622" i="132" s="1"/>
  <c r="I3622" i="132" s="1"/>
  <c r="F3621" i="132"/>
  <c r="H3621" i="132" s="1"/>
  <c r="I3621" i="132" s="1"/>
  <c r="F3620" i="132"/>
  <c r="H3620" i="132" s="1"/>
  <c r="I3620" i="132" s="1"/>
  <c r="F3619" i="132"/>
  <c r="H3619" i="132" s="1"/>
  <c r="I3619" i="132" s="1"/>
  <c r="F3618" i="132"/>
  <c r="H3618" i="132" s="1"/>
  <c r="I3618" i="132" s="1"/>
  <c r="F3617" i="132"/>
  <c r="H3617" i="132" s="1"/>
  <c r="I3617" i="132" s="1"/>
  <c r="F3616" i="132"/>
  <c r="H3616" i="132" s="1"/>
  <c r="I3616" i="132" s="1"/>
  <c r="F3615" i="132"/>
  <c r="H3615" i="132" s="1"/>
  <c r="I3615" i="132" s="1"/>
  <c r="F3614" i="132"/>
  <c r="H3614" i="132" s="1"/>
  <c r="I3614" i="132" s="1"/>
  <c r="F3613" i="132"/>
  <c r="H3613" i="132" s="1"/>
  <c r="I3613" i="132" s="1"/>
  <c r="F3612" i="132"/>
  <c r="H3612" i="132" s="1"/>
  <c r="I3612" i="132" s="1"/>
  <c r="F3611" i="132"/>
  <c r="H3611" i="132" s="1"/>
  <c r="I3611" i="132" s="1"/>
  <c r="F3610" i="132"/>
  <c r="H3610" i="132" s="1"/>
  <c r="I3610" i="132" s="1"/>
  <c r="F3609" i="132"/>
  <c r="H3609" i="132" s="1"/>
  <c r="I3609" i="132" s="1"/>
  <c r="F3608" i="132"/>
  <c r="H3608" i="132" s="1"/>
  <c r="I3608" i="132" s="1"/>
  <c r="F3607" i="132"/>
  <c r="H3607" i="132" s="1"/>
  <c r="I3607" i="132" s="1"/>
  <c r="F3606" i="132"/>
  <c r="H3606" i="132" s="1"/>
  <c r="I3606" i="132" s="1"/>
  <c r="F3605" i="132"/>
  <c r="H3605" i="132" s="1"/>
  <c r="I3605" i="132" s="1"/>
  <c r="F3604" i="132"/>
  <c r="H3604" i="132" s="1"/>
  <c r="I3604" i="132" s="1"/>
  <c r="F3603" i="132"/>
  <c r="H3603" i="132" s="1"/>
  <c r="I3603" i="132" s="1"/>
  <c r="F3602" i="132"/>
  <c r="H3602" i="132" s="1"/>
  <c r="I3602" i="132" s="1"/>
  <c r="F3601" i="132"/>
  <c r="H3601" i="132" s="1"/>
  <c r="I3601" i="132" s="1"/>
  <c r="F3600" i="132"/>
  <c r="H3600" i="132" s="1"/>
  <c r="I3600" i="132" s="1"/>
  <c r="F3599" i="132"/>
  <c r="H3599" i="132" s="1"/>
  <c r="I3599" i="132" s="1"/>
  <c r="F3598" i="132"/>
  <c r="H3598" i="132" s="1"/>
  <c r="I3598" i="132" s="1"/>
  <c r="F3597" i="132"/>
  <c r="H3597" i="132" s="1"/>
  <c r="I3597" i="132" s="1"/>
  <c r="F3596" i="132"/>
  <c r="H3596" i="132" s="1"/>
  <c r="I3596" i="132" s="1"/>
  <c r="F3595" i="132"/>
  <c r="H3595" i="132" s="1"/>
  <c r="I3595" i="132" s="1"/>
  <c r="F3594" i="132"/>
  <c r="H3594" i="132" s="1"/>
  <c r="I3594" i="132" s="1"/>
  <c r="F3593" i="132"/>
  <c r="H3593" i="132" s="1"/>
  <c r="I3593" i="132" s="1"/>
  <c r="F3592" i="132"/>
  <c r="H3592" i="132" s="1"/>
  <c r="I3592" i="132" s="1"/>
  <c r="F3591" i="132"/>
  <c r="H3591" i="132" s="1"/>
  <c r="I3591" i="132" s="1"/>
  <c r="F3590" i="132"/>
  <c r="H3590" i="132" s="1"/>
  <c r="I3590" i="132" s="1"/>
  <c r="F3589" i="132"/>
  <c r="H3589" i="132" s="1"/>
  <c r="I3589" i="132" s="1"/>
  <c r="F3588" i="132"/>
  <c r="H3588" i="132" s="1"/>
  <c r="I3588" i="132" s="1"/>
  <c r="F3587" i="132"/>
  <c r="H3587" i="132" s="1"/>
  <c r="I3587" i="132" s="1"/>
  <c r="F3586" i="132"/>
  <c r="H3586" i="132" s="1"/>
  <c r="I3586" i="132" s="1"/>
  <c r="F3585" i="132"/>
  <c r="H3585" i="132" s="1"/>
  <c r="I3585" i="132" s="1"/>
  <c r="F3584" i="132"/>
  <c r="H3584" i="132" s="1"/>
  <c r="I3584" i="132" s="1"/>
  <c r="F3583" i="132"/>
  <c r="H3583" i="132" s="1"/>
  <c r="I3583" i="132" s="1"/>
  <c r="F3582" i="132"/>
  <c r="H3582" i="132" s="1"/>
  <c r="I3582" i="132" s="1"/>
  <c r="F3581" i="132"/>
  <c r="H3581" i="132" s="1"/>
  <c r="I3581" i="132" s="1"/>
  <c r="F3580" i="132"/>
  <c r="H3580" i="132" s="1"/>
  <c r="I3580" i="132" s="1"/>
  <c r="F3579" i="132"/>
  <c r="H3579" i="132" s="1"/>
  <c r="I3579" i="132" s="1"/>
  <c r="F3578" i="132"/>
  <c r="H3578" i="132" s="1"/>
  <c r="I3578" i="132" s="1"/>
  <c r="F3577" i="132"/>
  <c r="H3577" i="132" s="1"/>
  <c r="I3577" i="132" s="1"/>
  <c r="F3760" i="132"/>
  <c r="H3760" i="132" s="1"/>
  <c r="I3760" i="132" s="1"/>
  <c r="F3849" i="132"/>
  <c r="H3849" i="132" s="1"/>
  <c r="I3849" i="132" s="1"/>
  <c r="F3840" i="132"/>
  <c r="H3840" i="132" s="1"/>
  <c r="I3840" i="132" s="1"/>
  <c r="F3832" i="132"/>
  <c r="H3832" i="132" s="1"/>
  <c r="I3832" i="132" s="1"/>
  <c r="F3824" i="132"/>
  <c r="H3824" i="132" s="1"/>
  <c r="I3824" i="132" s="1"/>
  <c r="F3816" i="132"/>
  <c r="H3816" i="132" s="1"/>
  <c r="I3816" i="132" s="1"/>
  <c r="F3808" i="132"/>
  <c r="H3808" i="132" s="1"/>
  <c r="I3808" i="132" s="1"/>
  <c r="F3800" i="132"/>
  <c r="H3800" i="132" s="1"/>
  <c r="I3800" i="132" s="1"/>
  <c r="F3792" i="132"/>
  <c r="H3792" i="132" s="1"/>
  <c r="I3792" i="132" s="1"/>
  <c r="F3784" i="132"/>
  <c r="H3784" i="132" s="1"/>
  <c r="I3784" i="132" s="1"/>
  <c r="F3776" i="132"/>
  <c r="H3776" i="132" s="1"/>
  <c r="I3776" i="132" s="1"/>
  <c r="F3768" i="132"/>
  <c r="H3768" i="132" s="1"/>
  <c r="I3768" i="132" s="1"/>
  <c r="F3804" i="132"/>
  <c r="H3804" i="132" s="1"/>
  <c r="I3804" i="132" s="1"/>
  <c r="F3847" i="132"/>
  <c r="H3847" i="132" s="1"/>
  <c r="I3847" i="132" s="1"/>
  <c r="F3839" i="132"/>
  <c r="H3839" i="132" s="1"/>
  <c r="I3839" i="132" s="1"/>
  <c r="F3831" i="132"/>
  <c r="H3831" i="132" s="1"/>
  <c r="I3831" i="132" s="1"/>
  <c r="F3823" i="132"/>
  <c r="H3823" i="132" s="1"/>
  <c r="I3823" i="132" s="1"/>
  <c r="F3815" i="132"/>
  <c r="H3815" i="132" s="1"/>
  <c r="I3815" i="132" s="1"/>
  <c r="F3807" i="132"/>
  <c r="H3807" i="132" s="1"/>
  <c r="I3807" i="132" s="1"/>
  <c r="F3799" i="132"/>
  <c r="H3799" i="132" s="1"/>
  <c r="I3799" i="132" s="1"/>
  <c r="F3791" i="132"/>
  <c r="H3791" i="132" s="1"/>
  <c r="I3791" i="132" s="1"/>
  <c r="F3783" i="132"/>
  <c r="H3783" i="132" s="1"/>
  <c r="I3783" i="132" s="1"/>
  <c r="F3775" i="132"/>
  <c r="H3775" i="132" s="1"/>
  <c r="I3775" i="132" s="1"/>
  <c r="F3767" i="132"/>
  <c r="H3767" i="132" s="1"/>
  <c r="I3767" i="132" s="1"/>
  <c r="F3766" i="132"/>
  <c r="H3766" i="132" s="1"/>
  <c r="I3766" i="132" s="1"/>
  <c r="F3773" i="132"/>
  <c r="H3773" i="132" s="1"/>
  <c r="I3773" i="132" s="1"/>
  <c r="F3828" i="132"/>
  <c r="H3828" i="132" s="1"/>
  <c r="I3828" i="132" s="1"/>
  <c r="F3796" i="132"/>
  <c r="H3796" i="132" s="1"/>
  <c r="I3796" i="132" s="1"/>
  <c r="F3772" i="132"/>
  <c r="H3772" i="132" s="1"/>
  <c r="I3772" i="132" s="1"/>
  <c r="F3846" i="132"/>
  <c r="H3846" i="132" s="1"/>
  <c r="I3846" i="132" s="1"/>
  <c r="F3838" i="132"/>
  <c r="H3838" i="132" s="1"/>
  <c r="I3838" i="132" s="1"/>
  <c r="F3830" i="132"/>
  <c r="H3830" i="132" s="1"/>
  <c r="I3830" i="132" s="1"/>
  <c r="F3822" i="132"/>
  <c r="H3822" i="132" s="1"/>
  <c r="I3822" i="132" s="1"/>
  <c r="F3814" i="132"/>
  <c r="H3814" i="132" s="1"/>
  <c r="I3814" i="132" s="1"/>
  <c r="F3806" i="132"/>
  <c r="H3806" i="132" s="1"/>
  <c r="I3806" i="132" s="1"/>
  <c r="F3798" i="132"/>
  <c r="H3798" i="132" s="1"/>
  <c r="I3798" i="132" s="1"/>
  <c r="F3790" i="132"/>
  <c r="H3790" i="132" s="1"/>
  <c r="I3790" i="132" s="1"/>
  <c r="F3782" i="132"/>
  <c r="H3782" i="132" s="1"/>
  <c r="I3782" i="132" s="1"/>
  <c r="F3774" i="132"/>
  <c r="H3774" i="132" s="1"/>
  <c r="I3774" i="132" s="1"/>
  <c r="F3765" i="132"/>
  <c r="H3765" i="132" s="1"/>
  <c r="I3765" i="132" s="1"/>
  <c r="F3820" i="132"/>
  <c r="H3820" i="132" s="1"/>
  <c r="I3820" i="132" s="1"/>
  <c r="F3788" i="132"/>
  <c r="H3788" i="132" s="1"/>
  <c r="I3788" i="132" s="1"/>
  <c r="F3576" i="132"/>
  <c r="H3576" i="132" s="1"/>
  <c r="I3576" i="132" s="1"/>
  <c r="F3845" i="132"/>
  <c r="H3845" i="132" s="1"/>
  <c r="I3845" i="132" s="1"/>
  <c r="F3837" i="132"/>
  <c r="H3837" i="132" s="1"/>
  <c r="I3837" i="132" s="1"/>
  <c r="F3829" i="132"/>
  <c r="H3829" i="132" s="1"/>
  <c r="I3829" i="132" s="1"/>
  <c r="F3821" i="132"/>
  <c r="H3821" i="132" s="1"/>
  <c r="I3821" i="132" s="1"/>
  <c r="F3813" i="132"/>
  <c r="H3813" i="132" s="1"/>
  <c r="I3813" i="132" s="1"/>
  <c r="F3805" i="132"/>
  <c r="H3805" i="132" s="1"/>
  <c r="I3805" i="132" s="1"/>
  <c r="F3797" i="132"/>
  <c r="H3797" i="132" s="1"/>
  <c r="I3797" i="132" s="1"/>
  <c r="F3789" i="132"/>
  <c r="H3789" i="132" s="1"/>
  <c r="I3789" i="132" s="1"/>
  <c r="F3781" i="132"/>
  <c r="H3781" i="132" s="1"/>
  <c r="I3781" i="132" s="1"/>
  <c r="F3836" i="132"/>
  <c r="H3836" i="132" s="1"/>
  <c r="I3836" i="132" s="1"/>
  <c r="F3812" i="132"/>
  <c r="H3812" i="132" s="1"/>
  <c r="I3812" i="132" s="1"/>
  <c r="F3780" i="132"/>
  <c r="H3780" i="132" s="1"/>
  <c r="I3780" i="132" s="1"/>
  <c r="F3844" i="132"/>
  <c r="H3844" i="132" s="1"/>
  <c r="I3844" i="132" s="1"/>
  <c r="F3759" i="132"/>
  <c r="H3759" i="132" s="1"/>
  <c r="I3759" i="132" s="1"/>
  <c r="F3843" i="132"/>
  <c r="H3843" i="132" s="1"/>
  <c r="I3843" i="132" s="1"/>
  <c r="F3835" i="132"/>
  <c r="H3835" i="132" s="1"/>
  <c r="I3835" i="132" s="1"/>
  <c r="F3827" i="132"/>
  <c r="H3827" i="132" s="1"/>
  <c r="I3827" i="132" s="1"/>
  <c r="F3819" i="132"/>
  <c r="H3819" i="132" s="1"/>
  <c r="I3819" i="132" s="1"/>
  <c r="F3811" i="132"/>
  <c r="H3811" i="132" s="1"/>
  <c r="I3811" i="132" s="1"/>
  <c r="F3803" i="132"/>
  <c r="H3803" i="132" s="1"/>
  <c r="I3803" i="132" s="1"/>
  <c r="F3795" i="132"/>
  <c r="H3795" i="132" s="1"/>
  <c r="I3795" i="132" s="1"/>
  <c r="F3787" i="132"/>
  <c r="H3787" i="132" s="1"/>
  <c r="I3787" i="132" s="1"/>
  <c r="F3779" i="132"/>
  <c r="H3779" i="132" s="1"/>
  <c r="I3779" i="132" s="1"/>
  <c r="F3771" i="132"/>
  <c r="H3771" i="132" s="1"/>
  <c r="I3771" i="132" s="1"/>
  <c r="F3763" i="132"/>
  <c r="H3763" i="132" s="1"/>
  <c r="I3763" i="132" s="1"/>
  <c r="F3842" i="132"/>
  <c r="H3842" i="132" s="1"/>
  <c r="I3842" i="132" s="1"/>
  <c r="F3834" i="132"/>
  <c r="H3834" i="132" s="1"/>
  <c r="I3834" i="132" s="1"/>
  <c r="F3826" i="132"/>
  <c r="H3826" i="132" s="1"/>
  <c r="I3826" i="132" s="1"/>
  <c r="F3818" i="132"/>
  <c r="H3818" i="132" s="1"/>
  <c r="I3818" i="132" s="1"/>
  <c r="F3810" i="132"/>
  <c r="H3810" i="132" s="1"/>
  <c r="I3810" i="132" s="1"/>
  <c r="F3802" i="132"/>
  <c r="H3802" i="132" s="1"/>
  <c r="I3802" i="132" s="1"/>
  <c r="F3794" i="132"/>
  <c r="H3794" i="132" s="1"/>
  <c r="I3794" i="132" s="1"/>
  <c r="F3786" i="132"/>
  <c r="H3786" i="132" s="1"/>
  <c r="I3786" i="132" s="1"/>
  <c r="F3778" i="132"/>
  <c r="H3778" i="132" s="1"/>
  <c r="I3778" i="132" s="1"/>
  <c r="F3770" i="132"/>
  <c r="H3770" i="132" s="1"/>
  <c r="I3770" i="132" s="1"/>
  <c r="F3762" i="132"/>
  <c r="H3762" i="132" s="1"/>
  <c r="I3762" i="132" s="1"/>
  <c r="F3769" i="132"/>
  <c r="H3769" i="132" s="1"/>
  <c r="I3769" i="132" s="1"/>
  <c r="F3764" i="132"/>
  <c r="H3764" i="132" s="1"/>
  <c r="I3764" i="132" s="1"/>
  <c r="F3848" i="132"/>
  <c r="H3848" i="132" s="1"/>
  <c r="I3848" i="132" s="1"/>
  <c r="F3841" i="132"/>
  <c r="H3841" i="132" s="1"/>
  <c r="I3841" i="132" s="1"/>
  <c r="F3833" i="132"/>
  <c r="H3833" i="132" s="1"/>
  <c r="I3833" i="132" s="1"/>
  <c r="F3825" i="132"/>
  <c r="H3825" i="132" s="1"/>
  <c r="I3825" i="132" s="1"/>
  <c r="F3817" i="132"/>
  <c r="H3817" i="132" s="1"/>
  <c r="I3817" i="132" s="1"/>
  <c r="F3809" i="132"/>
  <c r="H3809" i="132" s="1"/>
  <c r="I3809" i="132" s="1"/>
  <c r="F3801" i="132"/>
  <c r="H3801" i="132" s="1"/>
  <c r="I3801" i="132" s="1"/>
  <c r="F3793" i="132"/>
  <c r="H3793" i="132" s="1"/>
  <c r="I3793" i="132" s="1"/>
  <c r="F3785" i="132"/>
  <c r="H3785" i="132" s="1"/>
  <c r="I3785" i="132" s="1"/>
  <c r="F3777" i="132"/>
  <c r="H3777" i="132" s="1"/>
  <c r="I3777" i="132" s="1"/>
  <c r="F3761" i="132"/>
  <c r="H3761" i="132" s="1"/>
  <c r="I3761" i="132" s="1"/>
  <c r="F3575" i="132"/>
  <c r="H3575" i="132" s="1"/>
  <c r="I3575" i="132" s="1"/>
  <c r="F3574" i="132"/>
  <c r="H3574" i="132" s="1"/>
  <c r="I3574" i="132" s="1"/>
  <c r="F3573" i="132"/>
  <c r="H3573" i="132" s="1"/>
  <c r="I3573" i="132" s="1"/>
  <c r="F3572" i="132"/>
  <c r="H3572" i="132" s="1"/>
  <c r="I3572" i="132" s="1"/>
  <c r="F3571" i="132"/>
  <c r="H3571" i="132" s="1"/>
  <c r="I3571" i="132" s="1"/>
  <c r="F3570" i="132"/>
  <c r="H3570" i="132" s="1"/>
  <c r="I3570" i="132" s="1"/>
  <c r="F3569" i="132"/>
  <c r="H3569" i="132" s="1"/>
  <c r="I3569" i="132" s="1"/>
  <c r="F3568" i="132"/>
  <c r="H3568" i="132" s="1"/>
  <c r="I3568" i="132" s="1"/>
  <c r="F3567" i="132"/>
  <c r="H3567" i="132" s="1"/>
  <c r="I3567" i="132" s="1"/>
  <c r="F3566" i="132"/>
  <c r="H3566" i="132" s="1"/>
  <c r="I3566" i="132" s="1"/>
  <c r="F3565" i="132"/>
  <c r="H3565" i="132" s="1"/>
  <c r="I3565" i="132" s="1"/>
  <c r="F3564" i="132"/>
  <c r="H3564" i="132" s="1"/>
  <c r="I3564" i="132" s="1"/>
  <c r="F3563" i="132"/>
  <c r="H3563" i="132" s="1"/>
  <c r="I3563" i="132" s="1"/>
  <c r="F3562" i="132"/>
  <c r="H3562" i="132" s="1"/>
  <c r="I3562" i="132" s="1"/>
  <c r="F3561" i="132"/>
  <c r="H3561" i="132" s="1"/>
  <c r="I3561" i="132" s="1"/>
  <c r="F3560" i="132"/>
  <c r="H3560" i="132" s="1"/>
  <c r="I3560" i="132" s="1"/>
  <c r="F3559" i="132"/>
  <c r="H3559" i="132" s="1"/>
  <c r="I3559" i="132" s="1"/>
  <c r="F3558" i="132"/>
  <c r="H3558" i="132" s="1"/>
  <c r="I3558" i="132" s="1"/>
  <c r="F3557" i="132"/>
  <c r="H3557" i="132" s="1"/>
  <c r="I3557" i="132" s="1"/>
  <c r="F3556" i="132"/>
  <c r="H3556" i="132" s="1"/>
  <c r="I3556" i="132" s="1"/>
  <c r="F3555" i="132"/>
  <c r="H3555" i="132" s="1"/>
  <c r="I3555" i="132" s="1"/>
  <c r="F3554" i="132"/>
  <c r="H3554" i="132" s="1"/>
  <c r="I3554" i="132" s="1"/>
  <c r="F3553" i="132"/>
  <c r="H3553" i="132" s="1"/>
  <c r="I3553" i="132" s="1"/>
  <c r="F3552" i="132"/>
  <c r="H3552" i="132" s="1"/>
  <c r="I3552" i="132" s="1"/>
  <c r="F3551" i="132"/>
  <c r="H3551" i="132" s="1"/>
  <c r="I3551" i="132" s="1"/>
  <c r="F3550" i="132"/>
  <c r="H3550" i="132" s="1"/>
  <c r="I3550" i="132" s="1"/>
  <c r="F3549" i="132"/>
  <c r="H3549" i="132" s="1"/>
  <c r="I3549" i="132" s="1"/>
  <c r="F3548" i="132"/>
  <c r="H3548" i="132" s="1"/>
  <c r="I3548" i="132" s="1"/>
  <c r="F3547" i="132"/>
  <c r="H3547" i="132" s="1"/>
  <c r="I3547" i="132" s="1"/>
  <c r="F3546" i="132"/>
  <c r="H3546" i="132" s="1"/>
  <c r="I3546" i="132" s="1"/>
  <c r="F3545" i="132"/>
  <c r="H3545" i="132" s="1"/>
  <c r="I3545" i="132" s="1"/>
  <c r="F3544" i="132"/>
  <c r="H3544" i="132" s="1"/>
  <c r="I3544" i="132" s="1"/>
  <c r="F3543" i="132"/>
  <c r="H3543" i="132" s="1"/>
  <c r="I3543" i="132" s="1"/>
  <c r="F3542" i="132"/>
  <c r="H3542" i="132" s="1"/>
  <c r="I3542" i="132" s="1"/>
  <c r="F3541" i="132"/>
  <c r="H3541" i="132" s="1"/>
  <c r="I3541" i="132" s="1"/>
  <c r="F3540" i="132"/>
  <c r="H3540" i="132" s="1"/>
  <c r="I3540" i="132" s="1"/>
  <c r="F3539" i="132"/>
  <c r="H3539" i="132" s="1"/>
  <c r="I3539" i="132" s="1"/>
  <c r="F3538" i="132"/>
  <c r="H3538" i="132" s="1"/>
  <c r="I3538" i="132" s="1"/>
  <c r="F3537" i="132"/>
  <c r="H3537" i="132" s="1"/>
  <c r="I3537" i="132" s="1"/>
  <c r="F3536" i="132"/>
  <c r="H3536" i="132" s="1"/>
  <c r="I3536" i="132" s="1"/>
  <c r="F3535" i="132"/>
  <c r="H3535" i="132" s="1"/>
  <c r="I3535" i="132" s="1"/>
  <c r="F3534" i="132"/>
  <c r="H3534" i="132" s="1"/>
  <c r="I3534" i="132" s="1"/>
  <c r="F3533" i="132"/>
  <c r="H3533" i="132" s="1"/>
  <c r="I3533" i="132" s="1"/>
  <c r="F3532" i="132"/>
  <c r="H3532" i="132" s="1"/>
  <c r="I3532" i="132" s="1"/>
  <c r="F3531" i="132"/>
  <c r="H3531" i="132" s="1"/>
  <c r="I3531" i="132" s="1"/>
  <c r="F3530" i="132"/>
  <c r="H3530" i="132" s="1"/>
  <c r="I3530" i="132" s="1"/>
  <c r="F3529" i="132"/>
  <c r="H3529" i="132" s="1"/>
  <c r="I3529" i="132" s="1"/>
  <c r="F3528" i="132"/>
  <c r="H3528" i="132" s="1"/>
  <c r="I3528" i="132" s="1"/>
  <c r="F3527" i="132"/>
  <c r="H3527" i="132" s="1"/>
  <c r="I3527" i="132" s="1"/>
  <c r="F3526" i="132"/>
  <c r="H3526" i="132" s="1"/>
  <c r="I3526" i="132" s="1"/>
  <c r="F3525" i="132"/>
  <c r="H3525" i="132" s="1"/>
  <c r="I3525" i="132" s="1"/>
  <c r="F3524" i="132"/>
  <c r="H3524" i="132" s="1"/>
  <c r="I3524" i="132" s="1"/>
  <c r="F3523" i="132"/>
  <c r="H3523" i="132" s="1"/>
  <c r="I3523" i="132" s="1"/>
  <c r="F3522" i="132"/>
  <c r="H3522" i="132" s="1"/>
  <c r="I3522" i="132" s="1"/>
  <c r="F3521" i="132"/>
  <c r="H3521" i="132" s="1"/>
  <c r="I3521" i="132" s="1"/>
  <c r="F3520" i="132"/>
  <c r="H3520" i="132" s="1"/>
  <c r="I3520" i="132" s="1"/>
  <c r="F3519" i="132"/>
  <c r="H3519" i="132" s="1"/>
  <c r="I3519" i="132" s="1"/>
  <c r="F3518" i="132"/>
  <c r="H3518" i="132" s="1"/>
  <c r="I3518" i="132" s="1"/>
  <c r="F3517" i="132"/>
  <c r="H3517" i="132" s="1"/>
  <c r="I3517" i="132" s="1"/>
  <c r="F3516" i="132"/>
  <c r="H3516" i="132" s="1"/>
  <c r="I3516" i="132" s="1"/>
  <c r="F3515" i="132"/>
  <c r="H3515" i="132" s="1"/>
  <c r="I3515" i="132" s="1"/>
  <c r="F3514" i="132"/>
  <c r="H3514" i="132" s="1"/>
  <c r="I3514" i="132" s="1"/>
  <c r="F3513" i="132"/>
  <c r="H3513" i="132" s="1"/>
  <c r="I3513" i="132" s="1"/>
  <c r="F3512" i="132"/>
  <c r="H3512" i="132" s="1"/>
  <c r="I3512" i="132" s="1"/>
  <c r="F3511" i="132"/>
  <c r="H3511" i="132" s="1"/>
  <c r="I3511" i="132" s="1"/>
  <c r="F3510" i="132"/>
  <c r="H3510" i="132" s="1"/>
  <c r="I3510" i="132" s="1"/>
  <c r="F3509" i="132"/>
  <c r="H3509" i="132" s="1"/>
  <c r="I3509" i="132" s="1"/>
  <c r="F3508" i="132"/>
  <c r="H3508" i="132" s="1"/>
  <c r="I3508" i="132" s="1"/>
  <c r="F3507" i="132"/>
  <c r="H3507" i="132" s="1"/>
  <c r="I3507" i="132" s="1"/>
  <c r="F3506" i="132"/>
  <c r="H3506" i="132" s="1"/>
  <c r="I3506" i="132" s="1"/>
  <c r="F3505" i="132"/>
  <c r="H3505" i="132" s="1"/>
  <c r="I3505" i="132" s="1"/>
  <c r="F3504" i="132"/>
  <c r="H3504" i="132" s="1"/>
  <c r="I3504" i="132" s="1"/>
  <c r="F3503" i="132"/>
  <c r="H3503" i="132" s="1"/>
  <c r="I3503" i="132" s="1"/>
  <c r="F3502" i="132"/>
  <c r="H3502" i="132" s="1"/>
  <c r="I3502" i="132" s="1"/>
  <c r="F3501" i="132"/>
  <c r="H3501" i="132" s="1"/>
  <c r="I3501" i="132" s="1"/>
  <c r="F3500" i="132"/>
  <c r="H3500" i="132" s="1"/>
  <c r="I3500" i="132" s="1"/>
  <c r="F3499" i="132"/>
  <c r="H3499" i="132" s="1"/>
  <c r="I3499" i="132" s="1"/>
  <c r="F3498" i="132"/>
  <c r="H3498" i="132" s="1"/>
  <c r="I3498" i="132" s="1"/>
  <c r="F3497" i="132"/>
  <c r="H3497" i="132" s="1"/>
  <c r="I3497" i="132" s="1"/>
  <c r="F3496" i="132"/>
  <c r="H3496" i="132" s="1"/>
  <c r="I3496" i="132" s="1"/>
  <c r="F3495" i="132"/>
  <c r="H3495" i="132" s="1"/>
  <c r="I3495" i="132" s="1"/>
  <c r="F3494" i="132"/>
  <c r="H3494" i="132" s="1"/>
  <c r="I3494" i="132" s="1"/>
  <c r="F3493" i="132"/>
  <c r="H3493" i="132" s="1"/>
  <c r="I3493" i="132" s="1"/>
  <c r="F3492" i="132"/>
  <c r="H3492" i="132" s="1"/>
  <c r="I3492" i="132" s="1"/>
  <c r="F3491" i="132"/>
  <c r="H3491" i="132" s="1"/>
  <c r="I3491" i="132" s="1"/>
  <c r="F3490" i="132"/>
  <c r="H3490" i="132" s="1"/>
  <c r="I3490" i="132" s="1"/>
  <c r="F3489" i="132"/>
  <c r="H3489" i="132" s="1"/>
  <c r="I3489" i="132" s="1"/>
  <c r="F3488" i="132"/>
  <c r="H3488" i="132" s="1"/>
  <c r="I3488" i="132" s="1"/>
  <c r="F3487" i="132"/>
  <c r="H3487" i="132" s="1"/>
  <c r="I3487" i="132" s="1"/>
  <c r="F3486" i="132"/>
  <c r="H3486" i="132" s="1"/>
  <c r="I3486" i="132" s="1"/>
  <c r="F3485" i="132"/>
  <c r="H3485" i="132" s="1"/>
  <c r="I3485" i="132" s="1"/>
  <c r="F3484" i="132"/>
  <c r="H3484" i="132" s="1"/>
  <c r="I3484" i="132" s="1"/>
  <c r="F3851" i="132"/>
  <c r="H3851" i="132" s="1"/>
  <c r="I3851" i="132" s="1"/>
  <c r="F3858" i="132"/>
  <c r="H3858" i="132" s="1"/>
  <c r="I3858" i="132" s="1"/>
  <c r="F3934" i="132"/>
  <c r="H3934" i="132" s="1"/>
  <c r="I3934" i="132" s="1"/>
  <c r="F3926" i="132"/>
  <c r="H3926" i="132" s="1"/>
  <c r="I3926" i="132" s="1"/>
  <c r="F3918" i="132"/>
  <c r="H3918" i="132" s="1"/>
  <c r="I3918" i="132" s="1"/>
  <c r="F3910" i="132"/>
  <c r="H3910" i="132" s="1"/>
  <c r="I3910" i="132" s="1"/>
  <c r="F3902" i="132"/>
  <c r="H3902" i="132" s="1"/>
  <c r="I3902" i="132" s="1"/>
  <c r="F3894" i="132"/>
  <c r="H3894" i="132" s="1"/>
  <c r="I3894" i="132" s="1"/>
  <c r="F3886" i="132"/>
  <c r="H3886" i="132" s="1"/>
  <c r="I3886" i="132" s="1"/>
  <c r="F3878" i="132"/>
  <c r="H3878" i="132" s="1"/>
  <c r="I3878" i="132" s="1"/>
  <c r="F3870" i="132"/>
  <c r="H3870" i="132" s="1"/>
  <c r="I3870" i="132" s="1"/>
  <c r="F3868" i="132"/>
  <c r="H3868" i="132" s="1"/>
  <c r="I3868" i="132" s="1"/>
  <c r="F3921" i="132"/>
  <c r="H3921" i="132" s="1"/>
  <c r="I3921" i="132" s="1"/>
  <c r="F3857" i="132"/>
  <c r="H3857" i="132" s="1"/>
  <c r="I3857" i="132" s="1"/>
  <c r="F3941" i="132"/>
  <c r="H3941" i="132" s="1"/>
  <c r="I3941" i="132" s="1"/>
  <c r="F3933" i="132"/>
  <c r="H3933" i="132" s="1"/>
  <c r="I3933" i="132" s="1"/>
  <c r="F3925" i="132"/>
  <c r="H3925" i="132" s="1"/>
  <c r="I3925" i="132" s="1"/>
  <c r="F3917" i="132"/>
  <c r="H3917" i="132" s="1"/>
  <c r="I3917" i="132" s="1"/>
  <c r="F3909" i="132"/>
  <c r="H3909" i="132" s="1"/>
  <c r="I3909" i="132" s="1"/>
  <c r="F3901" i="132"/>
  <c r="H3901" i="132" s="1"/>
  <c r="I3901" i="132" s="1"/>
  <c r="F3893" i="132"/>
  <c r="H3893" i="132" s="1"/>
  <c r="I3893" i="132" s="1"/>
  <c r="F3885" i="132"/>
  <c r="H3885" i="132" s="1"/>
  <c r="I3885" i="132" s="1"/>
  <c r="F3877" i="132"/>
  <c r="H3877" i="132" s="1"/>
  <c r="I3877" i="132" s="1"/>
  <c r="F3869" i="132"/>
  <c r="H3869" i="132" s="1"/>
  <c r="I3869" i="132" s="1"/>
  <c r="F3937" i="132"/>
  <c r="H3937" i="132" s="1"/>
  <c r="I3937" i="132" s="1"/>
  <c r="F3873" i="132"/>
  <c r="H3873" i="132" s="1"/>
  <c r="I3873" i="132" s="1"/>
  <c r="F3483" i="132"/>
  <c r="H3483" i="132" s="1"/>
  <c r="I3483" i="132" s="1"/>
  <c r="F3856" i="132"/>
  <c r="H3856" i="132" s="1"/>
  <c r="I3856" i="132" s="1"/>
  <c r="F3939" i="132"/>
  <c r="H3939" i="132" s="1"/>
  <c r="I3939" i="132" s="1"/>
  <c r="F3932" i="132"/>
  <c r="H3932" i="132" s="1"/>
  <c r="I3932" i="132" s="1"/>
  <c r="F3924" i="132"/>
  <c r="H3924" i="132" s="1"/>
  <c r="I3924" i="132" s="1"/>
  <c r="F3916" i="132"/>
  <c r="H3916" i="132" s="1"/>
  <c r="I3916" i="132" s="1"/>
  <c r="F3908" i="132"/>
  <c r="H3908" i="132" s="1"/>
  <c r="I3908" i="132" s="1"/>
  <c r="F3900" i="132"/>
  <c r="H3900" i="132" s="1"/>
  <c r="I3900" i="132" s="1"/>
  <c r="F3892" i="132"/>
  <c r="H3892" i="132" s="1"/>
  <c r="I3892" i="132" s="1"/>
  <c r="F3884" i="132"/>
  <c r="H3884" i="132" s="1"/>
  <c r="I3884" i="132" s="1"/>
  <c r="F3876" i="132"/>
  <c r="H3876" i="132" s="1"/>
  <c r="I3876" i="132" s="1"/>
  <c r="F3853" i="132"/>
  <c r="H3853" i="132" s="1"/>
  <c r="I3853" i="132" s="1"/>
  <c r="F3881" i="132"/>
  <c r="H3881" i="132" s="1"/>
  <c r="I3881" i="132" s="1"/>
  <c r="F3855" i="132"/>
  <c r="H3855" i="132" s="1"/>
  <c r="I3855" i="132" s="1"/>
  <c r="F3940" i="132"/>
  <c r="H3940" i="132" s="1"/>
  <c r="I3940" i="132" s="1"/>
  <c r="F3931" i="132"/>
  <c r="H3931" i="132" s="1"/>
  <c r="I3931" i="132" s="1"/>
  <c r="F3923" i="132"/>
  <c r="H3923" i="132" s="1"/>
  <c r="I3923" i="132" s="1"/>
  <c r="F3915" i="132"/>
  <c r="H3915" i="132" s="1"/>
  <c r="I3915" i="132" s="1"/>
  <c r="F3907" i="132"/>
  <c r="H3907" i="132" s="1"/>
  <c r="I3907" i="132" s="1"/>
  <c r="F3899" i="132"/>
  <c r="H3899" i="132" s="1"/>
  <c r="I3899" i="132" s="1"/>
  <c r="F3891" i="132"/>
  <c r="H3891" i="132" s="1"/>
  <c r="I3891" i="132" s="1"/>
  <c r="F3883" i="132"/>
  <c r="H3883" i="132" s="1"/>
  <c r="I3883" i="132" s="1"/>
  <c r="F3875" i="132"/>
  <c r="H3875" i="132" s="1"/>
  <c r="I3875" i="132" s="1"/>
  <c r="F3867" i="132"/>
  <c r="H3867" i="132" s="1"/>
  <c r="I3867" i="132" s="1"/>
  <c r="F3866" i="132"/>
  <c r="H3866" i="132" s="1"/>
  <c r="I3866" i="132" s="1"/>
  <c r="F3929" i="132"/>
  <c r="H3929" i="132" s="1"/>
  <c r="I3929" i="132" s="1"/>
  <c r="F3913" i="132"/>
  <c r="H3913" i="132" s="1"/>
  <c r="I3913" i="132" s="1"/>
  <c r="F3865" i="132"/>
  <c r="H3865" i="132" s="1"/>
  <c r="I3865" i="132" s="1"/>
  <c r="F3862" i="132"/>
  <c r="H3862" i="132" s="1"/>
  <c r="I3862" i="132" s="1"/>
  <c r="F3854" i="132"/>
  <c r="H3854" i="132" s="1"/>
  <c r="I3854" i="132" s="1"/>
  <c r="F3938" i="132"/>
  <c r="H3938" i="132" s="1"/>
  <c r="I3938" i="132" s="1"/>
  <c r="F3930" i="132"/>
  <c r="H3930" i="132" s="1"/>
  <c r="I3930" i="132" s="1"/>
  <c r="F3922" i="132"/>
  <c r="H3922" i="132" s="1"/>
  <c r="I3922" i="132" s="1"/>
  <c r="F3914" i="132"/>
  <c r="H3914" i="132" s="1"/>
  <c r="I3914" i="132" s="1"/>
  <c r="F3906" i="132"/>
  <c r="H3906" i="132" s="1"/>
  <c r="I3906" i="132" s="1"/>
  <c r="F3898" i="132"/>
  <c r="H3898" i="132" s="1"/>
  <c r="I3898" i="132" s="1"/>
  <c r="F3890" i="132"/>
  <c r="H3890" i="132" s="1"/>
  <c r="I3890" i="132" s="1"/>
  <c r="F3882" i="132"/>
  <c r="H3882" i="132" s="1"/>
  <c r="I3882" i="132" s="1"/>
  <c r="F3874" i="132"/>
  <c r="H3874" i="132" s="1"/>
  <c r="I3874" i="132" s="1"/>
  <c r="F3861" i="132"/>
  <c r="H3861" i="132" s="1"/>
  <c r="I3861" i="132" s="1"/>
  <c r="F3905" i="132"/>
  <c r="H3905" i="132" s="1"/>
  <c r="I3905" i="132" s="1"/>
  <c r="F3860" i="132"/>
  <c r="H3860" i="132" s="1"/>
  <c r="I3860" i="132" s="1"/>
  <c r="F3852" i="132"/>
  <c r="H3852" i="132" s="1"/>
  <c r="I3852" i="132" s="1"/>
  <c r="F3936" i="132"/>
  <c r="H3936" i="132" s="1"/>
  <c r="I3936" i="132" s="1"/>
  <c r="F3928" i="132"/>
  <c r="H3928" i="132" s="1"/>
  <c r="I3928" i="132" s="1"/>
  <c r="F3920" i="132"/>
  <c r="H3920" i="132" s="1"/>
  <c r="I3920" i="132" s="1"/>
  <c r="F3912" i="132"/>
  <c r="H3912" i="132" s="1"/>
  <c r="I3912" i="132" s="1"/>
  <c r="F3904" i="132"/>
  <c r="H3904" i="132" s="1"/>
  <c r="I3904" i="132" s="1"/>
  <c r="F3896" i="132"/>
  <c r="H3896" i="132" s="1"/>
  <c r="I3896" i="132" s="1"/>
  <c r="F3888" i="132"/>
  <c r="H3888" i="132" s="1"/>
  <c r="I3888" i="132" s="1"/>
  <c r="F3880" i="132"/>
  <c r="H3880" i="132" s="1"/>
  <c r="I3880" i="132" s="1"/>
  <c r="F3872" i="132"/>
  <c r="H3872" i="132" s="1"/>
  <c r="I3872" i="132" s="1"/>
  <c r="F3864" i="132"/>
  <c r="H3864" i="132" s="1"/>
  <c r="I3864" i="132" s="1"/>
  <c r="F3889" i="132"/>
  <c r="H3889" i="132" s="1"/>
  <c r="I3889" i="132" s="1"/>
  <c r="F3859" i="132"/>
  <c r="H3859" i="132" s="1"/>
  <c r="I3859" i="132" s="1"/>
  <c r="F3850" i="132"/>
  <c r="H3850" i="132" s="1"/>
  <c r="I3850" i="132" s="1"/>
  <c r="F3935" i="132"/>
  <c r="H3935" i="132" s="1"/>
  <c r="I3935" i="132" s="1"/>
  <c r="F3927" i="132"/>
  <c r="H3927" i="132" s="1"/>
  <c r="I3927" i="132" s="1"/>
  <c r="F3919" i="132"/>
  <c r="H3919" i="132" s="1"/>
  <c r="I3919" i="132" s="1"/>
  <c r="F3911" i="132"/>
  <c r="H3911" i="132" s="1"/>
  <c r="I3911" i="132" s="1"/>
  <c r="F3903" i="132"/>
  <c r="H3903" i="132" s="1"/>
  <c r="I3903" i="132" s="1"/>
  <c r="F3895" i="132"/>
  <c r="H3895" i="132" s="1"/>
  <c r="I3895" i="132" s="1"/>
  <c r="F3887" i="132"/>
  <c r="H3887" i="132" s="1"/>
  <c r="I3887" i="132" s="1"/>
  <c r="F3879" i="132"/>
  <c r="H3879" i="132" s="1"/>
  <c r="I3879" i="132" s="1"/>
  <c r="F3871" i="132"/>
  <c r="H3871" i="132" s="1"/>
  <c r="I3871" i="132" s="1"/>
  <c r="F3863" i="132"/>
  <c r="H3863" i="132" s="1"/>
  <c r="I3863" i="132" s="1"/>
  <c r="F3897" i="132"/>
  <c r="H3897" i="132" s="1"/>
  <c r="I3897" i="132" s="1"/>
  <c r="F3482" i="132"/>
  <c r="H3482" i="132" s="1"/>
  <c r="I3482" i="132" s="1"/>
  <c r="F3481" i="132"/>
  <c r="H3481" i="132" s="1"/>
  <c r="I3481" i="132" s="1"/>
  <c r="F3480" i="132"/>
  <c r="H3480" i="132" s="1"/>
  <c r="I3480" i="132" s="1"/>
  <c r="F3479" i="132"/>
  <c r="H3479" i="132" s="1"/>
  <c r="I3479" i="132" s="1"/>
  <c r="F3478" i="132"/>
  <c r="H3478" i="132" s="1"/>
  <c r="I3478" i="132" s="1"/>
  <c r="F3477" i="132"/>
  <c r="H3477" i="132" s="1"/>
  <c r="I3477" i="132" s="1"/>
  <c r="F3476" i="132"/>
  <c r="H3476" i="132" s="1"/>
  <c r="I3476" i="132" s="1"/>
  <c r="F3475" i="132"/>
  <c r="H3475" i="132" s="1"/>
  <c r="I3475" i="132" s="1"/>
  <c r="F3474" i="132"/>
  <c r="H3474" i="132" s="1"/>
  <c r="I3474" i="132" s="1"/>
  <c r="F3473" i="132"/>
  <c r="H3473" i="132" s="1"/>
  <c r="I3473" i="132" s="1"/>
  <c r="F3472" i="132"/>
  <c r="H3472" i="132" s="1"/>
  <c r="I3472" i="132" s="1"/>
  <c r="F3471" i="132"/>
  <c r="H3471" i="132" s="1"/>
  <c r="I3471" i="132" s="1"/>
  <c r="F3470" i="132"/>
  <c r="H3470" i="132" s="1"/>
  <c r="I3470" i="132" s="1"/>
  <c r="F3469" i="132"/>
  <c r="H3469" i="132" s="1"/>
  <c r="I3469" i="132" s="1"/>
  <c r="F3468" i="132"/>
  <c r="H3468" i="132" s="1"/>
  <c r="I3468" i="132" s="1"/>
  <c r="F3467" i="132"/>
  <c r="H3467" i="132" s="1"/>
  <c r="I3467" i="132" s="1"/>
  <c r="F3466" i="132"/>
  <c r="H3466" i="132" s="1"/>
  <c r="I3466" i="132" s="1"/>
  <c r="F3465" i="132"/>
  <c r="H3465" i="132" s="1"/>
  <c r="I3465" i="132" s="1"/>
  <c r="F3464" i="132"/>
  <c r="H3464" i="132" s="1"/>
  <c r="I3464" i="132" s="1"/>
  <c r="F3463" i="132"/>
  <c r="H3463" i="132" s="1"/>
  <c r="I3463" i="132" s="1"/>
  <c r="F3462" i="132"/>
  <c r="H3462" i="132" s="1"/>
  <c r="I3462" i="132" s="1"/>
  <c r="F3461" i="132"/>
  <c r="H3461" i="132" s="1"/>
  <c r="I3461" i="132" s="1"/>
  <c r="F3460" i="132"/>
  <c r="H3460" i="132" s="1"/>
  <c r="I3460" i="132" s="1"/>
  <c r="F3459" i="132"/>
  <c r="H3459" i="132" s="1"/>
  <c r="I3459" i="132" s="1"/>
  <c r="F3458" i="132"/>
  <c r="H3458" i="132" s="1"/>
  <c r="I3458" i="132" s="1"/>
  <c r="F3457" i="132"/>
  <c r="H3457" i="132" s="1"/>
  <c r="I3457" i="132" s="1"/>
  <c r="F3456" i="132"/>
  <c r="H3456" i="132" s="1"/>
  <c r="I3456" i="132" s="1"/>
  <c r="F3455" i="132"/>
  <c r="H3455" i="132" s="1"/>
  <c r="I3455" i="132" s="1"/>
  <c r="F3454" i="132"/>
  <c r="H3454" i="132" s="1"/>
  <c r="I3454" i="132" s="1"/>
  <c r="F3453" i="132"/>
  <c r="H3453" i="132" s="1"/>
  <c r="I3453" i="132" s="1"/>
  <c r="F3452" i="132"/>
  <c r="H3452" i="132" s="1"/>
  <c r="I3452" i="132" s="1"/>
  <c r="F3451" i="132"/>
  <c r="H3451" i="132" s="1"/>
  <c r="I3451" i="132" s="1"/>
  <c r="F3450" i="132"/>
  <c r="H3450" i="132" s="1"/>
  <c r="I3450" i="132" s="1"/>
  <c r="F3449" i="132"/>
  <c r="H3449" i="132" s="1"/>
  <c r="I3449" i="132" s="1"/>
  <c r="F3448" i="132"/>
  <c r="H3448" i="132" s="1"/>
  <c r="I3448" i="132" s="1"/>
  <c r="F3447" i="132"/>
  <c r="H3447" i="132" s="1"/>
  <c r="I3447" i="132" s="1"/>
  <c r="F3446" i="132"/>
  <c r="H3446" i="132" s="1"/>
  <c r="I3446" i="132" s="1"/>
  <c r="F3445" i="132"/>
  <c r="H3445" i="132" s="1"/>
  <c r="I3445" i="132" s="1"/>
  <c r="F3444" i="132"/>
  <c r="H3444" i="132" s="1"/>
  <c r="I3444" i="132" s="1"/>
  <c r="F3443" i="132"/>
  <c r="H3443" i="132" s="1"/>
  <c r="I3443" i="132" s="1"/>
  <c r="F3442" i="132"/>
  <c r="H3442" i="132" s="1"/>
  <c r="I3442" i="132" s="1"/>
  <c r="F3441" i="132"/>
  <c r="H3441" i="132" s="1"/>
  <c r="I3441" i="132" s="1"/>
  <c r="F3440" i="132"/>
  <c r="H3440" i="132" s="1"/>
  <c r="I3440" i="132" s="1"/>
  <c r="F3439" i="132"/>
  <c r="H3439" i="132" s="1"/>
  <c r="I3439" i="132" s="1"/>
  <c r="F3438" i="132"/>
  <c r="H3438" i="132" s="1"/>
  <c r="I3438" i="132" s="1"/>
  <c r="F3437" i="132"/>
  <c r="H3437" i="132" s="1"/>
  <c r="I3437" i="132" s="1"/>
  <c r="F3436" i="132"/>
  <c r="H3436" i="132" s="1"/>
  <c r="I3436" i="132" s="1"/>
  <c r="F3435" i="132"/>
  <c r="H3435" i="132" s="1"/>
  <c r="I3435" i="132" s="1"/>
  <c r="F3434" i="132"/>
  <c r="H3434" i="132" s="1"/>
  <c r="I3434" i="132" s="1"/>
  <c r="F3433" i="132"/>
  <c r="H3433" i="132" s="1"/>
  <c r="I3433" i="132" s="1"/>
  <c r="F3432" i="132"/>
  <c r="H3432" i="132" s="1"/>
  <c r="I3432" i="132" s="1"/>
  <c r="F3431" i="132"/>
  <c r="H3431" i="132" s="1"/>
  <c r="I3431" i="132" s="1"/>
  <c r="F3430" i="132"/>
  <c r="H3430" i="132" s="1"/>
  <c r="I3430" i="132" s="1"/>
  <c r="F3429" i="132"/>
  <c r="H3429" i="132" s="1"/>
  <c r="I3429" i="132" s="1"/>
  <c r="F3428" i="132"/>
  <c r="H3428" i="132" s="1"/>
  <c r="I3428" i="132" s="1"/>
  <c r="F3427" i="132"/>
  <c r="H3427" i="132" s="1"/>
  <c r="I3427" i="132" s="1"/>
  <c r="F3426" i="132"/>
  <c r="H3426" i="132" s="1"/>
  <c r="I3426" i="132" s="1"/>
  <c r="F3425" i="132"/>
  <c r="H3425" i="132" s="1"/>
  <c r="I3425" i="132" s="1"/>
  <c r="F3424" i="132"/>
  <c r="H3424" i="132" s="1"/>
  <c r="I3424" i="132" s="1"/>
  <c r="F3423" i="132"/>
  <c r="H3423" i="132" s="1"/>
  <c r="I3423" i="132" s="1"/>
  <c r="F3422" i="132"/>
  <c r="H3422" i="132" s="1"/>
  <c r="I3422" i="132" s="1"/>
  <c r="F3421" i="132"/>
  <c r="H3421" i="132" s="1"/>
  <c r="I3421" i="132" s="1"/>
  <c r="F3420" i="132"/>
  <c r="H3420" i="132" s="1"/>
  <c r="I3420" i="132" s="1"/>
  <c r="F3419" i="132"/>
  <c r="H3419" i="132" s="1"/>
  <c r="I3419" i="132" s="1"/>
  <c r="F3418" i="132"/>
  <c r="H3418" i="132" s="1"/>
  <c r="I3418" i="132" s="1"/>
  <c r="F3417" i="132"/>
  <c r="H3417" i="132" s="1"/>
  <c r="I3417" i="132" s="1"/>
  <c r="F3416" i="132"/>
  <c r="H3416" i="132" s="1"/>
  <c r="I3416" i="132" s="1"/>
  <c r="F3415" i="132"/>
  <c r="H3415" i="132" s="1"/>
  <c r="I3415" i="132" s="1"/>
  <c r="F3414" i="132"/>
  <c r="H3414" i="132" s="1"/>
  <c r="I3414" i="132" s="1"/>
  <c r="F3413" i="132"/>
  <c r="H3413" i="132" s="1"/>
  <c r="I3413" i="132" s="1"/>
  <c r="F3412" i="132"/>
  <c r="H3412" i="132" s="1"/>
  <c r="I3412" i="132" s="1"/>
  <c r="F3411" i="132"/>
  <c r="H3411" i="132" s="1"/>
  <c r="I3411" i="132" s="1"/>
  <c r="F3410" i="132"/>
  <c r="H3410" i="132" s="1"/>
  <c r="I3410" i="132" s="1"/>
  <c r="F3409" i="132"/>
  <c r="H3409" i="132" s="1"/>
  <c r="I3409" i="132" s="1"/>
  <c r="F3408" i="132"/>
  <c r="H3408" i="132" s="1"/>
  <c r="I3408" i="132" s="1"/>
  <c r="F3407" i="132"/>
  <c r="H3407" i="132" s="1"/>
  <c r="I3407" i="132" s="1"/>
  <c r="F3406" i="132"/>
  <c r="H3406" i="132" s="1"/>
  <c r="I3406" i="132" s="1"/>
  <c r="F3405" i="132"/>
  <c r="H3405" i="132" s="1"/>
  <c r="I3405" i="132" s="1"/>
  <c r="F3404" i="132"/>
  <c r="H3404" i="132" s="1"/>
  <c r="I3404" i="132" s="1"/>
  <c r="F3403" i="132"/>
  <c r="H3403" i="132" s="1"/>
  <c r="I3403" i="132" s="1"/>
  <c r="F3402" i="132"/>
  <c r="H3402" i="132" s="1"/>
  <c r="I3402" i="132" s="1"/>
  <c r="F3401" i="132"/>
  <c r="H3401" i="132" s="1"/>
  <c r="I3401" i="132" s="1"/>
  <c r="F3400" i="132"/>
  <c r="H3400" i="132" s="1"/>
  <c r="I3400" i="132" s="1"/>
  <c r="F3399" i="132"/>
  <c r="H3399" i="132" s="1"/>
  <c r="I3399" i="132" s="1"/>
  <c r="F3398" i="132"/>
  <c r="H3398" i="132" s="1"/>
  <c r="I3398" i="132" s="1"/>
  <c r="F3397" i="132"/>
  <c r="H3397" i="132" s="1"/>
  <c r="I3397" i="132" s="1"/>
  <c r="F3396" i="132"/>
  <c r="H3396" i="132" s="1"/>
  <c r="I3396" i="132" s="1"/>
  <c r="F3395" i="132"/>
  <c r="H3395" i="132" s="1"/>
  <c r="I3395" i="132" s="1"/>
  <c r="F3394" i="132"/>
  <c r="H3394" i="132" s="1"/>
  <c r="I3394" i="132" s="1"/>
  <c r="F3393" i="132"/>
  <c r="H3393" i="132" s="1"/>
  <c r="I3393" i="132" s="1"/>
  <c r="F3392" i="132"/>
  <c r="H3392" i="132" s="1"/>
  <c r="I3392" i="132" s="1"/>
  <c r="F3943" i="132"/>
  <c r="H3943" i="132" s="1"/>
  <c r="I3943" i="132" s="1"/>
  <c r="F4028" i="132"/>
  <c r="H4028" i="132" s="1"/>
  <c r="I4028" i="132" s="1"/>
  <c r="F4020" i="132"/>
  <c r="H4020" i="132" s="1"/>
  <c r="I4020" i="132" s="1"/>
  <c r="F4012" i="132"/>
  <c r="H4012" i="132" s="1"/>
  <c r="I4012" i="132" s="1"/>
  <c r="F4004" i="132"/>
  <c r="H4004" i="132" s="1"/>
  <c r="I4004" i="132" s="1"/>
  <c r="F3996" i="132"/>
  <c r="H3996" i="132" s="1"/>
  <c r="I3996" i="132" s="1"/>
  <c r="F3988" i="132"/>
  <c r="H3988" i="132" s="1"/>
  <c r="I3988" i="132" s="1"/>
  <c r="F3980" i="132"/>
  <c r="H3980" i="132" s="1"/>
  <c r="I3980" i="132" s="1"/>
  <c r="F3972" i="132"/>
  <c r="H3972" i="132" s="1"/>
  <c r="I3972" i="132" s="1"/>
  <c r="F3966" i="132"/>
  <c r="H3966" i="132" s="1"/>
  <c r="I3966" i="132" s="1"/>
  <c r="F3958" i="132"/>
  <c r="H3958" i="132" s="1"/>
  <c r="I3958" i="132" s="1"/>
  <c r="F3950" i="132"/>
  <c r="H3950" i="132" s="1"/>
  <c r="I3950" i="132" s="1"/>
  <c r="F4013" i="132"/>
  <c r="H4013" i="132" s="1"/>
  <c r="I4013" i="132" s="1"/>
  <c r="F3959" i="132"/>
  <c r="H3959" i="132" s="1"/>
  <c r="I3959" i="132" s="1"/>
  <c r="F4027" i="132"/>
  <c r="H4027" i="132" s="1"/>
  <c r="I4027" i="132" s="1"/>
  <c r="F4019" i="132"/>
  <c r="H4019" i="132" s="1"/>
  <c r="I4019" i="132" s="1"/>
  <c r="F4011" i="132"/>
  <c r="H4011" i="132" s="1"/>
  <c r="I4011" i="132" s="1"/>
  <c r="F4003" i="132"/>
  <c r="H4003" i="132" s="1"/>
  <c r="I4003" i="132" s="1"/>
  <c r="F3995" i="132"/>
  <c r="H3995" i="132" s="1"/>
  <c r="I3995" i="132" s="1"/>
  <c r="F3987" i="132"/>
  <c r="H3987" i="132" s="1"/>
  <c r="I3987" i="132" s="1"/>
  <c r="F3979" i="132"/>
  <c r="H3979" i="132" s="1"/>
  <c r="I3979" i="132" s="1"/>
  <c r="F3971" i="132"/>
  <c r="H3971" i="132" s="1"/>
  <c r="I3971" i="132" s="1"/>
  <c r="F3965" i="132"/>
  <c r="H3965" i="132" s="1"/>
  <c r="I3965" i="132" s="1"/>
  <c r="F3957" i="132"/>
  <c r="H3957" i="132" s="1"/>
  <c r="I3957" i="132" s="1"/>
  <c r="F3949" i="132"/>
  <c r="H3949" i="132" s="1"/>
  <c r="I3949" i="132" s="1"/>
  <c r="F3948" i="132"/>
  <c r="H3948" i="132" s="1"/>
  <c r="I3948" i="132" s="1"/>
  <c r="F4005" i="132"/>
  <c r="H4005" i="132" s="1"/>
  <c r="I4005" i="132" s="1"/>
  <c r="F3951" i="132"/>
  <c r="H3951" i="132" s="1"/>
  <c r="I3951" i="132" s="1"/>
  <c r="F3391" i="132"/>
  <c r="H3391" i="132" s="1"/>
  <c r="I3391" i="132" s="1"/>
  <c r="F4026" i="132"/>
  <c r="H4026" i="132" s="1"/>
  <c r="I4026" i="132" s="1"/>
  <c r="F4018" i="132"/>
  <c r="H4018" i="132" s="1"/>
  <c r="I4018" i="132" s="1"/>
  <c r="F4010" i="132"/>
  <c r="H4010" i="132" s="1"/>
  <c r="I4010" i="132" s="1"/>
  <c r="F4002" i="132"/>
  <c r="H4002" i="132" s="1"/>
  <c r="I4002" i="132" s="1"/>
  <c r="F3994" i="132"/>
  <c r="H3994" i="132" s="1"/>
  <c r="I3994" i="132" s="1"/>
  <c r="F3986" i="132"/>
  <c r="H3986" i="132" s="1"/>
  <c r="I3986" i="132" s="1"/>
  <c r="F3978" i="132"/>
  <c r="H3978" i="132" s="1"/>
  <c r="I3978" i="132" s="1"/>
  <c r="F3970" i="132"/>
  <c r="H3970" i="132" s="1"/>
  <c r="I3970" i="132" s="1"/>
  <c r="F3964" i="132"/>
  <c r="H3964" i="132" s="1"/>
  <c r="I3964" i="132" s="1"/>
  <c r="F3956" i="132"/>
  <c r="H3956" i="132" s="1"/>
  <c r="I3956" i="132" s="1"/>
  <c r="F3947" i="132"/>
  <c r="H3947" i="132" s="1"/>
  <c r="I3947" i="132" s="1"/>
  <c r="F3981" i="132"/>
  <c r="H3981" i="132" s="1"/>
  <c r="I3981" i="132" s="1"/>
  <c r="F4032" i="132"/>
  <c r="H4032" i="132" s="1"/>
  <c r="I4032" i="132" s="1"/>
  <c r="F4025" i="132"/>
  <c r="H4025" i="132" s="1"/>
  <c r="I4025" i="132" s="1"/>
  <c r="F4017" i="132"/>
  <c r="H4017" i="132" s="1"/>
  <c r="I4017" i="132" s="1"/>
  <c r="F4009" i="132"/>
  <c r="H4009" i="132" s="1"/>
  <c r="I4009" i="132" s="1"/>
  <c r="F4001" i="132"/>
  <c r="H4001" i="132" s="1"/>
  <c r="I4001" i="132" s="1"/>
  <c r="F3993" i="132"/>
  <c r="H3993" i="132" s="1"/>
  <c r="I3993" i="132" s="1"/>
  <c r="F3985" i="132"/>
  <c r="H3985" i="132" s="1"/>
  <c r="I3985" i="132" s="1"/>
  <c r="F3977" i="132"/>
  <c r="H3977" i="132" s="1"/>
  <c r="I3977" i="132" s="1"/>
  <c r="F3942" i="132"/>
  <c r="H3942" i="132" s="1"/>
  <c r="I3942" i="132" s="1"/>
  <c r="F3963" i="132"/>
  <c r="H3963" i="132" s="1"/>
  <c r="I3963" i="132" s="1"/>
  <c r="F3955" i="132"/>
  <c r="H3955" i="132" s="1"/>
  <c r="I3955" i="132" s="1"/>
  <c r="F3945" i="132"/>
  <c r="H3945" i="132" s="1"/>
  <c r="I3945" i="132" s="1"/>
  <c r="F3989" i="132"/>
  <c r="H3989" i="132" s="1"/>
  <c r="I3989" i="132" s="1"/>
  <c r="F4033" i="132"/>
  <c r="H4033" i="132" s="1"/>
  <c r="I4033" i="132" s="1"/>
  <c r="F4024" i="132"/>
  <c r="H4024" i="132" s="1"/>
  <c r="I4024" i="132" s="1"/>
  <c r="F4016" i="132"/>
  <c r="H4016" i="132" s="1"/>
  <c r="I4016" i="132" s="1"/>
  <c r="F4008" i="132"/>
  <c r="H4008" i="132" s="1"/>
  <c r="I4008" i="132" s="1"/>
  <c r="F4000" i="132"/>
  <c r="H4000" i="132" s="1"/>
  <c r="I4000" i="132" s="1"/>
  <c r="F3992" i="132"/>
  <c r="H3992" i="132" s="1"/>
  <c r="I3992" i="132" s="1"/>
  <c r="F3984" i="132"/>
  <c r="H3984" i="132" s="1"/>
  <c r="I3984" i="132" s="1"/>
  <c r="F3976" i="132"/>
  <c r="H3976" i="132" s="1"/>
  <c r="I3976" i="132" s="1"/>
  <c r="F3962" i="132"/>
  <c r="H3962" i="132" s="1"/>
  <c r="I3962" i="132" s="1"/>
  <c r="F3954" i="132"/>
  <c r="H3954" i="132" s="1"/>
  <c r="I3954" i="132" s="1"/>
  <c r="F3946" i="132"/>
  <c r="H3946" i="132" s="1"/>
  <c r="I3946" i="132" s="1"/>
  <c r="F4029" i="132"/>
  <c r="H4029" i="132" s="1"/>
  <c r="I4029" i="132" s="1"/>
  <c r="F3973" i="132"/>
  <c r="H3973" i="132" s="1"/>
  <c r="I3973" i="132" s="1"/>
  <c r="F4031" i="132"/>
  <c r="H4031" i="132" s="1"/>
  <c r="I4031" i="132" s="1"/>
  <c r="F4023" i="132"/>
  <c r="H4023" i="132" s="1"/>
  <c r="I4023" i="132" s="1"/>
  <c r="F4015" i="132"/>
  <c r="H4015" i="132" s="1"/>
  <c r="I4015" i="132" s="1"/>
  <c r="F4007" i="132"/>
  <c r="H4007" i="132" s="1"/>
  <c r="I4007" i="132" s="1"/>
  <c r="F3999" i="132"/>
  <c r="H3999" i="132" s="1"/>
  <c r="I3999" i="132" s="1"/>
  <c r="F3991" i="132"/>
  <c r="H3991" i="132" s="1"/>
  <c r="I3991" i="132" s="1"/>
  <c r="F3983" i="132"/>
  <c r="H3983" i="132" s="1"/>
  <c r="I3983" i="132" s="1"/>
  <c r="F3975" i="132"/>
  <c r="H3975" i="132" s="1"/>
  <c r="I3975" i="132" s="1"/>
  <c r="F3969" i="132"/>
  <c r="H3969" i="132" s="1"/>
  <c r="I3969" i="132" s="1"/>
  <c r="F3961" i="132"/>
  <c r="H3961" i="132" s="1"/>
  <c r="I3961" i="132" s="1"/>
  <c r="F3953" i="132"/>
  <c r="H3953" i="132" s="1"/>
  <c r="I3953" i="132" s="1"/>
  <c r="F4021" i="132"/>
  <c r="H4021" i="132" s="1"/>
  <c r="I4021" i="132" s="1"/>
  <c r="F3967" i="132"/>
  <c r="H3967" i="132" s="1"/>
  <c r="I3967" i="132" s="1"/>
  <c r="F4030" i="132"/>
  <c r="H4030" i="132" s="1"/>
  <c r="I4030" i="132" s="1"/>
  <c r="F4022" i="132"/>
  <c r="H4022" i="132" s="1"/>
  <c r="I4022" i="132" s="1"/>
  <c r="F4014" i="132"/>
  <c r="H4014" i="132" s="1"/>
  <c r="I4014" i="132" s="1"/>
  <c r="F4006" i="132"/>
  <c r="H4006" i="132" s="1"/>
  <c r="I4006" i="132" s="1"/>
  <c r="F3998" i="132"/>
  <c r="H3998" i="132" s="1"/>
  <c r="I3998" i="132" s="1"/>
  <c r="F3990" i="132"/>
  <c r="H3990" i="132" s="1"/>
  <c r="I3990" i="132" s="1"/>
  <c r="F3982" i="132"/>
  <c r="H3982" i="132" s="1"/>
  <c r="I3982" i="132" s="1"/>
  <c r="F3974" i="132"/>
  <c r="H3974" i="132" s="1"/>
  <c r="I3974" i="132" s="1"/>
  <c r="F3968" i="132"/>
  <c r="H3968" i="132" s="1"/>
  <c r="I3968" i="132" s="1"/>
  <c r="F3960" i="132"/>
  <c r="H3960" i="132" s="1"/>
  <c r="I3960" i="132" s="1"/>
  <c r="F3952" i="132"/>
  <c r="H3952" i="132" s="1"/>
  <c r="I3952" i="132" s="1"/>
  <c r="F3944" i="132"/>
  <c r="H3944" i="132" s="1"/>
  <c r="I3944" i="132" s="1"/>
  <c r="F3997" i="132"/>
  <c r="H3997" i="132" s="1"/>
  <c r="I3997" i="132" s="1"/>
  <c r="F3390" i="132"/>
  <c r="H3390" i="132" s="1"/>
  <c r="I3390" i="132" s="1"/>
  <c r="F3389" i="132"/>
  <c r="H3389" i="132" s="1"/>
  <c r="I3389" i="132" s="1"/>
  <c r="F3388" i="132"/>
  <c r="H3388" i="132" s="1"/>
  <c r="I3388" i="132" s="1"/>
  <c r="F3387" i="132"/>
  <c r="H3387" i="132" s="1"/>
  <c r="I3387" i="132" s="1"/>
  <c r="F3386" i="132"/>
  <c r="H3386" i="132" s="1"/>
  <c r="I3386" i="132" s="1"/>
  <c r="F3385" i="132"/>
  <c r="H3385" i="132" s="1"/>
  <c r="I3385" i="132" s="1"/>
  <c r="F3384" i="132"/>
  <c r="H3384" i="132" s="1"/>
  <c r="I3384" i="132" s="1"/>
  <c r="F3383" i="132"/>
  <c r="H3383" i="132" s="1"/>
  <c r="I3383" i="132" s="1"/>
  <c r="F3382" i="132"/>
  <c r="H3382" i="132" s="1"/>
  <c r="I3382" i="132" s="1"/>
  <c r="F3381" i="132"/>
  <c r="H3381" i="132" s="1"/>
  <c r="I3381" i="132" s="1"/>
  <c r="F3380" i="132"/>
  <c r="H3380" i="132" s="1"/>
  <c r="I3380" i="132" s="1"/>
  <c r="F3379" i="132"/>
  <c r="H3379" i="132" s="1"/>
  <c r="I3379" i="132" s="1"/>
  <c r="F3378" i="132"/>
  <c r="H3378" i="132" s="1"/>
  <c r="I3378" i="132" s="1"/>
  <c r="F3377" i="132"/>
  <c r="H3377" i="132" s="1"/>
  <c r="I3377" i="132" s="1"/>
  <c r="F3376" i="132"/>
  <c r="H3376" i="132" s="1"/>
  <c r="I3376" i="132" s="1"/>
  <c r="F3375" i="132"/>
  <c r="H3375" i="132" s="1"/>
  <c r="I3375" i="132" s="1"/>
  <c r="F3374" i="132"/>
  <c r="H3374" i="132" s="1"/>
  <c r="I3374" i="132" s="1"/>
  <c r="F3373" i="132"/>
  <c r="H3373" i="132" s="1"/>
  <c r="I3373" i="132" s="1"/>
  <c r="F3372" i="132"/>
  <c r="H3372" i="132" s="1"/>
  <c r="I3372" i="132" s="1"/>
  <c r="F3371" i="132"/>
  <c r="H3371" i="132" s="1"/>
  <c r="I3371" i="132" s="1"/>
  <c r="F3370" i="132"/>
  <c r="H3370" i="132" s="1"/>
  <c r="I3370" i="132" s="1"/>
  <c r="F3369" i="132"/>
  <c r="H3369" i="132" s="1"/>
  <c r="I3369" i="132" s="1"/>
  <c r="F3368" i="132"/>
  <c r="H3368" i="132" s="1"/>
  <c r="I3368" i="132" s="1"/>
  <c r="F3367" i="132"/>
  <c r="H3367" i="132" s="1"/>
  <c r="I3367" i="132" s="1"/>
  <c r="F3366" i="132"/>
  <c r="H3366" i="132" s="1"/>
  <c r="I3366" i="132" s="1"/>
  <c r="F3365" i="132"/>
  <c r="H3365" i="132" s="1"/>
  <c r="I3365" i="132" s="1"/>
  <c r="F3364" i="132"/>
  <c r="H3364" i="132" s="1"/>
  <c r="I3364" i="132" s="1"/>
  <c r="F3363" i="132"/>
  <c r="H3363" i="132" s="1"/>
  <c r="I3363" i="132" s="1"/>
  <c r="F3362" i="132"/>
  <c r="H3362" i="132" s="1"/>
  <c r="I3362" i="132" s="1"/>
  <c r="F3361" i="132"/>
  <c r="H3361" i="132" s="1"/>
  <c r="I3361" i="132" s="1"/>
  <c r="F3360" i="132"/>
  <c r="H3360" i="132" s="1"/>
  <c r="I3360" i="132" s="1"/>
  <c r="F3359" i="132"/>
  <c r="H3359" i="132" s="1"/>
  <c r="I3359" i="132" s="1"/>
  <c r="F3358" i="132"/>
  <c r="H3358" i="132" s="1"/>
  <c r="I3358" i="132" s="1"/>
  <c r="F3357" i="132"/>
  <c r="H3357" i="132" s="1"/>
  <c r="I3357" i="132" s="1"/>
  <c r="F3356" i="132"/>
  <c r="H3356" i="132" s="1"/>
  <c r="I3356" i="132" s="1"/>
  <c r="F3355" i="132"/>
  <c r="H3355" i="132" s="1"/>
  <c r="I3355" i="132" s="1"/>
  <c r="F3354" i="132"/>
  <c r="H3354" i="132" s="1"/>
  <c r="I3354" i="132" s="1"/>
  <c r="F3353" i="132"/>
  <c r="H3353" i="132" s="1"/>
  <c r="I3353" i="132" s="1"/>
  <c r="F3352" i="132"/>
  <c r="H3352" i="132" s="1"/>
  <c r="I3352" i="132" s="1"/>
  <c r="F3351" i="132"/>
  <c r="H3351" i="132" s="1"/>
  <c r="I3351" i="132" s="1"/>
  <c r="F3350" i="132"/>
  <c r="H3350" i="132" s="1"/>
  <c r="I3350" i="132" s="1"/>
  <c r="F3349" i="132"/>
  <c r="H3349" i="132" s="1"/>
  <c r="I3349" i="132" s="1"/>
  <c r="F3348" i="132"/>
  <c r="H3348" i="132" s="1"/>
  <c r="I3348" i="132" s="1"/>
  <c r="F3347" i="132"/>
  <c r="H3347" i="132" s="1"/>
  <c r="I3347" i="132" s="1"/>
  <c r="F3346" i="132"/>
  <c r="H3346" i="132" s="1"/>
  <c r="I3346" i="132" s="1"/>
  <c r="F3345" i="132"/>
  <c r="H3345" i="132" s="1"/>
  <c r="I3345" i="132" s="1"/>
  <c r="F3344" i="132"/>
  <c r="H3344" i="132" s="1"/>
  <c r="I3344" i="132" s="1"/>
  <c r="F3343" i="132"/>
  <c r="H3343" i="132" s="1"/>
  <c r="I3343" i="132" s="1"/>
  <c r="F3342" i="132"/>
  <c r="H3342" i="132" s="1"/>
  <c r="I3342" i="132" s="1"/>
  <c r="F3341" i="132"/>
  <c r="H3341" i="132" s="1"/>
  <c r="I3341" i="132" s="1"/>
  <c r="F3340" i="132"/>
  <c r="H3340" i="132" s="1"/>
  <c r="I3340" i="132" s="1"/>
  <c r="F3339" i="132"/>
  <c r="H3339" i="132" s="1"/>
  <c r="I3339" i="132" s="1"/>
  <c r="F3338" i="132"/>
  <c r="H3338" i="132" s="1"/>
  <c r="I3338" i="132" s="1"/>
  <c r="F3337" i="132"/>
  <c r="H3337" i="132" s="1"/>
  <c r="I3337" i="132" s="1"/>
  <c r="F3336" i="132"/>
  <c r="H3336" i="132" s="1"/>
  <c r="I3336" i="132" s="1"/>
  <c r="F3335" i="132"/>
  <c r="H3335" i="132" s="1"/>
  <c r="I3335" i="132" s="1"/>
  <c r="F3334" i="132"/>
  <c r="H3334" i="132" s="1"/>
  <c r="I3334" i="132" s="1"/>
  <c r="F3333" i="132"/>
  <c r="H3333" i="132" s="1"/>
  <c r="I3333" i="132" s="1"/>
  <c r="F3332" i="132"/>
  <c r="H3332" i="132" s="1"/>
  <c r="I3332" i="132" s="1"/>
  <c r="F3331" i="132"/>
  <c r="H3331" i="132" s="1"/>
  <c r="I3331" i="132" s="1"/>
  <c r="F3330" i="132"/>
  <c r="H3330" i="132" s="1"/>
  <c r="I3330" i="132" s="1"/>
  <c r="F3329" i="132"/>
  <c r="H3329" i="132" s="1"/>
  <c r="I3329" i="132" s="1"/>
  <c r="F3328" i="132"/>
  <c r="H3328" i="132" s="1"/>
  <c r="I3328" i="132" s="1"/>
  <c r="F3327" i="132"/>
  <c r="H3327" i="132" s="1"/>
  <c r="I3327" i="132" s="1"/>
  <c r="F3326" i="132"/>
  <c r="H3326" i="132" s="1"/>
  <c r="I3326" i="132" s="1"/>
  <c r="F3325" i="132"/>
  <c r="H3325" i="132" s="1"/>
  <c r="I3325" i="132" s="1"/>
  <c r="F3324" i="132"/>
  <c r="H3324" i="132" s="1"/>
  <c r="I3324" i="132" s="1"/>
  <c r="F3323" i="132"/>
  <c r="H3323" i="132" s="1"/>
  <c r="I3323" i="132" s="1"/>
  <c r="F3322" i="132"/>
  <c r="H3322" i="132" s="1"/>
  <c r="I3322" i="132" s="1"/>
  <c r="F3321" i="132"/>
  <c r="H3321" i="132" s="1"/>
  <c r="I3321" i="132" s="1"/>
  <c r="F3320" i="132"/>
  <c r="H3320" i="132" s="1"/>
  <c r="I3320" i="132" s="1"/>
  <c r="F3319" i="132"/>
  <c r="H3319" i="132" s="1"/>
  <c r="I3319" i="132" s="1"/>
  <c r="F3318" i="132"/>
  <c r="H3318" i="132" s="1"/>
  <c r="I3318" i="132" s="1"/>
  <c r="F3317" i="132"/>
  <c r="H3317" i="132" s="1"/>
  <c r="I3317" i="132" s="1"/>
  <c r="F3316" i="132"/>
  <c r="H3316" i="132" s="1"/>
  <c r="I3316" i="132" s="1"/>
  <c r="F3315" i="132"/>
  <c r="H3315" i="132" s="1"/>
  <c r="I3315" i="132" s="1"/>
  <c r="F3314" i="132"/>
  <c r="H3314" i="132" s="1"/>
  <c r="I3314" i="132" s="1"/>
  <c r="F3313" i="132"/>
  <c r="H3313" i="132" s="1"/>
  <c r="I3313" i="132" s="1"/>
  <c r="F3312" i="132"/>
  <c r="H3312" i="132" s="1"/>
  <c r="I3312" i="132" s="1"/>
  <c r="F3311" i="132"/>
  <c r="H3311" i="132" s="1"/>
  <c r="I3311" i="132" s="1"/>
  <c r="F3310" i="132"/>
  <c r="H3310" i="132" s="1"/>
  <c r="I3310" i="132" s="1"/>
  <c r="F3309" i="132"/>
  <c r="H3309" i="132" s="1"/>
  <c r="I3309" i="132" s="1"/>
  <c r="F3308" i="132"/>
  <c r="H3308" i="132" s="1"/>
  <c r="I3308" i="132" s="1"/>
  <c r="F3307" i="132"/>
  <c r="H3307" i="132" s="1"/>
  <c r="I3307" i="132" s="1"/>
  <c r="F3306" i="132"/>
  <c r="H3306" i="132" s="1"/>
  <c r="I3306" i="132" s="1"/>
  <c r="F3305" i="132"/>
  <c r="H3305" i="132" s="1"/>
  <c r="I3305" i="132" s="1"/>
  <c r="I4035" i="132"/>
  <c r="F4034" i="132"/>
  <c r="H4034" i="132" s="1"/>
  <c r="G4034" i="132"/>
  <c r="F4122" i="132"/>
  <c r="H4122" i="132" s="1"/>
  <c r="I4122" i="132" s="1"/>
  <c r="F4123" i="132"/>
  <c r="H4123" i="132" s="1"/>
  <c r="I4123" i="132" s="1"/>
  <c r="F4121" i="132"/>
  <c r="H4121" i="132" s="1"/>
  <c r="I4121" i="132" s="1"/>
  <c r="F4120" i="132"/>
  <c r="H4120" i="132" s="1"/>
  <c r="I4120" i="132" s="1"/>
  <c r="F4119" i="132"/>
  <c r="H4119" i="132" s="1"/>
  <c r="I4119" i="132" s="1"/>
  <c r="F4118" i="132"/>
  <c r="H4118" i="132" s="1"/>
  <c r="I4118" i="132" s="1"/>
  <c r="F4117" i="132"/>
  <c r="H4117" i="132" s="1"/>
  <c r="I4117" i="132" s="1"/>
  <c r="F4116" i="132"/>
  <c r="H4116" i="132" s="1"/>
  <c r="I4116" i="132" s="1"/>
  <c r="F4115" i="132"/>
  <c r="H4115" i="132" s="1"/>
  <c r="I4115" i="132" s="1"/>
  <c r="F4114" i="132"/>
  <c r="H4114" i="132" s="1"/>
  <c r="I4114" i="132" s="1"/>
  <c r="F4113" i="132"/>
  <c r="H4113" i="132" s="1"/>
  <c r="I4113" i="132" s="1"/>
  <c r="F4112" i="132"/>
  <c r="H4112" i="132" s="1"/>
  <c r="I4112" i="132" s="1"/>
  <c r="F4111" i="132"/>
  <c r="H4111" i="132" s="1"/>
  <c r="I4111" i="132" s="1"/>
  <c r="F4110" i="132"/>
  <c r="H4110" i="132" s="1"/>
  <c r="I4110" i="132" s="1"/>
  <c r="F4109" i="132"/>
  <c r="H4109" i="132" s="1"/>
  <c r="I4109" i="132" s="1"/>
  <c r="F4108" i="132"/>
  <c r="H4108" i="132" s="1"/>
  <c r="I4108" i="132" s="1"/>
  <c r="F4107" i="132"/>
  <c r="H4107" i="132" s="1"/>
  <c r="I4107" i="132" s="1"/>
  <c r="F4106" i="132"/>
  <c r="H4106" i="132" s="1"/>
  <c r="I4106" i="132" s="1"/>
  <c r="F4105" i="132"/>
  <c r="H4105" i="132" s="1"/>
  <c r="I4105" i="132" s="1"/>
  <c r="F4104" i="132"/>
  <c r="H4104" i="132" s="1"/>
  <c r="I4104" i="132" s="1"/>
  <c r="F4103" i="132"/>
  <c r="H4103" i="132" s="1"/>
  <c r="I4103" i="132" s="1"/>
  <c r="F4102" i="132"/>
  <c r="H4102" i="132" s="1"/>
  <c r="I4102" i="132" s="1"/>
  <c r="F4101" i="132"/>
  <c r="H4101" i="132" s="1"/>
  <c r="I4101" i="132" s="1"/>
  <c r="F4100" i="132"/>
  <c r="H4100" i="132" s="1"/>
  <c r="I4100" i="132" s="1"/>
  <c r="F4099" i="132"/>
  <c r="H4099" i="132" s="1"/>
  <c r="I4099" i="132" s="1"/>
  <c r="F4098" i="132"/>
  <c r="H4098" i="132" s="1"/>
  <c r="I4098" i="132" s="1"/>
  <c r="F4097" i="132"/>
  <c r="H4097" i="132" s="1"/>
  <c r="I4097" i="132" s="1"/>
  <c r="F4096" i="132"/>
  <c r="H4096" i="132" s="1"/>
  <c r="I4096" i="132" s="1"/>
  <c r="F4095" i="132"/>
  <c r="H4095" i="132" s="1"/>
  <c r="I4095" i="132" s="1"/>
  <c r="F4094" i="132"/>
  <c r="H4094" i="132" s="1"/>
  <c r="I4094" i="132" s="1"/>
  <c r="F4093" i="132"/>
  <c r="H4093" i="132" s="1"/>
  <c r="I4093" i="132" s="1"/>
  <c r="F4092" i="132"/>
  <c r="H4092" i="132" s="1"/>
  <c r="I4092" i="132" s="1"/>
  <c r="F4091" i="132"/>
  <c r="H4091" i="132" s="1"/>
  <c r="I4091" i="132" s="1"/>
  <c r="F4090" i="132"/>
  <c r="H4090" i="132" s="1"/>
  <c r="I4090" i="132" s="1"/>
  <c r="F4089" i="132"/>
  <c r="H4089" i="132" s="1"/>
  <c r="I4089" i="132" s="1"/>
  <c r="F4088" i="132"/>
  <c r="H4088" i="132" s="1"/>
  <c r="I4088" i="132" s="1"/>
  <c r="F4087" i="132"/>
  <c r="H4087" i="132" s="1"/>
  <c r="I4087" i="132" s="1"/>
  <c r="F4086" i="132"/>
  <c r="H4086" i="132" s="1"/>
  <c r="I4086" i="132" s="1"/>
  <c r="F4085" i="132"/>
  <c r="H4085" i="132" s="1"/>
  <c r="I4085" i="132" s="1"/>
  <c r="F4084" i="132"/>
  <c r="H4084" i="132" s="1"/>
  <c r="I4084" i="132" s="1"/>
  <c r="F4083" i="132"/>
  <c r="H4083" i="132" s="1"/>
  <c r="I4083" i="132" s="1"/>
  <c r="F4082" i="132"/>
  <c r="H4082" i="132" s="1"/>
  <c r="I4082" i="132" s="1"/>
  <c r="F4081" i="132"/>
  <c r="H4081" i="132" s="1"/>
  <c r="I4081" i="132" s="1"/>
  <c r="F4080" i="132"/>
  <c r="H4080" i="132" s="1"/>
  <c r="I4080" i="132" s="1"/>
  <c r="F4079" i="132"/>
  <c r="H4079" i="132" s="1"/>
  <c r="I4079" i="132" s="1"/>
  <c r="F4078" i="132"/>
  <c r="H4078" i="132" s="1"/>
  <c r="I4078" i="132" s="1"/>
  <c r="F4077" i="132"/>
  <c r="H4077" i="132" s="1"/>
  <c r="I4077" i="132" s="1"/>
  <c r="F4076" i="132"/>
  <c r="H4076" i="132" s="1"/>
  <c r="I4076" i="132" s="1"/>
  <c r="F4075" i="132"/>
  <c r="H4075" i="132" s="1"/>
  <c r="I4075" i="132" s="1"/>
  <c r="F4074" i="132"/>
  <c r="H4074" i="132" s="1"/>
  <c r="I4074" i="132" s="1"/>
  <c r="F4073" i="132"/>
  <c r="H4073" i="132" s="1"/>
  <c r="I4073" i="132" s="1"/>
  <c r="F4072" i="132"/>
  <c r="H4072" i="132" s="1"/>
  <c r="I4072" i="132" s="1"/>
  <c r="F4071" i="132"/>
  <c r="H4071" i="132" s="1"/>
  <c r="I4071" i="132" s="1"/>
  <c r="F4070" i="132"/>
  <c r="H4070" i="132" s="1"/>
  <c r="I4070" i="132" s="1"/>
  <c r="F4069" i="132"/>
  <c r="H4069" i="132" s="1"/>
  <c r="I4069" i="132" s="1"/>
  <c r="F4068" i="132"/>
  <c r="H4068" i="132" s="1"/>
  <c r="I4068" i="132" s="1"/>
  <c r="F4067" i="132"/>
  <c r="H4067" i="132" s="1"/>
  <c r="I4067" i="132" s="1"/>
  <c r="F4066" i="132"/>
  <c r="H4066" i="132" s="1"/>
  <c r="I4066" i="132" s="1"/>
  <c r="F4065" i="132"/>
  <c r="H4065" i="132" s="1"/>
  <c r="I4065" i="132" s="1"/>
  <c r="F4064" i="132"/>
  <c r="H4064" i="132" s="1"/>
  <c r="I4064" i="132" s="1"/>
  <c r="F4063" i="132"/>
  <c r="H4063" i="132" s="1"/>
  <c r="I4063" i="132" s="1"/>
  <c r="F4062" i="132"/>
  <c r="H4062" i="132" s="1"/>
  <c r="I4062" i="132" s="1"/>
  <c r="F4061" i="132"/>
  <c r="H4061" i="132" s="1"/>
  <c r="I4061" i="132" s="1"/>
  <c r="F4060" i="132"/>
  <c r="H4060" i="132" s="1"/>
  <c r="I4060" i="132" s="1"/>
  <c r="F4059" i="132"/>
  <c r="H4059" i="132" s="1"/>
  <c r="I4059" i="132" s="1"/>
  <c r="F4058" i="132"/>
  <c r="H4058" i="132" s="1"/>
  <c r="I4058" i="132" s="1"/>
  <c r="F4057" i="132"/>
  <c r="H4057" i="132" s="1"/>
  <c r="I4057" i="132" s="1"/>
  <c r="F4056" i="132"/>
  <c r="H4056" i="132" s="1"/>
  <c r="I4056" i="132" s="1"/>
  <c r="F4055" i="132"/>
  <c r="H4055" i="132" s="1"/>
  <c r="I4055" i="132" s="1"/>
  <c r="F4054" i="132"/>
  <c r="H4054" i="132" s="1"/>
  <c r="I4054" i="132" s="1"/>
  <c r="F4053" i="132"/>
  <c r="H4053" i="132" s="1"/>
  <c r="I4053" i="132" s="1"/>
  <c r="F4052" i="132"/>
  <c r="H4052" i="132" s="1"/>
  <c r="I4052" i="132" s="1"/>
  <c r="F4051" i="132"/>
  <c r="H4051" i="132" s="1"/>
  <c r="I4051" i="132" s="1"/>
  <c r="F4050" i="132"/>
  <c r="H4050" i="132" s="1"/>
  <c r="I4050" i="132" s="1"/>
  <c r="F4049" i="132"/>
  <c r="H4049" i="132" s="1"/>
  <c r="I4049" i="132" s="1"/>
  <c r="F4048" i="132"/>
  <c r="H4048" i="132" s="1"/>
  <c r="I4048" i="132" s="1"/>
  <c r="F4047" i="132"/>
  <c r="H4047" i="132" s="1"/>
  <c r="I4047" i="132" s="1"/>
  <c r="F4046" i="132"/>
  <c r="H4046" i="132" s="1"/>
  <c r="I4046" i="132" s="1"/>
  <c r="F4045" i="132"/>
  <c r="H4045" i="132" s="1"/>
  <c r="I4045" i="132" s="1"/>
  <c r="F4044" i="132"/>
  <c r="H4044" i="132" s="1"/>
  <c r="I4044" i="132" s="1"/>
  <c r="F4043" i="132"/>
  <c r="H4043" i="132" s="1"/>
  <c r="I4043" i="132" s="1"/>
  <c r="F4042" i="132"/>
  <c r="H4042" i="132" s="1"/>
  <c r="I4042" i="132" s="1"/>
  <c r="F4041" i="132"/>
  <c r="H4041" i="132" s="1"/>
  <c r="I4041" i="132" s="1"/>
  <c r="F4040" i="132"/>
  <c r="H4040" i="132" s="1"/>
  <c r="I4040" i="132" s="1"/>
  <c r="F4039" i="132"/>
  <c r="H4039" i="132" s="1"/>
  <c r="I4039" i="132" s="1"/>
  <c r="F4038" i="132"/>
  <c r="H4038" i="132" s="1"/>
  <c r="I4038" i="132" s="1"/>
  <c r="F4037" i="132"/>
  <c r="H4037" i="132" s="1"/>
  <c r="I4037" i="132" s="1"/>
  <c r="F4036" i="132"/>
  <c r="H4036" i="132" s="1"/>
  <c r="I4036" i="132" s="1"/>
  <c r="C4212" i="132"/>
  <c r="E272" i="99"/>
  <c r="D273" i="99"/>
  <c r="F273" i="99" s="1"/>
  <c r="G273" i="99" s="1"/>
  <c r="A274" i="99"/>
  <c r="B319" i="99"/>
  <c r="I3303" i="132" l="1"/>
  <c r="I4034" i="132"/>
  <c r="C4213" i="132"/>
  <c r="E273" i="99"/>
  <c r="A275" i="99"/>
  <c r="D274" i="99"/>
  <c r="F274" i="99" s="1"/>
  <c r="G274" i="99" s="1"/>
  <c r="B320" i="99"/>
  <c r="C4214" i="132" l="1"/>
  <c r="E274" i="99"/>
  <c r="A276" i="99"/>
  <c r="D275" i="99"/>
  <c r="F275" i="99" s="1"/>
  <c r="G275" i="99" s="1"/>
  <c r="B321" i="99"/>
  <c r="C4215" i="132" l="1"/>
  <c r="D4214" i="132"/>
  <c r="D4213" i="132" s="1"/>
  <c r="D4212" i="132" s="1"/>
  <c r="E275" i="99"/>
  <c r="D276" i="99"/>
  <c r="F276" i="99" s="1"/>
  <c r="G276" i="99" s="1"/>
  <c r="A277" i="99"/>
  <c r="B322" i="99"/>
  <c r="G4213" i="132" l="1"/>
  <c r="D4211" i="132"/>
  <c r="G4212" i="132"/>
  <c r="G4214" i="132"/>
  <c r="C4216" i="132"/>
  <c r="E276" i="99"/>
  <c r="D277" i="99"/>
  <c r="F277" i="99" s="1"/>
  <c r="G277" i="99" s="1"/>
  <c r="A278" i="99"/>
  <c r="B323" i="99"/>
  <c r="D4210" i="132" l="1"/>
  <c r="G4211" i="132"/>
  <c r="C4217" i="132"/>
  <c r="E277" i="99"/>
  <c r="D278" i="99"/>
  <c r="F278" i="99" s="1"/>
  <c r="G278" i="99" s="1"/>
  <c r="A279" i="99"/>
  <c r="B324" i="99"/>
  <c r="D4209" i="132" l="1"/>
  <c r="G4210" i="132"/>
  <c r="C4218" i="132"/>
  <c r="E278" i="99"/>
  <c r="D279" i="99"/>
  <c r="F279" i="99" s="1"/>
  <c r="G279" i="99" s="1"/>
  <c r="A280" i="99"/>
  <c r="B325" i="99"/>
  <c r="D4208" i="132" l="1"/>
  <c r="G4209" i="132"/>
  <c r="C4219" i="132"/>
  <c r="E279" i="99"/>
  <c r="A281" i="99"/>
  <c r="D280" i="99"/>
  <c r="F280" i="99" s="1"/>
  <c r="G280" i="99" s="1"/>
  <c r="B326" i="99"/>
  <c r="D4207" i="132" l="1"/>
  <c r="G4208" i="132"/>
  <c r="C4220" i="132"/>
  <c r="E280" i="99"/>
  <c r="A282" i="99"/>
  <c r="D281" i="99"/>
  <c r="F281" i="99" s="1"/>
  <c r="G281" i="99" s="1"/>
  <c r="B327" i="99"/>
  <c r="D4206" i="132" l="1"/>
  <c r="G4207" i="132"/>
  <c r="C4221" i="132"/>
  <c r="E281" i="99"/>
  <c r="A283" i="99"/>
  <c r="D282" i="99"/>
  <c r="F282" i="99" s="1"/>
  <c r="G282" i="99" s="1"/>
  <c r="B328" i="99"/>
  <c r="D4205" i="132" l="1"/>
  <c r="G4206" i="132"/>
  <c r="C4222" i="132"/>
  <c r="E282" i="99"/>
  <c r="D283" i="99"/>
  <c r="F283" i="99" s="1"/>
  <c r="G283" i="99" s="1"/>
  <c r="A284" i="99"/>
  <c r="B329" i="99"/>
  <c r="D4204" i="132" l="1"/>
  <c r="G4205" i="132"/>
  <c r="C4223" i="132"/>
  <c r="E283" i="99"/>
  <c r="D284" i="99"/>
  <c r="F284" i="99" s="1"/>
  <c r="G284" i="99" s="1"/>
  <c r="A285" i="99"/>
  <c r="B330" i="99"/>
  <c r="D4203" i="132" l="1"/>
  <c r="G4204" i="132"/>
  <c r="C4224" i="132"/>
  <c r="E284" i="99"/>
  <c r="D285" i="99"/>
  <c r="F285" i="99" s="1"/>
  <c r="G285" i="99" s="1"/>
  <c r="A286" i="99"/>
  <c r="B331" i="99"/>
  <c r="D4202" i="132" l="1"/>
  <c r="G4203" i="132"/>
  <c r="C4225" i="132"/>
  <c r="E285" i="99"/>
  <c r="D286" i="99"/>
  <c r="F286" i="99" s="1"/>
  <c r="G286" i="99" s="1"/>
  <c r="A287" i="99"/>
  <c r="B332" i="99"/>
  <c r="D4201" i="132" l="1"/>
  <c r="G4202" i="132"/>
  <c r="C4226" i="132"/>
  <c r="E286" i="99"/>
  <c r="A288" i="99"/>
  <c r="D287" i="99"/>
  <c r="F287" i="99" s="1"/>
  <c r="G287" i="99" s="1"/>
  <c r="B333" i="99"/>
  <c r="D4200" i="132" l="1"/>
  <c r="G4201" i="132"/>
  <c r="C4227" i="132"/>
  <c r="E287" i="99"/>
  <c r="A289" i="99"/>
  <c r="D288" i="99"/>
  <c r="F288" i="99" s="1"/>
  <c r="G288" i="99" s="1"/>
  <c r="B334" i="99"/>
  <c r="D4199" i="132" l="1"/>
  <c r="G4200" i="132"/>
  <c r="C4228" i="132"/>
  <c r="E288" i="99"/>
  <c r="E40" i="119" s="1"/>
  <c r="D289" i="99"/>
  <c r="F289" i="99" s="1"/>
  <c r="G289" i="99" s="1"/>
  <c r="A290" i="99"/>
  <c r="B335" i="99"/>
  <c r="D4198" i="132" l="1"/>
  <c r="G4199" i="132"/>
  <c r="C4229" i="132"/>
  <c r="E50" i="119"/>
  <c r="H120" i="119" s="1"/>
  <c r="F64" i="119" s="1"/>
  <c r="E41" i="119"/>
  <c r="E42" i="119" s="1"/>
  <c r="E289" i="99"/>
  <c r="A291" i="99"/>
  <c r="D290" i="99"/>
  <c r="F290" i="99" s="1"/>
  <c r="G290" i="99" s="1"/>
  <c r="B336" i="99"/>
  <c r="D4197" i="132" l="1"/>
  <c r="G4198" i="132"/>
  <c r="C4230" i="132"/>
  <c r="E290" i="99"/>
  <c r="D291" i="99"/>
  <c r="F291" i="99" s="1"/>
  <c r="G291" i="99" s="1"/>
  <c r="A292" i="99"/>
  <c r="B337" i="99"/>
  <c r="D4196" i="132" l="1"/>
  <c r="G4197" i="132"/>
  <c r="C4231" i="132"/>
  <c r="E291" i="99"/>
  <c r="D292" i="99"/>
  <c r="F292" i="99" s="1"/>
  <c r="G292" i="99" s="1"/>
  <c r="A293" i="99"/>
  <c r="B338" i="99"/>
  <c r="D4195" i="132" l="1"/>
  <c r="G4196" i="132"/>
  <c r="C4232" i="132"/>
  <c r="E292" i="99"/>
  <c r="D293" i="99"/>
  <c r="F293" i="99" s="1"/>
  <c r="G293" i="99" s="1"/>
  <c r="A294" i="99"/>
  <c r="B339" i="99"/>
  <c r="D4194" i="132" l="1"/>
  <c r="G4195" i="132"/>
  <c r="C4233" i="132"/>
  <c r="E293" i="99"/>
  <c r="A295" i="99"/>
  <c r="D294" i="99"/>
  <c r="F294" i="99" s="1"/>
  <c r="G294" i="99" s="1"/>
  <c r="B340" i="99"/>
  <c r="D4193" i="132" l="1"/>
  <c r="G4194" i="132"/>
  <c r="C4234" i="132"/>
  <c r="E294" i="99"/>
  <c r="D295" i="99"/>
  <c r="F295" i="99" s="1"/>
  <c r="G295" i="99" s="1"/>
  <c r="A296" i="99"/>
  <c r="B341" i="99"/>
  <c r="D4192" i="132" l="1"/>
  <c r="G4193" i="132"/>
  <c r="C4235" i="132"/>
  <c r="E295" i="99"/>
  <c r="D296" i="99"/>
  <c r="F296" i="99" s="1"/>
  <c r="G296" i="99" s="1"/>
  <c r="A297" i="99"/>
  <c r="B342" i="99"/>
  <c r="D4191" i="132" l="1"/>
  <c r="G4192" i="132"/>
  <c r="C4236" i="132"/>
  <c r="E296" i="99"/>
  <c r="A298" i="99"/>
  <c r="D297" i="99"/>
  <c r="F297" i="99" s="1"/>
  <c r="G297" i="99" s="1"/>
  <c r="B343" i="99"/>
  <c r="D4190" i="132" l="1"/>
  <c r="G4191" i="132"/>
  <c r="C4237" i="132"/>
  <c r="E297" i="99"/>
  <c r="D298" i="99"/>
  <c r="F298" i="99" s="1"/>
  <c r="G298" i="99" s="1"/>
  <c r="A299" i="99"/>
  <c r="B344" i="99"/>
  <c r="D4189" i="132" l="1"/>
  <c r="G4190" i="132"/>
  <c r="C4238" i="132"/>
  <c r="E298" i="99"/>
  <c r="A300" i="99"/>
  <c r="D299" i="99"/>
  <c r="F299" i="99" s="1"/>
  <c r="G299" i="99" s="1"/>
  <c r="B345" i="99"/>
  <c r="D4188" i="132" l="1"/>
  <c r="G4189" i="132"/>
  <c r="C4239" i="132"/>
  <c r="E299" i="99"/>
  <c r="D300" i="99"/>
  <c r="F300" i="99" s="1"/>
  <c r="G300" i="99" s="1"/>
  <c r="A301" i="99"/>
  <c r="B346" i="99"/>
  <c r="D4187" i="132" l="1"/>
  <c r="G4188" i="132"/>
  <c r="C4240" i="132"/>
  <c r="E300" i="99"/>
  <c r="A302" i="99"/>
  <c r="D301" i="99"/>
  <c r="F301" i="99" s="1"/>
  <c r="G301" i="99" s="1"/>
  <c r="B347" i="99"/>
  <c r="D4186" i="132" l="1"/>
  <c r="G4187" i="132"/>
  <c r="C4241" i="132"/>
  <c r="E301" i="99"/>
  <c r="D302" i="99"/>
  <c r="F302" i="99" s="1"/>
  <c r="G302" i="99" s="1"/>
  <c r="A303" i="99"/>
  <c r="B348" i="99"/>
  <c r="D4185" i="132" l="1"/>
  <c r="G4186" i="132"/>
  <c r="C4242" i="132"/>
  <c r="E302" i="99"/>
  <c r="A304" i="99"/>
  <c r="D303" i="99"/>
  <c r="F303" i="99" s="1"/>
  <c r="G303" i="99" s="1"/>
  <c r="B349" i="99"/>
  <c r="D4184" i="132" l="1"/>
  <c r="G4185" i="132"/>
  <c r="C4243" i="132"/>
  <c r="E303" i="99"/>
  <c r="D304" i="99"/>
  <c r="F304" i="99" s="1"/>
  <c r="G304" i="99" s="1"/>
  <c r="A305" i="99"/>
  <c r="B350" i="99"/>
  <c r="D4183" i="132" l="1"/>
  <c r="G4184" i="132"/>
  <c r="C4244" i="132"/>
  <c r="E304" i="99"/>
  <c r="A306" i="99"/>
  <c r="D305" i="99"/>
  <c r="F305" i="99" s="1"/>
  <c r="G305" i="99" s="1"/>
  <c r="B351" i="99"/>
  <c r="D4182" i="132" l="1"/>
  <c r="G4183" i="132"/>
  <c r="C4245" i="132"/>
  <c r="E305" i="99"/>
  <c r="D306" i="99"/>
  <c r="F306" i="99" s="1"/>
  <c r="G306" i="99" s="1"/>
  <c r="A307" i="99"/>
  <c r="B352" i="99"/>
  <c r="D4181" i="132" l="1"/>
  <c r="G4182" i="132"/>
  <c r="C4246" i="132"/>
  <c r="E306" i="99"/>
  <c r="A308" i="99"/>
  <c r="D307" i="99"/>
  <c r="F307" i="99" s="1"/>
  <c r="G307" i="99" s="1"/>
  <c r="B353" i="99"/>
  <c r="D4180" i="132" l="1"/>
  <c r="G4181" i="132"/>
  <c r="C4247" i="132"/>
  <c r="E307" i="99"/>
  <c r="A309" i="99"/>
  <c r="D308" i="99"/>
  <c r="F308" i="99" s="1"/>
  <c r="G308" i="99" s="1"/>
  <c r="B354" i="99"/>
  <c r="D4179" i="132" l="1"/>
  <c r="G4180" i="132"/>
  <c r="C4248" i="132"/>
  <c r="E308" i="99"/>
  <c r="D309" i="99"/>
  <c r="F309" i="99" s="1"/>
  <c r="G309" i="99" s="1"/>
  <c r="A310" i="99"/>
  <c r="B355" i="99"/>
  <c r="D4178" i="132" l="1"/>
  <c r="G4179" i="132"/>
  <c r="C4249" i="132"/>
  <c r="E309" i="99"/>
  <c r="A311" i="99"/>
  <c r="D310" i="99"/>
  <c r="F310" i="99" s="1"/>
  <c r="G310" i="99" s="1"/>
  <c r="B356" i="99"/>
  <c r="D4177" i="132" l="1"/>
  <c r="G4178" i="132"/>
  <c r="C4250" i="132"/>
  <c r="E310" i="99"/>
  <c r="A312" i="99"/>
  <c r="D311" i="99"/>
  <c r="F311" i="99" s="1"/>
  <c r="G311" i="99" s="1"/>
  <c r="B357" i="99"/>
  <c r="D4176" i="132" l="1"/>
  <c r="G4177" i="132"/>
  <c r="C4251" i="132"/>
  <c r="E311" i="99"/>
  <c r="D312" i="99"/>
  <c r="F312" i="99" s="1"/>
  <c r="G312" i="99" s="1"/>
  <c r="A313" i="99"/>
  <c r="B358" i="99"/>
  <c r="D4175" i="132" l="1"/>
  <c r="G4176" i="132"/>
  <c r="C4252" i="132"/>
  <c r="E312" i="99"/>
  <c r="A314" i="99"/>
  <c r="D313" i="99"/>
  <c r="F313" i="99" s="1"/>
  <c r="G313" i="99" s="1"/>
  <c r="B359" i="99"/>
  <c r="D4174" i="132" l="1"/>
  <c r="G4175" i="132"/>
  <c r="C4253" i="132"/>
  <c r="E313" i="99"/>
  <c r="D314" i="99"/>
  <c r="F314" i="99" s="1"/>
  <c r="G314" i="99" s="1"/>
  <c r="A315" i="99"/>
  <c r="B360" i="99"/>
  <c r="D4173" i="132" l="1"/>
  <c r="G4174" i="132"/>
  <c r="C4254" i="132"/>
  <c r="E314" i="99"/>
  <c r="D315" i="99"/>
  <c r="F315" i="99" s="1"/>
  <c r="G315" i="99" s="1"/>
  <c r="A316" i="99"/>
  <c r="B361" i="99"/>
  <c r="D4172" i="132" l="1"/>
  <c r="G4173" i="132"/>
  <c r="C4255" i="132"/>
  <c r="E315" i="99"/>
  <c r="D316" i="99"/>
  <c r="F316" i="99" s="1"/>
  <c r="G316" i="99" s="1"/>
  <c r="A317" i="99"/>
  <c r="B362" i="99"/>
  <c r="D4171" i="132" l="1"/>
  <c r="G4172" i="132"/>
  <c r="C4256" i="132"/>
  <c r="E316" i="99"/>
  <c r="D317" i="99"/>
  <c r="F317" i="99" s="1"/>
  <c r="G317" i="99" s="1"/>
  <c r="A318" i="99"/>
  <c r="B363" i="99"/>
  <c r="D4170" i="132" l="1"/>
  <c r="G4171" i="132"/>
  <c r="C4257" i="132"/>
  <c r="E317" i="99"/>
  <c r="A319" i="99"/>
  <c r="D318" i="99"/>
  <c r="F318" i="99" s="1"/>
  <c r="G318" i="99" s="1"/>
  <c r="B364" i="99"/>
  <c r="D4169" i="132" l="1"/>
  <c r="G4170" i="132"/>
  <c r="C4258" i="132"/>
  <c r="E318" i="99"/>
  <c r="D319" i="99"/>
  <c r="F319" i="99" s="1"/>
  <c r="G319" i="99" s="1"/>
  <c r="A320" i="99"/>
  <c r="B365" i="99"/>
  <c r="D4168" i="132" l="1"/>
  <c r="G4169" i="132"/>
  <c r="C4259" i="132"/>
  <c r="E319" i="99"/>
  <c r="D320" i="99"/>
  <c r="F320" i="99" s="1"/>
  <c r="G320" i="99" s="1"/>
  <c r="A321" i="99"/>
  <c r="B366" i="99"/>
  <c r="D4167" i="132" l="1"/>
  <c r="G4168" i="132"/>
  <c r="C4260" i="132"/>
  <c r="E320" i="99"/>
  <c r="D321" i="99"/>
  <c r="F321" i="99" s="1"/>
  <c r="G321" i="99" s="1"/>
  <c r="A322" i="99"/>
  <c r="B367" i="99"/>
  <c r="D4166" i="132" l="1"/>
  <c r="G4167" i="132"/>
  <c r="C4261" i="132"/>
  <c r="E321" i="99"/>
  <c r="D322" i="99"/>
  <c r="F322" i="99" s="1"/>
  <c r="G322" i="99" s="1"/>
  <c r="A323" i="99"/>
  <c r="B368" i="99"/>
  <c r="D4165" i="132" l="1"/>
  <c r="G4166" i="132"/>
  <c r="C4262" i="132"/>
  <c r="E322" i="99"/>
  <c r="D323" i="99"/>
  <c r="F323" i="99" s="1"/>
  <c r="G323" i="99" s="1"/>
  <c r="A324" i="99"/>
  <c r="B369" i="99"/>
  <c r="D4164" i="132" l="1"/>
  <c r="G4165" i="132"/>
  <c r="C4263" i="132"/>
  <c r="E323" i="99"/>
  <c r="D324" i="99"/>
  <c r="F324" i="99" s="1"/>
  <c r="G324" i="99" s="1"/>
  <c r="A325" i="99"/>
  <c r="B370" i="99"/>
  <c r="D4163" i="132" l="1"/>
  <c r="G4164" i="132"/>
  <c r="C4264" i="132"/>
  <c r="E324" i="99"/>
  <c r="A326" i="99"/>
  <c r="D325" i="99"/>
  <c r="F325" i="99" s="1"/>
  <c r="G325" i="99" s="1"/>
  <c r="B371" i="99"/>
  <c r="D4162" i="132" l="1"/>
  <c r="G4163" i="132"/>
  <c r="C4265" i="132"/>
  <c r="E325" i="99"/>
  <c r="D326" i="99"/>
  <c r="F326" i="99" s="1"/>
  <c r="G326" i="99" s="1"/>
  <c r="A327" i="99"/>
  <c r="B372" i="99"/>
  <c r="D4161" i="132" l="1"/>
  <c r="G4162" i="132"/>
  <c r="C4266" i="132"/>
  <c r="E326" i="99"/>
  <c r="A328" i="99"/>
  <c r="D327" i="99"/>
  <c r="F327" i="99" s="1"/>
  <c r="G327" i="99" s="1"/>
  <c r="B373" i="99"/>
  <c r="D4160" i="132" l="1"/>
  <c r="G4161" i="132"/>
  <c r="C4267" i="132"/>
  <c r="E327" i="99"/>
  <c r="D328" i="99"/>
  <c r="F328" i="99" s="1"/>
  <c r="G328" i="99" s="1"/>
  <c r="A329" i="99"/>
  <c r="B374" i="99"/>
  <c r="D4159" i="132" l="1"/>
  <c r="G4160" i="132"/>
  <c r="C4268" i="132"/>
  <c r="E328" i="99"/>
  <c r="A330" i="99"/>
  <c r="D329" i="99"/>
  <c r="F329" i="99" s="1"/>
  <c r="G329" i="99" s="1"/>
  <c r="B375" i="99"/>
  <c r="D4158" i="132" l="1"/>
  <c r="G4159" i="132"/>
  <c r="C4269" i="132"/>
  <c r="E329" i="99"/>
  <c r="D330" i="99"/>
  <c r="F330" i="99" s="1"/>
  <c r="G330" i="99" s="1"/>
  <c r="A331" i="99"/>
  <c r="B376" i="99"/>
  <c r="D4157" i="132" l="1"/>
  <c r="G4158" i="132"/>
  <c r="C4270" i="132"/>
  <c r="E330" i="99"/>
  <c r="D331" i="99"/>
  <c r="F331" i="99" s="1"/>
  <c r="G331" i="99" s="1"/>
  <c r="A332" i="99"/>
  <c r="B377" i="99"/>
  <c r="D4156" i="132" l="1"/>
  <c r="G4157" i="132"/>
  <c r="C4271" i="132"/>
  <c r="E331" i="99"/>
  <c r="A333" i="99"/>
  <c r="D332" i="99"/>
  <c r="F332" i="99" s="1"/>
  <c r="G332" i="99" s="1"/>
  <c r="B378" i="99"/>
  <c r="D4155" i="132" l="1"/>
  <c r="G4156" i="132"/>
  <c r="C4272" i="132"/>
  <c r="E332" i="99"/>
  <c r="D333" i="99"/>
  <c r="F333" i="99" s="1"/>
  <c r="G333" i="99" s="1"/>
  <c r="A334" i="99"/>
  <c r="B379" i="99"/>
  <c r="D4154" i="132" l="1"/>
  <c r="G4155" i="132"/>
  <c r="C4273" i="132"/>
  <c r="E333" i="99"/>
  <c r="D334" i="99"/>
  <c r="F334" i="99" s="1"/>
  <c r="G334" i="99" s="1"/>
  <c r="A335" i="99"/>
  <c r="B380" i="99"/>
  <c r="D4153" i="132" l="1"/>
  <c r="G4154" i="132"/>
  <c r="C4274" i="132"/>
  <c r="E334" i="99"/>
  <c r="D335" i="99"/>
  <c r="F335" i="99" s="1"/>
  <c r="G335" i="99" s="1"/>
  <c r="A336" i="99"/>
  <c r="B381" i="99"/>
  <c r="D4152" i="132" l="1"/>
  <c r="G4153" i="132"/>
  <c r="C4275" i="132"/>
  <c r="E335" i="99"/>
  <c r="D336" i="99"/>
  <c r="F336" i="99" s="1"/>
  <c r="G336" i="99" s="1"/>
  <c r="A337" i="99"/>
  <c r="B382" i="99"/>
  <c r="D4151" i="132" l="1"/>
  <c r="G4152" i="132"/>
  <c r="C4276" i="132"/>
  <c r="E336" i="99"/>
  <c r="D337" i="99"/>
  <c r="F337" i="99" s="1"/>
  <c r="G337" i="99" s="1"/>
  <c r="A338" i="99"/>
  <c r="B383" i="99"/>
  <c r="D4150" i="132" l="1"/>
  <c r="G4151" i="132"/>
  <c r="C4277" i="132"/>
  <c r="E337" i="99"/>
  <c r="A339" i="99"/>
  <c r="D338" i="99"/>
  <c r="F338" i="99" s="1"/>
  <c r="G338" i="99" s="1"/>
  <c r="B384" i="99"/>
  <c r="D4149" i="132" l="1"/>
  <c r="G4150" i="132"/>
  <c r="C4278" i="132"/>
  <c r="E338" i="99"/>
  <c r="D339" i="99"/>
  <c r="F339" i="99" s="1"/>
  <c r="G339" i="99" s="1"/>
  <c r="A340" i="99"/>
  <c r="B385" i="99"/>
  <c r="D4148" i="132" l="1"/>
  <c r="G4149" i="132"/>
  <c r="C4279" i="132"/>
  <c r="E339" i="99"/>
  <c r="D340" i="99"/>
  <c r="F340" i="99" s="1"/>
  <c r="G340" i="99" s="1"/>
  <c r="A341" i="99"/>
  <c r="B386" i="99"/>
  <c r="D4147" i="132" l="1"/>
  <c r="G4148" i="132"/>
  <c r="C4280" i="132"/>
  <c r="E340" i="99"/>
  <c r="D341" i="99"/>
  <c r="F341" i="99" s="1"/>
  <c r="G341" i="99" s="1"/>
  <c r="A342" i="99"/>
  <c r="B387" i="99"/>
  <c r="D4146" i="132" l="1"/>
  <c r="G4147" i="132"/>
  <c r="C4281" i="132"/>
  <c r="E341" i="99"/>
  <c r="D342" i="99"/>
  <c r="F342" i="99" s="1"/>
  <c r="G342" i="99" s="1"/>
  <c r="A343" i="99"/>
  <c r="B388" i="99"/>
  <c r="D4145" i="132" l="1"/>
  <c r="G4146" i="132"/>
  <c r="C4282" i="132"/>
  <c r="E342" i="99"/>
  <c r="D343" i="99"/>
  <c r="F343" i="99" s="1"/>
  <c r="G343" i="99" s="1"/>
  <c r="A344" i="99"/>
  <c r="B389" i="99"/>
  <c r="D4144" i="132" l="1"/>
  <c r="G4145" i="132"/>
  <c r="C4283" i="132"/>
  <c r="E343" i="99"/>
  <c r="D344" i="99"/>
  <c r="F344" i="99" s="1"/>
  <c r="G344" i="99" s="1"/>
  <c r="A345" i="99"/>
  <c r="B390" i="99"/>
  <c r="D4143" i="132" l="1"/>
  <c r="G4144" i="132"/>
  <c r="C4284" i="132"/>
  <c r="E344" i="99"/>
  <c r="A346" i="99"/>
  <c r="D345" i="99"/>
  <c r="F345" i="99" s="1"/>
  <c r="G345" i="99" s="1"/>
  <c r="B391" i="99"/>
  <c r="D4142" i="132" l="1"/>
  <c r="G4143" i="132"/>
  <c r="C4285" i="132"/>
  <c r="E345" i="99"/>
  <c r="D346" i="99"/>
  <c r="F346" i="99" s="1"/>
  <c r="G346" i="99" s="1"/>
  <c r="A347" i="99"/>
  <c r="B392" i="99"/>
  <c r="D4141" i="132" l="1"/>
  <c r="G4142" i="132"/>
  <c r="C4286" i="132"/>
  <c r="E346" i="99"/>
  <c r="D347" i="99"/>
  <c r="F347" i="99" s="1"/>
  <c r="G347" i="99" s="1"/>
  <c r="A348" i="99"/>
  <c r="B393" i="99"/>
  <c r="D4140" i="132" l="1"/>
  <c r="G4141" i="132"/>
  <c r="C4287" i="132"/>
  <c r="E347" i="99"/>
  <c r="D348" i="99"/>
  <c r="F348" i="99" s="1"/>
  <c r="G348" i="99" s="1"/>
  <c r="A349" i="99"/>
  <c r="B394" i="99"/>
  <c r="D4139" i="132" l="1"/>
  <c r="G4140" i="132"/>
  <c r="C4288" i="132"/>
  <c r="E348" i="99"/>
  <c r="D349" i="99"/>
  <c r="F349" i="99" s="1"/>
  <c r="G349" i="99" s="1"/>
  <c r="A350" i="99"/>
  <c r="B395" i="99"/>
  <c r="D4138" i="132" l="1"/>
  <c r="G4139" i="132"/>
  <c r="C4289" i="132"/>
  <c r="E349" i="99"/>
  <c r="A351" i="99"/>
  <c r="D350" i="99"/>
  <c r="F350" i="99" s="1"/>
  <c r="G350" i="99" s="1"/>
  <c r="B396" i="99"/>
  <c r="D4137" i="132" l="1"/>
  <c r="G4138" i="132"/>
  <c r="C4290" i="132"/>
  <c r="E350" i="99"/>
  <c r="A352" i="99"/>
  <c r="D351" i="99"/>
  <c r="F351" i="99" s="1"/>
  <c r="G351" i="99" s="1"/>
  <c r="B397" i="99"/>
  <c r="D4136" i="132" l="1"/>
  <c r="G4137" i="132"/>
  <c r="C4291" i="132"/>
  <c r="E351" i="99"/>
  <c r="A353" i="99"/>
  <c r="D352" i="99"/>
  <c r="F352" i="99" s="1"/>
  <c r="G352" i="99" s="1"/>
  <c r="B398" i="99"/>
  <c r="D4135" i="132" l="1"/>
  <c r="G4136" i="132"/>
  <c r="C4292" i="132"/>
  <c r="E352" i="99"/>
  <c r="D353" i="99"/>
  <c r="F353" i="99" s="1"/>
  <c r="G353" i="99" s="1"/>
  <c r="A354" i="99"/>
  <c r="B399" i="99"/>
  <c r="D4134" i="132" l="1"/>
  <c r="G4135" i="132"/>
  <c r="C4293" i="132"/>
  <c r="E353" i="99"/>
  <c r="D354" i="99"/>
  <c r="F354" i="99" s="1"/>
  <c r="G354" i="99" s="1"/>
  <c r="A355" i="99"/>
  <c r="B400" i="99"/>
  <c r="D4133" i="132" l="1"/>
  <c r="G4134" i="132"/>
  <c r="C4294" i="132"/>
  <c r="E354" i="99"/>
  <c r="D355" i="99"/>
  <c r="F355" i="99" s="1"/>
  <c r="G355" i="99" s="1"/>
  <c r="A356" i="99"/>
  <c r="B401" i="99"/>
  <c r="D4132" i="132" l="1"/>
  <c r="G4133" i="132"/>
  <c r="C4295" i="132"/>
  <c r="E355" i="99"/>
  <c r="A357" i="99"/>
  <c r="D356" i="99"/>
  <c r="F356" i="99" s="1"/>
  <c r="G356" i="99" s="1"/>
  <c r="B402" i="99"/>
  <c r="D4131" i="132" l="1"/>
  <c r="G4132" i="132"/>
  <c r="C4296" i="132"/>
  <c r="E356" i="99"/>
  <c r="A358" i="99"/>
  <c r="D357" i="99"/>
  <c r="F357" i="99" s="1"/>
  <c r="G357" i="99" s="1"/>
  <c r="B403" i="99"/>
  <c r="D4130" i="132" l="1"/>
  <c r="G4131" i="132"/>
  <c r="C4297" i="132"/>
  <c r="E357" i="99"/>
  <c r="D358" i="99"/>
  <c r="F358" i="99" s="1"/>
  <c r="G358" i="99" s="1"/>
  <c r="A359" i="99"/>
  <c r="B404" i="99"/>
  <c r="D4129" i="132" l="1"/>
  <c r="G4130" i="132"/>
  <c r="C4298" i="132"/>
  <c r="E358" i="99"/>
  <c r="D359" i="99"/>
  <c r="F359" i="99" s="1"/>
  <c r="G359" i="99" s="1"/>
  <c r="A360" i="99"/>
  <c r="B405" i="99"/>
  <c r="D4128" i="132" l="1"/>
  <c r="G4129" i="132"/>
  <c r="C4299" i="132"/>
  <c r="E359" i="99"/>
  <c r="D360" i="99"/>
  <c r="F360" i="99" s="1"/>
  <c r="G360" i="99" s="1"/>
  <c r="A361" i="99"/>
  <c r="B406" i="99"/>
  <c r="D4127" i="132" l="1"/>
  <c r="G4128" i="132"/>
  <c r="C4300" i="132"/>
  <c r="E360" i="99"/>
  <c r="D361" i="99"/>
  <c r="F361" i="99" s="1"/>
  <c r="G361" i="99" s="1"/>
  <c r="A362" i="99"/>
  <c r="B407" i="99"/>
  <c r="D4126" i="132" l="1"/>
  <c r="G4127" i="132"/>
  <c r="C4301" i="132"/>
  <c r="E361" i="99"/>
  <c r="D362" i="99"/>
  <c r="F362" i="99" s="1"/>
  <c r="G362" i="99" s="1"/>
  <c r="A363" i="99"/>
  <c r="B408" i="99"/>
  <c r="D4125" i="132" l="1"/>
  <c r="G4126" i="132"/>
  <c r="C4302" i="132"/>
  <c r="E362" i="99"/>
  <c r="A364" i="99"/>
  <c r="D363" i="99"/>
  <c r="F363" i="99" s="1"/>
  <c r="G363" i="99" s="1"/>
  <c r="B409" i="99"/>
  <c r="D4124" i="132" l="1"/>
  <c r="G4125" i="132"/>
  <c r="F4125" i="132"/>
  <c r="H4125" i="132" s="1"/>
  <c r="C4303" i="132"/>
  <c r="E363" i="99"/>
  <c r="A365" i="99"/>
  <c r="D364" i="99"/>
  <c r="F364" i="99" s="1"/>
  <c r="G364" i="99" s="1"/>
  <c r="B410" i="99"/>
  <c r="I4125" i="132" l="1"/>
  <c r="G4124" i="132"/>
  <c r="F4124" i="132"/>
  <c r="H4124" i="132" s="1"/>
  <c r="F4214" i="132"/>
  <c r="H4214" i="132" s="1"/>
  <c r="I4214" i="132" s="1"/>
  <c r="F4213" i="132"/>
  <c r="H4213" i="132" s="1"/>
  <c r="I4213" i="132" s="1"/>
  <c r="F4212" i="132"/>
  <c r="H4212" i="132" s="1"/>
  <c r="I4212" i="132" s="1"/>
  <c r="F4211" i="132"/>
  <c r="H4211" i="132" s="1"/>
  <c r="I4211" i="132" s="1"/>
  <c r="F4210" i="132"/>
  <c r="H4210" i="132" s="1"/>
  <c r="I4210" i="132" s="1"/>
  <c r="F4209" i="132"/>
  <c r="H4209" i="132" s="1"/>
  <c r="I4209" i="132" s="1"/>
  <c r="F4208" i="132"/>
  <c r="H4208" i="132" s="1"/>
  <c r="I4208" i="132" s="1"/>
  <c r="F4207" i="132"/>
  <c r="H4207" i="132" s="1"/>
  <c r="I4207" i="132" s="1"/>
  <c r="F4206" i="132"/>
  <c r="H4206" i="132" s="1"/>
  <c r="I4206" i="132" s="1"/>
  <c r="F4205" i="132"/>
  <c r="H4205" i="132" s="1"/>
  <c r="I4205" i="132" s="1"/>
  <c r="F4204" i="132"/>
  <c r="H4204" i="132" s="1"/>
  <c r="I4204" i="132" s="1"/>
  <c r="F4203" i="132"/>
  <c r="H4203" i="132" s="1"/>
  <c r="I4203" i="132" s="1"/>
  <c r="F4202" i="132"/>
  <c r="H4202" i="132" s="1"/>
  <c r="I4202" i="132" s="1"/>
  <c r="F4201" i="132"/>
  <c r="H4201" i="132" s="1"/>
  <c r="I4201" i="132" s="1"/>
  <c r="F4200" i="132"/>
  <c r="H4200" i="132" s="1"/>
  <c r="I4200" i="132" s="1"/>
  <c r="F4199" i="132"/>
  <c r="H4199" i="132" s="1"/>
  <c r="I4199" i="132" s="1"/>
  <c r="F4198" i="132"/>
  <c r="H4198" i="132" s="1"/>
  <c r="I4198" i="132" s="1"/>
  <c r="F4197" i="132"/>
  <c r="H4197" i="132" s="1"/>
  <c r="I4197" i="132" s="1"/>
  <c r="F4196" i="132"/>
  <c r="H4196" i="132" s="1"/>
  <c r="I4196" i="132" s="1"/>
  <c r="F4195" i="132"/>
  <c r="H4195" i="132" s="1"/>
  <c r="I4195" i="132" s="1"/>
  <c r="F4194" i="132"/>
  <c r="H4194" i="132" s="1"/>
  <c r="I4194" i="132" s="1"/>
  <c r="F4193" i="132"/>
  <c r="H4193" i="132" s="1"/>
  <c r="I4193" i="132" s="1"/>
  <c r="F4192" i="132"/>
  <c r="H4192" i="132" s="1"/>
  <c r="I4192" i="132" s="1"/>
  <c r="F4191" i="132"/>
  <c r="H4191" i="132" s="1"/>
  <c r="I4191" i="132" s="1"/>
  <c r="F4190" i="132"/>
  <c r="H4190" i="132" s="1"/>
  <c r="I4190" i="132" s="1"/>
  <c r="F4189" i="132"/>
  <c r="H4189" i="132" s="1"/>
  <c r="I4189" i="132" s="1"/>
  <c r="F4188" i="132"/>
  <c r="H4188" i="132" s="1"/>
  <c r="I4188" i="132" s="1"/>
  <c r="F4187" i="132"/>
  <c r="H4187" i="132" s="1"/>
  <c r="I4187" i="132" s="1"/>
  <c r="F4186" i="132"/>
  <c r="H4186" i="132" s="1"/>
  <c r="I4186" i="132" s="1"/>
  <c r="F4185" i="132"/>
  <c r="H4185" i="132" s="1"/>
  <c r="I4185" i="132" s="1"/>
  <c r="F4184" i="132"/>
  <c r="H4184" i="132" s="1"/>
  <c r="I4184" i="132" s="1"/>
  <c r="F4183" i="132"/>
  <c r="H4183" i="132" s="1"/>
  <c r="I4183" i="132" s="1"/>
  <c r="F4182" i="132"/>
  <c r="H4182" i="132" s="1"/>
  <c r="I4182" i="132" s="1"/>
  <c r="F4181" i="132"/>
  <c r="H4181" i="132" s="1"/>
  <c r="I4181" i="132" s="1"/>
  <c r="F4180" i="132"/>
  <c r="H4180" i="132" s="1"/>
  <c r="I4180" i="132" s="1"/>
  <c r="F4179" i="132"/>
  <c r="H4179" i="132" s="1"/>
  <c r="I4179" i="132" s="1"/>
  <c r="F4178" i="132"/>
  <c r="H4178" i="132" s="1"/>
  <c r="I4178" i="132" s="1"/>
  <c r="F4177" i="132"/>
  <c r="H4177" i="132" s="1"/>
  <c r="I4177" i="132" s="1"/>
  <c r="F4176" i="132"/>
  <c r="H4176" i="132" s="1"/>
  <c r="I4176" i="132" s="1"/>
  <c r="F4175" i="132"/>
  <c r="H4175" i="132" s="1"/>
  <c r="I4175" i="132" s="1"/>
  <c r="F4174" i="132"/>
  <c r="H4174" i="132" s="1"/>
  <c r="I4174" i="132" s="1"/>
  <c r="F4173" i="132"/>
  <c r="H4173" i="132" s="1"/>
  <c r="I4173" i="132" s="1"/>
  <c r="F4172" i="132"/>
  <c r="H4172" i="132" s="1"/>
  <c r="I4172" i="132" s="1"/>
  <c r="F4171" i="132"/>
  <c r="H4171" i="132" s="1"/>
  <c r="I4171" i="132" s="1"/>
  <c r="F4170" i="132"/>
  <c r="H4170" i="132" s="1"/>
  <c r="I4170" i="132" s="1"/>
  <c r="F4169" i="132"/>
  <c r="H4169" i="132" s="1"/>
  <c r="I4169" i="132" s="1"/>
  <c r="F4168" i="132"/>
  <c r="H4168" i="132" s="1"/>
  <c r="I4168" i="132" s="1"/>
  <c r="F4167" i="132"/>
  <c r="H4167" i="132" s="1"/>
  <c r="I4167" i="132" s="1"/>
  <c r="F4166" i="132"/>
  <c r="H4166" i="132" s="1"/>
  <c r="I4166" i="132" s="1"/>
  <c r="F4165" i="132"/>
  <c r="H4165" i="132" s="1"/>
  <c r="I4165" i="132" s="1"/>
  <c r="F4164" i="132"/>
  <c r="H4164" i="132" s="1"/>
  <c r="I4164" i="132" s="1"/>
  <c r="F4163" i="132"/>
  <c r="H4163" i="132" s="1"/>
  <c r="I4163" i="132" s="1"/>
  <c r="F4162" i="132"/>
  <c r="H4162" i="132" s="1"/>
  <c r="I4162" i="132" s="1"/>
  <c r="F4161" i="132"/>
  <c r="H4161" i="132" s="1"/>
  <c r="I4161" i="132" s="1"/>
  <c r="F4160" i="132"/>
  <c r="H4160" i="132" s="1"/>
  <c r="I4160" i="132" s="1"/>
  <c r="F4159" i="132"/>
  <c r="H4159" i="132" s="1"/>
  <c r="I4159" i="132" s="1"/>
  <c r="F4158" i="132"/>
  <c r="H4158" i="132" s="1"/>
  <c r="I4158" i="132" s="1"/>
  <c r="F4157" i="132"/>
  <c r="H4157" i="132" s="1"/>
  <c r="I4157" i="132" s="1"/>
  <c r="F4156" i="132"/>
  <c r="H4156" i="132" s="1"/>
  <c r="I4156" i="132" s="1"/>
  <c r="F4155" i="132"/>
  <c r="H4155" i="132" s="1"/>
  <c r="I4155" i="132" s="1"/>
  <c r="F4154" i="132"/>
  <c r="H4154" i="132" s="1"/>
  <c r="I4154" i="132" s="1"/>
  <c r="F4153" i="132"/>
  <c r="H4153" i="132" s="1"/>
  <c r="I4153" i="132" s="1"/>
  <c r="F4152" i="132"/>
  <c r="H4152" i="132" s="1"/>
  <c r="I4152" i="132" s="1"/>
  <c r="F4151" i="132"/>
  <c r="H4151" i="132" s="1"/>
  <c r="I4151" i="132" s="1"/>
  <c r="F4150" i="132"/>
  <c r="H4150" i="132" s="1"/>
  <c r="I4150" i="132" s="1"/>
  <c r="F4149" i="132"/>
  <c r="H4149" i="132" s="1"/>
  <c r="I4149" i="132" s="1"/>
  <c r="F4148" i="132"/>
  <c r="H4148" i="132" s="1"/>
  <c r="I4148" i="132" s="1"/>
  <c r="F4147" i="132"/>
  <c r="H4147" i="132" s="1"/>
  <c r="I4147" i="132" s="1"/>
  <c r="F4146" i="132"/>
  <c r="H4146" i="132" s="1"/>
  <c r="I4146" i="132" s="1"/>
  <c r="F4145" i="132"/>
  <c r="H4145" i="132" s="1"/>
  <c r="I4145" i="132" s="1"/>
  <c r="F4144" i="132"/>
  <c r="H4144" i="132" s="1"/>
  <c r="I4144" i="132" s="1"/>
  <c r="F4143" i="132"/>
  <c r="H4143" i="132" s="1"/>
  <c r="I4143" i="132" s="1"/>
  <c r="F4142" i="132"/>
  <c r="H4142" i="132" s="1"/>
  <c r="I4142" i="132" s="1"/>
  <c r="F4141" i="132"/>
  <c r="H4141" i="132" s="1"/>
  <c r="I4141" i="132" s="1"/>
  <c r="F4140" i="132"/>
  <c r="H4140" i="132" s="1"/>
  <c r="I4140" i="132" s="1"/>
  <c r="F4139" i="132"/>
  <c r="H4139" i="132" s="1"/>
  <c r="I4139" i="132" s="1"/>
  <c r="F4138" i="132"/>
  <c r="H4138" i="132" s="1"/>
  <c r="I4138" i="132" s="1"/>
  <c r="F4137" i="132"/>
  <c r="H4137" i="132" s="1"/>
  <c r="I4137" i="132" s="1"/>
  <c r="F4136" i="132"/>
  <c r="H4136" i="132" s="1"/>
  <c r="I4136" i="132" s="1"/>
  <c r="F4135" i="132"/>
  <c r="H4135" i="132" s="1"/>
  <c r="I4135" i="132" s="1"/>
  <c r="F4134" i="132"/>
  <c r="H4134" i="132" s="1"/>
  <c r="I4134" i="132" s="1"/>
  <c r="F4133" i="132"/>
  <c r="H4133" i="132" s="1"/>
  <c r="I4133" i="132" s="1"/>
  <c r="F4132" i="132"/>
  <c r="H4132" i="132" s="1"/>
  <c r="I4132" i="132" s="1"/>
  <c r="F4131" i="132"/>
  <c r="H4131" i="132" s="1"/>
  <c r="I4131" i="132" s="1"/>
  <c r="F4130" i="132"/>
  <c r="H4130" i="132" s="1"/>
  <c r="I4130" i="132" s="1"/>
  <c r="F4129" i="132"/>
  <c r="H4129" i="132" s="1"/>
  <c r="I4129" i="132" s="1"/>
  <c r="F4128" i="132"/>
  <c r="H4128" i="132" s="1"/>
  <c r="I4128" i="132" s="1"/>
  <c r="F4127" i="132"/>
  <c r="H4127" i="132" s="1"/>
  <c r="I4127" i="132" s="1"/>
  <c r="F4126" i="132"/>
  <c r="H4126" i="132" s="1"/>
  <c r="I4126" i="132" s="1"/>
  <c r="C4304" i="132"/>
  <c r="E364" i="99"/>
  <c r="A366" i="99"/>
  <c r="D365" i="99"/>
  <c r="F365" i="99" s="1"/>
  <c r="G365" i="99" s="1"/>
  <c r="B411" i="99"/>
  <c r="I4124" i="132" l="1"/>
  <c r="C4305" i="132"/>
  <c r="E365" i="99"/>
  <c r="D366" i="99"/>
  <c r="F366" i="99" s="1"/>
  <c r="G366" i="99" s="1"/>
  <c r="A367" i="99"/>
  <c r="B412" i="99"/>
  <c r="C4306" i="132" l="1"/>
  <c r="E366" i="99"/>
  <c r="A368" i="99"/>
  <c r="D367" i="99"/>
  <c r="F367" i="99" s="1"/>
  <c r="G367" i="99" s="1"/>
  <c r="B413" i="99"/>
  <c r="C4307" i="132" l="1"/>
  <c r="D4306" i="132"/>
  <c r="D4305" i="132" s="1"/>
  <c r="D4304" i="132" s="1"/>
  <c r="E367" i="99"/>
  <c r="A369" i="99"/>
  <c r="D368" i="99"/>
  <c r="F368" i="99" s="1"/>
  <c r="G368" i="99" s="1"/>
  <c r="B414" i="99"/>
  <c r="D4303" i="132" l="1"/>
  <c r="G4304" i="132"/>
  <c r="G4305" i="132"/>
  <c r="G4306" i="132"/>
  <c r="C4308" i="132"/>
  <c r="E368" i="99"/>
  <c r="A370" i="99"/>
  <c r="D369" i="99"/>
  <c r="F369" i="99" s="1"/>
  <c r="G369" i="99" s="1"/>
  <c r="B415" i="99"/>
  <c r="D4302" i="132" l="1"/>
  <c r="G4303" i="132"/>
  <c r="C4309" i="132"/>
  <c r="E369" i="99"/>
  <c r="D370" i="99"/>
  <c r="F370" i="99" s="1"/>
  <c r="G370" i="99" s="1"/>
  <c r="A371" i="99"/>
  <c r="B416" i="99"/>
  <c r="D4301" i="132" l="1"/>
  <c r="G4302" i="132"/>
  <c r="C4310" i="132"/>
  <c r="E370" i="99"/>
  <c r="D371" i="99"/>
  <c r="F371" i="99" s="1"/>
  <c r="G371" i="99" s="1"/>
  <c r="A372" i="99"/>
  <c r="B417" i="99"/>
  <c r="D4300" i="132" l="1"/>
  <c r="G4301" i="132"/>
  <c r="C4311" i="132"/>
  <c r="E371" i="99"/>
  <c r="A373" i="99"/>
  <c r="D372" i="99"/>
  <c r="F372" i="99" s="1"/>
  <c r="G372" i="99" s="1"/>
  <c r="B418" i="99"/>
  <c r="D4299" i="132" l="1"/>
  <c r="G4300" i="132"/>
  <c r="C4312" i="132"/>
  <c r="E372" i="99"/>
  <c r="A374" i="99"/>
  <c r="D373" i="99"/>
  <c r="F373" i="99" s="1"/>
  <c r="G373" i="99" s="1"/>
  <c r="B419" i="99"/>
  <c r="D4298" i="132" l="1"/>
  <c r="G4299" i="132"/>
  <c r="C4313" i="132"/>
  <c r="E373" i="99"/>
  <c r="A375" i="99"/>
  <c r="D374" i="99"/>
  <c r="F374" i="99" s="1"/>
  <c r="G374" i="99" s="1"/>
  <c r="B420" i="99"/>
  <c r="D4297" i="132" l="1"/>
  <c r="G4298" i="132"/>
  <c r="C4314" i="132"/>
  <c r="E374" i="99"/>
  <c r="A376" i="99"/>
  <c r="D375" i="99"/>
  <c r="F375" i="99" s="1"/>
  <c r="G375" i="99" s="1"/>
  <c r="B421" i="99"/>
  <c r="D4296" i="132" l="1"/>
  <c r="G4297" i="132"/>
  <c r="C4315" i="132"/>
  <c r="E375" i="99"/>
  <c r="A377" i="99"/>
  <c r="D376" i="99"/>
  <c r="F376" i="99" s="1"/>
  <c r="G376" i="99" s="1"/>
  <c r="B422" i="99"/>
  <c r="D4295" i="132" l="1"/>
  <c r="G4296" i="132"/>
  <c r="C4316" i="132"/>
  <c r="E376" i="99"/>
  <c r="D377" i="99"/>
  <c r="F377" i="99" s="1"/>
  <c r="G377" i="99" s="1"/>
  <c r="A378" i="99"/>
  <c r="B423" i="99"/>
  <c r="D4294" i="132" l="1"/>
  <c r="G4295" i="132"/>
  <c r="C4317" i="132"/>
  <c r="E377" i="99"/>
  <c r="D378" i="99"/>
  <c r="F378" i="99" s="1"/>
  <c r="G378" i="99" s="1"/>
  <c r="A379" i="99"/>
  <c r="B424" i="99"/>
  <c r="D4293" i="132" l="1"/>
  <c r="G4294" i="132"/>
  <c r="C4318" i="132"/>
  <c r="E378" i="99"/>
  <c r="F40" i="119" s="1"/>
  <c r="D379" i="99"/>
  <c r="F379" i="99" s="1"/>
  <c r="G379" i="99" s="1"/>
  <c r="A380" i="99"/>
  <c r="B425" i="99"/>
  <c r="D4292" i="132" l="1"/>
  <c r="G4293" i="132"/>
  <c r="C4319" i="132"/>
  <c r="F50" i="119"/>
  <c r="I127" i="119" s="1"/>
  <c r="F65" i="119" s="1"/>
  <c r="F41" i="119"/>
  <c r="F42" i="119" s="1"/>
  <c r="E379" i="99"/>
  <c r="D380" i="99"/>
  <c r="F380" i="99" s="1"/>
  <c r="G380" i="99" s="1"/>
  <c r="A381" i="99"/>
  <c r="B426" i="99"/>
  <c r="D4291" i="132" l="1"/>
  <c r="G4292" i="132"/>
  <c r="C4320" i="132"/>
  <c r="E380" i="99"/>
  <c r="D381" i="99"/>
  <c r="F381" i="99" s="1"/>
  <c r="G381" i="99" s="1"/>
  <c r="A382" i="99"/>
  <c r="B427" i="99"/>
  <c r="D4290" i="132" l="1"/>
  <c r="G4291" i="132"/>
  <c r="C4321" i="132"/>
  <c r="E381" i="99"/>
  <c r="A383" i="99"/>
  <c r="D382" i="99"/>
  <c r="F382" i="99" s="1"/>
  <c r="G382" i="99" s="1"/>
  <c r="B428" i="99"/>
  <c r="D4289" i="132" l="1"/>
  <c r="G4290" i="132"/>
  <c r="C4322" i="132"/>
  <c r="E382" i="99"/>
  <c r="A384" i="99"/>
  <c r="D383" i="99"/>
  <c r="F383" i="99" s="1"/>
  <c r="G383" i="99" s="1"/>
  <c r="B429" i="99"/>
  <c r="D4288" i="132" l="1"/>
  <c r="G4289" i="132"/>
  <c r="C4323" i="132"/>
  <c r="E383" i="99"/>
  <c r="D384" i="99"/>
  <c r="F384" i="99" s="1"/>
  <c r="G384" i="99" s="1"/>
  <c r="A385" i="99"/>
  <c r="B430" i="99"/>
  <c r="D4287" i="132" l="1"/>
  <c r="G4288" i="132"/>
  <c r="C4324" i="132"/>
  <c r="E384" i="99"/>
  <c r="D385" i="99"/>
  <c r="F385" i="99" s="1"/>
  <c r="G385" i="99" s="1"/>
  <c r="A386" i="99"/>
  <c r="B431" i="99"/>
  <c r="D4286" i="132" l="1"/>
  <c r="G4287" i="132"/>
  <c r="C4325" i="132"/>
  <c r="E385" i="99"/>
  <c r="D386" i="99"/>
  <c r="F386" i="99" s="1"/>
  <c r="G386" i="99" s="1"/>
  <c r="A387" i="99"/>
  <c r="B432" i="99"/>
  <c r="D4285" i="132" l="1"/>
  <c r="G4286" i="132"/>
  <c r="C4326" i="132"/>
  <c r="E386" i="99"/>
  <c r="A388" i="99"/>
  <c r="D387" i="99"/>
  <c r="F387" i="99" s="1"/>
  <c r="G387" i="99" s="1"/>
  <c r="B433" i="99"/>
  <c r="D4284" i="132" l="1"/>
  <c r="G4285" i="132"/>
  <c r="C4327" i="132"/>
  <c r="E387" i="99"/>
  <c r="D388" i="99"/>
  <c r="F388" i="99" s="1"/>
  <c r="G388" i="99" s="1"/>
  <c r="A389" i="99"/>
  <c r="B434" i="99"/>
  <c r="D4283" i="132" l="1"/>
  <c r="G4284" i="132"/>
  <c r="C4328" i="132"/>
  <c r="E388" i="99"/>
  <c r="A390" i="99"/>
  <c r="D389" i="99"/>
  <c r="F389" i="99" s="1"/>
  <c r="G389" i="99" s="1"/>
  <c r="B435" i="99"/>
  <c r="D4282" i="132" l="1"/>
  <c r="G4283" i="132"/>
  <c r="C4329" i="132"/>
  <c r="E389" i="99"/>
  <c r="A391" i="99"/>
  <c r="D390" i="99"/>
  <c r="F390" i="99" s="1"/>
  <c r="G390" i="99" s="1"/>
  <c r="B436" i="99"/>
  <c r="D4281" i="132" l="1"/>
  <c r="G4282" i="132"/>
  <c r="C4330" i="132"/>
  <c r="E390" i="99"/>
  <c r="D391" i="99"/>
  <c r="F391" i="99" s="1"/>
  <c r="G391" i="99" s="1"/>
  <c r="A392" i="99"/>
  <c r="B437" i="99"/>
  <c r="D4280" i="132" l="1"/>
  <c r="G4281" i="132"/>
  <c r="C4331" i="132"/>
  <c r="E391" i="99"/>
  <c r="A393" i="99"/>
  <c r="D392" i="99"/>
  <c r="F392" i="99" s="1"/>
  <c r="G392" i="99" s="1"/>
  <c r="B438" i="99"/>
  <c r="D4279" i="132" l="1"/>
  <c r="G4280" i="132"/>
  <c r="C4332" i="132"/>
  <c r="E392" i="99"/>
  <c r="D393" i="99"/>
  <c r="F393" i="99" s="1"/>
  <c r="G393" i="99" s="1"/>
  <c r="A394" i="99"/>
  <c r="B439" i="99"/>
  <c r="D4278" i="132" l="1"/>
  <c r="G4279" i="132"/>
  <c r="C4333" i="132"/>
  <c r="E393" i="99"/>
  <c r="A395" i="99"/>
  <c r="D394" i="99"/>
  <c r="F394" i="99" s="1"/>
  <c r="G394" i="99" s="1"/>
  <c r="B440" i="99"/>
  <c r="D4277" i="132" l="1"/>
  <c r="G4278" i="132"/>
  <c r="C4334" i="132"/>
  <c r="E394" i="99"/>
  <c r="D395" i="99"/>
  <c r="F395" i="99" s="1"/>
  <c r="G395" i="99" s="1"/>
  <c r="A396" i="99"/>
  <c r="B441" i="99"/>
  <c r="D4276" i="132" l="1"/>
  <c r="G4277" i="132"/>
  <c r="C4335" i="132"/>
  <c r="E395" i="99"/>
  <c r="A397" i="99"/>
  <c r="D396" i="99"/>
  <c r="F396" i="99" s="1"/>
  <c r="G396" i="99" s="1"/>
  <c r="B442" i="99"/>
  <c r="D4275" i="132" l="1"/>
  <c r="G4276" i="132"/>
  <c r="C4336" i="132"/>
  <c r="E396" i="99"/>
  <c r="A398" i="99"/>
  <c r="D397" i="99"/>
  <c r="F397" i="99" s="1"/>
  <c r="G397" i="99" s="1"/>
  <c r="B443" i="99"/>
  <c r="D4274" i="132" l="1"/>
  <c r="G4275" i="132"/>
  <c r="C4337" i="132"/>
  <c r="E397" i="99"/>
  <c r="D398" i="99"/>
  <c r="F398" i="99" s="1"/>
  <c r="G398" i="99" s="1"/>
  <c r="A399" i="99"/>
  <c r="B444" i="99"/>
  <c r="D4273" i="132" l="1"/>
  <c r="G4274" i="132"/>
  <c r="C4338" i="132"/>
  <c r="E398" i="99"/>
  <c r="A400" i="99"/>
  <c r="D399" i="99"/>
  <c r="F399" i="99" s="1"/>
  <c r="G399" i="99" s="1"/>
  <c r="B445" i="99"/>
  <c r="D4272" i="132" l="1"/>
  <c r="G4273" i="132"/>
  <c r="C4339" i="132"/>
  <c r="E399" i="99"/>
  <c r="A401" i="99"/>
  <c r="D400" i="99"/>
  <c r="F400" i="99" s="1"/>
  <c r="G400" i="99" s="1"/>
  <c r="B446" i="99"/>
  <c r="D4271" i="132" l="1"/>
  <c r="G4272" i="132"/>
  <c r="C4340" i="132"/>
  <c r="E400" i="99"/>
  <c r="A402" i="99"/>
  <c r="D401" i="99"/>
  <c r="F401" i="99" s="1"/>
  <c r="G401" i="99" s="1"/>
  <c r="B447" i="99"/>
  <c r="D4270" i="132" l="1"/>
  <c r="G4271" i="132"/>
  <c r="C4341" i="132"/>
  <c r="E401" i="99"/>
  <c r="D402" i="99"/>
  <c r="F402" i="99" s="1"/>
  <c r="G402" i="99" s="1"/>
  <c r="A403" i="99"/>
  <c r="B448" i="99"/>
  <c r="D4269" i="132" l="1"/>
  <c r="G4270" i="132"/>
  <c r="C4342" i="132"/>
  <c r="E402" i="99"/>
  <c r="D403" i="99"/>
  <c r="F403" i="99" s="1"/>
  <c r="G403" i="99" s="1"/>
  <c r="A404" i="99"/>
  <c r="B449" i="99"/>
  <c r="D4268" i="132" l="1"/>
  <c r="G4269" i="132"/>
  <c r="C4343" i="132"/>
  <c r="E403" i="99"/>
  <c r="D404" i="99"/>
  <c r="F404" i="99" s="1"/>
  <c r="G404" i="99" s="1"/>
  <c r="A405" i="99"/>
  <c r="B450" i="99"/>
  <c r="D4267" i="132" l="1"/>
  <c r="G4268" i="132"/>
  <c r="C4344" i="132"/>
  <c r="E404" i="99"/>
  <c r="A406" i="99"/>
  <c r="D405" i="99"/>
  <c r="F405" i="99" s="1"/>
  <c r="G405" i="99" s="1"/>
  <c r="B451" i="99"/>
  <c r="D4266" i="132" l="1"/>
  <c r="G4267" i="132"/>
  <c r="C4345" i="132"/>
  <c r="E405" i="99"/>
  <c r="D406" i="99"/>
  <c r="F406" i="99" s="1"/>
  <c r="G406" i="99" s="1"/>
  <c r="A407" i="99"/>
  <c r="B452" i="99"/>
  <c r="D4265" i="132" l="1"/>
  <c r="G4266" i="132"/>
  <c r="C4346" i="132"/>
  <c r="E406" i="99"/>
  <c r="D407" i="99"/>
  <c r="F407" i="99" s="1"/>
  <c r="G407" i="99" s="1"/>
  <c r="A408" i="99"/>
  <c r="B453" i="99"/>
  <c r="D4264" i="132" l="1"/>
  <c r="G4265" i="132"/>
  <c r="C4347" i="132"/>
  <c r="E407" i="99"/>
  <c r="A409" i="99"/>
  <c r="D408" i="99"/>
  <c r="F408" i="99" s="1"/>
  <c r="G408" i="99" s="1"/>
  <c r="B454" i="99"/>
  <c r="D4263" i="132" l="1"/>
  <c r="G4264" i="132"/>
  <c r="C4348" i="132"/>
  <c r="E408" i="99"/>
  <c r="A410" i="99"/>
  <c r="D409" i="99"/>
  <c r="F409" i="99" s="1"/>
  <c r="G409" i="99" s="1"/>
  <c r="B455" i="99"/>
  <c r="D4262" i="132" l="1"/>
  <c r="G4263" i="132"/>
  <c r="C4349" i="132"/>
  <c r="E409" i="99"/>
  <c r="A411" i="99"/>
  <c r="D410" i="99"/>
  <c r="F410" i="99" s="1"/>
  <c r="G410" i="99" s="1"/>
  <c r="B456" i="99"/>
  <c r="D4261" i="132" l="1"/>
  <c r="G4262" i="132"/>
  <c r="C4350" i="132"/>
  <c r="E410" i="99"/>
  <c r="D411" i="99"/>
  <c r="F411" i="99" s="1"/>
  <c r="G411" i="99" s="1"/>
  <c r="A412" i="99"/>
  <c r="B457" i="99"/>
  <c r="D4260" i="132" l="1"/>
  <c r="G4261" i="132"/>
  <c r="C4351" i="132"/>
  <c r="E411" i="99"/>
  <c r="D412" i="99"/>
  <c r="F412" i="99" s="1"/>
  <c r="G412" i="99" s="1"/>
  <c r="A413" i="99"/>
  <c r="B458" i="99"/>
  <c r="D4259" i="132" l="1"/>
  <c r="G4260" i="132"/>
  <c r="C4352" i="132"/>
  <c r="E412" i="99"/>
  <c r="A414" i="99"/>
  <c r="D413" i="99"/>
  <c r="F413" i="99" s="1"/>
  <c r="G413" i="99" s="1"/>
  <c r="B459" i="99"/>
  <c r="D4258" i="132" l="1"/>
  <c r="G4259" i="132"/>
  <c r="C4353" i="132"/>
  <c r="E413" i="99"/>
  <c r="D414" i="99"/>
  <c r="F414" i="99" s="1"/>
  <c r="G414" i="99" s="1"/>
  <c r="A415" i="99"/>
  <c r="B460" i="99"/>
  <c r="D4257" i="132" l="1"/>
  <c r="G4258" i="132"/>
  <c r="C4354" i="132"/>
  <c r="E414" i="99"/>
  <c r="A416" i="99"/>
  <c r="D415" i="99"/>
  <c r="F415" i="99" s="1"/>
  <c r="G415" i="99" s="1"/>
  <c r="B461" i="99"/>
  <c r="D4256" i="132" l="1"/>
  <c r="G4257" i="132"/>
  <c r="C4355" i="132"/>
  <c r="E415" i="99"/>
  <c r="D416" i="99"/>
  <c r="F416" i="99" s="1"/>
  <c r="G416" i="99" s="1"/>
  <c r="A417" i="99"/>
  <c r="B462" i="99"/>
  <c r="D4255" i="132" l="1"/>
  <c r="G4256" i="132"/>
  <c r="C4356" i="132"/>
  <c r="E416" i="99"/>
  <c r="D417" i="99"/>
  <c r="F417" i="99" s="1"/>
  <c r="G417" i="99" s="1"/>
  <c r="A418" i="99"/>
  <c r="B463" i="99"/>
  <c r="D4254" i="132" l="1"/>
  <c r="G4255" i="132"/>
  <c r="C4357" i="132"/>
  <c r="E417" i="99"/>
  <c r="D418" i="99"/>
  <c r="F418" i="99" s="1"/>
  <c r="G418" i="99" s="1"/>
  <c r="A419" i="99"/>
  <c r="B464" i="99"/>
  <c r="D4253" i="132" l="1"/>
  <c r="G4254" i="132"/>
  <c r="C4358" i="132"/>
  <c r="E418" i="99"/>
  <c r="D419" i="99"/>
  <c r="F419" i="99" s="1"/>
  <c r="G419" i="99" s="1"/>
  <c r="A420" i="99"/>
  <c r="B465" i="99"/>
  <c r="D4252" i="132" l="1"/>
  <c r="G4253" i="132"/>
  <c r="C4359" i="132"/>
  <c r="E419" i="99"/>
  <c r="D420" i="99"/>
  <c r="F420" i="99" s="1"/>
  <c r="G420" i="99" s="1"/>
  <c r="A421" i="99"/>
  <c r="B466" i="99"/>
  <c r="D4251" i="132" l="1"/>
  <c r="G4252" i="132"/>
  <c r="C4360" i="132"/>
  <c r="E420" i="99"/>
  <c r="D421" i="99"/>
  <c r="F421" i="99" s="1"/>
  <c r="G421" i="99" s="1"/>
  <c r="A422" i="99"/>
  <c r="B467" i="99"/>
  <c r="D4250" i="132" l="1"/>
  <c r="G4251" i="132"/>
  <c r="C4361" i="132"/>
  <c r="E421" i="99"/>
  <c r="D422" i="99"/>
  <c r="F422" i="99" s="1"/>
  <c r="G422" i="99" s="1"/>
  <c r="A423" i="99"/>
  <c r="B468" i="99"/>
  <c r="D4249" i="132" l="1"/>
  <c r="G4250" i="132"/>
  <c r="C4362" i="132"/>
  <c r="E422" i="99"/>
  <c r="A424" i="99"/>
  <c r="D423" i="99"/>
  <c r="F423" i="99" s="1"/>
  <c r="G423" i="99" s="1"/>
  <c r="B469" i="99"/>
  <c r="D4248" i="132" l="1"/>
  <c r="G4249" i="132"/>
  <c r="C4363" i="132"/>
  <c r="E423" i="99"/>
  <c r="A425" i="99"/>
  <c r="D424" i="99"/>
  <c r="F424" i="99" s="1"/>
  <c r="G424" i="99" s="1"/>
  <c r="B470" i="99"/>
  <c r="D4247" i="132" l="1"/>
  <c r="G4248" i="132"/>
  <c r="C4364" i="132"/>
  <c r="E424" i="99"/>
  <c r="D425" i="99"/>
  <c r="F425" i="99" s="1"/>
  <c r="G425" i="99" s="1"/>
  <c r="A426" i="99"/>
  <c r="B471" i="99"/>
  <c r="D4246" i="132" l="1"/>
  <c r="G4247" i="132"/>
  <c r="C4365" i="132"/>
  <c r="E425" i="99"/>
  <c r="D426" i="99"/>
  <c r="F426" i="99" s="1"/>
  <c r="G426" i="99" s="1"/>
  <c r="A427" i="99"/>
  <c r="B472" i="99"/>
  <c r="D4245" i="132" l="1"/>
  <c r="G4246" i="132"/>
  <c r="C4366" i="132"/>
  <c r="E426" i="99"/>
  <c r="D427" i="99"/>
  <c r="F427" i="99" s="1"/>
  <c r="G427" i="99" s="1"/>
  <c r="A428" i="99"/>
  <c r="B473" i="99"/>
  <c r="D4244" i="132" l="1"/>
  <c r="G4245" i="132"/>
  <c r="C4367" i="132"/>
  <c r="E427" i="99"/>
  <c r="D428" i="99"/>
  <c r="F428" i="99" s="1"/>
  <c r="G428" i="99" s="1"/>
  <c r="A429" i="99"/>
  <c r="B474" i="99"/>
  <c r="D4243" i="132" l="1"/>
  <c r="G4244" i="132"/>
  <c r="C4368" i="132"/>
  <c r="E428" i="99"/>
  <c r="D429" i="99"/>
  <c r="F429" i="99" s="1"/>
  <c r="G429" i="99" s="1"/>
  <c r="A430" i="99"/>
  <c r="B475" i="99"/>
  <c r="D4242" i="132" l="1"/>
  <c r="G4243" i="132"/>
  <c r="C4369" i="132"/>
  <c r="E429" i="99"/>
  <c r="D430" i="99"/>
  <c r="F430" i="99" s="1"/>
  <c r="G430" i="99" s="1"/>
  <c r="A431" i="99"/>
  <c r="B476" i="99"/>
  <c r="D4241" i="132" l="1"/>
  <c r="G4242" i="132"/>
  <c r="C4370" i="132"/>
  <c r="E430" i="99"/>
  <c r="A432" i="99"/>
  <c r="D431" i="99"/>
  <c r="F431" i="99" s="1"/>
  <c r="G431" i="99" s="1"/>
  <c r="B477" i="99"/>
  <c r="D4240" i="132" l="1"/>
  <c r="G4241" i="132"/>
  <c r="C4371" i="132"/>
  <c r="E431" i="99"/>
  <c r="D432" i="99"/>
  <c r="F432" i="99" s="1"/>
  <c r="G432" i="99" s="1"/>
  <c r="A433" i="99"/>
  <c r="B478" i="99"/>
  <c r="D4239" i="132" l="1"/>
  <c r="G4240" i="132"/>
  <c r="C4372" i="132"/>
  <c r="E432" i="99"/>
  <c r="D433" i="99"/>
  <c r="F433" i="99" s="1"/>
  <c r="G433" i="99" s="1"/>
  <c r="A434" i="99"/>
  <c r="B479" i="99"/>
  <c r="D4238" i="132" l="1"/>
  <c r="G4239" i="132"/>
  <c r="C4373" i="132"/>
  <c r="E433" i="99"/>
  <c r="D434" i="99"/>
  <c r="F434" i="99" s="1"/>
  <c r="G434" i="99" s="1"/>
  <c r="A435" i="99"/>
  <c r="B480" i="99"/>
  <c r="D4237" i="132" l="1"/>
  <c r="G4238" i="132"/>
  <c r="C4374" i="132"/>
  <c r="E434" i="99"/>
  <c r="D435" i="99"/>
  <c r="F435" i="99" s="1"/>
  <c r="G435" i="99" s="1"/>
  <c r="A436" i="99"/>
  <c r="B481" i="99"/>
  <c r="D4236" i="132" l="1"/>
  <c r="G4237" i="132"/>
  <c r="C4375" i="132"/>
  <c r="E435" i="99"/>
  <c r="D436" i="99"/>
  <c r="F436" i="99" s="1"/>
  <c r="G436" i="99" s="1"/>
  <c r="A437" i="99"/>
  <c r="B482" i="99"/>
  <c r="D4235" i="132" l="1"/>
  <c r="G4236" i="132"/>
  <c r="C4376" i="132"/>
  <c r="E436" i="99"/>
  <c r="D437" i="99"/>
  <c r="F437" i="99" s="1"/>
  <c r="G437" i="99" s="1"/>
  <c r="A438" i="99"/>
  <c r="B483" i="99"/>
  <c r="D4234" i="132" l="1"/>
  <c r="G4235" i="132"/>
  <c r="C4377" i="132"/>
  <c r="E437" i="99"/>
  <c r="D438" i="99"/>
  <c r="F438" i="99" s="1"/>
  <c r="G438" i="99" s="1"/>
  <c r="A439" i="99"/>
  <c r="B484" i="99"/>
  <c r="D4233" i="132" l="1"/>
  <c r="G4234" i="132"/>
  <c r="C4378" i="132"/>
  <c r="E438" i="99"/>
  <c r="A440" i="99"/>
  <c r="D439" i="99"/>
  <c r="F439" i="99" s="1"/>
  <c r="G439" i="99" s="1"/>
  <c r="B485" i="99"/>
  <c r="D4232" i="132" l="1"/>
  <c r="G4233" i="132"/>
  <c r="C4379" i="132"/>
  <c r="E439" i="99"/>
  <c r="A441" i="99"/>
  <c r="D440" i="99"/>
  <c r="F440" i="99" s="1"/>
  <c r="G440" i="99" s="1"/>
  <c r="B486" i="99"/>
  <c r="D4231" i="132" l="1"/>
  <c r="G4232" i="132"/>
  <c r="C4380" i="132"/>
  <c r="E440" i="99"/>
  <c r="A442" i="99"/>
  <c r="D441" i="99"/>
  <c r="F441" i="99" s="1"/>
  <c r="G441" i="99" s="1"/>
  <c r="B487" i="99"/>
  <c r="D4230" i="132" l="1"/>
  <c r="G4231" i="132"/>
  <c r="C4381" i="132"/>
  <c r="E441" i="99"/>
  <c r="A443" i="99"/>
  <c r="D442" i="99"/>
  <c r="F442" i="99" s="1"/>
  <c r="G442" i="99" s="1"/>
  <c r="B488" i="99"/>
  <c r="D4229" i="132" l="1"/>
  <c r="G4230" i="132"/>
  <c r="C4382" i="132"/>
  <c r="E442" i="99"/>
  <c r="D443" i="99"/>
  <c r="F443" i="99" s="1"/>
  <c r="G443" i="99" s="1"/>
  <c r="A444" i="99"/>
  <c r="B489" i="99"/>
  <c r="D4228" i="132" l="1"/>
  <c r="G4229" i="132"/>
  <c r="C4383" i="132"/>
  <c r="E443" i="99"/>
  <c r="A445" i="99"/>
  <c r="D444" i="99"/>
  <c r="F444" i="99" s="1"/>
  <c r="G444" i="99" s="1"/>
  <c r="B490" i="99"/>
  <c r="D4227" i="132" l="1"/>
  <c r="G4228" i="132"/>
  <c r="C4384" i="132"/>
  <c r="E444" i="99"/>
  <c r="A446" i="99"/>
  <c r="D445" i="99"/>
  <c r="F445" i="99" s="1"/>
  <c r="G445" i="99" s="1"/>
  <c r="B491" i="99"/>
  <c r="D4226" i="132" l="1"/>
  <c r="G4227" i="132"/>
  <c r="C4385" i="132"/>
  <c r="E445" i="99"/>
  <c r="D446" i="99"/>
  <c r="F446" i="99" s="1"/>
  <c r="G446" i="99" s="1"/>
  <c r="A447" i="99"/>
  <c r="B492" i="99"/>
  <c r="D4225" i="132" l="1"/>
  <c r="G4226" i="132"/>
  <c r="C4386" i="132"/>
  <c r="E446" i="99"/>
  <c r="A448" i="99"/>
  <c r="D447" i="99"/>
  <c r="F447" i="99" s="1"/>
  <c r="G447" i="99" s="1"/>
  <c r="B493" i="99"/>
  <c r="D4224" i="132" l="1"/>
  <c r="G4225" i="132"/>
  <c r="C4387" i="132"/>
  <c r="E447" i="99"/>
  <c r="D448" i="99"/>
  <c r="F448" i="99" s="1"/>
  <c r="G448" i="99" s="1"/>
  <c r="A449" i="99"/>
  <c r="B494" i="99"/>
  <c r="D4223" i="132" l="1"/>
  <c r="G4224" i="132"/>
  <c r="C4388" i="132"/>
  <c r="E448" i="99"/>
  <c r="D449" i="99"/>
  <c r="F449" i="99" s="1"/>
  <c r="G449" i="99" s="1"/>
  <c r="A450" i="99"/>
  <c r="B495" i="99"/>
  <c r="D4222" i="132" l="1"/>
  <c r="G4223" i="132"/>
  <c r="C4389" i="132"/>
  <c r="E449" i="99"/>
  <c r="D450" i="99"/>
  <c r="F450" i="99" s="1"/>
  <c r="G450" i="99" s="1"/>
  <c r="A451" i="99"/>
  <c r="B496" i="99"/>
  <c r="D4221" i="132" l="1"/>
  <c r="G4222" i="132"/>
  <c r="C4390" i="132"/>
  <c r="E450" i="99"/>
  <c r="D451" i="99"/>
  <c r="F451" i="99" s="1"/>
  <c r="G451" i="99" s="1"/>
  <c r="A452" i="99"/>
  <c r="B497" i="99"/>
  <c r="D4220" i="132" l="1"/>
  <c r="G4221" i="132"/>
  <c r="C4391" i="132"/>
  <c r="E451" i="99"/>
  <c r="A453" i="99"/>
  <c r="D452" i="99"/>
  <c r="F452" i="99" s="1"/>
  <c r="G452" i="99" s="1"/>
  <c r="B498" i="99"/>
  <c r="D4219" i="132" l="1"/>
  <c r="G4220" i="132"/>
  <c r="C4392" i="132"/>
  <c r="E452" i="99"/>
  <c r="D453" i="99"/>
  <c r="F453" i="99" s="1"/>
  <c r="G453" i="99" s="1"/>
  <c r="A454" i="99"/>
  <c r="B499" i="99"/>
  <c r="D4218" i="132" l="1"/>
  <c r="G4219" i="132"/>
  <c r="C4393" i="132"/>
  <c r="E453" i="99"/>
  <c r="A455" i="99"/>
  <c r="D454" i="99"/>
  <c r="F454" i="99" s="1"/>
  <c r="G454" i="99" s="1"/>
  <c r="B500" i="99"/>
  <c r="D4217" i="132" l="1"/>
  <c r="G4218" i="132"/>
  <c r="C4394" i="132"/>
  <c r="E454" i="99"/>
  <c r="A456" i="99"/>
  <c r="D455" i="99"/>
  <c r="F455" i="99" s="1"/>
  <c r="G455" i="99" s="1"/>
  <c r="B501" i="99"/>
  <c r="D4216" i="132" l="1"/>
  <c r="G4217" i="132"/>
  <c r="C4395" i="132"/>
  <c r="E455" i="99"/>
  <c r="A457" i="99"/>
  <c r="D456" i="99"/>
  <c r="F456" i="99" s="1"/>
  <c r="G456" i="99" s="1"/>
  <c r="B502" i="99"/>
  <c r="D4215" i="132" l="1"/>
  <c r="F4216" i="132"/>
  <c r="H4216" i="132" s="1"/>
  <c r="G4216" i="132"/>
  <c r="C4396" i="132"/>
  <c r="E456" i="99"/>
  <c r="D457" i="99"/>
  <c r="F457" i="99" s="1"/>
  <c r="G457" i="99" s="1"/>
  <c r="A458" i="99"/>
  <c r="B503" i="99"/>
  <c r="I4216" i="132" l="1"/>
  <c r="F4215" i="132"/>
  <c r="H4215" i="132" s="1"/>
  <c r="G4215" i="132"/>
  <c r="F4304" i="132"/>
  <c r="H4304" i="132" s="1"/>
  <c r="I4304" i="132" s="1"/>
  <c r="F4306" i="132"/>
  <c r="H4306" i="132" s="1"/>
  <c r="I4306" i="132" s="1"/>
  <c r="F4305" i="132"/>
  <c r="H4305" i="132" s="1"/>
  <c r="I4305" i="132" s="1"/>
  <c r="F4303" i="132"/>
  <c r="H4303" i="132" s="1"/>
  <c r="I4303" i="132" s="1"/>
  <c r="F4302" i="132"/>
  <c r="H4302" i="132" s="1"/>
  <c r="I4302" i="132" s="1"/>
  <c r="F4301" i="132"/>
  <c r="H4301" i="132" s="1"/>
  <c r="I4301" i="132" s="1"/>
  <c r="F4300" i="132"/>
  <c r="H4300" i="132" s="1"/>
  <c r="I4300" i="132" s="1"/>
  <c r="F4299" i="132"/>
  <c r="H4299" i="132" s="1"/>
  <c r="I4299" i="132" s="1"/>
  <c r="F4298" i="132"/>
  <c r="H4298" i="132" s="1"/>
  <c r="I4298" i="132" s="1"/>
  <c r="F4297" i="132"/>
  <c r="H4297" i="132" s="1"/>
  <c r="I4297" i="132" s="1"/>
  <c r="F4296" i="132"/>
  <c r="H4296" i="132" s="1"/>
  <c r="I4296" i="132" s="1"/>
  <c r="F4295" i="132"/>
  <c r="H4295" i="132" s="1"/>
  <c r="I4295" i="132" s="1"/>
  <c r="F4294" i="132"/>
  <c r="H4294" i="132" s="1"/>
  <c r="I4294" i="132" s="1"/>
  <c r="F4293" i="132"/>
  <c r="H4293" i="132" s="1"/>
  <c r="I4293" i="132" s="1"/>
  <c r="F4292" i="132"/>
  <c r="H4292" i="132" s="1"/>
  <c r="I4292" i="132" s="1"/>
  <c r="F4291" i="132"/>
  <c r="H4291" i="132" s="1"/>
  <c r="I4291" i="132" s="1"/>
  <c r="F4290" i="132"/>
  <c r="H4290" i="132" s="1"/>
  <c r="I4290" i="132" s="1"/>
  <c r="F4289" i="132"/>
  <c r="H4289" i="132" s="1"/>
  <c r="I4289" i="132" s="1"/>
  <c r="F4288" i="132"/>
  <c r="H4288" i="132" s="1"/>
  <c r="I4288" i="132" s="1"/>
  <c r="F4287" i="132"/>
  <c r="H4287" i="132" s="1"/>
  <c r="I4287" i="132" s="1"/>
  <c r="F4286" i="132"/>
  <c r="H4286" i="132" s="1"/>
  <c r="I4286" i="132" s="1"/>
  <c r="F4285" i="132"/>
  <c r="H4285" i="132" s="1"/>
  <c r="I4285" i="132" s="1"/>
  <c r="F4284" i="132"/>
  <c r="H4284" i="132" s="1"/>
  <c r="I4284" i="132" s="1"/>
  <c r="F4283" i="132"/>
  <c r="H4283" i="132" s="1"/>
  <c r="I4283" i="132" s="1"/>
  <c r="F4282" i="132"/>
  <c r="H4282" i="132" s="1"/>
  <c r="I4282" i="132" s="1"/>
  <c r="F4281" i="132"/>
  <c r="H4281" i="132" s="1"/>
  <c r="I4281" i="132" s="1"/>
  <c r="F4280" i="132"/>
  <c r="H4280" i="132" s="1"/>
  <c r="I4280" i="132" s="1"/>
  <c r="F4279" i="132"/>
  <c r="H4279" i="132" s="1"/>
  <c r="I4279" i="132" s="1"/>
  <c r="F4278" i="132"/>
  <c r="H4278" i="132" s="1"/>
  <c r="I4278" i="132" s="1"/>
  <c r="F4277" i="132"/>
  <c r="H4277" i="132" s="1"/>
  <c r="I4277" i="132" s="1"/>
  <c r="F4276" i="132"/>
  <c r="H4276" i="132" s="1"/>
  <c r="I4276" i="132" s="1"/>
  <c r="F4275" i="132"/>
  <c r="H4275" i="132" s="1"/>
  <c r="I4275" i="132" s="1"/>
  <c r="F4274" i="132"/>
  <c r="H4274" i="132" s="1"/>
  <c r="I4274" i="132" s="1"/>
  <c r="F4273" i="132"/>
  <c r="H4273" i="132" s="1"/>
  <c r="I4273" i="132" s="1"/>
  <c r="F4272" i="132"/>
  <c r="H4272" i="132" s="1"/>
  <c r="I4272" i="132" s="1"/>
  <c r="F4271" i="132"/>
  <c r="H4271" i="132" s="1"/>
  <c r="I4271" i="132" s="1"/>
  <c r="F4270" i="132"/>
  <c r="H4270" i="132" s="1"/>
  <c r="I4270" i="132" s="1"/>
  <c r="F4269" i="132"/>
  <c r="H4269" i="132" s="1"/>
  <c r="I4269" i="132" s="1"/>
  <c r="F4268" i="132"/>
  <c r="H4268" i="132" s="1"/>
  <c r="I4268" i="132" s="1"/>
  <c r="F4267" i="132"/>
  <c r="H4267" i="132" s="1"/>
  <c r="I4267" i="132" s="1"/>
  <c r="F4266" i="132"/>
  <c r="H4266" i="132" s="1"/>
  <c r="I4266" i="132" s="1"/>
  <c r="F4265" i="132"/>
  <c r="H4265" i="132" s="1"/>
  <c r="I4265" i="132" s="1"/>
  <c r="F4264" i="132"/>
  <c r="H4264" i="132" s="1"/>
  <c r="I4264" i="132" s="1"/>
  <c r="F4263" i="132"/>
  <c r="H4263" i="132" s="1"/>
  <c r="I4263" i="132" s="1"/>
  <c r="F4262" i="132"/>
  <c r="H4262" i="132" s="1"/>
  <c r="I4262" i="132" s="1"/>
  <c r="F4261" i="132"/>
  <c r="H4261" i="132" s="1"/>
  <c r="I4261" i="132" s="1"/>
  <c r="F4260" i="132"/>
  <c r="H4260" i="132" s="1"/>
  <c r="I4260" i="132" s="1"/>
  <c r="F4259" i="132"/>
  <c r="H4259" i="132" s="1"/>
  <c r="I4259" i="132" s="1"/>
  <c r="F4258" i="132"/>
  <c r="H4258" i="132" s="1"/>
  <c r="I4258" i="132" s="1"/>
  <c r="F4257" i="132"/>
  <c r="H4257" i="132" s="1"/>
  <c r="I4257" i="132" s="1"/>
  <c r="F4256" i="132"/>
  <c r="H4256" i="132" s="1"/>
  <c r="I4256" i="132" s="1"/>
  <c r="F4255" i="132"/>
  <c r="H4255" i="132" s="1"/>
  <c r="I4255" i="132" s="1"/>
  <c r="F4254" i="132"/>
  <c r="H4254" i="132" s="1"/>
  <c r="I4254" i="132" s="1"/>
  <c r="F4253" i="132"/>
  <c r="H4253" i="132" s="1"/>
  <c r="I4253" i="132" s="1"/>
  <c r="F4252" i="132"/>
  <c r="H4252" i="132" s="1"/>
  <c r="I4252" i="132" s="1"/>
  <c r="F4251" i="132"/>
  <c r="H4251" i="132" s="1"/>
  <c r="I4251" i="132" s="1"/>
  <c r="F4250" i="132"/>
  <c r="H4250" i="132" s="1"/>
  <c r="I4250" i="132" s="1"/>
  <c r="F4249" i="132"/>
  <c r="H4249" i="132" s="1"/>
  <c r="I4249" i="132" s="1"/>
  <c r="F4248" i="132"/>
  <c r="H4248" i="132" s="1"/>
  <c r="I4248" i="132" s="1"/>
  <c r="F4247" i="132"/>
  <c r="H4247" i="132" s="1"/>
  <c r="I4247" i="132" s="1"/>
  <c r="F4246" i="132"/>
  <c r="H4246" i="132" s="1"/>
  <c r="I4246" i="132" s="1"/>
  <c r="F4245" i="132"/>
  <c r="H4245" i="132" s="1"/>
  <c r="I4245" i="132" s="1"/>
  <c r="F4244" i="132"/>
  <c r="H4244" i="132" s="1"/>
  <c r="I4244" i="132" s="1"/>
  <c r="F4243" i="132"/>
  <c r="H4243" i="132" s="1"/>
  <c r="I4243" i="132" s="1"/>
  <c r="F4242" i="132"/>
  <c r="H4242" i="132" s="1"/>
  <c r="I4242" i="132" s="1"/>
  <c r="F4241" i="132"/>
  <c r="H4241" i="132" s="1"/>
  <c r="I4241" i="132" s="1"/>
  <c r="F4240" i="132"/>
  <c r="H4240" i="132" s="1"/>
  <c r="I4240" i="132" s="1"/>
  <c r="F4239" i="132"/>
  <c r="H4239" i="132" s="1"/>
  <c r="I4239" i="132" s="1"/>
  <c r="F4238" i="132"/>
  <c r="H4238" i="132" s="1"/>
  <c r="I4238" i="132" s="1"/>
  <c r="F4237" i="132"/>
  <c r="H4237" i="132" s="1"/>
  <c r="I4237" i="132" s="1"/>
  <c r="F4236" i="132"/>
  <c r="H4236" i="132" s="1"/>
  <c r="I4236" i="132" s="1"/>
  <c r="F4235" i="132"/>
  <c r="H4235" i="132" s="1"/>
  <c r="I4235" i="132" s="1"/>
  <c r="F4234" i="132"/>
  <c r="H4234" i="132" s="1"/>
  <c r="I4234" i="132" s="1"/>
  <c r="F4233" i="132"/>
  <c r="H4233" i="132" s="1"/>
  <c r="I4233" i="132" s="1"/>
  <c r="F4232" i="132"/>
  <c r="H4232" i="132" s="1"/>
  <c r="I4232" i="132" s="1"/>
  <c r="F4231" i="132"/>
  <c r="H4231" i="132" s="1"/>
  <c r="I4231" i="132" s="1"/>
  <c r="F4230" i="132"/>
  <c r="H4230" i="132" s="1"/>
  <c r="I4230" i="132" s="1"/>
  <c r="F4229" i="132"/>
  <c r="H4229" i="132" s="1"/>
  <c r="I4229" i="132" s="1"/>
  <c r="F4228" i="132"/>
  <c r="H4228" i="132" s="1"/>
  <c r="I4228" i="132" s="1"/>
  <c r="F4227" i="132"/>
  <c r="H4227" i="132" s="1"/>
  <c r="I4227" i="132" s="1"/>
  <c r="F4226" i="132"/>
  <c r="H4226" i="132" s="1"/>
  <c r="I4226" i="132" s="1"/>
  <c r="F4225" i="132"/>
  <c r="H4225" i="132" s="1"/>
  <c r="I4225" i="132" s="1"/>
  <c r="F4224" i="132"/>
  <c r="H4224" i="132" s="1"/>
  <c r="I4224" i="132" s="1"/>
  <c r="F4223" i="132"/>
  <c r="H4223" i="132" s="1"/>
  <c r="I4223" i="132" s="1"/>
  <c r="F4222" i="132"/>
  <c r="H4222" i="132" s="1"/>
  <c r="I4222" i="132" s="1"/>
  <c r="F4221" i="132"/>
  <c r="H4221" i="132" s="1"/>
  <c r="I4221" i="132" s="1"/>
  <c r="F4220" i="132"/>
  <c r="H4220" i="132" s="1"/>
  <c r="I4220" i="132" s="1"/>
  <c r="F4219" i="132"/>
  <c r="H4219" i="132" s="1"/>
  <c r="I4219" i="132" s="1"/>
  <c r="F4218" i="132"/>
  <c r="H4218" i="132" s="1"/>
  <c r="I4218" i="132" s="1"/>
  <c r="F4217" i="132"/>
  <c r="H4217" i="132" s="1"/>
  <c r="I4217" i="132" s="1"/>
  <c r="C4397" i="132"/>
  <c r="E457" i="99"/>
  <c r="A459" i="99"/>
  <c r="D458" i="99"/>
  <c r="F458" i="99" s="1"/>
  <c r="G458" i="99" s="1"/>
  <c r="B504" i="99"/>
  <c r="I4215" i="132" l="1"/>
  <c r="C4398" i="132"/>
  <c r="E458" i="99"/>
  <c r="D459" i="99"/>
  <c r="F459" i="99" s="1"/>
  <c r="G459" i="99" s="1"/>
  <c r="A460" i="99"/>
  <c r="B505" i="99"/>
  <c r="C4399" i="132" l="1"/>
  <c r="D4398" i="132"/>
  <c r="D4397" i="132" s="1"/>
  <c r="D4396" i="132" s="1"/>
  <c r="E459" i="99"/>
  <c r="D460" i="99"/>
  <c r="F460" i="99" s="1"/>
  <c r="G460" i="99" s="1"/>
  <c r="A461" i="99"/>
  <c r="B506" i="99"/>
  <c r="D4395" i="132" l="1"/>
  <c r="G4396" i="132"/>
  <c r="G4397" i="132"/>
  <c r="G4398" i="132"/>
  <c r="C4400" i="132"/>
  <c r="E460" i="99"/>
  <c r="D461" i="99"/>
  <c r="F461" i="99" s="1"/>
  <c r="G461" i="99" s="1"/>
  <c r="A462" i="99"/>
  <c r="B507" i="99"/>
  <c r="D4394" i="132" l="1"/>
  <c r="G4395" i="132"/>
  <c r="C4401" i="132"/>
  <c r="E461" i="99"/>
  <c r="D462" i="99"/>
  <c r="F462" i="99" s="1"/>
  <c r="G462" i="99" s="1"/>
  <c r="A463" i="99"/>
  <c r="B508" i="99"/>
  <c r="D4393" i="132" l="1"/>
  <c r="G4394" i="132"/>
  <c r="C4402" i="132"/>
  <c r="E462" i="99"/>
  <c r="D463" i="99"/>
  <c r="F463" i="99" s="1"/>
  <c r="G463" i="99" s="1"/>
  <c r="A464" i="99"/>
  <c r="B509" i="99"/>
  <c r="D4392" i="132" l="1"/>
  <c r="G4393" i="132"/>
  <c r="C4403" i="132"/>
  <c r="E463" i="99"/>
  <c r="D464" i="99"/>
  <c r="F464" i="99" s="1"/>
  <c r="G464" i="99" s="1"/>
  <c r="A465" i="99"/>
  <c r="B510" i="99"/>
  <c r="D4391" i="132" l="1"/>
  <c r="G4392" i="132"/>
  <c r="C4404" i="132"/>
  <c r="E464" i="99"/>
  <c r="D465" i="99"/>
  <c r="F465" i="99" s="1"/>
  <c r="G465" i="99" s="1"/>
  <c r="A466" i="99"/>
  <c r="B511" i="99"/>
  <c r="D4390" i="132" l="1"/>
  <c r="G4391" i="132"/>
  <c r="C4405" i="132"/>
  <c r="E465" i="99"/>
  <c r="D466" i="99"/>
  <c r="F466" i="99" s="1"/>
  <c r="G466" i="99" s="1"/>
  <c r="A467" i="99"/>
  <c r="B512" i="99"/>
  <c r="D4389" i="132" l="1"/>
  <c r="G4390" i="132"/>
  <c r="C4406" i="132"/>
  <c r="E466" i="99"/>
  <c r="D467" i="99"/>
  <c r="F467" i="99" s="1"/>
  <c r="G467" i="99" s="1"/>
  <c r="A468" i="99"/>
  <c r="B513" i="99"/>
  <c r="D4388" i="132" l="1"/>
  <c r="G4389" i="132"/>
  <c r="C4407" i="132"/>
  <c r="E467" i="99"/>
  <c r="D468" i="99"/>
  <c r="F468" i="99" s="1"/>
  <c r="G468" i="99" s="1"/>
  <c r="A469" i="99"/>
  <c r="B514" i="99"/>
  <c r="D4387" i="132" l="1"/>
  <c r="G4388" i="132"/>
  <c r="C4408" i="132"/>
  <c r="E468" i="99"/>
  <c r="D469" i="99"/>
  <c r="F469" i="99" s="1"/>
  <c r="G469" i="99" s="1"/>
  <c r="A470" i="99"/>
  <c r="B515" i="99"/>
  <c r="D4386" i="132" l="1"/>
  <c r="G4387" i="132"/>
  <c r="C4409" i="132"/>
  <c r="E469" i="99"/>
  <c r="D470" i="99"/>
  <c r="F470" i="99" s="1"/>
  <c r="G470" i="99" s="1"/>
  <c r="A471" i="99"/>
  <c r="B516" i="99"/>
  <c r="D4385" i="132" l="1"/>
  <c r="G4386" i="132"/>
  <c r="C4410" i="132"/>
  <c r="E470" i="99"/>
  <c r="G40" i="119" s="1"/>
  <c r="D471" i="99"/>
  <c r="F471" i="99" s="1"/>
  <c r="G471" i="99" s="1"/>
  <c r="A472" i="99"/>
  <c r="B517" i="99"/>
  <c r="D4384" i="132" l="1"/>
  <c r="G4385" i="132"/>
  <c r="C4411" i="132"/>
  <c r="G50" i="119"/>
  <c r="J135" i="119" s="1"/>
  <c r="F66" i="119" s="1"/>
  <c r="G41" i="119"/>
  <c r="G42" i="119" s="1"/>
  <c r="E471" i="99"/>
  <c r="A473" i="99"/>
  <c r="D472" i="99"/>
  <c r="F472" i="99" s="1"/>
  <c r="G472" i="99" s="1"/>
  <c r="B518" i="99"/>
  <c r="D4383" i="132" l="1"/>
  <c r="G4384" i="132"/>
  <c r="C4412" i="132"/>
  <c r="E472" i="99"/>
  <c r="A474" i="99"/>
  <c r="D473" i="99"/>
  <c r="F473" i="99" s="1"/>
  <c r="G473" i="99" s="1"/>
  <c r="B519" i="99"/>
  <c r="D4382" i="132" l="1"/>
  <c r="G4383" i="132"/>
  <c r="C4413" i="132"/>
  <c r="E473" i="99"/>
  <c r="D474" i="99"/>
  <c r="F474" i="99" s="1"/>
  <c r="G474" i="99" s="1"/>
  <c r="A475" i="99"/>
  <c r="B520" i="99"/>
  <c r="D4381" i="132" l="1"/>
  <c r="G4382" i="132"/>
  <c r="C4414" i="132"/>
  <c r="E474" i="99"/>
  <c r="D475" i="99"/>
  <c r="F475" i="99" s="1"/>
  <c r="G475" i="99" s="1"/>
  <c r="A476" i="99"/>
  <c r="B521" i="99"/>
  <c r="D4380" i="132" l="1"/>
  <c r="G4381" i="132"/>
  <c r="C4415" i="132"/>
  <c r="E475" i="99"/>
  <c r="D476" i="99"/>
  <c r="F476" i="99" s="1"/>
  <c r="G476" i="99" s="1"/>
  <c r="A477" i="99"/>
  <c r="B522" i="99"/>
  <c r="D4379" i="132" l="1"/>
  <c r="G4380" i="132"/>
  <c r="C4416" i="132"/>
  <c r="E476" i="99"/>
  <c r="A478" i="99"/>
  <c r="D477" i="99"/>
  <c r="F477" i="99" s="1"/>
  <c r="G477" i="99" s="1"/>
  <c r="B523" i="99"/>
  <c r="D4378" i="132" l="1"/>
  <c r="G4379" i="132"/>
  <c r="C4417" i="132"/>
  <c r="E477" i="99"/>
  <c r="D478" i="99"/>
  <c r="F478" i="99" s="1"/>
  <c r="G478" i="99" s="1"/>
  <c r="A479" i="99"/>
  <c r="B524" i="99"/>
  <c r="D4377" i="132" l="1"/>
  <c r="G4378" i="132"/>
  <c r="C4418" i="132"/>
  <c r="E478" i="99"/>
  <c r="D479" i="99"/>
  <c r="F479" i="99" s="1"/>
  <c r="G479" i="99" s="1"/>
  <c r="A480" i="99"/>
  <c r="B525" i="99"/>
  <c r="D4376" i="132" l="1"/>
  <c r="G4377" i="132"/>
  <c r="C4419" i="132"/>
  <c r="E479" i="99"/>
  <c r="A481" i="99"/>
  <c r="D480" i="99"/>
  <c r="F480" i="99" s="1"/>
  <c r="G480" i="99" s="1"/>
  <c r="B526" i="99"/>
  <c r="D4375" i="132" l="1"/>
  <c r="G4376" i="132"/>
  <c r="C4420" i="132"/>
  <c r="E480" i="99"/>
  <c r="A482" i="99"/>
  <c r="D481" i="99"/>
  <c r="F481" i="99" s="1"/>
  <c r="G481" i="99" s="1"/>
  <c r="B527" i="99"/>
  <c r="D4374" i="132" l="1"/>
  <c r="G4375" i="132"/>
  <c r="C4421" i="132"/>
  <c r="E481" i="99"/>
  <c r="D482" i="99"/>
  <c r="F482" i="99" s="1"/>
  <c r="G482" i="99" s="1"/>
  <c r="A483" i="99"/>
  <c r="B528" i="99"/>
  <c r="D4373" i="132" l="1"/>
  <c r="G4374" i="132"/>
  <c r="C4422" i="132"/>
  <c r="E482" i="99"/>
  <c r="D483" i="99"/>
  <c r="F483" i="99" s="1"/>
  <c r="G483" i="99" s="1"/>
  <c r="A484" i="99"/>
  <c r="B529" i="99"/>
  <c r="D4372" i="132" l="1"/>
  <c r="G4373" i="132"/>
  <c r="C4423" i="132"/>
  <c r="E483" i="99"/>
  <c r="A485" i="99"/>
  <c r="D484" i="99"/>
  <c r="F484" i="99" s="1"/>
  <c r="G484" i="99" s="1"/>
  <c r="B530" i="99"/>
  <c r="D4371" i="132" l="1"/>
  <c r="G4372" i="132"/>
  <c r="C4424" i="132"/>
  <c r="E484" i="99"/>
  <c r="A486" i="99"/>
  <c r="D485" i="99"/>
  <c r="F485" i="99" s="1"/>
  <c r="G485" i="99" s="1"/>
  <c r="B531" i="99"/>
  <c r="D4370" i="132" l="1"/>
  <c r="G4371" i="132"/>
  <c r="C4425" i="132"/>
  <c r="E485" i="99"/>
  <c r="D486" i="99"/>
  <c r="F486" i="99" s="1"/>
  <c r="G486" i="99" s="1"/>
  <c r="A487" i="99"/>
  <c r="B532" i="99"/>
  <c r="D4369" i="132" l="1"/>
  <c r="G4370" i="132"/>
  <c r="C4426" i="132"/>
  <c r="E486" i="99"/>
  <c r="A488" i="99"/>
  <c r="D487" i="99"/>
  <c r="F487" i="99" s="1"/>
  <c r="G487" i="99" s="1"/>
  <c r="B533" i="99"/>
  <c r="D4368" i="132" l="1"/>
  <c r="G4369" i="132"/>
  <c r="C4427" i="132"/>
  <c r="E487" i="99"/>
  <c r="D488" i="99"/>
  <c r="F488" i="99" s="1"/>
  <c r="G488" i="99" s="1"/>
  <c r="A489" i="99"/>
  <c r="B534" i="99"/>
  <c r="D4367" i="132" l="1"/>
  <c r="G4368" i="132"/>
  <c r="C4428" i="132"/>
  <c r="E488" i="99"/>
  <c r="D489" i="99"/>
  <c r="F489" i="99" s="1"/>
  <c r="G489" i="99" s="1"/>
  <c r="A490" i="99"/>
  <c r="B535" i="99"/>
  <c r="D4366" i="132" l="1"/>
  <c r="G4367" i="132"/>
  <c r="C4429" i="132"/>
  <c r="E489" i="99"/>
  <c r="A491" i="99"/>
  <c r="D490" i="99"/>
  <c r="F490" i="99" s="1"/>
  <c r="G490" i="99" s="1"/>
  <c r="B536" i="99"/>
  <c r="D4365" i="132" l="1"/>
  <c r="G4366" i="132"/>
  <c r="C4430" i="132"/>
  <c r="E490" i="99"/>
  <c r="D491" i="99"/>
  <c r="F491" i="99" s="1"/>
  <c r="G491" i="99" s="1"/>
  <c r="A492" i="99"/>
  <c r="B537" i="99"/>
  <c r="D4364" i="132" l="1"/>
  <c r="G4365" i="132"/>
  <c r="C4431" i="132"/>
  <c r="E491" i="99"/>
  <c r="D492" i="99"/>
  <c r="F492" i="99" s="1"/>
  <c r="G492" i="99" s="1"/>
  <c r="A493" i="99"/>
  <c r="B538" i="99"/>
  <c r="D4363" i="132" l="1"/>
  <c r="G4364" i="132"/>
  <c r="C4432" i="132"/>
  <c r="E492" i="99"/>
  <c r="D493" i="99"/>
  <c r="F493" i="99" s="1"/>
  <c r="G493" i="99" s="1"/>
  <c r="A494" i="99"/>
  <c r="B539" i="99"/>
  <c r="D4362" i="132" l="1"/>
  <c r="G4363" i="132"/>
  <c r="C4433" i="132"/>
  <c r="E493" i="99"/>
  <c r="A495" i="99"/>
  <c r="D494" i="99"/>
  <c r="F494" i="99" s="1"/>
  <c r="G494" i="99" s="1"/>
  <c r="B540" i="99"/>
  <c r="D4361" i="132" l="1"/>
  <c r="G4362" i="132"/>
  <c r="C4434" i="132"/>
  <c r="E494" i="99"/>
  <c r="A496" i="99"/>
  <c r="D495" i="99"/>
  <c r="F495" i="99" s="1"/>
  <c r="G495" i="99" s="1"/>
  <c r="B541" i="99"/>
  <c r="D4360" i="132" l="1"/>
  <c r="G4361" i="132"/>
  <c r="C4435" i="132"/>
  <c r="E495" i="99"/>
  <c r="A497" i="99"/>
  <c r="D496" i="99"/>
  <c r="F496" i="99" s="1"/>
  <c r="G496" i="99" s="1"/>
  <c r="B542" i="99"/>
  <c r="D4359" i="132" l="1"/>
  <c r="G4360" i="132"/>
  <c r="C4436" i="132"/>
  <c r="E496" i="99"/>
  <c r="D497" i="99"/>
  <c r="F497" i="99" s="1"/>
  <c r="G497" i="99" s="1"/>
  <c r="A498" i="99"/>
  <c r="B543" i="99"/>
  <c r="D4358" i="132" l="1"/>
  <c r="G4359" i="132"/>
  <c r="C4437" i="132"/>
  <c r="E497" i="99"/>
  <c r="A499" i="99"/>
  <c r="D498" i="99"/>
  <c r="F498" i="99" s="1"/>
  <c r="G498" i="99" s="1"/>
  <c r="B544" i="99"/>
  <c r="D4357" i="132" l="1"/>
  <c r="G4358" i="132"/>
  <c r="C4438" i="132"/>
  <c r="E498" i="99"/>
  <c r="D499" i="99"/>
  <c r="F499" i="99" s="1"/>
  <c r="G499" i="99" s="1"/>
  <c r="A500" i="99"/>
  <c r="B545" i="99"/>
  <c r="D4356" i="132" l="1"/>
  <c r="G4357" i="132"/>
  <c r="C4439" i="132"/>
  <c r="E499" i="99"/>
  <c r="D500" i="99"/>
  <c r="F500" i="99" s="1"/>
  <c r="G500" i="99" s="1"/>
  <c r="A501" i="99"/>
  <c r="B546" i="99"/>
  <c r="D4355" i="132" l="1"/>
  <c r="G4356" i="132"/>
  <c r="C4440" i="132"/>
  <c r="E500" i="99"/>
  <c r="D501" i="99"/>
  <c r="F501" i="99" s="1"/>
  <c r="G501" i="99" s="1"/>
  <c r="A502" i="99"/>
  <c r="B547" i="99"/>
  <c r="D4354" i="132" l="1"/>
  <c r="G4355" i="132"/>
  <c r="C4441" i="132"/>
  <c r="E501" i="99"/>
  <c r="D502" i="99"/>
  <c r="F502" i="99" s="1"/>
  <c r="G502" i="99" s="1"/>
  <c r="A503" i="99"/>
  <c r="B548" i="99"/>
  <c r="D4353" i="132" l="1"/>
  <c r="G4354" i="132"/>
  <c r="C4442" i="132"/>
  <c r="E502" i="99"/>
  <c r="D503" i="99"/>
  <c r="F503" i="99" s="1"/>
  <c r="G503" i="99" s="1"/>
  <c r="A504" i="99"/>
  <c r="B549" i="99"/>
  <c r="D4352" i="132" l="1"/>
  <c r="G4353" i="132"/>
  <c r="C4443" i="132"/>
  <c r="E503" i="99"/>
  <c r="D504" i="99"/>
  <c r="F504" i="99" s="1"/>
  <c r="G504" i="99" s="1"/>
  <c r="A505" i="99"/>
  <c r="B550" i="99"/>
  <c r="D4351" i="132" l="1"/>
  <c r="G4352" i="132"/>
  <c r="C4444" i="132"/>
  <c r="E504" i="99"/>
  <c r="D505" i="99"/>
  <c r="F505" i="99" s="1"/>
  <c r="G505" i="99" s="1"/>
  <c r="A506" i="99"/>
  <c r="B551" i="99"/>
  <c r="D4350" i="132" l="1"/>
  <c r="G4351" i="132"/>
  <c r="C4445" i="132"/>
  <c r="E505" i="99"/>
  <c r="A507" i="99"/>
  <c r="D506" i="99"/>
  <c r="F506" i="99" s="1"/>
  <c r="G506" i="99" s="1"/>
  <c r="B552" i="99"/>
  <c r="D4349" i="132" l="1"/>
  <c r="G4350" i="132"/>
  <c r="C4446" i="132"/>
  <c r="E506" i="99"/>
  <c r="D507" i="99"/>
  <c r="F507" i="99" s="1"/>
  <c r="G507" i="99" s="1"/>
  <c r="A508" i="99"/>
  <c r="B553" i="99"/>
  <c r="D4348" i="132" l="1"/>
  <c r="G4349" i="132"/>
  <c r="C4447" i="132"/>
  <c r="E507" i="99"/>
  <c r="A509" i="99"/>
  <c r="D508" i="99"/>
  <c r="F508" i="99" s="1"/>
  <c r="G508" i="99" s="1"/>
  <c r="B554" i="99"/>
  <c r="D4347" i="132" l="1"/>
  <c r="G4348" i="132"/>
  <c r="C4448" i="132"/>
  <c r="E508" i="99"/>
  <c r="D509" i="99"/>
  <c r="F509" i="99" s="1"/>
  <c r="G509" i="99" s="1"/>
  <c r="A510" i="99"/>
  <c r="B555" i="99"/>
  <c r="D4346" i="132" l="1"/>
  <c r="G4347" i="132"/>
  <c r="C4449" i="132"/>
  <c r="E509" i="99"/>
  <c r="D510" i="99"/>
  <c r="F510" i="99" s="1"/>
  <c r="G510" i="99" s="1"/>
  <c r="A511" i="99"/>
  <c r="B556" i="99"/>
  <c r="D4345" i="132" l="1"/>
  <c r="G4346" i="132"/>
  <c r="C4450" i="132"/>
  <c r="E510" i="99"/>
  <c r="A512" i="99"/>
  <c r="D511" i="99"/>
  <c r="F511" i="99" s="1"/>
  <c r="G511" i="99" s="1"/>
  <c r="B557" i="99"/>
  <c r="D4344" i="132" l="1"/>
  <c r="G4345" i="132"/>
  <c r="C4451" i="132"/>
  <c r="E511" i="99"/>
  <c r="D512" i="99"/>
  <c r="F512" i="99" s="1"/>
  <c r="G512" i="99" s="1"/>
  <c r="A513" i="99"/>
  <c r="B558" i="99"/>
  <c r="D4343" i="132" l="1"/>
  <c r="G4344" i="132"/>
  <c r="C4452" i="132"/>
  <c r="E512" i="99"/>
  <c r="D513" i="99"/>
  <c r="F513" i="99" s="1"/>
  <c r="G513" i="99" s="1"/>
  <c r="A514" i="99"/>
  <c r="B559" i="99"/>
  <c r="D4342" i="132" l="1"/>
  <c r="G4343" i="132"/>
  <c r="C4453" i="132"/>
  <c r="E513" i="99"/>
  <c r="A515" i="99"/>
  <c r="D514" i="99"/>
  <c r="F514" i="99" s="1"/>
  <c r="G514" i="99" s="1"/>
  <c r="B560" i="99"/>
  <c r="D4341" i="132" l="1"/>
  <c r="G4342" i="132"/>
  <c r="C4454" i="132"/>
  <c r="E514" i="99"/>
  <c r="D515" i="99"/>
  <c r="F515" i="99" s="1"/>
  <c r="G515" i="99" s="1"/>
  <c r="A516" i="99"/>
  <c r="B561" i="99"/>
  <c r="D4340" i="132" l="1"/>
  <c r="G4341" i="132"/>
  <c r="C4455" i="132"/>
  <c r="E515" i="99"/>
  <c r="D516" i="99"/>
  <c r="F516" i="99" s="1"/>
  <c r="G516" i="99" s="1"/>
  <c r="A517" i="99"/>
  <c r="B562" i="99"/>
  <c r="D4339" i="132" l="1"/>
  <c r="G4340" i="132"/>
  <c r="C4456" i="132"/>
  <c r="E516" i="99"/>
  <c r="D517" i="99"/>
  <c r="F517" i="99" s="1"/>
  <c r="G517" i="99" s="1"/>
  <c r="A518" i="99"/>
  <c r="B563" i="99"/>
  <c r="D4338" i="132" l="1"/>
  <c r="G4339" i="132"/>
  <c r="C4457" i="132"/>
  <c r="E517" i="99"/>
  <c r="D518" i="99"/>
  <c r="F518" i="99" s="1"/>
  <c r="G518" i="99" s="1"/>
  <c r="A519" i="99"/>
  <c r="B564" i="99"/>
  <c r="D4337" i="132" l="1"/>
  <c r="G4338" i="132"/>
  <c r="C4458" i="132"/>
  <c r="E518" i="99"/>
  <c r="D519" i="99"/>
  <c r="F519" i="99" s="1"/>
  <c r="G519" i="99" s="1"/>
  <c r="A520" i="99"/>
  <c r="B565" i="99"/>
  <c r="D4336" i="132" l="1"/>
  <c r="G4337" i="132"/>
  <c r="C4459" i="132"/>
  <c r="E519" i="99"/>
  <c r="D520" i="99"/>
  <c r="F520" i="99" s="1"/>
  <c r="G520" i="99" s="1"/>
  <c r="A521" i="99"/>
  <c r="B566" i="99"/>
  <c r="D4335" i="132" l="1"/>
  <c r="G4336" i="132"/>
  <c r="C4460" i="132"/>
  <c r="E520" i="99"/>
  <c r="A522" i="99"/>
  <c r="D521" i="99"/>
  <c r="F521" i="99" s="1"/>
  <c r="G521" i="99" s="1"/>
  <c r="B567" i="99"/>
  <c r="D4334" i="132" l="1"/>
  <c r="G4335" i="132"/>
  <c r="C4461" i="132"/>
  <c r="E521" i="99"/>
  <c r="D522" i="99"/>
  <c r="F522" i="99" s="1"/>
  <c r="G522" i="99" s="1"/>
  <c r="A523" i="99"/>
  <c r="B568" i="99"/>
  <c r="D4333" i="132" l="1"/>
  <c r="G4334" i="132"/>
  <c r="C4462" i="132"/>
  <c r="E522" i="99"/>
  <c r="A524" i="99"/>
  <c r="D523" i="99"/>
  <c r="F523" i="99" s="1"/>
  <c r="G523" i="99" s="1"/>
  <c r="B569" i="99"/>
  <c r="D4332" i="132" l="1"/>
  <c r="G4333" i="132"/>
  <c r="C4463" i="132"/>
  <c r="E523" i="99"/>
  <c r="D524" i="99"/>
  <c r="F524" i="99" s="1"/>
  <c r="G524" i="99" s="1"/>
  <c r="A525" i="99"/>
  <c r="B570" i="99"/>
  <c r="D4331" i="132" l="1"/>
  <c r="G4332" i="132"/>
  <c r="C4464" i="132"/>
  <c r="E524" i="99"/>
  <c r="D525" i="99"/>
  <c r="F525" i="99" s="1"/>
  <c r="G525" i="99" s="1"/>
  <c r="A526" i="99"/>
  <c r="B571" i="99"/>
  <c r="D4330" i="132" l="1"/>
  <c r="G4331" i="132"/>
  <c r="C4465" i="132"/>
  <c r="E525" i="99"/>
  <c r="D526" i="99"/>
  <c r="F526" i="99" s="1"/>
  <c r="G526" i="99" s="1"/>
  <c r="A527" i="99"/>
  <c r="B572" i="99"/>
  <c r="D4329" i="132" l="1"/>
  <c r="G4330" i="132"/>
  <c r="C4466" i="132"/>
  <c r="E526" i="99"/>
  <c r="A528" i="99"/>
  <c r="D527" i="99"/>
  <c r="F527" i="99" s="1"/>
  <c r="G527" i="99" s="1"/>
  <c r="B573" i="99"/>
  <c r="D4328" i="132" l="1"/>
  <c r="G4329" i="132"/>
  <c r="C4467" i="132"/>
  <c r="E527" i="99"/>
  <c r="A529" i="99"/>
  <c r="D528" i="99"/>
  <c r="F528" i="99" s="1"/>
  <c r="G528" i="99" s="1"/>
  <c r="B574" i="99"/>
  <c r="D4327" i="132" l="1"/>
  <c r="G4328" i="132"/>
  <c r="C4468" i="132"/>
  <c r="E528" i="99"/>
  <c r="D529" i="99"/>
  <c r="F529" i="99" s="1"/>
  <c r="G529" i="99" s="1"/>
  <c r="A530" i="99"/>
  <c r="B575" i="99"/>
  <c r="D4326" i="132" l="1"/>
  <c r="G4327" i="132"/>
  <c r="C4469" i="132"/>
  <c r="E529" i="99"/>
  <c r="A531" i="99"/>
  <c r="D530" i="99"/>
  <c r="F530" i="99" s="1"/>
  <c r="G530" i="99" s="1"/>
  <c r="B576" i="99"/>
  <c r="D4325" i="132" l="1"/>
  <c r="G4326" i="132"/>
  <c r="C4470" i="132"/>
  <c r="E530" i="99"/>
  <c r="D531" i="99"/>
  <c r="F531" i="99" s="1"/>
  <c r="G531" i="99" s="1"/>
  <c r="A532" i="99"/>
  <c r="B577" i="99"/>
  <c r="D4324" i="132" l="1"/>
  <c r="G4325" i="132"/>
  <c r="C4471" i="132"/>
  <c r="E531" i="99"/>
  <c r="A533" i="99"/>
  <c r="D532" i="99"/>
  <c r="F532" i="99" s="1"/>
  <c r="G532" i="99" s="1"/>
  <c r="B578" i="99"/>
  <c r="D4323" i="132" l="1"/>
  <c r="G4324" i="132"/>
  <c r="C4472" i="132"/>
  <c r="E532" i="99"/>
  <c r="D533" i="99"/>
  <c r="F533" i="99" s="1"/>
  <c r="G533" i="99" s="1"/>
  <c r="A534" i="99"/>
  <c r="B579" i="99"/>
  <c r="D4322" i="132" l="1"/>
  <c r="G4323" i="132"/>
  <c r="C4473" i="132"/>
  <c r="E533" i="99"/>
  <c r="D534" i="99"/>
  <c r="F534" i="99" s="1"/>
  <c r="G534" i="99" s="1"/>
  <c r="A535" i="99"/>
  <c r="B580" i="99"/>
  <c r="D4321" i="132" l="1"/>
  <c r="G4322" i="132"/>
  <c r="C4474" i="132"/>
  <c r="E534" i="99"/>
  <c r="D535" i="99"/>
  <c r="F535" i="99" s="1"/>
  <c r="G535" i="99" s="1"/>
  <c r="A536" i="99"/>
  <c r="B581" i="99"/>
  <c r="D4320" i="132" l="1"/>
  <c r="G4321" i="132"/>
  <c r="C4475" i="132"/>
  <c r="E535" i="99"/>
  <c r="D536" i="99"/>
  <c r="F536" i="99" s="1"/>
  <c r="G536" i="99" s="1"/>
  <c r="A537" i="99"/>
  <c r="B582" i="99"/>
  <c r="D4319" i="132" l="1"/>
  <c r="G4320" i="132"/>
  <c r="C4476" i="132"/>
  <c r="E536" i="99"/>
  <c r="D537" i="99"/>
  <c r="F537" i="99" s="1"/>
  <c r="G537" i="99" s="1"/>
  <c r="A538" i="99"/>
  <c r="B583" i="99"/>
  <c r="D4318" i="132" l="1"/>
  <c r="G4319" i="132"/>
  <c r="C4477" i="132"/>
  <c r="E537" i="99"/>
  <c r="D538" i="99"/>
  <c r="F538" i="99" s="1"/>
  <c r="G538" i="99" s="1"/>
  <c r="A539" i="99"/>
  <c r="B584" i="99"/>
  <c r="D4317" i="132" l="1"/>
  <c r="G4318" i="132"/>
  <c r="C4478" i="132"/>
  <c r="E538" i="99"/>
  <c r="A540" i="99"/>
  <c r="D539" i="99"/>
  <c r="F539" i="99" s="1"/>
  <c r="G539" i="99" s="1"/>
  <c r="B585" i="99"/>
  <c r="D4316" i="132" l="1"/>
  <c r="G4317" i="132"/>
  <c r="C4479" i="132"/>
  <c r="E539" i="99"/>
  <c r="D540" i="99"/>
  <c r="F540" i="99" s="1"/>
  <c r="G540" i="99" s="1"/>
  <c r="A541" i="99"/>
  <c r="B586" i="99"/>
  <c r="D4315" i="132" l="1"/>
  <c r="G4316" i="132"/>
  <c r="C4480" i="132"/>
  <c r="E540" i="99"/>
  <c r="D541" i="99"/>
  <c r="F541" i="99" s="1"/>
  <c r="G541" i="99" s="1"/>
  <c r="A542" i="99"/>
  <c r="B587" i="99"/>
  <c r="D4314" i="132" l="1"/>
  <c r="G4315" i="132"/>
  <c r="C4481" i="132"/>
  <c r="E541" i="99"/>
  <c r="D542" i="99"/>
  <c r="F542" i="99" s="1"/>
  <c r="G542" i="99" s="1"/>
  <c r="A543" i="99"/>
  <c r="B588" i="99"/>
  <c r="D4313" i="132" l="1"/>
  <c r="G4314" i="132"/>
  <c r="C4482" i="132"/>
  <c r="E542" i="99"/>
  <c r="D543" i="99"/>
  <c r="F543" i="99" s="1"/>
  <c r="G543" i="99" s="1"/>
  <c r="A544" i="99"/>
  <c r="B589" i="99"/>
  <c r="D4312" i="132" l="1"/>
  <c r="G4313" i="132"/>
  <c r="C4483" i="132"/>
  <c r="E543" i="99"/>
  <c r="D544" i="99"/>
  <c r="F544" i="99" s="1"/>
  <c r="G544" i="99" s="1"/>
  <c r="A545" i="99"/>
  <c r="B590" i="99"/>
  <c r="D4311" i="132" l="1"/>
  <c r="G4312" i="132"/>
  <c r="C4484" i="132"/>
  <c r="E544" i="99"/>
  <c r="D545" i="99"/>
  <c r="F545" i="99" s="1"/>
  <c r="G545" i="99" s="1"/>
  <c r="A546" i="99"/>
  <c r="B591" i="99"/>
  <c r="D4310" i="132" l="1"/>
  <c r="G4311" i="132"/>
  <c r="C4485" i="132"/>
  <c r="E545" i="99"/>
  <c r="A547" i="99"/>
  <c r="D546" i="99"/>
  <c r="F546" i="99" s="1"/>
  <c r="G546" i="99" s="1"/>
  <c r="B592" i="99"/>
  <c r="D4309" i="132" l="1"/>
  <c r="G4310" i="132"/>
  <c r="C4486" i="132"/>
  <c r="E546" i="99"/>
  <c r="D547" i="99"/>
  <c r="F547" i="99" s="1"/>
  <c r="G547" i="99" s="1"/>
  <c r="A548" i="99"/>
  <c r="B593" i="99"/>
  <c r="D4308" i="132" l="1"/>
  <c r="G4309" i="132"/>
  <c r="C4487" i="132"/>
  <c r="E547" i="99"/>
  <c r="D548" i="99"/>
  <c r="F548" i="99" s="1"/>
  <c r="G548" i="99" s="1"/>
  <c r="A549" i="99"/>
  <c r="B594" i="99"/>
  <c r="D4307" i="132" l="1"/>
  <c r="G4308" i="132"/>
  <c r="F4308" i="132"/>
  <c r="H4308" i="132" s="1"/>
  <c r="C4488" i="132"/>
  <c r="E548" i="99"/>
  <c r="D549" i="99"/>
  <c r="F549" i="99" s="1"/>
  <c r="G549" i="99" s="1"/>
  <c r="A550" i="99"/>
  <c r="B595" i="99"/>
  <c r="I4308" i="132" l="1"/>
  <c r="F4307" i="132"/>
  <c r="H4307" i="132" s="1"/>
  <c r="G4307" i="132"/>
  <c r="F4396" i="132"/>
  <c r="H4396" i="132" s="1"/>
  <c r="I4396" i="132" s="1"/>
  <c r="F4397" i="132"/>
  <c r="H4397" i="132" s="1"/>
  <c r="I4397" i="132" s="1"/>
  <c r="F4398" i="132"/>
  <c r="H4398" i="132" s="1"/>
  <c r="I4398" i="132" s="1"/>
  <c r="F4395" i="132"/>
  <c r="H4395" i="132" s="1"/>
  <c r="I4395" i="132" s="1"/>
  <c r="F4394" i="132"/>
  <c r="H4394" i="132" s="1"/>
  <c r="I4394" i="132" s="1"/>
  <c r="F4393" i="132"/>
  <c r="H4393" i="132" s="1"/>
  <c r="I4393" i="132" s="1"/>
  <c r="F4392" i="132"/>
  <c r="H4392" i="132" s="1"/>
  <c r="I4392" i="132" s="1"/>
  <c r="F4391" i="132"/>
  <c r="H4391" i="132" s="1"/>
  <c r="I4391" i="132" s="1"/>
  <c r="F4390" i="132"/>
  <c r="H4390" i="132" s="1"/>
  <c r="I4390" i="132" s="1"/>
  <c r="F4389" i="132"/>
  <c r="H4389" i="132" s="1"/>
  <c r="I4389" i="132" s="1"/>
  <c r="F4388" i="132"/>
  <c r="H4388" i="132" s="1"/>
  <c r="I4388" i="132" s="1"/>
  <c r="F4387" i="132"/>
  <c r="H4387" i="132" s="1"/>
  <c r="I4387" i="132" s="1"/>
  <c r="F4386" i="132"/>
  <c r="H4386" i="132" s="1"/>
  <c r="I4386" i="132" s="1"/>
  <c r="F4385" i="132"/>
  <c r="H4385" i="132" s="1"/>
  <c r="I4385" i="132" s="1"/>
  <c r="F4384" i="132"/>
  <c r="H4384" i="132" s="1"/>
  <c r="I4384" i="132" s="1"/>
  <c r="F4383" i="132"/>
  <c r="H4383" i="132" s="1"/>
  <c r="I4383" i="132" s="1"/>
  <c r="F4382" i="132"/>
  <c r="H4382" i="132" s="1"/>
  <c r="I4382" i="132" s="1"/>
  <c r="F4381" i="132"/>
  <c r="H4381" i="132" s="1"/>
  <c r="I4381" i="132" s="1"/>
  <c r="F4380" i="132"/>
  <c r="H4380" i="132" s="1"/>
  <c r="I4380" i="132" s="1"/>
  <c r="F4379" i="132"/>
  <c r="H4379" i="132" s="1"/>
  <c r="I4379" i="132" s="1"/>
  <c r="F4378" i="132"/>
  <c r="H4378" i="132" s="1"/>
  <c r="I4378" i="132" s="1"/>
  <c r="F4377" i="132"/>
  <c r="H4377" i="132" s="1"/>
  <c r="I4377" i="132" s="1"/>
  <c r="F4376" i="132"/>
  <c r="H4376" i="132" s="1"/>
  <c r="I4376" i="132" s="1"/>
  <c r="F4375" i="132"/>
  <c r="H4375" i="132" s="1"/>
  <c r="I4375" i="132" s="1"/>
  <c r="F4374" i="132"/>
  <c r="H4374" i="132" s="1"/>
  <c r="I4374" i="132" s="1"/>
  <c r="F4373" i="132"/>
  <c r="H4373" i="132" s="1"/>
  <c r="I4373" i="132" s="1"/>
  <c r="F4372" i="132"/>
  <c r="H4372" i="132" s="1"/>
  <c r="I4372" i="132" s="1"/>
  <c r="F4371" i="132"/>
  <c r="H4371" i="132" s="1"/>
  <c r="I4371" i="132" s="1"/>
  <c r="F4370" i="132"/>
  <c r="H4370" i="132" s="1"/>
  <c r="I4370" i="132" s="1"/>
  <c r="F4369" i="132"/>
  <c r="H4369" i="132" s="1"/>
  <c r="I4369" i="132" s="1"/>
  <c r="F4368" i="132"/>
  <c r="H4368" i="132" s="1"/>
  <c r="I4368" i="132" s="1"/>
  <c r="F4367" i="132"/>
  <c r="H4367" i="132" s="1"/>
  <c r="I4367" i="132" s="1"/>
  <c r="F4366" i="132"/>
  <c r="H4366" i="132" s="1"/>
  <c r="I4366" i="132" s="1"/>
  <c r="F4365" i="132"/>
  <c r="H4365" i="132" s="1"/>
  <c r="I4365" i="132" s="1"/>
  <c r="F4364" i="132"/>
  <c r="H4364" i="132" s="1"/>
  <c r="I4364" i="132" s="1"/>
  <c r="F4363" i="132"/>
  <c r="H4363" i="132" s="1"/>
  <c r="I4363" i="132" s="1"/>
  <c r="F4362" i="132"/>
  <c r="H4362" i="132" s="1"/>
  <c r="I4362" i="132" s="1"/>
  <c r="F4361" i="132"/>
  <c r="H4361" i="132" s="1"/>
  <c r="I4361" i="132" s="1"/>
  <c r="F4360" i="132"/>
  <c r="H4360" i="132" s="1"/>
  <c r="I4360" i="132" s="1"/>
  <c r="F4359" i="132"/>
  <c r="H4359" i="132" s="1"/>
  <c r="I4359" i="132" s="1"/>
  <c r="F4358" i="132"/>
  <c r="H4358" i="132" s="1"/>
  <c r="I4358" i="132" s="1"/>
  <c r="F4357" i="132"/>
  <c r="H4357" i="132" s="1"/>
  <c r="I4357" i="132" s="1"/>
  <c r="F4356" i="132"/>
  <c r="H4356" i="132" s="1"/>
  <c r="I4356" i="132" s="1"/>
  <c r="F4355" i="132"/>
  <c r="H4355" i="132" s="1"/>
  <c r="I4355" i="132" s="1"/>
  <c r="F4354" i="132"/>
  <c r="H4354" i="132" s="1"/>
  <c r="I4354" i="132" s="1"/>
  <c r="F4353" i="132"/>
  <c r="H4353" i="132" s="1"/>
  <c r="I4353" i="132" s="1"/>
  <c r="F4352" i="132"/>
  <c r="H4352" i="132" s="1"/>
  <c r="I4352" i="132" s="1"/>
  <c r="F4351" i="132"/>
  <c r="H4351" i="132" s="1"/>
  <c r="I4351" i="132" s="1"/>
  <c r="F4350" i="132"/>
  <c r="H4350" i="132" s="1"/>
  <c r="I4350" i="132" s="1"/>
  <c r="F4349" i="132"/>
  <c r="H4349" i="132" s="1"/>
  <c r="I4349" i="132" s="1"/>
  <c r="F4348" i="132"/>
  <c r="H4348" i="132" s="1"/>
  <c r="I4348" i="132" s="1"/>
  <c r="F4347" i="132"/>
  <c r="H4347" i="132" s="1"/>
  <c r="I4347" i="132" s="1"/>
  <c r="F4346" i="132"/>
  <c r="H4346" i="132" s="1"/>
  <c r="I4346" i="132" s="1"/>
  <c r="F4345" i="132"/>
  <c r="H4345" i="132" s="1"/>
  <c r="I4345" i="132" s="1"/>
  <c r="F4344" i="132"/>
  <c r="H4344" i="132" s="1"/>
  <c r="I4344" i="132" s="1"/>
  <c r="F4343" i="132"/>
  <c r="H4343" i="132" s="1"/>
  <c r="I4343" i="132" s="1"/>
  <c r="F4342" i="132"/>
  <c r="H4342" i="132" s="1"/>
  <c r="I4342" i="132" s="1"/>
  <c r="F4341" i="132"/>
  <c r="H4341" i="132" s="1"/>
  <c r="I4341" i="132" s="1"/>
  <c r="F4340" i="132"/>
  <c r="H4340" i="132" s="1"/>
  <c r="I4340" i="132" s="1"/>
  <c r="F4339" i="132"/>
  <c r="H4339" i="132" s="1"/>
  <c r="I4339" i="132" s="1"/>
  <c r="F4338" i="132"/>
  <c r="H4338" i="132" s="1"/>
  <c r="I4338" i="132" s="1"/>
  <c r="F4337" i="132"/>
  <c r="H4337" i="132" s="1"/>
  <c r="I4337" i="132" s="1"/>
  <c r="F4336" i="132"/>
  <c r="H4336" i="132" s="1"/>
  <c r="I4336" i="132" s="1"/>
  <c r="F4335" i="132"/>
  <c r="H4335" i="132" s="1"/>
  <c r="I4335" i="132" s="1"/>
  <c r="F4334" i="132"/>
  <c r="H4334" i="132" s="1"/>
  <c r="I4334" i="132" s="1"/>
  <c r="F4333" i="132"/>
  <c r="H4333" i="132" s="1"/>
  <c r="I4333" i="132" s="1"/>
  <c r="F4332" i="132"/>
  <c r="H4332" i="132" s="1"/>
  <c r="I4332" i="132" s="1"/>
  <c r="F4331" i="132"/>
  <c r="H4331" i="132" s="1"/>
  <c r="I4331" i="132" s="1"/>
  <c r="F4330" i="132"/>
  <c r="H4330" i="132" s="1"/>
  <c r="I4330" i="132" s="1"/>
  <c r="F4329" i="132"/>
  <c r="H4329" i="132" s="1"/>
  <c r="I4329" i="132" s="1"/>
  <c r="F4328" i="132"/>
  <c r="H4328" i="132" s="1"/>
  <c r="I4328" i="132" s="1"/>
  <c r="F4327" i="132"/>
  <c r="H4327" i="132" s="1"/>
  <c r="I4327" i="132" s="1"/>
  <c r="F4326" i="132"/>
  <c r="H4326" i="132" s="1"/>
  <c r="I4326" i="132" s="1"/>
  <c r="F4325" i="132"/>
  <c r="H4325" i="132" s="1"/>
  <c r="I4325" i="132" s="1"/>
  <c r="F4324" i="132"/>
  <c r="H4324" i="132" s="1"/>
  <c r="I4324" i="132" s="1"/>
  <c r="F4323" i="132"/>
  <c r="H4323" i="132" s="1"/>
  <c r="I4323" i="132" s="1"/>
  <c r="F4322" i="132"/>
  <c r="H4322" i="132" s="1"/>
  <c r="I4322" i="132" s="1"/>
  <c r="F4321" i="132"/>
  <c r="H4321" i="132" s="1"/>
  <c r="I4321" i="132" s="1"/>
  <c r="F4320" i="132"/>
  <c r="H4320" i="132" s="1"/>
  <c r="I4320" i="132" s="1"/>
  <c r="F4319" i="132"/>
  <c r="H4319" i="132" s="1"/>
  <c r="I4319" i="132" s="1"/>
  <c r="F4318" i="132"/>
  <c r="H4318" i="132" s="1"/>
  <c r="I4318" i="132" s="1"/>
  <c r="F4317" i="132"/>
  <c r="H4317" i="132" s="1"/>
  <c r="I4317" i="132" s="1"/>
  <c r="F4316" i="132"/>
  <c r="H4316" i="132" s="1"/>
  <c r="I4316" i="132" s="1"/>
  <c r="F4315" i="132"/>
  <c r="H4315" i="132" s="1"/>
  <c r="I4315" i="132" s="1"/>
  <c r="F4314" i="132"/>
  <c r="H4314" i="132" s="1"/>
  <c r="I4314" i="132" s="1"/>
  <c r="F4313" i="132"/>
  <c r="H4313" i="132" s="1"/>
  <c r="I4313" i="132" s="1"/>
  <c r="F4312" i="132"/>
  <c r="H4312" i="132" s="1"/>
  <c r="I4312" i="132" s="1"/>
  <c r="F4311" i="132"/>
  <c r="H4311" i="132" s="1"/>
  <c r="I4311" i="132" s="1"/>
  <c r="F4310" i="132"/>
  <c r="H4310" i="132" s="1"/>
  <c r="I4310" i="132" s="1"/>
  <c r="F4309" i="132"/>
  <c r="H4309" i="132" s="1"/>
  <c r="I4309" i="132" s="1"/>
  <c r="C4489" i="132"/>
  <c r="D4488" i="132"/>
  <c r="D4487" i="132" s="1"/>
  <c r="D4486" i="132" s="1"/>
  <c r="E549" i="99"/>
  <c r="D550" i="99"/>
  <c r="F550" i="99" s="1"/>
  <c r="G550" i="99" s="1"/>
  <c r="A551" i="99"/>
  <c r="B596" i="99"/>
  <c r="G4487" i="132" l="1"/>
  <c r="D4485" i="132"/>
  <c r="G4486" i="132"/>
  <c r="I4307" i="132"/>
  <c r="G4488" i="132"/>
  <c r="C4490" i="132"/>
  <c r="E550" i="99"/>
  <c r="A552" i="99"/>
  <c r="D551" i="99"/>
  <c r="F551" i="99" s="1"/>
  <c r="G551" i="99" s="1"/>
  <c r="B597" i="99"/>
  <c r="D4484" i="132" l="1"/>
  <c r="G4485" i="132"/>
  <c r="C4491" i="132"/>
  <c r="E551" i="99"/>
  <c r="D552" i="99"/>
  <c r="F552" i="99" s="1"/>
  <c r="G552" i="99" s="1"/>
  <c r="A553" i="99"/>
  <c r="B598" i="99"/>
  <c r="D4483" i="132" l="1"/>
  <c r="G4484" i="132"/>
  <c r="C4492" i="132"/>
  <c r="E552" i="99"/>
  <c r="D553" i="99"/>
  <c r="F553" i="99" s="1"/>
  <c r="G553" i="99" s="1"/>
  <c r="A554" i="99"/>
  <c r="B599" i="99"/>
  <c r="D4482" i="132" l="1"/>
  <c r="G4483" i="132"/>
  <c r="C4493" i="132"/>
  <c r="E553" i="99"/>
  <c r="D554" i="99"/>
  <c r="F554" i="99" s="1"/>
  <c r="G554" i="99" s="1"/>
  <c r="A555" i="99"/>
  <c r="B600" i="99"/>
  <c r="D4481" i="132" l="1"/>
  <c r="G4482" i="132"/>
  <c r="C4494" i="132"/>
  <c r="E554" i="99"/>
  <c r="D555" i="99"/>
  <c r="F555" i="99" s="1"/>
  <c r="G555" i="99" s="1"/>
  <c r="A556" i="99"/>
  <c r="B601" i="99"/>
  <c r="D4480" i="132" l="1"/>
  <c r="G4481" i="132"/>
  <c r="C4495" i="132"/>
  <c r="E555" i="99"/>
  <c r="A557" i="99"/>
  <c r="D556" i="99"/>
  <c r="F556" i="99" s="1"/>
  <c r="G556" i="99" s="1"/>
  <c r="B602" i="99"/>
  <c r="D4479" i="132" l="1"/>
  <c r="G4480" i="132"/>
  <c r="C4496" i="132"/>
  <c r="E556" i="99"/>
  <c r="D557" i="99"/>
  <c r="F557" i="99" s="1"/>
  <c r="G557" i="99" s="1"/>
  <c r="A558" i="99"/>
  <c r="B603" i="99"/>
  <c r="D4478" i="132" l="1"/>
  <c r="G4479" i="132"/>
  <c r="C4497" i="132"/>
  <c r="E557" i="99"/>
  <c r="D558" i="99"/>
  <c r="F558" i="99" s="1"/>
  <c r="G558" i="99" s="1"/>
  <c r="A559" i="99"/>
  <c r="B604" i="99"/>
  <c r="D4477" i="132" l="1"/>
  <c r="G4478" i="132"/>
  <c r="C4498" i="132"/>
  <c r="E558" i="99"/>
  <c r="A560" i="99"/>
  <c r="D559" i="99"/>
  <c r="F559" i="99" s="1"/>
  <c r="G559" i="99" s="1"/>
  <c r="B605" i="99"/>
  <c r="D4476" i="132" l="1"/>
  <c r="G4477" i="132"/>
  <c r="C4499" i="132"/>
  <c r="E559" i="99"/>
  <c r="D560" i="99"/>
  <c r="F560" i="99" s="1"/>
  <c r="G560" i="99" s="1"/>
  <c r="A561" i="99"/>
  <c r="B606" i="99"/>
  <c r="D4475" i="132" l="1"/>
  <c r="G4476" i="132"/>
  <c r="C4500" i="132"/>
  <c r="E560" i="99"/>
  <c r="A562" i="99"/>
  <c r="D561" i="99"/>
  <c r="F561" i="99" s="1"/>
  <c r="G561" i="99" s="1"/>
  <c r="B607" i="99"/>
  <c r="D4474" i="132" l="1"/>
  <c r="G4475" i="132"/>
  <c r="C4501" i="132"/>
  <c r="E561" i="99"/>
  <c r="A563" i="99"/>
  <c r="D562" i="99"/>
  <c r="F562" i="99" s="1"/>
  <c r="G562" i="99" s="1"/>
  <c r="B608" i="99"/>
  <c r="D4473" i="132" l="1"/>
  <c r="G4474" i="132"/>
  <c r="C4502" i="132"/>
  <c r="E562" i="99"/>
  <c r="H40" i="119" s="1"/>
  <c r="A564" i="99"/>
  <c r="D563" i="99"/>
  <c r="F563" i="99" s="1"/>
  <c r="G563" i="99" s="1"/>
  <c r="B609" i="99"/>
  <c r="D4472" i="132" l="1"/>
  <c r="G4473" i="132"/>
  <c r="C4503" i="132"/>
  <c r="H41" i="119"/>
  <c r="H42" i="119" s="1"/>
  <c r="H50" i="119"/>
  <c r="K144" i="119" s="1"/>
  <c r="F67" i="119" s="1"/>
  <c r="E563" i="99"/>
  <c r="D564" i="99"/>
  <c r="F564" i="99" s="1"/>
  <c r="G564" i="99" s="1"/>
  <c r="A565" i="99"/>
  <c r="B610" i="99"/>
  <c r="D4471" i="132" l="1"/>
  <c r="G4472" i="132"/>
  <c r="C4504" i="132"/>
  <c r="E564" i="99"/>
  <c r="A566" i="99"/>
  <c r="D565" i="99"/>
  <c r="F565" i="99" s="1"/>
  <c r="G565" i="99" s="1"/>
  <c r="B611" i="99"/>
  <c r="D4470" i="132" l="1"/>
  <c r="G4471" i="132"/>
  <c r="C4505" i="132"/>
  <c r="E565" i="99"/>
  <c r="D566" i="99"/>
  <c r="F566" i="99" s="1"/>
  <c r="G566" i="99" s="1"/>
  <c r="A567" i="99"/>
  <c r="B612" i="99"/>
  <c r="D4469" i="132" l="1"/>
  <c r="G4470" i="132"/>
  <c r="C4506" i="132"/>
  <c r="E566" i="99"/>
  <c r="D567" i="99"/>
  <c r="F567" i="99" s="1"/>
  <c r="G567" i="99" s="1"/>
  <c r="A568" i="99"/>
  <c r="B613" i="99"/>
  <c r="D4468" i="132" l="1"/>
  <c r="G4469" i="132"/>
  <c r="C4507" i="132"/>
  <c r="E567" i="99"/>
  <c r="D568" i="99"/>
  <c r="F568" i="99" s="1"/>
  <c r="G568" i="99" s="1"/>
  <c r="A569" i="99"/>
  <c r="B614" i="99"/>
  <c r="D4467" i="132" l="1"/>
  <c r="G4468" i="132"/>
  <c r="C4508" i="132"/>
  <c r="E568" i="99"/>
  <c r="A570" i="99"/>
  <c r="D569" i="99"/>
  <c r="F569" i="99" s="1"/>
  <c r="G569" i="99" s="1"/>
  <c r="B615" i="99"/>
  <c r="D4466" i="132" l="1"/>
  <c r="G4467" i="132"/>
  <c r="C4509" i="132"/>
  <c r="E569" i="99"/>
  <c r="D570" i="99"/>
  <c r="F570" i="99" s="1"/>
  <c r="G570" i="99" s="1"/>
  <c r="A571" i="99"/>
  <c r="B616" i="99"/>
  <c r="D4465" i="132" l="1"/>
  <c r="G4466" i="132"/>
  <c r="C4510" i="132"/>
  <c r="E570" i="99"/>
  <c r="A572" i="99"/>
  <c r="D571" i="99"/>
  <c r="F571" i="99" s="1"/>
  <c r="G571" i="99" s="1"/>
  <c r="B617" i="99"/>
  <c r="D4464" i="132" l="1"/>
  <c r="G4465" i="132"/>
  <c r="C4511" i="132"/>
  <c r="E571" i="99"/>
  <c r="D572" i="99"/>
  <c r="F572" i="99" s="1"/>
  <c r="G572" i="99" s="1"/>
  <c r="A573" i="99"/>
  <c r="B618" i="99"/>
  <c r="D4463" i="132" l="1"/>
  <c r="G4464" i="132"/>
  <c r="C4512" i="132"/>
  <c r="E572" i="99"/>
  <c r="A574" i="99"/>
  <c r="D573" i="99"/>
  <c r="F573" i="99" s="1"/>
  <c r="G573" i="99" s="1"/>
  <c r="B619" i="99"/>
  <c r="D4462" i="132" l="1"/>
  <c r="G4463" i="132"/>
  <c r="C4513" i="132"/>
  <c r="E573" i="99"/>
  <c r="D574" i="99"/>
  <c r="F574" i="99" s="1"/>
  <c r="G574" i="99" s="1"/>
  <c r="A575" i="99"/>
  <c r="B620" i="99"/>
  <c r="D4461" i="132" l="1"/>
  <c r="G4462" i="132"/>
  <c r="C4514" i="132"/>
  <c r="E574" i="99"/>
  <c r="D575" i="99"/>
  <c r="F575" i="99" s="1"/>
  <c r="G575" i="99" s="1"/>
  <c r="A576" i="99"/>
  <c r="B621" i="99"/>
  <c r="D4460" i="132" l="1"/>
  <c r="G4461" i="132"/>
  <c r="C4515" i="132"/>
  <c r="E575" i="99"/>
  <c r="D576" i="99"/>
  <c r="F576" i="99" s="1"/>
  <c r="G576" i="99" s="1"/>
  <c r="A577" i="99"/>
  <c r="B622" i="99"/>
  <c r="D4459" i="132" l="1"/>
  <c r="G4460" i="132"/>
  <c r="C4516" i="132"/>
  <c r="E576" i="99"/>
  <c r="D577" i="99"/>
  <c r="F577" i="99" s="1"/>
  <c r="G577" i="99" s="1"/>
  <c r="A578" i="99"/>
  <c r="B623" i="99"/>
  <c r="D4458" i="132" l="1"/>
  <c r="G4459" i="132"/>
  <c r="C4517" i="132"/>
  <c r="E577" i="99"/>
  <c r="D578" i="99"/>
  <c r="F578" i="99" s="1"/>
  <c r="G578" i="99" s="1"/>
  <c r="A579" i="99"/>
  <c r="B624" i="99"/>
  <c r="D4457" i="132" l="1"/>
  <c r="G4458" i="132"/>
  <c r="C4518" i="132"/>
  <c r="E578" i="99"/>
  <c r="D579" i="99"/>
  <c r="F579" i="99" s="1"/>
  <c r="G579" i="99" s="1"/>
  <c r="A580" i="99"/>
  <c r="B625" i="99"/>
  <c r="D4456" i="132" l="1"/>
  <c r="G4457" i="132"/>
  <c r="C4519" i="132"/>
  <c r="E579" i="99"/>
  <c r="D580" i="99"/>
  <c r="F580" i="99" s="1"/>
  <c r="G580" i="99" s="1"/>
  <c r="A581" i="99"/>
  <c r="B626" i="99"/>
  <c r="D4455" i="132" l="1"/>
  <c r="G4456" i="132"/>
  <c r="C4520" i="132"/>
  <c r="E580" i="99"/>
  <c r="A582" i="99"/>
  <c r="D581" i="99"/>
  <c r="F581" i="99" s="1"/>
  <c r="G581" i="99" s="1"/>
  <c r="B627" i="99"/>
  <c r="D4454" i="132" l="1"/>
  <c r="G4455" i="132"/>
  <c r="C4521" i="132"/>
  <c r="E581" i="99"/>
  <c r="D582" i="99"/>
  <c r="F582" i="99" s="1"/>
  <c r="G582" i="99" s="1"/>
  <c r="A583" i="99"/>
  <c r="B628" i="99"/>
  <c r="D4453" i="132" l="1"/>
  <c r="G4454" i="132"/>
  <c r="C4522" i="132"/>
  <c r="E582" i="99"/>
  <c r="D583" i="99"/>
  <c r="F583" i="99" s="1"/>
  <c r="G583" i="99" s="1"/>
  <c r="A584" i="99"/>
  <c r="B629" i="99"/>
  <c r="D4452" i="132" l="1"/>
  <c r="G4453" i="132"/>
  <c r="C4523" i="132"/>
  <c r="E583" i="99"/>
  <c r="D584" i="99"/>
  <c r="F584" i="99" s="1"/>
  <c r="G584" i="99" s="1"/>
  <c r="A585" i="99"/>
  <c r="B630" i="99"/>
  <c r="D4451" i="132" l="1"/>
  <c r="G4452" i="132"/>
  <c r="C4524" i="132"/>
  <c r="E584" i="99"/>
  <c r="D585" i="99"/>
  <c r="F585" i="99" s="1"/>
  <c r="G585" i="99" s="1"/>
  <c r="A586" i="99"/>
  <c r="B631" i="99"/>
  <c r="D4450" i="132" l="1"/>
  <c r="G4451" i="132"/>
  <c r="C4525" i="132"/>
  <c r="E585" i="99"/>
  <c r="D586" i="99"/>
  <c r="F586" i="99" s="1"/>
  <c r="G586" i="99" s="1"/>
  <c r="A587" i="99"/>
  <c r="B632" i="99"/>
  <c r="D4449" i="132" l="1"/>
  <c r="G4450" i="132"/>
  <c r="C4526" i="132"/>
  <c r="E586" i="99"/>
  <c r="A588" i="99"/>
  <c r="D587" i="99"/>
  <c r="F587" i="99" s="1"/>
  <c r="G587" i="99" s="1"/>
  <c r="B633" i="99"/>
  <c r="D4448" i="132" l="1"/>
  <c r="G4449" i="132"/>
  <c r="C4527" i="132"/>
  <c r="E587" i="99"/>
  <c r="D588" i="99"/>
  <c r="F588" i="99" s="1"/>
  <c r="G588" i="99" s="1"/>
  <c r="A589" i="99"/>
  <c r="B634" i="99"/>
  <c r="D4447" i="132" l="1"/>
  <c r="G4448" i="132"/>
  <c r="C4528" i="132"/>
  <c r="E588" i="99"/>
  <c r="D589" i="99"/>
  <c r="F589" i="99" s="1"/>
  <c r="G589" i="99" s="1"/>
  <c r="A590" i="99"/>
  <c r="B635" i="99"/>
  <c r="D4446" i="132" l="1"/>
  <c r="G4447" i="132"/>
  <c r="C4529" i="132"/>
  <c r="E589" i="99"/>
  <c r="D590" i="99"/>
  <c r="F590" i="99" s="1"/>
  <c r="G590" i="99" s="1"/>
  <c r="A591" i="99"/>
  <c r="B636" i="99"/>
  <c r="D4445" i="132" l="1"/>
  <c r="G4446" i="132"/>
  <c r="C4530" i="132"/>
  <c r="E590" i="99"/>
  <c r="D591" i="99"/>
  <c r="F591" i="99" s="1"/>
  <c r="G591" i="99" s="1"/>
  <c r="A592" i="99"/>
  <c r="B637" i="99"/>
  <c r="D4444" i="132" l="1"/>
  <c r="G4445" i="132"/>
  <c r="C4531" i="132"/>
  <c r="E591" i="99"/>
  <c r="D592" i="99"/>
  <c r="F592" i="99" s="1"/>
  <c r="G592" i="99" s="1"/>
  <c r="A593" i="99"/>
  <c r="B638" i="99"/>
  <c r="D4443" i="132" l="1"/>
  <c r="G4444" i="132"/>
  <c r="C4532" i="132"/>
  <c r="E592" i="99"/>
  <c r="D593" i="99"/>
  <c r="F593" i="99" s="1"/>
  <c r="G593" i="99" s="1"/>
  <c r="A594" i="99"/>
  <c r="B639" i="99"/>
  <c r="D4442" i="132" l="1"/>
  <c r="G4443" i="132"/>
  <c r="C4533" i="132"/>
  <c r="E593" i="99"/>
  <c r="D594" i="99"/>
  <c r="F594" i="99" s="1"/>
  <c r="G594" i="99" s="1"/>
  <c r="A595" i="99"/>
  <c r="B640" i="99"/>
  <c r="D4441" i="132" l="1"/>
  <c r="G4442" i="132"/>
  <c r="C4534" i="132"/>
  <c r="E594" i="99"/>
  <c r="D595" i="99"/>
  <c r="F595" i="99" s="1"/>
  <c r="G595" i="99" s="1"/>
  <c r="A596" i="99"/>
  <c r="B641" i="99"/>
  <c r="D4440" i="132" l="1"/>
  <c r="G4441" i="132"/>
  <c r="C4535" i="132"/>
  <c r="E595" i="99"/>
  <c r="D596" i="99"/>
  <c r="F596" i="99" s="1"/>
  <c r="G596" i="99" s="1"/>
  <c r="A597" i="99"/>
  <c r="B642" i="99"/>
  <c r="D4439" i="132" l="1"/>
  <c r="G4440" i="132"/>
  <c r="C4536" i="132"/>
  <c r="E596" i="99"/>
  <c r="D597" i="99"/>
  <c r="F597" i="99" s="1"/>
  <c r="G597" i="99" s="1"/>
  <c r="A598" i="99"/>
  <c r="B643" i="99"/>
  <c r="D4438" i="132" l="1"/>
  <c r="G4439" i="132"/>
  <c r="C4537" i="132"/>
  <c r="E597" i="99"/>
  <c r="D598" i="99"/>
  <c r="F598" i="99" s="1"/>
  <c r="G598" i="99" s="1"/>
  <c r="A599" i="99"/>
  <c r="B644" i="99"/>
  <c r="D4437" i="132" l="1"/>
  <c r="G4438" i="132"/>
  <c r="C4538" i="132"/>
  <c r="E598" i="99"/>
  <c r="A600" i="99"/>
  <c r="D599" i="99"/>
  <c r="F599" i="99" s="1"/>
  <c r="G599" i="99" s="1"/>
  <c r="B645" i="99"/>
  <c r="D4436" i="132" l="1"/>
  <c r="G4437" i="132"/>
  <c r="C4539" i="132"/>
  <c r="E599" i="99"/>
  <c r="A601" i="99"/>
  <c r="D600" i="99"/>
  <c r="F600" i="99" s="1"/>
  <c r="G600" i="99" s="1"/>
  <c r="B646" i="99"/>
  <c r="D4435" i="132" l="1"/>
  <c r="G4436" i="132"/>
  <c r="C4540" i="132"/>
  <c r="E600" i="99"/>
  <c r="A602" i="99"/>
  <c r="D601" i="99"/>
  <c r="F601" i="99" s="1"/>
  <c r="G601" i="99" s="1"/>
  <c r="B647" i="99"/>
  <c r="D4434" i="132" l="1"/>
  <c r="G4435" i="132"/>
  <c r="C4541" i="132"/>
  <c r="E601" i="99"/>
  <c r="D602" i="99"/>
  <c r="F602" i="99" s="1"/>
  <c r="G602" i="99" s="1"/>
  <c r="A603" i="99"/>
  <c r="B648" i="99"/>
  <c r="D4433" i="132" l="1"/>
  <c r="G4434" i="132"/>
  <c r="C4542" i="132"/>
  <c r="E602" i="99"/>
  <c r="D603" i="99"/>
  <c r="F603" i="99" s="1"/>
  <c r="G603" i="99" s="1"/>
  <c r="A604" i="99"/>
  <c r="B649" i="99"/>
  <c r="D4432" i="132" l="1"/>
  <c r="G4433" i="132"/>
  <c r="C4543" i="132"/>
  <c r="E603" i="99"/>
  <c r="A605" i="99"/>
  <c r="D604" i="99"/>
  <c r="F604" i="99" s="1"/>
  <c r="G604" i="99" s="1"/>
  <c r="B650" i="99"/>
  <c r="D4431" i="132" l="1"/>
  <c r="G4432" i="132"/>
  <c r="C4544" i="132"/>
  <c r="E604" i="99"/>
  <c r="D605" i="99"/>
  <c r="F605" i="99" s="1"/>
  <c r="G605" i="99" s="1"/>
  <c r="A606" i="99"/>
  <c r="B651" i="99"/>
  <c r="D4430" i="132" l="1"/>
  <c r="G4431" i="132"/>
  <c r="C4545" i="132"/>
  <c r="E605" i="99"/>
  <c r="A607" i="99"/>
  <c r="D606" i="99"/>
  <c r="F606" i="99" s="1"/>
  <c r="G606" i="99" s="1"/>
  <c r="B652" i="99"/>
  <c r="D4429" i="132" l="1"/>
  <c r="G4430" i="132"/>
  <c r="C4546" i="132"/>
  <c r="E606" i="99"/>
  <c r="D607" i="99"/>
  <c r="F607" i="99" s="1"/>
  <c r="G607" i="99" s="1"/>
  <c r="A608" i="99"/>
  <c r="B653" i="99"/>
  <c r="D4428" i="132" l="1"/>
  <c r="G4429" i="132"/>
  <c r="C4547" i="132"/>
  <c r="E607" i="99"/>
  <c r="D608" i="99"/>
  <c r="F608" i="99" s="1"/>
  <c r="G608" i="99" s="1"/>
  <c r="A609" i="99"/>
  <c r="B654" i="99"/>
  <c r="D4427" i="132" l="1"/>
  <c r="G4428" i="132"/>
  <c r="C4548" i="132"/>
  <c r="E608" i="99"/>
  <c r="A610" i="99"/>
  <c r="D609" i="99"/>
  <c r="F609" i="99" s="1"/>
  <c r="G609" i="99" s="1"/>
  <c r="B655" i="99"/>
  <c r="D4426" i="132" l="1"/>
  <c r="G4427" i="132"/>
  <c r="C4549" i="132"/>
  <c r="E609" i="99"/>
  <c r="D610" i="99"/>
  <c r="F610" i="99" s="1"/>
  <c r="G610" i="99" s="1"/>
  <c r="A611" i="99"/>
  <c r="B656" i="99"/>
  <c r="D4425" i="132" l="1"/>
  <c r="G4426" i="132"/>
  <c r="C4550" i="132"/>
  <c r="E610" i="99"/>
  <c r="D611" i="99"/>
  <c r="F611" i="99" s="1"/>
  <c r="G611" i="99" s="1"/>
  <c r="A612" i="99"/>
  <c r="B657" i="99"/>
  <c r="D4424" i="132" l="1"/>
  <c r="G4425" i="132"/>
  <c r="C4551" i="132"/>
  <c r="E611" i="99"/>
  <c r="A613" i="99"/>
  <c r="D612" i="99"/>
  <c r="F612" i="99" s="1"/>
  <c r="G612" i="99" s="1"/>
  <c r="B658" i="99"/>
  <c r="D4423" i="132" l="1"/>
  <c r="G4424" i="132"/>
  <c r="C4552" i="132"/>
  <c r="E612" i="99"/>
  <c r="D613" i="99"/>
  <c r="F613" i="99" s="1"/>
  <c r="G613" i="99" s="1"/>
  <c r="A614" i="99"/>
  <c r="B659" i="99"/>
  <c r="D4422" i="132" l="1"/>
  <c r="G4423" i="132"/>
  <c r="C4553" i="132"/>
  <c r="E613" i="99"/>
  <c r="D614" i="99"/>
  <c r="F614" i="99" s="1"/>
  <c r="G614" i="99" s="1"/>
  <c r="A615" i="99"/>
  <c r="B660" i="99"/>
  <c r="D4421" i="132" l="1"/>
  <c r="G4422" i="132"/>
  <c r="C4554" i="132"/>
  <c r="E614" i="99"/>
  <c r="D615" i="99"/>
  <c r="F615" i="99" s="1"/>
  <c r="G615" i="99" s="1"/>
  <c r="A616" i="99"/>
  <c r="B661" i="99"/>
  <c r="D4420" i="132" l="1"/>
  <c r="G4421" i="132"/>
  <c r="C4555" i="132"/>
  <c r="E615" i="99"/>
  <c r="D616" i="99"/>
  <c r="F616" i="99" s="1"/>
  <c r="G616" i="99" s="1"/>
  <c r="A617" i="99"/>
  <c r="B662" i="99"/>
  <c r="D4419" i="132" l="1"/>
  <c r="G4420" i="132"/>
  <c r="C4556" i="132"/>
  <c r="E616" i="99"/>
  <c r="A618" i="99"/>
  <c r="D617" i="99"/>
  <c r="F617" i="99" s="1"/>
  <c r="G617" i="99" s="1"/>
  <c r="B663" i="99"/>
  <c r="D4418" i="132" l="1"/>
  <c r="G4419" i="132"/>
  <c r="C4557" i="132"/>
  <c r="E617" i="99"/>
  <c r="D618" i="99"/>
  <c r="F618" i="99" s="1"/>
  <c r="G618" i="99" s="1"/>
  <c r="A619" i="99"/>
  <c r="B664" i="99"/>
  <c r="D4417" i="132" l="1"/>
  <c r="G4418" i="132"/>
  <c r="C4558" i="132"/>
  <c r="E618" i="99"/>
  <c r="D619" i="99"/>
  <c r="F619" i="99" s="1"/>
  <c r="G619" i="99" s="1"/>
  <c r="A620" i="99"/>
  <c r="B665" i="99"/>
  <c r="D4416" i="132" l="1"/>
  <c r="G4417" i="132"/>
  <c r="C4559" i="132"/>
  <c r="E619" i="99"/>
  <c r="D620" i="99"/>
  <c r="F620" i="99" s="1"/>
  <c r="G620" i="99" s="1"/>
  <c r="A621" i="99"/>
  <c r="B666" i="99"/>
  <c r="D4415" i="132" l="1"/>
  <c r="G4416" i="132"/>
  <c r="C4560" i="132"/>
  <c r="E620" i="99"/>
  <c r="D621" i="99"/>
  <c r="F621" i="99" s="1"/>
  <c r="G621" i="99" s="1"/>
  <c r="A622" i="99"/>
  <c r="B667" i="99"/>
  <c r="D4414" i="132" l="1"/>
  <c r="G4415" i="132"/>
  <c r="C4561" i="132"/>
  <c r="E621" i="99"/>
  <c r="D622" i="99"/>
  <c r="F622" i="99" s="1"/>
  <c r="G622" i="99" s="1"/>
  <c r="A623" i="99"/>
  <c r="B668" i="99"/>
  <c r="D4413" i="132" l="1"/>
  <c r="G4414" i="132"/>
  <c r="C4562" i="132"/>
  <c r="E622" i="99"/>
  <c r="D623" i="99"/>
  <c r="F623" i="99" s="1"/>
  <c r="G623" i="99" s="1"/>
  <c r="A624" i="99"/>
  <c r="B669" i="99"/>
  <c r="D4412" i="132" l="1"/>
  <c r="G4413" i="132"/>
  <c r="C4563" i="132"/>
  <c r="E623" i="99"/>
  <c r="D624" i="99"/>
  <c r="F624" i="99" s="1"/>
  <c r="G624" i="99" s="1"/>
  <c r="A625" i="99"/>
  <c r="B670" i="99"/>
  <c r="D4411" i="132" l="1"/>
  <c r="G4412" i="132"/>
  <c r="C4564" i="132"/>
  <c r="E624" i="99"/>
  <c r="A626" i="99"/>
  <c r="D625" i="99"/>
  <c r="F625" i="99" s="1"/>
  <c r="G625" i="99" s="1"/>
  <c r="B671" i="99"/>
  <c r="D4410" i="132" l="1"/>
  <c r="G4411" i="132"/>
  <c r="C4565" i="132"/>
  <c r="E625" i="99"/>
  <c r="A627" i="99"/>
  <c r="D626" i="99"/>
  <c r="F626" i="99" s="1"/>
  <c r="G626" i="99" s="1"/>
  <c r="B672" i="99"/>
  <c r="D4409" i="132" l="1"/>
  <c r="G4410" i="132"/>
  <c r="C4566" i="132"/>
  <c r="E626" i="99"/>
  <c r="D627" i="99"/>
  <c r="F627" i="99" s="1"/>
  <c r="G627" i="99" s="1"/>
  <c r="A628" i="99"/>
  <c r="B673" i="99"/>
  <c r="D4408" i="132" l="1"/>
  <c r="G4409" i="132"/>
  <c r="C4567" i="132"/>
  <c r="E627" i="99"/>
  <c r="A629" i="99"/>
  <c r="D628" i="99"/>
  <c r="F628" i="99" s="1"/>
  <c r="G628" i="99" s="1"/>
  <c r="B674" i="99"/>
  <c r="D4407" i="132" l="1"/>
  <c r="G4408" i="132"/>
  <c r="C4568" i="132"/>
  <c r="E628" i="99"/>
  <c r="A630" i="99"/>
  <c r="D629" i="99"/>
  <c r="F629" i="99" s="1"/>
  <c r="G629" i="99" s="1"/>
  <c r="B675" i="99"/>
  <c r="D4406" i="132" l="1"/>
  <c r="G4407" i="132"/>
  <c r="C4569" i="132"/>
  <c r="E629" i="99"/>
  <c r="D630" i="99"/>
  <c r="F630" i="99" s="1"/>
  <c r="G630" i="99" s="1"/>
  <c r="A631" i="99"/>
  <c r="B676" i="99"/>
  <c r="D4405" i="132" l="1"/>
  <c r="G4406" i="132"/>
  <c r="C4570" i="132"/>
  <c r="E630" i="99"/>
  <c r="D631" i="99"/>
  <c r="F631" i="99" s="1"/>
  <c r="G631" i="99" s="1"/>
  <c r="A632" i="99"/>
  <c r="B677" i="99"/>
  <c r="D4404" i="132" l="1"/>
  <c r="G4405" i="132"/>
  <c r="C4571" i="132"/>
  <c r="E631" i="99"/>
  <c r="A633" i="99"/>
  <c r="D632" i="99"/>
  <c r="F632" i="99" s="1"/>
  <c r="G632" i="99" s="1"/>
  <c r="B678" i="99"/>
  <c r="D4403" i="132" l="1"/>
  <c r="G4404" i="132"/>
  <c r="C4572" i="132"/>
  <c r="E632" i="99"/>
  <c r="D633" i="99"/>
  <c r="F633" i="99" s="1"/>
  <c r="G633" i="99" s="1"/>
  <c r="A634" i="99"/>
  <c r="B679" i="99"/>
  <c r="D4402" i="132" l="1"/>
  <c r="G4403" i="132"/>
  <c r="C4573" i="132"/>
  <c r="E633" i="99"/>
  <c r="D634" i="99"/>
  <c r="F634" i="99" s="1"/>
  <c r="G634" i="99" s="1"/>
  <c r="A635" i="99"/>
  <c r="B680" i="99"/>
  <c r="D4401" i="132" l="1"/>
  <c r="G4402" i="132"/>
  <c r="C4574" i="132"/>
  <c r="E634" i="99"/>
  <c r="D635" i="99"/>
  <c r="F635" i="99" s="1"/>
  <c r="G635" i="99" s="1"/>
  <c r="A636" i="99"/>
  <c r="B681" i="99"/>
  <c r="D4400" i="132" l="1"/>
  <c r="G4401" i="132"/>
  <c r="C4575" i="132"/>
  <c r="E635" i="99"/>
  <c r="A637" i="99"/>
  <c r="D636" i="99"/>
  <c r="F636" i="99" s="1"/>
  <c r="G636" i="99" s="1"/>
  <c r="B682" i="99"/>
  <c r="D4399" i="132" l="1"/>
  <c r="G4400" i="132"/>
  <c r="F4400" i="132"/>
  <c r="H4400" i="132" s="1"/>
  <c r="C4576" i="132"/>
  <c r="E636" i="99"/>
  <c r="A638" i="99"/>
  <c r="D637" i="99"/>
  <c r="F637" i="99" s="1"/>
  <c r="G637" i="99" s="1"/>
  <c r="B683" i="99"/>
  <c r="I4400" i="132" l="1"/>
  <c r="F4399" i="132"/>
  <c r="H4399" i="132" s="1"/>
  <c r="G4399" i="132"/>
  <c r="F4488" i="132"/>
  <c r="H4488" i="132" s="1"/>
  <c r="I4488" i="132" s="1"/>
  <c r="F4487" i="132"/>
  <c r="H4487" i="132" s="1"/>
  <c r="I4487" i="132" s="1"/>
  <c r="F4486" i="132"/>
  <c r="H4486" i="132" s="1"/>
  <c r="I4486" i="132" s="1"/>
  <c r="F4485" i="132"/>
  <c r="H4485" i="132" s="1"/>
  <c r="I4485" i="132" s="1"/>
  <c r="F4484" i="132"/>
  <c r="H4484" i="132" s="1"/>
  <c r="I4484" i="132" s="1"/>
  <c r="F4483" i="132"/>
  <c r="H4483" i="132" s="1"/>
  <c r="I4483" i="132" s="1"/>
  <c r="F4482" i="132"/>
  <c r="H4482" i="132" s="1"/>
  <c r="I4482" i="132" s="1"/>
  <c r="F4481" i="132"/>
  <c r="H4481" i="132" s="1"/>
  <c r="I4481" i="132" s="1"/>
  <c r="F4480" i="132"/>
  <c r="H4480" i="132" s="1"/>
  <c r="I4480" i="132" s="1"/>
  <c r="F4479" i="132"/>
  <c r="H4479" i="132" s="1"/>
  <c r="I4479" i="132" s="1"/>
  <c r="F4478" i="132"/>
  <c r="H4478" i="132" s="1"/>
  <c r="I4478" i="132" s="1"/>
  <c r="F4477" i="132"/>
  <c r="H4477" i="132" s="1"/>
  <c r="I4477" i="132" s="1"/>
  <c r="F4476" i="132"/>
  <c r="H4476" i="132" s="1"/>
  <c r="I4476" i="132" s="1"/>
  <c r="F4475" i="132"/>
  <c r="H4475" i="132" s="1"/>
  <c r="I4475" i="132" s="1"/>
  <c r="F4474" i="132"/>
  <c r="H4474" i="132" s="1"/>
  <c r="I4474" i="132" s="1"/>
  <c r="F4473" i="132"/>
  <c r="H4473" i="132" s="1"/>
  <c r="I4473" i="132" s="1"/>
  <c r="F4472" i="132"/>
  <c r="H4472" i="132" s="1"/>
  <c r="I4472" i="132" s="1"/>
  <c r="F4471" i="132"/>
  <c r="H4471" i="132" s="1"/>
  <c r="I4471" i="132" s="1"/>
  <c r="F4470" i="132"/>
  <c r="H4470" i="132" s="1"/>
  <c r="I4470" i="132" s="1"/>
  <c r="F4469" i="132"/>
  <c r="H4469" i="132" s="1"/>
  <c r="I4469" i="132" s="1"/>
  <c r="F4468" i="132"/>
  <c r="H4468" i="132" s="1"/>
  <c r="I4468" i="132" s="1"/>
  <c r="F4467" i="132"/>
  <c r="H4467" i="132" s="1"/>
  <c r="I4467" i="132" s="1"/>
  <c r="F4466" i="132"/>
  <c r="H4466" i="132" s="1"/>
  <c r="I4466" i="132" s="1"/>
  <c r="F4465" i="132"/>
  <c r="H4465" i="132" s="1"/>
  <c r="I4465" i="132" s="1"/>
  <c r="F4464" i="132"/>
  <c r="H4464" i="132" s="1"/>
  <c r="I4464" i="132" s="1"/>
  <c r="F4463" i="132"/>
  <c r="H4463" i="132" s="1"/>
  <c r="I4463" i="132" s="1"/>
  <c r="F4462" i="132"/>
  <c r="H4462" i="132" s="1"/>
  <c r="I4462" i="132" s="1"/>
  <c r="F4461" i="132"/>
  <c r="H4461" i="132" s="1"/>
  <c r="I4461" i="132" s="1"/>
  <c r="F4460" i="132"/>
  <c r="H4460" i="132" s="1"/>
  <c r="I4460" i="132" s="1"/>
  <c r="F4459" i="132"/>
  <c r="H4459" i="132" s="1"/>
  <c r="I4459" i="132" s="1"/>
  <c r="F4458" i="132"/>
  <c r="H4458" i="132" s="1"/>
  <c r="I4458" i="132" s="1"/>
  <c r="F4457" i="132"/>
  <c r="H4457" i="132" s="1"/>
  <c r="I4457" i="132" s="1"/>
  <c r="F4456" i="132"/>
  <c r="H4456" i="132" s="1"/>
  <c r="I4456" i="132" s="1"/>
  <c r="F4455" i="132"/>
  <c r="H4455" i="132" s="1"/>
  <c r="I4455" i="132" s="1"/>
  <c r="F4454" i="132"/>
  <c r="H4454" i="132" s="1"/>
  <c r="I4454" i="132" s="1"/>
  <c r="F4453" i="132"/>
  <c r="H4453" i="132" s="1"/>
  <c r="I4453" i="132" s="1"/>
  <c r="F4452" i="132"/>
  <c r="H4452" i="132" s="1"/>
  <c r="I4452" i="132" s="1"/>
  <c r="F4451" i="132"/>
  <c r="H4451" i="132" s="1"/>
  <c r="I4451" i="132" s="1"/>
  <c r="F4450" i="132"/>
  <c r="H4450" i="132" s="1"/>
  <c r="I4450" i="132" s="1"/>
  <c r="F4449" i="132"/>
  <c r="H4449" i="132" s="1"/>
  <c r="I4449" i="132" s="1"/>
  <c r="F4448" i="132"/>
  <c r="H4448" i="132" s="1"/>
  <c r="I4448" i="132" s="1"/>
  <c r="F4447" i="132"/>
  <c r="H4447" i="132" s="1"/>
  <c r="I4447" i="132" s="1"/>
  <c r="F4446" i="132"/>
  <c r="H4446" i="132" s="1"/>
  <c r="I4446" i="132" s="1"/>
  <c r="F4445" i="132"/>
  <c r="H4445" i="132" s="1"/>
  <c r="I4445" i="132" s="1"/>
  <c r="F4444" i="132"/>
  <c r="H4444" i="132" s="1"/>
  <c r="I4444" i="132" s="1"/>
  <c r="F4443" i="132"/>
  <c r="H4443" i="132" s="1"/>
  <c r="I4443" i="132" s="1"/>
  <c r="F4442" i="132"/>
  <c r="H4442" i="132" s="1"/>
  <c r="I4442" i="132" s="1"/>
  <c r="F4441" i="132"/>
  <c r="H4441" i="132" s="1"/>
  <c r="I4441" i="132" s="1"/>
  <c r="F4440" i="132"/>
  <c r="H4440" i="132" s="1"/>
  <c r="I4440" i="132" s="1"/>
  <c r="F4439" i="132"/>
  <c r="H4439" i="132" s="1"/>
  <c r="I4439" i="132" s="1"/>
  <c r="F4438" i="132"/>
  <c r="H4438" i="132" s="1"/>
  <c r="I4438" i="132" s="1"/>
  <c r="F4437" i="132"/>
  <c r="H4437" i="132" s="1"/>
  <c r="I4437" i="132" s="1"/>
  <c r="F4436" i="132"/>
  <c r="H4436" i="132" s="1"/>
  <c r="I4436" i="132" s="1"/>
  <c r="F4435" i="132"/>
  <c r="H4435" i="132" s="1"/>
  <c r="I4435" i="132" s="1"/>
  <c r="F4434" i="132"/>
  <c r="H4434" i="132" s="1"/>
  <c r="I4434" i="132" s="1"/>
  <c r="F4433" i="132"/>
  <c r="H4433" i="132" s="1"/>
  <c r="I4433" i="132" s="1"/>
  <c r="F4432" i="132"/>
  <c r="H4432" i="132" s="1"/>
  <c r="I4432" i="132" s="1"/>
  <c r="F4431" i="132"/>
  <c r="H4431" i="132" s="1"/>
  <c r="I4431" i="132" s="1"/>
  <c r="F4430" i="132"/>
  <c r="H4430" i="132" s="1"/>
  <c r="I4430" i="132" s="1"/>
  <c r="F4429" i="132"/>
  <c r="H4429" i="132" s="1"/>
  <c r="I4429" i="132" s="1"/>
  <c r="F4428" i="132"/>
  <c r="H4428" i="132" s="1"/>
  <c r="I4428" i="132" s="1"/>
  <c r="F4427" i="132"/>
  <c r="H4427" i="132" s="1"/>
  <c r="I4427" i="132" s="1"/>
  <c r="F4426" i="132"/>
  <c r="H4426" i="132" s="1"/>
  <c r="I4426" i="132" s="1"/>
  <c r="F4425" i="132"/>
  <c r="H4425" i="132" s="1"/>
  <c r="I4425" i="132" s="1"/>
  <c r="F4424" i="132"/>
  <c r="H4424" i="132" s="1"/>
  <c r="I4424" i="132" s="1"/>
  <c r="F4423" i="132"/>
  <c r="H4423" i="132" s="1"/>
  <c r="I4423" i="132" s="1"/>
  <c r="F4422" i="132"/>
  <c r="H4422" i="132" s="1"/>
  <c r="I4422" i="132" s="1"/>
  <c r="F4421" i="132"/>
  <c r="H4421" i="132" s="1"/>
  <c r="I4421" i="132" s="1"/>
  <c r="F4420" i="132"/>
  <c r="H4420" i="132" s="1"/>
  <c r="I4420" i="132" s="1"/>
  <c r="F4419" i="132"/>
  <c r="H4419" i="132" s="1"/>
  <c r="I4419" i="132" s="1"/>
  <c r="F4418" i="132"/>
  <c r="H4418" i="132" s="1"/>
  <c r="I4418" i="132" s="1"/>
  <c r="F4417" i="132"/>
  <c r="H4417" i="132" s="1"/>
  <c r="I4417" i="132" s="1"/>
  <c r="F4416" i="132"/>
  <c r="H4416" i="132" s="1"/>
  <c r="I4416" i="132" s="1"/>
  <c r="F4415" i="132"/>
  <c r="H4415" i="132" s="1"/>
  <c r="I4415" i="132" s="1"/>
  <c r="F4414" i="132"/>
  <c r="H4414" i="132" s="1"/>
  <c r="I4414" i="132" s="1"/>
  <c r="F4413" i="132"/>
  <c r="H4413" i="132" s="1"/>
  <c r="I4413" i="132" s="1"/>
  <c r="F4412" i="132"/>
  <c r="H4412" i="132" s="1"/>
  <c r="I4412" i="132" s="1"/>
  <c r="F4411" i="132"/>
  <c r="H4411" i="132" s="1"/>
  <c r="I4411" i="132" s="1"/>
  <c r="F4410" i="132"/>
  <c r="H4410" i="132" s="1"/>
  <c r="I4410" i="132" s="1"/>
  <c r="F4409" i="132"/>
  <c r="H4409" i="132" s="1"/>
  <c r="I4409" i="132" s="1"/>
  <c r="F4408" i="132"/>
  <c r="H4408" i="132" s="1"/>
  <c r="I4408" i="132" s="1"/>
  <c r="F4407" i="132"/>
  <c r="H4407" i="132" s="1"/>
  <c r="I4407" i="132" s="1"/>
  <c r="F4406" i="132"/>
  <c r="H4406" i="132" s="1"/>
  <c r="I4406" i="132" s="1"/>
  <c r="F4405" i="132"/>
  <c r="H4405" i="132" s="1"/>
  <c r="I4405" i="132" s="1"/>
  <c r="F4404" i="132"/>
  <c r="H4404" i="132" s="1"/>
  <c r="I4404" i="132" s="1"/>
  <c r="F4403" i="132"/>
  <c r="H4403" i="132" s="1"/>
  <c r="I4403" i="132" s="1"/>
  <c r="F4402" i="132"/>
  <c r="H4402" i="132" s="1"/>
  <c r="I4402" i="132" s="1"/>
  <c r="F4401" i="132"/>
  <c r="H4401" i="132" s="1"/>
  <c r="I4401" i="132" s="1"/>
  <c r="C4577" i="132"/>
  <c r="E637" i="99"/>
  <c r="D638" i="99"/>
  <c r="F638" i="99" s="1"/>
  <c r="G638" i="99" s="1"/>
  <c r="A639" i="99"/>
  <c r="B684" i="99"/>
  <c r="I4399" i="132" l="1"/>
  <c r="C4578" i="132"/>
  <c r="E638" i="99"/>
  <c r="A640" i="99"/>
  <c r="D639" i="99"/>
  <c r="F639" i="99" s="1"/>
  <c r="G639" i="99" s="1"/>
  <c r="B685" i="99"/>
  <c r="C4579" i="132" l="1"/>
  <c r="E639" i="99"/>
  <c r="D640" i="99"/>
  <c r="F640" i="99" s="1"/>
  <c r="G640" i="99" s="1"/>
  <c r="A641" i="99"/>
  <c r="B686" i="99"/>
  <c r="C4580" i="132" l="1"/>
  <c r="D4579" i="132"/>
  <c r="D4578" i="132" s="1"/>
  <c r="D4577" i="132" s="1"/>
  <c r="E640" i="99"/>
  <c r="A642" i="99"/>
  <c r="D641" i="99"/>
  <c r="F641" i="99" s="1"/>
  <c r="G641" i="99" s="1"/>
  <c r="B687" i="99"/>
  <c r="D4576" i="132" l="1"/>
  <c r="G4577" i="132"/>
  <c r="G4578" i="132"/>
  <c r="G4579" i="132"/>
  <c r="C4581" i="132"/>
  <c r="E641" i="99"/>
  <c r="D642" i="99"/>
  <c r="F642" i="99" s="1"/>
  <c r="G642" i="99" s="1"/>
  <c r="A643" i="99"/>
  <c r="B688" i="99"/>
  <c r="D4575" i="132" l="1"/>
  <c r="G4576" i="132"/>
  <c r="C4582" i="132"/>
  <c r="E642" i="99"/>
  <c r="D643" i="99"/>
  <c r="F643" i="99" s="1"/>
  <c r="G643" i="99" s="1"/>
  <c r="A644" i="99"/>
  <c r="B689" i="99"/>
  <c r="D4574" i="132" l="1"/>
  <c r="G4575" i="132"/>
  <c r="C4583" i="132"/>
  <c r="E643" i="99"/>
  <c r="A645" i="99"/>
  <c r="D644" i="99"/>
  <c r="F644" i="99" s="1"/>
  <c r="G644" i="99" s="1"/>
  <c r="B690" i="99"/>
  <c r="D4573" i="132" l="1"/>
  <c r="G4574" i="132"/>
  <c r="C4584" i="132"/>
  <c r="E644" i="99"/>
  <c r="A646" i="99"/>
  <c r="D645" i="99"/>
  <c r="F645" i="99" s="1"/>
  <c r="G645" i="99" s="1"/>
  <c r="B691" i="99"/>
  <c r="D4572" i="132" l="1"/>
  <c r="G4573" i="132"/>
  <c r="C4585" i="132"/>
  <c r="E645" i="99"/>
  <c r="D646" i="99"/>
  <c r="F646" i="99" s="1"/>
  <c r="G646" i="99" s="1"/>
  <c r="A647" i="99"/>
  <c r="B692" i="99"/>
  <c r="D4571" i="132" l="1"/>
  <c r="G4572" i="132"/>
  <c r="C4586" i="132"/>
  <c r="E646" i="99"/>
  <c r="D647" i="99"/>
  <c r="F647" i="99" s="1"/>
  <c r="G647" i="99" s="1"/>
  <c r="A648" i="99"/>
  <c r="B693" i="99"/>
  <c r="D4570" i="132" l="1"/>
  <c r="G4571" i="132"/>
  <c r="C4587" i="132"/>
  <c r="E647" i="99"/>
  <c r="D648" i="99"/>
  <c r="F648" i="99" s="1"/>
  <c r="G648" i="99" s="1"/>
  <c r="A649" i="99"/>
  <c r="B694" i="99"/>
  <c r="D4569" i="132" l="1"/>
  <c r="G4570" i="132"/>
  <c r="C4588" i="132"/>
  <c r="E648" i="99"/>
  <c r="D649" i="99"/>
  <c r="F649" i="99" s="1"/>
  <c r="G649" i="99" s="1"/>
  <c r="A650" i="99"/>
  <c r="B695" i="99"/>
  <c r="D4568" i="132" l="1"/>
  <c r="G4569" i="132"/>
  <c r="C4589" i="132"/>
  <c r="E649" i="99"/>
  <c r="D650" i="99"/>
  <c r="F650" i="99" s="1"/>
  <c r="G650" i="99" s="1"/>
  <c r="A651" i="99"/>
  <c r="B696" i="99"/>
  <c r="D4567" i="132" l="1"/>
  <c r="G4568" i="132"/>
  <c r="C4590" i="132"/>
  <c r="E650" i="99"/>
  <c r="D651" i="99"/>
  <c r="F651" i="99" s="1"/>
  <c r="G651" i="99" s="1"/>
  <c r="A652" i="99"/>
  <c r="B697" i="99"/>
  <c r="D4566" i="132" l="1"/>
  <c r="G4567" i="132"/>
  <c r="C4591" i="132"/>
  <c r="E651" i="99"/>
  <c r="D652" i="99"/>
  <c r="F652" i="99" s="1"/>
  <c r="G652" i="99" s="1"/>
  <c r="A653" i="99"/>
  <c r="B698" i="99"/>
  <c r="D4565" i="132" l="1"/>
  <c r="G4566" i="132"/>
  <c r="C4592" i="132"/>
  <c r="E652" i="99"/>
  <c r="D653" i="99"/>
  <c r="F653" i="99" s="1"/>
  <c r="G653" i="99" s="1"/>
  <c r="A654" i="99"/>
  <c r="B699" i="99"/>
  <c r="D4564" i="132" l="1"/>
  <c r="G4565" i="132"/>
  <c r="C4593" i="132"/>
  <c r="E653" i="99"/>
  <c r="I40" i="119" s="1"/>
  <c r="A655" i="99"/>
  <c r="D654" i="99"/>
  <c r="F654" i="99" s="1"/>
  <c r="G654" i="99" s="1"/>
  <c r="B700" i="99"/>
  <c r="D4563" i="132" l="1"/>
  <c r="G4564" i="132"/>
  <c r="C4594" i="132"/>
  <c r="I50" i="119"/>
  <c r="L154" i="119" s="1"/>
  <c r="F68" i="119" s="1"/>
  <c r="I41" i="119"/>
  <c r="I42" i="119" s="1"/>
  <c r="E654" i="99"/>
  <c r="D655" i="99"/>
  <c r="F655" i="99" s="1"/>
  <c r="G655" i="99" s="1"/>
  <c r="A656" i="99"/>
  <c r="B701" i="99"/>
  <c r="D4562" i="132" l="1"/>
  <c r="G4563" i="132"/>
  <c r="C4595" i="132"/>
  <c r="E655" i="99"/>
  <c r="D656" i="99"/>
  <c r="F656" i="99" s="1"/>
  <c r="G656" i="99" s="1"/>
  <c r="A657" i="99"/>
  <c r="B702" i="99"/>
  <c r="D4561" i="132" l="1"/>
  <c r="G4562" i="132"/>
  <c r="C4596" i="132"/>
  <c r="E656" i="99"/>
  <c r="D657" i="99"/>
  <c r="F657" i="99" s="1"/>
  <c r="G657" i="99" s="1"/>
  <c r="A658" i="99"/>
  <c r="B703" i="99"/>
  <c r="D4560" i="132" l="1"/>
  <c r="G4561" i="132"/>
  <c r="C4597" i="132"/>
  <c r="E657" i="99"/>
  <c r="D658" i="99"/>
  <c r="F658" i="99" s="1"/>
  <c r="G658" i="99" s="1"/>
  <c r="A659" i="99"/>
  <c r="B704" i="99"/>
  <c r="D4559" i="132" l="1"/>
  <c r="G4560" i="132"/>
  <c r="C4598" i="132"/>
  <c r="E658" i="99"/>
  <c r="A660" i="99"/>
  <c r="D659" i="99"/>
  <c r="F659" i="99" s="1"/>
  <c r="G659" i="99" s="1"/>
  <c r="B705" i="99"/>
  <c r="D4558" i="132" l="1"/>
  <c r="G4559" i="132"/>
  <c r="C4599" i="132"/>
  <c r="E659" i="99"/>
  <c r="D660" i="99"/>
  <c r="F660" i="99" s="1"/>
  <c r="G660" i="99" s="1"/>
  <c r="A661" i="99"/>
  <c r="B706" i="99"/>
  <c r="D4557" i="132" l="1"/>
  <c r="G4558" i="132"/>
  <c r="C4600" i="132"/>
  <c r="E660" i="99"/>
  <c r="D661" i="99"/>
  <c r="F661" i="99" s="1"/>
  <c r="G661" i="99" s="1"/>
  <c r="A662" i="99"/>
  <c r="B707" i="99"/>
  <c r="D4556" i="132" l="1"/>
  <c r="G4557" i="132"/>
  <c r="C4601" i="132"/>
  <c r="E661" i="99"/>
  <c r="D662" i="99"/>
  <c r="F662" i="99" s="1"/>
  <c r="G662" i="99" s="1"/>
  <c r="A663" i="99"/>
  <c r="B708" i="99"/>
  <c r="D4555" i="132" l="1"/>
  <c r="G4556" i="132"/>
  <c r="C4602" i="132"/>
  <c r="E662" i="99"/>
  <c r="A664" i="99"/>
  <c r="D663" i="99"/>
  <c r="F663" i="99" s="1"/>
  <c r="G663" i="99" s="1"/>
  <c r="B709" i="99"/>
  <c r="D4554" i="132" l="1"/>
  <c r="G4555" i="132"/>
  <c r="C4603" i="132"/>
  <c r="E663" i="99"/>
  <c r="D664" i="99"/>
  <c r="F664" i="99" s="1"/>
  <c r="G664" i="99" s="1"/>
  <c r="A665" i="99"/>
  <c r="B710" i="99"/>
  <c r="D4553" i="132" l="1"/>
  <c r="G4554" i="132"/>
  <c r="C4604" i="132"/>
  <c r="E664" i="99"/>
  <c r="A666" i="99"/>
  <c r="D665" i="99"/>
  <c r="F665" i="99" s="1"/>
  <c r="G665" i="99" s="1"/>
  <c r="B711" i="99"/>
  <c r="D4552" i="132" l="1"/>
  <c r="G4553" i="132"/>
  <c r="C4605" i="132"/>
  <c r="E665" i="99"/>
  <c r="A667" i="99"/>
  <c r="D666" i="99"/>
  <c r="F666" i="99" s="1"/>
  <c r="G666" i="99" s="1"/>
  <c r="B712" i="99"/>
  <c r="D4551" i="132" l="1"/>
  <c r="G4552" i="132"/>
  <c r="C4606" i="132"/>
  <c r="E666" i="99"/>
  <c r="D667" i="99"/>
  <c r="F667" i="99" s="1"/>
  <c r="G667" i="99" s="1"/>
  <c r="A668" i="99"/>
  <c r="B713" i="99"/>
  <c r="D4550" i="132" l="1"/>
  <c r="G4551" i="132"/>
  <c r="C4607" i="132"/>
  <c r="E667" i="99"/>
  <c r="A669" i="99"/>
  <c r="D668" i="99"/>
  <c r="F668" i="99" s="1"/>
  <c r="G668" i="99" s="1"/>
  <c r="B714" i="99"/>
  <c r="D4549" i="132" l="1"/>
  <c r="G4550" i="132"/>
  <c r="C4608" i="132"/>
  <c r="E668" i="99"/>
  <c r="D669" i="99"/>
  <c r="F669" i="99" s="1"/>
  <c r="G669" i="99" s="1"/>
  <c r="A670" i="99"/>
  <c r="B715" i="99"/>
  <c r="D4548" i="132" l="1"/>
  <c r="G4549" i="132"/>
  <c r="C4609" i="132"/>
  <c r="E669" i="99"/>
  <c r="D670" i="99"/>
  <c r="F670" i="99" s="1"/>
  <c r="G670" i="99" s="1"/>
  <c r="A671" i="99"/>
  <c r="B716" i="99"/>
  <c r="D4547" i="132" l="1"/>
  <c r="G4548" i="132"/>
  <c r="C4610" i="132"/>
  <c r="E670" i="99"/>
  <c r="A672" i="99"/>
  <c r="D671" i="99"/>
  <c r="F671" i="99" s="1"/>
  <c r="G671" i="99" s="1"/>
  <c r="B717" i="99"/>
  <c r="D4546" i="132" l="1"/>
  <c r="G4547" i="132"/>
  <c r="C4611" i="132"/>
  <c r="E671" i="99"/>
  <c r="A673" i="99"/>
  <c r="D672" i="99"/>
  <c r="F672" i="99" s="1"/>
  <c r="G672" i="99" s="1"/>
  <c r="B718" i="99"/>
  <c r="D4545" i="132" l="1"/>
  <c r="G4546" i="132"/>
  <c r="C4612" i="132"/>
  <c r="E672" i="99"/>
  <c r="D673" i="99"/>
  <c r="F673" i="99" s="1"/>
  <c r="G673" i="99" s="1"/>
  <c r="A674" i="99"/>
  <c r="B719" i="99"/>
  <c r="D4544" i="132" l="1"/>
  <c r="G4545" i="132"/>
  <c r="C4613" i="132"/>
  <c r="E673" i="99"/>
  <c r="D674" i="99"/>
  <c r="F674" i="99" s="1"/>
  <c r="G674" i="99" s="1"/>
  <c r="A675" i="99"/>
  <c r="B720" i="99"/>
  <c r="D4543" i="132" l="1"/>
  <c r="G4544" i="132"/>
  <c r="C4614" i="132"/>
  <c r="E674" i="99"/>
  <c r="A676" i="99"/>
  <c r="D675" i="99"/>
  <c r="F675" i="99" s="1"/>
  <c r="G675" i="99" s="1"/>
  <c r="B721" i="99"/>
  <c r="D4542" i="132" l="1"/>
  <c r="G4543" i="132"/>
  <c r="C4615" i="132"/>
  <c r="E675" i="99"/>
  <c r="D676" i="99"/>
  <c r="F676" i="99" s="1"/>
  <c r="G676" i="99" s="1"/>
  <c r="A677" i="99"/>
  <c r="B722" i="99"/>
  <c r="D4541" i="132" l="1"/>
  <c r="G4542" i="132"/>
  <c r="C4616" i="132"/>
  <c r="E676" i="99"/>
  <c r="D677" i="99"/>
  <c r="F677" i="99" s="1"/>
  <c r="G677" i="99" s="1"/>
  <c r="A678" i="99"/>
  <c r="B723" i="99"/>
  <c r="D4540" i="132" l="1"/>
  <c r="G4541" i="132"/>
  <c r="C4617" i="132"/>
  <c r="E677" i="99"/>
  <c r="A679" i="99"/>
  <c r="D678" i="99"/>
  <c r="F678" i="99" s="1"/>
  <c r="G678" i="99" s="1"/>
  <c r="B724" i="99"/>
  <c r="D4539" i="132" l="1"/>
  <c r="G4540" i="132"/>
  <c r="C4618" i="132"/>
  <c r="E678" i="99"/>
  <c r="D679" i="99"/>
  <c r="F679" i="99" s="1"/>
  <c r="G679" i="99" s="1"/>
  <c r="A680" i="99"/>
  <c r="B725" i="99"/>
  <c r="D4538" i="132" l="1"/>
  <c r="G4539" i="132"/>
  <c r="C4619" i="132"/>
  <c r="E679" i="99"/>
  <c r="A681" i="99"/>
  <c r="D680" i="99"/>
  <c r="F680" i="99" s="1"/>
  <c r="G680" i="99" s="1"/>
  <c r="B726" i="99"/>
  <c r="D4537" i="132" l="1"/>
  <c r="G4538" i="132"/>
  <c r="C4620" i="132"/>
  <c r="E680" i="99"/>
  <c r="D681" i="99"/>
  <c r="F681" i="99" s="1"/>
  <c r="G681" i="99" s="1"/>
  <c r="A682" i="99"/>
  <c r="B727" i="99"/>
  <c r="D4536" i="132" l="1"/>
  <c r="G4537" i="132"/>
  <c r="C4621" i="132"/>
  <c r="E681" i="99"/>
  <c r="A683" i="99"/>
  <c r="D682" i="99"/>
  <c r="F682" i="99" s="1"/>
  <c r="G682" i="99" s="1"/>
  <c r="B728" i="99"/>
  <c r="D4535" i="132" l="1"/>
  <c r="G4536" i="132"/>
  <c r="C4622" i="132"/>
  <c r="E682" i="99"/>
  <c r="D683" i="99"/>
  <c r="F683" i="99" s="1"/>
  <c r="G683" i="99" s="1"/>
  <c r="A684" i="99"/>
  <c r="B729" i="99"/>
  <c r="D4534" i="132" l="1"/>
  <c r="G4535" i="132"/>
  <c r="C4623" i="132"/>
  <c r="E683" i="99"/>
  <c r="A685" i="99"/>
  <c r="D684" i="99"/>
  <c r="F684" i="99" s="1"/>
  <c r="G684" i="99" s="1"/>
  <c r="B730" i="99"/>
  <c r="D4533" i="132" l="1"/>
  <c r="G4534" i="132"/>
  <c r="C4624" i="132"/>
  <c r="E684" i="99"/>
  <c r="A686" i="99"/>
  <c r="D685" i="99"/>
  <c r="F685" i="99" s="1"/>
  <c r="G685" i="99" s="1"/>
  <c r="B731" i="99"/>
  <c r="D4532" i="132" l="1"/>
  <c r="G4533" i="132"/>
  <c r="C4625" i="132"/>
  <c r="E685" i="99"/>
  <c r="A687" i="99"/>
  <c r="D686" i="99"/>
  <c r="F686" i="99" s="1"/>
  <c r="G686" i="99" s="1"/>
  <c r="B732" i="99"/>
  <c r="D4531" i="132" l="1"/>
  <c r="G4532" i="132"/>
  <c r="C4626" i="132"/>
  <c r="E686" i="99"/>
  <c r="A688" i="99"/>
  <c r="D687" i="99"/>
  <c r="F687" i="99" s="1"/>
  <c r="G687" i="99" s="1"/>
  <c r="B733" i="99"/>
  <c r="D4530" i="132" l="1"/>
  <c r="G4531" i="132"/>
  <c r="C4627" i="132"/>
  <c r="E687" i="99"/>
  <c r="A689" i="99"/>
  <c r="D688" i="99"/>
  <c r="F688" i="99" s="1"/>
  <c r="G688" i="99" s="1"/>
  <c r="B734" i="99"/>
  <c r="D4529" i="132" l="1"/>
  <c r="G4530" i="132"/>
  <c r="C4628" i="132"/>
  <c r="E688" i="99"/>
  <c r="D689" i="99"/>
  <c r="F689" i="99" s="1"/>
  <c r="G689" i="99" s="1"/>
  <c r="A690" i="99"/>
  <c r="B735" i="99"/>
  <c r="D4528" i="132" l="1"/>
  <c r="G4529" i="132"/>
  <c r="C4629" i="132"/>
  <c r="E689" i="99"/>
  <c r="D690" i="99"/>
  <c r="F690" i="99" s="1"/>
  <c r="G690" i="99" s="1"/>
  <c r="A691" i="99"/>
  <c r="B736" i="99"/>
  <c r="D4527" i="132" l="1"/>
  <c r="G4528" i="132"/>
  <c r="C4630" i="132"/>
  <c r="E690" i="99"/>
  <c r="A692" i="99"/>
  <c r="D691" i="99"/>
  <c r="F691" i="99" s="1"/>
  <c r="G691" i="99" s="1"/>
  <c r="B737" i="99"/>
  <c r="D4526" i="132" l="1"/>
  <c r="G4527" i="132"/>
  <c r="C4631" i="132"/>
  <c r="E691" i="99"/>
  <c r="D692" i="99"/>
  <c r="F692" i="99" s="1"/>
  <c r="G692" i="99" s="1"/>
  <c r="A693" i="99"/>
  <c r="B738" i="99"/>
  <c r="D4525" i="132" l="1"/>
  <c r="G4526" i="132"/>
  <c r="C4632" i="132"/>
  <c r="E692" i="99"/>
  <c r="A694" i="99"/>
  <c r="D693" i="99"/>
  <c r="F693" i="99" s="1"/>
  <c r="G693" i="99" s="1"/>
  <c r="B739" i="99"/>
  <c r="D4524" i="132" l="1"/>
  <c r="G4525" i="132"/>
  <c r="C4633" i="132"/>
  <c r="E693" i="99"/>
  <c r="D694" i="99"/>
  <c r="F694" i="99" s="1"/>
  <c r="G694" i="99" s="1"/>
  <c r="A695" i="99"/>
  <c r="B740" i="99"/>
  <c r="D4523" i="132" l="1"/>
  <c r="G4524" i="132"/>
  <c r="C4634" i="132"/>
  <c r="E694" i="99"/>
  <c r="A696" i="99"/>
  <c r="D695" i="99"/>
  <c r="F695" i="99" s="1"/>
  <c r="G695" i="99" s="1"/>
  <c r="B741" i="99"/>
  <c r="D4522" i="132" l="1"/>
  <c r="G4523" i="132"/>
  <c r="C4635" i="132"/>
  <c r="E695" i="99"/>
  <c r="A697" i="99"/>
  <c r="D696" i="99"/>
  <c r="F696" i="99" s="1"/>
  <c r="G696" i="99" s="1"/>
  <c r="B742" i="99"/>
  <c r="D4521" i="132" l="1"/>
  <c r="G4522" i="132"/>
  <c r="C4636" i="132"/>
  <c r="E696" i="99"/>
  <c r="A698" i="99"/>
  <c r="D697" i="99"/>
  <c r="F697" i="99" s="1"/>
  <c r="G697" i="99" s="1"/>
  <c r="B743" i="99"/>
  <c r="D4520" i="132" l="1"/>
  <c r="G4521" i="132"/>
  <c r="C4637" i="132"/>
  <c r="E697" i="99"/>
  <c r="D698" i="99"/>
  <c r="F698" i="99" s="1"/>
  <c r="G698" i="99" s="1"/>
  <c r="A699" i="99"/>
  <c r="B744" i="99"/>
  <c r="D4519" i="132" l="1"/>
  <c r="G4520" i="132"/>
  <c r="C4638" i="132"/>
  <c r="E698" i="99"/>
  <c r="D699" i="99"/>
  <c r="F699" i="99" s="1"/>
  <c r="G699" i="99" s="1"/>
  <c r="A700" i="99"/>
  <c r="B745" i="99"/>
  <c r="D4518" i="132" l="1"/>
  <c r="G4519" i="132"/>
  <c r="C4639" i="132"/>
  <c r="E699" i="99"/>
  <c r="D700" i="99"/>
  <c r="F700" i="99" s="1"/>
  <c r="G700" i="99" s="1"/>
  <c r="A701" i="99"/>
  <c r="B746" i="99"/>
  <c r="D4517" i="132" l="1"/>
  <c r="G4518" i="132"/>
  <c r="C4640" i="132"/>
  <c r="E700" i="99"/>
  <c r="A702" i="99"/>
  <c r="D701" i="99"/>
  <c r="F701" i="99" s="1"/>
  <c r="G701" i="99" s="1"/>
  <c r="B747" i="99"/>
  <c r="D4516" i="132" l="1"/>
  <c r="G4517" i="132"/>
  <c r="C4641" i="132"/>
  <c r="E701" i="99"/>
  <c r="A703" i="99"/>
  <c r="D702" i="99"/>
  <c r="F702" i="99" s="1"/>
  <c r="G702" i="99" s="1"/>
  <c r="B748" i="99"/>
  <c r="D4515" i="132" l="1"/>
  <c r="G4516" i="132"/>
  <c r="C4642" i="132"/>
  <c r="E702" i="99"/>
  <c r="D703" i="99"/>
  <c r="F703" i="99" s="1"/>
  <c r="G703" i="99" s="1"/>
  <c r="A704" i="99"/>
  <c r="B749" i="99"/>
  <c r="D4514" i="132" l="1"/>
  <c r="G4515" i="132"/>
  <c r="C4643" i="132"/>
  <c r="E703" i="99"/>
  <c r="A705" i="99"/>
  <c r="D704" i="99"/>
  <c r="F704" i="99" s="1"/>
  <c r="G704" i="99" s="1"/>
  <c r="B750" i="99"/>
  <c r="D4513" i="132" l="1"/>
  <c r="G4514" i="132"/>
  <c r="C4644" i="132"/>
  <c r="E704" i="99"/>
  <c r="A706" i="99"/>
  <c r="D705" i="99"/>
  <c r="F705" i="99" s="1"/>
  <c r="G705" i="99" s="1"/>
  <c r="B751" i="99"/>
  <c r="D4512" i="132" l="1"/>
  <c r="G4513" i="132"/>
  <c r="C4645" i="132"/>
  <c r="E705" i="99"/>
  <c r="D706" i="99"/>
  <c r="F706" i="99" s="1"/>
  <c r="G706" i="99" s="1"/>
  <c r="A707" i="99"/>
  <c r="B752" i="99"/>
  <c r="D4511" i="132" l="1"/>
  <c r="G4512" i="132"/>
  <c r="C4646" i="132"/>
  <c r="E706" i="99"/>
  <c r="A708" i="99"/>
  <c r="D707" i="99"/>
  <c r="F707" i="99" s="1"/>
  <c r="G707" i="99" s="1"/>
  <c r="B753" i="99"/>
  <c r="D4510" i="132" l="1"/>
  <c r="G4511" i="132"/>
  <c r="C4647" i="132"/>
  <c r="E707" i="99"/>
  <c r="A709" i="99"/>
  <c r="D708" i="99"/>
  <c r="F708" i="99" s="1"/>
  <c r="G708" i="99" s="1"/>
  <c r="B754" i="99"/>
  <c r="D4509" i="132" l="1"/>
  <c r="G4510" i="132"/>
  <c r="C4648" i="132"/>
  <c r="E708" i="99"/>
  <c r="D709" i="99"/>
  <c r="F709" i="99" s="1"/>
  <c r="G709" i="99" s="1"/>
  <c r="A710" i="99"/>
  <c r="B755" i="99"/>
  <c r="D4508" i="132" l="1"/>
  <c r="G4509" i="132"/>
  <c r="C4649" i="132"/>
  <c r="E709" i="99"/>
  <c r="A711" i="99"/>
  <c r="D710" i="99"/>
  <c r="F710" i="99" s="1"/>
  <c r="G710" i="99" s="1"/>
  <c r="B756" i="99"/>
  <c r="D4507" i="132" l="1"/>
  <c r="G4508" i="132"/>
  <c r="C4650" i="132"/>
  <c r="E710" i="99"/>
  <c r="A712" i="99"/>
  <c r="D711" i="99"/>
  <c r="F711" i="99" s="1"/>
  <c r="G711" i="99" s="1"/>
  <c r="B757" i="99"/>
  <c r="D4506" i="132" l="1"/>
  <c r="G4507" i="132"/>
  <c r="C4651" i="132"/>
  <c r="E711" i="99"/>
  <c r="A713" i="99"/>
  <c r="D712" i="99"/>
  <c r="F712" i="99" s="1"/>
  <c r="G712" i="99" s="1"/>
  <c r="B758" i="99"/>
  <c r="D4505" i="132" l="1"/>
  <c r="G4506" i="132"/>
  <c r="C4652" i="132"/>
  <c r="E712" i="99"/>
  <c r="D713" i="99"/>
  <c r="F713" i="99" s="1"/>
  <c r="G713" i="99" s="1"/>
  <c r="A714" i="99"/>
  <c r="B759" i="99"/>
  <c r="D4504" i="132" l="1"/>
  <c r="G4505" i="132"/>
  <c r="C4653" i="132"/>
  <c r="E713" i="99"/>
  <c r="D714" i="99"/>
  <c r="F714" i="99" s="1"/>
  <c r="G714" i="99" s="1"/>
  <c r="A715" i="99"/>
  <c r="B760" i="99"/>
  <c r="D4503" i="132" l="1"/>
  <c r="G4504" i="132"/>
  <c r="C4654" i="132"/>
  <c r="E714" i="99"/>
  <c r="A716" i="99"/>
  <c r="D715" i="99"/>
  <c r="F715" i="99" s="1"/>
  <c r="G715" i="99" s="1"/>
  <c r="B761" i="99"/>
  <c r="D4502" i="132" l="1"/>
  <c r="G4503" i="132"/>
  <c r="C4655" i="132"/>
  <c r="E715" i="99"/>
  <c r="D716" i="99"/>
  <c r="F716" i="99" s="1"/>
  <c r="G716" i="99" s="1"/>
  <c r="A717" i="99"/>
  <c r="B762" i="99"/>
  <c r="D4501" i="132" l="1"/>
  <c r="G4502" i="132"/>
  <c r="C4656" i="132"/>
  <c r="E716" i="99"/>
  <c r="A718" i="99"/>
  <c r="D717" i="99"/>
  <c r="F717" i="99" s="1"/>
  <c r="G717" i="99" s="1"/>
  <c r="B763" i="99"/>
  <c r="D4500" i="132" l="1"/>
  <c r="G4501" i="132"/>
  <c r="C4657" i="132"/>
  <c r="E717" i="99"/>
  <c r="A719" i="99"/>
  <c r="D718" i="99"/>
  <c r="F718" i="99" s="1"/>
  <c r="G718" i="99" s="1"/>
  <c r="B764" i="99"/>
  <c r="D4499" i="132" l="1"/>
  <c r="G4500" i="132"/>
  <c r="C4658" i="132"/>
  <c r="E718" i="99"/>
  <c r="A720" i="99"/>
  <c r="D719" i="99"/>
  <c r="F719" i="99" s="1"/>
  <c r="G719" i="99" s="1"/>
  <c r="B765" i="99"/>
  <c r="D4498" i="132" l="1"/>
  <c r="G4499" i="132"/>
  <c r="C4659" i="132"/>
  <c r="E719" i="99"/>
  <c r="A721" i="99"/>
  <c r="D720" i="99"/>
  <c r="F720" i="99" s="1"/>
  <c r="G720" i="99" s="1"/>
  <c r="B766" i="99"/>
  <c r="D4497" i="132" l="1"/>
  <c r="G4498" i="132"/>
  <c r="C4660" i="132"/>
  <c r="E720" i="99"/>
  <c r="D721" i="99"/>
  <c r="F721" i="99" s="1"/>
  <c r="G721" i="99" s="1"/>
  <c r="A722" i="99"/>
  <c r="B767" i="99"/>
  <c r="D4496" i="132" l="1"/>
  <c r="G4497" i="132"/>
  <c r="C4661" i="132"/>
  <c r="E721" i="99"/>
  <c r="A723" i="99"/>
  <c r="D722" i="99"/>
  <c r="F722" i="99" s="1"/>
  <c r="G722" i="99" s="1"/>
  <c r="B768" i="99"/>
  <c r="D4495" i="132" l="1"/>
  <c r="G4496" i="132"/>
  <c r="C4662" i="132"/>
  <c r="E722" i="99"/>
  <c r="D723" i="99"/>
  <c r="F723" i="99" s="1"/>
  <c r="G723" i="99" s="1"/>
  <c r="A724" i="99"/>
  <c r="B769" i="99"/>
  <c r="D4494" i="132" l="1"/>
  <c r="G4495" i="132"/>
  <c r="C4663" i="132"/>
  <c r="E723" i="99"/>
  <c r="D724" i="99"/>
  <c r="F724" i="99" s="1"/>
  <c r="G724" i="99" s="1"/>
  <c r="A725" i="99"/>
  <c r="B770" i="99"/>
  <c r="D4493" i="132" l="1"/>
  <c r="G4494" i="132"/>
  <c r="C4664" i="132"/>
  <c r="E724" i="99"/>
  <c r="A726" i="99"/>
  <c r="D725" i="99"/>
  <c r="F725" i="99" s="1"/>
  <c r="G725" i="99" s="1"/>
  <c r="B771" i="99"/>
  <c r="D4492" i="132" l="1"/>
  <c r="G4493" i="132"/>
  <c r="C4665" i="132"/>
  <c r="E725" i="99"/>
  <c r="D726" i="99"/>
  <c r="F726" i="99" s="1"/>
  <c r="G726" i="99" s="1"/>
  <c r="A727" i="99"/>
  <c r="B772" i="99"/>
  <c r="D4491" i="132" l="1"/>
  <c r="G4492" i="132"/>
  <c r="C4666" i="132"/>
  <c r="E726" i="99"/>
  <c r="A728" i="99"/>
  <c r="D727" i="99"/>
  <c r="F727" i="99" s="1"/>
  <c r="G727" i="99" s="1"/>
  <c r="B773" i="99"/>
  <c r="D4490" i="132" l="1"/>
  <c r="G4491" i="132"/>
  <c r="C4667" i="132"/>
  <c r="E727" i="99"/>
  <c r="A729" i="99"/>
  <c r="D728" i="99"/>
  <c r="F728" i="99" s="1"/>
  <c r="G728" i="99" s="1"/>
  <c r="B774" i="99"/>
  <c r="D4489" i="132" l="1"/>
  <c r="G4490" i="132"/>
  <c r="F4490" i="132"/>
  <c r="H4490" i="132" s="1"/>
  <c r="C4668" i="132"/>
  <c r="E728" i="99"/>
  <c r="D729" i="99"/>
  <c r="F729" i="99" s="1"/>
  <c r="G729" i="99" s="1"/>
  <c r="A730" i="99"/>
  <c r="B775" i="99"/>
  <c r="I4490" i="132" l="1"/>
  <c r="G4489" i="132"/>
  <c r="F4489" i="132"/>
  <c r="H4489" i="132" s="1"/>
  <c r="F4578" i="132"/>
  <c r="H4578" i="132" s="1"/>
  <c r="I4578" i="132" s="1"/>
  <c r="F4577" i="132"/>
  <c r="H4577" i="132" s="1"/>
  <c r="I4577" i="132" s="1"/>
  <c r="F4579" i="132"/>
  <c r="H4579" i="132" s="1"/>
  <c r="I4579" i="132" s="1"/>
  <c r="F4576" i="132"/>
  <c r="H4576" i="132" s="1"/>
  <c r="I4576" i="132" s="1"/>
  <c r="F4575" i="132"/>
  <c r="H4575" i="132" s="1"/>
  <c r="I4575" i="132" s="1"/>
  <c r="F4574" i="132"/>
  <c r="H4574" i="132" s="1"/>
  <c r="I4574" i="132" s="1"/>
  <c r="F4573" i="132"/>
  <c r="H4573" i="132" s="1"/>
  <c r="I4573" i="132" s="1"/>
  <c r="F4572" i="132"/>
  <c r="H4572" i="132" s="1"/>
  <c r="I4572" i="132" s="1"/>
  <c r="F4571" i="132"/>
  <c r="H4571" i="132" s="1"/>
  <c r="I4571" i="132" s="1"/>
  <c r="F4570" i="132"/>
  <c r="H4570" i="132" s="1"/>
  <c r="I4570" i="132" s="1"/>
  <c r="F4569" i="132"/>
  <c r="H4569" i="132" s="1"/>
  <c r="I4569" i="132" s="1"/>
  <c r="F4568" i="132"/>
  <c r="H4568" i="132" s="1"/>
  <c r="I4568" i="132" s="1"/>
  <c r="F4567" i="132"/>
  <c r="H4567" i="132" s="1"/>
  <c r="I4567" i="132" s="1"/>
  <c r="F4566" i="132"/>
  <c r="H4566" i="132" s="1"/>
  <c r="I4566" i="132" s="1"/>
  <c r="F4565" i="132"/>
  <c r="H4565" i="132" s="1"/>
  <c r="I4565" i="132" s="1"/>
  <c r="F4564" i="132"/>
  <c r="H4564" i="132" s="1"/>
  <c r="I4564" i="132" s="1"/>
  <c r="F4563" i="132"/>
  <c r="H4563" i="132" s="1"/>
  <c r="I4563" i="132" s="1"/>
  <c r="F4562" i="132"/>
  <c r="H4562" i="132" s="1"/>
  <c r="I4562" i="132" s="1"/>
  <c r="F4561" i="132"/>
  <c r="H4561" i="132" s="1"/>
  <c r="I4561" i="132" s="1"/>
  <c r="F4560" i="132"/>
  <c r="H4560" i="132" s="1"/>
  <c r="I4560" i="132" s="1"/>
  <c r="F4559" i="132"/>
  <c r="H4559" i="132" s="1"/>
  <c r="I4559" i="132" s="1"/>
  <c r="F4558" i="132"/>
  <c r="H4558" i="132" s="1"/>
  <c r="I4558" i="132" s="1"/>
  <c r="F4557" i="132"/>
  <c r="H4557" i="132" s="1"/>
  <c r="I4557" i="132" s="1"/>
  <c r="F4556" i="132"/>
  <c r="H4556" i="132" s="1"/>
  <c r="I4556" i="132" s="1"/>
  <c r="F4555" i="132"/>
  <c r="H4555" i="132" s="1"/>
  <c r="I4555" i="132" s="1"/>
  <c r="F4554" i="132"/>
  <c r="H4554" i="132" s="1"/>
  <c r="I4554" i="132" s="1"/>
  <c r="F4553" i="132"/>
  <c r="H4553" i="132" s="1"/>
  <c r="I4553" i="132" s="1"/>
  <c r="F4552" i="132"/>
  <c r="H4552" i="132" s="1"/>
  <c r="I4552" i="132" s="1"/>
  <c r="F4551" i="132"/>
  <c r="H4551" i="132" s="1"/>
  <c r="I4551" i="132" s="1"/>
  <c r="F4550" i="132"/>
  <c r="H4550" i="132" s="1"/>
  <c r="I4550" i="132" s="1"/>
  <c r="F4549" i="132"/>
  <c r="H4549" i="132" s="1"/>
  <c r="I4549" i="132" s="1"/>
  <c r="F4548" i="132"/>
  <c r="H4548" i="132" s="1"/>
  <c r="I4548" i="132" s="1"/>
  <c r="F4547" i="132"/>
  <c r="H4547" i="132" s="1"/>
  <c r="I4547" i="132" s="1"/>
  <c r="F4546" i="132"/>
  <c r="H4546" i="132" s="1"/>
  <c r="I4546" i="132" s="1"/>
  <c r="F4545" i="132"/>
  <c r="H4545" i="132" s="1"/>
  <c r="I4545" i="132" s="1"/>
  <c r="F4544" i="132"/>
  <c r="H4544" i="132" s="1"/>
  <c r="I4544" i="132" s="1"/>
  <c r="F4543" i="132"/>
  <c r="H4543" i="132" s="1"/>
  <c r="I4543" i="132" s="1"/>
  <c r="F4542" i="132"/>
  <c r="H4542" i="132" s="1"/>
  <c r="I4542" i="132" s="1"/>
  <c r="F4541" i="132"/>
  <c r="H4541" i="132" s="1"/>
  <c r="I4541" i="132" s="1"/>
  <c r="F4540" i="132"/>
  <c r="H4540" i="132" s="1"/>
  <c r="I4540" i="132" s="1"/>
  <c r="F4539" i="132"/>
  <c r="H4539" i="132" s="1"/>
  <c r="I4539" i="132" s="1"/>
  <c r="F4538" i="132"/>
  <c r="H4538" i="132" s="1"/>
  <c r="I4538" i="132" s="1"/>
  <c r="F4537" i="132"/>
  <c r="H4537" i="132" s="1"/>
  <c r="I4537" i="132" s="1"/>
  <c r="F4536" i="132"/>
  <c r="H4536" i="132" s="1"/>
  <c r="I4536" i="132" s="1"/>
  <c r="F4535" i="132"/>
  <c r="H4535" i="132" s="1"/>
  <c r="I4535" i="132" s="1"/>
  <c r="F4534" i="132"/>
  <c r="H4534" i="132" s="1"/>
  <c r="I4534" i="132" s="1"/>
  <c r="F4533" i="132"/>
  <c r="H4533" i="132" s="1"/>
  <c r="I4533" i="132" s="1"/>
  <c r="F4532" i="132"/>
  <c r="H4532" i="132" s="1"/>
  <c r="I4532" i="132" s="1"/>
  <c r="F4531" i="132"/>
  <c r="H4531" i="132" s="1"/>
  <c r="I4531" i="132" s="1"/>
  <c r="F4530" i="132"/>
  <c r="H4530" i="132" s="1"/>
  <c r="I4530" i="132" s="1"/>
  <c r="F4529" i="132"/>
  <c r="H4529" i="132" s="1"/>
  <c r="I4529" i="132" s="1"/>
  <c r="F4528" i="132"/>
  <c r="H4528" i="132" s="1"/>
  <c r="I4528" i="132" s="1"/>
  <c r="F4527" i="132"/>
  <c r="H4527" i="132" s="1"/>
  <c r="I4527" i="132" s="1"/>
  <c r="F4526" i="132"/>
  <c r="H4526" i="132" s="1"/>
  <c r="I4526" i="132" s="1"/>
  <c r="F4525" i="132"/>
  <c r="H4525" i="132" s="1"/>
  <c r="I4525" i="132" s="1"/>
  <c r="F4524" i="132"/>
  <c r="H4524" i="132" s="1"/>
  <c r="I4524" i="132" s="1"/>
  <c r="F4523" i="132"/>
  <c r="H4523" i="132" s="1"/>
  <c r="I4523" i="132" s="1"/>
  <c r="F4522" i="132"/>
  <c r="H4522" i="132" s="1"/>
  <c r="I4522" i="132" s="1"/>
  <c r="F4521" i="132"/>
  <c r="H4521" i="132" s="1"/>
  <c r="I4521" i="132" s="1"/>
  <c r="F4520" i="132"/>
  <c r="H4520" i="132" s="1"/>
  <c r="I4520" i="132" s="1"/>
  <c r="F4519" i="132"/>
  <c r="H4519" i="132" s="1"/>
  <c r="I4519" i="132" s="1"/>
  <c r="F4518" i="132"/>
  <c r="H4518" i="132" s="1"/>
  <c r="I4518" i="132" s="1"/>
  <c r="F4517" i="132"/>
  <c r="H4517" i="132" s="1"/>
  <c r="I4517" i="132" s="1"/>
  <c r="F4516" i="132"/>
  <c r="H4516" i="132" s="1"/>
  <c r="I4516" i="132" s="1"/>
  <c r="F4515" i="132"/>
  <c r="H4515" i="132" s="1"/>
  <c r="I4515" i="132" s="1"/>
  <c r="F4514" i="132"/>
  <c r="H4514" i="132" s="1"/>
  <c r="I4514" i="132" s="1"/>
  <c r="F4513" i="132"/>
  <c r="H4513" i="132" s="1"/>
  <c r="I4513" i="132" s="1"/>
  <c r="F4512" i="132"/>
  <c r="H4512" i="132" s="1"/>
  <c r="I4512" i="132" s="1"/>
  <c r="F4511" i="132"/>
  <c r="H4511" i="132" s="1"/>
  <c r="I4511" i="132" s="1"/>
  <c r="F4510" i="132"/>
  <c r="H4510" i="132" s="1"/>
  <c r="I4510" i="132" s="1"/>
  <c r="F4509" i="132"/>
  <c r="H4509" i="132" s="1"/>
  <c r="I4509" i="132" s="1"/>
  <c r="F4508" i="132"/>
  <c r="H4508" i="132" s="1"/>
  <c r="I4508" i="132" s="1"/>
  <c r="F4507" i="132"/>
  <c r="H4507" i="132" s="1"/>
  <c r="I4507" i="132" s="1"/>
  <c r="F4506" i="132"/>
  <c r="H4506" i="132" s="1"/>
  <c r="I4506" i="132" s="1"/>
  <c r="F4505" i="132"/>
  <c r="H4505" i="132" s="1"/>
  <c r="I4505" i="132" s="1"/>
  <c r="F4504" i="132"/>
  <c r="H4504" i="132" s="1"/>
  <c r="I4504" i="132" s="1"/>
  <c r="F4503" i="132"/>
  <c r="H4503" i="132" s="1"/>
  <c r="I4503" i="132" s="1"/>
  <c r="F4502" i="132"/>
  <c r="H4502" i="132" s="1"/>
  <c r="I4502" i="132" s="1"/>
  <c r="F4501" i="132"/>
  <c r="H4501" i="132" s="1"/>
  <c r="I4501" i="132" s="1"/>
  <c r="F4500" i="132"/>
  <c r="H4500" i="132" s="1"/>
  <c r="I4500" i="132" s="1"/>
  <c r="F4499" i="132"/>
  <c r="H4499" i="132" s="1"/>
  <c r="I4499" i="132" s="1"/>
  <c r="F4498" i="132"/>
  <c r="H4498" i="132" s="1"/>
  <c r="I4498" i="132" s="1"/>
  <c r="F4497" i="132"/>
  <c r="H4497" i="132" s="1"/>
  <c r="I4497" i="132" s="1"/>
  <c r="F4496" i="132"/>
  <c r="H4496" i="132" s="1"/>
  <c r="I4496" i="132" s="1"/>
  <c r="F4495" i="132"/>
  <c r="H4495" i="132" s="1"/>
  <c r="I4495" i="132" s="1"/>
  <c r="F4494" i="132"/>
  <c r="H4494" i="132" s="1"/>
  <c r="I4494" i="132" s="1"/>
  <c r="F4493" i="132"/>
  <c r="H4493" i="132" s="1"/>
  <c r="I4493" i="132" s="1"/>
  <c r="F4492" i="132"/>
  <c r="H4492" i="132" s="1"/>
  <c r="I4492" i="132" s="1"/>
  <c r="F4491" i="132"/>
  <c r="H4491" i="132" s="1"/>
  <c r="I4491" i="132" s="1"/>
  <c r="C4669" i="132"/>
  <c r="E729" i="99"/>
  <c r="A731" i="99"/>
  <c r="D730" i="99"/>
  <c r="F730" i="99" s="1"/>
  <c r="G730" i="99" s="1"/>
  <c r="B776" i="99"/>
  <c r="I4489" i="132" l="1"/>
  <c r="C4670" i="132"/>
  <c r="E730" i="99"/>
  <c r="A732" i="99"/>
  <c r="D731" i="99"/>
  <c r="F731" i="99" s="1"/>
  <c r="G731" i="99" s="1"/>
  <c r="B777" i="99"/>
  <c r="C4671" i="132" l="1"/>
  <c r="E731" i="99"/>
  <c r="A733" i="99"/>
  <c r="D732" i="99"/>
  <c r="F732" i="99" s="1"/>
  <c r="G732" i="99" s="1"/>
  <c r="B778" i="99"/>
  <c r="D4671" i="132" l="1"/>
  <c r="D4670" i="132" s="1"/>
  <c r="D4669" i="132" s="1"/>
  <c r="C4672" i="132"/>
  <c r="E732" i="99"/>
  <c r="A734" i="99"/>
  <c r="D733" i="99"/>
  <c r="F733" i="99" s="1"/>
  <c r="G733" i="99" s="1"/>
  <c r="B779" i="99"/>
  <c r="G4670" i="132" l="1"/>
  <c r="D4668" i="132"/>
  <c r="G4669" i="132"/>
  <c r="C4673" i="132"/>
  <c r="G4671" i="132"/>
  <c r="E733" i="99"/>
  <c r="A735" i="99"/>
  <c r="D734" i="99"/>
  <c r="F734" i="99" s="1"/>
  <c r="G734" i="99" s="1"/>
  <c r="B780" i="99"/>
  <c r="D4667" i="132" l="1"/>
  <c r="G4668" i="132"/>
  <c r="C4674" i="132"/>
  <c r="E734" i="99"/>
  <c r="D735" i="99"/>
  <c r="F735" i="99" s="1"/>
  <c r="G735" i="99" s="1"/>
  <c r="A736" i="99"/>
  <c r="B781" i="99"/>
  <c r="D4666" i="132" l="1"/>
  <c r="G4667" i="132"/>
  <c r="C4675" i="132"/>
  <c r="E735" i="99"/>
  <c r="A737" i="99"/>
  <c r="D736" i="99"/>
  <c r="F736" i="99" s="1"/>
  <c r="G736" i="99" s="1"/>
  <c r="B782" i="99"/>
  <c r="D4665" i="132" l="1"/>
  <c r="G4666" i="132"/>
  <c r="C4676" i="132"/>
  <c r="E736" i="99"/>
  <c r="D737" i="99"/>
  <c r="F737" i="99" s="1"/>
  <c r="G737" i="99" s="1"/>
  <c r="A738" i="99"/>
  <c r="B783" i="99"/>
  <c r="D4664" i="132" l="1"/>
  <c r="G4665" i="132"/>
  <c r="C4677" i="132"/>
  <c r="E737" i="99"/>
  <c r="A739" i="99"/>
  <c r="D738" i="99"/>
  <c r="F738" i="99" s="1"/>
  <c r="G738" i="99" s="1"/>
  <c r="B784" i="99"/>
  <c r="D4663" i="132" l="1"/>
  <c r="G4664" i="132"/>
  <c r="C4678" i="132"/>
  <c r="E738" i="99"/>
  <c r="D739" i="99"/>
  <c r="F739" i="99" s="1"/>
  <c r="G739" i="99" s="1"/>
  <c r="A740" i="99"/>
  <c r="B785" i="99"/>
  <c r="D4662" i="132" l="1"/>
  <c r="G4663" i="132"/>
  <c r="C4679" i="132"/>
  <c r="E739" i="99"/>
  <c r="D740" i="99"/>
  <c r="F740" i="99" s="1"/>
  <c r="G740" i="99" s="1"/>
  <c r="A741" i="99"/>
  <c r="B786" i="99"/>
  <c r="D4661" i="132" l="1"/>
  <c r="G4662" i="132"/>
  <c r="C4680" i="132"/>
  <c r="E740" i="99"/>
  <c r="D741" i="99"/>
  <c r="F741" i="99" s="1"/>
  <c r="G741" i="99" s="1"/>
  <c r="A742" i="99"/>
  <c r="B787" i="99"/>
  <c r="D4660" i="132" l="1"/>
  <c r="G4661" i="132"/>
  <c r="C4681" i="132"/>
  <c r="E741" i="99"/>
  <c r="D742" i="99"/>
  <c r="F742" i="99" s="1"/>
  <c r="G742" i="99" s="1"/>
  <c r="A743" i="99"/>
  <c r="B788" i="99"/>
  <c r="D4659" i="132" l="1"/>
  <c r="G4660" i="132"/>
  <c r="C4682" i="132"/>
  <c r="E742" i="99"/>
  <c r="D743" i="99"/>
  <c r="F743" i="99" s="1"/>
  <c r="G743" i="99" s="1"/>
  <c r="A744" i="99"/>
  <c r="B789" i="99"/>
  <c r="D4658" i="132" l="1"/>
  <c r="G4659" i="132"/>
  <c r="C4683" i="132"/>
  <c r="E743" i="99"/>
  <c r="J40" i="119" s="1"/>
  <c r="A745" i="99"/>
  <c r="D744" i="99"/>
  <c r="F744" i="99" s="1"/>
  <c r="G744" i="99" s="1"/>
  <c r="B790" i="99"/>
  <c r="D4657" i="132" l="1"/>
  <c r="G4658" i="132"/>
  <c r="C4684" i="132"/>
  <c r="J41" i="119"/>
  <c r="J42" i="119" s="1"/>
  <c r="J50" i="119"/>
  <c r="M165" i="119" s="1"/>
  <c r="F69" i="119" s="1"/>
  <c r="E744" i="99"/>
  <c r="D745" i="99"/>
  <c r="F745" i="99" s="1"/>
  <c r="G745" i="99" s="1"/>
  <c r="A746" i="99"/>
  <c r="B791" i="99"/>
  <c r="D4656" i="132" l="1"/>
  <c r="G4657" i="132"/>
  <c r="C4685" i="132"/>
  <c r="E745" i="99"/>
  <c r="D746" i="99"/>
  <c r="F746" i="99" s="1"/>
  <c r="G746" i="99" s="1"/>
  <c r="A747" i="99"/>
  <c r="B792" i="99"/>
  <c r="D4655" i="132" l="1"/>
  <c r="G4656" i="132"/>
  <c r="C4686" i="132"/>
  <c r="E746" i="99"/>
  <c r="D747" i="99"/>
  <c r="F747" i="99" s="1"/>
  <c r="G747" i="99" s="1"/>
  <c r="A748" i="99"/>
  <c r="B793" i="99"/>
  <c r="D4654" i="132" l="1"/>
  <c r="G4655" i="132"/>
  <c r="C4687" i="132"/>
  <c r="E747" i="99"/>
  <c r="A749" i="99"/>
  <c r="D748" i="99"/>
  <c r="F748" i="99" s="1"/>
  <c r="G748" i="99" s="1"/>
  <c r="B794" i="99"/>
  <c r="D4653" i="132" l="1"/>
  <c r="G4654" i="132"/>
  <c r="C4688" i="132"/>
  <c r="E748" i="99"/>
  <c r="D749" i="99"/>
  <c r="F749" i="99" s="1"/>
  <c r="G749" i="99" s="1"/>
  <c r="A750" i="99"/>
  <c r="B795" i="99"/>
  <c r="D4652" i="132" l="1"/>
  <c r="G4653" i="132"/>
  <c r="C4689" i="132"/>
  <c r="E749" i="99"/>
  <c r="A751" i="99"/>
  <c r="D750" i="99"/>
  <c r="F750" i="99" s="1"/>
  <c r="G750" i="99" s="1"/>
  <c r="B796" i="99"/>
  <c r="D4651" i="132" l="1"/>
  <c r="G4652" i="132"/>
  <c r="C4690" i="132"/>
  <c r="E750" i="99"/>
  <c r="D751" i="99"/>
  <c r="F751" i="99" s="1"/>
  <c r="G751" i="99" s="1"/>
  <c r="A752" i="99"/>
  <c r="B797" i="99"/>
  <c r="D4650" i="132" l="1"/>
  <c r="G4651" i="132"/>
  <c r="C4691" i="132"/>
  <c r="E751" i="99"/>
  <c r="A753" i="99"/>
  <c r="D752" i="99"/>
  <c r="F752" i="99" s="1"/>
  <c r="G752" i="99" s="1"/>
  <c r="B798" i="99"/>
  <c r="D4649" i="132" l="1"/>
  <c r="G4650" i="132"/>
  <c r="C4692" i="132"/>
  <c r="E752" i="99"/>
  <c r="A754" i="99"/>
  <c r="D753" i="99"/>
  <c r="F753" i="99" s="1"/>
  <c r="G753" i="99" s="1"/>
  <c r="B799" i="99"/>
  <c r="D4648" i="132" l="1"/>
  <c r="G4649" i="132"/>
  <c r="C4693" i="132"/>
  <c r="E753" i="99"/>
  <c r="D754" i="99"/>
  <c r="F754" i="99" s="1"/>
  <c r="G754" i="99" s="1"/>
  <c r="A755" i="99"/>
  <c r="B800" i="99"/>
  <c r="D4647" i="132" l="1"/>
  <c r="G4648" i="132"/>
  <c r="C4694" i="132"/>
  <c r="E754" i="99"/>
  <c r="D755" i="99"/>
  <c r="F755" i="99" s="1"/>
  <c r="G755" i="99" s="1"/>
  <c r="A756" i="99"/>
  <c r="B801" i="99"/>
  <c r="D4646" i="132" l="1"/>
  <c r="G4647" i="132"/>
  <c r="C4695" i="132"/>
  <c r="E755" i="99"/>
  <c r="A757" i="99"/>
  <c r="D756" i="99"/>
  <c r="F756" i="99" s="1"/>
  <c r="G756" i="99" s="1"/>
  <c r="B802" i="99"/>
  <c r="D4645" i="132" l="1"/>
  <c r="G4646" i="132"/>
  <c r="C4696" i="132"/>
  <c r="E756" i="99"/>
  <c r="A758" i="99"/>
  <c r="D757" i="99"/>
  <c r="F757" i="99" s="1"/>
  <c r="G757" i="99" s="1"/>
  <c r="B803" i="99"/>
  <c r="D4644" i="132" l="1"/>
  <c r="G4645" i="132"/>
  <c r="C4697" i="132"/>
  <c r="E757" i="99"/>
  <c r="D758" i="99"/>
  <c r="F758" i="99" s="1"/>
  <c r="G758" i="99" s="1"/>
  <c r="A759" i="99"/>
  <c r="B804" i="99"/>
  <c r="D4643" i="132" l="1"/>
  <c r="G4644" i="132"/>
  <c r="C4698" i="132"/>
  <c r="E758" i="99"/>
  <c r="A760" i="99"/>
  <c r="D759" i="99"/>
  <c r="F759" i="99" s="1"/>
  <c r="G759" i="99" s="1"/>
  <c r="B805" i="99"/>
  <c r="D4642" i="132" l="1"/>
  <c r="G4643" i="132"/>
  <c r="C4699" i="132"/>
  <c r="E759" i="99"/>
  <c r="A761" i="99"/>
  <c r="D760" i="99"/>
  <c r="F760" i="99" s="1"/>
  <c r="G760" i="99" s="1"/>
  <c r="B806" i="99"/>
  <c r="D4641" i="132" l="1"/>
  <c r="G4642" i="132"/>
  <c r="C4700" i="132"/>
  <c r="E760" i="99"/>
  <c r="D761" i="99"/>
  <c r="F761" i="99" s="1"/>
  <c r="G761" i="99" s="1"/>
  <c r="A762" i="99"/>
  <c r="B807" i="99"/>
  <c r="D4640" i="132" l="1"/>
  <c r="G4641" i="132"/>
  <c r="C4701" i="132"/>
  <c r="E761" i="99"/>
  <c r="A763" i="99"/>
  <c r="D762" i="99"/>
  <c r="F762" i="99" s="1"/>
  <c r="G762" i="99" s="1"/>
  <c r="B808" i="99"/>
  <c r="D4639" i="132" l="1"/>
  <c r="G4640" i="132"/>
  <c r="C4702" i="132"/>
  <c r="E762" i="99"/>
  <c r="D763" i="99"/>
  <c r="F763" i="99" s="1"/>
  <c r="G763" i="99" s="1"/>
  <c r="A764" i="99"/>
  <c r="B809" i="99"/>
  <c r="D4638" i="132" l="1"/>
  <c r="G4639" i="132"/>
  <c r="C4703" i="132"/>
  <c r="E763" i="99"/>
  <c r="A765" i="99"/>
  <c r="D764" i="99"/>
  <c r="F764" i="99" s="1"/>
  <c r="G764" i="99" s="1"/>
  <c r="B810" i="99"/>
  <c r="D4637" i="132" l="1"/>
  <c r="G4638" i="132"/>
  <c r="C4704" i="132"/>
  <c r="E764" i="99"/>
  <c r="A766" i="99"/>
  <c r="D765" i="99"/>
  <c r="F765" i="99" s="1"/>
  <c r="G765" i="99" s="1"/>
  <c r="B811" i="99"/>
  <c r="D4636" i="132" l="1"/>
  <c r="G4637" i="132"/>
  <c r="C4705" i="132"/>
  <c r="E765" i="99"/>
  <c r="D766" i="99"/>
  <c r="F766" i="99" s="1"/>
  <c r="G766" i="99" s="1"/>
  <c r="A767" i="99"/>
  <c r="B812" i="99"/>
  <c r="D4635" i="132" l="1"/>
  <c r="G4636" i="132"/>
  <c r="C4706" i="132"/>
  <c r="E766" i="99"/>
  <c r="D767" i="99"/>
  <c r="F767" i="99" s="1"/>
  <c r="G767" i="99" s="1"/>
  <c r="A768" i="99"/>
  <c r="B813" i="99"/>
  <c r="D4634" i="132" l="1"/>
  <c r="G4635" i="132"/>
  <c r="C4707" i="132"/>
  <c r="E767" i="99"/>
  <c r="A769" i="99"/>
  <c r="D768" i="99"/>
  <c r="F768" i="99" s="1"/>
  <c r="G768" i="99" s="1"/>
  <c r="B814" i="99"/>
  <c r="D4633" i="132" l="1"/>
  <c r="G4634" i="132"/>
  <c r="C4708" i="132"/>
  <c r="E768" i="99"/>
  <c r="A770" i="99"/>
  <c r="D769" i="99"/>
  <c r="F769" i="99" s="1"/>
  <c r="G769" i="99" s="1"/>
  <c r="B815" i="99"/>
  <c r="D4632" i="132" l="1"/>
  <c r="G4633" i="132"/>
  <c r="C4709" i="132"/>
  <c r="E769" i="99"/>
  <c r="D770" i="99"/>
  <c r="F770" i="99" s="1"/>
  <c r="G770" i="99" s="1"/>
  <c r="A771" i="99"/>
  <c r="B816" i="99"/>
  <c r="D4631" i="132" l="1"/>
  <c r="G4632" i="132"/>
  <c r="C4710" i="132"/>
  <c r="E770" i="99"/>
  <c r="A772" i="99"/>
  <c r="D771" i="99"/>
  <c r="F771" i="99" s="1"/>
  <c r="G771" i="99" s="1"/>
  <c r="B817" i="99"/>
  <c r="D4630" i="132" l="1"/>
  <c r="G4631" i="132"/>
  <c r="C4711" i="132"/>
  <c r="E771" i="99"/>
  <c r="D772" i="99"/>
  <c r="F772" i="99" s="1"/>
  <c r="G772" i="99" s="1"/>
  <c r="A773" i="99"/>
  <c r="B818" i="99"/>
  <c r="D4629" i="132" l="1"/>
  <c r="G4630" i="132"/>
  <c r="C4712" i="132"/>
  <c r="E772" i="99"/>
  <c r="D773" i="99"/>
  <c r="F773" i="99" s="1"/>
  <c r="G773" i="99" s="1"/>
  <c r="A774" i="99"/>
  <c r="B819" i="99"/>
  <c r="D4628" i="132" l="1"/>
  <c r="G4629" i="132"/>
  <c r="C4713" i="132"/>
  <c r="E773" i="99"/>
  <c r="A775" i="99"/>
  <c r="D774" i="99"/>
  <c r="F774" i="99" s="1"/>
  <c r="G774" i="99" s="1"/>
  <c r="B820" i="99"/>
  <c r="D4627" i="132" l="1"/>
  <c r="G4628" i="132"/>
  <c r="C4714" i="132"/>
  <c r="E774" i="99"/>
  <c r="A776" i="99"/>
  <c r="D775" i="99"/>
  <c r="F775" i="99" s="1"/>
  <c r="G775" i="99" s="1"/>
  <c r="B821" i="99"/>
  <c r="D4626" i="132" l="1"/>
  <c r="G4627" i="132"/>
  <c r="C4715" i="132"/>
  <c r="E775" i="99"/>
  <c r="A777" i="99"/>
  <c r="D776" i="99"/>
  <c r="F776" i="99" s="1"/>
  <c r="G776" i="99" s="1"/>
  <c r="B822" i="99"/>
  <c r="D4625" i="132" l="1"/>
  <c r="G4626" i="132"/>
  <c r="C4716" i="132"/>
  <c r="E776" i="99"/>
  <c r="D777" i="99"/>
  <c r="F777" i="99" s="1"/>
  <c r="G777" i="99" s="1"/>
  <c r="A778" i="99"/>
  <c r="B823" i="99"/>
  <c r="D4624" i="132" l="1"/>
  <c r="G4625" i="132"/>
  <c r="C4717" i="132"/>
  <c r="E777" i="99"/>
  <c r="A779" i="99"/>
  <c r="D778" i="99"/>
  <c r="F778" i="99" s="1"/>
  <c r="G778" i="99" s="1"/>
  <c r="B824" i="99"/>
  <c r="D4623" i="132" l="1"/>
  <c r="G4624" i="132"/>
  <c r="C4718" i="132"/>
  <c r="E778" i="99"/>
  <c r="D779" i="99"/>
  <c r="F779" i="99" s="1"/>
  <c r="G779" i="99" s="1"/>
  <c r="A780" i="99"/>
  <c r="B825" i="99"/>
  <c r="D4622" i="132" l="1"/>
  <c r="G4623" i="132"/>
  <c r="C4719" i="132"/>
  <c r="E779" i="99"/>
  <c r="D780" i="99"/>
  <c r="F780" i="99" s="1"/>
  <c r="G780" i="99" s="1"/>
  <c r="A781" i="99"/>
  <c r="B826" i="99"/>
  <c r="D4621" i="132" l="1"/>
  <c r="G4622" i="132"/>
  <c r="C4720" i="132"/>
  <c r="E780" i="99"/>
  <c r="D781" i="99"/>
  <c r="F781" i="99" s="1"/>
  <c r="G781" i="99" s="1"/>
  <c r="A782" i="99"/>
  <c r="B827" i="99"/>
  <c r="D4620" i="132" l="1"/>
  <c r="G4621" i="132"/>
  <c r="C4721" i="132"/>
  <c r="E781" i="99"/>
  <c r="A783" i="99"/>
  <c r="D782" i="99"/>
  <c r="F782" i="99" s="1"/>
  <c r="G782" i="99" s="1"/>
  <c r="B828" i="99"/>
  <c r="D4619" i="132" l="1"/>
  <c r="G4620" i="132"/>
  <c r="C4722" i="132"/>
  <c r="E782" i="99"/>
  <c r="D783" i="99"/>
  <c r="F783" i="99" s="1"/>
  <c r="G783" i="99" s="1"/>
  <c r="A784" i="99"/>
  <c r="B829" i="99"/>
  <c r="D4618" i="132" l="1"/>
  <c r="G4619" i="132"/>
  <c r="C4723" i="132"/>
  <c r="E783" i="99"/>
  <c r="D784" i="99"/>
  <c r="F784" i="99" s="1"/>
  <c r="G784" i="99" s="1"/>
  <c r="A785" i="99"/>
  <c r="B830" i="99"/>
  <c r="D4617" i="132" l="1"/>
  <c r="G4618" i="132"/>
  <c r="C4724" i="132"/>
  <c r="E784" i="99"/>
  <c r="A786" i="99"/>
  <c r="D785" i="99"/>
  <c r="F785" i="99" s="1"/>
  <c r="G785" i="99" s="1"/>
  <c r="B831" i="99"/>
  <c r="D4616" i="132" l="1"/>
  <c r="G4617" i="132"/>
  <c r="C4725" i="132"/>
  <c r="E785" i="99"/>
  <c r="A787" i="99"/>
  <c r="D786" i="99"/>
  <c r="F786" i="99" s="1"/>
  <c r="G786" i="99" s="1"/>
  <c r="B832" i="99"/>
  <c r="D4615" i="132" l="1"/>
  <c r="G4616" i="132"/>
  <c r="C4726" i="132"/>
  <c r="E786" i="99"/>
  <c r="A788" i="99"/>
  <c r="D787" i="99"/>
  <c r="F787" i="99" s="1"/>
  <c r="G787" i="99" s="1"/>
  <c r="B833" i="99"/>
  <c r="D4614" i="132" l="1"/>
  <c r="G4615" i="132"/>
  <c r="C4727" i="132"/>
  <c r="E787" i="99"/>
  <c r="D788" i="99"/>
  <c r="F788" i="99" s="1"/>
  <c r="G788" i="99" s="1"/>
  <c r="A789" i="99"/>
  <c r="B834" i="99"/>
  <c r="D4613" i="132" l="1"/>
  <c r="G4614" i="132"/>
  <c r="C4728" i="132"/>
  <c r="E788" i="99"/>
  <c r="D789" i="99"/>
  <c r="F789" i="99" s="1"/>
  <c r="G789" i="99" s="1"/>
  <c r="A790" i="99"/>
  <c r="B835" i="99"/>
  <c r="D4612" i="132" l="1"/>
  <c r="G4613" i="132"/>
  <c r="C4729" i="132"/>
  <c r="E789" i="99"/>
  <c r="A791" i="99"/>
  <c r="D790" i="99"/>
  <c r="F790" i="99" s="1"/>
  <c r="G790" i="99" s="1"/>
  <c r="B836" i="99"/>
  <c r="D4611" i="132" l="1"/>
  <c r="G4612" i="132"/>
  <c r="C4730" i="132"/>
  <c r="E790" i="99"/>
  <c r="D791" i="99"/>
  <c r="F791" i="99" s="1"/>
  <c r="G791" i="99" s="1"/>
  <c r="A792" i="99"/>
  <c r="B837" i="99"/>
  <c r="D4610" i="132" l="1"/>
  <c r="G4611" i="132"/>
  <c r="C4731" i="132"/>
  <c r="E791" i="99"/>
  <c r="D792" i="99"/>
  <c r="F792" i="99" s="1"/>
  <c r="G792" i="99" s="1"/>
  <c r="A793" i="99"/>
  <c r="B838" i="99"/>
  <c r="D4609" i="132" l="1"/>
  <c r="G4610" i="132"/>
  <c r="C4732" i="132"/>
  <c r="E792" i="99"/>
  <c r="A794" i="99"/>
  <c r="D793" i="99"/>
  <c r="F793" i="99" s="1"/>
  <c r="G793" i="99" s="1"/>
  <c r="B839" i="99"/>
  <c r="D4608" i="132" l="1"/>
  <c r="G4609" i="132"/>
  <c r="C4733" i="132"/>
  <c r="E793" i="99"/>
  <c r="D794" i="99"/>
  <c r="F794" i="99" s="1"/>
  <c r="G794" i="99" s="1"/>
  <c r="A795" i="99"/>
  <c r="B840" i="99"/>
  <c r="D4607" i="132" l="1"/>
  <c r="G4608" i="132"/>
  <c r="C4734" i="132"/>
  <c r="E794" i="99"/>
  <c r="A796" i="99"/>
  <c r="D795" i="99"/>
  <c r="F795" i="99" s="1"/>
  <c r="G795" i="99" s="1"/>
  <c r="B841" i="99"/>
  <c r="D4606" i="132" l="1"/>
  <c r="G4607" i="132"/>
  <c r="C4735" i="132"/>
  <c r="E795" i="99"/>
  <c r="A797" i="99"/>
  <c r="D796" i="99"/>
  <c r="F796" i="99" s="1"/>
  <c r="G796" i="99" s="1"/>
  <c r="B842" i="99"/>
  <c r="D4605" i="132" l="1"/>
  <c r="G4606" i="132"/>
  <c r="C4736" i="132"/>
  <c r="E796" i="99"/>
  <c r="A798" i="99"/>
  <c r="D797" i="99"/>
  <c r="F797" i="99" s="1"/>
  <c r="G797" i="99" s="1"/>
  <c r="B843" i="99"/>
  <c r="D4604" i="132" l="1"/>
  <c r="G4605" i="132"/>
  <c r="C4737" i="132"/>
  <c r="E797" i="99"/>
  <c r="A799" i="99"/>
  <c r="D798" i="99"/>
  <c r="F798" i="99" s="1"/>
  <c r="G798" i="99" s="1"/>
  <c r="B844" i="99"/>
  <c r="D4603" i="132" l="1"/>
  <c r="G4604" i="132"/>
  <c r="C4738" i="132"/>
  <c r="E798" i="99"/>
  <c r="D799" i="99"/>
  <c r="F799" i="99" s="1"/>
  <c r="G799" i="99" s="1"/>
  <c r="A800" i="99"/>
  <c r="B845" i="99"/>
  <c r="D4602" i="132" l="1"/>
  <c r="G4603" i="132"/>
  <c r="C4739" i="132"/>
  <c r="E799" i="99"/>
  <c r="A801" i="99"/>
  <c r="D800" i="99"/>
  <c r="F800" i="99" s="1"/>
  <c r="G800" i="99" s="1"/>
  <c r="B846" i="99"/>
  <c r="D4601" i="132" l="1"/>
  <c r="G4602" i="132"/>
  <c r="C4740" i="132"/>
  <c r="E800" i="99"/>
  <c r="D801" i="99"/>
  <c r="F801" i="99" s="1"/>
  <c r="G801" i="99" s="1"/>
  <c r="A802" i="99"/>
  <c r="B847" i="99"/>
  <c r="D4600" i="132" l="1"/>
  <c r="G4601" i="132"/>
  <c r="C4741" i="132"/>
  <c r="E801" i="99"/>
  <c r="A803" i="99"/>
  <c r="D802" i="99"/>
  <c r="F802" i="99" s="1"/>
  <c r="G802" i="99" s="1"/>
  <c r="B848" i="99"/>
  <c r="D4599" i="132" l="1"/>
  <c r="G4600" i="132"/>
  <c r="C4742" i="132"/>
  <c r="E802" i="99"/>
  <c r="A804" i="99"/>
  <c r="D803" i="99"/>
  <c r="F803" i="99" s="1"/>
  <c r="G803" i="99" s="1"/>
  <c r="B849" i="99"/>
  <c r="D4598" i="132" l="1"/>
  <c r="G4599" i="132"/>
  <c r="C4743" i="132"/>
  <c r="E803" i="99"/>
  <c r="A805" i="99"/>
  <c r="D804" i="99"/>
  <c r="F804" i="99" s="1"/>
  <c r="G804" i="99" s="1"/>
  <c r="B850" i="99"/>
  <c r="D4597" i="132" l="1"/>
  <c r="G4598" i="132"/>
  <c r="C4744" i="132"/>
  <c r="E804" i="99"/>
  <c r="D805" i="99"/>
  <c r="F805" i="99" s="1"/>
  <c r="G805" i="99" s="1"/>
  <c r="A806" i="99"/>
  <c r="B851" i="99"/>
  <c r="D4596" i="132" l="1"/>
  <c r="G4597" i="132"/>
  <c r="C4745" i="132"/>
  <c r="E805" i="99"/>
  <c r="A807" i="99"/>
  <c r="D806" i="99"/>
  <c r="F806" i="99" s="1"/>
  <c r="G806" i="99" s="1"/>
  <c r="B852" i="99"/>
  <c r="D4595" i="132" l="1"/>
  <c r="G4596" i="132"/>
  <c r="C4746" i="132"/>
  <c r="E806" i="99"/>
  <c r="A808" i="99"/>
  <c r="D807" i="99"/>
  <c r="F807" i="99" s="1"/>
  <c r="G807" i="99" s="1"/>
  <c r="B853" i="99"/>
  <c r="D4594" i="132" l="1"/>
  <c r="G4595" i="132"/>
  <c r="C4747" i="132"/>
  <c r="E807" i="99"/>
  <c r="A809" i="99"/>
  <c r="D808" i="99"/>
  <c r="F808" i="99" s="1"/>
  <c r="G808" i="99" s="1"/>
  <c r="B854" i="99"/>
  <c r="D4593" i="132" l="1"/>
  <c r="G4594" i="132"/>
  <c r="C4748" i="132"/>
  <c r="E808" i="99"/>
  <c r="A810" i="99"/>
  <c r="D809" i="99"/>
  <c r="F809" i="99" s="1"/>
  <c r="G809" i="99" s="1"/>
  <c r="B855" i="99"/>
  <c r="D4592" i="132" l="1"/>
  <c r="G4593" i="132"/>
  <c r="C4749" i="132"/>
  <c r="E809" i="99"/>
  <c r="A811" i="99"/>
  <c r="D810" i="99"/>
  <c r="F810" i="99" s="1"/>
  <c r="G810" i="99" s="1"/>
  <c r="B856" i="99"/>
  <c r="D4591" i="132" l="1"/>
  <c r="G4592" i="132"/>
  <c r="C4750" i="132"/>
  <c r="E810" i="99"/>
  <c r="D811" i="99"/>
  <c r="F811" i="99" s="1"/>
  <c r="G811" i="99" s="1"/>
  <c r="A812" i="99"/>
  <c r="B857" i="99"/>
  <c r="D4590" i="132" l="1"/>
  <c r="G4591" i="132"/>
  <c r="C4751" i="132"/>
  <c r="E811" i="99"/>
  <c r="A813" i="99"/>
  <c r="D812" i="99"/>
  <c r="F812" i="99" s="1"/>
  <c r="G812" i="99" s="1"/>
  <c r="B858" i="99"/>
  <c r="D4589" i="132" l="1"/>
  <c r="G4590" i="132"/>
  <c r="C4752" i="132"/>
  <c r="E812" i="99"/>
  <c r="D813" i="99"/>
  <c r="F813" i="99" s="1"/>
  <c r="G813" i="99" s="1"/>
  <c r="A814" i="99"/>
  <c r="B859" i="99"/>
  <c r="D4588" i="132" l="1"/>
  <c r="G4589" i="132"/>
  <c r="C4753" i="132"/>
  <c r="E813" i="99"/>
  <c r="D814" i="99"/>
  <c r="F814" i="99" s="1"/>
  <c r="G814" i="99" s="1"/>
  <c r="A815" i="99"/>
  <c r="B860" i="99"/>
  <c r="D4587" i="132" l="1"/>
  <c r="G4588" i="132"/>
  <c r="C4754" i="132"/>
  <c r="E814" i="99"/>
  <c r="A816" i="99"/>
  <c r="D815" i="99"/>
  <c r="F815" i="99" s="1"/>
  <c r="G815" i="99" s="1"/>
  <c r="B861" i="99"/>
  <c r="D4586" i="132" l="1"/>
  <c r="G4587" i="132"/>
  <c r="C4755" i="132"/>
  <c r="E815" i="99"/>
  <c r="D816" i="99"/>
  <c r="F816" i="99" s="1"/>
  <c r="G816" i="99" s="1"/>
  <c r="A817" i="99"/>
  <c r="B862" i="99"/>
  <c r="D4585" i="132" l="1"/>
  <c r="G4586" i="132"/>
  <c r="C4756" i="132"/>
  <c r="E816" i="99"/>
  <c r="D817" i="99"/>
  <c r="F817" i="99" s="1"/>
  <c r="G817" i="99" s="1"/>
  <c r="A818" i="99"/>
  <c r="B863" i="99"/>
  <c r="D4584" i="132" l="1"/>
  <c r="G4585" i="132"/>
  <c r="C4757" i="132"/>
  <c r="E817" i="99"/>
  <c r="A819" i="99"/>
  <c r="D818" i="99"/>
  <c r="F818" i="99" s="1"/>
  <c r="G818" i="99" s="1"/>
  <c r="B864" i="99"/>
  <c r="D4583" i="132" l="1"/>
  <c r="G4584" i="132"/>
  <c r="C4758" i="132"/>
  <c r="E818" i="99"/>
  <c r="D819" i="99"/>
  <c r="F819" i="99" s="1"/>
  <c r="G819" i="99" s="1"/>
  <c r="A820" i="99"/>
  <c r="B865" i="99"/>
  <c r="D4582" i="132" l="1"/>
  <c r="G4583" i="132"/>
  <c r="C4759" i="132"/>
  <c r="E819" i="99"/>
  <c r="A821" i="99"/>
  <c r="D820" i="99"/>
  <c r="F820" i="99" s="1"/>
  <c r="G820" i="99" s="1"/>
  <c r="B866" i="99"/>
  <c r="D4581" i="132" l="1"/>
  <c r="G4582" i="132"/>
  <c r="C4760" i="132"/>
  <c r="E820" i="99"/>
  <c r="D821" i="99"/>
  <c r="F821" i="99" s="1"/>
  <c r="G821" i="99" s="1"/>
  <c r="A822" i="99"/>
  <c r="B867" i="99"/>
  <c r="D4580" i="132" l="1"/>
  <c r="G4581" i="132"/>
  <c r="F4581" i="132"/>
  <c r="H4581" i="132" s="1"/>
  <c r="C4761" i="132"/>
  <c r="E821" i="99"/>
  <c r="A823" i="99"/>
  <c r="D822" i="99"/>
  <c r="F822" i="99" s="1"/>
  <c r="G822" i="99" s="1"/>
  <c r="B868" i="99"/>
  <c r="F4580" i="132" l="1"/>
  <c r="H4580" i="132" s="1"/>
  <c r="G4580" i="132"/>
  <c r="F4670" i="132"/>
  <c r="H4670" i="132" s="1"/>
  <c r="I4670" i="132" s="1"/>
  <c r="F4671" i="132"/>
  <c r="H4671" i="132" s="1"/>
  <c r="I4671" i="132" s="1"/>
  <c r="F4669" i="132"/>
  <c r="H4669" i="132" s="1"/>
  <c r="I4669" i="132" s="1"/>
  <c r="F4668" i="132"/>
  <c r="H4668" i="132" s="1"/>
  <c r="I4668" i="132" s="1"/>
  <c r="F4667" i="132"/>
  <c r="H4667" i="132" s="1"/>
  <c r="I4667" i="132" s="1"/>
  <c r="F4666" i="132"/>
  <c r="H4666" i="132" s="1"/>
  <c r="I4666" i="132" s="1"/>
  <c r="F4665" i="132"/>
  <c r="H4665" i="132" s="1"/>
  <c r="I4665" i="132" s="1"/>
  <c r="F4664" i="132"/>
  <c r="H4664" i="132" s="1"/>
  <c r="I4664" i="132" s="1"/>
  <c r="F4663" i="132"/>
  <c r="H4663" i="132" s="1"/>
  <c r="I4663" i="132" s="1"/>
  <c r="F4662" i="132"/>
  <c r="H4662" i="132" s="1"/>
  <c r="I4662" i="132" s="1"/>
  <c r="F4661" i="132"/>
  <c r="H4661" i="132" s="1"/>
  <c r="I4661" i="132" s="1"/>
  <c r="F4660" i="132"/>
  <c r="H4660" i="132" s="1"/>
  <c r="I4660" i="132" s="1"/>
  <c r="F4659" i="132"/>
  <c r="H4659" i="132" s="1"/>
  <c r="I4659" i="132" s="1"/>
  <c r="F4658" i="132"/>
  <c r="H4658" i="132" s="1"/>
  <c r="I4658" i="132" s="1"/>
  <c r="F4657" i="132"/>
  <c r="H4657" i="132" s="1"/>
  <c r="I4657" i="132" s="1"/>
  <c r="F4656" i="132"/>
  <c r="H4656" i="132" s="1"/>
  <c r="I4656" i="132" s="1"/>
  <c r="F4655" i="132"/>
  <c r="H4655" i="132" s="1"/>
  <c r="I4655" i="132" s="1"/>
  <c r="F4654" i="132"/>
  <c r="H4654" i="132" s="1"/>
  <c r="I4654" i="132" s="1"/>
  <c r="F4653" i="132"/>
  <c r="H4653" i="132" s="1"/>
  <c r="I4653" i="132" s="1"/>
  <c r="F4652" i="132"/>
  <c r="H4652" i="132" s="1"/>
  <c r="I4652" i="132" s="1"/>
  <c r="F4651" i="132"/>
  <c r="H4651" i="132" s="1"/>
  <c r="I4651" i="132" s="1"/>
  <c r="F4650" i="132"/>
  <c r="H4650" i="132" s="1"/>
  <c r="I4650" i="132" s="1"/>
  <c r="F4649" i="132"/>
  <c r="H4649" i="132" s="1"/>
  <c r="I4649" i="132" s="1"/>
  <c r="F4648" i="132"/>
  <c r="H4648" i="132" s="1"/>
  <c r="I4648" i="132" s="1"/>
  <c r="F4647" i="132"/>
  <c r="H4647" i="132" s="1"/>
  <c r="I4647" i="132" s="1"/>
  <c r="F4646" i="132"/>
  <c r="H4646" i="132" s="1"/>
  <c r="I4646" i="132" s="1"/>
  <c r="F4645" i="132"/>
  <c r="H4645" i="132" s="1"/>
  <c r="I4645" i="132" s="1"/>
  <c r="F4644" i="132"/>
  <c r="H4644" i="132" s="1"/>
  <c r="I4644" i="132" s="1"/>
  <c r="F4643" i="132"/>
  <c r="H4643" i="132" s="1"/>
  <c r="I4643" i="132" s="1"/>
  <c r="F4642" i="132"/>
  <c r="H4642" i="132" s="1"/>
  <c r="I4642" i="132" s="1"/>
  <c r="F4641" i="132"/>
  <c r="H4641" i="132" s="1"/>
  <c r="I4641" i="132" s="1"/>
  <c r="F4640" i="132"/>
  <c r="H4640" i="132" s="1"/>
  <c r="I4640" i="132" s="1"/>
  <c r="F4639" i="132"/>
  <c r="H4639" i="132" s="1"/>
  <c r="I4639" i="132" s="1"/>
  <c r="F4638" i="132"/>
  <c r="H4638" i="132" s="1"/>
  <c r="I4638" i="132" s="1"/>
  <c r="F4637" i="132"/>
  <c r="H4637" i="132" s="1"/>
  <c r="I4637" i="132" s="1"/>
  <c r="F4636" i="132"/>
  <c r="H4636" i="132" s="1"/>
  <c r="I4636" i="132" s="1"/>
  <c r="F4635" i="132"/>
  <c r="H4635" i="132" s="1"/>
  <c r="I4635" i="132" s="1"/>
  <c r="F4634" i="132"/>
  <c r="H4634" i="132" s="1"/>
  <c r="I4634" i="132" s="1"/>
  <c r="F4633" i="132"/>
  <c r="H4633" i="132" s="1"/>
  <c r="I4633" i="132" s="1"/>
  <c r="F4632" i="132"/>
  <c r="H4632" i="132" s="1"/>
  <c r="I4632" i="132" s="1"/>
  <c r="F4631" i="132"/>
  <c r="H4631" i="132" s="1"/>
  <c r="I4631" i="132" s="1"/>
  <c r="F4630" i="132"/>
  <c r="H4630" i="132" s="1"/>
  <c r="I4630" i="132" s="1"/>
  <c r="F4629" i="132"/>
  <c r="H4629" i="132" s="1"/>
  <c r="I4629" i="132" s="1"/>
  <c r="F4628" i="132"/>
  <c r="H4628" i="132" s="1"/>
  <c r="I4628" i="132" s="1"/>
  <c r="F4627" i="132"/>
  <c r="H4627" i="132" s="1"/>
  <c r="I4627" i="132" s="1"/>
  <c r="F4626" i="132"/>
  <c r="H4626" i="132" s="1"/>
  <c r="I4626" i="132" s="1"/>
  <c r="F4625" i="132"/>
  <c r="H4625" i="132" s="1"/>
  <c r="I4625" i="132" s="1"/>
  <c r="F4624" i="132"/>
  <c r="H4624" i="132" s="1"/>
  <c r="I4624" i="132" s="1"/>
  <c r="F4623" i="132"/>
  <c r="H4623" i="132" s="1"/>
  <c r="I4623" i="132" s="1"/>
  <c r="F4622" i="132"/>
  <c r="H4622" i="132" s="1"/>
  <c r="I4622" i="132" s="1"/>
  <c r="F4621" i="132"/>
  <c r="H4621" i="132" s="1"/>
  <c r="I4621" i="132" s="1"/>
  <c r="F4620" i="132"/>
  <c r="H4620" i="132" s="1"/>
  <c r="I4620" i="132" s="1"/>
  <c r="F4619" i="132"/>
  <c r="H4619" i="132" s="1"/>
  <c r="I4619" i="132" s="1"/>
  <c r="F4618" i="132"/>
  <c r="H4618" i="132" s="1"/>
  <c r="I4618" i="132" s="1"/>
  <c r="F4617" i="132"/>
  <c r="H4617" i="132" s="1"/>
  <c r="I4617" i="132" s="1"/>
  <c r="F4616" i="132"/>
  <c r="H4616" i="132" s="1"/>
  <c r="I4616" i="132" s="1"/>
  <c r="F4615" i="132"/>
  <c r="H4615" i="132" s="1"/>
  <c r="I4615" i="132" s="1"/>
  <c r="F4614" i="132"/>
  <c r="H4614" i="132" s="1"/>
  <c r="I4614" i="132" s="1"/>
  <c r="F4613" i="132"/>
  <c r="H4613" i="132" s="1"/>
  <c r="I4613" i="132" s="1"/>
  <c r="F4612" i="132"/>
  <c r="H4612" i="132" s="1"/>
  <c r="I4612" i="132" s="1"/>
  <c r="F4611" i="132"/>
  <c r="H4611" i="132" s="1"/>
  <c r="I4611" i="132" s="1"/>
  <c r="F4610" i="132"/>
  <c r="H4610" i="132" s="1"/>
  <c r="I4610" i="132" s="1"/>
  <c r="F4609" i="132"/>
  <c r="H4609" i="132" s="1"/>
  <c r="I4609" i="132" s="1"/>
  <c r="F4608" i="132"/>
  <c r="H4608" i="132" s="1"/>
  <c r="I4608" i="132" s="1"/>
  <c r="F4607" i="132"/>
  <c r="H4607" i="132" s="1"/>
  <c r="I4607" i="132" s="1"/>
  <c r="F4606" i="132"/>
  <c r="H4606" i="132" s="1"/>
  <c r="I4606" i="132" s="1"/>
  <c r="F4605" i="132"/>
  <c r="H4605" i="132" s="1"/>
  <c r="I4605" i="132" s="1"/>
  <c r="F4604" i="132"/>
  <c r="H4604" i="132" s="1"/>
  <c r="I4604" i="132" s="1"/>
  <c r="F4603" i="132"/>
  <c r="H4603" i="132" s="1"/>
  <c r="I4603" i="132" s="1"/>
  <c r="F4602" i="132"/>
  <c r="H4602" i="132" s="1"/>
  <c r="I4602" i="132" s="1"/>
  <c r="F4601" i="132"/>
  <c r="H4601" i="132" s="1"/>
  <c r="I4601" i="132" s="1"/>
  <c r="F4600" i="132"/>
  <c r="H4600" i="132" s="1"/>
  <c r="I4600" i="132" s="1"/>
  <c r="F4599" i="132"/>
  <c r="H4599" i="132" s="1"/>
  <c r="I4599" i="132" s="1"/>
  <c r="F4598" i="132"/>
  <c r="H4598" i="132" s="1"/>
  <c r="I4598" i="132" s="1"/>
  <c r="F4597" i="132"/>
  <c r="H4597" i="132" s="1"/>
  <c r="I4597" i="132" s="1"/>
  <c r="F4596" i="132"/>
  <c r="H4596" i="132" s="1"/>
  <c r="I4596" i="132" s="1"/>
  <c r="F4595" i="132"/>
  <c r="H4595" i="132" s="1"/>
  <c r="I4595" i="132" s="1"/>
  <c r="F4594" i="132"/>
  <c r="H4594" i="132" s="1"/>
  <c r="I4594" i="132" s="1"/>
  <c r="F4593" i="132"/>
  <c r="H4593" i="132" s="1"/>
  <c r="I4593" i="132" s="1"/>
  <c r="F4592" i="132"/>
  <c r="H4592" i="132" s="1"/>
  <c r="I4592" i="132" s="1"/>
  <c r="F4591" i="132"/>
  <c r="H4591" i="132" s="1"/>
  <c r="I4591" i="132" s="1"/>
  <c r="F4590" i="132"/>
  <c r="H4590" i="132" s="1"/>
  <c r="I4590" i="132" s="1"/>
  <c r="F4589" i="132"/>
  <c r="H4589" i="132" s="1"/>
  <c r="I4589" i="132" s="1"/>
  <c r="F4588" i="132"/>
  <c r="H4588" i="132" s="1"/>
  <c r="I4588" i="132" s="1"/>
  <c r="F4587" i="132"/>
  <c r="H4587" i="132" s="1"/>
  <c r="I4587" i="132" s="1"/>
  <c r="F4586" i="132"/>
  <c r="H4586" i="132" s="1"/>
  <c r="I4586" i="132" s="1"/>
  <c r="F4585" i="132"/>
  <c r="H4585" i="132" s="1"/>
  <c r="I4585" i="132" s="1"/>
  <c r="F4584" i="132"/>
  <c r="H4584" i="132" s="1"/>
  <c r="I4584" i="132" s="1"/>
  <c r="F4583" i="132"/>
  <c r="H4583" i="132" s="1"/>
  <c r="I4583" i="132" s="1"/>
  <c r="F4582" i="132"/>
  <c r="H4582" i="132" s="1"/>
  <c r="I4582" i="132" s="1"/>
  <c r="I4581" i="132"/>
  <c r="C4762" i="132"/>
  <c r="E822" i="99"/>
  <c r="A824" i="99"/>
  <c r="D823" i="99"/>
  <c r="F823" i="99" s="1"/>
  <c r="G823" i="99" s="1"/>
  <c r="B869" i="99"/>
  <c r="I4580" i="132" l="1"/>
  <c r="C4763" i="132"/>
  <c r="E823" i="99"/>
  <c r="A825" i="99"/>
  <c r="D824" i="99"/>
  <c r="F824" i="99" s="1"/>
  <c r="G824" i="99" s="1"/>
  <c r="B870" i="99"/>
  <c r="D4763" i="132" l="1"/>
  <c r="D4762" i="132" s="1"/>
  <c r="D4761" i="132" s="1"/>
  <c r="C4764" i="132"/>
  <c r="E824" i="99"/>
  <c r="A826" i="99"/>
  <c r="D825" i="99"/>
  <c r="F825" i="99" s="1"/>
  <c r="G825" i="99" s="1"/>
  <c r="B871" i="99"/>
  <c r="G4762" i="132" l="1"/>
  <c r="D4760" i="132"/>
  <c r="G4761" i="132"/>
  <c r="C4765" i="132"/>
  <c r="G4763" i="132"/>
  <c r="E825" i="99"/>
  <c r="A827" i="99"/>
  <c r="D826" i="99"/>
  <c r="F826" i="99" s="1"/>
  <c r="G826" i="99" s="1"/>
  <c r="B872" i="99"/>
  <c r="D4759" i="132" l="1"/>
  <c r="G4760" i="132"/>
  <c r="C4766" i="132"/>
  <c r="E826" i="99"/>
  <c r="D827" i="99"/>
  <c r="F827" i="99" s="1"/>
  <c r="G827" i="99" s="1"/>
  <c r="A828" i="99"/>
  <c r="B873" i="99"/>
  <c r="D4758" i="132" l="1"/>
  <c r="G4759" i="132"/>
  <c r="C4767" i="132"/>
  <c r="E827" i="99"/>
  <c r="D828" i="99"/>
  <c r="F828" i="99" s="1"/>
  <c r="G828" i="99" s="1"/>
  <c r="A829" i="99"/>
  <c r="B874" i="99"/>
  <c r="D4757" i="132" l="1"/>
  <c r="G4758" i="132"/>
  <c r="C4768" i="132"/>
  <c r="E828" i="99"/>
  <c r="D829" i="99"/>
  <c r="F829" i="99" s="1"/>
  <c r="G829" i="99" s="1"/>
  <c r="A830" i="99"/>
  <c r="B875" i="99"/>
  <c r="D4756" i="132" l="1"/>
  <c r="G4757" i="132"/>
  <c r="C4769" i="132"/>
  <c r="E829" i="99"/>
  <c r="D830" i="99"/>
  <c r="F830" i="99" s="1"/>
  <c r="G830" i="99" s="1"/>
  <c r="A831" i="99"/>
  <c r="B876" i="99"/>
  <c r="D4755" i="132" l="1"/>
  <c r="G4756" i="132"/>
  <c r="C4770" i="132"/>
  <c r="E830" i="99"/>
  <c r="A832" i="99"/>
  <c r="D831" i="99"/>
  <c r="F831" i="99" s="1"/>
  <c r="G831" i="99" s="1"/>
  <c r="B877" i="99"/>
  <c r="D4754" i="132" l="1"/>
  <c r="G4755" i="132"/>
  <c r="C4771" i="132"/>
  <c r="E831" i="99"/>
  <c r="D832" i="99"/>
  <c r="F832" i="99" s="1"/>
  <c r="G832" i="99" s="1"/>
  <c r="A833" i="99"/>
  <c r="B878" i="99"/>
  <c r="D4753" i="132" l="1"/>
  <c r="G4754" i="132"/>
  <c r="C4772" i="132"/>
  <c r="E832" i="99"/>
  <c r="A834" i="99"/>
  <c r="D833" i="99"/>
  <c r="F833" i="99" s="1"/>
  <c r="G833" i="99" s="1"/>
  <c r="B879" i="99"/>
  <c r="D4752" i="132" l="1"/>
  <c r="G4753" i="132"/>
  <c r="C4773" i="132"/>
  <c r="E833" i="99"/>
  <c r="D834" i="99"/>
  <c r="F834" i="99" s="1"/>
  <c r="G834" i="99" s="1"/>
  <c r="A835" i="99"/>
  <c r="B880" i="99"/>
  <c r="D4751" i="132" l="1"/>
  <c r="G4752" i="132"/>
  <c r="C4774" i="132"/>
  <c r="E834" i="99"/>
  <c r="A836" i="99"/>
  <c r="D835" i="99"/>
  <c r="F835" i="99" s="1"/>
  <c r="G835" i="99" s="1"/>
  <c r="B881" i="99"/>
  <c r="D4750" i="132" l="1"/>
  <c r="G4751" i="132"/>
  <c r="C4775" i="132"/>
  <c r="E835" i="99"/>
  <c r="K40" i="119" s="1"/>
  <c r="A837" i="99"/>
  <c r="D836" i="99"/>
  <c r="F836" i="99" s="1"/>
  <c r="G836" i="99" s="1"/>
  <c r="B882" i="99"/>
  <c r="D4749" i="132" l="1"/>
  <c r="G4750" i="132"/>
  <c r="C4776" i="132"/>
  <c r="K50" i="119"/>
  <c r="N177" i="119" s="1"/>
  <c r="F70" i="119" s="1"/>
  <c r="K41" i="119"/>
  <c r="K42" i="119" s="1"/>
  <c r="E836" i="99"/>
  <c r="A838" i="99"/>
  <c r="D837" i="99"/>
  <c r="F837" i="99" s="1"/>
  <c r="G837" i="99" s="1"/>
  <c r="B883" i="99"/>
  <c r="D4748" i="132" l="1"/>
  <c r="G4749" i="132"/>
  <c r="C4777" i="132"/>
  <c r="E837" i="99"/>
  <c r="A839" i="99"/>
  <c r="D838" i="99"/>
  <c r="F838" i="99" s="1"/>
  <c r="G838" i="99" s="1"/>
  <c r="B884" i="99"/>
  <c r="D4747" i="132" l="1"/>
  <c r="G4748" i="132"/>
  <c r="C4778" i="132"/>
  <c r="E838" i="99"/>
  <c r="D839" i="99"/>
  <c r="F839" i="99" s="1"/>
  <c r="G839" i="99" s="1"/>
  <c r="A840" i="99"/>
  <c r="B885" i="99"/>
  <c r="D4746" i="132" l="1"/>
  <c r="G4747" i="132"/>
  <c r="C4779" i="132"/>
  <c r="E839" i="99"/>
  <c r="A841" i="99"/>
  <c r="D840" i="99"/>
  <c r="F840" i="99" s="1"/>
  <c r="G840" i="99" s="1"/>
  <c r="B886" i="99"/>
  <c r="D4745" i="132" l="1"/>
  <c r="G4746" i="132"/>
  <c r="C4780" i="132"/>
  <c r="E840" i="99"/>
  <c r="A842" i="99"/>
  <c r="D841" i="99"/>
  <c r="F841" i="99" s="1"/>
  <c r="G841" i="99" s="1"/>
  <c r="B887" i="99"/>
  <c r="D4744" i="132" l="1"/>
  <c r="G4745" i="132"/>
  <c r="C4781" i="132"/>
  <c r="E841" i="99"/>
  <c r="A843" i="99"/>
  <c r="D842" i="99"/>
  <c r="F842" i="99" s="1"/>
  <c r="G842" i="99" s="1"/>
  <c r="B888" i="99"/>
  <c r="D4743" i="132" l="1"/>
  <c r="G4744" i="132"/>
  <c r="C4782" i="132"/>
  <c r="E842" i="99"/>
  <c r="D843" i="99"/>
  <c r="F843" i="99" s="1"/>
  <c r="G843" i="99" s="1"/>
  <c r="A844" i="99"/>
  <c r="B889" i="99"/>
  <c r="D4742" i="132" l="1"/>
  <c r="G4743" i="132"/>
  <c r="C4783" i="132"/>
  <c r="E843" i="99"/>
  <c r="D844" i="99"/>
  <c r="F844" i="99" s="1"/>
  <c r="G844" i="99" s="1"/>
  <c r="A845" i="99"/>
  <c r="B890" i="99"/>
  <c r="D4741" i="132" l="1"/>
  <c r="G4742" i="132"/>
  <c r="C4784" i="132"/>
  <c r="E844" i="99"/>
  <c r="D845" i="99"/>
  <c r="F845" i="99" s="1"/>
  <c r="G845" i="99" s="1"/>
  <c r="A846" i="99"/>
  <c r="B891" i="99"/>
  <c r="D4740" i="132" l="1"/>
  <c r="G4741" i="132"/>
  <c r="C4785" i="132"/>
  <c r="E845" i="99"/>
  <c r="A847" i="99"/>
  <c r="D846" i="99"/>
  <c r="F846" i="99" s="1"/>
  <c r="G846" i="99" s="1"/>
  <c r="B892" i="99"/>
  <c r="D4739" i="132" l="1"/>
  <c r="G4740" i="132"/>
  <c r="C4786" i="132"/>
  <c r="E846" i="99"/>
  <c r="D847" i="99"/>
  <c r="F847" i="99" s="1"/>
  <c r="G847" i="99" s="1"/>
  <c r="A848" i="99"/>
  <c r="B893" i="99"/>
  <c r="D4738" i="132" l="1"/>
  <c r="G4739" i="132"/>
  <c r="C4787" i="132"/>
  <c r="E847" i="99"/>
  <c r="D848" i="99"/>
  <c r="F848" i="99" s="1"/>
  <c r="G848" i="99" s="1"/>
  <c r="A849" i="99"/>
  <c r="B894" i="99"/>
  <c r="D4737" i="132" l="1"/>
  <c r="G4738" i="132"/>
  <c r="C4788" i="132"/>
  <c r="E848" i="99"/>
  <c r="A850" i="99"/>
  <c r="D849" i="99"/>
  <c r="F849" i="99" s="1"/>
  <c r="G849" i="99" s="1"/>
  <c r="B895" i="99"/>
  <c r="D4736" i="132" l="1"/>
  <c r="G4737" i="132"/>
  <c r="C4789" i="132"/>
  <c r="E849" i="99"/>
  <c r="A851" i="99"/>
  <c r="D850" i="99"/>
  <c r="F850" i="99" s="1"/>
  <c r="G850" i="99" s="1"/>
  <c r="B896" i="99"/>
  <c r="D4735" i="132" l="1"/>
  <c r="G4736" i="132"/>
  <c r="C4790" i="132"/>
  <c r="E850" i="99"/>
  <c r="D851" i="99"/>
  <c r="F851" i="99" s="1"/>
  <c r="G851" i="99" s="1"/>
  <c r="A852" i="99"/>
  <c r="B897" i="99"/>
  <c r="D4734" i="132" l="1"/>
  <c r="G4735" i="132"/>
  <c r="C4791" i="132"/>
  <c r="E851" i="99"/>
  <c r="A853" i="99"/>
  <c r="D852" i="99"/>
  <c r="F852" i="99" s="1"/>
  <c r="G852" i="99" s="1"/>
  <c r="B898" i="99"/>
  <c r="D4733" i="132" l="1"/>
  <c r="G4734" i="132"/>
  <c r="C4792" i="132"/>
  <c r="E852" i="99"/>
  <c r="D853" i="99"/>
  <c r="F853" i="99" s="1"/>
  <c r="G853" i="99" s="1"/>
  <c r="A854" i="99"/>
  <c r="B899" i="99"/>
  <c r="D4732" i="132" l="1"/>
  <c r="G4733" i="132"/>
  <c r="C4793" i="132"/>
  <c r="E853" i="99"/>
  <c r="A855" i="99"/>
  <c r="D854" i="99"/>
  <c r="F854" i="99" s="1"/>
  <c r="G854" i="99" s="1"/>
  <c r="B900" i="99"/>
  <c r="D4731" i="132" l="1"/>
  <c r="G4732" i="132"/>
  <c r="C4794" i="132"/>
  <c r="E854" i="99"/>
  <c r="D855" i="99"/>
  <c r="F855" i="99" s="1"/>
  <c r="G855" i="99" s="1"/>
  <c r="A856" i="99"/>
  <c r="B901" i="99"/>
  <c r="D4730" i="132" l="1"/>
  <c r="G4731" i="132"/>
  <c r="C4795" i="132"/>
  <c r="E855" i="99"/>
  <c r="A857" i="99"/>
  <c r="D856" i="99"/>
  <c r="F856" i="99" s="1"/>
  <c r="G856" i="99" s="1"/>
  <c r="B902" i="99"/>
  <c r="D4729" i="132" l="1"/>
  <c r="G4730" i="132"/>
  <c r="C4796" i="132"/>
  <c r="E856" i="99"/>
  <c r="D857" i="99"/>
  <c r="F857" i="99" s="1"/>
  <c r="G857" i="99" s="1"/>
  <c r="A858" i="99"/>
  <c r="B903" i="99"/>
  <c r="D4728" i="132" l="1"/>
  <c r="G4729" i="132"/>
  <c r="C4797" i="132"/>
  <c r="E857" i="99"/>
  <c r="D858" i="99"/>
  <c r="F858" i="99" s="1"/>
  <c r="G858" i="99" s="1"/>
  <c r="A859" i="99"/>
  <c r="B904" i="99"/>
  <c r="D4727" i="132" l="1"/>
  <c r="G4728" i="132"/>
  <c r="C4798" i="132"/>
  <c r="E858" i="99"/>
  <c r="D859" i="99"/>
  <c r="F859" i="99" s="1"/>
  <c r="G859" i="99" s="1"/>
  <c r="A860" i="99"/>
  <c r="B905" i="99"/>
  <c r="D4726" i="132" l="1"/>
  <c r="G4727" i="132"/>
  <c r="C4799" i="132"/>
  <c r="E859" i="99"/>
  <c r="D860" i="99"/>
  <c r="F860" i="99" s="1"/>
  <c r="G860" i="99" s="1"/>
  <c r="A861" i="99"/>
  <c r="B906" i="99"/>
  <c r="D4725" i="132" l="1"/>
  <c r="G4726" i="132"/>
  <c r="C4800" i="132"/>
  <c r="E860" i="99"/>
  <c r="A862" i="99"/>
  <c r="D861" i="99"/>
  <c r="F861" i="99" s="1"/>
  <c r="G861" i="99" s="1"/>
  <c r="B907" i="99"/>
  <c r="D4724" i="132" l="1"/>
  <c r="G4725" i="132"/>
  <c r="C4801" i="132"/>
  <c r="E861" i="99"/>
  <c r="D862" i="99"/>
  <c r="F862" i="99" s="1"/>
  <c r="G862" i="99" s="1"/>
  <c r="A863" i="99"/>
  <c r="B908" i="99"/>
  <c r="D4723" i="132" l="1"/>
  <c r="G4724" i="132"/>
  <c r="C4802" i="132"/>
  <c r="E862" i="99"/>
  <c r="D863" i="99"/>
  <c r="F863" i="99" s="1"/>
  <c r="G863" i="99" s="1"/>
  <c r="A864" i="99"/>
  <c r="B909" i="99"/>
  <c r="D4722" i="132" l="1"/>
  <c r="G4723" i="132"/>
  <c r="C4803" i="132"/>
  <c r="E863" i="99"/>
  <c r="A865" i="99"/>
  <c r="D864" i="99"/>
  <c r="F864" i="99" s="1"/>
  <c r="G864" i="99" s="1"/>
  <c r="B910" i="99"/>
  <c r="D4721" i="132" l="1"/>
  <c r="G4722" i="132"/>
  <c r="C4804" i="132"/>
  <c r="E864" i="99"/>
  <c r="A866" i="99"/>
  <c r="D865" i="99"/>
  <c r="F865" i="99" s="1"/>
  <c r="G865" i="99" s="1"/>
  <c r="B911" i="99"/>
  <c r="D4720" i="132" l="1"/>
  <c r="G4721" i="132"/>
  <c r="C4805" i="132"/>
  <c r="E865" i="99"/>
  <c r="D866" i="99"/>
  <c r="F866" i="99" s="1"/>
  <c r="G866" i="99" s="1"/>
  <c r="A867" i="99"/>
  <c r="B912" i="99"/>
  <c r="D4719" i="132" l="1"/>
  <c r="G4720" i="132"/>
  <c r="C4806" i="132"/>
  <c r="E866" i="99"/>
  <c r="D867" i="99"/>
  <c r="F867" i="99" s="1"/>
  <c r="G867" i="99" s="1"/>
  <c r="A868" i="99"/>
  <c r="B913" i="99"/>
  <c r="D4718" i="132" l="1"/>
  <c r="G4719" i="132"/>
  <c r="C4807" i="132"/>
  <c r="E867" i="99"/>
  <c r="A869" i="99"/>
  <c r="D868" i="99"/>
  <c r="F868" i="99" s="1"/>
  <c r="G868" i="99" s="1"/>
  <c r="B914" i="99"/>
  <c r="D4717" i="132" l="1"/>
  <c r="G4718" i="132"/>
  <c r="C4808" i="132"/>
  <c r="E868" i="99"/>
  <c r="A870" i="99"/>
  <c r="D869" i="99"/>
  <c r="F869" i="99" s="1"/>
  <c r="G869" i="99" s="1"/>
  <c r="B915" i="99"/>
  <c r="D4716" i="132" l="1"/>
  <c r="G4717" i="132"/>
  <c r="C4809" i="132"/>
  <c r="E869" i="99"/>
  <c r="D870" i="99"/>
  <c r="F870" i="99" s="1"/>
  <c r="G870" i="99" s="1"/>
  <c r="A871" i="99"/>
  <c r="B916" i="99"/>
  <c r="D4715" i="132" l="1"/>
  <c r="G4716" i="132"/>
  <c r="C4810" i="132"/>
  <c r="E870" i="99"/>
  <c r="D871" i="99"/>
  <c r="F871" i="99" s="1"/>
  <c r="G871" i="99" s="1"/>
  <c r="A872" i="99"/>
  <c r="B917" i="99"/>
  <c r="D4714" i="132" l="1"/>
  <c r="G4715" i="132"/>
  <c r="C4811" i="132"/>
  <c r="E871" i="99"/>
  <c r="D872" i="99"/>
  <c r="F872" i="99" s="1"/>
  <c r="G872" i="99" s="1"/>
  <c r="A873" i="99"/>
  <c r="B918" i="99"/>
  <c r="D4713" i="132" l="1"/>
  <c r="G4714" i="132"/>
  <c r="C4812" i="132"/>
  <c r="E872" i="99"/>
  <c r="D873" i="99"/>
  <c r="F873" i="99" s="1"/>
  <c r="G873" i="99" s="1"/>
  <c r="A874" i="99"/>
  <c r="B919" i="99"/>
  <c r="D4712" i="132" l="1"/>
  <c r="G4713" i="132"/>
  <c r="C4813" i="132"/>
  <c r="E873" i="99"/>
  <c r="D874" i="99"/>
  <c r="F874" i="99" s="1"/>
  <c r="G874" i="99" s="1"/>
  <c r="A875" i="99"/>
  <c r="B920" i="99"/>
  <c r="D4711" i="132" l="1"/>
  <c r="G4712" i="132"/>
  <c r="C4814" i="132"/>
  <c r="E874" i="99"/>
  <c r="D875" i="99"/>
  <c r="F875" i="99" s="1"/>
  <c r="G875" i="99" s="1"/>
  <c r="A876" i="99"/>
  <c r="B921" i="99"/>
  <c r="D4710" i="132" l="1"/>
  <c r="G4711" i="132"/>
  <c r="C4815" i="132"/>
  <c r="E875" i="99"/>
  <c r="A877" i="99"/>
  <c r="D876" i="99"/>
  <c r="F876" i="99" s="1"/>
  <c r="G876" i="99" s="1"/>
  <c r="B922" i="99"/>
  <c r="D4709" i="132" l="1"/>
  <c r="G4710" i="132"/>
  <c r="C4816" i="132"/>
  <c r="E876" i="99"/>
  <c r="A878" i="99"/>
  <c r="D877" i="99"/>
  <c r="F877" i="99" s="1"/>
  <c r="G877" i="99" s="1"/>
  <c r="B923" i="99"/>
  <c r="D4708" i="132" l="1"/>
  <c r="G4709" i="132"/>
  <c r="C4817" i="132"/>
  <c r="E877" i="99"/>
  <c r="D878" i="99"/>
  <c r="F878" i="99" s="1"/>
  <c r="G878" i="99" s="1"/>
  <c r="A879" i="99"/>
  <c r="B924" i="99"/>
  <c r="D4707" i="132" l="1"/>
  <c r="G4708" i="132"/>
  <c r="C4818" i="132"/>
  <c r="E878" i="99"/>
  <c r="D879" i="99"/>
  <c r="F879" i="99" s="1"/>
  <c r="G879" i="99" s="1"/>
  <c r="A880" i="99"/>
  <c r="B925" i="99"/>
  <c r="D4706" i="132" l="1"/>
  <c r="G4707" i="132"/>
  <c r="C4819" i="132"/>
  <c r="E879" i="99"/>
  <c r="A881" i="99"/>
  <c r="D880" i="99"/>
  <c r="F880" i="99" s="1"/>
  <c r="G880" i="99" s="1"/>
  <c r="B926" i="99"/>
  <c r="D4705" i="132" l="1"/>
  <c r="G4706" i="132"/>
  <c r="C4820" i="132"/>
  <c r="E880" i="99"/>
  <c r="D881" i="99"/>
  <c r="F881" i="99" s="1"/>
  <c r="G881" i="99" s="1"/>
  <c r="A882" i="99"/>
  <c r="B927" i="99"/>
  <c r="D4704" i="132" l="1"/>
  <c r="G4705" i="132"/>
  <c r="C4821" i="132"/>
  <c r="E881" i="99"/>
  <c r="D882" i="99"/>
  <c r="F882" i="99" s="1"/>
  <c r="G882" i="99" s="1"/>
  <c r="A883" i="99"/>
  <c r="B928" i="99"/>
  <c r="D4703" i="132" l="1"/>
  <c r="G4704" i="132"/>
  <c r="C4822" i="132"/>
  <c r="E882" i="99"/>
  <c r="A884" i="99"/>
  <c r="D883" i="99"/>
  <c r="F883" i="99" s="1"/>
  <c r="G883" i="99" s="1"/>
  <c r="B929" i="99"/>
  <c r="D4702" i="132" l="1"/>
  <c r="G4703" i="132"/>
  <c r="C4823" i="132"/>
  <c r="E883" i="99"/>
  <c r="D884" i="99"/>
  <c r="F884" i="99" s="1"/>
  <c r="G884" i="99" s="1"/>
  <c r="A885" i="99"/>
  <c r="B930" i="99"/>
  <c r="D4701" i="132" l="1"/>
  <c r="G4702" i="132"/>
  <c r="C4824" i="132"/>
  <c r="E884" i="99"/>
  <c r="A886" i="99"/>
  <c r="D885" i="99"/>
  <c r="F885" i="99" s="1"/>
  <c r="G885" i="99" s="1"/>
  <c r="B931" i="99"/>
  <c r="D4700" i="132" l="1"/>
  <c r="G4701" i="132"/>
  <c r="C4825" i="132"/>
  <c r="E885" i="99"/>
  <c r="D886" i="99"/>
  <c r="F886" i="99" s="1"/>
  <c r="G886" i="99" s="1"/>
  <c r="A887" i="99"/>
  <c r="B932" i="99"/>
  <c r="D4699" i="132" l="1"/>
  <c r="G4700" i="132"/>
  <c r="C4826" i="132"/>
  <c r="E886" i="99"/>
  <c r="A888" i="99"/>
  <c r="D887" i="99"/>
  <c r="F887" i="99" s="1"/>
  <c r="G887" i="99" s="1"/>
  <c r="B933" i="99"/>
  <c r="D4698" i="132" l="1"/>
  <c r="G4699" i="132"/>
  <c r="C4827" i="132"/>
  <c r="E887" i="99"/>
  <c r="A889" i="99"/>
  <c r="D888" i="99"/>
  <c r="F888" i="99" s="1"/>
  <c r="G888" i="99" s="1"/>
  <c r="B934" i="99"/>
  <c r="D4697" i="132" l="1"/>
  <c r="G4698" i="132"/>
  <c r="C4828" i="132"/>
  <c r="E888" i="99"/>
  <c r="D889" i="99"/>
  <c r="F889" i="99" s="1"/>
  <c r="G889" i="99" s="1"/>
  <c r="A890" i="99"/>
  <c r="B935" i="99"/>
  <c r="D4696" i="132" l="1"/>
  <c r="G4697" i="132"/>
  <c r="C4829" i="132"/>
  <c r="E889" i="99"/>
  <c r="A891" i="99"/>
  <c r="D890" i="99"/>
  <c r="F890" i="99" s="1"/>
  <c r="G890" i="99" s="1"/>
  <c r="B936" i="99"/>
  <c r="D4695" i="132" l="1"/>
  <c r="G4696" i="132"/>
  <c r="C4830" i="132"/>
  <c r="E890" i="99"/>
  <c r="D891" i="99"/>
  <c r="F891" i="99" s="1"/>
  <c r="G891" i="99" s="1"/>
  <c r="A892" i="99"/>
  <c r="B937" i="99"/>
  <c r="D4694" i="132" l="1"/>
  <c r="G4695" i="132"/>
  <c r="C4831" i="132"/>
  <c r="E891" i="99"/>
  <c r="A893" i="99"/>
  <c r="D892" i="99"/>
  <c r="F892" i="99" s="1"/>
  <c r="G892" i="99" s="1"/>
  <c r="B938" i="99"/>
  <c r="D4693" i="132" l="1"/>
  <c r="G4694" i="132"/>
  <c r="C4832" i="132"/>
  <c r="E892" i="99"/>
  <c r="A894" i="99"/>
  <c r="D893" i="99"/>
  <c r="F893" i="99" s="1"/>
  <c r="G893" i="99" s="1"/>
  <c r="B939" i="99"/>
  <c r="D4692" i="132" l="1"/>
  <c r="G4693" i="132"/>
  <c r="C4833" i="132"/>
  <c r="E893" i="99"/>
  <c r="D894" i="99"/>
  <c r="F894" i="99" s="1"/>
  <c r="G894" i="99" s="1"/>
  <c r="A895" i="99"/>
  <c r="B940" i="99"/>
  <c r="D4691" i="132" l="1"/>
  <c r="G4692" i="132"/>
  <c r="C4834" i="132"/>
  <c r="E894" i="99"/>
  <c r="D895" i="99"/>
  <c r="F895" i="99" s="1"/>
  <c r="G895" i="99" s="1"/>
  <c r="A896" i="99"/>
  <c r="B941" i="99"/>
  <c r="D4690" i="132" l="1"/>
  <c r="G4691" i="132"/>
  <c r="C4835" i="132"/>
  <c r="E895" i="99"/>
  <c r="A897" i="99"/>
  <c r="D896" i="99"/>
  <c r="F896" i="99" s="1"/>
  <c r="G896" i="99" s="1"/>
  <c r="B942" i="99"/>
  <c r="D4689" i="132" l="1"/>
  <c r="G4690" i="132"/>
  <c r="C4836" i="132"/>
  <c r="E896" i="99"/>
  <c r="A898" i="99"/>
  <c r="D897" i="99"/>
  <c r="F897" i="99" s="1"/>
  <c r="G897" i="99" s="1"/>
  <c r="B943" i="99"/>
  <c r="D4688" i="132" l="1"/>
  <c r="G4689" i="132"/>
  <c r="C4837" i="132"/>
  <c r="E897" i="99"/>
  <c r="A899" i="99"/>
  <c r="D898" i="99"/>
  <c r="F898" i="99" s="1"/>
  <c r="G898" i="99" s="1"/>
  <c r="B944" i="99"/>
  <c r="D4687" i="132" l="1"/>
  <c r="G4688" i="132"/>
  <c r="C4838" i="132"/>
  <c r="E898" i="99"/>
  <c r="D899" i="99"/>
  <c r="F899" i="99" s="1"/>
  <c r="G899" i="99" s="1"/>
  <c r="A900" i="99"/>
  <c r="B945" i="99"/>
  <c r="D4686" i="132" l="1"/>
  <c r="G4687" i="132"/>
  <c r="C4839" i="132"/>
  <c r="E899" i="99"/>
  <c r="A901" i="99"/>
  <c r="D900" i="99"/>
  <c r="F900" i="99" s="1"/>
  <c r="G900" i="99" s="1"/>
  <c r="B946" i="99"/>
  <c r="D4685" i="132" l="1"/>
  <c r="G4686" i="132"/>
  <c r="C4840" i="132"/>
  <c r="E900" i="99"/>
  <c r="D901" i="99"/>
  <c r="F901" i="99" s="1"/>
  <c r="G901" i="99" s="1"/>
  <c r="A902" i="99"/>
  <c r="B947" i="99"/>
  <c r="D4684" i="132" l="1"/>
  <c r="G4685" i="132"/>
  <c r="C4841" i="132"/>
  <c r="E901" i="99"/>
  <c r="D902" i="99"/>
  <c r="F902" i="99" s="1"/>
  <c r="G902" i="99" s="1"/>
  <c r="A903" i="99"/>
  <c r="B948" i="99"/>
  <c r="D4683" i="132" l="1"/>
  <c r="G4684" i="132"/>
  <c r="C4842" i="132"/>
  <c r="E902" i="99"/>
  <c r="A904" i="99"/>
  <c r="D903" i="99"/>
  <c r="F903" i="99" s="1"/>
  <c r="G903" i="99" s="1"/>
  <c r="B949" i="99"/>
  <c r="D4682" i="132" l="1"/>
  <c r="G4683" i="132"/>
  <c r="C4843" i="132"/>
  <c r="E903" i="99"/>
  <c r="D904" i="99"/>
  <c r="F904" i="99" s="1"/>
  <c r="G904" i="99" s="1"/>
  <c r="A905" i="99"/>
  <c r="B950" i="99"/>
  <c r="D4681" i="132" l="1"/>
  <c r="G4682" i="132"/>
  <c r="C4844" i="132"/>
  <c r="E904" i="99"/>
  <c r="A906" i="99"/>
  <c r="D905" i="99"/>
  <c r="F905" i="99" s="1"/>
  <c r="G905" i="99" s="1"/>
  <c r="B951" i="99"/>
  <c r="D4680" i="132" l="1"/>
  <c r="G4681" i="132"/>
  <c r="C4845" i="132"/>
  <c r="E905" i="99"/>
  <c r="A907" i="99"/>
  <c r="D906" i="99"/>
  <c r="F906" i="99" s="1"/>
  <c r="G906" i="99" s="1"/>
  <c r="B952" i="99"/>
  <c r="D4679" i="132" l="1"/>
  <c r="G4680" i="132"/>
  <c r="C4846" i="132"/>
  <c r="E906" i="99"/>
  <c r="D907" i="99"/>
  <c r="F907" i="99" s="1"/>
  <c r="G907" i="99" s="1"/>
  <c r="A908" i="99"/>
  <c r="B953" i="99"/>
  <c r="D4678" i="132" l="1"/>
  <c r="G4679" i="132"/>
  <c r="C4847" i="132"/>
  <c r="E907" i="99"/>
  <c r="D908" i="99"/>
  <c r="F908" i="99" s="1"/>
  <c r="G908" i="99" s="1"/>
  <c r="A909" i="99"/>
  <c r="B954" i="99"/>
  <c r="D4677" i="132" l="1"/>
  <c r="G4678" i="132"/>
  <c r="C4848" i="132"/>
  <c r="E908" i="99"/>
  <c r="A910" i="99"/>
  <c r="D909" i="99"/>
  <c r="F909" i="99" s="1"/>
  <c r="G909" i="99" s="1"/>
  <c r="B955" i="99"/>
  <c r="D4676" i="132" l="1"/>
  <c r="G4677" i="132"/>
  <c r="C4849" i="132"/>
  <c r="E909" i="99"/>
  <c r="A911" i="99"/>
  <c r="D910" i="99"/>
  <c r="F910" i="99" s="1"/>
  <c r="G910" i="99" s="1"/>
  <c r="B956" i="99"/>
  <c r="D4675" i="132" l="1"/>
  <c r="G4676" i="132"/>
  <c r="C4850" i="132"/>
  <c r="E910" i="99"/>
  <c r="D911" i="99"/>
  <c r="F911" i="99" s="1"/>
  <c r="G911" i="99" s="1"/>
  <c r="A912" i="99"/>
  <c r="B957" i="99"/>
  <c r="D4674" i="132" l="1"/>
  <c r="G4675" i="132"/>
  <c r="C4851" i="132"/>
  <c r="E911" i="99"/>
  <c r="D912" i="99"/>
  <c r="F912" i="99" s="1"/>
  <c r="G912" i="99" s="1"/>
  <c r="A913" i="99"/>
  <c r="B958" i="99"/>
  <c r="D4673" i="132" l="1"/>
  <c r="G4674" i="132"/>
  <c r="C4852" i="132"/>
  <c r="E912" i="99"/>
  <c r="D913" i="99"/>
  <c r="F913" i="99" s="1"/>
  <c r="G913" i="99" s="1"/>
  <c r="A914" i="99"/>
  <c r="B959" i="99"/>
  <c r="D4672" i="132" l="1"/>
  <c r="F4673" i="132"/>
  <c r="H4673" i="132" s="1"/>
  <c r="G4673" i="132"/>
  <c r="C4853" i="132"/>
  <c r="E913" i="99"/>
  <c r="D914" i="99"/>
  <c r="F914" i="99" s="1"/>
  <c r="G914" i="99" s="1"/>
  <c r="A915" i="99"/>
  <c r="B960" i="99"/>
  <c r="F4672" i="132" l="1"/>
  <c r="H4672" i="132" s="1"/>
  <c r="G4672" i="132"/>
  <c r="F4762" i="132"/>
  <c r="H4762" i="132" s="1"/>
  <c r="I4762" i="132" s="1"/>
  <c r="F4763" i="132"/>
  <c r="H4763" i="132" s="1"/>
  <c r="I4763" i="132" s="1"/>
  <c r="F4761" i="132"/>
  <c r="H4761" i="132" s="1"/>
  <c r="I4761" i="132" s="1"/>
  <c r="F4760" i="132"/>
  <c r="H4760" i="132" s="1"/>
  <c r="I4760" i="132" s="1"/>
  <c r="F4759" i="132"/>
  <c r="H4759" i="132" s="1"/>
  <c r="I4759" i="132" s="1"/>
  <c r="F4758" i="132"/>
  <c r="H4758" i="132" s="1"/>
  <c r="I4758" i="132" s="1"/>
  <c r="F4757" i="132"/>
  <c r="H4757" i="132" s="1"/>
  <c r="I4757" i="132" s="1"/>
  <c r="F4756" i="132"/>
  <c r="H4756" i="132" s="1"/>
  <c r="I4756" i="132" s="1"/>
  <c r="F4755" i="132"/>
  <c r="H4755" i="132" s="1"/>
  <c r="I4755" i="132" s="1"/>
  <c r="F4754" i="132"/>
  <c r="H4754" i="132" s="1"/>
  <c r="I4754" i="132" s="1"/>
  <c r="F4753" i="132"/>
  <c r="H4753" i="132" s="1"/>
  <c r="I4753" i="132" s="1"/>
  <c r="F4752" i="132"/>
  <c r="H4752" i="132" s="1"/>
  <c r="I4752" i="132" s="1"/>
  <c r="F4751" i="132"/>
  <c r="H4751" i="132" s="1"/>
  <c r="I4751" i="132" s="1"/>
  <c r="F4750" i="132"/>
  <c r="H4750" i="132" s="1"/>
  <c r="I4750" i="132" s="1"/>
  <c r="F4749" i="132"/>
  <c r="H4749" i="132" s="1"/>
  <c r="I4749" i="132" s="1"/>
  <c r="F4748" i="132"/>
  <c r="H4748" i="132" s="1"/>
  <c r="I4748" i="132" s="1"/>
  <c r="F4747" i="132"/>
  <c r="H4747" i="132" s="1"/>
  <c r="I4747" i="132" s="1"/>
  <c r="F4746" i="132"/>
  <c r="H4746" i="132" s="1"/>
  <c r="I4746" i="132" s="1"/>
  <c r="F4745" i="132"/>
  <c r="H4745" i="132" s="1"/>
  <c r="I4745" i="132" s="1"/>
  <c r="F4744" i="132"/>
  <c r="H4744" i="132" s="1"/>
  <c r="I4744" i="132" s="1"/>
  <c r="F4743" i="132"/>
  <c r="H4743" i="132" s="1"/>
  <c r="I4743" i="132" s="1"/>
  <c r="F4742" i="132"/>
  <c r="H4742" i="132" s="1"/>
  <c r="I4742" i="132" s="1"/>
  <c r="F4741" i="132"/>
  <c r="H4741" i="132" s="1"/>
  <c r="I4741" i="132" s="1"/>
  <c r="F4740" i="132"/>
  <c r="H4740" i="132" s="1"/>
  <c r="I4740" i="132" s="1"/>
  <c r="F4739" i="132"/>
  <c r="H4739" i="132" s="1"/>
  <c r="I4739" i="132" s="1"/>
  <c r="F4738" i="132"/>
  <c r="H4738" i="132" s="1"/>
  <c r="I4738" i="132" s="1"/>
  <c r="F4737" i="132"/>
  <c r="H4737" i="132" s="1"/>
  <c r="I4737" i="132" s="1"/>
  <c r="F4736" i="132"/>
  <c r="H4736" i="132" s="1"/>
  <c r="I4736" i="132" s="1"/>
  <c r="F4735" i="132"/>
  <c r="H4735" i="132" s="1"/>
  <c r="I4735" i="132" s="1"/>
  <c r="F4734" i="132"/>
  <c r="H4734" i="132" s="1"/>
  <c r="I4734" i="132" s="1"/>
  <c r="F4733" i="132"/>
  <c r="H4733" i="132" s="1"/>
  <c r="I4733" i="132" s="1"/>
  <c r="F4732" i="132"/>
  <c r="H4732" i="132" s="1"/>
  <c r="I4732" i="132" s="1"/>
  <c r="F4731" i="132"/>
  <c r="H4731" i="132" s="1"/>
  <c r="I4731" i="132" s="1"/>
  <c r="F4730" i="132"/>
  <c r="H4730" i="132" s="1"/>
  <c r="I4730" i="132" s="1"/>
  <c r="F4729" i="132"/>
  <c r="H4729" i="132" s="1"/>
  <c r="I4729" i="132" s="1"/>
  <c r="F4728" i="132"/>
  <c r="H4728" i="132" s="1"/>
  <c r="I4728" i="132" s="1"/>
  <c r="F4727" i="132"/>
  <c r="H4727" i="132" s="1"/>
  <c r="I4727" i="132" s="1"/>
  <c r="F4726" i="132"/>
  <c r="H4726" i="132" s="1"/>
  <c r="I4726" i="132" s="1"/>
  <c r="F4725" i="132"/>
  <c r="H4725" i="132" s="1"/>
  <c r="I4725" i="132" s="1"/>
  <c r="F4724" i="132"/>
  <c r="H4724" i="132" s="1"/>
  <c r="I4724" i="132" s="1"/>
  <c r="F4723" i="132"/>
  <c r="H4723" i="132" s="1"/>
  <c r="I4723" i="132" s="1"/>
  <c r="F4722" i="132"/>
  <c r="H4722" i="132" s="1"/>
  <c r="I4722" i="132" s="1"/>
  <c r="F4721" i="132"/>
  <c r="H4721" i="132" s="1"/>
  <c r="I4721" i="132" s="1"/>
  <c r="F4720" i="132"/>
  <c r="H4720" i="132" s="1"/>
  <c r="I4720" i="132" s="1"/>
  <c r="F4719" i="132"/>
  <c r="H4719" i="132" s="1"/>
  <c r="I4719" i="132" s="1"/>
  <c r="F4718" i="132"/>
  <c r="H4718" i="132" s="1"/>
  <c r="I4718" i="132" s="1"/>
  <c r="F4717" i="132"/>
  <c r="H4717" i="132" s="1"/>
  <c r="I4717" i="132" s="1"/>
  <c r="F4716" i="132"/>
  <c r="H4716" i="132" s="1"/>
  <c r="I4716" i="132" s="1"/>
  <c r="F4715" i="132"/>
  <c r="H4715" i="132" s="1"/>
  <c r="I4715" i="132" s="1"/>
  <c r="F4714" i="132"/>
  <c r="H4714" i="132" s="1"/>
  <c r="I4714" i="132" s="1"/>
  <c r="F4713" i="132"/>
  <c r="H4713" i="132" s="1"/>
  <c r="I4713" i="132" s="1"/>
  <c r="F4712" i="132"/>
  <c r="H4712" i="132" s="1"/>
  <c r="I4712" i="132" s="1"/>
  <c r="F4711" i="132"/>
  <c r="H4711" i="132" s="1"/>
  <c r="I4711" i="132" s="1"/>
  <c r="F4710" i="132"/>
  <c r="H4710" i="132" s="1"/>
  <c r="I4710" i="132" s="1"/>
  <c r="F4709" i="132"/>
  <c r="H4709" i="132" s="1"/>
  <c r="I4709" i="132" s="1"/>
  <c r="F4708" i="132"/>
  <c r="H4708" i="132" s="1"/>
  <c r="I4708" i="132" s="1"/>
  <c r="F4707" i="132"/>
  <c r="H4707" i="132" s="1"/>
  <c r="I4707" i="132" s="1"/>
  <c r="F4706" i="132"/>
  <c r="H4706" i="132" s="1"/>
  <c r="I4706" i="132" s="1"/>
  <c r="F4705" i="132"/>
  <c r="H4705" i="132" s="1"/>
  <c r="I4705" i="132" s="1"/>
  <c r="F4704" i="132"/>
  <c r="H4704" i="132" s="1"/>
  <c r="I4704" i="132" s="1"/>
  <c r="F4703" i="132"/>
  <c r="H4703" i="132" s="1"/>
  <c r="I4703" i="132" s="1"/>
  <c r="F4702" i="132"/>
  <c r="H4702" i="132" s="1"/>
  <c r="I4702" i="132" s="1"/>
  <c r="F4701" i="132"/>
  <c r="H4701" i="132" s="1"/>
  <c r="I4701" i="132" s="1"/>
  <c r="F4700" i="132"/>
  <c r="H4700" i="132" s="1"/>
  <c r="I4700" i="132" s="1"/>
  <c r="F4699" i="132"/>
  <c r="H4699" i="132" s="1"/>
  <c r="I4699" i="132" s="1"/>
  <c r="F4698" i="132"/>
  <c r="H4698" i="132" s="1"/>
  <c r="I4698" i="132" s="1"/>
  <c r="F4697" i="132"/>
  <c r="H4697" i="132" s="1"/>
  <c r="I4697" i="132" s="1"/>
  <c r="F4696" i="132"/>
  <c r="H4696" i="132" s="1"/>
  <c r="I4696" i="132" s="1"/>
  <c r="F4695" i="132"/>
  <c r="H4695" i="132" s="1"/>
  <c r="I4695" i="132" s="1"/>
  <c r="F4694" i="132"/>
  <c r="H4694" i="132" s="1"/>
  <c r="I4694" i="132" s="1"/>
  <c r="F4693" i="132"/>
  <c r="H4693" i="132" s="1"/>
  <c r="I4693" i="132" s="1"/>
  <c r="F4692" i="132"/>
  <c r="H4692" i="132" s="1"/>
  <c r="I4692" i="132" s="1"/>
  <c r="F4691" i="132"/>
  <c r="H4691" i="132" s="1"/>
  <c r="I4691" i="132" s="1"/>
  <c r="F4690" i="132"/>
  <c r="H4690" i="132" s="1"/>
  <c r="I4690" i="132" s="1"/>
  <c r="F4689" i="132"/>
  <c r="H4689" i="132" s="1"/>
  <c r="I4689" i="132" s="1"/>
  <c r="F4688" i="132"/>
  <c r="H4688" i="132" s="1"/>
  <c r="I4688" i="132" s="1"/>
  <c r="F4687" i="132"/>
  <c r="H4687" i="132" s="1"/>
  <c r="I4687" i="132" s="1"/>
  <c r="F4686" i="132"/>
  <c r="H4686" i="132" s="1"/>
  <c r="I4686" i="132" s="1"/>
  <c r="F4685" i="132"/>
  <c r="H4685" i="132" s="1"/>
  <c r="I4685" i="132" s="1"/>
  <c r="F4684" i="132"/>
  <c r="H4684" i="132" s="1"/>
  <c r="I4684" i="132" s="1"/>
  <c r="F4683" i="132"/>
  <c r="H4683" i="132" s="1"/>
  <c r="I4683" i="132" s="1"/>
  <c r="F4682" i="132"/>
  <c r="H4682" i="132" s="1"/>
  <c r="I4682" i="132" s="1"/>
  <c r="F4681" i="132"/>
  <c r="H4681" i="132" s="1"/>
  <c r="I4681" i="132" s="1"/>
  <c r="F4680" i="132"/>
  <c r="H4680" i="132" s="1"/>
  <c r="I4680" i="132" s="1"/>
  <c r="F4679" i="132"/>
  <c r="H4679" i="132" s="1"/>
  <c r="I4679" i="132" s="1"/>
  <c r="F4678" i="132"/>
  <c r="H4678" i="132" s="1"/>
  <c r="I4678" i="132" s="1"/>
  <c r="F4677" i="132"/>
  <c r="H4677" i="132" s="1"/>
  <c r="I4677" i="132" s="1"/>
  <c r="F4676" i="132"/>
  <c r="H4676" i="132" s="1"/>
  <c r="I4676" i="132" s="1"/>
  <c r="F4675" i="132"/>
  <c r="H4675" i="132" s="1"/>
  <c r="I4675" i="132" s="1"/>
  <c r="F4674" i="132"/>
  <c r="H4674" i="132" s="1"/>
  <c r="I4674" i="132" s="1"/>
  <c r="I4673" i="132"/>
  <c r="C4854" i="132"/>
  <c r="E914" i="99"/>
  <c r="D915" i="99"/>
  <c r="F915" i="99" s="1"/>
  <c r="G915" i="99" s="1"/>
  <c r="A916" i="99"/>
  <c r="B961" i="99"/>
  <c r="I4672" i="132" l="1"/>
  <c r="C4855" i="132"/>
  <c r="E915" i="99"/>
  <c r="A917" i="99"/>
  <c r="D916" i="99"/>
  <c r="F916" i="99" s="1"/>
  <c r="G916" i="99" s="1"/>
  <c r="B962" i="99"/>
  <c r="C4856" i="132" l="1"/>
  <c r="E916" i="99"/>
  <c r="D917" i="99"/>
  <c r="F917" i="99" s="1"/>
  <c r="G917" i="99" s="1"/>
  <c r="A918" i="99"/>
  <c r="B963" i="99"/>
  <c r="C4857" i="132" l="1"/>
  <c r="E917" i="99"/>
  <c r="A919" i="99"/>
  <c r="D918" i="99"/>
  <c r="F918" i="99" s="1"/>
  <c r="G918" i="99" s="1"/>
  <c r="B964" i="99"/>
  <c r="C4858" i="132" l="1"/>
  <c r="E918" i="99"/>
  <c r="D919" i="99"/>
  <c r="F919" i="99" s="1"/>
  <c r="G919" i="99" s="1"/>
  <c r="A920" i="99"/>
  <c r="B965" i="99"/>
  <c r="C4859" i="132" l="1"/>
  <c r="E919" i="99"/>
  <c r="A921" i="99"/>
  <c r="D920" i="99"/>
  <c r="F920" i="99" s="1"/>
  <c r="G920" i="99" s="1"/>
  <c r="B966" i="99"/>
  <c r="C4860" i="132" l="1"/>
  <c r="E920" i="99"/>
  <c r="D921" i="99"/>
  <c r="F921" i="99" s="1"/>
  <c r="G921" i="99" s="1"/>
  <c r="A922" i="99"/>
  <c r="B967" i="99"/>
  <c r="C4861" i="132" l="1"/>
  <c r="E921" i="99"/>
  <c r="D922" i="99"/>
  <c r="F922" i="99" s="1"/>
  <c r="G922" i="99" s="1"/>
  <c r="A923" i="99"/>
  <c r="B968" i="99"/>
  <c r="C4862" i="132" l="1"/>
  <c r="E922" i="99"/>
  <c r="A924" i="99"/>
  <c r="D923" i="99"/>
  <c r="F923" i="99" s="1"/>
  <c r="G923" i="99" s="1"/>
  <c r="B969" i="99"/>
  <c r="C4863" i="132" l="1"/>
  <c r="E923" i="99"/>
  <c r="D924" i="99"/>
  <c r="F924" i="99" s="1"/>
  <c r="G924" i="99" s="1"/>
  <c r="A925" i="99"/>
  <c r="B970" i="99"/>
  <c r="C4864" i="132" l="1"/>
  <c r="E924" i="99"/>
  <c r="A926" i="99"/>
  <c r="D925" i="99"/>
  <c r="F925" i="99" s="1"/>
  <c r="G925" i="99" s="1"/>
  <c r="B971" i="99"/>
  <c r="C4865" i="132" l="1"/>
  <c r="E925" i="99"/>
  <c r="A927" i="99"/>
  <c r="D926" i="99"/>
  <c r="F926" i="99" s="1"/>
  <c r="G926" i="99" s="1"/>
  <c r="B972" i="99"/>
  <c r="C4866" i="132" l="1"/>
  <c r="E926" i="99"/>
  <c r="A928" i="99"/>
  <c r="D927" i="99"/>
  <c r="F927" i="99" s="1"/>
  <c r="G927" i="99" s="1"/>
  <c r="B973" i="99"/>
  <c r="C4867" i="132" l="1"/>
  <c r="E927" i="99"/>
  <c r="L40" i="119" s="1"/>
  <c r="D928" i="99"/>
  <c r="F928" i="99" s="1"/>
  <c r="G928" i="99" s="1"/>
  <c r="A929" i="99"/>
  <c r="B974" i="99"/>
  <c r="C4868" i="132" l="1"/>
  <c r="L41" i="119"/>
  <c r="L42" i="119" s="1"/>
  <c r="L50" i="119"/>
  <c r="O190" i="119" s="1"/>
  <c r="F71" i="119" s="1"/>
  <c r="E928" i="99"/>
  <c r="A930" i="99"/>
  <c r="D929" i="99"/>
  <c r="F929" i="99" s="1"/>
  <c r="G929" i="99" s="1"/>
  <c r="B975" i="99"/>
  <c r="C4869" i="132" l="1"/>
  <c r="E929" i="99"/>
  <c r="A931" i="99"/>
  <c r="D930" i="99"/>
  <c r="F930" i="99" s="1"/>
  <c r="G930" i="99" s="1"/>
  <c r="B976" i="99"/>
  <c r="C4870" i="132" l="1"/>
  <c r="E930" i="99"/>
  <c r="D931" i="99"/>
  <c r="F931" i="99" s="1"/>
  <c r="G931" i="99" s="1"/>
  <c r="A932" i="99"/>
  <c r="B977" i="99"/>
  <c r="C4871" i="132" l="1"/>
  <c r="E931" i="99"/>
  <c r="A933" i="99"/>
  <c r="D932" i="99"/>
  <c r="F932" i="99" s="1"/>
  <c r="G932" i="99" s="1"/>
  <c r="B978" i="99"/>
  <c r="C4872" i="132" l="1"/>
  <c r="E932" i="99"/>
  <c r="D933" i="99"/>
  <c r="F933" i="99" s="1"/>
  <c r="G933" i="99" s="1"/>
  <c r="A934" i="99"/>
  <c r="B979" i="99"/>
  <c r="C4873" i="132" l="1"/>
  <c r="E933" i="99"/>
  <c r="D934" i="99"/>
  <c r="F934" i="99" s="1"/>
  <c r="G934" i="99" s="1"/>
  <c r="A935" i="99"/>
  <c r="B980" i="99"/>
  <c r="C4874" i="132" l="1"/>
  <c r="E934" i="99"/>
  <c r="A936" i="99"/>
  <c r="D935" i="99"/>
  <c r="F935" i="99" s="1"/>
  <c r="G935" i="99" s="1"/>
  <c r="B981" i="99"/>
  <c r="C4875" i="132" l="1"/>
  <c r="E935" i="99"/>
  <c r="A937" i="99"/>
  <c r="D936" i="99"/>
  <c r="F936" i="99" s="1"/>
  <c r="G936" i="99" s="1"/>
  <c r="B982" i="99"/>
  <c r="C4876" i="132" l="1"/>
  <c r="E936" i="99"/>
  <c r="D937" i="99"/>
  <c r="F937" i="99" s="1"/>
  <c r="G937" i="99" s="1"/>
  <c r="A938" i="99"/>
  <c r="B983" i="99"/>
  <c r="C4877" i="132" l="1"/>
  <c r="E937" i="99"/>
  <c r="A939" i="99"/>
  <c r="D938" i="99"/>
  <c r="F938" i="99" s="1"/>
  <c r="G938" i="99" s="1"/>
  <c r="B984" i="99"/>
  <c r="C4878" i="132" l="1"/>
  <c r="E938" i="99"/>
  <c r="D939" i="99"/>
  <c r="F939" i="99" s="1"/>
  <c r="G939" i="99" s="1"/>
  <c r="A940" i="99"/>
  <c r="B985" i="99"/>
  <c r="C4879" i="132" l="1"/>
  <c r="E939" i="99"/>
  <c r="A941" i="99"/>
  <c r="D940" i="99"/>
  <c r="F940" i="99" s="1"/>
  <c r="G940" i="99" s="1"/>
  <c r="B986" i="99"/>
  <c r="C4880" i="132" l="1"/>
  <c r="E940" i="99"/>
  <c r="A942" i="99"/>
  <c r="D941" i="99"/>
  <c r="F941" i="99" s="1"/>
  <c r="G941" i="99" s="1"/>
  <c r="B987" i="99"/>
  <c r="C4881" i="132" l="1"/>
  <c r="E941" i="99"/>
  <c r="D942" i="99"/>
  <c r="F942" i="99" s="1"/>
  <c r="G942" i="99" s="1"/>
  <c r="A943" i="99"/>
  <c r="B988" i="99"/>
  <c r="C4882" i="132" l="1"/>
  <c r="E942" i="99"/>
  <c r="A944" i="99"/>
  <c r="D943" i="99"/>
  <c r="F943" i="99" s="1"/>
  <c r="G943" i="99" s="1"/>
  <c r="B989" i="99"/>
  <c r="C4883" i="132" l="1"/>
  <c r="E943" i="99"/>
  <c r="A945" i="99"/>
  <c r="D944" i="99"/>
  <c r="F944" i="99" s="1"/>
  <c r="G944" i="99" s="1"/>
  <c r="B990" i="99"/>
  <c r="C4884" i="132" l="1"/>
  <c r="E944" i="99"/>
  <c r="D945" i="99"/>
  <c r="F945" i="99" s="1"/>
  <c r="G945" i="99" s="1"/>
  <c r="A946" i="99"/>
  <c r="B991" i="99"/>
  <c r="C4885" i="132" l="1"/>
  <c r="E945" i="99"/>
  <c r="D946" i="99"/>
  <c r="F946" i="99" s="1"/>
  <c r="G946" i="99" s="1"/>
  <c r="A947" i="99"/>
  <c r="B992" i="99"/>
  <c r="C4886" i="132" l="1"/>
  <c r="E946" i="99"/>
  <c r="D947" i="99"/>
  <c r="F947" i="99" s="1"/>
  <c r="G947" i="99" s="1"/>
  <c r="A948" i="99"/>
  <c r="B993" i="99"/>
  <c r="C4887" i="132" l="1"/>
  <c r="E947" i="99"/>
  <c r="A949" i="99"/>
  <c r="D948" i="99"/>
  <c r="F948" i="99" s="1"/>
  <c r="G948" i="99" s="1"/>
  <c r="B994" i="99"/>
  <c r="C4888" i="132" l="1"/>
  <c r="E948" i="99"/>
  <c r="A950" i="99"/>
  <c r="D949" i="99"/>
  <c r="F949" i="99" s="1"/>
  <c r="G949" i="99" s="1"/>
  <c r="B995" i="99"/>
  <c r="C4889" i="132" l="1"/>
  <c r="E949" i="99"/>
  <c r="D950" i="99"/>
  <c r="F950" i="99" s="1"/>
  <c r="G950" i="99" s="1"/>
  <c r="A951" i="99"/>
  <c r="B996" i="99"/>
  <c r="C4890" i="132" l="1"/>
  <c r="E950" i="99"/>
  <c r="D951" i="99"/>
  <c r="F951" i="99" s="1"/>
  <c r="G951" i="99" s="1"/>
  <c r="A952" i="99"/>
  <c r="B997" i="99"/>
  <c r="C4891" i="132" l="1"/>
  <c r="E951" i="99"/>
  <c r="D952" i="99"/>
  <c r="F952" i="99" s="1"/>
  <c r="G952" i="99" s="1"/>
  <c r="A953" i="99"/>
  <c r="B998" i="99"/>
  <c r="C4892" i="132" l="1"/>
  <c r="E952" i="99"/>
  <c r="D953" i="99"/>
  <c r="F953" i="99" s="1"/>
  <c r="G953" i="99" s="1"/>
  <c r="A954" i="99"/>
  <c r="B999" i="99"/>
  <c r="C4893" i="132" l="1"/>
  <c r="E953" i="99"/>
  <c r="A955" i="99"/>
  <c r="D954" i="99"/>
  <c r="F954" i="99" s="1"/>
  <c r="G954" i="99" s="1"/>
  <c r="B1000" i="99"/>
  <c r="C4894" i="132" l="1"/>
  <c r="E954" i="99"/>
  <c r="A956" i="99"/>
  <c r="D955" i="99"/>
  <c r="F955" i="99" s="1"/>
  <c r="G955" i="99" s="1"/>
  <c r="B1001" i="99"/>
  <c r="C4895" i="132" l="1"/>
  <c r="E955" i="99"/>
  <c r="A957" i="99"/>
  <c r="D956" i="99"/>
  <c r="F956" i="99" s="1"/>
  <c r="G956" i="99" s="1"/>
  <c r="B1002" i="99"/>
  <c r="C4896" i="132" l="1"/>
  <c r="E956" i="99"/>
  <c r="D957" i="99"/>
  <c r="F957" i="99" s="1"/>
  <c r="G957" i="99" s="1"/>
  <c r="A958" i="99"/>
  <c r="B1003" i="99"/>
  <c r="C4897" i="132" l="1"/>
  <c r="E957" i="99"/>
  <c r="D958" i="99"/>
  <c r="F958" i="99" s="1"/>
  <c r="G958" i="99" s="1"/>
  <c r="A959" i="99"/>
  <c r="B1004" i="99"/>
  <c r="C4898" i="132" l="1"/>
  <c r="E958" i="99"/>
  <c r="D959" i="99"/>
  <c r="F959" i="99" s="1"/>
  <c r="G959" i="99" s="1"/>
  <c r="A960" i="99"/>
  <c r="B1005" i="99"/>
  <c r="C4899" i="132" l="1"/>
  <c r="E959" i="99"/>
  <c r="A961" i="99"/>
  <c r="D960" i="99"/>
  <c r="F960" i="99" s="1"/>
  <c r="G960" i="99" s="1"/>
  <c r="B1006" i="99"/>
  <c r="C4900" i="132" l="1"/>
  <c r="E960" i="99"/>
  <c r="D961" i="99"/>
  <c r="F961" i="99" s="1"/>
  <c r="G961" i="99" s="1"/>
  <c r="A962" i="99"/>
  <c r="B1007" i="99"/>
  <c r="C4901" i="132" l="1"/>
  <c r="E961" i="99"/>
  <c r="A963" i="99"/>
  <c r="D962" i="99"/>
  <c r="F962" i="99" s="1"/>
  <c r="G962" i="99" s="1"/>
  <c r="B1008" i="99"/>
  <c r="C4902" i="132" l="1"/>
  <c r="E962" i="99"/>
  <c r="D963" i="99"/>
  <c r="F963" i="99" s="1"/>
  <c r="G963" i="99" s="1"/>
  <c r="A964" i="99"/>
  <c r="B1009" i="99"/>
  <c r="C4903" i="132" l="1"/>
  <c r="E963" i="99"/>
  <c r="A965" i="99"/>
  <c r="D964" i="99"/>
  <c r="F964" i="99" s="1"/>
  <c r="G964" i="99" s="1"/>
  <c r="B1010" i="99"/>
  <c r="C4904" i="132" l="1"/>
  <c r="E964" i="99"/>
  <c r="A966" i="99"/>
  <c r="D965" i="99"/>
  <c r="F965" i="99" s="1"/>
  <c r="G965" i="99" s="1"/>
  <c r="B1011" i="99"/>
  <c r="C4905" i="132" l="1"/>
  <c r="E965" i="99"/>
  <c r="A967" i="99"/>
  <c r="D966" i="99"/>
  <c r="F966" i="99" s="1"/>
  <c r="G966" i="99" s="1"/>
  <c r="B1012" i="99"/>
  <c r="C4906" i="132" l="1"/>
  <c r="E966" i="99"/>
  <c r="A968" i="99"/>
  <c r="D967" i="99"/>
  <c r="F967" i="99" s="1"/>
  <c r="G967" i="99" s="1"/>
  <c r="B1013" i="99"/>
  <c r="C4907" i="132" l="1"/>
  <c r="E967" i="99"/>
  <c r="A969" i="99"/>
  <c r="D968" i="99"/>
  <c r="F968" i="99" s="1"/>
  <c r="G968" i="99" s="1"/>
  <c r="B1014" i="99"/>
  <c r="C4908" i="132" l="1"/>
  <c r="E968" i="99"/>
  <c r="A970" i="99"/>
  <c r="D969" i="99"/>
  <c r="F969" i="99" s="1"/>
  <c r="G969" i="99" s="1"/>
  <c r="B1015" i="99"/>
  <c r="C4909" i="132" l="1"/>
  <c r="E969" i="99"/>
  <c r="D970" i="99"/>
  <c r="F970" i="99" s="1"/>
  <c r="G970" i="99" s="1"/>
  <c r="A971" i="99"/>
  <c r="B1016" i="99"/>
  <c r="C4910" i="132" l="1"/>
  <c r="E970" i="99"/>
  <c r="A972" i="99"/>
  <c r="D971" i="99"/>
  <c r="F971" i="99" s="1"/>
  <c r="G971" i="99" s="1"/>
  <c r="B1017" i="99"/>
  <c r="C4911" i="132" l="1"/>
  <c r="E971" i="99"/>
  <c r="D972" i="99"/>
  <c r="F972" i="99" s="1"/>
  <c r="G972" i="99" s="1"/>
  <c r="A973" i="99"/>
  <c r="B1018" i="99"/>
  <c r="C4912" i="132" l="1"/>
  <c r="E972" i="99"/>
  <c r="A974" i="99"/>
  <c r="D973" i="99"/>
  <c r="F973" i="99" s="1"/>
  <c r="G973" i="99" s="1"/>
  <c r="B1019" i="99"/>
  <c r="C4913" i="132" l="1"/>
  <c r="E973" i="99"/>
  <c r="D974" i="99"/>
  <c r="F974" i="99" s="1"/>
  <c r="G974" i="99" s="1"/>
  <c r="A975" i="99"/>
  <c r="B1020" i="99"/>
  <c r="C4914" i="132" l="1"/>
  <c r="E974" i="99"/>
  <c r="D975" i="99"/>
  <c r="F975" i="99" s="1"/>
  <c r="G975" i="99" s="1"/>
  <c r="A976" i="99"/>
  <c r="B1021" i="99"/>
  <c r="C4915" i="132" l="1"/>
  <c r="E975" i="99"/>
  <c r="A977" i="99"/>
  <c r="D976" i="99"/>
  <c r="F976" i="99" s="1"/>
  <c r="G976" i="99" s="1"/>
  <c r="B1022" i="99"/>
  <c r="C4916" i="132" l="1"/>
  <c r="E976" i="99"/>
  <c r="D977" i="99"/>
  <c r="F977" i="99" s="1"/>
  <c r="G977" i="99" s="1"/>
  <c r="A978" i="99"/>
  <c r="B1023" i="99"/>
  <c r="C4917" i="132" l="1"/>
  <c r="E977" i="99"/>
  <c r="A979" i="99"/>
  <c r="D978" i="99"/>
  <c r="F978" i="99" s="1"/>
  <c r="G978" i="99" s="1"/>
  <c r="B1024" i="99"/>
  <c r="C4918" i="132" l="1"/>
  <c r="E978" i="99"/>
  <c r="D979" i="99"/>
  <c r="F979" i="99" s="1"/>
  <c r="G979" i="99" s="1"/>
  <c r="A980" i="99"/>
  <c r="B1025" i="99"/>
  <c r="C4919" i="132" l="1"/>
  <c r="E979" i="99"/>
  <c r="A981" i="99"/>
  <c r="D980" i="99"/>
  <c r="F980" i="99" s="1"/>
  <c r="G980" i="99" s="1"/>
  <c r="B1026" i="99"/>
  <c r="C4920" i="132" l="1"/>
  <c r="E980" i="99"/>
  <c r="A982" i="99"/>
  <c r="D981" i="99"/>
  <c r="F981" i="99" s="1"/>
  <c r="G981" i="99" s="1"/>
  <c r="B1027" i="99"/>
  <c r="C4921" i="132" l="1"/>
  <c r="E981" i="99"/>
  <c r="A983" i="99"/>
  <c r="D982" i="99"/>
  <c r="F982" i="99" s="1"/>
  <c r="G982" i="99" s="1"/>
  <c r="B1028" i="99"/>
  <c r="C4922" i="132" l="1"/>
  <c r="E982" i="99"/>
  <c r="D983" i="99"/>
  <c r="F983" i="99" s="1"/>
  <c r="G983" i="99" s="1"/>
  <c r="A984" i="99"/>
  <c r="B1029" i="99"/>
  <c r="C4923" i="132" l="1"/>
  <c r="E983" i="99"/>
  <c r="D984" i="99"/>
  <c r="F984" i="99" s="1"/>
  <c r="G984" i="99" s="1"/>
  <c r="A985" i="99"/>
  <c r="B1030" i="99"/>
  <c r="C4924" i="132" l="1"/>
  <c r="E984" i="99"/>
  <c r="A986" i="99"/>
  <c r="D985" i="99"/>
  <c r="F985" i="99" s="1"/>
  <c r="G985" i="99" s="1"/>
  <c r="B1031" i="99"/>
  <c r="C4925" i="132" l="1"/>
  <c r="E985" i="99"/>
  <c r="D986" i="99"/>
  <c r="F986" i="99" s="1"/>
  <c r="G986" i="99" s="1"/>
  <c r="A987" i="99"/>
  <c r="B1032" i="99"/>
  <c r="C4926" i="132" l="1"/>
  <c r="E986" i="99"/>
  <c r="D987" i="99"/>
  <c r="F987" i="99" s="1"/>
  <c r="G987" i="99" s="1"/>
  <c r="A988" i="99"/>
  <c r="B1033" i="99"/>
  <c r="C4927" i="132" l="1"/>
  <c r="E987" i="99"/>
  <c r="A989" i="99"/>
  <c r="D988" i="99"/>
  <c r="F988" i="99" s="1"/>
  <c r="G988" i="99" s="1"/>
  <c r="B1034" i="99"/>
  <c r="C4928" i="132" l="1"/>
  <c r="E988" i="99"/>
  <c r="A990" i="99"/>
  <c r="D989" i="99"/>
  <c r="F989" i="99" s="1"/>
  <c r="G989" i="99" s="1"/>
  <c r="B1035" i="99"/>
  <c r="C4929" i="132" l="1"/>
  <c r="E989" i="99"/>
  <c r="A991" i="99"/>
  <c r="D990" i="99"/>
  <c r="F990" i="99" s="1"/>
  <c r="G990" i="99" s="1"/>
  <c r="B1036" i="99"/>
  <c r="C4930" i="132" l="1"/>
  <c r="E990" i="99"/>
  <c r="D991" i="99"/>
  <c r="F991" i="99" s="1"/>
  <c r="G991" i="99" s="1"/>
  <c r="A992" i="99"/>
  <c r="B1037" i="99"/>
  <c r="C4931" i="132" l="1"/>
  <c r="E991" i="99"/>
  <c r="D992" i="99"/>
  <c r="F992" i="99" s="1"/>
  <c r="G992" i="99" s="1"/>
  <c r="A993" i="99"/>
  <c r="B1038" i="99"/>
  <c r="C4932" i="132" l="1"/>
  <c r="E992" i="99"/>
  <c r="A994" i="99"/>
  <c r="D993" i="99"/>
  <c r="F993" i="99" s="1"/>
  <c r="G993" i="99" s="1"/>
  <c r="B1039" i="99"/>
  <c r="C4933" i="132" l="1"/>
  <c r="E993" i="99"/>
  <c r="A995" i="99"/>
  <c r="D994" i="99"/>
  <c r="F994" i="99" s="1"/>
  <c r="G994" i="99" s="1"/>
  <c r="B1040" i="99"/>
  <c r="C4934" i="132" l="1"/>
  <c r="E994" i="99"/>
  <c r="D995" i="99"/>
  <c r="F995" i="99" s="1"/>
  <c r="G995" i="99" s="1"/>
  <c r="A996" i="99"/>
  <c r="B1041" i="99"/>
  <c r="C4935" i="132" l="1"/>
  <c r="E995" i="99"/>
  <c r="A997" i="99"/>
  <c r="D996" i="99"/>
  <c r="F996" i="99" s="1"/>
  <c r="G996" i="99" s="1"/>
  <c r="B1042" i="99"/>
  <c r="C4936" i="132" l="1"/>
  <c r="E996" i="99"/>
  <c r="A998" i="99"/>
  <c r="D997" i="99"/>
  <c r="F997" i="99" s="1"/>
  <c r="G997" i="99" s="1"/>
  <c r="B1043" i="99"/>
  <c r="C4937" i="132" l="1"/>
  <c r="E997" i="99"/>
  <c r="D998" i="99"/>
  <c r="F998" i="99" s="1"/>
  <c r="G998" i="99" s="1"/>
  <c r="A999" i="99"/>
  <c r="B1044" i="99"/>
  <c r="C4938" i="132" l="1"/>
  <c r="E998" i="99"/>
  <c r="A1000" i="99"/>
  <c r="D999" i="99"/>
  <c r="F999" i="99" s="1"/>
  <c r="G999" i="99" s="1"/>
  <c r="B1045" i="99"/>
  <c r="C4939" i="132" l="1"/>
  <c r="E999" i="99"/>
  <c r="D1000" i="99"/>
  <c r="F1000" i="99" s="1"/>
  <c r="G1000" i="99" s="1"/>
  <c r="A1001" i="99"/>
  <c r="B1046" i="99"/>
  <c r="C4940" i="132" l="1"/>
  <c r="E1000" i="99"/>
  <c r="D1001" i="99"/>
  <c r="F1001" i="99" s="1"/>
  <c r="G1001" i="99" s="1"/>
  <c r="A1002" i="99"/>
  <c r="B1047" i="99"/>
  <c r="C4941" i="132" l="1"/>
  <c r="E1001" i="99"/>
  <c r="D1002" i="99"/>
  <c r="F1002" i="99" s="1"/>
  <c r="G1002" i="99" s="1"/>
  <c r="A1003" i="99"/>
  <c r="B1048" i="99"/>
  <c r="C4942" i="132" l="1"/>
  <c r="E1002" i="99"/>
  <c r="A1004" i="99"/>
  <c r="D1003" i="99"/>
  <c r="F1003" i="99" s="1"/>
  <c r="G1003" i="99" s="1"/>
  <c r="B1049" i="99"/>
  <c r="C4943" i="132" l="1"/>
  <c r="E1003" i="99"/>
  <c r="A1005" i="99"/>
  <c r="D1004" i="99"/>
  <c r="F1004" i="99" s="1"/>
  <c r="G1004" i="99" s="1"/>
  <c r="B1050" i="99"/>
  <c r="C4944" i="132" l="1"/>
  <c r="E1004" i="99"/>
  <c r="A1006" i="99"/>
  <c r="D1005" i="99"/>
  <c r="F1005" i="99" s="1"/>
  <c r="G1005" i="99" s="1"/>
  <c r="B1051" i="99"/>
  <c r="C4945" i="132" l="1"/>
  <c r="E1005" i="99"/>
  <c r="D1006" i="99"/>
  <c r="F1006" i="99" s="1"/>
  <c r="G1006" i="99" s="1"/>
  <c r="A1007" i="99"/>
  <c r="B1052" i="99"/>
  <c r="C4946" i="132" l="1"/>
  <c r="E1006" i="99"/>
  <c r="D1007" i="99"/>
  <c r="F1007" i="99" s="1"/>
  <c r="G1007" i="99" s="1"/>
  <c r="A1008" i="99"/>
  <c r="B1053" i="99"/>
  <c r="C4947" i="132" l="1"/>
  <c r="E1007" i="99"/>
  <c r="D1008" i="99"/>
  <c r="F1008" i="99" s="1"/>
  <c r="G1008" i="99" s="1"/>
  <c r="A1009" i="99"/>
  <c r="B1054" i="99"/>
  <c r="C4948" i="132" l="1"/>
  <c r="E1008" i="99"/>
  <c r="A1010" i="99"/>
  <c r="D1009" i="99"/>
  <c r="F1009" i="99" s="1"/>
  <c r="G1009" i="99" s="1"/>
  <c r="B1055" i="99"/>
  <c r="C4949" i="132" l="1"/>
  <c r="E1009" i="99"/>
  <c r="D1010" i="99"/>
  <c r="F1010" i="99" s="1"/>
  <c r="G1010" i="99" s="1"/>
  <c r="A1011" i="99"/>
  <c r="B1056" i="99"/>
  <c r="C4950" i="132" l="1"/>
  <c r="E1010" i="99"/>
  <c r="D1011" i="99"/>
  <c r="F1011" i="99" s="1"/>
  <c r="G1011" i="99" s="1"/>
  <c r="A1012" i="99"/>
  <c r="B1057" i="99"/>
  <c r="C4951" i="132" l="1"/>
  <c r="E1011" i="99"/>
  <c r="D1012" i="99"/>
  <c r="F1012" i="99" s="1"/>
  <c r="G1012" i="99" s="1"/>
  <c r="A1013" i="99"/>
  <c r="B1058" i="99"/>
  <c r="C4952" i="132" l="1"/>
  <c r="E1012" i="99"/>
  <c r="A1014" i="99"/>
  <c r="D1013" i="99"/>
  <c r="F1013" i="99" s="1"/>
  <c r="G1013" i="99" s="1"/>
  <c r="B1059" i="99"/>
  <c r="C4953" i="132" l="1"/>
  <c r="E1013" i="99"/>
  <c r="D1014" i="99"/>
  <c r="F1014" i="99" s="1"/>
  <c r="G1014" i="99" s="1"/>
  <c r="A1015" i="99"/>
  <c r="B1060" i="99"/>
  <c r="C4954" i="132" l="1"/>
  <c r="E1014" i="99"/>
  <c r="D1015" i="99"/>
  <c r="F1015" i="99" s="1"/>
  <c r="G1015" i="99" s="1"/>
  <c r="A1016" i="99"/>
  <c r="B1061" i="99"/>
  <c r="C4955" i="132" l="1"/>
  <c r="E1015" i="99"/>
  <c r="D1016" i="99"/>
  <c r="F1016" i="99" s="1"/>
  <c r="G1016" i="99" s="1"/>
  <c r="A1017" i="99"/>
  <c r="B1062" i="99"/>
  <c r="C4956" i="132" l="1"/>
  <c r="E1016" i="99"/>
  <c r="D1017" i="99"/>
  <c r="F1017" i="99" s="1"/>
  <c r="G1017" i="99" s="1"/>
  <c r="A1018" i="99"/>
  <c r="B1063" i="99"/>
  <c r="C4957" i="132" l="1"/>
  <c r="E1017" i="99"/>
  <c r="A1019" i="99"/>
  <c r="D1018" i="99"/>
  <c r="F1018" i="99" s="1"/>
  <c r="G1018" i="99" s="1"/>
  <c r="B1064" i="99"/>
  <c r="C4958" i="132" l="1"/>
  <c r="E1018" i="99"/>
  <c r="M40" i="119" s="1"/>
  <c r="D1019" i="99"/>
  <c r="F1019" i="99" s="1"/>
  <c r="G1019" i="99" s="1"/>
  <c r="A1020" i="99"/>
  <c r="B1065" i="99"/>
  <c r="C4959" i="132" l="1"/>
  <c r="M50" i="119"/>
  <c r="P204" i="119" s="1"/>
  <c r="F72" i="119" s="1"/>
  <c r="M41" i="119"/>
  <c r="M42" i="119" s="1"/>
  <c r="E1019" i="99"/>
  <c r="A1021" i="99"/>
  <c r="D1020" i="99"/>
  <c r="F1020" i="99" s="1"/>
  <c r="G1020" i="99" s="1"/>
  <c r="B1066" i="99"/>
  <c r="C4960" i="132" l="1"/>
  <c r="E1020" i="99"/>
  <c r="A1022" i="99"/>
  <c r="D1021" i="99"/>
  <c r="F1021" i="99" s="1"/>
  <c r="G1021" i="99" s="1"/>
  <c r="B1067" i="99"/>
  <c r="C4961" i="132" l="1"/>
  <c r="E1021" i="99"/>
  <c r="A1023" i="99"/>
  <c r="D1022" i="99"/>
  <c r="F1022" i="99" s="1"/>
  <c r="G1022" i="99" s="1"/>
  <c r="B1068" i="99"/>
  <c r="C4962" i="132" l="1"/>
  <c r="E1022" i="99"/>
  <c r="D1023" i="99"/>
  <c r="F1023" i="99" s="1"/>
  <c r="G1023" i="99" s="1"/>
  <c r="A1024" i="99"/>
  <c r="B1069" i="99"/>
  <c r="C4963" i="132" l="1"/>
  <c r="E1023" i="99"/>
  <c r="A1025" i="99"/>
  <c r="D1024" i="99"/>
  <c r="F1024" i="99" s="1"/>
  <c r="G1024" i="99" s="1"/>
  <c r="B1070" i="99"/>
  <c r="C4964" i="132" l="1"/>
  <c r="E1024" i="99"/>
  <c r="D1025" i="99"/>
  <c r="F1025" i="99" s="1"/>
  <c r="G1025" i="99" s="1"/>
  <c r="A1026" i="99"/>
  <c r="B1071" i="99"/>
  <c r="C4965" i="132" l="1"/>
  <c r="E1025" i="99"/>
  <c r="D1026" i="99"/>
  <c r="F1026" i="99" s="1"/>
  <c r="G1026" i="99" s="1"/>
  <c r="A1027" i="99"/>
  <c r="B1072" i="99"/>
  <c r="C4966" i="132" l="1"/>
  <c r="E1026" i="99"/>
  <c r="D1027" i="99"/>
  <c r="F1027" i="99" s="1"/>
  <c r="G1027" i="99" s="1"/>
  <c r="A1028" i="99"/>
  <c r="B1073" i="99"/>
  <c r="C4967" i="132" l="1"/>
  <c r="E1027" i="99"/>
  <c r="A1029" i="99"/>
  <c r="D1028" i="99"/>
  <c r="F1028" i="99" s="1"/>
  <c r="G1028" i="99" s="1"/>
  <c r="B1074" i="99"/>
  <c r="C4968" i="132" l="1"/>
  <c r="E1028" i="99"/>
  <c r="A1030" i="99"/>
  <c r="D1029" i="99"/>
  <c r="F1029" i="99" s="1"/>
  <c r="G1029" i="99" s="1"/>
  <c r="B1075" i="99"/>
  <c r="C4969" i="132" l="1"/>
  <c r="E1029" i="99"/>
  <c r="D1030" i="99"/>
  <c r="F1030" i="99" s="1"/>
  <c r="G1030" i="99" s="1"/>
  <c r="A1031" i="99"/>
  <c r="B1076" i="99"/>
  <c r="C4970" i="132" l="1"/>
  <c r="E1030" i="99"/>
  <c r="D1031" i="99"/>
  <c r="F1031" i="99" s="1"/>
  <c r="G1031" i="99" s="1"/>
  <c r="A1032" i="99"/>
  <c r="B1077" i="99"/>
  <c r="C4971" i="132" l="1"/>
  <c r="E1031" i="99"/>
  <c r="D1032" i="99"/>
  <c r="F1032" i="99" s="1"/>
  <c r="G1032" i="99" s="1"/>
  <c r="A1033" i="99"/>
  <c r="B1078" i="99"/>
  <c r="C4972" i="132" l="1"/>
  <c r="E1032" i="99"/>
  <c r="D1033" i="99"/>
  <c r="F1033" i="99" s="1"/>
  <c r="G1033" i="99" s="1"/>
  <c r="A1034" i="99"/>
  <c r="B1079" i="99"/>
  <c r="C4973" i="132" l="1"/>
  <c r="E1033" i="99"/>
  <c r="A1035" i="99"/>
  <c r="D1034" i="99"/>
  <c r="F1034" i="99" s="1"/>
  <c r="G1034" i="99" s="1"/>
  <c r="B1080" i="99"/>
  <c r="C4974" i="132" l="1"/>
  <c r="E1034" i="99"/>
  <c r="D1035" i="99"/>
  <c r="F1035" i="99" s="1"/>
  <c r="G1035" i="99" s="1"/>
  <c r="A1036" i="99"/>
  <c r="B1081" i="99"/>
  <c r="C4975" i="132" l="1"/>
  <c r="E1035" i="99"/>
  <c r="D1036" i="99"/>
  <c r="F1036" i="99" s="1"/>
  <c r="G1036" i="99" s="1"/>
  <c r="A1037" i="99"/>
  <c r="B1082" i="99"/>
  <c r="C4976" i="132" l="1"/>
  <c r="E1036" i="99"/>
  <c r="D1037" i="99"/>
  <c r="F1037" i="99" s="1"/>
  <c r="G1037" i="99" s="1"/>
  <c r="A1038" i="99"/>
  <c r="B1083" i="99"/>
  <c r="C4977" i="132" l="1"/>
  <c r="E1037" i="99"/>
  <c r="A1039" i="99"/>
  <c r="D1038" i="99"/>
  <c r="F1038" i="99" s="1"/>
  <c r="G1038" i="99" s="1"/>
  <c r="B1084" i="99"/>
  <c r="C4978" i="132" l="1"/>
  <c r="E1038" i="99"/>
  <c r="D1039" i="99"/>
  <c r="F1039" i="99" s="1"/>
  <c r="G1039" i="99" s="1"/>
  <c r="A1040" i="99"/>
  <c r="B1085" i="99"/>
  <c r="C4979" i="132" l="1"/>
  <c r="E1039" i="99"/>
  <c r="D1040" i="99"/>
  <c r="F1040" i="99" s="1"/>
  <c r="G1040" i="99" s="1"/>
  <c r="A1041" i="99"/>
  <c r="B1086" i="99"/>
  <c r="C4980" i="132" l="1"/>
  <c r="E1040" i="99"/>
  <c r="D1041" i="99"/>
  <c r="F1041" i="99" s="1"/>
  <c r="G1041" i="99" s="1"/>
  <c r="A1042" i="99"/>
  <c r="B1087" i="99"/>
  <c r="C4981" i="132" l="1"/>
  <c r="E1041" i="99"/>
  <c r="D1042" i="99"/>
  <c r="F1042" i="99" s="1"/>
  <c r="G1042" i="99" s="1"/>
  <c r="A1043" i="99"/>
  <c r="B1088" i="99"/>
  <c r="C4982" i="132" l="1"/>
  <c r="E1042" i="99"/>
  <c r="D1043" i="99"/>
  <c r="F1043" i="99" s="1"/>
  <c r="G1043" i="99" s="1"/>
  <c r="A1044" i="99"/>
  <c r="B1089" i="99"/>
  <c r="C4983" i="132" l="1"/>
  <c r="E1043" i="99"/>
  <c r="D1044" i="99"/>
  <c r="F1044" i="99" s="1"/>
  <c r="G1044" i="99" s="1"/>
  <c r="A1045" i="99"/>
  <c r="B1090" i="99"/>
  <c r="C4984" i="132" l="1"/>
  <c r="E1044" i="99"/>
  <c r="D1045" i="99"/>
  <c r="F1045" i="99" s="1"/>
  <c r="G1045" i="99" s="1"/>
  <c r="A1046" i="99"/>
  <c r="B1091" i="99"/>
  <c r="C4985" i="132" l="1"/>
  <c r="E1045" i="99"/>
  <c r="A1047" i="99"/>
  <c r="D1046" i="99"/>
  <c r="F1046" i="99" s="1"/>
  <c r="G1046" i="99" s="1"/>
  <c r="B1092" i="99"/>
  <c r="C4986" i="132" l="1"/>
  <c r="E1046" i="99"/>
  <c r="A1048" i="99"/>
  <c r="D1047" i="99"/>
  <c r="F1047" i="99" s="1"/>
  <c r="G1047" i="99" s="1"/>
  <c r="B1093" i="99"/>
  <c r="C4987" i="132" l="1"/>
  <c r="E1047" i="99"/>
  <c r="A1049" i="99"/>
  <c r="D1048" i="99"/>
  <c r="F1048" i="99" s="1"/>
  <c r="G1048" i="99" s="1"/>
  <c r="B1094" i="99"/>
  <c r="C4988" i="132" l="1"/>
  <c r="E1048" i="99"/>
  <c r="D1049" i="99"/>
  <c r="F1049" i="99" s="1"/>
  <c r="G1049" i="99" s="1"/>
  <c r="A1050" i="99"/>
  <c r="B1095" i="99"/>
  <c r="C4989" i="132" l="1"/>
  <c r="E1049" i="99"/>
  <c r="D1050" i="99"/>
  <c r="F1050" i="99" s="1"/>
  <c r="G1050" i="99" s="1"/>
  <c r="A1051" i="99"/>
  <c r="B1096" i="99"/>
  <c r="C4990" i="132" l="1"/>
  <c r="E1050" i="99"/>
  <c r="A1052" i="99"/>
  <c r="D1051" i="99"/>
  <c r="F1051" i="99" s="1"/>
  <c r="G1051" i="99" s="1"/>
  <c r="B1097" i="99"/>
  <c r="C4991" i="132" l="1"/>
  <c r="E1051" i="99"/>
  <c r="D1052" i="99"/>
  <c r="F1052" i="99" s="1"/>
  <c r="G1052" i="99" s="1"/>
  <c r="A1053" i="99"/>
  <c r="B1098" i="99"/>
  <c r="C4992" i="132" l="1"/>
  <c r="E1052" i="99"/>
  <c r="D1053" i="99"/>
  <c r="F1053" i="99" s="1"/>
  <c r="G1053" i="99" s="1"/>
  <c r="A1054" i="99"/>
  <c r="B1099" i="99"/>
  <c r="C4993" i="132" l="1"/>
  <c r="E1053" i="99"/>
  <c r="D1054" i="99"/>
  <c r="F1054" i="99" s="1"/>
  <c r="G1054" i="99" s="1"/>
  <c r="A1055" i="99"/>
  <c r="B1100" i="99"/>
  <c r="C4994" i="132" l="1"/>
  <c r="E1054" i="99"/>
  <c r="A1056" i="99"/>
  <c r="D1055" i="99"/>
  <c r="F1055" i="99" s="1"/>
  <c r="G1055" i="99" s="1"/>
  <c r="B1101" i="99"/>
  <c r="C4995" i="132" l="1"/>
  <c r="E1055" i="99"/>
  <c r="D1056" i="99"/>
  <c r="F1056" i="99" s="1"/>
  <c r="G1056" i="99" s="1"/>
  <c r="A1057" i="99"/>
  <c r="B1102" i="99"/>
  <c r="C4996" i="132" l="1"/>
  <c r="E1056" i="99"/>
  <c r="D1057" i="99"/>
  <c r="F1057" i="99" s="1"/>
  <c r="G1057" i="99" s="1"/>
  <c r="A1058" i="99"/>
  <c r="B1103" i="99"/>
  <c r="C4997" i="132" l="1"/>
  <c r="E1057" i="99"/>
  <c r="A1059" i="99"/>
  <c r="D1058" i="99"/>
  <c r="F1058" i="99" s="1"/>
  <c r="G1058" i="99" s="1"/>
  <c r="B1104" i="99"/>
  <c r="C4998" i="132" l="1"/>
  <c r="E1058" i="99"/>
  <c r="D1059" i="99"/>
  <c r="F1059" i="99" s="1"/>
  <c r="G1059" i="99" s="1"/>
  <c r="A1060" i="99"/>
  <c r="B1105" i="99"/>
  <c r="C4999" i="132" l="1"/>
  <c r="E1059" i="99"/>
  <c r="A1061" i="99"/>
  <c r="D1060" i="99"/>
  <c r="F1060" i="99" s="1"/>
  <c r="G1060" i="99" s="1"/>
  <c r="B1106" i="99"/>
  <c r="C5000" i="132" l="1"/>
  <c r="E1060" i="99"/>
  <c r="D1061" i="99"/>
  <c r="F1061" i="99" s="1"/>
  <c r="G1061" i="99" s="1"/>
  <c r="A1062" i="99"/>
  <c r="B1107" i="99"/>
  <c r="C5001" i="132" l="1"/>
  <c r="E1061" i="99"/>
  <c r="A1063" i="99"/>
  <c r="D1062" i="99"/>
  <c r="F1062" i="99" s="1"/>
  <c r="G1062" i="99" s="1"/>
  <c r="B1108" i="99"/>
  <c r="C5002" i="132" l="1"/>
  <c r="E1062" i="99"/>
  <c r="D1063" i="99"/>
  <c r="F1063" i="99" s="1"/>
  <c r="G1063" i="99" s="1"/>
  <c r="A1064" i="99"/>
  <c r="B1109" i="99"/>
  <c r="C5003" i="132" l="1"/>
  <c r="E1063" i="99"/>
  <c r="D1064" i="99"/>
  <c r="F1064" i="99" s="1"/>
  <c r="G1064" i="99" s="1"/>
  <c r="A1065" i="99"/>
  <c r="B1110" i="99"/>
  <c r="C5004" i="132" l="1"/>
  <c r="E1064" i="99"/>
  <c r="A1066" i="99"/>
  <c r="D1065" i="99"/>
  <c r="F1065" i="99" s="1"/>
  <c r="G1065" i="99" s="1"/>
  <c r="B1111" i="99"/>
  <c r="C5005" i="132" l="1"/>
  <c r="E1065" i="99"/>
  <c r="D1066" i="99"/>
  <c r="F1066" i="99" s="1"/>
  <c r="G1066" i="99" s="1"/>
  <c r="A1067" i="99"/>
  <c r="B1112" i="99"/>
  <c r="C5006" i="132" l="1"/>
  <c r="E1066" i="99"/>
  <c r="D1067" i="99"/>
  <c r="F1067" i="99" s="1"/>
  <c r="G1067" i="99" s="1"/>
  <c r="A1068" i="99"/>
  <c r="B1113" i="99"/>
  <c r="C5007" i="132" l="1"/>
  <c r="E1067" i="99"/>
  <c r="A1069" i="99"/>
  <c r="D1068" i="99"/>
  <c r="F1068" i="99" s="1"/>
  <c r="G1068" i="99" s="1"/>
  <c r="B1114" i="99"/>
  <c r="C5008" i="132" l="1"/>
  <c r="E1068" i="99"/>
  <c r="A1070" i="99"/>
  <c r="D1069" i="99"/>
  <c r="F1069" i="99" s="1"/>
  <c r="G1069" i="99" s="1"/>
  <c r="B1115" i="99"/>
  <c r="C5009" i="132" l="1"/>
  <c r="E1069" i="99"/>
  <c r="A1071" i="99"/>
  <c r="D1070" i="99"/>
  <c r="F1070" i="99" s="1"/>
  <c r="G1070" i="99" s="1"/>
  <c r="B1116" i="99"/>
  <c r="C5010" i="132" l="1"/>
  <c r="E1070" i="99"/>
  <c r="A1072" i="99"/>
  <c r="D1071" i="99"/>
  <c r="F1071" i="99" s="1"/>
  <c r="G1071" i="99" s="1"/>
  <c r="B1117" i="99"/>
  <c r="C5011" i="132" l="1"/>
  <c r="E1071" i="99"/>
  <c r="D1072" i="99"/>
  <c r="F1072" i="99" s="1"/>
  <c r="G1072" i="99" s="1"/>
  <c r="A1073" i="99"/>
  <c r="B1118" i="99"/>
  <c r="C5012" i="132" l="1"/>
  <c r="E1072" i="99"/>
  <c r="A1074" i="99"/>
  <c r="D1073" i="99"/>
  <c r="F1073" i="99" s="1"/>
  <c r="G1073" i="99" s="1"/>
  <c r="B1119" i="99"/>
  <c r="C5013" i="132" l="1"/>
  <c r="E1073" i="99"/>
  <c r="D1074" i="99"/>
  <c r="F1074" i="99" s="1"/>
  <c r="G1074" i="99" s="1"/>
  <c r="A1075" i="99"/>
  <c r="B1120" i="99"/>
  <c r="C5014" i="132" l="1"/>
  <c r="E1074" i="99"/>
  <c r="A1076" i="99"/>
  <c r="D1075" i="99"/>
  <c r="F1075" i="99" s="1"/>
  <c r="G1075" i="99" s="1"/>
  <c r="B1121" i="99"/>
  <c r="C5015" i="132" l="1"/>
  <c r="E1075" i="99"/>
  <c r="D1076" i="99"/>
  <c r="F1076" i="99" s="1"/>
  <c r="G1076" i="99" s="1"/>
  <c r="A1077" i="99"/>
  <c r="B1122" i="99"/>
  <c r="C5016" i="132" l="1"/>
  <c r="E1076" i="99"/>
  <c r="D1077" i="99"/>
  <c r="F1077" i="99" s="1"/>
  <c r="G1077" i="99" s="1"/>
  <c r="A1078" i="99"/>
  <c r="B1123" i="99"/>
  <c r="C5017" i="132" l="1"/>
  <c r="E1077" i="99"/>
  <c r="D1078" i="99"/>
  <c r="F1078" i="99" s="1"/>
  <c r="G1078" i="99" s="1"/>
  <c r="A1079" i="99"/>
  <c r="B1124" i="99"/>
  <c r="C5018" i="132" l="1"/>
  <c r="E1078" i="99"/>
  <c r="A1080" i="99"/>
  <c r="D1079" i="99"/>
  <c r="F1079" i="99" s="1"/>
  <c r="G1079" i="99" s="1"/>
  <c r="B1125" i="99"/>
  <c r="C5019" i="132" l="1"/>
  <c r="E1079" i="99"/>
  <c r="A1081" i="99"/>
  <c r="D1080" i="99"/>
  <c r="F1080" i="99" s="1"/>
  <c r="G1080" i="99" s="1"/>
  <c r="B1126" i="99"/>
  <c r="C5020" i="132" l="1"/>
  <c r="E1080" i="99"/>
  <c r="D1081" i="99"/>
  <c r="F1081" i="99" s="1"/>
  <c r="G1081" i="99" s="1"/>
  <c r="A1082" i="99"/>
  <c r="B1127" i="99"/>
  <c r="C5021" i="132" l="1"/>
  <c r="E1081" i="99"/>
  <c r="D1082" i="99"/>
  <c r="F1082" i="99" s="1"/>
  <c r="G1082" i="99" s="1"/>
  <c r="A1083" i="99"/>
  <c r="B1128" i="99"/>
  <c r="C5022" i="132" l="1"/>
  <c r="E1082" i="99"/>
  <c r="A1084" i="99"/>
  <c r="D1083" i="99"/>
  <c r="F1083" i="99" s="1"/>
  <c r="G1083" i="99" s="1"/>
  <c r="B1129" i="99"/>
  <c r="C5023" i="132" l="1"/>
  <c r="E1083" i="99"/>
  <c r="A1085" i="99"/>
  <c r="D1084" i="99"/>
  <c r="F1084" i="99" s="1"/>
  <c r="G1084" i="99" s="1"/>
  <c r="B1130" i="99"/>
  <c r="C5024" i="132" l="1"/>
  <c r="E1084" i="99"/>
  <c r="A1086" i="99"/>
  <c r="D1085" i="99"/>
  <c r="F1085" i="99" s="1"/>
  <c r="G1085" i="99" s="1"/>
  <c r="B1131" i="99"/>
  <c r="C5025" i="132" l="1"/>
  <c r="E1085" i="99"/>
  <c r="D1086" i="99"/>
  <c r="F1086" i="99" s="1"/>
  <c r="G1086" i="99" s="1"/>
  <c r="A1087" i="99"/>
  <c r="B1132" i="99"/>
  <c r="C5026" i="132" l="1"/>
  <c r="E1086" i="99"/>
  <c r="D1087" i="99"/>
  <c r="F1087" i="99" s="1"/>
  <c r="G1087" i="99" s="1"/>
  <c r="A1088" i="99"/>
  <c r="B1133" i="99"/>
  <c r="C5027" i="132" l="1"/>
  <c r="E1087" i="99"/>
  <c r="A1089" i="99"/>
  <c r="D1088" i="99"/>
  <c r="F1088" i="99" s="1"/>
  <c r="G1088" i="99" s="1"/>
  <c r="B1134" i="99"/>
  <c r="C5028" i="132" l="1"/>
  <c r="E1088" i="99"/>
  <c r="A1090" i="99"/>
  <c r="D1089" i="99"/>
  <c r="F1089" i="99" s="1"/>
  <c r="G1089" i="99" s="1"/>
  <c r="B1135" i="99"/>
  <c r="C5029" i="132" l="1"/>
  <c r="E1089" i="99"/>
  <c r="D1090" i="99"/>
  <c r="F1090" i="99" s="1"/>
  <c r="G1090" i="99" s="1"/>
  <c r="A1091" i="99"/>
  <c r="B1136" i="99"/>
  <c r="C5030" i="132" l="1"/>
  <c r="E1090" i="99"/>
  <c r="D1091" i="99"/>
  <c r="F1091" i="99" s="1"/>
  <c r="G1091" i="99" s="1"/>
  <c r="A1092" i="99"/>
  <c r="B1137" i="99"/>
  <c r="C5031" i="132" l="1"/>
  <c r="E1091" i="99"/>
  <c r="D1092" i="99"/>
  <c r="F1092" i="99" s="1"/>
  <c r="G1092" i="99" s="1"/>
  <c r="A1093" i="99"/>
  <c r="B1138" i="99"/>
  <c r="C5032" i="132" l="1"/>
  <c r="E1092" i="99"/>
  <c r="A1094" i="99"/>
  <c r="D1093" i="99"/>
  <c r="F1093" i="99" s="1"/>
  <c r="G1093" i="99" s="1"/>
  <c r="B1139" i="99"/>
  <c r="C5033" i="132" l="1"/>
  <c r="E1093" i="99"/>
  <c r="D1094" i="99"/>
  <c r="F1094" i="99" s="1"/>
  <c r="G1094" i="99" s="1"/>
  <c r="A1095" i="99"/>
  <c r="B1140" i="99"/>
  <c r="C5034" i="132" l="1"/>
  <c r="E1094" i="99"/>
  <c r="D1095" i="99"/>
  <c r="F1095" i="99" s="1"/>
  <c r="G1095" i="99" s="1"/>
  <c r="A1096" i="99"/>
  <c r="B1141" i="99"/>
  <c r="C5035" i="132" l="1"/>
  <c r="E1095" i="99"/>
  <c r="A1097" i="99"/>
  <c r="D1096" i="99"/>
  <c r="F1096" i="99" s="1"/>
  <c r="G1096" i="99" s="1"/>
  <c r="B1142" i="99"/>
  <c r="C5036" i="132" l="1"/>
  <c r="E1096" i="99"/>
  <c r="A1098" i="99"/>
  <c r="D1097" i="99"/>
  <c r="F1097" i="99" s="1"/>
  <c r="G1097" i="99" s="1"/>
  <c r="B1143" i="99"/>
  <c r="C5037" i="132" l="1"/>
  <c r="E1097" i="99"/>
  <c r="A1099" i="99"/>
  <c r="D1098" i="99"/>
  <c r="F1098" i="99" s="1"/>
  <c r="G1098" i="99" s="1"/>
  <c r="B1144" i="99"/>
  <c r="C5038" i="132" l="1"/>
  <c r="E1098" i="99"/>
  <c r="A1100" i="99"/>
  <c r="D1099" i="99"/>
  <c r="F1099" i="99" s="1"/>
  <c r="G1099" i="99" s="1"/>
  <c r="B1145" i="99"/>
  <c r="C5039" i="132" l="1"/>
  <c r="E1099" i="99"/>
  <c r="D1100" i="99"/>
  <c r="F1100" i="99" s="1"/>
  <c r="G1100" i="99" s="1"/>
  <c r="A1101" i="99"/>
  <c r="B1146" i="99"/>
  <c r="C5040" i="132" l="1"/>
  <c r="E1100" i="99"/>
  <c r="A1102" i="99"/>
  <c r="D1101" i="99"/>
  <c r="F1101" i="99" s="1"/>
  <c r="G1101" i="99" s="1"/>
  <c r="B1147" i="99"/>
  <c r="C5041" i="132" l="1"/>
  <c r="E1101" i="99"/>
  <c r="A1103" i="99"/>
  <c r="D1102" i="99"/>
  <c r="F1102" i="99" s="1"/>
  <c r="G1102" i="99" s="1"/>
  <c r="B1148" i="99"/>
  <c r="C5042" i="132" l="1"/>
  <c r="E1102" i="99"/>
  <c r="A1104" i="99"/>
  <c r="D1103" i="99"/>
  <c r="F1103" i="99" s="1"/>
  <c r="G1103" i="99" s="1"/>
  <c r="B1149" i="99"/>
  <c r="C5043" i="132" l="1"/>
  <c r="E1103" i="99"/>
  <c r="D1104" i="99"/>
  <c r="F1104" i="99" s="1"/>
  <c r="G1104" i="99" s="1"/>
  <c r="A1105" i="99"/>
  <c r="B1150" i="99"/>
  <c r="C5044" i="132" l="1"/>
  <c r="E1104" i="99"/>
  <c r="D1105" i="99"/>
  <c r="F1105" i="99" s="1"/>
  <c r="G1105" i="99" s="1"/>
  <c r="A1106" i="99"/>
  <c r="B1151" i="99"/>
  <c r="C5045" i="132" l="1"/>
  <c r="E1105" i="99"/>
  <c r="D1106" i="99"/>
  <c r="F1106" i="99" s="1"/>
  <c r="G1106" i="99" s="1"/>
  <c r="A1107" i="99"/>
  <c r="B1152" i="99"/>
  <c r="C5046" i="132" l="1"/>
  <c r="E1106" i="99"/>
  <c r="D1107" i="99"/>
  <c r="F1107" i="99" s="1"/>
  <c r="G1107" i="99" s="1"/>
  <c r="A1108" i="99"/>
  <c r="B1153" i="99"/>
  <c r="C5047" i="132" l="1"/>
  <c r="E1107" i="99"/>
  <c r="D1108" i="99"/>
  <c r="F1108" i="99" s="1"/>
  <c r="G1108" i="99" s="1"/>
  <c r="A1109" i="99"/>
  <c r="B1154" i="99"/>
  <c r="C5048" i="132" l="1"/>
  <c r="E1108" i="99"/>
  <c r="N40" i="119" s="1"/>
  <c r="A1110" i="99"/>
  <c r="D1109" i="99"/>
  <c r="F1109" i="99" s="1"/>
  <c r="G1109" i="99" s="1"/>
  <c r="B1155" i="99"/>
  <c r="C5049" i="132" l="1"/>
  <c r="N50" i="119"/>
  <c r="Q219" i="119" s="1"/>
  <c r="F73" i="119" s="1"/>
  <c r="N41" i="119"/>
  <c r="N42" i="119" s="1"/>
  <c r="E1109" i="99"/>
  <c r="D1110" i="99"/>
  <c r="F1110" i="99" s="1"/>
  <c r="G1110" i="99" s="1"/>
  <c r="A1111" i="99"/>
  <c r="B1156" i="99"/>
  <c r="C5050" i="132" l="1"/>
  <c r="E1110" i="99"/>
  <c r="A1112" i="99"/>
  <c r="D1111" i="99"/>
  <c r="F1111" i="99" s="1"/>
  <c r="G1111" i="99" s="1"/>
  <c r="B1157" i="99"/>
  <c r="C5051" i="132" l="1"/>
  <c r="E1111" i="99"/>
  <c r="A1113" i="99"/>
  <c r="D1112" i="99"/>
  <c r="F1112" i="99" s="1"/>
  <c r="G1112" i="99" s="1"/>
  <c r="B1158" i="99"/>
  <c r="C5052" i="132" l="1"/>
  <c r="E1112" i="99"/>
  <c r="A1114" i="99"/>
  <c r="D1113" i="99"/>
  <c r="F1113" i="99" s="1"/>
  <c r="G1113" i="99" s="1"/>
  <c r="B1159" i="99"/>
  <c r="C5053" i="132" l="1"/>
  <c r="E1113" i="99"/>
  <c r="D1114" i="99"/>
  <c r="F1114" i="99" s="1"/>
  <c r="G1114" i="99" s="1"/>
  <c r="A1115" i="99"/>
  <c r="B1160" i="99"/>
  <c r="C5054" i="132" l="1"/>
  <c r="E1114" i="99"/>
  <c r="A1116" i="99"/>
  <c r="D1115" i="99"/>
  <c r="F1115" i="99" s="1"/>
  <c r="G1115" i="99" s="1"/>
  <c r="B1161" i="99"/>
  <c r="C5055" i="132" l="1"/>
  <c r="E1115" i="99"/>
  <c r="A1117" i="99"/>
  <c r="D1116" i="99"/>
  <c r="F1116" i="99" s="1"/>
  <c r="G1116" i="99" s="1"/>
  <c r="B1162" i="99"/>
  <c r="C5056" i="132" l="1"/>
  <c r="E1116" i="99"/>
  <c r="D1117" i="99"/>
  <c r="F1117" i="99" s="1"/>
  <c r="G1117" i="99" s="1"/>
  <c r="A1118" i="99"/>
  <c r="B1163" i="99"/>
  <c r="C5057" i="132" l="1"/>
  <c r="E1117" i="99"/>
  <c r="A1119" i="99"/>
  <c r="D1118" i="99"/>
  <c r="F1118" i="99" s="1"/>
  <c r="G1118" i="99" s="1"/>
  <c r="B1164" i="99"/>
  <c r="C5058" i="132" l="1"/>
  <c r="E1118" i="99"/>
  <c r="A1120" i="99"/>
  <c r="D1119" i="99"/>
  <c r="F1119" i="99" s="1"/>
  <c r="G1119" i="99" s="1"/>
  <c r="B1165" i="99"/>
  <c r="C5059" i="132" l="1"/>
  <c r="E1119" i="99"/>
  <c r="A1121" i="99"/>
  <c r="D1120" i="99"/>
  <c r="F1120" i="99" s="1"/>
  <c r="G1120" i="99" s="1"/>
  <c r="B1166" i="99"/>
  <c r="C5060" i="132" l="1"/>
  <c r="E1120" i="99"/>
  <c r="D1121" i="99"/>
  <c r="F1121" i="99" s="1"/>
  <c r="G1121" i="99" s="1"/>
  <c r="A1122" i="99"/>
  <c r="B1167" i="99"/>
  <c r="C5061" i="132" l="1"/>
  <c r="E1121" i="99"/>
  <c r="D1122" i="99"/>
  <c r="F1122" i="99" s="1"/>
  <c r="G1122" i="99" s="1"/>
  <c r="A1123" i="99"/>
  <c r="B1168" i="99"/>
  <c r="C5062" i="132" l="1"/>
  <c r="E1122" i="99"/>
  <c r="A1124" i="99"/>
  <c r="D1123" i="99"/>
  <c r="F1123" i="99" s="1"/>
  <c r="G1123" i="99" s="1"/>
  <c r="B1169" i="99"/>
  <c r="C5063" i="132" l="1"/>
  <c r="E1123" i="99"/>
  <c r="D1124" i="99"/>
  <c r="F1124" i="99" s="1"/>
  <c r="G1124" i="99" s="1"/>
  <c r="A1125" i="99"/>
  <c r="B1170" i="99"/>
  <c r="C5064" i="132" l="1"/>
  <c r="E1124" i="99"/>
  <c r="A1126" i="99"/>
  <c r="D1125" i="99"/>
  <c r="F1125" i="99" s="1"/>
  <c r="G1125" i="99" s="1"/>
  <c r="B1171" i="99"/>
  <c r="C5065" i="132" l="1"/>
  <c r="E1125" i="99"/>
  <c r="A1127" i="99"/>
  <c r="D1126" i="99"/>
  <c r="F1126" i="99" s="1"/>
  <c r="G1126" i="99" s="1"/>
  <c r="B1172" i="99"/>
  <c r="C5066" i="132" l="1"/>
  <c r="E1126" i="99"/>
  <c r="D1127" i="99"/>
  <c r="F1127" i="99" s="1"/>
  <c r="G1127" i="99" s="1"/>
  <c r="A1128" i="99"/>
  <c r="B1173" i="99"/>
  <c r="C5067" i="132" l="1"/>
  <c r="E1127" i="99"/>
  <c r="D1128" i="99"/>
  <c r="F1128" i="99" s="1"/>
  <c r="G1128" i="99" s="1"/>
  <c r="A1129" i="99"/>
  <c r="B1174" i="99"/>
  <c r="C5068" i="132" l="1"/>
  <c r="E1128" i="99"/>
  <c r="A1130" i="99"/>
  <c r="D1129" i="99"/>
  <c r="F1129" i="99" s="1"/>
  <c r="G1129" i="99" s="1"/>
  <c r="B1175" i="99"/>
  <c r="C5069" i="132" l="1"/>
  <c r="E1129" i="99"/>
  <c r="D1130" i="99"/>
  <c r="F1130" i="99" s="1"/>
  <c r="G1130" i="99" s="1"/>
  <c r="A1131" i="99"/>
  <c r="B1176" i="99"/>
  <c r="C5070" i="132" l="1"/>
  <c r="E1130" i="99"/>
  <c r="A1132" i="99"/>
  <c r="D1131" i="99"/>
  <c r="F1131" i="99" s="1"/>
  <c r="G1131" i="99" s="1"/>
  <c r="B1177" i="99"/>
  <c r="C5071" i="132" l="1"/>
  <c r="E1131" i="99"/>
  <c r="D1132" i="99"/>
  <c r="F1132" i="99" s="1"/>
  <c r="G1132" i="99" s="1"/>
  <c r="A1133" i="99"/>
  <c r="B1178" i="99"/>
  <c r="C5072" i="132" l="1"/>
  <c r="E1132" i="99"/>
  <c r="D1133" i="99"/>
  <c r="F1133" i="99" s="1"/>
  <c r="G1133" i="99" s="1"/>
  <c r="A1134" i="99"/>
  <c r="B1179" i="99"/>
  <c r="C5073" i="132" l="1"/>
  <c r="E1133" i="99"/>
  <c r="D1134" i="99"/>
  <c r="F1134" i="99" s="1"/>
  <c r="G1134" i="99" s="1"/>
  <c r="A1135" i="99"/>
  <c r="B1180" i="99"/>
  <c r="C5074" i="132" l="1"/>
  <c r="E1134" i="99"/>
  <c r="A1136" i="99"/>
  <c r="D1135" i="99"/>
  <c r="F1135" i="99" s="1"/>
  <c r="G1135" i="99" s="1"/>
  <c r="B1181" i="99"/>
  <c r="C5075" i="132" l="1"/>
  <c r="E1135" i="99"/>
  <c r="D1136" i="99"/>
  <c r="F1136" i="99" s="1"/>
  <c r="G1136" i="99" s="1"/>
  <c r="A1137" i="99"/>
  <c r="B1182" i="99"/>
  <c r="C5076" i="132" l="1"/>
  <c r="E1136" i="99"/>
  <c r="A1138" i="99"/>
  <c r="D1137" i="99"/>
  <c r="F1137" i="99" s="1"/>
  <c r="G1137" i="99" s="1"/>
  <c r="B1183" i="99"/>
  <c r="C5077" i="132" l="1"/>
  <c r="E1137" i="99"/>
  <c r="D1138" i="99"/>
  <c r="F1138" i="99" s="1"/>
  <c r="G1138" i="99" s="1"/>
  <c r="A1139" i="99"/>
  <c r="B1184" i="99"/>
  <c r="C5078" i="132" l="1"/>
  <c r="E1138" i="99"/>
  <c r="A1140" i="99"/>
  <c r="D1139" i="99"/>
  <c r="F1139" i="99" s="1"/>
  <c r="G1139" i="99" s="1"/>
  <c r="B1185" i="99"/>
  <c r="C5079" i="132" l="1"/>
  <c r="E1139" i="99"/>
  <c r="A1141" i="99"/>
  <c r="D1140" i="99"/>
  <c r="F1140" i="99" s="1"/>
  <c r="G1140" i="99" s="1"/>
  <c r="B1186" i="99"/>
  <c r="C5080" i="132" l="1"/>
  <c r="E1140" i="99"/>
  <c r="D1141" i="99"/>
  <c r="F1141" i="99" s="1"/>
  <c r="G1141" i="99" s="1"/>
  <c r="A1142" i="99"/>
  <c r="B1187" i="99"/>
  <c r="C5081" i="132" l="1"/>
  <c r="E1141" i="99"/>
  <c r="A1143" i="99"/>
  <c r="D1142" i="99"/>
  <c r="F1142" i="99" s="1"/>
  <c r="G1142" i="99" s="1"/>
  <c r="B1188" i="99"/>
  <c r="C5082" i="132" l="1"/>
  <c r="E1142" i="99"/>
  <c r="A1144" i="99"/>
  <c r="D1143" i="99"/>
  <c r="F1143" i="99" s="1"/>
  <c r="G1143" i="99" s="1"/>
  <c r="B1189" i="99"/>
  <c r="C5083" i="132" l="1"/>
  <c r="E1143" i="99"/>
  <c r="A1145" i="99"/>
  <c r="D1144" i="99"/>
  <c r="F1144" i="99" s="1"/>
  <c r="G1144" i="99" s="1"/>
  <c r="B1190" i="99"/>
  <c r="C5084" i="132" l="1"/>
  <c r="E1144" i="99"/>
  <c r="D1145" i="99"/>
  <c r="F1145" i="99" s="1"/>
  <c r="G1145" i="99" s="1"/>
  <c r="A1146" i="99"/>
  <c r="B1191" i="99"/>
  <c r="C5085" i="132" l="1"/>
  <c r="E1145" i="99"/>
  <c r="D1146" i="99"/>
  <c r="F1146" i="99" s="1"/>
  <c r="G1146" i="99" s="1"/>
  <c r="A1147" i="99"/>
  <c r="B1192" i="99"/>
  <c r="C5086" i="132" l="1"/>
  <c r="E1146" i="99"/>
  <c r="A1148" i="99"/>
  <c r="D1147" i="99"/>
  <c r="F1147" i="99" s="1"/>
  <c r="G1147" i="99" s="1"/>
  <c r="B1193" i="99"/>
  <c r="C5087" i="132" l="1"/>
  <c r="E1147" i="99"/>
  <c r="A1149" i="99"/>
  <c r="D1148" i="99"/>
  <c r="F1148" i="99" s="1"/>
  <c r="G1148" i="99" s="1"/>
  <c r="B1194" i="99"/>
  <c r="C5088" i="132" l="1"/>
  <c r="E1148" i="99"/>
  <c r="A1150" i="99"/>
  <c r="D1149" i="99"/>
  <c r="F1149" i="99" s="1"/>
  <c r="G1149" i="99" s="1"/>
  <c r="B1195" i="99"/>
  <c r="C5089" i="132" l="1"/>
  <c r="E1149" i="99"/>
  <c r="D1150" i="99"/>
  <c r="F1150" i="99" s="1"/>
  <c r="G1150" i="99" s="1"/>
  <c r="A1151" i="99"/>
  <c r="B1196" i="99"/>
  <c r="C5090" i="132" l="1"/>
  <c r="E1150" i="99"/>
  <c r="A1152" i="99"/>
  <c r="D1151" i="99"/>
  <c r="F1151" i="99" s="1"/>
  <c r="G1151" i="99" s="1"/>
  <c r="B1197" i="99"/>
  <c r="C5091" i="132" l="1"/>
  <c r="E1151" i="99"/>
  <c r="D1152" i="99"/>
  <c r="F1152" i="99" s="1"/>
  <c r="G1152" i="99" s="1"/>
  <c r="A1153" i="99"/>
  <c r="B1198" i="99"/>
  <c r="C5092" i="132" l="1"/>
  <c r="E1152" i="99"/>
  <c r="A1154" i="99"/>
  <c r="D1153" i="99"/>
  <c r="F1153" i="99" s="1"/>
  <c r="G1153" i="99" s="1"/>
  <c r="B1199" i="99"/>
  <c r="C5093" i="132" l="1"/>
  <c r="E1153" i="99"/>
  <c r="D1154" i="99"/>
  <c r="F1154" i="99" s="1"/>
  <c r="G1154" i="99" s="1"/>
  <c r="A1155" i="99"/>
  <c r="B1200" i="99"/>
  <c r="C5094" i="132" l="1"/>
  <c r="E1154" i="99"/>
  <c r="D1155" i="99"/>
  <c r="F1155" i="99" s="1"/>
  <c r="G1155" i="99" s="1"/>
  <c r="A1156" i="99"/>
  <c r="B1201" i="99"/>
  <c r="C5095" i="132" l="1"/>
  <c r="E1155" i="99"/>
  <c r="D1156" i="99"/>
  <c r="F1156" i="99" s="1"/>
  <c r="G1156" i="99" s="1"/>
  <c r="A1157" i="99"/>
  <c r="B1202" i="99"/>
  <c r="C5096" i="132" l="1"/>
  <c r="E1156" i="99"/>
  <c r="A1158" i="99"/>
  <c r="D1157" i="99"/>
  <c r="F1157" i="99" s="1"/>
  <c r="G1157" i="99" s="1"/>
  <c r="B1203" i="99"/>
  <c r="C5097" i="132" l="1"/>
  <c r="E1157" i="99"/>
  <c r="A1159" i="99"/>
  <c r="D1158" i="99"/>
  <c r="F1158" i="99" s="1"/>
  <c r="G1158" i="99" s="1"/>
  <c r="B1204" i="99"/>
  <c r="C5098" i="132" l="1"/>
  <c r="E1158" i="99"/>
  <c r="A1160" i="99"/>
  <c r="D1159" i="99"/>
  <c r="F1159" i="99" s="1"/>
  <c r="G1159" i="99" s="1"/>
  <c r="B1205" i="99"/>
  <c r="C5099" i="132" l="1"/>
  <c r="E1159" i="99"/>
  <c r="D1160" i="99"/>
  <c r="F1160" i="99" s="1"/>
  <c r="G1160" i="99" s="1"/>
  <c r="A1161" i="99"/>
  <c r="B1206" i="99"/>
  <c r="C5100" i="132" l="1"/>
  <c r="E1160" i="99"/>
  <c r="A1162" i="99"/>
  <c r="D1161" i="99"/>
  <c r="F1161" i="99" s="1"/>
  <c r="G1161" i="99" s="1"/>
  <c r="B1207" i="99"/>
  <c r="C5101" i="132" l="1"/>
  <c r="E1161" i="99"/>
  <c r="A1163" i="99"/>
  <c r="D1162" i="99"/>
  <c r="F1162" i="99" s="1"/>
  <c r="G1162" i="99" s="1"/>
  <c r="B1208" i="99"/>
  <c r="C5102" i="132" l="1"/>
  <c r="E1162" i="99"/>
  <c r="D1163" i="99"/>
  <c r="F1163" i="99" s="1"/>
  <c r="G1163" i="99" s="1"/>
  <c r="A1164" i="99"/>
  <c r="B1209" i="99"/>
  <c r="C5103" i="132" l="1"/>
  <c r="E1163" i="99"/>
  <c r="D1164" i="99"/>
  <c r="F1164" i="99" s="1"/>
  <c r="G1164" i="99" s="1"/>
  <c r="A1165" i="99"/>
  <c r="B1210" i="99"/>
  <c r="C5104" i="132" l="1"/>
  <c r="E1164" i="99"/>
  <c r="D1165" i="99"/>
  <c r="F1165" i="99" s="1"/>
  <c r="G1165" i="99" s="1"/>
  <c r="A1166" i="99"/>
  <c r="B1211" i="99"/>
  <c r="C5105" i="132" l="1"/>
  <c r="E1165" i="99"/>
  <c r="D1166" i="99"/>
  <c r="F1166" i="99" s="1"/>
  <c r="G1166" i="99" s="1"/>
  <c r="A1167" i="99"/>
  <c r="B1212" i="99"/>
  <c r="C5106" i="132" l="1"/>
  <c r="E1166" i="99"/>
  <c r="A1168" i="99"/>
  <c r="D1167" i="99"/>
  <c r="F1167" i="99" s="1"/>
  <c r="G1167" i="99" s="1"/>
  <c r="B1213" i="99"/>
  <c r="C5107" i="132" l="1"/>
  <c r="E1167" i="99"/>
  <c r="D1168" i="99"/>
  <c r="F1168" i="99" s="1"/>
  <c r="G1168" i="99" s="1"/>
  <c r="A1169" i="99"/>
  <c r="B1214" i="99"/>
  <c r="C5108" i="132" l="1"/>
  <c r="E1168" i="99"/>
  <c r="A1170" i="99"/>
  <c r="D1169" i="99"/>
  <c r="F1169" i="99" s="1"/>
  <c r="G1169" i="99" s="1"/>
  <c r="B1215" i="99"/>
  <c r="C5109" i="132" l="1"/>
  <c r="E1169" i="99"/>
  <c r="A1171" i="99"/>
  <c r="D1170" i="99"/>
  <c r="F1170" i="99" s="1"/>
  <c r="G1170" i="99" s="1"/>
  <c r="B1216" i="99"/>
  <c r="C5110" i="132" l="1"/>
  <c r="E1170" i="99"/>
  <c r="D1171" i="99"/>
  <c r="F1171" i="99" s="1"/>
  <c r="G1171" i="99" s="1"/>
  <c r="A1172" i="99"/>
  <c r="B1217" i="99"/>
  <c r="C5111" i="132" l="1"/>
  <c r="E1171" i="99"/>
  <c r="D1172" i="99"/>
  <c r="F1172" i="99" s="1"/>
  <c r="G1172" i="99" s="1"/>
  <c r="A1173" i="99"/>
  <c r="B1218" i="99"/>
  <c r="C5112" i="132" l="1"/>
  <c r="E1172" i="99"/>
  <c r="A1174" i="99"/>
  <c r="D1173" i="99"/>
  <c r="F1173" i="99" s="1"/>
  <c r="G1173" i="99" s="1"/>
  <c r="B1219" i="99"/>
  <c r="C5113" i="132" l="1"/>
  <c r="E1173" i="99"/>
  <c r="D1174" i="99"/>
  <c r="F1174" i="99" s="1"/>
  <c r="G1174" i="99" s="1"/>
  <c r="A1175" i="99"/>
  <c r="B1220" i="99"/>
  <c r="C5114" i="132" l="1"/>
  <c r="E1174" i="99"/>
  <c r="A1176" i="99"/>
  <c r="D1175" i="99"/>
  <c r="F1175" i="99" s="1"/>
  <c r="G1175" i="99" s="1"/>
  <c r="B1221" i="99"/>
  <c r="C5115" i="132" l="1"/>
  <c r="E1175" i="99"/>
  <c r="A1177" i="99"/>
  <c r="D1176" i="99"/>
  <c r="F1176" i="99" s="1"/>
  <c r="G1176" i="99" s="1"/>
  <c r="B1222" i="99"/>
  <c r="C5116" i="132" l="1"/>
  <c r="E1176" i="99"/>
  <c r="A1178" i="99"/>
  <c r="D1177" i="99"/>
  <c r="F1177" i="99" s="1"/>
  <c r="G1177" i="99" s="1"/>
  <c r="B1223" i="99"/>
  <c r="C5117" i="132" l="1"/>
  <c r="E1177" i="99"/>
  <c r="A1179" i="99"/>
  <c r="D1178" i="99"/>
  <c r="F1178" i="99" s="1"/>
  <c r="G1178" i="99" s="1"/>
  <c r="B1224" i="99"/>
  <c r="C5118" i="132" l="1"/>
  <c r="E1178" i="99"/>
  <c r="A1180" i="99"/>
  <c r="D1179" i="99"/>
  <c r="F1179" i="99" s="1"/>
  <c r="G1179" i="99" s="1"/>
  <c r="B1225" i="99"/>
  <c r="C5119" i="132" l="1"/>
  <c r="E1179" i="99"/>
  <c r="D1180" i="99"/>
  <c r="F1180" i="99" s="1"/>
  <c r="G1180" i="99" s="1"/>
  <c r="A1181" i="99"/>
  <c r="B1226" i="99"/>
  <c r="C5120" i="132" l="1"/>
  <c r="E1180" i="99"/>
  <c r="D1181" i="99"/>
  <c r="F1181" i="99" s="1"/>
  <c r="G1181" i="99" s="1"/>
  <c r="A1182" i="99"/>
  <c r="B1227" i="99"/>
  <c r="C5121" i="132" l="1"/>
  <c r="E1181" i="99"/>
  <c r="D1182" i="99"/>
  <c r="F1182" i="99" s="1"/>
  <c r="G1182" i="99" s="1"/>
  <c r="A1183" i="99"/>
  <c r="B1228" i="99"/>
  <c r="C5122" i="132" l="1"/>
  <c r="E1182" i="99"/>
  <c r="A1184" i="99"/>
  <c r="D1183" i="99"/>
  <c r="F1183" i="99" s="1"/>
  <c r="G1183" i="99" s="1"/>
  <c r="B1229" i="99"/>
  <c r="C5123" i="132" l="1"/>
  <c r="E1183" i="99"/>
  <c r="A1185" i="99"/>
  <c r="D1184" i="99"/>
  <c r="F1184" i="99" s="1"/>
  <c r="G1184" i="99" s="1"/>
  <c r="B1230" i="99"/>
  <c r="C5124" i="132" l="1"/>
  <c r="E1184" i="99"/>
  <c r="A1186" i="99"/>
  <c r="D1185" i="99"/>
  <c r="F1185" i="99" s="1"/>
  <c r="G1185" i="99" s="1"/>
  <c r="B1231" i="99"/>
  <c r="C5125" i="132" l="1"/>
  <c r="E1185" i="99"/>
  <c r="D1186" i="99"/>
  <c r="F1186" i="99" s="1"/>
  <c r="G1186" i="99" s="1"/>
  <c r="A1187" i="99"/>
  <c r="B1232" i="99"/>
  <c r="C5126" i="132" l="1"/>
  <c r="E1186" i="99"/>
  <c r="A1188" i="99"/>
  <c r="D1187" i="99"/>
  <c r="F1187" i="99" s="1"/>
  <c r="G1187" i="99" s="1"/>
  <c r="B1233" i="99"/>
  <c r="C5127" i="132" l="1"/>
  <c r="E1187" i="99"/>
  <c r="D1188" i="99"/>
  <c r="F1188" i="99" s="1"/>
  <c r="G1188" i="99" s="1"/>
  <c r="A1189" i="99"/>
  <c r="B1234" i="99"/>
  <c r="C5128" i="132" l="1"/>
  <c r="E1188" i="99"/>
  <c r="D1189" i="99"/>
  <c r="F1189" i="99" s="1"/>
  <c r="G1189" i="99" s="1"/>
  <c r="A1190" i="99"/>
  <c r="B1235" i="99"/>
  <c r="C5129" i="132" l="1"/>
  <c r="E1189" i="99"/>
  <c r="D1190" i="99"/>
  <c r="F1190" i="99" s="1"/>
  <c r="G1190" i="99" s="1"/>
  <c r="A1191" i="99"/>
  <c r="B1236" i="99"/>
  <c r="C5130" i="132" l="1"/>
  <c r="E1190" i="99"/>
  <c r="D1191" i="99"/>
  <c r="F1191" i="99" s="1"/>
  <c r="G1191" i="99" s="1"/>
  <c r="A1192" i="99"/>
  <c r="B1237" i="99"/>
  <c r="C5131" i="132" l="1"/>
  <c r="E1191" i="99"/>
  <c r="D1192" i="99"/>
  <c r="F1192" i="99" s="1"/>
  <c r="G1192" i="99" s="1"/>
  <c r="A1193" i="99"/>
  <c r="B1238" i="99"/>
  <c r="C5132" i="132" l="1"/>
  <c r="E1192" i="99"/>
  <c r="A1194" i="99"/>
  <c r="D1193" i="99"/>
  <c r="F1193" i="99" s="1"/>
  <c r="G1193" i="99" s="1"/>
  <c r="B1239" i="99"/>
  <c r="C5133" i="132" l="1"/>
  <c r="E1193" i="99"/>
  <c r="D1194" i="99"/>
  <c r="F1194" i="99" s="1"/>
  <c r="G1194" i="99" s="1"/>
  <c r="A1195" i="99"/>
  <c r="B1240" i="99"/>
  <c r="C5134" i="132" l="1"/>
  <c r="E1194" i="99"/>
  <c r="A1196" i="99"/>
  <c r="D1195" i="99"/>
  <c r="F1195" i="99" s="1"/>
  <c r="G1195" i="99" s="1"/>
  <c r="B1241" i="99"/>
  <c r="C5135" i="132" l="1"/>
  <c r="E1195" i="99"/>
  <c r="D1196" i="99"/>
  <c r="F1196" i="99" s="1"/>
  <c r="G1196" i="99" s="1"/>
  <c r="A1197" i="99"/>
  <c r="B1242" i="99"/>
  <c r="C5136" i="132" l="1"/>
  <c r="E1196" i="99"/>
  <c r="D1197" i="99"/>
  <c r="F1197" i="99" s="1"/>
  <c r="G1197" i="99" s="1"/>
  <c r="A1198" i="99"/>
  <c r="B1243" i="99"/>
  <c r="C5137" i="132" l="1"/>
  <c r="E1197" i="99"/>
  <c r="A1199" i="99"/>
  <c r="D1198" i="99"/>
  <c r="F1198" i="99" s="1"/>
  <c r="G1198" i="99" s="1"/>
  <c r="B1244" i="99"/>
  <c r="C5138" i="132" l="1"/>
  <c r="E1198" i="99"/>
  <c r="A1200" i="99"/>
  <c r="D1199" i="99"/>
  <c r="F1199" i="99" s="1"/>
  <c r="G1199" i="99" s="1"/>
  <c r="B1245" i="99"/>
  <c r="C5139" i="132" l="1"/>
  <c r="E1199" i="99"/>
  <c r="D1200" i="99"/>
  <c r="F1200" i="99" s="1"/>
  <c r="G1200" i="99" s="1"/>
  <c r="A1201" i="99"/>
  <c r="B1246" i="99"/>
  <c r="C5140" i="132" l="1"/>
  <c r="E1200" i="99"/>
  <c r="O40" i="119" s="1"/>
  <c r="D1201" i="99"/>
  <c r="F1201" i="99" s="1"/>
  <c r="G1201" i="99" s="1"/>
  <c r="A1202" i="99"/>
  <c r="B1247" i="99"/>
  <c r="C5141" i="132" l="1"/>
  <c r="O41" i="119"/>
  <c r="O42" i="119" s="1"/>
  <c r="O50" i="119"/>
  <c r="R235" i="119" s="1"/>
  <c r="F74" i="119" s="1"/>
  <c r="E1201" i="99"/>
  <c r="A1203" i="99"/>
  <c r="D1202" i="99"/>
  <c r="F1202" i="99" s="1"/>
  <c r="G1202" i="99" s="1"/>
  <c r="B1248" i="99"/>
  <c r="C5142" i="132" l="1"/>
  <c r="E1202" i="99"/>
  <c r="A1204" i="99"/>
  <c r="D1203" i="99"/>
  <c r="F1203" i="99" s="1"/>
  <c r="G1203" i="99" s="1"/>
  <c r="B1249" i="99"/>
  <c r="C5143" i="132" l="1"/>
  <c r="E1203" i="99"/>
  <c r="D1204" i="99"/>
  <c r="F1204" i="99" s="1"/>
  <c r="G1204" i="99" s="1"/>
  <c r="A1205" i="99"/>
  <c r="B1250" i="99"/>
  <c r="C5144" i="132" l="1"/>
  <c r="E1204" i="99"/>
  <c r="A1206" i="99"/>
  <c r="D1205" i="99"/>
  <c r="F1205" i="99" s="1"/>
  <c r="G1205" i="99" s="1"/>
  <c r="B1251" i="99"/>
  <c r="C5145" i="132" l="1"/>
  <c r="E1205" i="99"/>
  <c r="A1207" i="99"/>
  <c r="D1206" i="99"/>
  <c r="F1206" i="99" s="1"/>
  <c r="G1206" i="99" s="1"/>
  <c r="B1252" i="99"/>
  <c r="C5146" i="132" l="1"/>
  <c r="E1206" i="99"/>
  <c r="A1208" i="99"/>
  <c r="D1207" i="99"/>
  <c r="F1207" i="99" s="1"/>
  <c r="G1207" i="99" s="1"/>
  <c r="B1253" i="99"/>
  <c r="C5147" i="132" l="1"/>
  <c r="E1207" i="99"/>
  <c r="A1209" i="99"/>
  <c r="D1208" i="99"/>
  <c r="F1208" i="99" s="1"/>
  <c r="G1208" i="99" s="1"/>
  <c r="B1254" i="99"/>
  <c r="C5148" i="132" l="1"/>
  <c r="E1208" i="99"/>
  <c r="A1210" i="99"/>
  <c r="D1209" i="99"/>
  <c r="F1209" i="99" s="1"/>
  <c r="G1209" i="99" s="1"/>
  <c r="B1255" i="99"/>
  <c r="C5149" i="132" l="1"/>
  <c r="E1209" i="99"/>
  <c r="D1210" i="99"/>
  <c r="F1210" i="99" s="1"/>
  <c r="G1210" i="99" s="1"/>
  <c r="A1211" i="99"/>
  <c r="B1256" i="99"/>
  <c r="C5150" i="132" l="1"/>
  <c r="E1210" i="99"/>
  <c r="D1211" i="99"/>
  <c r="F1211" i="99" s="1"/>
  <c r="G1211" i="99" s="1"/>
  <c r="A1212" i="99"/>
  <c r="B1257" i="99"/>
  <c r="C5151" i="132" l="1"/>
  <c r="E1211" i="99"/>
  <c r="A1213" i="99"/>
  <c r="D1212" i="99"/>
  <c r="F1212" i="99" s="1"/>
  <c r="G1212" i="99" s="1"/>
  <c r="B1258" i="99"/>
  <c r="C5152" i="132" l="1"/>
  <c r="E1212" i="99"/>
  <c r="A1214" i="99"/>
  <c r="D1213" i="99"/>
  <c r="F1213" i="99" s="1"/>
  <c r="G1213" i="99" s="1"/>
  <c r="B1259" i="99"/>
  <c r="C5153" i="132" l="1"/>
  <c r="E1213" i="99"/>
  <c r="A1215" i="99"/>
  <c r="D1214" i="99"/>
  <c r="F1214" i="99" s="1"/>
  <c r="G1214" i="99" s="1"/>
  <c r="B1260" i="99"/>
  <c r="C5154" i="132" l="1"/>
  <c r="E1214" i="99"/>
  <c r="D1215" i="99"/>
  <c r="F1215" i="99" s="1"/>
  <c r="G1215" i="99" s="1"/>
  <c r="A1216" i="99"/>
  <c r="B1261" i="99"/>
  <c r="C5155" i="132" l="1"/>
  <c r="E1215" i="99"/>
  <c r="D1216" i="99"/>
  <c r="F1216" i="99" s="1"/>
  <c r="G1216" i="99" s="1"/>
  <c r="A1217" i="99"/>
  <c r="B1262" i="99"/>
  <c r="C5156" i="132" l="1"/>
  <c r="E1216" i="99"/>
  <c r="D1217" i="99"/>
  <c r="F1217" i="99" s="1"/>
  <c r="G1217" i="99" s="1"/>
  <c r="A1218" i="99"/>
  <c r="B1263" i="99"/>
  <c r="C5157" i="132" l="1"/>
  <c r="E1217" i="99"/>
  <c r="D1218" i="99"/>
  <c r="F1218" i="99" s="1"/>
  <c r="G1218" i="99" s="1"/>
  <c r="A1219" i="99"/>
  <c r="B1264" i="99"/>
  <c r="C5158" i="132" l="1"/>
  <c r="E1218" i="99"/>
  <c r="A1220" i="99"/>
  <c r="D1219" i="99"/>
  <c r="F1219" i="99" s="1"/>
  <c r="G1219" i="99" s="1"/>
  <c r="B1265" i="99"/>
  <c r="C5159" i="132" l="1"/>
  <c r="E1219" i="99"/>
  <c r="D1220" i="99"/>
  <c r="F1220" i="99" s="1"/>
  <c r="G1220" i="99" s="1"/>
  <c r="A1221" i="99"/>
  <c r="B1266" i="99"/>
  <c r="C5160" i="132" l="1"/>
  <c r="E1220" i="99"/>
  <c r="A1222" i="99"/>
  <c r="D1221" i="99"/>
  <c r="F1221" i="99" s="1"/>
  <c r="G1221" i="99" s="1"/>
  <c r="B1267" i="99"/>
  <c r="C5161" i="132" l="1"/>
  <c r="E1221" i="99"/>
  <c r="D1222" i="99"/>
  <c r="F1222" i="99" s="1"/>
  <c r="G1222" i="99" s="1"/>
  <c r="A1223" i="99"/>
  <c r="B1268" i="99"/>
  <c r="C5162" i="132" l="1"/>
  <c r="E1222" i="99"/>
  <c r="D1223" i="99"/>
  <c r="F1223" i="99" s="1"/>
  <c r="G1223" i="99" s="1"/>
  <c r="A1224" i="99"/>
  <c r="B1269" i="99"/>
  <c r="C5163" i="132" l="1"/>
  <c r="E1223" i="99"/>
  <c r="D1224" i="99"/>
  <c r="F1224" i="99" s="1"/>
  <c r="G1224" i="99" s="1"/>
  <c r="A1225" i="99"/>
  <c r="B1270" i="99"/>
  <c r="C5164" i="132" l="1"/>
  <c r="E1224" i="99"/>
  <c r="A1226" i="99"/>
  <c r="D1225" i="99"/>
  <c r="F1225" i="99" s="1"/>
  <c r="G1225" i="99" s="1"/>
  <c r="B1271" i="99"/>
  <c r="C5165" i="132" l="1"/>
  <c r="E1225" i="99"/>
  <c r="A1227" i="99"/>
  <c r="D1226" i="99"/>
  <c r="F1226" i="99" s="1"/>
  <c r="G1226" i="99" s="1"/>
  <c r="B1272" i="99"/>
  <c r="C5166" i="132" l="1"/>
  <c r="E1226" i="99"/>
  <c r="D1227" i="99"/>
  <c r="F1227" i="99" s="1"/>
  <c r="G1227" i="99" s="1"/>
  <c r="A1228" i="99"/>
  <c r="B1273" i="99"/>
  <c r="C5167" i="132" l="1"/>
  <c r="E1227" i="99"/>
  <c r="A1229" i="99"/>
  <c r="D1228" i="99"/>
  <c r="F1228" i="99" s="1"/>
  <c r="G1228" i="99" s="1"/>
  <c r="B1274" i="99"/>
  <c r="C5168" i="132" l="1"/>
  <c r="E1228" i="99"/>
  <c r="D1229" i="99"/>
  <c r="F1229" i="99" s="1"/>
  <c r="G1229" i="99" s="1"/>
  <c r="A1230" i="99"/>
  <c r="B1275" i="99"/>
  <c r="C5169" i="132" l="1"/>
  <c r="E1229" i="99"/>
  <c r="A1231" i="99"/>
  <c r="D1230" i="99"/>
  <c r="F1230" i="99" s="1"/>
  <c r="G1230" i="99" s="1"/>
  <c r="B1276" i="99"/>
  <c r="C5170" i="132" l="1"/>
  <c r="E1230" i="99"/>
  <c r="D1231" i="99"/>
  <c r="F1231" i="99" s="1"/>
  <c r="G1231" i="99" s="1"/>
  <c r="A1232" i="99"/>
  <c r="B1277" i="99"/>
  <c r="C5171" i="132" l="1"/>
  <c r="E1231" i="99"/>
  <c r="D1232" i="99"/>
  <c r="F1232" i="99" s="1"/>
  <c r="G1232" i="99" s="1"/>
  <c r="A1233" i="99"/>
  <c r="B1278" i="99"/>
  <c r="C5172" i="132" l="1"/>
  <c r="E1232" i="99"/>
  <c r="A1234" i="99"/>
  <c r="D1233" i="99"/>
  <c r="F1233" i="99" s="1"/>
  <c r="G1233" i="99" s="1"/>
  <c r="B1279" i="99"/>
  <c r="C5173" i="132" l="1"/>
  <c r="E1233" i="99"/>
  <c r="D1234" i="99"/>
  <c r="F1234" i="99" s="1"/>
  <c r="G1234" i="99" s="1"/>
  <c r="A1235" i="99"/>
  <c r="B1280" i="99"/>
  <c r="C5174" i="132" l="1"/>
  <c r="E1234" i="99"/>
  <c r="A1236" i="99"/>
  <c r="D1235" i="99"/>
  <c r="F1235" i="99" s="1"/>
  <c r="G1235" i="99" s="1"/>
  <c r="B1281" i="99"/>
  <c r="C5175" i="132" l="1"/>
  <c r="E1235" i="99"/>
  <c r="A1237" i="99"/>
  <c r="D1236" i="99"/>
  <c r="F1236" i="99" s="1"/>
  <c r="G1236" i="99" s="1"/>
  <c r="B1282" i="99"/>
  <c r="C5176" i="132" l="1"/>
  <c r="E1236" i="99"/>
  <c r="A1238" i="99"/>
  <c r="D1237" i="99"/>
  <c r="F1237" i="99" s="1"/>
  <c r="G1237" i="99" s="1"/>
  <c r="B1283" i="99"/>
  <c r="C5177" i="132" l="1"/>
  <c r="E1237" i="99"/>
  <c r="A1239" i="99"/>
  <c r="D1238" i="99"/>
  <c r="F1238" i="99" s="1"/>
  <c r="G1238" i="99" s="1"/>
  <c r="B1284" i="99"/>
  <c r="C5178" i="132" l="1"/>
  <c r="E1238" i="99"/>
  <c r="D1239" i="99"/>
  <c r="F1239" i="99" s="1"/>
  <c r="G1239" i="99" s="1"/>
  <c r="A1240" i="99"/>
  <c r="B1285" i="99"/>
  <c r="C5179" i="132" l="1"/>
  <c r="E1239" i="99"/>
  <c r="A1241" i="99"/>
  <c r="D1240" i="99"/>
  <c r="F1240" i="99" s="1"/>
  <c r="G1240" i="99" s="1"/>
  <c r="B1286" i="99"/>
  <c r="C5180" i="132" l="1"/>
  <c r="E1240" i="99"/>
  <c r="D1241" i="99"/>
  <c r="F1241" i="99" s="1"/>
  <c r="G1241" i="99" s="1"/>
  <c r="A1242" i="99"/>
  <c r="B1287" i="99"/>
  <c r="C5181" i="132" l="1"/>
  <c r="E1241" i="99"/>
  <c r="D1242" i="99"/>
  <c r="F1242" i="99" s="1"/>
  <c r="G1242" i="99" s="1"/>
  <c r="A1243" i="99"/>
  <c r="B1288" i="99"/>
  <c r="C5182" i="132" l="1"/>
  <c r="E1242" i="99"/>
  <c r="A1244" i="99"/>
  <c r="D1243" i="99"/>
  <c r="F1243" i="99" s="1"/>
  <c r="G1243" i="99" s="1"/>
  <c r="B1289" i="99"/>
  <c r="C5183" i="132" l="1"/>
  <c r="E1243" i="99"/>
  <c r="D1244" i="99"/>
  <c r="F1244" i="99" s="1"/>
  <c r="G1244" i="99" s="1"/>
  <c r="A1245" i="99"/>
  <c r="B1290" i="99"/>
  <c r="C5184" i="132" l="1"/>
  <c r="E1244" i="99"/>
  <c r="A1246" i="99"/>
  <c r="D1245" i="99"/>
  <c r="F1245" i="99" s="1"/>
  <c r="G1245" i="99" s="1"/>
  <c r="B1291" i="99"/>
  <c r="C5185" i="132" l="1"/>
  <c r="E1245" i="99"/>
  <c r="D1246" i="99"/>
  <c r="F1246" i="99" s="1"/>
  <c r="G1246" i="99" s="1"/>
  <c r="A1247" i="99"/>
  <c r="B1292" i="99"/>
  <c r="C5186" i="132" l="1"/>
  <c r="E1246" i="99"/>
  <c r="A1248" i="99"/>
  <c r="D1247" i="99"/>
  <c r="F1247" i="99" s="1"/>
  <c r="G1247" i="99" s="1"/>
  <c r="B1293" i="99"/>
  <c r="C5187" i="132" l="1"/>
  <c r="E1247" i="99"/>
  <c r="A1249" i="99"/>
  <c r="D1248" i="99"/>
  <c r="F1248" i="99" s="1"/>
  <c r="G1248" i="99" s="1"/>
  <c r="B1294" i="99"/>
  <c r="C5188" i="132" l="1"/>
  <c r="E1248" i="99"/>
  <c r="A1250" i="99"/>
  <c r="D1249" i="99"/>
  <c r="F1249" i="99" s="1"/>
  <c r="G1249" i="99" s="1"/>
  <c r="B1295" i="99"/>
  <c r="C5189" i="132" l="1"/>
  <c r="E1249" i="99"/>
  <c r="A1251" i="99"/>
  <c r="D1250" i="99"/>
  <c r="F1250" i="99" s="1"/>
  <c r="G1250" i="99" s="1"/>
  <c r="B1296" i="99"/>
  <c r="C5190" i="132" l="1"/>
  <c r="E1250" i="99"/>
  <c r="A1252" i="99"/>
  <c r="D1251" i="99"/>
  <c r="F1251" i="99" s="1"/>
  <c r="G1251" i="99" s="1"/>
  <c r="B1297" i="99"/>
  <c r="C5191" i="132" l="1"/>
  <c r="E1251" i="99"/>
  <c r="D1252" i="99"/>
  <c r="F1252" i="99" s="1"/>
  <c r="G1252" i="99" s="1"/>
  <c r="A1253" i="99"/>
  <c r="B1298" i="99"/>
  <c r="C5192" i="132" l="1"/>
  <c r="E1252" i="99"/>
  <c r="D1253" i="99"/>
  <c r="F1253" i="99" s="1"/>
  <c r="G1253" i="99" s="1"/>
  <c r="A1254" i="99"/>
  <c r="B1299" i="99"/>
  <c r="C5193" i="132" l="1"/>
  <c r="E1253" i="99"/>
  <c r="D1254" i="99"/>
  <c r="F1254" i="99" s="1"/>
  <c r="G1254" i="99" s="1"/>
  <c r="A1255" i="99"/>
  <c r="B1300" i="99"/>
  <c r="C5194" i="132" l="1"/>
  <c r="E1254" i="99"/>
  <c r="A1256" i="99"/>
  <c r="D1255" i="99"/>
  <c r="F1255" i="99" s="1"/>
  <c r="G1255" i="99" s="1"/>
  <c r="B1301" i="99"/>
  <c r="C5195" i="132" l="1"/>
  <c r="E1255" i="99"/>
  <c r="D1256" i="99"/>
  <c r="F1256" i="99" s="1"/>
  <c r="G1256" i="99" s="1"/>
  <c r="A1257" i="99"/>
  <c r="B1302" i="99"/>
  <c r="C5196" i="132" l="1"/>
  <c r="E1256" i="99"/>
  <c r="A1258" i="99"/>
  <c r="D1257" i="99"/>
  <c r="F1257" i="99" s="1"/>
  <c r="G1257" i="99" s="1"/>
  <c r="B1303" i="99"/>
  <c r="C5197" i="132" l="1"/>
  <c r="E1257" i="99"/>
  <c r="D1258" i="99"/>
  <c r="F1258" i="99" s="1"/>
  <c r="G1258" i="99" s="1"/>
  <c r="A1259" i="99"/>
  <c r="B1304" i="99"/>
  <c r="C5198" i="132" l="1"/>
  <c r="E1258" i="99"/>
  <c r="D1259" i="99"/>
  <c r="F1259" i="99" s="1"/>
  <c r="G1259" i="99" s="1"/>
  <c r="A1260" i="99"/>
  <c r="B1305" i="99"/>
  <c r="C5199" i="132" l="1"/>
  <c r="E1259" i="99"/>
  <c r="D1260" i="99"/>
  <c r="F1260" i="99" s="1"/>
  <c r="G1260" i="99" s="1"/>
  <c r="A1261" i="99"/>
  <c r="B1306" i="99"/>
  <c r="C5200" i="132" l="1"/>
  <c r="E1260" i="99"/>
  <c r="A1262" i="99"/>
  <c r="D1261" i="99"/>
  <c r="F1261" i="99" s="1"/>
  <c r="G1261" i="99" s="1"/>
  <c r="B1307" i="99"/>
  <c r="C5201" i="132" l="1"/>
  <c r="E1261" i="99"/>
  <c r="A1263" i="99"/>
  <c r="D1262" i="99"/>
  <c r="F1262" i="99" s="1"/>
  <c r="G1262" i="99" s="1"/>
  <c r="B1308" i="99"/>
  <c r="C5202" i="132" l="1"/>
  <c r="E1262" i="99"/>
  <c r="A1264" i="99"/>
  <c r="D1263" i="99"/>
  <c r="F1263" i="99" s="1"/>
  <c r="G1263" i="99" s="1"/>
  <c r="B1309" i="99"/>
  <c r="C5203" i="132" l="1"/>
  <c r="E1263" i="99"/>
  <c r="D1264" i="99"/>
  <c r="F1264" i="99" s="1"/>
  <c r="G1264" i="99" s="1"/>
  <c r="A1265" i="99"/>
  <c r="B1310" i="99"/>
  <c r="C5204" i="132" l="1"/>
  <c r="E1264" i="99"/>
  <c r="A1266" i="99"/>
  <c r="D1265" i="99"/>
  <c r="F1265" i="99" s="1"/>
  <c r="G1265" i="99" s="1"/>
  <c r="B1311" i="99"/>
  <c r="C5205" i="132" l="1"/>
  <c r="E1265" i="99"/>
  <c r="D1266" i="99"/>
  <c r="F1266" i="99" s="1"/>
  <c r="G1266" i="99" s="1"/>
  <c r="A1267" i="99"/>
  <c r="B1312" i="99"/>
  <c r="C5206" i="132" l="1"/>
  <c r="E1266" i="99"/>
  <c r="A1268" i="99"/>
  <c r="D1267" i="99"/>
  <c r="F1267" i="99" s="1"/>
  <c r="G1267" i="99" s="1"/>
  <c r="B1313" i="99"/>
  <c r="C5207" i="132" l="1"/>
  <c r="E1267" i="99"/>
  <c r="D1268" i="99"/>
  <c r="F1268" i="99" s="1"/>
  <c r="G1268" i="99" s="1"/>
  <c r="A1269" i="99"/>
  <c r="B1314" i="99"/>
  <c r="C5208" i="132" l="1"/>
  <c r="E1268" i="99"/>
  <c r="D1269" i="99"/>
  <c r="F1269" i="99" s="1"/>
  <c r="G1269" i="99" s="1"/>
  <c r="A1270" i="99"/>
  <c r="B1315" i="99"/>
  <c r="C5209" i="132" l="1"/>
  <c r="E1269" i="99"/>
  <c r="A1271" i="99"/>
  <c r="D1270" i="99"/>
  <c r="F1270" i="99" s="1"/>
  <c r="G1270" i="99" s="1"/>
  <c r="B1316" i="99"/>
  <c r="C5210" i="132" l="1"/>
  <c r="E1270" i="99"/>
  <c r="A1272" i="99"/>
  <c r="D1271" i="99"/>
  <c r="F1271" i="99" s="1"/>
  <c r="G1271" i="99" s="1"/>
  <c r="B1317" i="99"/>
  <c r="C5211" i="132" l="1"/>
  <c r="E1271" i="99"/>
  <c r="D1272" i="99"/>
  <c r="F1272" i="99" s="1"/>
  <c r="G1272" i="99" s="1"/>
  <c r="A1273" i="99"/>
  <c r="B1318" i="99"/>
  <c r="C5212" i="132" l="1"/>
  <c r="E1272" i="99"/>
  <c r="D1273" i="99"/>
  <c r="F1273" i="99" s="1"/>
  <c r="G1273" i="99" s="1"/>
  <c r="A1274" i="99"/>
  <c r="B1319" i="99"/>
  <c r="C5213" i="132" l="1"/>
  <c r="E1273" i="99"/>
  <c r="A1275" i="99"/>
  <c r="D1274" i="99"/>
  <c r="F1274" i="99" s="1"/>
  <c r="G1274" i="99" s="1"/>
  <c r="B1320" i="99"/>
  <c r="C5214" i="132" l="1"/>
  <c r="E1274" i="99"/>
  <c r="D1275" i="99"/>
  <c r="F1275" i="99" s="1"/>
  <c r="G1275" i="99" s="1"/>
  <c r="A1276" i="99"/>
  <c r="B1321" i="99"/>
  <c r="C5215" i="132" l="1"/>
  <c r="E1275" i="99"/>
  <c r="D1276" i="99"/>
  <c r="F1276" i="99" s="1"/>
  <c r="G1276" i="99" s="1"/>
  <c r="A1277" i="99"/>
  <c r="B1322" i="99"/>
  <c r="C5216" i="132" l="1"/>
  <c r="E1276" i="99"/>
  <c r="A1278" i="99"/>
  <c r="D1277" i="99"/>
  <c r="F1277" i="99" s="1"/>
  <c r="G1277" i="99" s="1"/>
  <c r="B1323" i="99"/>
  <c r="C5217" i="132" l="1"/>
  <c r="E1277" i="99"/>
  <c r="D1278" i="99"/>
  <c r="F1278" i="99" s="1"/>
  <c r="G1278" i="99" s="1"/>
  <c r="A1279" i="99"/>
  <c r="B1324" i="99"/>
  <c r="C5218" i="132" l="1"/>
  <c r="E1278" i="99"/>
  <c r="D1279" i="99"/>
  <c r="F1279" i="99" s="1"/>
  <c r="G1279" i="99" s="1"/>
  <c r="A1280" i="99"/>
  <c r="B1325" i="99"/>
  <c r="C5219" i="132" l="1"/>
  <c r="E1279" i="99"/>
  <c r="D1280" i="99"/>
  <c r="F1280" i="99" s="1"/>
  <c r="G1280" i="99" s="1"/>
  <c r="A1281" i="99"/>
  <c r="B1326" i="99"/>
  <c r="C5220" i="132" l="1"/>
  <c r="D5219" i="132"/>
  <c r="D5218" i="132" s="1"/>
  <c r="D5217" i="132" s="1"/>
  <c r="E1280" i="99"/>
  <c r="D1281" i="99"/>
  <c r="F1281" i="99" s="1"/>
  <c r="G1281" i="99" s="1"/>
  <c r="A1282" i="99"/>
  <c r="B1327" i="99"/>
  <c r="D5216" i="132" l="1"/>
  <c r="G5217" i="132"/>
  <c r="G5218" i="132"/>
  <c r="G5219" i="132"/>
  <c r="C5221" i="132"/>
  <c r="E1281" i="99"/>
  <c r="A1283" i="99"/>
  <c r="D1282" i="99"/>
  <c r="F1282" i="99" s="1"/>
  <c r="G1282" i="99" s="1"/>
  <c r="B1328" i="99"/>
  <c r="D5215" i="132" l="1"/>
  <c r="G5216" i="132"/>
  <c r="C5222" i="132"/>
  <c r="E1282" i="99"/>
  <c r="A1284" i="99"/>
  <c r="D1283" i="99"/>
  <c r="F1283" i="99" s="1"/>
  <c r="G1283" i="99" s="1"/>
  <c r="B1329" i="99"/>
  <c r="D5214" i="132" l="1"/>
  <c r="G5215" i="132"/>
  <c r="C5223" i="132"/>
  <c r="E1283" i="99"/>
  <c r="A1285" i="99"/>
  <c r="D1284" i="99"/>
  <c r="F1284" i="99" s="1"/>
  <c r="G1284" i="99" s="1"/>
  <c r="B1330" i="99"/>
  <c r="D5213" i="132" l="1"/>
  <c r="G5214" i="132"/>
  <c r="C5224" i="132"/>
  <c r="E1284" i="99"/>
  <c r="D1285" i="99"/>
  <c r="F1285" i="99" s="1"/>
  <c r="G1285" i="99" s="1"/>
  <c r="A1286" i="99"/>
  <c r="B1331" i="99"/>
  <c r="D5212" i="132" l="1"/>
  <c r="G5213" i="132"/>
  <c r="C5225" i="132"/>
  <c r="E1285" i="99"/>
  <c r="D1286" i="99"/>
  <c r="F1286" i="99" s="1"/>
  <c r="G1286" i="99" s="1"/>
  <c r="A1287" i="99"/>
  <c r="B1332" i="99"/>
  <c r="D5211" i="132" l="1"/>
  <c r="G5212" i="132"/>
  <c r="C5226" i="132"/>
  <c r="E1286" i="99"/>
  <c r="D1287" i="99"/>
  <c r="F1287" i="99" s="1"/>
  <c r="G1287" i="99" s="1"/>
  <c r="A1288" i="99"/>
  <c r="B1333" i="99"/>
  <c r="D5210" i="132" l="1"/>
  <c r="G5211" i="132"/>
  <c r="C5227" i="132"/>
  <c r="E1287" i="99"/>
  <c r="A1289" i="99"/>
  <c r="D1288" i="99"/>
  <c r="F1288" i="99" s="1"/>
  <c r="G1288" i="99" s="1"/>
  <c r="B1334" i="99"/>
  <c r="D5209" i="132" l="1"/>
  <c r="G5210" i="132"/>
  <c r="C5228" i="132"/>
  <c r="E1288" i="99"/>
  <c r="D1289" i="99"/>
  <c r="F1289" i="99" s="1"/>
  <c r="G1289" i="99" s="1"/>
  <c r="A1290" i="99"/>
  <c r="B1335" i="99"/>
  <c r="D5208" i="132" l="1"/>
  <c r="G5209" i="132"/>
  <c r="C5229" i="132"/>
  <c r="E1289" i="99"/>
  <c r="D1290" i="99"/>
  <c r="F1290" i="99" s="1"/>
  <c r="G1290" i="99" s="1"/>
  <c r="A1291" i="99"/>
  <c r="B1336" i="99"/>
  <c r="D5207" i="132" l="1"/>
  <c r="G5208" i="132"/>
  <c r="C5230" i="132"/>
  <c r="E1290" i="99"/>
  <c r="A1292" i="99"/>
  <c r="D1291" i="99"/>
  <c r="F1291" i="99" s="1"/>
  <c r="G1291" i="99" s="1"/>
  <c r="B1337" i="99"/>
  <c r="D5206" i="132" l="1"/>
  <c r="G5207" i="132"/>
  <c r="C5231" i="132"/>
  <c r="E1291" i="99"/>
  <c r="A1293" i="99"/>
  <c r="D1292" i="99"/>
  <c r="F1292" i="99" s="1"/>
  <c r="G1292" i="99" s="1"/>
  <c r="B1338" i="99"/>
  <c r="D5205" i="132" l="1"/>
  <c r="G5206" i="132"/>
  <c r="C5232" i="132"/>
  <c r="E1292" i="99"/>
  <c r="P40" i="119" s="1"/>
  <c r="D1293" i="99"/>
  <c r="F1293" i="99" s="1"/>
  <c r="G1293" i="99" s="1"/>
  <c r="A1294" i="99"/>
  <c r="B1339" i="99"/>
  <c r="D5204" i="132" l="1"/>
  <c r="G5205" i="132"/>
  <c r="C5233" i="132"/>
  <c r="P50" i="119"/>
  <c r="S252" i="119" s="1"/>
  <c r="F75" i="119" s="1"/>
  <c r="P41" i="119"/>
  <c r="P42" i="119" s="1"/>
  <c r="E1293" i="99"/>
  <c r="A1295" i="99"/>
  <c r="D1294" i="99"/>
  <c r="F1294" i="99" s="1"/>
  <c r="G1294" i="99" s="1"/>
  <c r="B1340" i="99"/>
  <c r="D5203" i="132" l="1"/>
  <c r="G5204" i="132"/>
  <c r="C5234" i="132"/>
  <c r="E1294" i="99"/>
  <c r="D1295" i="99"/>
  <c r="F1295" i="99" s="1"/>
  <c r="G1295" i="99" s="1"/>
  <c r="A1296" i="99"/>
  <c r="B1341" i="99"/>
  <c r="D5202" i="132" l="1"/>
  <c r="G5203" i="132"/>
  <c r="C5235" i="132"/>
  <c r="E1295" i="99"/>
  <c r="D1296" i="99"/>
  <c r="F1296" i="99" s="1"/>
  <c r="G1296" i="99" s="1"/>
  <c r="A1297" i="99"/>
  <c r="B1342" i="99"/>
  <c r="D5201" i="132" l="1"/>
  <c r="G5202" i="132"/>
  <c r="C5236" i="132"/>
  <c r="E1296" i="99"/>
  <c r="D1297" i="99"/>
  <c r="F1297" i="99" s="1"/>
  <c r="G1297" i="99" s="1"/>
  <c r="A1298" i="99"/>
  <c r="B1343" i="99"/>
  <c r="D5200" i="132" l="1"/>
  <c r="G5201" i="132"/>
  <c r="C5237" i="132"/>
  <c r="E1297" i="99"/>
  <c r="D1298" i="99"/>
  <c r="F1298" i="99" s="1"/>
  <c r="G1298" i="99" s="1"/>
  <c r="A1299" i="99"/>
  <c r="B1344" i="99"/>
  <c r="D5199" i="132" l="1"/>
  <c r="G5200" i="132"/>
  <c r="C5238" i="132"/>
  <c r="E1298" i="99"/>
  <c r="D1299" i="99"/>
  <c r="F1299" i="99" s="1"/>
  <c r="G1299" i="99" s="1"/>
  <c r="A1300" i="99"/>
  <c r="B1345" i="99"/>
  <c r="D5198" i="132" l="1"/>
  <c r="G5199" i="132"/>
  <c r="C5239" i="132"/>
  <c r="E1299" i="99"/>
  <c r="D1300" i="99"/>
  <c r="F1300" i="99" s="1"/>
  <c r="G1300" i="99" s="1"/>
  <c r="A1301" i="99"/>
  <c r="B1346" i="99"/>
  <c r="D5197" i="132" l="1"/>
  <c r="G5198" i="132"/>
  <c r="C5240" i="132"/>
  <c r="E1300" i="99"/>
  <c r="A1302" i="99"/>
  <c r="D1301" i="99"/>
  <c r="F1301" i="99" s="1"/>
  <c r="G1301" i="99" s="1"/>
  <c r="B1347" i="99"/>
  <c r="D5196" i="132" l="1"/>
  <c r="G5197" i="132"/>
  <c r="C5241" i="132"/>
  <c r="E1301" i="99"/>
  <c r="A1303" i="99"/>
  <c r="D1302" i="99"/>
  <c r="F1302" i="99" s="1"/>
  <c r="G1302" i="99" s="1"/>
  <c r="B1348" i="99"/>
  <c r="D5195" i="132" l="1"/>
  <c r="G5196" i="132"/>
  <c r="C5242" i="132"/>
  <c r="E1302" i="99"/>
  <c r="A1304" i="99"/>
  <c r="D1303" i="99"/>
  <c r="F1303" i="99" s="1"/>
  <c r="G1303" i="99" s="1"/>
  <c r="B1349" i="99"/>
  <c r="D5194" i="132" l="1"/>
  <c r="G5195" i="132"/>
  <c r="C5243" i="132"/>
  <c r="E1303" i="99"/>
  <c r="D1304" i="99"/>
  <c r="F1304" i="99" s="1"/>
  <c r="G1304" i="99" s="1"/>
  <c r="A1305" i="99"/>
  <c r="B1350" i="99"/>
  <c r="D5193" i="132" l="1"/>
  <c r="G5194" i="132"/>
  <c r="C5244" i="132"/>
  <c r="E1304" i="99"/>
  <c r="D1305" i="99"/>
  <c r="F1305" i="99" s="1"/>
  <c r="G1305" i="99" s="1"/>
  <c r="A1306" i="99"/>
  <c r="B1351" i="99"/>
  <c r="D5192" i="132" l="1"/>
  <c r="G5193" i="132"/>
  <c r="C5245" i="132"/>
  <c r="E1305" i="99"/>
  <c r="A1307" i="99"/>
  <c r="D1306" i="99"/>
  <c r="F1306" i="99" s="1"/>
  <c r="G1306" i="99" s="1"/>
  <c r="B1352" i="99"/>
  <c r="D5191" i="132" l="1"/>
  <c r="G5192" i="132"/>
  <c r="C5246" i="132"/>
  <c r="E1306" i="99"/>
  <c r="A1308" i="99"/>
  <c r="D1307" i="99"/>
  <c r="F1307" i="99" s="1"/>
  <c r="G1307" i="99" s="1"/>
  <c r="B1353" i="99"/>
  <c r="D5190" i="132" l="1"/>
  <c r="G5191" i="132"/>
  <c r="C5247" i="132"/>
  <c r="E1307" i="99"/>
  <c r="D1308" i="99"/>
  <c r="F1308" i="99" s="1"/>
  <c r="G1308" i="99" s="1"/>
  <c r="A1309" i="99"/>
  <c r="B1354" i="99"/>
  <c r="D5189" i="132" l="1"/>
  <c r="G5190" i="132"/>
  <c r="C5248" i="132"/>
  <c r="E1308" i="99"/>
  <c r="A1310" i="99"/>
  <c r="D1309" i="99"/>
  <c r="F1309" i="99" s="1"/>
  <c r="G1309" i="99" s="1"/>
  <c r="B1355" i="99"/>
  <c r="D5188" i="132" l="1"/>
  <c r="G5189" i="132"/>
  <c r="C5249" i="132"/>
  <c r="E1309" i="99"/>
  <c r="D1310" i="99"/>
  <c r="F1310" i="99" s="1"/>
  <c r="G1310" i="99" s="1"/>
  <c r="A1311" i="99"/>
  <c r="B1356" i="99"/>
  <c r="D5187" i="132" l="1"/>
  <c r="G5188" i="132"/>
  <c r="C5250" i="132"/>
  <c r="E1310" i="99"/>
  <c r="D1311" i="99"/>
  <c r="F1311" i="99" s="1"/>
  <c r="G1311" i="99" s="1"/>
  <c r="A1312" i="99"/>
  <c r="B1357" i="99"/>
  <c r="D5186" i="132" l="1"/>
  <c r="G5187" i="132"/>
  <c r="C5251" i="132"/>
  <c r="E1311" i="99"/>
  <c r="D1312" i="99"/>
  <c r="F1312" i="99" s="1"/>
  <c r="G1312" i="99" s="1"/>
  <c r="A1313" i="99"/>
  <c r="B1358" i="99"/>
  <c r="D5185" i="132" l="1"/>
  <c r="G5186" i="132"/>
  <c r="C5252" i="132"/>
  <c r="E1312" i="99"/>
  <c r="D1313" i="99"/>
  <c r="F1313" i="99" s="1"/>
  <c r="G1313" i="99" s="1"/>
  <c r="A1314" i="99"/>
  <c r="B1359" i="99"/>
  <c r="D5184" i="132" l="1"/>
  <c r="G5185" i="132"/>
  <c r="C5253" i="132"/>
  <c r="E1313" i="99"/>
  <c r="D1314" i="99"/>
  <c r="F1314" i="99" s="1"/>
  <c r="G1314" i="99" s="1"/>
  <c r="A1315" i="99"/>
  <c r="B1360" i="99"/>
  <c r="D5183" i="132" l="1"/>
  <c r="G5184" i="132"/>
  <c r="C5254" i="132"/>
  <c r="E1314" i="99"/>
  <c r="D1315" i="99"/>
  <c r="F1315" i="99" s="1"/>
  <c r="G1315" i="99" s="1"/>
  <c r="A1316" i="99"/>
  <c r="B1361" i="99"/>
  <c r="D5182" i="132" l="1"/>
  <c r="G5183" i="132"/>
  <c r="C5255" i="132"/>
  <c r="E1315" i="99"/>
  <c r="D1316" i="99"/>
  <c r="F1316" i="99" s="1"/>
  <c r="G1316" i="99" s="1"/>
  <c r="A1317" i="99"/>
  <c r="B1362" i="99"/>
  <c r="D5181" i="132" l="1"/>
  <c r="G5182" i="132"/>
  <c r="C5256" i="132"/>
  <c r="E1316" i="99"/>
  <c r="D1317" i="99"/>
  <c r="F1317" i="99" s="1"/>
  <c r="G1317" i="99" s="1"/>
  <c r="A1318" i="99"/>
  <c r="B1363" i="99"/>
  <c r="D5180" i="132" l="1"/>
  <c r="G5181" i="132"/>
  <c r="C5257" i="132"/>
  <c r="E1317" i="99"/>
  <c r="A1319" i="99"/>
  <c r="D1318" i="99"/>
  <c r="F1318" i="99" s="1"/>
  <c r="G1318" i="99" s="1"/>
  <c r="B1364" i="99"/>
  <c r="D5179" i="132" l="1"/>
  <c r="G5180" i="132"/>
  <c r="C5258" i="132"/>
  <c r="E1318" i="99"/>
  <c r="D1319" i="99"/>
  <c r="F1319" i="99" s="1"/>
  <c r="G1319" i="99" s="1"/>
  <c r="A1320" i="99"/>
  <c r="B1365" i="99"/>
  <c r="D5178" i="132" l="1"/>
  <c r="G5179" i="132"/>
  <c r="C5259" i="132"/>
  <c r="E1319" i="99"/>
  <c r="A1321" i="99"/>
  <c r="D1320" i="99"/>
  <c r="F1320" i="99" s="1"/>
  <c r="G1320" i="99" s="1"/>
  <c r="B1366" i="99"/>
  <c r="D5177" i="132" l="1"/>
  <c r="G5178" i="132"/>
  <c r="C5260" i="132"/>
  <c r="E1320" i="99"/>
  <c r="D1321" i="99"/>
  <c r="F1321" i="99" s="1"/>
  <c r="G1321" i="99" s="1"/>
  <c r="A1322" i="99"/>
  <c r="B1367" i="99"/>
  <c r="D5176" i="132" l="1"/>
  <c r="G5177" i="132"/>
  <c r="C5261" i="132"/>
  <c r="E1321" i="99"/>
  <c r="D1322" i="99"/>
  <c r="F1322" i="99" s="1"/>
  <c r="G1322" i="99" s="1"/>
  <c r="A1323" i="99"/>
  <c r="B1368" i="99"/>
  <c r="D5175" i="132" l="1"/>
  <c r="G5176" i="132"/>
  <c r="C5262" i="132"/>
  <c r="E1322" i="99"/>
  <c r="A1324" i="99"/>
  <c r="D1323" i="99"/>
  <c r="F1323" i="99" s="1"/>
  <c r="G1323" i="99" s="1"/>
  <c r="B1369" i="99"/>
  <c r="D5174" i="132" l="1"/>
  <c r="G5175" i="132"/>
  <c r="C5263" i="132"/>
  <c r="E1323" i="99"/>
  <c r="A1325" i="99"/>
  <c r="D1324" i="99"/>
  <c r="F1324" i="99" s="1"/>
  <c r="G1324" i="99" s="1"/>
  <c r="B1370" i="99"/>
  <c r="D5173" i="132" l="1"/>
  <c r="G5174" i="132"/>
  <c r="C5264" i="132"/>
  <c r="E1324" i="99"/>
  <c r="D1325" i="99"/>
  <c r="F1325" i="99" s="1"/>
  <c r="G1325" i="99" s="1"/>
  <c r="A1326" i="99"/>
  <c r="B1371" i="99"/>
  <c r="D5172" i="132" l="1"/>
  <c r="G5173" i="132"/>
  <c r="C5265" i="132"/>
  <c r="E1325" i="99"/>
  <c r="A1327" i="99"/>
  <c r="D1326" i="99"/>
  <c r="F1326" i="99" s="1"/>
  <c r="G1326" i="99" s="1"/>
  <c r="B1372" i="99"/>
  <c r="D5171" i="132" l="1"/>
  <c r="G5172" i="132"/>
  <c r="C5266" i="132"/>
  <c r="E1326" i="99"/>
  <c r="D1327" i="99"/>
  <c r="F1327" i="99" s="1"/>
  <c r="G1327" i="99" s="1"/>
  <c r="A1328" i="99"/>
  <c r="B1373" i="99"/>
  <c r="D5170" i="132" l="1"/>
  <c r="G5171" i="132"/>
  <c r="C5267" i="132"/>
  <c r="E1327" i="99"/>
  <c r="D1328" i="99"/>
  <c r="F1328" i="99" s="1"/>
  <c r="G1328" i="99" s="1"/>
  <c r="A1329" i="99"/>
  <c r="B1374" i="99"/>
  <c r="D5169" i="132" l="1"/>
  <c r="G5170" i="132"/>
  <c r="C5268" i="132"/>
  <c r="E1328" i="99"/>
  <c r="A1330" i="99"/>
  <c r="D1329" i="99"/>
  <c r="F1329" i="99" s="1"/>
  <c r="G1329" i="99" s="1"/>
  <c r="B1375" i="99"/>
  <c r="D5168" i="132" l="1"/>
  <c r="G5169" i="132"/>
  <c r="C5269" i="132"/>
  <c r="E1329" i="99"/>
  <c r="A1331" i="99"/>
  <c r="D1330" i="99"/>
  <c r="F1330" i="99" s="1"/>
  <c r="G1330" i="99" s="1"/>
  <c r="B1376" i="99"/>
  <c r="D5167" i="132" l="1"/>
  <c r="G5168" i="132"/>
  <c r="C5270" i="132"/>
  <c r="E1330" i="99"/>
  <c r="A1332" i="99"/>
  <c r="D1331" i="99"/>
  <c r="F1331" i="99" s="1"/>
  <c r="G1331" i="99" s="1"/>
  <c r="B1377" i="99"/>
  <c r="D5166" i="132" l="1"/>
  <c r="G5167" i="132"/>
  <c r="C5271" i="132"/>
  <c r="E1331" i="99"/>
  <c r="A1333" i="99"/>
  <c r="D1332" i="99"/>
  <c r="F1332" i="99" s="1"/>
  <c r="G1332" i="99" s="1"/>
  <c r="B1378" i="99"/>
  <c r="D5165" i="132" l="1"/>
  <c r="G5166" i="132"/>
  <c r="C5272" i="132"/>
  <c r="E1332" i="99"/>
  <c r="A1334" i="99"/>
  <c r="D1333" i="99"/>
  <c r="F1333" i="99" s="1"/>
  <c r="G1333" i="99" s="1"/>
  <c r="B1379" i="99"/>
  <c r="D5164" i="132" l="1"/>
  <c r="G5165" i="132"/>
  <c r="C5273" i="132"/>
  <c r="E1333" i="99"/>
  <c r="A1335" i="99"/>
  <c r="D1334" i="99"/>
  <c r="F1334" i="99" s="1"/>
  <c r="G1334" i="99" s="1"/>
  <c r="B1380" i="99"/>
  <c r="D5163" i="132" l="1"/>
  <c r="G5164" i="132"/>
  <c r="C5274" i="132"/>
  <c r="E1334" i="99"/>
  <c r="A1336" i="99"/>
  <c r="D1335" i="99"/>
  <c r="F1335" i="99" s="1"/>
  <c r="G1335" i="99" s="1"/>
  <c r="B1381" i="99"/>
  <c r="D5162" i="132" l="1"/>
  <c r="G5163" i="132"/>
  <c r="C5275" i="132"/>
  <c r="E1335" i="99"/>
  <c r="D1336" i="99"/>
  <c r="F1336" i="99" s="1"/>
  <c r="G1336" i="99" s="1"/>
  <c r="A1337" i="99"/>
  <c r="B1382" i="99"/>
  <c r="D5161" i="132" l="1"/>
  <c r="G5162" i="132"/>
  <c r="C5276" i="132"/>
  <c r="E1336" i="99"/>
  <c r="D1337" i="99"/>
  <c r="F1337" i="99" s="1"/>
  <c r="G1337" i="99" s="1"/>
  <c r="A1338" i="99"/>
  <c r="B1383" i="99"/>
  <c r="D5160" i="132" l="1"/>
  <c r="G5161" i="132"/>
  <c r="C5277" i="132"/>
  <c r="E1337" i="99"/>
  <c r="A1339" i="99"/>
  <c r="D1338" i="99"/>
  <c r="F1338" i="99" s="1"/>
  <c r="G1338" i="99" s="1"/>
  <c r="B1384" i="99"/>
  <c r="D5159" i="132" l="1"/>
  <c r="G5160" i="132"/>
  <c r="C5278" i="132"/>
  <c r="E1338" i="99"/>
  <c r="A1340" i="99"/>
  <c r="D1339" i="99"/>
  <c r="F1339" i="99" s="1"/>
  <c r="G1339" i="99" s="1"/>
  <c r="B1385" i="99"/>
  <c r="D5158" i="132" l="1"/>
  <c r="G5159" i="132"/>
  <c r="C5279" i="132"/>
  <c r="E1339" i="99"/>
  <c r="A1341" i="99"/>
  <c r="D1340" i="99"/>
  <c r="F1340" i="99" s="1"/>
  <c r="G1340" i="99" s="1"/>
  <c r="B1386" i="99"/>
  <c r="D5157" i="132" l="1"/>
  <c r="G5158" i="132"/>
  <c r="C5280" i="132"/>
  <c r="E1340" i="99"/>
  <c r="D1341" i="99"/>
  <c r="F1341" i="99" s="1"/>
  <c r="G1341" i="99" s="1"/>
  <c r="A1342" i="99"/>
  <c r="B1387" i="99"/>
  <c r="D5156" i="132" l="1"/>
  <c r="G5157" i="132"/>
  <c r="C5281" i="132"/>
  <c r="E1341" i="99"/>
  <c r="A1343" i="99"/>
  <c r="D1342" i="99"/>
  <c r="F1342" i="99" s="1"/>
  <c r="G1342" i="99" s="1"/>
  <c r="B1388" i="99"/>
  <c r="D5155" i="132" l="1"/>
  <c r="G5156" i="132"/>
  <c r="C5282" i="132"/>
  <c r="E1342" i="99"/>
  <c r="A1344" i="99"/>
  <c r="D1343" i="99"/>
  <c r="F1343" i="99" s="1"/>
  <c r="G1343" i="99" s="1"/>
  <c r="B1389" i="99"/>
  <c r="D5154" i="132" l="1"/>
  <c r="G5155" i="132"/>
  <c r="C5283" i="132"/>
  <c r="E1343" i="99"/>
  <c r="D1344" i="99"/>
  <c r="F1344" i="99" s="1"/>
  <c r="G1344" i="99" s="1"/>
  <c r="A1345" i="99"/>
  <c r="B1390" i="99"/>
  <c r="D5153" i="132" l="1"/>
  <c r="G5154" i="132"/>
  <c r="C5284" i="132"/>
  <c r="E1344" i="99"/>
  <c r="D1345" i="99"/>
  <c r="F1345" i="99" s="1"/>
  <c r="G1345" i="99" s="1"/>
  <c r="A1346" i="99"/>
  <c r="B1391" i="99"/>
  <c r="D5152" i="132" l="1"/>
  <c r="G5153" i="132"/>
  <c r="C5285" i="132"/>
  <c r="E1345" i="99"/>
  <c r="D1346" i="99"/>
  <c r="F1346" i="99" s="1"/>
  <c r="G1346" i="99" s="1"/>
  <c r="A1347" i="99"/>
  <c r="B1392" i="99"/>
  <c r="D5151" i="132" l="1"/>
  <c r="G5152" i="132"/>
  <c r="C5286" i="132"/>
  <c r="E1346" i="99"/>
  <c r="D1347" i="99"/>
  <c r="F1347" i="99" s="1"/>
  <c r="G1347" i="99" s="1"/>
  <c r="A1348" i="99"/>
  <c r="B1393" i="99"/>
  <c r="D5150" i="132" l="1"/>
  <c r="G5151" i="132"/>
  <c r="C5287" i="132"/>
  <c r="E1347" i="99"/>
  <c r="D1348" i="99"/>
  <c r="F1348" i="99" s="1"/>
  <c r="G1348" i="99" s="1"/>
  <c r="A1349" i="99"/>
  <c r="B1394" i="99"/>
  <c r="D5149" i="132" l="1"/>
  <c r="G5150" i="132"/>
  <c r="C5288" i="132"/>
  <c r="E1348" i="99"/>
  <c r="D1349" i="99"/>
  <c r="F1349" i="99" s="1"/>
  <c r="G1349" i="99" s="1"/>
  <c r="A1350" i="99"/>
  <c r="B1395" i="99"/>
  <c r="D5148" i="132" l="1"/>
  <c r="G5149" i="132"/>
  <c r="C5289" i="132"/>
  <c r="E1349" i="99"/>
  <c r="A1351" i="99"/>
  <c r="D1350" i="99"/>
  <c r="F1350" i="99" s="1"/>
  <c r="G1350" i="99" s="1"/>
  <c r="B1396" i="99"/>
  <c r="D5147" i="132" l="1"/>
  <c r="G5148" i="132"/>
  <c r="C5290" i="132"/>
  <c r="E1350" i="99"/>
  <c r="D1351" i="99"/>
  <c r="F1351" i="99" s="1"/>
  <c r="G1351" i="99" s="1"/>
  <c r="A1352" i="99"/>
  <c r="B1397" i="99"/>
  <c r="D5146" i="132" l="1"/>
  <c r="G5147" i="132"/>
  <c r="C5291" i="132"/>
  <c r="E1351" i="99"/>
  <c r="A1353" i="99"/>
  <c r="D1352" i="99"/>
  <c r="F1352" i="99" s="1"/>
  <c r="G1352" i="99" s="1"/>
  <c r="B1398" i="99"/>
  <c r="D5145" i="132" l="1"/>
  <c r="G5146" i="132"/>
  <c r="C5292" i="132"/>
  <c r="E1352" i="99"/>
  <c r="D1353" i="99"/>
  <c r="F1353" i="99" s="1"/>
  <c r="G1353" i="99" s="1"/>
  <c r="A1354" i="99"/>
  <c r="B1399" i="99"/>
  <c r="D5144" i="132" l="1"/>
  <c r="G5145" i="132"/>
  <c r="C5293" i="132"/>
  <c r="E1353" i="99"/>
  <c r="A1355" i="99"/>
  <c r="D1354" i="99"/>
  <c r="F1354" i="99" s="1"/>
  <c r="G1354" i="99" s="1"/>
  <c r="B1400" i="99"/>
  <c r="D5143" i="132" l="1"/>
  <c r="G5144" i="132"/>
  <c r="C5294" i="132"/>
  <c r="E1354" i="99"/>
  <c r="D1355" i="99"/>
  <c r="F1355" i="99" s="1"/>
  <c r="G1355" i="99" s="1"/>
  <c r="A1356" i="99"/>
  <c r="B1401" i="99"/>
  <c r="D5142" i="132" l="1"/>
  <c r="G5143" i="132"/>
  <c r="C5295" i="132"/>
  <c r="E1355" i="99"/>
  <c r="A1357" i="99"/>
  <c r="D1356" i="99"/>
  <c r="F1356" i="99" s="1"/>
  <c r="G1356" i="99" s="1"/>
  <c r="B1402" i="99"/>
  <c r="D5141" i="132" l="1"/>
  <c r="G5142" i="132"/>
  <c r="C5296" i="132"/>
  <c r="E1356" i="99"/>
  <c r="D1357" i="99"/>
  <c r="F1357" i="99" s="1"/>
  <c r="G1357" i="99" s="1"/>
  <c r="A1358" i="99"/>
  <c r="B1403" i="99"/>
  <c r="D5140" i="132" l="1"/>
  <c r="G5141" i="132"/>
  <c r="C5297" i="132"/>
  <c r="E1357" i="99"/>
  <c r="A1359" i="99"/>
  <c r="D1358" i="99"/>
  <c r="F1358" i="99" s="1"/>
  <c r="G1358" i="99" s="1"/>
  <c r="B1404" i="99"/>
  <c r="D5139" i="132" l="1"/>
  <c r="G5140" i="132"/>
  <c r="C5298" i="132"/>
  <c r="E1358" i="99"/>
  <c r="D1359" i="99"/>
  <c r="F1359" i="99" s="1"/>
  <c r="G1359" i="99" s="1"/>
  <c r="A1360" i="99"/>
  <c r="B1405" i="99"/>
  <c r="D5138" i="132" l="1"/>
  <c r="G5139" i="132"/>
  <c r="C5299" i="132"/>
  <c r="E1359" i="99"/>
  <c r="D1360" i="99"/>
  <c r="F1360" i="99" s="1"/>
  <c r="G1360" i="99" s="1"/>
  <c r="A1361" i="99"/>
  <c r="B1406" i="99"/>
  <c r="D5137" i="132" l="1"/>
  <c r="G5138" i="132"/>
  <c r="C5300" i="132"/>
  <c r="E1360" i="99"/>
  <c r="A1362" i="99"/>
  <c r="D1361" i="99"/>
  <c r="F1361" i="99" s="1"/>
  <c r="G1361" i="99" s="1"/>
  <c r="B1407" i="99"/>
  <c r="D5136" i="132" l="1"/>
  <c r="G5137" i="132"/>
  <c r="C5301" i="132"/>
  <c r="E1361" i="99"/>
  <c r="D1362" i="99"/>
  <c r="F1362" i="99" s="1"/>
  <c r="G1362" i="99" s="1"/>
  <c r="A1363" i="99"/>
  <c r="B1408" i="99"/>
  <c r="D5135" i="132" l="1"/>
  <c r="G5136" i="132"/>
  <c r="C5302" i="132"/>
  <c r="E1362" i="99"/>
  <c r="D1363" i="99"/>
  <c r="F1363" i="99" s="1"/>
  <c r="G1363" i="99" s="1"/>
  <c r="A1364" i="99"/>
  <c r="B1409" i="99"/>
  <c r="D5134" i="132" l="1"/>
  <c r="G5135" i="132"/>
  <c r="C5303" i="132"/>
  <c r="E1363" i="99"/>
  <c r="D1364" i="99"/>
  <c r="F1364" i="99" s="1"/>
  <c r="G1364" i="99" s="1"/>
  <c r="A1365" i="99"/>
  <c r="B1410" i="99"/>
  <c r="D5133" i="132" l="1"/>
  <c r="G5134" i="132"/>
  <c r="C5304" i="132"/>
  <c r="E1364" i="99"/>
  <c r="A1366" i="99"/>
  <c r="D1365" i="99"/>
  <c r="F1365" i="99" s="1"/>
  <c r="G1365" i="99" s="1"/>
  <c r="B1411" i="99"/>
  <c r="D5132" i="132" l="1"/>
  <c r="G5133" i="132"/>
  <c r="C5305" i="132"/>
  <c r="E1365" i="99"/>
  <c r="A1367" i="99"/>
  <c r="D1366" i="99"/>
  <c r="F1366" i="99" s="1"/>
  <c r="G1366" i="99" s="1"/>
  <c r="B1412" i="99"/>
  <c r="D5131" i="132" l="1"/>
  <c r="G5132" i="132"/>
  <c r="C5306" i="132"/>
  <c r="E1366" i="99"/>
  <c r="A1368" i="99"/>
  <c r="D1367" i="99"/>
  <c r="F1367" i="99" s="1"/>
  <c r="G1367" i="99" s="1"/>
  <c r="B1413" i="99"/>
  <c r="D5130" i="132" l="1"/>
  <c r="D5129" i="132" s="1"/>
  <c r="G5131" i="132"/>
  <c r="C5307" i="132"/>
  <c r="E1367" i="99"/>
  <c r="D1368" i="99"/>
  <c r="F1368" i="99" s="1"/>
  <c r="G1368" i="99" s="1"/>
  <c r="A1369" i="99"/>
  <c r="B1414" i="99"/>
  <c r="D5128" i="132" l="1"/>
  <c r="G5129" i="132"/>
  <c r="G5130" i="132"/>
  <c r="C5308" i="132"/>
  <c r="E1368" i="99"/>
  <c r="D1369" i="99"/>
  <c r="F1369" i="99" s="1"/>
  <c r="G1369" i="99" s="1"/>
  <c r="A1370" i="99"/>
  <c r="B1415" i="99"/>
  <c r="D5127" i="132" l="1"/>
  <c r="G5128" i="132"/>
  <c r="C5309" i="132"/>
  <c r="E1369" i="99"/>
  <c r="A1371" i="99"/>
  <c r="D1370" i="99"/>
  <c r="F1370" i="99" s="1"/>
  <c r="G1370" i="99" s="1"/>
  <c r="B1416" i="99"/>
  <c r="D5126" i="132" l="1"/>
  <c r="G5127" i="132"/>
  <c r="C5310" i="132"/>
  <c r="E1370" i="99"/>
  <c r="A1372" i="99"/>
  <c r="D1371" i="99"/>
  <c r="F1371" i="99" s="1"/>
  <c r="G1371" i="99" s="1"/>
  <c r="B1417" i="99"/>
  <c r="D5125" i="132" l="1"/>
  <c r="G5126" i="132"/>
  <c r="C5311" i="132"/>
  <c r="D5310" i="132"/>
  <c r="D5309" i="132" s="1"/>
  <c r="D5308" i="132" s="1"/>
  <c r="E1371" i="99"/>
  <c r="D1372" i="99"/>
  <c r="F1372" i="99" s="1"/>
  <c r="G1372" i="99" s="1"/>
  <c r="A1373" i="99"/>
  <c r="B1418" i="99"/>
  <c r="D5124" i="132" l="1"/>
  <c r="G5125" i="132"/>
  <c r="G5309" i="132"/>
  <c r="D5307" i="132"/>
  <c r="G5308" i="132"/>
  <c r="G5310" i="132"/>
  <c r="C5312" i="132"/>
  <c r="E1372" i="99"/>
  <c r="A1374" i="99"/>
  <c r="D1373" i="99"/>
  <c r="F1373" i="99" s="1"/>
  <c r="G1373" i="99" s="1"/>
  <c r="B1419" i="99"/>
  <c r="D5123" i="132" l="1"/>
  <c r="G5124" i="132"/>
  <c r="D5306" i="132"/>
  <c r="G5307" i="132"/>
  <c r="C5313" i="132"/>
  <c r="E1373" i="99"/>
  <c r="A1375" i="99"/>
  <c r="D1374" i="99"/>
  <c r="F1374" i="99" s="1"/>
  <c r="G1374" i="99" s="1"/>
  <c r="B1420" i="99"/>
  <c r="D5122" i="132" l="1"/>
  <c r="G5123" i="132"/>
  <c r="D5305" i="132"/>
  <c r="G5306" i="132"/>
  <c r="C5314" i="132"/>
  <c r="E1374" i="99"/>
  <c r="D1375" i="99"/>
  <c r="F1375" i="99" s="1"/>
  <c r="G1375" i="99" s="1"/>
  <c r="A1376" i="99"/>
  <c r="B1421" i="99"/>
  <c r="D5121" i="132" l="1"/>
  <c r="G5122" i="132"/>
  <c r="D5304" i="132"/>
  <c r="G5305" i="132"/>
  <c r="C5315" i="132"/>
  <c r="E1375" i="99"/>
  <c r="D1376" i="99"/>
  <c r="F1376" i="99" s="1"/>
  <c r="G1376" i="99" s="1"/>
  <c r="A1377" i="99"/>
  <c r="B1422" i="99"/>
  <c r="D5120" i="132" l="1"/>
  <c r="G5121" i="132"/>
  <c r="D5303" i="132"/>
  <c r="G5304" i="132"/>
  <c r="C5316" i="132"/>
  <c r="E1376" i="99"/>
  <c r="D1377" i="99"/>
  <c r="F1377" i="99" s="1"/>
  <c r="G1377" i="99" s="1"/>
  <c r="A1378" i="99"/>
  <c r="B1423" i="99"/>
  <c r="D5119" i="132" l="1"/>
  <c r="G5120" i="132"/>
  <c r="D5302" i="132"/>
  <c r="G5303" i="132"/>
  <c r="C5317" i="132"/>
  <c r="E1377" i="99"/>
  <c r="A1379" i="99"/>
  <c r="D1378" i="99"/>
  <c r="F1378" i="99" s="1"/>
  <c r="G1378" i="99" s="1"/>
  <c r="B1424" i="99"/>
  <c r="D5118" i="132" l="1"/>
  <c r="G5119" i="132"/>
  <c r="D5301" i="132"/>
  <c r="G5302" i="132"/>
  <c r="C5318" i="132"/>
  <c r="E1378" i="99"/>
  <c r="D1379" i="99"/>
  <c r="F1379" i="99" s="1"/>
  <c r="G1379" i="99" s="1"/>
  <c r="A1380" i="99"/>
  <c r="B1425" i="99"/>
  <c r="D5117" i="132" l="1"/>
  <c r="G5118" i="132"/>
  <c r="D5300" i="132"/>
  <c r="G5301" i="132"/>
  <c r="C5319" i="132"/>
  <c r="E1379" i="99"/>
  <c r="D1380" i="99"/>
  <c r="F1380" i="99" s="1"/>
  <c r="G1380" i="99" s="1"/>
  <c r="A1381" i="99"/>
  <c r="B1426" i="99"/>
  <c r="D5116" i="132" l="1"/>
  <c r="G5117" i="132"/>
  <c r="D5299" i="132"/>
  <c r="G5300" i="132"/>
  <c r="C5320" i="132"/>
  <c r="E1380" i="99"/>
  <c r="D1381" i="99"/>
  <c r="F1381" i="99" s="1"/>
  <c r="G1381" i="99" s="1"/>
  <c r="A1382" i="99"/>
  <c r="B1427" i="99"/>
  <c r="D5115" i="132" l="1"/>
  <c r="G5116" i="132"/>
  <c r="D5298" i="132"/>
  <c r="G5299" i="132"/>
  <c r="C5321" i="132"/>
  <c r="E1381" i="99"/>
  <c r="A1383" i="99"/>
  <c r="D1382" i="99"/>
  <c r="F1382" i="99" s="1"/>
  <c r="G1382" i="99" s="1"/>
  <c r="B1428" i="99"/>
  <c r="D5114" i="132" l="1"/>
  <c r="G5115" i="132"/>
  <c r="D5297" i="132"/>
  <c r="G5298" i="132"/>
  <c r="C5322" i="132"/>
  <c r="E1382" i="99"/>
  <c r="A1384" i="99"/>
  <c r="D1383" i="99"/>
  <c r="F1383" i="99" s="1"/>
  <c r="G1383" i="99" s="1"/>
  <c r="B1429" i="99"/>
  <c r="D5113" i="132" l="1"/>
  <c r="G5114" i="132"/>
  <c r="D5296" i="132"/>
  <c r="G5297" i="132"/>
  <c r="C5323" i="132"/>
  <c r="E1383" i="99"/>
  <c r="Q40" i="119" s="1"/>
  <c r="A1385" i="99"/>
  <c r="D1384" i="99"/>
  <c r="F1384" i="99" s="1"/>
  <c r="G1384" i="99" s="1"/>
  <c r="B1430" i="99"/>
  <c r="D5112" i="132" l="1"/>
  <c r="G5113" i="132"/>
  <c r="D5295" i="132"/>
  <c r="G5296" i="132"/>
  <c r="C5324" i="132"/>
  <c r="Q50" i="119"/>
  <c r="T270" i="119" s="1"/>
  <c r="F76" i="119" s="1"/>
  <c r="Q41" i="119"/>
  <c r="Q42" i="119" s="1"/>
  <c r="E1384" i="99"/>
  <c r="A1386" i="99"/>
  <c r="D1385" i="99"/>
  <c r="F1385" i="99" s="1"/>
  <c r="G1385" i="99" s="1"/>
  <c r="B1431" i="99"/>
  <c r="D5111" i="132" l="1"/>
  <c r="G5112" i="132"/>
  <c r="D5294" i="132"/>
  <c r="G5295" i="132"/>
  <c r="C5325" i="132"/>
  <c r="E1385" i="99"/>
  <c r="D1386" i="99"/>
  <c r="F1386" i="99" s="1"/>
  <c r="G1386" i="99" s="1"/>
  <c r="A1387" i="99"/>
  <c r="B1432" i="99"/>
  <c r="D5110" i="132" l="1"/>
  <c r="G5111" i="132"/>
  <c r="D5293" i="132"/>
  <c r="G5294" i="132"/>
  <c r="C5326" i="132"/>
  <c r="E1386" i="99"/>
  <c r="A1388" i="99"/>
  <c r="D1387" i="99"/>
  <c r="F1387" i="99" s="1"/>
  <c r="G1387" i="99" s="1"/>
  <c r="B1433" i="99"/>
  <c r="D5109" i="132" l="1"/>
  <c r="G5110" i="132"/>
  <c r="D5292" i="132"/>
  <c r="G5293" i="132"/>
  <c r="C5327" i="132"/>
  <c r="E1387" i="99"/>
  <c r="A1389" i="99"/>
  <c r="D1388" i="99"/>
  <c r="F1388" i="99" s="1"/>
  <c r="G1388" i="99" s="1"/>
  <c r="B1434" i="99"/>
  <c r="D5108" i="132" l="1"/>
  <c r="G5109" i="132"/>
  <c r="D5291" i="132"/>
  <c r="G5292" i="132"/>
  <c r="C5328" i="132"/>
  <c r="E1388" i="99"/>
  <c r="D1389" i="99"/>
  <c r="F1389" i="99" s="1"/>
  <c r="G1389" i="99" s="1"/>
  <c r="A1390" i="99"/>
  <c r="B1435" i="99"/>
  <c r="D5107" i="132" l="1"/>
  <c r="G5108" i="132"/>
  <c r="D5290" i="132"/>
  <c r="G5291" i="132"/>
  <c r="C5329" i="132"/>
  <c r="E1389" i="99"/>
  <c r="D1390" i="99"/>
  <c r="F1390" i="99" s="1"/>
  <c r="G1390" i="99" s="1"/>
  <c r="A1391" i="99"/>
  <c r="B1436" i="99"/>
  <c r="D5106" i="132" l="1"/>
  <c r="G5107" i="132"/>
  <c r="D5289" i="132"/>
  <c r="G5290" i="132"/>
  <c r="C5330" i="132"/>
  <c r="E1390" i="99"/>
  <c r="D1391" i="99"/>
  <c r="F1391" i="99" s="1"/>
  <c r="G1391" i="99" s="1"/>
  <c r="A1392" i="99"/>
  <c r="B1437" i="99"/>
  <c r="D5105" i="132" l="1"/>
  <c r="G5106" i="132"/>
  <c r="D5288" i="132"/>
  <c r="G5289" i="132"/>
  <c r="C5331" i="132"/>
  <c r="E1391" i="99"/>
  <c r="D1392" i="99"/>
  <c r="F1392" i="99" s="1"/>
  <c r="G1392" i="99" s="1"/>
  <c r="A1393" i="99"/>
  <c r="B1438" i="99"/>
  <c r="D5104" i="132" l="1"/>
  <c r="G5105" i="132"/>
  <c r="D5287" i="132"/>
  <c r="G5288" i="132"/>
  <c r="C5332" i="132"/>
  <c r="E1392" i="99"/>
  <c r="D1393" i="99"/>
  <c r="F1393" i="99" s="1"/>
  <c r="G1393" i="99" s="1"/>
  <c r="A1394" i="99"/>
  <c r="B1439" i="99"/>
  <c r="D5103" i="132" l="1"/>
  <c r="G5104" i="132"/>
  <c r="D5286" i="132"/>
  <c r="G5287" i="132"/>
  <c r="C5333" i="132"/>
  <c r="E1393" i="99"/>
  <c r="A1395" i="99"/>
  <c r="D1394" i="99"/>
  <c r="F1394" i="99" s="1"/>
  <c r="G1394" i="99" s="1"/>
  <c r="B1440" i="99"/>
  <c r="D5102" i="132" l="1"/>
  <c r="G5103" i="132"/>
  <c r="D5285" i="132"/>
  <c r="G5286" i="132"/>
  <c r="C5334" i="132"/>
  <c r="E1394" i="99"/>
  <c r="D1395" i="99"/>
  <c r="F1395" i="99" s="1"/>
  <c r="G1395" i="99" s="1"/>
  <c r="A1396" i="99"/>
  <c r="B1441" i="99"/>
  <c r="D5101" i="132" l="1"/>
  <c r="G5102" i="132"/>
  <c r="D5284" i="132"/>
  <c r="G5285" i="132"/>
  <c r="C5335" i="132"/>
  <c r="E1395" i="99"/>
  <c r="D1396" i="99"/>
  <c r="F1396" i="99" s="1"/>
  <c r="G1396" i="99" s="1"/>
  <c r="A1397" i="99"/>
  <c r="B1442" i="99"/>
  <c r="D5100" i="132" l="1"/>
  <c r="G5101" i="132"/>
  <c r="D5283" i="132"/>
  <c r="G5284" i="132"/>
  <c r="C5336" i="132"/>
  <c r="E1396" i="99"/>
  <c r="A1398" i="99"/>
  <c r="D1397" i="99"/>
  <c r="F1397" i="99" s="1"/>
  <c r="G1397" i="99" s="1"/>
  <c r="B1443" i="99"/>
  <c r="D5099" i="132" l="1"/>
  <c r="G5100" i="132"/>
  <c r="D5282" i="132"/>
  <c r="G5283" i="132"/>
  <c r="C5337" i="132"/>
  <c r="E1397" i="99"/>
  <c r="D1398" i="99"/>
  <c r="F1398" i="99" s="1"/>
  <c r="G1398" i="99" s="1"/>
  <c r="A1399" i="99"/>
  <c r="B1444" i="99"/>
  <c r="D5098" i="132" l="1"/>
  <c r="G5099" i="132"/>
  <c r="D5281" i="132"/>
  <c r="G5282" i="132"/>
  <c r="C5338" i="132"/>
  <c r="E1398" i="99"/>
  <c r="A1400" i="99"/>
  <c r="D1399" i="99"/>
  <c r="F1399" i="99" s="1"/>
  <c r="G1399" i="99" s="1"/>
  <c r="B1445" i="99"/>
  <c r="D5097" i="132" l="1"/>
  <c r="G5098" i="132"/>
  <c r="D5280" i="132"/>
  <c r="G5281" i="132"/>
  <c r="C5339" i="132"/>
  <c r="E1399" i="99"/>
  <c r="D1400" i="99"/>
  <c r="F1400" i="99" s="1"/>
  <c r="G1400" i="99" s="1"/>
  <c r="A1401" i="99"/>
  <c r="B1446" i="99"/>
  <c r="D5096" i="132" l="1"/>
  <c r="G5097" i="132"/>
  <c r="D5279" i="132"/>
  <c r="G5280" i="132"/>
  <c r="C5340" i="132"/>
  <c r="E1400" i="99"/>
  <c r="D1401" i="99"/>
  <c r="F1401" i="99" s="1"/>
  <c r="G1401" i="99" s="1"/>
  <c r="A1402" i="99"/>
  <c r="B1447" i="99"/>
  <c r="D5095" i="132" l="1"/>
  <c r="G5096" i="132"/>
  <c r="D5278" i="132"/>
  <c r="G5279" i="132"/>
  <c r="C5341" i="132"/>
  <c r="E1401" i="99"/>
  <c r="A1403" i="99"/>
  <c r="D1402" i="99"/>
  <c r="F1402" i="99" s="1"/>
  <c r="G1402" i="99" s="1"/>
  <c r="B1448" i="99"/>
  <c r="D5094" i="132" l="1"/>
  <c r="G5095" i="132"/>
  <c r="D5277" i="132"/>
  <c r="G5278" i="132"/>
  <c r="C5342" i="132"/>
  <c r="E1402" i="99"/>
  <c r="A1404" i="99"/>
  <c r="D1403" i="99"/>
  <c r="F1403" i="99" s="1"/>
  <c r="G1403" i="99" s="1"/>
  <c r="B1449" i="99"/>
  <c r="D5093" i="132" l="1"/>
  <c r="G5094" i="132"/>
  <c r="D5276" i="132"/>
  <c r="G5277" i="132"/>
  <c r="C5343" i="132"/>
  <c r="E1403" i="99"/>
  <c r="A1405" i="99"/>
  <c r="D1404" i="99"/>
  <c r="F1404" i="99" s="1"/>
  <c r="G1404" i="99" s="1"/>
  <c r="B1450" i="99"/>
  <c r="D5092" i="132" l="1"/>
  <c r="G5093" i="132"/>
  <c r="D5275" i="132"/>
  <c r="G5276" i="132"/>
  <c r="C5344" i="132"/>
  <c r="E1404" i="99"/>
  <c r="A1406" i="99"/>
  <c r="D1405" i="99"/>
  <c r="F1405" i="99" s="1"/>
  <c r="G1405" i="99" s="1"/>
  <c r="B1451" i="99"/>
  <c r="D5091" i="132" l="1"/>
  <c r="G5092" i="132"/>
  <c r="D5274" i="132"/>
  <c r="G5275" i="132"/>
  <c r="C5345" i="132"/>
  <c r="E1405" i="99"/>
  <c r="A1407" i="99"/>
  <c r="D1406" i="99"/>
  <c r="F1406" i="99" s="1"/>
  <c r="G1406" i="99" s="1"/>
  <c r="B1452" i="99"/>
  <c r="D5090" i="132" l="1"/>
  <c r="G5091" i="132"/>
  <c r="D5273" i="132"/>
  <c r="G5274" i="132"/>
  <c r="C5346" i="132"/>
  <c r="E1406" i="99"/>
  <c r="A1408" i="99"/>
  <c r="D1407" i="99"/>
  <c r="F1407" i="99" s="1"/>
  <c r="G1407" i="99" s="1"/>
  <c r="B1453" i="99"/>
  <c r="D5089" i="132" l="1"/>
  <c r="G5090" i="132"/>
  <c r="D5272" i="132"/>
  <c r="G5273" i="132"/>
  <c r="C5347" i="132"/>
  <c r="E1407" i="99"/>
  <c r="D1408" i="99"/>
  <c r="F1408" i="99" s="1"/>
  <c r="G1408" i="99" s="1"/>
  <c r="A1409" i="99"/>
  <c r="B1454" i="99"/>
  <c r="D5088" i="132" l="1"/>
  <c r="G5089" i="132"/>
  <c r="D5271" i="132"/>
  <c r="G5272" i="132"/>
  <c r="C5348" i="132"/>
  <c r="E1408" i="99"/>
  <c r="D1409" i="99"/>
  <c r="F1409" i="99" s="1"/>
  <c r="G1409" i="99" s="1"/>
  <c r="A1410" i="99"/>
  <c r="B1455" i="99"/>
  <c r="D5087" i="132" l="1"/>
  <c r="G5088" i="132"/>
  <c r="D5270" i="132"/>
  <c r="G5271" i="132"/>
  <c r="C5349" i="132"/>
  <c r="E1409" i="99"/>
  <c r="A1411" i="99"/>
  <c r="D1410" i="99"/>
  <c r="F1410" i="99" s="1"/>
  <c r="G1410" i="99" s="1"/>
  <c r="B1456" i="99"/>
  <c r="D5086" i="132" l="1"/>
  <c r="G5087" i="132"/>
  <c r="D5269" i="132"/>
  <c r="G5270" i="132"/>
  <c r="C5350" i="132"/>
  <c r="E1410" i="99"/>
  <c r="A1412" i="99"/>
  <c r="D1411" i="99"/>
  <c r="F1411" i="99" s="1"/>
  <c r="G1411" i="99" s="1"/>
  <c r="B1457" i="99"/>
  <c r="D5085" i="132" l="1"/>
  <c r="G5086" i="132"/>
  <c r="D5268" i="132"/>
  <c r="G5269" i="132"/>
  <c r="C5351" i="132"/>
  <c r="E1411" i="99"/>
  <c r="A1413" i="99"/>
  <c r="D1412" i="99"/>
  <c r="F1412" i="99" s="1"/>
  <c r="G1412" i="99" s="1"/>
  <c r="B1458" i="99"/>
  <c r="D5084" i="132" l="1"/>
  <c r="G5085" i="132"/>
  <c r="D5267" i="132"/>
  <c r="G5268" i="132"/>
  <c r="C5352" i="132"/>
  <c r="E1412" i="99"/>
  <c r="A1414" i="99"/>
  <c r="D1413" i="99"/>
  <c r="F1413" i="99" s="1"/>
  <c r="G1413" i="99" s="1"/>
  <c r="B1459" i="99"/>
  <c r="D5083" i="132" l="1"/>
  <c r="G5084" i="132"/>
  <c r="D5266" i="132"/>
  <c r="G5267" i="132"/>
  <c r="C5353" i="132"/>
  <c r="E1413" i="99"/>
  <c r="D1414" i="99"/>
  <c r="F1414" i="99" s="1"/>
  <c r="G1414" i="99" s="1"/>
  <c r="A1415" i="99"/>
  <c r="B1460" i="99"/>
  <c r="D5082" i="132" l="1"/>
  <c r="G5083" i="132"/>
  <c r="D5265" i="132"/>
  <c r="G5266" i="132"/>
  <c r="C5354" i="132"/>
  <c r="E1414" i="99"/>
  <c r="A1416" i="99"/>
  <c r="D1415" i="99"/>
  <c r="F1415" i="99" s="1"/>
  <c r="G1415" i="99" s="1"/>
  <c r="B1461" i="99"/>
  <c r="D5081" i="132" l="1"/>
  <c r="G5082" i="132"/>
  <c r="D5264" i="132"/>
  <c r="G5265" i="132"/>
  <c r="C5355" i="132"/>
  <c r="E1415" i="99"/>
  <c r="D1416" i="99"/>
  <c r="F1416" i="99" s="1"/>
  <c r="G1416" i="99" s="1"/>
  <c r="A1417" i="99"/>
  <c r="B1462" i="99"/>
  <c r="D5080" i="132" l="1"/>
  <c r="G5081" i="132"/>
  <c r="D5263" i="132"/>
  <c r="G5264" i="132"/>
  <c r="C5356" i="132"/>
  <c r="E1416" i="99"/>
  <c r="A1418" i="99"/>
  <c r="D1417" i="99"/>
  <c r="F1417" i="99" s="1"/>
  <c r="G1417" i="99" s="1"/>
  <c r="B1463" i="99"/>
  <c r="D5079" i="132" l="1"/>
  <c r="G5080" i="132"/>
  <c r="D5262" i="132"/>
  <c r="G5263" i="132"/>
  <c r="C5357" i="132"/>
  <c r="E1417" i="99"/>
  <c r="A1419" i="99"/>
  <c r="D1418" i="99"/>
  <c r="F1418" i="99" s="1"/>
  <c r="G1418" i="99" s="1"/>
  <c r="B1464" i="99"/>
  <c r="D5078" i="132" l="1"/>
  <c r="G5079" i="132"/>
  <c r="D5261" i="132"/>
  <c r="G5262" i="132"/>
  <c r="C5358" i="132"/>
  <c r="E1418" i="99"/>
  <c r="A1420" i="99"/>
  <c r="D1419" i="99"/>
  <c r="F1419" i="99" s="1"/>
  <c r="G1419" i="99" s="1"/>
  <c r="B1465" i="99"/>
  <c r="D5077" i="132" l="1"/>
  <c r="G5078" i="132"/>
  <c r="D5260" i="132"/>
  <c r="G5261" i="132"/>
  <c r="C5359" i="132"/>
  <c r="E1419" i="99"/>
  <c r="A1421" i="99"/>
  <c r="D1420" i="99"/>
  <c r="F1420" i="99" s="1"/>
  <c r="G1420" i="99" s="1"/>
  <c r="B1466" i="99"/>
  <c r="D5076" i="132" l="1"/>
  <c r="G5077" i="132"/>
  <c r="D5259" i="132"/>
  <c r="G5260" i="132"/>
  <c r="C5360" i="132"/>
  <c r="E1420" i="99"/>
  <c r="A1422" i="99"/>
  <c r="D1421" i="99"/>
  <c r="F1421" i="99" s="1"/>
  <c r="G1421" i="99" s="1"/>
  <c r="B1467" i="99"/>
  <c r="D5075" i="132" l="1"/>
  <c r="G5076" i="132"/>
  <c r="D5258" i="132"/>
  <c r="G5259" i="132"/>
  <c r="C5361" i="132"/>
  <c r="E1421" i="99"/>
  <c r="D1422" i="99"/>
  <c r="F1422" i="99" s="1"/>
  <c r="G1422" i="99" s="1"/>
  <c r="A1423" i="99"/>
  <c r="B1468" i="99"/>
  <c r="D5074" i="132" l="1"/>
  <c r="G5075" i="132"/>
  <c r="D5257" i="132"/>
  <c r="G5258" i="132"/>
  <c r="C5362" i="132"/>
  <c r="E1422" i="99"/>
  <c r="A1424" i="99"/>
  <c r="D1423" i="99"/>
  <c r="F1423" i="99" s="1"/>
  <c r="G1423" i="99" s="1"/>
  <c r="B1469" i="99"/>
  <c r="D5073" i="132" l="1"/>
  <c r="G5074" i="132"/>
  <c r="D5256" i="132"/>
  <c r="G5257" i="132"/>
  <c r="C5363" i="132"/>
  <c r="E1423" i="99"/>
  <c r="D1424" i="99"/>
  <c r="F1424" i="99" s="1"/>
  <c r="G1424" i="99" s="1"/>
  <c r="A1425" i="99"/>
  <c r="B1470" i="99"/>
  <c r="D5072" i="132" l="1"/>
  <c r="G5073" i="132"/>
  <c r="D5255" i="132"/>
  <c r="G5256" i="132"/>
  <c r="C5364" i="132"/>
  <c r="E1424" i="99"/>
  <c r="A1426" i="99"/>
  <c r="D1425" i="99"/>
  <c r="F1425" i="99" s="1"/>
  <c r="G1425" i="99" s="1"/>
  <c r="B1471" i="99"/>
  <c r="D5071" i="132" l="1"/>
  <c r="G5072" i="132"/>
  <c r="D5254" i="132"/>
  <c r="G5255" i="132"/>
  <c r="C5365" i="132"/>
  <c r="E1425" i="99"/>
  <c r="D1426" i="99"/>
  <c r="F1426" i="99" s="1"/>
  <c r="G1426" i="99" s="1"/>
  <c r="A1427" i="99"/>
  <c r="B1472" i="99"/>
  <c r="D5070" i="132" l="1"/>
  <c r="G5071" i="132"/>
  <c r="D5253" i="132"/>
  <c r="G5254" i="132"/>
  <c r="C5366" i="132"/>
  <c r="E1426" i="99"/>
  <c r="D1427" i="99"/>
  <c r="F1427" i="99" s="1"/>
  <c r="G1427" i="99" s="1"/>
  <c r="A1428" i="99"/>
  <c r="B1473" i="99"/>
  <c r="D5069" i="132" l="1"/>
  <c r="G5070" i="132"/>
  <c r="D5252" i="132"/>
  <c r="G5253" i="132"/>
  <c r="C5367" i="132"/>
  <c r="E1427" i="99"/>
  <c r="A1429" i="99"/>
  <c r="D1428" i="99"/>
  <c r="F1428" i="99" s="1"/>
  <c r="G1428" i="99" s="1"/>
  <c r="B1474" i="99"/>
  <c r="D5068" i="132" l="1"/>
  <c r="G5069" i="132"/>
  <c r="D5251" i="132"/>
  <c r="G5252" i="132"/>
  <c r="C5368" i="132"/>
  <c r="E1428" i="99"/>
  <c r="A1430" i="99"/>
  <c r="D1429" i="99"/>
  <c r="F1429" i="99" s="1"/>
  <c r="G1429" i="99" s="1"/>
  <c r="B1475" i="99"/>
  <c r="D5067" i="132" l="1"/>
  <c r="G5068" i="132"/>
  <c r="D5250" i="132"/>
  <c r="G5251" i="132"/>
  <c r="C5369" i="132"/>
  <c r="E1429" i="99"/>
  <c r="A1431" i="99"/>
  <c r="D1430" i="99"/>
  <c r="F1430" i="99" s="1"/>
  <c r="G1430" i="99" s="1"/>
  <c r="B1476" i="99"/>
  <c r="D5066" i="132" l="1"/>
  <c r="G5067" i="132"/>
  <c r="D5249" i="132"/>
  <c r="G5250" i="132"/>
  <c r="C5370" i="132"/>
  <c r="E1430" i="99"/>
  <c r="A1432" i="99"/>
  <c r="D1431" i="99"/>
  <c r="F1431" i="99" s="1"/>
  <c r="G1431" i="99" s="1"/>
  <c r="B1477" i="99"/>
  <c r="D5065" i="132" l="1"/>
  <c r="G5066" i="132"/>
  <c r="D5248" i="132"/>
  <c r="G5249" i="132"/>
  <c r="C5371" i="132"/>
  <c r="E1431" i="99"/>
  <c r="A1433" i="99"/>
  <c r="D1432" i="99"/>
  <c r="F1432" i="99" s="1"/>
  <c r="G1432" i="99" s="1"/>
  <c r="B1478" i="99"/>
  <c r="D5064" i="132" l="1"/>
  <c r="G5065" i="132"/>
  <c r="D5247" i="132"/>
  <c r="G5248" i="132"/>
  <c r="C5372" i="132"/>
  <c r="E1432" i="99"/>
  <c r="A1434" i="99"/>
  <c r="D1433" i="99"/>
  <c r="F1433" i="99" s="1"/>
  <c r="G1433" i="99" s="1"/>
  <c r="B1479" i="99"/>
  <c r="D5063" i="132" l="1"/>
  <c r="G5064" i="132"/>
  <c r="D5246" i="132"/>
  <c r="G5247" i="132"/>
  <c r="C5373" i="132"/>
  <c r="E1433" i="99"/>
  <c r="A1435" i="99"/>
  <c r="D1434" i="99"/>
  <c r="F1434" i="99" s="1"/>
  <c r="G1434" i="99" s="1"/>
  <c r="B1480" i="99"/>
  <c r="D5062" i="132" l="1"/>
  <c r="G5063" i="132"/>
  <c r="D5245" i="132"/>
  <c r="G5246" i="132"/>
  <c r="C5374" i="132"/>
  <c r="E1434" i="99"/>
  <c r="A1436" i="99"/>
  <c r="D1435" i="99"/>
  <c r="F1435" i="99" s="1"/>
  <c r="G1435" i="99" s="1"/>
  <c r="B1481" i="99"/>
  <c r="D5061" i="132" l="1"/>
  <c r="G5062" i="132"/>
  <c r="D5244" i="132"/>
  <c r="G5245" i="132"/>
  <c r="C5375" i="132"/>
  <c r="E1435" i="99"/>
  <c r="D1436" i="99"/>
  <c r="F1436" i="99" s="1"/>
  <c r="G1436" i="99" s="1"/>
  <c r="A1437" i="99"/>
  <c r="B1482" i="99"/>
  <c r="D5060" i="132" l="1"/>
  <c r="G5061" i="132"/>
  <c r="D5243" i="132"/>
  <c r="G5244" i="132"/>
  <c r="C5376" i="132"/>
  <c r="E1436" i="99"/>
  <c r="A1438" i="99"/>
  <c r="D1437" i="99"/>
  <c r="F1437" i="99" s="1"/>
  <c r="G1437" i="99" s="1"/>
  <c r="B1483" i="99"/>
  <c r="D5059" i="132" l="1"/>
  <c r="G5060" i="132"/>
  <c r="D5242" i="132"/>
  <c r="G5243" i="132"/>
  <c r="C5377" i="132"/>
  <c r="E1437" i="99"/>
  <c r="A1439" i="99"/>
  <c r="D1438" i="99"/>
  <c r="F1438" i="99" s="1"/>
  <c r="G1438" i="99" s="1"/>
  <c r="B1484" i="99"/>
  <c r="D5058" i="132" l="1"/>
  <c r="G5059" i="132"/>
  <c r="D5241" i="132"/>
  <c r="G5242" i="132"/>
  <c r="C5378" i="132"/>
  <c r="E1438" i="99"/>
  <c r="A1440" i="99"/>
  <c r="D1439" i="99"/>
  <c r="F1439" i="99" s="1"/>
  <c r="G1439" i="99" s="1"/>
  <c r="B1485" i="99"/>
  <c r="D5057" i="132" l="1"/>
  <c r="G5058" i="132"/>
  <c r="D5240" i="132"/>
  <c r="G5241" i="132"/>
  <c r="C5379" i="132"/>
  <c r="E1439" i="99"/>
  <c r="A1441" i="99"/>
  <c r="D1440" i="99"/>
  <c r="F1440" i="99" s="1"/>
  <c r="G1440" i="99" s="1"/>
  <c r="B1486" i="99"/>
  <c r="D5056" i="132" l="1"/>
  <c r="G5057" i="132"/>
  <c r="D5239" i="132"/>
  <c r="G5240" i="132"/>
  <c r="C5380" i="132"/>
  <c r="E1440" i="99"/>
  <c r="D1441" i="99"/>
  <c r="F1441" i="99" s="1"/>
  <c r="G1441" i="99" s="1"/>
  <c r="A1442" i="99"/>
  <c r="B1487" i="99"/>
  <c r="D5055" i="132" l="1"/>
  <c r="G5056" i="132"/>
  <c r="D5238" i="132"/>
  <c r="G5239" i="132"/>
  <c r="C5381" i="132"/>
  <c r="E1441" i="99"/>
  <c r="D1442" i="99"/>
  <c r="F1442" i="99" s="1"/>
  <c r="G1442" i="99" s="1"/>
  <c r="A1443" i="99"/>
  <c r="B1488" i="99"/>
  <c r="D5054" i="132" l="1"/>
  <c r="G5055" i="132"/>
  <c r="D5237" i="132"/>
  <c r="G5238" i="132"/>
  <c r="C5382" i="132"/>
  <c r="E1442" i="99"/>
  <c r="A1444" i="99"/>
  <c r="D1443" i="99"/>
  <c r="F1443" i="99" s="1"/>
  <c r="G1443" i="99" s="1"/>
  <c r="B1489" i="99"/>
  <c r="D5053" i="132" l="1"/>
  <c r="G5054" i="132"/>
  <c r="D5236" i="132"/>
  <c r="G5237" i="132"/>
  <c r="C5383" i="132"/>
  <c r="E1443" i="99"/>
  <c r="D1444" i="99"/>
  <c r="F1444" i="99" s="1"/>
  <c r="G1444" i="99" s="1"/>
  <c r="A1445" i="99"/>
  <c r="B1490" i="99"/>
  <c r="D5052" i="132" l="1"/>
  <c r="G5053" i="132"/>
  <c r="D5235" i="132"/>
  <c r="G5236" i="132"/>
  <c r="C5384" i="132"/>
  <c r="E1444" i="99"/>
  <c r="A1446" i="99"/>
  <c r="D1445" i="99"/>
  <c r="F1445" i="99" s="1"/>
  <c r="G1445" i="99" s="1"/>
  <c r="B1491" i="99"/>
  <c r="D5051" i="132" l="1"/>
  <c r="G5052" i="132"/>
  <c r="D5234" i="132"/>
  <c r="G5235" i="132"/>
  <c r="C5385" i="132"/>
  <c r="E1445" i="99"/>
  <c r="A1447" i="99"/>
  <c r="D1446" i="99"/>
  <c r="F1446" i="99" s="1"/>
  <c r="G1446" i="99" s="1"/>
  <c r="B1492" i="99"/>
  <c r="D5050" i="132" l="1"/>
  <c r="G5051" i="132"/>
  <c r="D5233" i="132"/>
  <c r="G5234" i="132"/>
  <c r="C5386" i="132"/>
  <c r="E1446" i="99"/>
  <c r="D1447" i="99"/>
  <c r="F1447" i="99" s="1"/>
  <c r="G1447" i="99" s="1"/>
  <c r="A1448" i="99"/>
  <c r="B1493" i="99"/>
  <c r="D5049" i="132" l="1"/>
  <c r="G5050" i="132"/>
  <c r="D5232" i="132"/>
  <c r="G5233" i="132"/>
  <c r="C5387" i="132"/>
  <c r="E1447" i="99"/>
  <c r="D1448" i="99"/>
  <c r="F1448" i="99" s="1"/>
  <c r="G1448" i="99" s="1"/>
  <c r="A1449" i="99"/>
  <c r="B1494" i="99"/>
  <c r="D5048" i="132" l="1"/>
  <c r="G5049" i="132"/>
  <c r="D5231" i="132"/>
  <c r="G5232" i="132"/>
  <c r="C5388" i="132"/>
  <c r="E1448" i="99"/>
  <c r="A1450" i="99"/>
  <c r="D1449" i="99"/>
  <c r="F1449" i="99" s="1"/>
  <c r="G1449" i="99" s="1"/>
  <c r="B1495" i="99"/>
  <c r="D5047" i="132" l="1"/>
  <c r="G5048" i="132"/>
  <c r="D5230" i="132"/>
  <c r="G5231" i="132"/>
  <c r="C5389" i="132"/>
  <c r="E1449" i="99"/>
  <c r="A1451" i="99"/>
  <c r="D1450" i="99"/>
  <c r="F1450" i="99" s="1"/>
  <c r="G1450" i="99" s="1"/>
  <c r="B1496" i="99"/>
  <c r="D5046" i="132" l="1"/>
  <c r="G5047" i="132"/>
  <c r="D5229" i="132"/>
  <c r="G5230" i="132"/>
  <c r="C5390" i="132"/>
  <c r="E1450" i="99"/>
  <c r="A1452" i="99"/>
  <c r="D1451" i="99"/>
  <c r="F1451" i="99" s="1"/>
  <c r="G1451" i="99" s="1"/>
  <c r="B1497" i="99"/>
  <c r="D5045" i="132" l="1"/>
  <c r="G5046" i="132"/>
  <c r="D5228" i="132"/>
  <c r="G5229" i="132"/>
  <c r="C5391" i="132"/>
  <c r="E1451" i="99"/>
  <c r="A1453" i="99"/>
  <c r="D1452" i="99"/>
  <c r="F1452" i="99" s="1"/>
  <c r="G1452" i="99" s="1"/>
  <c r="B1498" i="99"/>
  <c r="D5044" i="132" l="1"/>
  <c r="G5045" i="132"/>
  <c r="D5227" i="132"/>
  <c r="G5228" i="132"/>
  <c r="C5392" i="132"/>
  <c r="E1452" i="99"/>
  <c r="D1453" i="99"/>
  <c r="F1453" i="99" s="1"/>
  <c r="G1453" i="99" s="1"/>
  <c r="A1454" i="99"/>
  <c r="B1499" i="99"/>
  <c r="D5043" i="132" l="1"/>
  <c r="G5044" i="132"/>
  <c r="D5226" i="132"/>
  <c r="G5227" i="132"/>
  <c r="C5393" i="132"/>
  <c r="E1453" i="99"/>
  <c r="D1454" i="99"/>
  <c r="F1454" i="99" s="1"/>
  <c r="G1454" i="99" s="1"/>
  <c r="A1455" i="99"/>
  <c r="B1500" i="99"/>
  <c r="D5042" i="132" l="1"/>
  <c r="G5043" i="132"/>
  <c r="D5225" i="132"/>
  <c r="G5226" i="132"/>
  <c r="C5394" i="132"/>
  <c r="E1454" i="99"/>
  <c r="A1456" i="99"/>
  <c r="D1455" i="99"/>
  <c r="F1455" i="99" s="1"/>
  <c r="G1455" i="99" s="1"/>
  <c r="B1501" i="99"/>
  <c r="D5041" i="132" l="1"/>
  <c r="G5042" i="132"/>
  <c r="D5224" i="132"/>
  <c r="G5225" i="132"/>
  <c r="C5395" i="132"/>
  <c r="E1455" i="99"/>
  <c r="A1457" i="99"/>
  <c r="D1456" i="99"/>
  <c r="F1456" i="99" s="1"/>
  <c r="G1456" i="99" s="1"/>
  <c r="B1502" i="99"/>
  <c r="D5040" i="132" l="1"/>
  <c r="G5041" i="132"/>
  <c r="D5223" i="132"/>
  <c r="G5224" i="132"/>
  <c r="C5396" i="132"/>
  <c r="E1456" i="99"/>
  <c r="D1457" i="99"/>
  <c r="F1457" i="99" s="1"/>
  <c r="G1457" i="99" s="1"/>
  <c r="A1458" i="99"/>
  <c r="B1503" i="99"/>
  <c r="D5039" i="132" l="1"/>
  <c r="G5040" i="132"/>
  <c r="D5222" i="132"/>
  <c r="G5223" i="132"/>
  <c r="C5397" i="132"/>
  <c r="E1457" i="99"/>
  <c r="D1458" i="99"/>
  <c r="F1458" i="99" s="1"/>
  <c r="G1458" i="99" s="1"/>
  <c r="A1459" i="99"/>
  <c r="B1504" i="99"/>
  <c r="D5038" i="132" l="1"/>
  <c r="G5039" i="132"/>
  <c r="D5221" i="132"/>
  <c r="G5222" i="132"/>
  <c r="C5398" i="132"/>
  <c r="E1458" i="99"/>
  <c r="A1460" i="99"/>
  <c r="D1459" i="99"/>
  <c r="F1459" i="99" s="1"/>
  <c r="G1459" i="99" s="1"/>
  <c r="B1505" i="99"/>
  <c r="D5037" i="132" l="1"/>
  <c r="G5038" i="132"/>
  <c r="D5220" i="132"/>
  <c r="G5221" i="132"/>
  <c r="C5399" i="132"/>
  <c r="E1459" i="99"/>
  <c r="A1461" i="99"/>
  <c r="D1460" i="99"/>
  <c r="F1460" i="99" s="1"/>
  <c r="G1460" i="99" s="1"/>
  <c r="B1506" i="99"/>
  <c r="D5036" i="132" l="1"/>
  <c r="G5037" i="132"/>
  <c r="G5220" i="132"/>
  <c r="C5400" i="132"/>
  <c r="E1460" i="99"/>
  <c r="A1462" i="99"/>
  <c r="D1461" i="99"/>
  <c r="F1461" i="99" s="1"/>
  <c r="G1461" i="99" s="1"/>
  <c r="B1507" i="99"/>
  <c r="D5035" i="132" l="1"/>
  <c r="G5036" i="132"/>
  <c r="C5401" i="132"/>
  <c r="E1461" i="99"/>
  <c r="A1463" i="99"/>
  <c r="D1462" i="99"/>
  <c r="F1462" i="99" s="1"/>
  <c r="G1462" i="99" s="1"/>
  <c r="B1508" i="99"/>
  <c r="D5034" i="132" l="1"/>
  <c r="G5035" i="132"/>
  <c r="C5402" i="132"/>
  <c r="E1462" i="99"/>
  <c r="D1463" i="99"/>
  <c r="F1463" i="99" s="1"/>
  <c r="G1463" i="99" s="1"/>
  <c r="A1464" i="99"/>
  <c r="B1509" i="99"/>
  <c r="D5033" i="132" l="1"/>
  <c r="G5034" i="132"/>
  <c r="C5403" i="132"/>
  <c r="D5402" i="132"/>
  <c r="D5401" i="132" s="1"/>
  <c r="D5400" i="132" s="1"/>
  <c r="E1463" i="99"/>
  <c r="D1464" i="99"/>
  <c r="F1464" i="99" s="1"/>
  <c r="G1464" i="99" s="1"/>
  <c r="A1465" i="99"/>
  <c r="B1510" i="99"/>
  <c r="D5032" i="132" l="1"/>
  <c r="G5033" i="132"/>
  <c r="D5399" i="132"/>
  <c r="G5400" i="132"/>
  <c r="G5401" i="132"/>
  <c r="G5402" i="132"/>
  <c r="C5404" i="132"/>
  <c r="E1464" i="99"/>
  <c r="A1466" i="99"/>
  <c r="D1465" i="99"/>
  <c r="F1465" i="99" s="1"/>
  <c r="G1465" i="99" s="1"/>
  <c r="B1511" i="99"/>
  <c r="D5031" i="132" l="1"/>
  <c r="G5032" i="132"/>
  <c r="D5398" i="132"/>
  <c r="G5399" i="132"/>
  <c r="C5405" i="132"/>
  <c r="E1465" i="99"/>
  <c r="A1467" i="99"/>
  <c r="D1466" i="99"/>
  <c r="F1466" i="99" s="1"/>
  <c r="G1466" i="99" s="1"/>
  <c r="B1512" i="99"/>
  <c r="D5030" i="132" l="1"/>
  <c r="G5031" i="132"/>
  <c r="D5397" i="132"/>
  <c r="G5398" i="132"/>
  <c r="C5406" i="132"/>
  <c r="E1466" i="99"/>
  <c r="A1468" i="99"/>
  <c r="D1467" i="99"/>
  <c r="F1467" i="99" s="1"/>
  <c r="G1467" i="99" s="1"/>
  <c r="B1513" i="99"/>
  <c r="D5029" i="132" l="1"/>
  <c r="G5030" i="132"/>
  <c r="D5396" i="132"/>
  <c r="G5397" i="132"/>
  <c r="C5407" i="132"/>
  <c r="E1467" i="99"/>
  <c r="A1469" i="99"/>
  <c r="D1468" i="99"/>
  <c r="F1468" i="99" s="1"/>
  <c r="G1468" i="99" s="1"/>
  <c r="B1514" i="99"/>
  <c r="G5029" i="132" l="1"/>
  <c r="D5028" i="132"/>
  <c r="D5395" i="132"/>
  <c r="G5396" i="132"/>
  <c r="C5408" i="132"/>
  <c r="E1468" i="99"/>
  <c r="D1469" i="99"/>
  <c r="F1469" i="99" s="1"/>
  <c r="G1469" i="99" s="1"/>
  <c r="A1470" i="99"/>
  <c r="B1515" i="99"/>
  <c r="D5027" i="132" l="1"/>
  <c r="G5028" i="132"/>
  <c r="D5394" i="132"/>
  <c r="G5395" i="132"/>
  <c r="C5409" i="132"/>
  <c r="E1469" i="99"/>
  <c r="D1470" i="99"/>
  <c r="F1470" i="99" s="1"/>
  <c r="G1470" i="99" s="1"/>
  <c r="A1471" i="99"/>
  <c r="B1516" i="99"/>
  <c r="G5027" i="132" l="1"/>
  <c r="D5026" i="132"/>
  <c r="D5393" i="132"/>
  <c r="G5394" i="132"/>
  <c r="C5410" i="132"/>
  <c r="E1470" i="99"/>
  <c r="A1472" i="99"/>
  <c r="D1471" i="99"/>
  <c r="F1471" i="99" s="1"/>
  <c r="G1471" i="99" s="1"/>
  <c r="B1517" i="99"/>
  <c r="D5025" i="132" l="1"/>
  <c r="G5026" i="132"/>
  <c r="D5392" i="132"/>
  <c r="G5393" i="132"/>
  <c r="C5411" i="132"/>
  <c r="E1471" i="99"/>
  <c r="D1472" i="99"/>
  <c r="F1472" i="99" s="1"/>
  <c r="G1472" i="99" s="1"/>
  <c r="A1473" i="99"/>
  <c r="B1518" i="99"/>
  <c r="G5025" i="132" l="1"/>
  <c r="D5024" i="132"/>
  <c r="D5391" i="132"/>
  <c r="G5392" i="132"/>
  <c r="C5412" i="132"/>
  <c r="E1472" i="99"/>
  <c r="D1473" i="99"/>
  <c r="F1473" i="99" s="1"/>
  <c r="G1473" i="99" s="1"/>
  <c r="A1474" i="99"/>
  <c r="B1519" i="99"/>
  <c r="G5024" i="132" l="1"/>
  <c r="D5023" i="132"/>
  <c r="D5390" i="132"/>
  <c r="G5391" i="132"/>
  <c r="C5413" i="132"/>
  <c r="E1473" i="99"/>
  <c r="A1475" i="99"/>
  <c r="D1474" i="99"/>
  <c r="F1474" i="99" s="1"/>
  <c r="G1474" i="99" s="1"/>
  <c r="B1520" i="99"/>
  <c r="G5023" i="132" l="1"/>
  <c r="D5022" i="132"/>
  <c r="D5389" i="132"/>
  <c r="G5390" i="132"/>
  <c r="C5414" i="132"/>
  <c r="E1474" i="99"/>
  <c r="R40" i="119" s="1"/>
  <c r="A1476" i="99"/>
  <c r="D1475" i="99"/>
  <c r="F1475" i="99" s="1"/>
  <c r="G1475" i="99" s="1"/>
  <c r="B1521" i="99"/>
  <c r="G5022" i="132" l="1"/>
  <c r="D5021" i="132"/>
  <c r="D5388" i="132"/>
  <c r="G5389" i="132"/>
  <c r="C5415" i="132"/>
  <c r="R50" i="119"/>
  <c r="U289" i="119" s="1"/>
  <c r="F77" i="119" s="1"/>
  <c r="R41" i="119"/>
  <c r="R42" i="119" s="1"/>
  <c r="E1475" i="99"/>
  <c r="A1477" i="99"/>
  <c r="D1476" i="99"/>
  <c r="F1476" i="99" s="1"/>
  <c r="G1476" i="99" s="1"/>
  <c r="B1522" i="99"/>
  <c r="G5021" i="132" l="1"/>
  <c r="D5020" i="132"/>
  <c r="D5387" i="132"/>
  <c r="G5388" i="132"/>
  <c r="C5416" i="132"/>
  <c r="E1476" i="99"/>
  <c r="D1477" i="99"/>
  <c r="F1477" i="99" s="1"/>
  <c r="G1477" i="99" s="1"/>
  <c r="A1478" i="99"/>
  <c r="B1523" i="99"/>
  <c r="G5020" i="132" l="1"/>
  <c r="D5019" i="132"/>
  <c r="D5386" i="132"/>
  <c r="G5387" i="132"/>
  <c r="C5417" i="132"/>
  <c r="E1477" i="99"/>
  <c r="A1479" i="99"/>
  <c r="D1478" i="99"/>
  <c r="F1478" i="99" s="1"/>
  <c r="G1478" i="99" s="1"/>
  <c r="B1524" i="99"/>
  <c r="G5019" i="132" l="1"/>
  <c r="D5018" i="132"/>
  <c r="D5385" i="132"/>
  <c r="G5386" i="132"/>
  <c r="C5418" i="132"/>
  <c r="E1478" i="99"/>
  <c r="A1480" i="99"/>
  <c r="D1479" i="99"/>
  <c r="F1479" i="99" s="1"/>
  <c r="G1479" i="99" s="1"/>
  <c r="B1525" i="99"/>
  <c r="D5017" i="132" l="1"/>
  <c r="G5018" i="132"/>
  <c r="D5384" i="132"/>
  <c r="G5385" i="132"/>
  <c r="C5419" i="132"/>
  <c r="E1479" i="99"/>
  <c r="A1481" i="99"/>
  <c r="D1480" i="99"/>
  <c r="F1480" i="99" s="1"/>
  <c r="G1480" i="99" s="1"/>
  <c r="B1526" i="99"/>
  <c r="G5017" i="132" l="1"/>
  <c r="D5016" i="132"/>
  <c r="D5383" i="132"/>
  <c r="G5384" i="132"/>
  <c r="C5420" i="132"/>
  <c r="E1480" i="99"/>
  <c r="A1482" i="99"/>
  <c r="D1481" i="99"/>
  <c r="F1481" i="99" s="1"/>
  <c r="G1481" i="99" s="1"/>
  <c r="B1527" i="99"/>
  <c r="G5016" i="132" l="1"/>
  <c r="D5015" i="132"/>
  <c r="D5382" i="132"/>
  <c r="G5383" i="132"/>
  <c r="C5421" i="132"/>
  <c r="E1481" i="99"/>
  <c r="D1482" i="99"/>
  <c r="F1482" i="99" s="1"/>
  <c r="G1482" i="99" s="1"/>
  <c r="A1483" i="99"/>
  <c r="B1528" i="99"/>
  <c r="G5015" i="132" l="1"/>
  <c r="D5014" i="132"/>
  <c r="D5381" i="132"/>
  <c r="G5382" i="132"/>
  <c r="C5422" i="132"/>
  <c r="E1482" i="99"/>
  <c r="D1483" i="99"/>
  <c r="F1483" i="99" s="1"/>
  <c r="G1483" i="99" s="1"/>
  <c r="A1484" i="99"/>
  <c r="B1529" i="99"/>
  <c r="D5013" i="132" l="1"/>
  <c r="G5014" i="132"/>
  <c r="D5380" i="132"/>
  <c r="G5381" i="132"/>
  <c r="C5423" i="132"/>
  <c r="E1483" i="99"/>
  <c r="D1484" i="99"/>
  <c r="F1484" i="99" s="1"/>
  <c r="G1484" i="99" s="1"/>
  <c r="A1485" i="99"/>
  <c r="B1530" i="99"/>
  <c r="G5013" i="132" l="1"/>
  <c r="D5012" i="132"/>
  <c r="D5379" i="132"/>
  <c r="G5380" i="132"/>
  <c r="C5424" i="132"/>
  <c r="E1484" i="99"/>
  <c r="D1485" i="99"/>
  <c r="F1485" i="99" s="1"/>
  <c r="G1485" i="99" s="1"/>
  <c r="A1486" i="99"/>
  <c r="B1531" i="99"/>
  <c r="G5012" i="132" l="1"/>
  <c r="D5011" i="132"/>
  <c r="D5378" i="132"/>
  <c r="G5379" i="132"/>
  <c r="C5425" i="132"/>
  <c r="E1485" i="99"/>
  <c r="D1486" i="99"/>
  <c r="F1486" i="99" s="1"/>
  <c r="G1486" i="99" s="1"/>
  <c r="A1487" i="99"/>
  <c r="B1532" i="99"/>
  <c r="G5011" i="132" l="1"/>
  <c r="D5010" i="132"/>
  <c r="D5377" i="132"/>
  <c r="G5378" i="132"/>
  <c r="C5426" i="132"/>
  <c r="E1486" i="99"/>
  <c r="A1488" i="99"/>
  <c r="D1487" i="99"/>
  <c r="F1487" i="99" s="1"/>
  <c r="G1487" i="99" s="1"/>
  <c r="B1533" i="99"/>
  <c r="D5009" i="132" l="1"/>
  <c r="G5010" i="132"/>
  <c r="D5376" i="132"/>
  <c r="G5377" i="132"/>
  <c r="C5427" i="132"/>
  <c r="E1487" i="99"/>
  <c r="D1488" i="99"/>
  <c r="F1488" i="99" s="1"/>
  <c r="G1488" i="99" s="1"/>
  <c r="A1489" i="99"/>
  <c r="B1534" i="99"/>
  <c r="G5009" i="132" l="1"/>
  <c r="D5008" i="132"/>
  <c r="D5375" i="132"/>
  <c r="G5376" i="132"/>
  <c r="C5428" i="132"/>
  <c r="E1488" i="99"/>
  <c r="D1489" i="99"/>
  <c r="F1489" i="99" s="1"/>
  <c r="G1489" i="99" s="1"/>
  <c r="A1490" i="99"/>
  <c r="B1535" i="99"/>
  <c r="G5008" i="132" l="1"/>
  <c r="D5007" i="132"/>
  <c r="D5374" i="132"/>
  <c r="G5375" i="132"/>
  <c r="C5429" i="132"/>
  <c r="E1489" i="99"/>
  <c r="A1491" i="99"/>
  <c r="D1490" i="99"/>
  <c r="F1490" i="99" s="1"/>
  <c r="G1490" i="99" s="1"/>
  <c r="B1536" i="99"/>
  <c r="D5006" i="132" l="1"/>
  <c r="G5007" i="132"/>
  <c r="D5373" i="132"/>
  <c r="G5374" i="132"/>
  <c r="C5430" i="132"/>
  <c r="E1490" i="99"/>
  <c r="A1492" i="99"/>
  <c r="D1491" i="99"/>
  <c r="F1491" i="99" s="1"/>
  <c r="G1491" i="99" s="1"/>
  <c r="B1537" i="99"/>
  <c r="D5005" i="132" l="1"/>
  <c r="G5006" i="132"/>
  <c r="D5372" i="132"/>
  <c r="G5373" i="132"/>
  <c r="C5431" i="132"/>
  <c r="E1491" i="99"/>
  <c r="D1492" i="99"/>
  <c r="F1492" i="99" s="1"/>
  <c r="G1492" i="99" s="1"/>
  <c r="A1493" i="99"/>
  <c r="B1538" i="99"/>
  <c r="G5005" i="132" l="1"/>
  <c r="D5004" i="132"/>
  <c r="D5371" i="132"/>
  <c r="G5372" i="132"/>
  <c r="C5432" i="132"/>
  <c r="E1492" i="99"/>
  <c r="D1493" i="99"/>
  <c r="F1493" i="99" s="1"/>
  <c r="G1493" i="99" s="1"/>
  <c r="A1494" i="99"/>
  <c r="B1539" i="99"/>
  <c r="D5003" i="132" l="1"/>
  <c r="G5004" i="132"/>
  <c r="D5370" i="132"/>
  <c r="G5371" i="132"/>
  <c r="C5433" i="132"/>
  <c r="E1493" i="99"/>
  <c r="D1494" i="99"/>
  <c r="F1494" i="99" s="1"/>
  <c r="G1494" i="99" s="1"/>
  <c r="A1495" i="99"/>
  <c r="B1540" i="99"/>
  <c r="G5003" i="132" l="1"/>
  <c r="D5002" i="132"/>
  <c r="D5369" i="132"/>
  <c r="G5370" i="132"/>
  <c r="C5434" i="132"/>
  <c r="E1494" i="99"/>
  <c r="A1496" i="99"/>
  <c r="D1495" i="99"/>
  <c r="F1495" i="99" s="1"/>
  <c r="G1495" i="99" s="1"/>
  <c r="B1541" i="99"/>
  <c r="G5002" i="132" l="1"/>
  <c r="D5001" i="132"/>
  <c r="D5368" i="132"/>
  <c r="G5369" i="132"/>
  <c r="C5435" i="132"/>
  <c r="E1495" i="99"/>
  <c r="D1496" i="99"/>
  <c r="F1496" i="99" s="1"/>
  <c r="G1496" i="99" s="1"/>
  <c r="A1497" i="99"/>
  <c r="B1542" i="99"/>
  <c r="G5001" i="132" l="1"/>
  <c r="D5000" i="132"/>
  <c r="D5367" i="132"/>
  <c r="G5368" i="132"/>
  <c r="C5436" i="132"/>
  <c r="E1496" i="99"/>
  <c r="D1497" i="99"/>
  <c r="F1497" i="99" s="1"/>
  <c r="G1497" i="99" s="1"/>
  <c r="A1498" i="99"/>
  <c r="B1543" i="99"/>
  <c r="G5000" i="132" l="1"/>
  <c r="D4999" i="132"/>
  <c r="D5366" i="132"/>
  <c r="G5367" i="132"/>
  <c r="C5437" i="132"/>
  <c r="E1497" i="99"/>
  <c r="D1498" i="99"/>
  <c r="F1498" i="99" s="1"/>
  <c r="G1498" i="99" s="1"/>
  <c r="A1499" i="99"/>
  <c r="B1544" i="99"/>
  <c r="D4998" i="132" l="1"/>
  <c r="G4999" i="132"/>
  <c r="D5365" i="132"/>
  <c r="G5366" i="132"/>
  <c r="C5438" i="132"/>
  <c r="E1498" i="99"/>
  <c r="D1499" i="99"/>
  <c r="F1499" i="99" s="1"/>
  <c r="G1499" i="99" s="1"/>
  <c r="A1500" i="99"/>
  <c r="B1545" i="99"/>
  <c r="G4998" i="132" l="1"/>
  <c r="D4997" i="132"/>
  <c r="D5364" i="132"/>
  <c r="G5365" i="132"/>
  <c r="C5439" i="132"/>
  <c r="E1499" i="99"/>
  <c r="A1501" i="99"/>
  <c r="D1500" i="99"/>
  <c r="F1500" i="99" s="1"/>
  <c r="G1500" i="99" s="1"/>
  <c r="B1546" i="99"/>
  <c r="G4997" i="132" l="1"/>
  <c r="D4996" i="132"/>
  <c r="D5363" i="132"/>
  <c r="G5364" i="132"/>
  <c r="C5440" i="132"/>
  <c r="E1500" i="99"/>
  <c r="D1501" i="99"/>
  <c r="F1501" i="99" s="1"/>
  <c r="G1501" i="99" s="1"/>
  <c r="A1502" i="99"/>
  <c r="B1547" i="99"/>
  <c r="G4996" i="132" l="1"/>
  <c r="D4995" i="132"/>
  <c r="D5362" i="132"/>
  <c r="G5363" i="132"/>
  <c r="C5441" i="132"/>
  <c r="E1501" i="99"/>
  <c r="A1503" i="99"/>
  <c r="D1502" i="99"/>
  <c r="F1502" i="99" s="1"/>
  <c r="G1502" i="99" s="1"/>
  <c r="B1548" i="99"/>
  <c r="G4995" i="132" l="1"/>
  <c r="D4994" i="132"/>
  <c r="D5361" i="132"/>
  <c r="G5362" i="132"/>
  <c r="C5442" i="132"/>
  <c r="E1502" i="99"/>
  <c r="D1503" i="99"/>
  <c r="F1503" i="99" s="1"/>
  <c r="G1503" i="99" s="1"/>
  <c r="A1504" i="99"/>
  <c r="B1549" i="99"/>
  <c r="G4994" i="132" l="1"/>
  <c r="D4993" i="132"/>
  <c r="D5360" i="132"/>
  <c r="G5361" i="132"/>
  <c r="C5443" i="132"/>
  <c r="E1503" i="99"/>
  <c r="A1505" i="99"/>
  <c r="D1504" i="99"/>
  <c r="F1504" i="99" s="1"/>
  <c r="G1504" i="99" s="1"/>
  <c r="B1550" i="99"/>
  <c r="G4993" i="132" l="1"/>
  <c r="D4992" i="132"/>
  <c r="D5359" i="132"/>
  <c r="G5360" i="132"/>
  <c r="C5444" i="132"/>
  <c r="E1504" i="99"/>
  <c r="D1505" i="99"/>
  <c r="F1505" i="99" s="1"/>
  <c r="G1505" i="99" s="1"/>
  <c r="A1506" i="99"/>
  <c r="B1551" i="99"/>
  <c r="G4992" i="132" l="1"/>
  <c r="D4991" i="132"/>
  <c r="D5358" i="132"/>
  <c r="G5359" i="132"/>
  <c r="C5445" i="132"/>
  <c r="E1505" i="99"/>
  <c r="A1507" i="99"/>
  <c r="D1506" i="99"/>
  <c r="F1506" i="99" s="1"/>
  <c r="G1506" i="99" s="1"/>
  <c r="B1552" i="99"/>
  <c r="G4991" i="132" l="1"/>
  <c r="D4990" i="132"/>
  <c r="D5357" i="132"/>
  <c r="G5358" i="132"/>
  <c r="C5446" i="132"/>
  <c r="E1506" i="99"/>
  <c r="A1508" i="99"/>
  <c r="D1507" i="99"/>
  <c r="F1507" i="99" s="1"/>
  <c r="G1507" i="99" s="1"/>
  <c r="B1553" i="99"/>
  <c r="G4990" i="132" l="1"/>
  <c r="D4989" i="132"/>
  <c r="D5356" i="132"/>
  <c r="G5357" i="132"/>
  <c r="C5447" i="132"/>
  <c r="E1507" i="99"/>
  <c r="D1508" i="99"/>
  <c r="F1508" i="99" s="1"/>
  <c r="G1508" i="99" s="1"/>
  <c r="A1509" i="99"/>
  <c r="B1554" i="99"/>
  <c r="G4989" i="132" l="1"/>
  <c r="D4988" i="132"/>
  <c r="D5355" i="132"/>
  <c r="G5356" i="132"/>
  <c r="C5448" i="132"/>
  <c r="E1508" i="99"/>
  <c r="A1510" i="99"/>
  <c r="D1509" i="99"/>
  <c r="F1509" i="99" s="1"/>
  <c r="G1509" i="99" s="1"/>
  <c r="B1555" i="99"/>
  <c r="G4988" i="132" l="1"/>
  <c r="D4987" i="132"/>
  <c r="D5354" i="132"/>
  <c r="G5355" i="132"/>
  <c r="C5449" i="132"/>
  <c r="E1509" i="99"/>
  <c r="D1510" i="99"/>
  <c r="F1510" i="99" s="1"/>
  <c r="G1510" i="99" s="1"/>
  <c r="A1511" i="99"/>
  <c r="B1556" i="99"/>
  <c r="G4987" i="132" l="1"/>
  <c r="D4986" i="132"/>
  <c r="D5353" i="132"/>
  <c r="G5354" i="132"/>
  <c r="C5450" i="132"/>
  <c r="E1510" i="99"/>
  <c r="D1511" i="99"/>
  <c r="F1511" i="99" s="1"/>
  <c r="G1511" i="99" s="1"/>
  <c r="A1512" i="99"/>
  <c r="B1557" i="99"/>
  <c r="G4986" i="132" l="1"/>
  <c r="D4985" i="132"/>
  <c r="D5352" i="132"/>
  <c r="G5353" i="132"/>
  <c r="C5451" i="132"/>
  <c r="E1511" i="99"/>
  <c r="D1512" i="99"/>
  <c r="F1512" i="99" s="1"/>
  <c r="G1512" i="99" s="1"/>
  <c r="A1513" i="99"/>
  <c r="B1558" i="99"/>
  <c r="D4984" i="132" l="1"/>
  <c r="G4985" i="132"/>
  <c r="D5351" i="132"/>
  <c r="G5352" i="132"/>
  <c r="C5452" i="132"/>
  <c r="E1512" i="99"/>
  <c r="D1513" i="99"/>
  <c r="F1513" i="99" s="1"/>
  <c r="G1513" i="99" s="1"/>
  <c r="A1514" i="99"/>
  <c r="B1559" i="99"/>
  <c r="G4984" i="132" l="1"/>
  <c r="D4983" i="132"/>
  <c r="D5350" i="132"/>
  <c r="G5351" i="132"/>
  <c r="C5453" i="132"/>
  <c r="E1513" i="99"/>
  <c r="A1515" i="99"/>
  <c r="D1514" i="99"/>
  <c r="F1514" i="99" s="1"/>
  <c r="G1514" i="99" s="1"/>
  <c r="B1560" i="99"/>
  <c r="D4982" i="132" l="1"/>
  <c r="G4983" i="132"/>
  <c r="D5349" i="132"/>
  <c r="G5350" i="132"/>
  <c r="C5454" i="132"/>
  <c r="E1514" i="99"/>
  <c r="A1516" i="99"/>
  <c r="D1515" i="99"/>
  <c r="F1515" i="99" s="1"/>
  <c r="G1515" i="99" s="1"/>
  <c r="B1561" i="99"/>
  <c r="G4982" i="132" l="1"/>
  <c r="D4981" i="132"/>
  <c r="D5348" i="132"/>
  <c r="G5349" i="132"/>
  <c r="C5455" i="132"/>
  <c r="E1515" i="99"/>
  <c r="A1517" i="99"/>
  <c r="D1516" i="99"/>
  <c r="F1516" i="99" s="1"/>
  <c r="G1516" i="99" s="1"/>
  <c r="B1562" i="99"/>
  <c r="G4981" i="132" l="1"/>
  <c r="D4980" i="132"/>
  <c r="D5347" i="132"/>
  <c r="G5348" i="132"/>
  <c r="C5456" i="132"/>
  <c r="E1516" i="99"/>
  <c r="A1518" i="99"/>
  <c r="D1517" i="99"/>
  <c r="F1517" i="99" s="1"/>
  <c r="G1517" i="99" s="1"/>
  <c r="B1563" i="99"/>
  <c r="G4980" i="132" l="1"/>
  <c r="D4979" i="132"/>
  <c r="D5346" i="132"/>
  <c r="G5347" i="132"/>
  <c r="C5457" i="132"/>
  <c r="E1517" i="99"/>
  <c r="A1519" i="99"/>
  <c r="D1518" i="99"/>
  <c r="F1518" i="99" s="1"/>
  <c r="G1518" i="99" s="1"/>
  <c r="B1564" i="99"/>
  <c r="G4979" i="132" l="1"/>
  <c r="D4978" i="132"/>
  <c r="D5345" i="132"/>
  <c r="G5346" i="132"/>
  <c r="C5458" i="132"/>
  <c r="E1518" i="99"/>
  <c r="A1520" i="99"/>
  <c r="D1519" i="99"/>
  <c r="F1519" i="99" s="1"/>
  <c r="G1519" i="99" s="1"/>
  <c r="B1565" i="99"/>
  <c r="G4978" i="132" l="1"/>
  <c r="D4977" i="132"/>
  <c r="D5344" i="132"/>
  <c r="G5345" i="132"/>
  <c r="C5459" i="132"/>
  <c r="E1519" i="99"/>
  <c r="D1520" i="99"/>
  <c r="F1520" i="99" s="1"/>
  <c r="G1520" i="99" s="1"/>
  <c r="A1521" i="99"/>
  <c r="B1566" i="99"/>
  <c r="G4977" i="132" l="1"/>
  <c r="D4976" i="132"/>
  <c r="D5343" i="132"/>
  <c r="G5344" i="132"/>
  <c r="C5460" i="132"/>
  <c r="E1520" i="99"/>
  <c r="D1521" i="99"/>
  <c r="F1521" i="99" s="1"/>
  <c r="G1521" i="99" s="1"/>
  <c r="A1522" i="99"/>
  <c r="B1567" i="99"/>
  <c r="G4976" i="132" l="1"/>
  <c r="D4975" i="132"/>
  <c r="D5342" i="132"/>
  <c r="G5343" i="132"/>
  <c r="C5461" i="132"/>
  <c r="E1521" i="99"/>
  <c r="A1523" i="99"/>
  <c r="D1522" i="99"/>
  <c r="F1522" i="99" s="1"/>
  <c r="G1522" i="99" s="1"/>
  <c r="B1568" i="99"/>
  <c r="G4975" i="132" l="1"/>
  <c r="D4974" i="132"/>
  <c r="D5341" i="132"/>
  <c r="G5342" i="132"/>
  <c r="C5462" i="132"/>
  <c r="E1522" i="99"/>
  <c r="D1523" i="99"/>
  <c r="F1523" i="99" s="1"/>
  <c r="G1523" i="99" s="1"/>
  <c r="A1524" i="99"/>
  <c r="B1569" i="99"/>
  <c r="D4973" i="132" l="1"/>
  <c r="G4974" i="132"/>
  <c r="D5340" i="132"/>
  <c r="G5341" i="132"/>
  <c r="C5463" i="132"/>
  <c r="E1523" i="99"/>
  <c r="A1525" i="99"/>
  <c r="D1524" i="99"/>
  <c r="F1524" i="99" s="1"/>
  <c r="G1524" i="99" s="1"/>
  <c r="B1570" i="99"/>
  <c r="G4973" i="132" l="1"/>
  <c r="D4972" i="132"/>
  <c r="D5339" i="132"/>
  <c r="G5340" i="132"/>
  <c r="C5464" i="132"/>
  <c r="E1524" i="99"/>
  <c r="A1526" i="99"/>
  <c r="D1525" i="99"/>
  <c r="F1525" i="99" s="1"/>
  <c r="G1525" i="99" s="1"/>
  <c r="B1571" i="99"/>
  <c r="D4971" i="132" l="1"/>
  <c r="G4972" i="132"/>
  <c r="D5338" i="132"/>
  <c r="G5339" i="132"/>
  <c r="C5465" i="132"/>
  <c r="E1525" i="99"/>
  <c r="D1526" i="99"/>
  <c r="F1526" i="99" s="1"/>
  <c r="G1526" i="99" s="1"/>
  <c r="A1527" i="99"/>
  <c r="B1572" i="99"/>
  <c r="G4971" i="132" l="1"/>
  <c r="D4970" i="132"/>
  <c r="D5337" i="132"/>
  <c r="G5338" i="132"/>
  <c r="C5466" i="132"/>
  <c r="E1526" i="99"/>
  <c r="D1527" i="99"/>
  <c r="F1527" i="99" s="1"/>
  <c r="G1527" i="99" s="1"/>
  <c r="A1528" i="99"/>
  <c r="B1573" i="99"/>
  <c r="G4970" i="132" l="1"/>
  <c r="D4969" i="132"/>
  <c r="D5336" i="132"/>
  <c r="G5337" i="132"/>
  <c r="C5467" i="132"/>
  <c r="E1527" i="99"/>
  <c r="D1528" i="99"/>
  <c r="F1528" i="99" s="1"/>
  <c r="G1528" i="99" s="1"/>
  <c r="A1529" i="99"/>
  <c r="B1574" i="99"/>
  <c r="G4969" i="132" l="1"/>
  <c r="D4968" i="132"/>
  <c r="D5335" i="132"/>
  <c r="G5336" i="132"/>
  <c r="C5468" i="132"/>
  <c r="E1528" i="99"/>
  <c r="A1530" i="99"/>
  <c r="D1529" i="99"/>
  <c r="F1529" i="99" s="1"/>
  <c r="G1529" i="99" s="1"/>
  <c r="B1575" i="99"/>
  <c r="G4968" i="132" l="1"/>
  <c r="D4967" i="132"/>
  <c r="D5334" i="132"/>
  <c r="G5335" i="132"/>
  <c r="C5469" i="132"/>
  <c r="E1529" i="99"/>
  <c r="A1531" i="99"/>
  <c r="D1530" i="99"/>
  <c r="F1530" i="99" s="1"/>
  <c r="G1530" i="99" s="1"/>
  <c r="B1576" i="99"/>
  <c r="G4967" i="132" l="1"/>
  <c r="D4966" i="132"/>
  <c r="D5333" i="132"/>
  <c r="G5334" i="132"/>
  <c r="C5470" i="132"/>
  <c r="E1530" i="99"/>
  <c r="A1532" i="99"/>
  <c r="D1531" i="99"/>
  <c r="F1531" i="99" s="1"/>
  <c r="G1531" i="99" s="1"/>
  <c r="B1577" i="99"/>
  <c r="G4966" i="132" l="1"/>
  <c r="D4965" i="132"/>
  <c r="D5332" i="132"/>
  <c r="G5333" i="132"/>
  <c r="C5471" i="132"/>
  <c r="E1531" i="99"/>
  <c r="A1533" i="99"/>
  <c r="D1532" i="99"/>
  <c r="F1532" i="99" s="1"/>
  <c r="G1532" i="99" s="1"/>
  <c r="B1578" i="99"/>
  <c r="D4964" i="132" l="1"/>
  <c r="G4965" i="132"/>
  <c r="D5331" i="132"/>
  <c r="G5332" i="132"/>
  <c r="C5472" i="132"/>
  <c r="E1532" i="99"/>
  <c r="A1534" i="99"/>
  <c r="D1533" i="99"/>
  <c r="F1533" i="99" s="1"/>
  <c r="G1533" i="99" s="1"/>
  <c r="B1579" i="99"/>
  <c r="G4964" i="132" l="1"/>
  <c r="D4963" i="132"/>
  <c r="D5330" i="132"/>
  <c r="G5331" i="132"/>
  <c r="C5473" i="132"/>
  <c r="E1533" i="99"/>
  <c r="A1535" i="99"/>
  <c r="D1534" i="99"/>
  <c r="F1534" i="99" s="1"/>
  <c r="G1534" i="99" s="1"/>
  <c r="B1580" i="99"/>
  <c r="G4963" i="132" l="1"/>
  <c r="D4962" i="132"/>
  <c r="D5329" i="132"/>
  <c r="G5330" i="132"/>
  <c r="C5474" i="132"/>
  <c r="E1534" i="99"/>
  <c r="A1536" i="99"/>
  <c r="D1535" i="99"/>
  <c r="F1535" i="99" s="1"/>
  <c r="G1535" i="99" s="1"/>
  <c r="B1581" i="99"/>
  <c r="G4962" i="132" l="1"/>
  <c r="D4961" i="132"/>
  <c r="D5328" i="132"/>
  <c r="G5329" i="132"/>
  <c r="C5475" i="132"/>
  <c r="E1535" i="99"/>
  <c r="A1537" i="99"/>
  <c r="D1536" i="99"/>
  <c r="F1536" i="99" s="1"/>
  <c r="G1536" i="99" s="1"/>
  <c r="B1582" i="99"/>
  <c r="D4960" i="132" l="1"/>
  <c r="G4961" i="132"/>
  <c r="D5327" i="132"/>
  <c r="G5328" i="132"/>
  <c r="C5476" i="132"/>
  <c r="E1536" i="99"/>
  <c r="D1537" i="99"/>
  <c r="F1537" i="99" s="1"/>
  <c r="G1537" i="99" s="1"/>
  <c r="A1538" i="99"/>
  <c r="B1583" i="99"/>
  <c r="D4959" i="132" l="1"/>
  <c r="G4960" i="132"/>
  <c r="D5326" i="132"/>
  <c r="G5327" i="132"/>
  <c r="C5477" i="132"/>
  <c r="E1537" i="99"/>
  <c r="D1538" i="99"/>
  <c r="F1538" i="99" s="1"/>
  <c r="G1538" i="99" s="1"/>
  <c r="A1539" i="99"/>
  <c r="B1584" i="99"/>
  <c r="G4959" i="132" l="1"/>
  <c r="D4958" i="132"/>
  <c r="D5325" i="132"/>
  <c r="G5326" i="132"/>
  <c r="C5478" i="132"/>
  <c r="E1538" i="99"/>
  <c r="A1540" i="99"/>
  <c r="D1539" i="99"/>
  <c r="F1539" i="99" s="1"/>
  <c r="G1539" i="99" s="1"/>
  <c r="B1585" i="99"/>
  <c r="G4958" i="132" l="1"/>
  <c r="D4957" i="132"/>
  <c r="D5324" i="132"/>
  <c r="G5325" i="132"/>
  <c r="C5479" i="132"/>
  <c r="E1539" i="99"/>
  <c r="A1541" i="99"/>
  <c r="D1540" i="99"/>
  <c r="F1540" i="99" s="1"/>
  <c r="G1540" i="99" s="1"/>
  <c r="B1586" i="99"/>
  <c r="D4956" i="132" l="1"/>
  <c r="G4957" i="132"/>
  <c r="D5323" i="132"/>
  <c r="G5324" i="132"/>
  <c r="C5480" i="132"/>
  <c r="E1540" i="99"/>
  <c r="D1541" i="99"/>
  <c r="F1541" i="99" s="1"/>
  <c r="G1541" i="99" s="1"/>
  <c r="A1542" i="99"/>
  <c r="B1587" i="99"/>
  <c r="G4956" i="132" l="1"/>
  <c r="D4955" i="132"/>
  <c r="D5322" i="132"/>
  <c r="G5323" i="132"/>
  <c r="C5481" i="132"/>
  <c r="E1541" i="99"/>
  <c r="D1542" i="99"/>
  <c r="F1542" i="99" s="1"/>
  <c r="G1542" i="99" s="1"/>
  <c r="A1543" i="99"/>
  <c r="B1588" i="99"/>
  <c r="G4955" i="132" l="1"/>
  <c r="D4954" i="132"/>
  <c r="D5321" i="132"/>
  <c r="G5322" i="132"/>
  <c r="C5482" i="132"/>
  <c r="E1542" i="99"/>
  <c r="A1544" i="99"/>
  <c r="D1543" i="99"/>
  <c r="F1543" i="99" s="1"/>
  <c r="G1543" i="99" s="1"/>
  <c r="B1589" i="99"/>
  <c r="G4954" i="132" l="1"/>
  <c r="D4953" i="132"/>
  <c r="D5320" i="132"/>
  <c r="G5321" i="132"/>
  <c r="C5483" i="132"/>
  <c r="E1543" i="99"/>
  <c r="A1545" i="99"/>
  <c r="D1544" i="99"/>
  <c r="F1544" i="99" s="1"/>
  <c r="G1544" i="99" s="1"/>
  <c r="B1590" i="99"/>
  <c r="G4953" i="132" l="1"/>
  <c r="D4952" i="132"/>
  <c r="D5319" i="132"/>
  <c r="G5320" i="132"/>
  <c r="C5484" i="132"/>
  <c r="E1544" i="99"/>
  <c r="A1546" i="99"/>
  <c r="D1545" i="99"/>
  <c r="F1545" i="99" s="1"/>
  <c r="G1545" i="99" s="1"/>
  <c r="B1591" i="99"/>
  <c r="G4952" i="132" l="1"/>
  <c r="D4951" i="132"/>
  <c r="D5318" i="132"/>
  <c r="G5319" i="132"/>
  <c r="C5485" i="132"/>
  <c r="E1545" i="99"/>
  <c r="D1546" i="99"/>
  <c r="F1546" i="99" s="1"/>
  <c r="G1546" i="99" s="1"/>
  <c r="A1547" i="99"/>
  <c r="B1592" i="99"/>
  <c r="G4951" i="132" l="1"/>
  <c r="D4950" i="132"/>
  <c r="D5317" i="132"/>
  <c r="G5318" i="132"/>
  <c r="C5486" i="132"/>
  <c r="E1546" i="99"/>
  <c r="A1548" i="99"/>
  <c r="D1547" i="99"/>
  <c r="F1547" i="99" s="1"/>
  <c r="G1547" i="99" s="1"/>
  <c r="B1593" i="99"/>
  <c r="G4950" i="132" l="1"/>
  <c r="D4949" i="132"/>
  <c r="D5316" i="132"/>
  <c r="G5317" i="132"/>
  <c r="C5487" i="132"/>
  <c r="E1547" i="99"/>
  <c r="A1549" i="99"/>
  <c r="D1548" i="99"/>
  <c r="F1548" i="99" s="1"/>
  <c r="G1548" i="99" s="1"/>
  <c r="B1594" i="99"/>
  <c r="D4948" i="132" l="1"/>
  <c r="G4949" i="132"/>
  <c r="D5315" i="132"/>
  <c r="G5316" i="132"/>
  <c r="C5488" i="132"/>
  <c r="E1548" i="99"/>
  <c r="A1550" i="99"/>
  <c r="D1549" i="99"/>
  <c r="F1549" i="99" s="1"/>
  <c r="G1549" i="99" s="1"/>
  <c r="B1595" i="99"/>
  <c r="D4947" i="132" l="1"/>
  <c r="G4948" i="132"/>
  <c r="D5314" i="132"/>
  <c r="G5315" i="132"/>
  <c r="C5489" i="132"/>
  <c r="E1549" i="99"/>
  <c r="A1551" i="99"/>
  <c r="D1550" i="99"/>
  <c r="F1550" i="99" s="1"/>
  <c r="G1550" i="99" s="1"/>
  <c r="B1596" i="99"/>
  <c r="G4947" i="132" l="1"/>
  <c r="D4946" i="132"/>
  <c r="D5313" i="132"/>
  <c r="G5314" i="132"/>
  <c r="C5490" i="132"/>
  <c r="E1550" i="99"/>
  <c r="A1552" i="99"/>
  <c r="D1551" i="99"/>
  <c r="F1551" i="99" s="1"/>
  <c r="G1551" i="99" s="1"/>
  <c r="B1597" i="99"/>
  <c r="D4945" i="132" l="1"/>
  <c r="G4946" i="132"/>
  <c r="D5312" i="132"/>
  <c r="G5313" i="132"/>
  <c r="C5491" i="132"/>
  <c r="E1551" i="99"/>
  <c r="D1552" i="99"/>
  <c r="F1552" i="99" s="1"/>
  <c r="G1552" i="99" s="1"/>
  <c r="A1553" i="99"/>
  <c r="B1598" i="99"/>
  <c r="D4944" i="132" l="1"/>
  <c r="G4945" i="132"/>
  <c r="D5311" i="132"/>
  <c r="G5312" i="132"/>
  <c r="C5492" i="132"/>
  <c r="E1552" i="99"/>
  <c r="D1553" i="99"/>
  <c r="F1553" i="99" s="1"/>
  <c r="G1553" i="99" s="1"/>
  <c r="A1554" i="99"/>
  <c r="B1599" i="99"/>
  <c r="D4943" i="132" l="1"/>
  <c r="G4944" i="132"/>
  <c r="G5311" i="132"/>
  <c r="C5493" i="132"/>
  <c r="E1553" i="99"/>
  <c r="D1554" i="99"/>
  <c r="F1554" i="99" s="1"/>
  <c r="G1554" i="99" s="1"/>
  <c r="A1555" i="99"/>
  <c r="B1600" i="99"/>
  <c r="D4942" i="132" l="1"/>
  <c r="G4943" i="132"/>
  <c r="C5494" i="132"/>
  <c r="D5494" i="132" s="1"/>
  <c r="D5493" i="132" s="1"/>
  <c r="D5492" i="132" s="1"/>
  <c r="E1554" i="99"/>
  <c r="D1555" i="99"/>
  <c r="F1555" i="99" s="1"/>
  <c r="G1555" i="99" s="1"/>
  <c r="A1556" i="99"/>
  <c r="B1601" i="99"/>
  <c r="D4941" i="132" l="1"/>
  <c r="G4942" i="132"/>
  <c r="D5491" i="132"/>
  <c r="G5492" i="132"/>
  <c r="G5493" i="132"/>
  <c r="G5494" i="132"/>
  <c r="E1555" i="99"/>
  <c r="A1557" i="99"/>
  <c r="D1556" i="99"/>
  <c r="F1556" i="99" s="1"/>
  <c r="G1556" i="99" s="1"/>
  <c r="B1602" i="99"/>
  <c r="D4940" i="132" l="1"/>
  <c r="G4941" i="132"/>
  <c r="D5490" i="132"/>
  <c r="G5491" i="132"/>
  <c r="E1556" i="99"/>
  <c r="D1557" i="99"/>
  <c r="F1557" i="99" s="1"/>
  <c r="G1557" i="99" s="1"/>
  <c r="A1558" i="99"/>
  <c r="B1603" i="99"/>
  <c r="D4939" i="132" l="1"/>
  <c r="G4940" i="132"/>
  <c r="D5489" i="132"/>
  <c r="G5490" i="132"/>
  <c r="E1557" i="99"/>
  <c r="D1558" i="99"/>
  <c r="F1558" i="99" s="1"/>
  <c r="G1558" i="99" s="1"/>
  <c r="A1559" i="99"/>
  <c r="B1604" i="99"/>
  <c r="D4938" i="132" l="1"/>
  <c r="G4939" i="132"/>
  <c r="D5488" i="132"/>
  <c r="G5489" i="132"/>
  <c r="E1558" i="99"/>
  <c r="A1560" i="99"/>
  <c r="D1559" i="99"/>
  <c r="F1559" i="99" s="1"/>
  <c r="G1559" i="99" s="1"/>
  <c r="B1605" i="99"/>
  <c r="D4937" i="132" l="1"/>
  <c r="G4938" i="132"/>
  <c r="D5487" i="132"/>
  <c r="G5488" i="132"/>
  <c r="E1559" i="99"/>
  <c r="D1560" i="99"/>
  <c r="F1560" i="99" s="1"/>
  <c r="G1560" i="99" s="1"/>
  <c r="A1561" i="99"/>
  <c r="B1606" i="99"/>
  <c r="D4936" i="132" l="1"/>
  <c r="G4937" i="132"/>
  <c r="G5487" i="132"/>
  <c r="D5486" i="132"/>
  <c r="E1560" i="99"/>
  <c r="D1561" i="99"/>
  <c r="F1561" i="99" s="1"/>
  <c r="G1561" i="99" s="1"/>
  <c r="A1562" i="99"/>
  <c r="B1607" i="99"/>
  <c r="D4935" i="132" l="1"/>
  <c r="G4936" i="132"/>
  <c r="D5485" i="132"/>
  <c r="G5486" i="132"/>
  <c r="E1561" i="99"/>
  <c r="D1562" i="99"/>
  <c r="F1562" i="99" s="1"/>
  <c r="G1562" i="99" s="1"/>
  <c r="A1563" i="99"/>
  <c r="B1608" i="99"/>
  <c r="D4934" i="132" l="1"/>
  <c r="G4935" i="132"/>
  <c r="G5485" i="132"/>
  <c r="D5484" i="132"/>
  <c r="E1562" i="99"/>
  <c r="A1564" i="99"/>
  <c r="D1563" i="99"/>
  <c r="F1563" i="99" s="1"/>
  <c r="G1563" i="99" s="1"/>
  <c r="B1609" i="99"/>
  <c r="D4933" i="132" l="1"/>
  <c r="G4934" i="132"/>
  <c r="D5483" i="132"/>
  <c r="G5484" i="132"/>
  <c r="E1563" i="99"/>
  <c r="A1565" i="99"/>
  <c r="D1564" i="99"/>
  <c r="F1564" i="99" s="1"/>
  <c r="G1564" i="99" s="1"/>
  <c r="B1610" i="99"/>
  <c r="D4932" i="132" l="1"/>
  <c r="G4933" i="132"/>
  <c r="G5483" i="132"/>
  <c r="D5482" i="132"/>
  <c r="E1564" i="99"/>
  <c r="D1565" i="99"/>
  <c r="F1565" i="99" s="1"/>
  <c r="G1565" i="99" s="1"/>
  <c r="A1566" i="99"/>
  <c r="B1611" i="99"/>
  <c r="D4931" i="132" l="1"/>
  <c r="G4932" i="132"/>
  <c r="G5482" i="132"/>
  <c r="D5481" i="132"/>
  <c r="E1565" i="99"/>
  <c r="D1566" i="99"/>
  <c r="F1566" i="99" s="1"/>
  <c r="G1566" i="99" s="1"/>
  <c r="A1567" i="99"/>
  <c r="B1612" i="99"/>
  <c r="D4930" i="132" l="1"/>
  <c r="G4931" i="132"/>
  <c r="G5481" i="132"/>
  <c r="D5480" i="132"/>
  <c r="E1566" i="99"/>
  <c r="S40" i="119" s="1"/>
  <c r="D1567" i="99"/>
  <c r="F1567" i="99" s="1"/>
  <c r="G1567" i="99" s="1"/>
  <c r="A1568" i="99"/>
  <c r="B1613" i="99"/>
  <c r="D4929" i="132" l="1"/>
  <c r="G4930" i="132"/>
  <c r="D5479" i="132"/>
  <c r="G5480" i="132"/>
  <c r="S41" i="119"/>
  <c r="S42" i="119" s="1"/>
  <c r="S50" i="119"/>
  <c r="V309" i="119" s="1"/>
  <c r="F78" i="119" s="1"/>
  <c r="E1567" i="99"/>
  <c r="D1568" i="99"/>
  <c r="F1568" i="99" s="1"/>
  <c r="G1568" i="99" s="1"/>
  <c r="A1569" i="99"/>
  <c r="B1614" i="99"/>
  <c r="D4928" i="132" l="1"/>
  <c r="G4929" i="132"/>
  <c r="D5478" i="132"/>
  <c r="G5479" i="132"/>
  <c r="E1568" i="99"/>
  <c r="A1570" i="99"/>
  <c r="D1569" i="99"/>
  <c r="F1569" i="99" s="1"/>
  <c r="G1569" i="99" s="1"/>
  <c r="B1615" i="99"/>
  <c r="D4927" i="132" l="1"/>
  <c r="G4928" i="132"/>
  <c r="D5477" i="132"/>
  <c r="G5478" i="132"/>
  <c r="E1569" i="99"/>
  <c r="D1570" i="99"/>
  <c r="F1570" i="99" s="1"/>
  <c r="G1570" i="99" s="1"/>
  <c r="A1571" i="99"/>
  <c r="B1616" i="99"/>
  <c r="D4926" i="132" l="1"/>
  <c r="G4927" i="132"/>
  <c r="D5476" i="132"/>
  <c r="G5477" i="132"/>
  <c r="E1570" i="99"/>
  <c r="A1572" i="99"/>
  <c r="D1571" i="99"/>
  <c r="F1571" i="99" s="1"/>
  <c r="G1571" i="99" s="1"/>
  <c r="B1617" i="99"/>
  <c r="D4925" i="132" l="1"/>
  <c r="G4926" i="132"/>
  <c r="D5475" i="132"/>
  <c r="G5476" i="132"/>
  <c r="E1571" i="99"/>
  <c r="D1572" i="99"/>
  <c r="F1572" i="99" s="1"/>
  <c r="G1572" i="99" s="1"/>
  <c r="A1573" i="99"/>
  <c r="B1618" i="99"/>
  <c r="D4924" i="132" l="1"/>
  <c r="G4925" i="132"/>
  <c r="D5474" i="132"/>
  <c r="G5475" i="132"/>
  <c r="E1572" i="99"/>
  <c r="D1573" i="99"/>
  <c r="F1573" i="99" s="1"/>
  <c r="G1573" i="99" s="1"/>
  <c r="A1574" i="99"/>
  <c r="B1619" i="99"/>
  <c r="D4923" i="132" l="1"/>
  <c r="G4924" i="132"/>
  <c r="D5473" i="132"/>
  <c r="G5474" i="132"/>
  <c r="E1573" i="99"/>
  <c r="A1575" i="99"/>
  <c r="D1574" i="99"/>
  <c r="F1574" i="99" s="1"/>
  <c r="G1574" i="99" s="1"/>
  <c r="B1620" i="99"/>
  <c r="D4922" i="132" l="1"/>
  <c r="G4923" i="132"/>
  <c r="D5472" i="132"/>
  <c r="G5473" i="132"/>
  <c r="E1574" i="99"/>
  <c r="D1575" i="99"/>
  <c r="F1575" i="99" s="1"/>
  <c r="G1575" i="99" s="1"/>
  <c r="A1576" i="99"/>
  <c r="B1621" i="99"/>
  <c r="D4921" i="132" l="1"/>
  <c r="G4922" i="132"/>
  <c r="G5472" i="132"/>
  <c r="D5471" i="132"/>
  <c r="E1575" i="99"/>
  <c r="D1576" i="99"/>
  <c r="F1576" i="99" s="1"/>
  <c r="G1576" i="99" s="1"/>
  <c r="A1577" i="99"/>
  <c r="B1622" i="99"/>
  <c r="D4920" i="132" l="1"/>
  <c r="G4921" i="132"/>
  <c r="G5471" i="132"/>
  <c r="D5470" i="132"/>
  <c r="E1576" i="99"/>
  <c r="D1577" i="99"/>
  <c r="F1577" i="99" s="1"/>
  <c r="G1577" i="99" s="1"/>
  <c r="A1578" i="99"/>
  <c r="B1623" i="99"/>
  <c r="D4919" i="132" l="1"/>
  <c r="G4920" i="132"/>
  <c r="D5469" i="132"/>
  <c r="G5470" i="132"/>
  <c r="E1577" i="99"/>
  <c r="A1579" i="99"/>
  <c r="D1578" i="99"/>
  <c r="F1578" i="99" s="1"/>
  <c r="G1578" i="99" s="1"/>
  <c r="B1624" i="99"/>
  <c r="D4918" i="132" l="1"/>
  <c r="G4919" i="132"/>
  <c r="D5468" i="132"/>
  <c r="G5469" i="132"/>
  <c r="E1578" i="99"/>
  <c r="A1580" i="99"/>
  <c r="D1579" i="99"/>
  <c r="F1579" i="99" s="1"/>
  <c r="G1579" i="99" s="1"/>
  <c r="B1625" i="99"/>
  <c r="D4917" i="132" l="1"/>
  <c r="G4918" i="132"/>
  <c r="G5468" i="132"/>
  <c r="D5467" i="132"/>
  <c r="E1579" i="99"/>
  <c r="D1580" i="99"/>
  <c r="F1580" i="99" s="1"/>
  <c r="G1580" i="99" s="1"/>
  <c r="A1581" i="99"/>
  <c r="B1626" i="99"/>
  <c r="D4916" i="132" l="1"/>
  <c r="G4917" i="132"/>
  <c r="D5466" i="132"/>
  <c r="G5467" i="132"/>
  <c r="E1580" i="99"/>
  <c r="A1582" i="99"/>
  <c r="D1581" i="99"/>
  <c r="F1581" i="99" s="1"/>
  <c r="G1581" i="99" s="1"/>
  <c r="B1627" i="99"/>
  <c r="D4915" i="132" l="1"/>
  <c r="G4916" i="132"/>
  <c r="D5465" i="132"/>
  <c r="G5466" i="132"/>
  <c r="E1581" i="99"/>
  <c r="D1582" i="99"/>
  <c r="F1582" i="99" s="1"/>
  <c r="G1582" i="99" s="1"/>
  <c r="A1583" i="99"/>
  <c r="B1628" i="99"/>
  <c r="D4914" i="132" l="1"/>
  <c r="G4915" i="132"/>
  <c r="D5464" i="132"/>
  <c r="G5465" i="132"/>
  <c r="E1582" i="99"/>
  <c r="D1583" i="99"/>
  <c r="F1583" i="99" s="1"/>
  <c r="G1583" i="99" s="1"/>
  <c r="A1584" i="99"/>
  <c r="B1629" i="99"/>
  <c r="D4913" i="132" l="1"/>
  <c r="G4914" i="132"/>
  <c r="D5463" i="132"/>
  <c r="G5464" i="132"/>
  <c r="E1583" i="99"/>
  <c r="D1584" i="99"/>
  <c r="F1584" i="99" s="1"/>
  <c r="G1584" i="99" s="1"/>
  <c r="A1585" i="99"/>
  <c r="B1630" i="99"/>
  <c r="D4912" i="132" l="1"/>
  <c r="G4913" i="132"/>
  <c r="D5462" i="132"/>
  <c r="G5463" i="132"/>
  <c r="E1584" i="99"/>
  <c r="D1585" i="99"/>
  <c r="F1585" i="99" s="1"/>
  <c r="G1585" i="99" s="1"/>
  <c r="A1586" i="99"/>
  <c r="B1631" i="99"/>
  <c r="D4911" i="132" l="1"/>
  <c r="G4912" i="132"/>
  <c r="G5462" i="132"/>
  <c r="D5461" i="132"/>
  <c r="E1585" i="99"/>
  <c r="D1586" i="99"/>
  <c r="F1586" i="99" s="1"/>
  <c r="G1586" i="99" s="1"/>
  <c r="A1587" i="99"/>
  <c r="B1632" i="99"/>
  <c r="D4910" i="132" l="1"/>
  <c r="G4911" i="132"/>
  <c r="D5460" i="132"/>
  <c r="G5461" i="132"/>
  <c r="E1586" i="99"/>
  <c r="D1587" i="99"/>
  <c r="F1587" i="99" s="1"/>
  <c r="G1587" i="99" s="1"/>
  <c r="A1588" i="99"/>
  <c r="B1633" i="99"/>
  <c r="D4909" i="132" l="1"/>
  <c r="G4910" i="132"/>
  <c r="G5460" i="132"/>
  <c r="D5459" i="132"/>
  <c r="E1587" i="99"/>
  <c r="A1589" i="99"/>
  <c r="D1588" i="99"/>
  <c r="F1588" i="99" s="1"/>
  <c r="G1588" i="99" s="1"/>
  <c r="B1634" i="99"/>
  <c r="D4908" i="132" l="1"/>
  <c r="G4909" i="132"/>
  <c r="D5458" i="132"/>
  <c r="G5459" i="132"/>
  <c r="E1588" i="99"/>
  <c r="A1590" i="99"/>
  <c r="D1589" i="99"/>
  <c r="F1589" i="99" s="1"/>
  <c r="G1589" i="99" s="1"/>
  <c r="B1635" i="99"/>
  <c r="D4907" i="132" l="1"/>
  <c r="G4908" i="132"/>
  <c r="D5457" i="132"/>
  <c r="G5458" i="132"/>
  <c r="E1589" i="99"/>
  <c r="D1590" i="99"/>
  <c r="F1590" i="99" s="1"/>
  <c r="G1590" i="99" s="1"/>
  <c r="A1591" i="99"/>
  <c r="B1636" i="99"/>
  <c r="D4906" i="132" l="1"/>
  <c r="G4907" i="132"/>
  <c r="D5456" i="132"/>
  <c r="G5457" i="132"/>
  <c r="E1590" i="99"/>
  <c r="A1592" i="99"/>
  <c r="D1591" i="99"/>
  <c r="F1591" i="99" s="1"/>
  <c r="G1591" i="99" s="1"/>
  <c r="B1637" i="99"/>
  <c r="D4905" i="132" l="1"/>
  <c r="G4906" i="132"/>
  <c r="G5456" i="132"/>
  <c r="D5455" i="132"/>
  <c r="E1591" i="99"/>
  <c r="D1592" i="99"/>
  <c r="F1592" i="99" s="1"/>
  <c r="G1592" i="99" s="1"/>
  <c r="A1593" i="99"/>
  <c r="B1638" i="99"/>
  <c r="D4904" i="132" l="1"/>
  <c r="G4905" i="132"/>
  <c r="D5454" i="132"/>
  <c r="G5455" i="132"/>
  <c r="E1592" i="99"/>
  <c r="A1594" i="99"/>
  <c r="D1593" i="99"/>
  <c r="F1593" i="99" s="1"/>
  <c r="G1593" i="99" s="1"/>
  <c r="B1639" i="99"/>
  <c r="D4903" i="132" l="1"/>
  <c r="G4904" i="132"/>
  <c r="G5454" i="132"/>
  <c r="D5453" i="132"/>
  <c r="E1593" i="99"/>
  <c r="A1595" i="99"/>
  <c r="D1594" i="99"/>
  <c r="F1594" i="99" s="1"/>
  <c r="G1594" i="99" s="1"/>
  <c r="B1640" i="99"/>
  <c r="D4902" i="132" l="1"/>
  <c r="G4903" i="132"/>
  <c r="D5452" i="132"/>
  <c r="G5453" i="132"/>
  <c r="E1594" i="99"/>
  <c r="A1596" i="99"/>
  <c r="D1595" i="99"/>
  <c r="F1595" i="99" s="1"/>
  <c r="G1595" i="99" s="1"/>
  <c r="B1641" i="99"/>
  <c r="D4901" i="132" l="1"/>
  <c r="G4902" i="132"/>
  <c r="D5451" i="132"/>
  <c r="G5452" i="132"/>
  <c r="E1595" i="99"/>
  <c r="A1597" i="99"/>
  <c r="D1596" i="99"/>
  <c r="F1596" i="99" s="1"/>
  <c r="G1596" i="99" s="1"/>
  <c r="B1642" i="99"/>
  <c r="D4900" i="132" l="1"/>
  <c r="G4901" i="132"/>
  <c r="D5450" i="132"/>
  <c r="G5451" i="132"/>
  <c r="E1596" i="99"/>
  <c r="D1597" i="99"/>
  <c r="F1597" i="99" s="1"/>
  <c r="G1597" i="99" s="1"/>
  <c r="A1598" i="99"/>
  <c r="B1643" i="99"/>
  <c r="D4899" i="132" l="1"/>
  <c r="G4900" i="132"/>
  <c r="D5449" i="132"/>
  <c r="G5450" i="132"/>
  <c r="E1597" i="99"/>
  <c r="A1599" i="99"/>
  <c r="D1598" i="99"/>
  <c r="F1598" i="99" s="1"/>
  <c r="G1598" i="99" s="1"/>
  <c r="B1644" i="99"/>
  <c r="D4898" i="132" l="1"/>
  <c r="G4899" i="132"/>
  <c r="G5449" i="132"/>
  <c r="D5448" i="132"/>
  <c r="E1598" i="99"/>
  <c r="A1600" i="99"/>
  <c r="D1599" i="99"/>
  <c r="F1599" i="99" s="1"/>
  <c r="G1599" i="99" s="1"/>
  <c r="B1645" i="99"/>
  <c r="D4897" i="132" l="1"/>
  <c r="G4898" i="132"/>
  <c r="G5448" i="132"/>
  <c r="D5447" i="132"/>
  <c r="E1599" i="99"/>
  <c r="D1600" i="99"/>
  <c r="F1600" i="99" s="1"/>
  <c r="G1600" i="99" s="1"/>
  <c r="A1601" i="99"/>
  <c r="B1646" i="99"/>
  <c r="D4896" i="132" l="1"/>
  <c r="G4897" i="132"/>
  <c r="G5447" i="132"/>
  <c r="D5446" i="132"/>
  <c r="E1600" i="99"/>
  <c r="A1602" i="99"/>
  <c r="D1601" i="99"/>
  <c r="F1601" i="99" s="1"/>
  <c r="G1601" i="99" s="1"/>
  <c r="B1647" i="99"/>
  <c r="D4895" i="132" l="1"/>
  <c r="G4896" i="132"/>
  <c r="G5446" i="132"/>
  <c r="D5445" i="132"/>
  <c r="E1601" i="99"/>
  <c r="D1602" i="99"/>
  <c r="F1602" i="99" s="1"/>
  <c r="G1602" i="99" s="1"/>
  <c r="A1603" i="99"/>
  <c r="B1648" i="99"/>
  <c r="D4894" i="132" l="1"/>
  <c r="G4895" i="132"/>
  <c r="G5445" i="132"/>
  <c r="D5444" i="132"/>
  <c r="E1602" i="99"/>
  <c r="A1604" i="99"/>
  <c r="D1603" i="99"/>
  <c r="F1603" i="99" s="1"/>
  <c r="G1603" i="99" s="1"/>
  <c r="B1649" i="99"/>
  <c r="D4893" i="132" l="1"/>
  <c r="G4894" i="132"/>
  <c r="D5443" i="132"/>
  <c r="G5444" i="132"/>
  <c r="E1603" i="99"/>
  <c r="D1604" i="99"/>
  <c r="F1604" i="99" s="1"/>
  <c r="G1604" i="99" s="1"/>
  <c r="A1605" i="99"/>
  <c r="B1650" i="99"/>
  <c r="D4892" i="132" l="1"/>
  <c r="G4893" i="132"/>
  <c r="D5442" i="132"/>
  <c r="G5443" i="132"/>
  <c r="E1604" i="99"/>
  <c r="A1606" i="99"/>
  <c r="D1605" i="99"/>
  <c r="F1605" i="99" s="1"/>
  <c r="G1605" i="99" s="1"/>
  <c r="B1651" i="99"/>
  <c r="D4891" i="132" l="1"/>
  <c r="G4892" i="132"/>
  <c r="D5441" i="132"/>
  <c r="G5442" i="132"/>
  <c r="E1605" i="99"/>
  <c r="A1607" i="99"/>
  <c r="D1606" i="99"/>
  <c r="F1606" i="99" s="1"/>
  <c r="G1606" i="99" s="1"/>
  <c r="B1652" i="99"/>
  <c r="D4890" i="132" l="1"/>
  <c r="G4891" i="132"/>
  <c r="G5441" i="132"/>
  <c r="D5440" i="132"/>
  <c r="E1606" i="99"/>
  <c r="A1608" i="99"/>
  <c r="D1607" i="99"/>
  <c r="F1607" i="99" s="1"/>
  <c r="G1607" i="99" s="1"/>
  <c r="B1653" i="99"/>
  <c r="D4889" i="132" l="1"/>
  <c r="G4890" i="132"/>
  <c r="D5439" i="132"/>
  <c r="G5440" i="132"/>
  <c r="E1607" i="99"/>
  <c r="D1608" i="99"/>
  <c r="F1608" i="99" s="1"/>
  <c r="G1608" i="99" s="1"/>
  <c r="A1609" i="99"/>
  <c r="B1654" i="99"/>
  <c r="D4888" i="132" l="1"/>
  <c r="G4889" i="132"/>
  <c r="G5439" i="132"/>
  <c r="D5438" i="132"/>
  <c r="E1608" i="99"/>
  <c r="A1610" i="99"/>
  <c r="D1609" i="99"/>
  <c r="F1609" i="99" s="1"/>
  <c r="G1609" i="99" s="1"/>
  <c r="B1655" i="99"/>
  <c r="D4887" i="132" l="1"/>
  <c r="G4888" i="132"/>
  <c r="D5437" i="132"/>
  <c r="G5438" i="132"/>
  <c r="E1609" i="99"/>
  <c r="A1611" i="99"/>
  <c r="D1610" i="99"/>
  <c r="F1610" i="99" s="1"/>
  <c r="G1610" i="99" s="1"/>
  <c r="B1656" i="99"/>
  <c r="D4886" i="132" l="1"/>
  <c r="G4887" i="132"/>
  <c r="D5436" i="132"/>
  <c r="G5437" i="132"/>
  <c r="E1610" i="99"/>
  <c r="A1612" i="99"/>
  <c r="D1611" i="99"/>
  <c r="F1611" i="99" s="1"/>
  <c r="G1611" i="99" s="1"/>
  <c r="B1657" i="99"/>
  <c r="D4885" i="132" l="1"/>
  <c r="G4886" i="132"/>
  <c r="D5435" i="132"/>
  <c r="G5436" i="132"/>
  <c r="E1611" i="99"/>
  <c r="A1613" i="99"/>
  <c r="D1612" i="99"/>
  <c r="F1612" i="99" s="1"/>
  <c r="G1612" i="99" s="1"/>
  <c r="B1658" i="99"/>
  <c r="D4884" i="132" l="1"/>
  <c r="G4885" i="132"/>
  <c r="G5435" i="132"/>
  <c r="D5434" i="132"/>
  <c r="E1612" i="99"/>
  <c r="D1613" i="99"/>
  <c r="F1613" i="99" s="1"/>
  <c r="G1613" i="99" s="1"/>
  <c r="A1614" i="99"/>
  <c r="B1659" i="99"/>
  <c r="D4883" i="132" l="1"/>
  <c r="G4884" i="132"/>
  <c r="D5433" i="132"/>
  <c r="G5434" i="132"/>
  <c r="E1613" i="99"/>
  <c r="A1615" i="99"/>
  <c r="D1614" i="99"/>
  <c r="F1614" i="99" s="1"/>
  <c r="G1614" i="99" s="1"/>
  <c r="B1660" i="99"/>
  <c r="D4882" i="132" l="1"/>
  <c r="G4883" i="132"/>
  <c r="D5432" i="132"/>
  <c r="G5433" i="132"/>
  <c r="E1614" i="99"/>
  <c r="D1615" i="99"/>
  <c r="F1615" i="99" s="1"/>
  <c r="G1615" i="99" s="1"/>
  <c r="A1616" i="99"/>
  <c r="B1661" i="99"/>
  <c r="D4881" i="132" l="1"/>
  <c r="G4882" i="132"/>
  <c r="D5431" i="132"/>
  <c r="G5432" i="132"/>
  <c r="E1615" i="99"/>
  <c r="D1616" i="99"/>
  <c r="F1616" i="99" s="1"/>
  <c r="G1616" i="99" s="1"/>
  <c r="A1617" i="99"/>
  <c r="B1662" i="99"/>
  <c r="D4880" i="132" l="1"/>
  <c r="G4881" i="132"/>
  <c r="G5431" i="132"/>
  <c r="D5430" i="132"/>
  <c r="E1616" i="99"/>
  <c r="A1618" i="99"/>
  <c r="D1617" i="99"/>
  <c r="F1617" i="99" s="1"/>
  <c r="G1617" i="99" s="1"/>
  <c r="B1663" i="99"/>
  <c r="D4879" i="132" l="1"/>
  <c r="G4880" i="132"/>
  <c r="D5429" i="132"/>
  <c r="G5430" i="132"/>
  <c r="E1617" i="99"/>
  <c r="A1619" i="99"/>
  <c r="D1618" i="99"/>
  <c r="F1618" i="99" s="1"/>
  <c r="G1618" i="99" s="1"/>
  <c r="B1664" i="99"/>
  <c r="D4878" i="132" l="1"/>
  <c r="G4879" i="132"/>
  <c r="D5428" i="132"/>
  <c r="G5429" i="132"/>
  <c r="E1618" i="99"/>
  <c r="A1620" i="99"/>
  <c r="D1619" i="99"/>
  <c r="F1619" i="99" s="1"/>
  <c r="G1619" i="99" s="1"/>
  <c r="B1665" i="99"/>
  <c r="D4877" i="132" l="1"/>
  <c r="G4878" i="132"/>
  <c r="G5428" i="132"/>
  <c r="D5427" i="132"/>
  <c r="E1619" i="99"/>
  <c r="A1621" i="99"/>
  <c r="D1620" i="99"/>
  <c r="F1620" i="99" s="1"/>
  <c r="G1620" i="99" s="1"/>
  <c r="B1666" i="99"/>
  <c r="D4876" i="132" l="1"/>
  <c r="G4877" i="132"/>
  <c r="D5426" i="132"/>
  <c r="G5427" i="132"/>
  <c r="E1620" i="99"/>
  <c r="D1621" i="99"/>
  <c r="F1621" i="99" s="1"/>
  <c r="G1621" i="99" s="1"/>
  <c r="A1622" i="99"/>
  <c r="B1667" i="99"/>
  <c r="D4875" i="132" l="1"/>
  <c r="G4876" i="132"/>
  <c r="D5425" i="132"/>
  <c r="G5426" i="132"/>
  <c r="E1621" i="99"/>
  <c r="D1622" i="99"/>
  <c r="F1622" i="99" s="1"/>
  <c r="G1622" i="99" s="1"/>
  <c r="A1623" i="99"/>
  <c r="B1668" i="99"/>
  <c r="D4874" i="132" l="1"/>
  <c r="G4875" i="132"/>
  <c r="D5424" i="132"/>
  <c r="G5425" i="132"/>
  <c r="E1622" i="99"/>
  <c r="A1624" i="99"/>
  <c r="D1623" i="99"/>
  <c r="F1623" i="99" s="1"/>
  <c r="G1623" i="99" s="1"/>
  <c r="B1669" i="99"/>
  <c r="D4873" i="132" l="1"/>
  <c r="G4874" i="132"/>
  <c r="D5423" i="132"/>
  <c r="G5424" i="132"/>
  <c r="E1623" i="99"/>
  <c r="D1624" i="99"/>
  <c r="F1624" i="99" s="1"/>
  <c r="G1624" i="99" s="1"/>
  <c r="A1625" i="99"/>
  <c r="B1670" i="99"/>
  <c r="D4872" i="132" l="1"/>
  <c r="G4873" i="132"/>
  <c r="G5423" i="132"/>
  <c r="D5422" i="132"/>
  <c r="E1624" i="99"/>
  <c r="D1625" i="99"/>
  <c r="F1625" i="99" s="1"/>
  <c r="G1625" i="99" s="1"/>
  <c r="A1626" i="99"/>
  <c r="B1671" i="99"/>
  <c r="D4871" i="132" l="1"/>
  <c r="G4872" i="132"/>
  <c r="G5422" i="132"/>
  <c r="D5421" i="132"/>
  <c r="E1625" i="99"/>
  <c r="D1626" i="99"/>
  <c r="F1626" i="99" s="1"/>
  <c r="G1626" i="99" s="1"/>
  <c r="A1627" i="99"/>
  <c r="B1672" i="99"/>
  <c r="D4870" i="132" l="1"/>
  <c r="G4871" i="132"/>
  <c r="D5420" i="132"/>
  <c r="G5421" i="132"/>
  <c r="E1626" i="99"/>
  <c r="A1628" i="99"/>
  <c r="D1627" i="99"/>
  <c r="F1627" i="99" s="1"/>
  <c r="G1627" i="99" s="1"/>
  <c r="B1673" i="99"/>
  <c r="D4869" i="132" l="1"/>
  <c r="G4870" i="132"/>
  <c r="D5419" i="132"/>
  <c r="G5420" i="132"/>
  <c r="E1627" i="99"/>
  <c r="D1628" i="99"/>
  <c r="F1628" i="99" s="1"/>
  <c r="G1628" i="99" s="1"/>
  <c r="A1629" i="99"/>
  <c r="B1674" i="99"/>
  <c r="D4868" i="132" l="1"/>
  <c r="G4869" i="132"/>
  <c r="G5419" i="132"/>
  <c r="D5418" i="132"/>
  <c r="E1628" i="99"/>
  <c r="A1630" i="99"/>
  <c r="D1629" i="99"/>
  <c r="F1629" i="99" s="1"/>
  <c r="G1629" i="99" s="1"/>
  <c r="B1675" i="99"/>
  <c r="D4867" i="132" l="1"/>
  <c r="G4868" i="132"/>
  <c r="D5417" i="132"/>
  <c r="G5418" i="132"/>
  <c r="E1629" i="99"/>
  <c r="D1630" i="99"/>
  <c r="F1630" i="99" s="1"/>
  <c r="G1630" i="99" s="1"/>
  <c r="A1631" i="99"/>
  <c r="B1676" i="99"/>
  <c r="D4866" i="132" l="1"/>
  <c r="G4867" i="132"/>
  <c r="D5416" i="132"/>
  <c r="G5417" i="132"/>
  <c r="E1630" i="99"/>
  <c r="D1631" i="99"/>
  <c r="F1631" i="99" s="1"/>
  <c r="G1631" i="99" s="1"/>
  <c r="A1632" i="99"/>
  <c r="B1677" i="99"/>
  <c r="D4865" i="132" l="1"/>
  <c r="G4866" i="132"/>
  <c r="D5415" i="132"/>
  <c r="G5416" i="132"/>
  <c r="E1631" i="99"/>
  <c r="D1632" i="99"/>
  <c r="F1632" i="99" s="1"/>
  <c r="G1632" i="99" s="1"/>
  <c r="A1633" i="99"/>
  <c r="B1678" i="99"/>
  <c r="D4864" i="132" l="1"/>
  <c r="G4865" i="132"/>
  <c r="D5414" i="132"/>
  <c r="G5415" i="132"/>
  <c r="E1632" i="99"/>
  <c r="D1633" i="99"/>
  <c r="F1633" i="99" s="1"/>
  <c r="G1633" i="99" s="1"/>
  <c r="A1634" i="99"/>
  <c r="B1679" i="99"/>
  <c r="D4863" i="132" l="1"/>
  <c r="G4864" i="132"/>
  <c r="D5413" i="132"/>
  <c r="G5414" i="132"/>
  <c r="E1633" i="99"/>
  <c r="A1635" i="99"/>
  <c r="D1634" i="99"/>
  <c r="F1634" i="99" s="1"/>
  <c r="G1634" i="99" s="1"/>
  <c r="B1680" i="99"/>
  <c r="D4862" i="132" l="1"/>
  <c r="G4863" i="132"/>
  <c r="D5412" i="132"/>
  <c r="G5413" i="132"/>
  <c r="E1634" i="99"/>
  <c r="A1636" i="99"/>
  <c r="D1635" i="99"/>
  <c r="F1635" i="99" s="1"/>
  <c r="G1635" i="99" s="1"/>
  <c r="B1681" i="99"/>
  <c r="D4861" i="132" l="1"/>
  <c r="G4862" i="132"/>
  <c r="G5412" i="132"/>
  <c r="D5411" i="132"/>
  <c r="E1635" i="99"/>
  <c r="A1637" i="99"/>
  <c r="D1636" i="99"/>
  <c r="F1636" i="99" s="1"/>
  <c r="G1636" i="99" s="1"/>
  <c r="B1682" i="99"/>
  <c r="D4860" i="132" l="1"/>
  <c r="G4861" i="132"/>
  <c r="D5410" i="132"/>
  <c r="G5411" i="132"/>
  <c r="E1636" i="99"/>
  <c r="D1637" i="99"/>
  <c r="F1637" i="99" s="1"/>
  <c r="G1637" i="99" s="1"/>
  <c r="A1638" i="99"/>
  <c r="B1683" i="99"/>
  <c r="D4859" i="132" l="1"/>
  <c r="G4860" i="132"/>
  <c r="D5409" i="132"/>
  <c r="G5410" i="132"/>
  <c r="E1637" i="99"/>
  <c r="D1638" i="99"/>
  <c r="F1638" i="99" s="1"/>
  <c r="G1638" i="99" s="1"/>
  <c r="A1639" i="99"/>
  <c r="B1684" i="99"/>
  <c r="D4858" i="132" l="1"/>
  <c r="G4859" i="132"/>
  <c r="D5408" i="132"/>
  <c r="G5409" i="132"/>
  <c r="E1638" i="99"/>
  <c r="A1640" i="99"/>
  <c r="D1639" i="99"/>
  <c r="F1639" i="99" s="1"/>
  <c r="G1639" i="99" s="1"/>
  <c r="B1685" i="99"/>
  <c r="D4857" i="132" l="1"/>
  <c r="G4858" i="132"/>
  <c r="G5408" i="132"/>
  <c r="D5407" i="132"/>
  <c r="E1639" i="99"/>
  <c r="A1641" i="99"/>
  <c r="D1640" i="99"/>
  <c r="F1640" i="99" s="1"/>
  <c r="G1640" i="99" s="1"/>
  <c r="B1686" i="99"/>
  <c r="D4856" i="132" l="1"/>
  <c r="G4857" i="132"/>
  <c r="G5407" i="132"/>
  <c r="D5406" i="132"/>
  <c r="E1640" i="99"/>
  <c r="D1641" i="99"/>
  <c r="F1641" i="99" s="1"/>
  <c r="G1641" i="99" s="1"/>
  <c r="A1642" i="99"/>
  <c r="B1687" i="99"/>
  <c r="D4855" i="132" l="1"/>
  <c r="G4856" i="132"/>
  <c r="G5406" i="132"/>
  <c r="D5405" i="132"/>
  <c r="E1641" i="99"/>
  <c r="D1642" i="99"/>
  <c r="F1642" i="99" s="1"/>
  <c r="G1642" i="99" s="1"/>
  <c r="A1643" i="99"/>
  <c r="B1688" i="99"/>
  <c r="D4854" i="132" l="1"/>
  <c r="G4855" i="132"/>
  <c r="D5404" i="132"/>
  <c r="G5405" i="132"/>
  <c r="E1642" i="99"/>
  <c r="A1644" i="99"/>
  <c r="D1643" i="99"/>
  <c r="F1643" i="99" s="1"/>
  <c r="G1643" i="99" s="1"/>
  <c r="B1689" i="99"/>
  <c r="D4853" i="132" l="1"/>
  <c r="G4854" i="132"/>
  <c r="G5404" i="132"/>
  <c r="D5403" i="132"/>
  <c r="E1643" i="99"/>
  <c r="D1644" i="99"/>
  <c r="F1644" i="99" s="1"/>
  <c r="G1644" i="99" s="1"/>
  <c r="A1645" i="99"/>
  <c r="B1690" i="99"/>
  <c r="D4852" i="132" l="1"/>
  <c r="G4853" i="132"/>
  <c r="G5403" i="132"/>
  <c r="E1644" i="99"/>
  <c r="A1646" i="99"/>
  <c r="D1645" i="99"/>
  <c r="F1645" i="99" s="1"/>
  <c r="G1645" i="99" s="1"/>
  <c r="B1691" i="99"/>
  <c r="D4851" i="132" l="1"/>
  <c r="G4852" i="132"/>
  <c r="E1645" i="99"/>
  <c r="A1647" i="99"/>
  <c r="D1646" i="99"/>
  <c r="F1646" i="99" s="1"/>
  <c r="G1646" i="99" s="1"/>
  <c r="B1692" i="99"/>
  <c r="D4850" i="132" l="1"/>
  <c r="G4851" i="132"/>
  <c r="E1646" i="99"/>
  <c r="D1647" i="99"/>
  <c r="F1647" i="99" s="1"/>
  <c r="G1647" i="99" s="1"/>
  <c r="A1648" i="99"/>
  <c r="B1693" i="99"/>
  <c r="D4849" i="132" l="1"/>
  <c r="G4850" i="132"/>
  <c r="E1647" i="99"/>
  <c r="A1649" i="99"/>
  <c r="D1648" i="99"/>
  <c r="F1648" i="99" s="1"/>
  <c r="G1648" i="99" s="1"/>
  <c r="B1694" i="99"/>
  <c r="D4848" i="132" l="1"/>
  <c r="G4849" i="132"/>
  <c r="E1648" i="99"/>
  <c r="D1649" i="99"/>
  <c r="F1649" i="99" s="1"/>
  <c r="G1649" i="99" s="1"/>
  <c r="A1650" i="99"/>
  <c r="B1695" i="99"/>
  <c r="D4847" i="132" l="1"/>
  <c r="G4848" i="132"/>
  <c r="E1649" i="99"/>
  <c r="A1651" i="99"/>
  <c r="D1650" i="99"/>
  <c r="F1650" i="99" s="1"/>
  <c r="G1650" i="99" s="1"/>
  <c r="B1696" i="99"/>
  <c r="D4846" i="132" l="1"/>
  <c r="G4847" i="132"/>
  <c r="E1650" i="99"/>
  <c r="A1652" i="99"/>
  <c r="D1651" i="99"/>
  <c r="F1651" i="99" s="1"/>
  <c r="G1651" i="99" s="1"/>
  <c r="B1697" i="99"/>
  <c r="D4845" i="132" l="1"/>
  <c r="G4846" i="132"/>
  <c r="E1651" i="99"/>
  <c r="D1652" i="99"/>
  <c r="F1652" i="99" s="1"/>
  <c r="G1652" i="99" s="1"/>
  <c r="A1653" i="99"/>
  <c r="B1698" i="99"/>
  <c r="D4844" i="132" l="1"/>
  <c r="G4845" i="132"/>
  <c r="E1652" i="99"/>
  <c r="D1653" i="99"/>
  <c r="F1653" i="99" s="1"/>
  <c r="G1653" i="99" s="1"/>
  <c r="A1654" i="99"/>
  <c r="B1699" i="99"/>
  <c r="D4843" i="132" l="1"/>
  <c r="G4844" i="132"/>
  <c r="E1653" i="99"/>
  <c r="D1654" i="99"/>
  <c r="F1654" i="99" s="1"/>
  <c r="G1654" i="99" s="1"/>
  <c r="A1655" i="99"/>
  <c r="B1700" i="99"/>
  <c r="D4842" i="132" l="1"/>
  <c r="G4843" i="132"/>
  <c r="E1654" i="99"/>
  <c r="A1656" i="99"/>
  <c r="D1655" i="99"/>
  <c r="F1655" i="99" s="1"/>
  <c r="G1655" i="99" s="1"/>
  <c r="B1701" i="99"/>
  <c r="D4841" i="132" l="1"/>
  <c r="G4842" i="132"/>
  <c r="E1655" i="99"/>
  <c r="A1657" i="99"/>
  <c r="D1656" i="99"/>
  <c r="F1656" i="99" s="1"/>
  <c r="G1656" i="99" s="1"/>
  <c r="B1702" i="99"/>
  <c r="D4840" i="132" l="1"/>
  <c r="G4841" i="132"/>
  <c r="E1656" i="99"/>
  <c r="D1657" i="99"/>
  <c r="F1657" i="99" s="1"/>
  <c r="G1657" i="99" s="1"/>
  <c r="A1658" i="99"/>
  <c r="B1703" i="99"/>
  <c r="D4839" i="132" l="1"/>
  <c r="G4840" i="132"/>
  <c r="E1657" i="99"/>
  <c r="A1659" i="99"/>
  <c r="D1658" i="99"/>
  <c r="F1658" i="99" s="1"/>
  <c r="G1658" i="99" s="1"/>
  <c r="B1704" i="99"/>
  <c r="D4838" i="132" l="1"/>
  <c r="G4839" i="132"/>
  <c r="E1658" i="99"/>
  <c r="T40" i="119" s="1"/>
  <c r="A1660" i="99"/>
  <c r="D1659" i="99"/>
  <c r="F1659" i="99" s="1"/>
  <c r="G1659" i="99" s="1"/>
  <c r="B1705" i="99"/>
  <c r="D4837" i="132" l="1"/>
  <c r="G4838" i="132"/>
  <c r="T41" i="119"/>
  <c r="T42" i="119" s="1"/>
  <c r="T50" i="119"/>
  <c r="W330" i="119" s="1"/>
  <c r="F79" i="119" s="1"/>
  <c r="E1659" i="99"/>
  <c r="A1661" i="99"/>
  <c r="D1660" i="99"/>
  <c r="F1660" i="99" s="1"/>
  <c r="G1660" i="99" s="1"/>
  <c r="B1706" i="99"/>
  <c r="D4836" i="132" l="1"/>
  <c r="G4837" i="132"/>
  <c r="E1660" i="99"/>
  <c r="A1662" i="99"/>
  <c r="D1661" i="99"/>
  <c r="F1661" i="99" s="1"/>
  <c r="G1661" i="99" s="1"/>
  <c r="B1707" i="99"/>
  <c r="D4835" i="132" l="1"/>
  <c r="G4836" i="132"/>
  <c r="E1661" i="99"/>
  <c r="D1662" i="99"/>
  <c r="F1662" i="99" s="1"/>
  <c r="G1662" i="99" s="1"/>
  <c r="A1663" i="99"/>
  <c r="B1708" i="99"/>
  <c r="D4834" i="132" l="1"/>
  <c r="G4835" i="132"/>
  <c r="E1662" i="99"/>
  <c r="A1664" i="99"/>
  <c r="D1663" i="99"/>
  <c r="F1663" i="99" s="1"/>
  <c r="G1663" i="99" s="1"/>
  <c r="B1709" i="99"/>
  <c r="D4833" i="132" l="1"/>
  <c r="G4834" i="132"/>
  <c r="E1663" i="99"/>
  <c r="A1665" i="99"/>
  <c r="D1664" i="99"/>
  <c r="F1664" i="99" s="1"/>
  <c r="G1664" i="99" s="1"/>
  <c r="B1710" i="99"/>
  <c r="D4832" i="132" l="1"/>
  <c r="G4833" i="132"/>
  <c r="E1664" i="99"/>
  <c r="D1665" i="99"/>
  <c r="F1665" i="99" s="1"/>
  <c r="G1665" i="99" s="1"/>
  <c r="A1666" i="99"/>
  <c r="B1711" i="99"/>
  <c r="D4831" i="132" l="1"/>
  <c r="G4832" i="132"/>
  <c r="E1665" i="99"/>
  <c r="D1666" i="99"/>
  <c r="F1666" i="99" s="1"/>
  <c r="G1666" i="99" s="1"/>
  <c r="A1667" i="99"/>
  <c r="B1712" i="99"/>
  <c r="D4830" i="132" l="1"/>
  <c r="G4831" i="132"/>
  <c r="E1666" i="99"/>
  <c r="D1667" i="99"/>
  <c r="F1667" i="99" s="1"/>
  <c r="G1667" i="99" s="1"/>
  <c r="A1668" i="99"/>
  <c r="B1713" i="99"/>
  <c r="D4829" i="132" l="1"/>
  <c r="G4830" i="132"/>
  <c r="E1667" i="99"/>
  <c r="D1668" i="99"/>
  <c r="F1668" i="99" s="1"/>
  <c r="G1668" i="99" s="1"/>
  <c r="A1669" i="99"/>
  <c r="B1714" i="99"/>
  <c r="D4828" i="132" l="1"/>
  <c r="G4829" i="132"/>
  <c r="E1668" i="99"/>
  <c r="D1669" i="99"/>
  <c r="F1669" i="99" s="1"/>
  <c r="G1669" i="99" s="1"/>
  <c r="A1670" i="99"/>
  <c r="B1715" i="99"/>
  <c r="D4827" i="132" l="1"/>
  <c r="G4828" i="132"/>
  <c r="E1669" i="99"/>
  <c r="D1670" i="99"/>
  <c r="F1670" i="99" s="1"/>
  <c r="G1670" i="99" s="1"/>
  <c r="A1671" i="99"/>
  <c r="B1716" i="99"/>
  <c r="D4826" i="132" l="1"/>
  <c r="G4827" i="132"/>
  <c r="E1670" i="99"/>
  <c r="D1671" i="99"/>
  <c r="F1671" i="99" s="1"/>
  <c r="G1671" i="99" s="1"/>
  <c r="A1672" i="99"/>
  <c r="B1717" i="99"/>
  <c r="D4825" i="132" l="1"/>
  <c r="G4826" i="132"/>
  <c r="E1671" i="99"/>
  <c r="D1672" i="99"/>
  <c r="F1672" i="99" s="1"/>
  <c r="G1672" i="99" s="1"/>
  <c r="A1673" i="99"/>
  <c r="B1718" i="99"/>
  <c r="D4824" i="132" l="1"/>
  <c r="G4825" i="132"/>
  <c r="E1672" i="99"/>
  <c r="A1674" i="99"/>
  <c r="D1673" i="99"/>
  <c r="F1673" i="99" s="1"/>
  <c r="G1673" i="99" s="1"/>
  <c r="B1719" i="99"/>
  <c r="D4823" i="132" l="1"/>
  <c r="G4824" i="132"/>
  <c r="E1673" i="99"/>
  <c r="D1674" i="99"/>
  <c r="F1674" i="99" s="1"/>
  <c r="G1674" i="99" s="1"/>
  <c r="A1675" i="99"/>
  <c r="B1720" i="99"/>
  <c r="D4822" i="132" l="1"/>
  <c r="G4823" i="132"/>
  <c r="E1674" i="99"/>
  <c r="D1675" i="99"/>
  <c r="F1675" i="99" s="1"/>
  <c r="G1675" i="99" s="1"/>
  <c r="A1676" i="99"/>
  <c r="B1721" i="99"/>
  <c r="D4821" i="132" l="1"/>
  <c r="G4822" i="132"/>
  <c r="E1675" i="99"/>
  <c r="A1677" i="99"/>
  <c r="D1676" i="99"/>
  <c r="F1676" i="99" s="1"/>
  <c r="G1676" i="99" s="1"/>
  <c r="B1722" i="99"/>
  <c r="D4820" i="132" l="1"/>
  <c r="G4821" i="132"/>
  <c r="E1676" i="99"/>
  <c r="A1678" i="99"/>
  <c r="D1677" i="99"/>
  <c r="F1677" i="99" s="1"/>
  <c r="G1677" i="99" s="1"/>
  <c r="B1723" i="99"/>
  <c r="D4819" i="132" l="1"/>
  <c r="G4820" i="132"/>
  <c r="E1677" i="99"/>
  <c r="A1679" i="99"/>
  <c r="D1678" i="99"/>
  <c r="F1678" i="99" s="1"/>
  <c r="G1678" i="99" s="1"/>
  <c r="B1724" i="99"/>
  <c r="D4818" i="132" l="1"/>
  <c r="G4819" i="132"/>
  <c r="E1678" i="99"/>
  <c r="A1680" i="99"/>
  <c r="D1679" i="99"/>
  <c r="F1679" i="99" s="1"/>
  <c r="G1679" i="99" s="1"/>
  <c r="B1725" i="99"/>
  <c r="D4817" i="132" l="1"/>
  <c r="G4818" i="132"/>
  <c r="E1679" i="99"/>
  <c r="A1681" i="99"/>
  <c r="D1680" i="99"/>
  <c r="F1680" i="99" s="1"/>
  <c r="G1680" i="99" s="1"/>
  <c r="B1726" i="99"/>
  <c r="D4816" i="132" l="1"/>
  <c r="G4817" i="132"/>
  <c r="E1680" i="99"/>
  <c r="A1682" i="99"/>
  <c r="D1681" i="99"/>
  <c r="F1681" i="99" s="1"/>
  <c r="G1681" i="99" s="1"/>
  <c r="B1727" i="99"/>
  <c r="D4815" i="132" l="1"/>
  <c r="G4816" i="132"/>
  <c r="E1681" i="99"/>
  <c r="D1682" i="99"/>
  <c r="F1682" i="99" s="1"/>
  <c r="G1682" i="99" s="1"/>
  <c r="A1683" i="99"/>
  <c r="B1728" i="99"/>
  <c r="D4814" i="132" l="1"/>
  <c r="G4815" i="132"/>
  <c r="E1682" i="99"/>
  <c r="A1684" i="99"/>
  <c r="D1683" i="99"/>
  <c r="F1683" i="99" s="1"/>
  <c r="G1683" i="99" s="1"/>
  <c r="B1729" i="99"/>
  <c r="D4813" i="132" l="1"/>
  <c r="G4814" i="132"/>
  <c r="E1683" i="99"/>
  <c r="A1685" i="99"/>
  <c r="D1684" i="99"/>
  <c r="F1684" i="99" s="1"/>
  <c r="G1684" i="99" s="1"/>
  <c r="B1730" i="99"/>
  <c r="D4812" i="132" l="1"/>
  <c r="G4813" i="132"/>
  <c r="E1684" i="99"/>
  <c r="A1686" i="99"/>
  <c r="D1685" i="99"/>
  <c r="F1685" i="99" s="1"/>
  <c r="G1685" i="99" s="1"/>
  <c r="B1731" i="99"/>
  <c r="D4811" i="132" l="1"/>
  <c r="G4812" i="132"/>
  <c r="E1685" i="99"/>
  <c r="A1687" i="99"/>
  <c r="D1686" i="99"/>
  <c r="F1686" i="99" s="1"/>
  <c r="G1686" i="99" s="1"/>
  <c r="B1732" i="99"/>
  <c r="D4810" i="132" l="1"/>
  <c r="G4811" i="132"/>
  <c r="E1686" i="99"/>
  <c r="D1687" i="99"/>
  <c r="F1687" i="99" s="1"/>
  <c r="G1687" i="99" s="1"/>
  <c r="A1688" i="99"/>
  <c r="B1733" i="99"/>
  <c r="D4809" i="132" l="1"/>
  <c r="G4810" i="132"/>
  <c r="E1687" i="99"/>
  <c r="A1689" i="99"/>
  <c r="D1688" i="99"/>
  <c r="F1688" i="99" s="1"/>
  <c r="G1688" i="99" s="1"/>
  <c r="B1734" i="99"/>
  <c r="D4808" i="132" l="1"/>
  <c r="G4809" i="132"/>
  <c r="E1688" i="99"/>
  <c r="A1690" i="99"/>
  <c r="D1689" i="99"/>
  <c r="F1689" i="99" s="1"/>
  <c r="G1689" i="99" s="1"/>
  <c r="B1735" i="99"/>
  <c r="D4807" i="132" l="1"/>
  <c r="G4808" i="132"/>
  <c r="E1689" i="99"/>
  <c r="D1690" i="99"/>
  <c r="F1690" i="99" s="1"/>
  <c r="G1690" i="99" s="1"/>
  <c r="A1691" i="99"/>
  <c r="B1736" i="99"/>
  <c r="D4806" i="132" l="1"/>
  <c r="G4807" i="132"/>
  <c r="E1690" i="99"/>
  <c r="D1691" i="99"/>
  <c r="F1691" i="99" s="1"/>
  <c r="G1691" i="99" s="1"/>
  <c r="A1692" i="99"/>
  <c r="B1737" i="99"/>
  <c r="D4805" i="132" l="1"/>
  <c r="G4806" i="132"/>
  <c r="E1691" i="99"/>
  <c r="A1693" i="99"/>
  <c r="D1692" i="99"/>
  <c r="F1692" i="99" s="1"/>
  <c r="G1692" i="99" s="1"/>
  <c r="B1738" i="99"/>
  <c r="D4804" i="132" l="1"/>
  <c r="G4805" i="132"/>
  <c r="E1692" i="99"/>
  <c r="A1694" i="99"/>
  <c r="D1693" i="99"/>
  <c r="F1693" i="99" s="1"/>
  <c r="G1693" i="99" s="1"/>
  <c r="B1739" i="99"/>
  <c r="D4803" i="132" l="1"/>
  <c r="G4804" i="132"/>
  <c r="E1693" i="99"/>
  <c r="D1694" i="99"/>
  <c r="F1694" i="99" s="1"/>
  <c r="G1694" i="99" s="1"/>
  <c r="A1695" i="99"/>
  <c r="B1740" i="99"/>
  <c r="D4802" i="132" l="1"/>
  <c r="G4803" i="132"/>
  <c r="E1694" i="99"/>
  <c r="D1695" i="99"/>
  <c r="F1695" i="99" s="1"/>
  <c r="G1695" i="99" s="1"/>
  <c r="A1696" i="99"/>
  <c r="B1741" i="99"/>
  <c r="D4801" i="132" l="1"/>
  <c r="G4802" i="132"/>
  <c r="E1695" i="99"/>
  <c r="A1697" i="99"/>
  <c r="D1696" i="99"/>
  <c r="F1696" i="99" s="1"/>
  <c r="G1696" i="99" s="1"/>
  <c r="B1742" i="99"/>
  <c r="D4800" i="132" l="1"/>
  <c r="G4801" i="132"/>
  <c r="E1696" i="99"/>
  <c r="D1697" i="99"/>
  <c r="F1697" i="99" s="1"/>
  <c r="G1697" i="99" s="1"/>
  <c r="A1698" i="99"/>
  <c r="B1743" i="99"/>
  <c r="D4799" i="132" l="1"/>
  <c r="G4800" i="132"/>
  <c r="E1697" i="99"/>
  <c r="A1699" i="99"/>
  <c r="D1698" i="99"/>
  <c r="F1698" i="99" s="1"/>
  <c r="G1698" i="99" s="1"/>
  <c r="B1744" i="99"/>
  <c r="D4798" i="132" l="1"/>
  <c r="G4799" i="132"/>
  <c r="E1698" i="99"/>
  <c r="A1700" i="99"/>
  <c r="D1699" i="99"/>
  <c r="F1699" i="99" s="1"/>
  <c r="G1699" i="99" s="1"/>
  <c r="B1745" i="99"/>
  <c r="D4797" i="132" l="1"/>
  <c r="G4798" i="132"/>
  <c r="E1699" i="99"/>
  <c r="D1700" i="99"/>
  <c r="F1700" i="99" s="1"/>
  <c r="G1700" i="99" s="1"/>
  <c r="A1701" i="99"/>
  <c r="B1746" i="99"/>
  <c r="D4796" i="132" l="1"/>
  <c r="G4797" i="132"/>
  <c r="E1700" i="99"/>
  <c r="A1702" i="99"/>
  <c r="D1701" i="99"/>
  <c r="F1701" i="99" s="1"/>
  <c r="G1701" i="99" s="1"/>
  <c r="B1747" i="99"/>
  <c r="D4795" i="132" l="1"/>
  <c r="G4796" i="132"/>
  <c r="E1701" i="99"/>
  <c r="A1703" i="99"/>
  <c r="D1702" i="99"/>
  <c r="F1702" i="99" s="1"/>
  <c r="G1702" i="99" s="1"/>
  <c r="B1748" i="99"/>
  <c r="D4794" i="132" l="1"/>
  <c r="G4795" i="132"/>
  <c r="E1702" i="99"/>
  <c r="D1703" i="99"/>
  <c r="F1703" i="99" s="1"/>
  <c r="G1703" i="99" s="1"/>
  <c r="A1704" i="99"/>
  <c r="B1749" i="99"/>
  <c r="D4793" i="132" l="1"/>
  <c r="G4794" i="132"/>
  <c r="E1703" i="99"/>
  <c r="D1704" i="99"/>
  <c r="F1704" i="99" s="1"/>
  <c r="G1704" i="99" s="1"/>
  <c r="A1705" i="99"/>
  <c r="B1750" i="99"/>
  <c r="D4792" i="132" l="1"/>
  <c r="G4793" i="132"/>
  <c r="E1704" i="99"/>
  <c r="A1706" i="99"/>
  <c r="D1705" i="99"/>
  <c r="F1705" i="99" s="1"/>
  <c r="G1705" i="99" s="1"/>
  <c r="B1751" i="99"/>
  <c r="D4791" i="132" l="1"/>
  <c r="G4792" i="132"/>
  <c r="E1705" i="99"/>
  <c r="A1707" i="99"/>
  <c r="D1706" i="99"/>
  <c r="F1706" i="99" s="1"/>
  <c r="G1706" i="99" s="1"/>
  <c r="B1752" i="99"/>
  <c r="D4790" i="132" l="1"/>
  <c r="G4791" i="132"/>
  <c r="E1706" i="99"/>
  <c r="A1708" i="99"/>
  <c r="D1707" i="99"/>
  <c r="F1707" i="99" s="1"/>
  <c r="G1707" i="99" s="1"/>
  <c r="B1753" i="99"/>
  <c r="D4789" i="132" l="1"/>
  <c r="G4790" i="132"/>
  <c r="E1707" i="99"/>
  <c r="A1709" i="99"/>
  <c r="D1708" i="99"/>
  <c r="F1708" i="99" s="1"/>
  <c r="G1708" i="99" s="1"/>
  <c r="B1754" i="99"/>
  <c r="D4788" i="132" l="1"/>
  <c r="G4789" i="132"/>
  <c r="E1708" i="99"/>
  <c r="A1710" i="99"/>
  <c r="D1709" i="99"/>
  <c r="F1709" i="99" s="1"/>
  <c r="G1709" i="99" s="1"/>
  <c r="B1755" i="99"/>
  <c r="D4787" i="132" l="1"/>
  <c r="G4788" i="132"/>
  <c r="E1709" i="99"/>
  <c r="D1710" i="99"/>
  <c r="F1710" i="99" s="1"/>
  <c r="G1710" i="99" s="1"/>
  <c r="A1711" i="99"/>
  <c r="B1756" i="99"/>
  <c r="D4786" i="132" l="1"/>
  <c r="G4787" i="132"/>
  <c r="E1710" i="99"/>
  <c r="A1712" i="99"/>
  <c r="D1711" i="99"/>
  <c r="F1711" i="99" s="1"/>
  <c r="G1711" i="99" s="1"/>
  <c r="B1757" i="99"/>
  <c r="D4785" i="132" l="1"/>
  <c r="G4786" i="132"/>
  <c r="E1711" i="99"/>
  <c r="A1713" i="99"/>
  <c r="D1712" i="99"/>
  <c r="F1712" i="99" s="1"/>
  <c r="G1712" i="99" s="1"/>
  <c r="B1758" i="99"/>
  <c r="D4784" i="132" l="1"/>
  <c r="G4785" i="132"/>
  <c r="E1712" i="99"/>
  <c r="A1714" i="99"/>
  <c r="D1713" i="99"/>
  <c r="F1713" i="99" s="1"/>
  <c r="G1713" i="99" s="1"/>
  <c r="B1759" i="99"/>
  <c r="D4783" i="132" l="1"/>
  <c r="G4784" i="132"/>
  <c r="E1713" i="99"/>
  <c r="D1714" i="99"/>
  <c r="F1714" i="99" s="1"/>
  <c r="G1714" i="99" s="1"/>
  <c r="A1715" i="99"/>
  <c r="B1760" i="99"/>
  <c r="D4782" i="132" l="1"/>
  <c r="G4783" i="132"/>
  <c r="E1714" i="99"/>
  <c r="D1715" i="99"/>
  <c r="F1715" i="99" s="1"/>
  <c r="G1715" i="99" s="1"/>
  <c r="A1716" i="99"/>
  <c r="B1761" i="99"/>
  <c r="D4781" i="132" l="1"/>
  <c r="G4782" i="132"/>
  <c r="E1715" i="99"/>
  <c r="A1717" i="99"/>
  <c r="D1716" i="99"/>
  <c r="F1716" i="99" s="1"/>
  <c r="G1716" i="99" s="1"/>
  <c r="B1762" i="99"/>
  <c r="D4780" i="132" l="1"/>
  <c r="G4781" i="132"/>
  <c r="E1716" i="99"/>
  <c r="D1717" i="99"/>
  <c r="F1717" i="99" s="1"/>
  <c r="G1717" i="99" s="1"/>
  <c r="A1718" i="99"/>
  <c r="B1763" i="99"/>
  <c r="D4779" i="132" l="1"/>
  <c r="G4780" i="132"/>
  <c r="E1717" i="99"/>
  <c r="A1719" i="99"/>
  <c r="D1718" i="99"/>
  <c r="F1718" i="99" s="1"/>
  <c r="G1718" i="99" s="1"/>
  <c r="B1764" i="99"/>
  <c r="D4778" i="132" l="1"/>
  <c r="G4779" i="132"/>
  <c r="E1718" i="99"/>
  <c r="A1720" i="99"/>
  <c r="D1719" i="99"/>
  <c r="F1719" i="99" s="1"/>
  <c r="G1719" i="99" s="1"/>
  <c r="B1765" i="99"/>
  <c r="D4777" i="132" l="1"/>
  <c r="G4778" i="132"/>
  <c r="E1719" i="99"/>
  <c r="A1721" i="99"/>
  <c r="D1720" i="99"/>
  <c r="F1720" i="99" s="1"/>
  <c r="G1720" i="99" s="1"/>
  <c r="B1766" i="99"/>
  <c r="D4776" i="132" l="1"/>
  <c r="G4777" i="132"/>
  <c r="E1720" i="99"/>
  <c r="A1722" i="99"/>
  <c r="D1721" i="99"/>
  <c r="F1721" i="99" s="1"/>
  <c r="G1721" i="99" s="1"/>
  <c r="B1767" i="99"/>
  <c r="D4775" i="132" l="1"/>
  <c r="G4776" i="132"/>
  <c r="E1721" i="99"/>
  <c r="D1722" i="99"/>
  <c r="F1722" i="99" s="1"/>
  <c r="G1722" i="99" s="1"/>
  <c r="A1723" i="99"/>
  <c r="B1768" i="99"/>
  <c r="D4774" i="132" l="1"/>
  <c r="G4775" i="132"/>
  <c r="E1722" i="99"/>
  <c r="D1723" i="99"/>
  <c r="F1723" i="99" s="1"/>
  <c r="G1723" i="99" s="1"/>
  <c r="A1724" i="99"/>
  <c r="B1769" i="99"/>
  <c r="D4773" i="132" l="1"/>
  <c r="G4774" i="132"/>
  <c r="E1723" i="99"/>
  <c r="A1725" i="99"/>
  <c r="D1724" i="99"/>
  <c r="F1724" i="99" s="1"/>
  <c r="G1724" i="99" s="1"/>
  <c r="B1770" i="99"/>
  <c r="D4772" i="132" l="1"/>
  <c r="G4773" i="132"/>
  <c r="E1724" i="99"/>
  <c r="D1725" i="99"/>
  <c r="F1725" i="99" s="1"/>
  <c r="G1725" i="99" s="1"/>
  <c r="A1726" i="99"/>
  <c r="B1771" i="99"/>
  <c r="D4771" i="132" l="1"/>
  <c r="G4772" i="132"/>
  <c r="E1725" i="99"/>
  <c r="A1727" i="99"/>
  <c r="D1726" i="99"/>
  <c r="F1726" i="99" s="1"/>
  <c r="G1726" i="99" s="1"/>
  <c r="B1772" i="99"/>
  <c r="D4770" i="132" l="1"/>
  <c r="G4771" i="132"/>
  <c r="E1726" i="99"/>
  <c r="A1728" i="99"/>
  <c r="D1727" i="99"/>
  <c r="F1727" i="99" s="1"/>
  <c r="G1727" i="99" s="1"/>
  <c r="B1773" i="99"/>
  <c r="D4769" i="132" l="1"/>
  <c r="G4770" i="132"/>
  <c r="E1727" i="99"/>
  <c r="A1729" i="99"/>
  <c r="D1728" i="99"/>
  <c r="F1728" i="99" s="1"/>
  <c r="G1728" i="99" s="1"/>
  <c r="B1774" i="99"/>
  <c r="D4768" i="132" l="1"/>
  <c r="G4769" i="132"/>
  <c r="E1728" i="99"/>
  <c r="A1730" i="99"/>
  <c r="D1729" i="99"/>
  <c r="F1729" i="99" s="1"/>
  <c r="G1729" i="99" s="1"/>
  <c r="B1775" i="99"/>
  <c r="D4767" i="132" l="1"/>
  <c r="G4768" i="132"/>
  <c r="E1729" i="99"/>
  <c r="D1730" i="99"/>
  <c r="F1730" i="99" s="1"/>
  <c r="G1730" i="99" s="1"/>
  <c r="A1731" i="99"/>
  <c r="B1776" i="99"/>
  <c r="D4766" i="132" l="1"/>
  <c r="G4767" i="132"/>
  <c r="E1730" i="99"/>
  <c r="A1732" i="99"/>
  <c r="D1731" i="99"/>
  <c r="F1731" i="99" s="1"/>
  <c r="G1731" i="99" s="1"/>
  <c r="B1777" i="99"/>
  <c r="D4765" i="132" l="1"/>
  <c r="G4766" i="132"/>
  <c r="E1731" i="99"/>
  <c r="D1732" i="99"/>
  <c r="F1732" i="99" s="1"/>
  <c r="G1732" i="99" s="1"/>
  <c r="A1733" i="99"/>
  <c r="B1778" i="99"/>
  <c r="D4764" i="132" l="1"/>
  <c r="F4765" i="132"/>
  <c r="H4765" i="132" s="1"/>
  <c r="G4765" i="132"/>
  <c r="E4765" i="132"/>
  <c r="E1732" i="99"/>
  <c r="D1733" i="99"/>
  <c r="F1733" i="99" s="1"/>
  <c r="G1733" i="99" s="1"/>
  <c r="A1734" i="99"/>
  <c r="B1779" i="99"/>
  <c r="I4765" i="132" l="1"/>
  <c r="F4764" i="132"/>
  <c r="H4764" i="132" s="1"/>
  <c r="G4764" i="132"/>
  <c r="F5131" i="132"/>
  <c r="H5131" i="132" s="1"/>
  <c r="I5131" i="132" s="1"/>
  <c r="F5218" i="132"/>
  <c r="H5218" i="132" s="1"/>
  <c r="I5218" i="132" s="1"/>
  <c r="F5209" i="132"/>
  <c r="H5209" i="132" s="1"/>
  <c r="I5209" i="132" s="1"/>
  <c r="F5201" i="132"/>
  <c r="H5201" i="132" s="1"/>
  <c r="I5201" i="132" s="1"/>
  <c r="F5193" i="132"/>
  <c r="H5193" i="132" s="1"/>
  <c r="I5193" i="132" s="1"/>
  <c r="F5185" i="132"/>
  <c r="H5185" i="132" s="1"/>
  <c r="I5185" i="132" s="1"/>
  <c r="F5177" i="132"/>
  <c r="H5177" i="132" s="1"/>
  <c r="I5177" i="132" s="1"/>
  <c r="F5145" i="132"/>
  <c r="H5145" i="132" s="1"/>
  <c r="I5145" i="132" s="1"/>
  <c r="F5216" i="132"/>
  <c r="H5216" i="132" s="1"/>
  <c r="I5216" i="132" s="1"/>
  <c r="F5208" i="132"/>
  <c r="H5208" i="132" s="1"/>
  <c r="I5208" i="132" s="1"/>
  <c r="F5200" i="132"/>
  <c r="H5200" i="132" s="1"/>
  <c r="I5200" i="132" s="1"/>
  <c r="F5192" i="132"/>
  <c r="H5192" i="132" s="1"/>
  <c r="I5192" i="132" s="1"/>
  <c r="F5184" i="132"/>
  <c r="H5184" i="132" s="1"/>
  <c r="I5184" i="132" s="1"/>
  <c r="F5176" i="132"/>
  <c r="H5176" i="132" s="1"/>
  <c r="I5176" i="132" s="1"/>
  <c r="F5168" i="132"/>
  <c r="H5168" i="132" s="1"/>
  <c r="I5168" i="132" s="1"/>
  <c r="F5160" i="132"/>
  <c r="H5160" i="132" s="1"/>
  <c r="I5160" i="132" s="1"/>
  <c r="F5152" i="132"/>
  <c r="H5152" i="132" s="1"/>
  <c r="I5152" i="132" s="1"/>
  <c r="F5144" i="132"/>
  <c r="H5144" i="132" s="1"/>
  <c r="I5144" i="132" s="1"/>
  <c r="F5136" i="132"/>
  <c r="H5136" i="132" s="1"/>
  <c r="I5136" i="132" s="1"/>
  <c r="F5135" i="132"/>
  <c r="H5135" i="132" s="1"/>
  <c r="I5135" i="132" s="1"/>
  <c r="F5137" i="132"/>
  <c r="H5137" i="132" s="1"/>
  <c r="I5137" i="132" s="1"/>
  <c r="F5129" i="132"/>
  <c r="H5129" i="132" s="1"/>
  <c r="I5129" i="132" s="1"/>
  <c r="F5215" i="132"/>
  <c r="H5215" i="132" s="1"/>
  <c r="I5215" i="132" s="1"/>
  <c r="F5207" i="132"/>
  <c r="H5207" i="132" s="1"/>
  <c r="I5207" i="132" s="1"/>
  <c r="F5199" i="132"/>
  <c r="H5199" i="132" s="1"/>
  <c r="I5199" i="132" s="1"/>
  <c r="F5191" i="132"/>
  <c r="H5191" i="132" s="1"/>
  <c r="I5191" i="132" s="1"/>
  <c r="F5183" i="132"/>
  <c r="H5183" i="132" s="1"/>
  <c r="I5183" i="132" s="1"/>
  <c r="F5175" i="132"/>
  <c r="H5175" i="132" s="1"/>
  <c r="I5175" i="132" s="1"/>
  <c r="F5167" i="132"/>
  <c r="H5167" i="132" s="1"/>
  <c r="I5167" i="132" s="1"/>
  <c r="F5159" i="132"/>
  <c r="H5159" i="132" s="1"/>
  <c r="I5159" i="132" s="1"/>
  <c r="F5151" i="132"/>
  <c r="H5151" i="132" s="1"/>
  <c r="I5151" i="132" s="1"/>
  <c r="F5143" i="132"/>
  <c r="H5143" i="132" s="1"/>
  <c r="I5143" i="132" s="1"/>
  <c r="F5132" i="132"/>
  <c r="H5132" i="132" s="1"/>
  <c r="I5132" i="132" s="1"/>
  <c r="F5214" i="132"/>
  <c r="H5214" i="132" s="1"/>
  <c r="I5214" i="132" s="1"/>
  <c r="F5206" i="132"/>
  <c r="H5206" i="132" s="1"/>
  <c r="I5206" i="132" s="1"/>
  <c r="F5198" i="132"/>
  <c r="H5198" i="132" s="1"/>
  <c r="I5198" i="132" s="1"/>
  <c r="F5190" i="132"/>
  <c r="H5190" i="132" s="1"/>
  <c r="I5190" i="132" s="1"/>
  <c r="F5182" i="132"/>
  <c r="H5182" i="132" s="1"/>
  <c r="I5182" i="132" s="1"/>
  <c r="F5174" i="132"/>
  <c r="H5174" i="132" s="1"/>
  <c r="I5174" i="132" s="1"/>
  <c r="F5166" i="132"/>
  <c r="H5166" i="132" s="1"/>
  <c r="I5166" i="132" s="1"/>
  <c r="F5158" i="132"/>
  <c r="H5158" i="132" s="1"/>
  <c r="I5158" i="132" s="1"/>
  <c r="F5150" i="132"/>
  <c r="H5150" i="132" s="1"/>
  <c r="I5150" i="132" s="1"/>
  <c r="F5142" i="132"/>
  <c r="H5142" i="132" s="1"/>
  <c r="I5142" i="132" s="1"/>
  <c r="F5134" i="132"/>
  <c r="H5134" i="132" s="1"/>
  <c r="I5134" i="132" s="1"/>
  <c r="F5140" i="132"/>
  <c r="H5140" i="132" s="1"/>
  <c r="I5140" i="132" s="1"/>
  <c r="F5213" i="132"/>
  <c r="H5213" i="132" s="1"/>
  <c r="I5213" i="132" s="1"/>
  <c r="F5205" i="132"/>
  <c r="H5205" i="132" s="1"/>
  <c r="I5205" i="132" s="1"/>
  <c r="F5197" i="132"/>
  <c r="H5197" i="132" s="1"/>
  <c r="I5197" i="132" s="1"/>
  <c r="F5189" i="132"/>
  <c r="H5189" i="132" s="1"/>
  <c r="I5189" i="132" s="1"/>
  <c r="F5181" i="132"/>
  <c r="H5181" i="132" s="1"/>
  <c r="I5181" i="132" s="1"/>
  <c r="F5173" i="132"/>
  <c r="H5173" i="132" s="1"/>
  <c r="I5173" i="132" s="1"/>
  <c r="F5165" i="132"/>
  <c r="H5165" i="132" s="1"/>
  <c r="I5165" i="132" s="1"/>
  <c r="F5157" i="132"/>
  <c r="H5157" i="132" s="1"/>
  <c r="I5157" i="132" s="1"/>
  <c r="F5149" i="132"/>
  <c r="H5149" i="132" s="1"/>
  <c r="I5149" i="132" s="1"/>
  <c r="F5141" i="132"/>
  <c r="H5141" i="132" s="1"/>
  <c r="I5141" i="132" s="1"/>
  <c r="F5133" i="132"/>
  <c r="H5133" i="132" s="1"/>
  <c r="I5133" i="132" s="1"/>
  <c r="F5172" i="132"/>
  <c r="H5172" i="132" s="1"/>
  <c r="I5172" i="132" s="1"/>
  <c r="F5164" i="132"/>
  <c r="H5164" i="132" s="1"/>
  <c r="I5164" i="132" s="1"/>
  <c r="F5156" i="132"/>
  <c r="H5156" i="132" s="1"/>
  <c r="I5156" i="132" s="1"/>
  <c r="F5148" i="132"/>
  <c r="H5148" i="132" s="1"/>
  <c r="I5148" i="132" s="1"/>
  <c r="F5161" i="132"/>
  <c r="H5161" i="132" s="1"/>
  <c r="I5161" i="132" s="1"/>
  <c r="F5130" i="132"/>
  <c r="H5130" i="132" s="1"/>
  <c r="I5130" i="132" s="1"/>
  <c r="F5212" i="132"/>
  <c r="H5212" i="132" s="1"/>
  <c r="I5212" i="132" s="1"/>
  <c r="F5204" i="132"/>
  <c r="H5204" i="132" s="1"/>
  <c r="I5204" i="132" s="1"/>
  <c r="F5196" i="132"/>
  <c r="H5196" i="132" s="1"/>
  <c r="I5196" i="132" s="1"/>
  <c r="F5188" i="132"/>
  <c r="H5188" i="132" s="1"/>
  <c r="I5188" i="132" s="1"/>
  <c r="F5180" i="132"/>
  <c r="H5180" i="132" s="1"/>
  <c r="I5180" i="132" s="1"/>
  <c r="F5219" i="132"/>
  <c r="H5219" i="132" s="1"/>
  <c r="I5219" i="132" s="1"/>
  <c r="F5211" i="132"/>
  <c r="H5211" i="132" s="1"/>
  <c r="I5211" i="132" s="1"/>
  <c r="F5203" i="132"/>
  <c r="H5203" i="132" s="1"/>
  <c r="I5203" i="132" s="1"/>
  <c r="F5195" i="132"/>
  <c r="H5195" i="132" s="1"/>
  <c r="I5195" i="132" s="1"/>
  <c r="F5187" i="132"/>
  <c r="H5187" i="132" s="1"/>
  <c r="I5187" i="132" s="1"/>
  <c r="F5179" i="132"/>
  <c r="H5179" i="132" s="1"/>
  <c r="I5179" i="132" s="1"/>
  <c r="F5171" i="132"/>
  <c r="H5171" i="132" s="1"/>
  <c r="I5171" i="132" s="1"/>
  <c r="F5163" i="132"/>
  <c r="H5163" i="132" s="1"/>
  <c r="I5163" i="132" s="1"/>
  <c r="F5155" i="132"/>
  <c r="H5155" i="132" s="1"/>
  <c r="I5155" i="132" s="1"/>
  <c r="F5147" i="132"/>
  <c r="H5147" i="132" s="1"/>
  <c r="I5147" i="132" s="1"/>
  <c r="F5139" i="132"/>
  <c r="H5139" i="132" s="1"/>
  <c r="I5139" i="132" s="1"/>
  <c r="F5169" i="132"/>
  <c r="H5169" i="132" s="1"/>
  <c r="I5169" i="132" s="1"/>
  <c r="F5217" i="132"/>
  <c r="H5217" i="132" s="1"/>
  <c r="I5217" i="132" s="1"/>
  <c r="F5210" i="132"/>
  <c r="H5210" i="132" s="1"/>
  <c r="I5210" i="132" s="1"/>
  <c r="F5202" i="132"/>
  <c r="H5202" i="132" s="1"/>
  <c r="I5202" i="132" s="1"/>
  <c r="F5194" i="132"/>
  <c r="H5194" i="132" s="1"/>
  <c r="I5194" i="132" s="1"/>
  <c r="F5186" i="132"/>
  <c r="H5186" i="132" s="1"/>
  <c r="I5186" i="132" s="1"/>
  <c r="F5178" i="132"/>
  <c r="H5178" i="132" s="1"/>
  <c r="I5178" i="132" s="1"/>
  <c r="F5170" i="132"/>
  <c r="H5170" i="132" s="1"/>
  <c r="I5170" i="132" s="1"/>
  <c r="F5162" i="132"/>
  <c r="H5162" i="132" s="1"/>
  <c r="I5162" i="132" s="1"/>
  <c r="F5154" i="132"/>
  <c r="H5154" i="132" s="1"/>
  <c r="I5154" i="132" s="1"/>
  <c r="F5146" i="132"/>
  <c r="H5146" i="132" s="1"/>
  <c r="I5146" i="132" s="1"/>
  <c r="F5138" i="132"/>
  <c r="H5138" i="132" s="1"/>
  <c r="I5138" i="132" s="1"/>
  <c r="F5153" i="132"/>
  <c r="H5153" i="132" s="1"/>
  <c r="I5153" i="132" s="1"/>
  <c r="F5128" i="132"/>
  <c r="H5128" i="132" s="1"/>
  <c r="I5128" i="132" s="1"/>
  <c r="F5127" i="132"/>
  <c r="H5127" i="132" s="1"/>
  <c r="I5127" i="132" s="1"/>
  <c r="F5126" i="132"/>
  <c r="H5126" i="132" s="1"/>
  <c r="I5126" i="132" s="1"/>
  <c r="F5125" i="132"/>
  <c r="H5125" i="132" s="1"/>
  <c r="I5125" i="132" s="1"/>
  <c r="F5124" i="132"/>
  <c r="H5124" i="132" s="1"/>
  <c r="I5124" i="132" s="1"/>
  <c r="F5123" i="132"/>
  <c r="H5123" i="132" s="1"/>
  <c r="I5123" i="132" s="1"/>
  <c r="F5122" i="132"/>
  <c r="H5122" i="132" s="1"/>
  <c r="I5122" i="132" s="1"/>
  <c r="F5121" i="132"/>
  <c r="H5121" i="132" s="1"/>
  <c r="I5121" i="132" s="1"/>
  <c r="F5120" i="132"/>
  <c r="H5120" i="132" s="1"/>
  <c r="I5120" i="132" s="1"/>
  <c r="F5119" i="132"/>
  <c r="H5119" i="132" s="1"/>
  <c r="I5119" i="132" s="1"/>
  <c r="F5118" i="132"/>
  <c r="H5118" i="132" s="1"/>
  <c r="I5118" i="132" s="1"/>
  <c r="F5117" i="132"/>
  <c r="H5117" i="132" s="1"/>
  <c r="I5117" i="132" s="1"/>
  <c r="F5116" i="132"/>
  <c r="H5116" i="132" s="1"/>
  <c r="I5116" i="132" s="1"/>
  <c r="F5115" i="132"/>
  <c r="H5115" i="132" s="1"/>
  <c r="I5115" i="132" s="1"/>
  <c r="F5114" i="132"/>
  <c r="H5114" i="132" s="1"/>
  <c r="I5114" i="132" s="1"/>
  <c r="F5113" i="132"/>
  <c r="H5113" i="132" s="1"/>
  <c r="I5113" i="132" s="1"/>
  <c r="F5112" i="132"/>
  <c r="H5112" i="132" s="1"/>
  <c r="I5112" i="132" s="1"/>
  <c r="F5111" i="132"/>
  <c r="H5111" i="132" s="1"/>
  <c r="I5111" i="132" s="1"/>
  <c r="F5110" i="132"/>
  <c r="H5110" i="132" s="1"/>
  <c r="I5110" i="132" s="1"/>
  <c r="F5109" i="132"/>
  <c r="H5109" i="132" s="1"/>
  <c r="I5109" i="132" s="1"/>
  <c r="F5108" i="132"/>
  <c r="H5108" i="132" s="1"/>
  <c r="I5108" i="132" s="1"/>
  <c r="F5107" i="132"/>
  <c r="H5107" i="132" s="1"/>
  <c r="I5107" i="132" s="1"/>
  <c r="F5106" i="132"/>
  <c r="H5106" i="132" s="1"/>
  <c r="I5106" i="132" s="1"/>
  <c r="F5105" i="132"/>
  <c r="H5105" i="132" s="1"/>
  <c r="I5105" i="132" s="1"/>
  <c r="F5104" i="132"/>
  <c r="H5104" i="132" s="1"/>
  <c r="I5104" i="132" s="1"/>
  <c r="F5103" i="132"/>
  <c r="H5103" i="132" s="1"/>
  <c r="I5103" i="132" s="1"/>
  <c r="F5102" i="132"/>
  <c r="H5102" i="132" s="1"/>
  <c r="I5102" i="132" s="1"/>
  <c r="F5101" i="132"/>
  <c r="H5101" i="132" s="1"/>
  <c r="I5101" i="132" s="1"/>
  <c r="F5100" i="132"/>
  <c r="H5100" i="132" s="1"/>
  <c r="I5100" i="132" s="1"/>
  <c r="F5099" i="132"/>
  <c r="H5099" i="132" s="1"/>
  <c r="I5099" i="132" s="1"/>
  <c r="F5098" i="132"/>
  <c r="H5098" i="132" s="1"/>
  <c r="I5098" i="132" s="1"/>
  <c r="F5097" i="132"/>
  <c r="H5097" i="132" s="1"/>
  <c r="I5097" i="132" s="1"/>
  <c r="F5096" i="132"/>
  <c r="H5096" i="132" s="1"/>
  <c r="I5096" i="132" s="1"/>
  <c r="F5095" i="132"/>
  <c r="H5095" i="132" s="1"/>
  <c r="I5095" i="132" s="1"/>
  <c r="F5094" i="132"/>
  <c r="H5094" i="132" s="1"/>
  <c r="I5094" i="132" s="1"/>
  <c r="F5093" i="132"/>
  <c r="H5093" i="132" s="1"/>
  <c r="I5093" i="132" s="1"/>
  <c r="F5092" i="132"/>
  <c r="H5092" i="132" s="1"/>
  <c r="I5092" i="132" s="1"/>
  <c r="F5091" i="132"/>
  <c r="H5091" i="132" s="1"/>
  <c r="I5091" i="132" s="1"/>
  <c r="F5090" i="132"/>
  <c r="H5090" i="132" s="1"/>
  <c r="I5090" i="132" s="1"/>
  <c r="F5089" i="132"/>
  <c r="H5089" i="132" s="1"/>
  <c r="I5089" i="132" s="1"/>
  <c r="F5088" i="132"/>
  <c r="H5088" i="132" s="1"/>
  <c r="I5088" i="132" s="1"/>
  <c r="F5087" i="132"/>
  <c r="H5087" i="132" s="1"/>
  <c r="I5087" i="132" s="1"/>
  <c r="F5086" i="132"/>
  <c r="H5086" i="132" s="1"/>
  <c r="I5086" i="132" s="1"/>
  <c r="F5085" i="132"/>
  <c r="H5085" i="132" s="1"/>
  <c r="I5085" i="132" s="1"/>
  <c r="F5084" i="132"/>
  <c r="H5084" i="132" s="1"/>
  <c r="I5084" i="132" s="1"/>
  <c r="F5083" i="132"/>
  <c r="H5083" i="132" s="1"/>
  <c r="I5083" i="132" s="1"/>
  <c r="F5082" i="132"/>
  <c r="H5082" i="132" s="1"/>
  <c r="I5082" i="132" s="1"/>
  <c r="F5081" i="132"/>
  <c r="H5081" i="132" s="1"/>
  <c r="I5081" i="132" s="1"/>
  <c r="F5080" i="132"/>
  <c r="H5080" i="132" s="1"/>
  <c r="I5080" i="132" s="1"/>
  <c r="F5079" i="132"/>
  <c r="H5079" i="132" s="1"/>
  <c r="I5079" i="132" s="1"/>
  <c r="F5078" i="132"/>
  <c r="H5078" i="132" s="1"/>
  <c r="I5078" i="132" s="1"/>
  <c r="F5077" i="132"/>
  <c r="H5077" i="132" s="1"/>
  <c r="I5077" i="132" s="1"/>
  <c r="F5076" i="132"/>
  <c r="H5076" i="132" s="1"/>
  <c r="I5076" i="132" s="1"/>
  <c r="F5075" i="132"/>
  <c r="H5075" i="132" s="1"/>
  <c r="I5075" i="132" s="1"/>
  <c r="F5074" i="132"/>
  <c r="H5074" i="132" s="1"/>
  <c r="I5074" i="132" s="1"/>
  <c r="F5073" i="132"/>
  <c r="H5073" i="132" s="1"/>
  <c r="I5073" i="132" s="1"/>
  <c r="F5072" i="132"/>
  <c r="H5072" i="132" s="1"/>
  <c r="I5072" i="132" s="1"/>
  <c r="F5071" i="132"/>
  <c r="H5071" i="132" s="1"/>
  <c r="I5071" i="132" s="1"/>
  <c r="F5070" i="132"/>
  <c r="H5070" i="132" s="1"/>
  <c r="I5070" i="132" s="1"/>
  <c r="F5069" i="132"/>
  <c r="H5069" i="132" s="1"/>
  <c r="I5069" i="132" s="1"/>
  <c r="F5068" i="132"/>
  <c r="H5068" i="132" s="1"/>
  <c r="I5068" i="132" s="1"/>
  <c r="F5067" i="132"/>
  <c r="H5067" i="132" s="1"/>
  <c r="I5067" i="132" s="1"/>
  <c r="F5066" i="132"/>
  <c r="H5066" i="132" s="1"/>
  <c r="I5066" i="132" s="1"/>
  <c r="F5065" i="132"/>
  <c r="H5065" i="132" s="1"/>
  <c r="I5065" i="132" s="1"/>
  <c r="F5064" i="132"/>
  <c r="H5064" i="132" s="1"/>
  <c r="I5064" i="132" s="1"/>
  <c r="F5063" i="132"/>
  <c r="H5063" i="132" s="1"/>
  <c r="I5063" i="132" s="1"/>
  <c r="F5062" i="132"/>
  <c r="H5062" i="132" s="1"/>
  <c r="I5062" i="132" s="1"/>
  <c r="F5061" i="132"/>
  <c r="H5061" i="132" s="1"/>
  <c r="I5061" i="132" s="1"/>
  <c r="F5060" i="132"/>
  <c r="H5060" i="132" s="1"/>
  <c r="I5060" i="132" s="1"/>
  <c r="F5059" i="132"/>
  <c r="H5059" i="132" s="1"/>
  <c r="I5059" i="132" s="1"/>
  <c r="F5058" i="132"/>
  <c r="H5058" i="132" s="1"/>
  <c r="I5058" i="132" s="1"/>
  <c r="F5057" i="132"/>
  <c r="H5057" i="132" s="1"/>
  <c r="I5057" i="132" s="1"/>
  <c r="F5056" i="132"/>
  <c r="H5056" i="132" s="1"/>
  <c r="I5056" i="132" s="1"/>
  <c r="F5055" i="132"/>
  <c r="H5055" i="132" s="1"/>
  <c r="I5055" i="132" s="1"/>
  <c r="F5054" i="132"/>
  <c r="H5054" i="132" s="1"/>
  <c r="I5054" i="132" s="1"/>
  <c r="F5053" i="132"/>
  <c r="H5053" i="132" s="1"/>
  <c r="I5053" i="132" s="1"/>
  <c r="F5052" i="132"/>
  <c r="H5052" i="132" s="1"/>
  <c r="I5052" i="132" s="1"/>
  <c r="F5051" i="132"/>
  <c r="H5051" i="132" s="1"/>
  <c r="I5051" i="132" s="1"/>
  <c r="F5050" i="132"/>
  <c r="H5050" i="132" s="1"/>
  <c r="I5050" i="132" s="1"/>
  <c r="F5049" i="132"/>
  <c r="H5049" i="132" s="1"/>
  <c r="I5049" i="132" s="1"/>
  <c r="F5048" i="132"/>
  <c r="H5048" i="132" s="1"/>
  <c r="I5048" i="132" s="1"/>
  <c r="F5047" i="132"/>
  <c r="H5047" i="132" s="1"/>
  <c r="I5047" i="132" s="1"/>
  <c r="F5046" i="132"/>
  <c r="H5046" i="132" s="1"/>
  <c r="I5046" i="132" s="1"/>
  <c r="F5045" i="132"/>
  <c r="H5045" i="132" s="1"/>
  <c r="I5045" i="132" s="1"/>
  <c r="F5044" i="132"/>
  <c r="H5044" i="132" s="1"/>
  <c r="I5044" i="132" s="1"/>
  <c r="F5043" i="132"/>
  <c r="H5043" i="132" s="1"/>
  <c r="I5043" i="132" s="1"/>
  <c r="F5042" i="132"/>
  <c r="H5042" i="132" s="1"/>
  <c r="I5042" i="132" s="1"/>
  <c r="F5041" i="132"/>
  <c r="H5041" i="132" s="1"/>
  <c r="I5041" i="132" s="1"/>
  <c r="F5040" i="132"/>
  <c r="H5040" i="132" s="1"/>
  <c r="I5040" i="132" s="1"/>
  <c r="F5039" i="132"/>
  <c r="H5039" i="132" s="1"/>
  <c r="I5039" i="132" s="1"/>
  <c r="F5038" i="132"/>
  <c r="H5038" i="132" s="1"/>
  <c r="I5038" i="132" s="1"/>
  <c r="F5221" i="132"/>
  <c r="H5221" i="132" s="1"/>
  <c r="I5221" i="132" s="1"/>
  <c r="F5310" i="132"/>
  <c r="H5310" i="132" s="1"/>
  <c r="I5310" i="132" s="1"/>
  <c r="F5301" i="132"/>
  <c r="H5301" i="132" s="1"/>
  <c r="I5301" i="132" s="1"/>
  <c r="F5293" i="132"/>
  <c r="H5293" i="132" s="1"/>
  <c r="I5293" i="132" s="1"/>
  <c r="F5285" i="132"/>
  <c r="H5285" i="132" s="1"/>
  <c r="I5285" i="132" s="1"/>
  <c r="F5277" i="132"/>
  <c r="H5277" i="132" s="1"/>
  <c r="I5277" i="132" s="1"/>
  <c r="F5269" i="132"/>
  <c r="H5269" i="132" s="1"/>
  <c r="I5269" i="132" s="1"/>
  <c r="F5261" i="132"/>
  <c r="H5261" i="132" s="1"/>
  <c r="I5261" i="132" s="1"/>
  <c r="F5253" i="132"/>
  <c r="H5253" i="132" s="1"/>
  <c r="I5253" i="132" s="1"/>
  <c r="F5245" i="132"/>
  <c r="H5245" i="132" s="1"/>
  <c r="I5245" i="132" s="1"/>
  <c r="F5237" i="132"/>
  <c r="H5237" i="132" s="1"/>
  <c r="I5237" i="132" s="1"/>
  <c r="F5229" i="132"/>
  <c r="H5229" i="132" s="1"/>
  <c r="I5229" i="132" s="1"/>
  <c r="F5262" i="132"/>
  <c r="H5262" i="132" s="1"/>
  <c r="I5262" i="132" s="1"/>
  <c r="F5308" i="132"/>
  <c r="H5308" i="132" s="1"/>
  <c r="I5308" i="132" s="1"/>
  <c r="F5300" i="132"/>
  <c r="H5300" i="132" s="1"/>
  <c r="I5300" i="132" s="1"/>
  <c r="F5292" i="132"/>
  <c r="H5292" i="132" s="1"/>
  <c r="I5292" i="132" s="1"/>
  <c r="F5284" i="132"/>
  <c r="H5284" i="132" s="1"/>
  <c r="I5284" i="132" s="1"/>
  <c r="F5276" i="132"/>
  <c r="H5276" i="132" s="1"/>
  <c r="I5276" i="132" s="1"/>
  <c r="F5268" i="132"/>
  <c r="H5268" i="132" s="1"/>
  <c r="I5268" i="132" s="1"/>
  <c r="F5260" i="132"/>
  <c r="H5260" i="132" s="1"/>
  <c r="I5260" i="132" s="1"/>
  <c r="F5252" i="132"/>
  <c r="H5252" i="132" s="1"/>
  <c r="I5252" i="132" s="1"/>
  <c r="F5244" i="132"/>
  <c r="H5244" i="132" s="1"/>
  <c r="I5244" i="132" s="1"/>
  <c r="F5236" i="132"/>
  <c r="H5236" i="132" s="1"/>
  <c r="I5236" i="132" s="1"/>
  <c r="F5228" i="132"/>
  <c r="H5228" i="132" s="1"/>
  <c r="I5228" i="132" s="1"/>
  <c r="F5227" i="132"/>
  <c r="H5227" i="132" s="1"/>
  <c r="I5227" i="132" s="1"/>
  <c r="F5238" i="132"/>
  <c r="H5238" i="132" s="1"/>
  <c r="I5238" i="132" s="1"/>
  <c r="F5037" i="132"/>
  <c r="H5037" i="132" s="1"/>
  <c r="I5037" i="132" s="1"/>
  <c r="F5307" i="132"/>
  <c r="H5307" i="132" s="1"/>
  <c r="I5307" i="132" s="1"/>
  <c r="F5299" i="132"/>
  <c r="H5299" i="132" s="1"/>
  <c r="I5299" i="132" s="1"/>
  <c r="F5291" i="132"/>
  <c r="H5291" i="132" s="1"/>
  <c r="I5291" i="132" s="1"/>
  <c r="F5283" i="132"/>
  <c r="H5283" i="132" s="1"/>
  <c r="I5283" i="132" s="1"/>
  <c r="F5275" i="132"/>
  <c r="H5275" i="132" s="1"/>
  <c r="I5275" i="132" s="1"/>
  <c r="F5267" i="132"/>
  <c r="H5267" i="132" s="1"/>
  <c r="I5267" i="132" s="1"/>
  <c r="F5259" i="132"/>
  <c r="H5259" i="132" s="1"/>
  <c r="I5259" i="132" s="1"/>
  <c r="F5251" i="132"/>
  <c r="H5251" i="132" s="1"/>
  <c r="I5251" i="132" s="1"/>
  <c r="F5243" i="132"/>
  <c r="H5243" i="132" s="1"/>
  <c r="I5243" i="132" s="1"/>
  <c r="F5235" i="132"/>
  <c r="H5235" i="132" s="1"/>
  <c r="I5235" i="132" s="1"/>
  <c r="F5254" i="132"/>
  <c r="H5254" i="132" s="1"/>
  <c r="I5254" i="132" s="1"/>
  <c r="F5306" i="132"/>
  <c r="H5306" i="132" s="1"/>
  <c r="I5306" i="132" s="1"/>
  <c r="F5298" i="132"/>
  <c r="H5298" i="132" s="1"/>
  <c r="I5298" i="132" s="1"/>
  <c r="F5290" i="132"/>
  <c r="H5290" i="132" s="1"/>
  <c r="I5290" i="132" s="1"/>
  <c r="F5282" i="132"/>
  <c r="H5282" i="132" s="1"/>
  <c r="I5282" i="132" s="1"/>
  <c r="F5274" i="132"/>
  <c r="H5274" i="132" s="1"/>
  <c r="I5274" i="132" s="1"/>
  <c r="F5266" i="132"/>
  <c r="H5266" i="132" s="1"/>
  <c r="I5266" i="132" s="1"/>
  <c r="F5258" i="132"/>
  <c r="H5258" i="132" s="1"/>
  <c r="I5258" i="132" s="1"/>
  <c r="F5250" i="132"/>
  <c r="H5250" i="132" s="1"/>
  <c r="I5250" i="132" s="1"/>
  <c r="F5242" i="132"/>
  <c r="H5242" i="132" s="1"/>
  <c r="I5242" i="132" s="1"/>
  <c r="F5234" i="132"/>
  <c r="H5234" i="132" s="1"/>
  <c r="I5234" i="132" s="1"/>
  <c r="F5226" i="132"/>
  <c r="H5226" i="132" s="1"/>
  <c r="I5226" i="132" s="1"/>
  <c r="F5278" i="132"/>
  <c r="H5278" i="132" s="1"/>
  <c r="I5278" i="132" s="1"/>
  <c r="F5222" i="132"/>
  <c r="H5222" i="132" s="1"/>
  <c r="I5222" i="132" s="1"/>
  <c r="F5305" i="132"/>
  <c r="H5305" i="132" s="1"/>
  <c r="I5305" i="132" s="1"/>
  <c r="F5297" i="132"/>
  <c r="H5297" i="132" s="1"/>
  <c r="I5297" i="132" s="1"/>
  <c r="F5289" i="132"/>
  <c r="H5289" i="132" s="1"/>
  <c r="I5289" i="132" s="1"/>
  <c r="F5281" i="132"/>
  <c r="H5281" i="132" s="1"/>
  <c r="I5281" i="132" s="1"/>
  <c r="F5273" i="132"/>
  <c r="H5273" i="132" s="1"/>
  <c r="I5273" i="132" s="1"/>
  <c r="F5265" i="132"/>
  <c r="H5265" i="132" s="1"/>
  <c r="I5265" i="132" s="1"/>
  <c r="F5257" i="132"/>
  <c r="H5257" i="132" s="1"/>
  <c r="I5257" i="132" s="1"/>
  <c r="F5249" i="132"/>
  <c r="H5249" i="132" s="1"/>
  <c r="I5249" i="132" s="1"/>
  <c r="F5241" i="132"/>
  <c r="H5241" i="132" s="1"/>
  <c r="I5241" i="132" s="1"/>
  <c r="F5233" i="132"/>
  <c r="H5233" i="132" s="1"/>
  <c r="I5233" i="132" s="1"/>
  <c r="F5225" i="132"/>
  <c r="H5225" i="132" s="1"/>
  <c r="I5225" i="132" s="1"/>
  <c r="F5240" i="132"/>
  <c r="H5240" i="132" s="1"/>
  <c r="I5240" i="132" s="1"/>
  <c r="F5232" i="132"/>
  <c r="H5232" i="132" s="1"/>
  <c r="I5232" i="132" s="1"/>
  <c r="F5223" i="132"/>
  <c r="H5223" i="132" s="1"/>
  <c r="I5223" i="132" s="1"/>
  <c r="F5294" i="132"/>
  <c r="H5294" i="132" s="1"/>
  <c r="I5294" i="132" s="1"/>
  <c r="F5246" i="132"/>
  <c r="H5246" i="132" s="1"/>
  <c r="I5246" i="132" s="1"/>
  <c r="F5220" i="132"/>
  <c r="H5220" i="132" s="1"/>
  <c r="I5220" i="132" s="1"/>
  <c r="F5304" i="132"/>
  <c r="H5304" i="132" s="1"/>
  <c r="I5304" i="132" s="1"/>
  <c r="F5296" i="132"/>
  <c r="H5296" i="132" s="1"/>
  <c r="I5296" i="132" s="1"/>
  <c r="F5288" i="132"/>
  <c r="H5288" i="132" s="1"/>
  <c r="I5288" i="132" s="1"/>
  <c r="F5280" i="132"/>
  <c r="H5280" i="132" s="1"/>
  <c r="I5280" i="132" s="1"/>
  <c r="F5272" i="132"/>
  <c r="H5272" i="132" s="1"/>
  <c r="I5272" i="132" s="1"/>
  <c r="F5264" i="132"/>
  <c r="H5264" i="132" s="1"/>
  <c r="I5264" i="132" s="1"/>
  <c r="F5256" i="132"/>
  <c r="H5256" i="132" s="1"/>
  <c r="I5256" i="132" s="1"/>
  <c r="F5248" i="132"/>
  <c r="H5248" i="132" s="1"/>
  <c r="I5248" i="132" s="1"/>
  <c r="F5224" i="132"/>
  <c r="H5224" i="132" s="1"/>
  <c r="I5224" i="132" s="1"/>
  <c r="F5302" i="132"/>
  <c r="H5302" i="132" s="1"/>
  <c r="I5302" i="132" s="1"/>
  <c r="F5270" i="132"/>
  <c r="H5270" i="132" s="1"/>
  <c r="I5270" i="132" s="1"/>
  <c r="F5303" i="132"/>
  <c r="H5303" i="132" s="1"/>
  <c r="I5303" i="132" s="1"/>
  <c r="F5295" i="132"/>
  <c r="H5295" i="132" s="1"/>
  <c r="I5295" i="132" s="1"/>
  <c r="F5287" i="132"/>
  <c r="H5287" i="132" s="1"/>
  <c r="I5287" i="132" s="1"/>
  <c r="F5279" i="132"/>
  <c r="H5279" i="132" s="1"/>
  <c r="I5279" i="132" s="1"/>
  <c r="F5271" i="132"/>
  <c r="H5271" i="132" s="1"/>
  <c r="I5271" i="132" s="1"/>
  <c r="F5263" i="132"/>
  <c r="H5263" i="132" s="1"/>
  <c r="I5263" i="132" s="1"/>
  <c r="F5255" i="132"/>
  <c r="H5255" i="132" s="1"/>
  <c r="I5255" i="132" s="1"/>
  <c r="F5247" i="132"/>
  <c r="H5247" i="132" s="1"/>
  <c r="I5247" i="132" s="1"/>
  <c r="F5239" i="132"/>
  <c r="H5239" i="132" s="1"/>
  <c r="I5239" i="132" s="1"/>
  <c r="F5231" i="132"/>
  <c r="H5231" i="132" s="1"/>
  <c r="I5231" i="132" s="1"/>
  <c r="F5309" i="132"/>
  <c r="H5309" i="132" s="1"/>
  <c r="I5309" i="132" s="1"/>
  <c r="F5286" i="132"/>
  <c r="H5286" i="132" s="1"/>
  <c r="I5286" i="132" s="1"/>
  <c r="F5230" i="132"/>
  <c r="H5230" i="132" s="1"/>
  <c r="I5230" i="132" s="1"/>
  <c r="F5036" i="132"/>
  <c r="H5036" i="132" s="1"/>
  <c r="I5036" i="132" s="1"/>
  <c r="F5035" i="132"/>
  <c r="H5035" i="132" s="1"/>
  <c r="I5035" i="132" s="1"/>
  <c r="F5034" i="132"/>
  <c r="H5034" i="132" s="1"/>
  <c r="I5034" i="132" s="1"/>
  <c r="F5033" i="132"/>
  <c r="H5033" i="132" s="1"/>
  <c r="I5033" i="132" s="1"/>
  <c r="F5032" i="132"/>
  <c r="H5032" i="132" s="1"/>
  <c r="I5032" i="132" s="1"/>
  <c r="F5031" i="132"/>
  <c r="H5031" i="132" s="1"/>
  <c r="I5031" i="132" s="1"/>
  <c r="F5030" i="132"/>
  <c r="H5030" i="132" s="1"/>
  <c r="I5030" i="132" s="1"/>
  <c r="F5029" i="132"/>
  <c r="H5029" i="132" s="1"/>
  <c r="I5029" i="132" s="1"/>
  <c r="F5028" i="132"/>
  <c r="H5028" i="132" s="1"/>
  <c r="I5028" i="132" s="1"/>
  <c r="F5027" i="132"/>
  <c r="H5027" i="132" s="1"/>
  <c r="I5027" i="132" s="1"/>
  <c r="F5026" i="132"/>
  <c r="H5026" i="132" s="1"/>
  <c r="I5026" i="132" s="1"/>
  <c r="F5025" i="132"/>
  <c r="H5025" i="132" s="1"/>
  <c r="I5025" i="132" s="1"/>
  <c r="F5024" i="132"/>
  <c r="H5024" i="132" s="1"/>
  <c r="I5024" i="132" s="1"/>
  <c r="F5023" i="132"/>
  <c r="H5023" i="132" s="1"/>
  <c r="I5023" i="132" s="1"/>
  <c r="F5022" i="132"/>
  <c r="H5022" i="132" s="1"/>
  <c r="I5022" i="132" s="1"/>
  <c r="F5021" i="132"/>
  <c r="H5021" i="132" s="1"/>
  <c r="I5021" i="132" s="1"/>
  <c r="F5020" i="132"/>
  <c r="H5020" i="132" s="1"/>
  <c r="I5020" i="132" s="1"/>
  <c r="F5019" i="132"/>
  <c r="H5019" i="132" s="1"/>
  <c r="I5019" i="132" s="1"/>
  <c r="F5018" i="132"/>
  <c r="H5018" i="132" s="1"/>
  <c r="I5018" i="132" s="1"/>
  <c r="F5017" i="132"/>
  <c r="H5017" i="132" s="1"/>
  <c r="I5017" i="132" s="1"/>
  <c r="F5016" i="132"/>
  <c r="H5016" i="132" s="1"/>
  <c r="I5016" i="132" s="1"/>
  <c r="F5015" i="132"/>
  <c r="H5015" i="132" s="1"/>
  <c r="I5015" i="132" s="1"/>
  <c r="F5014" i="132"/>
  <c r="H5014" i="132" s="1"/>
  <c r="I5014" i="132" s="1"/>
  <c r="F5013" i="132"/>
  <c r="H5013" i="132" s="1"/>
  <c r="I5013" i="132" s="1"/>
  <c r="F5012" i="132"/>
  <c r="H5012" i="132" s="1"/>
  <c r="I5012" i="132" s="1"/>
  <c r="F5011" i="132"/>
  <c r="H5011" i="132" s="1"/>
  <c r="I5011" i="132" s="1"/>
  <c r="F5010" i="132"/>
  <c r="H5010" i="132" s="1"/>
  <c r="I5010" i="132" s="1"/>
  <c r="F5009" i="132"/>
  <c r="H5009" i="132" s="1"/>
  <c r="I5009" i="132" s="1"/>
  <c r="F5008" i="132"/>
  <c r="H5008" i="132" s="1"/>
  <c r="I5008" i="132" s="1"/>
  <c r="F5007" i="132"/>
  <c r="H5007" i="132" s="1"/>
  <c r="I5007" i="132" s="1"/>
  <c r="F5006" i="132"/>
  <c r="H5006" i="132" s="1"/>
  <c r="I5006" i="132" s="1"/>
  <c r="F5005" i="132"/>
  <c r="H5005" i="132" s="1"/>
  <c r="I5005" i="132" s="1"/>
  <c r="F5004" i="132"/>
  <c r="H5004" i="132" s="1"/>
  <c r="I5004" i="132" s="1"/>
  <c r="F5003" i="132"/>
  <c r="H5003" i="132" s="1"/>
  <c r="I5003" i="132" s="1"/>
  <c r="F5002" i="132"/>
  <c r="H5002" i="132" s="1"/>
  <c r="I5002" i="132" s="1"/>
  <c r="F5001" i="132"/>
  <c r="H5001" i="132" s="1"/>
  <c r="I5001" i="132" s="1"/>
  <c r="F5000" i="132"/>
  <c r="H5000" i="132" s="1"/>
  <c r="I5000" i="132" s="1"/>
  <c r="F4999" i="132"/>
  <c r="H4999" i="132" s="1"/>
  <c r="I4999" i="132" s="1"/>
  <c r="F4998" i="132"/>
  <c r="H4998" i="132" s="1"/>
  <c r="I4998" i="132" s="1"/>
  <c r="F4997" i="132"/>
  <c r="H4997" i="132" s="1"/>
  <c r="I4997" i="132" s="1"/>
  <c r="F4996" i="132"/>
  <c r="H4996" i="132" s="1"/>
  <c r="I4996" i="132" s="1"/>
  <c r="F4995" i="132"/>
  <c r="H4995" i="132" s="1"/>
  <c r="I4995" i="132" s="1"/>
  <c r="F4994" i="132"/>
  <c r="H4994" i="132" s="1"/>
  <c r="I4994" i="132" s="1"/>
  <c r="F4993" i="132"/>
  <c r="H4993" i="132" s="1"/>
  <c r="I4993" i="132" s="1"/>
  <c r="F4992" i="132"/>
  <c r="H4992" i="132" s="1"/>
  <c r="I4992" i="132" s="1"/>
  <c r="F4991" i="132"/>
  <c r="H4991" i="132" s="1"/>
  <c r="I4991" i="132" s="1"/>
  <c r="F4990" i="132"/>
  <c r="H4990" i="132" s="1"/>
  <c r="I4990" i="132" s="1"/>
  <c r="F4989" i="132"/>
  <c r="H4989" i="132" s="1"/>
  <c r="I4989" i="132" s="1"/>
  <c r="F4988" i="132"/>
  <c r="H4988" i="132" s="1"/>
  <c r="I4988" i="132" s="1"/>
  <c r="F4987" i="132"/>
  <c r="H4987" i="132" s="1"/>
  <c r="I4987" i="132" s="1"/>
  <c r="F4986" i="132"/>
  <c r="H4986" i="132" s="1"/>
  <c r="I4986" i="132" s="1"/>
  <c r="F4985" i="132"/>
  <c r="H4985" i="132" s="1"/>
  <c r="I4985" i="132" s="1"/>
  <c r="F4984" i="132"/>
  <c r="H4984" i="132" s="1"/>
  <c r="I4984" i="132" s="1"/>
  <c r="F4983" i="132"/>
  <c r="H4983" i="132" s="1"/>
  <c r="I4983" i="132" s="1"/>
  <c r="F4982" i="132"/>
  <c r="H4982" i="132" s="1"/>
  <c r="I4982" i="132" s="1"/>
  <c r="F4981" i="132"/>
  <c r="H4981" i="132" s="1"/>
  <c r="I4981" i="132" s="1"/>
  <c r="F4980" i="132"/>
  <c r="H4980" i="132" s="1"/>
  <c r="I4980" i="132" s="1"/>
  <c r="F4979" i="132"/>
  <c r="H4979" i="132" s="1"/>
  <c r="I4979" i="132" s="1"/>
  <c r="F4978" i="132"/>
  <c r="H4978" i="132" s="1"/>
  <c r="I4978" i="132" s="1"/>
  <c r="F4977" i="132"/>
  <c r="H4977" i="132" s="1"/>
  <c r="I4977" i="132" s="1"/>
  <c r="F4976" i="132"/>
  <c r="H4976" i="132" s="1"/>
  <c r="I4976" i="132" s="1"/>
  <c r="F4975" i="132"/>
  <c r="H4975" i="132" s="1"/>
  <c r="I4975" i="132" s="1"/>
  <c r="F4974" i="132"/>
  <c r="H4974" i="132" s="1"/>
  <c r="I4974" i="132" s="1"/>
  <c r="F4973" i="132"/>
  <c r="H4973" i="132" s="1"/>
  <c r="I4973" i="132" s="1"/>
  <c r="F4972" i="132"/>
  <c r="H4972" i="132" s="1"/>
  <c r="I4972" i="132" s="1"/>
  <c r="F4971" i="132"/>
  <c r="H4971" i="132" s="1"/>
  <c r="I4971" i="132" s="1"/>
  <c r="F4970" i="132"/>
  <c r="H4970" i="132" s="1"/>
  <c r="I4970" i="132" s="1"/>
  <c r="F4969" i="132"/>
  <c r="H4969" i="132" s="1"/>
  <c r="I4969" i="132" s="1"/>
  <c r="F4968" i="132"/>
  <c r="H4968" i="132" s="1"/>
  <c r="I4968" i="132" s="1"/>
  <c r="F4967" i="132"/>
  <c r="H4967" i="132" s="1"/>
  <c r="I4967" i="132" s="1"/>
  <c r="F4966" i="132"/>
  <c r="H4966" i="132" s="1"/>
  <c r="I4966" i="132" s="1"/>
  <c r="F4965" i="132"/>
  <c r="H4965" i="132" s="1"/>
  <c r="I4965" i="132" s="1"/>
  <c r="F4964" i="132"/>
  <c r="H4964" i="132" s="1"/>
  <c r="I4964" i="132" s="1"/>
  <c r="F4963" i="132"/>
  <c r="H4963" i="132" s="1"/>
  <c r="I4963" i="132" s="1"/>
  <c r="F4962" i="132"/>
  <c r="H4962" i="132" s="1"/>
  <c r="I4962" i="132" s="1"/>
  <c r="F4961" i="132"/>
  <c r="H4961" i="132" s="1"/>
  <c r="I4961" i="132" s="1"/>
  <c r="F4960" i="132"/>
  <c r="H4960" i="132" s="1"/>
  <c r="I4960" i="132" s="1"/>
  <c r="F4959" i="132"/>
  <c r="H4959" i="132" s="1"/>
  <c r="I4959" i="132" s="1"/>
  <c r="F4958" i="132"/>
  <c r="H4958" i="132" s="1"/>
  <c r="I4958" i="132" s="1"/>
  <c r="F4957" i="132"/>
  <c r="H4957" i="132" s="1"/>
  <c r="I4957" i="132" s="1"/>
  <c r="F4956" i="132"/>
  <c r="H4956" i="132" s="1"/>
  <c r="I4956" i="132" s="1"/>
  <c r="F4955" i="132"/>
  <c r="H4955" i="132" s="1"/>
  <c r="I4955" i="132" s="1"/>
  <c r="F4954" i="132"/>
  <c r="H4954" i="132" s="1"/>
  <c r="I4954" i="132" s="1"/>
  <c r="F4953" i="132"/>
  <c r="H4953" i="132" s="1"/>
  <c r="I4953" i="132" s="1"/>
  <c r="F4952" i="132"/>
  <c r="H4952" i="132" s="1"/>
  <c r="I4952" i="132" s="1"/>
  <c r="F4951" i="132"/>
  <c r="H4951" i="132" s="1"/>
  <c r="I4951" i="132" s="1"/>
  <c r="F4950" i="132"/>
  <c r="H4950" i="132" s="1"/>
  <c r="I4950" i="132" s="1"/>
  <c r="F4949" i="132"/>
  <c r="H4949" i="132" s="1"/>
  <c r="I4949" i="132" s="1"/>
  <c r="F4948" i="132"/>
  <c r="H4948" i="132" s="1"/>
  <c r="I4948" i="132" s="1"/>
  <c r="F4947" i="132"/>
  <c r="H4947" i="132" s="1"/>
  <c r="I4947" i="132" s="1"/>
  <c r="F4946" i="132"/>
  <c r="H4946" i="132" s="1"/>
  <c r="I4946" i="132" s="1"/>
  <c r="F4945" i="132"/>
  <c r="H4945" i="132" s="1"/>
  <c r="I4945" i="132" s="1"/>
  <c r="F5312" i="132"/>
  <c r="H5312" i="132" s="1"/>
  <c r="I5312" i="132" s="1"/>
  <c r="F5401" i="132"/>
  <c r="H5401" i="132" s="1"/>
  <c r="I5401" i="132" s="1"/>
  <c r="F5392" i="132"/>
  <c r="H5392" i="132" s="1"/>
  <c r="I5392" i="132" s="1"/>
  <c r="F5384" i="132"/>
  <c r="H5384" i="132" s="1"/>
  <c r="I5384" i="132" s="1"/>
  <c r="F5376" i="132"/>
  <c r="H5376" i="132" s="1"/>
  <c r="I5376" i="132" s="1"/>
  <c r="F5368" i="132"/>
  <c r="H5368" i="132" s="1"/>
  <c r="I5368" i="132" s="1"/>
  <c r="F5360" i="132"/>
  <c r="H5360" i="132" s="1"/>
  <c r="I5360" i="132" s="1"/>
  <c r="F5352" i="132"/>
  <c r="H5352" i="132" s="1"/>
  <c r="I5352" i="132" s="1"/>
  <c r="F5344" i="132"/>
  <c r="H5344" i="132" s="1"/>
  <c r="I5344" i="132" s="1"/>
  <c r="F5336" i="132"/>
  <c r="H5336" i="132" s="1"/>
  <c r="I5336" i="132" s="1"/>
  <c r="F5328" i="132"/>
  <c r="H5328" i="132" s="1"/>
  <c r="I5328" i="132" s="1"/>
  <c r="F5320" i="132"/>
  <c r="H5320" i="132" s="1"/>
  <c r="I5320" i="132" s="1"/>
  <c r="F5377" i="132"/>
  <c r="H5377" i="132" s="1"/>
  <c r="I5377" i="132" s="1"/>
  <c r="F5321" i="132"/>
  <c r="H5321" i="132" s="1"/>
  <c r="I5321" i="132" s="1"/>
  <c r="F5399" i="132"/>
  <c r="H5399" i="132" s="1"/>
  <c r="I5399" i="132" s="1"/>
  <c r="F5391" i="132"/>
  <c r="H5391" i="132" s="1"/>
  <c r="I5391" i="132" s="1"/>
  <c r="F5383" i="132"/>
  <c r="H5383" i="132" s="1"/>
  <c r="I5383" i="132" s="1"/>
  <c r="F5375" i="132"/>
  <c r="H5375" i="132" s="1"/>
  <c r="I5375" i="132" s="1"/>
  <c r="F5367" i="132"/>
  <c r="H5367" i="132" s="1"/>
  <c r="I5367" i="132" s="1"/>
  <c r="F5359" i="132"/>
  <c r="H5359" i="132" s="1"/>
  <c r="I5359" i="132" s="1"/>
  <c r="F5351" i="132"/>
  <c r="H5351" i="132" s="1"/>
  <c r="I5351" i="132" s="1"/>
  <c r="F5343" i="132"/>
  <c r="H5343" i="132" s="1"/>
  <c r="I5343" i="132" s="1"/>
  <c r="F5335" i="132"/>
  <c r="H5335" i="132" s="1"/>
  <c r="I5335" i="132" s="1"/>
  <c r="F5327" i="132"/>
  <c r="H5327" i="132" s="1"/>
  <c r="I5327" i="132" s="1"/>
  <c r="F5319" i="132"/>
  <c r="H5319" i="132" s="1"/>
  <c r="I5319" i="132" s="1"/>
  <c r="F5400" i="132"/>
  <c r="H5400" i="132" s="1"/>
  <c r="I5400" i="132" s="1"/>
  <c r="F5345" i="132"/>
  <c r="H5345" i="132" s="1"/>
  <c r="I5345" i="132" s="1"/>
  <c r="F4944" i="132"/>
  <c r="H4944" i="132" s="1"/>
  <c r="I4944" i="132" s="1"/>
  <c r="F5398" i="132"/>
  <c r="H5398" i="132" s="1"/>
  <c r="I5398" i="132" s="1"/>
  <c r="F5390" i="132"/>
  <c r="H5390" i="132" s="1"/>
  <c r="I5390" i="132" s="1"/>
  <c r="F5382" i="132"/>
  <c r="H5382" i="132" s="1"/>
  <c r="I5382" i="132" s="1"/>
  <c r="F5374" i="132"/>
  <c r="H5374" i="132" s="1"/>
  <c r="I5374" i="132" s="1"/>
  <c r="F5366" i="132"/>
  <c r="H5366" i="132" s="1"/>
  <c r="I5366" i="132" s="1"/>
  <c r="F5358" i="132"/>
  <c r="H5358" i="132" s="1"/>
  <c r="I5358" i="132" s="1"/>
  <c r="F5350" i="132"/>
  <c r="H5350" i="132" s="1"/>
  <c r="I5350" i="132" s="1"/>
  <c r="F5342" i="132"/>
  <c r="H5342" i="132" s="1"/>
  <c r="I5342" i="132" s="1"/>
  <c r="F5334" i="132"/>
  <c r="H5334" i="132" s="1"/>
  <c r="I5334" i="132" s="1"/>
  <c r="F5326" i="132"/>
  <c r="H5326" i="132" s="1"/>
  <c r="I5326" i="132" s="1"/>
  <c r="F5318" i="132"/>
  <c r="H5318" i="132" s="1"/>
  <c r="I5318" i="132" s="1"/>
  <c r="F5353" i="132"/>
  <c r="H5353" i="132" s="1"/>
  <c r="I5353" i="132" s="1"/>
  <c r="F5397" i="132"/>
  <c r="H5397" i="132" s="1"/>
  <c r="I5397" i="132" s="1"/>
  <c r="F5389" i="132"/>
  <c r="H5389" i="132" s="1"/>
  <c r="I5389" i="132" s="1"/>
  <c r="F5381" i="132"/>
  <c r="H5381" i="132" s="1"/>
  <c r="I5381" i="132" s="1"/>
  <c r="F5373" i="132"/>
  <c r="H5373" i="132" s="1"/>
  <c r="I5373" i="132" s="1"/>
  <c r="F5365" i="132"/>
  <c r="H5365" i="132" s="1"/>
  <c r="I5365" i="132" s="1"/>
  <c r="F5357" i="132"/>
  <c r="H5357" i="132" s="1"/>
  <c r="I5357" i="132" s="1"/>
  <c r="F5349" i="132"/>
  <c r="H5349" i="132" s="1"/>
  <c r="I5349" i="132" s="1"/>
  <c r="F5341" i="132"/>
  <c r="H5341" i="132" s="1"/>
  <c r="I5341" i="132" s="1"/>
  <c r="F5333" i="132"/>
  <c r="H5333" i="132" s="1"/>
  <c r="I5333" i="132" s="1"/>
  <c r="F5325" i="132"/>
  <c r="H5325" i="132" s="1"/>
  <c r="I5325" i="132" s="1"/>
  <c r="F5317" i="132"/>
  <c r="H5317" i="132" s="1"/>
  <c r="I5317" i="132" s="1"/>
  <c r="F5393" i="132"/>
  <c r="H5393" i="132" s="1"/>
  <c r="I5393" i="132" s="1"/>
  <c r="F5361" i="132"/>
  <c r="H5361" i="132" s="1"/>
  <c r="I5361" i="132" s="1"/>
  <c r="F5311" i="132"/>
  <c r="H5311" i="132" s="1"/>
  <c r="I5311" i="132" s="1"/>
  <c r="F5396" i="132"/>
  <c r="H5396" i="132" s="1"/>
  <c r="I5396" i="132" s="1"/>
  <c r="F5388" i="132"/>
  <c r="H5388" i="132" s="1"/>
  <c r="I5388" i="132" s="1"/>
  <c r="F5380" i="132"/>
  <c r="H5380" i="132" s="1"/>
  <c r="I5380" i="132" s="1"/>
  <c r="F5372" i="132"/>
  <c r="H5372" i="132" s="1"/>
  <c r="I5372" i="132" s="1"/>
  <c r="F5364" i="132"/>
  <c r="H5364" i="132" s="1"/>
  <c r="I5364" i="132" s="1"/>
  <c r="F5356" i="132"/>
  <c r="H5356" i="132" s="1"/>
  <c r="I5356" i="132" s="1"/>
  <c r="F5348" i="132"/>
  <c r="H5348" i="132" s="1"/>
  <c r="I5348" i="132" s="1"/>
  <c r="F5340" i="132"/>
  <c r="H5340" i="132" s="1"/>
  <c r="I5340" i="132" s="1"/>
  <c r="F5332" i="132"/>
  <c r="H5332" i="132" s="1"/>
  <c r="I5332" i="132" s="1"/>
  <c r="F5324" i="132"/>
  <c r="H5324" i="132" s="1"/>
  <c r="I5324" i="132" s="1"/>
  <c r="F5316" i="132"/>
  <c r="H5316" i="132" s="1"/>
  <c r="I5316" i="132" s="1"/>
  <c r="F5369" i="132"/>
  <c r="H5369" i="132" s="1"/>
  <c r="I5369" i="132" s="1"/>
  <c r="F5313" i="132"/>
  <c r="H5313" i="132" s="1"/>
  <c r="I5313" i="132" s="1"/>
  <c r="F5395" i="132"/>
  <c r="H5395" i="132" s="1"/>
  <c r="I5395" i="132" s="1"/>
  <c r="F5387" i="132"/>
  <c r="H5387" i="132" s="1"/>
  <c r="I5387" i="132" s="1"/>
  <c r="F5379" i="132"/>
  <c r="H5379" i="132" s="1"/>
  <c r="I5379" i="132" s="1"/>
  <c r="F5371" i="132"/>
  <c r="H5371" i="132" s="1"/>
  <c r="I5371" i="132" s="1"/>
  <c r="F5363" i="132"/>
  <c r="H5363" i="132" s="1"/>
  <c r="I5363" i="132" s="1"/>
  <c r="F5355" i="132"/>
  <c r="H5355" i="132" s="1"/>
  <c r="I5355" i="132" s="1"/>
  <c r="F5347" i="132"/>
  <c r="H5347" i="132" s="1"/>
  <c r="I5347" i="132" s="1"/>
  <c r="F5339" i="132"/>
  <c r="H5339" i="132" s="1"/>
  <c r="I5339" i="132" s="1"/>
  <c r="F5331" i="132"/>
  <c r="H5331" i="132" s="1"/>
  <c r="I5331" i="132" s="1"/>
  <c r="F5323" i="132"/>
  <c r="H5323" i="132" s="1"/>
  <c r="I5323" i="132" s="1"/>
  <c r="F5315" i="132"/>
  <c r="H5315" i="132" s="1"/>
  <c r="I5315" i="132" s="1"/>
  <c r="F5385" i="132"/>
  <c r="H5385" i="132" s="1"/>
  <c r="I5385" i="132" s="1"/>
  <c r="F5329" i="132"/>
  <c r="H5329" i="132" s="1"/>
  <c r="I5329" i="132" s="1"/>
  <c r="F5402" i="132"/>
  <c r="H5402" i="132" s="1"/>
  <c r="I5402" i="132" s="1"/>
  <c r="F5394" i="132"/>
  <c r="H5394" i="132" s="1"/>
  <c r="I5394" i="132" s="1"/>
  <c r="F5386" i="132"/>
  <c r="H5386" i="132" s="1"/>
  <c r="I5386" i="132" s="1"/>
  <c r="F5378" i="132"/>
  <c r="H5378" i="132" s="1"/>
  <c r="I5378" i="132" s="1"/>
  <c r="F5370" i="132"/>
  <c r="H5370" i="132" s="1"/>
  <c r="I5370" i="132" s="1"/>
  <c r="F5362" i="132"/>
  <c r="H5362" i="132" s="1"/>
  <c r="I5362" i="132" s="1"/>
  <c r="F5354" i="132"/>
  <c r="H5354" i="132" s="1"/>
  <c r="I5354" i="132" s="1"/>
  <c r="F5346" i="132"/>
  <c r="H5346" i="132" s="1"/>
  <c r="I5346" i="132" s="1"/>
  <c r="F5338" i="132"/>
  <c r="H5338" i="132" s="1"/>
  <c r="I5338" i="132" s="1"/>
  <c r="F5330" i="132"/>
  <c r="H5330" i="132" s="1"/>
  <c r="I5330" i="132" s="1"/>
  <c r="F5322" i="132"/>
  <c r="H5322" i="132" s="1"/>
  <c r="I5322" i="132" s="1"/>
  <c r="F5314" i="132"/>
  <c r="H5314" i="132" s="1"/>
  <c r="I5314" i="132" s="1"/>
  <c r="F5337" i="132"/>
  <c r="H5337" i="132" s="1"/>
  <c r="I5337" i="132" s="1"/>
  <c r="F4943" i="132"/>
  <c r="H4943" i="132" s="1"/>
  <c r="I4943" i="132" s="1"/>
  <c r="F4942" i="132"/>
  <c r="H4942" i="132" s="1"/>
  <c r="I4942" i="132" s="1"/>
  <c r="F4941" i="132"/>
  <c r="H4941" i="132" s="1"/>
  <c r="I4941" i="132" s="1"/>
  <c r="F4940" i="132"/>
  <c r="H4940" i="132" s="1"/>
  <c r="I4940" i="132" s="1"/>
  <c r="F4939" i="132"/>
  <c r="H4939" i="132" s="1"/>
  <c r="I4939" i="132" s="1"/>
  <c r="F4938" i="132"/>
  <c r="H4938" i="132" s="1"/>
  <c r="I4938" i="132" s="1"/>
  <c r="F4937" i="132"/>
  <c r="H4937" i="132" s="1"/>
  <c r="I4937" i="132" s="1"/>
  <c r="F4936" i="132"/>
  <c r="H4936" i="132" s="1"/>
  <c r="I4936" i="132" s="1"/>
  <c r="F4935" i="132"/>
  <c r="H4935" i="132" s="1"/>
  <c r="I4935" i="132" s="1"/>
  <c r="F4934" i="132"/>
  <c r="H4934" i="132" s="1"/>
  <c r="I4934" i="132" s="1"/>
  <c r="F4933" i="132"/>
  <c r="H4933" i="132" s="1"/>
  <c r="I4933" i="132" s="1"/>
  <c r="F4932" i="132"/>
  <c r="H4932" i="132" s="1"/>
  <c r="I4932" i="132" s="1"/>
  <c r="F4931" i="132"/>
  <c r="H4931" i="132" s="1"/>
  <c r="I4931" i="132" s="1"/>
  <c r="F4930" i="132"/>
  <c r="H4930" i="132" s="1"/>
  <c r="I4930" i="132" s="1"/>
  <c r="F4929" i="132"/>
  <c r="H4929" i="132" s="1"/>
  <c r="I4929" i="132" s="1"/>
  <c r="F4928" i="132"/>
  <c r="H4928" i="132" s="1"/>
  <c r="I4928" i="132" s="1"/>
  <c r="F4927" i="132"/>
  <c r="H4927" i="132" s="1"/>
  <c r="I4927" i="132" s="1"/>
  <c r="F4926" i="132"/>
  <c r="H4926" i="132" s="1"/>
  <c r="I4926" i="132" s="1"/>
  <c r="F4925" i="132"/>
  <c r="H4925" i="132" s="1"/>
  <c r="I4925" i="132" s="1"/>
  <c r="F4924" i="132"/>
  <c r="H4924" i="132" s="1"/>
  <c r="I4924" i="132" s="1"/>
  <c r="F4923" i="132"/>
  <c r="H4923" i="132" s="1"/>
  <c r="I4923" i="132" s="1"/>
  <c r="F4922" i="132"/>
  <c r="H4922" i="132" s="1"/>
  <c r="I4922" i="132" s="1"/>
  <c r="F4921" i="132"/>
  <c r="H4921" i="132" s="1"/>
  <c r="I4921" i="132" s="1"/>
  <c r="F4920" i="132"/>
  <c r="H4920" i="132" s="1"/>
  <c r="I4920" i="132" s="1"/>
  <c r="F4919" i="132"/>
  <c r="H4919" i="132" s="1"/>
  <c r="I4919" i="132" s="1"/>
  <c r="F4918" i="132"/>
  <c r="H4918" i="132" s="1"/>
  <c r="I4918" i="132" s="1"/>
  <c r="F4917" i="132"/>
  <c r="H4917" i="132" s="1"/>
  <c r="I4917" i="132" s="1"/>
  <c r="F4916" i="132"/>
  <c r="H4916" i="132" s="1"/>
  <c r="I4916" i="132" s="1"/>
  <c r="F4915" i="132"/>
  <c r="H4915" i="132" s="1"/>
  <c r="I4915" i="132" s="1"/>
  <c r="F4914" i="132"/>
  <c r="H4914" i="132" s="1"/>
  <c r="I4914" i="132" s="1"/>
  <c r="F4913" i="132"/>
  <c r="H4913" i="132" s="1"/>
  <c r="I4913" i="132" s="1"/>
  <c r="F4912" i="132"/>
  <c r="H4912" i="132" s="1"/>
  <c r="I4912" i="132" s="1"/>
  <c r="F4911" i="132"/>
  <c r="H4911" i="132" s="1"/>
  <c r="I4911" i="132" s="1"/>
  <c r="F4910" i="132"/>
  <c r="H4910" i="132" s="1"/>
  <c r="I4910" i="132" s="1"/>
  <c r="F4909" i="132"/>
  <c r="H4909" i="132" s="1"/>
  <c r="I4909" i="132" s="1"/>
  <c r="F4908" i="132"/>
  <c r="H4908" i="132" s="1"/>
  <c r="I4908" i="132" s="1"/>
  <c r="F4907" i="132"/>
  <c r="H4907" i="132" s="1"/>
  <c r="I4907" i="132" s="1"/>
  <c r="F4906" i="132"/>
  <c r="H4906" i="132" s="1"/>
  <c r="I4906" i="132" s="1"/>
  <c r="F4905" i="132"/>
  <c r="H4905" i="132" s="1"/>
  <c r="I4905" i="132" s="1"/>
  <c r="F4904" i="132"/>
  <c r="H4904" i="132" s="1"/>
  <c r="I4904" i="132" s="1"/>
  <c r="F4903" i="132"/>
  <c r="H4903" i="132" s="1"/>
  <c r="I4903" i="132" s="1"/>
  <c r="F4902" i="132"/>
  <c r="H4902" i="132" s="1"/>
  <c r="I4902" i="132" s="1"/>
  <c r="F4901" i="132"/>
  <c r="H4901" i="132" s="1"/>
  <c r="I4901" i="132" s="1"/>
  <c r="F4900" i="132"/>
  <c r="H4900" i="132" s="1"/>
  <c r="I4900" i="132" s="1"/>
  <c r="F4899" i="132"/>
  <c r="H4899" i="132" s="1"/>
  <c r="I4899" i="132" s="1"/>
  <c r="F4898" i="132"/>
  <c r="H4898" i="132" s="1"/>
  <c r="I4898" i="132" s="1"/>
  <c r="F4897" i="132"/>
  <c r="H4897" i="132" s="1"/>
  <c r="I4897" i="132" s="1"/>
  <c r="F4896" i="132"/>
  <c r="H4896" i="132" s="1"/>
  <c r="I4896" i="132" s="1"/>
  <c r="F4895" i="132"/>
  <c r="H4895" i="132" s="1"/>
  <c r="I4895" i="132" s="1"/>
  <c r="F4894" i="132"/>
  <c r="H4894" i="132" s="1"/>
  <c r="I4894" i="132" s="1"/>
  <c r="F4893" i="132"/>
  <c r="H4893" i="132" s="1"/>
  <c r="I4893" i="132" s="1"/>
  <c r="F4892" i="132"/>
  <c r="H4892" i="132" s="1"/>
  <c r="I4892" i="132" s="1"/>
  <c r="F4891" i="132"/>
  <c r="H4891" i="132" s="1"/>
  <c r="I4891" i="132" s="1"/>
  <c r="F4890" i="132"/>
  <c r="H4890" i="132" s="1"/>
  <c r="I4890" i="132" s="1"/>
  <c r="F4889" i="132"/>
  <c r="H4889" i="132" s="1"/>
  <c r="I4889" i="132" s="1"/>
  <c r="F4888" i="132"/>
  <c r="H4888" i="132" s="1"/>
  <c r="I4888" i="132" s="1"/>
  <c r="F4887" i="132"/>
  <c r="H4887" i="132" s="1"/>
  <c r="I4887" i="132" s="1"/>
  <c r="F4886" i="132"/>
  <c r="H4886" i="132" s="1"/>
  <c r="I4886" i="132" s="1"/>
  <c r="F4885" i="132"/>
  <c r="H4885" i="132" s="1"/>
  <c r="I4885" i="132" s="1"/>
  <c r="F4884" i="132"/>
  <c r="H4884" i="132" s="1"/>
  <c r="I4884" i="132" s="1"/>
  <c r="F4883" i="132"/>
  <c r="H4883" i="132" s="1"/>
  <c r="I4883" i="132" s="1"/>
  <c r="F4882" i="132"/>
  <c r="H4882" i="132" s="1"/>
  <c r="I4882" i="132" s="1"/>
  <c r="F4881" i="132"/>
  <c r="H4881" i="132" s="1"/>
  <c r="I4881" i="132" s="1"/>
  <c r="F4880" i="132"/>
  <c r="H4880" i="132" s="1"/>
  <c r="I4880" i="132" s="1"/>
  <c r="F4879" i="132"/>
  <c r="H4879" i="132" s="1"/>
  <c r="I4879" i="132" s="1"/>
  <c r="F4878" i="132"/>
  <c r="H4878" i="132" s="1"/>
  <c r="I4878" i="132" s="1"/>
  <c r="F4877" i="132"/>
  <c r="H4877" i="132" s="1"/>
  <c r="I4877" i="132" s="1"/>
  <c r="F4876" i="132"/>
  <c r="H4876" i="132" s="1"/>
  <c r="I4876" i="132" s="1"/>
  <c r="F4875" i="132"/>
  <c r="H4875" i="132" s="1"/>
  <c r="I4875" i="132" s="1"/>
  <c r="F4874" i="132"/>
  <c r="H4874" i="132" s="1"/>
  <c r="I4874" i="132" s="1"/>
  <c r="F4873" i="132"/>
  <c r="H4873" i="132" s="1"/>
  <c r="I4873" i="132" s="1"/>
  <c r="F4872" i="132"/>
  <c r="H4872" i="132" s="1"/>
  <c r="I4872" i="132" s="1"/>
  <c r="F4871" i="132"/>
  <c r="H4871" i="132" s="1"/>
  <c r="I4871" i="132" s="1"/>
  <c r="F4870" i="132"/>
  <c r="H4870" i="132" s="1"/>
  <c r="I4870" i="132" s="1"/>
  <c r="F4869" i="132"/>
  <c r="H4869" i="132" s="1"/>
  <c r="I4869" i="132" s="1"/>
  <c r="F4868" i="132"/>
  <c r="H4868" i="132" s="1"/>
  <c r="I4868" i="132" s="1"/>
  <c r="F4867" i="132"/>
  <c r="H4867" i="132" s="1"/>
  <c r="I4867" i="132" s="1"/>
  <c r="F4866" i="132"/>
  <c r="H4866" i="132" s="1"/>
  <c r="I4866" i="132" s="1"/>
  <c r="F4865" i="132"/>
  <c r="H4865" i="132" s="1"/>
  <c r="I4865" i="132" s="1"/>
  <c r="F4864" i="132"/>
  <c r="H4864" i="132" s="1"/>
  <c r="I4864" i="132" s="1"/>
  <c r="F4863" i="132"/>
  <c r="H4863" i="132" s="1"/>
  <c r="I4863" i="132" s="1"/>
  <c r="F4862" i="132"/>
  <c r="H4862" i="132" s="1"/>
  <c r="I4862" i="132" s="1"/>
  <c r="F4861" i="132"/>
  <c r="H4861" i="132" s="1"/>
  <c r="I4861" i="132" s="1"/>
  <c r="F4860" i="132"/>
  <c r="H4860" i="132" s="1"/>
  <c r="I4860" i="132" s="1"/>
  <c r="F4859" i="132"/>
  <c r="H4859" i="132" s="1"/>
  <c r="I4859" i="132" s="1"/>
  <c r="F4858" i="132"/>
  <c r="H4858" i="132" s="1"/>
  <c r="I4858" i="132" s="1"/>
  <c r="F4857" i="132"/>
  <c r="H4857" i="132" s="1"/>
  <c r="I4857" i="132" s="1"/>
  <c r="F4856" i="132"/>
  <c r="H4856" i="132" s="1"/>
  <c r="I4856" i="132" s="1"/>
  <c r="F4855" i="132"/>
  <c r="H4855" i="132" s="1"/>
  <c r="I4855" i="132" s="1"/>
  <c r="F4854" i="132"/>
  <c r="H4854" i="132" s="1"/>
  <c r="I4854" i="132" s="1"/>
  <c r="E5404" i="132"/>
  <c r="F5404" i="132"/>
  <c r="H5404" i="132" s="1"/>
  <c r="I5404" i="132" s="1"/>
  <c r="E3375" i="132"/>
  <c r="E3159" i="132"/>
  <c r="E4058" i="132"/>
  <c r="E2844" i="132"/>
  <c r="E3590" i="132"/>
  <c r="E2445" i="132"/>
  <c r="E3757" i="132"/>
  <c r="E3643" i="132"/>
  <c r="E3321" i="132"/>
  <c r="E3003" i="132"/>
  <c r="E2498" i="132"/>
  <c r="E2747" i="132"/>
  <c r="E2679" i="132"/>
  <c r="E2790" i="132"/>
  <c r="E2532" i="132"/>
  <c r="E2530" i="132"/>
  <c r="E3824" i="132"/>
  <c r="E3756" i="132"/>
  <c r="E2574" i="132"/>
  <c r="E3467" i="132"/>
  <c r="E2841" i="132"/>
  <c r="E2471" i="132"/>
  <c r="E4096" i="132"/>
  <c r="E3844" i="132"/>
  <c r="E3665" i="132"/>
  <c r="E3837" i="132"/>
  <c r="E2776" i="132"/>
  <c r="E2392" i="132"/>
  <c r="E3347" i="132"/>
  <c r="E2696" i="132"/>
  <c r="E2974" i="132"/>
  <c r="E2449" i="132"/>
  <c r="E3723" i="132"/>
  <c r="E3235" i="132"/>
  <c r="E3265" i="132"/>
  <c r="E3245" i="132"/>
  <c r="E2537" i="132"/>
  <c r="E3382" i="132"/>
  <c r="E3309" i="132"/>
  <c r="E3791" i="132"/>
  <c r="E2706" i="132"/>
  <c r="E3387" i="132"/>
  <c r="E3085" i="132"/>
  <c r="E3252" i="132"/>
  <c r="E3924" i="132"/>
  <c r="E3671" i="132"/>
  <c r="E3628" i="132"/>
  <c r="E2833" i="132"/>
  <c r="E3725" i="132"/>
  <c r="E2460" i="132"/>
  <c r="E2797" i="132"/>
  <c r="E2443" i="132"/>
  <c r="E3179" i="132"/>
  <c r="E2998" i="132"/>
  <c r="E2615" i="132"/>
  <c r="E2479" i="132"/>
  <c r="E2396" i="132"/>
  <c r="E3105" i="132"/>
  <c r="E3598" i="132"/>
  <c r="E3862" i="132"/>
  <c r="E2944" i="132"/>
  <c r="E2894" i="132"/>
  <c r="E3819" i="132"/>
  <c r="E3312" i="132"/>
  <c r="E3425" i="132"/>
  <c r="E3435" i="132"/>
  <c r="E2783" i="132"/>
  <c r="E2534" i="132"/>
  <c r="E3804" i="132"/>
  <c r="E2425" i="132"/>
  <c r="E3670" i="132"/>
  <c r="E3692" i="132"/>
  <c r="E3187" i="132"/>
  <c r="E3672" i="132"/>
  <c r="E3298" i="132"/>
  <c r="E2432" i="132"/>
  <c r="E3911" i="132"/>
  <c r="E3718" i="132"/>
  <c r="E2763" i="132"/>
  <c r="E3829" i="132"/>
  <c r="E2728" i="132"/>
  <c r="E2419" i="132"/>
  <c r="E3856" i="132"/>
  <c r="E3871" i="132"/>
  <c r="E2671" i="132"/>
  <c r="E2603" i="132"/>
  <c r="E3301" i="132"/>
  <c r="E3150" i="132"/>
  <c r="E2802" i="132"/>
  <c r="E3635" i="132"/>
  <c r="E2796" i="132"/>
  <c r="E3777" i="132"/>
  <c r="E3379" i="132"/>
  <c r="E3431" i="132"/>
  <c r="E2451" i="132"/>
  <c r="E3633" i="132"/>
  <c r="E2913" i="132"/>
  <c r="E2782" i="132"/>
  <c r="E2458" i="132"/>
  <c r="E2819" i="132"/>
  <c r="E3397" i="132"/>
  <c r="E2798" i="132"/>
  <c r="E3094" i="132"/>
  <c r="E3712" i="132"/>
  <c r="E2519" i="132"/>
  <c r="E2423" i="132"/>
  <c r="E3017" i="132"/>
  <c r="E3726" i="132"/>
  <c r="E2765" i="132"/>
  <c r="E3701" i="132"/>
  <c r="E2477" i="132"/>
  <c r="E3839" i="132"/>
  <c r="E3747" i="132"/>
  <c r="E3859" i="132"/>
  <c r="E3402" i="132"/>
  <c r="E3393" i="132"/>
  <c r="E2598" i="132"/>
  <c r="E2505" i="132"/>
  <c r="E2623" i="132"/>
  <c r="E3454" i="132"/>
  <c r="E2640" i="132"/>
  <c r="E2455" i="132"/>
  <c r="E3612" i="132"/>
  <c r="E3940" i="132"/>
  <c r="E3083" i="132"/>
  <c r="E3248" i="132"/>
  <c r="E3307" i="132"/>
  <c r="E2787" i="132"/>
  <c r="E3146" i="132"/>
  <c r="E3044" i="132"/>
  <c r="E3586" i="132"/>
  <c r="E3479" i="132"/>
  <c r="E3449" i="132"/>
  <c r="E3437" i="132"/>
  <c r="E3367" i="132"/>
  <c r="E4063" i="132"/>
  <c r="E2940" i="132"/>
  <c r="E3845" i="132"/>
  <c r="E2714" i="132"/>
  <c r="E3058" i="132"/>
  <c r="E3297" i="132"/>
  <c r="F4853" i="132"/>
  <c r="H4853" i="132" s="1"/>
  <c r="I4853" i="132" s="1"/>
  <c r="E2756" i="132"/>
  <c r="E2794" i="132"/>
  <c r="E2976" i="132"/>
  <c r="E3810" i="132"/>
  <c r="E2800" i="132"/>
  <c r="E3357" i="132"/>
  <c r="E3247" i="132"/>
  <c r="E2583" i="132"/>
  <c r="E2903" i="132"/>
  <c r="E3617" i="132"/>
  <c r="E3316" i="132"/>
  <c r="E4061" i="132"/>
  <c r="E2826" i="132"/>
  <c r="E2934" i="132"/>
  <c r="E3893" i="132"/>
  <c r="E3645" i="132"/>
  <c r="E3486" i="132"/>
  <c r="E3121" i="132"/>
  <c r="E2987" i="132"/>
  <c r="E3923" i="132"/>
  <c r="E3315" i="132"/>
  <c r="E3132" i="132"/>
  <c r="E2945" i="132"/>
  <c r="E2399" i="132"/>
  <c r="E2523" i="132"/>
  <c r="E3475" i="132"/>
  <c r="E2657" i="132"/>
  <c r="E2674" i="132"/>
  <c r="E3870" i="132"/>
  <c r="E3656" i="132"/>
  <c r="E3427" i="132"/>
  <c r="E3667" i="132"/>
  <c r="E2962" i="132"/>
  <c r="E3127" i="132"/>
  <c r="E3415" i="132"/>
  <c r="E2402" i="132"/>
  <c r="E2567" i="132"/>
  <c r="E3591" i="132"/>
  <c r="E3484" i="132"/>
  <c r="E3274" i="132"/>
  <c r="E3020" i="132"/>
  <c r="E3264" i="132"/>
  <c r="E3770" i="132"/>
  <c r="E3261" i="132"/>
  <c r="E3053" i="132"/>
  <c r="E2788" i="132"/>
  <c r="E2585" i="132"/>
  <c r="E4077" i="132"/>
  <c r="E3867" i="132"/>
  <c r="E2489" i="132"/>
  <c r="E3792" i="132"/>
  <c r="E2406" i="132"/>
  <c r="E2922" i="132"/>
  <c r="E2847" i="132"/>
  <c r="E2620" i="132"/>
  <c r="E3272" i="132"/>
  <c r="E3032" i="132"/>
  <c r="E3231" i="132"/>
  <c r="E2856" i="132"/>
  <c r="E3005" i="132"/>
  <c r="E3350" i="132"/>
  <c r="E3040" i="132"/>
  <c r="E3654" i="132"/>
  <c r="E2914" i="132"/>
  <c r="E2717" i="132"/>
  <c r="E2732" i="132"/>
  <c r="E2580" i="132"/>
  <c r="E2414" i="132"/>
  <c r="E3013" i="132"/>
  <c r="E3284" i="132"/>
  <c r="E3147" i="132"/>
  <c r="E2655" i="132"/>
  <c r="E2643" i="132"/>
  <c r="E3188" i="132"/>
  <c r="E3108" i="132"/>
  <c r="E2608" i="132"/>
  <c r="E4055" i="132"/>
  <c r="E3462" i="132"/>
  <c r="E4073" i="132"/>
  <c r="E3642" i="132"/>
  <c r="E4102" i="132"/>
  <c r="E3103" i="132"/>
  <c r="E3584" i="132"/>
  <c r="E3254" i="132"/>
  <c r="E3336" i="132"/>
  <c r="E2666" i="132"/>
  <c r="E3282" i="132"/>
  <c r="E3288" i="132"/>
  <c r="E2645" i="132"/>
  <c r="E3576" i="132"/>
  <c r="E3707" i="132"/>
  <c r="E2963" i="132"/>
  <c r="E3400" i="132"/>
  <c r="E2770" i="132"/>
  <c r="E2661" i="132"/>
  <c r="E3153" i="132"/>
  <c r="E3720" i="132"/>
  <c r="E3776" i="132"/>
  <c r="E2401" i="132"/>
  <c r="E3481" i="132"/>
  <c r="E4104" i="132"/>
  <c r="E2848" i="132"/>
  <c r="E2774" i="132"/>
  <c r="E2984" i="132"/>
  <c r="E2429" i="132"/>
  <c r="E3285" i="132"/>
  <c r="E3760" i="132"/>
  <c r="E4050" i="132"/>
  <c r="E3715" i="132"/>
  <c r="E2793" i="132"/>
  <c r="E3165" i="132"/>
  <c r="E3241" i="132"/>
  <c r="E3846" i="132"/>
  <c r="E3030" i="132"/>
  <c r="E2391" i="132"/>
  <c r="E4092" i="132"/>
  <c r="E3205" i="132"/>
  <c r="E2749" i="132"/>
  <c r="E3686" i="132"/>
  <c r="E2466" i="132"/>
  <c r="E3412" i="132"/>
  <c r="E2999" i="132"/>
  <c r="E4080" i="132"/>
  <c r="E3749" i="132"/>
  <c r="E2799" i="132"/>
  <c r="E2669" i="132"/>
  <c r="E3694" i="132"/>
  <c r="E2772" i="132"/>
  <c r="E3263" i="132"/>
  <c r="E3018" i="132"/>
  <c r="E3139" i="132"/>
  <c r="E2689" i="132"/>
  <c r="E2677" i="132"/>
  <c r="E3111" i="132"/>
  <c r="E3914" i="132"/>
  <c r="E2546" i="132"/>
  <c r="E2454" i="132"/>
  <c r="E3744" i="132"/>
  <c r="E3687" i="132"/>
  <c r="E3028" i="132"/>
  <c r="E2667" i="132"/>
  <c r="E3618" i="132"/>
  <c r="E2768" i="132"/>
  <c r="E3416" i="132"/>
  <c r="E2745" i="132"/>
  <c r="E2573" i="132"/>
  <c r="E3377" i="132"/>
  <c r="E2906" i="132"/>
  <c r="E2502" i="132"/>
  <c r="E2792" i="132"/>
  <c r="E2624" i="132"/>
  <c r="E2775" i="132"/>
  <c r="E2845" i="132"/>
  <c r="E2656" i="132"/>
  <c r="E3038" i="132"/>
  <c r="E3026" i="132"/>
  <c r="E2497" i="132"/>
  <c r="E2522" i="132"/>
  <c r="E2544" i="132"/>
  <c r="E3609" i="132"/>
  <c r="E3073" i="132"/>
  <c r="E3199" i="132"/>
  <c r="E2929" i="132"/>
  <c r="E3022" i="132"/>
  <c r="E2724" i="132"/>
  <c r="E3230" i="132"/>
  <c r="E2494" i="132"/>
  <c r="E3620" i="132"/>
  <c r="E3389" i="132"/>
  <c r="E3729" i="132"/>
  <c r="E2818" i="132"/>
  <c r="E3601" i="132"/>
  <c r="E3246" i="132"/>
  <c r="E2928" i="132"/>
  <c r="E2827" i="132"/>
  <c r="E3330" i="132"/>
  <c r="E2759" i="132"/>
  <c r="E3881" i="132"/>
  <c r="E3314" i="132"/>
  <c r="E3838" i="132"/>
  <c r="E2550" i="132"/>
  <c r="E3705" i="132"/>
  <c r="E3421" i="132"/>
  <c r="E3850" i="132"/>
  <c r="E3086" i="132"/>
  <c r="E3935" i="132"/>
  <c r="E3339" i="132"/>
  <c r="E3746" i="132"/>
  <c r="E2780" i="132"/>
  <c r="E2779" i="132"/>
  <c r="E2904" i="132"/>
  <c r="E3214" i="132"/>
  <c r="E3095" i="132"/>
  <c r="E3253" i="132"/>
  <c r="E3695" i="132"/>
  <c r="E3144" i="132"/>
  <c r="E3423" i="132"/>
  <c r="E3376" i="132"/>
  <c r="E2785" i="132"/>
  <c r="E2420" i="132"/>
  <c r="E3361" i="132"/>
  <c r="E3908" i="132"/>
  <c r="E3208" i="132"/>
  <c r="E3708" i="132"/>
  <c r="E3015" i="132"/>
  <c r="E3483" i="132"/>
  <c r="E3232" i="132"/>
  <c r="E4182" i="132"/>
  <c r="E2439" i="132"/>
  <c r="E2578" i="132"/>
  <c r="E2545" i="132"/>
  <c r="E3090" i="132"/>
  <c r="E3033" i="132"/>
  <c r="E3927" i="132"/>
  <c r="E2673" i="132"/>
  <c r="E3004" i="132"/>
  <c r="E4112" i="132"/>
  <c r="E2918" i="132"/>
  <c r="E3118" i="132"/>
  <c r="E3237" i="132"/>
  <c r="E2964" i="132"/>
  <c r="E2801" i="132"/>
  <c r="E2517" i="132"/>
  <c r="E3181" i="132"/>
  <c r="E2898" i="132"/>
  <c r="E2723" i="132"/>
  <c r="E3754" i="132"/>
  <c r="E2829" i="132"/>
  <c r="E2604" i="132"/>
  <c r="E3602" i="132"/>
  <c r="E3919" i="132"/>
  <c r="E2515" i="132"/>
  <c r="E3878" i="132"/>
  <c r="E3404" i="132"/>
  <c r="E4082" i="132"/>
  <c r="E3735" i="132"/>
  <c r="E2901" i="132"/>
  <c r="E2625" i="132"/>
  <c r="E2681" i="132"/>
  <c r="E3219" i="132"/>
  <c r="E3408" i="132"/>
  <c r="E3296" i="132"/>
  <c r="E2990" i="132"/>
  <c r="E3663" i="132"/>
  <c r="E3089" i="132"/>
  <c r="E2956" i="132"/>
  <c r="E3010" i="132"/>
  <c r="E3428" i="132"/>
  <c r="E2866" i="132"/>
  <c r="E2531" i="132"/>
  <c r="E2791" i="132"/>
  <c r="E3417" i="132"/>
  <c r="E3582" i="132"/>
  <c r="E2492" i="132"/>
  <c r="E3183" i="132"/>
  <c r="E3697" i="132"/>
  <c r="E3790" i="132"/>
  <c r="E2883" i="132"/>
  <c r="E3937" i="132"/>
  <c r="E3884" i="132"/>
  <c r="E2572" i="132"/>
  <c r="E3473" i="132"/>
  <c r="E2716" i="132"/>
  <c r="E2985" i="132"/>
  <c r="E2997" i="132"/>
  <c r="E3155" i="132"/>
  <c r="E2862" i="132"/>
  <c r="E2694" i="132"/>
  <c r="E2668" i="132"/>
  <c r="E3224" i="132"/>
  <c r="E3762" i="132"/>
  <c r="E3691" i="132"/>
  <c r="E3414" i="132"/>
  <c r="E3910" i="132"/>
  <c r="E3769" i="132"/>
  <c r="E3227" i="132"/>
  <c r="E3343" i="132"/>
  <c r="E3925" i="132"/>
  <c r="E3243" i="132"/>
  <c r="E3794" i="132"/>
  <c r="E3728" i="132"/>
  <c r="E2525" i="132"/>
  <c r="E3460" i="132"/>
  <c r="E2682" i="132"/>
  <c r="E2693" i="132"/>
  <c r="E3577" i="132"/>
  <c r="E2916" i="132"/>
  <c r="E3008" i="132"/>
  <c r="E4033" i="132"/>
  <c r="E2556" i="132"/>
  <c r="E4200" i="132"/>
  <c r="E3175" i="132"/>
  <c r="E3164" i="132"/>
  <c r="E2910" i="132"/>
  <c r="E2675" i="132"/>
  <c r="E2812" i="132"/>
  <c r="E4045" i="132"/>
  <c r="E2501" i="132"/>
  <c r="E2553" i="132"/>
  <c r="E4046" i="132"/>
  <c r="E2905" i="132"/>
  <c r="E3300" i="132"/>
  <c r="E3046" i="132"/>
  <c r="E3287" i="132"/>
  <c r="E3269" i="132"/>
  <c r="E3447" i="132"/>
  <c r="E3084" i="132"/>
  <c r="E3047" i="132"/>
  <c r="E2575" i="132"/>
  <c r="E2733" i="132"/>
  <c r="E2935" i="132"/>
  <c r="E3482" i="132"/>
  <c r="E3446" i="132"/>
  <c r="E2446" i="132"/>
  <c r="E3768" i="132"/>
  <c r="E2524" i="132"/>
  <c r="E2708" i="132"/>
  <c r="E2705" i="132"/>
  <c r="E3434" i="132"/>
  <c r="E2771" i="132"/>
  <c r="E2400" i="132"/>
  <c r="E2781" i="132"/>
  <c r="E4081" i="132"/>
  <c r="E3461" i="132"/>
  <c r="E3031" i="132"/>
  <c r="E2911" i="132"/>
  <c r="E3785" i="132"/>
  <c r="E2632" i="132"/>
  <c r="E3145" i="132"/>
  <c r="E2992" i="132"/>
  <c r="E3176" i="132"/>
  <c r="E3485" i="132"/>
  <c r="E3080" i="132"/>
  <c r="E3190" i="132"/>
  <c r="E2662" i="132"/>
  <c r="E4114" i="132"/>
  <c r="E3092" i="132"/>
  <c r="E3354" i="132"/>
  <c r="E2702" i="132"/>
  <c r="E3607" i="132"/>
  <c r="E2665" i="132"/>
  <c r="E3644" i="132"/>
  <c r="E3675" i="132"/>
  <c r="E2450" i="132"/>
  <c r="E3310" i="132"/>
  <c r="E3650" i="132"/>
  <c r="E2692" i="132"/>
  <c r="E2299" i="132"/>
  <c r="E3025" i="132"/>
  <c r="E3167" i="132"/>
  <c r="E3831" i="132"/>
  <c r="E3051" i="132"/>
  <c r="E3057" i="132"/>
  <c r="E2638" i="132"/>
  <c r="E2815" i="132"/>
  <c r="E3759" i="132"/>
  <c r="E3368" i="132"/>
  <c r="E2946" i="132"/>
  <c r="E3604" i="132"/>
  <c r="E3142" i="132"/>
  <c r="E2909" i="132"/>
  <c r="E3812" i="132"/>
  <c r="E2908" i="132"/>
  <c r="E3348" i="132"/>
  <c r="E2955" i="132"/>
  <c r="E3640" i="132"/>
  <c r="E2966" i="132"/>
  <c r="E4093" i="132"/>
  <c r="E2703" i="132"/>
  <c r="E3583" i="132"/>
  <c r="E4110" i="132"/>
  <c r="E2683" i="132"/>
  <c r="E4042" i="132"/>
  <c r="E2837" i="132"/>
  <c r="E3894" i="132"/>
  <c r="E4066" i="132"/>
  <c r="E2777" i="132"/>
  <c r="E3104" i="132"/>
  <c r="E3436" i="132"/>
  <c r="E2394" i="132"/>
  <c r="E3703" i="132"/>
  <c r="E3091" i="132"/>
  <c r="E2712" i="132"/>
  <c r="E2917" i="132"/>
  <c r="E2960" i="132"/>
  <c r="E2441" i="132"/>
  <c r="E2676" i="132"/>
  <c r="E3452" i="132"/>
  <c r="E3448" i="132"/>
  <c r="E3471" i="132"/>
  <c r="E2601" i="132"/>
  <c r="E3088" i="132"/>
  <c r="E3381" i="132"/>
  <c r="E3385" i="132"/>
  <c r="E3699" i="132"/>
  <c r="E2628" i="132"/>
  <c r="E2814" i="132"/>
  <c r="E3256" i="132"/>
  <c r="E2924" i="132"/>
  <c r="E3074" i="132"/>
  <c r="E2744" i="132"/>
  <c r="E2469" i="132"/>
  <c r="E2390" i="132"/>
  <c r="E2900" i="132"/>
  <c r="E3151" i="132"/>
  <c r="E4085" i="132"/>
  <c r="E2559" i="132"/>
  <c r="E2678" i="132"/>
  <c r="E2647" i="132"/>
  <c r="E2587" i="132"/>
  <c r="E2726" i="132"/>
  <c r="E2926" i="132"/>
  <c r="E4037" i="132"/>
  <c r="E3066" i="132"/>
  <c r="E2893" i="132"/>
  <c r="E3344" i="132"/>
  <c r="E3072" i="132"/>
  <c r="E2589" i="132"/>
  <c r="E2961" i="132"/>
  <c r="E4120" i="132"/>
  <c r="E3854" i="132"/>
  <c r="E3006" i="132"/>
  <c r="E4044" i="132"/>
  <c r="E2864" i="132"/>
  <c r="E2472" i="132"/>
  <c r="E2653" i="132"/>
  <c r="E3045" i="132"/>
  <c r="E3798" i="132"/>
  <c r="E2612" i="132"/>
  <c r="E3887" i="132"/>
  <c r="E2560" i="132"/>
  <c r="E3317" i="132"/>
  <c r="E2409" i="132"/>
  <c r="E2713" i="132"/>
  <c r="E3813" i="132"/>
  <c r="E3833" i="132"/>
  <c r="E2422" i="132"/>
  <c r="E4211" i="132"/>
  <c r="E4170" i="132"/>
  <c r="E3752" i="132"/>
  <c r="E2953" i="132"/>
  <c r="E3185" i="132"/>
  <c r="E3177" i="132"/>
  <c r="E3464" i="132"/>
  <c r="E3478" i="132"/>
  <c r="E3201" i="132"/>
  <c r="E3827" i="132"/>
  <c r="E3470" i="132"/>
  <c r="E4175" i="132"/>
  <c r="E2789" i="132"/>
  <c r="E3783" i="132"/>
  <c r="E2704" i="132"/>
  <c r="E2644" i="132"/>
  <c r="E3329" i="132"/>
  <c r="E2846" i="132"/>
  <c r="E3709" i="132"/>
  <c r="E4084" i="132"/>
  <c r="E2867" i="132"/>
  <c r="E3706" i="132"/>
  <c r="E4117" i="132"/>
  <c r="E2617" i="132"/>
  <c r="E3012" i="132"/>
  <c r="E3102" i="132"/>
  <c r="E4106" i="132"/>
  <c r="E3771" i="132"/>
  <c r="E3334" i="132"/>
  <c r="E2995" i="132"/>
  <c r="E3459" i="132"/>
  <c r="E4199" i="132"/>
  <c r="E3345" i="132"/>
  <c r="E2930" i="132"/>
  <c r="E2616" i="132"/>
  <c r="E3668" i="132"/>
  <c r="E3125" i="132"/>
  <c r="E3863" i="132"/>
  <c r="E3843" i="132"/>
  <c r="E3847" i="132"/>
  <c r="E3834" i="132"/>
  <c r="E4035" i="132"/>
  <c r="E2753" i="132"/>
  <c r="E2730" i="132"/>
  <c r="E4065" i="132"/>
  <c r="E2890" i="132"/>
  <c r="E2738" i="132"/>
  <c r="E3916" i="132"/>
  <c r="E3326" i="132"/>
  <c r="E3021" i="132"/>
  <c r="E4069" i="132"/>
  <c r="E4064" i="132"/>
  <c r="E4131" i="132"/>
  <c r="E3198" i="132"/>
  <c r="E2551" i="132"/>
  <c r="E3934" i="132"/>
  <c r="E3217" i="132"/>
  <c r="E3458" i="132"/>
  <c r="E3918" i="132"/>
  <c r="E3809" i="132"/>
  <c r="E4049" i="132"/>
  <c r="E2817" i="132"/>
  <c r="E4191" i="132"/>
  <c r="E3143" i="132"/>
  <c r="E3700" i="132"/>
  <c r="E3638" i="132"/>
  <c r="E3616" i="132"/>
  <c r="E2462" i="132"/>
  <c r="E3131" i="132"/>
  <c r="E3420" i="132"/>
  <c r="E2569" i="132"/>
  <c r="E4038" i="132"/>
  <c r="E4070" i="132"/>
  <c r="E2734" i="132"/>
  <c r="E2688" i="132"/>
  <c r="E3061" i="132"/>
  <c r="E2536" i="132"/>
  <c r="E3806" i="132"/>
  <c r="E2895" i="132"/>
  <c r="E2766" i="132"/>
  <c r="E2971" i="132"/>
  <c r="E3851" i="132"/>
  <c r="E4202" i="132"/>
  <c r="E3067" i="132"/>
  <c r="E2476" i="132"/>
  <c r="E2447" i="132"/>
  <c r="E4115" i="132"/>
  <c r="E2996" i="132"/>
  <c r="E3818" i="132"/>
  <c r="E3311" i="132"/>
  <c r="E3840" i="132"/>
  <c r="E3898" i="132"/>
  <c r="E4134" i="132"/>
  <c r="E3403" i="132"/>
  <c r="E2680" i="132"/>
  <c r="E2456" i="132"/>
  <c r="E4060" i="132"/>
  <c r="E2424" i="132"/>
  <c r="E3115" i="132"/>
  <c r="E2540" i="132"/>
  <c r="E4094" i="132"/>
  <c r="E3266" i="132"/>
  <c r="E3836" i="132"/>
  <c r="E3076" i="132"/>
  <c r="E2416" i="132"/>
  <c r="E4113" i="132"/>
  <c r="E3432" i="132"/>
  <c r="E3781" i="132"/>
  <c r="E3900" i="132"/>
  <c r="E2739" i="132"/>
  <c r="E2508" i="132"/>
  <c r="E3632" i="132"/>
  <c r="E4138" i="132"/>
  <c r="E3029" i="132"/>
  <c r="E3281" i="132"/>
  <c r="E2618" i="132"/>
  <c r="E2878" i="132"/>
  <c r="E3926" i="132"/>
  <c r="E2981" i="132"/>
  <c r="E3796" i="132"/>
  <c r="E3674" i="132"/>
  <c r="E3366" i="132"/>
  <c r="E4210" i="132"/>
  <c r="E2597" i="132"/>
  <c r="E3578" i="132"/>
  <c r="E3861" i="132"/>
  <c r="E2415" i="132"/>
  <c r="E4052" i="132"/>
  <c r="E2607" i="132"/>
  <c r="E2915" i="132"/>
  <c r="E3883" i="132"/>
  <c r="E4086" i="132"/>
  <c r="E4163" i="132"/>
  <c r="E4130" i="132"/>
  <c r="E3048" i="132"/>
  <c r="E2513" i="132"/>
  <c r="E3731" i="132"/>
  <c r="E2809" i="132"/>
  <c r="E3171" i="132"/>
  <c r="E3363" i="132"/>
  <c r="E3800" i="132"/>
  <c r="E3087" i="132"/>
  <c r="E3766" i="132"/>
  <c r="E4171" i="132"/>
  <c r="E4262" i="132"/>
  <c r="E3388" i="132"/>
  <c r="E2731" i="132"/>
  <c r="E3413" i="132"/>
  <c r="E3322" i="132"/>
  <c r="E3876" i="132"/>
  <c r="E3024" i="132"/>
  <c r="E2811" i="132"/>
  <c r="E2685" i="132"/>
  <c r="E3236" i="132"/>
  <c r="E2593" i="132"/>
  <c r="E3369" i="132"/>
  <c r="E3886" i="132"/>
  <c r="E3168" i="132"/>
  <c r="E3713" i="132"/>
  <c r="E2942" i="132"/>
  <c r="E2641" i="132"/>
  <c r="E3896" i="132"/>
  <c r="E3690" i="132"/>
  <c r="E2570" i="132"/>
  <c r="E4132" i="132"/>
  <c r="E3430" i="132"/>
  <c r="E3418" i="132"/>
  <c r="E3655" i="132"/>
  <c r="E3289" i="132"/>
  <c r="E3078" i="132"/>
  <c r="E4105" i="132"/>
  <c r="E2937" i="132"/>
  <c r="E3359" i="132"/>
  <c r="E3120" i="132"/>
  <c r="E3180" i="132"/>
  <c r="E4147" i="132"/>
  <c r="E3401" i="132"/>
  <c r="E4040" i="132"/>
  <c r="E3679" i="132"/>
  <c r="E3194" i="132"/>
  <c r="E3835" i="132"/>
  <c r="E3200" i="132"/>
  <c r="E2921" i="132"/>
  <c r="E3921" i="132"/>
  <c r="E3939" i="132"/>
  <c r="E3782" i="132"/>
  <c r="E3293" i="132"/>
  <c r="E2430" i="132"/>
  <c r="E2672" i="132"/>
  <c r="E4079" i="132"/>
  <c r="E4095" i="132"/>
  <c r="E2564" i="132"/>
  <c r="E2709" i="132"/>
  <c r="E4107" i="132"/>
  <c r="E3874" i="132"/>
  <c r="E4141" i="132"/>
  <c r="E3170" i="132"/>
  <c r="E2758" i="132"/>
  <c r="E3370" i="132"/>
  <c r="E3641" i="132"/>
  <c r="E2831" i="132"/>
  <c r="E2500" i="132"/>
  <c r="E2851" i="132"/>
  <c r="E3890" i="132"/>
  <c r="E2484" i="132"/>
  <c r="E4137" i="132"/>
  <c r="E3016" i="132"/>
  <c r="E2611" i="132"/>
  <c r="E2959" i="132"/>
  <c r="E3596" i="132"/>
  <c r="E3901" i="132"/>
  <c r="E4087" i="132"/>
  <c r="E3615" i="132"/>
  <c r="E2411" i="132"/>
  <c r="E3619" i="132"/>
  <c r="E4198" i="132"/>
  <c r="E4165" i="132"/>
  <c r="E2528" i="132"/>
  <c r="E3803" i="132"/>
  <c r="E3349" i="132"/>
  <c r="E3931" i="132"/>
  <c r="E3933" i="132"/>
  <c r="E2824" i="132"/>
  <c r="E2820" i="132"/>
  <c r="E3832" i="132"/>
  <c r="E2873" i="132"/>
  <c r="E4157" i="132"/>
  <c r="E4247" i="132"/>
  <c r="E4249" i="132"/>
  <c r="E3192" i="132"/>
  <c r="E3001" i="132"/>
  <c r="E3411" i="132"/>
  <c r="E3474" i="132"/>
  <c r="E3267" i="132"/>
  <c r="E3653" i="132"/>
  <c r="E3795" i="132"/>
  <c r="E2854" i="132"/>
  <c r="E2444" i="132"/>
  <c r="E3211" i="132"/>
  <c r="E3579" i="132"/>
  <c r="E2736" i="132"/>
  <c r="E2988" i="132"/>
  <c r="E3383" i="132"/>
  <c r="E2786" i="132"/>
  <c r="E3209" i="132"/>
  <c r="E4067" i="132"/>
  <c r="E3814" i="132"/>
  <c r="E2398" i="132"/>
  <c r="E4176" i="132"/>
  <c r="E2986" i="132"/>
  <c r="E3303" i="132"/>
  <c r="E3318" i="132"/>
  <c r="E2868" i="132"/>
  <c r="E2487" i="132"/>
  <c r="E3797" i="132"/>
  <c r="E3873" i="132"/>
  <c r="E3823" i="132"/>
  <c r="E3238" i="132"/>
  <c r="E2602" i="132"/>
  <c r="E4185" i="132"/>
  <c r="E2695" i="132"/>
  <c r="E2755" i="132"/>
  <c r="E3062" i="132"/>
  <c r="E2842" i="132"/>
  <c r="E4071" i="132"/>
  <c r="E3166" i="132"/>
  <c r="E3864" i="132"/>
  <c r="E3465" i="132"/>
  <c r="E4116" i="132"/>
  <c r="E3624" i="132"/>
  <c r="E2778" i="132"/>
  <c r="E3658" i="132"/>
  <c r="E3154" i="132"/>
  <c r="E3193" i="132"/>
  <c r="E3212" i="132"/>
  <c r="E4091" i="132"/>
  <c r="E2687" i="132"/>
  <c r="E3734" i="132"/>
  <c r="E3610" i="132"/>
  <c r="E4152" i="132"/>
  <c r="E2526" i="132"/>
  <c r="E2701" i="132"/>
  <c r="E3079" i="132"/>
  <c r="E3433" i="132"/>
  <c r="E3295" i="132"/>
  <c r="E3802" i="132"/>
  <c r="E2592" i="132"/>
  <c r="E3693" i="132"/>
  <c r="E3895" i="132"/>
  <c r="E4212" i="132"/>
  <c r="E2588" i="132"/>
  <c r="E2968" i="132"/>
  <c r="E3152" i="132"/>
  <c r="E2629" i="132"/>
  <c r="E3909" i="132"/>
  <c r="E3594" i="132"/>
  <c r="E4062" i="132"/>
  <c r="E4098" i="132"/>
  <c r="E3942" i="132"/>
  <c r="E4144" i="132"/>
  <c r="E3466" i="132"/>
  <c r="E3398" i="132"/>
  <c r="E2591" i="132"/>
  <c r="E3337" i="132"/>
  <c r="E3662" i="132"/>
  <c r="E3682" i="132"/>
  <c r="E4089" i="132"/>
  <c r="E3903" i="132"/>
  <c r="E2813" i="132"/>
  <c r="E3841" i="132"/>
  <c r="E3117" i="132"/>
  <c r="E3071" i="132"/>
  <c r="E3702" i="132"/>
  <c r="E2773" i="132"/>
  <c r="E2925" i="132"/>
  <c r="E3323" i="132"/>
  <c r="E3056" i="132"/>
  <c r="E3767" i="132"/>
  <c r="E2871" i="132"/>
  <c r="E2436" i="132"/>
  <c r="E3906" i="132"/>
  <c r="E3855" i="132"/>
  <c r="E2495" i="132"/>
  <c r="E2652" i="132"/>
  <c r="E3932" i="132"/>
  <c r="E2483" i="132"/>
  <c r="E4075" i="132"/>
  <c r="E3099" i="132"/>
  <c r="E3683" i="132"/>
  <c r="E4146" i="132"/>
  <c r="E3333" i="132"/>
  <c r="E3669" i="132"/>
  <c r="E4088" i="132"/>
  <c r="E3444" i="132"/>
  <c r="E3678" i="132"/>
  <c r="E3445" i="132"/>
  <c r="E2521" i="132"/>
  <c r="E4103" i="132"/>
  <c r="E3743" i="132"/>
  <c r="E2646" i="132"/>
  <c r="E4142" i="132"/>
  <c r="E2697" i="132"/>
  <c r="E3059" i="132"/>
  <c r="E2912" i="132"/>
  <c r="E3172" i="132"/>
  <c r="E2571" i="132"/>
  <c r="E3034" i="132"/>
  <c r="E3816" i="132"/>
  <c r="E3905" i="132"/>
  <c r="E2405" i="132"/>
  <c r="E3730" i="132"/>
  <c r="E3174" i="132"/>
  <c r="E2470" i="132"/>
  <c r="E2488" i="132"/>
  <c r="E3817" i="132"/>
  <c r="E4047" i="132"/>
  <c r="E4083" i="132"/>
  <c r="E3865" i="132"/>
  <c r="E2509" i="132"/>
  <c r="E4121" i="132"/>
  <c r="E4213" i="132"/>
  <c r="E2475" i="132"/>
  <c r="E3634" i="132"/>
  <c r="E2810" i="132"/>
  <c r="E2754" i="132"/>
  <c r="E3107" i="132"/>
  <c r="E3226" i="132"/>
  <c r="E3228" i="132"/>
  <c r="E3779" i="132"/>
  <c r="E2859" i="132"/>
  <c r="E4201" i="132"/>
  <c r="E2932" i="132"/>
  <c r="E3745" i="132"/>
  <c r="E2635" i="132"/>
  <c r="E3373" i="132"/>
  <c r="E2453" i="132"/>
  <c r="E2594" i="132"/>
  <c r="E2496" i="132"/>
  <c r="E2474" i="132"/>
  <c r="E2950" i="132"/>
  <c r="E4189" i="132"/>
  <c r="E3422" i="132"/>
  <c r="E3630" i="132"/>
  <c r="E3259" i="132"/>
  <c r="E2762" i="132"/>
  <c r="E4051" i="132"/>
  <c r="E2554" i="132"/>
  <c r="E3276" i="132"/>
  <c r="E3141" i="132"/>
  <c r="E2965" i="132"/>
  <c r="E3941" i="132"/>
  <c r="E2949" i="132"/>
  <c r="E4090" i="132"/>
  <c r="E2727" i="132"/>
  <c r="E3353" i="132"/>
  <c r="E3065" i="132"/>
  <c r="E3341" i="132"/>
  <c r="E2595" i="132"/>
  <c r="E4109" i="132"/>
  <c r="E3240" i="132"/>
  <c r="E2637" i="132"/>
  <c r="E3233" i="132"/>
  <c r="E2979" i="132"/>
  <c r="E3733" i="132"/>
  <c r="E2417" i="132"/>
  <c r="E4193" i="132"/>
  <c r="E2507" i="132"/>
  <c r="E2748" i="132"/>
  <c r="E3191" i="132"/>
  <c r="E3195" i="132"/>
  <c r="E3755" i="132"/>
  <c r="E3621" i="132"/>
  <c r="E2941" i="132"/>
  <c r="E3647" i="132"/>
  <c r="E4068" i="132"/>
  <c r="E3741" i="132"/>
  <c r="E4129" i="132"/>
  <c r="E3477" i="132"/>
  <c r="E3069" i="132"/>
  <c r="E3858" i="132"/>
  <c r="E2855" i="132"/>
  <c r="E3849" i="132"/>
  <c r="E3055" i="132"/>
  <c r="E3929" i="132"/>
  <c r="E3109" i="132"/>
  <c r="E2538" i="132"/>
  <c r="E3463" i="132"/>
  <c r="E2784" i="132"/>
  <c r="E2403" i="132"/>
  <c r="E2761" i="132"/>
  <c r="E3134" i="132"/>
  <c r="E3751" i="132"/>
  <c r="E3469" i="132"/>
  <c r="E3222" i="132"/>
  <c r="E4059" i="132"/>
  <c r="E3386" i="132"/>
  <c r="E3342" i="132"/>
  <c r="E2562" i="132"/>
  <c r="E3244" i="132"/>
  <c r="E2596" i="132"/>
  <c r="E3124" i="132"/>
  <c r="E3595" i="132"/>
  <c r="E3664" i="132"/>
  <c r="E3897" i="132"/>
  <c r="E3930" i="132"/>
  <c r="E2943" i="132"/>
  <c r="E4186" i="132"/>
  <c r="E3622" i="132"/>
  <c r="E2412" i="132"/>
  <c r="E3603" i="132"/>
  <c r="E2459" i="132"/>
  <c r="E3753" i="132"/>
  <c r="E3007" i="132"/>
  <c r="E3825" i="132"/>
  <c r="E2648" i="132"/>
  <c r="E3811" i="132"/>
  <c r="E4155" i="132"/>
  <c r="E3775" i="132"/>
  <c r="E3732" i="132"/>
  <c r="E2535" i="132"/>
  <c r="E3249" i="132"/>
  <c r="E3242" i="132"/>
  <c r="E3203" i="132"/>
  <c r="E2555" i="132"/>
  <c r="E4099" i="132"/>
  <c r="E3206" i="132"/>
  <c r="E2715" i="132"/>
  <c r="E4180" i="132"/>
  <c r="E2742" i="132"/>
  <c r="E2816" i="132"/>
  <c r="E3589" i="132"/>
  <c r="E3197" i="132"/>
  <c r="E3648" i="132"/>
  <c r="E3426" i="132"/>
  <c r="E3740" i="132"/>
  <c r="E3820" i="132"/>
  <c r="E3210" i="132"/>
  <c r="E3178" i="132"/>
  <c r="E2711" i="132"/>
  <c r="E3765" i="132"/>
  <c r="E2808" i="132"/>
  <c r="E2806" i="132"/>
  <c r="E2442" i="132"/>
  <c r="E3606" i="132"/>
  <c r="E2631" i="132"/>
  <c r="E2568" i="132"/>
  <c r="E3879" i="132"/>
  <c r="E4123" i="132"/>
  <c r="E3358" i="132"/>
  <c r="E2670" i="132"/>
  <c r="E2752" i="132"/>
  <c r="E2931" i="132"/>
  <c r="E2849" i="132"/>
  <c r="E3780" i="132"/>
  <c r="E4054" i="132"/>
  <c r="E3070" i="132"/>
  <c r="E2552" i="132"/>
  <c r="E4173" i="132"/>
  <c r="E4195" i="132"/>
  <c r="E3036" i="132"/>
  <c r="E3075" i="132"/>
  <c r="E4057" i="132"/>
  <c r="E3391" i="132"/>
  <c r="E3774" i="132"/>
  <c r="E3737" i="132"/>
  <c r="E2590" i="132"/>
  <c r="E2622" i="132"/>
  <c r="E3882" i="132"/>
  <c r="E3182" i="132"/>
  <c r="E2875" i="132"/>
  <c r="E3184" i="132"/>
  <c r="E2468" i="132"/>
  <c r="E2654" i="132"/>
  <c r="E3666" i="132"/>
  <c r="E3277" i="132"/>
  <c r="E3719" i="132"/>
  <c r="E4039" i="132"/>
  <c r="E2832" i="132"/>
  <c r="E2994" i="132"/>
  <c r="E3394" i="132"/>
  <c r="E3710" i="132"/>
  <c r="E3213" i="132"/>
  <c r="E3041" i="132"/>
  <c r="E3787" i="132"/>
  <c r="E2967" i="132"/>
  <c r="E3920" i="132"/>
  <c r="E3917" i="132"/>
  <c r="E2948" i="132"/>
  <c r="E3137" i="132"/>
  <c r="E3101" i="132"/>
  <c r="E3636" i="132"/>
  <c r="E2860" i="132"/>
  <c r="E2722" i="132"/>
  <c r="E3922" i="132"/>
  <c r="E2885" i="132"/>
  <c r="E4118" i="132"/>
  <c r="E3763" i="132"/>
  <c r="E3899" i="132"/>
  <c r="E4156" i="132"/>
  <c r="E3773" i="132"/>
  <c r="E2514" i="132"/>
  <c r="E3196" i="132"/>
  <c r="E2887" i="132"/>
  <c r="E3160" i="132"/>
  <c r="E3830" i="132"/>
  <c r="E3130" i="132"/>
  <c r="E3037" i="132"/>
  <c r="E3113" i="132"/>
  <c r="E4150" i="132"/>
  <c r="E4181" i="132"/>
  <c r="E4282" i="132"/>
  <c r="E4379" i="132"/>
  <c r="E4357" i="132"/>
  <c r="E3100" i="132"/>
  <c r="E3268" i="132"/>
  <c r="E3093" i="132"/>
  <c r="E2757" i="132"/>
  <c r="E2548" i="132"/>
  <c r="E2605" i="132"/>
  <c r="E3149" i="132"/>
  <c r="E3327" i="132"/>
  <c r="E3035" i="132"/>
  <c r="E2874" i="132"/>
  <c r="E4128" i="132"/>
  <c r="E2869" i="132"/>
  <c r="E2839" i="132"/>
  <c r="E3429" i="132"/>
  <c r="E2884" i="132"/>
  <c r="E2750" i="132"/>
  <c r="E2972" i="132"/>
  <c r="E3784" i="132"/>
  <c r="E4111" i="132"/>
  <c r="E4208" i="132"/>
  <c r="E2876" i="132"/>
  <c r="E3764" i="132"/>
  <c r="E2431" i="132"/>
  <c r="E3410" i="132"/>
  <c r="E3128" i="132"/>
  <c r="E3110" i="132"/>
  <c r="E3907" i="132"/>
  <c r="E2426" i="132"/>
  <c r="E3258" i="132"/>
  <c r="E4194" i="132"/>
  <c r="E2865" i="132"/>
  <c r="E3685" i="132"/>
  <c r="E2923" i="132"/>
  <c r="E2719" i="132"/>
  <c r="E2969" i="132"/>
  <c r="E3613" i="132"/>
  <c r="E2684" i="132"/>
  <c r="E2541" i="132"/>
  <c r="E3623" i="132"/>
  <c r="E3262" i="132"/>
  <c r="E3611" i="132"/>
  <c r="E2664" i="132"/>
  <c r="E3023" i="132"/>
  <c r="E3688" i="132"/>
  <c r="E3651" i="132"/>
  <c r="E2863" i="132"/>
  <c r="E2741" i="132"/>
  <c r="E2882" i="132"/>
  <c r="E4043" i="132"/>
  <c r="E4135" i="132"/>
  <c r="E2527" i="132"/>
  <c r="E2821" i="132"/>
  <c r="E3676" i="132"/>
  <c r="E2822" i="132"/>
  <c r="E2503" i="132"/>
  <c r="E3081" i="132"/>
  <c r="E2649" i="132"/>
  <c r="E4078" i="132"/>
  <c r="E3904" i="132"/>
  <c r="E3888" i="132"/>
  <c r="E2614" i="132"/>
  <c r="E3880" i="132"/>
  <c r="E2691" i="132"/>
  <c r="E3014" i="132"/>
  <c r="E3332" i="132"/>
  <c r="E3157" i="132"/>
  <c r="E2879" i="132"/>
  <c r="E3223" i="132"/>
  <c r="E2452" i="132"/>
  <c r="E3826" i="132"/>
  <c r="E4167" i="132"/>
  <c r="E2418" i="132"/>
  <c r="E2533" i="132"/>
  <c r="E4076" i="132"/>
  <c r="E3216" i="132"/>
  <c r="E3453" i="132"/>
  <c r="E3885" i="132"/>
  <c r="E3673" i="132"/>
  <c r="E3390" i="132"/>
  <c r="E3938" i="132"/>
  <c r="E4196" i="132"/>
  <c r="E4154" i="132"/>
  <c r="E4268" i="132"/>
  <c r="E4371" i="132"/>
  <c r="E4136" i="132"/>
  <c r="E4396" i="132"/>
  <c r="E4434" i="132"/>
  <c r="E4481" i="132"/>
  <c r="E4515" i="132"/>
  <c r="E3510" i="132"/>
  <c r="E3552" i="132"/>
  <c r="E97" i="132"/>
  <c r="E4205" i="132"/>
  <c r="E4286" i="132"/>
  <c r="E4323" i="132"/>
  <c r="E4327" i="132"/>
  <c r="E4425" i="132"/>
  <c r="E4511" i="132"/>
  <c r="E4542" i="132"/>
  <c r="E3502" i="132"/>
  <c r="E63" i="132"/>
  <c r="E4207" i="132"/>
  <c r="E4273" i="132"/>
  <c r="E4319" i="132"/>
  <c r="E4354" i="132"/>
  <c r="E4436" i="132"/>
  <c r="E4564" i="132"/>
  <c r="E4543" i="132"/>
  <c r="E3554" i="132"/>
  <c r="E82" i="132"/>
  <c r="E196" i="132"/>
  <c r="E4160" i="132"/>
  <c r="E4250" i="132"/>
  <c r="E4375" i="132"/>
  <c r="E4325" i="132"/>
  <c r="E4407" i="132"/>
  <c r="E4531" i="132"/>
  <c r="E4566" i="132"/>
  <c r="E3506" i="132"/>
  <c r="E40" i="132"/>
  <c r="E4177" i="132"/>
  <c r="E4228" i="132"/>
  <c r="E4376" i="132"/>
  <c r="E4393" i="132"/>
  <c r="E4476" i="132"/>
  <c r="E4513" i="132"/>
  <c r="E4575" i="132"/>
  <c r="E3560" i="132"/>
  <c r="E92" i="132"/>
  <c r="E105" i="132"/>
  <c r="E4299" i="132"/>
  <c r="E4253" i="132"/>
  <c r="E4350" i="132"/>
  <c r="E4447" i="132"/>
  <c r="E4414" i="132"/>
  <c r="E4546" i="132"/>
  <c r="E3534" i="132"/>
  <c r="E76" i="132"/>
  <c r="E54" i="132"/>
  <c r="E4122" i="132"/>
  <c r="E4297" i="132"/>
  <c r="E4368" i="132"/>
  <c r="E4315" i="132"/>
  <c r="E4429" i="132"/>
  <c r="E4505" i="132"/>
  <c r="E4568" i="132"/>
  <c r="E3496" i="132"/>
  <c r="E96" i="132"/>
  <c r="E158" i="132"/>
  <c r="E4169" i="132"/>
  <c r="E4256" i="132"/>
  <c r="E4328" i="132"/>
  <c r="E4366" i="132"/>
  <c r="E4443" i="132"/>
  <c r="E4517" i="132"/>
  <c r="E4496" i="132"/>
  <c r="E3568" i="132"/>
  <c r="E33" i="132"/>
  <c r="E137" i="132"/>
  <c r="E174" i="132"/>
  <c r="E173" i="132"/>
  <c r="E281" i="132"/>
  <c r="E294" i="132"/>
  <c r="E328" i="132"/>
  <c r="E440" i="132"/>
  <c r="E519" i="132"/>
  <c r="E534" i="132"/>
  <c r="E635" i="132"/>
  <c r="E4245" i="132"/>
  <c r="E4384" i="132"/>
  <c r="E4426" i="132"/>
  <c r="E4449" i="132"/>
  <c r="E4528" i="132"/>
  <c r="E3527" i="132"/>
  <c r="E3499" i="132"/>
  <c r="E77" i="132"/>
  <c r="E4133" i="132"/>
  <c r="E4235" i="132"/>
  <c r="E4355" i="132"/>
  <c r="E4321" i="132"/>
  <c r="E4413" i="132"/>
  <c r="E4536" i="132"/>
  <c r="E3521" i="132"/>
  <c r="E3517" i="132"/>
  <c r="E21" i="132"/>
  <c r="E4178" i="132"/>
  <c r="E4252" i="132"/>
  <c r="E4340" i="132"/>
  <c r="E4381" i="132"/>
  <c r="E4401" i="132"/>
  <c r="E4550" i="132"/>
  <c r="E4521" i="132"/>
  <c r="E3543" i="132"/>
  <c r="E74" i="132"/>
  <c r="E146" i="132"/>
  <c r="E4140" i="132"/>
  <c r="E4234" i="132"/>
  <c r="E4377" i="132"/>
  <c r="E4314" i="132"/>
  <c r="E4472" i="132"/>
  <c r="E4547" i="132"/>
  <c r="E4514" i="132"/>
  <c r="E3524" i="132"/>
  <c r="E95" i="132"/>
  <c r="E4034" i="132"/>
  <c r="E4259" i="132"/>
  <c r="E4388" i="132"/>
  <c r="E4392" i="132"/>
  <c r="E4417" i="132"/>
  <c r="E4544" i="132"/>
  <c r="E4552" i="132"/>
  <c r="E3538" i="132"/>
  <c r="E45" i="132"/>
  <c r="E4139" i="132"/>
  <c r="E4261" i="132"/>
  <c r="E4270" i="132"/>
  <c r="E4216" i="132"/>
  <c r="E4480" i="132"/>
  <c r="E4535" i="132"/>
  <c r="E4501" i="132"/>
  <c r="E3546" i="132"/>
  <c r="E25" i="132"/>
  <c r="E17" i="132"/>
  <c r="E4209" i="132"/>
  <c r="E4281" i="132"/>
  <c r="E4330" i="132"/>
  <c r="E4316" i="132"/>
  <c r="E4409" i="132"/>
  <c r="E4503" i="132"/>
  <c r="E3551" i="132"/>
  <c r="E3500" i="132"/>
  <c r="E38" i="132"/>
  <c r="E145" i="132"/>
  <c r="E3063" i="132"/>
  <c r="E4272" i="132"/>
  <c r="E4373" i="132"/>
  <c r="E4485" i="132"/>
  <c r="E4475" i="132"/>
  <c r="E4545" i="132"/>
  <c r="E3530" i="132"/>
  <c r="E5494" i="132"/>
  <c r="E64" i="132"/>
  <c r="E4204" i="132"/>
  <c r="E4304" i="132"/>
  <c r="E4333" i="132"/>
  <c r="E4452" i="132"/>
  <c r="E4459" i="132"/>
  <c r="E4538" i="132"/>
  <c r="E3565" i="132"/>
  <c r="E3535" i="132"/>
  <c r="E24" i="132"/>
  <c r="E4148" i="132"/>
  <c r="E4219" i="132"/>
  <c r="E4385" i="132"/>
  <c r="E4347" i="132"/>
  <c r="E4422" i="132"/>
  <c r="E4562" i="132"/>
  <c r="E3558" i="132"/>
  <c r="E3556" i="132"/>
  <c r="E79" i="132"/>
  <c r="E166" i="132"/>
  <c r="E4158" i="132"/>
  <c r="E4278" i="132"/>
  <c r="E4339" i="132"/>
  <c r="E4329" i="132"/>
  <c r="E4398" i="132"/>
  <c r="E4523" i="132"/>
  <c r="E3501" i="132"/>
  <c r="E3541" i="132"/>
  <c r="E72" i="132"/>
  <c r="E4159" i="132"/>
  <c r="E4276" i="132"/>
  <c r="E4320" i="132"/>
  <c r="E4309" i="132"/>
  <c r="E4435" i="132"/>
  <c r="E4551" i="132"/>
  <c r="E3537" i="132"/>
  <c r="E3574" i="132"/>
  <c r="E68" i="132"/>
  <c r="E4188" i="132"/>
  <c r="E4267" i="132"/>
  <c r="E4322" i="132"/>
  <c r="E4367" i="132"/>
  <c r="E4450" i="132"/>
  <c r="E4540" i="132"/>
  <c r="E4493" i="132"/>
  <c r="E3540" i="132"/>
  <c r="E102" i="132"/>
  <c r="E60" i="132"/>
  <c r="E4172" i="132"/>
  <c r="E4269" i="132"/>
  <c r="E4391" i="132"/>
  <c r="E4448" i="132"/>
  <c r="E4402" i="132"/>
  <c r="E4529" i="132"/>
  <c r="E3533" i="132"/>
  <c r="E3550" i="132"/>
  <c r="E32" i="132"/>
  <c r="E172" i="132"/>
  <c r="E4203" i="132"/>
  <c r="E4260" i="132"/>
  <c r="E4382" i="132"/>
  <c r="E4345" i="132"/>
  <c r="E4424" i="132"/>
  <c r="E4558" i="132"/>
  <c r="E3503" i="132"/>
  <c r="E3509" i="132"/>
  <c r="E19" i="132"/>
  <c r="E186" i="132"/>
  <c r="E3374" i="132"/>
  <c r="E4229" i="132"/>
  <c r="E4362" i="132"/>
  <c r="E4428" i="132"/>
  <c r="E4570" i="132"/>
  <c r="E4530" i="132"/>
  <c r="E3520" i="132"/>
  <c r="E93" i="132"/>
  <c r="E18" i="132"/>
  <c r="E4223" i="132"/>
  <c r="E4293" i="132"/>
  <c r="E4310" i="132"/>
  <c r="E4440" i="132"/>
  <c r="E4419" i="132"/>
  <c r="E4509" i="132"/>
  <c r="E3566" i="132"/>
  <c r="E3539" i="132"/>
  <c r="E65" i="132"/>
  <c r="E4143" i="132"/>
  <c r="E4232" i="132"/>
  <c r="E4364" i="132"/>
  <c r="E4455" i="132"/>
  <c r="E4431" i="132"/>
  <c r="E4574" i="132"/>
  <c r="E3504" i="132"/>
  <c r="E3575" i="132"/>
  <c r="E86" i="132"/>
  <c r="E129" i="132"/>
  <c r="E4206" i="132"/>
  <c r="E4226" i="132"/>
  <c r="E4387" i="132"/>
  <c r="E4344" i="132"/>
  <c r="E4458" i="132"/>
  <c r="E4553" i="132"/>
  <c r="E3507" i="132"/>
  <c r="E3547" i="132"/>
  <c r="E48" i="132"/>
  <c r="E4183" i="132"/>
  <c r="E4280" i="132"/>
  <c r="E4215" i="132"/>
  <c r="E4390" i="132"/>
  <c r="E4453" i="132"/>
  <c r="E4537" i="132"/>
  <c r="E3487" i="132"/>
  <c r="E3522" i="132"/>
  <c r="E47" i="132"/>
  <c r="E4162" i="132"/>
  <c r="E4300" i="132"/>
  <c r="E4370" i="132"/>
  <c r="E4386" i="132"/>
  <c r="E4445" i="132"/>
  <c r="E4492" i="132"/>
  <c r="E4554" i="132"/>
  <c r="E3549" i="132"/>
  <c r="E88" i="132"/>
  <c r="E133" i="132"/>
  <c r="E4301" i="132"/>
  <c r="E4230" i="132"/>
  <c r="E4343" i="132"/>
  <c r="E4467" i="132"/>
  <c r="E4466" i="132"/>
  <c r="E4519" i="132"/>
  <c r="E3511" i="132"/>
  <c r="E3531" i="132"/>
  <c r="E66" i="132"/>
  <c r="E114" i="132"/>
  <c r="E4126" i="132"/>
  <c r="E4290" i="132"/>
  <c r="E4338" i="132"/>
  <c r="E4416" i="132"/>
  <c r="E4427" i="132"/>
  <c r="E4548" i="132"/>
  <c r="E3512" i="132"/>
  <c r="E3513" i="132"/>
  <c r="E94" i="132"/>
  <c r="E117" i="132"/>
  <c r="E37" i="132"/>
  <c r="E212" i="132"/>
  <c r="E224" i="132"/>
  <c r="E338" i="132"/>
  <c r="E446" i="132"/>
  <c r="E406" i="132"/>
  <c r="E514" i="132"/>
  <c r="E651" i="132"/>
  <c r="E592" i="132"/>
  <c r="E3292" i="132"/>
  <c r="E4220" i="132"/>
  <c r="E4334" i="132"/>
  <c r="E4430" i="132"/>
  <c r="E4497" i="132"/>
  <c r="E4534" i="132"/>
  <c r="E3557" i="132"/>
  <c r="E87" i="132"/>
  <c r="E29" i="132"/>
  <c r="E4246" i="132"/>
  <c r="E4287" i="132"/>
  <c r="E4306" i="132"/>
  <c r="E4406" i="132"/>
  <c r="E4462" i="132"/>
  <c r="E4555" i="132"/>
  <c r="E3563" i="132"/>
  <c r="F5494" i="132"/>
  <c r="H5494" i="132" s="1"/>
  <c r="I5494" i="132" s="1"/>
  <c r="D40" i="130" s="1"/>
  <c r="E84" i="132"/>
  <c r="E4275" i="132"/>
  <c r="E4222" i="132"/>
  <c r="E4332" i="132"/>
  <c r="E4442" i="132"/>
  <c r="E4412" i="132"/>
  <c r="E4559" i="132"/>
  <c r="E3544" i="132"/>
  <c r="E3490" i="132"/>
  <c r="E22" i="132"/>
  <c r="E144" i="132"/>
  <c r="E4197" i="132"/>
  <c r="E4225" i="132"/>
  <c r="E4346" i="132"/>
  <c r="E4457" i="132"/>
  <c r="E4403" i="132"/>
  <c r="E4491" i="132"/>
  <c r="E3497" i="132"/>
  <c r="E3564" i="132"/>
  <c r="E98" i="132"/>
  <c r="E4192" i="132"/>
  <c r="E4289" i="132"/>
  <c r="E4358" i="132"/>
  <c r="E4404" i="132"/>
  <c r="E4423" i="132"/>
  <c r="E4510" i="132"/>
  <c r="E3553" i="132"/>
  <c r="E3559" i="132"/>
  <c r="E23" i="132"/>
  <c r="E4164" i="132"/>
  <c r="E4274" i="132"/>
  <c r="E4348" i="132"/>
  <c r="E4318" i="132"/>
  <c r="E4482" i="132"/>
  <c r="E4400" i="132"/>
  <c r="E3569" i="132"/>
  <c r="E3493" i="132"/>
  <c r="E78" i="132"/>
  <c r="E143" i="132"/>
  <c r="E4248" i="132"/>
  <c r="E4240" i="132"/>
  <c r="E4312" i="132"/>
  <c r="E4479" i="132"/>
  <c r="E4460" i="132"/>
  <c r="E4524" i="132"/>
  <c r="E3548" i="132"/>
  <c r="E28" i="132"/>
  <c r="E99" i="132"/>
  <c r="E147" i="132"/>
  <c r="E4258" i="132"/>
  <c r="E4254" i="132"/>
  <c r="E4311" i="132"/>
  <c r="E4468" i="132"/>
  <c r="E4486" i="132"/>
  <c r="E4563" i="132"/>
  <c r="E3532" i="132"/>
  <c r="E3526" i="132"/>
  <c r="E75" i="132"/>
  <c r="E164" i="132"/>
  <c r="E127" i="132"/>
  <c r="E268" i="132"/>
  <c r="E230" i="132"/>
  <c r="E198" i="132"/>
  <c r="E416" i="132"/>
  <c r="E464" i="132"/>
  <c r="E474" i="132"/>
  <c r="E2609" i="132"/>
  <c r="E4295" i="132"/>
  <c r="E4395" i="132"/>
  <c r="E4415" i="132"/>
  <c r="E4522" i="132"/>
  <c r="E4500" i="132"/>
  <c r="E3523" i="132"/>
  <c r="E56" i="132"/>
  <c r="E70" i="132"/>
  <c r="E4224" i="132"/>
  <c r="E4242" i="132"/>
  <c r="E4359" i="132"/>
  <c r="E4307" i="132"/>
  <c r="E4569" i="132"/>
  <c r="E4573" i="132"/>
  <c r="E3545" i="132"/>
  <c r="E50" i="132"/>
  <c r="E59" i="132"/>
  <c r="E4264" i="132"/>
  <c r="E4288" i="132"/>
  <c r="E4349" i="132"/>
  <c r="E4421" i="132"/>
  <c r="E4405" i="132"/>
  <c r="E4527" i="132"/>
  <c r="E3525" i="132"/>
  <c r="E91" i="132"/>
  <c r="E80" i="132"/>
  <c r="E122" i="132"/>
  <c r="E4218" i="132"/>
  <c r="E4251" i="132"/>
  <c r="E4336" i="132"/>
  <c r="E4410" i="132"/>
  <c r="E4465" i="132"/>
  <c r="E4541" i="132"/>
  <c r="E3536" i="132"/>
  <c r="E3570" i="132"/>
  <c r="E36" i="132"/>
  <c r="E4236" i="132"/>
  <c r="E4243" i="132"/>
  <c r="E4331" i="132"/>
  <c r="E4420" i="132"/>
  <c r="E4418" i="132"/>
  <c r="E4502" i="132"/>
  <c r="E3516" i="132"/>
  <c r="E5493" i="132"/>
  <c r="E55" i="132"/>
  <c r="E4161" i="132"/>
  <c r="E4298" i="132"/>
  <c r="E4361" i="132"/>
  <c r="E4397" i="132"/>
  <c r="E4471" i="132"/>
  <c r="E4498" i="132"/>
  <c r="E3515" i="132"/>
  <c r="E3491" i="132"/>
  <c r="E100" i="132"/>
  <c r="E180" i="132"/>
  <c r="E4257" i="132"/>
  <c r="E4294" i="132"/>
  <c r="E4353" i="132"/>
  <c r="E4483" i="132"/>
  <c r="E4444" i="132"/>
  <c r="E4512" i="132"/>
  <c r="E3562" i="132"/>
  <c r="E46" i="132"/>
  <c r="E89" i="132"/>
  <c r="E189" i="132"/>
  <c r="E4266" i="132"/>
  <c r="E4263" i="132"/>
  <c r="E4369" i="132"/>
  <c r="E4464" i="132"/>
  <c r="E4438" i="132"/>
  <c r="E4518" i="132"/>
  <c r="E3573" i="132"/>
  <c r="E49" i="132"/>
  <c r="E52" i="132"/>
  <c r="E3808" i="132"/>
  <c r="E4279" i="132"/>
  <c r="E4374" i="132"/>
  <c r="E4446" i="132"/>
  <c r="E4487" i="132"/>
  <c r="E4495" i="132"/>
  <c r="E3488" i="132"/>
  <c r="E42" i="132"/>
  <c r="E4168" i="132"/>
  <c r="E4239" i="132"/>
  <c r="E4241" i="132"/>
  <c r="E4351" i="132"/>
  <c r="E4308" i="132"/>
  <c r="E4499" i="132"/>
  <c r="E4567" i="132"/>
  <c r="E3542" i="132"/>
  <c r="E43" i="132"/>
  <c r="E4179" i="132"/>
  <c r="E4217" i="132"/>
  <c r="E4221" i="132"/>
  <c r="E4356" i="132"/>
  <c r="E4437" i="132"/>
  <c r="E4399" i="132"/>
  <c r="E4520" i="132"/>
  <c r="E3572" i="132"/>
  <c r="E81" i="132"/>
  <c r="E41" i="132"/>
  <c r="E154" i="132"/>
  <c r="E4244" i="132"/>
  <c r="E4291" i="132"/>
  <c r="E4383" i="132"/>
  <c r="E4454" i="132"/>
  <c r="E4441" i="132"/>
  <c r="E4506" i="132"/>
  <c r="E3567" i="132"/>
  <c r="E57" i="132"/>
  <c r="E85" i="132"/>
  <c r="E4227" i="132"/>
  <c r="E4231" i="132"/>
  <c r="E4337" i="132"/>
  <c r="E4461" i="132"/>
  <c r="E4456" i="132"/>
  <c r="E4561" i="132"/>
  <c r="E3519" i="132"/>
  <c r="E53" i="132"/>
  <c r="E35" i="132"/>
  <c r="E4153" i="132"/>
  <c r="E4124" i="132"/>
  <c r="E4326" i="132"/>
  <c r="E4478" i="132"/>
  <c r="E4469" i="132"/>
  <c r="E4572" i="132"/>
  <c r="E3508" i="132"/>
  <c r="E3555" i="132"/>
  <c r="E62" i="132"/>
  <c r="E4149" i="132"/>
  <c r="E4233" i="132"/>
  <c r="E4302" i="132"/>
  <c r="E4394" i="132"/>
  <c r="E4473" i="132"/>
  <c r="E4532" i="132"/>
  <c r="E4525" i="132"/>
  <c r="E3495" i="132"/>
  <c r="E103" i="132"/>
  <c r="E69" i="132"/>
  <c r="E163" i="132"/>
  <c r="E4255" i="132"/>
  <c r="E4125" i="132"/>
  <c r="E4378" i="132"/>
  <c r="E4474" i="132"/>
  <c r="E4578" i="132"/>
  <c r="E4166" i="132"/>
  <c r="E4292" i="132"/>
  <c r="E4341" i="132"/>
  <c r="E4432" i="132"/>
  <c r="E4560" i="132"/>
  <c r="E3518" i="132"/>
  <c r="E3492" i="132"/>
  <c r="E30" i="132"/>
  <c r="E4151" i="132"/>
  <c r="E4265" i="132"/>
  <c r="E4363" i="132"/>
  <c r="E4389" i="132"/>
  <c r="E4470" i="132"/>
  <c r="E4549" i="132"/>
  <c r="E4577" i="132"/>
  <c r="E3498" i="132"/>
  <c r="E61" i="132"/>
  <c r="E4187" i="132"/>
  <c r="E4305" i="132"/>
  <c r="E4342" i="132"/>
  <c r="E4365" i="132"/>
  <c r="E4433" i="132"/>
  <c r="E4508" i="132"/>
  <c r="E4571" i="132"/>
  <c r="E3505" i="132"/>
  <c r="E58" i="132"/>
  <c r="E73" i="132"/>
  <c r="E4184" i="132"/>
  <c r="E4283" i="132"/>
  <c r="E4271" i="132"/>
  <c r="E4335" i="132"/>
  <c r="E4484" i="132"/>
  <c r="E4576" i="132"/>
  <c r="E4516" i="132"/>
  <c r="E3528" i="132"/>
  <c r="E67" i="132"/>
  <c r="E4145" i="132"/>
  <c r="E4238" i="132"/>
  <c r="E4296" i="132"/>
  <c r="E4380" i="132"/>
  <c r="E4477" i="132"/>
  <c r="E4556" i="132"/>
  <c r="E4526" i="132"/>
  <c r="E3514" i="132"/>
  <c r="E26" i="132"/>
  <c r="E20" i="132"/>
  <c r="E4285" i="132"/>
  <c r="E4237" i="132"/>
  <c r="E4317" i="132"/>
  <c r="E4411" i="132"/>
  <c r="E4451" i="132"/>
  <c r="E4565" i="132"/>
  <c r="E3561" i="132"/>
  <c r="F5493" i="132"/>
  <c r="H5493" i="132" s="1"/>
  <c r="I5493" i="132" s="1"/>
  <c r="E101" i="132"/>
  <c r="E4190" i="132"/>
  <c r="E4303" i="132"/>
  <c r="E4324" i="132"/>
  <c r="E4313" i="132"/>
  <c r="E4463" i="132"/>
  <c r="E4507" i="132"/>
  <c r="E4557" i="132"/>
  <c r="E3571" i="132"/>
  <c r="E71" i="132"/>
  <c r="E125" i="132"/>
  <c r="E4127" i="132"/>
  <c r="E4214" i="132"/>
  <c r="E4277" i="132"/>
  <c r="E4360" i="132"/>
  <c r="E4439" i="132"/>
  <c r="E4488" i="132"/>
  <c r="E4504" i="132"/>
  <c r="E3489" i="132"/>
  <c r="E4494" i="132"/>
  <c r="E83" i="132"/>
  <c r="E152" i="132"/>
  <c r="E275" i="132"/>
  <c r="E291" i="132"/>
  <c r="E469" i="132"/>
  <c r="E607" i="132"/>
  <c r="E621" i="132"/>
  <c r="E717" i="132"/>
  <c r="E795" i="132"/>
  <c r="E135" i="132"/>
  <c r="E203" i="132"/>
  <c r="E313" i="132"/>
  <c r="E376" i="132"/>
  <c r="E404" i="132"/>
  <c r="E486" i="132"/>
  <c r="E550" i="132"/>
  <c r="E577" i="132"/>
  <c r="E682" i="132"/>
  <c r="E719" i="132"/>
  <c r="E109" i="132"/>
  <c r="E255" i="132"/>
  <c r="E274" i="132"/>
  <c r="E312" i="132"/>
  <c r="E399" i="132"/>
  <c r="E520" i="132"/>
  <c r="E485" i="132"/>
  <c r="E644" i="132"/>
  <c r="E699" i="132"/>
  <c r="E669" i="132"/>
  <c r="E656" i="132"/>
  <c r="E115" i="132"/>
  <c r="E202" i="132"/>
  <c r="E349" i="132"/>
  <c r="E361" i="132"/>
  <c r="E415" i="132"/>
  <c r="E479" i="132"/>
  <c r="E490" i="132"/>
  <c r="E34" i="132"/>
  <c r="E184" i="132"/>
  <c r="E267" i="132"/>
  <c r="E316" i="132"/>
  <c r="E471" i="132"/>
  <c r="E426" i="132"/>
  <c r="E528" i="132"/>
  <c r="E604" i="132"/>
  <c r="E650" i="132"/>
  <c r="E729" i="132"/>
  <c r="E182" i="132"/>
  <c r="E249" i="132"/>
  <c r="E319" i="132"/>
  <c r="E323" i="132"/>
  <c r="E428" i="132"/>
  <c r="E517" i="132"/>
  <c r="E565" i="132"/>
  <c r="E613" i="132"/>
  <c r="E690" i="132"/>
  <c r="E762" i="132"/>
  <c r="E148" i="132"/>
  <c r="E107" i="132"/>
  <c r="E342" i="132"/>
  <c r="E297" i="132"/>
  <c r="E423" i="132"/>
  <c r="E557" i="132"/>
  <c r="E580" i="132"/>
  <c r="E170" i="132"/>
  <c r="E252" i="132"/>
  <c r="E208" i="132"/>
  <c r="E373" i="132"/>
  <c r="E394" i="132"/>
  <c r="E431" i="132"/>
  <c r="E547" i="132"/>
  <c r="E646" i="132"/>
  <c r="E634" i="132"/>
  <c r="E766" i="132"/>
  <c r="E864" i="132"/>
  <c r="E846" i="132"/>
  <c r="E955" i="132"/>
  <c r="E1061" i="132"/>
  <c r="E1089" i="132"/>
  <c r="E4539" i="132"/>
  <c r="E151" i="132"/>
  <c r="E157" i="132"/>
  <c r="E106" i="132"/>
  <c r="E326" i="132"/>
  <c r="E495" i="132"/>
  <c r="E612" i="132"/>
  <c r="E730" i="132"/>
  <c r="E744" i="132"/>
  <c r="E775" i="132"/>
  <c r="E108" i="132"/>
  <c r="E271" i="132"/>
  <c r="E337" i="132"/>
  <c r="E321" i="132"/>
  <c r="E449" i="132"/>
  <c r="E546" i="132"/>
  <c r="E524" i="132"/>
  <c r="E639" i="132"/>
  <c r="E688" i="132"/>
  <c r="E821" i="132"/>
  <c r="E181" i="132"/>
  <c r="E206" i="132"/>
  <c r="E207" i="132"/>
  <c r="E308" i="132"/>
  <c r="E456" i="132"/>
  <c r="E532" i="132"/>
  <c r="E513" i="132"/>
  <c r="E473" i="132"/>
  <c r="E665" i="132"/>
  <c r="E684" i="132"/>
  <c r="E834" i="132"/>
  <c r="E178" i="132"/>
  <c r="E233" i="132"/>
  <c r="E332" i="132"/>
  <c r="E336" i="132"/>
  <c r="E439" i="132"/>
  <c r="E503" i="132"/>
  <c r="E496" i="132"/>
  <c r="E153" i="132"/>
  <c r="E229" i="132"/>
  <c r="E264" i="132"/>
  <c r="E300" i="132"/>
  <c r="E290" i="132"/>
  <c r="E425" i="132"/>
  <c r="E562" i="132"/>
  <c r="E643" i="132"/>
  <c r="E617" i="132"/>
  <c r="E104" i="132"/>
  <c r="E171" i="132"/>
  <c r="E214" i="132"/>
  <c r="E197" i="132"/>
  <c r="E412" i="132"/>
  <c r="E432" i="132"/>
  <c r="E491" i="132"/>
  <c r="E594" i="132"/>
  <c r="E591" i="132"/>
  <c r="E663" i="132"/>
  <c r="E44" i="132"/>
  <c r="E113" i="132"/>
  <c r="E250" i="132"/>
  <c r="E320" i="132"/>
  <c r="E401" i="132"/>
  <c r="E383" i="132"/>
  <c r="E487" i="132"/>
  <c r="E567" i="132"/>
  <c r="E183" i="132"/>
  <c r="E276" i="132"/>
  <c r="E261" i="132"/>
  <c r="E341" i="132"/>
  <c r="E434" i="132"/>
  <c r="E461" i="132"/>
  <c r="E4174" i="132"/>
  <c r="E3529" i="132"/>
  <c r="E177" i="132"/>
  <c r="E130" i="132"/>
  <c r="E288" i="132"/>
  <c r="E459" i="132"/>
  <c r="E533" i="132"/>
  <c r="E472" i="132"/>
  <c r="E660" i="132"/>
  <c r="E666" i="132"/>
  <c r="E779" i="132"/>
  <c r="E165" i="132"/>
  <c r="E209" i="132"/>
  <c r="E365" i="132"/>
  <c r="E343" i="132"/>
  <c r="E450" i="132"/>
  <c r="E541" i="132"/>
  <c r="E586" i="132"/>
  <c r="E576" i="132"/>
  <c r="E728" i="132"/>
  <c r="E769" i="132"/>
  <c r="E132" i="132"/>
  <c r="E219" i="132"/>
  <c r="E347" i="132"/>
  <c r="E340" i="132"/>
  <c r="E451" i="132"/>
  <c r="E555" i="132"/>
  <c r="E494" i="132"/>
  <c r="E572" i="132"/>
  <c r="E733" i="132"/>
  <c r="E746" i="132"/>
  <c r="E828" i="132"/>
  <c r="E136" i="132"/>
  <c r="E205" i="132"/>
  <c r="E304" i="132"/>
  <c r="E322" i="132"/>
  <c r="E417" i="132"/>
  <c r="E497" i="132"/>
  <c r="E638" i="132"/>
  <c r="E193" i="132"/>
  <c r="E272" i="132"/>
  <c r="E280" i="132"/>
  <c r="E307" i="132"/>
  <c r="E384" i="132"/>
  <c r="E445" i="132"/>
  <c r="E515" i="132"/>
  <c r="E585" i="132"/>
  <c r="E671" i="132"/>
  <c r="E192" i="132"/>
  <c r="E211" i="132"/>
  <c r="E253" i="132"/>
  <c r="E334" i="132"/>
  <c r="E411" i="132"/>
  <c r="E420" i="132"/>
  <c r="E543" i="132"/>
  <c r="E581" i="132"/>
  <c r="E605" i="132"/>
  <c r="E691" i="132"/>
  <c r="E159" i="132"/>
  <c r="E235" i="132"/>
  <c r="E269" i="132"/>
  <c r="E318" i="132"/>
  <c r="E465" i="132"/>
  <c r="E388" i="132"/>
  <c r="E531" i="132"/>
  <c r="E566" i="132"/>
  <c r="E126" i="132"/>
  <c r="E242" i="132"/>
  <c r="E239" i="132"/>
  <c r="E329" i="132"/>
  <c r="E405" i="132"/>
  <c r="E538" i="132"/>
  <c r="E549" i="132"/>
  <c r="E645" i="132"/>
  <c r="E563" i="132"/>
  <c r="E806" i="132"/>
  <c r="E903" i="132"/>
  <c r="E932" i="132"/>
  <c r="E973" i="132"/>
  <c r="E1062" i="132"/>
  <c r="E1140" i="132"/>
  <c r="E1148" i="132"/>
  <c r="E1265" i="132"/>
  <c r="E1373" i="132"/>
  <c r="E813" i="132"/>
  <c r="E4284" i="132"/>
  <c r="E3494" i="132"/>
  <c r="E140" i="132"/>
  <c r="E175" i="132"/>
  <c r="E368" i="132"/>
  <c r="E395" i="132"/>
  <c r="E516" i="132"/>
  <c r="E602" i="132"/>
  <c r="E743" i="132"/>
  <c r="E731" i="132"/>
  <c r="E751" i="132"/>
  <c r="E195" i="132"/>
  <c r="E216" i="132"/>
  <c r="E357" i="132"/>
  <c r="E447" i="132"/>
  <c r="E392" i="132"/>
  <c r="E545" i="132"/>
  <c r="E625" i="132"/>
  <c r="E636" i="132"/>
  <c r="E692" i="132"/>
  <c r="E797" i="132"/>
  <c r="E169" i="132"/>
  <c r="E258" i="132"/>
  <c r="E370" i="132"/>
  <c r="E348" i="132"/>
  <c r="E467" i="132"/>
  <c r="E544" i="132"/>
  <c r="E484" i="132"/>
  <c r="E620" i="132"/>
  <c r="E672" i="132"/>
  <c r="E809" i="132"/>
  <c r="E782" i="132"/>
  <c r="E124" i="132"/>
  <c r="E247" i="132"/>
  <c r="E317" i="132"/>
  <c r="E429" i="132"/>
  <c r="E409" i="132"/>
  <c r="E478" i="132"/>
  <c r="E632" i="132"/>
  <c r="E111" i="132"/>
  <c r="E213" i="132"/>
  <c r="E231" i="132"/>
  <c r="E346" i="132"/>
  <c r="E389" i="132"/>
  <c r="E551" i="132"/>
  <c r="E523" i="132"/>
  <c r="E610" i="132"/>
  <c r="E720" i="132"/>
  <c r="E160" i="132"/>
  <c r="E241" i="132"/>
  <c r="E256" i="132"/>
  <c r="E377" i="132"/>
  <c r="E413" i="132"/>
  <c r="E408" i="132"/>
  <c r="E506" i="132"/>
  <c r="E584" i="132"/>
  <c r="E722" i="132"/>
  <c r="E686" i="132"/>
  <c r="E150" i="132"/>
  <c r="E254" i="132"/>
  <c r="E222" i="132"/>
  <c r="E301" i="132"/>
  <c r="E390" i="132"/>
  <c r="E448" i="132"/>
  <c r="E382" i="132"/>
  <c r="E590" i="132"/>
  <c r="E131" i="132"/>
  <c r="E217" i="132"/>
  <c r="E351" i="132"/>
  <c r="E333" i="132"/>
  <c r="E410" i="132"/>
  <c r="E489" i="132"/>
  <c r="E526" i="132"/>
  <c r="E579" i="132"/>
  <c r="E704" i="132"/>
  <c r="E768" i="132"/>
  <c r="E4372" i="132"/>
  <c r="E31" i="132"/>
  <c r="E134" i="132"/>
  <c r="E246" i="132"/>
  <c r="E314" i="132"/>
  <c r="E437" i="132"/>
  <c r="E381" i="132"/>
  <c r="E582" i="132"/>
  <c r="E696" i="132"/>
  <c r="E770" i="132"/>
  <c r="E116" i="132"/>
  <c r="E273" i="132"/>
  <c r="E248" i="132"/>
  <c r="E372" i="132"/>
  <c r="E463" i="132"/>
  <c r="E393" i="132"/>
  <c r="E522" i="132"/>
  <c r="E609" i="132"/>
  <c r="E648" i="132"/>
  <c r="E564" i="132"/>
  <c r="E831" i="132"/>
  <c r="E167" i="132"/>
  <c r="E226" i="132"/>
  <c r="E379" i="132"/>
  <c r="E367" i="132"/>
  <c r="E460" i="132"/>
  <c r="E511" i="132"/>
  <c r="E624" i="132"/>
  <c r="E597" i="132"/>
  <c r="E716" i="132"/>
  <c r="E788" i="132"/>
  <c r="E162" i="132"/>
  <c r="E228" i="132"/>
  <c r="E285" i="132"/>
  <c r="E380" i="132"/>
  <c r="E455" i="132"/>
  <c r="E403" i="132"/>
  <c r="E504" i="132"/>
  <c r="E626" i="132"/>
  <c r="E156" i="132"/>
  <c r="E221" i="132"/>
  <c r="E315" i="132"/>
  <c r="E359" i="132"/>
  <c r="E427" i="132"/>
  <c r="E483" i="132"/>
  <c r="E553" i="132"/>
  <c r="E615" i="132"/>
  <c r="E706" i="132"/>
  <c r="E15" i="132"/>
  <c r="E257" i="132"/>
  <c r="E225" i="132"/>
  <c r="E293" i="132"/>
  <c r="E422" i="132"/>
  <c r="E488" i="132"/>
  <c r="E535" i="132"/>
  <c r="E631" i="132"/>
  <c r="E736" i="132"/>
  <c r="E741" i="132"/>
  <c r="E128" i="132"/>
  <c r="E227" i="132"/>
  <c r="E238" i="132"/>
  <c r="E311" i="132"/>
  <c r="E466" i="132"/>
  <c r="E500" i="132"/>
  <c r="E548" i="132"/>
  <c r="E628" i="132"/>
  <c r="E188" i="132"/>
  <c r="E201" i="132"/>
  <c r="E306" i="132"/>
  <c r="E296" i="132"/>
  <c r="E402" i="132"/>
  <c r="E498" i="132"/>
  <c r="E4352" i="132"/>
  <c r="E90" i="132"/>
  <c r="E161" i="132"/>
  <c r="E236" i="132"/>
  <c r="E303" i="132"/>
  <c r="E386" i="132"/>
  <c r="E561" i="132"/>
  <c r="E599" i="132"/>
  <c r="E745" i="132"/>
  <c r="E811" i="132"/>
  <c r="E139" i="132"/>
  <c r="E243" i="132"/>
  <c r="E215" i="132"/>
  <c r="E374" i="132"/>
  <c r="E442" i="132"/>
  <c r="E458" i="132"/>
  <c r="E509" i="132"/>
  <c r="E587" i="132"/>
  <c r="E673" i="132"/>
  <c r="E702" i="132"/>
  <c r="E774" i="132"/>
  <c r="E185" i="132"/>
  <c r="E279" i="132"/>
  <c r="E371" i="132"/>
  <c r="E421" i="132"/>
  <c r="E407" i="132"/>
  <c r="E527" i="132"/>
  <c r="E637" i="132"/>
  <c r="E616" i="132"/>
  <c r="E713" i="132"/>
  <c r="E798" i="132"/>
  <c r="E121" i="132"/>
  <c r="E245" i="132"/>
  <c r="E283" i="132"/>
  <c r="E362" i="132"/>
  <c r="E430" i="132"/>
  <c r="E454" i="132"/>
  <c r="E554" i="132"/>
  <c r="E623" i="132"/>
  <c r="E118" i="132"/>
  <c r="E220" i="132"/>
  <c r="E358" i="132"/>
  <c r="E363" i="132"/>
  <c r="E444" i="132"/>
  <c r="E539" i="132"/>
  <c r="E536" i="132"/>
  <c r="E601" i="132"/>
  <c r="E715" i="132"/>
  <c r="E149" i="132"/>
  <c r="E237" i="132"/>
  <c r="E335" i="132"/>
  <c r="E353" i="132"/>
  <c r="E462" i="132"/>
  <c r="E559" i="132"/>
  <c r="E525" i="132"/>
  <c r="E608" i="132"/>
  <c r="E710" i="132"/>
  <c r="E687" i="132"/>
  <c r="E187" i="132"/>
  <c r="E260" i="132"/>
  <c r="E305" i="132"/>
  <c r="E295" i="132"/>
  <c r="E391" i="132"/>
  <c r="E512" i="132"/>
  <c r="E501" i="132"/>
  <c r="E593" i="132"/>
  <c r="E155" i="132"/>
  <c r="E262" i="132"/>
  <c r="E327" i="132"/>
  <c r="E345" i="132"/>
  <c r="E441" i="132"/>
  <c r="E480" i="132"/>
  <c r="E619" i="132"/>
  <c r="E629" i="132"/>
  <c r="E668" i="132"/>
  <c r="E757" i="132"/>
  <c r="E871" i="132"/>
  <c r="E980" i="132"/>
  <c r="E1045" i="132"/>
  <c r="E1043" i="132"/>
  <c r="E1162" i="132"/>
  <c r="E1281" i="132"/>
  <c r="E4408" i="132"/>
  <c r="E27" i="132"/>
  <c r="E138" i="132"/>
  <c r="E251" i="132"/>
  <c r="E302" i="132"/>
  <c r="E438" i="132"/>
  <c r="E552" i="132"/>
  <c r="E618" i="132"/>
  <c r="E735" i="132"/>
  <c r="E793" i="132"/>
  <c r="E142" i="132"/>
  <c r="E199" i="132"/>
  <c r="E286" i="132"/>
  <c r="E360" i="132"/>
  <c r="E433" i="132"/>
  <c r="E443" i="132"/>
  <c r="E558" i="132"/>
  <c r="E627" i="132"/>
  <c r="E695" i="132"/>
  <c r="E742" i="132"/>
  <c r="E179" i="132"/>
  <c r="E200" i="132"/>
  <c r="E259" i="132"/>
  <c r="E375" i="132"/>
  <c r="E396" i="132"/>
  <c r="E414" i="132"/>
  <c r="E521" i="132"/>
  <c r="E652" i="132"/>
  <c r="E600" i="132"/>
  <c r="E694" i="132"/>
  <c r="E756" i="132"/>
  <c r="E16" i="132"/>
  <c r="E277" i="132"/>
  <c r="E278" i="132"/>
  <c r="E292" i="132"/>
  <c r="E387" i="132"/>
  <c r="E505" i="132"/>
  <c r="E537" i="132"/>
  <c r="E568" i="132"/>
  <c r="E176" i="132"/>
  <c r="E244" i="132"/>
  <c r="E325" i="132"/>
  <c r="E350" i="132"/>
  <c r="E468" i="132"/>
  <c r="E542" i="132"/>
  <c r="E507" i="132"/>
  <c r="E642" i="132"/>
  <c r="E739" i="132"/>
  <c r="E110" i="132"/>
  <c r="E266" i="132"/>
  <c r="E352" i="132"/>
  <c r="E331" i="132"/>
  <c r="E397" i="132"/>
  <c r="E476" i="132"/>
  <c r="E482" i="132"/>
  <c r="E614" i="132"/>
  <c r="E662" i="132"/>
  <c r="E785" i="132"/>
  <c r="E141" i="132"/>
  <c r="E263" i="132"/>
  <c r="E369" i="132"/>
  <c r="E378" i="132"/>
  <c r="E419" i="132"/>
  <c r="E510" i="132"/>
  <c r="E499" i="132"/>
  <c r="E654" i="132"/>
  <c r="E168" i="132"/>
  <c r="E218" i="132"/>
  <c r="E298" i="132"/>
  <c r="E436" i="132"/>
  <c r="E470" i="132"/>
  <c r="E560" i="132"/>
  <c r="E598" i="132"/>
  <c r="E571" i="132"/>
  <c r="E804" i="132"/>
  <c r="E848" i="132"/>
  <c r="E920" i="132"/>
  <c r="E1003" i="132"/>
  <c r="E1086" i="132"/>
  <c r="E1031" i="132"/>
  <c r="E1171" i="132"/>
  <c r="E1207" i="132"/>
  <c r="E4533" i="132"/>
  <c r="E39" i="132"/>
  <c r="E194" i="132"/>
  <c r="E240" i="132"/>
  <c r="E356" i="132"/>
  <c r="E424" i="132"/>
  <c r="E540" i="132"/>
  <c r="E573" i="132"/>
  <c r="E726" i="132"/>
  <c r="E760" i="132"/>
  <c r="E112" i="132"/>
  <c r="E234" i="132"/>
  <c r="E232" i="132"/>
  <c r="E344" i="132"/>
  <c r="E289" i="132"/>
  <c r="E508" i="132"/>
  <c r="E529" i="132"/>
  <c r="E633" i="132"/>
  <c r="E738" i="132"/>
  <c r="E697" i="132"/>
  <c r="E120" i="132"/>
  <c r="E223" i="132"/>
  <c r="E284" i="132"/>
  <c r="E330" i="132"/>
  <c r="E385" i="132"/>
  <c r="E418" i="132"/>
  <c r="E475" i="132"/>
  <c r="E630" i="132"/>
  <c r="E732" i="132"/>
  <c r="E681" i="132"/>
  <c r="E791" i="132"/>
  <c r="E191" i="132"/>
  <c r="E204" i="132"/>
  <c r="E354" i="132"/>
  <c r="E324" i="132"/>
  <c r="E453" i="132"/>
  <c r="E493" i="132"/>
  <c r="E477" i="132"/>
  <c r="E589" i="132"/>
  <c r="E190" i="132"/>
  <c r="E270" i="132"/>
  <c r="E309" i="132"/>
  <c r="E299" i="132"/>
  <c r="E457" i="132"/>
  <c r="E530" i="132"/>
  <c r="E641" i="132"/>
  <c r="E611" i="132"/>
  <c r="E678" i="132"/>
  <c r="E119" i="132"/>
  <c r="E287" i="132"/>
  <c r="E339" i="132"/>
  <c r="E355" i="132"/>
  <c r="E452" i="132"/>
  <c r="E481" i="132"/>
  <c r="E570" i="132"/>
  <c r="E583" i="132"/>
  <c r="E727" i="132"/>
  <c r="E810" i="132"/>
  <c r="E123" i="132"/>
  <c r="E210" i="132"/>
  <c r="E364" i="132"/>
  <c r="E366" i="132"/>
  <c r="E400" i="132"/>
  <c r="E556" i="132"/>
  <c r="E647" i="132"/>
  <c r="E51" i="132"/>
  <c r="E282" i="132"/>
  <c r="E265" i="132"/>
  <c r="E310" i="132"/>
  <c r="E435" i="132"/>
  <c r="E398" i="132"/>
  <c r="E492" i="132"/>
  <c r="E578" i="132"/>
  <c r="E649" i="132"/>
  <c r="E771" i="132"/>
  <c r="E894" i="132"/>
  <c r="E921" i="132"/>
  <c r="E988" i="132"/>
  <c r="E1068" i="132"/>
  <c r="E1059" i="132"/>
  <c r="E814" i="132"/>
  <c r="E1015" i="132"/>
  <c r="E1122" i="132"/>
  <c r="E1250" i="132"/>
  <c r="E588" i="132"/>
  <c r="E767" i="132"/>
  <c r="E886" i="132"/>
  <c r="E934" i="132"/>
  <c r="E957" i="132"/>
  <c r="E1057" i="132"/>
  <c r="E1173" i="132"/>
  <c r="E1136" i="132"/>
  <c r="E1287" i="132"/>
  <c r="E659" i="132"/>
  <c r="E818" i="132"/>
  <c r="E917" i="132"/>
  <c r="E993" i="132"/>
  <c r="E965" i="132"/>
  <c r="E1038" i="132"/>
  <c r="E1193" i="132"/>
  <c r="E1179" i="132"/>
  <c r="E1237" i="132"/>
  <c r="E1299" i="132"/>
  <c r="E1415" i="132"/>
  <c r="E661" i="132"/>
  <c r="E801" i="132"/>
  <c r="E867" i="132"/>
  <c r="E978" i="132"/>
  <c r="E1053" i="132"/>
  <c r="E1093" i="132"/>
  <c r="E1124" i="132"/>
  <c r="E1212" i="132"/>
  <c r="E1260" i="132"/>
  <c r="E1346" i="132"/>
  <c r="E574" i="132"/>
  <c r="E773" i="132"/>
  <c r="E840" i="132"/>
  <c r="E923" i="132"/>
  <c r="E994" i="132"/>
  <c r="E1091" i="132"/>
  <c r="E1047" i="132"/>
  <c r="E1168" i="132"/>
  <c r="E1228" i="132"/>
  <c r="E1342" i="132"/>
  <c r="E1335" i="132"/>
  <c r="E824" i="132"/>
  <c r="E879" i="132"/>
  <c r="E862" i="132"/>
  <c r="E1019" i="132"/>
  <c r="E1065" i="132"/>
  <c r="E1051" i="132"/>
  <c r="E1134" i="132"/>
  <c r="E1252" i="132"/>
  <c r="E1258" i="132"/>
  <c r="E1371" i="132"/>
  <c r="E761" i="132"/>
  <c r="E904" i="132"/>
  <c r="E855" i="132"/>
  <c r="E976" i="132"/>
  <c r="E929" i="132"/>
  <c r="E1107" i="132"/>
  <c r="E776" i="132"/>
  <c r="E979" i="132"/>
  <c r="E1201" i="132"/>
  <c r="E1257" i="132"/>
  <c r="E679" i="132"/>
  <c r="E829" i="132"/>
  <c r="E850" i="132"/>
  <c r="E944" i="132"/>
  <c r="E998" i="132"/>
  <c r="E1025" i="132"/>
  <c r="E1183" i="132"/>
  <c r="E1130" i="132"/>
  <c r="E1238" i="132"/>
  <c r="E712" i="132"/>
  <c r="E753" i="132"/>
  <c r="E863" i="132"/>
  <c r="E1002" i="132"/>
  <c r="E975" i="132"/>
  <c r="E1082" i="132"/>
  <c r="E1138" i="132"/>
  <c r="E1220" i="132"/>
  <c r="E1280" i="132"/>
  <c r="E1382" i="132"/>
  <c r="E1431" i="132"/>
  <c r="E763" i="132"/>
  <c r="E918" i="132"/>
  <c r="E896" i="132"/>
  <c r="E951" i="132"/>
  <c r="E1029" i="132"/>
  <c r="E1037" i="132"/>
  <c r="E1191" i="132"/>
  <c r="E1113" i="132"/>
  <c r="E1226" i="132"/>
  <c r="E1358" i="132"/>
  <c r="E596" i="132"/>
  <c r="E784" i="132"/>
  <c r="E839" i="132"/>
  <c r="E852" i="132"/>
  <c r="E939" i="132"/>
  <c r="E1071" i="132"/>
  <c r="E1153" i="132"/>
  <c r="E1180" i="132"/>
  <c r="E1240" i="132"/>
  <c r="E1298" i="132"/>
  <c r="E603" i="132"/>
  <c r="E764" i="132"/>
  <c r="E883" i="132"/>
  <c r="E849" i="132"/>
  <c r="E986" i="132"/>
  <c r="E1099" i="132"/>
  <c r="E1104" i="132"/>
  <c r="E1146" i="132"/>
  <c r="E1253" i="132"/>
  <c r="E1370" i="132"/>
  <c r="E1325" i="132"/>
  <c r="E786" i="132"/>
  <c r="E841" i="132"/>
  <c r="E861" i="132"/>
  <c r="E985" i="132"/>
  <c r="E518" i="132"/>
  <c r="E877" i="132"/>
  <c r="E1000" i="132"/>
  <c r="E1169" i="132"/>
  <c r="E1206" i="132"/>
  <c r="E714" i="132"/>
  <c r="E819" i="132"/>
  <c r="E854" i="132"/>
  <c r="E997" i="132"/>
  <c r="E930" i="132"/>
  <c r="E1035" i="132"/>
  <c r="E1143" i="132"/>
  <c r="E1174" i="132"/>
  <c r="E1261" i="132"/>
  <c r="E725" i="132"/>
  <c r="E826" i="132"/>
  <c r="E865" i="132"/>
  <c r="E1001" i="132"/>
  <c r="E1109" i="132"/>
  <c r="E1102" i="132"/>
  <c r="E1200" i="132"/>
  <c r="E1271" i="132"/>
  <c r="E1224" i="132"/>
  <c r="E1367" i="132"/>
  <c r="E1418" i="132"/>
  <c r="E777" i="132"/>
  <c r="E851" i="132"/>
  <c r="E926" i="132"/>
  <c r="E950" i="132"/>
  <c r="E1056" i="132"/>
  <c r="E1110" i="132"/>
  <c r="E1182" i="132"/>
  <c r="E1289" i="132"/>
  <c r="E1341" i="132"/>
  <c r="E1332" i="132"/>
  <c r="E708" i="132"/>
  <c r="E758" i="132"/>
  <c r="E899" i="132"/>
  <c r="E1007" i="132"/>
  <c r="E937" i="132"/>
  <c r="E1083" i="132"/>
  <c r="E1187" i="132"/>
  <c r="E1196" i="132"/>
  <c r="E1230" i="132"/>
  <c r="E1337" i="132"/>
  <c r="E575" i="132"/>
  <c r="E807" i="132"/>
  <c r="E913" i="132"/>
  <c r="E882" i="132"/>
  <c r="E982" i="132"/>
  <c r="E1034" i="132"/>
  <c r="E1156" i="132"/>
  <c r="E1142" i="132"/>
  <c r="E1234" i="132"/>
  <c r="E1347" i="132"/>
  <c r="E653" i="132"/>
  <c r="E792" i="132"/>
  <c r="E868" i="132"/>
  <c r="E890" i="132"/>
  <c r="E931" i="132"/>
  <c r="E502" i="132"/>
  <c r="E866" i="132"/>
  <c r="E1046" i="132"/>
  <c r="E1115" i="132"/>
  <c r="E1285" i="132"/>
  <c r="E709" i="132"/>
  <c r="E815" i="132"/>
  <c r="E893" i="132"/>
  <c r="E999" i="132"/>
  <c r="E958" i="132"/>
  <c r="E1048" i="132"/>
  <c r="E1184" i="132"/>
  <c r="E1276" i="132"/>
  <c r="E1254" i="132"/>
  <c r="E755" i="132"/>
  <c r="E898" i="132"/>
  <c r="E911" i="132"/>
  <c r="E984" i="132"/>
  <c r="E1096" i="132"/>
  <c r="E1077" i="132"/>
  <c r="E1199" i="132"/>
  <c r="E1217" i="132"/>
  <c r="E1242" i="132"/>
  <c r="E1317" i="132"/>
  <c r="E595" i="132"/>
  <c r="E794" i="132"/>
  <c r="E869" i="132"/>
  <c r="E747" i="132"/>
  <c r="E1006" i="132"/>
  <c r="E1073" i="132"/>
  <c r="E1126" i="132"/>
  <c r="E1116" i="132"/>
  <c r="E1286" i="132"/>
  <c r="E1365" i="132"/>
  <c r="E1306" i="132"/>
  <c r="E740" i="132"/>
  <c r="E820" i="132"/>
  <c r="E870" i="132"/>
  <c r="E996" i="132"/>
  <c r="E964" i="132"/>
  <c r="E1026" i="132"/>
  <c r="E1185" i="132"/>
  <c r="E1021" i="132"/>
  <c r="E1292" i="132"/>
  <c r="E1336" i="132"/>
  <c r="E674" i="132"/>
  <c r="E802" i="132"/>
  <c r="E856" i="132"/>
  <c r="E946" i="132"/>
  <c r="E952" i="132"/>
  <c r="E606" i="132"/>
  <c r="E844" i="132"/>
  <c r="E1064" i="132"/>
  <c r="E1137" i="132"/>
  <c r="E1233" i="132"/>
  <c r="E670" i="132"/>
  <c r="E778" i="132"/>
  <c r="E914" i="132"/>
  <c r="E1014" i="132"/>
  <c r="E1042" i="132"/>
  <c r="E1087" i="132"/>
  <c r="E1144" i="132"/>
  <c r="E1241" i="132"/>
  <c r="E1225" i="132"/>
  <c r="E772" i="132"/>
  <c r="E924" i="132"/>
  <c r="E906" i="132"/>
  <c r="E953" i="132"/>
  <c r="E1069" i="132"/>
  <c r="E928" i="132"/>
  <c r="E1127" i="132"/>
  <c r="E1272" i="132"/>
  <c r="E1372" i="132"/>
  <c r="E1303" i="132"/>
  <c r="E711" i="132"/>
  <c r="E781" i="132"/>
  <c r="E907" i="132"/>
  <c r="E837" i="132"/>
  <c r="E945" i="132"/>
  <c r="E1081" i="132"/>
  <c r="E1121" i="132"/>
  <c r="E1181" i="132"/>
  <c r="E1219" i="132"/>
  <c r="E1312" i="132"/>
  <c r="E1318" i="132"/>
  <c r="E703" i="132"/>
  <c r="E830" i="132"/>
  <c r="E872" i="132"/>
  <c r="E983" i="132"/>
  <c r="E1011" i="132"/>
  <c r="E1079" i="132"/>
  <c r="E1154" i="132"/>
  <c r="E1249" i="132"/>
  <c r="E1222" i="132"/>
  <c r="E1304" i="132"/>
  <c r="E705" i="132"/>
  <c r="E796" i="132"/>
  <c r="E900" i="132"/>
  <c r="E1005" i="132"/>
  <c r="E933" i="132"/>
  <c r="E1098" i="132"/>
  <c r="E1190" i="132"/>
  <c r="E1129" i="132"/>
  <c r="E1268" i="132"/>
  <c r="E1295" i="132"/>
  <c r="E721" i="132"/>
  <c r="E750" i="132"/>
  <c r="E916" i="132"/>
  <c r="E941" i="132"/>
  <c r="E1008" i="132"/>
  <c r="E1111" i="132"/>
  <c r="E1128" i="132"/>
  <c r="E1155" i="132"/>
  <c r="E1246" i="132"/>
  <c r="E1354" i="132"/>
  <c r="E1340" i="132"/>
  <c r="E1407" i="132"/>
  <c r="E805" i="132"/>
  <c r="E876" i="132"/>
  <c r="E902" i="132"/>
  <c r="E971" i="132"/>
  <c r="E1084" i="132"/>
  <c r="E1103" i="132"/>
  <c r="E1132" i="132"/>
  <c r="E1279" i="132"/>
  <c r="E1273" i="132"/>
  <c r="E1353" i="132"/>
  <c r="E1413" i="132"/>
  <c r="E1549" i="132"/>
  <c r="E1645" i="132"/>
  <c r="E1591" i="132"/>
  <c r="E1739" i="132"/>
  <c r="E1833" i="132"/>
  <c r="E1840" i="132"/>
  <c r="E1887" i="132"/>
  <c r="E640" i="132"/>
  <c r="E853" i="132"/>
  <c r="E1092" i="132"/>
  <c r="E1227" i="132"/>
  <c r="E1331" i="132"/>
  <c r="E707" i="132"/>
  <c r="E857" i="132"/>
  <c r="E919" i="132"/>
  <c r="E995" i="132"/>
  <c r="E1090" i="132"/>
  <c r="E1066" i="132"/>
  <c r="E1020" i="132"/>
  <c r="E1218" i="132"/>
  <c r="E622" i="132"/>
  <c r="E822" i="132"/>
  <c r="E885" i="132"/>
  <c r="E915" i="132"/>
  <c r="E1017" i="132"/>
  <c r="E1085" i="132"/>
  <c r="E1176" i="132"/>
  <c r="E1167" i="132"/>
  <c r="E1274" i="132"/>
  <c r="E1368" i="132"/>
  <c r="E1328" i="132"/>
  <c r="E724" i="132"/>
  <c r="E832" i="132"/>
  <c r="E874" i="132"/>
  <c r="E954" i="132"/>
  <c r="E936" i="132"/>
  <c r="E1088" i="132"/>
  <c r="E1170" i="132"/>
  <c r="E1165" i="132"/>
  <c r="E1235" i="132"/>
  <c r="E1369" i="132"/>
  <c r="E1436" i="132"/>
  <c r="E677" i="132"/>
  <c r="E749" i="132"/>
  <c r="E889" i="132"/>
  <c r="E1010" i="132"/>
  <c r="E970" i="132"/>
  <c r="E1101" i="132"/>
  <c r="E1151" i="132"/>
  <c r="E1232" i="132"/>
  <c r="E1244" i="132"/>
  <c r="E1333" i="132"/>
  <c r="E683" i="132"/>
  <c r="E783" i="132"/>
  <c r="E892" i="132"/>
  <c r="E1013" i="132"/>
  <c r="E990" i="132"/>
  <c r="E1105" i="132"/>
  <c r="E1172" i="132"/>
  <c r="E1239" i="132"/>
  <c r="E1211" i="132"/>
  <c r="E1343" i="132"/>
  <c r="E667" i="132"/>
  <c r="E676" i="132"/>
  <c r="E963" i="132"/>
  <c r="E1189" i="132"/>
  <c r="E1214" i="132"/>
  <c r="E1297" i="132"/>
  <c r="E799" i="132"/>
  <c r="E912" i="132"/>
  <c r="E905" i="132"/>
  <c r="E1018" i="132"/>
  <c r="E1070" i="132"/>
  <c r="E1080" i="132"/>
  <c r="E1131" i="132"/>
  <c r="E1213" i="132"/>
  <c r="E657" i="132"/>
  <c r="E655" i="132"/>
  <c r="E873" i="132"/>
  <c r="E1009" i="132"/>
  <c r="E992" i="132"/>
  <c r="E1095" i="132"/>
  <c r="E1175" i="132"/>
  <c r="E1120" i="132"/>
  <c r="E1243" i="132"/>
  <c r="E1366" i="132"/>
  <c r="E1203" i="132"/>
  <c r="E723" i="132"/>
  <c r="E817" i="132"/>
  <c r="E891" i="132"/>
  <c r="E987" i="132"/>
  <c r="E991" i="132"/>
  <c r="E1049" i="132"/>
  <c r="E1186" i="132"/>
  <c r="E1248" i="132"/>
  <c r="E1247" i="132"/>
  <c r="E1375" i="132"/>
  <c r="E1404" i="132"/>
  <c r="E675" i="132"/>
  <c r="E765" i="132"/>
  <c r="E748" i="132"/>
  <c r="E981" i="132"/>
  <c r="E1044" i="132"/>
  <c r="E1039" i="132"/>
  <c r="E1149" i="132"/>
  <c r="E1270" i="132"/>
  <c r="E1205" i="132"/>
  <c r="E1348" i="132"/>
  <c r="E689" i="132"/>
  <c r="E754" i="132"/>
  <c r="E858" i="132"/>
  <c r="E938" i="132"/>
  <c r="E1023" i="132"/>
  <c r="E1100" i="132"/>
  <c r="E1125" i="132"/>
  <c r="E1288" i="132"/>
  <c r="E1284" i="132"/>
  <c r="E1326" i="132"/>
  <c r="E734" i="132"/>
  <c r="E752" i="132"/>
  <c r="E842" i="132"/>
  <c r="E948" i="132"/>
  <c r="E977" i="132"/>
  <c r="E1052" i="132"/>
  <c r="E1118" i="132"/>
  <c r="E1267" i="132"/>
  <c r="E1291" i="132"/>
  <c r="E1324" i="132"/>
  <c r="E1393" i="132"/>
  <c r="E569" i="132"/>
  <c r="E836" i="132"/>
  <c r="E909" i="132"/>
  <c r="E881" i="132"/>
  <c r="E962" i="132"/>
  <c r="E1024" i="132"/>
  <c r="E1063" i="132"/>
  <c r="E693" i="132"/>
  <c r="E989" i="132"/>
  <c r="E1188" i="132"/>
  <c r="E1229" i="132"/>
  <c r="E1296" i="132"/>
  <c r="E816" i="132"/>
  <c r="E895" i="132"/>
  <c r="E880" i="132"/>
  <c r="E974" i="132"/>
  <c r="E1078" i="132"/>
  <c r="E1152" i="132"/>
  <c r="E1150" i="132"/>
  <c r="E1112" i="132"/>
  <c r="E698" i="132"/>
  <c r="E827" i="132"/>
  <c r="E847" i="132"/>
  <c r="E966" i="132"/>
  <c r="E838" i="132"/>
  <c r="E1027" i="132"/>
  <c r="E1123" i="132"/>
  <c r="E1198" i="132"/>
  <c r="E1209" i="132"/>
  <c r="E1301" i="132"/>
  <c r="E1428" i="132"/>
  <c r="E701" i="132"/>
  <c r="E790" i="132"/>
  <c r="E927" i="132"/>
  <c r="E949" i="132"/>
  <c r="E960" i="132"/>
  <c r="E1041" i="132"/>
  <c r="E1194" i="132"/>
  <c r="E1236" i="132"/>
  <c r="E1263" i="132"/>
  <c r="E1361" i="132"/>
  <c r="E1417" i="132"/>
  <c r="E835" i="132"/>
  <c r="E922" i="132"/>
  <c r="E888" i="132"/>
  <c r="E956" i="132"/>
  <c r="E1036" i="132"/>
  <c r="E1058" i="132"/>
  <c r="E1117" i="132"/>
  <c r="E947" i="132"/>
  <c r="E1277" i="132"/>
  <c r="E833" i="132"/>
  <c r="E959" i="132"/>
  <c r="E1054" i="132"/>
  <c r="E1141" i="132"/>
  <c r="E1215" i="132"/>
  <c r="E1376" i="132"/>
  <c r="E1444" i="132"/>
  <c r="E812" i="132"/>
  <c r="E901" i="132"/>
  <c r="E1012" i="132"/>
  <c r="E1106" i="132"/>
  <c r="E1157" i="132"/>
  <c r="E1269" i="132"/>
  <c r="E1334" i="132"/>
  <c r="E1345" i="132"/>
  <c r="E1392" i="132"/>
  <c r="E1490" i="132"/>
  <c r="E1609" i="132"/>
  <c r="E1749" i="132"/>
  <c r="E1789" i="132"/>
  <c r="E1757" i="132"/>
  <c r="E1873" i="132"/>
  <c r="E1966" i="132"/>
  <c r="E2030" i="132"/>
  <c r="E2033" i="132"/>
  <c r="E2155" i="132"/>
  <c r="E2213" i="132"/>
  <c r="E2227" i="132"/>
  <c r="E1319" i="132"/>
  <c r="E1410" i="132"/>
  <c r="E1524" i="132"/>
  <c r="E1625" i="132"/>
  <c r="E1601" i="132"/>
  <c r="E1677" i="132"/>
  <c r="E1771" i="132"/>
  <c r="E1854" i="132"/>
  <c r="E1878" i="132"/>
  <c r="E1979" i="132"/>
  <c r="E2107" i="132"/>
  <c r="E2089" i="132"/>
  <c r="E2129" i="132"/>
  <c r="E2232" i="132"/>
  <c r="E1450" i="132"/>
  <c r="E1555" i="132"/>
  <c r="E1483" i="132"/>
  <c r="E1585" i="132"/>
  <c r="E1743" i="132"/>
  <c r="E1722" i="132"/>
  <c r="E1779" i="132"/>
  <c r="E1927" i="132"/>
  <c r="E1875" i="132"/>
  <c r="E1944" i="132"/>
  <c r="E2058" i="132"/>
  <c r="E2159" i="132"/>
  <c r="E1327" i="132"/>
  <c r="E1435" i="132"/>
  <c r="E1500" i="132"/>
  <c r="E1603" i="132"/>
  <c r="E1571" i="132"/>
  <c r="E1708" i="132"/>
  <c r="E1766" i="132"/>
  <c r="E1754" i="132"/>
  <c r="E1919" i="132"/>
  <c r="E2022" i="132"/>
  <c r="E2015" i="132"/>
  <c r="E2109" i="132"/>
  <c r="E2024" i="132"/>
  <c r="E1460" i="132"/>
  <c r="E1388" i="132"/>
  <c r="E1556" i="132"/>
  <c r="E1655" i="132"/>
  <c r="E1688" i="132"/>
  <c r="E1674" i="132"/>
  <c r="E1774" i="132"/>
  <c r="E1902" i="132"/>
  <c r="E1931" i="132"/>
  <c r="E1950" i="132"/>
  <c r="E2077" i="132"/>
  <c r="E1461" i="132"/>
  <c r="E1523" i="132"/>
  <c r="E1522" i="132"/>
  <c r="E1586" i="132"/>
  <c r="E1716" i="132"/>
  <c r="E1075" i="132"/>
  <c r="E1216" i="132"/>
  <c r="E859" i="132"/>
  <c r="E1040" i="132"/>
  <c r="E1139" i="132"/>
  <c r="E1278" i="132"/>
  <c r="E1349" i="132"/>
  <c r="E1311" i="132"/>
  <c r="E680" i="132"/>
  <c r="E808" i="132"/>
  <c r="E845" i="132"/>
  <c r="E935" i="132"/>
  <c r="E1072" i="132"/>
  <c r="E1178" i="132"/>
  <c r="E1245" i="132"/>
  <c r="E1359" i="132"/>
  <c r="E1378" i="132"/>
  <c r="E1440" i="132"/>
  <c r="E1503" i="132"/>
  <c r="E1637" i="132"/>
  <c r="E1662" i="132"/>
  <c r="E1794" i="132"/>
  <c r="E1659" i="132"/>
  <c r="E1897" i="132"/>
  <c r="E1942" i="132"/>
  <c r="E2039" i="132"/>
  <c r="E2082" i="132"/>
  <c r="E2128" i="132"/>
  <c r="E2270" i="132"/>
  <c r="E2219" i="132"/>
  <c r="E1458" i="132"/>
  <c r="E1412" i="132"/>
  <c r="E1386" i="132"/>
  <c r="E1583" i="132"/>
  <c r="E1746" i="132"/>
  <c r="E1687" i="132"/>
  <c r="E1785" i="132"/>
  <c r="E1870" i="132"/>
  <c r="E1906" i="132"/>
  <c r="E2009" i="132"/>
  <c r="E2061" i="132"/>
  <c r="E2044" i="132"/>
  <c r="E2126" i="132"/>
  <c r="E2277" i="132"/>
  <c r="E1429" i="132"/>
  <c r="E1548" i="132"/>
  <c r="E1496" i="132"/>
  <c r="E1615" i="132"/>
  <c r="E1683" i="132"/>
  <c r="E1665" i="132"/>
  <c r="E1801" i="132"/>
  <c r="E1860" i="132"/>
  <c r="E1962" i="132"/>
  <c r="E1993" i="132"/>
  <c r="E2053" i="132"/>
  <c r="E2123" i="132"/>
  <c r="E1323" i="132"/>
  <c r="E1387" i="132"/>
  <c r="E1558" i="132"/>
  <c r="E1221" i="132"/>
  <c r="E1030" i="132"/>
  <c r="E1316" i="132"/>
  <c r="E878" i="132"/>
  <c r="E1094" i="132"/>
  <c r="E1133" i="132"/>
  <c r="E1204" i="132"/>
  <c r="E1344" i="132"/>
  <c r="E1447" i="132"/>
  <c r="E685" i="132"/>
  <c r="E787" i="132"/>
  <c r="E860" i="132"/>
  <c r="E1016" i="132"/>
  <c r="E1097" i="132"/>
  <c r="E1161" i="132"/>
  <c r="E1282" i="132"/>
  <c r="E1362" i="132"/>
  <c r="E1475" i="132"/>
  <c r="E1535" i="132"/>
  <c r="E1547" i="132"/>
  <c r="E1632" i="132"/>
  <c r="E1717" i="132"/>
  <c r="E1784" i="132"/>
  <c r="E1856" i="132"/>
  <c r="E1930" i="132"/>
  <c r="E1999" i="132"/>
  <c r="E2083" i="132"/>
  <c r="E2113" i="132"/>
  <c r="E2201" i="132"/>
  <c r="E2217" i="132"/>
  <c r="E2371" i="132"/>
  <c r="E1294" i="132"/>
  <c r="E1505" i="132"/>
  <c r="E1545" i="132"/>
  <c r="E1612" i="132"/>
  <c r="E1679" i="132"/>
  <c r="E1666" i="132"/>
  <c r="E1765" i="132"/>
  <c r="E1845" i="132"/>
  <c r="E1848" i="132"/>
  <c r="E2002" i="132"/>
  <c r="E2102" i="132"/>
  <c r="E2184" i="132"/>
  <c r="E2148" i="132"/>
  <c r="E2225" i="132"/>
  <c r="E1433" i="132"/>
  <c r="E1479" i="132"/>
  <c r="E1554" i="132"/>
  <c r="E1596" i="132"/>
  <c r="E1670" i="132"/>
  <c r="E1756" i="132"/>
  <c r="E1834" i="132"/>
  <c r="E1853" i="132"/>
  <c r="E2016" i="132"/>
  <c r="E1980" i="132"/>
  <c r="E2067" i="132"/>
  <c r="E2205" i="132"/>
  <c r="E1360" i="132"/>
  <c r="E1438" i="132"/>
  <c r="E1526" i="132"/>
  <c r="E1600" i="132"/>
  <c r="E1599" i="132"/>
  <c r="E1685" i="132"/>
  <c r="E1809" i="132"/>
  <c r="E1901" i="132"/>
  <c r="E1869" i="132"/>
  <c r="E2019" i="132"/>
  <c r="E2072" i="132"/>
  <c r="E2047" i="132"/>
  <c r="E2160" i="132"/>
  <c r="E1423" i="132"/>
  <c r="E1492" i="132"/>
  <c r="E1525" i="132"/>
  <c r="E1608" i="132"/>
  <c r="E1231" i="132"/>
  <c r="E1076" i="132"/>
  <c r="E1329" i="132"/>
  <c r="E875" i="132"/>
  <c r="E1060" i="132"/>
  <c r="E1119" i="132"/>
  <c r="E1264" i="132"/>
  <c r="E1309" i="132"/>
  <c r="E1452" i="132"/>
  <c r="E737" i="132"/>
  <c r="E800" i="132"/>
  <c r="E910" i="132"/>
  <c r="E943" i="132"/>
  <c r="E1067" i="132"/>
  <c r="E1163" i="132"/>
  <c r="E1283" i="132"/>
  <c r="E1380" i="132"/>
  <c r="E1403" i="132"/>
  <c r="E1550" i="132"/>
  <c r="E1508" i="132"/>
  <c r="E1650" i="132"/>
  <c r="E1690" i="132"/>
  <c r="E1822" i="132"/>
  <c r="E1876" i="132"/>
  <c r="E1915" i="132"/>
  <c r="E2000" i="132"/>
  <c r="E2026" i="132"/>
  <c r="E2144" i="132"/>
  <c r="E2025" i="132"/>
  <c r="E2286" i="132"/>
  <c r="E2388" i="132"/>
  <c r="E1453" i="132"/>
  <c r="E1566" i="132"/>
  <c r="E1527" i="132"/>
  <c r="E1577" i="132"/>
  <c r="E1723" i="132"/>
  <c r="E1714" i="132"/>
  <c r="E1832" i="132"/>
  <c r="E1868" i="132"/>
  <c r="E1991" i="132"/>
  <c r="E1974" i="132"/>
  <c r="E2092" i="132"/>
  <c r="E2118" i="132"/>
  <c r="E2186" i="132"/>
  <c r="E1310" i="132"/>
  <c r="E1448" i="132"/>
  <c r="E1533" i="132"/>
  <c r="E1652" i="132"/>
  <c r="E1623" i="132"/>
  <c r="E1703" i="132"/>
  <c r="E1773" i="132"/>
  <c r="E1808" i="132"/>
  <c r="E1892" i="132"/>
  <c r="E1967" i="132"/>
  <c r="E1989" i="132"/>
  <c r="E2046" i="132"/>
  <c r="E2145" i="132"/>
  <c r="E1445" i="132"/>
  <c r="E1399" i="132"/>
  <c r="E1385" i="132"/>
  <c r="E1582" i="132"/>
  <c r="E1720" i="132"/>
  <c r="E1675" i="132"/>
  <c r="E1781" i="132"/>
  <c r="E1339" i="132"/>
  <c r="E1177" i="132"/>
  <c r="E658" i="132"/>
  <c r="E925" i="132"/>
  <c r="E1022" i="132"/>
  <c r="E1195" i="132"/>
  <c r="E1208" i="132"/>
  <c r="E1383" i="132"/>
  <c r="E1467" i="132"/>
  <c r="E664" i="132"/>
  <c r="E884" i="132"/>
  <c r="E1004" i="132"/>
  <c r="E972" i="132"/>
  <c r="E1074" i="132"/>
  <c r="E1192" i="132"/>
  <c r="E1262" i="132"/>
  <c r="E1357" i="132"/>
  <c r="E1474" i="132"/>
  <c r="E1487" i="132"/>
  <c r="E1621" i="132"/>
  <c r="E1607" i="132"/>
  <c r="E1748" i="132"/>
  <c r="E1761" i="132"/>
  <c r="E1855" i="132"/>
  <c r="E2012" i="132"/>
  <c r="E1970" i="132"/>
  <c r="E2108" i="132"/>
  <c r="E2143" i="132"/>
  <c r="E2193" i="132"/>
  <c r="E2240" i="132"/>
  <c r="E2345" i="132"/>
  <c r="E1426" i="132"/>
  <c r="E1485" i="132"/>
  <c r="E1514" i="132"/>
  <c r="E1626" i="132"/>
  <c r="E1671" i="132"/>
  <c r="E1764" i="132"/>
  <c r="E1787" i="132"/>
  <c r="E1909" i="132"/>
  <c r="E1940" i="132"/>
  <c r="E1978" i="132"/>
  <c r="E2095" i="132"/>
  <c r="E2131" i="132"/>
  <c r="E2197" i="132"/>
  <c r="E1352" i="132"/>
  <c r="E1468" i="132"/>
  <c r="E1494" i="132"/>
  <c r="E1620" i="132"/>
  <c r="E759" i="132"/>
  <c r="E1166" i="132"/>
  <c r="E718" i="132"/>
  <c r="E961" i="132"/>
  <c r="E1028" i="132"/>
  <c r="E1197" i="132"/>
  <c r="E1223" i="132"/>
  <c r="E1355" i="132"/>
  <c r="E1465" i="132"/>
  <c r="E700" i="132"/>
  <c r="E843" i="132"/>
  <c r="E940" i="132"/>
  <c r="E1055" i="132"/>
  <c r="E1164" i="132"/>
  <c r="E1114" i="132"/>
  <c r="E1266" i="132"/>
  <c r="E1374" i="132"/>
  <c r="E1472" i="132"/>
  <c r="E1506" i="132"/>
  <c r="E1592" i="132"/>
  <c r="E1642" i="132"/>
  <c r="E1711" i="132"/>
  <c r="E1825" i="132"/>
  <c r="E1932" i="132"/>
  <c r="E1960" i="132"/>
  <c r="E1842" i="132"/>
  <c r="E1934" i="132"/>
  <c r="E2181" i="132"/>
  <c r="E2132" i="132"/>
  <c r="E2247" i="132"/>
  <c r="E1302" i="132"/>
  <c r="E1449" i="132"/>
  <c r="E1510" i="132"/>
  <c r="E1588" i="132"/>
  <c r="E1570" i="132"/>
  <c r="E1682" i="132"/>
  <c r="E1796" i="132"/>
  <c r="E1803" i="132"/>
  <c r="E1890" i="132"/>
  <c r="E1965" i="132"/>
  <c r="E2014" i="132"/>
  <c r="E2099" i="132"/>
  <c r="E2156" i="132"/>
  <c r="E2242" i="132"/>
  <c r="E1377" i="132"/>
  <c r="E1439" i="132"/>
  <c r="E1541" i="132"/>
  <c r="E1638" i="132"/>
  <c r="E1657" i="132"/>
  <c r="E1715" i="132"/>
  <c r="E1769" i="132"/>
  <c r="E1763" i="132"/>
  <c r="E1847" i="132"/>
  <c r="E2021" i="132"/>
  <c r="E2104" i="132"/>
  <c r="E2068" i="132"/>
  <c r="E2191" i="132"/>
  <c r="E1395" i="132"/>
  <c r="E1528" i="132"/>
  <c r="E1488" i="132"/>
  <c r="E1647" i="132"/>
  <c r="E1732" i="132"/>
  <c r="E1731" i="132"/>
  <c r="E1816" i="132"/>
  <c r="E1864" i="132"/>
  <c r="E1903" i="132"/>
  <c r="E2011" i="132"/>
  <c r="E2070" i="132"/>
  <c r="E789" i="132"/>
  <c r="E1145" i="132"/>
  <c r="E780" i="132"/>
  <c r="E968" i="132"/>
  <c r="E1032" i="132"/>
  <c r="E1135" i="132"/>
  <c r="E1256" i="132"/>
  <c r="E1322" i="132"/>
  <c r="E1416" i="132"/>
  <c r="E823" i="132"/>
  <c r="E897" i="132"/>
  <c r="E969" i="132"/>
  <c r="E1050" i="132"/>
  <c r="E1160" i="132"/>
  <c r="E1158" i="132"/>
  <c r="E1210" i="132"/>
  <c r="E1202" i="132"/>
  <c r="E1443" i="132"/>
  <c r="E1557" i="132"/>
  <c r="E1579" i="132"/>
  <c r="E1718" i="132"/>
  <c r="E1681" i="132"/>
  <c r="E1790" i="132"/>
  <c r="E1926" i="132"/>
  <c r="E2003" i="132"/>
  <c r="E1992" i="132"/>
  <c r="E2087" i="132"/>
  <c r="E2141" i="132"/>
  <c r="E2171" i="132"/>
  <c r="E2241" i="132"/>
  <c r="E1364" i="132"/>
  <c r="E1430" i="132"/>
  <c r="E1563" i="132"/>
  <c r="E1606" i="132"/>
  <c r="E1611" i="132"/>
  <c r="E1713" i="132"/>
  <c r="E1823" i="132"/>
  <c r="E1800" i="132"/>
  <c r="E1912" i="132"/>
  <c r="E2010" i="132"/>
  <c r="E2103" i="132"/>
  <c r="E2040" i="132"/>
  <c r="E2206" i="132"/>
  <c r="E2224" i="132"/>
  <c r="E1457" i="132"/>
  <c r="E1419" i="132"/>
  <c r="E1495" i="132"/>
  <c r="E1633" i="132"/>
  <c r="E1631" i="132"/>
  <c r="E1712" i="132"/>
  <c r="E1839" i="132"/>
  <c r="E1886" i="132"/>
  <c r="E1884" i="132"/>
  <c r="E1957" i="132"/>
  <c r="E2029" i="132"/>
  <c r="E2106" i="132"/>
  <c r="E2187" i="132"/>
  <c r="E1455" i="132"/>
  <c r="E1560" i="132"/>
  <c r="E1534" i="132"/>
  <c r="E1639" i="132"/>
  <c r="E1676" i="132"/>
  <c r="E1733" i="132"/>
  <c r="E1758" i="132"/>
  <c r="E1877" i="132"/>
  <c r="E1968" i="132"/>
  <c r="E1937" i="132"/>
  <c r="E2097" i="132"/>
  <c r="E2190" i="132"/>
  <c r="E1321" i="132"/>
  <c r="E1389" i="132"/>
  <c r="E1565" i="132"/>
  <c r="E1627" i="132"/>
  <c r="E1602" i="132"/>
  <c r="E1686" i="132"/>
  <c r="E1658" i="132"/>
  <c r="E887" i="132"/>
  <c r="E1259" i="132"/>
  <c r="E825" i="132"/>
  <c r="E967" i="132"/>
  <c r="E1108" i="132"/>
  <c r="E1147" i="132"/>
  <c r="E1275" i="132"/>
  <c r="E1307" i="132"/>
  <c r="E1476" i="132"/>
  <c r="E803" i="132"/>
  <c r="E908" i="132"/>
  <c r="E942" i="132"/>
  <c r="E1033" i="132"/>
  <c r="E1159" i="132"/>
  <c r="E1251" i="132"/>
  <c r="E1290" i="132"/>
  <c r="E1351" i="132"/>
  <c r="E1425" i="132"/>
  <c r="E1501" i="132"/>
  <c r="E1594" i="132"/>
  <c r="E1725" i="132"/>
  <c r="E1663" i="132"/>
  <c r="E1810" i="132"/>
  <c r="E1866" i="132"/>
  <c r="E1952" i="132"/>
  <c r="E1996" i="132"/>
  <c r="E2034" i="132"/>
  <c r="E2149" i="132"/>
  <c r="E2268" i="132"/>
  <c r="E2296" i="132"/>
  <c r="E1330" i="132"/>
  <c r="E1401" i="132"/>
  <c r="E1538" i="132"/>
  <c r="E1622" i="132"/>
  <c r="E1477" i="132"/>
  <c r="E1691" i="132"/>
  <c r="E1804" i="132"/>
  <c r="E1797" i="132"/>
  <c r="E1918" i="132"/>
  <c r="E1935" i="132"/>
  <c r="E2115" i="132"/>
  <c r="E2090" i="132"/>
  <c r="E2157" i="132"/>
  <c r="E2248" i="132"/>
  <c r="E1464" i="132"/>
  <c r="E1451" i="132"/>
  <c r="E1502" i="132"/>
  <c r="E1573" i="132"/>
  <c r="E1777" i="132"/>
  <c r="E2037" i="132"/>
  <c r="E1504" i="132"/>
  <c r="E1696" i="132"/>
  <c r="E1925" i="132"/>
  <c r="E1958" i="132"/>
  <c r="E2093" i="132"/>
  <c r="E1437" i="132"/>
  <c r="E1552" i="132"/>
  <c r="E1598" i="132"/>
  <c r="E1693" i="132"/>
  <c r="E1770" i="132"/>
  <c r="E1914" i="132"/>
  <c r="E2001" i="132"/>
  <c r="E1954" i="132"/>
  <c r="E1462" i="132"/>
  <c r="E1400" i="132"/>
  <c r="E1544" i="132"/>
  <c r="E1478" i="132"/>
  <c r="E1668" i="132"/>
  <c r="E1835" i="132"/>
  <c r="E1798" i="132"/>
  <c r="E1881" i="132"/>
  <c r="E2020" i="132"/>
  <c r="E2013" i="132"/>
  <c r="E2063" i="132"/>
  <c r="E2203" i="132"/>
  <c r="E2216" i="132"/>
  <c r="E1406" i="132"/>
  <c r="E1536" i="132"/>
  <c r="E1498" i="132"/>
  <c r="E1604" i="132"/>
  <c r="E1672" i="132"/>
  <c r="E1689" i="132"/>
  <c r="E1827" i="132"/>
  <c r="E1871" i="132"/>
  <c r="E1961" i="132"/>
  <c r="E1985" i="132"/>
  <c r="E2081" i="132"/>
  <c r="E2162" i="132"/>
  <c r="E2204" i="132"/>
  <c r="E1379" i="132"/>
  <c r="E1411" i="132"/>
  <c r="E1515" i="132"/>
  <c r="E1640" i="132"/>
  <c r="E1576" i="132"/>
  <c r="E1667" i="132"/>
  <c r="E1837" i="132"/>
  <c r="E1753" i="132"/>
  <c r="E1920" i="132"/>
  <c r="E2004" i="132"/>
  <c r="E1969" i="132"/>
  <c r="E2041" i="132"/>
  <c r="E2122" i="132"/>
  <c r="E2293" i="132"/>
  <c r="E2273" i="132"/>
  <c r="E2230" i="132"/>
  <c r="E2323" i="132"/>
  <c r="E2301" i="132"/>
  <c r="E2250" i="132"/>
  <c r="E2354" i="132"/>
  <c r="E2280" i="132"/>
  <c r="E2308" i="132"/>
  <c r="E2360" i="132"/>
  <c r="E2243" i="132"/>
  <c r="E2385" i="132"/>
  <c r="E2372" i="132"/>
  <c r="E2228" i="132"/>
  <c r="E1888" i="132"/>
  <c r="E2101" i="132"/>
  <c r="E1518" i="132"/>
  <c r="E1736" i="132"/>
  <c r="E1858" i="132"/>
  <c r="E2006" i="132"/>
  <c r="E2166" i="132"/>
  <c r="E1424" i="132"/>
  <c r="E1509" i="132"/>
  <c r="E1589" i="132"/>
  <c r="E1568" i="132"/>
  <c r="E1783" i="132"/>
  <c r="E1923" i="132"/>
  <c r="E2005" i="132"/>
  <c r="E1982" i="132"/>
  <c r="E1421" i="132"/>
  <c r="E1491" i="132"/>
  <c r="E1507" i="132"/>
  <c r="E1654" i="132"/>
  <c r="E1704" i="132"/>
  <c r="E1776" i="132"/>
  <c r="E1818" i="132"/>
  <c r="E1904" i="132"/>
  <c r="E1975" i="132"/>
  <c r="E2048" i="132"/>
  <c r="E2032" i="132"/>
  <c r="E2169" i="132"/>
  <c r="E1350" i="132"/>
  <c r="E1396" i="132"/>
  <c r="E1531" i="132"/>
  <c r="E1561" i="132"/>
  <c r="E1628" i="132"/>
  <c r="E1747" i="132"/>
  <c r="E1782" i="132"/>
  <c r="E1795" i="132"/>
  <c r="E1863" i="132"/>
  <c r="E1971" i="132"/>
  <c r="E1956" i="132"/>
  <c r="E2055" i="132"/>
  <c r="E2198" i="132"/>
  <c r="E2154" i="132"/>
  <c r="E1300" i="132"/>
  <c r="E1427" i="132"/>
  <c r="E1520" i="132"/>
  <c r="E1614" i="132"/>
  <c r="E1584" i="132"/>
  <c r="E1692" i="132"/>
  <c r="E1805" i="132"/>
  <c r="E1841" i="132"/>
  <c r="E1908" i="132"/>
  <c r="E1988" i="132"/>
  <c r="E2038" i="132"/>
  <c r="E2079" i="132"/>
  <c r="E2150" i="132"/>
  <c r="E2251" i="132"/>
  <c r="E2262" i="132"/>
  <c r="E2267" i="132"/>
  <c r="E2329" i="132"/>
  <c r="E2057" i="132"/>
  <c r="E2245" i="132"/>
  <c r="E2374" i="132"/>
  <c r="E2255" i="132"/>
  <c r="E2352" i="132"/>
  <c r="E2035" i="132"/>
  <c r="E2222" i="132"/>
  <c r="E2321" i="132"/>
  <c r="E2091" i="132"/>
  <c r="E2282" i="132"/>
  <c r="E2381" i="132"/>
  <c r="E2151" i="132"/>
  <c r="E2367" i="132"/>
  <c r="E2322" i="132"/>
  <c r="E2283" i="132"/>
  <c r="E2302" i="132"/>
  <c r="E2306" i="132"/>
  <c r="E2237" i="132"/>
  <c r="E2358" i="132"/>
  <c r="E1590" i="132"/>
  <c r="E1846" i="132"/>
  <c r="E2161" i="132"/>
  <c r="E1572" i="132"/>
  <c r="E1826" i="132"/>
  <c r="E1917" i="132"/>
  <c r="E2111" i="132"/>
  <c r="E2179" i="132"/>
  <c r="E1408" i="132"/>
  <c r="E1484" i="132"/>
  <c r="E1643" i="132"/>
  <c r="E1719" i="132"/>
  <c r="E1836" i="132"/>
  <c r="E1844" i="132"/>
  <c r="E1938" i="132"/>
  <c r="E2056" i="132"/>
  <c r="E1441" i="132"/>
  <c r="E1539" i="132"/>
  <c r="E1597" i="132"/>
  <c r="E1613" i="132"/>
  <c r="E1701" i="132"/>
  <c r="E1812" i="132"/>
  <c r="E1907" i="132"/>
  <c r="E1905" i="132"/>
  <c r="E2017" i="132"/>
  <c r="E2054" i="132"/>
  <c r="E2049" i="132"/>
  <c r="E2177" i="132"/>
  <c r="E1305" i="132"/>
  <c r="E1434" i="132"/>
  <c r="E1546" i="132"/>
  <c r="E1575" i="132"/>
  <c r="E1641" i="132"/>
  <c r="E1694" i="132"/>
  <c r="E1815" i="132"/>
  <c r="E1755" i="132"/>
  <c r="E1916" i="132"/>
  <c r="E1986" i="132"/>
  <c r="E1963" i="132"/>
  <c r="E2071" i="132"/>
  <c r="E2125" i="132"/>
  <c r="E2292" i="132"/>
  <c r="E1384" i="132"/>
  <c r="E1432" i="132"/>
  <c r="E1530" i="132"/>
  <c r="E1656" i="132"/>
  <c r="E1610" i="132"/>
  <c r="E1724" i="132"/>
  <c r="E1831" i="132"/>
  <c r="E1893" i="132"/>
  <c r="E1851" i="132"/>
  <c r="E1947" i="132"/>
  <c r="E2080" i="132"/>
  <c r="E2074" i="132"/>
  <c r="E2180" i="132"/>
  <c r="E2289" i="132"/>
  <c r="E2220" i="132"/>
  <c r="E2281" i="132"/>
  <c r="E2347" i="132"/>
  <c r="E2192" i="132"/>
  <c r="E2295" i="132"/>
  <c r="E2305" i="132"/>
  <c r="E2244" i="132"/>
  <c r="E2303" i="132"/>
  <c r="E2137" i="132"/>
  <c r="E2265" i="132"/>
  <c r="E2379" i="132"/>
  <c r="E2084" i="132"/>
  <c r="E2253" i="132"/>
  <c r="E2300" i="132"/>
  <c r="E2258" i="132"/>
  <c r="E2335" i="132"/>
  <c r="E2383" i="132"/>
  <c r="E2261" i="132"/>
  <c r="E2337" i="132"/>
  <c r="E2062" i="132"/>
  <c r="E2229" i="132"/>
  <c r="E2376" i="132"/>
  <c r="E1707" i="132"/>
  <c r="E1896" i="132"/>
  <c r="E2127" i="132"/>
  <c r="E1580" i="132"/>
  <c r="E1829" i="132"/>
  <c r="E1867" i="132"/>
  <c r="E2096" i="132"/>
  <c r="E2188" i="132"/>
  <c r="E1422" i="132"/>
  <c r="E1540" i="132"/>
  <c r="E1629" i="132"/>
  <c r="E1697" i="132"/>
  <c r="E1778" i="132"/>
  <c r="E1883" i="132"/>
  <c r="E1995" i="132"/>
  <c r="E2085" i="132"/>
  <c r="E1391" i="132"/>
  <c r="E1516" i="132"/>
  <c r="E1587" i="132"/>
  <c r="E1634" i="132"/>
  <c r="E1726" i="132"/>
  <c r="E1828" i="132"/>
  <c r="E1862" i="132"/>
  <c r="E1882" i="132"/>
  <c r="E2008" i="132"/>
  <c r="E2112" i="132"/>
  <c r="E2066" i="132"/>
  <c r="E2147" i="132"/>
  <c r="E1381" i="132"/>
  <c r="E1456" i="132"/>
  <c r="E1532" i="132"/>
  <c r="E1619" i="132"/>
  <c r="E1569" i="132"/>
  <c r="E1664" i="132"/>
  <c r="E1838" i="132"/>
  <c r="E1819" i="132"/>
  <c r="E1874" i="132"/>
  <c r="E1941" i="132"/>
  <c r="E2076" i="132"/>
  <c r="E2052" i="132"/>
  <c r="E2172" i="132"/>
  <c r="E2239" i="132"/>
  <c r="E1405" i="132"/>
  <c r="E1409" i="132"/>
  <c r="E1512" i="132"/>
  <c r="E1646" i="132"/>
  <c r="E1729" i="132"/>
  <c r="E1730" i="132"/>
  <c r="E1821" i="132"/>
  <c r="E1889" i="132"/>
  <c r="E1891" i="132"/>
  <c r="E1972" i="132"/>
  <c r="E2100" i="132"/>
  <c r="E2065" i="132"/>
  <c r="E2146" i="132"/>
  <c r="E2271" i="132"/>
  <c r="E2328" i="132"/>
  <c r="E2210" i="132"/>
  <c r="E2332" i="132"/>
  <c r="E2139" i="132"/>
  <c r="E2331" i="132"/>
  <c r="E2098" i="132"/>
  <c r="E2297" i="132"/>
  <c r="E2373" i="132"/>
  <c r="E2176" i="132"/>
  <c r="E2324" i="132"/>
  <c r="E2384" i="132"/>
  <c r="E2189" i="132"/>
  <c r="E2231" i="132"/>
  <c r="E2370" i="132"/>
  <c r="E2238" i="132"/>
  <c r="E2336" i="132"/>
  <c r="E2348" i="132"/>
  <c r="E2211" i="132"/>
  <c r="E2351" i="132"/>
  <c r="E2173" i="132"/>
  <c r="E2214" i="132"/>
  <c r="E2340" i="132"/>
  <c r="E5489" i="132"/>
  <c r="F5485" i="132"/>
  <c r="H5485" i="132" s="1"/>
  <c r="I5485" i="132" s="1"/>
  <c r="E5481" i="132"/>
  <c r="E5477" i="132"/>
  <c r="E5473" i="132"/>
  <c r="F5469" i="132"/>
  <c r="H5469" i="132" s="1"/>
  <c r="I5469" i="132" s="1"/>
  <c r="E5465" i="132"/>
  <c r="F5461" i="132"/>
  <c r="H5461" i="132" s="1"/>
  <c r="I5461" i="132" s="1"/>
  <c r="F5457" i="132"/>
  <c r="H5457" i="132" s="1"/>
  <c r="I5457" i="132" s="1"/>
  <c r="F5453" i="132"/>
  <c r="H5453" i="132" s="1"/>
  <c r="I5453" i="132" s="1"/>
  <c r="E1680" i="132"/>
  <c r="E1987" i="132"/>
  <c r="E1442" i="132"/>
  <c r="E1605" i="132"/>
  <c r="E1820" i="132"/>
  <c r="E1850" i="132"/>
  <c r="E2031" i="132"/>
  <c r="E2165" i="132"/>
  <c r="E1469" i="132"/>
  <c r="E1537" i="132"/>
  <c r="E1741" i="132"/>
  <c r="E1698" i="132"/>
  <c r="E1788" i="132"/>
  <c r="E1910" i="132"/>
  <c r="E1955" i="132"/>
  <c r="E1314" i="132"/>
  <c r="E1471" i="132"/>
  <c r="E1543" i="132"/>
  <c r="E1617" i="132"/>
  <c r="E1727" i="132"/>
  <c r="E1735" i="132"/>
  <c r="E1824" i="132"/>
  <c r="E1879" i="132"/>
  <c r="E1849" i="132"/>
  <c r="E1998" i="132"/>
  <c r="E2043" i="132"/>
  <c r="E2135" i="132"/>
  <c r="E2164" i="132"/>
  <c r="E1315" i="132"/>
  <c r="E1293" i="132"/>
  <c r="E1489" i="132"/>
  <c r="E1630" i="132"/>
  <c r="E1593" i="132"/>
  <c r="E1673" i="132"/>
  <c r="E1767" i="132"/>
  <c r="E1922" i="132"/>
  <c r="E1895" i="132"/>
  <c r="E1964" i="132"/>
  <c r="E2036" i="132"/>
  <c r="E2060" i="132"/>
  <c r="E2185" i="132"/>
  <c r="E2116" i="132"/>
  <c r="E1390" i="132"/>
  <c r="E1559" i="132"/>
  <c r="E1482" i="132"/>
  <c r="E1636" i="132"/>
  <c r="E1721" i="132"/>
  <c r="E1660" i="132"/>
  <c r="E1792" i="132"/>
  <c r="E1929" i="132"/>
  <c r="E1924" i="132"/>
  <c r="E1959" i="132"/>
  <c r="E2059" i="132"/>
  <c r="E2195" i="132"/>
  <c r="E2170" i="132"/>
  <c r="E2221" i="132"/>
  <c r="E2105" i="132"/>
  <c r="E2252" i="132"/>
  <c r="E2365" i="132"/>
  <c r="E2256" i="132"/>
  <c r="E2343" i="132"/>
  <c r="E2168" i="132"/>
  <c r="E2264" i="132"/>
  <c r="E2307" i="132"/>
  <c r="E2290" i="132"/>
  <c r="E2364" i="132"/>
  <c r="E2309" i="132"/>
  <c r="E2153" i="132"/>
  <c r="E2368" i="132"/>
  <c r="E2317" i="132"/>
  <c r="E2263" i="132"/>
  <c r="E2355" i="132"/>
  <c r="E2045" i="132"/>
  <c r="E1699" i="132"/>
  <c r="E1990" i="132"/>
  <c r="E1473" i="132"/>
  <c r="E1635" i="132"/>
  <c r="E1813" i="132"/>
  <c r="E1949" i="132"/>
  <c r="E2110" i="132"/>
  <c r="E1255" i="132"/>
  <c r="E1394" i="132"/>
  <c r="E1574" i="132"/>
  <c r="E1740" i="132"/>
  <c r="E1759" i="132"/>
  <c r="E1791" i="132"/>
  <c r="E1913" i="132"/>
  <c r="E1936" i="132"/>
  <c r="E1356" i="132"/>
  <c r="E1402" i="132"/>
  <c r="E1493" i="132"/>
  <c r="E1578" i="132"/>
  <c r="E1706" i="132"/>
  <c r="E1709" i="132"/>
  <c r="E1780" i="132"/>
  <c r="E1894" i="132"/>
  <c r="E1872" i="132"/>
  <c r="E1983" i="132"/>
  <c r="E2088" i="132"/>
  <c r="E2200" i="132"/>
  <c r="E2142" i="132"/>
  <c r="E1397" i="132"/>
  <c r="E1446" i="132"/>
  <c r="E1511" i="132"/>
  <c r="E1581" i="132"/>
  <c r="E1700" i="132"/>
  <c r="E1745" i="132"/>
  <c r="E1793" i="132"/>
  <c r="E1921" i="132"/>
  <c r="E1750" i="132"/>
  <c r="E1984" i="132"/>
  <c r="E2028" i="132"/>
  <c r="E2027" i="132"/>
  <c r="E2175" i="132"/>
  <c r="E2291" i="132"/>
  <c r="E1463" i="132"/>
  <c r="E1562" i="132"/>
  <c r="E1542" i="132"/>
  <c r="E1649" i="132"/>
  <c r="E1678" i="132"/>
  <c r="E1705" i="132"/>
  <c r="E1814" i="132"/>
  <c r="E1928" i="132"/>
  <c r="E1939" i="132"/>
  <c r="E1997" i="132"/>
  <c r="E2050" i="132"/>
  <c r="E2178" i="132"/>
  <c r="E2119" i="132"/>
  <c r="E2226" i="132"/>
  <c r="E2196" i="132"/>
  <c r="E2288" i="132"/>
  <c r="E2325" i="132"/>
  <c r="E2278" i="132"/>
  <c r="E2318" i="132"/>
  <c r="E2136" i="132"/>
  <c r="E2342" i="132"/>
  <c r="E2320" i="132"/>
  <c r="E2260" i="132"/>
  <c r="E2362" i="132"/>
  <c r="E2310" i="132"/>
  <c r="E2275" i="132"/>
  <c r="E2375" i="132"/>
  <c r="E2313" i="132"/>
  <c r="E2287" i="132"/>
  <c r="E2353" i="132"/>
  <c r="E2138" i="132"/>
  <c r="E2285" i="132"/>
  <c r="E2380" i="132"/>
  <c r="E2284" i="132"/>
  <c r="E2369" i="132"/>
  <c r="E2350" i="132"/>
  <c r="F5488" i="132"/>
  <c r="H5488" i="132" s="1"/>
  <c r="I5488" i="132" s="1"/>
  <c r="E5484" i="132"/>
  <c r="F5480" i="132"/>
  <c r="H5480" i="132" s="1"/>
  <c r="I5480" i="132" s="1"/>
  <c r="E5476" i="132"/>
  <c r="F5472" i="132"/>
  <c r="H5472" i="132" s="1"/>
  <c r="I5472" i="132" s="1"/>
  <c r="E5468" i="132"/>
  <c r="E5464" i="132"/>
  <c r="F5460" i="132"/>
  <c r="H5460" i="132" s="1"/>
  <c r="I5460" i="132" s="1"/>
  <c r="E5456" i="132"/>
  <c r="F5452" i="132"/>
  <c r="H5452" i="132" s="1"/>
  <c r="I5452" i="132" s="1"/>
  <c r="E1760" i="132"/>
  <c r="E2051" i="132"/>
  <c r="E1459" i="132"/>
  <c r="E1742" i="132"/>
  <c r="E1806" i="132"/>
  <c r="E2007" i="132"/>
  <c r="E2069" i="132"/>
  <c r="E1338" i="132"/>
  <c r="E1499" i="132"/>
  <c r="E1595" i="132"/>
  <c r="E1702" i="132"/>
  <c r="E1762" i="132"/>
  <c r="E1751" i="132"/>
  <c r="E1880" i="132"/>
  <c r="E1843" i="132"/>
  <c r="E1313" i="132"/>
  <c r="E1454" i="132"/>
  <c r="E1513" i="132"/>
  <c r="E1624" i="132"/>
  <c r="E1728" i="132"/>
  <c r="E1710" i="132"/>
  <c r="E1768" i="132"/>
  <c r="E1911" i="132"/>
  <c r="E1976" i="132"/>
  <c r="E1946" i="132"/>
  <c r="E2094" i="132"/>
  <c r="E2130" i="132"/>
  <c r="E2133" i="132"/>
  <c r="E1414" i="132"/>
  <c r="E1480" i="132"/>
  <c r="E1519" i="132"/>
  <c r="E1644" i="132"/>
  <c r="E1695" i="132"/>
  <c r="E1734" i="132"/>
  <c r="E1817" i="132"/>
  <c r="E1861" i="132"/>
  <c r="E1898" i="132"/>
  <c r="E1951" i="132"/>
  <c r="E2042" i="132"/>
  <c r="E2167" i="132"/>
  <c r="E2199" i="132"/>
  <c r="E2269" i="132"/>
  <c r="E1466" i="132"/>
  <c r="E1517" i="132"/>
  <c r="E1521" i="132"/>
  <c r="E1648" i="132"/>
  <c r="E1567" i="132"/>
  <c r="E1752" i="132"/>
  <c r="E1772" i="132"/>
  <c r="E1865" i="132"/>
  <c r="E1981" i="132"/>
  <c r="E1945" i="132"/>
  <c r="E2078" i="132"/>
  <c r="E2124" i="132"/>
  <c r="E2121" i="132"/>
  <c r="E2223" i="132"/>
  <c r="E2182" i="132"/>
  <c r="E2339" i="132"/>
  <c r="E2341" i="132"/>
  <c r="E2233" i="132"/>
  <c r="E2377" i="132"/>
  <c r="E2279" i="132"/>
  <c r="E2361" i="132"/>
  <c r="E2344" i="132"/>
  <c r="E2212" i="132"/>
  <c r="E2357" i="132"/>
  <c r="E2338" i="132"/>
  <c r="E2236" i="132"/>
  <c r="E2304" i="132"/>
  <c r="E1933" i="132"/>
  <c r="E2234" i="132"/>
  <c r="E2349" i="132"/>
  <c r="E2174" i="132"/>
  <c r="E2215" i="132"/>
  <c r="E2314" i="132"/>
  <c r="E2257" i="132"/>
  <c r="E2208" i="132"/>
  <c r="F5491" i="132"/>
  <c r="H5491" i="132" s="1"/>
  <c r="I5491" i="132" s="1"/>
  <c r="E5487" i="132"/>
  <c r="E5483" i="132"/>
  <c r="F5479" i="132"/>
  <c r="H5479" i="132" s="1"/>
  <c r="I5479" i="132" s="1"/>
  <c r="E5475" i="132"/>
  <c r="F5471" i="132"/>
  <c r="H5471" i="132" s="1"/>
  <c r="I5471" i="132" s="1"/>
  <c r="E5467" i="132"/>
  <c r="E5463" i="132"/>
  <c r="F5459" i="132"/>
  <c r="H5459" i="132" s="1"/>
  <c r="I5459" i="132" s="1"/>
  <c r="F5455" i="132"/>
  <c r="H5455" i="132" s="1"/>
  <c r="I5455" i="132" s="1"/>
  <c r="F5451" i="132"/>
  <c r="H5451" i="132" s="1"/>
  <c r="I5451" i="132" s="1"/>
  <c r="E1799" i="132"/>
  <c r="E2114" i="132"/>
  <c r="E1497" i="132"/>
  <c r="E1661" i="132"/>
  <c r="E1885" i="132"/>
  <c r="E1994" i="132"/>
  <c r="E2075" i="132"/>
  <c r="E1308" i="132"/>
  <c r="E1486" i="132"/>
  <c r="E1618" i="132"/>
  <c r="E1738" i="132"/>
  <c r="E1802" i="132"/>
  <c r="E1852" i="132"/>
  <c r="E1900" i="132"/>
  <c r="E1943" i="132"/>
  <c r="E1363" i="132"/>
  <c r="E1470" i="132"/>
  <c r="E1481" i="132"/>
  <c r="E1653" i="132"/>
  <c r="E1684" i="132"/>
  <c r="E1786" i="132"/>
  <c r="E1775" i="132"/>
  <c r="E1859" i="132"/>
  <c r="E1977" i="132"/>
  <c r="E2023" i="132"/>
  <c r="E2073" i="132"/>
  <c r="E2207" i="132"/>
  <c r="E2140" i="132"/>
  <c r="E1420" i="132"/>
  <c r="E1551" i="132"/>
  <c r="E1529" i="132"/>
  <c r="E1651" i="132"/>
  <c r="E1744" i="132"/>
  <c r="E1669" i="132"/>
  <c r="E1830" i="132"/>
  <c r="E1857" i="132"/>
  <c r="E1953" i="132"/>
  <c r="E1973" i="132"/>
  <c r="E2086" i="132"/>
  <c r="E2120" i="132"/>
  <c r="E2202" i="132"/>
  <c r="E1320" i="132"/>
  <c r="E1398" i="132"/>
  <c r="E1564" i="132"/>
  <c r="E1553" i="132"/>
  <c r="E1616" i="132"/>
  <c r="E1737" i="132"/>
  <c r="E1811" i="132"/>
  <c r="E1807" i="132"/>
  <c r="E1899" i="132"/>
  <c r="E2018" i="132"/>
  <c r="E1948" i="132"/>
  <c r="E2064" i="132"/>
  <c r="E2163" i="132"/>
  <c r="E2183" i="132"/>
  <c r="E2272" i="132"/>
  <c r="E2218" i="132"/>
  <c r="E2312" i="132"/>
  <c r="E2315" i="132"/>
  <c r="E2274" i="132"/>
  <c r="E2386" i="132"/>
  <c r="E2266" i="132"/>
  <c r="E2319" i="132"/>
  <c r="E2333" i="132"/>
  <c r="E2254" i="132"/>
  <c r="E2346" i="132"/>
  <c r="E2316" i="132"/>
  <c r="E2117" i="132"/>
  <c r="E2356" i="132"/>
  <c r="E2134" i="132"/>
  <c r="E2294" i="132"/>
  <c r="E2359" i="132"/>
  <c r="E2152" i="132"/>
  <c r="E2330" i="132"/>
  <c r="E2366" i="132"/>
  <c r="E2249" i="132"/>
  <c r="E2363" i="132"/>
  <c r="E5491" i="132"/>
  <c r="F5487" i="132"/>
  <c r="H5487" i="132" s="1"/>
  <c r="I5487" i="132" s="1"/>
  <c r="F5483" i="132"/>
  <c r="H5483" i="132" s="1"/>
  <c r="I5483" i="132" s="1"/>
  <c r="E5479" i="132"/>
  <c r="F5475" i="132"/>
  <c r="H5475" i="132" s="1"/>
  <c r="I5475" i="132" s="1"/>
  <c r="E5471" i="132"/>
  <c r="F5467" i="132"/>
  <c r="H5467" i="132" s="1"/>
  <c r="I5467" i="132" s="1"/>
  <c r="F5463" i="132"/>
  <c r="H5463" i="132" s="1"/>
  <c r="I5463" i="132" s="1"/>
  <c r="E2334" i="132"/>
  <c r="F5490" i="132"/>
  <c r="H5490" i="132" s="1"/>
  <c r="I5490" i="132" s="1"/>
  <c r="E5482" i="132"/>
  <c r="E5474" i="132"/>
  <c r="E5466" i="132"/>
  <c r="E5459" i="132"/>
  <c r="E5453" i="132"/>
  <c r="E5448" i="132"/>
  <c r="F5444" i="132"/>
  <c r="H5444" i="132" s="1"/>
  <c r="I5444" i="132" s="1"/>
  <c r="E5440" i="132"/>
  <c r="E5436" i="132"/>
  <c r="F5432" i="132"/>
  <c r="H5432" i="132" s="1"/>
  <c r="I5432" i="132" s="1"/>
  <c r="E5428" i="132"/>
  <c r="F5424" i="132"/>
  <c r="H5424" i="132" s="1"/>
  <c r="I5424" i="132" s="1"/>
  <c r="E5420" i="132"/>
  <c r="F5416" i="132"/>
  <c r="H5416" i="132" s="1"/>
  <c r="I5416" i="132" s="1"/>
  <c r="E5412" i="132"/>
  <c r="E5408" i="132"/>
  <c r="E5066" i="132"/>
  <c r="E5153" i="132"/>
  <c r="E5287" i="132"/>
  <c r="E4727" i="132"/>
  <c r="E5219" i="132"/>
  <c r="E5221" i="132"/>
  <c r="E5258" i="132"/>
  <c r="E4728" i="132"/>
  <c r="E4583" i="132"/>
  <c r="E5371" i="132"/>
  <c r="E5020" i="132"/>
  <c r="E3963" i="132"/>
  <c r="E3857" i="132"/>
  <c r="E2448" i="132"/>
  <c r="E4074" i="132"/>
  <c r="E3793" i="132"/>
  <c r="E3135" i="132"/>
  <c r="E3979" i="132"/>
  <c r="F5406" i="132"/>
  <c r="H5406" i="132" s="1"/>
  <c r="I5406" i="132" s="1"/>
  <c r="E4643" i="132"/>
  <c r="E4652" i="132"/>
  <c r="E5065" i="132"/>
  <c r="E5266" i="132"/>
  <c r="E4698" i="132"/>
  <c r="E4859" i="132"/>
  <c r="E4620" i="132"/>
  <c r="E4714" i="132"/>
  <c r="E5149" i="132"/>
  <c r="E5368" i="132"/>
  <c r="E5396" i="132"/>
  <c r="E3299" i="132"/>
  <c r="E3848" i="132"/>
  <c r="E3947" i="132"/>
  <c r="E4018" i="132"/>
  <c r="E4980" i="132"/>
  <c r="E2493" i="132"/>
  <c r="E2480" i="132"/>
  <c r="E2642" i="132"/>
  <c r="E5215" i="132"/>
  <c r="E5375" i="132"/>
  <c r="E4864" i="132"/>
  <c r="E4713" i="132"/>
  <c r="E4897" i="132"/>
  <c r="E5390" i="132"/>
  <c r="E5286" i="132"/>
  <c r="E4857" i="132"/>
  <c r="E4712" i="132"/>
  <c r="E5340" i="132"/>
  <c r="E2382" i="132"/>
  <c r="E5490" i="132"/>
  <c r="F5482" i="132"/>
  <c r="H5482" i="132" s="1"/>
  <c r="I5482" i="132" s="1"/>
  <c r="F5474" i="132"/>
  <c r="H5474" i="132" s="1"/>
  <c r="I5474" i="132" s="1"/>
  <c r="F5466" i="132"/>
  <c r="H5466" i="132" s="1"/>
  <c r="I5466" i="132" s="1"/>
  <c r="E5458" i="132"/>
  <c r="E5452" i="132"/>
  <c r="E5447" i="132"/>
  <c r="E5443" i="132"/>
  <c r="E5439" i="132"/>
  <c r="E5435" i="132"/>
  <c r="F5431" i="132"/>
  <c r="H5431" i="132" s="1"/>
  <c r="I5431" i="132" s="1"/>
  <c r="E5427" i="132"/>
  <c r="E5423" i="132"/>
  <c r="F5419" i="132"/>
  <c r="H5419" i="132" s="1"/>
  <c r="I5419" i="132" s="1"/>
  <c r="E5415" i="132"/>
  <c r="F5411" i="132"/>
  <c r="H5411" i="132" s="1"/>
  <c r="I5411" i="132" s="1"/>
  <c r="F5407" i="132"/>
  <c r="H5407" i="132" s="1"/>
  <c r="I5407" i="132" s="1"/>
  <c r="E4622" i="132"/>
  <c r="E5049" i="132"/>
  <c r="E5228" i="132"/>
  <c r="E5180" i="132"/>
  <c r="E5289" i="132"/>
  <c r="E5116" i="132"/>
  <c r="E5304" i="132"/>
  <c r="E4868" i="132"/>
  <c r="E5364" i="132"/>
  <c r="E3958" i="132"/>
  <c r="E3961" i="132"/>
  <c r="E5003" i="132"/>
  <c r="E4984" i="132"/>
  <c r="E3011" i="132"/>
  <c r="E3351" i="132"/>
  <c r="E3689" i="132"/>
  <c r="E2840" i="132"/>
  <c r="E5074" i="132"/>
  <c r="E5309" i="132"/>
  <c r="E4614" i="132"/>
  <c r="E4665" i="132"/>
  <c r="E4629" i="132"/>
  <c r="E5296" i="132"/>
  <c r="E4585" i="132"/>
  <c r="E4908" i="132"/>
  <c r="E5251" i="132"/>
  <c r="E5316" i="132"/>
  <c r="E5326" i="132"/>
  <c r="E2982" i="132"/>
  <c r="E3163" i="132"/>
  <c r="E2975" i="132"/>
  <c r="E3985" i="132"/>
  <c r="E3965" i="132"/>
  <c r="E3472" i="132"/>
  <c r="E4048" i="132"/>
  <c r="E2980" i="132"/>
  <c r="E4935" i="132"/>
  <c r="E5081" i="132"/>
  <c r="E4896" i="132"/>
  <c r="E5212" i="132"/>
  <c r="E4869" i="132"/>
  <c r="E4924" i="132"/>
  <c r="E5140" i="132"/>
  <c r="E5089" i="132"/>
  <c r="E4599" i="132"/>
  <c r="E5376" i="132"/>
  <c r="E5402" i="132"/>
  <c r="E2978" i="132"/>
  <c r="E2397" i="132"/>
  <c r="E3892" i="132"/>
  <c r="E2463" i="132"/>
  <c r="E2939" i="132"/>
  <c r="E3978" i="132"/>
  <c r="E4981" i="132"/>
  <c r="E5135" i="132"/>
  <c r="E4693" i="132"/>
  <c r="E5306" i="132"/>
  <c r="E5119" i="132"/>
  <c r="E5207" i="132"/>
  <c r="E5045" i="132"/>
  <c r="E5232" i="132"/>
  <c r="E5050" i="132"/>
  <c r="E2326" i="132"/>
  <c r="E2378" i="132"/>
  <c r="F5489" i="132"/>
  <c r="H5489" i="132" s="1"/>
  <c r="I5489" i="132" s="1"/>
  <c r="F5481" i="132"/>
  <c r="H5481" i="132" s="1"/>
  <c r="I5481" i="132" s="1"/>
  <c r="F5473" i="132"/>
  <c r="H5473" i="132" s="1"/>
  <c r="I5473" i="132" s="1"/>
  <c r="F5465" i="132"/>
  <c r="H5465" i="132" s="1"/>
  <c r="I5465" i="132" s="1"/>
  <c r="F5458" i="132"/>
  <c r="H5458" i="132" s="1"/>
  <c r="I5458" i="132" s="1"/>
  <c r="E5451" i="132"/>
  <c r="F5447" i="132"/>
  <c r="H5447" i="132" s="1"/>
  <c r="I5447" i="132" s="1"/>
  <c r="F5443" i="132"/>
  <c r="H5443" i="132" s="1"/>
  <c r="I5443" i="132" s="1"/>
  <c r="F5439" i="132"/>
  <c r="H5439" i="132" s="1"/>
  <c r="I5439" i="132" s="1"/>
  <c r="F5435" i="132"/>
  <c r="H5435" i="132" s="1"/>
  <c r="I5435" i="132" s="1"/>
  <c r="E5431" i="132"/>
  <c r="F5427" i="132"/>
  <c r="H5427" i="132" s="1"/>
  <c r="I5427" i="132" s="1"/>
  <c r="F5423" i="132"/>
  <c r="H5423" i="132" s="1"/>
  <c r="I5423" i="132" s="1"/>
  <c r="E5419" i="132"/>
  <c r="F5415" i="132"/>
  <c r="H5415" i="132" s="1"/>
  <c r="I5415" i="132" s="1"/>
  <c r="E5411" i="132"/>
  <c r="E5407" i="132"/>
  <c r="E5176" i="132"/>
  <c r="E4662" i="132"/>
  <c r="E5198" i="132"/>
  <c r="E5143" i="132"/>
  <c r="E4855" i="132"/>
  <c r="E4925" i="132"/>
  <c r="E4933" i="132"/>
  <c r="E4653" i="132"/>
  <c r="E5269" i="132"/>
  <c r="E5246" i="132"/>
  <c r="E5046" i="132"/>
  <c r="E3629" i="132"/>
  <c r="E2393" i="132"/>
  <c r="E3989" i="132"/>
  <c r="E3953" i="132"/>
  <c r="E5000" i="132"/>
  <c r="E3129" i="132"/>
  <c r="E3599" i="132"/>
  <c r="E3646" i="132"/>
  <c r="E4613" i="132"/>
  <c r="E5243" i="132"/>
  <c r="E5193" i="132"/>
  <c r="E4758" i="132"/>
  <c r="E5101" i="132"/>
  <c r="E5053" i="132"/>
  <c r="E5041" i="132"/>
  <c r="E4621" i="132"/>
  <c r="E5211" i="132"/>
  <c r="E5308" i="132"/>
  <c r="E5313" i="132"/>
  <c r="E2973" i="132"/>
  <c r="E2410" i="132"/>
  <c r="E3786" i="132"/>
  <c r="E2630" i="132"/>
  <c r="E4002" i="132"/>
  <c r="E5010" i="132"/>
  <c r="E3866" i="132"/>
  <c r="E3335" i="132"/>
  <c r="E5163" i="132"/>
  <c r="E4856" i="132"/>
  <c r="E5252" i="132"/>
  <c r="E4601" i="132"/>
  <c r="E5120" i="132"/>
  <c r="E5254" i="132"/>
  <c r="E4604" i="132"/>
  <c r="E4584" i="132"/>
  <c r="E4890" i="132"/>
  <c r="E5317" i="132"/>
  <c r="E5024" i="132"/>
  <c r="E5018" i="132"/>
  <c r="E2807" i="132"/>
  <c r="E3054" i="132"/>
  <c r="E3659" i="132"/>
  <c r="E2828" i="132"/>
  <c r="E2194" i="132"/>
  <c r="E2158" i="132"/>
  <c r="E5488" i="132"/>
  <c r="E5480" i="132"/>
  <c r="E5472" i="132"/>
  <c r="F5464" i="132"/>
  <c r="H5464" i="132" s="1"/>
  <c r="I5464" i="132" s="1"/>
  <c r="E5457" i="132"/>
  <c r="E5450" i="132"/>
  <c r="F5446" i="132"/>
  <c r="H5446" i="132" s="1"/>
  <c r="I5446" i="132" s="1"/>
  <c r="F5442" i="132"/>
  <c r="H5442" i="132" s="1"/>
  <c r="I5442" i="132" s="1"/>
  <c r="E5438" i="132"/>
  <c r="E5434" i="132"/>
  <c r="E5430" i="132"/>
  <c r="F5426" i="132"/>
  <c r="H5426" i="132" s="1"/>
  <c r="I5426" i="132" s="1"/>
  <c r="E5422" i="132"/>
  <c r="E5418" i="132"/>
  <c r="E5414" i="132"/>
  <c r="E5410" i="132"/>
  <c r="E4903" i="132"/>
  <c r="E5257" i="132"/>
  <c r="E4928" i="132"/>
  <c r="E4647" i="132"/>
  <c r="E4690" i="132"/>
  <c r="E4642" i="132"/>
  <c r="E4747" i="132"/>
  <c r="E4930" i="132"/>
  <c r="E5294" i="132"/>
  <c r="E5324" i="132"/>
  <c r="E5330" i="132"/>
  <c r="E3588" i="132"/>
  <c r="E4072" i="132"/>
  <c r="E2804" i="132"/>
  <c r="E3984" i="132"/>
  <c r="E3972" i="132"/>
  <c r="E3096" i="132"/>
  <c r="E3639" i="132"/>
  <c r="E3877" i="132"/>
  <c r="E4907" i="132"/>
  <c r="E5383" i="132"/>
  <c r="E4739" i="132"/>
  <c r="E5398" i="132"/>
  <c r="E5052" i="132"/>
  <c r="E5205" i="132"/>
  <c r="E4719" i="132"/>
  <c r="E4743" i="132"/>
  <c r="E5344" i="132"/>
  <c r="E5369" i="132"/>
  <c r="E2989" i="132"/>
  <c r="E3450" i="132"/>
  <c r="E3052" i="132"/>
  <c r="E2947" i="132"/>
  <c r="E3291" i="132"/>
  <c r="E5036" i="132"/>
  <c r="E3943" i="132"/>
  <c r="E3912" i="132"/>
  <c r="E4600" i="132"/>
  <c r="E4632" i="132"/>
  <c r="E4630" i="132"/>
  <c r="E4669" i="132"/>
  <c r="E5273" i="132"/>
  <c r="E5157" i="132"/>
  <c r="E4595" i="132"/>
  <c r="E5352" i="132"/>
  <c r="E3975" i="132"/>
  <c r="E3964" i="132"/>
  <c r="E4985" i="132"/>
  <c r="E2907" i="132"/>
  <c r="E2951" i="132"/>
  <c r="E2529" i="132"/>
  <c r="E2721" i="132"/>
  <c r="E3788" i="132"/>
  <c r="E4667" i="132"/>
  <c r="E5301" i="132"/>
  <c r="E5094" i="132"/>
  <c r="E2246" i="132"/>
  <c r="E2259" i="132"/>
  <c r="F5486" i="132"/>
  <c r="H5486" i="132" s="1"/>
  <c r="I5486" i="132" s="1"/>
  <c r="E5478" i="132"/>
  <c r="E5470" i="132"/>
  <c r="E5462" i="132"/>
  <c r="F5456" i="132"/>
  <c r="H5456" i="132" s="1"/>
  <c r="I5456" i="132" s="1"/>
  <c r="F5450" i="132"/>
  <c r="H5450" i="132" s="1"/>
  <c r="I5450" i="132" s="1"/>
  <c r="E5446" i="132"/>
  <c r="E5442" i="132"/>
  <c r="F5438" i="132"/>
  <c r="H5438" i="132" s="1"/>
  <c r="I5438" i="132" s="1"/>
  <c r="F5434" i="132"/>
  <c r="H5434" i="132" s="1"/>
  <c r="I5434" i="132" s="1"/>
  <c r="F5430" i="132"/>
  <c r="H5430" i="132" s="1"/>
  <c r="I5430" i="132" s="1"/>
  <c r="E5426" i="132"/>
  <c r="F5422" i="132"/>
  <c r="H5422" i="132" s="1"/>
  <c r="I5422" i="132" s="1"/>
  <c r="F5418" i="132"/>
  <c r="H5418" i="132" s="1"/>
  <c r="I5418" i="132" s="1"/>
  <c r="F5414" i="132"/>
  <c r="H5414" i="132" s="1"/>
  <c r="I5414" i="132" s="1"/>
  <c r="F5410" i="132"/>
  <c r="H5410" i="132" s="1"/>
  <c r="I5410" i="132" s="1"/>
  <c r="E4716" i="132"/>
  <c r="E5279" i="132"/>
  <c r="E4709" i="132"/>
  <c r="E4490" i="132"/>
  <c r="E5088" i="132"/>
  <c r="E5244" i="132"/>
  <c r="E4891" i="132"/>
  <c r="E4731" i="132"/>
  <c r="E4754" i="132"/>
  <c r="E5124" i="132"/>
  <c r="E4884" i="132"/>
  <c r="E5337" i="132"/>
  <c r="E3158" i="132"/>
  <c r="E2510" i="132"/>
  <c r="E3202" i="132"/>
  <c r="E2795" i="132"/>
  <c r="E4012" i="132"/>
  <c r="E5001" i="132"/>
  <c r="E2440" i="132"/>
  <c r="E3000" i="132"/>
  <c r="E5311" i="132"/>
  <c r="E5154" i="132"/>
  <c r="E4911" i="132"/>
  <c r="E4626" i="132"/>
  <c r="E5170" i="132"/>
  <c r="E5233" i="132"/>
  <c r="E4703" i="132"/>
  <c r="E4686" i="132"/>
  <c r="E5392" i="132"/>
  <c r="E4596" i="132"/>
  <c r="E2404" i="132"/>
  <c r="E3280" i="132"/>
  <c r="E3271" i="132"/>
  <c r="E2438" i="132"/>
  <c r="E2610" i="132"/>
  <c r="E3945" i="132"/>
  <c r="E4963" i="132"/>
  <c r="E2888" i="132"/>
  <c r="E5213" i="132"/>
  <c r="E5068" i="132"/>
  <c r="E4588" i="132"/>
  <c r="E5248" i="132"/>
  <c r="E5187" i="132"/>
  <c r="E5186" i="132"/>
  <c r="E4638" i="132"/>
  <c r="E5132" i="132"/>
  <c r="E5047" i="132"/>
  <c r="E5278" i="132"/>
  <c r="E4015" i="132"/>
  <c r="E2311" i="132"/>
  <c r="E2327" i="132"/>
  <c r="E5486" i="132"/>
  <c r="F5478" i="132"/>
  <c r="H5478" i="132" s="1"/>
  <c r="I5478" i="132" s="1"/>
  <c r="F5470" i="132"/>
  <c r="H5470" i="132" s="1"/>
  <c r="I5470" i="132" s="1"/>
  <c r="F5462" i="132"/>
  <c r="H5462" i="132" s="1"/>
  <c r="I5462" i="132" s="1"/>
  <c r="E5455" i="132"/>
  <c r="F5449" i="132"/>
  <c r="H5449" i="132" s="1"/>
  <c r="I5449" i="132" s="1"/>
  <c r="F5445" i="132"/>
  <c r="H5445" i="132" s="1"/>
  <c r="I5445" i="132" s="1"/>
  <c r="E5441" i="132"/>
  <c r="E5437" i="132"/>
  <c r="E5433" i="132"/>
  <c r="F5429" i="132"/>
  <c r="H5429" i="132" s="1"/>
  <c r="I5429" i="132" s="1"/>
  <c r="F5425" i="132"/>
  <c r="H5425" i="132" s="1"/>
  <c r="I5425" i="132" s="1"/>
  <c r="E5421" i="132"/>
  <c r="F5417" i="132"/>
  <c r="H5417" i="132" s="1"/>
  <c r="I5417" i="132" s="1"/>
  <c r="E5413" i="132"/>
  <c r="F5409" i="132"/>
  <c r="H5409" i="132" s="1"/>
  <c r="I5409" i="132" s="1"/>
  <c r="E5168" i="132"/>
  <c r="E5387" i="132"/>
  <c r="E5040" i="132"/>
  <c r="E5077" i="132"/>
  <c r="E5121" i="132"/>
  <c r="E5400" i="132"/>
  <c r="E5169" i="132"/>
  <c r="E4701" i="132"/>
  <c r="E5192" i="132"/>
  <c r="E4660" i="132"/>
  <c r="E5348" i="132"/>
  <c r="E5374" i="132"/>
  <c r="E3805" i="132"/>
  <c r="E2481" i="132"/>
  <c r="E3355" i="132"/>
  <c r="E3761" i="132"/>
  <c r="E3649" i="132"/>
  <c r="E5009" i="132"/>
  <c r="E3657" i="132"/>
  <c r="E2433" i="132"/>
  <c r="E5102" i="132"/>
  <c r="E4909" i="132"/>
  <c r="E4918" i="132"/>
  <c r="E4688" i="132"/>
  <c r="E4699" i="132"/>
  <c r="E4649" i="132"/>
  <c r="E5298" i="132"/>
  <c r="E5125" i="132"/>
  <c r="E5389" i="132"/>
  <c r="E5004" i="132"/>
  <c r="E4950" i="132"/>
  <c r="E2764" i="132"/>
  <c r="E3915" i="132"/>
  <c r="E2563" i="132"/>
  <c r="E3384" i="132"/>
  <c r="E3772" i="132"/>
  <c r="E3981" i="132"/>
  <c r="E5406" i="132"/>
  <c r="E5183" i="132"/>
  <c r="E5061" i="132"/>
  <c r="E5401" i="132"/>
  <c r="E5057" i="132"/>
  <c r="E4947" i="132"/>
  <c r="E4737" i="132"/>
  <c r="E4946" i="132"/>
  <c r="E5241" i="132"/>
  <c r="E5358" i="132"/>
  <c r="E5391" i="132"/>
  <c r="E3727" i="132"/>
  <c r="E2957" i="132"/>
  <c r="E3986" i="132"/>
  <c r="E3971" i="132"/>
  <c r="E5025" i="132"/>
  <c r="E2276" i="132"/>
  <c r="E2209" i="132"/>
  <c r="E5485" i="132"/>
  <c r="F5477" i="132"/>
  <c r="H5477" i="132" s="1"/>
  <c r="I5477" i="132" s="1"/>
  <c r="E5469" i="132"/>
  <c r="E5461" i="132"/>
  <c r="E5454" i="132"/>
  <c r="E5449" i="132"/>
  <c r="E5445" i="132"/>
  <c r="F5441" i="132"/>
  <c r="H5441" i="132" s="1"/>
  <c r="I5441" i="132" s="1"/>
  <c r="F5437" i="132"/>
  <c r="H5437" i="132" s="1"/>
  <c r="I5437" i="132" s="1"/>
  <c r="F5433" i="132"/>
  <c r="H5433" i="132" s="1"/>
  <c r="I5433" i="132" s="1"/>
  <c r="E5429" i="132"/>
  <c r="E5425" i="132"/>
  <c r="F5421" i="132"/>
  <c r="H5421" i="132" s="1"/>
  <c r="I5421" i="132" s="1"/>
  <c r="E5417" i="132"/>
  <c r="F5413" i="132"/>
  <c r="H5413" i="132" s="1"/>
  <c r="I5413" i="132" s="1"/>
  <c r="E5409" i="132"/>
  <c r="E4678" i="132"/>
  <c r="E5347" i="132"/>
  <c r="E5291" i="132"/>
  <c r="E4889" i="132"/>
  <c r="E4675" i="132"/>
  <c r="E5276" i="132"/>
  <c r="E4923" i="132"/>
  <c r="E4681" i="132"/>
  <c r="E5238" i="132"/>
  <c r="E5115" i="132"/>
  <c r="E2938" i="132"/>
  <c r="E3123" i="132"/>
  <c r="E3424" i="132"/>
  <c r="E2518" i="132"/>
  <c r="E2991" i="132"/>
  <c r="E4027" i="132"/>
  <c r="E4965" i="132"/>
  <c r="E3869" i="132"/>
  <c r="E5054" i="132"/>
  <c r="E4602" i="132"/>
  <c r="E5270" i="132"/>
  <c r="E5209" i="132"/>
  <c r="E4760" i="132"/>
  <c r="E5099" i="132"/>
  <c r="E4878" i="132"/>
  <c r="E5090" i="132"/>
  <c r="E4740" i="132"/>
  <c r="E5366" i="132"/>
  <c r="E3948" i="132"/>
  <c r="E4030" i="132"/>
  <c r="E2547" i="132"/>
  <c r="E3304" i="132"/>
  <c r="E2710" i="132"/>
  <c r="E3597" i="132"/>
  <c r="E3406" i="132"/>
  <c r="E3944" i="132"/>
  <c r="E5070" i="132"/>
  <c r="E5229" i="132"/>
  <c r="E4708" i="132"/>
  <c r="E4892" i="132"/>
  <c r="E4658" i="132"/>
  <c r="E5063" i="132"/>
  <c r="E4742" i="132"/>
  <c r="E4724" i="132"/>
  <c r="E5320" i="132"/>
  <c r="E5318" i="132"/>
  <c r="E2899" i="132"/>
  <c r="E3064" i="132"/>
  <c r="E3338" i="132"/>
  <c r="E4003" i="132"/>
  <c r="E4010" i="132"/>
  <c r="E2902" i="132"/>
  <c r="E3260" i="132"/>
  <c r="E5172" i="132"/>
  <c r="E5145" i="132"/>
  <c r="E5064" i="132"/>
  <c r="E4736" i="132"/>
  <c r="E5281" i="132"/>
  <c r="E5156" i="132"/>
  <c r="E4861" i="132"/>
  <c r="E5178" i="132"/>
  <c r="E5341" i="132"/>
  <c r="E5314" i="132"/>
  <c r="E3273" i="132"/>
  <c r="E3352" i="132"/>
  <c r="E2235" i="132"/>
  <c r="E2387" i="132"/>
  <c r="F5484" i="132"/>
  <c r="H5484" i="132" s="1"/>
  <c r="I5484" i="132" s="1"/>
  <c r="F5476" i="132"/>
  <c r="H5476" i="132" s="1"/>
  <c r="I5476" i="132" s="1"/>
  <c r="F5468" i="132"/>
  <c r="H5468" i="132" s="1"/>
  <c r="I5468" i="132" s="1"/>
  <c r="E5460" i="132"/>
  <c r="F5454" i="132"/>
  <c r="H5454" i="132" s="1"/>
  <c r="I5454" i="132" s="1"/>
  <c r="F5448" i="132"/>
  <c r="H5448" i="132" s="1"/>
  <c r="I5448" i="132" s="1"/>
  <c r="E5444" i="132"/>
  <c r="F5440" i="132"/>
  <c r="H5440" i="132" s="1"/>
  <c r="I5440" i="132" s="1"/>
  <c r="F5436" i="132"/>
  <c r="H5436" i="132" s="1"/>
  <c r="I5436" i="132" s="1"/>
  <c r="E5432" i="132"/>
  <c r="F5428" i="132"/>
  <c r="H5428" i="132" s="1"/>
  <c r="I5428" i="132" s="1"/>
  <c r="E5424" i="132"/>
  <c r="F5420" i="132"/>
  <c r="H5420" i="132" s="1"/>
  <c r="I5420" i="132" s="1"/>
  <c r="E5416" i="132"/>
  <c r="F5412" i="132"/>
  <c r="H5412" i="132" s="1"/>
  <c r="I5412" i="132" s="1"/>
  <c r="F5408" i="132"/>
  <c r="H5408" i="132" s="1"/>
  <c r="I5408" i="132" s="1"/>
  <c r="E5039" i="132"/>
  <c r="E5084" i="132"/>
  <c r="E5236" i="132"/>
  <c r="E4914" i="132"/>
  <c r="E4874" i="132"/>
  <c r="E5122" i="132"/>
  <c r="E4881" i="132"/>
  <c r="E5130" i="132"/>
  <c r="E5216" i="132"/>
  <c r="E4598" i="132"/>
  <c r="E4654" i="132"/>
  <c r="E4978" i="132"/>
  <c r="E4968" i="132"/>
  <c r="E4056" i="132"/>
  <c r="E3822" i="132"/>
  <c r="E3439" i="132"/>
  <c r="E3189" i="132"/>
  <c r="E2897" i="132"/>
  <c r="E3980" i="132"/>
  <c r="E3891" i="132"/>
  <c r="E4607" i="132"/>
  <c r="E4898" i="132"/>
  <c r="E5191" i="132"/>
  <c r="E4582" i="132"/>
  <c r="E5105" i="132"/>
  <c r="E5222" i="132"/>
  <c r="E4683" i="132"/>
  <c r="E5345" i="132"/>
  <c r="E3967" i="132"/>
  <c r="E3992" i="132"/>
  <c r="E5035" i="132"/>
  <c r="E5011" i="132"/>
  <c r="E2581" i="132"/>
  <c r="E3842" i="132"/>
  <c r="E2892" i="132"/>
  <c r="E3050" i="132"/>
  <c r="E4624" i="132"/>
  <c r="E5055" i="132"/>
  <c r="E4689" i="132"/>
  <c r="E4589" i="132"/>
  <c r="E5263" i="132"/>
  <c r="E4887" i="132"/>
  <c r="E4619" i="132"/>
  <c r="E5109" i="132"/>
  <c r="E5242" i="132"/>
  <c r="E4852" i="132"/>
  <c r="E3148" i="132"/>
  <c r="E2464" i="132"/>
  <c r="E2767" i="132"/>
  <c r="E3738" i="132"/>
  <c r="E3996" i="132"/>
  <c r="E4995" i="132"/>
  <c r="E3133" i="132"/>
  <c r="E5288" i="132"/>
  <c r="E4735" i="132"/>
  <c r="E4983" i="132"/>
  <c r="E3395" i="132"/>
  <c r="E5129" i="132"/>
  <c r="E4867" i="132"/>
  <c r="E4741" i="132"/>
  <c r="E4729" i="132"/>
  <c r="E4905" i="132"/>
  <c r="E5038" i="132"/>
  <c r="E4761" i="132"/>
  <c r="E5325" i="132"/>
  <c r="E2457" i="132"/>
  <c r="E3409" i="132"/>
  <c r="E3308" i="132"/>
  <c r="E2659" i="132"/>
  <c r="E2737" i="132"/>
  <c r="E4986" i="132"/>
  <c r="E2482" i="132"/>
  <c r="E2389" i="132"/>
  <c r="E3626" i="132"/>
  <c r="E5073" i="132"/>
  <c r="E5240" i="132"/>
  <c r="E4680" i="132"/>
  <c r="E4711" i="132"/>
  <c r="E4671" i="132"/>
  <c r="E4885" i="132"/>
  <c r="E4915" i="132"/>
  <c r="E4749" i="132"/>
  <c r="E5217" i="132"/>
  <c r="E4586" i="132"/>
  <c r="E5237" i="132"/>
  <c r="E3319" i="132"/>
  <c r="E2920" i="132"/>
  <c r="E3443" i="132"/>
  <c r="E2633" i="132"/>
  <c r="E3974" i="132"/>
  <c r="E3122" i="132"/>
  <c r="E2870" i="132"/>
  <c r="E4591" i="132"/>
  <c r="E5098" i="132"/>
  <c r="E4666" i="132"/>
  <c r="E5220" i="132"/>
  <c r="E5300" i="132"/>
  <c r="E4650" i="132"/>
  <c r="E5137" i="132"/>
  <c r="E5069" i="132"/>
  <c r="E4634" i="132"/>
  <c r="E5354" i="132"/>
  <c r="E5282" i="132"/>
  <c r="E3872" i="132"/>
  <c r="E2565" i="132"/>
  <c r="E2852" i="132"/>
  <c r="E3140" i="132"/>
  <c r="E4029" i="132"/>
  <c r="E3799" i="132"/>
  <c r="E2626" i="132"/>
  <c r="E2707" i="132"/>
  <c r="E2843" i="132"/>
  <c r="E4628" i="132"/>
  <c r="E5355" i="132"/>
  <c r="E4753" i="132"/>
  <c r="E4745" i="132"/>
  <c r="E5261" i="132"/>
  <c r="E4618" i="132"/>
  <c r="E4854" i="132"/>
  <c r="E4722" i="132"/>
  <c r="E5264" i="132"/>
  <c r="E5322" i="132"/>
  <c r="E3239" i="132"/>
  <c r="E3853" i="132"/>
  <c r="E3114" i="132"/>
  <c r="E2435" i="132"/>
  <c r="E2858" i="132"/>
  <c r="E4000" i="132"/>
  <c r="E5015" i="132"/>
  <c r="E2663" i="132"/>
  <c r="E4641" i="132"/>
  <c r="E4603" i="132"/>
  <c r="E4920" i="132"/>
  <c r="E4684" i="132"/>
  <c r="E4717" i="132"/>
  <c r="E4587" i="132"/>
  <c r="E5146" i="132"/>
  <c r="E5166" i="132"/>
  <c r="E4685" i="132"/>
  <c r="E5161" i="132"/>
  <c r="E3807" i="132"/>
  <c r="E3902" i="132"/>
  <c r="E2838" i="132"/>
  <c r="E3320" i="132"/>
  <c r="E5103" i="132"/>
  <c r="E4726" i="132"/>
  <c r="E4853" i="132"/>
  <c r="E4672" i="132"/>
  <c r="E4937" i="132"/>
  <c r="E4657" i="132"/>
  <c r="E5380" i="132"/>
  <c r="E2599" i="132"/>
  <c r="E3306" i="132"/>
  <c r="E3039" i="132"/>
  <c r="E2751" i="132"/>
  <c r="E3136" i="132"/>
  <c r="E3997" i="132"/>
  <c r="E2485" i="132"/>
  <c r="E3119" i="132"/>
  <c r="E3580" i="132"/>
  <c r="E4648" i="132"/>
  <c r="E5138" i="132"/>
  <c r="E5107" i="132"/>
  <c r="E4862" i="132"/>
  <c r="E5175" i="132"/>
  <c r="E4751" i="132"/>
  <c r="E5082" i="132"/>
  <c r="E5123" i="132"/>
  <c r="E5388" i="132"/>
  <c r="E5144" i="132"/>
  <c r="E2395" i="132"/>
  <c r="E3476" i="132"/>
  <c r="E4108" i="132"/>
  <c r="E3283" i="132"/>
  <c r="E3234" i="132"/>
  <c r="E5028" i="132"/>
  <c r="E3019" i="132"/>
  <c r="E5079" i="132"/>
  <c r="E5274" i="132"/>
  <c r="E5162" i="132"/>
  <c r="E4590" i="132"/>
  <c r="E5117" i="132"/>
  <c r="E5190" i="132"/>
  <c r="E4625" i="132"/>
  <c r="E5382" i="132"/>
  <c r="E5247" i="132"/>
  <c r="E3625" i="132"/>
  <c r="E3328" i="132"/>
  <c r="E3302" i="132"/>
  <c r="E2823" i="132"/>
  <c r="E2936" i="132"/>
  <c r="E4971" i="132"/>
  <c r="E3868" i="132"/>
  <c r="E3251" i="132"/>
  <c r="E3605" i="132"/>
  <c r="E4661" i="132"/>
  <c r="E5225" i="132"/>
  <c r="E5303" i="132"/>
  <c r="E5214" i="132"/>
  <c r="E4631" i="132"/>
  <c r="E5223" i="132"/>
  <c r="E4608" i="132"/>
  <c r="E4656" i="132"/>
  <c r="E5315" i="132"/>
  <c r="E4987" i="132"/>
  <c r="E4973" i="132"/>
  <c r="E3049" i="132"/>
  <c r="E3229" i="132"/>
  <c r="E2298" i="132"/>
  <c r="E3365" i="132"/>
  <c r="E2549" i="132"/>
  <c r="E4999" i="132"/>
  <c r="E4101" i="132"/>
  <c r="E4579" i="132"/>
  <c r="E4940" i="132"/>
  <c r="E5275" i="132"/>
  <c r="E5155" i="132"/>
  <c r="E4917" i="132"/>
  <c r="E5201" i="132"/>
  <c r="E5377" i="132"/>
  <c r="E5179" i="132"/>
  <c r="E5097" i="132"/>
  <c r="E5131" i="132"/>
  <c r="E5249" i="132"/>
  <c r="E4990" i="132"/>
  <c r="E5034" i="132"/>
  <c r="E3042" i="132"/>
  <c r="E3106" i="132"/>
  <c r="E3372" i="132"/>
  <c r="E2512" i="132"/>
  <c r="E3789" i="132"/>
  <c r="E4031" i="132"/>
  <c r="E3724" i="132"/>
  <c r="E2698" i="132"/>
  <c r="E2861" i="132"/>
  <c r="E3278" i="132"/>
  <c r="E3027" i="132"/>
  <c r="E5405" i="132"/>
  <c r="E4097" i="132"/>
  <c r="E3778" i="132"/>
  <c r="E3221" i="132"/>
  <c r="E5312" i="132"/>
  <c r="E5016" i="132"/>
  <c r="F5405" i="132"/>
  <c r="H5405" i="132" s="1"/>
  <c r="I5405" i="132" s="1"/>
  <c r="E2486" i="132"/>
  <c r="E4032" i="132"/>
  <c r="E3998" i="132"/>
  <c r="E5017" i="132"/>
  <c r="E3077" i="132"/>
  <c r="E3698" i="132"/>
  <c r="E3364" i="132"/>
  <c r="E5333" i="132"/>
  <c r="E2473" i="132"/>
  <c r="E2834" i="132"/>
  <c r="E5360" i="132"/>
  <c r="E2413" i="132"/>
  <c r="E3068" i="132"/>
  <c r="E5367" i="132"/>
  <c r="E4635" i="132"/>
  <c r="E5165" i="132"/>
  <c r="E4870" i="132"/>
  <c r="E5104" i="132"/>
  <c r="E4640" i="132"/>
  <c r="E5353" i="132"/>
  <c r="E5051" i="132"/>
  <c r="E3325" i="132"/>
  <c r="E2465" i="132"/>
  <c r="E3270" i="132"/>
  <c r="E3371" i="132"/>
  <c r="E3821" i="132"/>
  <c r="E4023" i="132"/>
  <c r="E5019" i="132"/>
  <c r="E3722" i="132"/>
  <c r="E2970" i="132"/>
  <c r="E4702" i="132"/>
  <c r="E5363" i="132"/>
  <c r="E5136" i="132"/>
  <c r="E5112" i="132"/>
  <c r="E5277" i="132"/>
  <c r="E4744" i="132"/>
  <c r="E4633" i="132"/>
  <c r="E4659" i="132"/>
  <c r="E5346" i="132"/>
  <c r="E3828" i="132"/>
  <c r="E2584" i="132"/>
  <c r="E2504" i="132"/>
  <c r="E2600" i="132"/>
  <c r="E2491" i="132"/>
  <c r="E4001" i="132"/>
  <c r="E5002" i="132"/>
  <c r="E5359" i="132"/>
  <c r="E4938" i="132"/>
  <c r="E4615" i="132"/>
  <c r="E4489" i="132"/>
  <c r="E4752" i="132"/>
  <c r="E5048" i="132"/>
  <c r="E5096" i="132"/>
  <c r="E5062" i="132"/>
  <c r="E5171" i="132"/>
  <c r="E5230" i="132"/>
  <c r="E5338" i="132"/>
  <c r="E2740" i="132"/>
  <c r="E3736" i="132"/>
  <c r="E2627" i="132"/>
  <c r="E2877" i="132"/>
  <c r="E3704" i="132"/>
  <c r="E3983" i="132"/>
  <c r="E5026" i="132"/>
  <c r="E2853" i="132"/>
  <c r="E3600" i="132"/>
  <c r="E4929" i="132"/>
  <c r="E4581" i="132"/>
  <c r="E4759" i="132"/>
  <c r="E4926" i="132"/>
  <c r="E4902" i="132"/>
  <c r="E5381" i="132"/>
  <c r="E5148" i="132"/>
  <c r="E4720" i="132"/>
  <c r="E5203" i="132"/>
  <c r="E4682" i="132"/>
  <c r="E4974" i="132"/>
  <c r="E4976" i="132"/>
  <c r="E3324" i="132"/>
  <c r="E2660" i="132"/>
  <c r="E3438" i="132"/>
  <c r="E2437" i="132"/>
  <c r="E3360" i="132"/>
  <c r="E4007" i="132"/>
  <c r="E4100" i="132"/>
  <c r="E4757" i="132"/>
  <c r="E4939" i="132"/>
  <c r="E4706" i="132"/>
  <c r="E5310" i="132"/>
  <c r="E4637" i="132"/>
  <c r="E5159" i="132"/>
  <c r="E4687" i="132"/>
  <c r="E5185" i="132"/>
  <c r="E5080" i="132"/>
  <c r="E5319" i="132"/>
  <c r="E4028" i="132"/>
  <c r="E3982" i="132"/>
  <c r="E4967" i="132"/>
  <c r="E4955" i="132"/>
  <c r="E2650" i="132"/>
  <c r="E3742" i="132"/>
  <c r="E3962" i="132"/>
  <c r="E2746" i="132"/>
  <c r="E2586" i="132"/>
  <c r="E2634" i="132"/>
  <c r="E3399" i="132"/>
  <c r="E4966" i="132"/>
  <c r="E2428" i="132"/>
  <c r="E3875" i="132"/>
  <c r="E2478" i="132"/>
  <c r="E4013" i="132"/>
  <c r="E5060" i="132"/>
  <c r="E4580" i="132"/>
  <c r="E5113" i="132"/>
  <c r="E5092" i="132"/>
  <c r="E5111" i="132"/>
  <c r="E4609" i="132"/>
  <c r="E5399" i="132"/>
  <c r="E5350" i="132"/>
  <c r="E2461" i="132"/>
  <c r="E2993" i="132"/>
  <c r="E3711" i="132"/>
  <c r="E3587" i="132"/>
  <c r="E3392" i="132"/>
  <c r="E2619" i="132"/>
  <c r="E3956" i="132"/>
  <c r="E2582" i="132"/>
  <c r="E4020" i="132"/>
  <c r="E5078" i="132"/>
  <c r="E4762" i="132"/>
  <c r="E5199" i="132"/>
  <c r="E4910" i="132"/>
  <c r="E4866" i="132"/>
  <c r="E5189" i="132"/>
  <c r="E5206" i="132"/>
  <c r="E5152" i="132"/>
  <c r="E5331" i="132"/>
  <c r="E5329" i="132"/>
  <c r="E3186" i="132"/>
  <c r="E2743" i="132"/>
  <c r="E3378" i="132"/>
  <c r="E3290" i="132"/>
  <c r="E3098" i="132"/>
  <c r="E3994" i="132"/>
  <c r="E4998" i="132"/>
  <c r="E4899" i="132"/>
  <c r="E4763" i="132"/>
  <c r="E5290" i="132"/>
  <c r="E5293" i="132"/>
  <c r="E4756" i="132"/>
  <c r="E5259" i="132"/>
  <c r="E4879" i="132"/>
  <c r="E5087" i="132"/>
  <c r="E5327" i="132"/>
  <c r="E5086" i="132"/>
  <c r="E4972" i="132"/>
  <c r="E3936" i="132"/>
  <c r="E3225" i="132"/>
  <c r="E3405" i="132"/>
  <c r="E3889" i="132"/>
  <c r="E2760" i="132"/>
  <c r="E4994" i="132"/>
  <c r="E3204" i="132"/>
  <c r="F5403" i="132"/>
  <c r="H5403" i="132" s="1"/>
  <c r="I5403" i="132" s="1"/>
  <c r="E4875" i="132"/>
  <c r="E5177" i="132"/>
  <c r="E4916" i="132"/>
  <c r="E4695" i="132"/>
  <c r="E5167" i="132"/>
  <c r="E5272" i="132"/>
  <c r="E5114" i="132"/>
  <c r="E5323" i="132"/>
  <c r="E3991" i="132"/>
  <c r="E4004" i="132"/>
  <c r="E5006" i="132"/>
  <c r="E5013" i="132"/>
  <c r="E2880" i="132"/>
  <c r="E3716" i="132"/>
  <c r="E3294" i="132"/>
  <c r="E3748" i="132"/>
  <c r="E4991" i="132"/>
  <c r="E4617" i="132"/>
  <c r="E5305" i="132"/>
  <c r="E5042" i="132"/>
  <c r="E5227" i="132"/>
  <c r="E4691" i="132"/>
  <c r="E4912" i="132"/>
  <c r="E4865" i="132"/>
  <c r="E5150" i="132"/>
  <c r="E5151" i="132"/>
  <c r="E5284" i="132"/>
  <c r="E2830" i="132"/>
  <c r="E3161" i="132"/>
  <c r="E4011" i="132"/>
  <c r="E3976" i="132"/>
  <c r="E4969" i="132"/>
  <c r="E4036" i="132"/>
  <c r="E3451" i="132"/>
  <c r="E4970" i="132"/>
  <c r="E3250" i="132"/>
  <c r="E2511" i="132"/>
  <c r="E3009" i="132"/>
  <c r="E4949" i="132"/>
  <c r="E3097" i="132"/>
  <c r="E2700" i="132"/>
  <c r="E3957" i="132"/>
  <c r="E5005" i="132"/>
  <c r="E2561" i="132"/>
  <c r="E4922" i="132"/>
  <c r="E4594" i="132"/>
  <c r="E5134" i="132"/>
  <c r="E4616" i="132"/>
  <c r="E5328" i="132"/>
  <c r="E2557" i="132"/>
  <c r="E2542" i="132"/>
  <c r="E4964" i="132"/>
  <c r="E3999" i="132"/>
  <c r="E3973" i="132"/>
  <c r="E5403" i="132"/>
  <c r="E2613" i="132"/>
  <c r="E3608" i="132"/>
  <c r="E3966" i="132"/>
  <c r="E3585" i="132"/>
  <c r="E2434" i="132"/>
  <c r="E4877" i="132"/>
  <c r="E4715" i="132"/>
  <c r="E5231" i="132"/>
  <c r="E5397" i="132"/>
  <c r="E5255" i="132"/>
  <c r="E5128" i="132"/>
  <c r="E5321" i="132"/>
  <c r="E5379" i="132"/>
  <c r="E4958" i="132"/>
  <c r="E5022" i="132"/>
  <c r="F5492" i="132"/>
  <c r="H5492" i="132" s="1"/>
  <c r="I5492" i="132" s="1"/>
  <c r="E3815" i="132"/>
  <c r="E3112" i="132"/>
  <c r="E2889" i="132"/>
  <c r="E3162" i="132"/>
  <c r="E5012" i="132"/>
  <c r="E3440" i="132"/>
  <c r="E4646" i="132"/>
  <c r="E5200" i="132"/>
  <c r="E5271" i="132"/>
  <c r="E4696" i="132"/>
  <c r="E4927" i="132"/>
  <c r="E5393" i="132"/>
  <c r="E4871" i="132"/>
  <c r="E5188" i="132"/>
  <c r="E5181" i="132"/>
  <c r="E4959" i="132"/>
  <c r="E4975" i="132"/>
  <c r="E3928" i="132"/>
  <c r="E3677" i="132"/>
  <c r="E3684" i="132"/>
  <c r="E3852" i="132"/>
  <c r="E3305" i="132"/>
  <c r="E3419" i="132"/>
  <c r="E5182" i="132"/>
  <c r="E5239" i="132"/>
  <c r="E4764" i="132"/>
  <c r="E4738" i="132"/>
  <c r="E5385" i="132"/>
  <c r="E4644" i="132"/>
  <c r="E4941" i="132"/>
  <c r="E5008" i="132"/>
  <c r="E4979" i="132"/>
  <c r="E2506" i="132"/>
  <c r="E2566" i="132"/>
  <c r="E3362" i="132"/>
  <c r="E2490" i="132"/>
  <c r="E3340" i="132"/>
  <c r="E3990" i="132"/>
  <c r="E3169" i="132"/>
  <c r="E3993" i="132"/>
  <c r="E4606" i="132"/>
  <c r="E4934" i="132"/>
  <c r="E5218" i="132"/>
  <c r="E5093" i="132"/>
  <c r="E4746" i="132"/>
  <c r="E4679" i="132"/>
  <c r="E4900" i="132"/>
  <c r="E5250" i="132"/>
  <c r="E5256" i="132"/>
  <c r="E5265" i="132"/>
  <c r="E2427" i="132"/>
  <c r="E2872" i="132"/>
  <c r="E5029" i="132"/>
  <c r="E2577" i="132"/>
  <c r="E3138" i="132"/>
  <c r="E5083" i="132"/>
  <c r="E4906" i="132"/>
  <c r="E5362" i="132"/>
  <c r="E4663" i="132"/>
  <c r="E5056" i="132"/>
  <c r="E5334" i="132"/>
  <c r="E3951" i="132"/>
  <c r="E4997" i="132"/>
  <c r="E5021" i="132"/>
  <c r="E5032" i="132"/>
  <c r="E3631" i="132"/>
  <c r="E3455" i="132"/>
  <c r="E3116" i="132"/>
  <c r="E2896" i="132"/>
  <c r="E2516" i="132"/>
  <c r="E3717" i="132"/>
  <c r="E2919" i="132"/>
  <c r="E3207" i="132"/>
  <c r="E3346" i="132"/>
  <c r="E4913" i="132"/>
  <c r="E5072" i="132"/>
  <c r="E4725" i="132"/>
  <c r="E4704" i="132"/>
  <c r="E5196" i="132"/>
  <c r="E5361" i="132"/>
  <c r="E5033" i="132"/>
  <c r="E3949" i="132"/>
  <c r="E5031" i="132"/>
  <c r="E4993" i="132"/>
  <c r="E3257" i="132"/>
  <c r="E3714" i="132"/>
  <c r="E3218" i="132"/>
  <c r="E3468" i="132"/>
  <c r="E4005" i="132"/>
  <c r="E2769" i="132"/>
  <c r="E4730" i="132"/>
  <c r="E4863" i="132"/>
  <c r="E4718" i="132"/>
  <c r="E4931" i="132"/>
  <c r="E4895" i="132"/>
  <c r="E4755" i="132"/>
  <c r="E4677" i="132"/>
  <c r="E5245" i="132"/>
  <c r="E5194" i="132"/>
  <c r="E5184" i="132"/>
  <c r="E5339" i="132"/>
  <c r="E3970" i="132"/>
  <c r="E3988" i="132"/>
  <c r="E4951" i="132"/>
  <c r="E4989" i="132"/>
  <c r="E2539" i="132"/>
  <c r="E3220" i="132"/>
  <c r="E3581" i="132"/>
  <c r="E2891" i="132"/>
  <c r="E4880" i="132"/>
  <c r="E4597" i="132"/>
  <c r="E5285" i="132"/>
  <c r="E4710" i="132"/>
  <c r="E4936" i="132"/>
  <c r="E4721" i="132"/>
  <c r="E5118" i="132"/>
  <c r="E4694" i="132"/>
  <c r="E5335" i="132"/>
  <c r="E3954" i="132"/>
  <c r="E3950" i="132"/>
  <c r="E5027" i="132"/>
  <c r="E4956" i="132"/>
  <c r="E3696" i="132"/>
  <c r="E3275" i="132"/>
  <c r="E2836" i="132"/>
  <c r="E3002" i="132"/>
  <c r="E5023" i="132"/>
  <c r="E4750" i="132"/>
  <c r="E5226" i="132"/>
  <c r="E4860" i="132"/>
  <c r="E5141" i="132"/>
  <c r="E5370" i="132"/>
  <c r="E5059" i="132"/>
  <c r="E4893" i="132"/>
  <c r="E4732" i="132"/>
  <c r="E5058" i="132"/>
  <c r="E5280" i="132"/>
  <c r="E5332" i="132"/>
  <c r="E5342" i="132"/>
  <c r="E2686" i="132"/>
  <c r="E3126" i="132"/>
  <c r="E4024" i="132"/>
  <c r="E4008" i="132"/>
  <c r="E4953" i="132"/>
  <c r="E3215" i="132"/>
  <c r="E3380" i="132"/>
  <c r="E2983" i="132"/>
  <c r="E4610" i="132"/>
  <c r="E5037" i="132"/>
  <c r="E5091" i="132"/>
  <c r="E5297" i="132"/>
  <c r="E5210" i="132"/>
  <c r="E5133" i="132"/>
  <c r="E5283" i="132"/>
  <c r="E5067" i="132"/>
  <c r="E5204" i="132"/>
  <c r="E4593" i="132"/>
  <c r="E5043" i="132"/>
  <c r="E3652" i="132"/>
  <c r="E2977" i="132"/>
  <c r="E3082" i="132"/>
  <c r="E3407" i="132"/>
  <c r="E4021" i="132"/>
  <c r="E5030" i="132"/>
  <c r="E3987" i="132"/>
  <c r="E2881" i="132"/>
  <c r="E3955" i="132"/>
  <c r="E3968" i="132"/>
  <c r="E3977" i="132"/>
  <c r="E3593" i="132"/>
  <c r="E3156" i="132"/>
  <c r="E4961" i="132"/>
  <c r="E3750" i="132"/>
  <c r="E2954" i="132"/>
  <c r="E2543" i="132"/>
  <c r="E2735" i="132"/>
  <c r="E2803" i="132"/>
  <c r="E2576" i="132"/>
  <c r="E3592" i="132"/>
  <c r="E3356" i="132"/>
  <c r="E3661" i="132"/>
  <c r="E4960" i="132"/>
  <c r="E3952" i="132"/>
  <c r="E4723" i="132"/>
  <c r="E4883" i="132"/>
  <c r="E5394" i="132"/>
  <c r="E5108" i="132"/>
  <c r="E4627" i="132"/>
  <c r="E4886" i="132"/>
  <c r="E4636" i="132"/>
  <c r="E5110" i="132"/>
  <c r="E3969" i="132"/>
  <c r="E3801" i="132"/>
  <c r="E3960" i="132"/>
  <c r="E4026" i="132"/>
  <c r="E4982" i="132"/>
  <c r="E2520" i="132"/>
  <c r="E2857" i="132"/>
  <c r="E3860" i="132"/>
  <c r="E3946" i="132"/>
  <c r="E2718" i="132"/>
  <c r="E4612" i="132"/>
  <c r="E5164" i="132"/>
  <c r="E5267" i="132"/>
  <c r="E5295" i="132"/>
  <c r="E4605" i="132"/>
  <c r="E5253" i="132"/>
  <c r="E5173" i="132"/>
  <c r="E4894" i="132"/>
  <c r="E4901" i="132"/>
  <c r="E3637" i="132"/>
  <c r="E2636" i="132"/>
  <c r="E4996" i="132"/>
  <c r="E5007" i="132"/>
  <c r="E5492" i="132"/>
  <c r="E2658" i="132"/>
  <c r="E2421" i="132"/>
  <c r="E2886" i="132"/>
  <c r="E4707" i="132"/>
  <c r="E4858" i="132"/>
  <c r="E4645" i="132"/>
  <c r="E5235" i="132"/>
  <c r="E4705" i="132"/>
  <c r="E4876" i="132"/>
  <c r="E4639" i="132"/>
  <c r="E5158" i="132"/>
  <c r="E4592" i="132"/>
  <c r="E5147" i="132"/>
  <c r="E5208" i="132"/>
  <c r="E3680" i="132"/>
  <c r="E2558" i="132"/>
  <c r="E4019" i="132"/>
  <c r="E4957" i="132"/>
  <c r="E4952" i="132"/>
  <c r="E2499" i="132"/>
  <c r="E4041" i="132"/>
  <c r="E3739" i="132"/>
  <c r="E3959" i="132"/>
  <c r="E4932" i="132"/>
  <c r="E5260" i="132"/>
  <c r="E5202" i="132"/>
  <c r="E5095" i="132"/>
  <c r="E5224" i="132"/>
  <c r="E5142" i="132"/>
  <c r="E4670" i="132"/>
  <c r="E5075" i="132"/>
  <c r="E4888" i="132"/>
  <c r="E4921" i="132"/>
  <c r="E5373" i="132"/>
  <c r="E2621" i="132"/>
  <c r="E2927" i="132"/>
  <c r="E3480" i="132"/>
  <c r="E2579" i="132"/>
  <c r="E4006" i="132"/>
  <c r="E4992" i="132"/>
  <c r="E4053" i="132"/>
  <c r="E2651" i="132"/>
  <c r="E5160" i="132"/>
  <c r="E5395" i="132"/>
  <c r="E4692" i="132"/>
  <c r="E5127" i="132"/>
  <c r="E5262" i="132"/>
  <c r="E5085" i="132"/>
  <c r="E4674" i="132"/>
  <c r="E4882" i="132"/>
  <c r="E5044" i="132"/>
  <c r="E5357" i="132"/>
  <c r="E5384" i="132"/>
  <c r="E2729" i="132"/>
  <c r="E2805" i="132"/>
  <c r="E2720" i="132"/>
  <c r="E3681" i="132"/>
  <c r="E5014" i="132"/>
  <c r="E3627" i="132"/>
  <c r="E3614" i="132"/>
  <c r="E3173" i="132"/>
  <c r="E4954" i="132"/>
  <c r="E3758" i="132"/>
  <c r="E4119" i="132"/>
  <c r="E2467" i="132"/>
  <c r="E5126" i="132"/>
  <c r="E4676" i="132"/>
  <c r="E4655" i="132"/>
  <c r="E5071" i="132"/>
  <c r="E4944" i="132"/>
  <c r="E4668" i="132"/>
  <c r="E5343" i="132"/>
  <c r="E3995" i="132"/>
  <c r="E3441" i="132"/>
  <c r="E3721" i="132"/>
  <c r="E2850" i="132"/>
  <c r="E4014" i="132"/>
  <c r="E2933" i="132"/>
  <c r="E2835" i="132"/>
  <c r="E3396" i="132"/>
  <c r="E2958" i="132"/>
  <c r="E3060" i="132"/>
  <c r="E5299" i="132"/>
  <c r="E5106" i="132"/>
  <c r="E4734" i="132"/>
  <c r="E5386" i="132"/>
  <c r="E4697" i="132"/>
  <c r="E4919" i="132"/>
  <c r="E4873" i="132"/>
  <c r="E5268" i="132"/>
  <c r="E5349" i="132"/>
  <c r="E5365" i="132"/>
  <c r="E3660" i="132"/>
  <c r="E2639" i="132"/>
  <c r="E4017" i="132"/>
  <c r="E4016" i="132"/>
  <c r="E4988" i="132"/>
  <c r="E3457" i="132"/>
  <c r="E2725" i="132"/>
  <c r="E2699" i="132"/>
  <c r="E4943" i="132"/>
  <c r="E4904" i="132"/>
  <c r="E5378" i="132"/>
  <c r="E5197" i="132"/>
  <c r="E4651" i="132"/>
  <c r="E5139" i="132"/>
  <c r="E4733" i="132"/>
  <c r="E5336" i="132"/>
  <c r="E5356" i="132"/>
  <c r="E3331" i="132"/>
  <c r="E3043" i="132"/>
  <c r="E4009" i="132"/>
  <c r="E4022" i="132"/>
  <c r="E4948" i="132"/>
  <c r="E2952" i="132"/>
  <c r="E2825" i="132"/>
  <c r="E3456" i="132"/>
  <c r="E4025" i="132"/>
  <c r="E4942" i="132"/>
  <c r="E5234" i="132"/>
  <c r="E5307" i="132"/>
  <c r="E4700" i="132"/>
  <c r="E5302" i="132"/>
  <c r="E5100" i="132"/>
  <c r="E4945" i="132"/>
  <c r="E4748" i="132"/>
  <c r="E4673" i="132"/>
  <c r="E5372" i="132"/>
  <c r="E5292" i="132"/>
  <c r="E2408" i="132"/>
  <c r="E3255" i="132"/>
  <c r="E2407" i="132"/>
  <c r="E2690" i="132"/>
  <c r="E3913" i="132"/>
  <c r="E4977" i="132"/>
  <c r="E2606" i="132"/>
  <c r="E3313" i="132"/>
  <c r="E5351" i="132"/>
  <c r="E4623" i="132"/>
  <c r="E5174" i="132"/>
  <c r="E5076" i="132"/>
  <c r="E4872" i="132"/>
  <c r="E4664" i="132"/>
  <c r="E4611" i="132"/>
  <c r="E5195" i="132"/>
  <c r="E3286" i="132"/>
  <c r="E3279" i="132"/>
  <c r="E4962" i="132"/>
  <c r="E3442" i="132"/>
  <c r="F4852" i="132"/>
  <c r="H4852" i="132" s="1"/>
  <c r="I4852" i="132" s="1"/>
  <c r="F4851" i="132"/>
  <c r="H4851" i="132" s="1"/>
  <c r="I4851" i="132" s="1"/>
  <c r="E4851" i="132"/>
  <c r="F4850" i="132"/>
  <c r="H4850" i="132" s="1"/>
  <c r="I4850" i="132" s="1"/>
  <c r="E4850" i="132"/>
  <c r="F4849" i="132"/>
  <c r="H4849" i="132" s="1"/>
  <c r="I4849" i="132" s="1"/>
  <c r="E4849" i="132"/>
  <c r="F4848" i="132"/>
  <c r="H4848" i="132" s="1"/>
  <c r="I4848" i="132" s="1"/>
  <c r="E4848" i="132"/>
  <c r="F4847" i="132"/>
  <c r="H4847" i="132" s="1"/>
  <c r="I4847" i="132" s="1"/>
  <c r="E4847" i="132"/>
  <c r="F4846" i="132"/>
  <c r="H4846" i="132" s="1"/>
  <c r="I4846" i="132" s="1"/>
  <c r="E4846" i="132"/>
  <c r="F4845" i="132"/>
  <c r="H4845" i="132" s="1"/>
  <c r="I4845" i="132" s="1"/>
  <c r="E4845" i="132"/>
  <c r="F4844" i="132"/>
  <c r="H4844" i="132" s="1"/>
  <c r="I4844" i="132" s="1"/>
  <c r="E4844" i="132"/>
  <c r="F4843" i="132"/>
  <c r="H4843" i="132" s="1"/>
  <c r="I4843" i="132" s="1"/>
  <c r="E4843" i="132"/>
  <c r="F4842" i="132"/>
  <c r="H4842" i="132" s="1"/>
  <c r="I4842" i="132" s="1"/>
  <c r="E4842" i="132"/>
  <c r="F4841" i="132"/>
  <c r="H4841" i="132" s="1"/>
  <c r="I4841" i="132" s="1"/>
  <c r="E4841" i="132"/>
  <c r="F4840" i="132"/>
  <c r="H4840" i="132" s="1"/>
  <c r="I4840" i="132" s="1"/>
  <c r="E4840" i="132"/>
  <c r="F4839" i="132"/>
  <c r="H4839" i="132" s="1"/>
  <c r="I4839" i="132" s="1"/>
  <c r="E4839" i="132"/>
  <c r="F4838" i="132"/>
  <c r="H4838" i="132" s="1"/>
  <c r="I4838" i="132" s="1"/>
  <c r="E4838" i="132"/>
  <c r="F4837" i="132"/>
  <c r="H4837" i="132" s="1"/>
  <c r="I4837" i="132" s="1"/>
  <c r="E4837" i="132"/>
  <c r="F4836" i="132"/>
  <c r="H4836" i="132" s="1"/>
  <c r="I4836" i="132" s="1"/>
  <c r="E4836" i="132"/>
  <c r="F4835" i="132"/>
  <c r="H4835" i="132" s="1"/>
  <c r="I4835" i="132" s="1"/>
  <c r="E4835" i="132"/>
  <c r="F4834" i="132"/>
  <c r="H4834" i="132" s="1"/>
  <c r="I4834" i="132" s="1"/>
  <c r="E4834" i="132"/>
  <c r="F4833" i="132"/>
  <c r="H4833" i="132" s="1"/>
  <c r="I4833" i="132" s="1"/>
  <c r="E4833" i="132"/>
  <c r="F4832" i="132"/>
  <c r="H4832" i="132" s="1"/>
  <c r="I4832" i="132" s="1"/>
  <c r="E4832" i="132"/>
  <c r="F4831" i="132"/>
  <c r="H4831" i="132" s="1"/>
  <c r="I4831" i="132" s="1"/>
  <c r="E4831" i="132"/>
  <c r="F4830" i="132"/>
  <c r="H4830" i="132" s="1"/>
  <c r="I4830" i="132" s="1"/>
  <c r="E4830" i="132"/>
  <c r="F4829" i="132"/>
  <c r="H4829" i="132" s="1"/>
  <c r="I4829" i="132" s="1"/>
  <c r="E4829" i="132"/>
  <c r="F4828" i="132"/>
  <c r="H4828" i="132" s="1"/>
  <c r="I4828" i="132" s="1"/>
  <c r="E4828" i="132"/>
  <c r="E4827" i="132"/>
  <c r="F4827" i="132"/>
  <c r="H4827" i="132" s="1"/>
  <c r="I4827" i="132" s="1"/>
  <c r="F4826" i="132"/>
  <c r="H4826" i="132" s="1"/>
  <c r="I4826" i="132" s="1"/>
  <c r="E4826" i="132"/>
  <c r="F4825" i="132"/>
  <c r="H4825" i="132" s="1"/>
  <c r="I4825" i="132" s="1"/>
  <c r="E4825" i="132"/>
  <c r="F4824" i="132"/>
  <c r="H4824" i="132" s="1"/>
  <c r="I4824" i="132" s="1"/>
  <c r="E4824" i="132"/>
  <c r="F4823" i="132"/>
  <c r="H4823" i="132" s="1"/>
  <c r="I4823" i="132" s="1"/>
  <c r="E4823" i="132"/>
  <c r="F4822" i="132"/>
  <c r="H4822" i="132" s="1"/>
  <c r="I4822" i="132" s="1"/>
  <c r="E4822" i="132"/>
  <c r="F4821" i="132"/>
  <c r="H4821" i="132" s="1"/>
  <c r="I4821" i="132" s="1"/>
  <c r="E4821" i="132"/>
  <c r="F4820" i="132"/>
  <c r="H4820" i="132" s="1"/>
  <c r="I4820" i="132" s="1"/>
  <c r="E4820" i="132"/>
  <c r="F4819" i="132"/>
  <c r="H4819" i="132" s="1"/>
  <c r="I4819" i="132" s="1"/>
  <c r="E4819" i="132"/>
  <c r="F4818" i="132"/>
  <c r="H4818" i="132" s="1"/>
  <c r="I4818" i="132" s="1"/>
  <c r="E4818" i="132"/>
  <c r="F4817" i="132"/>
  <c r="H4817" i="132" s="1"/>
  <c r="I4817" i="132" s="1"/>
  <c r="E4817" i="132"/>
  <c r="F4816" i="132"/>
  <c r="H4816" i="132" s="1"/>
  <c r="I4816" i="132" s="1"/>
  <c r="E4816" i="132"/>
  <c r="F4815" i="132"/>
  <c r="H4815" i="132" s="1"/>
  <c r="I4815" i="132" s="1"/>
  <c r="E4815" i="132"/>
  <c r="F4814" i="132"/>
  <c r="H4814" i="132" s="1"/>
  <c r="I4814" i="132" s="1"/>
  <c r="E4814" i="132"/>
  <c r="F4813" i="132"/>
  <c r="H4813" i="132" s="1"/>
  <c r="I4813" i="132" s="1"/>
  <c r="E4813" i="132"/>
  <c r="F4812" i="132"/>
  <c r="H4812" i="132" s="1"/>
  <c r="I4812" i="132" s="1"/>
  <c r="E4812" i="132"/>
  <c r="F4811" i="132"/>
  <c r="H4811" i="132" s="1"/>
  <c r="I4811" i="132" s="1"/>
  <c r="E4811" i="132"/>
  <c r="F4810" i="132"/>
  <c r="H4810" i="132" s="1"/>
  <c r="I4810" i="132" s="1"/>
  <c r="E4810" i="132"/>
  <c r="F4809" i="132"/>
  <c r="H4809" i="132" s="1"/>
  <c r="I4809" i="132" s="1"/>
  <c r="E4809" i="132"/>
  <c r="F4808" i="132"/>
  <c r="H4808" i="132" s="1"/>
  <c r="I4808" i="132" s="1"/>
  <c r="E4808" i="132"/>
  <c r="F4807" i="132"/>
  <c r="H4807" i="132" s="1"/>
  <c r="I4807" i="132" s="1"/>
  <c r="E4807" i="132"/>
  <c r="F4806" i="132"/>
  <c r="H4806" i="132" s="1"/>
  <c r="I4806" i="132" s="1"/>
  <c r="E4806" i="132"/>
  <c r="F4805" i="132"/>
  <c r="H4805" i="132" s="1"/>
  <c r="I4805" i="132" s="1"/>
  <c r="E4805" i="132"/>
  <c r="F4804" i="132"/>
  <c r="H4804" i="132" s="1"/>
  <c r="I4804" i="132" s="1"/>
  <c r="E4804" i="132"/>
  <c r="F4803" i="132"/>
  <c r="H4803" i="132" s="1"/>
  <c r="I4803" i="132" s="1"/>
  <c r="E4803" i="132"/>
  <c r="F4802" i="132"/>
  <c r="H4802" i="132" s="1"/>
  <c r="I4802" i="132" s="1"/>
  <c r="E4802" i="132"/>
  <c r="F4801" i="132"/>
  <c r="H4801" i="132" s="1"/>
  <c r="I4801" i="132" s="1"/>
  <c r="E4801" i="132"/>
  <c r="F4800" i="132"/>
  <c r="H4800" i="132" s="1"/>
  <c r="I4800" i="132" s="1"/>
  <c r="E4800" i="132"/>
  <c r="F4799" i="132"/>
  <c r="H4799" i="132" s="1"/>
  <c r="I4799" i="132" s="1"/>
  <c r="E4799" i="132"/>
  <c r="F4798" i="132"/>
  <c r="H4798" i="132" s="1"/>
  <c r="I4798" i="132" s="1"/>
  <c r="E4798" i="132"/>
  <c r="F4797" i="132"/>
  <c r="H4797" i="132" s="1"/>
  <c r="I4797" i="132" s="1"/>
  <c r="E4797" i="132"/>
  <c r="F4796" i="132"/>
  <c r="H4796" i="132" s="1"/>
  <c r="I4796" i="132" s="1"/>
  <c r="E4796" i="132"/>
  <c r="F4795" i="132"/>
  <c r="H4795" i="132" s="1"/>
  <c r="I4795" i="132" s="1"/>
  <c r="E4795" i="132"/>
  <c r="F4794" i="132"/>
  <c r="H4794" i="132" s="1"/>
  <c r="I4794" i="132" s="1"/>
  <c r="E4794" i="132"/>
  <c r="F4793" i="132"/>
  <c r="H4793" i="132" s="1"/>
  <c r="I4793" i="132" s="1"/>
  <c r="E4793" i="132"/>
  <c r="F4792" i="132"/>
  <c r="H4792" i="132" s="1"/>
  <c r="I4792" i="132" s="1"/>
  <c r="E4792" i="132"/>
  <c r="F4791" i="132"/>
  <c r="H4791" i="132" s="1"/>
  <c r="I4791" i="132" s="1"/>
  <c r="E4791" i="132"/>
  <c r="F4790" i="132"/>
  <c r="H4790" i="132" s="1"/>
  <c r="I4790" i="132" s="1"/>
  <c r="E4790" i="132"/>
  <c r="F4789" i="132"/>
  <c r="H4789" i="132" s="1"/>
  <c r="I4789" i="132" s="1"/>
  <c r="E4789" i="132"/>
  <c r="F4788" i="132"/>
  <c r="H4788" i="132" s="1"/>
  <c r="I4788" i="132" s="1"/>
  <c r="E4788" i="132"/>
  <c r="F4787" i="132"/>
  <c r="H4787" i="132" s="1"/>
  <c r="I4787" i="132" s="1"/>
  <c r="E4787" i="132"/>
  <c r="F4786" i="132"/>
  <c r="H4786" i="132" s="1"/>
  <c r="I4786" i="132" s="1"/>
  <c r="E4786" i="132"/>
  <c r="F4785" i="132"/>
  <c r="H4785" i="132" s="1"/>
  <c r="I4785" i="132" s="1"/>
  <c r="E4785" i="132"/>
  <c r="F4784" i="132"/>
  <c r="H4784" i="132" s="1"/>
  <c r="I4784" i="132" s="1"/>
  <c r="E4784" i="132"/>
  <c r="F4783" i="132"/>
  <c r="H4783" i="132" s="1"/>
  <c r="I4783" i="132" s="1"/>
  <c r="E4783" i="132"/>
  <c r="F4782" i="132"/>
  <c r="H4782" i="132" s="1"/>
  <c r="I4782" i="132" s="1"/>
  <c r="E4782" i="132"/>
  <c r="F4781" i="132"/>
  <c r="H4781" i="132" s="1"/>
  <c r="I4781" i="132" s="1"/>
  <c r="E4781" i="132"/>
  <c r="F4780" i="132"/>
  <c r="H4780" i="132" s="1"/>
  <c r="I4780" i="132" s="1"/>
  <c r="E4780" i="132"/>
  <c r="F4779" i="132"/>
  <c r="H4779" i="132" s="1"/>
  <c r="I4779" i="132" s="1"/>
  <c r="E4779" i="132"/>
  <c r="F4778" i="132"/>
  <c r="H4778" i="132" s="1"/>
  <c r="I4778" i="132" s="1"/>
  <c r="E4778" i="132"/>
  <c r="F4777" i="132"/>
  <c r="H4777" i="132" s="1"/>
  <c r="I4777" i="132" s="1"/>
  <c r="E4777" i="132"/>
  <c r="F4776" i="132"/>
  <c r="H4776" i="132" s="1"/>
  <c r="I4776" i="132" s="1"/>
  <c r="E4776" i="132"/>
  <c r="F4775" i="132"/>
  <c r="H4775" i="132" s="1"/>
  <c r="I4775" i="132" s="1"/>
  <c r="E4775" i="132"/>
  <c r="F4774" i="132"/>
  <c r="H4774" i="132" s="1"/>
  <c r="I4774" i="132" s="1"/>
  <c r="E4774" i="132"/>
  <c r="F4773" i="132"/>
  <c r="H4773" i="132" s="1"/>
  <c r="I4773" i="132" s="1"/>
  <c r="E4773" i="132"/>
  <c r="F4772" i="132"/>
  <c r="H4772" i="132" s="1"/>
  <c r="I4772" i="132" s="1"/>
  <c r="E4772" i="132"/>
  <c r="F4771" i="132"/>
  <c r="H4771" i="132" s="1"/>
  <c r="I4771" i="132" s="1"/>
  <c r="E4771" i="132"/>
  <c r="F4770" i="132"/>
  <c r="H4770" i="132" s="1"/>
  <c r="I4770" i="132" s="1"/>
  <c r="E4770" i="132"/>
  <c r="F4769" i="132"/>
  <c r="H4769" i="132" s="1"/>
  <c r="I4769" i="132" s="1"/>
  <c r="E4769" i="132"/>
  <c r="F4768" i="132"/>
  <c r="H4768" i="132" s="1"/>
  <c r="I4768" i="132" s="1"/>
  <c r="E4768" i="132"/>
  <c r="F4767" i="132"/>
  <c r="H4767" i="132" s="1"/>
  <c r="I4767" i="132" s="1"/>
  <c r="E4767" i="132"/>
  <c r="F4766" i="132"/>
  <c r="H4766" i="132" s="1"/>
  <c r="I4766" i="132" s="1"/>
  <c r="E4766" i="132"/>
  <c r="E1733" i="99"/>
  <c r="D1734" i="99"/>
  <c r="F1734" i="99" s="1"/>
  <c r="G1734" i="99" s="1"/>
  <c r="A1735" i="99"/>
  <c r="B1780" i="99"/>
  <c r="D41" i="130" l="1"/>
  <c r="D53" i="130"/>
  <c r="D50" i="130"/>
  <c r="I4764" i="132"/>
  <c r="E1734" i="99"/>
  <c r="A1736" i="99"/>
  <c r="D1735" i="99"/>
  <c r="F1735" i="99" s="1"/>
  <c r="G1735" i="99" s="1"/>
  <c r="B1781" i="99"/>
  <c r="D135" i="130" l="1"/>
  <c r="F66" i="130" s="1"/>
  <c r="D144" i="130"/>
  <c r="F67" i="130" s="1"/>
  <c r="D120" i="130"/>
  <c r="F64" i="130" s="1"/>
  <c r="D127" i="130"/>
  <c r="F65" i="130" s="1"/>
  <c r="D154" i="130"/>
  <c r="F68" i="130" s="1"/>
  <c r="D165" i="130"/>
  <c r="F69" i="130" s="1"/>
  <c r="D177" i="130"/>
  <c r="F70" i="130" s="1"/>
  <c r="D190" i="130"/>
  <c r="F71" i="130" s="1"/>
  <c r="D204" i="130"/>
  <c r="F72" i="130" s="1"/>
  <c r="D219" i="130"/>
  <c r="F73" i="130" s="1"/>
  <c r="D289" i="130"/>
  <c r="F77" i="130" s="1"/>
  <c r="D235" i="130"/>
  <c r="F74" i="130" s="1"/>
  <c r="D270" i="130"/>
  <c r="F76" i="130" s="1"/>
  <c r="D252" i="130"/>
  <c r="F75" i="130" s="1"/>
  <c r="D309" i="130"/>
  <c r="F78" i="130" s="1"/>
  <c r="D330" i="130"/>
  <c r="F79" i="130" s="1"/>
  <c r="D352" i="130"/>
  <c r="F80" i="130" s="1"/>
  <c r="D375" i="130"/>
  <c r="F81" i="130" s="1"/>
  <c r="D399" i="130"/>
  <c r="F82" i="130" s="1"/>
  <c r="D477" i="130"/>
  <c r="F85" i="130" s="1"/>
  <c r="D424" i="130"/>
  <c r="F83" i="130" s="1"/>
  <c r="D450" i="130"/>
  <c r="F84" i="130" s="1"/>
  <c r="D627" i="130"/>
  <c r="F90" i="130" s="1"/>
  <c r="D564" i="130"/>
  <c r="F88" i="130" s="1"/>
  <c r="D505" i="130"/>
  <c r="F86" i="130" s="1"/>
  <c r="D534" i="130"/>
  <c r="F87" i="130" s="1"/>
  <c r="D660" i="130"/>
  <c r="F91" i="130" s="1"/>
  <c r="D595" i="130"/>
  <c r="F89" i="130" s="1"/>
  <c r="D729" i="130"/>
  <c r="F93" i="130" s="1"/>
  <c r="D765" i="130"/>
  <c r="F94" i="130" s="1"/>
  <c r="D694" i="130"/>
  <c r="F92" i="130" s="1"/>
  <c r="D802" i="130"/>
  <c r="F95" i="130" s="1"/>
  <c r="D840" i="130"/>
  <c r="F96" i="130" s="1"/>
  <c r="C1207" i="130"/>
  <c r="D34" i="130" s="1"/>
  <c r="C1143" i="130"/>
  <c r="D42" i="130"/>
  <c r="E42" i="130"/>
  <c r="E1735" i="99"/>
  <c r="D1736" i="99"/>
  <c r="F1736" i="99" s="1"/>
  <c r="G1736" i="99" s="1"/>
  <c r="A1737" i="99"/>
  <c r="B1782" i="99"/>
  <c r="D29" i="130" l="1"/>
  <c r="C29" i="130" s="1"/>
  <c r="C33" i="130" s="1"/>
  <c r="D24" i="130"/>
  <c r="C24" i="130" s="1"/>
  <c r="C34" i="130" s="1"/>
  <c r="E34" i="130" s="1"/>
  <c r="D43" i="130"/>
  <c r="E1736" i="99"/>
  <c r="A1738" i="99"/>
  <c r="D1737" i="99"/>
  <c r="F1737" i="99" s="1"/>
  <c r="G1737" i="99" s="1"/>
  <c r="B1783" i="99"/>
  <c r="C35" i="130" l="1"/>
  <c r="I5" i="130" s="1"/>
  <c r="I4" i="130"/>
  <c r="E1737" i="99"/>
  <c r="A1739" i="99"/>
  <c r="D1738" i="99"/>
  <c r="F1738" i="99" s="1"/>
  <c r="G1738" i="99" s="1"/>
  <c r="B1784" i="99"/>
  <c r="I6" i="130" l="1"/>
  <c r="J4" i="130"/>
  <c r="E1738" i="99"/>
  <c r="A1740" i="99"/>
  <c r="D1739" i="99"/>
  <c r="F1739" i="99" s="1"/>
  <c r="G1739" i="99" s="1"/>
  <c r="B1785" i="99"/>
  <c r="K4" i="130" l="1"/>
  <c r="J5" i="130"/>
  <c r="E1739" i="99"/>
  <c r="A1741" i="99"/>
  <c r="D1740" i="99"/>
  <c r="F1740" i="99" s="1"/>
  <c r="G1740" i="99" s="1"/>
  <c r="B1786" i="99"/>
  <c r="K5" i="130" l="1"/>
  <c r="E5" i="105"/>
  <c r="J6" i="130"/>
  <c r="K6" i="130" s="1"/>
  <c r="E1740" i="99"/>
  <c r="D1741" i="99"/>
  <c r="F1741" i="99" s="1"/>
  <c r="G1741" i="99" s="1"/>
  <c r="A1742" i="99"/>
  <c r="B1787" i="99"/>
  <c r="E1741" i="99" l="1"/>
  <c r="D1742" i="99"/>
  <c r="F1742" i="99" s="1"/>
  <c r="G1742" i="99" s="1"/>
  <c r="A1743" i="99"/>
  <c r="B1788" i="99"/>
  <c r="E1742" i="99" l="1"/>
  <c r="A1744" i="99"/>
  <c r="D1743" i="99"/>
  <c r="F1743" i="99" s="1"/>
  <c r="G1743" i="99" s="1"/>
  <c r="B1789" i="99"/>
  <c r="E1743" i="99" l="1"/>
  <c r="D1744" i="99"/>
  <c r="F1744" i="99" s="1"/>
  <c r="G1744" i="99" s="1"/>
  <c r="A1745" i="99"/>
  <c r="B1790" i="99"/>
  <c r="E1744" i="99" l="1"/>
  <c r="D1745" i="99"/>
  <c r="F1745" i="99" s="1"/>
  <c r="G1745" i="99" s="1"/>
  <c r="A1746" i="99"/>
  <c r="B1791" i="99"/>
  <c r="E1745" i="99" l="1"/>
  <c r="A1747" i="99"/>
  <c r="D1746" i="99"/>
  <c r="F1746" i="99" s="1"/>
  <c r="G1746" i="99" s="1"/>
  <c r="B1792" i="99"/>
  <c r="E1746" i="99" l="1"/>
  <c r="A1748" i="99"/>
  <c r="D1747" i="99"/>
  <c r="F1747" i="99" s="1"/>
  <c r="G1747" i="99" s="1"/>
  <c r="B1793" i="99"/>
  <c r="E1747" i="99" l="1"/>
  <c r="A1749" i="99"/>
  <c r="D1748" i="99"/>
  <c r="F1748" i="99" s="1"/>
  <c r="G1748" i="99" s="1"/>
  <c r="B1794" i="99"/>
  <c r="E1748" i="99" l="1"/>
  <c r="A1750" i="99"/>
  <c r="D1749" i="99"/>
  <c r="F1749" i="99" s="1"/>
  <c r="G1749" i="99" s="1"/>
  <c r="B1795" i="99"/>
  <c r="E1749" i="99" l="1"/>
  <c r="U40" i="119" s="1"/>
  <c r="A1751" i="99"/>
  <c r="D1750" i="99"/>
  <c r="F1750" i="99" s="1"/>
  <c r="G1750" i="99" s="1"/>
  <c r="B1796" i="99"/>
  <c r="U41" i="119" l="1"/>
  <c r="U42" i="119" s="1"/>
  <c r="U50" i="119"/>
  <c r="X352" i="119" s="1"/>
  <c r="F80" i="119" s="1"/>
  <c r="E1750" i="99"/>
  <c r="A1752" i="99"/>
  <c r="D1751" i="99"/>
  <c r="F1751" i="99" s="1"/>
  <c r="G1751" i="99" s="1"/>
  <c r="B1797" i="99"/>
  <c r="E1751" i="99" l="1"/>
  <c r="D1752" i="99"/>
  <c r="F1752" i="99" s="1"/>
  <c r="G1752" i="99" s="1"/>
  <c r="A1753" i="99"/>
  <c r="B1798" i="99"/>
  <c r="E1752" i="99" l="1"/>
  <c r="D1753" i="99"/>
  <c r="F1753" i="99" s="1"/>
  <c r="G1753" i="99" s="1"/>
  <c r="A1754" i="99"/>
  <c r="B1799" i="99"/>
  <c r="E1753" i="99" l="1"/>
  <c r="D1754" i="99"/>
  <c r="F1754" i="99" s="1"/>
  <c r="G1754" i="99" s="1"/>
  <c r="A1755" i="99"/>
  <c r="B1800" i="99"/>
  <c r="E1754" i="99" l="1"/>
  <c r="D1755" i="99"/>
  <c r="F1755" i="99" s="1"/>
  <c r="G1755" i="99" s="1"/>
  <c r="A1756" i="99"/>
  <c r="B1801" i="99"/>
  <c r="E1755" i="99" l="1"/>
  <c r="A1757" i="99"/>
  <c r="D1756" i="99"/>
  <c r="F1756" i="99" s="1"/>
  <c r="G1756" i="99" s="1"/>
  <c r="B1802" i="99"/>
  <c r="E1756" i="99" l="1"/>
  <c r="D1757" i="99"/>
  <c r="F1757" i="99" s="1"/>
  <c r="G1757" i="99" s="1"/>
  <c r="A1758" i="99"/>
  <c r="B1803" i="99"/>
  <c r="E1757" i="99" l="1"/>
  <c r="A1759" i="99"/>
  <c r="D1758" i="99"/>
  <c r="F1758" i="99" s="1"/>
  <c r="G1758" i="99" s="1"/>
  <c r="B1804" i="99"/>
  <c r="E1758" i="99" l="1"/>
  <c r="D1759" i="99"/>
  <c r="F1759" i="99" s="1"/>
  <c r="G1759" i="99" s="1"/>
  <c r="A1760" i="99"/>
  <c r="B1805" i="99"/>
  <c r="E1759" i="99" l="1"/>
  <c r="D1760" i="99"/>
  <c r="F1760" i="99" s="1"/>
  <c r="G1760" i="99" s="1"/>
  <c r="A1761" i="99"/>
  <c r="B1806" i="99"/>
  <c r="E1760" i="99" l="1"/>
  <c r="D1761" i="99"/>
  <c r="F1761" i="99" s="1"/>
  <c r="G1761" i="99" s="1"/>
  <c r="A1762" i="99"/>
  <c r="B1807" i="99"/>
  <c r="E1761" i="99" l="1"/>
  <c r="D1762" i="99"/>
  <c r="F1762" i="99" s="1"/>
  <c r="G1762" i="99" s="1"/>
  <c r="A1763" i="99"/>
  <c r="B1808" i="99"/>
  <c r="E1762" i="99" l="1"/>
  <c r="A1764" i="99"/>
  <c r="D1763" i="99"/>
  <c r="F1763" i="99" s="1"/>
  <c r="G1763" i="99" s="1"/>
  <c r="B1809" i="99"/>
  <c r="E1763" i="99" l="1"/>
  <c r="A1765" i="99"/>
  <c r="D1764" i="99"/>
  <c r="F1764" i="99" s="1"/>
  <c r="G1764" i="99" s="1"/>
  <c r="B1810" i="99"/>
  <c r="E1764" i="99" l="1"/>
  <c r="D1765" i="99"/>
  <c r="F1765" i="99" s="1"/>
  <c r="G1765" i="99" s="1"/>
  <c r="A1766" i="99"/>
  <c r="B1811" i="99"/>
  <c r="E1765" i="99" l="1"/>
  <c r="A1767" i="99"/>
  <c r="D1766" i="99"/>
  <c r="F1766" i="99" s="1"/>
  <c r="G1766" i="99" s="1"/>
  <c r="B1812" i="99"/>
  <c r="E1766" i="99" l="1"/>
  <c r="A1768" i="99"/>
  <c r="D1767" i="99"/>
  <c r="F1767" i="99" s="1"/>
  <c r="G1767" i="99" s="1"/>
  <c r="B1813" i="99"/>
  <c r="E1767" i="99" l="1"/>
  <c r="D1768" i="99"/>
  <c r="F1768" i="99" s="1"/>
  <c r="G1768" i="99" s="1"/>
  <c r="A1769" i="99"/>
  <c r="B1814" i="99"/>
  <c r="E1768" i="99" l="1"/>
  <c r="A1770" i="99"/>
  <c r="D1769" i="99"/>
  <c r="F1769" i="99" s="1"/>
  <c r="G1769" i="99" s="1"/>
  <c r="B1815" i="99"/>
  <c r="E1769" i="99" l="1"/>
  <c r="A1771" i="99"/>
  <c r="D1770" i="99"/>
  <c r="F1770" i="99" s="1"/>
  <c r="G1770" i="99" s="1"/>
  <c r="B1816" i="99"/>
  <c r="E1770" i="99" l="1"/>
  <c r="A1772" i="99"/>
  <c r="D1771" i="99"/>
  <c r="F1771" i="99" s="1"/>
  <c r="G1771" i="99" s="1"/>
  <c r="B1817" i="99"/>
  <c r="E1771" i="99" l="1"/>
  <c r="A1773" i="99"/>
  <c r="D1772" i="99"/>
  <c r="F1772" i="99" s="1"/>
  <c r="G1772" i="99" s="1"/>
  <c r="B1818" i="99"/>
  <c r="E1772" i="99" l="1"/>
  <c r="A1774" i="99"/>
  <c r="D1773" i="99"/>
  <c r="F1773" i="99" s="1"/>
  <c r="G1773" i="99" s="1"/>
  <c r="B1819" i="99"/>
  <c r="E1773" i="99" l="1"/>
  <c r="D1774" i="99"/>
  <c r="F1774" i="99" s="1"/>
  <c r="G1774" i="99" s="1"/>
  <c r="A1775" i="99"/>
  <c r="B1820" i="99"/>
  <c r="E1774" i="99" l="1"/>
  <c r="D1775" i="99"/>
  <c r="F1775" i="99" s="1"/>
  <c r="G1775" i="99" s="1"/>
  <c r="A1776" i="99"/>
  <c r="B1821" i="99"/>
  <c r="E1775" i="99" l="1"/>
  <c r="A1777" i="99"/>
  <c r="D1776" i="99"/>
  <c r="F1776" i="99" s="1"/>
  <c r="G1776" i="99" s="1"/>
  <c r="B1822" i="99"/>
  <c r="E1776" i="99" l="1"/>
  <c r="A1778" i="99"/>
  <c r="D1777" i="99"/>
  <c r="F1777" i="99" s="1"/>
  <c r="G1777" i="99" s="1"/>
  <c r="B1823" i="99"/>
  <c r="E1777" i="99" l="1"/>
  <c r="A1779" i="99"/>
  <c r="D1778" i="99"/>
  <c r="F1778" i="99" s="1"/>
  <c r="G1778" i="99" s="1"/>
  <c r="B1824" i="99"/>
  <c r="E1778" i="99" l="1"/>
  <c r="D1779" i="99"/>
  <c r="F1779" i="99" s="1"/>
  <c r="G1779" i="99" s="1"/>
  <c r="A1780" i="99"/>
  <c r="B1825" i="99"/>
  <c r="E1779" i="99" l="1"/>
  <c r="D1780" i="99"/>
  <c r="F1780" i="99" s="1"/>
  <c r="G1780" i="99" s="1"/>
  <c r="A1781" i="99"/>
  <c r="B1826" i="99"/>
  <c r="E1780" i="99" l="1"/>
  <c r="A1782" i="99"/>
  <c r="D1781" i="99"/>
  <c r="F1781" i="99" s="1"/>
  <c r="G1781" i="99" s="1"/>
  <c r="B1827" i="99"/>
  <c r="E1781" i="99" l="1"/>
  <c r="A1783" i="99"/>
  <c r="D1782" i="99"/>
  <c r="F1782" i="99" s="1"/>
  <c r="G1782" i="99" s="1"/>
  <c r="B1828" i="99"/>
  <c r="E1782" i="99" l="1"/>
  <c r="D1783" i="99"/>
  <c r="F1783" i="99" s="1"/>
  <c r="G1783" i="99" s="1"/>
  <c r="A1784" i="99"/>
  <c r="B1829" i="99"/>
  <c r="E1783" i="99" l="1"/>
  <c r="A1785" i="99"/>
  <c r="D1784" i="99"/>
  <c r="F1784" i="99" s="1"/>
  <c r="G1784" i="99" s="1"/>
  <c r="B1830" i="99"/>
  <c r="E1784" i="99" l="1"/>
  <c r="A1786" i="99"/>
  <c r="D1785" i="99"/>
  <c r="F1785" i="99" s="1"/>
  <c r="G1785" i="99" s="1"/>
  <c r="B1831" i="99"/>
  <c r="E1785" i="99" l="1"/>
  <c r="A1787" i="99"/>
  <c r="D1786" i="99"/>
  <c r="F1786" i="99" s="1"/>
  <c r="G1786" i="99" s="1"/>
  <c r="B1832" i="99"/>
  <c r="E1786" i="99" l="1"/>
  <c r="A1788" i="99"/>
  <c r="D1787" i="99"/>
  <c r="F1787" i="99" s="1"/>
  <c r="G1787" i="99" s="1"/>
  <c r="B1833" i="99"/>
  <c r="E1787" i="99" l="1"/>
  <c r="A1789" i="99"/>
  <c r="D1788" i="99"/>
  <c r="F1788" i="99" s="1"/>
  <c r="G1788" i="99" s="1"/>
  <c r="B1834" i="99"/>
  <c r="E1788" i="99" l="1"/>
  <c r="A1790" i="99"/>
  <c r="D1789" i="99"/>
  <c r="F1789" i="99" s="1"/>
  <c r="G1789" i="99" s="1"/>
  <c r="B1835" i="99"/>
  <c r="E1789" i="99" l="1"/>
  <c r="A1791" i="99"/>
  <c r="D1790" i="99"/>
  <c r="F1790" i="99" s="1"/>
  <c r="G1790" i="99" s="1"/>
  <c r="B1836" i="99"/>
  <c r="E1790" i="99" l="1"/>
  <c r="A1792" i="99"/>
  <c r="D1791" i="99"/>
  <c r="F1791" i="99" s="1"/>
  <c r="G1791" i="99" s="1"/>
  <c r="B1837" i="99"/>
  <c r="E1791" i="99" l="1"/>
  <c r="A1793" i="99"/>
  <c r="D1792" i="99"/>
  <c r="F1792" i="99" s="1"/>
  <c r="G1792" i="99" s="1"/>
  <c r="B1838" i="99"/>
  <c r="E1792" i="99" l="1"/>
  <c r="D1793" i="99"/>
  <c r="F1793" i="99" s="1"/>
  <c r="G1793" i="99" s="1"/>
  <c r="A1794" i="99"/>
  <c r="B1839" i="99"/>
  <c r="E1793" i="99" l="1"/>
  <c r="A1795" i="99"/>
  <c r="D1794" i="99"/>
  <c r="F1794" i="99" s="1"/>
  <c r="G1794" i="99" s="1"/>
  <c r="B1840" i="99"/>
  <c r="E1794" i="99" l="1"/>
  <c r="D1795" i="99"/>
  <c r="F1795" i="99" s="1"/>
  <c r="G1795" i="99" s="1"/>
  <c r="A1796" i="99"/>
  <c r="B1841" i="99"/>
  <c r="E1795" i="99" l="1"/>
  <c r="A1797" i="99"/>
  <c r="D1796" i="99"/>
  <c r="F1796" i="99" s="1"/>
  <c r="G1796" i="99" s="1"/>
  <c r="B1842" i="99"/>
  <c r="E1796" i="99" l="1"/>
  <c r="D1797" i="99"/>
  <c r="F1797" i="99" s="1"/>
  <c r="G1797" i="99" s="1"/>
  <c r="A1798" i="99"/>
  <c r="B1843" i="99"/>
  <c r="E1797" i="99" l="1"/>
  <c r="A1799" i="99"/>
  <c r="D1798" i="99"/>
  <c r="F1798" i="99" s="1"/>
  <c r="G1798" i="99" s="1"/>
  <c r="B1844" i="99"/>
  <c r="E1798" i="99" l="1"/>
  <c r="D1799" i="99"/>
  <c r="F1799" i="99" s="1"/>
  <c r="G1799" i="99" s="1"/>
  <c r="A1800" i="99"/>
  <c r="B1845" i="99"/>
  <c r="E1799" i="99" l="1"/>
  <c r="A1801" i="99"/>
  <c r="D1800" i="99"/>
  <c r="F1800" i="99" s="1"/>
  <c r="G1800" i="99" s="1"/>
  <c r="B1846" i="99"/>
  <c r="E1800" i="99" l="1"/>
  <c r="A1802" i="99"/>
  <c r="D1801" i="99"/>
  <c r="F1801" i="99" s="1"/>
  <c r="G1801" i="99" s="1"/>
  <c r="B1847" i="99"/>
  <c r="E1801" i="99" l="1"/>
  <c r="A1803" i="99"/>
  <c r="D1802" i="99"/>
  <c r="F1802" i="99" s="1"/>
  <c r="G1802" i="99" s="1"/>
  <c r="B1848" i="99"/>
  <c r="E1802" i="99" l="1"/>
  <c r="A1804" i="99"/>
  <c r="D1803" i="99"/>
  <c r="F1803" i="99" s="1"/>
  <c r="G1803" i="99" s="1"/>
  <c r="B1849" i="99"/>
  <c r="E1803" i="99" l="1"/>
  <c r="A1805" i="99"/>
  <c r="D1804" i="99"/>
  <c r="F1804" i="99" s="1"/>
  <c r="G1804" i="99" s="1"/>
  <c r="B1850" i="99"/>
  <c r="E1804" i="99" l="1"/>
  <c r="D1805" i="99"/>
  <c r="F1805" i="99" s="1"/>
  <c r="G1805" i="99" s="1"/>
  <c r="A1806" i="99"/>
  <c r="B1851" i="99"/>
  <c r="E1805" i="99" l="1"/>
  <c r="D1806" i="99"/>
  <c r="F1806" i="99" s="1"/>
  <c r="G1806" i="99" s="1"/>
  <c r="A1807" i="99"/>
  <c r="B1852" i="99"/>
  <c r="E1806" i="99" l="1"/>
  <c r="D1807" i="99"/>
  <c r="F1807" i="99" s="1"/>
  <c r="G1807" i="99" s="1"/>
  <c r="A1808" i="99"/>
  <c r="B1853" i="99"/>
  <c r="E1807" i="99" l="1"/>
  <c r="D1808" i="99"/>
  <c r="F1808" i="99" s="1"/>
  <c r="G1808" i="99" s="1"/>
  <c r="A1809" i="99"/>
  <c r="B1854" i="99"/>
  <c r="E1808" i="99" l="1"/>
  <c r="A1810" i="99"/>
  <c r="D1809" i="99"/>
  <c r="F1809" i="99" s="1"/>
  <c r="G1809" i="99" s="1"/>
  <c r="B1855" i="99"/>
  <c r="E1809" i="99" l="1"/>
  <c r="A1811" i="99"/>
  <c r="D1810" i="99"/>
  <c r="F1810" i="99" s="1"/>
  <c r="G1810" i="99" s="1"/>
  <c r="B1856" i="99"/>
  <c r="E1810" i="99" l="1"/>
  <c r="A1812" i="99"/>
  <c r="D1811" i="99"/>
  <c r="F1811" i="99" s="1"/>
  <c r="G1811" i="99" s="1"/>
  <c r="B1857" i="99"/>
  <c r="E1811" i="99" l="1"/>
  <c r="D1812" i="99"/>
  <c r="F1812" i="99" s="1"/>
  <c r="G1812" i="99" s="1"/>
  <c r="A1813" i="99"/>
  <c r="B1858" i="99"/>
  <c r="E1812" i="99" l="1"/>
  <c r="A1814" i="99"/>
  <c r="D1813" i="99"/>
  <c r="F1813" i="99" s="1"/>
  <c r="G1813" i="99" s="1"/>
  <c r="B1859" i="99"/>
  <c r="E1813" i="99" l="1"/>
  <c r="D1814" i="99"/>
  <c r="F1814" i="99" s="1"/>
  <c r="G1814" i="99" s="1"/>
  <c r="A1815" i="99"/>
  <c r="B1860" i="99"/>
  <c r="E1814" i="99" l="1"/>
  <c r="D1815" i="99"/>
  <c r="F1815" i="99" s="1"/>
  <c r="G1815" i="99" s="1"/>
  <c r="A1816" i="99"/>
  <c r="B1861" i="99"/>
  <c r="E1815" i="99" l="1"/>
  <c r="D1816" i="99"/>
  <c r="F1816" i="99" s="1"/>
  <c r="G1816" i="99" s="1"/>
  <c r="A1817" i="99"/>
  <c r="B1862" i="99"/>
  <c r="E1816" i="99" l="1"/>
  <c r="A1818" i="99"/>
  <c r="D1817" i="99"/>
  <c r="F1817" i="99" s="1"/>
  <c r="G1817" i="99" s="1"/>
  <c r="B1863" i="99"/>
  <c r="E1817" i="99" l="1"/>
  <c r="D1818" i="99"/>
  <c r="F1818" i="99" s="1"/>
  <c r="G1818" i="99" s="1"/>
  <c r="A1819" i="99"/>
  <c r="B1864" i="99"/>
  <c r="E1818" i="99" l="1"/>
  <c r="D1819" i="99"/>
  <c r="F1819" i="99" s="1"/>
  <c r="G1819" i="99" s="1"/>
  <c r="A1820" i="99"/>
  <c r="B1865" i="99"/>
  <c r="E1819" i="99" l="1"/>
  <c r="D1820" i="99"/>
  <c r="F1820" i="99" s="1"/>
  <c r="G1820" i="99" s="1"/>
  <c r="A1821" i="99"/>
  <c r="B1866" i="99"/>
  <c r="E1820" i="99" l="1"/>
  <c r="D1821" i="99"/>
  <c r="F1821" i="99" s="1"/>
  <c r="G1821" i="99" s="1"/>
  <c r="A1822" i="99"/>
  <c r="B1867" i="99"/>
  <c r="E1821" i="99" l="1"/>
  <c r="A1823" i="99"/>
  <c r="D1822" i="99"/>
  <c r="F1822" i="99" s="1"/>
  <c r="G1822" i="99" s="1"/>
  <c r="B1868" i="99"/>
  <c r="E1822" i="99" l="1"/>
  <c r="A1824" i="99"/>
  <c r="D1823" i="99"/>
  <c r="F1823" i="99" s="1"/>
  <c r="G1823" i="99" s="1"/>
  <c r="B1869" i="99"/>
  <c r="E1823" i="99" l="1"/>
  <c r="A1825" i="99"/>
  <c r="D1824" i="99"/>
  <c r="F1824" i="99" s="1"/>
  <c r="G1824" i="99" s="1"/>
  <c r="B1870" i="99"/>
  <c r="E1824" i="99" l="1"/>
  <c r="A1826" i="99"/>
  <c r="D1825" i="99"/>
  <c r="F1825" i="99" s="1"/>
  <c r="G1825" i="99" s="1"/>
  <c r="B1871" i="99"/>
  <c r="E1825" i="99" l="1"/>
  <c r="D1826" i="99"/>
  <c r="F1826" i="99" s="1"/>
  <c r="G1826" i="99" s="1"/>
  <c r="A1827" i="99"/>
  <c r="B1872" i="99"/>
  <c r="E1826" i="99" l="1"/>
  <c r="A1828" i="99"/>
  <c r="D1827" i="99"/>
  <c r="F1827" i="99" s="1"/>
  <c r="G1827" i="99" s="1"/>
  <c r="B1873" i="99"/>
  <c r="E1827" i="99" l="1"/>
  <c r="A1829" i="99"/>
  <c r="D1828" i="99"/>
  <c r="F1828" i="99" s="1"/>
  <c r="G1828" i="99" s="1"/>
  <c r="B1874" i="99"/>
  <c r="E1828" i="99" l="1"/>
  <c r="D1829" i="99"/>
  <c r="F1829" i="99" s="1"/>
  <c r="G1829" i="99" s="1"/>
  <c r="A1830" i="99"/>
  <c r="B1875" i="99"/>
  <c r="E1829" i="99" l="1"/>
  <c r="A1831" i="99"/>
  <c r="D1830" i="99"/>
  <c r="F1830" i="99" s="1"/>
  <c r="G1830" i="99" s="1"/>
  <c r="B1876" i="99"/>
  <c r="E1830" i="99" l="1"/>
  <c r="A1832" i="99"/>
  <c r="D1831" i="99"/>
  <c r="F1831" i="99" s="1"/>
  <c r="G1831" i="99" s="1"/>
  <c r="B1877" i="99"/>
  <c r="E1831" i="99" l="1"/>
  <c r="D1832" i="99"/>
  <c r="F1832" i="99" s="1"/>
  <c r="G1832" i="99" s="1"/>
  <c r="A1833" i="99"/>
  <c r="B1878" i="99"/>
  <c r="E1832" i="99" l="1"/>
  <c r="A1834" i="99"/>
  <c r="D1833" i="99"/>
  <c r="F1833" i="99" s="1"/>
  <c r="G1833" i="99" s="1"/>
  <c r="B1879" i="99"/>
  <c r="E1833" i="99" l="1"/>
  <c r="A1835" i="99"/>
  <c r="D1834" i="99"/>
  <c r="F1834" i="99" s="1"/>
  <c r="G1834" i="99" s="1"/>
  <c r="B1880" i="99"/>
  <c r="E1834" i="99" l="1"/>
  <c r="D1835" i="99"/>
  <c r="F1835" i="99" s="1"/>
  <c r="G1835" i="99" s="1"/>
  <c r="A1836" i="99"/>
  <c r="B1881" i="99"/>
  <c r="E1835" i="99" l="1"/>
  <c r="A1837" i="99"/>
  <c r="D1836" i="99"/>
  <c r="F1836" i="99" s="1"/>
  <c r="G1836" i="99" s="1"/>
  <c r="B1882" i="99"/>
  <c r="E1836" i="99" l="1"/>
  <c r="A1838" i="99"/>
  <c r="D1837" i="99"/>
  <c r="F1837" i="99" s="1"/>
  <c r="G1837" i="99" s="1"/>
  <c r="B1883" i="99"/>
  <c r="E1837" i="99" l="1"/>
  <c r="D1838" i="99"/>
  <c r="F1838" i="99" s="1"/>
  <c r="G1838" i="99" s="1"/>
  <c r="A1839" i="99"/>
  <c r="B1884" i="99"/>
  <c r="E1838" i="99" l="1"/>
  <c r="D1839" i="99"/>
  <c r="F1839" i="99" s="1"/>
  <c r="G1839" i="99" s="1"/>
  <c r="A1840" i="99"/>
  <c r="B1885" i="99"/>
  <c r="E1839" i="99" l="1"/>
  <c r="V40" i="119" s="1"/>
  <c r="D1840" i="99"/>
  <c r="F1840" i="99" s="1"/>
  <c r="G1840" i="99" s="1"/>
  <c r="A1841" i="99"/>
  <c r="B1886" i="99"/>
  <c r="V50" i="119" l="1"/>
  <c r="Y375" i="119" s="1"/>
  <c r="F81" i="119" s="1"/>
  <c r="V41" i="119"/>
  <c r="V42" i="119" s="1"/>
  <c r="E1840" i="99"/>
  <c r="A1842" i="99"/>
  <c r="D1841" i="99"/>
  <c r="F1841" i="99" s="1"/>
  <c r="G1841" i="99" s="1"/>
  <c r="B1887" i="99"/>
  <c r="E1841" i="99" l="1"/>
  <c r="D1842" i="99"/>
  <c r="F1842" i="99" s="1"/>
  <c r="G1842" i="99" s="1"/>
  <c r="A1843" i="99"/>
  <c r="B1888" i="99"/>
  <c r="E1842" i="99" l="1"/>
  <c r="D1843" i="99"/>
  <c r="F1843" i="99" s="1"/>
  <c r="G1843" i="99" s="1"/>
  <c r="A1844" i="99"/>
  <c r="B1889" i="99"/>
  <c r="E1843" i="99" l="1"/>
  <c r="A1845" i="99"/>
  <c r="D1844" i="99"/>
  <c r="F1844" i="99" s="1"/>
  <c r="G1844" i="99" s="1"/>
  <c r="B1890" i="99"/>
  <c r="E1844" i="99" l="1"/>
  <c r="A1846" i="99"/>
  <c r="D1845" i="99"/>
  <c r="F1845" i="99" s="1"/>
  <c r="G1845" i="99" s="1"/>
  <c r="B1891" i="99"/>
  <c r="E1845" i="99" l="1"/>
  <c r="A1847" i="99"/>
  <c r="D1846" i="99"/>
  <c r="F1846" i="99" s="1"/>
  <c r="G1846" i="99" s="1"/>
  <c r="B1892" i="99"/>
  <c r="E1846" i="99" l="1"/>
  <c r="D1847" i="99"/>
  <c r="F1847" i="99" s="1"/>
  <c r="G1847" i="99" s="1"/>
  <c r="A1848" i="99"/>
  <c r="B1893" i="99"/>
  <c r="E1847" i="99" l="1"/>
  <c r="A1849" i="99"/>
  <c r="D1848" i="99"/>
  <c r="F1848" i="99" s="1"/>
  <c r="G1848" i="99" s="1"/>
  <c r="B1894" i="99"/>
  <c r="E1848" i="99" l="1"/>
  <c r="A1850" i="99"/>
  <c r="D1849" i="99"/>
  <c r="F1849" i="99" s="1"/>
  <c r="G1849" i="99" s="1"/>
  <c r="B1895" i="99"/>
  <c r="E1849" i="99" l="1"/>
  <c r="D1850" i="99"/>
  <c r="F1850" i="99" s="1"/>
  <c r="G1850" i="99" s="1"/>
  <c r="A1851" i="99"/>
  <c r="B1896" i="99"/>
  <c r="E1850" i="99" l="1"/>
  <c r="A1852" i="99"/>
  <c r="D1851" i="99"/>
  <c r="F1851" i="99" s="1"/>
  <c r="G1851" i="99" s="1"/>
  <c r="B1897" i="99"/>
  <c r="E1851" i="99" l="1"/>
  <c r="D1852" i="99"/>
  <c r="F1852" i="99" s="1"/>
  <c r="G1852" i="99" s="1"/>
  <c r="A1853" i="99"/>
  <c r="B1898" i="99"/>
  <c r="E1852" i="99" l="1"/>
  <c r="D1853" i="99"/>
  <c r="F1853" i="99" s="1"/>
  <c r="G1853" i="99" s="1"/>
  <c r="A1854" i="99"/>
  <c r="B1899" i="99"/>
  <c r="E1853" i="99" l="1"/>
  <c r="D1854" i="99"/>
  <c r="F1854" i="99" s="1"/>
  <c r="G1854" i="99" s="1"/>
  <c r="A1855" i="99"/>
  <c r="B1900" i="99"/>
  <c r="E1854" i="99" l="1"/>
  <c r="A1856" i="99"/>
  <c r="D1855" i="99"/>
  <c r="F1855" i="99" s="1"/>
  <c r="G1855" i="99" s="1"/>
  <c r="B1901" i="99"/>
  <c r="E1855" i="99" l="1"/>
  <c r="D1856" i="99"/>
  <c r="F1856" i="99" s="1"/>
  <c r="G1856" i="99" s="1"/>
  <c r="A1857" i="99"/>
  <c r="B1902" i="99"/>
  <c r="E1856" i="99" l="1"/>
  <c r="D1857" i="99"/>
  <c r="F1857" i="99" s="1"/>
  <c r="G1857" i="99" s="1"/>
  <c r="A1858" i="99"/>
  <c r="B1903" i="99"/>
  <c r="E1857" i="99" l="1"/>
  <c r="D1858" i="99"/>
  <c r="F1858" i="99" s="1"/>
  <c r="G1858" i="99" s="1"/>
  <c r="A1859" i="99"/>
  <c r="B1904" i="99"/>
  <c r="E1858" i="99" l="1"/>
  <c r="D1859" i="99"/>
  <c r="F1859" i="99" s="1"/>
  <c r="G1859" i="99" s="1"/>
  <c r="A1860" i="99"/>
  <c r="B1905" i="99"/>
  <c r="E1859" i="99" l="1"/>
  <c r="A1861" i="99"/>
  <c r="D1860" i="99"/>
  <c r="F1860" i="99" s="1"/>
  <c r="G1860" i="99" s="1"/>
  <c r="B1906" i="99"/>
  <c r="E1860" i="99" l="1"/>
  <c r="A1862" i="99"/>
  <c r="D1861" i="99"/>
  <c r="F1861" i="99" s="1"/>
  <c r="G1861" i="99" s="1"/>
  <c r="B1907" i="99"/>
  <c r="E1861" i="99" l="1"/>
  <c r="A1863" i="99"/>
  <c r="D1862" i="99"/>
  <c r="F1862" i="99" s="1"/>
  <c r="G1862" i="99" s="1"/>
  <c r="B1908" i="99"/>
  <c r="E1862" i="99" l="1"/>
  <c r="A1864" i="99"/>
  <c r="D1863" i="99"/>
  <c r="F1863" i="99" s="1"/>
  <c r="G1863" i="99" s="1"/>
  <c r="B1909" i="99"/>
  <c r="E1863" i="99" l="1"/>
  <c r="D1864" i="99"/>
  <c r="F1864" i="99" s="1"/>
  <c r="G1864" i="99" s="1"/>
  <c r="A1865" i="99"/>
  <c r="B1910" i="99"/>
  <c r="E1864" i="99" l="1"/>
  <c r="A1866" i="99"/>
  <c r="D1865" i="99"/>
  <c r="F1865" i="99" s="1"/>
  <c r="G1865" i="99" s="1"/>
  <c r="B1911" i="99"/>
  <c r="E1865" i="99" l="1"/>
  <c r="D1866" i="99"/>
  <c r="F1866" i="99" s="1"/>
  <c r="G1866" i="99" s="1"/>
  <c r="A1867" i="99"/>
  <c r="B1912" i="99"/>
  <c r="E1866" i="99" l="1"/>
  <c r="A1868" i="99"/>
  <c r="D1867" i="99"/>
  <c r="F1867" i="99" s="1"/>
  <c r="G1867" i="99" s="1"/>
  <c r="B1913" i="99"/>
  <c r="E1867" i="99" l="1"/>
  <c r="A1869" i="99"/>
  <c r="D1868" i="99"/>
  <c r="F1868" i="99" s="1"/>
  <c r="G1868" i="99" s="1"/>
  <c r="B1914" i="99"/>
  <c r="E1868" i="99" l="1"/>
  <c r="D1869" i="99"/>
  <c r="F1869" i="99" s="1"/>
  <c r="G1869" i="99" s="1"/>
  <c r="A1870" i="99"/>
  <c r="B1915" i="99"/>
  <c r="E1869" i="99" l="1"/>
  <c r="D1870" i="99"/>
  <c r="F1870" i="99" s="1"/>
  <c r="G1870" i="99" s="1"/>
  <c r="A1871" i="99"/>
  <c r="B1916" i="99"/>
  <c r="E1870" i="99" l="1"/>
  <c r="D1871" i="99"/>
  <c r="F1871" i="99" s="1"/>
  <c r="G1871" i="99" s="1"/>
  <c r="A1872" i="99"/>
  <c r="B1917" i="99"/>
  <c r="E1871" i="99" l="1"/>
  <c r="D1872" i="99"/>
  <c r="F1872" i="99" s="1"/>
  <c r="G1872" i="99" s="1"/>
  <c r="A1873" i="99"/>
  <c r="B1918" i="99"/>
  <c r="E1872" i="99" l="1"/>
  <c r="D1873" i="99"/>
  <c r="F1873" i="99" s="1"/>
  <c r="G1873" i="99" s="1"/>
  <c r="A1874" i="99"/>
  <c r="B1919" i="99"/>
  <c r="E1873" i="99" l="1"/>
  <c r="A1875" i="99"/>
  <c r="D1874" i="99"/>
  <c r="F1874" i="99" s="1"/>
  <c r="G1874" i="99" s="1"/>
  <c r="B1920" i="99"/>
  <c r="E1874" i="99" l="1"/>
  <c r="A1876" i="99"/>
  <c r="D1875" i="99"/>
  <c r="F1875" i="99" s="1"/>
  <c r="G1875" i="99" s="1"/>
  <c r="B1921" i="99"/>
  <c r="E1875" i="99" l="1"/>
  <c r="D1876" i="99"/>
  <c r="F1876" i="99" s="1"/>
  <c r="G1876" i="99" s="1"/>
  <c r="A1877" i="99"/>
  <c r="B1922" i="99"/>
  <c r="E1876" i="99" l="1"/>
  <c r="D1877" i="99"/>
  <c r="F1877" i="99" s="1"/>
  <c r="G1877" i="99" s="1"/>
  <c r="A1878" i="99"/>
  <c r="B1923" i="99"/>
  <c r="E1877" i="99" l="1"/>
  <c r="A1879" i="99"/>
  <c r="D1878" i="99"/>
  <c r="F1878" i="99" s="1"/>
  <c r="G1878" i="99" s="1"/>
  <c r="B1924" i="99"/>
  <c r="E1878" i="99" l="1"/>
  <c r="A1880" i="99"/>
  <c r="D1879" i="99"/>
  <c r="F1879" i="99" s="1"/>
  <c r="G1879" i="99" s="1"/>
  <c r="B1925" i="99"/>
  <c r="E1879" i="99" l="1"/>
  <c r="A1881" i="99"/>
  <c r="D1880" i="99"/>
  <c r="F1880" i="99" s="1"/>
  <c r="G1880" i="99" s="1"/>
  <c r="B1926" i="99"/>
  <c r="E1880" i="99" l="1"/>
  <c r="D1881" i="99"/>
  <c r="F1881" i="99" s="1"/>
  <c r="G1881" i="99" s="1"/>
  <c r="A1882" i="99"/>
  <c r="B1927" i="99"/>
  <c r="E1881" i="99" l="1"/>
  <c r="D1882" i="99"/>
  <c r="F1882" i="99" s="1"/>
  <c r="G1882" i="99" s="1"/>
  <c r="A1883" i="99"/>
  <c r="B1928" i="99"/>
  <c r="E1882" i="99" l="1"/>
  <c r="D1883" i="99"/>
  <c r="F1883" i="99" s="1"/>
  <c r="G1883" i="99" s="1"/>
  <c r="A1884" i="99"/>
  <c r="B1929" i="99"/>
  <c r="E1883" i="99" l="1"/>
  <c r="A1885" i="99"/>
  <c r="D1884" i="99"/>
  <c r="F1884" i="99" s="1"/>
  <c r="G1884" i="99" s="1"/>
  <c r="B1930" i="99"/>
  <c r="E1884" i="99" l="1"/>
  <c r="D1885" i="99"/>
  <c r="F1885" i="99" s="1"/>
  <c r="G1885" i="99" s="1"/>
  <c r="A1886" i="99"/>
  <c r="B1931" i="99"/>
  <c r="E1885" i="99" l="1"/>
  <c r="D1886" i="99"/>
  <c r="F1886" i="99" s="1"/>
  <c r="G1886" i="99" s="1"/>
  <c r="A1887" i="99"/>
  <c r="B1932" i="99"/>
  <c r="E1886" i="99" l="1"/>
  <c r="D1887" i="99"/>
  <c r="F1887" i="99" s="1"/>
  <c r="G1887" i="99" s="1"/>
  <c r="A1888" i="99"/>
  <c r="B1933" i="99"/>
  <c r="E1887" i="99" l="1"/>
  <c r="D1888" i="99"/>
  <c r="F1888" i="99" s="1"/>
  <c r="G1888" i="99" s="1"/>
  <c r="A1889" i="99"/>
  <c r="B1934" i="99"/>
  <c r="E1888" i="99" l="1"/>
  <c r="D1889" i="99"/>
  <c r="F1889" i="99" s="1"/>
  <c r="G1889" i="99" s="1"/>
  <c r="A1890" i="99"/>
  <c r="B1935" i="99"/>
  <c r="E1889" i="99" l="1"/>
  <c r="A1891" i="99"/>
  <c r="D1890" i="99"/>
  <c r="F1890" i="99" s="1"/>
  <c r="G1890" i="99" s="1"/>
  <c r="B1936" i="99"/>
  <c r="E1890" i="99" l="1"/>
  <c r="A1892" i="99"/>
  <c r="D1891" i="99"/>
  <c r="F1891" i="99" s="1"/>
  <c r="G1891" i="99" s="1"/>
  <c r="B1937" i="99"/>
  <c r="E1891" i="99" l="1"/>
  <c r="A1893" i="99"/>
  <c r="D1892" i="99"/>
  <c r="F1892" i="99" s="1"/>
  <c r="G1892" i="99" s="1"/>
  <c r="B1938" i="99"/>
  <c r="E1892" i="99" l="1"/>
  <c r="A1894" i="99"/>
  <c r="D1893" i="99"/>
  <c r="F1893" i="99" s="1"/>
  <c r="G1893" i="99" s="1"/>
  <c r="B1939" i="99"/>
  <c r="E1893" i="99" l="1"/>
  <c r="A1895" i="99"/>
  <c r="D1894" i="99"/>
  <c r="F1894" i="99" s="1"/>
  <c r="G1894" i="99" s="1"/>
  <c r="B1940" i="99"/>
  <c r="E1894" i="99" l="1"/>
  <c r="D1895" i="99"/>
  <c r="F1895" i="99" s="1"/>
  <c r="G1895" i="99" s="1"/>
  <c r="A1896" i="99"/>
  <c r="B1941" i="99"/>
  <c r="E1895" i="99" l="1"/>
  <c r="D1896" i="99"/>
  <c r="F1896" i="99" s="1"/>
  <c r="G1896" i="99" s="1"/>
  <c r="A1897" i="99"/>
  <c r="B1942" i="99"/>
  <c r="E1896" i="99" l="1"/>
  <c r="A1898" i="99"/>
  <c r="D1897" i="99"/>
  <c r="F1897" i="99" s="1"/>
  <c r="G1897" i="99" s="1"/>
  <c r="B1943" i="99"/>
  <c r="E1897" i="99" l="1"/>
  <c r="D1898" i="99"/>
  <c r="F1898" i="99" s="1"/>
  <c r="G1898" i="99" s="1"/>
  <c r="A1899" i="99"/>
  <c r="B1944" i="99"/>
  <c r="E1898" i="99" l="1"/>
  <c r="A1900" i="99"/>
  <c r="D1899" i="99"/>
  <c r="F1899" i="99" s="1"/>
  <c r="G1899" i="99" s="1"/>
  <c r="B1945" i="99"/>
  <c r="E1899" i="99" l="1"/>
  <c r="A1901" i="99"/>
  <c r="D1900" i="99"/>
  <c r="F1900" i="99" s="1"/>
  <c r="G1900" i="99" s="1"/>
  <c r="B1946" i="99"/>
  <c r="E1900" i="99" l="1"/>
  <c r="D1901" i="99"/>
  <c r="F1901" i="99" s="1"/>
  <c r="G1901" i="99" s="1"/>
  <c r="A1902" i="99"/>
  <c r="B1947" i="99"/>
  <c r="E1901" i="99" l="1"/>
  <c r="A1903" i="99"/>
  <c r="D1902" i="99"/>
  <c r="F1902" i="99" s="1"/>
  <c r="G1902" i="99" s="1"/>
  <c r="B1948" i="99"/>
  <c r="E1902" i="99" l="1"/>
  <c r="A1904" i="99"/>
  <c r="D1903" i="99"/>
  <c r="F1903" i="99" s="1"/>
  <c r="G1903" i="99" s="1"/>
  <c r="B1949" i="99"/>
  <c r="E1903" i="99" l="1"/>
  <c r="D1904" i="99"/>
  <c r="F1904" i="99" s="1"/>
  <c r="G1904" i="99" s="1"/>
  <c r="A1905" i="99"/>
  <c r="B1950" i="99"/>
  <c r="E1904" i="99" l="1"/>
  <c r="A1906" i="99"/>
  <c r="D1905" i="99"/>
  <c r="F1905" i="99" s="1"/>
  <c r="G1905" i="99" s="1"/>
  <c r="B1951" i="99"/>
  <c r="E1905" i="99" l="1"/>
  <c r="D1906" i="99"/>
  <c r="F1906" i="99" s="1"/>
  <c r="G1906" i="99" s="1"/>
  <c r="A1907" i="99"/>
  <c r="B1952" i="99"/>
  <c r="E1906" i="99" l="1"/>
  <c r="A1908" i="99"/>
  <c r="D1907" i="99"/>
  <c r="F1907" i="99" s="1"/>
  <c r="G1907" i="99" s="1"/>
  <c r="B1953" i="99"/>
  <c r="E1907" i="99" l="1"/>
  <c r="D1908" i="99"/>
  <c r="F1908" i="99" s="1"/>
  <c r="G1908" i="99" s="1"/>
  <c r="A1909" i="99"/>
  <c r="B1954" i="99"/>
  <c r="E1908" i="99" l="1"/>
  <c r="D1909" i="99"/>
  <c r="F1909" i="99" s="1"/>
  <c r="G1909" i="99" s="1"/>
  <c r="A1910" i="99"/>
  <c r="B1955" i="99"/>
  <c r="E1909" i="99" l="1"/>
  <c r="D1910" i="99"/>
  <c r="F1910" i="99" s="1"/>
  <c r="G1910" i="99" s="1"/>
  <c r="A1911" i="99"/>
  <c r="B1956" i="99"/>
  <c r="E1910" i="99" l="1"/>
  <c r="A1912" i="99"/>
  <c r="D1911" i="99"/>
  <c r="F1911" i="99" s="1"/>
  <c r="G1911" i="99" s="1"/>
  <c r="B1957" i="99"/>
  <c r="E1911" i="99" l="1"/>
  <c r="D1912" i="99"/>
  <c r="F1912" i="99" s="1"/>
  <c r="G1912" i="99" s="1"/>
  <c r="A1913" i="99"/>
  <c r="B1958" i="99"/>
  <c r="E1912" i="99" l="1"/>
  <c r="A1914" i="99"/>
  <c r="D1913" i="99"/>
  <c r="F1913" i="99" s="1"/>
  <c r="G1913" i="99" s="1"/>
  <c r="B1959" i="99"/>
  <c r="E1913" i="99" l="1"/>
  <c r="D1914" i="99"/>
  <c r="F1914" i="99" s="1"/>
  <c r="G1914" i="99" s="1"/>
  <c r="A1915" i="99"/>
  <c r="B1960" i="99"/>
  <c r="E1914" i="99" l="1"/>
  <c r="D1915" i="99"/>
  <c r="F1915" i="99" s="1"/>
  <c r="G1915" i="99" s="1"/>
  <c r="A1916" i="99"/>
  <c r="B1961" i="99"/>
  <c r="E1915" i="99" l="1"/>
  <c r="D1916" i="99"/>
  <c r="F1916" i="99" s="1"/>
  <c r="G1916" i="99" s="1"/>
  <c r="A1917" i="99"/>
  <c r="B1962" i="99"/>
  <c r="E1916" i="99" l="1"/>
  <c r="A1918" i="99"/>
  <c r="D1917" i="99"/>
  <c r="F1917" i="99" s="1"/>
  <c r="G1917" i="99" s="1"/>
  <c r="B1963" i="99"/>
  <c r="E1917" i="99" l="1"/>
  <c r="A1919" i="99"/>
  <c r="D1918" i="99"/>
  <c r="F1918" i="99" s="1"/>
  <c r="G1918" i="99" s="1"/>
  <c r="B1964" i="99"/>
  <c r="E1918" i="99" l="1"/>
  <c r="D1919" i="99"/>
  <c r="F1919" i="99" s="1"/>
  <c r="G1919" i="99" s="1"/>
  <c r="A1920" i="99"/>
  <c r="B1965" i="99"/>
  <c r="E1919" i="99" l="1"/>
  <c r="A1921" i="99"/>
  <c r="D1920" i="99"/>
  <c r="F1920" i="99" s="1"/>
  <c r="G1920" i="99" s="1"/>
  <c r="B1966" i="99"/>
  <c r="E1920" i="99" l="1"/>
  <c r="A1922" i="99"/>
  <c r="D1921" i="99"/>
  <c r="F1921" i="99" s="1"/>
  <c r="G1921" i="99" s="1"/>
  <c r="B1967" i="99"/>
  <c r="E1921" i="99" l="1"/>
  <c r="D1922" i="99"/>
  <c r="F1922" i="99" s="1"/>
  <c r="G1922" i="99" s="1"/>
  <c r="A1923" i="99"/>
  <c r="B1968" i="99"/>
  <c r="E1922" i="99" l="1"/>
  <c r="A1924" i="99"/>
  <c r="D1923" i="99"/>
  <c r="F1923" i="99" s="1"/>
  <c r="G1923" i="99" s="1"/>
  <c r="B1969" i="99"/>
  <c r="E1923" i="99" l="1"/>
  <c r="D1924" i="99"/>
  <c r="F1924" i="99" s="1"/>
  <c r="G1924" i="99" s="1"/>
  <c r="A1925" i="99"/>
  <c r="B1970" i="99"/>
  <c r="E1924" i="99" l="1"/>
  <c r="D1925" i="99"/>
  <c r="F1925" i="99" s="1"/>
  <c r="G1925" i="99" s="1"/>
  <c r="A1926" i="99"/>
  <c r="B1971" i="99"/>
  <c r="E1925" i="99" l="1"/>
  <c r="D1926" i="99"/>
  <c r="F1926" i="99" s="1"/>
  <c r="G1926" i="99" s="1"/>
  <c r="A1927" i="99"/>
  <c r="B1972" i="99"/>
  <c r="E1926" i="99" l="1"/>
  <c r="D1927" i="99"/>
  <c r="F1927" i="99" s="1"/>
  <c r="G1927" i="99" s="1"/>
  <c r="A1928" i="99"/>
  <c r="B1973" i="99"/>
  <c r="E1927" i="99" l="1"/>
  <c r="A1929" i="99"/>
  <c r="D1928" i="99"/>
  <c r="F1928" i="99" s="1"/>
  <c r="G1928" i="99" s="1"/>
  <c r="B1974" i="99"/>
  <c r="E1928" i="99" l="1"/>
  <c r="D1929" i="99"/>
  <c r="F1929" i="99" s="1"/>
  <c r="G1929" i="99" s="1"/>
  <c r="A1930" i="99"/>
  <c r="B1975" i="99"/>
  <c r="E1929" i="99" l="1"/>
  <c r="A1931" i="99"/>
  <c r="D1930" i="99"/>
  <c r="F1930" i="99" s="1"/>
  <c r="G1930" i="99" s="1"/>
  <c r="B1976" i="99"/>
  <c r="E1930" i="99" l="1"/>
  <c r="D1931" i="99"/>
  <c r="F1931" i="99" s="1"/>
  <c r="G1931" i="99" s="1"/>
  <c r="A1932" i="99"/>
  <c r="B1977" i="99"/>
  <c r="E1931" i="99" l="1"/>
  <c r="W40" i="119" s="1"/>
  <c r="D1932" i="99"/>
  <c r="F1932" i="99" s="1"/>
  <c r="G1932" i="99" s="1"/>
  <c r="A1933" i="99"/>
  <c r="B1978" i="99"/>
  <c r="W41" i="119" l="1"/>
  <c r="W42" i="119" s="1"/>
  <c r="D43" i="119" s="1"/>
  <c r="W50" i="119"/>
  <c r="Z399" i="119" s="1"/>
  <c r="F82" i="119" s="1"/>
  <c r="E1932" i="99"/>
  <c r="D1933" i="99"/>
  <c r="F1933" i="99" s="1"/>
  <c r="G1933" i="99" s="1"/>
  <c r="A1934" i="99"/>
  <c r="B1979" i="99"/>
  <c r="E1933" i="99" l="1"/>
  <c r="A1935" i="99"/>
  <c r="D1934" i="99"/>
  <c r="F1934" i="99" s="1"/>
  <c r="G1934" i="99" s="1"/>
  <c r="B1980" i="99"/>
  <c r="E1934" i="99" l="1"/>
  <c r="D1935" i="99"/>
  <c r="F1935" i="99" s="1"/>
  <c r="G1935" i="99" s="1"/>
  <c r="A1936" i="99"/>
  <c r="B1981" i="99"/>
  <c r="E1935" i="99" l="1"/>
  <c r="A1937" i="99"/>
  <c r="D1936" i="99"/>
  <c r="F1936" i="99" s="1"/>
  <c r="G1936" i="99" s="1"/>
  <c r="B1982" i="99"/>
  <c r="E1936" i="99" l="1"/>
  <c r="D1937" i="99"/>
  <c r="F1937" i="99" s="1"/>
  <c r="G1937" i="99" s="1"/>
  <c r="A1938" i="99"/>
  <c r="B1983" i="99"/>
  <c r="E1937" i="99" l="1"/>
  <c r="D1938" i="99"/>
  <c r="F1938" i="99" s="1"/>
  <c r="G1938" i="99" s="1"/>
  <c r="A1939" i="99"/>
  <c r="B1984" i="99"/>
  <c r="E1938" i="99" l="1"/>
  <c r="D1939" i="99"/>
  <c r="F1939" i="99" s="1"/>
  <c r="G1939" i="99" s="1"/>
  <c r="A1940" i="99"/>
  <c r="B1985" i="99"/>
  <c r="E1939" i="99" l="1"/>
  <c r="A1941" i="99"/>
  <c r="D1940" i="99"/>
  <c r="F1940" i="99" s="1"/>
  <c r="G1940" i="99" s="1"/>
  <c r="B1986" i="99"/>
  <c r="E1940" i="99" l="1"/>
  <c r="A1942" i="99"/>
  <c r="D1941" i="99"/>
  <c r="F1941" i="99" s="1"/>
  <c r="G1941" i="99" s="1"/>
  <c r="B1987" i="99"/>
  <c r="E1941" i="99" l="1"/>
  <c r="D1942" i="99"/>
  <c r="F1942" i="99" s="1"/>
  <c r="G1942" i="99" s="1"/>
  <c r="A1943" i="99"/>
  <c r="B1988" i="99"/>
  <c r="E1942" i="99" l="1"/>
  <c r="D1943" i="99"/>
  <c r="F1943" i="99" s="1"/>
  <c r="G1943" i="99" s="1"/>
  <c r="A1944" i="99"/>
  <c r="B1989" i="99"/>
  <c r="E1943" i="99" l="1"/>
  <c r="A1945" i="99"/>
  <c r="D1944" i="99"/>
  <c r="F1944" i="99" s="1"/>
  <c r="G1944" i="99" s="1"/>
  <c r="B1990" i="99"/>
  <c r="E1944" i="99" l="1"/>
  <c r="D1945" i="99"/>
  <c r="F1945" i="99" s="1"/>
  <c r="G1945" i="99" s="1"/>
  <c r="A1946" i="99"/>
  <c r="B1991" i="99"/>
  <c r="E1945" i="99" l="1"/>
  <c r="D1946" i="99"/>
  <c r="F1946" i="99" s="1"/>
  <c r="G1946" i="99" s="1"/>
  <c r="A1947" i="99"/>
  <c r="B1992" i="99"/>
  <c r="E1946" i="99" l="1"/>
  <c r="A1948" i="99"/>
  <c r="D1947" i="99"/>
  <c r="F1947" i="99" s="1"/>
  <c r="G1947" i="99" s="1"/>
  <c r="B1993" i="99"/>
  <c r="E1947" i="99" l="1"/>
  <c r="D1948" i="99"/>
  <c r="F1948" i="99" s="1"/>
  <c r="G1948" i="99" s="1"/>
  <c r="A1949" i="99"/>
  <c r="B1994" i="99"/>
  <c r="E1948" i="99" l="1"/>
  <c r="D1949" i="99"/>
  <c r="F1949" i="99" s="1"/>
  <c r="G1949" i="99" s="1"/>
  <c r="A1950" i="99"/>
  <c r="B1995" i="99"/>
  <c r="E1949" i="99" l="1"/>
  <c r="D1950" i="99"/>
  <c r="F1950" i="99" s="1"/>
  <c r="G1950" i="99" s="1"/>
  <c r="A1951" i="99"/>
  <c r="B1996" i="99"/>
  <c r="E1950" i="99" l="1"/>
  <c r="A1952" i="99"/>
  <c r="D1951" i="99"/>
  <c r="F1951" i="99" s="1"/>
  <c r="G1951" i="99" s="1"/>
  <c r="B1997" i="99"/>
  <c r="E1951" i="99" l="1"/>
  <c r="D1952" i="99"/>
  <c r="F1952" i="99" s="1"/>
  <c r="G1952" i="99" s="1"/>
  <c r="A1953" i="99"/>
  <c r="B1998" i="99"/>
  <c r="E1952" i="99" l="1"/>
  <c r="D1953" i="99"/>
  <c r="F1953" i="99" s="1"/>
  <c r="G1953" i="99" s="1"/>
  <c r="A1954" i="99"/>
  <c r="B1999" i="99"/>
  <c r="E1953" i="99" l="1"/>
  <c r="A1955" i="99"/>
  <c r="D1954" i="99"/>
  <c r="F1954" i="99" s="1"/>
  <c r="G1954" i="99" s="1"/>
  <c r="B2000" i="99"/>
  <c r="E1954" i="99" l="1"/>
  <c r="D1955" i="99"/>
  <c r="F1955" i="99" s="1"/>
  <c r="G1955" i="99" s="1"/>
  <c r="A1956" i="99"/>
  <c r="B2001" i="99"/>
  <c r="E1955" i="99" l="1"/>
  <c r="A1957" i="99"/>
  <c r="D1956" i="99"/>
  <c r="F1956" i="99" s="1"/>
  <c r="G1956" i="99" s="1"/>
  <c r="B2002" i="99"/>
  <c r="E1956" i="99" l="1"/>
  <c r="D1957" i="99"/>
  <c r="F1957" i="99" s="1"/>
  <c r="G1957" i="99" s="1"/>
  <c r="A1958" i="99"/>
  <c r="B2003" i="99"/>
  <c r="E1957" i="99" l="1"/>
  <c r="A1959" i="99"/>
  <c r="D1958" i="99"/>
  <c r="F1958" i="99" s="1"/>
  <c r="G1958" i="99" s="1"/>
  <c r="B2004" i="99"/>
  <c r="E1958" i="99" l="1"/>
  <c r="D1959" i="99"/>
  <c r="F1959" i="99" s="1"/>
  <c r="G1959" i="99" s="1"/>
  <c r="A1960" i="99"/>
  <c r="B2005" i="99"/>
  <c r="E1959" i="99" l="1"/>
  <c r="D1960" i="99"/>
  <c r="F1960" i="99" s="1"/>
  <c r="G1960" i="99" s="1"/>
  <c r="A1961" i="99"/>
  <c r="B2006" i="99"/>
  <c r="E1960" i="99" l="1"/>
  <c r="D1961" i="99"/>
  <c r="F1961" i="99" s="1"/>
  <c r="G1961" i="99" s="1"/>
  <c r="A1962" i="99"/>
  <c r="B2007" i="99"/>
  <c r="E1961" i="99" l="1"/>
  <c r="D1962" i="99"/>
  <c r="F1962" i="99" s="1"/>
  <c r="G1962" i="99" s="1"/>
  <c r="A1963" i="99"/>
  <c r="B2008" i="99"/>
  <c r="E1962" i="99" l="1"/>
  <c r="D1963" i="99"/>
  <c r="F1963" i="99" s="1"/>
  <c r="G1963" i="99" s="1"/>
  <c r="A1964" i="99"/>
  <c r="B2009" i="99"/>
  <c r="E1963" i="99" l="1"/>
  <c r="D1964" i="99"/>
  <c r="F1964" i="99" s="1"/>
  <c r="G1964" i="99" s="1"/>
  <c r="A1965" i="99"/>
  <c r="B2010" i="99"/>
  <c r="E1964" i="99" l="1"/>
  <c r="D1965" i="99"/>
  <c r="F1965" i="99" s="1"/>
  <c r="G1965" i="99" s="1"/>
  <c r="A1966" i="99"/>
  <c r="B2011" i="99"/>
  <c r="E1965" i="99" l="1"/>
  <c r="A1967" i="99"/>
  <c r="D1966" i="99"/>
  <c r="F1966" i="99" s="1"/>
  <c r="G1966" i="99" s="1"/>
  <c r="B2012" i="99"/>
  <c r="E1966" i="99" l="1"/>
  <c r="A1968" i="99"/>
  <c r="D1967" i="99"/>
  <c r="F1967" i="99" s="1"/>
  <c r="G1967" i="99" s="1"/>
  <c r="B2013" i="99"/>
  <c r="E1967" i="99" l="1"/>
  <c r="A1969" i="99"/>
  <c r="D1968" i="99"/>
  <c r="F1968" i="99" s="1"/>
  <c r="G1968" i="99" s="1"/>
  <c r="B2014" i="99"/>
  <c r="E1968" i="99" l="1"/>
  <c r="A1970" i="99"/>
  <c r="D1969" i="99"/>
  <c r="F1969" i="99" s="1"/>
  <c r="G1969" i="99" s="1"/>
  <c r="B2015" i="99"/>
  <c r="E1969" i="99" l="1"/>
  <c r="D1970" i="99"/>
  <c r="F1970" i="99" s="1"/>
  <c r="G1970" i="99" s="1"/>
  <c r="A1971" i="99"/>
  <c r="B2016" i="99"/>
  <c r="E1970" i="99" l="1"/>
  <c r="D1971" i="99"/>
  <c r="F1971" i="99" s="1"/>
  <c r="G1971" i="99" s="1"/>
  <c r="A1972" i="99"/>
  <c r="B2017" i="99"/>
  <c r="E1971" i="99" l="1"/>
  <c r="D1972" i="99"/>
  <c r="F1972" i="99" s="1"/>
  <c r="G1972" i="99" s="1"/>
  <c r="A1973" i="99"/>
  <c r="B2018" i="99"/>
  <c r="E1972" i="99" l="1"/>
  <c r="D1973" i="99"/>
  <c r="F1973" i="99" s="1"/>
  <c r="G1973" i="99" s="1"/>
  <c r="A1974" i="99"/>
  <c r="B2019" i="99"/>
  <c r="E1973" i="99" l="1"/>
  <c r="A1975" i="99"/>
  <c r="D1974" i="99"/>
  <c r="F1974" i="99" s="1"/>
  <c r="G1974" i="99" s="1"/>
  <c r="B2020" i="99"/>
  <c r="E1974" i="99" l="1"/>
  <c r="A1976" i="99"/>
  <c r="D1975" i="99"/>
  <c r="F1975" i="99" s="1"/>
  <c r="G1975" i="99" s="1"/>
  <c r="B2021" i="99"/>
  <c r="E1975" i="99" l="1"/>
  <c r="D1976" i="99"/>
  <c r="F1976" i="99" s="1"/>
  <c r="G1976" i="99" s="1"/>
  <c r="A1977" i="99"/>
  <c r="B2022" i="99"/>
  <c r="E1976" i="99" l="1"/>
  <c r="D1977" i="99"/>
  <c r="F1977" i="99" s="1"/>
  <c r="G1977" i="99" s="1"/>
  <c r="A1978" i="99"/>
  <c r="B2023" i="99"/>
  <c r="E1977" i="99" l="1"/>
  <c r="A1979" i="99"/>
  <c r="D1978" i="99"/>
  <c r="F1978" i="99" s="1"/>
  <c r="G1978" i="99" s="1"/>
  <c r="B2024" i="99"/>
  <c r="E1978" i="99" l="1"/>
  <c r="D1979" i="99"/>
  <c r="F1979" i="99" s="1"/>
  <c r="G1979" i="99" s="1"/>
  <c r="A1980" i="99"/>
  <c r="B2025" i="99"/>
  <c r="E1979" i="99" l="1"/>
  <c r="D1980" i="99"/>
  <c r="F1980" i="99" s="1"/>
  <c r="G1980" i="99" s="1"/>
  <c r="A1981" i="99"/>
  <c r="B2026" i="99"/>
  <c r="E1980" i="99" l="1"/>
  <c r="A1982" i="99"/>
  <c r="D1981" i="99"/>
  <c r="F1981" i="99" s="1"/>
  <c r="G1981" i="99" s="1"/>
  <c r="B2027" i="99"/>
  <c r="E1981" i="99" l="1"/>
  <c r="A1983" i="99"/>
  <c r="D1982" i="99"/>
  <c r="F1982" i="99" s="1"/>
  <c r="G1982" i="99" s="1"/>
  <c r="B2028" i="99"/>
  <c r="E1982" i="99" l="1"/>
  <c r="A1984" i="99"/>
  <c r="D1983" i="99"/>
  <c r="F1983" i="99" s="1"/>
  <c r="G1983" i="99" s="1"/>
  <c r="B2029" i="99"/>
  <c r="E1983" i="99" l="1"/>
  <c r="D1984" i="99"/>
  <c r="F1984" i="99" s="1"/>
  <c r="G1984" i="99" s="1"/>
  <c r="A1985" i="99"/>
  <c r="B2030" i="99"/>
  <c r="E1984" i="99" l="1"/>
  <c r="D1985" i="99"/>
  <c r="F1985" i="99" s="1"/>
  <c r="G1985" i="99" s="1"/>
  <c r="A1986" i="99"/>
  <c r="B2031" i="99"/>
  <c r="E1985" i="99" l="1"/>
  <c r="D1986" i="99"/>
  <c r="F1986" i="99" s="1"/>
  <c r="G1986" i="99" s="1"/>
  <c r="A1987" i="99"/>
  <c r="B2032" i="99"/>
  <c r="E1986" i="99" l="1"/>
  <c r="D1987" i="99"/>
  <c r="F1987" i="99" s="1"/>
  <c r="G1987" i="99" s="1"/>
  <c r="A1988" i="99"/>
  <c r="B2033" i="99"/>
  <c r="E1987" i="99" l="1"/>
  <c r="A1989" i="99"/>
  <c r="D1988" i="99"/>
  <c r="F1988" i="99" s="1"/>
  <c r="G1988" i="99" s="1"/>
  <c r="B2034" i="99"/>
  <c r="E1988" i="99" l="1"/>
  <c r="A1990" i="99"/>
  <c r="D1989" i="99"/>
  <c r="F1989" i="99" s="1"/>
  <c r="G1989" i="99" s="1"/>
  <c r="B2035" i="99"/>
  <c r="E1989" i="99" l="1"/>
  <c r="D1990" i="99"/>
  <c r="F1990" i="99" s="1"/>
  <c r="G1990" i="99" s="1"/>
  <c r="A1991" i="99"/>
  <c r="B2036" i="99"/>
  <c r="E1990" i="99" l="1"/>
  <c r="A1992" i="99"/>
  <c r="D1991" i="99"/>
  <c r="F1991" i="99" s="1"/>
  <c r="G1991" i="99" s="1"/>
  <c r="B2037" i="99"/>
  <c r="E1991" i="99" l="1"/>
  <c r="A1993" i="99"/>
  <c r="D1992" i="99"/>
  <c r="F1992" i="99" s="1"/>
  <c r="G1992" i="99" s="1"/>
  <c r="B2038" i="99"/>
  <c r="E1992" i="99" l="1"/>
  <c r="D1993" i="99"/>
  <c r="F1993" i="99" s="1"/>
  <c r="G1993" i="99" s="1"/>
  <c r="A1994" i="99"/>
  <c r="B2039" i="99"/>
  <c r="E1993" i="99" l="1"/>
  <c r="D1994" i="99"/>
  <c r="F1994" i="99" s="1"/>
  <c r="G1994" i="99" s="1"/>
  <c r="A1995" i="99"/>
  <c r="B2040" i="99"/>
  <c r="E1994" i="99" l="1"/>
  <c r="A1996" i="99"/>
  <c r="D1995" i="99"/>
  <c r="F1995" i="99" s="1"/>
  <c r="G1995" i="99" s="1"/>
  <c r="B2041" i="99"/>
  <c r="E1995" i="99" l="1"/>
  <c r="D1996" i="99"/>
  <c r="F1996" i="99" s="1"/>
  <c r="G1996" i="99" s="1"/>
  <c r="A1997" i="99"/>
  <c r="B2042" i="99"/>
  <c r="E1996" i="99" l="1"/>
  <c r="A1998" i="99"/>
  <c r="D1997" i="99"/>
  <c r="F1997" i="99" s="1"/>
  <c r="G1997" i="99" s="1"/>
  <c r="B2043" i="99"/>
  <c r="E1997" i="99" l="1"/>
  <c r="A1999" i="99"/>
  <c r="D1998" i="99"/>
  <c r="F1998" i="99" s="1"/>
  <c r="G1998" i="99" s="1"/>
  <c r="B2044" i="99"/>
  <c r="E1998" i="99" l="1"/>
  <c r="A2000" i="99"/>
  <c r="D1999" i="99"/>
  <c r="F1999" i="99" s="1"/>
  <c r="G1999" i="99" s="1"/>
  <c r="B2045" i="99"/>
  <c r="E1999" i="99" l="1"/>
  <c r="D2000" i="99"/>
  <c r="F2000" i="99" s="1"/>
  <c r="G2000" i="99" s="1"/>
  <c r="A2001" i="99"/>
  <c r="B2046" i="99"/>
  <c r="E2000" i="99" l="1"/>
  <c r="D2001" i="99"/>
  <c r="F2001" i="99" s="1"/>
  <c r="G2001" i="99" s="1"/>
  <c r="A2002" i="99"/>
  <c r="B2047" i="99"/>
  <c r="E2001" i="99" l="1"/>
  <c r="D2002" i="99"/>
  <c r="F2002" i="99" s="1"/>
  <c r="G2002" i="99" s="1"/>
  <c r="A2003" i="99"/>
  <c r="B2048" i="99"/>
  <c r="E2002" i="99" l="1"/>
  <c r="D2003" i="99"/>
  <c r="F2003" i="99" s="1"/>
  <c r="G2003" i="99" s="1"/>
  <c r="A2004" i="99"/>
  <c r="B2049" i="99"/>
  <c r="E2003" i="99" l="1"/>
  <c r="D2004" i="99"/>
  <c r="F2004" i="99" s="1"/>
  <c r="G2004" i="99" s="1"/>
  <c r="A2005" i="99"/>
  <c r="B2050" i="99"/>
  <c r="E2004" i="99" l="1"/>
  <c r="D2005" i="99"/>
  <c r="F2005" i="99" s="1"/>
  <c r="G2005" i="99" s="1"/>
  <c r="A2006" i="99"/>
  <c r="B2051" i="99"/>
  <c r="E2005" i="99" l="1"/>
  <c r="A2007" i="99"/>
  <c r="D2006" i="99"/>
  <c r="F2006" i="99" s="1"/>
  <c r="G2006" i="99" s="1"/>
  <c r="B2052" i="99"/>
  <c r="E2006" i="99" l="1"/>
  <c r="A2008" i="99"/>
  <c r="D2007" i="99"/>
  <c r="F2007" i="99" s="1"/>
  <c r="G2007" i="99" s="1"/>
  <c r="B2053" i="99"/>
  <c r="E2007" i="99" l="1"/>
  <c r="A2009" i="99"/>
  <c r="D2008" i="99"/>
  <c r="F2008" i="99" s="1"/>
  <c r="G2008" i="99" s="1"/>
  <c r="B2054" i="99"/>
  <c r="E2008" i="99" l="1"/>
  <c r="D2009" i="99"/>
  <c r="F2009" i="99" s="1"/>
  <c r="G2009" i="99" s="1"/>
  <c r="A2010" i="99"/>
  <c r="B2055" i="99"/>
  <c r="E2009" i="99" l="1"/>
  <c r="A2011" i="99"/>
  <c r="D2010" i="99"/>
  <c r="F2010" i="99" s="1"/>
  <c r="G2010" i="99" s="1"/>
  <c r="B2056" i="99"/>
  <c r="E2010" i="99" l="1"/>
  <c r="A2012" i="99"/>
  <c r="D2011" i="99"/>
  <c r="F2011" i="99" s="1"/>
  <c r="G2011" i="99" s="1"/>
  <c r="B2057" i="99"/>
  <c r="E2011" i="99" l="1"/>
  <c r="A2013" i="99"/>
  <c r="D2012" i="99"/>
  <c r="F2012" i="99" s="1"/>
  <c r="G2012" i="99" s="1"/>
  <c r="B2058" i="99"/>
  <c r="E2012" i="99" l="1"/>
  <c r="A2014" i="99"/>
  <c r="D2013" i="99"/>
  <c r="F2013" i="99" s="1"/>
  <c r="G2013" i="99" s="1"/>
  <c r="B2059" i="99"/>
  <c r="E2013" i="99" l="1"/>
  <c r="A2015" i="99"/>
  <c r="D2014" i="99"/>
  <c r="F2014" i="99" s="1"/>
  <c r="G2014" i="99" s="1"/>
  <c r="B2060" i="99"/>
  <c r="E2014" i="99" l="1"/>
  <c r="D2015" i="99"/>
  <c r="F2015" i="99" s="1"/>
  <c r="G2015" i="99" s="1"/>
  <c r="A2016" i="99"/>
  <c r="B2061" i="99"/>
  <c r="E2015" i="99" l="1"/>
  <c r="D2016" i="99"/>
  <c r="F2016" i="99" s="1"/>
  <c r="G2016" i="99" s="1"/>
  <c r="A2017" i="99"/>
  <c r="B2062" i="99"/>
  <c r="E2016" i="99" l="1"/>
  <c r="D2017" i="99"/>
  <c r="F2017" i="99" s="1"/>
  <c r="G2017" i="99" s="1"/>
  <c r="A2018" i="99"/>
  <c r="B2063" i="99"/>
  <c r="E2017" i="99" l="1"/>
  <c r="D2018" i="99"/>
  <c r="F2018" i="99" s="1"/>
  <c r="G2018" i="99" s="1"/>
  <c r="A2019" i="99"/>
  <c r="B2064" i="99"/>
  <c r="E2018" i="99" l="1"/>
  <c r="D2019" i="99"/>
  <c r="F2019" i="99" s="1"/>
  <c r="G2019" i="99" s="1"/>
  <c r="A2020" i="99"/>
  <c r="B2065" i="99"/>
  <c r="E2019" i="99" l="1"/>
  <c r="D2020" i="99"/>
  <c r="F2020" i="99" s="1"/>
  <c r="G2020" i="99" s="1"/>
  <c r="A2021" i="99"/>
  <c r="B2066" i="99"/>
  <c r="E2020" i="99" l="1"/>
  <c r="D2021" i="99"/>
  <c r="F2021" i="99" s="1"/>
  <c r="G2021" i="99" s="1"/>
  <c r="A2022" i="99"/>
  <c r="B2067" i="99"/>
  <c r="E2021" i="99" l="1"/>
  <c r="A2023" i="99"/>
  <c r="D2022" i="99"/>
  <c r="F2022" i="99" s="1"/>
  <c r="G2022" i="99" s="1"/>
  <c r="B2068" i="99"/>
  <c r="E2022" i="99" l="1"/>
  <c r="A2024" i="99"/>
  <c r="D2023" i="99"/>
  <c r="F2023" i="99" s="1"/>
  <c r="G2023" i="99" s="1"/>
  <c r="B2069" i="99"/>
  <c r="E2023" i="99" l="1"/>
  <c r="X40" i="119" s="1"/>
  <c r="A2025" i="99"/>
  <c r="D2024" i="99"/>
  <c r="F2024" i="99" s="1"/>
  <c r="G2024" i="99" s="1"/>
  <c r="B2070" i="99"/>
  <c r="X41" i="119" l="1"/>
  <c r="X42" i="119" s="1"/>
  <c r="X50" i="119"/>
  <c r="AA424" i="119" s="1"/>
  <c r="E2024" i="99"/>
  <c r="D2025" i="99"/>
  <c r="F2025" i="99" s="1"/>
  <c r="G2025" i="99" s="1"/>
  <c r="A2026" i="99"/>
  <c r="B2071" i="99"/>
  <c r="E2025" i="99" l="1"/>
  <c r="A2027" i="99"/>
  <c r="D2026" i="99"/>
  <c r="F2026" i="99" s="1"/>
  <c r="G2026" i="99" s="1"/>
  <c r="B2072" i="99"/>
  <c r="E2026" i="99" l="1"/>
  <c r="D2027" i="99"/>
  <c r="F2027" i="99" s="1"/>
  <c r="G2027" i="99" s="1"/>
  <c r="A2028" i="99"/>
  <c r="B2073" i="99"/>
  <c r="E2027" i="99" l="1"/>
  <c r="A2029" i="99"/>
  <c r="D2028" i="99"/>
  <c r="F2028" i="99" s="1"/>
  <c r="G2028" i="99" s="1"/>
  <c r="B2074" i="99"/>
  <c r="E2028" i="99" l="1"/>
  <c r="D2029" i="99"/>
  <c r="F2029" i="99" s="1"/>
  <c r="G2029" i="99" s="1"/>
  <c r="A2030" i="99"/>
  <c r="B2075" i="99"/>
  <c r="E2029" i="99" l="1"/>
  <c r="D2030" i="99"/>
  <c r="F2030" i="99" s="1"/>
  <c r="G2030" i="99" s="1"/>
  <c r="A2031" i="99"/>
  <c r="B2076" i="99"/>
  <c r="E2030" i="99" l="1"/>
  <c r="A2032" i="99"/>
  <c r="D2031" i="99"/>
  <c r="F2031" i="99" s="1"/>
  <c r="G2031" i="99" s="1"/>
  <c r="B2077" i="99"/>
  <c r="E2031" i="99" l="1"/>
  <c r="D2032" i="99"/>
  <c r="F2032" i="99" s="1"/>
  <c r="G2032" i="99" s="1"/>
  <c r="A2033" i="99"/>
  <c r="B2078" i="99"/>
  <c r="E2032" i="99" l="1"/>
  <c r="A2034" i="99"/>
  <c r="D2033" i="99"/>
  <c r="F2033" i="99" s="1"/>
  <c r="G2033" i="99" s="1"/>
  <c r="B2079" i="99"/>
  <c r="E2033" i="99" l="1"/>
  <c r="D2034" i="99"/>
  <c r="F2034" i="99" s="1"/>
  <c r="G2034" i="99" s="1"/>
  <c r="A2035" i="99"/>
  <c r="B2080" i="99"/>
  <c r="E2034" i="99" l="1"/>
  <c r="A2036" i="99"/>
  <c r="D2035" i="99"/>
  <c r="F2035" i="99" s="1"/>
  <c r="G2035" i="99" s="1"/>
  <c r="B2081" i="99"/>
  <c r="E2035" i="99" l="1"/>
  <c r="A2037" i="99"/>
  <c r="D2036" i="99"/>
  <c r="F2036" i="99" s="1"/>
  <c r="G2036" i="99" s="1"/>
  <c r="B2082" i="99"/>
  <c r="E2036" i="99" l="1"/>
  <c r="A2038" i="99"/>
  <c r="D2037" i="99"/>
  <c r="F2037" i="99" s="1"/>
  <c r="G2037" i="99" s="1"/>
  <c r="B2083" i="99"/>
  <c r="E2037" i="99" l="1"/>
  <c r="D2038" i="99"/>
  <c r="F2038" i="99" s="1"/>
  <c r="G2038" i="99" s="1"/>
  <c r="A2039" i="99"/>
  <c r="B2084" i="99"/>
  <c r="E2038" i="99" l="1"/>
  <c r="D2039" i="99"/>
  <c r="F2039" i="99" s="1"/>
  <c r="G2039" i="99" s="1"/>
  <c r="A2040" i="99"/>
  <c r="B2085" i="99"/>
  <c r="E2039" i="99" l="1"/>
  <c r="A2041" i="99"/>
  <c r="D2040" i="99"/>
  <c r="F2040" i="99" s="1"/>
  <c r="G2040" i="99" s="1"/>
  <c r="B2086" i="99"/>
  <c r="E2040" i="99" l="1"/>
  <c r="A2042" i="99"/>
  <c r="D2041" i="99"/>
  <c r="F2041" i="99" s="1"/>
  <c r="G2041" i="99" s="1"/>
  <c r="B2087" i="99"/>
  <c r="E2041" i="99" l="1"/>
  <c r="A2043" i="99"/>
  <c r="D2042" i="99"/>
  <c r="F2042" i="99" s="1"/>
  <c r="G2042" i="99" s="1"/>
  <c r="B2088" i="99"/>
  <c r="E2042" i="99" l="1"/>
  <c r="D2043" i="99"/>
  <c r="F2043" i="99" s="1"/>
  <c r="G2043" i="99" s="1"/>
  <c r="A2044" i="99"/>
  <c r="B2089" i="99"/>
  <c r="E2043" i="99" l="1"/>
  <c r="A2045" i="99"/>
  <c r="D2044" i="99"/>
  <c r="F2044" i="99" s="1"/>
  <c r="G2044" i="99" s="1"/>
  <c r="B2090" i="99"/>
  <c r="E2044" i="99" l="1"/>
  <c r="D2045" i="99"/>
  <c r="F2045" i="99" s="1"/>
  <c r="G2045" i="99" s="1"/>
  <c r="A2046" i="99"/>
  <c r="B2091" i="99"/>
  <c r="E2045" i="99" l="1"/>
  <c r="D2046" i="99"/>
  <c r="F2046" i="99" s="1"/>
  <c r="G2046" i="99" s="1"/>
  <c r="A2047" i="99"/>
  <c r="B2092" i="99"/>
  <c r="E2046" i="99" l="1"/>
  <c r="D2047" i="99"/>
  <c r="F2047" i="99" s="1"/>
  <c r="G2047" i="99" s="1"/>
  <c r="A2048" i="99"/>
  <c r="B2093" i="99"/>
  <c r="E2047" i="99" l="1"/>
  <c r="D2048" i="99"/>
  <c r="F2048" i="99" s="1"/>
  <c r="G2048" i="99" s="1"/>
  <c r="A2049" i="99"/>
  <c r="B2094" i="99"/>
  <c r="E2048" i="99" l="1"/>
  <c r="A2050" i="99"/>
  <c r="D2049" i="99"/>
  <c r="F2049" i="99" s="1"/>
  <c r="G2049" i="99" s="1"/>
  <c r="B2095" i="99"/>
  <c r="E2049" i="99" l="1"/>
  <c r="D2050" i="99"/>
  <c r="F2050" i="99" s="1"/>
  <c r="G2050" i="99" s="1"/>
  <c r="A2051" i="99"/>
  <c r="B2096" i="99"/>
  <c r="E2050" i="99" l="1"/>
  <c r="A2052" i="99"/>
  <c r="D2051" i="99"/>
  <c r="F2051" i="99" s="1"/>
  <c r="G2051" i="99" s="1"/>
  <c r="B2097" i="99"/>
  <c r="E2051" i="99" l="1"/>
  <c r="D2052" i="99"/>
  <c r="F2052" i="99" s="1"/>
  <c r="G2052" i="99" s="1"/>
  <c r="A2053" i="99"/>
  <c r="B2098" i="99"/>
  <c r="E2052" i="99" l="1"/>
  <c r="A2054" i="99"/>
  <c r="D2053" i="99"/>
  <c r="F2053" i="99" s="1"/>
  <c r="G2053" i="99" s="1"/>
  <c r="B2099" i="99"/>
  <c r="E2053" i="99" l="1"/>
  <c r="D2054" i="99"/>
  <c r="F2054" i="99" s="1"/>
  <c r="G2054" i="99" s="1"/>
  <c r="A2055" i="99"/>
  <c r="B2100" i="99"/>
  <c r="E2054" i="99" l="1"/>
  <c r="D2055" i="99"/>
  <c r="F2055" i="99" s="1"/>
  <c r="G2055" i="99" s="1"/>
  <c r="A2056" i="99"/>
  <c r="B2101" i="99"/>
  <c r="E2055" i="99" l="1"/>
  <c r="D2056" i="99"/>
  <c r="F2056" i="99" s="1"/>
  <c r="G2056" i="99" s="1"/>
  <c r="A2057" i="99"/>
  <c r="B2102" i="99"/>
  <c r="E2056" i="99" l="1"/>
  <c r="D2057" i="99"/>
  <c r="F2057" i="99" s="1"/>
  <c r="G2057" i="99" s="1"/>
  <c r="A2058" i="99"/>
  <c r="B2103" i="99"/>
  <c r="E2057" i="99" l="1"/>
  <c r="A2059" i="99"/>
  <c r="D2058" i="99"/>
  <c r="F2058" i="99" s="1"/>
  <c r="G2058" i="99" s="1"/>
  <c r="B2104" i="99"/>
  <c r="E2058" i="99" l="1"/>
  <c r="A2060" i="99"/>
  <c r="D2059" i="99"/>
  <c r="F2059" i="99" s="1"/>
  <c r="G2059" i="99" s="1"/>
  <c r="B2105" i="99"/>
  <c r="E2059" i="99" l="1"/>
  <c r="D2060" i="99"/>
  <c r="F2060" i="99" s="1"/>
  <c r="G2060" i="99" s="1"/>
  <c r="A2061" i="99"/>
  <c r="B2106" i="99"/>
  <c r="E2060" i="99" l="1"/>
  <c r="D2061" i="99"/>
  <c r="F2061" i="99" s="1"/>
  <c r="G2061" i="99" s="1"/>
  <c r="A2062" i="99"/>
  <c r="B2107" i="99"/>
  <c r="E2061" i="99" l="1"/>
  <c r="A2063" i="99"/>
  <c r="D2062" i="99"/>
  <c r="F2062" i="99" s="1"/>
  <c r="G2062" i="99" s="1"/>
  <c r="B2108" i="99"/>
  <c r="E2062" i="99" l="1"/>
  <c r="D2063" i="99"/>
  <c r="F2063" i="99" s="1"/>
  <c r="G2063" i="99" s="1"/>
  <c r="A2064" i="99"/>
  <c r="B2109" i="99"/>
  <c r="E2063" i="99" l="1"/>
  <c r="D2064" i="99"/>
  <c r="F2064" i="99" s="1"/>
  <c r="G2064" i="99" s="1"/>
  <c r="A2065" i="99"/>
  <c r="B2110" i="99"/>
  <c r="E2064" i="99" l="1"/>
  <c r="A2066" i="99"/>
  <c r="D2065" i="99"/>
  <c r="F2065" i="99" s="1"/>
  <c r="G2065" i="99" s="1"/>
  <c r="B2111" i="99"/>
  <c r="E2065" i="99" l="1"/>
  <c r="D2066" i="99"/>
  <c r="F2066" i="99" s="1"/>
  <c r="G2066" i="99" s="1"/>
  <c r="A2067" i="99"/>
  <c r="B2112" i="99"/>
  <c r="E2066" i="99" l="1"/>
  <c r="D2067" i="99"/>
  <c r="F2067" i="99" s="1"/>
  <c r="G2067" i="99" s="1"/>
  <c r="A2068" i="99"/>
  <c r="B2113" i="99"/>
  <c r="E2067" i="99" l="1"/>
  <c r="A2069" i="99"/>
  <c r="D2068" i="99"/>
  <c r="F2068" i="99" s="1"/>
  <c r="G2068" i="99" s="1"/>
  <c r="B2114" i="99"/>
  <c r="E2068" i="99" l="1"/>
  <c r="A2070" i="99"/>
  <c r="D2069" i="99"/>
  <c r="F2069" i="99" s="1"/>
  <c r="G2069" i="99" s="1"/>
  <c r="B2115" i="99"/>
  <c r="E2069" i="99" l="1"/>
  <c r="A2071" i="99"/>
  <c r="D2070" i="99"/>
  <c r="F2070" i="99" s="1"/>
  <c r="G2070" i="99" s="1"/>
  <c r="B2116" i="99"/>
  <c r="E2070" i="99" l="1"/>
  <c r="A2072" i="99"/>
  <c r="D2071" i="99"/>
  <c r="F2071" i="99" s="1"/>
  <c r="G2071" i="99" s="1"/>
  <c r="B2117" i="99"/>
  <c r="E2071" i="99" l="1"/>
  <c r="A2073" i="99"/>
  <c r="D2072" i="99"/>
  <c r="F2072" i="99" s="1"/>
  <c r="G2072" i="99" s="1"/>
  <c r="B2118" i="99"/>
  <c r="E2072" i="99" l="1"/>
  <c r="D2073" i="99"/>
  <c r="F2073" i="99" s="1"/>
  <c r="G2073" i="99" s="1"/>
  <c r="A2074" i="99"/>
  <c r="B2119" i="99"/>
  <c r="E2073" i="99" l="1"/>
  <c r="A2075" i="99"/>
  <c r="D2074" i="99"/>
  <c r="F2074" i="99" s="1"/>
  <c r="G2074" i="99" s="1"/>
  <c r="B2120" i="99"/>
  <c r="F83" i="119" l="1"/>
  <c r="E2074" i="99"/>
  <c r="A2076" i="99"/>
  <c r="D2075" i="99"/>
  <c r="F2075" i="99" s="1"/>
  <c r="G2075" i="99" s="1"/>
  <c r="B2121" i="99"/>
  <c r="E2075" i="99" l="1"/>
  <c r="A2077" i="99"/>
  <c r="D2076" i="99"/>
  <c r="F2076" i="99" s="1"/>
  <c r="G2076" i="99" s="1"/>
  <c r="B2122" i="99"/>
  <c r="E2076" i="99" l="1"/>
  <c r="D2077" i="99"/>
  <c r="F2077" i="99" s="1"/>
  <c r="G2077" i="99" s="1"/>
  <c r="A2078" i="99"/>
  <c r="B2123" i="99"/>
  <c r="E2077" i="99" l="1"/>
  <c r="D2078" i="99"/>
  <c r="F2078" i="99" s="1"/>
  <c r="G2078" i="99" s="1"/>
  <c r="A2079" i="99"/>
  <c r="B2124" i="99"/>
  <c r="E2078" i="99" l="1"/>
  <c r="A2080" i="99"/>
  <c r="D2079" i="99"/>
  <c r="F2079" i="99" s="1"/>
  <c r="G2079" i="99" s="1"/>
  <c r="B2125" i="99"/>
  <c r="E2079" i="99" l="1"/>
  <c r="A2081" i="99"/>
  <c r="D2080" i="99"/>
  <c r="F2080" i="99" s="1"/>
  <c r="G2080" i="99" s="1"/>
  <c r="B2126" i="99"/>
  <c r="E2080" i="99" l="1"/>
  <c r="A2082" i="99"/>
  <c r="D2081" i="99"/>
  <c r="F2081" i="99" s="1"/>
  <c r="G2081" i="99" s="1"/>
  <c r="B2127" i="99"/>
  <c r="E2081" i="99" l="1"/>
  <c r="D2082" i="99"/>
  <c r="F2082" i="99" s="1"/>
  <c r="G2082" i="99" s="1"/>
  <c r="A2083" i="99"/>
  <c r="B2128" i="99"/>
  <c r="E2082" i="99" l="1"/>
  <c r="D2083" i="99"/>
  <c r="F2083" i="99" s="1"/>
  <c r="G2083" i="99" s="1"/>
  <c r="A2084" i="99"/>
  <c r="B2129" i="99"/>
  <c r="E2083" i="99" l="1"/>
  <c r="D2084" i="99"/>
  <c r="F2084" i="99" s="1"/>
  <c r="G2084" i="99" s="1"/>
  <c r="A2085" i="99"/>
  <c r="B2130" i="99"/>
  <c r="E2084" i="99" l="1"/>
  <c r="A2086" i="99"/>
  <c r="D2085" i="99"/>
  <c r="F2085" i="99" s="1"/>
  <c r="G2085" i="99" s="1"/>
  <c r="B2131" i="99"/>
  <c r="E2085" i="99" l="1"/>
  <c r="A2087" i="99"/>
  <c r="D2086" i="99"/>
  <c r="F2086" i="99" s="1"/>
  <c r="G2086" i="99" s="1"/>
  <c r="B2132" i="99"/>
  <c r="E2086" i="99" l="1"/>
  <c r="A2088" i="99"/>
  <c r="D2087" i="99"/>
  <c r="F2087" i="99" s="1"/>
  <c r="G2087" i="99" s="1"/>
  <c r="B2133" i="99"/>
  <c r="E2087" i="99" l="1"/>
  <c r="A2089" i="99"/>
  <c r="D2088" i="99"/>
  <c r="F2088" i="99" s="1"/>
  <c r="G2088" i="99" s="1"/>
  <c r="B2134" i="99"/>
  <c r="E2088" i="99" l="1"/>
  <c r="D2089" i="99"/>
  <c r="F2089" i="99" s="1"/>
  <c r="G2089" i="99" s="1"/>
  <c r="A2090" i="99"/>
  <c r="B2135" i="99"/>
  <c r="E2089" i="99" l="1"/>
  <c r="A2091" i="99"/>
  <c r="D2090" i="99"/>
  <c r="F2090" i="99" s="1"/>
  <c r="G2090" i="99" s="1"/>
  <c r="B2136" i="99"/>
  <c r="E2090" i="99" l="1"/>
  <c r="D2091" i="99"/>
  <c r="F2091" i="99" s="1"/>
  <c r="G2091" i="99" s="1"/>
  <c r="A2092" i="99"/>
  <c r="B2137" i="99"/>
  <c r="E2091" i="99" l="1"/>
  <c r="D2092" i="99"/>
  <c r="F2092" i="99" s="1"/>
  <c r="G2092" i="99" s="1"/>
  <c r="A2093" i="99"/>
  <c r="B2138" i="99"/>
  <c r="E2092" i="99" l="1"/>
  <c r="D2093" i="99"/>
  <c r="F2093" i="99" s="1"/>
  <c r="G2093" i="99" s="1"/>
  <c r="A2094" i="99"/>
  <c r="B2139" i="99"/>
  <c r="E2093" i="99" l="1"/>
  <c r="A2095" i="99"/>
  <c r="D2094" i="99"/>
  <c r="F2094" i="99" s="1"/>
  <c r="G2094" i="99" s="1"/>
  <c r="B2140" i="99"/>
  <c r="E2094" i="99" l="1"/>
  <c r="A2096" i="99"/>
  <c r="D2095" i="99"/>
  <c r="F2095" i="99" s="1"/>
  <c r="G2095" i="99" s="1"/>
  <c r="B2141" i="99"/>
  <c r="E2095" i="99" l="1"/>
  <c r="A2097" i="99"/>
  <c r="D2096" i="99"/>
  <c r="F2096" i="99" s="1"/>
  <c r="G2096" i="99" s="1"/>
  <c r="B2142" i="99"/>
  <c r="E2096" i="99" l="1"/>
  <c r="A2098" i="99"/>
  <c r="D2097" i="99"/>
  <c r="F2097" i="99" s="1"/>
  <c r="G2097" i="99" s="1"/>
  <c r="B2143" i="99"/>
  <c r="E2097" i="99" l="1"/>
  <c r="D2098" i="99"/>
  <c r="F2098" i="99" s="1"/>
  <c r="G2098" i="99" s="1"/>
  <c r="A2099" i="99"/>
  <c r="B2144" i="99"/>
  <c r="E2098" i="99" l="1"/>
  <c r="A2100" i="99"/>
  <c r="D2099" i="99"/>
  <c r="F2099" i="99" s="1"/>
  <c r="G2099" i="99" s="1"/>
  <c r="B2145" i="99"/>
  <c r="E2099" i="99" l="1"/>
  <c r="D2100" i="99"/>
  <c r="F2100" i="99" s="1"/>
  <c r="G2100" i="99" s="1"/>
  <c r="A2101" i="99"/>
  <c r="B2146" i="99"/>
  <c r="E2100" i="99" l="1"/>
  <c r="A2102" i="99"/>
  <c r="D2101" i="99"/>
  <c r="F2101" i="99" s="1"/>
  <c r="G2101" i="99" s="1"/>
  <c r="B2147" i="99"/>
  <c r="E2101" i="99" l="1"/>
  <c r="A2103" i="99"/>
  <c r="D2102" i="99"/>
  <c r="F2102" i="99" s="1"/>
  <c r="G2102" i="99" s="1"/>
  <c r="B2148" i="99"/>
  <c r="E2102" i="99" l="1"/>
  <c r="D2103" i="99"/>
  <c r="F2103" i="99" s="1"/>
  <c r="G2103" i="99" s="1"/>
  <c r="A2104" i="99"/>
  <c r="B2149" i="99"/>
  <c r="E2103" i="99" l="1"/>
  <c r="A2105" i="99"/>
  <c r="D2104" i="99"/>
  <c r="F2104" i="99" s="1"/>
  <c r="G2104" i="99" s="1"/>
  <c r="B2150" i="99"/>
  <c r="E2104" i="99" l="1"/>
  <c r="D2105" i="99"/>
  <c r="F2105" i="99" s="1"/>
  <c r="G2105" i="99" s="1"/>
  <c r="A2106" i="99"/>
  <c r="B2151" i="99"/>
  <c r="E2105" i="99" l="1"/>
  <c r="D2106" i="99"/>
  <c r="F2106" i="99" s="1"/>
  <c r="G2106" i="99" s="1"/>
  <c r="A2107" i="99"/>
  <c r="B2152" i="99"/>
  <c r="E2106" i="99" l="1"/>
  <c r="D2107" i="99"/>
  <c r="F2107" i="99" s="1"/>
  <c r="G2107" i="99" s="1"/>
  <c r="A2108" i="99"/>
  <c r="B2153" i="99"/>
  <c r="E2107" i="99" l="1"/>
  <c r="A2109" i="99"/>
  <c r="D2108" i="99"/>
  <c r="F2108" i="99" s="1"/>
  <c r="G2108" i="99" s="1"/>
  <c r="B2154" i="99"/>
  <c r="E2108" i="99" l="1"/>
  <c r="A2110" i="99"/>
  <c r="D2109" i="99"/>
  <c r="F2109" i="99" s="1"/>
  <c r="G2109" i="99" s="1"/>
  <c r="B2155" i="99"/>
  <c r="E2109" i="99" l="1"/>
  <c r="D2110" i="99"/>
  <c r="F2110" i="99" s="1"/>
  <c r="G2110" i="99" s="1"/>
  <c r="A2111" i="99"/>
  <c r="B2156" i="99"/>
  <c r="E2110" i="99" l="1"/>
  <c r="D2111" i="99"/>
  <c r="F2111" i="99" s="1"/>
  <c r="G2111" i="99" s="1"/>
  <c r="A2112" i="99"/>
  <c r="B2157" i="99"/>
  <c r="E2111" i="99" l="1"/>
  <c r="A2113" i="99"/>
  <c r="D2112" i="99"/>
  <c r="F2112" i="99" s="1"/>
  <c r="G2112" i="99" s="1"/>
  <c r="B2158" i="99"/>
  <c r="E2112" i="99" l="1"/>
  <c r="A2114" i="99"/>
  <c r="D2113" i="99"/>
  <c r="F2113" i="99" s="1"/>
  <c r="G2113" i="99" s="1"/>
  <c r="B2159" i="99"/>
  <c r="E2113" i="99" l="1"/>
  <c r="D2114" i="99"/>
  <c r="F2114" i="99" s="1"/>
  <c r="G2114" i="99" s="1"/>
  <c r="A2115" i="99"/>
  <c r="B2160" i="99"/>
  <c r="E2114" i="99" l="1"/>
  <c r="Y40" i="119" s="1"/>
  <c r="D2115" i="99"/>
  <c r="F2115" i="99" s="1"/>
  <c r="G2115" i="99" s="1"/>
  <c r="A2116" i="99"/>
  <c r="B2161" i="99"/>
  <c r="Y41" i="119" l="1"/>
  <c r="Y42" i="119" s="1"/>
  <c r="Y50" i="119"/>
  <c r="AB450" i="119" s="1"/>
  <c r="E2115" i="99"/>
  <c r="D2116" i="99"/>
  <c r="F2116" i="99" s="1"/>
  <c r="G2116" i="99" s="1"/>
  <c r="A2117" i="99"/>
  <c r="B2162" i="99"/>
  <c r="E2116" i="99" l="1"/>
  <c r="D2117" i="99"/>
  <c r="F2117" i="99" s="1"/>
  <c r="G2117" i="99" s="1"/>
  <c r="A2118" i="99"/>
  <c r="B2163" i="99"/>
  <c r="E2117" i="99" l="1"/>
  <c r="A2119" i="99"/>
  <c r="D2118" i="99"/>
  <c r="F2118" i="99" s="1"/>
  <c r="G2118" i="99" s="1"/>
  <c r="B2164" i="99"/>
  <c r="E2118" i="99" l="1"/>
  <c r="A2120" i="99"/>
  <c r="D2119" i="99"/>
  <c r="F2119" i="99" s="1"/>
  <c r="G2119" i="99" s="1"/>
  <c r="B2165" i="99"/>
  <c r="E2119" i="99" l="1"/>
  <c r="A2121" i="99"/>
  <c r="D2120" i="99"/>
  <c r="F2120" i="99" s="1"/>
  <c r="G2120" i="99" s="1"/>
  <c r="B2166" i="99"/>
  <c r="E2120" i="99" l="1"/>
  <c r="D2121" i="99"/>
  <c r="F2121" i="99" s="1"/>
  <c r="G2121" i="99" s="1"/>
  <c r="A2122" i="99"/>
  <c r="B2167" i="99"/>
  <c r="E2121" i="99" l="1"/>
  <c r="A2123" i="99"/>
  <c r="D2122" i="99"/>
  <c r="F2122" i="99" s="1"/>
  <c r="G2122" i="99" s="1"/>
  <c r="B2168" i="99"/>
  <c r="E2122" i="99" l="1"/>
  <c r="D2123" i="99"/>
  <c r="F2123" i="99" s="1"/>
  <c r="G2123" i="99" s="1"/>
  <c r="A2124" i="99"/>
  <c r="B2169" i="99"/>
  <c r="E2123" i="99" l="1"/>
  <c r="A2125" i="99"/>
  <c r="D2124" i="99"/>
  <c r="F2124" i="99" s="1"/>
  <c r="G2124" i="99" s="1"/>
  <c r="B2170" i="99"/>
  <c r="E2124" i="99" l="1"/>
  <c r="D2125" i="99"/>
  <c r="F2125" i="99" s="1"/>
  <c r="G2125" i="99" s="1"/>
  <c r="A2126" i="99"/>
  <c r="B2171" i="99"/>
  <c r="E2125" i="99" l="1"/>
  <c r="D2126" i="99"/>
  <c r="F2126" i="99" s="1"/>
  <c r="G2126" i="99" s="1"/>
  <c r="A2127" i="99"/>
  <c r="B2172" i="99"/>
  <c r="E2126" i="99" l="1"/>
  <c r="D2127" i="99"/>
  <c r="F2127" i="99" s="1"/>
  <c r="G2127" i="99" s="1"/>
  <c r="A2128" i="99"/>
  <c r="B2173" i="99"/>
  <c r="E2127" i="99" l="1"/>
  <c r="A2129" i="99"/>
  <c r="D2128" i="99"/>
  <c r="F2128" i="99" s="1"/>
  <c r="G2128" i="99" s="1"/>
  <c r="B2174" i="99"/>
  <c r="E2128" i="99" l="1"/>
  <c r="D2129" i="99"/>
  <c r="F2129" i="99" s="1"/>
  <c r="G2129" i="99" s="1"/>
  <c r="A2130" i="99"/>
  <c r="B2175" i="99"/>
  <c r="E2129" i="99" l="1"/>
  <c r="D2130" i="99"/>
  <c r="F2130" i="99" s="1"/>
  <c r="G2130" i="99" s="1"/>
  <c r="A2131" i="99"/>
  <c r="B2176" i="99"/>
  <c r="E2130" i="99" l="1"/>
  <c r="D2131" i="99"/>
  <c r="F2131" i="99" s="1"/>
  <c r="G2131" i="99" s="1"/>
  <c r="A2132" i="99"/>
  <c r="B2177" i="99"/>
  <c r="E2131" i="99" l="1"/>
  <c r="D2132" i="99"/>
  <c r="F2132" i="99" s="1"/>
  <c r="G2132" i="99" s="1"/>
  <c r="A2133" i="99"/>
  <c r="B2178" i="99"/>
  <c r="E2132" i="99" l="1"/>
  <c r="A2134" i="99"/>
  <c r="D2133" i="99"/>
  <c r="F2133" i="99" s="1"/>
  <c r="G2133" i="99" s="1"/>
  <c r="B2179" i="99"/>
  <c r="E2133" i="99" l="1"/>
  <c r="A2135" i="99"/>
  <c r="D2134" i="99"/>
  <c r="F2134" i="99" s="1"/>
  <c r="G2134" i="99" s="1"/>
  <c r="B2180" i="99"/>
  <c r="E2134" i="99" l="1"/>
  <c r="A2136" i="99"/>
  <c r="D2135" i="99"/>
  <c r="F2135" i="99" s="1"/>
  <c r="G2135" i="99" s="1"/>
  <c r="B2181" i="99"/>
  <c r="E2135" i="99" l="1"/>
  <c r="A2137" i="99"/>
  <c r="D2136" i="99"/>
  <c r="F2136" i="99" s="1"/>
  <c r="G2136" i="99" s="1"/>
  <c r="B2182" i="99"/>
  <c r="E2136" i="99" l="1"/>
  <c r="A2138" i="99"/>
  <c r="D2137" i="99"/>
  <c r="F2137" i="99" s="1"/>
  <c r="G2137" i="99" s="1"/>
  <c r="B2183" i="99"/>
  <c r="E2137" i="99" l="1"/>
  <c r="D2138" i="99"/>
  <c r="F2138" i="99" s="1"/>
  <c r="G2138" i="99" s="1"/>
  <c r="A2139" i="99"/>
  <c r="B2184" i="99"/>
  <c r="E2138" i="99" l="1"/>
  <c r="A2140" i="99"/>
  <c r="D2139" i="99"/>
  <c r="F2139" i="99" s="1"/>
  <c r="G2139" i="99" s="1"/>
  <c r="B2185" i="99"/>
  <c r="E2139" i="99" l="1"/>
  <c r="D2140" i="99"/>
  <c r="F2140" i="99" s="1"/>
  <c r="G2140" i="99" s="1"/>
  <c r="A2141" i="99"/>
  <c r="B2186" i="99"/>
  <c r="E2140" i="99" l="1"/>
  <c r="D2141" i="99"/>
  <c r="F2141" i="99" s="1"/>
  <c r="G2141" i="99" s="1"/>
  <c r="A2142" i="99"/>
  <c r="B2187" i="99"/>
  <c r="E2141" i="99" l="1"/>
  <c r="D2142" i="99"/>
  <c r="F2142" i="99" s="1"/>
  <c r="G2142" i="99" s="1"/>
  <c r="A2143" i="99"/>
  <c r="B2188" i="99"/>
  <c r="E2142" i="99" l="1"/>
  <c r="A2144" i="99"/>
  <c r="D2143" i="99"/>
  <c r="F2143" i="99" s="1"/>
  <c r="G2143" i="99" s="1"/>
  <c r="B2189" i="99"/>
  <c r="E2143" i="99" l="1"/>
  <c r="A2145" i="99"/>
  <c r="D2144" i="99"/>
  <c r="F2144" i="99" s="1"/>
  <c r="G2144" i="99" s="1"/>
  <c r="B2190" i="99"/>
  <c r="E2144" i="99" l="1"/>
  <c r="A2146" i="99"/>
  <c r="D2145" i="99"/>
  <c r="F2145" i="99" s="1"/>
  <c r="G2145" i="99" s="1"/>
  <c r="B2191" i="99"/>
  <c r="E2145" i="99" l="1"/>
  <c r="A2147" i="99"/>
  <c r="D2146" i="99"/>
  <c r="F2146" i="99" s="1"/>
  <c r="G2146" i="99" s="1"/>
  <c r="B2192" i="99"/>
  <c r="E2146" i="99" l="1"/>
  <c r="D2147" i="99"/>
  <c r="F2147" i="99" s="1"/>
  <c r="G2147" i="99" s="1"/>
  <c r="A2148" i="99"/>
  <c r="B2193" i="99"/>
  <c r="E2147" i="99" l="1"/>
  <c r="A2149" i="99"/>
  <c r="D2148" i="99"/>
  <c r="F2148" i="99" s="1"/>
  <c r="G2148" i="99" s="1"/>
  <c r="B2194" i="99"/>
  <c r="E2148" i="99" l="1"/>
  <c r="A2150" i="99"/>
  <c r="D2149" i="99"/>
  <c r="F2149" i="99" s="1"/>
  <c r="G2149" i="99" s="1"/>
  <c r="B2195" i="99"/>
  <c r="E2149" i="99" l="1"/>
  <c r="D2150" i="99"/>
  <c r="F2150" i="99" s="1"/>
  <c r="G2150" i="99" s="1"/>
  <c r="A2151" i="99"/>
  <c r="B2196" i="99"/>
  <c r="E2150" i="99" l="1"/>
  <c r="D2151" i="99"/>
  <c r="F2151" i="99" s="1"/>
  <c r="G2151" i="99" s="1"/>
  <c r="A2152" i="99"/>
  <c r="B2197" i="99"/>
  <c r="E2151" i="99" l="1"/>
  <c r="D2152" i="99"/>
  <c r="F2152" i="99" s="1"/>
  <c r="G2152" i="99" s="1"/>
  <c r="A2153" i="99"/>
  <c r="B2198" i="99"/>
  <c r="E2152" i="99" l="1"/>
  <c r="D2153" i="99"/>
  <c r="F2153" i="99" s="1"/>
  <c r="G2153" i="99" s="1"/>
  <c r="A2154" i="99"/>
  <c r="B2199" i="99"/>
  <c r="E2153" i="99" l="1"/>
  <c r="D2154" i="99"/>
  <c r="F2154" i="99" s="1"/>
  <c r="G2154" i="99" s="1"/>
  <c r="A2155" i="99"/>
  <c r="B2200" i="99"/>
  <c r="E2154" i="99" l="1"/>
  <c r="A2156" i="99"/>
  <c r="D2155" i="99"/>
  <c r="F2155" i="99" s="1"/>
  <c r="G2155" i="99" s="1"/>
  <c r="B2201" i="99"/>
  <c r="E2155" i="99" l="1"/>
  <c r="A2157" i="99"/>
  <c r="D2156" i="99"/>
  <c r="F2156" i="99" s="1"/>
  <c r="G2156" i="99" s="1"/>
  <c r="B2202" i="99"/>
  <c r="E2156" i="99" l="1"/>
  <c r="A2158" i="99"/>
  <c r="D2157" i="99"/>
  <c r="F2157" i="99" s="1"/>
  <c r="G2157" i="99" s="1"/>
  <c r="B2203" i="99"/>
  <c r="E2157" i="99" l="1"/>
  <c r="D2158" i="99"/>
  <c r="F2158" i="99" s="1"/>
  <c r="G2158" i="99" s="1"/>
  <c r="A2159" i="99"/>
  <c r="B2204" i="99"/>
  <c r="E2158" i="99" l="1"/>
  <c r="D2159" i="99"/>
  <c r="F2159" i="99" s="1"/>
  <c r="G2159" i="99" s="1"/>
  <c r="A2160" i="99"/>
  <c r="B2205" i="99"/>
  <c r="E2159" i="99" l="1"/>
  <c r="A2161" i="99"/>
  <c r="D2160" i="99"/>
  <c r="F2160" i="99" s="1"/>
  <c r="G2160" i="99" s="1"/>
  <c r="B2206" i="99"/>
  <c r="E2160" i="99" l="1"/>
  <c r="D2161" i="99"/>
  <c r="F2161" i="99" s="1"/>
  <c r="G2161" i="99" s="1"/>
  <c r="A2162" i="99"/>
  <c r="B2207" i="99"/>
  <c r="E2161" i="99" l="1"/>
  <c r="A2163" i="99"/>
  <c r="D2162" i="99"/>
  <c r="F2162" i="99" s="1"/>
  <c r="G2162" i="99" s="1"/>
  <c r="B2208" i="99"/>
  <c r="E2162" i="99" l="1"/>
  <c r="A2164" i="99"/>
  <c r="D2163" i="99"/>
  <c r="F2163" i="99" s="1"/>
  <c r="G2163" i="99" s="1"/>
  <c r="B2209" i="99"/>
  <c r="E2163" i="99" l="1"/>
  <c r="D2164" i="99"/>
  <c r="F2164" i="99" s="1"/>
  <c r="G2164" i="99" s="1"/>
  <c r="A2165" i="99"/>
  <c r="B2210" i="99"/>
  <c r="F84" i="119" l="1"/>
  <c r="E2164" i="99"/>
  <c r="A2166" i="99"/>
  <c r="D2165" i="99"/>
  <c r="F2165" i="99" s="1"/>
  <c r="G2165" i="99" s="1"/>
  <c r="B2211" i="99"/>
  <c r="E2165" i="99" l="1"/>
  <c r="A2167" i="99"/>
  <c r="D2166" i="99"/>
  <c r="F2166" i="99" s="1"/>
  <c r="G2166" i="99" s="1"/>
  <c r="B2212" i="99"/>
  <c r="E2166" i="99" l="1"/>
  <c r="A2168" i="99"/>
  <c r="D2167" i="99"/>
  <c r="F2167" i="99" s="1"/>
  <c r="G2167" i="99" s="1"/>
  <c r="B2213" i="99"/>
  <c r="E2167" i="99" l="1"/>
  <c r="A2169" i="99"/>
  <c r="D2168" i="99"/>
  <c r="F2168" i="99" s="1"/>
  <c r="G2168" i="99" s="1"/>
  <c r="B2214" i="99"/>
  <c r="E2168" i="99" l="1"/>
  <c r="A2170" i="99"/>
  <c r="D2169" i="99"/>
  <c r="F2169" i="99" s="1"/>
  <c r="G2169" i="99" s="1"/>
  <c r="B2215" i="99"/>
  <c r="E2169" i="99" l="1"/>
  <c r="A2171" i="99"/>
  <c r="D2170" i="99"/>
  <c r="F2170" i="99" s="1"/>
  <c r="G2170" i="99" s="1"/>
  <c r="B2216" i="99"/>
  <c r="E2170" i="99" l="1"/>
  <c r="A2172" i="99"/>
  <c r="D2171" i="99"/>
  <c r="F2171" i="99" s="1"/>
  <c r="G2171" i="99" s="1"/>
  <c r="B2217" i="99"/>
  <c r="E2171" i="99" l="1"/>
  <c r="D2172" i="99"/>
  <c r="F2172" i="99" s="1"/>
  <c r="G2172" i="99" s="1"/>
  <c r="A2173" i="99"/>
  <c r="B2218" i="99"/>
  <c r="E2172" i="99" l="1"/>
  <c r="A2174" i="99"/>
  <c r="D2173" i="99"/>
  <c r="F2173" i="99" s="1"/>
  <c r="G2173" i="99" s="1"/>
  <c r="B2219" i="99"/>
  <c r="E2173" i="99" l="1"/>
  <c r="A2175" i="99"/>
  <c r="D2174" i="99"/>
  <c r="F2174" i="99" s="1"/>
  <c r="G2174" i="99" s="1"/>
  <c r="B2220" i="99"/>
  <c r="E2174" i="99" l="1"/>
  <c r="A2176" i="99"/>
  <c r="D2175" i="99"/>
  <c r="F2175" i="99" s="1"/>
  <c r="G2175" i="99" s="1"/>
  <c r="B2221" i="99"/>
  <c r="E2175" i="99" l="1"/>
  <c r="D2176" i="99"/>
  <c r="F2176" i="99" s="1"/>
  <c r="G2176" i="99" s="1"/>
  <c r="A2177" i="99"/>
  <c r="B2222" i="99"/>
  <c r="E2176" i="99" l="1"/>
  <c r="D2177" i="99"/>
  <c r="F2177" i="99" s="1"/>
  <c r="G2177" i="99" s="1"/>
  <c r="A2178" i="99"/>
  <c r="B2223" i="99"/>
  <c r="E2177" i="99" l="1"/>
  <c r="D2178" i="99"/>
  <c r="F2178" i="99" s="1"/>
  <c r="G2178" i="99" s="1"/>
  <c r="A2179" i="99"/>
  <c r="B2224" i="99"/>
  <c r="E2178" i="99" l="1"/>
  <c r="A2180" i="99"/>
  <c r="D2179" i="99"/>
  <c r="F2179" i="99" s="1"/>
  <c r="G2179" i="99" s="1"/>
  <c r="B2225" i="99"/>
  <c r="E2179" i="99" l="1"/>
  <c r="D2180" i="99"/>
  <c r="F2180" i="99" s="1"/>
  <c r="G2180" i="99" s="1"/>
  <c r="A2181" i="99"/>
  <c r="B2226" i="99"/>
  <c r="E2180" i="99" l="1"/>
  <c r="A2182" i="99"/>
  <c r="D2181" i="99"/>
  <c r="F2181" i="99" s="1"/>
  <c r="G2181" i="99" s="1"/>
  <c r="B2227" i="99"/>
  <c r="E2181" i="99" l="1"/>
  <c r="A2183" i="99"/>
  <c r="D2182" i="99"/>
  <c r="F2182" i="99" s="1"/>
  <c r="G2182" i="99" s="1"/>
  <c r="B2228" i="99"/>
  <c r="E2182" i="99" l="1"/>
  <c r="D2183" i="99"/>
  <c r="F2183" i="99" s="1"/>
  <c r="G2183" i="99" s="1"/>
  <c r="A2184" i="99"/>
  <c r="B2229" i="99"/>
  <c r="E2183" i="99" l="1"/>
  <c r="D2184" i="99"/>
  <c r="F2184" i="99" s="1"/>
  <c r="G2184" i="99" s="1"/>
  <c r="A2185" i="99"/>
  <c r="B2230" i="99"/>
  <c r="E2184" i="99" l="1"/>
  <c r="D2185" i="99"/>
  <c r="F2185" i="99" s="1"/>
  <c r="G2185" i="99" s="1"/>
  <c r="A2186" i="99"/>
  <c r="B2231" i="99"/>
  <c r="E2185" i="99" l="1"/>
  <c r="A2187" i="99"/>
  <c r="D2186" i="99"/>
  <c r="F2186" i="99" s="1"/>
  <c r="G2186" i="99" s="1"/>
  <c r="B2232" i="99"/>
  <c r="E2186" i="99" l="1"/>
  <c r="A2188" i="99"/>
  <c r="D2187" i="99"/>
  <c r="F2187" i="99" s="1"/>
  <c r="G2187" i="99" s="1"/>
  <c r="B2233" i="99"/>
  <c r="E2187" i="99" l="1"/>
  <c r="D2188" i="99"/>
  <c r="F2188" i="99" s="1"/>
  <c r="G2188" i="99" s="1"/>
  <c r="A2189" i="99"/>
  <c r="B2234" i="99"/>
  <c r="E2188" i="99" l="1"/>
  <c r="D2189" i="99"/>
  <c r="F2189" i="99" s="1"/>
  <c r="G2189" i="99" s="1"/>
  <c r="A2190" i="99"/>
  <c r="B2235" i="99"/>
  <c r="E2189" i="99" l="1"/>
  <c r="A2191" i="99"/>
  <c r="D2190" i="99"/>
  <c r="F2190" i="99" s="1"/>
  <c r="G2190" i="99" s="1"/>
  <c r="B2236" i="99"/>
  <c r="E2190" i="99" l="1"/>
  <c r="A2192" i="99"/>
  <c r="D2191" i="99"/>
  <c r="F2191" i="99" s="1"/>
  <c r="G2191" i="99" s="1"/>
  <c r="B2237" i="99"/>
  <c r="E2191" i="99" l="1"/>
  <c r="A2193" i="99"/>
  <c r="D2192" i="99"/>
  <c r="F2192" i="99" s="1"/>
  <c r="G2192" i="99" s="1"/>
  <c r="B2238" i="99"/>
  <c r="E2192" i="99" l="1"/>
  <c r="D2193" i="99"/>
  <c r="F2193" i="99" s="1"/>
  <c r="G2193" i="99" s="1"/>
  <c r="A2194" i="99"/>
  <c r="B2239" i="99"/>
  <c r="E2193" i="99" l="1"/>
  <c r="A2195" i="99"/>
  <c r="D2194" i="99"/>
  <c r="F2194" i="99" s="1"/>
  <c r="G2194" i="99" s="1"/>
  <c r="B2240" i="99"/>
  <c r="E2194" i="99" l="1"/>
  <c r="A2196" i="99"/>
  <c r="D2195" i="99"/>
  <c r="F2195" i="99" s="1"/>
  <c r="G2195" i="99" s="1"/>
  <c r="B2241" i="99"/>
  <c r="E2195" i="99" l="1"/>
  <c r="D2196" i="99"/>
  <c r="F2196" i="99" s="1"/>
  <c r="G2196" i="99" s="1"/>
  <c r="A2197" i="99"/>
  <c r="B2242" i="99"/>
  <c r="E2196" i="99" l="1"/>
  <c r="D2197" i="99"/>
  <c r="F2197" i="99" s="1"/>
  <c r="G2197" i="99" s="1"/>
  <c r="A2198" i="99"/>
  <c r="B2243" i="99"/>
  <c r="E2197" i="99" l="1"/>
  <c r="A2199" i="99"/>
  <c r="D2198" i="99"/>
  <c r="F2198" i="99" s="1"/>
  <c r="G2198" i="99" s="1"/>
  <c r="B2244" i="99"/>
  <c r="E2198" i="99" l="1"/>
  <c r="A2200" i="99"/>
  <c r="D2199" i="99"/>
  <c r="F2199" i="99" s="1"/>
  <c r="G2199" i="99" s="1"/>
  <c r="B2245" i="99"/>
  <c r="E2199" i="99" l="1"/>
  <c r="D2200" i="99"/>
  <c r="F2200" i="99" s="1"/>
  <c r="G2200" i="99" s="1"/>
  <c r="A2201" i="99"/>
  <c r="B2246" i="99"/>
  <c r="E2200" i="99" l="1"/>
  <c r="D2201" i="99"/>
  <c r="F2201" i="99" s="1"/>
  <c r="G2201" i="99" s="1"/>
  <c r="A2202" i="99"/>
  <c r="B2247" i="99"/>
  <c r="E2201" i="99" l="1"/>
  <c r="D2202" i="99"/>
  <c r="F2202" i="99" s="1"/>
  <c r="G2202" i="99" s="1"/>
  <c r="A2203" i="99"/>
  <c r="B2248" i="99"/>
  <c r="E2202" i="99" l="1"/>
  <c r="D2203" i="99"/>
  <c r="F2203" i="99" s="1"/>
  <c r="G2203" i="99" s="1"/>
  <c r="A2204" i="99"/>
  <c r="B2249" i="99"/>
  <c r="E2203" i="99" l="1"/>
  <c r="D2204" i="99"/>
  <c r="F2204" i="99" s="1"/>
  <c r="G2204" i="99" s="1"/>
  <c r="A2205" i="99"/>
  <c r="B2250" i="99"/>
  <c r="E2204" i="99" l="1"/>
  <c r="Z40" i="119" s="1"/>
  <c r="A2206" i="99"/>
  <c r="D2205" i="99"/>
  <c r="F2205" i="99" s="1"/>
  <c r="G2205" i="99" s="1"/>
  <c r="B2251" i="99"/>
  <c r="Z50" i="119" l="1"/>
  <c r="AC477" i="119" s="1"/>
  <c r="Z41" i="119"/>
  <c r="Z42" i="119" s="1"/>
  <c r="E2205" i="99"/>
  <c r="A2207" i="99"/>
  <c r="D2206" i="99"/>
  <c r="F2206" i="99" s="1"/>
  <c r="G2206" i="99" s="1"/>
  <c r="B2252" i="99"/>
  <c r="E2206" i="99" l="1"/>
  <c r="D2207" i="99"/>
  <c r="F2207" i="99" s="1"/>
  <c r="G2207" i="99" s="1"/>
  <c r="A2208" i="99"/>
  <c r="B2253" i="99"/>
  <c r="E2207" i="99" l="1"/>
  <c r="A2209" i="99"/>
  <c r="D2208" i="99"/>
  <c r="F2208" i="99" s="1"/>
  <c r="G2208" i="99" s="1"/>
  <c r="B2254" i="99"/>
  <c r="E2208" i="99" l="1"/>
  <c r="A2210" i="99"/>
  <c r="D2209" i="99"/>
  <c r="F2209" i="99" s="1"/>
  <c r="G2209" i="99" s="1"/>
  <c r="B2255" i="99"/>
  <c r="E2209" i="99" l="1"/>
  <c r="A2211" i="99"/>
  <c r="D2210" i="99"/>
  <c r="F2210" i="99" s="1"/>
  <c r="G2210" i="99" s="1"/>
  <c r="B2256" i="99"/>
  <c r="E2210" i="99" l="1"/>
  <c r="D2211" i="99"/>
  <c r="F2211" i="99" s="1"/>
  <c r="G2211" i="99" s="1"/>
  <c r="A2212" i="99"/>
  <c r="B2257" i="99"/>
  <c r="E2211" i="99" l="1"/>
  <c r="D2212" i="99"/>
  <c r="F2212" i="99" s="1"/>
  <c r="G2212" i="99" s="1"/>
  <c r="A2213" i="99"/>
  <c r="B2258" i="99"/>
  <c r="E2212" i="99" l="1"/>
  <c r="D2213" i="99"/>
  <c r="F2213" i="99" s="1"/>
  <c r="G2213" i="99" s="1"/>
  <c r="A2214" i="99"/>
  <c r="B2259" i="99"/>
  <c r="E2213" i="99" l="1"/>
  <c r="A2215" i="99"/>
  <c r="D2214" i="99"/>
  <c r="F2214" i="99" s="1"/>
  <c r="G2214" i="99" s="1"/>
  <c r="B2260" i="99"/>
  <c r="E2214" i="99" l="1"/>
  <c r="D2215" i="99"/>
  <c r="F2215" i="99" s="1"/>
  <c r="G2215" i="99" s="1"/>
  <c r="A2216" i="99"/>
  <c r="B2261" i="99"/>
  <c r="E2215" i="99" l="1"/>
  <c r="D2216" i="99"/>
  <c r="F2216" i="99" s="1"/>
  <c r="G2216" i="99" s="1"/>
  <c r="A2217" i="99"/>
  <c r="B2262" i="99"/>
  <c r="E2216" i="99" l="1"/>
  <c r="D2217" i="99"/>
  <c r="F2217" i="99" s="1"/>
  <c r="G2217" i="99" s="1"/>
  <c r="A2218" i="99"/>
  <c r="B2263" i="99"/>
  <c r="E2217" i="99" l="1"/>
  <c r="D2218" i="99"/>
  <c r="F2218" i="99" s="1"/>
  <c r="G2218" i="99" s="1"/>
  <c r="A2219" i="99"/>
  <c r="B2264" i="99"/>
  <c r="E2218" i="99" l="1"/>
  <c r="D2219" i="99"/>
  <c r="F2219" i="99" s="1"/>
  <c r="G2219" i="99" s="1"/>
  <c r="A2220" i="99"/>
  <c r="B2265" i="99"/>
  <c r="E2219" i="99" l="1"/>
  <c r="A2221" i="99"/>
  <c r="D2220" i="99"/>
  <c r="F2220" i="99" s="1"/>
  <c r="G2220" i="99" s="1"/>
  <c r="B2266" i="99"/>
  <c r="E2220" i="99" l="1"/>
  <c r="A2222" i="99"/>
  <c r="D2221" i="99"/>
  <c r="F2221" i="99" s="1"/>
  <c r="G2221" i="99" s="1"/>
  <c r="B2267" i="99"/>
  <c r="E2221" i="99" l="1"/>
  <c r="D2222" i="99"/>
  <c r="F2222" i="99" s="1"/>
  <c r="G2222" i="99" s="1"/>
  <c r="A2223" i="99"/>
  <c r="B2268" i="99"/>
  <c r="E2222" i="99" l="1"/>
  <c r="D2223" i="99"/>
  <c r="F2223" i="99" s="1"/>
  <c r="G2223" i="99" s="1"/>
  <c r="A2224" i="99"/>
  <c r="B2269" i="99"/>
  <c r="E2223" i="99" l="1"/>
  <c r="A2225" i="99"/>
  <c r="D2224" i="99"/>
  <c r="F2224" i="99" s="1"/>
  <c r="G2224" i="99" s="1"/>
  <c r="B2270" i="99"/>
  <c r="E2224" i="99" l="1"/>
  <c r="A2226" i="99"/>
  <c r="D2225" i="99"/>
  <c r="F2225" i="99" s="1"/>
  <c r="G2225" i="99" s="1"/>
  <c r="B2271" i="99"/>
  <c r="E2225" i="99" l="1"/>
  <c r="A2227" i="99"/>
  <c r="D2226" i="99"/>
  <c r="F2226" i="99" s="1"/>
  <c r="G2226" i="99" s="1"/>
  <c r="B2272" i="99"/>
  <c r="E2226" i="99" l="1"/>
  <c r="D2227" i="99"/>
  <c r="F2227" i="99" s="1"/>
  <c r="G2227" i="99" s="1"/>
  <c r="A2228" i="99"/>
  <c r="B2273" i="99"/>
  <c r="E2227" i="99" l="1"/>
  <c r="D2228" i="99"/>
  <c r="F2228" i="99" s="1"/>
  <c r="G2228" i="99" s="1"/>
  <c r="A2229" i="99"/>
  <c r="B2274" i="99"/>
  <c r="E2228" i="99" l="1"/>
  <c r="A2230" i="99"/>
  <c r="D2229" i="99"/>
  <c r="F2229" i="99" s="1"/>
  <c r="G2229" i="99" s="1"/>
  <c r="B2275" i="99"/>
  <c r="E2229" i="99" l="1"/>
  <c r="A2231" i="99"/>
  <c r="D2230" i="99"/>
  <c r="F2230" i="99" s="1"/>
  <c r="G2230" i="99" s="1"/>
  <c r="B2276" i="99"/>
  <c r="E2230" i="99" l="1"/>
  <c r="D2231" i="99"/>
  <c r="F2231" i="99" s="1"/>
  <c r="G2231" i="99" s="1"/>
  <c r="A2232" i="99"/>
  <c r="B2277" i="99"/>
  <c r="E2231" i="99" l="1"/>
  <c r="A2233" i="99"/>
  <c r="D2232" i="99"/>
  <c r="F2232" i="99" s="1"/>
  <c r="G2232" i="99" s="1"/>
  <c r="B2278" i="99"/>
  <c r="E2232" i="99" l="1"/>
  <c r="D2233" i="99"/>
  <c r="F2233" i="99" s="1"/>
  <c r="G2233" i="99" s="1"/>
  <c r="A2234" i="99"/>
  <c r="B2279" i="99"/>
  <c r="E2233" i="99" l="1"/>
  <c r="A2235" i="99"/>
  <c r="D2234" i="99"/>
  <c r="F2234" i="99" s="1"/>
  <c r="G2234" i="99" s="1"/>
  <c r="B2280" i="99"/>
  <c r="E2234" i="99" l="1"/>
  <c r="D2235" i="99"/>
  <c r="F2235" i="99" s="1"/>
  <c r="G2235" i="99" s="1"/>
  <c r="A2236" i="99"/>
  <c r="B2281" i="99"/>
  <c r="E2235" i="99" l="1"/>
  <c r="D2236" i="99"/>
  <c r="F2236" i="99" s="1"/>
  <c r="G2236" i="99" s="1"/>
  <c r="A2237" i="99"/>
  <c r="B2282" i="99"/>
  <c r="E2236" i="99" l="1"/>
  <c r="D2237" i="99"/>
  <c r="F2237" i="99" s="1"/>
  <c r="G2237" i="99" s="1"/>
  <c r="A2238" i="99"/>
  <c r="B2283" i="99"/>
  <c r="E2237" i="99" l="1"/>
  <c r="A2239" i="99"/>
  <c r="D2238" i="99"/>
  <c r="F2238" i="99" s="1"/>
  <c r="G2238" i="99" s="1"/>
  <c r="B2284" i="99"/>
  <c r="E2238" i="99" l="1"/>
  <c r="A2240" i="99"/>
  <c r="D2239" i="99"/>
  <c r="F2239" i="99" s="1"/>
  <c r="G2239" i="99" s="1"/>
  <c r="B2285" i="99"/>
  <c r="E2239" i="99" l="1"/>
  <c r="A2241" i="99"/>
  <c r="D2240" i="99"/>
  <c r="F2240" i="99" s="1"/>
  <c r="G2240" i="99" s="1"/>
  <c r="B2286" i="99"/>
  <c r="E2240" i="99" l="1"/>
  <c r="D2241" i="99"/>
  <c r="F2241" i="99" s="1"/>
  <c r="G2241" i="99" s="1"/>
  <c r="A2242" i="99"/>
  <c r="B2287" i="99"/>
  <c r="E2241" i="99" l="1"/>
  <c r="D2242" i="99"/>
  <c r="F2242" i="99" s="1"/>
  <c r="G2242" i="99" s="1"/>
  <c r="A2243" i="99"/>
  <c r="B2288" i="99"/>
  <c r="E2242" i="99" l="1"/>
  <c r="A2244" i="99"/>
  <c r="D2243" i="99"/>
  <c r="F2243" i="99" s="1"/>
  <c r="G2243" i="99" s="1"/>
  <c r="B2289" i="99"/>
  <c r="E2243" i="99" l="1"/>
  <c r="D2244" i="99"/>
  <c r="F2244" i="99" s="1"/>
  <c r="G2244" i="99" s="1"/>
  <c r="A2245" i="99"/>
  <c r="B2290" i="99"/>
  <c r="E2244" i="99" l="1"/>
  <c r="D2245" i="99"/>
  <c r="F2245" i="99" s="1"/>
  <c r="G2245" i="99" s="1"/>
  <c r="A2246" i="99"/>
  <c r="B2291" i="99"/>
  <c r="E2245" i="99" l="1"/>
  <c r="D2246" i="99"/>
  <c r="F2246" i="99" s="1"/>
  <c r="G2246" i="99" s="1"/>
  <c r="A2247" i="99"/>
  <c r="B2292" i="99"/>
  <c r="E2246" i="99" l="1"/>
  <c r="A2248" i="99"/>
  <c r="D2247" i="99"/>
  <c r="F2247" i="99" s="1"/>
  <c r="G2247" i="99" s="1"/>
  <c r="B2293" i="99"/>
  <c r="E2247" i="99" l="1"/>
  <c r="D2248" i="99"/>
  <c r="F2248" i="99" s="1"/>
  <c r="G2248" i="99" s="1"/>
  <c r="A2249" i="99"/>
  <c r="B2294" i="99"/>
  <c r="E2248" i="99" l="1"/>
  <c r="A2250" i="99"/>
  <c r="D2249" i="99"/>
  <c r="F2249" i="99" s="1"/>
  <c r="G2249" i="99" s="1"/>
  <c r="B2295" i="99"/>
  <c r="E2249" i="99" l="1"/>
  <c r="D2250" i="99"/>
  <c r="F2250" i="99" s="1"/>
  <c r="G2250" i="99" s="1"/>
  <c r="A2251" i="99"/>
  <c r="B2296" i="99"/>
  <c r="E2250" i="99" l="1"/>
  <c r="A2252" i="99"/>
  <c r="D2251" i="99"/>
  <c r="F2251" i="99" s="1"/>
  <c r="G2251" i="99" s="1"/>
  <c r="B2297" i="99"/>
  <c r="E2251" i="99" l="1"/>
  <c r="D2252" i="99"/>
  <c r="F2252" i="99" s="1"/>
  <c r="G2252" i="99" s="1"/>
  <c r="A2253" i="99"/>
  <c r="B2298" i="99"/>
  <c r="E2252" i="99" l="1"/>
  <c r="D2253" i="99"/>
  <c r="F2253" i="99" s="1"/>
  <c r="G2253" i="99" s="1"/>
  <c r="A2254" i="99"/>
  <c r="B2299" i="99"/>
  <c r="E2253" i="99" l="1"/>
  <c r="A2255" i="99"/>
  <c r="D2254" i="99"/>
  <c r="F2254" i="99" s="1"/>
  <c r="G2254" i="99" s="1"/>
  <c r="B2300" i="99"/>
  <c r="E2254" i="99" l="1"/>
  <c r="A2256" i="99"/>
  <c r="D2255" i="99"/>
  <c r="F2255" i="99" s="1"/>
  <c r="G2255" i="99" s="1"/>
  <c r="B2301" i="99"/>
  <c r="E2255" i="99" l="1"/>
  <c r="D2256" i="99"/>
  <c r="F2256" i="99" s="1"/>
  <c r="G2256" i="99" s="1"/>
  <c r="A2257" i="99"/>
  <c r="B2302" i="99"/>
  <c r="F85" i="119" l="1"/>
  <c r="E2256" i="99"/>
  <c r="A2258" i="99"/>
  <c r="D2257" i="99"/>
  <c r="F2257" i="99" s="1"/>
  <c r="G2257" i="99" s="1"/>
  <c r="B2303" i="99"/>
  <c r="E2257" i="99" l="1"/>
  <c r="D2258" i="99"/>
  <c r="F2258" i="99" s="1"/>
  <c r="G2258" i="99" s="1"/>
  <c r="A2259" i="99"/>
  <c r="B2304" i="99"/>
  <c r="E2258" i="99" l="1"/>
  <c r="A2260" i="99"/>
  <c r="D2259" i="99"/>
  <c r="F2259" i="99" s="1"/>
  <c r="G2259" i="99" s="1"/>
  <c r="B2305" i="99"/>
  <c r="E2259" i="99" l="1"/>
  <c r="A2261" i="99"/>
  <c r="D2260" i="99"/>
  <c r="F2260" i="99" s="1"/>
  <c r="G2260" i="99" s="1"/>
  <c r="B2306" i="99"/>
  <c r="E2260" i="99" l="1"/>
  <c r="A2262" i="99"/>
  <c r="D2261" i="99"/>
  <c r="F2261" i="99" s="1"/>
  <c r="G2261" i="99" s="1"/>
  <c r="B2307" i="99"/>
  <c r="E2261" i="99" l="1"/>
  <c r="D2262" i="99"/>
  <c r="F2262" i="99" s="1"/>
  <c r="G2262" i="99" s="1"/>
  <c r="A2263" i="99"/>
  <c r="B2308" i="99"/>
  <c r="E2262" i="99" l="1"/>
  <c r="A2264" i="99"/>
  <c r="D2263" i="99"/>
  <c r="F2263" i="99" s="1"/>
  <c r="G2263" i="99" s="1"/>
  <c r="B2309" i="99"/>
  <c r="E2263" i="99" l="1"/>
  <c r="A2265" i="99"/>
  <c r="D2264" i="99"/>
  <c r="F2264" i="99" s="1"/>
  <c r="G2264" i="99" s="1"/>
  <c r="B2310" i="99"/>
  <c r="E2264" i="99" l="1"/>
  <c r="A2266" i="99"/>
  <c r="D2265" i="99"/>
  <c r="F2265" i="99" s="1"/>
  <c r="G2265" i="99" s="1"/>
  <c r="B2311" i="99"/>
  <c r="E2265" i="99" l="1"/>
  <c r="D2266" i="99"/>
  <c r="F2266" i="99" s="1"/>
  <c r="G2266" i="99" s="1"/>
  <c r="A2267" i="99"/>
  <c r="B2312" i="99"/>
  <c r="E2266" i="99" l="1"/>
  <c r="D2267" i="99"/>
  <c r="F2267" i="99" s="1"/>
  <c r="G2267" i="99" s="1"/>
  <c r="A2268" i="99"/>
  <c r="B2313" i="99"/>
  <c r="E2267" i="99" l="1"/>
  <c r="A2269" i="99"/>
  <c r="D2268" i="99"/>
  <c r="F2268" i="99" s="1"/>
  <c r="G2268" i="99" s="1"/>
  <c r="B2314" i="99"/>
  <c r="E2268" i="99" l="1"/>
  <c r="D2269" i="99"/>
  <c r="F2269" i="99" s="1"/>
  <c r="G2269" i="99" s="1"/>
  <c r="A2270" i="99"/>
  <c r="B2315" i="99"/>
  <c r="E2269" i="99" l="1"/>
  <c r="D2270" i="99"/>
  <c r="F2270" i="99" s="1"/>
  <c r="G2270" i="99" s="1"/>
  <c r="A2271" i="99"/>
  <c r="B2316" i="99"/>
  <c r="E2270" i="99" l="1"/>
  <c r="D2271" i="99"/>
  <c r="F2271" i="99" s="1"/>
  <c r="G2271" i="99" s="1"/>
  <c r="A2272" i="99"/>
  <c r="B2317" i="99"/>
  <c r="E2271" i="99" l="1"/>
  <c r="A2273" i="99"/>
  <c r="D2272" i="99"/>
  <c r="F2272" i="99" s="1"/>
  <c r="G2272" i="99" s="1"/>
  <c r="B2318" i="99"/>
  <c r="E2272" i="99" l="1"/>
  <c r="A2274" i="99"/>
  <c r="D2273" i="99"/>
  <c r="F2273" i="99" s="1"/>
  <c r="G2273" i="99" s="1"/>
  <c r="B2319" i="99"/>
  <c r="E2273" i="99" l="1"/>
  <c r="D2274" i="99"/>
  <c r="F2274" i="99" s="1"/>
  <c r="G2274" i="99" s="1"/>
  <c r="A2275" i="99"/>
  <c r="B2320" i="99"/>
  <c r="E2274" i="99" l="1"/>
  <c r="D2275" i="99"/>
  <c r="F2275" i="99" s="1"/>
  <c r="G2275" i="99" s="1"/>
  <c r="A2276" i="99"/>
  <c r="B2321" i="99"/>
  <c r="E2275" i="99" l="1"/>
  <c r="A2277" i="99"/>
  <c r="D2276" i="99"/>
  <c r="F2276" i="99" s="1"/>
  <c r="G2276" i="99" s="1"/>
  <c r="B2322" i="99"/>
  <c r="E2276" i="99" l="1"/>
  <c r="D2277" i="99"/>
  <c r="F2277" i="99" s="1"/>
  <c r="G2277" i="99" s="1"/>
  <c r="A2278" i="99"/>
  <c r="B2323" i="99"/>
  <c r="E2277" i="99" l="1"/>
  <c r="D2278" i="99"/>
  <c r="F2278" i="99" s="1"/>
  <c r="G2278" i="99" s="1"/>
  <c r="A2279" i="99"/>
  <c r="B2324" i="99"/>
  <c r="E2278" i="99" l="1"/>
  <c r="D2279" i="99"/>
  <c r="F2279" i="99" s="1"/>
  <c r="G2279" i="99" s="1"/>
  <c r="A2280" i="99"/>
  <c r="B2325" i="99"/>
  <c r="E2279" i="99" l="1"/>
  <c r="A2281" i="99"/>
  <c r="D2280" i="99"/>
  <c r="F2280" i="99" s="1"/>
  <c r="G2280" i="99" s="1"/>
  <c r="B2326" i="99"/>
  <c r="E2280" i="99" l="1"/>
  <c r="D2281" i="99"/>
  <c r="F2281" i="99" s="1"/>
  <c r="G2281" i="99" s="1"/>
  <c r="A2282" i="99"/>
  <c r="B2327" i="99"/>
  <c r="E2281" i="99" l="1"/>
  <c r="D2282" i="99"/>
  <c r="F2282" i="99" s="1"/>
  <c r="G2282" i="99" s="1"/>
  <c r="A2283" i="99"/>
  <c r="B2328" i="99"/>
  <c r="E2282" i="99" l="1"/>
  <c r="A2284" i="99"/>
  <c r="D2283" i="99"/>
  <c r="F2283" i="99" s="1"/>
  <c r="G2283" i="99" s="1"/>
  <c r="B2329" i="99"/>
  <c r="E2283" i="99" l="1"/>
  <c r="D2284" i="99"/>
  <c r="F2284" i="99" s="1"/>
  <c r="G2284" i="99" s="1"/>
  <c r="A2285" i="99"/>
  <c r="B2330" i="99"/>
  <c r="E2284" i="99" l="1"/>
  <c r="A2286" i="99"/>
  <c r="D2285" i="99"/>
  <c r="F2285" i="99" s="1"/>
  <c r="G2285" i="99" s="1"/>
  <c r="B2331" i="99"/>
  <c r="E2285" i="99" l="1"/>
  <c r="D2286" i="99"/>
  <c r="F2286" i="99" s="1"/>
  <c r="G2286" i="99" s="1"/>
  <c r="A2287" i="99"/>
  <c r="B2332" i="99"/>
  <c r="E2286" i="99" l="1"/>
  <c r="D2287" i="99"/>
  <c r="F2287" i="99" s="1"/>
  <c r="G2287" i="99" s="1"/>
  <c r="A2288" i="99"/>
  <c r="B2333" i="99"/>
  <c r="E2287" i="99" l="1"/>
  <c r="A2289" i="99"/>
  <c r="D2288" i="99"/>
  <c r="F2288" i="99" s="1"/>
  <c r="G2288" i="99" s="1"/>
  <c r="B2334" i="99"/>
  <c r="E2288" i="99" l="1"/>
  <c r="D2289" i="99"/>
  <c r="F2289" i="99" s="1"/>
  <c r="G2289" i="99" s="1"/>
  <c r="A2290" i="99"/>
  <c r="B2335" i="99"/>
  <c r="E2289" i="99" l="1"/>
  <c r="D2290" i="99"/>
  <c r="F2290" i="99" s="1"/>
  <c r="G2290" i="99" s="1"/>
  <c r="A2291" i="99"/>
  <c r="B2336" i="99"/>
  <c r="E2290" i="99" l="1"/>
  <c r="D2291" i="99"/>
  <c r="F2291" i="99" s="1"/>
  <c r="G2291" i="99" s="1"/>
  <c r="A2292" i="99"/>
  <c r="B2337" i="99"/>
  <c r="E2291" i="99" l="1"/>
  <c r="A2293" i="99"/>
  <c r="D2292" i="99"/>
  <c r="F2292" i="99" s="1"/>
  <c r="G2292" i="99" s="1"/>
  <c r="B2338" i="99"/>
  <c r="E2292" i="99" l="1"/>
  <c r="A2294" i="99"/>
  <c r="D2293" i="99"/>
  <c r="F2293" i="99" s="1"/>
  <c r="G2293" i="99" s="1"/>
  <c r="B2339" i="99"/>
  <c r="E2293" i="99" l="1"/>
  <c r="D2294" i="99"/>
  <c r="F2294" i="99" s="1"/>
  <c r="G2294" i="99" s="1"/>
  <c r="A2295" i="99"/>
  <c r="B2340" i="99"/>
  <c r="E2294" i="99" l="1"/>
  <c r="A2296" i="99"/>
  <c r="D2295" i="99"/>
  <c r="F2295" i="99" s="1"/>
  <c r="G2295" i="99" s="1"/>
  <c r="B2341" i="99"/>
  <c r="E2295" i="99" l="1"/>
  <c r="D2296" i="99"/>
  <c r="F2296" i="99" s="1"/>
  <c r="G2296" i="99" s="1"/>
  <c r="A2297" i="99"/>
  <c r="B2342" i="99"/>
  <c r="E2296" i="99" l="1"/>
  <c r="AA40" i="119" s="1"/>
  <c r="A2298" i="99"/>
  <c r="D2297" i="99"/>
  <c r="F2297" i="99" s="1"/>
  <c r="G2297" i="99" s="1"/>
  <c r="B2343" i="99"/>
  <c r="AA50" i="119" l="1"/>
  <c r="AD505" i="119" s="1"/>
  <c r="AA41" i="119"/>
  <c r="AA42" i="119" s="1"/>
  <c r="E2297" i="99"/>
  <c r="D2298" i="99"/>
  <c r="F2298" i="99" s="1"/>
  <c r="G2298" i="99" s="1"/>
  <c r="A2299" i="99"/>
  <c r="B2344" i="99"/>
  <c r="E2298" i="99" l="1"/>
  <c r="D2299" i="99"/>
  <c r="F2299" i="99" s="1"/>
  <c r="G2299" i="99" s="1"/>
  <c r="A2300" i="99"/>
  <c r="B2345" i="99"/>
  <c r="E2299" i="99" l="1"/>
  <c r="D2300" i="99"/>
  <c r="F2300" i="99" s="1"/>
  <c r="G2300" i="99" s="1"/>
  <c r="A2301" i="99"/>
  <c r="B2346" i="99"/>
  <c r="E2300" i="99" l="1"/>
  <c r="D2301" i="99"/>
  <c r="F2301" i="99" s="1"/>
  <c r="G2301" i="99" s="1"/>
  <c r="A2302" i="99"/>
  <c r="B2347" i="99"/>
  <c r="E2301" i="99" l="1"/>
  <c r="A2303" i="99"/>
  <c r="D2302" i="99"/>
  <c r="F2302" i="99" s="1"/>
  <c r="G2302" i="99" s="1"/>
  <c r="B2348" i="99"/>
  <c r="E2302" i="99" l="1"/>
  <c r="A2304" i="99"/>
  <c r="D2303" i="99"/>
  <c r="F2303" i="99" s="1"/>
  <c r="G2303" i="99" s="1"/>
  <c r="B2349" i="99"/>
  <c r="E2303" i="99" l="1"/>
  <c r="D2304" i="99"/>
  <c r="F2304" i="99" s="1"/>
  <c r="G2304" i="99" s="1"/>
  <c r="A2305" i="99"/>
  <c r="B2350" i="99"/>
  <c r="E2304" i="99" l="1"/>
  <c r="A2306" i="99"/>
  <c r="D2305" i="99"/>
  <c r="F2305" i="99" s="1"/>
  <c r="G2305" i="99" s="1"/>
  <c r="B2351" i="99"/>
  <c r="E2305" i="99" l="1"/>
  <c r="A2307" i="99"/>
  <c r="D2306" i="99"/>
  <c r="F2306" i="99" s="1"/>
  <c r="G2306" i="99" s="1"/>
  <c r="B2352" i="99"/>
  <c r="E2306" i="99" l="1"/>
  <c r="D2307" i="99"/>
  <c r="F2307" i="99" s="1"/>
  <c r="G2307" i="99" s="1"/>
  <c r="A2308" i="99"/>
  <c r="B2353" i="99"/>
  <c r="E2307" i="99" l="1"/>
  <c r="D2308" i="99"/>
  <c r="F2308" i="99" s="1"/>
  <c r="G2308" i="99" s="1"/>
  <c r="A2309" i="99"/>
  <c r="B2354" i="99"/>
  <c r="E2308" i="99" l="1"/>
  <c r="D2309" i="99"/>
  <c r="F2309" i="99" s="1"/>
  <c r="G2309" i="99" s="1"/>
  <c r="A2310" i="99"/>
  <c r="B2355" i="99"/>
  <c r="E2309" i="99" l="1"/>
  <c r="A2311" i="99"/>
  <c r="D2310" i="99"/>
  <c r="F2310" i="99" s="1"/>
  <c r="G2310" i="99" s="1"/>
  <c r="B2356" i="99"/>
  <c r="E2310" i="99" l="1"/>
  <c r="D2311" i="99"/>
  <c r="F2311" i="99" s="1"/>
  <c r="G2311" i="99" s="1"/>
  <c r="A2312" i="99"/>
  <c r="B2357" i="99"/>
  <c r="E2311" i="99" l="1"/>
  <c r="D2312" i="99"/>
  <c r="F2312" i="99" s="1"/>
  <c r="G2312" i="99" s="1"/>
  <c r="A2313" i="99"/>
  <c r="B2358" i="99"/>
  <c r="E2312" i="99" l="1"/>
  <c r="D2313" i="99"/>
  <c r="F2313" i="99" s="1"/>
  <c r="G2313" i="99" s="1"/>
  <c r="A2314" i="99"/>
  <c r="B2359" i="99"/>
  <c r="E2313" i="99" l="1"/>
  <c r="A2315" i="99"/>
  <c r="D2314" i="99"/>
  <c r="F2314" i="99" s="1"/>
  <c r="G2314" i="99" s="1"/>
  <c r="B2360" i="99"/>
  <c r="E2314" i="99" l="1"/>
  <c r="D2315" i="99"/>
  <c r="F2315" i="99" s="1"/>
  <c r="G2315" i="99" s="1"/>
  <c r="A2316" i="99"/>
  <c r="B2361" i="99"/>
  <c r="E2315" i="99" l="1"/>
  <c r="A2317" i="99"/>
  <c r="D2316" i="99"/>
  <c r="F2316" i="99" s="1"/>
  <c r="G2316" i="99" s="1"/>
  <c r="B2362" i="99"/>
  <c r="E2316" i="99" l="1"/>
  <c r="D2317" i="99"/>
  <c r="F2317" i="99" s="1"/>
  <c r="G2317" i="99" s="1"/>
  <c r="A2318" i="99"/>
  <c r="B2363" i="99"/>
  <c r="E2317" i="99" l="1"/>
  <c r="A2319" i="99"/>
  <c r="D2318" i="99"/>
  <c r="F2318" i="99" s="1"/>
  <c r="G2318" i="99" s="1"/>
  <c r="B2364" i="99"/>
  <c r="E2318" i="99" l="1"/>
  <c r="A2320" i="99"/>
  <c r="D2319" i="99"/>
  <c r="F2319" i="99" s="1"/>
  <c r="G2319" i="99" s="1"/>
  <c r="B2365" i="99"/>
  <c r="E2319" i="99" l="1"/>
  <c r="A2321" i="99"/>
  <c r="D2320" i="99"/>
  <c r="F2320" i="99" s="1"/>
  <c r="G2320" i="99" s="1"/>
  <c r="B2366" i="99"/>
  <c r="E2320" i="99" l="1"/>
  <c r="A2322" i="99"/>
  <c r="D2321" i="99"/>
  <c r="F2321" i="99" s="1"/>
  <c r="G2321" i="99" s="1"/>
  <c r="B2367" i="99"/>
  <c r="E2321" i="99" l="1"/>
  <c r="D2322" i="99"/>
  <c r="F2322" i="99" s="1"/>
  <c r="G2322" i="99" s="1"/>
  <c r="A2323" i="99"/>
  <c r="B2368" i="99"/>
  <c r="E2322" i="99" l="1"/>
  <c r="D2323" i="99"/>
  <c r="F2323" i="99" s="1"/>
  <c r="G2323" i="99" s="1"/>
  <c r="A2324" i="99"/>
  <c r="B2369" i="99"/>
  <c r="E2323" i="99" l="1"/>
  <c r="D2324" i="99"/>
  <c r="F2324" i="99" s="1"/>
  <c r="G2324" i="99" s="1"/>
  <c r="A2325" i="99"/>
  <c r="B2370" i="99"/>
  <c r="E2324" i="99" l="1"/>
  <c r="D2325" i="99"/>
  <c r="F2325" i="99" s="1"/>
  <c r="G2325" i="99" s="1"/>
  <c r="A2326" i="99"/>
  <c r="B2371" i="99"/>
  <c r="E2325" i="99" l="1"/>
  <c r="D2326" i="99"/>
  <c r="F2326" i="99" s="1"/>
  <c r="G2326" i="99" s="1"/>
  <c r="A2327" i="99"/>
  <c r="B2372" i="99"/>
  <c r="E2326" i="99" l="1"/>
  <c r="A2328" i="99"/>
  <c r="D2327" i="99"/>
  <c r="F2327" i="99" s="1"/>
  <c r="G2327" i="99" s="1"/>
  <c r="B2373" i="99"/>
  <c r="E2327" i="99" l="1"/>
  <c r="A2329" i="99"/>
  <c r="D2328" i="99"/>
  <c r="F2328" i="99" s="1"/>
  <c r="G2328" i="99" s="1"/>
  <c r="B2374" i="99"/>
  <c r="E2328" i="99" l="1"/>
  <c r="A2330" i="99"/>
  <c r="D2329" i="99"/>
  <c r="F2329" i="99" s="1"/>
  <c r="G2329" i="99" s="1"/>
  <c r="B2375" i="99"/>
  <c r="E2329" i="99" l="1"/>
  <c r="D2330" i="99"/>
  <c r="F2330" i="99" s="1"/>
  <c r="G2330" i="99" s="1"/>
  <c r="A2331" i="99"/>
  <c r="B2376" i="99"/>
  <c r="E2330" i="99" l="1"/>
  <c r="D2331" i="99"/>
  <c r="F2331" i="99" s="1"/>
  <c r="G2331" i="99" s="1"/>
  <c r="A2332" i="99"/>
  <c r="B2377" i="99"/>
  <c r="E2331" i="99" l="1"/>
  <c r="D2332" i="99"/>
  <c r="F2332" i="99" s="1"/>
  <c r="G2332" i="99" s="1"/>
  <c r="A2333" i="99"/>
  <c r="B2378" i="99"/>
  <c r="E2332" i="99" l="1"/>
  <c r="A2334" i="99"/>
  <c r="D2333" i="99"/>
  <c r="F2333" i="99" s="1"/>
  <c r="G2333" i="99" s="1"/>
  <c r="B2379" i="99"/>
  <c r="E2333" i="99" l="1"/>
  <c r="D2334" i="99"/>
  <c r="F2334" i="99" s="1"/>
  <c r="G2334" i="99" s="1"/>
  <c r="A2335" i="99"/>
  <c r="B2380" i="99"/>
  <c r="E2334" i="99" l="1"/>
  <c r="D2335" i="99"/>
  <c r="F2335" i="99" s="1"/>
  <c r="G2335" i="99" s="1"/>
  <c r="A2336" i="99"/>
  <c r="B2381" i="99"/>
  <c r="E2335" i="99" l="1"/>
  <c r="D2336" i="99"/>
  <c r="F2336" i="99" s="1"/>
  <c r="G2336" i="99" s="1"/>
  <c r="A2337" i="99"/>
  <c r="B2382" i="99"/>
  <c r="E2336" i="99" l="1"/>
  <c r="A2338" i="99"/>
  <c r="D2337" i="99"/>
  <c r="F2337" i="99" s="1"/>
  <c r="G2337" i="99" s="1"/>
  <c r="B2383" i="99"/>
  <c r="E2337" i="99" l="1"/>
  <c r="A2339" i="99"/>
  <c r="D2338" i="99"/>
  <c r="F2338" i="99" s="1"/>
  <c r="G2338" i="99" s="1"/>
  <c r="B2384" i="99"/>
  <c r="E2338" i="99" l="1"/>
  <c r="A2340" i="99"/>
  <c r="D2339" i="99"/>
  <c r="F2339" i="99" s="1"/>
  <c r="G2339" i="99" s="1"/>
  <c r="B2385" i="99"/>
  <c r="E2339" i="99" l="1"/>
  <c r="A2341" i="99"/>
  <c r="D2340" i="99"/>
  <c r="F2340" i="99" s="1"/>
  <c r="G2340" i="99" s="1"/>
  <c r="B2386" i="99"/>
  <c r="E2340" i="99" l="1"/>
  <c r="A2342" i="99"/>
  <c r="D2341" i="99"/>
  <c r="F2341" i="99" s="1"/>
  <c r="G2341" i="99" s="1"/>
  <c r="B2387" i="99"/>
  <c r="E2341" i="99" l="1"/>
  <c r="A2343" i="99"/>
  <c r="D2342" i="99"/>
  <c r="F2342" i="99" s="1"/>
  <c r="G2342" i="99" s="1"/>
  <c r="B2388" i="99"/>
  <c r="E2342" i="99" l="1"/>
  <c r="D2343" i="99"/>
  <c r="F2343" i="99" s="1"/>
  <c r="G2343" i="99" s="1"/>
  <c r="A2344" i="99"/>
  <c r="B2389" i="99"/>
  <c r="E2343" i="99" l="1"/>
  <c r="A2345" i="99"/>
  <c r="D2344" i="99"/>
  <c r="F2344" i="99" s="1"/>
  <c r="G2344" i="99" s="1"/>
  <c r="B2390" i="99"/>
  <c r="E2344" i="99" l="1"/>
  <c r="A2346" i="99"/>
  <c r="D2345" i="99"/>
  <c r="F2345" i="99" s="1"/>
  <c r="G2345" i="99" s="1"/>
  <c r="B2391" i="99"/>
  <c r="E2345" i="99" l="1"/>
  <c r="A2347" i="99"/>
  <c r="D2346" i="99"/>
  <c r="F2346" i="99" s="1"/>
  <c r="G2346" i="99" s="1"/>
  <c r="B2392" i="99"/>
  <c r="E2346" i="99" l="1"/>
  <c r="A2348" i="99"/>
  <c r="D2347" i="99"/>
  <c r="F2347" i="99" s="1"/>
  <c r="G2347" i="99" s="1"/>
  <c r="B2393" i="99"/>
  <c r="E2347" i="99" l="1"/>
  <c r="D2348" i="99"/>
  <c r="F2348" i="99" s="1"/>
  <c r="G2348" i="99" s="1"/>
  <c r="A2349" i="99"/>
  <c r="B2394" i="99"/>
  <c r="E2348" i="99" l="1"/>
  <c r="D2349" i="99"/>
  <c r="F2349" i="99" s="1"/>
  <c r="G2349" i="99" s="1"/>
  <c r="A2350" i="99"/>
  <c r="B2395" i="99"/>
  <c r="F86" i="119" l="1"/>
  <c r="E2349" i="99"/>
  <c r="D2350" i="99"/>
  <c r="F2350" i="99" s="1"/>
  <c r="G2350" i="99" s="1"/>
  <c r="A2351" i="99"/>
  <c r="B2396" i="99"/>
  <c r="E2350" i="99" l="1"/>
  <c r="A2352" i="99"/>
  <c r="D2351" i="99"/>
  <c r="F2351" i="99" s="1"/>
  <c r="G2351" i="99" s="1"/>
  <c r="B2397" i="99"/>
  <c r="E2351" i="99" l="1"/>
  <c r="D2352" i="99"/>
  <c r="F2352" i="99" s="1"/>
  <c r="G2352" i="99" s="1"/>
  <c r="A2353" i="99"/>
  <c r="B2398" i="99"/>
  <c r="E2352" i="99" l="1"/>
  <c r="A2354" i="99"/>
  <c r="D2353" i="99"/>
  <c r="F2353" i="99" s="1"/>
  <c r="G2353" i="99" s="1"/>
  <c r="B2399" i="99"/>
  <c r="E2353" i="99" l="1"/>
  <c r="D2354" i="99"/>
  <c r="F2354" i="99" s="1"/>
  <c r="G2354" i="99" s="1"/>
  <c r="A2355" i="99"/>
  <c r="B2400" i="99"/>
  <c r="E2354" i="99" l="1"/>
  <c r="A2356" i="99"/>
  <c r="D2355" i="99"/>
  <c r="F2355" i="99" s="1"/>
  <c r="G2355" i="99" s="1"/>
  <c r="B2401" i="99"/>
  <c r="E2355" i="99" l="1"/>
  <c r="D2356" i="99"/>
  <c r="F2356" i="99" s="1"/>
  <c r="G2356" i="99" s="1"/>
  <c r="A2357" i="99"/>
  <c r="B2402" i="99"/>
  <c r="E2356" i="99" l="1"/>
  <c r="D2357" i="99"/>
  <c r="F2357" i="99" s="1"/>
  <c r="G2357" i="99" s="1"/>
  <c r="A2358" i="99"/>
  <c r="B2403" i="99"/>
  <c r="E2357" i="99" l="1"/>
  <c r="A2359" i="99"/>
  <c r="D2358" i="99"/>
  <c r="F2358" i="99" s="1"/>
  <c r="G2358" i="99" s="1"/>
  <c r="B2404" i="99"/>
  <c r="E2358" i="99" l="1"/>
  <c r="A2360" i="99"/>
  <c r="D2359" i="99"/>
  <c r="F2359" i="99" s="1"/>
  <c r="G2359" i="99" s="1"/>
  <c r="B2405" i="99"/>
  <c r="E2359" i="99" l="1"/>
  <c r="A2361" i="99"/>
  <c r="D2360" i="99"/>
  <c r="F2360" i="99" s="1"/>
  <c r="G2360" i="99" s="1"/>
  <c r="B2406" i="99"/>
  <c r="E2360" i="99" l="1"/>
  <c r="A2362" i="99"/>
  <c r="D2361" i="99"/>
  <c r="F2361" i="99" s="1"/>
  <c r="G2361" i="99" s="1"/>
  <c r="B2407" i="99"/>
  <c r="E2361" i="99" l="1"/>
  <c r="D2362" i="99"/>
  <c r="F2362" i="99" s="1"/>
  <c r="G2362" i="99" s="1"/>
  <c r="A2363" i="99"/>
  <c r="B2408" i="99"/>
  <c r="E2362" i="99" l="1"/>
  <c r="D2363" i="99"/>
  <c r="F2363" i="99" s="1"/>
  <c r="G2363" i="99" s="1"/>
  <c r="A2364" i="99"/>
  <c r="B2409" i="99"/>
  <c r="E2363" i="99" l="1"/>
  <c r="D2364" i="99"/>
  <c r="F2364" i="99" s="1"/>
  <c r="G2364" i="99" s="1"/>
  <c r="A2365" i="99"/>
  <c r="B2410" i="99"/>
  <c r="E2364" i="99" l="1"/>
  <c r="D2365" i="99"/>
  <c r="F2365" i="99" s="1"/>
  <c r="G2365" i="99" s="1"/>
  <c r="A2366" i="99"/>
  <c r="B2411" i="99"/>
  <c r="E2365" i="99" l="1"/>
  <c r="A2367" i="99"/>
  <c r="D2366" i="99"/>
  <c r="F2366" i="99" s="1"/>
  <c r="G2366" i="99" s="1"/>
  <c r="B2412" i="99"/>
  <c r="E2366" i="99" l="1"/>
  <c r="D2367" i="99"/>
  <c r="F2367" i="99" s="1"/>
  <c r="G2367" i="99" s="1"/>
  <c r="A2368" i="99"/>
  <c r="B2413" i="99"/>
  <c r="E2367" i="99" l="1"/>
  <c r="A2369" i="99"/>
  <c r="D2368" i="99"/>
  <c r="F2368" i="99" s="1"/>
  <c r="G2368" i="99" s="1"/>
  <c r="B2414" i="99"/>
  <c r="E2368" i="99" l="1"/>
  <c r="A2370" i="99"/>
  <c r="D2369" i="99"/>
  <c r="F2369" i="99" s="1"/>
  <c r="G2369" i="99" s="1"/>
  <c r="B2415" i="99"/>
  <c r="E2369" i="99" l="1"/>
  <c r="A2371" i="99"/>
  <c r="D2370" i="99"/>
  <c r="F2370" i="99" s="1"/>
  <c r="G2370" i="99" s="1"/>
  <c r="B2416" i="99"/>
  <c r="E2370" i="99" l="1"/>
  <c r="D2371" i="99"/>
  <c r="F2371" i="99" s="1"/>
  <c r="G2371" i="99" s="1"/>
  <c r="A2372" i="99"/>
  <c r="B2417" i="99"/>
  <c r="E2371" i="99" l="1"/>
  <c r="A2373" i="99"/>
  <c r="D2372" i="99"/>
  <c r="F2372" i="99" s="1"/>
  <c r="G2372" i="99" s="1"/>
  <c r="B2418" i="99"/>
  <c r="E2372" i="99" l="1"/>
  <c r="D2373" i="99"/>
  <c r="F2373" i="99" s="1"/>
  <c r="G2373" i="99" s="1"/>
  <c r="A2374" i="99"/>
  <c r="B2419" i="99"/>
  <c r="E2373" i="99" l="1"/>
  <c r="A2375" i="99"/>
  <c r="D2374" i="99"/>
  <c r="F2374" i="99" s="1"/>
  <c r="G2374" i="99" s="1"/>
  <c r="B2420" i="99"/>
  <c r="E2374" i="99" l="1"/>
  <c r="D2375" i="99"/>
  <c r="F2375" i="99" s="1"/>
  <c r="G2375" i="99" s="1"/>
  <c r="A2376" i="99"/>
  <c r="B2421" i="99"/>
  <c r="E2375" i="99" l="1"/>
  <c r="A2377" i="99"/>
  <c r="D2376" i="99"/>
  <c r="F2376" i="99" s="1"/>
  <c r="G2376" i="99" s="1"/>
  <c r="B2422" i="99"/>
  <c r="E2376" i="99" l="1"/>
  <c r="D2377" i="99"/>
  <c r="F2377" i="99" s="1"/>
  <c r="G2377" i="99" s="1"/>
  <c r="A2378" i="99"/>
  <c r="B2423" i="99"/>
  <c r="E2377" i="99" l="1"/>
  <c r="D2378" i="99"/>
  <c r="F2378" i="99" s="1"/>
  <c r="G2378" i="99" s="1"/>
  <c r="A2379" i="99"/>
  <c r="B2424" i="99"/>
  <c r="E2378" i="99" l="1"/>
  <c r="D2379" i="99"/>
  <c r="F2379" i="99" s="1"/>
  <c r="G2379" i="99" s="1"/>
  <c r="A2380" i="99"/>
  <c r="B2425" i="99"/>
  <c r="E2379" i="99" l="1"/>
  <c r="D2380" i="99"/>
  <c r="F2380" i="99" s="1"/>
  <c r="G2380" i="99" s="1"/>
  <c r="A2381" i="99"/>
  <c r="B2426" i="99"/>
  <c r="E2380" i="99" l="1"/>
  <c r="D2381" i="99"/>
  <c r="F2381" i="99" s="1"/>
  <c r="G2381" i="99" s="1"/>
  <c r="A2382" i="99"/>
  <c r="B2427" i="99"/>
  <c r="E2381" i="99" l="1"/>
  <c r="D2382" i="99"/>
  <c r="F2382" i="99" s="1"/>
  <c r="G2382" i="99" s="1"/>
  <c r="A2383" i="99"/>
  <c r="B2428" i="99"/>
  <c r="E2382" i="99" l="1"/>
  <c r="D2383" i="99"/>
  <c r="F2383" i="99" s="1"/>
  <c r="G2383" i="99" s="1"/>
  <c r="A2384" i="99"/>
  <c r="B2429" i="99"/>
  <c r="E2383" i="99" l="1"/>
  <c r="D2384" i="99"/>
  <c r="F2384" i="99" s="1"/>
  <c r="G2384" i="99" s="1"/>
  <c r="A2385" i="99"/>
  <c r="B2430" i="99"/>
  <c r="E2384" i="99" l="1"/>
  <c r="D2385" i="99"/>
  <c r="F2385" i="99" s="1"/>
  <c r="G2385" i="99" s="1"/>
  <c r="A2386" i="99"/>
  <c r="B2431" i="99"/>
  <c r="E2385" i="99" l="1"/>
  <c r="D2386" i="99"/>
  <c r="F2386" i="99" s="1"/>
  <c r="G2386" i="99" s="1"/>
  <c r="A2387" i="99"/>
  <c r="B2432" i="99"/>
  <c r="E2386" i="99" l="1"/>
  <c r="D2387" i="99"/>
  <c r="F2387" i="99" s="1"/>
  <c r="G2387" i="99" s="1"/>
  <c r="A2388" i="99"/>
  <c r="B2433" i="99"/>
  <c r="E2387" i="99" l="1"/>
  <c r="A2389" i="99"/>
  <c r="D2388" i="99"/>
  <c r="F2388" i="99" s="1"/>
  <c r="G2388" i="99" s="1"/>
  <c r="B2434" i="99"/>
  <c r="E2388" i="99" l="1"/>
  <c r="AB40" i="119" s="1"/>
  <c r="D2389" i="99"/>
  <c r="F2389" i="99" s="1"/>
  <c r="G2389" i="99" s="1"/>
  <c r="A2390" i="99"/>
  <c r="B2435" i="99"/>
  <c r="AB41" i="119" l="1"/>
  <c r="AB42" i="119" s="1"/>
  <c r="AB50" i="119"/>
  <c r="AE534" i="119" s="1"/>
  <c r="E2389" i="99"/>
  <c r="A2391" i="99"/>
  <c r="D2390" i="99"/>
  <c r="F2390" i="99" s="1"/>
  <c r="G2390" i="99" s="1"/>
  <c r="B2436" i="99"/>
  <c r="E2390" i="99" l="1"/>
  <c r="A2392" i="99"/>
  <c r="D2391" i="99"/>
  <c r="F2391" i="99" s="1"/>
  <c r="G2391" i="99" s="1"/>
  <c r="B2437" i="99"/>
  <c r="E2391" i="99" l="1"/>
  <c r="A2393" i="99"/>
  <c r="D2392" i="99"/>
  <c r="F2392" i="99" s="1"/>
  <c r="G2392" i="99" s="1"/>
  <c r="B2438" i="99"/>
  <c r="E2392" i="99" l="1"/>
  <c r="D2393" i="99"/>
  <c r="F2393" i="99" s="1"/>
  <c r="G2393" i="99" s="1"/>
  <c r="A2394" i="99"/>
  <c r="B2439" i="99"/>
  <c r="E2393" i="99" l="1"/>
  <c r="D2394" i="99"/>
  <c r="F2394" i="99" s="1"/>
  <c r="G2394" i="99" s="1"/>
  <c r="A2395" i="99"/>
  <c r="B2440" i="99"/>
  <c r="E2394" i="99" l="1"/>
  <c r="D2395" i="99"/>
  <c r="F2395" i="99" s="1"/>
  <c r="G2395" i="99" s="1"/>
  <c r="A2396" i="99"/>
  <c r="B2441" i="99"/>
  <c r="E2395" i="99" l="1"/>
  <c r="A2397" i="99"/>
  <c r="D2396" i="99"/>
  <c r="F2396" i="99" s="1"/>
  <c r="G2396" i="99" s="1"/>
  <c r="B2442" i="99"/>
  <c r="E2396" i="99" l="1"/>
  <c r="A2398" i="99"/>
  <c r="D2397" i="99"/>
  <c r="F2397" i="99" s="1"/>
  <c r="G2397" i="99" s="1"/>
  <c r="B2443" i="99"/>
  <c r="E2397" i="99" l="1"/>
  <c r="D2398" i="99"/>
  <c r="F2398" i="99" s="1"/>
  <c r="G2398" i="99" s="1"/>
  <c r="A2399" i="99"/>
  <c r="B2444" i="99"/>
  <c r="E2398" i="99" l="1"/>
  <c r="A2400" i="99"/>
  <c r="D2399" i="99"/>
  <c r="F2399" i="99" s="1"/>
  <c r="G2399" i="99" s="1"/>
  <c r="B2445" i="99"/>
  <c r="E2399" i="99" l="1"/>
  <c r="D2400" i="99"/>
  <c r="F2400" i="99" s="1"/>
  <c r="G2400" i="99" s="1"/>
  <c r="A2401" i="99"/>
  <c r="B2446" i="99"/>
  <c r="E2400" i="99" l="1"/>
  <c r="A2402" i="99"/>
  <c r="D2401" i="99"/>
  <c r="F2401" i="99" s="1"/>
  <c r="G2401" i="99" s="1"/>
  <c r="B2447" i="99"/>
  <c r="E2401" i="99" l="1"/>
  <c r="D2402" i="99"/>
  <c r="F2402" i="99" s="1"/>
  <c r="G2402" i="99" s="1"/>
  <c r="A2403" i="99"/>
  <c r="B2448" i="99"/>
  <c r="E2402" i="99" l="1"/>
  <c r="A2404" i="99"/>
  <c r="D2403" i="99"/>
  <c r="F2403" i="99" s="1"/>
  <c r="G2403" i="99" s="1"/>
  <c r="B2449" i="99"/>
  <c r="E2403" i="99" l="1"/>
  <c r="A2405" i="99"/>
  <c r="D2404" i="99"/>
  <c r="F2404" i="99" s="1"/>
  <c r="G2404" i="99" s="1"/>
  <c r="B2450" i="99"/>
  <c r="E2404" i="99" l="1"/>
  <c r="A2406" i="99"/>
  <c r="D2405" i="99"/>
  <c r="F2405" i="99" s="1"/>
  <c r="G2405" i="99" s="1"/>
  <c r="B2451" i="99"/>
  <c r="E2405" i="99" l="1"/>
  <c r="A2407" i="99"/>
  <c r="D2406" i="99"/>
  <c r="F2406" i="99" s="1"/>
  <c r="G2406" i="99" s="1"/>
  <c r="B2452" i="99"/>
  <c r="E2406" i="99" l="1"/>
  <c r="A2408" i="99"/>
  <c r="D2407" i="99"/>
  <c r="F2407" i="99" s="1"/>
  <c r="G2407" i="99" s="1"/>
  <c r="B2453" i="99"/>
  <c r="E2407" i="99" l="1"/>
  <c r="A2409" i="99"/>
  <c r="D2408" i="99"/>
  <c r="F2408" i="99" s="1"/>
  <c r="G2408" i="99" s="1"/>
  <c r="B2454" i="99"/>
  <c r="E2408" i="99" l="1"/>
  <c r="D2409" i="99"/>
  <c r="F2409" i="99" s="1"/>
  <c r="G2409" i="99" s="1"/>
  <c r="A2410" i="99"/>
  <c r="B2455" i="99"/>
  <c r="E2409" i="99" l="1"/>
  <c r="D2410" i="99"/>
  <c r="F2410" i="99" s="1"/>
  <c r="G2410" i="99" s="1"/>
  <c r="A2411" i="99"/>
  <c r="B2456" i="99"/>
  <c r="E2410" i="99" l="1"/>
  <c r="D2411" i="99"/>
  <c r="F2411" i="99" s="1"/>
  <c r="G2411" i="99" s="1"/>
  <c r="A2412" i="99"/>
  <c r="B2457" i="99"/>
  <c r="E2411" i="99" l="1"/>
  <c r="D2412" i="99"/>
  <c r="F2412" i="99" s="1"/>
  <c r="G2412" i="99" s="1"/>
  <c r="A2413" i="99"/>
  <c r="B2458" i="99"/>
  <c r="E2412" i="99" l="1"/>
  <c r="D2413" i="99"/>
  <c r="F2413" i="99" s="1"/>
  <c r="G2413" i="99" s="1"/>
  <c r="A2414" i="99"/>
  <c r="B2459" i="99"/>
  <c r="E2413" i="99" l="1"/>
  <c r="D2414" i="99"/>
  <c r="F2414" i="99" s="1"/>
  <c r="G2414" i="99" s="1"/>
  <c r="A2415" i="99"/>
  <c r="B2460" i="99"/>
  <c r="E2414" i="99" l="1"/>
  <c r="D2415" i="99"/>
  <c r="F2415" i="99" s="1"/>
  <c r="G2415" i="99" s="1"/>
  <c r="A2416" i="99"/>
  <c r="B2461" i="99"/>
  <c r="E2415" i="99" l="1"/>
  <c r="A2417" i="99"/>
  <c r="D2416" i="99"/>
  <c r="F2416" i="99" s="1"/>
  <c r="G2416" i="99" s="1"/>
  <c r="B2462" i="99"/>
  <c r="E2416" i="99" l="1"/>
  <c r="A2418" i="99"/>
  <c r="D2417" i="99"/>
  <c r="F2417" i="99" s="1"/>
  <c r="G2417" i="99" s="1"/>
  <c r="B2463" i="99"/>
  <c r="E2417" i="99" l="1"/>
  <c r="A2419" i="99"/>
  <c r="D2418" i="99"/>
  <c r="F2418" i="99" s="1"/>
  <c r="G2418" i="99" s="1"/>
  <c r="B2464" i="99"/>
  <c r="E2418" i="99" l="1"/>
  <c r="D2419" i="99"/>
  <c r="F2419" i="99" s="1"/>
  <c r="G2419" i="99" s="1"/>
  <c r="A2420" i="99"/>
  <c r="B2465" i="99"/>
  <c r="E2419" i="99" l="1"/>
  <c r="D2420" i="99"/>
  <c r="F2420" i="99" s="1"/>
  <c r="G2420" i="99" s="1"/>
  <c r="A2421" i="99"/>
  <c r="B2466" i="99"/>
  <c r="E2420" i="99" l="1"/>
  <c r="A2422" i="99"/>
  <c r="D2421" i="99"/>
  <c r="F2421" i="99" s="1"/>
  <c r="G2421" i="99" s="1"/>
  <c r="B2467" i="99"/>
  <c r="E2421" i="99" l="1"/>
  <c r="A2423" i="99"/>
  <c r="D2422" i="99"/>
  <c r="F2422" i="99" s="1"/>
  <c r="G2422" i="99" s="1"/>
  <c r="B2468" i="99"/>
  <c r="E2422" i="99" l="1"/>
  <c r="A2424" i="99"/>
  <c r="D2423" i="99"/>
  <c r="F2423" i="99" s="1"/>
  <c r="G2423" i="99" s="1"/>
  <c r="B2469" i="99"/>
  <c r="E2423" i="99" l="1"/>
  <c r="A2425" i="99"/>
  <c r="D2424" i="99"/>
  <c r="F2424" i="99" s="1"/>
  <c r="G2424" i="99" s="1"/>
  <c r="B2470" i="99"/>
  <c r="E2424" i="99" l="1"/>
  <c r="D2425" i="99"/>
  <c r="F2425" i="99" s="1"/>
  <c r="G2425" i="99" s="1"/>
  <c r="A2426" i="99"/>
  <c r="B2471" i="99"/>
  <c r="E2425" i="99" l="1"/>
  <c r="A2427" i="99"/>
  <c r="D2426" i="99"/>
  <c r="F2426" i="99" s="1"/>
  <c r="G2426" i="99" s="1"/>
  <c r="B2472" i="99"/>
  <c r="E2426" i="99" l="1"/>
  <c r="D2427" i="99"/>
  <c r="F2427" i="99" s="1"/>
  <c r="G2427" i="99" s="1"/>
  <c r="A2428" i="99"/>
  <c r="B2473" i="99"/>
  <c r="E2427" i="99" l="1"/>
  <c r="A2429" i="99"/>
  <c r="D2428" i="99"/>
  <c r="F2428" i="99" s="1"/>
  <c r="G2428" i="99" s="1"/>
  <c r="B2474" i="99"/>
  <c r="E2428" i="99" l="1"/>
  <c r="D2429" i="99"/>
  <c r="F2429" i="99" s="1"/>
  <c r="G2429" i="99" s="1"/>
  <c r="A2430" i="99"/>
  <c r="B2475" i="99"/>
  <c r="E2429" i="99" l="1"/>
  <c r="D2430" i="99"/>
  <c r="F2430" i="99" s="1"/>
  <c r="G2430" i="99" s="1"/>
  <c r="A2431" i="99"/>
  <c r="B2476" i="99"/>
  <c r="E2430" i="99" l="1"/>
  <c r="D2431" i="99"/>
  <c r="F2431" i="99" s="1"/>
  <c r="G2431" i="99" s="1"/>
  <c r="A2432" i="99"/>
  <c r="B2477" i="99"/>
  <c r="E2431" i="99" l="1"/>
  <c r="A2433" i="99"/>
  <c r="D2432" i="99"/>
  <c r="F2432" i="99" s="1"/>
  <c r="G2432" i="99" s="1"/>
  <c r="B2478" i="99"/>
  <c r="E2432" i="99" l="1"/>
  <c r="A2434" i="99"/>
  <c r="D2433" i="99"/>
  <c r="F2433" i="99" s="1"/>
  <c r="G2433" i="99" s="1"/>
  <c r="B2479" i="99"/>
  <c r="E2433" i="99" l="1"/>
  <c r="A2435" i="99"/>
  <c r="D2434" i="99"/>
  <c r="F2434" i="99" s="1"/>
  <c r="G2434" i="99" s="1"/>
  <c r="B2480" i="99"/>
  <c r="E2434" i="99" l="1"/>
  <c r="D2435" i="99"/>
  <c r="F2435" i="99" s="1"/>
  <c r="G2435" i="99" s="1"/>
  <c r="A2436" i="99"/>
  <c r="B2481" i="99"/>
  <c r="E2435" i="99" l="1"/>
  <c r="D2436" i="99"/>
  <c r="F2436" i="99" s="1"/>
  <c r="G2436" i="99" s="1"/>
  <c r="A2437" i="99"/>
  <c r="B2482" i="99"/>
  <c r="E2436" i="99" l="1"/>
  <c r="A2438" i="99"/>
  <c r="D2437" i="99"/>
  <c r="F2437" i="99" s="1"/>
  <c r="G2437" i="99" s="1"/>
  <c r="B2483" i="99"/>
  <c r="E2437" i="99" l="1"/>
  <c r="A2439" i="99"/>
  <c r="D2438" i="99"/>
  <c r="F2438" i="99" s="1"/>
  <c r="G2438" i="99" s="1"/>
  <c r="B2484" i="99"/>
  <c r="E2438" i="99" l="1"/>
  <c r="A2440" i="99"/>
  <c r="D2439" i="99"/>
  <c r="F2439" i="99" s="1"/>
  <c r="G2439" i="99" s="1"/>
  <c r="B2485" i="99"/>
  <c r="F87" i="119" l="1"/>
  <c r="E2439" i="99"/>
  <c r="A2441" i="99"/>
  <c r="D2440" i="99"/>
  <c r="F2440" i="99" s="1"/>
  <c r="G2440" i="99" s="1"/>
  <c r="B2486" i="99"/>
  <c r="E2440" i="99" l="1"/>
  <c r="D2441" i="99"/>
  <c r="F2441" i="99" s="1"/>
  <c r="G2441" i="99" s="1"/>
  <c r="A2442" i="99"/>
  <c r="B2487" i="99"/>
  <c r="E2441" i="99" l="1"/>
  <c r="A2443" i="99"/>
  <c r="D2442" i="99"/>
  <c r="F2442" i="99" s="1"/>
  <c r="G2442" i="99" s="1"/>
  <c r="B2488" i="99"/>
  <c r="E2442" i="99" l="1"/>
  <c r="A2444" i="99"/>
  <c r="D2443" i="99"/>
  <c r="F2443" i="99" s="1"/>
  <c r="G2443" i="99" s="1"/>
  <c r="B2489" i="99"/>
  <c r="E2443" i="99" l="1"/>
  <c r="D2444" i="99"/>
  <c r="F2444" i="99" s="1"/>
  <c r="G2444" i="99" s="1"/>
  <c r="A2445" i="99"/>
  <c r="B2490" i="99"/>
  <c r="E2444" i="99" l="1"/>
  <c r="D2445" i="99"/>
  <c r="F2445" i="99" s="1"/>
  <c r="G2445" i="99" s="1"/>
  <c r="A2446" i="99"/>
  <c r="B2491" i="99"/>
  <c r="E2445" i="99" l="1"/>
  <c r="A2447" i="99"/>
  <c r="D2446" i="99"/>
  <c r="F2446" i="99" s="1"/>
  <c r="G2446" i="99" s="1"/>
  <c r="B2492" i="99"/>
  <c r="E2446" i="99" l="1"/>
  <c r="A2448" i="99"/>
  <c r="D2447" i="99"/>
  <c r="F2447" i="99" s="1"/>
  <c r="G2447" i="99" s="1"/>
  <c r="B2493" i="99"/>
  <c r="E2447" i="99" l="1"/>
  <c r="A2449" i="99"/>
  <c r="D2448" i="99"/>
  <c r="F2448" i="99" s="1"/>
  <c r="G2448" i="99" s="1"/>
  <c r="B2494" i="99"/>
  <c r="E2448" i="99" l="1"/>
  <c r="A2450" i="99"/>
  <c r="D2449" i="99"/>
  <c r="F2449" i="99" s="1"/>
  <c r="G2449" i="99" s="1"/>
  <c r="B2495" i="99"/>
  <c r="E2449" i="99" l="1"/>
  <c r="D2450" i="99"/>
  <c r="F2450" i="99" s="1"/>
  <c r="G2450" i="99" s="1"/>
  <c r="A2451" i="99"/>
  <c r="B2496" i="99"/>
  <c r="E2450" i="99" l="1"/>
  <c r="A2452" i="99"/>
  <c r="D2451" i="99"/>
  <c r="F2451" i="99" s="1"/>
  <c r="G2451" i="99" s="1"/>
  <c r="B2497" i="99"/>
  <c r="E2451" i="99" l="1"/>
  <c r="A2453" i="99"/>
  <c r="D2452" i="99"/>
  <c r="F2452" i="99" s="1"/>
  <c r="G2452" i="99" s="1"/>
  <c r="B2498" i="99"/>
  <c r="E2452" i="99" l="1"/>
  <c r="A2454" i="99"/>
  <c r="D2453" i="99"/>
  <c r="F2453" i="99" s="1"/>
  <c r="G2453" i="99" s="1"/>
  <c r="B2499" i="99"/>
  <c r="E2453" i="99" l="1"/>
  <c r="D2454" i="99"/>
  <c r="F2454" i="99" s="1"/>
  <c r="G2454" i="99" s="1"/>
  <c r="A2455" i="99"/>
  <c r="B2500" i="99"/>
  <c r="E2454" i="99" l="1"/>
  <c r="A2456" i="99"/>
  <c r="D2455" i="99"/>
  <c r="F2455" i="99" s="1"/>
  <c r="G2455" i="99" s="1"/>
  <c r="B2501" i="99"/>
  <c r="E2455" i="99" l="1"/>
  <c r="A2457" i="99"/>
  <c r="D2456" i="99"/>
  <c r="F2456" i="99" s="1"/>
  <c r="G2456" i="99" s="1"/>
  <c r="B2502" i="99"/>
  <c r="E2456" i="99" l="1"/>
  <c r="D2457" i="99"/>
  <c r="F2457" i="99" s="1"/>
  <c r="G2457" i="99" s="1"/>
  <c r="A2458" i="99"/>
  <c r="B2503" i="99"/>
  <c r="E2457" i="99" l="1"/>
  <c r="A2459" i="99"/>
  <c r="D2458" i="99"/>
  <c r="F2458" i="99" s="1"/>
  <c r="G2458" i="99" s="1"/>
  <c r="B2504" i="99"/>
  <c r="E2458" i="99" l="1"/>
  <c r="A2460" i="99"/>
  <c r="D2459" i="99"/>
  <c r="F2459" i="99" s="1"/>
  <c r="G2459" i="99" s="1"/>
  <c r="B2505" i="99"/>
  <c r="E2459" i="99" l="1"/>
  <c r="A2461" i="99"/>
  <c r="D2460" i="99"/>
  <c r="F2460" i="99" s="1"/>
  <c r="G2460" i="99" s="1"/>
  <c r="B2506" i="99"/>
  <c r="E2460" i="99" l="1"/>
  <c r="D2461" i="99"/>
  <c r="F2461" i="99" s="1"/>
  <c r="G2461" i="99" s="1"/>
  <c r="A2462" i="99"/>
  <c r="B2507" i="99"/>
  <c r="E2461" i="99" l="1"/>
  <c r="D2462" i="99"/>
  <c r="F2462" i="99" s="1"/>
  <c r="G2462" i="99" s="1"/>
  <c r="A2463" i="99"/>
  <c r="B2508" i="99"/>
  <c r="E2462" i="99" l="1"/>
  <c r="A2464" i="99"/>
  <c r="D2463" i="99"/>
  <c r="F2463" i="99" s="1"/>
  <c r="G2463" i="99" s="1"/>
  <c r="B2509" i="99"/>
  <c r="E2463" i="99" l="1"/>
  <c r="D2464" i="99"/>
  <c r="F2464" i="99" s="1"/>
  <c r="G2464" i="99" s="1"/>
  <c r="A2465" i="99"/>
  <c r="B2510" i="99"/>
  <c r="E2464" i="99" l="1"/>
  <c r="D2465" i="99"/>
  <c r="F2465" i="99" s="1"/>
  <c r="G2465" i="99" s="1"/>
  <c r="A2466" i="99"/>
  <c r="B2511" i="99"/>
  <c r="E2465" i="99" l="1"/>
  <c r="A2467" i="99"/>
  <c r="D2466" i="99"/>
  <c r="F2466" i="99" s="1"/>
  <c r="G2466" i="99" s="1"/>
  <c r="B2512" i="99"/>
  <c r="E2466" i="99" l="1"/>
  <c r="D2467" i="99"/>
  <c r="F2467" i="99" s="1"/>
  <c r="G2467" i="99" s="1"/>
  <c r="A2468" i="99"/>
  <c r="B2513" i="99"/>
  <c r="E2467" i="99" l="1"/>
  <c r="D2468" i="99"/>
  <c r="F2468" i="99" s="1"/>
  <c r="G2468" i="99" s="1"/>
  <c r="A2469" i="99"/>
  <c r="B2514" i="99"/>
  <c r="E2468" i="99" l="1"/>
  <c r="D2469" i="99"/>
  <c r="F2469" i="99" s="1"/>
  <c r="G2469" i="99" s="1"/>
  <c r="A2470" i="99"/>
  <c r="B2515" i="99"/>
  <c r="E2469" i="99" l="1"/>
  <c r="A2471" i="99"/>
  <c r="D2470" i="99"/>
  <c r="F2470" i="99" s="1"/>
  <c r="G2470" i="99" s="1"/>
  <c r="B2516" i="99"/>
  <c r="E2470" i="99" l="1"/>
  <c r="A2472" i="99"/>
  <c r="D2471" i="99"/>
  <c r="F2471" i="99" s="1"/>
  <c r="G2471" i="99" s="1"/>
  <c r="B2517" i="99"/>
  <c r="E2471" i="99" l="1"/>
  <c r="D2472" i="99"/>
  <c r="F2472" i="99" s="1"/>
  <c r="G2472" i="99" s="1"/>
  <c r="A2473" i="99"/>
  <c r="B2518" i="99"/>
  <c r="E2472" i="99" l="1"/>
  <c r="D2473" i="99"/>
  <c r="F2473" i="99" s="1"/>
  <c r="G2473" i="99" s="1"/>
  <c r="A2474" i="99"/>
  <c r="B2519" i="99"/>
  <c r="E2473" i="99" l="1"/>
  <c r="A2475" i="99"/>
  <c r="D2474" i="99"/>
  <c r="F2474" i="99" s="1"/>
  <c r="G2474" i="99" s="1"/>
  <c r="B2520" i="99"/>
  <c r="E2474" i="99" l="1"/>
  <c r="D2475" i="99"/>
  <c r="F2475" i="99" s="1"/>
  <c r="G2475" i="99" s="1"/>
  <c r="A2476" i="99"/>
  <c r="B2521" i="99"/>
  <c r="E2475" i="99" l="1"/>
  <c r="D2476" i="99"/>
  <c r="F2476" i="99" s="1"/>
  <c r="G2476" i="99" s="1"/>
  <c r="A2477" i="99"/>
  <c r="B2522" i="99"/>
  <c r="E2476" i="99" l="1"/>
  <c r="D2477" i="99"/>
  <c r="F2477" i="99" s="1"/>
  <c r="G2477" i="99" s="1"/>
  <c r="A2478" i="99"/>
  <c r="B2523" i="99"/>
  <c r="E2477" i="99" l="1"/>
  <c r="A2479" i="99"/>
  <c r="D2478" i="99"/>
  <c r="F2478" i="99" s="1"/>
  <c r="G2478" i="99" s="1"/>
  <c r="B2524" i="99"/>
  <c r="E2478" i="99" l="1"/>
  <c r="A2480" i="99"/>
  <c r="D2479" i="99"/>
  <c r="F2479" i="99" s="1"/>
  <c r="G2479" i="99" s="1"/>
  <c r="B2525" i="99"/>
  <c r="E2479" i="99" l="1"/>
  <c r="AC40" i="119" s="1"/>
  <c r="D2480" i="99"/>
  <c r="F2480" i="99" s="1"/>
  <c r="G2480" i="99" s="1"/>
  <c r="A2481" i="99"/>
  <c r="B2526" i="99"/>
  <c r="AC50" i="119" l="1"/>
  <c r="AF564" i="119" s="1"/>
  <c r="AC41" i="119"/>
  <c r="AC42" i="119" s="1"/>
  <c r="E2480" i="99"/>
  <c r="D2481" i="99"/>
  <c r="F2481" i="99" s="1"/>
  <c r="G2481" i="99" s="1"/>
  <c r="A2482" i="99"/>
  <c r="B2527" i="99"/>
  <c r="E2481" i="99" l="1"/>
  <c r="D2482" i="99"/>
  <c r="F2482" i="99" s="1"/>
  <c r="G2482" i="99" s="1"/>
  <c r="A2483" i="99"/>
  <c r="B2528" i="99"/>
  <c r="E2482" i="99" l="1"/>
  <c r="A2484" i="99"/>
  <c r="D2483" i="99"/>
  <c r="F2483" i="99" s="1"/>
  <c r="G2483" i="99" s="1"/>
  <c r="B2529" i="99"/>
  <c r="E2483" i="99" l="1"/>
  <c r="A2485" i="99"/>
  <c r="D2484" i="99"/>
  <c r="F2484" i="99" s="1"/>
  <c r="G2484" i="99" s="1"/>
  <c r="B2530" i="99"/>
  <c r="E2484" i="99" l="1"/>
  <c r="D2485" i="99"/>
  <c r="F2485" i="99" s="1"/>
  <c r="G2485" i="99" s="1"/>
  <c r="A2486" i="99"/>
  <c r="B2531" i="99"/>
  <c r="E2485" i="99" l="1"/>
  <c r="A2487" i="99"/>
  <c r="D2486" i="99"/>
  <c r="F2486" i="99" s="1"/>
  <c r="G2486" i="99" s="1"/>
  <c r="B2532" i="99"/>
  <c r="E2486" i="99" l="1"/>
  <c r="D2487" i="99"/>
  <c r="F2487" i="99" s="1"/>
  <c r="G2487" i="99" s="1"/>
  <c r="A2488" i="99"/>
  <c r="B2533" i="99"/>
  <c r="E2487" i="99" l="1"/>
  <c r="A2489" i="99"/>
  <c r="D2488" i="99"/>
  <c r="F2488" i="99" s="1"/>
  <c r="G2488" i="99" s="1"/>
  <c r="B2534" i="99"/>
  <c r="E2488" i="99" l="1"/>
  <c r="A2490" i="99"/>
  <c r="D2489" i="99"/>
  <c r="F2489" i="99" s="1"/>
  <c r="G2489" i="99" s="1"/>
  <c r="B2535" i="99"/>
  <c r="E2489" i="99" l="1"/>
  <c r="D2490" i="99"/>
  <c r="F2490" i="99" s="1"/>
  <c r="G2490" i="99" s="1"/>
  <c r="A2491" i="99"/>
  <c r="B2536" i="99"/>
  <c r="E2490" i="99" l="1"/>
  <c r="D2491" i="99"/>
  <c r="F2491" i="99" s="1"/>
  <c r="G2491" i="99" s="1"/>
  <c r="A2492" i="99"/>
  <c r="B2537" i="99"/>
  <c r="E2491" i="99" l="1"/>
  <c r="D2492" i="99"/>
  <c r="F2492" i="99" s="1"/>
  <c r="G2492" i="99" s="1"/>
  <c r="A2493" i="99"/>
  <c r="B2538" i="99"/>
  <c r="E2492" i="99" l="1"/>
  <c r="D2493" i="99"/>
  <c r="F2493" i="99" s="1"/>
  <c r="G2493" i="99" s="1"/>
  <c r="A2494" i="99"/>
  <c r="B2539" i="99"/>
  <c r="E2493" i="99" l="1"/>
  <c r="D2494" i="99"/>
  <c r="F2494" i="99" s="1"/>
  <c r="G2494" i="99" s="1"/>
  <c r="A2495" i="99"/>
  <c r="B2540" i="99"/>
  <c r="E2494" i="99" l="1"/>
  <c r="D2495" i="99"/>
  <c r="F2495" i="99" s="1"/>
  <c r="G2495" i="99" s="1"/>
  <c r="A2496" i="99"/>
  <c r="B2541" i="99"/>
  <c r="E2495" i="99" l="1"/>
  <c r="A2497" i="99"/>
  <c r="D2496" i="99"/>
  <c r="F2496" i="99" s="1"/>
  <c r="G2496" i="99" s="1"/>
  <c r="B2542" i="99"/>
  <c r="E2496" i="99" l="1"/>
  <c r="A2498" i="99"/>
  <c r="D2497" i="99"/>
  <c r="F2497" i="99" s="1"/>
  <c r="G2497" i="99" s="1"/>
  <c r="B2543" i="99"/>
  <c r="E2497" i="99" l="1"/>
  <c r="A2499" i="99"/>
  <c r="D2498" i="99"/>
  <c r="F2498" i="99" s="1"/>
  <c r="G2498" i="99" s="1"/>
  <c r="B2544" i="99"/>
  <c r="E2498" i="99" l="1"/>
  <c r="A2500" i="99"/>
  <c r="D2499" i="99"/>
  <c r="F2499" i="99" s="1"/>
  <c r="G2499" i="99" s="1"/>
  <c r="B2545" i="99"/>
  <c r="E2499" i="99" l="1"/>
  <c r="A2501" i="99"/>
  <c r="D2500" i="99"/>
  <c r="F2500" i="99" s="1"/>
  <c r="G2500" i="99" s="1"/>
  <c r="B2546" i="99"/>
  <c r="E2500" i="99" l="1"/>
  <c r="A2502" i="99"/>
  <c r="D2501" i="99"/>
  <c r="F2501" i="99" s="1"/>
  <c r="G2501" i="99" s="1"/>
  <c r="B2547" i="99"/>
  <c r="E2501" i="99" l="1"/>
  <c r="D2502" i="99"/>
  <c r="F2502" i="99" s="1"/>
  <c r="G2502" i="99" s="1"/>
  <c r="A2503" i="99"/>
  <c r="B2548" i="99"/>
  <c r="E2502" i="99" l="1"/>
  <c r="A2504" i="99"/>
  <c r="D2503" i="99"/>
  <c r="F2503" i="99" s="1"/>
  <c r="G2503" i="99" s="1"/>
  <c r="B2549" i="99"/>
  <c r="E2503" i="99" l="1"/>
  <c r="D2504" i="99"/>
  <c r="F2504" i="99" s="1"/>
  <c r="G2504" i="99" s="1"/>
  <c r="A2505" i="99"/>
  <c r="B2550" i="99"/>
  <c r="E2504" i="99" l="1"/>
  <c r="D2505" i="99"/>
  <c r="F2505" i="99" s="1"/>
  <c r="G2505" i="99" s="1"/>
  <c r="A2506" i="99"/>
  <c r="B2551" i="99"/>
  <c r="E2505" i="99" l="1"/>
  <c r="D2506" i="99"/>
  <c r="F2506" i="99" s="1"/>
  <c r="G2506" i="99" s="1"/>
  <c r="A2507" i="99"/>
  <c r="B2552" i="99"/>
  <c r="E2506" i="99" l="1"/>
  <c r="A2508" i="99"/>
  <c r="D2507" i="99"/>
  <c r="F2507" i="99" s="1"/>
  <c r="G2507" i="99" s="1"/>
  <c r="B2553" i="99"/>
  <c r="E2507" i="99" l="1"/>
  <c r="A2509" i="99"/>
  <c r="D2508" i="99"/>
  <c r="F2508" i="99" s="1"/>
  <c r="G2508" i="99" s="1"/>
  <c r="B2554" i="99"/>
  <c r="E2508" i="99" l="1"/>
  <c r="A2510" i="99"/>
  <c r="D2509" i="99"/>
  <c r="F2509" i="99" s="1"/>
  <c r="G2509" i="99" s="1"/>
  <c r="B2555" i="99"/>
  <c r="E2509" i="99" l="1"/>
  <c r="A2511" i="99"/>
  <c r="D2510" i="99"/>
  <c r="F2510" i="99" s="1"/>
  <c r="G2510" i="99" s="1"/>
  <c r="B2556" i="99"/>
  <c r="E2510" i="99" l="1"/>
  <c r="A2512" i="99"/>
  <c r="D2511" i="99"/>
  <c r="F2511" i="99" s="1"/>
  <c r="G2511" i="99" s="1"/>
  <c r="B2557" i="99"/>
  <c r="E2511" i="99" l="1"/>
  <c r="A2513" i="99"/>
  <c r="D2512" i="99"/>
  <c r="F2512" i="99" s="1"/>
  <c r="G2512" i="99" s="1"/>
  <c r="B2558" i="99"/>
  <c r="E2512" i="99" l="1"/>
  <c r="D2513" i="99"/>
  <c r="F2513" i="99" s="1"/>
  <c r="G2513" i="99" s="1"/>
  <c r="A2514" i="99"/>
  <c r="B2559" i="99"/>
  <c r="E2513" i="99" l="1"/>
  <c r="D2514" i="99"/>
  <c r="F2514" i="99" s="1"/>
  <c r="G2514" i="99" s="1"/>
  <c r="A2515" i="99"/>
  <c r="B2560" i="99"/>
  <c r="E2514" i="99" l="1"/>
  <c r="D2515" i="99"/>
  <c r="F2515" i="99" s="1"/>
  <c r="G2515" i="99" s="1"/>
  <c r="A2516" i="99"/>
  <c r="B2561" i="99"/>
  <c r="E2515" i="99" l="1"/>
  <c r="D2516" i="99"/>
  <c r="F2516" i="99" s="1"/>
  <c r="G2516" i="99" s="1"/>
  <c r="A2517" i="99"/>
  <c r="B2562" i="99"/>
  <c r="E2516" i="99" l="1"/>
  <c r="D2517" i="99"/>
  <c r="F2517" i="99" s="1"/>
  <c r="G2517" i="99" s="1"/>
  <c r="A2518" i="99"/>
  <c r="B2563" i="99"/>
  <c r="E2517" i="99" l="1"/>
  <c r="A2519" i="99"/>
  <c r="D2518" i="99"/>
  <c r="F2518" i="99" s="1"/>
  <c r="G2518" i="99" s="1"/>
  <c r="B2564" i="99"/>
  <c r="E2518" i="99" l="1"/>
  <c r="A2520" i="99"/>
  <c r="D2519" i="99"/>
  <c r="F2519" i="99" s="1"/>
  <c r="G2519" i="99" s="1"/>
  <c r="B2565" i="99"/>
  <c r="E2519" i="99" l="1"/>
  <c r="D2520" i="99"/>
  <c r="F2520" i="99" s="1"/>
  <c r="G2520" i="99" s="1"/>
  <c r="A2521" i="99"/>
  <c r="B2566" i="99"/>
  <c r="E2520" i="99" l="1"/>
  <c r="A2522" i="99"/>
  <c r="D2521" i="99"/>
  <c r="F2521" i="99" s="1"/>
  <c r="G2521" i="99" s="1"/>
  <c r="B2567" i="99"/>
  <c r="E2521" i="99" l="1"/>
  <c r="D2522" i="99"/>
  <c r="F2522" i="99" s="1"/>
  <c r="G2522" i="99" s="1"/>
  <c r="A2523" i="99"/>
  <c r="B2568" i="99"/>
  <c r="E2522" i="99" l="1"/>
  <c r="D2523" i="99"/>
  <c r="F2523" i="99" s="1"/>
  <c r="G2523" i="99" s="1"/>
  <c r="A2524" i="99"/>
  <c r="B2569" i="99"/>
  <c r="E2523" i="99" l="1"/>
  <c r="D2524" i="99"/>
  <c r="F2524" i="99" s="1"/>
  <c r="G2524" i="99" s="1"/>
  <c r="A2525" i="99"/>
  <c r="B2570" i="99"/>
  <c r="E2524" i="99" l="1"/>
  <c r="D2525" i="99"/>
  <c r="F2525" i="99" s="1"/>
  <c r="G2525" i="99" s="1"/>
  <c r="A2526" i="99"/>
  <c r="B2571" i="99"/>
  <c r="E2525" i="99" l="1"/>
  <c r="D2526" i="99"/>
  <c r="F2526" i="99" s="1"/>
  <c r="G2526" i="99" s="1"/>
  <c r="A2527" i="99"/>
  <c r="B2572" i="99"/>
  <c r="E2526" i="99" l="1"/>
  <c r="D2527" i="99"/>
  <c r="F2527" i="99" s="1"/>
  <c r="G2527" i="99" s="1"/>
  <c r="A2528" i="99"/>
  <c r="B2573" i="99"/>
  <c r="E2527" i="99" l="1"/>
  <c r="A2529" i="99"/>
  <c r="D2528" i="99"/>
  <c r="F2528" i="99" s="1"/>
  <c r="G2528" i="99" s="1"/>
  <c r="B2574" i="99"/>
  <c r="E2528" i="99" l="1"/>
  <c r="D2529" i="99"/>
  <c r="F2529" i="99" s="1"/>
  <c r="G2529" i="99" s="1"/>
  <c r="A2530" i="99"/>
  <c r="B2575" i="99"/>
  <c r="F88" i="119" l="1"/>
  <c r="E2529" i="99"/>
  <c r="D2530" i="99"/>
  <c r="F2530" i="99" s="1"/>
  <c r="G2530" i="99" s="1"/>
  <c r="A2531" i="99"/>
  <c r="B2576" i="99"/>
  <c r="E2530" i="99" l="1"/>
  <c r="A2532" i="99"/>
  <c r="D2531" i="99"/>
  <c r="F2531" i="99" s="1"/>
  <c r="G2531" i="99" s="1"/>
  <c r="B2577" i="99"/>
  <c r="E2531" i="99" l="1"/>
  <c r="A2533" i="99"/>
  <c r="D2532" i="99"/>
  <c r="F2532" i="99" s="1"/>
  <c r="G2532" i="99" s="1"/>
  <c r="B2578" i="99"/>
  <c r="E2532" i="99" l="1"/>
  <c r="D2533" i="99"/>
  <c r="F2533" i="99" s="1"/>
  <c r="G2533" i="99" s="1"/>
  <c r="A2534" i="99"/>
  <c r="B2579" i="99"/>
  <c r="E2533" i="99" l="1"/>
  <c r="D2534" i="99"/>
  <c r="F2534" i="99" s="1"/>
  <c r="G2534" i="99" s="1"/>
  <c r="A2535" i="99"/>
  <c r="B2580" i="99"/>
  <c r="E2534" i="99" l="1"/>
  <c r="A2536" i="99"/>
  <c r="D2535" i="99"/>
  <c r="F2535" i="99" s="1"/>
  <c r="G2535" i="99" s="1"/>
  <c r="B2581" i="99"/>
  <c r="E2535" i="99" l="1"/>
  <c r="D2536" i="99"/>
  <c r="F2536" i="99" s="1"/>
  <c r="G2536" i="99" s="1"/>
  <c r="A2537" i="99"/>
  <c r="B2582" i="99"/>
  <c r="E2536" i="99" l="1"/>
  <c r="A2538" i="99"/>
  <c r="D2537" i="99"/>
  <c r="F2537" i="99" s="1"/>
  <c r="G2537" i="99" s="1"/>
  <c r="B2583" i="99"/>
  <c r="E2537" i="99" l="1"/>
  <c r="A2539" i="99"/>
  <c r="D2538" i="99"/>
  <c r="F2538" i="99" s="1"/>
  <c r="G2538" i="99" s="1"/>
  <c r="B2584" i="99"/>
  <c r="E2538" i="99" l="1"/>
  <c r="A2540" i="99"/>
  <c r="D2539" i="99"/>
  <c r="F2539" i="99" s="1"/>
  <c r="G2539" i="99" s="1"/>
  <c r="B2585" i="99"/>
  <c r="E2539" i="99" l="1"/>
  <c r="A2541" i="99"/>
  <c r="D2540" i="99"/>
  <c r="F2540" i="99" s="1"/>
  <c r="G2540" i="99" s="1"/>
  <c r="B2586" i="99"/>
  <c r="E2540" i="99" l="1"/>
  <c r="A2542" i="99"/>
  <c r="D2541" i="99"/>
  <c r="F2541" i="99" s="1"/>
  <c r="G2541" i="99" s="1"/>
  <c r="B2587" i="99"/>
  <c r="E2541" i="99" l="1"/>
  <c r="A2543" i="99"/>
  <c r="D2542" i="99"/>
  <c r="F2542" i="99" s="1"/>
  <c r="G2542" i="99" s="1"/>
  <c r="B2588" i="99"/>
  <c r="E2542" i="99" l="1"/>
  <c r="A2544" i="99"/>
  <c r="D2543" i="99"/>
  <c r="F2543" i="99" s="1"/>
  <c r="G2543" i="99" s="1"/>
  <c r="B2589" i="99"/>
  <c r="E2543" i="99" l="1"/>
  <c r="D2544" i="99"/>
  <c r="F2544" i="99" s="1"/>
  <c r="G2544" i="99" s="1"/>
  <c r="A2545" i="99"/>
  <c r="B2590" i="99"/>
  <c r="E2544" i="99" l="1"/>
  <c r="D2545" i="99"/>
  <c r="F2545" i="99" s="1"/>
  <c r="G2545" i="99" s="1"/>
  <c r="A2546" i="99"/>
  <c r="B2591" i="99"/>
  <c r="E2545" i="99" l="1"/>
  <c r="D2546" i="99"/>
  <c r="F2546" i="99" s="1"/>
  <c r="G2546" i="99" s="1"/>
  <c r="A2547" i="99"/>
  <c r="B2592" i="99"/>
  <c r="E2546" i="99" l="1"/>
  <c r="A2548" i="99"/>
  <c r="D2547" i="99"/>
  <c r="F2547" i="99" s="1"/>
  <c r="G2547" i="99" s="1"/>
  <c r="B2593" i="99"/>
  <c r="E2547" i="99" l="1"/>
  <c r="D2548" i="99"/>
  <c r="F2548" i="99" s="1"/>
  <c r="G2548" i="99" s="1"/>
  <c r="A2549" i="99"/>
  <c r="B2594" i="99"/>
  <c r="E2548" i="99" l="1"/>
  <c r="A2550" i="99"/>
  <c r="D2549" i="99"/>
  <c r="F2549" i="99" s="1"/>
  <c r="G2549" i="99" s="1"/>
  <c r="B2595" i="99"/>
  <c r="E2549" i="99" l="1"/>
  <c r="D2550" i="99"/>
  <c r="F2550" i="99" s="1"/>
  <c r="G2550" i="99" s="1"/>
  <c r="A2551" i="99"/>
  <c r="B2596" i="99"/>
  <c r="E2550" i="99" l="1"/>
  <c r="D2551" i="99"/>
  <c r="F2551" i="99" s="1"/>
  <c r="G2551" i="99" s="1"/>
  <c r="A2552" i="99"/>
  <c r="B2597" i="99"/>
  <c r="E2551" i="99" l="1"/>
  <c r="D2552" i="99"/>
  <c r="F2552" i="99" s="1"/>
  <c r="G2552" i="99" s="1"/>
  <c r="A2553" i="99"/>
  <c r="B2598" i="99"/>
  <c r="E2552" i="99" l="1"/>
  <c r="D2553" i="99"/>
  <c r="F2553" i="99" s="1"/>
  <c r="G2553" i="99" s="1"/>
  <c r="A2554" i="99"/>
  <c r="B2599" i="99"/>
  <c r="E2553" i="99" l="1"/>
  <c r="D2554" i="99"/>
  <c r="F2554" i="99" s="1"/>
  <c r="G2554" i="99" s="1"/>
  <c r="A2555" i="99"/>
  <c r="B2600" i="99"/>
  <c r="E2554" i="99" l="1"/>
  <c r="A2556" i="99"/>
  <c r="D2555" i="99"/>
  <c r="F2555" i="99" s="1"/>
  <c r="G2555" i="99" s="1"/>
  <c r="B2601" i="99"/>
  <c r="E2555" i="99" l="1"/>
  <c r="A2557" i="99"/>
  <c r="D2556" i="99"/>
  <c r="F2556" i="99" s="1"/>
  <c r="G2556" i="99" s="1"/>
  <c r="B2602" i="99"/>
  <c r="E2556" i="99" l="1"/>
  <c r="A2558" i="99"/>
  <c r="D2557" i="99"/>
  <c r="F2557" i="99" s="1"/>
  <c r="G2557" i="99" s="1"/>
  <c r="B2603" i="99"/>
  <c r="E2557" i="99" l="1"/>
  <c r="A2559" i="99"/>
  <c r="D2558" i="99"/>
  <c r="F2558" i="99" s="1"/>
  <c r="G2558" i="99" s="1"/>
  <c r="B2604" i="99"/>
  <c r="E2558" i="99" l="1"/>
  <c r="A2560" i="99"/>
  <c r="D2559" i="99"/>
  <c r="F2559" i="99" s="1"/>
  <c r="G2559" i="99" s="1"/>
  <c r="B2605" i="99"/>
  <c r="E2559" i="99" l="1"/>
  <c r="A2561" i="99"/>
  <c r="D2560" i="99"/>
  <c r="F2560" i="99" s="1"/>
  <c r="G2560" i="99" s="1"/>
  <c r="B2606" i="99"/>
  <c r="E2560" i="99" l="1"/>
  <c r="D2561" i="99"/>
  <c r="F2561" i="99" s="1"/>
  <c r="G2561" i="99" s="1"/>
  <c r="A2562" i="99"/>
  <c r="B2607" i="99"/>
  <c r="E2561" i="99" l="1"/>
  <c r="A2563" i="99"/>
  <c r="D2562" i="99"/>
  <c r="F2562" i="99" s="1"/>
  <c r="G2562" i="99" s="1"/>
  <c r="B2608" i="99"/>
  <c r="E2562" i="99" l="1"/>
  <c r="A2564" i="99"/>
  <c r="D2563" i="99"/>
  <c r="F2563" i="99" s="1"/>
  <c r="G2563" i="99" s="1"/>
  <c r="B2609" i="99"/>
  <c r="E2563" i="99" l="1"/>
  <c r="D2564" i="99"/>
  <c r="F2564" i="99" s="1"/>
  <c r="G2564" i="99" s="1"/>
  <c r="A2565" i="99"/>
  <c r="B2610" i="99"/>
  <c r="E2564" i="99" l="1"/>
  <c r="A2566" i="99"/>
  <c r="D2565" i="99"/>
  <c r="F2565" i="99" s="1"/>
  <c r="G2565" i="99" s="1"/>
  <c r="B2611" i="99"/>
  <c r="E2565" i="99" l="1"/>
  <c r="A2567" i="99"/>
  <c r="D2566" i="99"/>
  <c r="F2566" i="99" s="1"/>
  <c r="G2566" i="99" s="1"/>
  <c r="B2612" i="99"/>
  <c r="E2566" i="99" l="1"/>
  <c r="A2568" i="99"/>
  <c r="D2567" i="99"/>
  <c r="F2567" i="99" s="1"/>
  <c r="G2567" i="99" s="1"/>
  <c r="B2613" i="99"/>
  <c r="E2567" i="99" l="1"/>
  <c r="A2569" i="99"/>
  <c r="D2568" i="99"/>
  <c r="F2568" i="99" s="1"/>
  <c r="G2568" i="99" s="1"/>
  <c r="B2614" i="99"/>
  <c r="E2568" i="99" l="1"/>
  <c r="D2569" i="99"/>
  <c r="F2569" i="99" s="1"/>
  <c r="G2569" i="99" s="1"/>
  <c r="A2570" i="99"/>
  <c r="B2615" i="99"/>
  <c r="E2569" i="99" l="1"/>
  <c r="AD40" i="119" s="1"/>
  <c r="D2570" i="99"/>
  <c r="F2570" i="99" s="1"/>
  <c r="G2570" i="99" s="1"/>
  <c r="A2571" i="99"/>
  <c r="B2616" i="99"/>
  <c r="AD41" i="119" l="1"/>
  <c r="AD42" i="119" s="1"/>
  <c r="AD50" i="119"/>
  <c r="AG595" i="119" s="1"/>
  <c r="E2570" i="99"/>
  <c r="A2572" i="99"/>
  <c r="D2571" i="99"/>
  <c r="F2571" i="99" s="1"/>
  <c r="G2571" i="99" s="1"/>
  <c r="B2617" i="99"/>
  <c r="E2571" i="99" l="1"/>
  <c r="D2572" i="99"/>
  <c r="F2572" i="99" s="1"/>
  <c r="G2572" i="99" s="1"/>
  <c r="A2573" i="99"/>
  <c r="B2618" i="99"/>
  <c r="E2572" i="99" l="1"/>
  <c r="A2574" i="99"/>
  <c r="D2573" i="99"/>
  <c r="F2573" i="99" s="1"/>
  <c r="G2573" i="99" s="1"/>
  <c r="B2619" i="99"/>
  <c r="E2573" i="99" l="1"/>
  <c r="A2575" i="99"/>
  <c r="D2574" i="99"/>
  <c r="F2574" i="99" s="1"/>
  <c r="G2574" i="99" s="1"/>
  <c r="B2620" i="99"/>
  <c r="E2574" i="99" l="1"/>
  <c r="A2576" i="99"/>
  <c r="D2575" i="99"/>
  <c r="F2575" i="99" s="1"/>
  <c r="G2575" i="99" s="1"/>
  <c r="B2621" i="99"/>
  <c r="E2575" i="99" l="1"/>
  <c r="A2577" i="99"/>
  <c r="D2576" i="99"/>
  <c r="F2576" i="99" s="1"/>
  <c r="G2576" i="99" s="1"/>
  <c r="B2622" i="99"/>
  <c r="E2576" i="99" l="1"/>
  <c r="A2578" i="99"/>
  <c r="D2577" i="99"/>
  <c r="F2577" i="99" s="1"/>
  <c r="G2577" i="99" s="1"/>
  <c r="B2623" i="99"/>
  <c r="E2577" i="99" l="1"/>
  <c r="D2578" i="99"/>
  <c r="F2578" i="99" s="1"/>
  <c r="G2578" i="99" s="1"/>
  <c r="A2579" i="99"/>
  <c r="B2624" i="99"/>
  <c r="E2578" i="99" l="1"/>
  <c r="D2579" i="99"/>
  <c r="F2579" i="99" s="1"/>
  <c r="G2579" i="99" s="1"/>
  <c r="A2580" i="99"/>
  <c r="B2625" i="99"/>
  <c r="E2579" i="99" l="1"/>
  <c r="D2580" i="99"/>
  <c r="F2580" i="99" s="1"/>
  <c r="G2580" i="99" s="1"/>
  <c r="A2581" i="99"/>
  <c r="B2626" i="99"/>
  <c r="E2580" i="99" l="1"/>
  <c r="D2581" i="99"/>
  <c r="F2581" i="99" s="1"/>
  <c r="G2581" i="99" s="1"/>
  <c r="A2582" i="99"/>
  <c r="B2627" i="99"/>
  <c r="E2581" i="99" l="1"/>
  <c r="D2582" i="99"/>
  <c r="F2582" i="99" s="1"/>
  <c r="G2582" i="99" s="1"/>
  <c r="A2583" i="99"/>
  <c r="B2628" i="99"/>
  <c r="E2582" i="99" l="1"/>
  <c r="A2584" i="99"/>
  <c r="D2583" i="99"/>
  <c r="F2583" i="99" s="1"/>
  <c r="G2583" i="99" s="1"/>
  <c r="B2629" i="99"/>
  <c r="E2583" i="99" l="1"/>
  <c r="A2585" i="99"/>
  <c r="D2584" i="99"/>
  <c r="F2584" i="99" s="1"/>
  <c r="G2584" i="99" s="1"/>
  <c r="B2630" i="99"/>
  <c r="E2584" i="99" l="1"/>
  <c r="D2585" i="99"/>
  <c r="F2585" i="99" s="1"/>
  <c r="G2585" i="99" s="1"/>
  <c r="A2586" i="99"/>
  <c r="B2631" i="99"/>
  <c r="E2585" i="99" l="1"/>
  <c r="D2586" i="99"/>
  <c r="F2586" i="99" s="1"/>
  <c r="G2586" i="99" s="1"/>
  <c r="A2587" i="99"/>
  <c r="B2632" i="99"/>
  <c r="E2586" i="99" l="1"/>
  <c r="A2588" i="99"/>
  <c r="D2587" i="99"/>
  <c r="F2587" i="99" s="1"/>
  <c r="G2587" i="99" s="1"/>
  <c r="B2633" i="99"/>
  <c r="E2587" i="99" l="1"/>
  <c r="A2589" i="99"/>
  <c r="D2588" i="99"/>
  <c r="F2588" i="99" s="1"/>
  <c r="G2588" i="99" s="1"/>
  <c r="B2634" i="99"/>
  <c r="E2588" i="99" l="1"/>
  <c r="D2589" i="99"/>
  <c r="F2589" i="99" s="1"/>
  <c r="G2589" i="99" s="1"/>
  <c r="A2590" i="99"/>
  <c r="B2635" i="99"/>
  <c r="E2589" i="99" l="1"/>
  <c r="A2591" i="99"/>
  <c r="D2590" i="99"/>
  <c r="F2590" i="99" s="1"/>
  <c r="G2590" i="99" s="1"/>
  <c r="B2636" i="99"/>
  <c r="E2590" i="99" l="1"/>
  <c r="A2592" i="99"/>
  <c r="D2591" i="99"/>
  <c r="F2591" i="99" s="1"/>
  <c r="G2591" i="99" s="1"/>
  <c r="B2637" i="99"/>
  <c r="E2591" i="99" l="1"/>
  <c r="A2593" i="99"/>
  <c r="D2592" i="99"/>
  <c r="F2592" i="99" s="1"/>
  <c r="G2592" i="99" s="1"/>
  <c r="B2638" i="99"/>
  <c r="E2592" i="99" l="1"/>
  <c r="D2593" i="99"/>
  <c r="F2593" i="99" s="1"/>
  <c r="G2593" i="99" s="1"/>
  <c r="A2594" i="99"/>
  <c r="B2639" i="99"/>
  <c r="E2593" i="99" l="1"/>
  <c r="D2594" i="99"/>
  <c r="F2594" i="99" s="1"/>
  <c r="G2594" i="99" s="1"/>
  <c r="A2595" i="99"/>
  <c r="B2640" i="99"/>
  <c r="E2594" i="99" l="1"/>
  <c r="A2596" i="99"/>
  <c r="D2595" i="99"/>
  <c r="F2595" i="99" s="1"/>
  <c r="G2595" i="99" s="1"/>
  <c r="B2641" i="99"/>
  <c r="E2595" i="99" l="1"/>
  <c r="D2596" i="99"/>
  <c r="F2596" i="99" s="1"/>
  <c r="G2596" i="99" s="1"/>
  <c r="A2597" i="99"/>
  <c r="B2642" i="99"/>
  <c r="E2596" i="99" l="1"/>
  <c r="D2597" i="99"/>
  <c r="F2597" i="99" s="1"/>
  <c r="G2597" i="99" s="1"/>
  <c r="A2598" i="99"/>
  <c r="B2643" i="99"/>
  <c r="E2597" i="99" l="1"/>
  <c r="D2598" i="99"/>
  <c r="F2598" i="99" s="1"/>
  <c r="G2598" i="99" s="1"/>
  <c r="A2599" i="99"/>
  <c r="B2644" i="99"/>
  <c r="E2598" i="99" l="1"/>
  <c r="A2600" i="99"/>
  <c r="D2599" i="99"/>
  <c r="F2599" i="99" s="1"/>
  <c r="G2599" i="99" s="1"/>
  <c r="B2645" i="99"/>
  <c r="E2599" i="99" l="1"/>
  <c r="A2601" i="99"/>
  <c r="D2600" i="99"/>
  <c r="F2600" i="99" s="1"/>
  <c r="G2600" i="99" s="1"/>
  <c r="B2646" i="99"/>
  <c r="E2600" i="99" l="1"/>
  <c r="D2601" i="99"/>
  <c r="F2601" i="99" s="1"/>
  <c r="G2601" i="99" s="1"/>
  <c r="A2602" i="99"/>
  <c r="B2647" i="99"/>
  <c r="E2601" i="99" l="1"/>
  <c r="D2602" i="99"/>
  <c r="F2602" i="99" s="1"/>
  <c r="G2602" i="99" s="1"/>
  <c r="A2603" i="99"/>
  <c r="B2648" i="99"/>
  <c r="E2602" i="99" l="1"/>
  <c r="D2603" i="99"/>
  <c r="F2603" i="99" s="1"/>
  <c r="G2603" i="99" s="1"/>
  <c r="A2604" i="99"/>
  <c r="B2649" i="99"/>
  <c r="E2603" i="99" l="1"/>
  <c r="D2604" i="99"/>
  <c r="F2604" i="99" s="1"/>
  <c r="G2604" i="99" s="1"/>
  <c r="A2605" i="99"/>
  <c r="B2650" i="99"/>
  <c r="E2604" i="99" l="1"/>
  <c r="A2606" i="99"/>
  <c r="D2605" i="99"/>
  <c r="F2605" i="99" s="1"/>
  <c r="G2605" i="99" s="1"/>
  <c r="B2651" i="99"/>
  <c r="E2605" i="99" l="1"/>
  <c r="D2606" i="99"/>
  <c r="F2606" i="99" s="1"/>
  <c r="G2606" i="99" s="1"/>
  <c r="A2607" i="99"/>
  <c r="B2652" i="99"/>
  <c r="E2606" i="99" l="1"/>
  <c r="A2608" i="99"/>
  <c r="D2607" i="99"/>
  <c r="F2607" i="99" s="1"/>
  <c r="G2607" i="99" s="1"/>
  <c r="B2653" i="99"/>
  <c r="E2607" i="99" l="1"/>
  <c r="A2609" i="99"/>
  <c r="D2608" i="99"/>
  <c r="F2608" i="99" s="1"/>
  <c r="G2608" i="99" s="1"/>
  <c r="B2654" i="99"/>
  <c r="E2608" i="99" l="1"/>
  <c r="A2610" i="99"/>
  <c r="D2609" i="99"/>
  <c r="F2609" i="99" s="1"/>
  <c r="G2609" i="99" s="1"/>
  <c r="B2655" i="99"/>
  <c r="E2609" i="99" l="1"/>
  <c r="A2611" i="99"/>
  <c r="D2610" i="99"/>
  <c r="F2610" i="99" s="1"/>
  <c r="G2610" i="99" s="1"/>
  <c r="B2656" i="99"/>
  <c r="E2610" i="99" l="1"/>
  <c r="A2612" i="99"/>
  <c r="D2611" i="99"/>
  <c r="F2611" i="99" s="1"/>
  <c r="G2611" i="99" s="1"/>
  <c r="B2657" i="99"/>
  <c r="E2611" i="99" l="1"/>
  <c r="D2612" i="99"/>
  <c r="F2612" i="99" s="1"/>
  <c r="G2612" i="99" s="1"/>
  <c r="A2613" i="99"/>
  <c r="B2658" i="99"/>
  <c r="E2612" i="99" l="1"/>
  <c r="D2613" i="99"/>
  <c r="F2613" i="99" s="1"/>
  <c r="G2613" i="99" s="1"/>
  <c r="A2614" i="99"/>
  <c r="B2659" i="99"/>
  <c r="E2613" i="99" l="1"/>
  <c r="A2615" i="99"/>
  <c r="D2614" i="99"/>
  <c r="F2614" i="99" s="1"/>
  <c r="G2614" i="99" s="1"/>
  <c r="B2660" i="99"/>
  <c r="E2614" i="99" l="1"/>
  <c r="D2615" i="99"/>
  <c r="F2615" i="99" s="1"/>
  <c r="G2615" i="99" s="1"/>
  <c r="A2616" i="99"/>
  <c r="B2661" i="99"/>
  <c r="E2615" i="99" l="1"/>
  <c r="D2616" i="99"/>
  <c r="F2616" i="99" s="1"/>
  <c r="G2616" i="99" s="1"/>
  <c r="A2617" i="99"/>
  <c r="B2662" i="99"/>
  <c r="E2616" i="99" l="1"/>
  <c r="D2617" i="99"/>
  <c r="F2617" i="99" s="1"/>
  <c r="G2617" i="99" s="1"/>
  <c r="A2618" i="99"/>
  <c r="B2663" i="99"/>
  <c r="E2617" i="99" l="1"/>
  <c r="D2618" i="99"/>
  <c r="F2618" i="99" s="1"/>
  <c r="G2618" i="99" s="1"/>
  <c r="A2619" i="99"/>
  <c r="B2664" i="99"/>
  <c r="E2618" i="99" l="1"/>
  <c r="A2620" i="99"/>
  <c r="D2619" i="99"/>
  <c r="F2619" i="99" s="1"/>
  <c r="G2619" i="99" s="1"/>
  <c r="B2665" i="99"/>
  <c r="E2619" i="99" l="1"/>
  <c r="A2621" i="99"/>
  <c r="D2620" i="99"/>
  <c r="F2620" i="99" s="1"/>
  <c r="G2620" i="99" s="1"/>
  <c r="B2666" i="99"/>
  <c r="E2620" i="99" l="1"/>
  <c r="A2622" i="99"/>
  <c r="D2621" i="99"/>
  <c r="F2621" i="99" s="1"/>
  <c r="G2621" i="99" s="1"/>
  <c r="B2667" i="99"/>
  <c r="F89" i="119" l="1"/>
  <c r="E2621" i="99"/>
  <c r="A2623" i="99"/>
  <c r="D2622" i="99"/>
  <c r="F2622" i="99" s="1"/>
  <c r="G2622" i="99" s="1"/>
  <c r="B2668" i="99"/>
  <c r="E2622" i="99" l="1"/>
  <c r="A2624" i="99"/>
  <c r="D2623" i="99"/>
  <c r="F2623" i="99" s="1"/>
  <c r="G2623" i="99" s="1"/>
  <c r="B2669" i="99"/>
  <c r="E2623" i="99" l="1"/>
  <c r="D2624" i="99"/>
  <c r="F2624" i="99" s="1"/>
  <c r="G2624" i="99" s="1"/>
  <c r="A2625" i="99"/>
  <c r="B2670" i="99"/>
  <c r="E2624" i="99" l="1"/>
  <c r="D2625" i="99"/>
  <c r="F2625" i="99" s="1"/>
  <c r="G2625" i="99" s="1"/>
  <c r="A2626" i="99"/>
  <c r="B2671" i="99"/>
  <c r="E2625" i="99" l="1"/>
  <c r="D2626" i="99"/>
  <c r="F2626" i="99" s="1"/>
  <c r="G2626" i="99" s="1"/>
  <c r="A2627" i="99"/>
  <c r="B2672" i="99"/>
  <c r="E2626" i="99" l="1"/>
  <c r="D2627" i="99"/>
  <c r="F2627" i="99" s="1"/>
  <c r="G2627" i="99" s="1"/>
  <c r="A2628" i="99"/>
  <c r="B2673" i="99"/>
  <c r="E2627" i="99" l="1"/>
  <c r="A2629" i="99"/>
  <c r="D2628" i="99"/>
  <c r="F2628" i="99" s="1"/>
  <c r="G2628" i="99" s="1"/>
  <c r="B2674" i="99"/>
  <c r="E2628" i="99" l="1"/>
  <c r="D2629" i="99"/>
  <c r="F2629" i="99" s="1"/>
  <c r="G2629" i="99" s="1"/>
  <c r="A2630" i="99"/>
  <c r="B2675" i="99"/>
  <c r="E2629" i="99" l="1"/>
  <c r="A2631" i="99"/>
  <c r="D2630" i="99"/>
  <c r="F2630" i="99" s="1"/>
  <c r="G2630" i="99" s="1"/>
  <c r="B2676" i="99"/>
  <c r="E2630" i="99" l="1"/>
  <c r="D2631" i="99"/>
  <c r="F2631" i="99" s="1"/>
  <c r="G2631" i="99" s="1"/>
  <c r="A2632" i="99"/>
  <c r="B2677" i="99"/>
  <c r="E2631" i="99" l="1"/>
  <c r="D2632" i="99"/>
  <c r="F2632" i="99" s="1"/>
  <c r="G2632" i="99" s="1"/>
  <c r="A2633" i="99"/>
  <c r="B2678" i="99"/>
  <c r="E2632" i="99" l="1"/>
  <c r="D2633" i="99"/>
  <c r="F2633" i="99" s="1"/>
  <c r="G2633" i="99" s="1"/>
  <c r="A2634" i="99"/>
  <c r="B2679" i="99"/>
  <c r="E2633" i="99" l="1"/>
  <c r="D2634" i="99"/>
  <c r="F2634" i="99" s="1"/>
  <c r="G2634" i="99" s="1"/>
  <c r="A2635" i="99"/>
  <c r="B2680" i="99"/>
  <c r="E2634" i="99" l="1"/>
  <c r="D2635" i="99"/>
  <c r="F2635" i="99" s="1"/>
  <c r="G2635" i="99" s="1"/>
  <c r="A2636" i="99"/>
  <c r="B2681" i="99"/>
  <c r="E2635" i="99" l="1"/>
  <c r="A2637" i="99"/>
  <c r="D2636" i="99"/>
  <c r="F2636" i="99" s="1"/>
  <c r="G2636" i="99" s="1"/>
  <c r="B2682" i="99"/>
  <c r="E2636" i="99" l="1"/>
  <c r="D2637" i="99"/>
  <c r="F2637" i="99" s="1"/>
  <c r="G2637" i="99" s="1"/>
  <c r="A2638" i="99"/>
  <c r="B2683" i="99"/>
  <c r="E2637" i="99" l="1"/>
  <c r="A2639" i="99"/>
  <c r="D2638" i="99"/>
  <c r="F2638" i="99" s="1"/>
  <c r="G2638" i="99" s="1"/>
  <c r="B2684" i="99"/>
  <c r="E2638" i="99" l="1"/>
  <c r="A2640" i="99"/>
  <c r="D2639" i="99"/>
  <c r="F2639" i="99" s="1"/>
  <c r="G2639" i="99" s="1"/>
  <c r="B2685" i="99"/>
  <c r="E2639" i="99" l="1"/>
  <c r="A2641" i="99"/>
  <c r="D2640" i="99"/>
  <c r="F2640" i="99" s="1"/>
  <c r="G2640" i="99" s="1"/>
  <c r="B2686" i="99"/>
  <c r="E2640" i="99" l="1"/>
  <c r="D2641" i="99"/>
  <c r="F2641" i="99" s="1"/>
  <c r="G2641" i="99" s="1"/>
  <c r="A2642" i="99"/>
  <c r="B2687" i="99"/>
  <c r="E2641" i="99" l="1"/>
  <c r="D2642" i="99"/>
  <c r="F2642" i="99" s="1"/>
  <c r="G2642" i="99" s="1"/>
  <c r="A2643" i="99"/>
  <c r="B2688" i="99"/>
  <c r="E2642" i="99" l="1"/>
  <c r="A2644" i="99"/>
  <c r="D2643" i="99"/>
  <c r="F2643" i="99" s="1"/>
  <c r="G2643" i="99" s="1"/>
  <c r="B2689" i="99"/>
  <c r="E2643" i="99" l="1"/>
  <c r="A2645" i="99"/>
  <c r="D2644" i="99"/>
  <c r="F2644" i="99" s="1"/>
  <c r="G2644" i="99" s="1"/>
  <c r="B2690" i="99"/>
  <c r="E2644" i="99" l="1"/>
  <c r="D2645" i="99"/>
  <c r="F2645" i="99" s="1"/>
  <c r="G2645" i="99" s="1"/>
  <c r="A2646" i="99"/>
  <c r="B2691" i="99"/>
  <c r="E2645" i="99" l="1"/>
  <c r="D2646" i="99"/>
  <c r="F2646" i="99" s="1"/>
  <c r="G2646" i="99" s="1"/>
  <c r="A2647" i="99"/>
  <c r="B2692" i="99"/>
  <c r="E2646" i="99" l="1"/>
  <c r="A2648" i="99"/>
  <c r="D2647" i="99"/>
  <c r="F2647" i="99" s="1"/>
  <c r="G2647" i="99" s="1"/>
  <c r="B2693" i="99"/>
  <c r="E2647" i="99" l="1"/>
  <c r="D2648" i="99"/>
  <c r="F2648" i="99" s="1"/>
  <c r="G2648" i="99" s="1"/>
  <c r="A2649" i="99"/>
  <c r="B2694" i="99"/>
  <c r="E2648" i="99" l="1"/>
  <c r="D2649" i="99"/>
  <c r="F2649" i="99" s="1"/>
  <c r="G2649" i="99" s="1"/>
  <c r="A2650" i="99"/>
  <c r="B2695" i="99"/>
  <c r="E2649" i="99" l="1"/>
  <c r="A2651" i="99"/>
  <c r="D2650" i="99"/>
  <c r="F2650" i="99" s="1"/>
  <c r="G2650" i="99" s="1"/>
  <c r="B2696" i="99"/>
  <c r="E2650" i="99" l="1"/>
  <c r="A2652" i="99"/>
  <c r="D2651" i="99"/>
  <c r="F2651" i="99" s="1"/>
  <c r="G2651" i="99" s="1"/>
  <c r="B2697" i="99"/>
  <c r="E2651" i="99" l="1"/>
  <c r="D2652" i="99"/>
  <c r="F2652" i="99" s="1"/>
  <c r="G2652" i="99" s="1"/>
  <c r="A2653" i="99"/>
  <c r="B2698" i="99"/>
  <c r="E2652" i="99" l="1"/>
  <c r="D2653" i="99"/>
  <c r="F2653" i="99" s="1"/>
  <c r="G2653" i="99" s="1"/>
  <c r="A2654" i="99"/>
  <c r="B2699" i="99"/>
  <c r="E2653" i="99" l="1"/>
  <c r="A2655" i="99"/>
  <c r="D2654" i="99"/>
  <c r="F2654" i="99" s="1"/>
  <c r="G2654" i="99" s="1"/>
  <c r="B2700" i="99"/>
  <c r="E2654" i="99" l="1"/>
  <c r="D2655" i="99"/>
  <c r="F2655" i="99" s="1"/>
  <c r="G2655" i="99" s="1"/>
  <c r="A2656" i="99"/>
  <c r="B2701" i="99"/>
  <c r="E2655" i="99" l="1"/>
  <c r="D2656" i="99"/>
  <c r="F2656" i="99" s="1"/>
  <c r="G2656" i="99" s="1"/>
  <c r="A2657" i="99"/>
  <c r="B2702" i="99"/>
  <c r="E2656" i="99" l="1"/>
  <c r="D2657" i="99"/>
  <c r="F2657" i="99" s="1"/>
  <c r="G2657" i="99" s="1"/>
  <c r="A2658" i="99"/>
  <c r="B2703" i="99"/>
  <c r="E2657" i="99" l="1"/>
  <c r="D2658" i="99"/>
  <c r="F2658" i="99" s="1"/>
  <c r="G2658" i="99" s="1"/>
  <c r="A2659" i="99"/>
  <c r="B2704" i="99"/>
  <c r="E2658" i="99" l="1"/>
  <c r="A2660" i="99"/>
  <c r="D2659" i="99"/>
  <c r="F2659" i="99" s="1"/>
  <c r="G2659" i="99" s="1"/>
  <c r="B2705" i="99"/>
  <c r="E2659" i="99" l="1"/>
  <c r="A2661" i="99"/>
  <c r="D2660" i="99"/>
  <c r="F2660" i="99" s="1"/>
  <c r="G2660" i="99" s="1"/>
  <c r="B2706" i="99"/>
  <c r="E2660" i="99" l="1"/>
  <c r="D2661" i="99"/>
  <c r="F2661" i="99" s="1"/>
  <c r="G2661" i="99" s="1"/>
  <c r="A2662" i="99"/>
  <c r="B2707" i="99"/>
  <c r="E2661" i="99" l="1"/>
  <c r="AE40" i="119" s="1"/>
  <c r="A2663" i="99"/>
  <c r="D2662" i="99"/>
  <c r="F2662" i="99" s="1"/>
  <c r="G2662" i="99" s="1"/>
  <c r="B2708" i="99"/>
  <c r="AE41" i="119" l="1"/>
  <c r="AE42" i="119" s="1"/>
  <c r="AE50" i="119"/>
  <c r="AH627" i="119" s="1"/>
  <c r="E2662" i="99"/>
  <c r="D2663" i="99"/>
  <c r="F2663" i="99" s="1"/>
  <c r="G2663" i="99" s="1"/>
  <c r="A2664" i="99"/>
  <c r="B2709" i="99"/>
  <c r="E2663" i="99" l="1"/>
  <c r="A2665" i="99"/>
  <c r="D2664" i="99"/>
  <c r="F2664" i="99" s="1"/>
  <c r="G2664" i="99" s="1"/>
  <c r="B2710" i="99"/>
  <c r="E2664" i="99" l="1"/>
  <c r="A2666" i="99"/>
  <c r="D2665" i="99"/>
  <c r="F2665" i="99" s="1"/>
  <c r="G2665" i="99" s="1"/>
  <c r="B2711" i="99"/>
  <c r="E2665" i="99" l="1"/>
  <c r="D2666" i="99"/>
  <c r="F2666" i="99" s="1"/>
  <c r="G2666" i="99" s="1"/>
  <c r="A2667" i="99"/>
  <c r="B2712" i="99"/>
  <c r="E2666" i="99" l="1"/>
  <c r="D2667" i="99"/>
  <c r="F2667" i="99" s="1"/>
  <c r="G2667" i="99" s="1"/>
  <c r="A2668" i="99"/>
  <c r="B2713" i="99"/>
  <c r="E2667" i="99" l="1"/>
  <c r="A2669" i="99"/>
  <c r="D2668" i="99"/>
  <c r="F2668" i="99" s="1"/>
  <c r="G2668" i="99" s="1"/>
  <c r="B2714" i="99"/>
  <c r="E2668" i="99" l="1"/>
  <c r="D2669" i="99"/>
  <c r="F2669" i="99" s="1"/>
  <c r="G2669" i="99" s="1"/>
  <c r="A2670" i="99"/>
  <c r="B2715" i="99"/>
  <c r="E2669" i="99" l="1"/>
  <c r="A2671" i="99"/>
  <c r="D2670" i="99"/>
  <c r="F2670" i="99" s="1"/>
  <c r="G2670" i="99" s="1"/>
  <c r="B2716" i="99"/>
  <c r="E2670" i="99" l="1"/>
  <c r="D2671" i="99"/>
  <c r="F2671" i="99" s="1"/>
  <c r="G2671" i="99" s="1"/>
  <c r="A2672" i="99"/>
  <c r="B2717" i="99"/>
  <c r="E2671" i="99" l="1"/>
  <c r="A2673" i="99"/>
  <c r="D2672" i="99"/>
  <c r="F2672" i="99" s="1"/>
  <c r="G2672" i="99" s="1"/>
  <c r="B2718" i="99"/>
  <c r="E2672" i="99" l="1"/>
  <c r="D2673" i="99"/>
  <c r="F2673" i="99" s="1"/>
  <c r="G2673" i="99" s="1"/>
  <c r="A2674" i="99"/>
  <c r="B2719" i="99"/>
  <c r="E2673" i="99" l="1"/>
  <c r="A2675" i="99"/>
  <c r="D2674" i="99"/>
  <c r="F2674" i="99" s="1"/>
  <c r="G2674" i="99" s="1"/>
  <c r="B2720" i="99"/>
  <c r="E2674" i="99" l="1"/>
  <c r="D2675" i="99"/>
  <c r="F2675" i="99" s="1"/>
  <c r="G2675" i="99" s="1"/>
  <c r="A2676" i="99"/>
  <c r="B2721" i="99"/>
  <c r="E2675" i="99" l="1"/>
  <c r="A2677" i="99"/>
  <c r="D2676" i="99"/>
  <c r="F2676" i="99" s="1"/>
  <c r="G2676" i="99" s="1"/>
  <c r="B2722" i="99"/>
  <c r="E2676" i="99" l="1"/>
  <c r="A2678" i="99"/>
  <c r="D2677" i="99"/>
  <c r="F2677" i="99" s="1"/>
  <c r="G2677" i="99" s="1"/>
  <c r="B2723" i="99"/>
  <c r="E2677" i="99" l="1"/>
  <c r="A2679" i="99"/>
  <c r="D2678" i="99"/>
  <c r="F2678" i="99" s="1"/>
  <c r="G2678" i="99" s="1"/>
  <c r="B2724" i="99"/>
  <c r="E2678" i="99" l="1"/>
  <c r="A2680" i="99"/>
  <c r="D2679" i="99"/>
  <c r="F2679" i="99" s="1"/>
  <c r="G2679" i="99" s="1"/>
  <c r="B2725" i="99"/>
  <c r="E2679" i="99" l="1"/>
  <c r="A2681" i="99"/>
  <c r="D2680" i="99"/>
  <c r="F2680" i="99" s="1"/>
  <c r="G2680" i="99" s="1"/>
  <c r="B2726" i="99"/>
  <c r="E2680" i="99" l="1"/>
  <c r="D2681" i="99"/>
  <c r="F2681" i="99" s="1"/>
  <c r="G2681" i="99" s="1"/>
  <c r="A2682" i="99"/>
  <c r="B2727" i="99"/>
  <c r="E2681" i="99" l="1"/>
  <c r="A2683" i="99"/>
  <c r="D2682" i="99"/>
  <c r="F2682" i="99" s="1"/>
  <c r="G2682" i="99" s="1"/>
  <c r="B2728" i="99"/>
  <c r="E2682" i="99" l="1"/>
  <c r="A2684" i="99"/>
  <c r="D2683" i="99"/>
  <c r="F2683" i="99" s="1"/>
  <c r="G2683" i="99" s="1"/>
  <c r="B2729" i="99"/>
  <c r="E2683" i="99" l="1"/>
  <c r="A2685" i="99"/>
  <c r="D2684" i="99"/>
  <c r="F2684" i="99" s="1"/>
  <c r="G2684" i="99" s="1"/>
  <c r="B2730" i="99"/>
  <c r="E2684" i="99" l="1"/>
  <c r="A2686" i="99"/>
  <c r="D2685" i="99"/>
  <c r="F2685" i="99" s="1"/>
  <c r="G2685" i="99" s="1"/>
  <c r="B2731" i="99"/>
  <c r="E2685" i="99" l="1"/>
  <c r="A2687" i="99"/>
  <c r="D2686" i="99"/>
  <c r="F2686" i="99" s="1"/>
  <c r="G2686" i="99" s="1"/>
  <c r="B2732" i="99"/>
  <c r="E2686" i="99" l="1"/>
  <c r="D2687" i="99"/>
  <c r="F2687" i="99" s="1"/>
  <c r="G2687" i="99" s="1"/>
  <c r="A2688" i="99"/>
  <c r="B2733" i="99"/>
  <c r="E2687" i="99" l="1"/>
  <c r="A2689" i="99"/>
  <c r="D2688" i="99"/>
  <c r="F2688" i="99" s="1"/>
  <c r="G2688" i="99" s="1"/>
  <c r="B2734" i="99"/>
  <c r="E2688" i="99" l="1"/>
  <c r="D2689" i="99"/>
  <c r="F2689" i="99" s="1"/>
  <c r="G2689" i="99" s="1"/>
  <c r="A2690" i="99"/>
  <c r="B2735" i="99"/>
  <c r="E2689" i="99" l="1"/>
  <c r="D2690" i="99"/>
  <c r="F2690" i="99" s="1"/>
  <c r="G2690" i="99" s="1"/>
  <c r="A2691" i="99"/>
  <c r="B2736" i="99"/>
  <c r="E2690" i="99" l="1"/>
  <c r="A2692" i="99"/>
  <c r="D2691" i="99"/>
  <c r="F2691" i="99" s="1"/>
  <c r="G2691" i="99" s="1"/>
  <c r="B2737" i="99"/>
  <c r="E2691" i="99" l="1"/>
  <c r="D2692" i="99"/>
  <c r="F2692" i="99" s="1"/>
  <c r="G2692" i="99" s="1"/>
  <c r="A2693" i="99"/>
  <c r="B2738" i="99"/>
  <c r="E2692" i="99" l="1"/>
  <c r="A2694" i="99"/>
  <c r="D2693" i="99"/>
  <c r="F2693" i="99" s="1"/>
  <c r="G2693" i="99" s="1"/>
  <c r="B2739" i="99"/>
  <c r="E2693" i="99" l="1"/>
  <c r="A2695" i="99"/>
  <c r="D2694" i="99"/>
  <c r="F2694" i="99" s="1"/>
  <c r="G2694" i="99" s="1"/>
  <c r="B2740" i="99"/>
  <c r="E2694" i="99" l="1"/>
  <c r="D2695" i="99"/>
  <c r="F2695" i="99" s="1"/>
  <c r="G2695" i="99" s="1"/>
  <c r="A2696" i="99"/>
  <c r="B2741" i="99"/>
  <c r="E2695" i="99" l="1"/>
  <c r="D2696" i="99"/>
  <c r="F2696" i="99" s="1"/>
  <c r="G2696" i="99" s="1"/>
  <c r="A2697" i="99"/>
  <c r="B2742" i="99"/>
  <c r="E2696" i="99" l="1"/>
  <c r="A2698" i="99"/>
  <c r="D2697" i="99"/>
  <c r="F2697" i="99" s="1"/>
  <c r="G2697" i="99" s="1"/>
  <c r="B2743" i="99"/>
  <c r="E2697" i="99" l="1"/>
  <c r="A2699" i="99"/>
  <c r="D2698" i="99"/>
  <c r="F2698" i="99" s="1"/>
  <c r="G2698" i="99" s="1"/>
  <c r="B2744" i="99"/>
  <c r="E2698" i="99" l="1"/>
  <c r="D2699" i="99"/>
  <c r="F2699" i="99" s="1"/>
  <c r="G2699" i="99" s="1"/>
  <c r="A2700" i="99"/>
  <c r="B2745" i="99"/>
  <c r="E2699" i="99" l="1"/>
  <c r="A2701" i="99"/>
  <c r="D2700" i="99"/>
  <c r="F2700" i="99" s="1"/>
  <c r="G2700" i="99" s="1"/>
  <c r="B2746" i="99"/>
  <c r="E2700" i="99" l="1"/>
  <c r="D2701" i="99"/>
  <c r="F2701" i="99" s="1"/>
  <c r="G2701" i="99" s="1"/>
  <c r="A2702" i="99"/>
  <c r="B2747" i="99"/>
  <c r="E2701" i="99" l="1"/>
  <c r="A2703" i="99"/>
  <c r="D2702" i="99"/>
  <c r="F2702" i="99" s="1"/>
  <c r="G2702" i="99" s="1"/>
  <c r="B2748" i="99"/>
  <c r="E2702" i="99" l="1"/>
  <c r="A2704" i="99"/>
  <c r="D2703" i="99"/>
  <c r="F2703" i="99" s="1"/>
  <c r="G2703" i="99" s="1"/>
  <c r="B2749" i="99"/>
  <c r="E2703" i="99" l="1"/>
  <c r="A2705" i="99"/>
  <c r="D2704" i="99"/>
  <c r="F2704" i="99" s="1"/>
  <c r="G2704" i="99" s="1"/>
  <c r="B2750" i="99"/>
  <c r="E2704" i="99" l="1"/>
  <c r="A2706" i="99"/>
  <c r="D2705" i="99"/>
  <c r="F2705" i="99" s="1"/>
  <c r="G2705" i="99" s="1"/>
  <c r="B2751" i="99"/>
  <c r="E2705" i="99" l="1"/>
  <c r="A2707" i="99"/>
  <c r="D2706" i="99"/>
  <c r="F2706" i="99" s="1"/>
  <c r="G2706" i="99" s="1"/>
  <c r="B2752" i="99"/>
  <c r="E2706" i="99" l="1"/>
  <c r="A2708" i="99"/>
  <c r="D2707" i="99"/>
  <c r="F2707" i="99" s="1"/>
  <c r="G2707" i="99" s="1"/>
  <c r="B2753" i="99"/>
  <c r="E2707" i="99" l="1"/>
  <c r="D2708" i="99"/>
  <c r="F2708" i="99" s="1"/>
  <c r="G2708" i="99" s="1"/>
  <c r="A2709" i="99"/>
  <c r="B2754" i="99"/>
  <c r="E2708" i="99" l="1"/>
  <c r="A2710" i="99"/>
  <c r="D2709" i="99"/>
  <c r="F2709" i="99" s="1"/>
  <c r="G2709" i="99" s="1"/>
  <c r="B2755" i="99"/>
  <c r="E2709" i="99" l="1"/>
  <c r="D2710" i="99"/>
  <c r="F2710" i="99" s="1"/>
  <c r="G2710" i="99" s="1"/>
  <c r="A2711" i="99"/>
  <c r="B2756" i="99"/>
  <c r="E2710" i="99" l="1"/>
  <c r="A2712" i="99"/>
  <c r="D2711" i="99"/>
  <c r="F2711" i="99" s="1"/>
  <c r="G2711" i="99" s="1"/>
  <c r="B2757" i="99"/>
  <c r="E2711" i="99" l="1"/>
  <c r="A2713" i="99"/>
  <c r="D2712" i="99"/>
  <c r="F2712" i="99" s="1"/>
  <c r="G2712" i="99" s="1"/>
  <c r="B2758" i="99"/>
  <c r="E2712" i="99" l="1"/>
  <c r="A2714" i="99"/>
  <c r="D2713" i="99"/>
  <c r="F2713" i="99" s="1"/>
  <c r="G2713" i="99" s="1"/>
  <c r="B2759" i="99"/>
  <c r="F90" i="119" l="1"/>
  <c r="E2713" i="99"/>
  <c r="D2714" i="99"/>
  <c r="F2714" i="99" s="1"/>
  <c r="G2714" i="99" s="1"/>
  <c r="A2715" i="99"/>
  <c r="B2760" i="99"/>
  <c r="E2714" i="99" l="1"/>
  <c r="D2715" i="99"/>
  <c r="F2715" i="99" s="1"/>
  <c r="G2715" i="99" s="1"/>
  <c r="A2716" i="99"/>
  <c r="B2761" i="99"/>
  <c r="E2715" i="99" l="1"/>
  <c r="D2716" i="99"/>
  <c r="F2716" i="99" s="1"/>
  <c r="G2716" i="99" s="1"/>
  <c r="A2717" i="99"/>
  <c r="B2762" i="99"/>
  <c r="E2716" i="99" l="1"/>
  <c r="D2717" i="99"/>
  <c r="F2717" i="99" s="1"/>
  <c r="G2717" i="99" s="1"/>
  <c r="A2718" i="99"/>
  <c r="B2763" i="99"/>
  <c r="E2717" i="99" l="1"/>
  <c r="D2718" i="99"/>
  <c r="F2718" i="99" s="1"/>
  <c r="G2718" i="99" s="1"/>
  <c r="A2719" i="99"/>
  <c r="B2764" i="99"/>
  <c r="E2718" i="99" l="1"/>
  <c r="D2719" i="99"/>
  <c r="F2719" i="99" s="1"/>
  <c r="G2719" i="99" s="1"/>
  <c r="A2720" i="99"/>
  <c r="B2765" i="99"/>
  <c r="E2719" i="99" l="1"/>
  <c r="D2720" i="99"/>
  <c r="F2720" i="99" s="1"/>
  <c r="G2720" i="99" s="1"/>
  <c r="A2721" i="99"/>
  <c r="B2766" i="99"/>
  <c r="E2720" i="99" l="1"/>
  <c r="D2721" i="99"/>
  <c r="F2721" i="99" s="1"/>
  <c r="G2721" i="99" s="1"/>
  <c r="A2722" i="99"/>
  <c r="B2767" i="99"/>
  <c r="E2721" i="99" l="1"/>
  <c r="D2722" i="99"/>
  <c r="F2722" i="99" s="1"/>
  <c r="G2722" i="99" s="1"/>
  <c r="A2723" i="99"/>
  <c r="B2768" i="99"/>
  <c r="E2722" i="99" l="1"/>
  <c r="A2724" i="99"/>
  <c r="D2723" i="99"/>
  <c r="F2723" i="99" s="1"/>
  <c r="G2723" i="99" s="1"/>
  <c r="B2769" i="99"/>
  <c r="E2723" i="99" l="1"/>
  <c r="A2725" i="99"/>
  <c r="D2724" i="99"/>
  <c r="F2724" i="99" s="1"/>
  <c r="G2724" i="99" s="1"/>
  <c r="B2770" i="99"/>
  <c r="E2724" i="99" l="1"/>
  <c r="A2726" i="99"/>
  <c r="D2725" i="99"/>
  <c r="F2725" i="99" s="1"/>
  <c r="G2725" i="99" s="1"/>
  <c r="B2771" i="99"/>
  <c r="E2725" i="99" l="1"/>
  <c r="A2727" i="99"/>
  <c r="D2726" i="99"/>
  <c r="F2726" i="99" s="1"/>
  <c r="G2726" i="99" s="1"/>
  <c r="B2772" i="99"/>
  <c r="E2726" i="99" l="1"/>
  <c r="D2727" i="99"/>
  <c r="F2727" i="99" s="1"/>
  <c r="G2727" i="99" s="1"/>
  <c r="A2728" i="99"/>
  <c r="B2773" i="99"/>
  <c r="E2727" i="99" l="1"/>
  <c r="A2729" i="99"/>
  <c r="D2728" i="99"/>
  <c r="F2728" i="99" s="1"/>
  <c r="G2728" i="99" s="1"/>
  <c r="B2774" i="99"/>
  <c r="E2728" i="99" l="1"/>
  <c r="A2730" i="99"/>
  <c r="D2729" i="99"/>
  <c r="F2729" i="99" s="1"/>
  <c r="G2729" i="99" s="1"/>
  <c r="B2775" i="99"/>
  <c r="E2729" i="99" l="1"/>
  <c r="A2731" i="99"/>
  <c r="D2730" i="99"/>
  <c r="F2730" i="99" s="1"/>
  <c r="G2730" i="99" s="1"/>
  <c r="B2776" i="99"/>
  <c r="E2730" i="99" l="1"/>
  <c r="D2731" i="99"/>
  <c r="F2731" i="99" s="1"/>
  <c r="G2731" i="99" s="1"/>
  <c r="A2732" i="99"/>
  <c r="B2777" i="99"/>
  <c r="E2731" i="99" l="1"/>
  <c r="A2733" i="99"/>
  <c r="D2732" i="99"/>
  <c r="F2732" i="99" s="1"/>
  <c r="G2732" i="99" s="1"/>
  <c r="B2778" i="99"/>
  <c r="E2732" i="99" l="1"/>
  <c r="D2733" i="99"/>
  <c r="F2733" i="99" s="1"/>
  <c r="G2733" i="99" s="1"/>
  <c r="A2734" i="99"/>
  <c r="B2779" i="99"/>
  <c r="E2733" i="99" l="1"/>
  <c r="D2734" i="99"/>
  <c r="F2734" i="99" s="1"/>
  <c r="G2734" i="99" s="1"/>
  <c r="A2735" i="99"/>
  <c r="B2780" i="99"/>
  <c r="E2734" i="99" l="1"/>
  <c r="D2735" i="99"/>
  <c r="F2735" i="99" s="1"/>
  <c r="G2735" i="99" s="1"/>
  <c r="A2736" i="99"/>
  <c r="B2781" i="99"/>
  <c r="E2735" i="99" l="1"/>
  <c r="D2736" i="99"/>
  <c r="F2736" i="99" s="1"/>
  <c r="G2736" i="99" s="1"/>
  <c r="A2737" i="99"/>
  <c r="B2782" i="99"/>
  <c r="E2736" i="99" l="1"/>
  <c r="A2738" i="99"/>
  <c r="D2737" i="99"/>
  <c r="F2737" i="99" s="1"/>
  <c r="G2737" i="99" s="1"/>
  <c r="B2783" i="99"/>
  <c r="E2737" i="99" l="1"/>
  <c r="A2739" i="99"/>
  <c r="D2738" i="99"/>
  <c r="F2738" i="99" s="1"/>
  <c r="G2738" i="99" s="1"/>
  <c r="B2784" i="99"/>
  <c r="E2738" i="99" l="1"/>
  <c r="A2740" i="99"/>
  <c r="D2739" i="99"/>
  <c r="F2739" i="99" s="1"/>
  <c r="G2739" i="99" s="1"/>
  <c r="B2785" i="99"/>
  <c r="E2739" i="99" l="1"/>
  <c r="A2741" i="99"/>
  <c r="D2740" i="99"/>
  <c r="F2740" i="99" s="1"/>
  <c r="G2740" i="99" s="1"/>
  <c r="B2786" i="99"/>
  <c r="E2740" i="99" l="1"/>
  <c r="A2742" i="99"/>
  <c r="D2741" i="99"/>
  <c r="F2741" i="99" s="1"/>
  <c r="G2741" i="99" s="1"/>
  <c r="B2787" i="99"/>
  <c r="E2741" i="99" l="1"/>
  <c r="A2743" i="99"/>
  <c r="D2742" i="99"/>
  <c r="F2742" i="99" s="1"/>
  <c r="G2742" i="99" s="1"/>
  <c r="B2788" i="99"/>
  <c r="E2742" i="99" l="1"/>
  <c r="D2743" i="99"/>
  <c r="F2743" i="99" s="1"/>
  <c r="G2743" i="99" s="1"/>
  <c r="A2744" i="99"/>
  <c r="B2789" i="99"/>
  <c r="E2743" i="99" l="1"/>
  <c r="D2744" i="99"/>
  <c r="F2744" i="99" s="1"/>
  <c r="G2744" i="99" s="1"/>
  <c r="A2745" i="99"/>
  <c r="B2790" i="99"/>
  <c r="E2744" i="99" l="1"/>
  <c r="A2746" i="99"/>
  <c r="D2745" i="99"/>
  <c r="F2745" i="99" s="1"/>
  <c r="G2745" i="99" s="1"/>
  <c r="B2791" i="99"/>
  <c r="E2745" i="99" l="1"/>
  <c r="D2746" i="99"/>
  <c r="F2746" i="99" s="1"/>
  <c r="G2746" i="99" s="1"/>
  <c r="A2747" i="99"/>
  <c r="B2792" i="99"/>
  <c r="E2746" i="99" l="1"/>
  <c r="D2747" i="99"/>
  <c r="F2747" i="99" s="1"/>
  <c r="G2747" i="99" s="1"/>
  <c r="A2748" i="99"/>
  <c r="B2793" i="99"/>
  <c r="E2747" i="99" l="1"/>
  <c r="D2748" i="99"/>
  <c r="F2748" i="99" s="1"/>
  <c r="G2748" i="99" s="1"/>
  <c r="A2749" i="99"/>
  <c r="B2794" i="99"/>
  <c r="E2748" i="99" l="1"/>
  <c r="A2750" i="99"/>
  <c r="D2749" i="99"/>
  <c r="F2749" i="99" s="1"/>
  <c r="G2749" i="99" s="1"/>
  <c r="B2795" i="99"/>
  <c r="E2749" i="99" l="1"/>
  <c r="A2751" i="99"/>
  <c r="D2750" i="99"/>
  <c r="F2750" i="99" s="1"/>
  <c r="G2750" i="99" s="1"/>
  <c r="B2796" i="99"/>
  <c r="E2750" i="99" l="1"/>
  <c r="A2752" i="99"/>
  <c r="D2751" i="99"/>
  <c r="F2751" i="99" s="1"/>
  <c r="G2751" i="99" s="1"/>
  <c r="B2797" i="99"/>
  <c r="E2751" i="99" l="1"/>
  <c r="A2753" i="99"/>
  <c r="D2752" i="99"/>
  <c r="F2752" i="99" s="1"/>
  <c r="G2752" i="99" s="1"/>
  <c r="B2798" i="99"/>
  <c r="E2752" i="99" l="1"/>
  <c r="A2754" i="99"/>
  <c r="D2753" i="99"/>
  <c r="F2753" i="99" s="1"/>
  <c r="G2753" i="99" s="1"/>
  <c r="B2799" i="99"/>
  <c r="E2753" i="99" l="1"/>
  <c r="AF40" i="119" s="1"/>
  <c r="D2754" i="99"/>
  <c r="F2754" i="99" s="1"/>
  <c r="G2754" i="99" s="1"/>
  <c r="A2755" i="99"/>
  <c r="B2800" i="99"/>
  <c r="AF41" i="119" l="1"/>
  <c r="AF42" i="119" s="1"/>
  <c r="AF50" i="119"/>
  <c r="AI660" i="119" s="1"/>
  <c r="E2754" i="99"/>
  <c r="D2755" i="99"/>
  <c r="F2755" i="99" s="1"/>
  <c r="G2755" i="99" s="1"/>
  <c r="A2756" i="99"/>
  <c r="B2801" i="99"/>
  <c r="E2755" i="99" l="1"/>
  <c r="D2756" i="99"/>
  <c r="F2756" i="99" s="1"/>
  <c r="G2756" i="99" s="1"/>
  <c r="A2757" i="99"/>
  <c r="B2802" i="99"/>
  <c r="E2756" i="99" l="1"/>
  <c r="D2757" i="99"/>
  <c r="F2757" i="99" s="1"/>
  <c r="G2757" i="99" s="1"/>
  <c r="A2758" i="99"/>
  <c r="B2803" i="99"/>
  <c r="E2757" i="99" l="1"/>
  <c r="D2758" i="99"/>
  <c r="F2758" i="99" s="1"/>
  <c r="G2758" i="99" s="1"/>
  <c r="A2759" i="99"/>
  <c r="B2804" i="99"/>
  <c r="E2758" i="99" l="1"/>
  <c r="D2759" i="99"/>
  <c r="F2759" i="99" s="1"/>
  <c r="G2759" i="99" s="1"/>
  <c r="A2760" i="99"/>
  <c r="B2805" i="99"/>
  <c r="E2759" i="99" l="1"/>
  <c r="D2760" i="99"/>
  <c r="F2760" i="99" s="1"/>
  <c r="G2760" i="99" s="1"/>
  <c r="A2761" i="99"/>
  <c r="B2806" i="99"/>
  <c r="E2760" i="99" l="1"/>
  <c r="D2761" i="99"/>
  <c r="F2761" i="99" s="1"/>
  <c r="G2761" i="99" s="1"/>
  <c r="A2762" i="99"/>
  <c r="B2807" i="99"/>
  <c r="E2761" i="99" l="1"/>
  <c r="A2763" i="99"/>
  <c r="D2762" i="99"/>
  <c r="F2762" i="99" s="1"/>
  <c r="G2762" i="99" s="1"/>
  <c r="B2808" i="99"/>
  <c r="E2762" i="99" l="1"/>
  <c r="A2764" i="99"/>
  <c r="D2763" i="99"/>
  <c r="F2763" i="99" s="1"/>
  <c r="G2763" i="99" s="1"/>
  <c r="B2809" i="99"/>
  <c r="E2763" i="99" l="1"/>
  <c r="A2765" i="99"/>
  <c r="D2764" i="99"/>
  <c r="F2764" i="99" s="1"/>
  <c r="G2764" i="99" s="1"/>
  <c r="B2810" i="99"/>
  <c r="E2764" i="99" l="1"/>
  <c r="D2765" i="99"/>
  <c r="F2765" i="99" s="1"/>
  <c r="G2765" i="99" s="1"/>
  <c r="A2766" i="99"/>
  <c r="B2811" i="99"/>
  <c r="E2765" i="99" l="1"/>
  <c r="A2767" i="99"/>
  <c r="D2766" i="99"/>
  <c r="F2766" i="99" s="1"/>
  <c r="G2766" i="99" s="1"/>
  <c r="B2812" i="99"/>
  <c r="E2766" i="99" l="1"/>
  <c r="D2767" i="99"/>
  <c r="F2767" i="99" s="1"/>
  <c r="G2767" i="99" s="1"/>
  <c r="A2768" i="99"/>
  <c r="B2813" i="99"/>
  <c r="E2767" i="99" l="1"/>
  <c r="D2768" i="99"/>
  <c r="F2768" i="99" s="1"/>
  <c r="G2768" i="99" s="1"/>
  <c r="A2769" i="99"/>
  <c r="B2814" i="99"/>
  <c r="E2768" i="99" l="1"/>
  <c r="D2769" i="99"/>
  <c r="F2769" i="99" s="1"/>
  <c r="G2769" i="99" s="1"/>
  <c r="A2770" i="99"/>
  <c r="B2815" i="99"/>
  <c r="E2769" i="99" l="1"/>
  <c r="A2771" i="99"/>
  <c r="D2770" i="99"/>
  <c r="F2770" i="99" s="1"/>
  <c r="G2770" i="99" s="1"/>
  <c r="B2816" i="99"/>
  <c r="E2770" i="99" l="1"/>
  <c r="A2772" i="99"/>
  <c r="D2771" i="99"/>
  <c r="F2771" i="99" s="1"/>
  <c r="G2771" i="99" s="1"/>
  <c r="B2817" i="99"/>
  <c r="E2771" i="99" l="1"/>
  <c r="A2773" i="99"/>
  <c r="D2772" i="99"/>
  <c r="F2772" i="99" s="1"/>
  <c r="G2772" i="99" s="1"/>
  <c r="B2818" i="99"/>
  <c r="E2772" i="99" l="1"/>
  <c r="A2774" i="99"/>
  <c r="D2773" i="99"/>
  <c r="F2773" i="99" s="1"/>
  <c r="G2773" i="99" s="1"/>
  <c r="B2819" i="99"/>
  <c r="E2773" i="99" l="1"/>
  <c r="D2774" i="99"/>
  <c r="F2774" i="99" s="1"/>
  <c r="G2774" i="99" s="1"/>
  <c r="A2775" i="99"/>
  <c r="B2820" i="99"/>
  <c r="E2774" i="99" l="1"/>
  <c r="D2775" i="99"/>
  <c r="F2775" i="99" s="1"/>
  <c r="G2775" i="99" s="1"/>
  <c r="A2776" i="99"/>
  <c r="B2821" i="99"/>
  <c r="E2775" i="99" l="1"/>
  <c r="A2777" i="99"/>
  <c r="D2776" i="99"/>
  <c r="F2776" i="99" s="1"/>
  <c r="G2776" i="99" s="1"/>
  <c r="B2822" i="99"/>
  <c r="E2776" i="99" l="1"/>
  <c r="D2777" i="99"/>
  <c r="F2777" i="99" s="1"/>
  <c r="G2777" i="99" s="1"/>
  <c r="A2778" i="99"/>
  <c r="B2823" i="99"/>
  <c r="E2777" i="99" l="1"/>
  <c r="D2778" i="99"/>
  <c r="F2778" i="99" s="1"/>
  <c r="G2778" i="99" s="1"/>
  <c r="A2779" i="99"/>
  <c r="B2824" i="99"/>
  <c r="E2778" i="99" l="1"/>
  <c r="D2779" i="99"/>
  <c r="F2779" i="99" s="1"/>
  <c r="G2779" i="99" s="1"/>
  <c r="A2780" i="99"/>
  <c r="B2825" i="99"/>
  <c r="E2779" i="99" l="1"/>
  <c r="D2780" i="99"/>
  <c r="F2780" i="99" s="1"/>
  <c r="G2780" i="99" s="1"/>
  <c r="A2781" i="99"/>
  <c r="B2826" i="99"/>
  <c r="E2780" i="99" l="1"/>
  <c r="D2781" i="99"/>
  <c r="F2781" i="99" s="1"/>
  <c r="G2781" i="99" s="1"/>
  <c r="A2782" i="99"/>
  <c r="B2827" i="99"/>
  <c r="E2781" i="99" l="1"/>
  <c r="D2782" i="99"/>
  <c r="F2782" i="99" s="1"/>
  <c r="G2782" i="99" s="1"/>
  <c r="A2783" i="99"/>
  <c r="B2828" i="99"/>
  <c r="E2782" i="99" l="1"/>
  <c r="D2783" i="99"/>
  <c r="F2783" i="99" s="1"/>
  <c r="G2783" i="99" s="1"/>
  <c r="A2784" i="99"/>
  <c r="B2829" i="99"/>
  <c r="E2783" i="99" l="1"/>
  <c r="D2784" i="99"/>
  <c r="F2784" i="99" s="1"/>
  <c r="G2784" i="99" s="1"/>
  <c r="A2785" i="99"/>
  <c r="B2830" i="99"/>
  <c r="E2784" i="99" l="1"/>
  <c r="A2786" i="99"/>
  <c r="D2785" i="99"/>
  <c r="F2785" i="99" s="1"/>
  <c r="G2785" i="99" s="1"/>
  <c r="B2831" i="99"/>
  <c r="E2785" i="99" l="1"/>
  <c r="A2787" i="99"/>
  <c r="D2786" i="99"/>
  <c r="F2786" i="99" s="1"/>
  <c r="G2786" i="99" s="1"/>
  <c r="B2832" i="99"/>
  <c r="E2786" i="99" l="1"/>
  <c r="D2787" i="99"/>
  <c r="F2787" i="99" s="1"/>
  <c r="G2787" i="99" s="1"/>
  <c r="A2788" i="99"/>
  <c r="B2833" i="99"/>
  <c r="E2787" i="99" l="1"/>
  <c r="D2788" i="99"/>
  <c r="F2788" i="99" s="1"/>
  <c r="G2788" i="99" s="1"/>
  <c r="A2789" i="99"/>
  <c r="B2834" i="99"/>
  <c r="E2788" i="99" l="1"/>
  <c r="A2790" i="99"/>
  <c r="D2789" i="99"/>
  <c r="F2789" i="99" s="1"/>
  <c r="G2789" i="99" s="1"/>
  <c r="B2835" i="99"/>
  <c r="E2789" i="99" l="1"/>
  <c r="A2791" i="99"/>
  <c r="D2790" i="99"/>
  <c r="F2790" i="99" s="1"/>
  <c r="G2790" i="99" s="1"/>
  <c r="B2836" i="99"/>
  <c r="E2790" i="99" l="1"/>
  <c r="D2791" i="99"/>
  <c r="F2791" i="99" s="1"/>
  <c r="G2791" i="99" s="1"/>
  <c r="A2792" i="99"/>
  <c r="B2837" i="99"/>
  <c r="E2791" i="99" l="1"/>
  <c r="D2792" i="99"/>
  <c r="F2792" i="99" s="1"/>
  <c r="G2792" i="99" s="1"/>
  <c r="A2793" i="99"/>
  <c r="B2838" i="99"/>
  <c r="E2792" i="99" l="1"/>
  <c r="D2793" i="99"/>
  <c r="F2793" i="99" s="1"/>
  <c r="G2793" i="99" s="1"/>
  <c r="A2794" i="99"/>
  <c r="B2839" i="99"/>
  <c r="E2793" i="99" l="1"/>
  <c r="D2794" i="99"/>
  <c r="F2794" i="99" s="1"/>
  <c r="G2794" i="99" s="1"/>
  <c r="A2795" i="99"/>
  <c r="B2840" i="99"/>
  <c r="E2794" i="99" l="1"/>
  <c r="A2796" i="99"/>
  <c r="D2795" i="99"/>
  <c r="F2795" i="99" s="1"/>
  <c r="G2795" i="99" s="1"/>
  <c r="B2841" i="99"/>
  <c r="E2795" i="99" l="1"/>
  <c r="D2796" i="99"/>
  <c r="F2796" i="99" s="1"/>
  <c r="G2796" i="99" s="1"/>
  <c r="A2797" i="99"/>
  <c r="B2842" i="99"/>
  <c r="E2796" i="99" l="1"/>
  <c r="A2798" i="99"/>
  <c r="D2797" i="99"/>
  <c r="F2797" i="99" s="1"/>
  <c r="G2797" i="99" s="1"/>
  <c r="B2843" i="99"/>
  <c r="E2797" i="99" l="1"/>
  <c r="A2799" i="99"/>
  <c r="D2798" i="99"/>
  <c r="F2798" i="99" s="1"/>
  <c r="G2798" i="99" s="1"/>
  <c r="B2844" i="99"/>
  <c r="E2798" i="99" l="1"/>
  <c r="D2799" i="99"/>
  <c r="F2799" i="99" s="1"/>
  <c r="G2799" i="99" s="1"/>
  <c r="A2800" i="99"/>
  <c r="B2845" i="99"/>
  <c r="E2799" i="99" l="1"/>
  <c r="A2801" i="99"/>
  <c r="D2800" i="99"/>
  <c r="F2800" i="99" s="1"/>
  <c r="G2800" i="99" s="1"/>
  <c r="B2846" i="99"/>
  <c r="E2800" i="99" l="1"/>
  <c r="D2801" i="99"/>
  <c r="F2801" i="99" s="1"/>
  <c r="G2801" i="99" s="1"/>
  <c r="A2802" i="99"/>
  <c r="B2847" i="99"/>
  <c r="E2801" i="99" l="1"/>
  <c r="D2802" i="99"/>
  <c r="F2802" i="99" s="1"/>
  <c r="G2802" i="99" s="1"/>
  <c r="A2803" i="99"/>
  <c r="B2848" i="99"/>
  <c r="E2802" i="99" l="1"/>
  <c r="A2804" i="99"/>
  <c r="D2803" i="99"/>
  <c r="F2803" i="99" s="1"/>
  <c r="G2803" i="99" s="1"/>
  <c r="B2849" i="99"/>
  <c r="E2803" i="99" l="1"/>
  <c r="A2805" i="99"/>
  <c r="D2804" i="99"/>
  <c r="F2804" i="99" s="1"/>
  <c r="G2804" i="99" s="1"/>
  <c r="B2850" i="99"/>
  <c r="F91" i="119" l="1"/>
  <c r="E2804" i="99"/>
  <c r="A2806" i="99"/>
  <c r="D2805" i="99"/>
  <c r="F2805" i="99" s="1"/>
  <c r="G2805" i="99" s="1"/>
  <c r="B2851" i="99"/>
  <c r="E2805" i="99" l="1"/>
  <c r="D2806" i="99"/>
  <c r="F2806" i="99" s="1"/>
  <c r="G2806" i="99" s="1"/>
  <c r="A2807" i="99"/>
  <c r="B2852" i="99"/>
  <c r="E2806" i="99" l="1"/>
  <c r="D2807" i="99"/>
  <c r="F2807" i="99" s="1"/>
  <c r="G2807" i="99" s="1"/>
  <c r="A2808" i="99"/>
  <c r="B2853" i="99"/>
  <c r="E2807" i="99" l="1"/>
  <c r="D2808" i="99"/>
  <c r="F2808" i="99" s="1"/>
  <c r="G2808" i="99" s="1"/>
  <c r="A2809" i="99"/>
  <c r="B2854" i="99"/>
  <c r="E2808" i="99" l="1"/>
  <c r="D2809" i="99"/>
  <c r="F2809" i="99" s="1"/>
  <c r="G2809" i="99" s="1"/>
  <c r="A2810" i="99"/>
  <c r="B2855" i="99"/>
  <c r="E2809" i="99" l="1"/>
  <c r="A2811" i="99"/>
  <c r="D2810" i="99"/>
  <c r="F2810" i="99" s="1"/>
  <c r="G2810" i="99" s="1"/>
  <c r="B2856" i="99"/>
  <c r="E2810" i="99" l="1"/>
  <c r="A2812" i="99"/>
  <c r="D2811" i="99"/>
  <c r="F2811" i="99" s="1"/>
  <c r="G2811" i="99" s="1"/>
  <c r="B2857" i="99"/>
  <c r="E2811" i="99" l="1"/>
  <c r="A2813" i="99"/>
  <c r="D2812" i="99"/>
  <c r="F2812" i="99" s="1"/>
  <c r="G2812" i="99" s="1"/>
  <c r="B2858" i="99"/>
  <c r="E2812" i="99" l="1"/>
  <c r="A2814" i="99"/>
  <c r="D2813" i="99"/>
  <c r="F2813" i="99" s="1"/>
  <c r="G2813" i="99" s="1"/>
  <c r="B2859" i="99"/>
  <c r="E2813" i="99" l="1"/>
  <c r="D2814" i="99"/>
  <c r="F2814" i="99" s="1"/>
  <c r="G2814" i="99" s="1"/>
  <c r="A2815" i="99"/>
  <c r="B2860" i="99"/>
  <c r="E2814" i="99" l="1"/>
  <c r="D2815" i="99"/>
  <c r="F2815" i="99" s="1"/>
  <c r="G2815" i="99" s="1"/>
  <c r="A2816" i="99"/>
  <c r="B2861" i="99"/>
  <c r="E2815" i="99" l="1"/>
  <c r="A2817" i="99"/>
  <c r="D2816" i="99"/>
  <c r="F2816" i="99" s="1"/>
  <c r="G2816" i="99" s="1"/>
  <c r="B2862" i="99"/>
  <c r="E2816" i="99" l="1"/>
  <c r="A2818" i="99"/>
  <c r="D2817" i="99"/>
  <c r="F2817" i="99" s="1"/>
  <c r="G2817" i="99" s="1"/>
  <c r="B2863" i="99"/>
  <c r="E2817" i="99" l="1"/>
  <c r="A2819" i="99"/>
  <c r="D2818" i="99"/>
  <c r="F2818" i="99" s="1"/>
  <c r="G2818" i="99" s="1"/>
  <c r="B2864" i="99"/>
  <c r="E2818" i="99" l="1"/>
  <c r="D2819" i="99"/>
  <c r="F2819" i="99" s="1"/>
  <c r="G2819" i="99" s="1"/>
  <c r="A2820" i="99"/>
  <c r="B2865" i="99"/>
  <c r="E2819" i="99" l="1"/>
  <c r="D2820" i="99"/>
  <c r="F2820" i="99" s="1"/>
  <c r="G2820" i="99" s="1"/>
  <c r="A2821" i="99"/>
  <c r="B2866" i="99"/>
  <c r="E2820" i="99" l="1"/>
  <c r="A2822" i="99"/>
  <c r="D2821" i="99"/>
  <c r="F2821" i="99" s="1"/>
  <c r="G2821" i="99" s="1"/>
  <c r="B2867" i="99"/>
  <c r="E2821" i="99" l="1"/>
  <c r="A2823" i="99"/>
  <c r="D2822" i="99"/>
  <c r="F2822" i="99" s="1"/>
  <c r="G2822" i="99" s="1"/>
  <c r="B2868" i="99"/>
  <c r="E2822" i="99" l="1"/>
  <c r="D2823" i="99"/>
  <c r="F2823" i="99" s="1"/>
  <c r="G2823" i="99" s="1"/>
  <c r="A2824" i="99"/>
  <c r="B2869" i="99"/>
  <c r="E2823" i="99" l="1"/>
  <c r="D2824" i="99"/>
  <c r="F2824" i="99" s="1"/>
  <c r="G2824" i="99" s="1"/>
  <c r="A2825" i="99"/>
  <c r="B2870" i="99"/>
  <c r="E2824" i="99" l="1"/>
  <c r="D2825" i="99"/>
  <c r="F2825" i="99" s="1"/>
  <c r="G2825" i="99" s="1"/>
  <c r="A2826" i="99"/>
  <c r="B2871" i="99"/>
  <c r="E2825" i="99" l="1"/>
  <c r="D2826" i="99"/>
  <c r="F2826" i="99" s="1"/>
  <c r="G2826" i="99" s="1"/>
  <c r="A2827" i="99"/>
  <c r="B2872" i="99"/>
  <c r="E2826" i="99" l="1"/>
  <c r="D2827" i="99"/>
  <c r="F2827" i="99" s="1"/>
  <c r="G2827" i="99" s="1"/>
  <c r="A2828" i="99"/>
  <c r="B2873" i="99"/>
  <c r="E2827" i="99" l="1"/>
  <c r="D2828" i="99"/>
  <c r="F2828" i="99" s="1"/>
  <c r="G2828" i="99" s="1"/>
  <c r="A2829" i="99"/>
  <c r="B2874" i="99"/>
  <c r="E2828" i="99" l="1"/>
  <c r="A2830" i="99"/>
  <c r="D2829" i="99"/>
  <c r="F2829" i="99" s="1"/>
  <c r="G2829" i="99" s="1"/>
  <c r="B2875" i="99"/>
  <c r="E2829" i="99" l="1"/>
  <c r="A2831" i="99"/>
  <c r="D2830" i="99"/>
  <c r="F2830" i="99" s="1"/>
  <c r="G2830" i="99" s="1"/>
  <c r="B2876" i="99"/>
  <c r="E2830" i="99" l="1"/>
  <c r="D2831" i="99"/>
  <c r="F2831" i="99" s="1"/>
  <c r="G2831" i="99" s="1"/>
  <c r="A2832" i="99"/>
  <c r="B2877" i="99"/>
  <c r="E2831" i="99" l="1"/>
  <c r="D2832" i="99"/>
  <c r="F2832" i="99" s="1"/>
  <c r="G2832" i="99" s="1"/>
  <c r="A2833" i="99"/>
  <c r="B2878" i="99"/>
  <c r="E2832" i="99" l="1"/>
  <c r="D2833" i="99"/>
  <c r="F2833" i="99" s="1"/>
  <c r="G2833" i="99" s="1"/>
  <c r="A2834" i="99"/>
  <c r="B2879" i="99"/>
  <c r="E2833" i="99" l="1"/>
  <c r="A2835" i="99"/>
  <c r="D2834" i="99"/>
  <c r="F2834" i="99" s="1"/>
  <c r="G2834" i="99" s="1"/>
  <c r="B2880" i="99"/>
  <c r="E2834" i="99" l="1"/>
  <c r="D2835" i="99"/>
  <c r="F2835" i="99" s="1"/>
  <c r="G2835" i="99" s="1"/>
  <c r="A2836" i="99"/>
  <c r="B2881" i="99"/>
  <c r="E2835" i="99" l="1"/>
  <c r="D2836" i="99"/>
  <c r="F2836" i="99" s="1"/>
  <c r="G2836" i="99" s="1"/>
  <c r="A2837" i="99"/>
  <c r="B2882" i="99"/>
  <c r="E2836" i="99" l="1"/>
  <c r="A2838" i="99"/>
  <c r="D2837" i="99"/>
  <c r="F2837" i="99" s="1"/>
  <c r="G2837" i="99" s="1"/>
  <c r="B2883" i="99"/>
  <c r="E2837" i="99" l="1"/>
  <c r="D2838" i="99"/>
  <c r="F2838" i="99" s="1"/>
  <c r="G2838" i="99" s="1"/>
  <c r="A2839" i="99"/>
  <c r="B2884" i="99"/>
  <c r="E2838" i="99" l="1"/>
  <c r="A2840" i="99"/>
  <c r="D2839" i="99"/>
  <c r="F2839" i="99" s="1"/>
  <c r="G2839" i="99" s="1"/>
  <c r="B2885" i="99"/>
  <c r="E2839" i="99" l="1"/>
  <c r="A2841" i="99"/>
  <c r="D2840" i="99"/>
  <c r="F2840" i="99" s="1"/>
  <c r="G2840" i="99" s="1"/>
  <c r="B2886" i="99"/>
  <c r="E2840" i="99" l="1"/>
  <c r="D2841" i="99"/>
  <c r="F2841" i="99" s="1"/>
  <c r="G2841" i="99" s="1"/>
  <c r="A2842" i="99"/>
  <c r="B2887" i="99"/>
  <c r="E2841" i="99" l="1"/>
  <c r="D2842" i="99"/>
  <c r="F2842" i="99" s="1"/>
  <c r="G2842" i="99" s="1"/>
  <c r="A2843" i="99"/>
  <c r="B2888" i="99"/>
  <c r="E2842" i="99" l="1"/>
  <c r="A2844" i="99"/>
  <c r="D2843" i="99"/>
  <c r="F2843" i="99" s="1"/>
  <c r="G2843" i="99" s="1"/>
  <c r="B2889" i="99"/>
  <c r="E2843" i="99" l="1"/>
  <c r="D2844" i="99"/>
  <c r="F2844" i="99" s="1"/>
  <c r="G2844" i="99" s="1"/>
  <c r="A2845" i="99"/>
  <c r="B2890" i="99"/>
  <c r="E2844" i="99" l="1"/>
  <c r="AG40" i="119" s="1"/>
  <c r="A2846" i="99"/>
  <c r="D2845" i="99"/>
  <c r="F2845" i="99" s="1"/>
  <c r="G2845" i="99" s="1"/>
  <c r="B2891" i="99"/>
  <c r="AG41" i="119" l="1"/>
  <c r="AG42" i="119" s="1"/>
  <c r="AG50" i="119"/>
  <c r="AJ694" i="119" s="1"/>
  <c r="E2845" i="99"/>
  <c r="A2847" i="99"/>
  <c r="D2846" i="99"/>
  <c r="F2846" i="99" s="1"/>
  <c r="G2846" i="99" s="1"/>
  <c r="B2892" i="99"/>
  <c r="E2846" i="99" l="1"/>
  <c r="D2847" i="99"/>
  <c r="F2847" i="99" s="1"/>
  <c r="G2847" i="99" s="1"/>
  <c r="A2848" i="99"/>
  <c r="B2893" i="99"/>
  <c r="E2847" i="99" l="1"/>
  <c r="A2849" i="99"/>
  <c r="D2848" i="99"/>
  <c r="F2848" i="99" s="1"/>
  <c r="G2848" i="99" s="1"/>
  <c r="B2894" i="99"/>
  <c r="E2848" i="99" l="1"/>
  <c r="D2849" i="99"/>
  <c r="F2849" i="99" s="1"/>
  <c r="G2849" i="99" s="1"/>
  <c r="A2850" i="99"/>
  <c r="B2895" i="99"/>
  <c r="E2849" i="99" l="1"/>
  <c r="A2851" i="99"/>
  <c r="D2850" i="99"/>
  <c r="F2850" i="99" s="1"/>
  <c r="G2850" i="99" s="1"/>
  <c r="B2896" i="99"/>
  <c r="E2850" i="99" l="1"/>
  <c r="D2851" i="99"/>
  <c r="F2851" i="99" s="1"/>
  <c r="G2851" i="99" s="1"/>
  <c r="A2852" i="99"/>
  <c r="B2897" i="99"/>
  <c r="E2851" i="99" l="1"/>
  <c r="A2853" i="99"/>
  <c r="D2852" i="99"/>
  <c r="F2852" i="99" s="1"/>
  <c r="G2852" i="99" s="1"/>
  <c r="B2898" i="99"/>
  <c r="E2852" i="99" l="1"/>
  <c r="A2854" i="99"/>
  <c r="D2853" i="99"/>
  <c r="F2853" i="99" s="1"/>
  <c r="G2853" i="99" s="1"/>
  <c r="B2899" i="99"/>
  <c r="E2853" i="99" l="1"/>
  <c r="D2854" i="99"/>
  <c r="F2854" i="99" s="1"/>
  <c r="G2854" i="99" s="1"/>
  <c r="A2855" i="99"/>
  <c r="B2900" i="99"/>
  <c r="E2854" i="99" l="1"/>
  <c r="D2855" i="99"/>
  <c r="F2855" i="99" s="1"/>
  <c r="G2855" i="99" s="1"/>
  <c r="A2856" i="99"/>
  <c r="B2901" i="99"/>
  <c r="E2855" i="99" l="1"/>
  <c r="A2857" i="99"/>
  <c r="D2856" i="99"/>
  <c r="F2856" i="99" s="1"/>
  <c r="G2856" i="99" s="1"/>
  <c r="B2902" i="99"/>
  <c r="E2856" i="99" l="1"/>
  <c r="D2857" i="99"/>
  <c r="F2857" i="99" s="1"/>
  <c r="G2857" i="99" s="1"/>
  <c r="A2858" i="99"/>
  <c r="B2903" i="99"/>
  <c r="E2857" i="99" l="1"/>
  <c r="A2859" i="99"/>
  <c r="D2858" i="99"/>
  <c r="F2858" i="99" s="1"/>
  <c r="G2858" i="99" s="1"/>
  <c r="B2904" i="99"/>
  <c r="E2858" i="99" l="1"/>
  <c r="A2860" i="99"/>
  <c r="D2859" i="99"/>
  <c r="F2859" i="99" s="1"/>
  <c r="G2859" i="99" s="1"/>
  <c r="B2905" i="99"/>
  <c r="E2859" i="99" l="1"/>
  <c r="A2861" i="99"/>
  <c r="D2860" i="99"/>
  <c r="F2860" i="99" s="1"/>
  <c r="G2860" i="99" s="1"/>
  <c r="B2906" i="99"/>
  <c r="E2860" i="99" l="1"/>
  <c r="A2862" i="99"/>
  <c r="D2861" i="99"/>
  <c r="F2861" i="99" s="1"/>
  <c r="G2861" i="99" s="1"/>
  <c r="B2907" i="99"/>
  <c r="E2861" i="99" l="1"/>
  <c r="D2862" i="99"/>
  <c r="F2862" i="99" s="1"/>
  <c r="G2862" i="99" s="1"/>
  <c r="A2863" i="99"/>
  <c r="B2908" i="99"/>
  <c r="E2862" i="99" l="1"/>
  <c r="D2863" i="99"/>
  <c r="F2863" i="99" s="1"/>
  <c r="G2863" i="99" s="1"/>
  <c r="A2864" i="99"/>
  <c r="B2909" i="99"/>
  <c r="E2863" i="99" l="1"/>
  <c r="D2864" i="99"/>
  <c r="F2864" i="99" s="1"/>
  <c r="G2864" i="99" s="1"/>
  <c r="A2865" i="99"/>
  <c r="B2910" i="99"/>
  <c r="E2864" i="99" l="1"/>
  <c r="A2866" i="99"/>
  <c r="D2865" i="99"/>
  <c r="F2865" i="99" s="1"/>
  <c r="G2865" i="99" s="1"/>
  <c r="B2911" i="99"/>
  <c r="E2865" i="99" l="1"/>
  <c r="D2866" i="99"/>
  <c r="F2866" i="99" s="1"/>
  <c r="G2866" i="99" s="1"/>
  <c r="A2867" i="99"/>
  <c r="B2912" i="99"/>
  <c r="E2866" i="99" l="1"/>
  <c r="A2868" i="99"/>
  <c r="D2867" i="99"/>
  <c r="F2867" i="99" s="1"/>
  <c r="G2867" i="99" s="1"/>
  <c r="B2913" i="99"/>
  <c r="E2867" i="99" l="1"/>
  <c r="D2868" i="99"/>
  <c r="F2868" i="99" s="1"/>
  <c r="G2868" i="99" s="1"/>
  <c r="A2869" i="99"/>
  <c r="B2914" i="99"/>
  <c r="E2868" i="99" l="1"/>
  <c r="A2870" i="99"/>
  <c r="D2869" i="99"/>
  <c r="F2869" i="99" s="1"/>
  <c r="G2869" i="99" s="1"/>
  <c r="B2915" i="99"/>
  <c r="E2869" i="99" l="1"/>
  <c r="A2871" i="99"/>
  <c r="D2870" i="99"/>
  <c r="F2870" i="99" s="1"/>
  <c r="G2870" i="99" s="1"/>
  <c r="B2916" i="99"/>
  <c r="E2870" i="99" l="1"/>
  <c r="D2871" i="99"/>
  <c r="F2871" i="99" s="1"/>
  <c r="G2871" i="99" s="1"/>
  <c r="A2872" i="99"/>
  <c r="B2917" i="99"/>
  <c r="E2871" i="99" l="1"/>
  <c r="D2872" i="99"/>
  <c r="F2872" i="99" s="1"/>
  <c r="G2872" i="99" s="1"/>
  <c r="A2873" i="99"/>
  <c r="B2918" i="99"/>
  <c r="E2872" i="99" l="1"/>
  <c r="A2874" i="99"/>
  <c r="D2873" i="99"/>
  <c r="F2873" i="99" s="1"/>
  <c r="G2873" i="99" s="1"/>
  <c r="B2919" i="99"/>
  <c r="E2873" i="99" l="1"/>
  <c r="A2875" i="99"/>
  <c r="D2874" i="99"/>
  <c r="F2874" i="99" s="1"/>
  <c r="G2874" i="99" s="1"/>
  <c r="B2920" i="99"/>
  <c r="E2874" i="99" l="1"/>
  <c r="A2876" i="99"/>
  <c r="D2875" i="99"/>
  <c r="F2875" i="99" s="1"/>
  <c r="G2875" i="99" s="1"/>
  <c r="B2921" i="99"/>
  <c r="E2875" i="99" l="1"/>
  <c r="D2876" i="99"/>
  <c r="F2876" i="99" s="1"/>
  <c r="G2876" i="99" s="1"/>
  <c r="A2877" i="99"/>
  <c r="B2922" i="99"/>
  <c r="E2876" i="99" l="1"/>
  <c r="A2878" i="99"/>
  <c r="D2877" i="99"/>
  <c r="F2877" i="99" s="1"/>
  <c r="G2877" i="99" s="1"/>
  <c r="B2923" i="99"/>
  <c r="E2877" i="99" l="1"/>
  <c r="D2878" i="99"/>
  <c r="F2878" i="99" s="1"/>
  <c r="G2878" i="99" s="1"/>
  <c r="A2879" i="99"/>
  <c r="B2924" i="99"/>
  <c r="E2878" i="99" l="1"/>
  <c r="A2880" i="99"/>
  <c r="D2879" i="99"/>
  <c r="F2879" i="99" s="1"/>
  <c r="G2879" i="99" s="1"/>
  <c r="B2925" i="99"/>
  <c r="E2879" i="99" l="1"/>
  <c r="A2881" i="99"/>
  <c r="D2880" i="99"/>
  <c r="F2880" i="99" s="1"/>
  <c r="G2880" i="99" s="1"/>
  <c r="B2926" i="99"/>
  <c r="E2880" i="99" l="1"/>
  <c r="D2881" i="99"/>
  <c r="F2881" i="99" s="1"/>
  <c r="G2881" i="99" s="1"/>
  <c r="A2882" i="99"/>
  <c r="B2927" i="99"/>
  <c r="E2881" i="99" l="1"/>
  <c r="A2883" i="99"/>
  <c r="D2882" i="99"/>
  <c r="F2882" i="99" s="1"/>
  <c r="G2882" i="99" s="1"/>
  <c r="B2928" i="99"/>
  <c r="E2882" i="99" l="1"/>
  <c r="A2884" i="99"/>
  <c r="D2883" i="99"/>
  <c r="F2883" i="99" s="1"/>
  <c r="G2883" i="99" s="1"/>
  <c r="B2929" i="99"/>
  <c r="E2883" i="99" l="1"/>
  <c r="D2884" i="99"/>
  <c r="F2884" i="99" s="1"/>
  <c r="G2884" i="99" s="1"/>
  <c r="A2885" i="99"/>
  <c r="B2930" i="99"/>
  <c r="E2884" i="99" l="1"/>
  <c r="D2885" i="99"/>
  <c r="F2885" i="99" s="1"/>
  <c r="G2885" i="99" s="1"/>
  <c r="A2886" i="99"/>
  <c r="B2931" i="99"/>
  <c r="E2885" i="99" l="1"/>
  <c r="D2886" i="99"/>
  <c r="F2886" i="99" s="1"/>
  <c r="G2886" i="99" s="1"/>
  <c r="A2887" i="99"/>
  <c r="B2932" i="99"/>
  <c r="E2886" i="99" l="1"/>
  <c r="A2888" i="99"/>
  <c r="D2887" i="99"/>
  <c r="F2887" i="99" s="1"/>
  <c r="G2887" i="99" s="1"/>
  <c r="B2933" i="99"/>
  <c r="E2887" i="99" l="1"/>
  <c r="A2889" i="99"/>
  <c r="D2888" i="99"/>
  <c r="F2888" i="99" s="1"/>
  <c r="G2888" i="99" s="1"/>
  <c r="B2934" i="99"/>
  <c r="E2888" i="99" l="1"/>
  <c r="A2890" i="99"/>
  <c r="D2889" i="99"/>
  <c r="F2889" i="99" s="1"/>
  <c r="G2889" i="99" s="1"/>
  <c r="B2935" i="99"/>
  <c r="E2889" i="99" l="1"/>
  <c r="D2890" i="99"/>
  <c r="F2890" i="99" s="1"/>
  <c r="G2890" i="99" s="1"/>
  <c r="A2891" i="99"/>
  <c r="B2936" i="99"/>
  <c r="E2890" i="99" l="1"/>
  <c r="D2891" i="99"/>
  <c r="F2891" i="99" s="1"/>
  <c r="G2891" i="99" s="1"/>
  <c r="A2892" i="99"/>
  <c r="B2937" i="99"/>
  <c r="E2891" i="99" l="1"/>
  <c r="D2892" i="99"/>
  <c r="F2892" i="99" s="1"/>
  <c r="G2892" i="99" s="1"/>
  <c r="A2893" i="99"/>
  <c r="B2938" i="99"/>
  <c r="E2892" i="99" l="1"/>
  <c r="A2894" i="99"/>
  <c r="D2893" i="99"/>
  <c r="F2893" i="99" s="1"/>
  <c r="G2893" i="99" s="1"/>
  <c r="B2939" i="99"/>
  <c r="E2893" i="99" l="1"/>
  <c r="A2895" i="99"/>
  <c r="D2894" i="99"/>
  <c r="F2894" i="99" s="1"/>
  <c r="G2894" i="99" s="1"/>
  <c r="B2940" i="99"/>
  <c r="E2894" i="99" l="1"/>
  <c r="E2895" i="99" s="1"/>
  <c r="D2895" i="99"/>
  <c r="F2895" i="99" s="1"/>
  <c r="G2895" i="99" s="1"/>
  <c r="A2896" i="99"/>
  <c r="B2941" i="99"/>
  <c r="F92" i="119" l="1"/>
  <c r="A2897" i="99"/>
  <c r="D2896" i="99"/>
  <c r="F2896" i="99" s="1"/>
  <c r="G2896" i="99" s="1"/>
  <c r="B2942" i="99"/>
  <c r="E2896" i="99" l="1"/>
  <c r="A2898" i="99"/>
  <c r="D2897" i="99"/>
  <c r="F2897" i="99" s="1"/>
  <c r="G2897" i="99" s="1"/>
  <c r="B2943" i="99"/>
  <c r="E2897" i="99" l="1"/>
  <c r="A2899" i="99"/>
  <c r="D2898" i="99"/>
  <c r="F2898" i="99" s="1"/>
  <c r="G2898" i="99" s="1"/>
  <c r="B2944" i="99"/>
  <c r="E2898" i="99" l="1"/>
  <c r="D2899" i="99"/>
  <c r="F2899" i="99" s="1"/>
  <c r="G2899" i="99" s="1"/>
  <c r="A2900" i="99"/>
  <c r="B2945" i="99"/>
  <c r="E2899" i="99" l="1"/>
  <c r="D2900" i="99"/>
  <c r="F2900" i="99" s="1"/>
  <c r="G2900" i="99" s="1"/>
  <c r="A2901" i="99"/>
  <c r="B2946" i="99"/>
  <c r="E2900" i="99" l="1"/>
  <c r="A2902" i="99"/>
  <c r="D2901" i="99"/>
  <c r="F2901" i="99" s="1"/>
  <c r="G2901" i="99" s="1"/>
  <c r="B2947" i="99"/>
  <c r="E2901" i="99" l="1"/>
  <c r="A2903" i="99"/>
  <c r="D2902" i="99"/>
  <c r="F2902" i="99" s="1"/>
  <c r="G2902" i="99" s="1"/>
  <c r="B2948" i="99"/>
  <c r="E2902" i="99" l="1"/>
  <c r="D2903" i="99"/>
  <c r="F2903" i="99" s="1"/>
  <c r="G2903" i="99" s="1"/>
  <c r="A2904" i="99"/>
  <c r="B2949" i="99"/>
  <c r="E2903" i="99" l="1"/>
  <c r="D2904" i="99"/>
  <c r="F2904" i="99" s="1"/>
  <c r="G2904" i="99" s="1"/>
  <c r="A2905" i="99"/>
  <c r="B2950" i="99"/>
  <c r="E2904" i="99" l="1"/>
  <c r="D2905" i="99"/>
  <c r="F2905" i="99" s="1"/>
  <c r="G2905" i="99" s="1"/>
  <c r="A2906" i="99"/>
  <c r="B2951" i="99"/>
  <c r="E2905" i="99" l="1"/>
  <c r="D2906" i="99"/>
  <c r="F2906" i="99" s="1"/>
  <c r="G2906" i="99" s="1"/>
  <c r="A2907" i="99"/>
  <c r="B2952" i="99"/>
  <c r="E2906" i="99" l="1"/>
  <c r="D2907" i="99"/>
  <c r="F2907" i="99" s="1"/>
  <c r="G2907" i="99" s="1"/>
  <c r="A2908" i="99"/>
  <c r="B2953" i="99"/>
  <c r="E2907" i="99" l="1"/>
  <c r="D2908" i="99"/>
  <c r="F2908" i="99" s="1"/>
  <c r="G2908" i="99" s="1"/>
  <c r="A2909" i="99"/>
  <c r="B2954" i="99"/>
  <c r="E2908" i="99" l="1"/>
  <c r="A2910" i="99"/>
  <c r="D2909" i="99"/>
  <c r="F2909" i="99" s="1"/>
  <c r="G2909" i="99" s="1"/>
  <c r="B2955" i="99"/>
  <c r="E2909" i="99" l="1"/>
  <c r="D2910" i="99"/>
  <c r="F2910" i="99" s="1"/>
  <c r="G2910" i="99" s="1"/>
  <c r="A2911" i="99"/>
  <c r="B2956" i="99"/>
  <c r="E2910" i="99" l="1"/>
  <c r="D2911" i="99"/>
  <c r="F2911" i="99" s="1"/>
  <c r="G2911" i="99" s="1"/>
  <c r="A2912" i="99"/>
  <c r="B2957" i="99"/>
  <c r="E2911" i="99" l="1"/>
  <c r="A2913" i="99"/>
  <c r="D2912" i="99"/>
  <c r="F2912" i="99" s="1"/>
  <c r="G2912" i="99" s="1"/>
  <c r="B2958" i="99"/>
  <c r="E2912" i="99" l="1"/>
  <c r="A2914" i="99"/>
  <c r="D2913" i="99"/>
  <c r="F2913" i="99" s="1"/>
  <c r="G2913" i="99" s="1"/>
  <c r="B2959" i="99"/>
  <c r="E2913" i="99" l="1"/>
  <c r="D2914" i="99"/>
  <c r="F2914" i="99" s="1"/>
  <c r="G2914" i="99" s="1"/>
  <c r="A2915" i="99"/>
  <c r="B2960" i="99"/>
  <c r="E2914" i="99" l="1"/>
  <c r="A2916" i="99"/>
  <c r="D2915" i="99"/>
  <c r="F2915" i="99" s="1"/>
  <c r="G2915" i="99" s="1"/>
  <c r="B2961" i="99"/>
  <c r="E2915" i="99" l="1"/>
  <c r="A2917" i="99"/>
  <c r="D2916" i="99"/>
  <c r="F2916" i="99" s="1"/>
  <c r="G2916" i="99" s="1"/>
  <c r="B2962" i="99"/>
  <c r="E2916" i="99" l="1"/>
  <c r="D2917" i="99"/>
  <c r="F2917" i="99" s="1"/>
  <c r="G2917" i="99" s="1"/>
  <c r="A2918" i="99"/>
  <c r="B2963" i="99"/>
  <c r="E2917" i="99" l="1"/>
  <c r="D2918" i="99"/>
  <c r="F2918" i="99" s="1"/>
  <c r="G2918" i="99" s="1"/>
  <c r="A2919" i="99"/>
  <c r="B2964" i="99"/>
  <c r="E2918" i="99" l="1"/>
  <c r="A2920" i="99"/>
  <c r="D2919" i="99"/>
  <c r="F2919" i="99" s="1"/>
  <c r="G2919" i="99" s="1"/>
  <c r="B2965" i="99"/>
  <c r="E2919" i="99" l="1"/>
  <c r="D2920" i="99"/>
  <c r="F2920" i="99" s="1"/>
  <c r="G2920" i="99" s="1"/>
  <c r="A2921" i="99"/>
  <c r="B2966" i="99"/>
  <c r="E2920" i="99" l="1"/>
  <c r="A2922" i="99"/>
  <c r="D2921" i="99"/>
  <c r="F2921" i="99" s="1"/>
  <c r="G2921" i="99" s="1"/>
  <c r="B2967" i="99"/>
  <c r="E2921" i="99" l="1"/>
  <c r="A2923" i="99"/>
  <c r="D2922" i="99"/>
  <c r="F2922" i="99" s="1"/>
  <c r="G2922" i="99" s="1"/>
  <c r="B2968" i="99"/>
  <c r="E2922" i="99" l="1"/>
  <c r="D2923" i="99"/>
  <c r="F2923" i="99" s="1"/>
  <c r="G2923" i="99" s="1"/>
  <c r="A2924" i="99"/>
  <c r="B2969" i="99"/>
  <c r="E2923" i="99" l="1"/>
  <c r="D2924" i="99"/>
  <c r="F2924" i="99" s="1"/>
  <c r="G2924" i="99" s="1"/>
  <c r="A2925" i="99"/>
  <c r="B2970" i="99"/>
  <c r="E2924" i="99" l="1"/>
  <c r="A2926" i="99"/>
  <c r="D2925" i="99"/>
  <c r="F2925" i="99" s="1"/>
  <c r="G2925" i="99" s="1"/>
  <c r="B2971" i="99"/>
  <c r="E2925" i="99" l="1"/>
  <c r="A2927" i="99"/>
  <c r="D2926" i="99"/>
  <c r="F2926" i="99" s="1"/>
  <c r="G2926" i="99" s="1"/>
  <c r="B2972" i="99"/>
  <c r="E2926" i="99" l="1"/>
  <c r="A2928" i="99"/>
  <c r="D2927" i="99"/>
  <c r="F2927" i="99" s="1"/>
  <c r="G2927" i="99" s="1"/>
  <c r="B2973" i="99"/>
  <c r="E2927" i="99" l="1"/>
  <c r="A2929" i="99"/>
  <c r="D2928" i="99"/>
  <c r="F2928" i="99" s="1"/>
  <c r="G2928" i="99" s="1"/>
  <c r="B2974" i="99"/>
  <c r="E2928" i="99" l="1"/>
  <c r="D2929" i="99"/>
  <c r="F2929" i="99" s="1"/>
  <c r="G2929" i="99" s="1"/>
  <c r="A2930" i="99"/>
  <c r="B2975" i="99"/>
  <c r="E2929" i="99" l="1"/>
  <c r="D2930" i="99"/>
  <c r="F2930" i="99" s="1"/>
  <c r="G2930" i="99" s="1"/>
  <c r="A2931" i="99"/>
  <c r="B2976" i="99"/>
  <c r="E2930" i="99" l="1"/>
  <c r="D2931" i="99"/>
  <c r="F2931" i="99" s="1"/>
  <c r="G2931" i="99" s="1"/>
  <c r="A2932" i="99"/>
  <c r="B2977" i="99"/>
  <c r="E2931" i="99" l="1"/>
  <c r="D2932" i="99"/>
  <c r="F2932" i="99" s="1"/>
  <c r="G2932" i="99" s="1"/>
  <c r="A2933" i="99"/>
  <c r="B2978" i="99"/>
  <c r="E2932" i="99" l="1"/>
  <c r="A2934" i="99"/>
  <c r="D2933" i="99"/>
  <c r="F2933" i="99" s="1"/>
  <c r="G2933" i="99" s="1"/>
  <c r="B2979" i="99"/>
  <c r="E2933" i="99" l="1"/>
  <c r="A2935" i="99"/>
  <c r="D2934" i="99"/>
  <c r="F2934" i="99" s="1"/>
  <c r="G2934" i="99" s="1"/>
  <c r="B2980" i="99"/>
  <c r="E2934" i="99" l="1"/>
  <c r="D2935" i="99"/>
  <c r="F2935" i="99" s="1"/>
  <c r="G2935" i="99" s="1"/>
  <c r="A2936" i="99"/>
  <c r="B2981" i="99"/>
  <c r="E2935" i="99" l="1"/>
  <c r="AH40" i="119" s="1"/>
  <c r="D2936" i="99"/>
  <c r="F2936" i="99" s="1"/>
  <c r="G2936" i="99" s="1"/>
  <c r="A2937" i="99"/>
  <c r="B2982" i="99"/>
  <c r="AH41" i="119" l="1"/>
  <c r="AH42" i="119" s="1"/>
  <c r="AH50" i="119"/>
  <c r="AK729" i="119" s="1"/>
  <c r="E2936" i="99"/>
  <c r="D2937" i="99"/>
  <c r="F2937" i="99" s="1"/>
  <c r="G2937" i="99" s="1"/>
  <c r="A2938" i="99"/>
  <c r="B2983" i="99"/>
  <c r="E2937" i="99" l="1"/>
  <c r="D2938" i="99"/>
  <c r="F2938" i="99" s="1"/>
  <c r="G2938" i="99" s="1"/>
  <c r="A2939" i="99"/>
  <c r="B2984" i="99"/>
  <c r="E2938" i="99" l="1"/>
  <c r="A2940" i="99"/>
  <c r="D2939" i="99"/>
  <c r="F2939" i="99" s="1"/>
  <c r="G2939" i="99" s="1"/>
  <c r="B2985" i="99"/>
  <c r="E2939" i="99" l="1"/>
  <c r="D2940" i="99"/>
  <c r="F2940" i="99" s="1"/>
  <c r="G2940" i="99" s="1"/>
  <c r="A2941" i="99"/>
  <c r="B2986" i="99"/>
  <c r="E2940" i="99" l="1"/>
  <c r="D2941" i="99"/>
  <c r="F2941" i="99" s="1"/>
  <c r="G2941" i="99" s="1"/>
  <c r="A2942" i="99"/>
  <c r="B2987" i="99"/>
  <c r="E2941" i="99" l="1"/>
  <c r="D2942" i="99"/>
  <c r="F2942" i="99" s="1"/>
  <c r="G2942" i="99" s="1"/>
  <c r="A2943" i="99"/>
  <c r="B2988" i="99"/>
  <c r="E2942" i="99" l="1"/>
  <c r="D2943" i="99"/>
  <c r="F2943" i="99" s="1"/>
  <c r="G2943" i="99" s="1"/>
  <c r="A2944" i="99"/>
  <c r="B2989" i="99"/>
  <c r="E2943" i="99" l="1"/>
  <c r="D2944" i="99"/>
  <c r="F2944" i="99" s="1"/>
  <c r="G2944" i="99" s="1"/>
  <c r="A2945" i="99"/>
  <c r="B2990" i="99"/>
  <c r="E2944" i="99" l="1"/>
  <c r="A2946" i="99"/>
  <c r="D2945" i="99"/>
  <c r="F2945" i="99" s="1"/>
  <c r="G2945" i="99" s="1"/>
  <c r="B2991" i="99"/>
  <c r="E2945" i="99" l="1"/>
  <c r="D2946" i="99"/>
  <c r="F2946" i="99" s="1"/>
  <c r="G2946" i="99" s="1"/>
  <c r="A2947" i="99"/>
  <c r="B2992" i="99"/>
  <c r="E2946" i="99" l="1"/>
  <c r="D2947" i="99"/>
  <c r="F2947" i="99" s="1"/>
  <c r="G2947" i="99" s="1"/>
  <c r="A2948" i="99"/>
  <c r="B2993" i="99"/>
  <c r="E2947" i="99" l="1"/>
  <c r="D2948" i="99"/>
  <c r="F2948" i="99" s="1"/>
  <c r="G2948" i="99" s="1"/>
  <c r="A2949" i="99"/>
  <c r="B2994" i="99"/>
  <c r="E2948" i="99" l="1"/>
  <c r="A2950" i="99"/>
  <c r="D2949" i="99"/>
  <c r="F2949" i="99" s="1"/>
  <c r="G2949" i="99" s="1"/>
  <c r="B2995" i="99"/>
  <c r="E2949" i="99" l="1"/>
  <c r="D2950" i="99"/>
  <c r="F2950" i="99" s="1"/>
  <c r="G2950" i="99" s="1"/>
  <c r="A2951" i="99"/>
  <c r="B2996" i="99"/>
  <c r="E2950" i="99" l="1"/>
  <c r="D2951" i="99"/>
  <c r="F2951" i="99" s="1"/>
  <c r="G2951" i="99" s="1"/>
  <c r="A2952" i="99"/>
  <c r="B2997" i="99"/>
  <c r="E2951" i="99" l="1"/>
  <c r="A2953" i="99"/>
  <c r="D2952" i="99"/>
  <c r="F2952" i="99" s="1"/>
  <c r="G2952" i="99" s="1"/>
  <c r="B2998" i="99"/>
  <c r="E2952" i="99" l="1"/>
  <c r="A2954" i="99"/>
  <c r="D2953" i="99"/>
  <c r="F2953" i="99" s="1"/>
  <c r="G2953" i="99" s="1"/>
  <c r="B2999" i="99"/>
  <c r="E2953" i="99" l="1"/>
  <c r="D2954" i="99"/>
  <c r="F2954" i="99" s="1"/>
  <c r="G2954" i="99" s="1"/>
  <c r="A2955" i="99"/>
  <c r="B3000" i="99"/>
  <c r="E2954" i="99" l="1"/>
  <c r="D2955" i="99"/>
  <c r="F2955" i="99" s="1"/>
  <c r="G2955" i="99" s="1"/>
  <c r="A2956" i="99"/>
  <c r="B3001" i="99"/>
  <c r="E2955" i="99" l="1"/>
  <c r="A2957" i="99"/>
  <c r="D2956" i="99"/>
  <c r="F2956" i="99" s="1"/>
  <c r="G2956" i="99" s="1"/>
  <c r="B3002" i="99"/>
  <c r="E2956" i="99" l="1"/>
  <c r="D2957" i="99"/>
  <c r="F2957" i="99" s="1"/>
  <c r="G2957" i="99" s="1"/>
  <c r="A2958" i="99"/>
  <c r="B3003" i="99"/>
  <c r="E2957" i="99" l="1"/>
  <c r="D2958" i="99"/>
  <c r="F2958" i="99" s="1"/>
  <c r="G2958" i="99" s="1"/>
  <c r="A2959" i="99"/>
  <c r="B3004" i="99"/>
  <c r="E2958" i="99" l="1"/>
  <c r="A2960" i="99"/>
  <c r="D2959" i="99"/>
  <c r="F2959" i="99" s="1"/>
  <c r="G2959" i="99" s="1"/>
  <c r="B3005" i="99"/>
  <c r="E2959" i="99" l="1"/>
  <c r="D2960" i="99"/>
  <c r="F2960" i="99" s="1"/>
  <c r="G2960" i="99" s="1"/>
  <c r="A2961" i="99"/>
  <c r="B3006" i="99"/>
  <c r="E2960" i="99" l="1"/>
  <c r="D2961" i="99"/>
  <c r="F2961" i="99" s="1"/>
  <c r="G2961" i="99" s="1"/>
  <c r="A2962" i="99"/>
  <c r="B3007" i="99"/>
  <c r="E2961" i="99" l="1"/>
  <c r="A2963" i="99"/>
  <c r="D2962" i="99"/>
  <c r="F2962" i="99" s="1"/>
  <c r="G2962" i="99" s="1"/>
  <c r="B3008" i="99"/>
  <c r="E2962" i="99" l="1"/>
  <c r="A2964" i="99"/>
  <c r="D2963" i="99"/>
  <c r="F2963" i="99" s="1"/>
  <c r="G2963" i="99" s="1"/>
  <c r="B3009" i="99"/>
  <c r="E2963" i="99" l="1"/>
  <c r="D2964" i="99"/>
  <c r="F2964" i="99" s="1"/>
  <c r="G2964" i="99" s="1"/>
  <c r="A2965" i="99"/>
  <c r="B3010" i="99"/>
  <c r="E2964" i="99" l="1"/>
  <c r="D2965" i="99"/>
  <c r="F2965" i="99" s="1"/>
  <c r="G2965" i="99" s="1"/>
  <c r="A2966" i="99"/>
  <c r="B3011" i="99"/>
  <c r="E2965" i="99" l="1"/>
  <c r="D2966" i="99"/>
  <c r="F2966" i="99" s="1"/>
  <c r="G2966" i="99" s="1"/>
  <c r="A2967" i="99"/>
  <c r="B3012" i="99"/>
  <c r="E2966" i="99" l="1"/>
  <c r="D2967" i="99"/>
  <c r="F2967" i="99" s="1"/>
  <c r="G2967" i="99" s="1"/>
  <c r="A2968" i="99"/>
  <c r="B3013" i="99"/>
  <c r="E2967" i="99" l="1"/>
  <c r="A2969" i="99"/>
  <c r="D2968" i="99"/>
  <c r="F2968" i="99" s="1"/>
  <c r="G2968" i="99" s="1"/>
  <c r="B3014" i="99"/>
  <c r="E2968" i="99" l="1"/>
  <c r="A2970" i="99"/>
  <c r="D2969" i="99"/>
  <c r="F2969" i="99" s="1"/>
  <c r="G2969" i="99" s="1"/>
  <c r="B3015" i="99"/>
  <c r="E2969" i="99" l="1"/>
  <c r="A2971" i="99"/>
  <c r="D2970" i="99"/>
  <c r="F2970" i="99" s="1"/>
  <c r="G2970" i="99" s="1"/>
  <c r="B3016" i="99"/>
  <c r="E2970" i="99" l="1"/>
  <c r="D2971" i="99"/>
  <c r="F2971" i="99" s="1"/>
  <c r="G2971" i="99" s="1"/>
  <c r="A2972" i="99"/>
  <c r="B3017" i="99"/>
  <c r="E2971" i="99" l="1"/>
  <c r="A2973" i="99"/>
  <c r="D2972" i="99"/>
  <c r="F2972" i="99" s="1"/>
  <c r="G2972" i="99" s="1"/>
  <c r="B3018" i="99"/>
  <c r="E2972" i="99" l="1"/>
  <c r="A2974" i="99"/>
  <c r="D2973" i="99"/>
  <c r="F2973" i="99" s="1"/>
  <c r="G2973" i="99" s="1"/>
  <c r="B3019" i="99"/>
  <c r="E2973" i="99" l="1"/>
  <c r="D2974" i="99"/>
  <c r="F2974" i="99" s="1"/>
  <c r="G2974" i="99" s="1"/>
  <c r="A2975" i="99"/>
  <c r="B3020" i="99"/>
  <c r="E2974" i="99" l="1"/>
  <c r="A2976" i="99"/>
  <c r="D2975" i="99"/>
  <c r="F2975" i="99" s="1"/>
  <c r="G2975" i="99" s="1"/>
  <c r="B3021" i="99"/>
  <c r="E2975" i="99" l="1"/>
  <c r="A2977" i="99"/>
  <c r="D2976" i="99"/>
  <c r="F2976" i="99" s="1"/>
  <c r="G2976" i="99" s="1"/>
  <c r="B3022" i="99"/>
  <c r="E2976" i="99" l="1"/>
  <c r="D2977" i="99"/>
  <c r="F2977" i="99" s="1"/>
  <c r="G2977" i="99" s="1"/>
  <c r="A2978" i="99"/>
  <c r="B3023" i="99"/>
  <c r="E2977" i="99" l="1"/>
  <c r="D2978" i="99"/>
  <c r="F2978" i="99" s="1"/>
  <c r="G2978" i="99" s="1"/>
  <c r="A2979" i="99"/>
  <c r="B3024" i="99"/>
  <c r="E2978" i="99" l="1"/>
  <c r="A2980" i="99"/>
  <c r="D2979" i="99"/>
  <c r="F2979" i="99" s="1"/>
  <c r="G2979" i="99" s="1"/>
  <c r="B3025" i="99"/>
  <c r="E2979" i="99" l="1"/>
  <c r="A2981" i="99"/>
  <c r="D2980" i="99"/>
  <c r="F2980" i="99" s="1"/>
  <c r="G2980" i="99" s="1"/>
  <c r="B3026" i="99"/>
  <c r="E2980" i="99" l="1"/>
  <c r="A2982" i="99"/>
  <c r="D2981" i="99"/>
  <c r="F2981" i="99" s="1"/>
  <c r="G2981" i="99" s="1"/>
  <c r="B3027" i="99"/>
  <c r="E2981" i="99" l="1"/>
  <c r="A2983" i="99"/>
  <c r="D2982" i="99"/>
  <c r="F2982" i="99" s="1"/>
  <c r="G2982" i="99" s="1"/>
  <c r="B3028" i="99"/>
  <c r="E2982" i="99" l="1"/>
  <c r="D2983" i="99"/>
  <c r="F2983" i="99" s="1"/>
  <c r="G2983" i="99" s="1"/>
  <c r="A2984" i="99"/>
  <c r="B3029" i="99"/>
  <c r="E2983" i="99" l="1"/>
  <c r="A2985" i="99"/>
  <c r="D2984" i="99"/>
  <c r="F2984" i="99" s="1"/>
  <c r="G2984" i="99" s="1"/>
  <c r="B3030" i="99"/>
  <c r="E2984" i="99" l="1"/>
  <c r="A2986" i="99"/>
  <c r="D2985" i="99"/>
  <c r="F2985" i="99" s="1"/>
  <c r="G2985" i="99" s="1"/>
  <c r="B3031" i="99"/>
  <c r="E2985" i="99" l="1"/>
  <c r="A2987" i="99"/>
  <c r="D2986" i="99"/>
  <c r="F2986" i="99" s="1"/>
  <c r="G2986" i="99" s="1"/>
  <c r="B3032" i="99"/>
  <c r="E2986" i="99" l="1"/>
  <c r="D2987" i="99"/>
  <c r="F2987" i="99" s="1"/>
  <c r="G2987" i="99" s="1"/>
  <c r="A2988" i="99"/>
  <c r="B3033" i="99"/>
  <c r="F93" i="119" l="1"/>
  <c r="E2987" i="99"/>
  <c r="D2988" i="99"/>
  <c r="F2988" i="99" s="1"/>
  <c r="G2988" i="99" s="1"/>
  <c r="A2989" i="99"/>
  <c r="B3034" i="99"/>
  <c r="E2988" i="99" l="1"/>
  <c r="D2989" i="99"/>
  <c r="F2989" i="99" s="1"/>
  <c r="G2989" i="99" s="1"/>
  <c r="A2990" i="99"/>
  <c r="B3035" i="99"/>
  <c r="E2989" i="99" l="1"/>
  <c r="A2991" i="99"/>
  <c r="D2990" i="99"/>
  <c r="F2990" i="99" s="1"/>
  <c r="G2990" i="99" s="1"/>
  <c r="B3036" i="99"/>
  <c r="E2990" i="99" l="1"/>
  <c r="A2992" i="99"/>
  <c r="D2991" i="99"/>
  <c r="F2991" i="99" s="1"/>
  <c r="G2991" i="99" s="1"/>
  <c r="B3037" i="99"/>
  <c r="E2991" i="99" l="1"/>
  <c r="D2992" i="99"/>
  <c r="F2992" i="99" s="1"/>
  <c r="G2992" i="99" s="1"/>
  <c r="A2993" i="99"/>
  <c r="B3038" i="99"/>
  <c r="E2992" i="99" l="1"/>
  <c r="D2993" i="99"/>
  <c r="F2993" i="99" s="1"/>
  <c r="G2993" i="99" s="1"/>
  <c r="A2994" i="99"/>
  <c r="B3039" i="99"/>
  <c r="E2993" i="99" l="1"/>
  <c r="A2995" i="99"/>
  <c r="D2994" i="99"/>
  <c r="F2994" i="99" s="1"/>
  <c r="G2994" i="99" s="1"/>
  <c r="B3040" i="99"/>
  <c r="E2994" i="99" l="1"/>
  <c r="D2995" i="99"/>
  <c r="F2995" i="99" s="1"/>
  <c r="G2995" i="99" s="1"/>
  <c r="A2996" i="99"/>
  <c r="B3041" i="99"/>
  <c r="E2995" i="99" l="1"/>
  <c r="A2997" i="99"/>
  <c r="D2996" i="99"/>
  <c r="F2996" i="99" s="1"/>
  <c r="G2996" i="99" s="1"/>
  <c r="B3042" i="99"/>
  <c r="E2996" i="99" l="1"/>
  <c r="D2997" i="99"/>
  <c r="F2997" i="99" s="1"/>
  <c r="G2997" i="99" s="1"/>
  <c r="A2998" i="99"/>
  <c r="B3043" i="99"/>
  <c r="E2997" i="99" l="1"/>
  <c r="A2999" i="99"/>
  <c r="D2998" i="99"/>
  <c r="F2998" i="99" s="1"/>
  <c r="G2998" i="99" s="1"/>
  <c r="B3044" i="99"/>
  <c r="E2998" i="99" l="1"/>
  <c r="D2999" i="99"/>
  <c r="F2999" i="99" s="1"/>
  <c r="G2999" i="99" s="1"/>
  <c r="A3000" i="99"/>
  <c r="B3045" i="99"/>
  <c r="E2999" i="99" l="1"/>
  <c r="A3001" i="99"/>
  <c r="D3000" i="99"/>
  <c r="F3000" i="99" s="1"/>
  <c r="G3000" i="99" s="1"/>
  <c r="B3046" i="99"/>
  <c r="E3000" i="99" l="1"/>
  <c r="A3002" i="99"/>
  <c r="D3001" i="99"/>
  <c r="F3001" i="99" s="1"/>
  <c r="G3001" i="99" s="1"/>
  <c r="B3047" i="99"/>
  <c r="E3001" i="99" l="1"/>
  <c r="D3002" i="99"/>
  <c r="F3002" i="99" s="1"/>
  <c r="G3002" i="99" s="1"/>
  <c r="A3003" i="99"/>
  <c r="B3048" i="99"/>
  <c r="E3002" i="99" l="1"/>
  <c r="A3004" i="99"/>
  <c r="D3003" i="99"/>
  <c r="F3003" i="99" s="1"/>
  <c r="G3003" i="99" s="1"/>
  <c r="B3049" i="99"/>
  <c r="E3003" i="99" l="1"/>
  <c r="D3004" i="99"/>
  <c r="F3004" i="99" s="1"/>
  <c r="G3004" i="99" s="1"/>
  <c r="A3005" i="99"/>
  <c r="B3050" i="99"/>
  <c r="E3004" i="99" l="1"/>
  <c r="D3005" i="99"/>
  <c r="F3005" i="99" s="1"/>
  <c r="G3005" i="99" s="1"/>
  <c r="A3006" i="99"/>
  <c r="B3051" i="99"/>
  <c r="E3005" i="99" l="1"/>
  <c r="A3007" i="99"/>
  <c r="D3006" i="99"/>
  <c r="F3006" i="99" s="1"/>
  <c r="G3006" i="99" s="1"/>
  <c r="B3052" i="99"/>
  <c r="E3006" i="99" l="1"/>
  <c r="A3008" i="99"/>
  <c r="D3007" i="99"/>
  <c r="F3007" i="99" s="1"/>
  <c r="G3007" i="99" s="1"/>
  <c r="B3053" i="99"/>
  <c r="E3007" i="99" l="1"/>
  <c r="D3008" i="99"/>
  <c r="F3008" i="99" s="1"/>
  <c r="G3008" i="99" s="1"/>
  <c r="A3009" i="99"/>
  <c r="B3054" i="99"/>
  <c r="E3008" i="99" l="1"/>
  <c r="A3010" i="99"/>
  <c r="D3009" i="99"/>
  <c r="F3009" i="99" s="1"/>
  <c r="G3009" i="99" s="1"/>
  <c r="B3055" i="99"/>
  <c r="E3009" i="99" l="1"/>
  <c r="D3010" i="99"/>
  <c r="F3010" i="99" s="1"/>
  <c r="G3010" i="99" s="1"/>
  <c r="A3011" i="99"/>
  <c r="B3056" i="99"/>
  <c r="E3010" i="99" l="1"/>
  <c r="A3012" i="99"/>
  <c r="D3011" i="99"/>
  <c r="F3011" i="99" s="1"/>
  <c r="G3011" i="99" s="1"/>
  <c r="B3057" i="99"/>
  <c r="E3011" i="99" l="1"/>
  <c r="A3013" i="99"/>
  <c r="D3012" i="99"/>
  <c r="F3012" i="99" s="1"/>
  <c r="G3012" i="99" s="1"/>
  <c r="B3058" i="99"/>
  <c r="E3012" i="99" l="1"/>
  <c r="A3014" i="99"/>
  <c r="D3013" i="99"/>
  <c r="F3013" i="99" s="1"/>
  <c r="G3013" i="99" s="1"/>
  <c r="B3059" i="99"/>
  <c r="E3013" i="99" l="1"/>
  <c r="D3014" i="99"/>
  <c r="F3014" i="99" s="1"/>
  <c r="G3014" i="99" s="1"/>
  <c r="A3015" i="99"/>
  <c r="B3060" i="99"/>
  <c r="E3014" i="99" l="1"/>
  <c r="D3015" i="99"/>
  <c r="F3015" i="99" s="1"/>
  <c r="G3015" i="99" s="1"/>
  <c r="A3016" i="99"/>
  <c r="B3061" i="99"/>
  <c r="E3015" i="99" l="1"/>
  <c r="A3017" i="99"/>
  <c r="D3016" i="99"/>
  <c r="F3016" i="99" s="1"/>
  <c r="G3016" i="99" s="1"/>
  <c r="B3062" i="99"/>
  <c r="E3016" i="99" l="1"/>
  <c r="A3018" i="99"/>
  <c r="D3017" i="99"/>
  <c r="F3017" i="99" s="1"/>
  <c r="G3017" i="99" s="1"/>
  <c r="B3063" i="99"/>
  <c r="E3017" i="99" l="1"/>
  <c r="A3019" i="99"/>
  <c r="D3018" i="99"/>
  <c r="F3018" i="99" s="1"/>
  <c r="G3018" i="99" s="1"/>
  <c r="B3064" i="99"/>
  <c r="E3018" i="99" l="1"/>
  <c r="A3020" i="99"/>
  <c r="D3019" i="99"/>
  <c r="F3019" i="99" s="1"/>
  <c r="G3019" i="99" s="1"/>
  <c r="B3065" i="99"/>
  <c r="E3019" i="99" l="1"/>
  <c r="A3021" i="99"/>
  <c r="D3020" i="99"/>
  <c r="F3020" i="99" s="1"/>
  <c r="G3020" i="99" s="1"/>
  <c r="B3066" i="99"/>
  <c r="E3020" i="99" l="1"/>
  <c r="D3021" i="99"/>
  <c r="F3021" i="99" s="1"/>
  <c r="G3021" i="99" s="1"/>
  <c r="A3022" i="99"/>
  <c r="B3067" i="99"/>
  <c r="E3021" i="99" l="1"/>
  <c r="D3022" i="99"/>
  <c r="F3022" i="99" s="1"/>
  <c r="G3022" i="99" s="1"/>
  <c r="A3023" i="99"/>
  <c r="B3068" i="99"/>
  <c r="E3022" i="99" l="1"/>
  <c r="D3023" i="99"/>
  <c r="F3023" i="99" s="1"/>
  <c r="G3023" i="99" s="1"/>
  <c r="A3024" i="99"/>
  <c r="B3069" i="99"/>
  <c r="E3023" i="99" l="1"/>
  <c r="D3024" i="99"/>
  <c r="F3024" i="99" s="1"/>
  <c r="G3024" i="99" s="1"/>
  <c r="A3025" i="99"/>
  <c r="B3070" i="99"/>
  <c r="E3024" i="99" l="1"/>
  <c r="A3026" i="99"/>
  <c r="D3025" i="99"/>
  <c r="F3025" i="99" s="1"/>
  <c r="G3025" i="99" s="1"/>
  <c r="B3071" i="99"/>
  <c r="E3025" i="99" l="1"/>
  <c r="D3026" i="99"/>
  <c r="F3026" i="99" s="1"/>
  <c r="G3026" i="99" s="1"/>
  <c r="A3027" i="99"/>
  <c r="B3072" i="99"/>
  <c r="E3026" i="99" l="1"/>
  <c r="D3027" i="99"/>
  <c r="F3027" i="99" s="1"/>
  <c r="G3027" i="99" s="1"/>
  <c r="A3028" i="99"/>
  <c r="B3073" i="99"/>
  <c r="E3027" i="99" l="1"/>
  <c r="AI40" i="119" s="1"/>
  <c r="D3028" i="99"/>
  <c r="F3028" i="99" s="1"/>
  <c r="G3028" i="99" s="1"/>
  <c r="A3029" i="99"/>
  <c r="B3074" i="99"/>
  <c r="AI41" i="119" l="1"/>
  <c r="AI42" i="119" s="1"/>
  <c r="AI50" i="119"/>
  <c r="AL765" i="119" s="1"/>
  <c r="E3028" i="99"/>
  <c r="A3030" i="99"/>
  <c r="D3029" i="99"/>
  <c r="F3029" i="99" s="1"/>
  <c r="G3029" i="99" s="1"/>
  <c r="B3075" i="99"/>
  <c r="E3029" i="99" l="1"/>
  <c r="A3031" i="99"/>
  <c r="D3030" i="99"/>
  <c r="F3030" i="99" s="1"/>
  <c r="G3030" i="99" s="1"/>
  <c r="B3076" i="99"/>
  <c r="E3030" i="99" l="1"/>
  <c r="D3031" i="99"/>
  <c r="F3031" i="99" s="1"/>
  <c r="G3031" i="99" s="1"/>
  <c r="A3032" i="99"/>
  <c r="B3077" i="99"/>
  <c r="E3031" i="99" l="1"/>
  <c r="A3033" i="99"/>
  <c r="D3032" i="99"/>
  <c r="F3032" i="99" s="1"/>
  <c r="G3032" i="99" s="1"/>
  <c r="B3078" i="99"/>
  <c r="E3032" i="99" l="1"/>
  <c r="D3033" i="99"/>
  <c r="F3033" i="99" s="1"/>
  <c r="G3033" i="99" s="1"/>
  <c r="A3034" i="99"/>
  <c r="B3079" i="99"/>
  <c r="E3033" i="99" l="1"/>
  <c r="D3034" i="99"/>
  <c r="F3034" i="99" s="1"/>
  <c r="G3034" i="99" s="1"/>
  <c r="A3035" i="99"/>
  <c r="B3080" i="99"/>
  <c r="E3034" i="99" l="1"/>
  <c r="D3035" i="99"/>
  <c r="F3035" i="99" s="1"/>
  <c r="G3035" i="99" s="1"/>
  <c r="A3036" i="99"/>
  <c r="B3081" i="99"/>
  <c r="E3035" i="99" l="1"/>
  <c r="D3036" i="99"/>
  <c r="F3036" i="99" s="1"/>
  <c r="G3036" i="99" s="1"/>
  <c r="A3037" i="99"/>
  <c r="B3082" i="99"/>
  <c r="E3036" i="99" l="1"/>
  <c r="D3037" i="99"/>
  <c r="F3037" i="99" s="1"/>
  <c r="G3037" i="99" s="1"/>
  <c r="A3038" i="99"/>
  <c r="B3083" i="99"/>
  <c r="E3037" i="99" l="1"/>
  <c r="D3038" i="99"/>
  <c r="F3038" i="99" s="1"/>
  <c r="G3038" i="99" s="1"/>
  <c r="A3039" i="99"/>
  <c r="B3084" i="99"/>
  <c r="E3038" i="99" l="1"/>
  <c r="A3040" i="99"/>
  <c r="D3039" i="99"/>
  <c r="F3039" i="99" s="1"/>
  <c r="G3039" i="99" s="1"/>
  <c r="B3085" i="99"/>
  <c r="E3039" i="99" l="1"/>
  <c r="A3041" i="99"/>
  <c r="D3040" i="99"/>
  <c r="F3040" i="99" s="1"/>
  <c r="G3040" i="99" s="1"/>
  <c r="B3086" i="99"/>
  <c r="E3040" i="99" l="1"/>
  <c r="A3042" i="99"/>
  <c r="D3041" i="99"/>
  <c r="F3041" i="99" s="1"/>
  <c r="G3041" i="99" s="1"/>
  <c r="B3087" i="99"/>
  <c r="E3041" i="99" l="1"/>
  <c r="A3043" i="99"/>
  <c r="D3042" i="99"/>
  <c r="F3042" i="99" s="1"/>
  <c r="G3042" i="99" s="1"/>
  <c r="B3088" i="99"/>
  <c r="E3042" i="99" l="1"/>
  <c r="A3044" i="99"/>
  <c r="D3043" i="99"/>
  <c r="F3043" i="99" s="1"/>
  <c r="G3043" i="99" s="1"/>
  <c r="B3089" i="99"/>
  <c r="E3043" i="99" l="1"/>
  <c r="A3045" i="99"/>
  <c r="D3044" i="99"/>
  <c r="F3044" i="99" s="1"/>
  <c r="G3044" i="99" s="1"/>
  <c r="B3090" i="99"/>
  <c r="E3044" i="99" l="1"/>
  <c r="D3045" i="99"/>
  <c r="F3045" i="99" s="1"/>
  <c r="G3045" i="99" s="1"/>
  <c r="A3046" i="99"/>
  <c r="B3091" i="99"/>
  <c r="E3045" i="99" l="1"/>
  <c r="D3046" i="99"/>
  <c r="F3046" i="99" s="1"/>
  <c r="G3046" i="99" s="1"/>
  <c r="A3047" i="99"/>
  <c r="B3092" i="99"/>
  <c r="E3046" i="99" l="1"/>
  <c r="A3048" i="99"/>
  <c r="D3047" i="99"/>
  <c r="F3047" i="99" s="1"/>
  <c r="G3047" i="99" s="1"/>
  <c r="B3093" i="99"/>
  <c r="E3047" i="99" l="1"/>
  <c r="D3048" i="99"/>
  <c r="F3048" i="99" s="1"/>
  <c r="G3048" i="99" s="1"/>
  <c r="A3049" i="99"/>
  <c r="B3094" i="99"/>
  <c r="E3048" i="99" l="1"/>
  <c r="A3050" i="99"/>
  <c r="D3049" i="99"/>
  <c r="F3049" i="99" s="1"/>
  <c r="G3049" i="99" s="1"/>
  <c r="B3095" i="99"/>
  <c r="E3049" i="99" l="1"/>
  <c r="D3050" i="99"/>
  <c r="F3050" i="99" s="1"/>
  <c r="G3050" i="99" s="1"/>
  <c r="A3051" i="99"/>
  <c r="B3096" i="99"/>
  <c r="E3050" i="99" l="1"/>
  <c r="D3051" i="99"/>
  <c r="F3051" i="99" s="1"/>
  <c r="G3051" i="99" s="1"/>
  <c r="A3052" i="99"/>
  <c r="B3097" i="99"/>
  <c r="E3051" i="99" l="1"/>
  <c r="D3052" i="99"/>
  <c r="F3052" i="99" s="1"/>
  <c r="G3052" i="99" s="1"/>
  <c r="A3053" i="99"/>
  <c r="B3098" i="99"/>
  <c r="E3052" i="99" l="1"/>
  <c r="D3053" i="99"/>
  <c r="F3053" i="99" s="1"/>
  <c r="G3053" i="99" s="1"/>
  <c r="A3054" i="99"/>
  <c r="B3099" i="99"/>
  <c r="E3053" i="99" l="1"/>
  <c r="D3054" i="99"/>
  <c r="F3054" i="99" s="1"/>
  <c r="G3054" i="99" s="1"/>
  <c r="A3055" i="99"/>
  <c r="B3100" i="99"/>
  <c r="E3054" i="99" l="1"/>
  <c r="D3055" i="99"/>
  <c r="F3055" i="99" s="1"/>
  <c r="G3055" i="99" s="1"/>
  <c r="A3056" i="99"/>
  <c r="B3101" i="99"/>
  <c r="E3055" i="99" l="1"/>
  <c r="D3056" i="99"/>
  <c r="F3056" i="99" s="1"/>
  <c r="G3056" i="99" s="1"/>
  <c r="A3057" i="99"/>
  <c r="B3102" i="99"/>
  <c r="E3056" i="99" l="1"/>
  <c r="D3057" i="99"/>
  <c r="F3057" i="99" s="1"/>
  <c r="G3057" i="99" s="1"/>
  <c r="A3058" i="99"/>
  <c r="B3103" i="99"/>
  <c r="E3057" i="99" l="1"/>
  <c r="A3059" i="99"/>
  <c r="D3058" i="99"/>
  <c r="F3058" i="99" s="1"/>
  <c r="G3058" i="99" s="1"/>
  <c r="B3104" i="99"/>
  <c r="E3058" i="99" l="1"/>
  <c r="D3059" i="99"/>
  <c r="F3059" i="99" s="1"/>
  <c r="G3059" i="99" s="1"/>
  <c r="A3060" i="99"/>
  <c r="B3105" i="99"/>
  <c r="E3059" i="99" l="1"/>
  <c r="A3061" i="99"/>
  <c r="D3060" i="99"/>
  <c r="F3060" i="99" s="1"/>
  <c r="G3060" i="99" s="1"/>
  <c r="B3106" i="99"/>
  <c r="E3060" i="99" l="1"/>
  <c r="A3062" i="99"/>
  <c r="D3061" i="99"/>
  <c r="F3061" i="99" s="1"/>
  <c r="G3061" i="99" s="1"/>
  <c r="B3107" i="99"/>
  <c r="E3061" i="99" l="1"/>
  <c r="D3062" i="99"/>
  <c r="F3062" i="99" s="1"/>
  <c r="G3062" i="99" s="1"/>
  <c r="A3063" i="99"/>
  <c r="B3108" i="99"/>
  <c r="E3062" i="99" l="1"/>
  <c r="A3064" i="99"/>
  <c r="D3063" i="99"/>
  <c r="F3063" i="99" s="1"/>
  <c r="G3063" i="99" s="1"/>
  <c r="B3109" i="99"/>
  <c r="E3063" i="99" l="1"/>
  <c r="D3064" i="99"/>
  <c r="F3064" i="99" s="1"/>
  <c r="G3064" i="99" s="1"/>
  <c r="A3065" i="99"/>
  <c r="B3110" i="99"/>
  <c r="E3064" i="99" l="1"/>
  <c r="A3066" i="99"/>
  <c r="D3065" i="99"/>
  <c r="F3065" i="99" s="1"/>
  <c r="G3065" i="99" s="1"/>
  <c r="B3111" i="99"/>
  <c r="E3065" i="99" l="1"/>
  <c r="A3067" i="99"/>
  <c r="D3066" i="99"/>
  <c r="F3066" i="99" s="1"/>
  <c r="G3066" i="99" s="1"/>
  <c r="B3112" i="99"/>
  <c r="E3066" i="99" l="1"/>
  <c r="D3067" i="99"/>
  <c r="F3067" i="99" s="1"/>
  <c r="G3067" i="99" s="1"/>
  <c r="A3068" i="99"/>
  <c r="B3113" i="99"/>
  <c r="E3067" i="99" l="1"/>
  <c r="A3069" i="99"/>
  <c r="D3068" i="99"/>
  <c r="F3068" i="99" s="1"/>
  <c r="G3068" i="99" s="1"/>
  <c r="B3114" i="99"/>
  <c r="E3068" i="99" l="1"/>
  <c r="A3070" i="99"/>
  <c r="D3069" i="99"/>
  <c r="F3069" i="99" s="1"/>
  <c r="G3069" i="99" s="1"/>
  <c r="B3115" i="99"/>
  <c r="E3069" i="99" l="1"/>
  <c r="D3070" i="99"/>
  <c r="F3070" i="99" s="1"/>
  <c r="G3070" i="99" s="1"/>
  <c r="A3071" i="99"/>
  <c r="B3116" i="99"/>
  <c r="E3070" i="99" l="1"/>
  <c r="D3071" i="99"/>
  <c r="F3071" i="99" s="1"/>
  <c r="G3071" i="99" s="1"/>
  <c r="A3072" i="99"/>
  <c r="B3117" i="99"/>
  <c r="E3071" i="99" l="1"/>
  <c r="A3073" i="99"/>
  <c r="D3072" i="99"/>
  <c r="F3072" i="99" s="1"/>
  <c r="G3072" i="99" s="1"/>
  <c r="B3118" i="99"/>
  <c r="E3072" i="99" l="1"/>
  <c r="A3074" i="99"/>
  <c r="D3073" i="99"/>
  <c r="F3073" i="99" s="1"/>
  <c r="G3073" i="99" s="1"/>
  <c r="B3119" i="99"/>
  <c r="E3073" i="99" l="1"/>
  <c r="D3074" i="99"/>
  <c r="F3074" i="99" s="1"/>
  <c r="G3074" i="99" s="1"/>
  <c r="A3075" i="99"/>
  <c r="B3120" i="99"/>
  <c r="E3074" i="99" l="1"/>
  <c r="D3075" i="99"/>
  <c r="F3075" i="99" s="1"/>
  <c r="G3075" i="99" s="1"/>
  <c r="A3076" i="99"/>
  <c r="B3121" i="99"/>
  <c r="E3075" i="99" l="1"/>
  <c r="A3077" i="99"/>
  <c r="D3076" i="99"/>
  <c r="F3076" i="99" s="1"/>
  <c r="G3076" i="99" s="1"/>
  <c r="B3122" i="99"/>
  <c r="E3076" i="99" l="1"/>
  <c r="D3077" i="99"/>
  <c r="F3077" i="99" s="1"/>
  <c r="G3077" i="99" s="1"/>
  <c r="A3078" i="99"/>
  <c r="B3123" i="99"/>
  <c r="E3077" i="99" l="1"/>
  <c r="A3079" i="99"/>
  <c r="D3078" i="99"/>
  <c r="F3078" i="99" s="1"/>
  <c r="G3078" i="99" s="1"/>
  <c r="B3124" i="99"/>
  <c r="E3078" i="99" l="1"/>
  <c r="D3079" i="99"/>
  <c r="F3079" i="99" s="1"/>
  <c r="G3079" i="99" s="1"/>
  <c r="A3080" i="99"/>
  <c r="B3125" i="99"/>
  <c r="F94" i="119" l="1"/>
  <c r="E3079" i="99"/>
  <c r="D3080" i="99"/>
  <c r="F3080" i="99" s="1"/>
  <c r="G3080" i="99" s="1"/>
  <c r="A3081" i="99"/>
  <c r="B3126" i="99"/>
  <c r="E3080" i="99" l="1"/>
  <c r="A3082" i="99"/>
  <c r="D3081" i="99"/>
  <c r="F3081" i="99" s="1"/>
  <c r="G3081" i="99" s="1"/>
  <c r="B3127" i="99"/>
  <c r="E3081" i="99" l="1"/>
  <c r="A3083" i="99"/>
  <c r="D3082" i="99"/>
  <c r="F3082" i="99" s="1"/>
  <c r="G3082" i="99" s="1"/>
  <c r="B3128" i="99"/>
  <c r="E3082" i="99" l="1"/>
  <c r="D3083" i="99"/>
  <c r="F3083" i="99" s="1"/>
  <c r="G3083" i="99" s="1"/>
  <c r="A3084" i="99"/>
  <c r="B3129" i="99"/>
  <c r="E3083" i="99" l="1"/>
  <c r="D3084" i="99"/>
  <c r="F3084" i="99" s="1"/>
  <c r="G3084" i="99" s="1"/>
  <c r="A3085" i="99"/>
  <c r="B3130" i="99"/>
  <c r="E3084" i="99" l="1"/>
  <c r="A3086" i="99"/>
  <c r="D3085" i="99"/>
  <c r="F3085" i="99" s="1"/>
  <c r="G3085" i="99" s="1"/>
  <c r="B3131" i="99"/>
  <c r="E3085" i="99" l="1"/>
  <c r="D3086" i="99"/>
  <c r="F3086" i="99" s="1"/>
  <c r="G3086" i="99" s="1"/>
  <c r="A3087" i="99"/>
  <c r="B3132" i="99"/>
  <c r="E3086" i="99" l="1"/>
  <c r="D3087" i="99"/>
  <c r="F3087" i="99" s="1"/>
  <c r="G3087" i="99" s="1"/>
  <c r="A3088" i="99"/>
  <c r="B3133" i="99"/>
  <c r="E3087" i="99" l="1"/>
  <c r="A3089" i="99"/>
  <c r="D3088" i="99"/>
  <c r="F3088" i="99" s="1"/>
  <c r="G3088" i="99" s="1"/>
  <c r="B3134" i="99"/>
  <c r="E3088" i="99" l="1"/>
  <c r="A3090" i="99"/>
  <c r="D3089" i="99"/>
  <c r="F3089" i="99" s="1"/>
  <c r="G3089" i="99" s="1"/>
  <c r="B3135" i="99"/>
  <c r="E3089" i="99" l="1"/>
  <c r="D3090" i="99"/>
  <c r="F3090" i="99" s="1"/>
  <c r="G3090" i="99" s="1"/>
  <c r="A3091" i="99"/>
  <c r="B3136" i="99"/>
  <c r="E3090" i="99" l="1"/>
  <c r="A3092" i="99"/>
  <c r="D3091" i="99"/>
  <c r="F3091" i="99" s="1"/>
  <c r="G3091" i="99" s="1"/>
  <c r="B3137" i="99"/>
  <c r="E3091" i="99" l="1"/>
  <c r="A3093" i="99"/>
  <c r="D3092" i="99"/>
  <c r="F3092" i="99" s="1"/>
  <c r="G3092" i="99" s="1"/>
  <c r="B3138" i="99"/>
  <c r="E3092" i="99" l="1"/>
  <c r="D3093" i="99"/>
  <c r="F3093" i="99" s="1"/>
  <c r="G3093" i="99" s="1"/>
  <c r="A3094" i="99"/>
  <c r="B3139" i="99"/>
  <c r="E3093" i="99" l="1"/>
  <c r="A3095" i="99"/>
  <c r="D3094" i="99"/>
  <c r="F3094" i="99" s="1"/>
  <c r="G3094" i="99" s="1"/>
  <c r="B3140" i="99"/>
  <c r="E3094" i="99" l="1"/>
  <c r="A3096" i="99"/>
  <c r="D3095" i="99"/>
  <c r="F3095" i="99" s="1"/>
  <c r="G3095" i="99" s="1"/>
  <c r="B3141" i="99"/>
  <c r="E3095" i="99" l="1"/>
  <c r="D3096" i="99"/>
  <c r="F3096" i="99" s="1"/>
  <c r="G3096" i="99" s="1"/>
  <c r="A3097" i="99"/>
  <c r="B3142" i="99"/>
  <c r="E3096" i="99" l="1"/>
  <c r="A3098" i="99"/>
  <c r="D3097" i="99"/>
  <c r="F3097" i="99" s="1"/>
  <c r="G3097" i="99" s="1"/>
  <c r="B3143" i="99"/>
  <c r="E3097" i="99" l="1"/>
  <c r="A3099" i="99"/>
  <c r="D3098" i="99"/>
  <c r="F3098" i="99" s="1"/>
  <c r="G3098" i="99" s="1"/>
  <c r="B3144" i="99"/>
  <c r="E3098" i="99" l="1"/>
  <c r="D3099" i="99"/>
  <c r="F3099" i="99" s="1"/>
  <c r="G3099" i="99" s="1"/>
  <c r="A3100" i="99"/>
  <c r="B3145" i="99"/>
  <c r="E3099" i="99" l="1"/>
  <c r="D3100" i="99"/>
  <c r="F3100" i="99" s="1"/>
  <c r="G3100" i="99" s="1"/>
  <c r="A3101" i="99"/>
  <c r="B3146" i="99"/>
  <c r="E3100" i="99" l="1"/>
  <c r="A3102" i="99"/>
  <c r="D3101" i="99"/>
  <c r="F3101" i="99" s="1"/>
  <c r="G3101" i="99" s="1"/>
  <c r="B3147" i="99"/>
  <c r="E3101" i="99" l="1"/>
  <c r="D3102" i="99"/>
  <c r="F3102" i="99" s="1"/>
  <c r="G3102" i="99" s="1"/>
  <c r="A3103" i="99"/>
  <c r="B3148" i="99"/>
  <c r="E3102" i="99" l="1"/>
  <c r="A3104" i="99"/>
  <c r="D3103" i="99"/>
  <c r="F3103" i="99" s="1"/>
  <c r="G3103" i="99" s="1"/>
  <c r="B3149" i="99"/>
  <c r="E3103" i="99" l="1"/>
  <c r="A3105" i="99"/>
  <c r="D3104" i="99"/>
  <c r="F3104" i="99" s="1"/>
  <c r="G3104" i="99" s="1"/>
  <c r="B3150" i="99"/>
  <c r="E3104" i="99" l="1"/>
  <c r="A3106" i="99"/>
  <c r="D3105" i="99"/>
  <c r="F3105" i="99" s="1"/>
  <c r="G3105" i="99" s="1"/>
  <c r="B3151" i="99"/>
  <c r="E3105" i="99" l="1"/>
  <c r="A3107" i="99"/>
  <c r="D3106" i="99"/>
  <c r="F3106" i="99" s="1"/>
  <c r="G3106" i="99" s="1"/>
  <c r="B3152" i="99"/>
  <c r="E3106" i="99" l="1"/>
  <c r="A3108" i="99"/>
  <c r="D3107" i="99"/>
  <c r="F3107" i="99" s="1"/>
  <c r="G3107" i="99" s="1"/>
  <c r="B3153" i="99"/>
  <c r="E3107" i="99" l="1"/>
  <c r="D3108" i="99"/>
  <c r="F3108" i="99" s="1"/>
  <c r="G3108" i="99" s="1"/>
  <c r="A3109" i="99"/>
  <c r="B3154" i="99"/>
  <c r="E3108" i="99" l="1"/>
  <c r="D3109" i="99"/>
  <c r="F3109" i="99" s="1"/>
  <c r="G3109" i="99" s="1"/>
  <c r="A3110" i="99"/>
  <c r="B3155" i="99"/>
  <c r="E3109" i="99" l="1"/>
  <c r="A3111" i="99"/>
  <c r="D3110" i="99"/>
  <c r="F3110" i="99" s="1"/>
  <c r="G3110" i="99" s="1"/>
  <c r="B3156" i="99"/>
  <c r="E3110" i="99" l="1"/>
  <c r="D3111" i="99"/>
  <c r="F3111" i="99" s="1"/>
  <c r="G3111" i="99" s="1"/>
  <c r="A3112" i="99"/>
  <c r="B3157" i="99"/>
  <c r="E3111" i="99" l="1"/>
  <c r="A3113" i="99"/>
  <c r="D3112" i="99"/>
  <c r="F3112" i="99" s="1"/>
  <c r="G3112" i="99" s="1"/>
  <c r="B3158" i="99"/>
  <c r="E3112" i="99" l="1"/>
  <c r="A3114" i="99"/>
  <c r="D3113" i="99"/>
  <c r="F3113" i="99" s="1"/>
  <c r="G3113" i="99" s="1"/>
  <c r="B3159" i="99"/>
  <c r="E3113" i="99" l="1"/>
  <c r="A3115" i="99"/>
  <c r="D3114" i="99"/>
  <c r="F3114" i="99" s="1"/>
  <c r="G3114" i="99" s="1"/>
  <c r="B3160" i="99"/>
  <c r="E3114" i="99" l="1"/>
  <c r="A3116" i="99"/>
  <c r="D3115" i="99"/>
  <c r="F3115" i="99" s="1"/>
  <c r="G3115" i="99" s="1"/>
  <c r="B3161" i="99"/>
  <c r="E3115" i="99" l="1"/>
  <c r="A3117" i="99"/>
  <c r="D3116" i="99"/>
  <c r="F3116" i="99" s="1"/>
  <c r="G3116" i="99" s="1"/>
  <c r="B3162" i="99"/>
  <c r="E3116" i="99" l="1"/>
  <c r="D3117" i="99"/>
  <c r="F3117" i="99" s="1"/>
  <c r="G3117" i="99" s="1"/>
  <c r="A3118" i="99"/>
  <c r="B3163" i="99"/>
  <c r="E3117" i="99" l="1"/>
  <c r="D3118" i="99"/>
  <c r="F3118" i="99" s="1"/>
  <c r="G3118" i="99" s="1"/>
  <c r="A3119" i="99"/>
  <c r="B3164" i="99"/>
  <c r="E3118" i="99" l="1"/>
  <c r="A3120" i="99"/>
  <c r="D3119" i="99"/>
  <c r="F3119" i="99" s="1"/>
  <c r="G3119" i="99" s="1"/>
  <c r="B3165" i="99"/>
  <c r="E3119" i="99" l="1"/>
  <c r="AJ40" i="119" s="1"/>
  <c r="D3120" i="99"/>
  <c r="F3120" i="99" s="1"/>
  <c r="G3120" i="99" s="1"/>
  <c r="A3121" i="99"/>
  <c r="B3166" i="99"/>
  <c r="AJ41" i="119" l="1"/>
  <c r="AJ42" i="119" s="1"/>
  <c r="AJ50" i="119"/>
  <c r="AM802" i="119" s="1"/>
  <c r="E3120" i="99"/>
  <c r="D3121" i="99"/>
  <c r="F3121" i="99" s="1"/>
  <c r="G3121" i="99" s="1"/>
  <c r="A3122" i="99"/>
  <c r="B3167" i="99"/>
  <c r="E3121" i="99" l="1"/>
  <c r="D3122" i="99"/>
  <c r="F3122" i="99" s="1"/>
  <c r="G3122" i="99" s="1"/>
  <c r="A3123" i="99"/>
  <c r="B3168" i="99"/>
  <c r="E3122" i="99" l="1"/>
  <c r="A3124" i="99"/>
  <c r="D3123" i="99"/>
  <c r="F3123" i="99" s="1"/>
  <c r="G3123" i="99" s="1"/>
  <c r="B3169" i="99"/>
  <c r="E3123" i="99" l="1"/>
  <c r="A3125" i="99"/>
  <c r="D3124" i="99"/>
  <c r="F3124" i="99" s="1"/>
  <c r="G3124" i="99" s="1"/>
  <c r="B3170" i="99"/>
  <c r="E3124" i="99" l="1"/>
  <c r="A3126" i="99"/>
  <c r="D3125" i="99"/>
  <c r="F3125" i="99" s="1"/>
  <c r="G3125" i="99" s="1"/>
  <c r="B3171" i="99"/>
  <c r="E3125" i="99" l="1"/>
  <c r="D3126" i="99"/>
  <c r="F3126" i="99" s="1"/>
  <c r="G3126" i="99" s="1"/>
  <c r="A3127" i="99"/>
  <c r="B3172" i="99"/>
  <c r="E3126" i="99" l="1"/>
  <c r="A3128" i="99"/>
  <c r="D3127" i="99"/>
  <c r="F3127" i="99" s="1"/>
  <c r="G3127" i="99" s="1"/>
  <c r="B3173" i="99"/>
  <c r="E3127" i="99" l="1"/>
  <c r="A3129" i="99"/>
  <c r="D3128" i="99"/>
  <c r="F3128" i="99" s="1"/>
  <c r="G3128" i="99" s="1"/>
  <c r="B3174" i="99"/>
  <c r="E3128" i="99" l="1"/>
  <c r="D3129" i="99"/>
  <c r="F3129" i="99" s="1"/>
  <c r="G3129" i="99" s="1"/>
  <c r="A3130" i="99"/>
  <c r="B3175" i="99"/>
  <c r="E3129" i="99" l="1"/>
  <c r="A3131" i="99"/>
  <c r="D3130" i="99"/>
  <c r="F3130" i="99" s="1"/>
  <c r="G3130" i="99" s="1"/>
  <c r="B3176" i="99"/>
  <c r="E3130" i="99" l="1"/>
  <c r="D3131" i="99"/>
  <c r="F3131" i="99" s="1"/>
  <c r="G3131" i="99" s="1"/>
  <c r="A3132" i="99"/>
  <c r="B3177" i="99"/>
  <c r="E3131" i="99" l="1"/>
  <c r="A3133" i="99"/>
  <c r="D3132" i="99"/>
  <c r="F3132" i="99" s="1"/>
  <c r="G3132" i="99" s="1"/>
  <c r="B3178" i="99"/>
  <c r="E3132" i="99" l="1"/>
  <c r="A3134" i="99"/>
  <c r="D3133" i="99"/>
  <c r="F3133" i="99" s="1"/>
  <c r="G3133" i="99" s="1"/>
  <c r="B3179" i="99"/>
  <c r="E3133" i="99" l="1"/>
  <c r="D3134" i="99"/>
  <c r="F3134" i="99" s="1"/>
  <c r="G3134" i="99" s="1"/>
  <c r="A3135" i="99"/>
  <c r="B3180" i="99"/>
  <c r="E3134" i="99" l="1"/>
  <c r="A3136" i="99"/>
  <c r="D3135" i="99"/>
  <c r="F3135" i="99" s="1"/>
  <c r="G3135" i="99" s="1"/>
  <c r="B3181" i="99"/>
  <c r="E3135" i="99" l="1"/>
  <c r="A3137" i="99"/>
  <c r="D3136" i="99"/>
  <c r="F3136" i="99" s="1"/>
  <c r="G3136" i="99" s="1"/>
  <c r="B3182" i="99"/>
  <c r="E3136" i="99" l="1"/>
  <c r="A3138" i="99"/>
  <c r="D3137" i="99"/>
  <c r="F3137" i="99" s="1"/>
  <c r="G3137" i="99" s="1"/>
  <c r="B3183" i="99"/>
  <c r="E3137" i="99" l="1"/>
  <c r="D3138" i="99"/>
  <c r="F3138" i="99" s="1"/>
  <c r="G3138" i="99" s="1"/>
  <c r="A3139" i="99"/>
  <c r="B3184" i="99"/>
  <c r="E3138" i="99" l="1"/>
  <c r="D3139" i="99"/>
  <c r="F3139" i="99" s="1"/>
  <c r="G3139" i="99" s="1"/>
  <c r="A3140" i="99"/>
  <c r="B3185" i="99"/>
  <c r="E3139" i="99" l="1"/>
  <c r="D3140" i="99"/>
  <c r="F3140" i="99" s="1"/>
  <c r="G3140" i="99" s="1"/>
  <c r="A3141" i="99"/>
  <c r="B3186" i="99"/>
  <c r="E3140" i="99" l="1"/>
  <c r="D3141" i="99"/>
  <c r="F3141" i="99" s="1"/>
  <c r="G3141" i="99" s="1"/>
  <c r="A3142" i="99"/>
  <c r="B3187" i="99"/>
  <c r="E3141" i="99" l="1"/>
  <c r="A3143" i="99"/>
  <c r="D3142" i="99"/>
  <c r="F3142" i="99" s="1"/>
  <c r="G3142" i="99" s="1"/>
  <c r="B3188" i="99"/>
  <c r="E3142" i="99" l="1"/>
  <c r="D3143" i="99"/>
  <c r="F3143" i="99" s="1"/>
  <c r="G3143" i="99" s="1"/>
  <c r="A3144" i="99"/>
  <c r="B3189" i="99"/>
  <c r="E3143" i="99" l="1"/>
  <c r="A3145" i="99"/>
  <c r="D3144" i="99"/>
  <c r="F3144" i="99" s="1"/>
  <c r="G3144" i="99" s="1"/>
  <c r="B3190" i="99"/>
  <c r="E3144" i="99" l="1"/>
  <c r="D3145" i="99"/>
  <c r="F3145" i="99" s="1"/>
  <c r="G3145" i="99" s="1"/>
  <c r="A3146" i="99"/>
  <c r="B3191" i="99"/>
  <c r="E3145" i="99" l="1"/>
  <c r="A3147" i="99"/>
  <c r="D3146" i="99"/>
  <c r="F3146" i="99" s="1"/>
  <c r="G3146" i="99" s="1"/>
  <c r="B3192" i="99"/>
  <c r="E3146" i="99" l="1"/>
  <c r="D3147" i="99"/>
  <c r="F3147" i="99" s="1"/>
  <c r="G3147" i="99" s="1"/>
  <c r="A3148" i="99"/>
  <c r="B3193" i="99"/>
  <c r="E3147" i="99" l="1"/>
  <c r="D3148" i="99"/>
  <c r="F3148" i="99" s="1"/>
  <c r="G3148" i="99" s="1"/>
  <c r="A3149" i="99"/>
  <c r="B3194" i="99"/>
  <c r="E3148" i="99" l="1"/>
  <c r="D3149" i="99"/>
  <c r="F3149" i="99" s="1"/>
  <c r="G3149" i="99" s="1"/>
  <c r="A3150" i="99"/>
  <c r="B3195" i="99"/>
  <c r="E3149" i="99" l="1"/>
  <c r="D3150" i="99"/>
  <c r="F3150" i="99" s="1"/>
  <c r="G3150" i="99" s="1"/>
  <c r="A3151" i="99"/>
  <c r="B3196" i="99"/>
  <c r="E3150" i="99" l="1"/>
  <c r="A3152" i="99"/>
  <c r="D3151" i="99"/>
  <c r="F3151" i="99" s="1"/>
  <c r="G3151" i="99" s="1"/>
  <c r="B3197" i="99"/>
  <c r="E3151" i="99" l="1"/>
  <c r="A3153" i="99"/>
  <c r="D3152" i="99"/>
  <c r="F3152" i="99" s="1"/>
  <c r="G3152" i="99" s="1"/>
  <c r="B3198" i="99"/>
  <c r="E3152" i="99" l="1"/>
  <c r="D3153" i="99"/>
  <c r="F3153" i="99" s="1"/>
  <c r="G3153" i="99" s="1"/>
  <c r="A3154" i="99"/>
  <c r="B3199" i="99"/>
  <c r="E3153" i="99" l="1"/>
  <c r="D3154" i="99"/>
  <c r="F3154" i="99" s="1"/>
  <c r="G3154" i="99" s="1"/>
  <c r="A3155" i="99"/>
  <c r="B3200" i="99"/>
  <c r="E3154" i="99" l="1"/>
  <c r="D3155" i="99"/>
  <c r="F3155" i="99" s="1"/>
  <c r="G3155" i="99" s="1"/>
  <c r="A3156" i="99"/>
  <c r="B3201" i="99"/>
  <c r="E3155" i="99" l="1"/>
  <c r="A3157" i="99"/>
  <c r="D3156" i="99"/>
  <c r="F3156" i="99" s="1"/>
  <c r="G3156" i="99" s="1"/>
  <c r="B3202" i="99"/>
  <c r="E3156" i="99" l="1"/>
  <c r="A3158" i="99"/>
  <c r="D3157" i="99"/>
  <c r="F3157" i="99" s="1"/>
  <c r="G3157" i="99" s="1"/>
  <c r="B3203" i="99"/>
  <c r="E3157" i="99" l="1"/>
  <c r="A3159" i="99"/>
  <c r="D3158" i="99"/>
  <c r="F3158" i="99" s="1"/>
  <c r="G3158" i="99" s="1"/>
  <c r="B3204" i="99"/>
  <c r="E3158" i="99" l="1"/>
  <c r="D3159" i="99"/>
  <c r="F3159" i="99" s="1"/>
  <c r="G3159" i="99" s="1"/>
  <c r="A3160" i="99"/>
  <c r="B3205" i="99"/>
  <c r="E3159" i="99" l="1"/>
  <c r="A3161" i="99"/>
  <c r="D3160" i="99"/>
  <c r="F3160" i="99" s="1"/>
  <c r="G3160" i="99" s="1"/>
  <c r="B3206" i="99"/>
  <c r="E3160" i="99" l="1"/>
  <c r="A3162" i="99"/>
  <c r="D3161" i="99"/>
  <c r="F3161" i="99" s="1"/>
  <c r="G3161" i="99" s="1"/>
  <c r="B3207" i="99"/>
  <c r="E3161" i="99" l="1"/>
  <c r="D3162" i="99"/>
  <c r="F3162" i="99" s="1"/>
  <c r="G3162" i="99" s="1"/>
  <c r="A3163" i="99"/>
  <c r="B3208" i="99"/>
  <c r="E3162" i="99" l="1"/>
  <c r="D3163" i="99"/>
  <c r="F3163" i="99" s="1"/>
  <c r="G3163" i="99" s="1"/>
  <c r="A3164" i="99"/>
  <c r="B3209" i="99"/>
  <c r="E3163" i="99" l="1"/>
  <c r="D3164" i="99"/>
  <c r="F3164" i="99" s="1"/>
  <c r="G3164" i="99" s="1"/>
  <c r="A3165" i="99"/>
  <c r="B3210" i="99"/>
  <c r="E3164" i="99" l="1"/>
  <c r="D3165" i="99"/>
  <c r="F3165" i="99" s="1"/>
  <c r="G3165" i="99" s="1"/>
  <c r="A3166" i="99"/>
  <c r="B3211" i="99"/>
  <c r="E3165" i="99" l="1"/>
  <c r="A3167" i="99"/>
  <c r="D3166" i="99"/>
  <c r="F3166" i="99" s="1"/>
  <c r="G3166" i="99" s="1"/>
  <c r="B3212" i="99"/>
  <c r="E3166" i="99" l="1"/>
  <c r="A3168" i="99"/>
  <c r="D3167" i="99"/>
  <c r="F3167" i="99" s="1"/>
  <c r="G3167" i="99" s="1"/>
  <c r="B3213" i="99"/>
  <c r="E3167" i="99" l="1"/>
  <c r="D3168" i="99"/>
  <c r="F3168" i="99" s="1"/>
  <c r="G3168" i="99" s="1"/>
  <c r="A3169" i="99"/>
  <c r="B3214" i="99"/>
  <c r="E3168" i="99" l="1"/>
  <c r="A3170" i="99"/>
  <c r="D3169" i="99"/>
  <c r="F3169" i="99" s="1"/>
  <c r="G3169" i="99" s="1"/>
  <c r="B3215" i="99"/>
  <c r="E3169" i="99" l="1"/>
  <c r="A3171" i="99"/>
  <c r="D3170" i="99"/>
  <c r="F3170" i="99" s="1"/>
  <c r="G3170" i="99" s="1"/>
  <c r="B3216" i="99"/>
  <c r="E3170" i="99" l="1"/>
  <c r="A3172" i="99"/>
  <c r="D3171" i="99"/>
  <c r="F3171" i="99" s="1"/>
  <c r="G3171" i="99" s="1"/>
  <c r="B3217" i="99"/>
  <c r="F95" i="119" l="1"/>
  <c r="E3171" i="99"/>
  <c r="D3172" i="99"/>
  <c r="F3172" i="99" s="1"/>
  <c r="G3172" i="99" s="1"/>
  <c r="A3173" i="99"/>
  <c r="B3218" i="99"/>
  <c r="E3172" i="99" l="1"/>
  <c r="D3173" i="99"/>
  <c r="F3173" i="99" s="1"/>
  <c r="G3173" i="99" s="1"/>
  <c r="A3174" i="99"/>
  <c r="B3219" i="99"/>
  <c r="E3173" i="99" l="1"/>
  <c r="D3174" i="99"/>
  <c r="F3174" i="99" s="1"/>
  <c r="G3174" i="99" s="1"/>
  <c r="A3175" i="99"/>
  <c r="B3220" i="99"/>
  <c r="E3174" i="99" l="1"/>
  <c r="D3175" i="99"/>
  <c r="F3175" i="99" s="1"/>
  <c r="G3175" i="99" s="1"/>
  <c r="A3176" i="99"/>
  <c r="B3221" i="99"/>
  <c r="E3175" i="99" l="1"/>
  <c r="D3176" i="99"/>
  <c r="F3176" i="99" s="1"/>
  <c r="G3176" i="99" s="1"/>
  <c r="A3177" i="99"/>
  <c r="B3222" i="99"/>
  <c r="E3176" i="99" l="1"/>
  <c r="D3177" i="99"/>
  <c r="F3177" i="99" s="1"/>
  <c r="G3177" i="99" s="1"/>
  <c r="A3178" i="99"/>
  <c r="B3223" i="99"/>
  <c r="E3177" i="99" l="1"/>
  <c r="D3178" i="99"/>
  <c r="F3178" i="99" s="1"/>
  <c r="G3178" i="99" s="1"/>
  <c r="A3179" i="99"/>
  <c r="B3224" i="99"/>
  <c r="E3178" i="99" l="1"/>
  <c r="A3180" i="99"/>
  <c r="D3179" i="99"/>
  <c r="F3179" i="99" s="1"/>
  <c r="G3179" i="99" s="1"/>
  <c r="B3225" i="99"/>
  <c r="E3179" i="99" l="1"/>
  <c r="D3180" i="99"/>
  <c r="F3180" i="99" s="1"/>
  <c r="G3180" i="99" s="1"/>
  <c r="A3181" i="99"/>
  <c r="B3226" i="99"/>
  <c r="E3180" i="99" l="1"/>
  <c r="A3182" i="99"/>
  <c r="D3181" i="99"/>
  <c r="F3181" i="99" s="1"/>
  <c r="G3181" i="99" s="1"/>
  <c r="B3227" i="99"/>
  <c r="E3181" i="99" l="1"/>
  <c r="D3182" i="99"/>
  <c r="F3182" i="99" s="1"/>
  <c r="G3182" i="99" s="1"/>
  <c r="A3183" i="99"/>
  <c r="B3228" i="99"/>
  <c r="E3182" i="99" l="1"/>
  <c r="A3184" i="99"/>
  <c r="D3183" i="99"/>
  <c r="F3183" i="99" s="1"/>
  <c r="G3183" i="99" s="1"/>
  <c r="B3229" i="99"/>
  <c r="E3183" i="99" l="1"/>
  <c r="D3184" i="99"/>
  <c r="F3184" i="99" s="1"/>
  <c r="G3184" i="99" s="1"/>
  <c r="A3185" i="99"/>
  <c r="B3230" i="99"/>
  <c r="E3184" i="99" l="1"/>
  <c r="D3185" i="99"/>
  <c r="F3185" i="99" s="1"/>
  <c r="G3185" i="99" s="1"/>
  <c r="A3186" i="99"/>
  <c r="B3231" i="99"/>
  <c r="E3185" i="99" l="1"/>
  <c r="D3186" i="99"/>
  <c r="F3186" i="99" s="1"/>
  <c r="G3186" i="99" s="1"/>
  <c r="A3187" i="99"/>
  <c r="B3232" i="99"/>
  <c r="E3186" i="99" l="1"/>
  <c r="D3187" i="99"/>
  <c r="F3187" i="99" s="1"/>
  <c r="G3187" i="99" s="1"/>
  <c r="A3188" i="99"/>
  <c r="B3233" i="99"/>
  <c r="E3187" i="99" l="1"/>
  <c r="A3189" i="99"/>
  <c r="D3188" i="99"/>
  <c r="F3188" i="99" s="1"/>
  <c r="G3188" i="99" s="1"/>
  <c r="B3234" i="99"/>
  <c r="E3188" i="99" l="1"/>
  <c r="A3190" i="99"/>
  <c r="D3189" i="99"/>
  <c r="F3189" i="99" s="1"/>
  <c r="G3189" i="99" s="1"/>
  <c r="B3235" i="99"/>
  <c r="E3189" i="99" l="1"/>
  <c r="D3190" i="99"/>
  <c r="F3190" i="99" s="1"/>
  <c r="G3190" i="99" s="1"/>
  <c r="A3191" i="99"/>
  <c r="B3236" i="99"/>
  <c r="E3190" i="99" l="1"/>
  <c r="D3191" i="99"/>
  <c r="F3191" i="99" s="1"/>
  <c r="G3191" i="99" s="1"/>
  <c r="A3192" i="99"/>
  <c r="B3237" i="99"/>
  <c r="E3191" i="99" l="1"/>
  <c r="D3192" i="99"/>
  <c r="F3192" i="99" s="1"/>
  <c r="G3192" i="99" s="1"/>
  <c r="A3193" i="99"/>
  <c r="B3238" i="99"/>
  <c r="E3192" i="99" l="1"/>
  <c r="D3193" i="99"/>
  <c r="F3193" i="99" s="1"/>
  <c r="G3193" i="99" s="1"/>
  <c r="A3194" i="99"/>
  <c r="B3239" i="99"/>
  <c r="E3193" i="99" l="1"/>
  <c r="A3195" i="99"/>
  <c r="D3194" i="99"/>
  <c r="F3194" i="99" s="1"/>
  <c r="G3194" i="99" s="1"/>
  <c r="B3240" i="99"/>
  <c r="E3194" i="99" l="1"/>
  <c r="A3196" i="99"/>
  <c r="D3195" i="99"/>
  <c r="F3195" i="99" s="1"/>
  <c r="G3195" i="99" s="1"/>
  <c r="B3241" i="99"/>
  <c r="E3195" i="99" l="1"/>
  <c r="D3196" i="99"/>
  <c r="F3196" i="99" s="1"/>
  <c r="G3196" i="99" s="1"/>
  <c r="A3197" i="99"/>
  <c r="B3242" i="99"/>
  <c r="E3196" i="99" l="1"/>
  <c r="A3198" i="99"/>
  <c r="D3197" i="99"/>
  <c r="F3197" i="99" s="1"/>
  <c r="G3197" i="99" s="1"/>
  <c r="B3243" i="99"/>
  <c r="E3197" i="99" l="1"/>
  <c r="D3198" i="99"/>
  <c r="F3198" i="99" s="1"/>
  <c r="G3198" i="99" s="1"/>
  <c r="A3199" i="99"/>
  <c r="B3244" i="99"/>
  <c r="E3198" i="99" l="1"/>
  <c r="D3199" i="99"/>
  <c r="F3199" i="99" s="1"/>
  <c r="G3199" i="99" s="1"/>
  <c r="A3200" i="99"/>
  <c r="B3245" i="99"/>
  <c r="E3199" i="99" l="1"/>
  <c r="D3200" i="99"/>
  <c r="F3200" i="99" s="1"/>
  <c r="G3200" i="99" s="1"/>
  <c r="A3201" i="99"/>
  <c r="B3246" i="99"/>
  <c r="E3200" i="99" l="1"/>
  <c r="D3201" i="99"/>
  <c r="F3201" i="99" s="1"/>
  <c r="G3201" i="99" s="1"/>
  <c r="A3202" i="99"/>
  <c r="B3247" i="99"/>
  <c r="E3201" i="99" l="1"/>
  <c r="D3202" i="99"/>
  <c r="F3202" i="99" s="1"/>
  <c r="G3202" i="99" s="1"/>
  <c r="A3203" i="99"/>
  <c r="B3248" i="99"/>
  <c r="E3202" i="99" l="1"/>
  <c r="A3204" i="99"/>
  <c r="D3203" i="99"/>
  <c r="F3203" i="99" s="1"/>
  <c r="G3203" i="99" s="1"/>
  <c r="B3249" i="99"/>
  <c r="E3203" i="99" l="1"/>
  <c r="D3204" i="99"/>
  <c r="F3204" i="99" s="1"/>
  <c r="G3204" i="99" s="1"/>
  <c r="A3205" i="99"/>
  <c r="B3250" i="99"/>
  <c r="E3204" i="99" l="1"/>
  <c r="A3206" i="99"/>
  <c r="D3205" i="99"/>
  <c r="F3205" i="99" s="1"/>
  <c r="G3205" i="99" s="1"/>
  <c r="B3251" i="99"/>
  <c r="E3205" i="99" l="1"/>
  <c r="D3206" i="99"/>
  <c r="F3206" i="99" s="1"/>
  <c r="G3206" i="99" s="1"/>
  <c r="A3207" i="99"/>
  <c r="B3252" i="99"/>
  <c r="E3206" i="99" l="1"/>
  <c r="A3208" i="99"/>
  <c r="D3207" i="99"/>
  <c r="F3207" i="99" s="1"/>
  <c r="G3207" i="99" s="1"/>
  <c r="B3253" i="99"/>
  <c r="E3207" i="99" l="1"/>
  <c r="A3209" i="99"/>
  <c r="D3208" i="99"/>
  <c r="F3208" i="99" s="1"/>
  <c r="G3208" i="99" s="1"/>
  <c r="B3254" i="99"/>
  <c r="E3208" i="99" l="1"/>
  <c r="D3209" i="99"/>
  <c r="F3209" i="99" s="1"/>
  <c r="G3209" i="99" s="1"/>
  <c r="A3210" i="99"/>
  <c r="B3255" i="99"/>
  <c r="E3209" i="99" l="1"/>
  <c r="D3210" i="99"/>
  <c r="F3210" i="99" s="1"/>
  <c r="G3210" i="99" s="1"/>
  <c r="A3211" i="99"/>
  <c r="B3256" i="99"/>
  <c r="E3210" i="99" l="1"/>
  <c r="AK40" i="119" s="1"/>
  <c r="D3211" i="99"/>
  <c r="F3211" i="99" s="1"/>
  <c r="G3211" i="99" s="1"/>
  <c r="A3212" i="99"/>
  <c r="B3257" i="99"/>
  <c r="AK41" i="119" l="1"/>
  <c r="AK42" i="119" s="1"/>
  <c r="AK50" i="119"/>
  <c r="AN840" i="119" s="1"/>
  <c r="E3211" i="99"/>
  <c r="D3212" i="99"/>
  <c r="F3212" i="99" s="1"/>
  <c r="G3212" i="99" s="1"/>
  <c r="A3213" i="99"/>
  <c r="B3258" i="99"/>
  <c r="E3212" i="99" l="1"/>
  <c r="A3214" i="99"/>
  <c r="D3213" i="99"/>
  <c r="F3213" i="99" s="1"/>
  <c r="G3213" i="99" s="1"/>
  <c r="B3259" i="99"/>
  <c r="E3213" i="99" l="1"/>
  <c r="A3215" i="99"/>
  <c r="D3214" i="99"/>
  <c r="F3214" i="99" s="1"/>
  <c r="G3214" i="99" s="1"/>
  <c r="B3260" i="99"/>
  <c r="E3214" i="99" l="1"/>
  <c r="A3216" i="99"/>
  <c r="D3215" i="99"/>
  <c r="F3215" i="99" s="1"/>
  <c r="G3215" i="99" s="1"/>
  <c r="B3261" i="99"/>
  <c r="E3215" i="99" l="1"/>
  <c r="D3216" i="99"/>
  <c r="F3216" i="99" s="1"/>
  <c r="G3216" i="99" s="1"/>
  <c r="A3217" i="99"/>
  <c r="B3262" i="99"/>
  <c r="E3216" i="99" l="1"/>
  <c r="D3217" i="99"/>
  <c r="F3217" i="99" s="1"/>
  <c r="G3217" i="99" s="1"/>
  <c r="A3218" i="99"/>
  <c r="B3263" i="99"/>
  <c r="E3217" i="99" l="1"/>
  <c r="D3218" i="99"/>
  <c r="F3218" i="99" s="1"/>
  <c r="G3218" i="99" s="1"/>
  <c r="A3219" i="99"/>
  <c r="B3264" i="99"/>
  <c r="E3218" i="99" l="1"/>
  <c r="D3219" i="99"/>
  <c r="F3219" i="99" s="1"/>
  <c r="G3219" i="99" s="1"/>
  <c r="A3220" i="99"/>
  <c r="B3265" i="99"/>
  <c r="E3219" i="99" l="1"/>
  <c r="D3220" i="99"/>
  <c r="F3220" i="99" s="1"/>
  <c r="G3220" i="99" s="1"/>
  <c r="A3221" i="99"/>
  <c r="B3266" i="99"/>
  <c r="E3220" i="99" l="1"/>
  <c r="D3221" i="99"/>
  <c r="F3221" i="99" s="1"/>
  <c r="G3221" i="99" s="1"/>
  <c r="A3222" i="99"/>
  <c r="B3267" i="99"/>
  <c r="E3221" i="99" l="1"/>
  <c r="D3222" i="99"/>
  <c r="F3222" i="99" s="1"/>
  <c r="G3222" i="99" s="1"/>
  <c r="A3223" i="99"/>
  <c r="B3268" i="99"/>
  <c r="E3222" i="99" l="1"/>
  <c r="D3223" i="99"/>
  <c r="F3223" i="99" s="1"/>
  <c r="G3223" i="99" s="1"/>
  <c r="A3224" i="99"/>
  <c r="B3269" i="99"/>
  <c r="E3223" i="99" l="1"/>
  <c r="E3224" i="99" s="1"/>
  <c r="D3224" i="99"/>
  <c r="F3224" i="99" s="1"/>
  <c r="G3224" i="99" s="1"/>
  <c r="A3225" i="99"/>
  <c r="B3270" i="99"/>
  <c r="A3226" i="99" l="1"/>
  <c r="D3225" i="99"/>
  <c r="F3225" i="99" s="1"/>
  <c r="G3225" i="99" s="1"/>
  <c r="B3271" i="99"/>
  <c r="E3225" i="99" l="1"/>
  <c r="D3226" i="99"/>
  <c r="F3226" i="99" s="1"/>
  <c r="G3226" i="99" s="1"/>
  <c r="A3227" i="99"/>
  <c r="B3272" i="99"/>
  <c r="E3226" i="99" l="1"/>
  <c r="A3228" i="99"/>
  <c r="D3227" i="99"/>
  <c r="F3227" i="99" s="1"/>
  <c r="G3227" i="99" s="1"/>
  <c r="B3273" i="99"/>
  <c r="E3227" i="99" l="1"/>
  <c r="D3228" i="99"/>
  <c r="F3228" i="99" s="1"/>
  <c r="G3228" i="99" s="1"/>
  <c r="A3229" i="99"/>
  <c r="B3274" i="99"/>
  <c r="E3228" i="99" l="1"/>
  <c r="A3230" i="99"/>
  <c r="D3229" i="99"/>
  <c r="F3229" i="99" s="1"/>
  <c r="G3229" i="99" s="1"/>
  <c r="B3275" i="99"/>
  <c r="E3229" i="99" l="1"/>
  <c r="D3230" i="99"/>
  <c r="F3230" i="99" s="1"/>
  <c r="G3230" i="99" s="1"/>
  <c r="A3231" i="99"/>
  <c r="B3276" i="99"/>
  <c r="E3230" i="99" l="1"/>
  <c r="D3231" i="99"/>
  <c r="F3231" i="99" s="1"/>
  <c r="G3231" i="99" s="1"/>
  <c r="A3232" i="99"/>
  <c r="B3277" i="99"/>
  <c r="E3231" i="99" l="1"/>
  <c r="A3233" i="99"/>
  <c r="D3232" i="99"/>
  <c r="F3232" i="99" s="1"/>
  <c r="G3232" i="99" s="1"/>
  <c r="B3278" i="99"/>
  <c r="E3232" i="99" l="1"/>
  <c r="A3234" i="99"/>
  <c r="D3233" i="99"/>
  <c r="F3233" i="99" s="1"/>
  <c r="G3233" i="99" s="1"/>
  <c r="B3279" i="99"/>
  <c r="E3233" i="99" l="1"/>
  <c r="D3234" i="99"/>
  <c r="F3234" i="99" s="1"/>
  <c r="G3234" i="99" s="1"/>
  <c r="A3235" i="99"/>
  <c r="B3280" i="99"/>
  <c r="E3234" i="99" l="1"/>
  <c r="D3235" i="99"/>
  <c r="F3235" i="99" s="1"/>
  <c r="G3235" i="99" s="1"/>
  <c r="A3236" i="99"/>
  <c r="B3281" i="99"/>
  <c r="E3235" i="99" l="1"/>
  <c r="A3237" i="99"/>
  <c r="D3236" i="99"/>
  <c r="F3236" i="99" s="1"/>
  <c r="G3236" i="99" s="1"/>
  <c r="B3282" i="99"/>
  <c r="E3236" i="99" l="1"/>
  <c r="A3238" i="99"/>
  <c r="D3237" i="99"/>
  <c r="F3237" i="99" s="1"/>
  <c r="G3237" i="99" s="1"/>
  <c r="B3283" i="99"/>
  <c r="E3237" i="99" l="1"/>
  <c r="D3238" i="99"/>
  <c r="F3238" i="99" s="1"/>
  <c r="G3238" i="99" s="1"/>
  <c r="A3239" i="99"/>
  <c r="B3284" i="99"/>
  <c r="E3238" i="99" l="1"/>
  <c r="D3239" i="99"/>
  <c r="F3239" i="99" s="1"/>
  <c r="G3239" i="99" s="1"/>
  <c r="A3240" i="99"/>
  <c r="B3285" i="99"/>
  <c r="E3239" i="99" l="1"/>
  <c r="D3240" i="99"/>
  <c r="F3240" i="99" s="1"/>
  <c r="G3240" i="99" s="1"/>
  <c r="A3241" i="99"/>
  <c r="B3286" i="99"/>
  <c r="E3240" i="99" l="1"/>
  <c r="A3242" i="99"/>
  <c r="D3241" i="99"/>
  <c r="F3241" i="99" s="1"/>
  <c r="G3241" i="99" s="1"/>
  <c r="B3287" i="99"/>
  <c r="E3241" i="99" l="1"/>
  <c r="D3242" i="99"/>
  <c r="F3242" i="99" s="1"/>
  <c r="G3242" i="99" s="1"/>
  <c r="A3243" i="99"/>
  <c r="B3288" i="99"/>
  <c r="E3242" i="99" l="1"/>
  <c r="D3243" i="99"/>
  <c r="F3243" i="99" s="1"/>
  <c r="G3243" i="99" s="1"/>
  <c r="A3244" i="99"/>
  <c r="B3289" i="99"/>
  <c r="E3243" i="99" l="1"/>
  <c r="D3244" i="99"/>
  <c r="F3244" i="99" s="1"/>
  <c r="G3244" i="99" s="1"/>
  <c r="A3245" i="99"/>
  <c r="B3290" i="99"/>
  <c r="E3244" i="99" l="1"/>
  <c r="D3245" i="99"/>
  <c r="F3245" i="99" s="1"/>
  <c r="G3245" i="99" s="1"/>
  <c r="A3246" i="99"/>
  <c r="B3291" i="99"/>
  <c r="E3245" i="99" l="1"/>
  <c r="D3246" i="99"/>
  <c r="F3246" i="99" s="1"/>
  <c r="G3246" i="99" s="1"/>
  <c r="A3247" i="99"/>
  <c r="B3292" i="99"/>
  <c r="E3246" i="99" l="1"/>
  <c r="D3247" i="99"/>
  <c r="F3247" i="99" s="1"/>
  <c r="G3247" i="99" s="1"/>
  <c r="A3248" i="99"/>
  <c r="B3293" i="99"/>
  <c r="E3247" i="99" l="1"/>
  <c r="D3248" i="99"/>
  <c r="F3248" i="99" s="1"/>
  <c r="G3248" i="99" s="1"/>
  <c r="A3249" i="99"/>
  <c r="B3294" i="99"/>
  <c r="E3248" i="99" l="1"/>
  <c r="A3250" i="99"/>
  <c r="D3249" i="99"/>
  <c r="F3249" i="99" s="1"/>
  <c r="G3249" i="99" s="1"/>
  <c r="B3295" i="99"/>
  <c r="E3249" i="99" l="1"/>
  <c r="A3251" i="99"/>
  <c r="D3250" i="99"/>
  <c r="F3250" i="99" s="1"/>
  <c r="G3250" i="99" s="1"/>
  <c r="B3296" i="99"/>
  <c r="E3250" i="99" l="1"/>
  <c r="D3251" i="99"/>
  <c r="F3251" i="99" s="1"/>
  <c r="G3251" i="99" s="1"/>
  <c r="A3252" i="99"/>
  <c r="B3297" i="99"/>
  <c r="E3251" i="99" l="1"/>
  <c r="D3252" i="99"/>
  <c r="F3252" i="99" s="1"/>
  <c r="G3252" i="99" s="1"/>
  <c r="A3253" i="99"/>
  <c r="B3298" i="99"/>
  <c r="E3252" i="99" l="1"/>
  <c r="D3253" i="99"/>
  <c r="F3253" i="99" s="1"/>
  <c r="G3253" i="99" s="1"/>
  <c r="A3254" i="99"/>
  <c r="B3299" i="99"/>
  <c r="E3253" i="99" l="1"/>
  <c r="D3254" i="99"/>
  <c r="F3254" i="99" s="1"/>
  <c r="G3254" i="99" s="1"/>
  <c r="A3255" i="99"/>
  <c r="B3300" i="99"/>
  <c r="E3254" i="99" l="1"/>
  <c r="A3256" i="99"/>
  <c r="D3255" i="99"/>
  <c r="F3255" i="99" s="1"/>
  <c r="G3255" i="99" s="1"/>
  <c r="B3301" i="99"/>
  <c r="E3255" i="99" l="1"/>
  <c r="D3256" i="99"/>
  <c r="F3256" i="99" s="1"/>
  <c r="G3256" i="99" s="1"/>
  <c r="A3257" i="99"/>
  <c r="B3302" i="99"/>
  <c r="E3256" i="99" l="1"/>
  <c r="A3258" i="99"/>
  <c r="D3257" i="99"/>
  <c r="F3257" i="99" s="1"/>
  <c r="G3257" i="99" s="1"/>
  <c r="B3303" i="99"/>
  <c r="E3257" i="99" l="1"/>
  <c r="A3259" i="99"/>
  <c r="D3258" i="99"/>
  <c r="F3258" i="99" s="1"/>
  <c r="G3258" i="99" s="1"/>
  <c r="B3304" i="99"/>
  <c r="E3258" i="99" l="1"/>
  <c r="D3259" i="99"/>
  <c r="F3259" i="99" s="1"/>
  <c r="G3259" i="99" s="1"/>
  <c r="A3260" i="99"/>
  <c r="B3305" i="99"/>
  <c r="E3259" i="99" l="1"/>
  <c r="D3260" i="99"/>
  <c r="F3260" i="99" s="1"/>
  <c r="G3260" i="99" s="1"/>
  <c r="A3261" i="99"/>
  <c r="B3306" i="99"/>
  <c r="F96" i="119" l="1"/>
  <c r="E3260" i="99"/>
  <c r="A3262" i="99"/>
  <c r="D3261" i="99"/>
  <c r="F3261" i="99" s="1"/>
  <c r="G3261" i="99" s="1"/>
  <c r="B3307" i="99"/>
  <c r="E3261" i="99" l="1"/>
  <c r="A3263" i="99"/>
  <c r="D3262" i="99"/>
  <c r="F3262" i="99" s="1"/>
  <c r="G3262" i="99" s="1"/>
  <c r="B3308" i="99"/>
  <c r="E3262" i="99" l="1"/>
  <c r="A3264" i="99"/>
  <c r="D3263" i="99"/>
  <c r="F3263" i="99" s="1"/>
  <c r="G3263" i="99" s="1"/>
  <c r="B3309" i="99"/>
  <c r="E3263" i="99" l="1"/>
  <c r="D3264" i="99"/>
  <c r="F3264" i="99" s="1"/>
  <c r="G3264" i="99" s="1"/>
  <c r="A3265" i="99"/>
  <c r="B3310" i="99"/>
  <c r="E3264" i="99" l="1"/>
  <c r="A3266" i="99"/>
  <c r="D3265" i="99"/>
  <c r="F3265" i="99" s="1"/>
  <c r="G3265" i="99" s="1"/>
  <c r="B3311" i="99"/>
  <c r="E3265" i="99" l="1"/>
  <c r="A3267" i="99"/>
  <c r="D3266" i="99"/>
  <c r="F3266" i="99" s="1"/>
  <c r="G3266" i="99" s="1"/>
  <c r="B3312" i="99"/>
  <c r="E3266" i="99" l="1"/>
  <c r="D3267" i="99"/>
  <c r="F3267" i="99" s="1"/>
  <c r="G3267" i="99" s="1"/>
  <c r="A3268" i="99"/>
  <c r="B3313" i="99"/>
  <c r="E3267" i="99" l="1"/>
  <c r="D3268" i="99"/>
  <c r="F3268" i="99" s="1"/>
  <c r="G3268" i="99" s="1"/>
  <c r="A3269" i="99"/>
  <c r="B3314" i="99"/>
  <c r="E3268" i="99" l="1"/>
  <c r="A3270" i="99"/>
  <c r="D3269" i="99"/>
  <c r="F3269" i="99" s="1"/>
  <c r="G3269" i="99" s="1"/>
  <c r="B3315" i="99"/>
  <c r="E3269" i="99" l="1"/>
  <c r="D3270" i="99"/>
  <c r="F3270" i="99" s="1"/>
  <c r="G3270" i="99" s="1"/>
  <c r="A3271" i="99"/>
  <c r="B3316" i="99"/>
  <c r="E3270" i="99" l="1"/>
  <c r="A3272" i="99"/>
  <c r="D3271" i="99"/>
  <c r="F3271" i="99" s="1"/>
  <c r="G3271" i="99" s="1"/>
  <c r="B3317" i="99"/>
  <c r="E3271" i="99" l="1"/>
  <c r="D3272" i="99"/>
  <c r="F3272" i="99" s="1"/>
  <c r="G3272" i="99" s="1"/>
  <c r="A3273" i="99"/>
  <c r="B3318" i="99"/>
  <c r="E3272" i="99" l="1"/>
  <c r="A3274" i="99"/>
  <c r="D3273" i="99"/>
  <c r="F3273" i="99" s="1"/>
  <c r="G3273" i="99" s="1"/>
  <c r="B3319" i="99"/>
  <c r="E3273" i="99" l="1"/>
  <c r="A3275" i="99"/>
  <c r="D3274" i="99"/>
  <c r="F3274" i="99" s="1"/>
  <c r="G3274" i="99" s="1"/>
  <c r="B3320" i="99"/>
  <c r="E3274" i="99" l="1"/>
  <c r="D3275" i="99"/>
  <c r="F3275" i="99" s="1"/>
  <c r="G3275" i="99" s="1"/>
  <c r="A3276" i="99"/>
  <c r="B3321" i="99"/>
  <c r="E3275" i="99" l="1"/>
  <c r="A3277" i="99"/>
  <c r="D3276" i="99"/>
  <c r="F3276" i="99" s="1"/>
  <c r="G3276" i="99" s="1"/>
  <c r="B3322" i="99"/>
  <c r="E3276" i="99" l="1"/>
  <c r="A3278" i="99"/>
  <c r="D3277" i="99"/>
  <c r="F3277" i="99" s="1"/>
  <c r="G3277" i="99" s="1"/>
  <c r="B3323" i="99"/>
  <c r="E3277" i="99" l="1"/>
  <c r="D3278" i="99"/>
  <c r="F3278" i="99" s="1"/>
  <c r="G3278" i="99" s="1"/>
  <c r="A3279" i="99"/>
  <c r="B3324" i="99"/>
  <c r="E3278" i="99" l="1"/>
  <c r="A3280" i="99"/>
  <c r="D3279" i="99"/>
  <c r="F3279" i="99" s="1"/>
  <c r="G3279" i="99" s="1"/>
  <c r="B3325" i="99"/>
  <c r="E3279" i="99" l="1"/>
  <c r="A3281" i="99"/>
  <c r="D3280" i="99"/>
  <c r="F3280" i="99" s="1"/>
  <c r="G3280" i="99" s="1"/>
  <c r="B3326" i="99"/>
  <c r="E3280" i="99" l="1"/>
  <c r="D3281" i="99"/>
  <c r="F3281" i="99" s="1"/>
  <c r="G3281" i="99" s="1"/>
  <c r="A3282" i="99"/>
  <c r="B3327" i="99"/>
  <c r="E3281" i="99" l="1"/>
  <c r="D3282" i="99"/>
  <c r="F3282" i="99" s="1"/>
  <c r="G3282" i="99" s="1"/>
  <c r="A3283" i="99"/>
  <c r="B3328" i="99"/>
  <c r="E3282" i="99" l="1"/>
  <c r="E3283" i="99" s="1"/>
  <c r="D3283" i="99"/>
  <c r="F3283" i="99" s="1"/>
  <c r="G3283" i="99" s="1"/>
  <c r="A3284" i="99"/>
  <c r="B3329" i="99"/>
  <c r="D3284" i="99" l="1"/>
  <c r="F3284" i="99" s="1"/>
  <c r="G3284" i="99" s="1"/>
  <c r="A3285" i="99"/>
  <c r="B3330" i="99"/>
  <c r="E3284" i="99" l="1"/>
  <c r="D3285" i="99"/>
  <c r="F3285" i="99" s="1"/>
  <c r="G3285" i="99" s="1"/>
  <c r="A3286" i="99"/>
  <c r="B3331" i="99"/>
  <c r="E3285" i="99" l="1"/>
  <c r="D3286" i="99"/>
  <c r="F3286" i="99" s="1"/>
  <c r="G3286" i="99" s="1"/>
  <c r="A3287" i="99"/>
  <c r="B3332" i="99"/>
  <c r="E3286" i="99" l="1"/>
  <c r="A3288" i="99"/>
  <c r="D3287" i="99"/>
  <c r="F3287" i="99" s="1"/>
  <c r="G3287" i="99" s="1"/>
  <c r="B3333" i="99"/>
  <c r="E3287" i="99" l="1"/>
  <c r="A3289" i="99"/>
  <c r="D3288" i="99"/>
  <c r="F3288" i="99" s="1"/>
  <c r="G3288" i="99" s="1"/>
  <c r="B3334" i="99"/>
  <c r="E3288" i="99" l="1"/>
  <c r="D3289" i="99"/>
  <c r="F3289" i="99" s="1"/>
  <c r="G3289" i="99" s="1"/>
  <c r="A3290" i="99"/>
  <c r="B3335" i="99"/>
  <c r="E3289" i="99" l="1"/>
  <c r="A3291" i="99"/>
  <c r="D3290" i="99"/>
  <c r="F3290" i="99" s="1"/>
  <c r="G3290" i="99" s="1"/>
  <c r="B3336" i="99"/>
  <c r="E3290" i="99" l="1"/>
  <c r="D3291" i="99"/>
  <c r="F3291" i="99" s="1"/>
  <c r="G3291" i="99" s="1"/>
  <c r="A3292" i="99"/>
  <c r="B3337" i="99"/>
  <c r="E3291" i="99" l="1"/>
  <c r="D3292" i="99"/>
  <c r="F3292" i="99" s="1"/>
  <c r="G3292" i="99" s="1"/>
  <c r="A3293" i="99"/>
  <c r="B3338" i="99"/>
  <c r="E3292" i="99" l="1"/>
  <c r="A3294" i="99"/>
  <c r="D3293" i="99"/>
  <c r="F3293" i="99" s="1"/>
  <c r="G3293" i="99" s="1"/>
  <c r="B3339" i="99"/>
  <c r="E3293" i="99" l="1"/>
  <c r="D3294" i="99"/>
  <c r="F3294" i="99" s="1"/>
  <c r="G3294" i="99" s="1"/>
  <c r="A3295" i="99"/>
  <c r="B3340" i="99"/>
  <c r="E3294" i="99" l="1"/>
  <c r="D3295" i="99"/>
  <c r="F3295" i="99" s="1"/>
  <c r="G3295" i="99" s="1"/>
  <c r="A3296" i="99"/>
  <c r="B3341" i="99"/>
  <c r="E3295" i="99" l="1"/>
  <c r="D3296" i="99"/>
  <c r="F3296" i="99" s="1"/>
  <c r="G3296" i="99" s="1"/>
  <c r="A3297" i="99"/>
  <c r="B3342" i="99"/>
  <c r="E3296" i="99" l="1"/>
  <c r="A3298" i="99"/>
  <c r="D3297" i="99"/>
  <c r="F3297" i="99" s="1"/>
  <c r="G3297" i="99" s="1"/>
  <c r="B3343" i="99"/>
  <c r="E3297" i="99" l="1"/>
  <c r="A3299" i="99"/>
  <c r="D3298" i="99"/>
  <c r="F3298" i="99" s="1"/>
  <c r="G3298" i="99" s="1"/>
  <c r="B3344" i="99"/>
  <c r="E3298" i="99" l="1"/>
  <c r="D3299" i="99"/>
  <c r="F3299" i="99" s="1"/>
  <c r="G3299" i="99" s="1"/>
  <c r="A3300" i="99"/>
  <c r="B3345" i="99"/>
  <c r="E3299" i="99" l="1"/>
  <c r="D3300" i="99"/>
  <c r="F3300" i="99" s="1"/>
  <c r="G3300" i="99" s="1"/>
  <c r="A3301" i="99"/>
  <c r="B3346" i="99"/>
  <c r="E3300" i="99" l="1"/>
  <c r="AL40" i="119" s="1"/>
  <c r="D3301" i="99"/>
  <c r="F3301" i="99" s="1"/>
  <c r="G3301" i="99" s="1"/>
  <c r="A3302" i="99"/>
  <c r="B3347" i="99"/>
  <c r="AL41" i="119" l="1"/>
  <c r="AL42" i="119" s="1"/>
  <c r="AL50" i="119"/>
  <c r="AO879" i="119" s="1"/>
  <c r="E3301" i="99"/>
  <c r="D3302" i="99"/>
  <c r="F3302" i="99" s="1"/>
  <c r="G3302" i="99" s="1"/>
  <c r="A3303" i="99"/>
  <c r="B3348" i="99"/>
  <c r="E3302" i="99" l="1"/>
  <c r="A3304" i="99"/>
  <c r="D3303" i="99"/>
  <c r="F3303" i="99" s="1"/>
  <c r="G3303" i="99" s="1"/>
  <c r="B3349" i="99"/>
  <c r="E3303" i="99" l="1"/>
  <c r="D3304" i="99"/>
  <c r="F3304" i="99" s="1"/>
  <c r="G3304" i="99" s="1"/>
  <c r="A3305" i="99"/>
  <c r="B3350" i="99"/>
  <c r="E3304" i="99" l="1"/>
  <c r="D3305" i="99"/>
  <c r="F3305" i="99" s="1"/>
  <c r="G3305" i="99" s="1"/>
  <c r="A3306" i="99"/>
  <c r="B3351" i="99"/>
  <c r="E3305" i="99" l="1"/>
  <c r="A3307" i="99"/>
  <c r="D3306" i="99"/>
  <c r="F3306" i="99" s="1"/>
  <c r="G3306" i="99" s="1"/>
  <c r="B3352" i="99"/>
  <c r="E3306" i="99" l="1"/>
  <c r="D3307" i="99"/>
  <c r="F3307" i="99" s="1"/>
  <c r="G3307" i="99" s="1"/>
  <c r="A3308" i="99"/>
  <c r="B3353" i="99"/>
  <c r="E3307" i="99" l="1"/>
  <c r="A3309" i="99"/>
  <c r="D3308" i="99"/>
  <c r="F3308" i="99" s="1"/>
  <c r="G3308" i="99" s="1"/>
  <c r="B3354" i="99"/>
  <c r="E3308" i="99" l="1"/>
  <c r="D3309" i="99"/>
  <c r="F3309" i="99" s="1"/>
  <c r="G3309" i="99" s="1"/>
  <c r="A3310" i="99"/>
  <c r="B3355" i="99"/>
  <c r="E3309" i="99" l="1"/>
  <c r="A3311" i="99"/>
  <c r="D3310" i="99"/>
  <c r="F3310" i="99" s="1"/>
  <c r="G3310" i="99" s="1"/>
  <c r="B3356" i="99"/>
  <c r="E3310" i="99" l="1"/>
  <c r="D3311" i="99"/>
  <c r="F3311" i="99" s="1"/>
  <c r="G3311" i="99" s="1"/>
  <c r="A3312" i="99"/>
  <c r="B3357" i="99"/>
  <c r="E3311" i="99" l="1"/>
  <c r="A3313" i="99"/>
  <c r="D3312" i="99"/>
  <c r="F3312" i="99" s="1"/>
  <c r="G3312" i="99" s="1"/>
  <c r="B3358" i="99"/>
  <c r="E3312" i="99" l="1"/>
  <c r="A3314" i="99"/>
  <c r="D3313" i="99"/>
  <c r="F3313" i="99" s="1"/>
  <c r="G3313" i="99" s="1"/>
  <c r="B3359" i="99"/>
  <c r="E3313" i="99" l="1"/>
  <c r="A3315" i="99"/>
  <c r="D3314" i="99"/>
  <c r="F3314" i="99" s="1"/>
  <c r="G3314" i="99" s="1"/>
  <c r="B3360" i="99"/>
  <c r="E3314" i="99" l="1"/>
  <c r="D3315" i="99"/>
  <c r="F3315" i="99" s="1"/>
  <c r="G3315" i="99" s="1"/>
  <c r="A3316" i="99"/>
  <c r="B3361" i="99"/>
  <c r="E3315" i="99" l="1"/>
  <c r="D3316" i="99"/>
  <c r="F3316" i="99" s="1"/>
  <c r="G3316" i="99" s="1"/>
  <c r="A3317" i="99"/>
  <c r="B3362" i="99"/>
  <c r="E3316" i="99" l="1"/>
  <c r="D3317" i="99"/>
  <c r="F3317" i="99" s="1"/>
  <c r="G3317" i="99" s="1"/>
  <c r="A3318" i="99"/>
  <c r="B3363" i="99"/>
  <c r="E3317" i="99" l="1"/>
  <c r="A3319" i="99"/>
  <c r="D3318" i="99"/>
  <c r="F3318" i="99" s="1"/>
  <c r="G3318" i="99" s="1"/>
  <c r="B3364" i="99"/>
  <c r="E3318" i="99" l="1"/>
  <c r="D3319" i="99"/>
  <c r="F3319" i="99" s="1"/>
  <c r="G3319" i="99" s="1"/>
  <c r="A3320" i="99"/>
  <c r="B3365" i="99"/>
  <c r="E3319" i="99" l="1"/>
  <c r="A3321" i="99"/>
  <c r="D3320" i="99"/>
  <c r="F3320" i="99" s="1"/>
  <c r="G3320" i="99" s="1"/>
  <c r="B3366" i="99"/>
  <c r="E3320" i="99" l="1"/>
  <c r="A3322" i="99"/>
  <c r="D3321" i="99"/>
  <c r="F3321" i="99" s="1"/>
  <c r="G3321" i="99" s="1"/>
  <c r="B3367" i="99"/>
  <c r="E3321" i="99" l="1"/>
  <c r="A3323" i="99"/>
  <c r="D3322" i="99"/>
  <c r="F3322" i="99" s="1"/>
  <c r="G3322" i="99" s="1"/>
  <c r="B3368" i="99"/>
  <c r="E3322" i="99" l="1"/>
  <c r="D3323" i="99"/>
  <c r="F3323" i="99" s="1"/>
  <c r="G3323" i="99" s="1"/>
  <c r="A3324" i="99"/>
  <c r="B3369" i="99"/>
  <c r="E3323" i="99" l="1"/>
  <c r="D3324" i="99"/>
  <c r="F3324" i="99" s="1"/>
  <c r="G3324" i="99" s="1"/>
  <c r="A3325" i="99"/>
  <c r="B3370" i="99"/>
  <c r="E3324" i="99" l="1"/>
  <c r="A3326" i="99"/>
  <c r="D3325" i="99"/>
  <c r="F3325" i="99" s="1"/>
  <c r="G3325" i="99" s="1"/>
  <c r="B3371" i="99"/>
  <c r="E3325" i="99" l="1"/>
  <c r="A3327" i="99"/>
  <c r="D3326" i="99"/>
  <c r="F3326" i="99" s="1"/>
  <c r="G3326" i="99" s="1"/>
  <c r="B3372" i="99"/>
  <c r="E3326" i="99" l="1"/>
  <c r="D3327" i="99"/>
  <c r="F3327" i="99" s="1"/>
  <c r="G3327" i="99" s="1"/>
  <c r="A3328" i="99"/>
  <c r="B3373" i="99"/>
  <c r="E3327" i="99" l="1"/>
  <c r="D3328" i="99"/>
  <c r="F3328" i="99" s="1"/>
  <c r="G3328" i="99" s="1"/>
  <c r="A3329" i="99"/>
  <c r="B3374" i="99"/>
  <c r="E3328" i="99" l="1"/>
  <c r="A3330" i="99"/>
  <c r="D3329" i="99"/>
  <c r="F3329" i="99" s="1"/>
  <c r="G3329" i="99" s="1"/>
  <c r="B3375" i="99"/>
  <c r="E3329" i="99" l="1"/>
  <c r="A3331" i="99"/>
  <c r="D3330" i="99"/>
  <c r="F3330" i="99" s="1"/>
  <c r="G3330" i="99" s="1"/>
  <c r="B3376" i="99"/>
  <c r="E3330" i="99" l="1"/>
  <c r="D3331" i="99"/>
  <c r="F3331" i="99" s="1"/>
  <c r="G3331" i="99" s="1"/>
  <c r="A3332" i="99"/>
  <c r="B3377" i="99"/>
  <c r="E3331" i="99" l="1"/>
  <c r="A3333" i="99"/>
  <c r="D3332" i="99"/>
  <c r="F3332" i="99" s="1"/>
  <c r="G3332" i="99" s="1"/>
  <c r="B3378" i="99"/>
  <c r="E3332" i="99" l="1"/>
  <c r="D3333" i="99"/>
  <c r="F3333" i="99" s="1"/>
  <c r="G3333" i="99" s="1"/>
  <c r="A3334" i="99"/>
  <c r="B3379" i="99"/>
  <c r="E3333" i="99" l="1"/>
  <c r="D3334" i="99"/>
  <c r="F3334" i="99" s="1"/>
  <c r="G3334" i="99" s="1"/>
  <c r="A3335" i="99"/>
  <c r="B3380" i="99"/>
  <c r="E3334" i="99" l="1"/>
  <c r="A3336" i="99"/>
  <c r="D3335" i="99"/>
  <c r="F3335" i="99" s="1"/>
  <c r="G3335" i="99" s="1"/>
  <c r="B3381" i="99"/>
  <c r="E3335" i="99" l="1"/>
  <c r="A3337" i="99"/>
  <c r="D3336" i="99"/>
  <c r="F3336" i="99" s="1"/>
  <c r="G3336" i="99" s="1"/>
  <c r="B3382" i="99"/>
  <c r="E3336" i="99" l="1"/>
  <c r="A3338" i="99"/>
  <c r="D3337" i="99"/>
  <c r="F3337" i="99" s="1"/>
  <c r="G3337" i="99" s="1"/>
  <c r="B3383" i="99"/>
  <c r="E3337" i="99" l="1"/>
  <c r="A3339" i="99"/>
  <c r="D3338" i="99"/>
  <c r="F3338" i="99" s="1"/>
  <c r="G3338" i="99" s="1"/>
  <c r="B3384" i="99"/>
  <c r="E3338" i="99" l="1"/>
  <c r="D3339" i="99"/>
  <c r="F3339" i="99" s="1"/>
  <c r="G3339" i="99" s="1"/>
  <c r="A3340" i="99"/>
  <c r="B3385" i="99"/>
  <c r="E3339" i="99" l="1"/>
  <c r="D3340" i="99"/>
  <c r="F3340" i="99" s="1"/>
  <c r="G3340" i="99" s="1"/>
  <c r="A3341" i="99"/>
  <c r="B3386" i="99"/>
  <c r="E3340" i="99" l="1"/>
  <c r="A3342" i="99"/>
  <c r="D3341" i="99"/>
  <c r="F3341" i="99" s="1"/>
  <c r="G3341" i="99" s="1"/>
  <c r="B3387" i="99"/>
  <c r="E3341" i="99" l="1"/>
  <c r="D3342" i="99"/>
  <c r="F3342" i="99" s="1"/>
  <c r="G3342" i="99" s="1"/>
  <c r="A3343" i="99"/>
  <c r="B3388" i="99"/>
  <c r="E3342" i="99" l="1"/>
  <c r="A3344" i="99"/>
  <c r="D3343" i="99"/>
  <c r="F3343" i="99" s="1"/>
  <c r="G3343" i="99" s="1"/>
  <c r="B3389" i="99"/>
  <c r="E3343" i="99" l="1"/>
  <c r="A3345" i="99"/>
  <c r="D3344" i="99"/>
  <c r="F3344" i="99" s="1"/>
  <c r="G3344" i="99" s="1"/>
  <c r="B3390" i="99"/>
  <c r="E3344" i="99" l="1"/>
  <c r="A3346" i="99"/>
  <c r="D3345" i="99"/>
  <c r="F3345" i="99" s="1"/>
  <c r="G3345" i="99" s="1"/>
  <c r="B3391" i="99"/>
  <c r="E3345" i="99" l="1"/>
  <c r="D3346" i="99"/>
  <c r="F3346" i="99" s="1"/>
  <c r="G3346" i="99" s="1"/>
  <c r="A3347" i="99"/>
  <c r="B3392" i="99"/>
  <c r="E3346" i="99" l="1"/>
  <c r="D3347" i="99"/>
  <c r="F3347" i="99" s="1"/>
  <c r="G3347" i="99" s="1"/>
  <c r="A3348" i="99"/>
  <c r="B3393" i="99"/>
  <c r="E3347" i="99" l="1"/>
  <c r="A3349" i="99"/>
  <c r="D3348" i="99"/>
  <c r="F3348" i="99" s="1"/>
  <c r="G3348" i="99" s="1"/>
  <c r="B3394" i="99"/>
  <c r="E3348" i="99" l="1"/>
  <c r="D3349" i="99"/>
  <c r="F3349" i="99" s="1"/>
  <c r="G3349" i="99" s="1"/>
  <c r="A3350" i="99"/>
  <c r="B3395" i="99"/>
  <c r="E3349" i="99" l="1"/>
  <c r="D3350" i="99"/>
  <c r="F3350" i="99" s="1"/>
  <c r="G3350" i="99" s="1"/>
  <c r="A3351" i="99"/>
  <c r="B3396" i="99"/>
  <c r="E3350" i="99" l="1"/>
  <c r="A3352" i="99"/>
  <c r="D3351" i="99"/>
  <c r="F3351" i="99" s="1"/>
  <c r="G3351" i="99" s="1"/>
  <c r="B3397" i="99"/>
  <c r="E3351" i="99" l="1"/>
  <c r="A3353" i="99"/>
  <c r="D3352" i="99"/>
  <c r="F3352" i="99" s="1"/>
  <c r="G3352" i="99" s="1"/>
  <c r="B3398" i="99"/>
  <c r="F97" i="119" l="1"/>
  <c r="E3352" i="99"/>
  <c r="D3353" i="99"/>
  <c r="F3353" i="99" s="1"/>
  <c r="G3353" i="99" s="1"/>
  <c r="A3354" i="99"/>
  <c r="B3399" i="99"/>
  <c r="E3353" i="99" l="1"/>
  <c r="D3354" i="99"/>
  <c r="F3354" i="99" s="1"/>
  <c r="G3354" i="99" s="1"/>
  <c r="A3355" i="99"/>
  <c r="B3400" i="99"/>
  <c r="E3354" i="99" l="1"/>
  <c r="D3355" i="99"/>
  <c r="F3355" i="99" s="1"/>
  <c r="G3355" i="99" s="1"/>
  <c r="A3356" i="99"/>
  <c r="B3401" i="99"/>
  <c r="E3355" i="99" l="1"/>
  <c r="D3356" i="99"/>
  <c r="F3356" i="99" s="1"/>
  <c r="G3356" i="99" s="1"/>
  <c r="A3357" i="99"/>
  <c r="B3402" i="99"/>
  <c r="E3356" i="99" l="1"/>
  <c r="A3358" i="99"/>
  <c r="D3357" i="99"/>
  <c r="F3357" i="99" s="1"/>
  <c r="G3357" i="99" s="1"/>
  <c r="B3403" i="99"/>
  <c r="E3357" i="99" l="1"/>
  <c r="D3358" i="99"/>
  <c r="F3358" i="99" s="1"/>
  <c r="G3358" i="99" s="1"/>
  <c r="A3359" i="99"/>
  <c r="B3404" i="99"/>
  <c r="E3358" i="99" l="1"/>
  <c r="D3359" i="99"/>
  <c r="F3359" i="99" s="1"/>
  <c r="G3359" i="99" s="1"/>
  <c r="A3360" i="99"/>
  <c r="B3405" i="99"/>
  <c r="E3359" i="99" l="1"/>
  <c r="A3361" i="99"/>
  <c r="D3360" i="99"/>
  <c r="F3360" i="99" s="1"/>
  <c r="G3360" i="99" s="1"/>
  <c r="B3406" i="99"/>
  <c r="E3360" i="99" l="1"/>
  <c r="D3361" i="99"/>
  <c r="F3361" i="99" s="1"/>
  <c r="G3361" i="99" s="1"/>
  <c r="A3362" i="99"/>
  <c r="B3407" i="99"/>
  <c r="E3361" i="99" l="1"/>
  <c r="A3363" i="99"/>
  <c r="D3362" i="99"/>
  <c r="F3362" i="99" s="1"/>
  <c r="G3362" i="99" s="1"/>
  <c r="B3408" i="99"/>
  <c r="E3362" i="99" l="1"/>
  <c r="A3364" i="99"/>
  <c r="D3363" i="99"/>
  <c r="F3363" i="99" s="1"/>
  <c r="G3363" i="99" s="1"/>
  <c r="B3409" i="99"/>
  <c r="E3363" i="99" l="1"/>
  <c r="D3364" i="99"/>
  <c r="F3364" i="99" s="1"/>
  <c r="G3364" i="99" s="1"/>
  <c r="A3365" i="99"/>
  <c r="B3410" i="99"/>
  <c r="E3364" i="99" l="1"/>
  <c r="D3365" i="99"/>
  <c r="F3365" i="99" s="1"/>
  <c r="G3365" i="99" s="1"/>
  <c r="A3366" i="99"/>
  <c r="B3411" i="99"/>
  <c r="E3365" i="99" l="1"/>
  <c r="D3366" i="99"/>
  <c r="F3366" i="99" s="1"/>
  <c r="G3366" i="99" s="1"/>
  <c r="A3367" i="99"/>
  <c r="B3412" i="99"/>
  <c r="E3366" i="99" l="1"/>
  <c r="A3368" i="99"/>
  <c r="D3367" i="99"/>
  <c r="F3367" i="99" s="1"/>
  <c r="G3367" i="99" s="1"/>
  <c r="B3413" i="99"/>
  <c r="E3367" i="99" l="1"/>
  <c r="A3369" i="99"/>
  <c r="D3368" i="99"/>
  <c r="F3368" i="99" s="1"/>
  <c r="G3368" i="99" s="1"/>
  <c r="B3414" i="99"/>
  <c r="E3368" i="99" l="1"/>
  <c r="D3369" i="99"/>
  <c r="F3369" i="99" s="1"/>
  <c r="G3369" i="99" s="1"/>
  <c r="A3370" i="99"/>
  <c r="B3415" i="99"/>
  <c r="E3369" i="99" l="1"/>
  <c r="D3370" i="99"/>
  <c r="F3370" i="99" s="1"/>
  <c r="G3370" i="99" s="1"/>
  <c r="A3371" i="99"/>
  <c r="B3416" i="99"/>
  <c r="E3370" i="99" l="1"/>
  <c r="A3372" i="99"/>
  <c r="D3371" i="99"/>
  <c r="F3371" i="99" s="1"/>
  <c r="G3371" i="99" s="1"/>
  <c r="B3417" i="99"/>
  <c r="E3371" i="99" l="1"/>
  <c r="D3372" i="99"/>
  <c r="F3372" i="99" s="1"/>
  <c r="G3372" i="99" s="1"/>
  <c r="A3373" i="99"/>
  <c r="B3418" i="99"/>
  <c r="E3372" i="99" l="1"/>
  <c r="A3374" i="99"/>
  <c r="D3373" i="99"/>
  <c r="F3373" i="99" s="1"/>
  <c r="G3373" i="99" s="1"/>
  <c r="B3419" i="99"/>
  <c r="E3373" i="99" l="1"/>
  <c r="D3374" i="99"/>
  <c r="F3374" i="99" s="1"/>
  <c r="G3374" i="99" s="1"/>
  <c r="A3375" i="99"/>
  <c r="B3420" i="99"/>
  <c r="E3374" i="99" l="1"/>
  <c r="A3376" i="99"/>
  <c r="D3375" i="99"/>
  <c r="F3375" i="99" s="1"/>
  <c r="G3375" i="99" s="1"/>
  <c r="B3421" i="99"/>
  <c r="E3375" i="99" l="1"/>
  <c r="D3376" i="99"/>
  <c r="F3376" i="99" s="1"/>
  <c r="G3376" i="99" s="1"/>
  <c r="A3377" i="99"/>
  <c r="B3422" i="99"/>
  <c r="E3376" i="99" l="1"/>
  <c r="D3377" i="99"/>
  <c r="F3377" i="99" s="1"/>
  <c r="G3377" i="99" s="1"/>
  <c r="A3378" i="99"/>
  <c r="B3423" i="99"/>
  <c r="E3377" i="99" l="1"/>
  <c r="A3379" i="99"/>
  <c r="D3378" i="99"/>
  <c r="F3378" i="99" s="1"/>
  <c r="G3378" i="99" s="1"/>
  <c r="B3424" i="99"/>
  <c r="E3378" i="99" l="1"/>
  <c r="D3379" i="99"/>
  <c r="F3379" i="99" s="1"/>
  <c r="G3379" i="99" s="1"/>
  <c r="A3380" i="99"/>
  <c r="B3425" i="99"/>
  <c r="E3379" i="99" l="1"/>
  <c r="A3381" i="99"/>
  <c r="D3380" i="99"/>
  <c r="F3380" i="99" s="1"/>
  <c r="G3380" i="99" s="1"/>
  <c r="B3426" i="99"/>
  <c r="E3380" i="99" l="1"/>
  <c r="A3382" i="99"/>
  <c r="D3381" i="99"/>
  <c r="F3381" i="99" s="1"/>
  <c r="G3381" i="99" s="1"/>
  <c r="B3427" i="99"/>
  <c r="E3381" i="99" l="1"/>
  <c r="D3382" i="99"/>
  <c r="F3382" i="99" s="1"/>
  <c r="G3382" i="99" s="1"/>
  <c r="A3383" i="99"/>
  <c r="B3428" i="99"/>
  <c r="E3382" i="99" l="1"/>
  <c r="A3384" i="99"/>
  <c r="D3383" i="99"/>
  <c r="F3383" i="99" s="1"/>
  <c r="G3383" i="99" s="1"/>
  <c r="B3429" i="99"/>
  <c r="E3383" i="99" l="1"/>
  <c r="D3384" i="99"/>
  <c r="F3384" i="99" s="1"/>
  <c r="G3384" i="99" s="1"/>
  <c r="A3385" i="99"/>
  <c r="B3430" i="99"/>
  <c r="E3384" i="99" l="1"/>
  <c r="D3385" i="99"/>
  <c r="F3385" i="99" s="1"/>
  <c r="G3385" i="99" s="1"/>
  <c r="A3386" i="99"/>
  <c r="B3431" i="99"/>
  <c r="E3385" i="99" l="1"/>
  <c r="D3386" i="99"/>
  <c r="F3386" i="99" s="1"/>
  <c r="G3386" i="99" s="1"/>
  <c r="A3387" i="99"/>
  <c r="B3432" i="99"/>
  <c r="E3386" i="99" l="1"/>
  <c r="A3388" i="99"/>
  <c r="D3387" i="99"/>
  <c r="F3387" i="99" s="1"/>
  <c r="G3387" i="99" s="1"/>
  <c r="B3433" i="99"/>
  <c r="E3387" i="99" l="1"/>
  <c r="D3388" i="99"/>
  <c r="F3388" i="99" s="1"/>
  <c r="G3388" i="99" s="1"/>
  <c r="A3389" i="99"/>
  <c r="B3434" i="99"/>
  <c r="E3388" i="99" l="1"/>
  <c r="A3390" i="99"/>
  <c r="D3389" i="99"/>
  <c r="F3389" i="99" s="1"/>
  <c r="G3389" i="99" s="1"/>
  <c r="B3435" i="99"/>
  <c r="E3389" i="99" l="1"/>
  <c r="D3390" i="99"/>
  <c r="F3390" i="99" s="1"/>
  <c r="G3390" i="99" s="1"/>
  <c r="A3391" i="99"/>
  <c r="B3436" i="99"/>
  <c r="E3390" i="99" l="1"/>
  <c r="A3392" i="99"/>
  <c r="D3391" i="99"/>
  <c r="F3391" i="99" s="1"/>
  <c r="G3391" i="99" s="1"/>
  <c r="B3437" i="99"/>
  <c r="E3391" i="99" l="1"/>
  <c r="D3392" i="99"/>
  <c r="F3392" i="99" s="1"/>
  <c r="G3392" i="99" s="1"/>
  <c r="A3393" i="99"/>
  <c r="B3438" i="99"/>
  <c r="E3392" i="99" l="1"/>
  <c r="AM40" i="119" s="1"/>
  <c r="D3393" i="99"/>
  <c r="F3393" i="99" s="1"/>
  <c r="G3393" i="99" s="1"/>
  <c r="A3394" i="99"/>
  <c r="B3439" i="99"/>
  <c r="AM41" i="119" l="1"/>
  <c r="AM42" i="119" s="1"/>
  <c r="AM50" i="119"/>
  <c r="AP919" i="119" s="1"/>
  <c r="E3393" i="99"/>
  <c r="A3395" i="99"/>
  <c r="D3394" i="99"/>
  <c r="F3394" i="99" s="1"/>
  <c r="G3394" i="99" s="1"/>
  <c r="B3440" i="99"/>
  <c r="E3394" i="99" l="1"/>
  <c r="A3396" i="99"/>
  <c r="D3395" i="99"/>
  <c r="F3395" i="99" s="1"/>
  <c r="G3395" i="99" s="1"/>
  <c r="B3441" i="99"/>
  <c r="E3395" i="99" l="1"/>
  <c r="A3397" i="99"/>
  <c r="D3396" i="99"/>
  <c r="F3396" i="99" s="1"/>
  <c r="G3396" i="99" s="1"/>
  <c r="B3442" i="99"/>
  <c r="E3396" i="99" l="1"/>
  <c r="D3397" i="99"/>
  <c r="F3397" i="99" s="1"/>
  <c r="G3397" i="99" s="1"/>
  <c r="A3398" i="99"/>
  <c r="B3443" i="99"/>
  <c r="E3397" i="99" l="1"/>
  <c r="A3399" i="99"/>
  <c r="D3398" i="99"/>
  <c r="F3398" i="99" s="1"/>
  <c r="G3398" i="99" s="1"/>
  <c r="B3444" i="99"/>
  <c r="E3398" i="99" l="1"/>
  <c r="A3400" i="99"/>
  <c r="D3399" i="99"/>
  <c r="F3399" i="99" s="1"/>
  <c r="G3399" i="99" s="1"/>
  <c r="B3445" i="99"/>
  <c r="E3399" i="99" l="1"/>
  <c r="A3401" i="99"/>
  <c r="D3400" i="99"/>
  <c r="F3400" i="99" s="1"/>
  <c r="G3400" i="99" s="1"/>
  <c r="B3446" i="99"/>
  <c r="E3400" i="99" l="1"/>
  <c r="D3401" i="99"/>
  <c r="F3401" i="99" s="1"/>
  <c r="G3401" i="99" s="1"/>
  <c r="A3402" i="99"/>
  <c r="B3447" i="99"/>
  <c r="E3401" i="99" l="1"/>
  <c r="D3402" i="99"/>
  <c r="F3402" i="99" s="1"/>
  <c r="G3402" i="99" s="1"/>
  <c r="A3403" i="99"/>
  <c r="B3448" i="99"/>
  <c r="E3402" i="99" l="1"/>
  <c r="D3403" i="99"/>
  <c r="F3403" i="99" s="1"/>
  <c r="G3403" i="99" s="1"/>
  <c r="A3404" i="99"/>
  <c r="B3449" i="99"/>
  <c r="E3403" i="99" l="1"/>
  <c r="A3405" i="99"/>
  <c r="D3404" i="99"/>
  <c r="F3404" i="99" s="1"/>
  <c r="G3404" i="99" s="1"/>
  <c r="B3450" i="99"/>
  <c r="E3404" i="99" l="1"/>
  <c r="A3406" i="99"/>
  <c r="D3405" i="99"/>
  <c r="F3405" i="99" s="1"/>
  <c r="G3405" i="99" s="1"/>
  <c r="B3451" i="99"/>
  <c r="E3405" i="99" l="1"/>
  <c r="A3407" i="99"/>
  <c r="D3406" i="99"/>
  <c r="F3406" i="99" s="1"/>
  <c r="G3406" i="99" s="1"/>
  <c r="B3452" i="99"/>
  <c r="E3406" i="99" l="1"/>
  <c r="D3407" i="99"/>
  <c r="F3407" i="99" s="1"/>
  <c r="G3407" i="99" s="1"/>
  <c r="A3408" i="99"/>
  <c r="B3453" i="99"/>
  <c r="E3407" i="99" l="1"/>
  <c r="A3409" i="99"/>
  <c r="D3408" i="99"/>
  <c r="F3408" i="99" s="1"/>
  <c r="G3408" i="99" s="1"/>
  <c r="B3454" i="99"/>
  <c r="E3408" i="99" l="1"/>
  <c r="A3410" i="99"/>
  <c r="D3409" i="99"/>
  <c r="F3409" i="99" s="1"/>
  <c r="G3409" i="99" s="1"/>
  <c r="B3455" i="99"/>
  <c r="E3409" i="99" l="1"/>
  <c r="A3411" i="99"/>
  <c r="D3410" i="99"/>
  <c r="F3410" i="99" s="1"/>
  <c r="G3410" i="99" s="1"/>
  <c r="B3456" i="99"/>
  <c r="E3410" i="99" l="1"/>
  <c r="D3411" i="99"/>
  <c r="F3411" i="99" s="1"/>
  <c r="G3411" i="99" s="1"/>
  <c r="A3412" i="99"/>
  <c r="B3457" i="99"/>
  <c r="E3411" i="99" l="1"/>
  <c r="D3412" i="99"/>
  <c r="F3412" i="99" s="1"/>
  <c r="G3412" i="99" s="1"/>
  <c r="A3413" i="99"/>
  <c r="B3458" i="99"/>
  <c r="E3412" i="99" l="1"/>
  <c r="D3413" i="99"/>
  <c r="F3413" i="99" s="1"/>
  <c r="G3413" i="99" s="1"/>
  <c r="A3414" i="99"/>
  <c r="B3459" i="99"/>
  <c r="E3413" i="99" l="1"/>
  <c r="D3414" i="99"/>
  <c r="F3414" i="99" s="1"/>
  <c r="G3414" i="99" s="1"/>
  <c r="A3415" i="99"/>
  <c r="B3460" i="99"/>
  <c r="E3414" i="99" l="1"/>
  <c r="A3416" i="99"/>
  <c r="D3415" i="99"/>
  <c r="F3415" i="99" s="1"/>
  <c r="G3415" i="99" s="1"/>
  <c r="B3461" i="99"/>
  <c r="E3415" i="99" l="1"/>
  <c r="D3416" i="99"/>
  <c r="F3416" i="99" s="1"/>
  <c r="G3416" i="99" s="1"/>
  <c r="A3417" i="99"/>
  <c r="B3462" i="99"/>
  <c r="E3416" i="99" l="1"/>
  <c r="A3418" i="99"/>
  <c r="D3417" i="99"/>
  <c r="F3417" i="99" s="1"/>
  <c r="G3417" i="99" s="1"/>
  <c r="B3463" i="99"/>
  <c r="E3417" i="99" l="1"/>
  <c r="D3418" i="99"/>
  <c r="F3418" i="99" s="1"/>
  <c r="G3418" i="99" s="1"/>
  <c r="A3419" i="99"/>
  <c r="B3464" i="99"/>
  <c r="E3418" i="99" l="1"/>
  <c r="A3420" i="99"/>
  <c r="D3419" i="99"/>
  <c r="F3419" i="99" s="1"/>
  <c r="G3419" i="99" s="1"/>
  <c r="B3465" i="99"/>
  <c r="E3419" i="99" l="1"/>
  <c r="A3421" i="99"/>
  <c r="D3420" i="99"/>
  <c r="F3420" i="99" s="1"/>
  <c r="G3420" i="99" s="1"/>
  <c r="B3466" i="99"/>
  <c r="E3420" i="99" l="1"/>
  <c r="D3421" i="99"/>
  <c r="F3421" i="99" s="1"/>
  <c r="G3421" i="99" s="1"/>
  <c r="A3422" i="99"/>
  <c r="B3467" i="99"/>
  <c r="E3421" i="99" l="1"/>
  <c r="D3422" i="99"/>
  <c r="F3422" i="99" s="1"/>
  <c r="G3422" i="99" s="1"/>
  <c r="A3423" i="99"/>
  <c r="B3468" i="99"/>
  <c r="E3422" i="99" l="1"/>
  <c r="D3423" i="99"/>
  <c r="F3423" i="99" s="1"/>
  <c r="G3423" i="99" s="1"/>
  <c r="A3424" i="99"/>
  <c r="B3469" i="99"/>
  <c r="E3423" i="99" l="1"/>
  <c r="D3424" i="99"/>
  <c r="F3424" i="99" s="1"/>
  <c r="G3424" i="99" s="1"/>
  <c r="A3425" i="99"/>
  <c r="B3470" i="99"/>
  <c r="E3424" i="99" l="1"/>
  <c r="D3425" i="99"/>
  <c r="F3425" i="99" s="1"/>
  <c r="G3425" i="99" s="1"/>
  <c r="A3426" i="99"/>
  <c r="B3471" i="99"/>
  <c r="E3425" i="99" l="1"/>
  <c r="A3427" i="99"/>
  <c r="D3426" i="99"/>
  <c r="F3426" i="99" s="1"/>
  <c r="G3426" i="99" s="1"/>
  <c r="B3472" i="99"/>
  <c r="E3426" i="99" l="1"/>
  <c r="A3428" i="99"/>
  <c r="D3427" i="99"/>
  <c r="F3427" i="99" s="1"/>
  <c r="G3427" i="99" s="1"/>
  <c r="B3473" i="99"/>
  <c r="E3427" i="99" l="1"/>
  <c r="A3429" i="99"/>
  <c r="D3428" i="99"/>
  <c r="F3428" i="99" s="1"/>
  <c r="G3428" i="99" s="1"/>
  <c r="B3474" i="99"/>
  <c r="E3428" i="99" l="1"/>
  <c r="D3429" i="99"/>
  <c r="F3429" i="99" s="1"/>
  <c r="G3429" i="99" s="1"/>
  <c r="A3430" i="99"/>
  <c r="B3475" i="99"/>
  <c r="E3429" i="99" l="1"/>
  <c r="D3430" i="99"/>
  <c r="F3430" i="99" s="1"/>
  <c r="G3430" i="99" s="1"/>
  <c r="A3431" i="99"/>
  <c r="B3476" i="99"/>
  <c r="E3430" i="99" l="1"/>
  <c r="D3431" i="99"/>
  <c r="F3431" i="99" s="1"/>
  <c r="G3431" i="99" s="1"/>
  <c r="A3432" i="99"/>
  <c r="B3477" i="99"/>
  <c r="E3431" i="99" l="1"/>
  <c r="D3432" i="99"/>
  <c r="F3432" i="99" s="1"/>
  <c r="G3432" i="99" s="1"/>
  <c r="A3433" i="99"/>
  <c r="B3478" i="99"/>
  <c r="E3432" i="99" l="1"/>
  <c r="A3434" i="99"/>
  <c r="D3433" i="99"/>
  <c r="F3433" i="99" s="1"/>
  <c r="G3433" i="99" s="1"/>
  <c r="B3479" i="99"/>
  <c r="E3433" i="99" l="1"/>
  <c r="D3434" i="99"/>
  <c r="F3434" i="99" s="1"/>
  <c r="G3434" i="99" s="1"/>
  <c r="A3435" i="99"/>
  <c r="B3480" i="99"/>
  <c r="E3434" i="99" l="1"/>
  <c r="D3435" i="99"/>
  <c r="F3435" i="99" s="1"/>
  <c r="G3435" i="99" s="1"/>
  <c r="A3436" i="99"/>
  <c r="B3481" i="99"/>
  <c r="E3435" i="99" l="1"/>
  <c r="A3437" i="99"/>
  <c r="D3436" i="99"/>
  <c r="F3436" i="99" s="1"/>
  <c r="G3436" i="99" s="1"/>
  <c r="B3482" i="99"/>
  <c r="E3436" i="99" l="1"/>
  <c r="A3438" i="99"/>
  <c r="D3437" i="99"/>
  <c r="F3437" i="99" s="1"/>
  <c r="G3437" i="99" s="1"/>
  <c r="B3483" i="99"/>
  <c r="E3437" i="99" l="1"/>
  <c r="A3439" i="99"/>
  <c r="D3438" i="99"/>
  <c r="F3438" i="99" s="1"/>
  <c r="G3438" i="99" s="1"/>
  <c r="B3484" i="99"/>
  <c r="E3438" i="99" l="1"/>
  <c r="A3440" i="99"/>
  <c r="D3439" i="99"/>
  <c r="F3439" i="99" s="1"/>
  <c r="G3439" i="99" s="1"/>
  <c r="B3485" i="99"/>
  <c r="E3439" i="99" l="1"/>
  <c r="A3441" i="99"/>
  <c r="D3440" i="99"/>
  <c r="F3440" i="99" s="1"/>
  <c r="G3440" i="99" s="1"/>
  <c r="B3486" i="99"/>
  <c r="E3440" i="99" l="1"/>
  <c r="A3442" i="99"/>
  <c r="D3441" i="99"/>
  <c r="F3441" i="99" s="1"/>
  <c r="G3441" i="99" s="1"/>
  <c r="B3487" i="99"/>
  <c r="E3441" i="99" l="1"/>
  <c r="D3442" i="99"/>
  <c r="F3442" i="99" s="1"/>
  <c r="G3442" i="99" s="1"/>
  <c r="A3443" i="99"/>
  <c r="B3488" i="99"/>
  <c r="E3442" i="99" l="1"/>
  <c r="A3444" i="99"/>
  <c r="D3443" i="99"/>
  <c r="F3443" i="99" s="1"/>
  <c r="G3443" i="99" s="1"/>
  <c r="B3489" i="99"/>
  <c r="E3443" i="99" l="1"/>
  <c r="A3445" i="99"/>
  <c r="D3444" i="99"/>
  <c r="F3444" i="99" s="1"/>
  <c r="G3444" i="99" s="1"/>
  <c r="B3490" i="99"/>
  <c r="E3444" i="99" l="1"/>
  <c r="D3445" i="99"/>
  <c r="F3445" i="99" s="1"/>
  <c r="G3445" i="99" s="1"/>
  <c r="A3446" i="99"/>
  <c r="B3491" i="99"/>
  <c r="E3445" i="99" l="1"/>
  <c r="D3446" i="99"/>
  <c r="F3446" i="99" s="1"/>
  <c r="G3446" i="99" s="1"/>
  <c r="A3447" i="99"/>
  <c r="B3492" i="99"/>
  <c r="E3446" i="99" l="1"/>
  <c r="D3447" i="99"/>
  <c r="F3447" i="99" s="1"/>
  <c r="G3447" i="99" s="1"/>
  <c r="A3448" i="99"/>
  <c r="B3493" i="99"/>
  <c r="E3447" i="99" l="1"/>
  <c r="A3449" i="99"/>
  <c r="D3448" i="99"/>
  <c r="F3448" i="99" s="1"/>
  <c r="G3448" i="99" s="1"/>
  <c r="B3494" i="99"/>
  <c r="E3448" i="99" l="1"/>
  <c r="D3449" i="99"/>
  <c r="F3449" i="99" s="1"/>
  <c r="G3449" i="99" s="1"/>
  <c r="A3450" i="99"/>
  <c r="B3495" i="99"/>
  <c r="E3449" i="99" l="1"/>
  <c r="A3451" i="99"/>
  <c r="D3450" i="99"/>
  <c r="F3450" i="99" s="1"/>
  <c r="G3450" i="99" s="1"/>
  <c r="B3496" i="99"/>
  <c r="E3450" i="99" l="1"/>
  <c r="D3451" i="99"/>
  <c r="F3451" i="99" s="1"/>
  <c r="G3451" i="99" s="1"/>
  <c r="A3452" i="99"/>
  <c r="B3497" i="99"/>
  <c r="E3451" i="99" l="1"/>
  <c r="D3452" i="99"/>
  <c r="F3452" i="99" s="1"/>
  <c r="G3452" i="99" s="1"/>
  <c r="A3453" i="99"/>
  <c r="B3498" i="99"/>
  <c r="E3452" i="99" l="1"/>
  <c r="D3453" i="99"/>
  <c r="F3453" i="99" s="1"/>
  <c r="G3453" i="99" s="1"/>
  <c r="A3454" i="99"/>
  <c r="B3499" i="99"/>
  <c r="E3453" i="99" l="1"/>
  <c r="D3454" i="99"/>
  <c r="F3454" i="99" s="1"/>
  <c r="G3454" i="99" s="1"/>
  <c r="A3455" i="99"/>
  <c r="B3500" i="99"/>
  <c r="E3454" i="99" l="1"/>
  <c r="A3456" i="99"/>
  <c r="D3455" i="99"/>
  <c r="F3455" i="99" s="1"/>
  <c r="G3455" i="99" s="1"/>
  <c r="B3501" i="99"/>
  <c r="E3455" i="99" l="1"/>
  <c r="A3457" i="99"/>
  <c r="D3456" i="99"/>
  <c r="F3456" i="99" s="1"/>
  <c r="G3456" i="99" s="1"/>
  <c r="B3502" i="99"/>
  <c r="E3456" i="99" l="1"/>
  <c r="D3457" i="99"/>
  <c r="F3457" i="99" s="1"/>
  <c r="G3457" i="99" s="1"/>
  <c r="A3458" i="99"/>
  <c r="B3503" i="99"/>
  <c r="E3457" i="99" l="1"/>
  <c r="D3458" i="99"/>
  <c r="F3458" i="99" s="1"/>
  <c r="G3458" i="99" s="1"/>
  <c r="A3459" i="99"/>
  <c r="B3504" i="99"/>
  <c r="E3458" i="99" l="1"/>
  <c r="D3459" i="99"/>
  <c r="F3459" i="99" s="1"/>
  <c r="G3459" i="99" s="1"/>
  <c r="A3460" i="99"/>
  <c r="B3505" i="99"/>
  <c r="E3459" i="99" l="1"/>
  <c r="D3460" i="99"/>
  <c r="F3460" i="99" s="1"/>
  <c r="G3460" i="99" s="1"/>
  <c r="A3461" i="99"/>
  <c r="B3506" i="99"/>
  <c r="E3460" i="99" l="1"/>
  <c r="A3462" i="99"/>
  <c r="D3461" i="99"/>
  <c r="F3461" i="99" s="1"/>
  <c r="G3461" i="99" s="1"/>
  <c r="B3507" i="99"/>
  <c r="E3461" i="99" l="1"/>
  <c r="A3463" i="99"/>
  <c r="D3462" i="99"/>
  <c r="F3462" i="99" s="1"/>
  <c r="G3462" i="99" s="1"/>
  <c r="B3508" i="99"/>
  <c r="E3462" i="99" l="1"/>
  <c r="D3463" i="99"/>
  <c r="F3463" i="99" s="1"/>
  <c r="G3463" i="99" s="1"/>
  <c r="A3464" i="99"/>
  <c r="B3509" i="99"/>
  <c r="E3463" i="99" l="1"/>
  <c r="D3464" i="99"/>
  <c r="F3464" i="99" s="1"/>
  <c r="G3464" i="99" s="1"/>
  <c r="A3465" i="99"/>
  <c r="B3510" i="99"/>
  <c r="E3464" i="99" l="1"/>
  <c r="D3465" i="99"/>
  <c r="F3465" i="99" s="1"/>
  <c r="G3465" i="99" s="1"/>
  <c r="A3466" i="99"/>
  <c r="B3511" i="99"/>
  <c r="E3465" i="99" l="1"/>
  <c r="D3466" i="99"/>
  <c r="F3466" i="99" s="1"/>
  <c r="G3466" i="99" s="1"/>
  <c r="A3467" i="99"/>
  <c r="B3512" i="99"/>
  <c r="E3466" i="99" l="1"/>
  <c r="A3468" i="99"/>
  <c r="D3467" i="99"/>
  <c r="F3467" i="99" s="1"/>
  <c r="G3467" i="99" s="1"/>
  <c r="B3513" i="99"/>
  <c r="E3467" i="99" l="1"/>
  <c r="D3468" i="99"/>
  <c r="F3468" i="99" s="1"/>
  <c r="G3468" i="99" s="1"/>
  <c r="A3469" i="99"/>
  <c r="B3514" i="99"/>
  <c r="E3468" i="99" l="1"/>
  <c r="A3470" i="99"/>
  <c r="D3469" i="99"/>
  <c r="F3469" i="99" s="1"/>
  <c r="G3469" i="99" s="1"/>
  <c r="B3515" i="99"/>
  <c r="E3469" i="99" l="1"/>
  <c r="A3471" i="99"/>
  <c r="D3470" i="99"/>
  <c r="F3470" i="99" s="1"/>
  <c r="G3470" i="99" s="1"/>
  <c r="B3516" i="99"/>
  <c r="E3470" i="99" l="1"/>
  <c r="A3472" i="99"/>
  <c r="D3471" i="99"/>
  <c r="F3471" i="99" s="1"/>
  <c r="G3471" i="99" s="1"/>
  <c r="B3517" i="99"/>
  <c r="E3471" i="99" l="1"/>
  <c r="A3473" i="99"/>
  <c r="D3472" i="99"/>
  <c r="F3472" i="99" s="1"/>
  <c r="G3472" i="99" s="1"/>
  <c r="B3518" i="99"/>
  <c r="E3472" i="99" l="1"/>
  <c r="A3474" i="99"/>
  <c r="D3473" i="99"/>
  <c r="F3473" i="99" s="1"/>
  <c r="G3473" i="99" s="1"/>
  <c r="B3519" i="99"/>
  <c r="E3473" i="99" l="1"/>
  <c r="D3474" i="99"/>
  <c r="F3474" i="99" s="1"/>
  <c r="G3474" i="99" s="1"/>
  <c r="A3475" i="99"/>
  <c r="B3520" i="99"/>
  <c r="E3474" i="99" l="1"/>
  <c r="D3475" i="99"/>
  <c r="F3475" i="99" s="1"/>
  <c r="G3475" i="99" s="1"/>
  <c r="A3476" i="99"/>
  <c r="B3521" i="99"/>
  <c r="E3475" i="99" l="1"/>
  <c r="A3477" i="99"/>
  <c r="D3476" i="99"/>
  <c r="F3476" i="99" s="1"/>
  <c r="G3476" i="99" s="1"/>
  <c r="B3522" i="99"/>
  <c r="E3476" i="99" l="1"/>
  <c r="A3478" i="99"/>
  <c r="D3477" i="99"/>
  <c r="F3477" i="99" s="1"/>
  <c r="G3477" i="99" s="1"/>
  <c r="B3523" i="99"/>
  <c r="E3477" i="99" l="1"/>
  <c r="D3478" i="99"/>
  <c r="F3478" i="99" s="1"/>
  <c r="G3478" i="99" s="1"/>
  <c r="A3479" i="99"/>
  <c r="B3524" i="99"/>
  <c r="E3478" i="99" l="1"/>
  <c r="D3479" i="99"/>
  <c r="F3479" i="99" s="1"/>
  <c r="G3479" i="99" s="1"/>
  <c r="A3480" i="99"/>
  <c r="B3525" i="99"/>
  <c r="E3479" i="99" l="1"/>
  <c r="D3480" i="99"/>
  <c r="F3480" i="99" s="1"/>
  <c r="G3480" i="99" s="1"/>
  <c r="A3481" i="99"/>
  <c r="B3526" i="99"/>
  <c r="E3480" i="99" l="1"/>
  <c r="A3482" i="99"/>
  <c r="D3481" i="99"/>
  <c r="F3481" i="99" s="1"/>
  <c r="G3481" i="99" s="1"/>
  <c r="B3527" i="99"/>
  <c r="E3481" i="99" l="1"/>
  <c r="D3482" i="99"/>
  <c r="F3482" i="99" s="1"/>
  <c r="G3482" i="99" s="1"/>
  <c r="A3483" i="99"/>
  <c r="B3528" i="99"/>
  <c r="E3482" i="99" l="1"/>
  <c r="A3484" i="99"/>
  <c r="D3483" i="99"/>
  <c r="F3483" i="99" s="1"/>
  <c r="G3483" i="99" s="1"/>
  <c r="B3529" i="99"/>
  <c r="E3483" i="99" l="1"/>
  <c r="D3484" i="99"/>
  <c r="F3484" i="99" s="1"/>
  <c r="G3484" i="99" s="1"/>
  <c r="A3485" i="99"/>
  <c r="B3530" i="99"/>
  <c r="E3484" i="99" l="1"/>
  <c r="AN40" i="119" s="1"/>
  <c r="D3485" i="99"/>
  <c r="F3485" i="99" s="1"/>
  <c r="G3485" i="99" s="1"/>
  <c r="A3486" i="99"/>
  <c r="B3531" i="99"/>
  <c r="AN41" i="119" l="1"/>
  <c r="AN42" i="119" s="1"/>
  <c r="AN50" i="119"/>
  <c r="AQ960" i="119" s="1"/>
  <c r="E3485" i="99"/>
  <c r="A3487" i="99"/>
  <c r="D3486" i="99"/>
  <c r="F3486" i="99" s="1"/>
  <c r="G3486" i="99" s="1"/>
  <c r="B3532" i="99"/>
  <c r="E3486" i="99" l="1"/>
  <c r="A3488" i="99"/>
  <c r="D3487" i="99"/>
  <c r="F3487" i="99" s="1"/>
  <c r="G3487" i="99" s="1"/>
  <c r="B3533" i="99"/>
  <c r="E3487" i="99" l="1"/>
  <c r="A3489" i="99"/>
  <c r="D3488" i="99"/>
  <c r="F3488" i="99" s="1"/>
  <c r="G3488" i="99" s="1"/>
  <c r="B3534" i="99"/>
  <c r="E3488" i="99" l="1"/>
  <c r="D3489" i="99"/>
  <c r="F3489" i="99" s="1"/>
  <c r="G3489" i="99" s="1"/>
  <c r="A3490" i="99"/>
  <c r="B3535" i="99"/>
  <c r="E3489" i="99" l="1"/>
  <c r="D3490" i="99"/>
  <c r="F3490" i="99" s="1"/>
  <c r="G3490" i="99" s="1"/>
  <c r="A3491" i="99"/>
  <c r="B3536" i="99"/>
  <c r="E3490" i="99" l="1"/>
  <c r="D3491" i="99"/>
  <c r="F3491" i="99" s="1"/>
  <c r="G3491" i="99" s="1"/>
  <c r="A3492" i="99"/>
  <c r="B3537" i="99"/>
  <c r="E3491" i="99" l="1"/>
  <c r="A3493" i="99"/>
  <c r="D3492" i="99"/>
  <c r="F3492" i="99" s="1"/>
  <c r="G3492" i="99" s="1"/>
  <c r="B3538" i="99"/>
  <c r="E3492" i="99" l="1"/>
  <c r="D3493" i="99"/>
  <c r="F3493" i="99" s="1"/>
  <c r="G3493" i="99" s="1"/>
  <c r="A3494" i="99"/>
  <c r="B3539" i="99"/>
  <c r="E3493" i="99" l="1"/>
  <c r="A3495" i="99"/>
  <c r="D3494" i="99"/>
  <c r="F3494" i="99" s="1"/>
  <c r="G3494" i="99" s="1"/>
  <c r="B3540" i="99"/>
  <c r="E3494" i="99" l="1"/>
  <c r="A3496" i="99"/>
  <c r="D3495" i="99"/>
  <c r="F3495" i="99" s="1"/>
  <c r="G3495" i="99" s="1"/>
  <c r="B3541" i="99"/>
  <c r="E3495" i="99" l="1"/>
  <c r="A3497" i="99"/>
  <c r="D3496" i="99"/>
  <c r="F3496" i="99" s="1"/>
  <c r="G3496" i="99" s="1"/>
  <c r="B3542" i="99"/>
  <c r="E3496" i="99" l="1"/>
  <c r="A3498" i="99"/>
  <c r="D3497" i="99"/>
  <c r="F3497" i="99" s="1"/>
  <c r="G3497" i="99" s="1"/>
  <c r="B3543" i="99"/>
  <c r="E3497" i="99" l="1"/>
  <c r="D3498" i="99"/>
  <c r="F3498" i="99" s="1"/>
  <c r="G3498" i="99" s="1"/>
  <c r="A3499" i="99"/>
  <c r="B3544" i="99"/>
  <c r="E3498" i="99" l="1"/>
  <c r="A3500" i="99"/>
  <c r="D3499" i="99"/>
  <c r="F3499" i="99" s="1"/>
  <c r="G3499" i="99" s="1"/>
  <c r="B3545" i="99"/>
  <c r="E3499" i="99" l="1"/>
  <c r="A3501" i="99"/>
  <c r="D3500" i="99"/>
  <c r="F3500" i="99" s="1"/>
  <c r="G3500" i="99" s="1"/>
  <c r="B3546" i="99"/>
  <c r="E3500" i="99" l="1"/>
  <c r="A3502" i="99"/>
  <c r="D3501" i="99"/>
  <c r="F3501" i="99" s="1"/>
  <c r="G3501" i="99" s="1"/>
  <c r="B3547" i="99"/>
  <c r="E3501" i="99" l="1"/>
  <c r="A3503" i="99"/>
  <c r="D3502" i="99"/>
  <c r="F3502" i="99" s="1"/>
  <c r="G3502" i="99" s="1"/>
  <c r="B3548" i="99"/>
  <c r="E3502" i="99" l="1"/>
  <c r="D3503" i="99"/>
  <c r="F3503" i="99" s="1"/>
  <c r="G3503" i="99" s="1"/>
  <c r="A3504" i="99"/>
  <c r="B3549" i="99"/>
  <c r="E3503" i="99" l="1"/>
  <c r="D3504" i="99"/>
  <c r="F3504" i="99" s="1"/>
  <c r="G3504" i="99" s="1"/>
  <c r="A3505" i="99"/>
  <c r="B3550" i="99"/>
  <c r="E3504" i="99" l="1"/>
  <c r="A3506" i="99"/>
  <c r="D3505" i="99"/>
  <c r="F3505" i="99" s="1"/>
  <c r="G3505" i="99" s="1"/>
  <c r="B3551" i="99"/>
  <c r="E3505" i="99" l="1"/>
  <c r="A3507" i="99"/>
  <c r="D3506" i="99"/>
  <c r="F3506" i="99" s="1"/>
  <c r="G3506" i="99" s="1"/>
  <c r="B3552" i="99"/>
  <c r="E3506" i="99" l="1"/>
  <c r="D3507" i="99"/>
  <c r="F3507" i="99" s="1"/>
  <c r="G3507" i="99" s="1"/>
  <c r="A3508" i="99"/>
  <c r="B3553" i="99"/>
  <c r="E3507" i="99" l="1"/>
  <c r="A3509" i="99"/>
  <c r="D3508" i="99"/>
  <c r="F3508" i="99" s="1"/>
  <c r="G3508" i="99" s="1"/>
  <c r="B3554" i="99"/>
  <c r="E3508" i="99" l="1"/>
  <c r="D3509" i="99"/>
  <c r="F3509" i="99" s="1"/>
  <c r="G3509" i="99" s="1"/>
  <c r="A3510" i="99"/>
  <c r="B3555" i="99"/>
  <c r="E3509" i="99" l="1"/>
  <c r="A3511" i="99"/>
  <c r="D3510" i="99"/>
  <c r="F3510" i="99" s="1"/>
  <c r="G3510" i="99" s="1"/>
  <c r="B3556" i="99"/>
  <c r="E3510" i="99" l="1"/>
  <c r="A3512" i="99"/>
  <c r="D3511" i="99"/>
  <c r="F3511" i="99" s="1"/>
  <c r="G3511" i="99" s="1"/>
  <c r="B3557" i="99"/>
  <c r="E3511" i="99" l="1"/>
  <c r="A3513" i="99"/>
  <c r="D3512" i="99"/>
  <c r="F3512" i="99" s="1"/>
  <c r="G3512" i="99" s="1"/>
  <c r="B3558" i="99"/>
  <c r="E3512" i="99" l="1"/>
  <c r="D3513" i="99"/>
  <c r="F3513" i="99" s="1"/>
  <c r="G3513" i="99" s="1"/>
  <c r="A3514" i="99"/>
  <c r="B3559" i="99"/>
  <c r="E3513" i="99" l="1"/>
  <c r="D3514" i="99"/>
  <c r="F3514" i="99" s="1"/>
  <c r="G3514" i="99" s="1"/>
  <c r="A3515" i="99"/>
  <c r="B3560" i="99"/>
  <c r="E3514" i="99" l="1"/>
  <c r="A3516" i="99"/>
  <c r="D3515" i="99"/>
  <c r="F3515" i="99" s="1"/>
  <c r="G3515" i="99" s="1"/>
  <c r="B3561" i="99"/>
  <c r="E3515" i="99" l="1"/>
  <c r="D3516" i="99"/>
  <c r="F3516" i="99" s="1"/>
  <c r="G3516" i="99" s="1"/>
  <c r="A3517" i="99"/>
  <c r="B3562" i="99"/>
  <c r="E3516" i="99" l="1"/>
  <c r="A3518" i="99"/>
  <c r="D3517" i="99"/>
  <c r="F3517" i="99" s="1"/>
  <c r="G3517" i="99" s="1"/>
  <c r="B3563" i="99"/>
  <c r="E3517" i="99" l="1"/>
  <c r="A3519" i="99"/>
  <c r="D3518" i="99"/>
  <c r="F3518" i="99" s="1"/>
  <c r="G3518" i="99" s="1"/>
  <c r="B3564" i="99"/>
  <c r="E3518" i="99" l="1"/>
  <c r="D3519" i="99"/>
  <c r="F3519" i="99" s="1"/>
  <c r="G3519" i="99" s="1"/>
  <c r="A3520" i="99"/>
  <c r="B3565" i="99"/>
  <c r="E3519" i="99" l="1"/>
  <c r="A3521" i="99"/>
  <c r="D3520" i="99"/>
  <c r="F3520" i="99" s="1"/>
  <c r="G3520" i="99" s="1"/>
  <c r="B3566" i="99"/>
  <c r="E3520" i="99" l="1"/>
  <c r="D3521" i="99"/>
  <c r="F3521" i="99" s="1"/>
  <c r="G3521" i="99" s="1"/>
  <c r="A3522" i="99"/>
  <c r="B3567" i="99"/>
  <c r="E3521" i="99" l="1"/>
  <c r="A3523" i="99"/>
  <c r="D3522" i="99"/>
  <c r="F3522" i="99" s="1"/>
  <c r="G3522" i="99" s="1"/>
  <c r="B3568" i="99"/>
  <c r="E3522" i="99" l="1"/>
  <c r="A3524" i="99"/>
  <c r="D3523" i="99"/>
  <c r="F3523" i="99" s="1"/>
  <c r="G3523" i="99" s="1"/>
  <c r="B3569" i="99"/>
  <c r="E3523" i="99" l="1"/>
  <c r="D3524" i="99"/>
  <c r="F3524" i="99" s="1"/>
  <c r="G3524" i="99" s="1"/>
  <c r="A3525" i="99"/>
  <c r="B3570" i="99"/>
  <c r="E3524" i="99" l="1"/>
  <c r="D3525" i="99"/>
  <c r="F3525" i="99" s="1"/>
  <c r="G3525" i="99" s="1"/>
  <c r="A3526" i="99"/>
  <c r="B3571" i="99"/>
  <c r="E3525" i="99" l="1"/>
  <c r="D3526" i="99"/>
  <c r="F3526" i="99" s="1"/>
  <c r="G3526" i="99" s="1"/>
  <c r="A3527" i="99"/>
  <c r="B3572" i="99"/>
  <c r="E3526" i="99" l="1"/>
  <c r="D3527" i="99"/>
  <c r="F3527" i="99" s="1"/>
  <c r="G3527" i="99" s="1"/>
  <c r="A3528" i="99"/>
  <c r="B3573" i="99"/>
  <c r="E3527" i="99" l="1"/>
  <c r="A3529" i="99"/>
  <c r="D3528" i="99"/>
  <c r="F3528" i="99" s="1"/>
  <c r="G3528" i="99" s="1"/>
  <c r="B3574" i="99"/>
  <c r="E3528" i="99" l="1"/>
  <c r="D3529" i="99"/>
  <c r="F3529" i="99" s="1"/>
  <c r="G3529" i="99" s="1"/>
  <c r="A3530" i="99"/>
  <c r="B3575" i="99"/>
  <c r="E3529" i="99" l="1"/>
  <c r="A3531" i="99"/>
  <c r="D3530" i="99"/>
  <c r="F3530" i="99" s="1"/>
  <c r="G3530" i="99" s="1"/>
  <c r="B3576" i="99"/>
  <c r="E3530" i="99" l="1"/>
  <c r="A3532" i="99"/>
  <c r="D3531" i="99"/>
  <c r="F3531" i="99" s="1"/>
  <c r="G3531" i="99" s="1"/>
  <c r="B3577" i="99"/>
  <c r="E3531" i="99" l="1"/>
  <c r="D3532" i="99"/>
  <c r="F3532" i="99" s="1"/>
  <c r="G3532" i="99" s="1"/>
  <c r="A3533" i="99"/>
  <c r="B3578" i="99"/>
  <c r="E3532" i="99" l="1"/>
  <c r="A3534" i="99"/>
  <c r="D3533" i="99"/>
  <c r="F3533" i="99" s="1"/>
  <c r="G3533" i="99" s="1"/>
  <c r="B3579" i="99"/>
  <c r="E3533" i="99" l="1"/>
  <c r="D3534" i="99"/>
  <c r="F3534" i="99" s="1"/>
  <c r="G3534" i="99" s="1"/>
  <c r="A3535" i="99"/>
  <c r="B3580" i="99"/>
  <c r="E3534" i="99" l="1"/>
  <c r="D3535" i="99"/>
  <c r="F3535" i="99" s="1"/>
  <c r="G3535" i="99" s="1"/>
  <c r="A3536" i="99"/>
  <c r="B3581" i="99"/>
  <c r="F99" i="119" l="1"/>
  <c r="E3535" i="99"/>
  <c r="D3536" i="99"/>
  <c r="F3536" i="99" s="1"/>
  <c r="G3536" i="99" s="1"/>
  <c r="A3537" i="99"/>
  <c r="B3582" i="99"/>
  <c r="E3536" i="99" l="1"/>
  <c r="D3537" i="99"/>
  <c r="F3537" i="99" s="1"/>
  <c r="G3537" i="99" s="1"/>
  <c r="A3538" i="99"/>
  <c r="B3583" i="99"/>
  <c r="E3537" i="99" l="1"/>
  <c r="D3538" i="99"/>
  <c r="F3538" i="99" s="1"/>
  <c r="G3538" i="99" s="1"/>
  <c r="A3539" i="99"/>
  <c r="B3584" i="99"/>
  <c r="E3538" i="99" l="1"/>
  <c r="D3539" i="99"/>
  <c r="F3539" i="99" s="1"/>
  <c r="G3539" i="99" s="1"/>
  <c r="A3540" i="99"/>
  <c r="B3585" i="99"/>
  <c r="E3539" i="99" l="1"/>
  <c r="D3540" i="99"/>
  <c r="F3540" i="99" s="1"/>
  <c r="G3540" i="99" s="1"/>
  <c r="A3541" i="99"/>
  <c r="B3586" i="99"/>
  <c r="E3540" i="99" l="1"/>
  <c r="D3541" i="99"/>
  <c r="F3541" i="99" s="1"/>
  <c r="G3541" i="99" s="1"/>
  <c r="A3542" i="99"/>
  <c r="B3587" i="99"/>
  <c r="E3541" i="99" l="1"/>
  <c r="D3542" i="99"/>
  <c r="F3542" i="99" s="1"/>
  <c r="G3542" i="99" s="1"/>
  <c r="A3543" i="99"/>
  <c r="B3588" i="99"/>
  <c r="E3542" i="99" l="1"/>
  <c r="D3543" i="99"/>
  <c r="F3543" i="99" s="1"/>
  <c r="G3543" i="99" s="1"/>
  <c r="A3544" i="99"/>
  <c r="B3589" i="99"/>
  <c r="E3543" i="99" l="1"/>
  <c r="A3545" i="99"/>
  <c r="D3544" i="99"/>
  <c r="F3544" i="99" s="1"/>
  <c r="G3544" i="99" s="1"/>
  <c r="B3590" i="99"/>
  <c r="E3544" i="99" l="1"/>
  <c r="D3545" i="99"/>
  <c r="F3545" i="99" s="1"/>
  <c r="G3545" i="99" s="1"/>
  <c r="A3546" i="99"/>
  <c r="B3591" i="99"/>
  <c r="E3545" i="99" l="1"/>
  <c r="A3547" i="99"/>
  <c r="D3546" i="99"/>
  <c r="F3546" i="99" s="1"/>
  <c r="G3546" i="99" s="1"/>
  <c r="B3592" i="99"/>
  <c r="E3546" i="99" l="1"/>
  <c r="A3548" i="99"/>
  <c r="D3547" i="99"/>
  <c r="F3547" i="99" s="1"/>
  <c r="G3547" i="99" s="1"/>
  <c r="B3593" i="99"/>
  <c r="E3547" i="99" l="1"/>
  <c r="D3548" i="99"/>
  <c r="F3548" i="99" s="1"/>
  <c r="G3548" i="99" s="1"/>
  <c r="A3549" i="99"/>
  <c r="B3594" i="99"/>
  <c r="E3548" i="99" l="1"/>
  <c r="A3550" i="99"/>
  <c r="D3549" i="99"/>
  <c r="F3549" i="99" s="1"/>
  <c r="G3549" i="99" s="1"/>
  <c r="B3595" i="99"/>
  <c r="E3549" i="99" l="1"/>
  <c r="E3550" i="99" s="1"/>
  <c r="D3550" i="99"/>
  <c r="F3550" i="99" s="1"/>
  <c r="G3550" i="99" s="1"/>
  <c r="A3551" i="99"/>
  <c r="B3596" i="99"/>
  <c r="A3552" i="99" l="1"/>
  <c r="D3551" i="99"/>
  <c r="F3551" i="99" s="1"/>
  <c r="G3551" i="99" s="1"/>
  <c r="B3597" i="99"/>
  <c r="E3551" i="99" l="1"/>
  <c r="D3552" i="99"/>
  <c r="F3552" i="99" s="1"/>
  <c r="G3552" i="99" s="1"/>
  <c r="A3553" i="99"/>
  <c r="B3598" i="99"/>
  <c r="E3552" i="99" l="1"/>
  <c r="D3553" i="99"/>
  <c r="F3553" i="99" s="1"/>
  <c r="G3553" i="99" s="1"/>
  <c r="A3554" i="99"/>
  <c r="B3599" i="99"/>
  <c r="E3553" i="99" l="1"/>
  <c r="A3555" i="99"/>
  <c r="D3554" i="99"/>
  <c r="F3554" i="99" s="1"/>
  <c r="G3554" i="99" s="1"/>
  <c r="B3600" i="99"/>
  <c r="E3554" i="99" l="1"/>
  <c r="D3555" i="99"/>
  <c r="F3555" i="99" s="1"/>
  <c r="G3555" i="99" s="1"/>
  <c r="A3556" i="99"/>
  <c r="B3601" i="99"/>
  <c r="E3555" i="99" l="1"/>
  <c r="A3557" i="99"/>
  <c r="D3556" i="99"/>
  <c r="F3556" i="99" s="1"/>
  <c r="G3556" i="99" s="1"/>
  <c r="B3602" i="99"/>
  <c r="E3556" i="99" l="1"/>
  <c r="D3557" i="99"/>
  <c r="F3557" i="99" s="1"/>
  <c r="G3557" i="99" s="1"/>
  <c r="A3558" i="99"/>
  <c r="B3603" i="99"/>
  <c r="E3557" i="99" l="1"/>
  <c r="D3558" i="99"/>
  <c r="F3558" i="99" s="1"/>
  <c r="G3558" i="99" s="1"/>
  <c r="A3559" i="99"/>
  <c r="B3604" i="99"/>
  <c r="E3558" i="99" l="1"/>
  <c r="A3560" i="99"/>
  <c r="D3559" i="99"/>
  <c r="F3559" i="99" s="1"/>
  <c r="G3559" i="99" s="1"/>
  <c r="B3605" i="99"/>
  <c r="E3559" i="99" l="1"/>
  <c r="D3560" i="99"/>
  <c r="F3560" i="99" s="1"/>
  <c r="G3560" i="99" s="1"/>
  <c r="A3561" i="99"/>
  <c r="B3606" i="99"/>
  <c r="E3560" i="99" l="1"/>
  <c r="D3561" i="99"/>
  <c r="F3561" i="99" s="1"/>
  <c r="G3561" i="99" s="1"/>
  <c r="A3562" i="99"/>
  <c r="B3607" i="99"/>
  <c r="E3561" i="99" l="1"/>
  <c r="D3562" i="99"/>
  <c r="F3562" i="99" s="1"/>
  <c r="G3562" i="99" s="1"/>
  <c r="A3563" i="99"/>
  <c r="B3608" i="99"/>
  <c r="E3562" i="99" l="1"/>
  <c r="E3563" i="99" s="1"/>
  <c r="D3563" i="99"/>
  <c r="F3563" i="99" s="1"/>
  <c r="G3563" i="99" s="1"/>
  <c r="A3564" i="99"/>
  <c r="B3609" i="99"/>
  <c r="D3564" i="99" l="1"/>
  <c r="F3564" i="99" s="1"/>
  <c r="G3564" i="99" s="1"/>
  <c r="A3565" i="99"/>
  <c r="B3610" i="99"/>
  <c r="E3564" i="99" l="1"/>
  <c r="D3565" i="99"/>
  <c r="F3565" i="99" s="1"/>
  <c r="G3565" i="99" s="1"/>
  <c r="A3566" i="99"/>
  <c r="B3611" i="99"/>
  <c r="E3565" i="99" l="1"/>
  <c r="A3567" i="99"/>
  <c r="D3566" i="99"/>
  <c r="F3566" i="99" s="1"/>
  <c r="G3566" i="99" s="1"/>
  <c r="B3612" i="99"/>
  <c r="E3566" i="99" l="1"/>
  <c r="A3568" i="99"/>
  <c r="D3567" i="99"/>
  <c r="F3567" i="99" s="1"/>
  <c r="G3567" i="99" s="1"/>
  <c r="B3613" i="99"/>
  <c r="E3567" i="99" l="1"/>
  <c r="A3569" i="99"/>
  <c r="D3568" i="99"/>
  <c r="F3568" i="99" s="1"/>
  <c r="G3568" i="99" s="1"/>
  <c r="B3614" i="99"/>
  <c r="E3568" i="99" l="1"/>
  <c r="A3570" i="99"/>
  <c r="D3569" i="99"/>
  <c r="F3569" i="99" s="1"/>
  <c r="G3569" i="99" s="1"/>
  <c r="B3615" i="99"/>
  <c r="E3569" i="99" l="1"/>
  <c r="D3570" i="99"/>
  <c r="F3570" i="99" s="1"/>
  <c r="G3570" i="99" s="1"/>
  <c r="A3571" i="99"/>
  <c r="B3616" i="99"/>
  <c r="E3570" i="99" l="1"/>
  <c r="D3571" i="99"/>
  <c r="F3571" i="99" s="1"/>
  <c r="G3571" i="99" s="1"/>
  <c r="A3572" i="99"/>
  <c r="B3617" i="99"/>
  <c r="E3571" i="99" l="1"/>
  <c r="D3572" i="99"/>
  <c r="F3572" i="99" s="1"/>
  <c r="G3572" i="99" s="1"/>
  <c r="A3573" i="99"/>
  <c r="B3618" i="99"/>
  <c r="E3572" i="99" l="1"/>
  <c r="A3574" i="99"/>
  <c r="D3573" i="99"/>
  <c r="F3573" i="99" s="1"/>
  <c r="G3573" i="99" s="1"/>
  <c r="B3619" i="99"/>
  <c r="E3573" i="99" l="1"/>
  <c r="A3575" i="99"/>
  <c r="D3574" i="99"/>
  <c r="F3574" i="99" s="1"/>
  <c r="G3574" i="99" s="1"/>
  <c r="B3620" i="99"/>
  <c r="E3574" i="99" l="1"/>
  <c r="A3576" i="99"/>
  <c r="D3575" i="99"/>
  <c r="F3575" i="99" s="1"/>
  <c r="G3575" i="99" s="1"/>
  <c r="B3621" i="99"/>
  <c r="E3575" i="99" l="1"/>
  <c r="D3576" i="99"/>
  <c r="F3576" i="99" s="1"/>
  <c r="G3576" i="99" s="1"/>
  <c r="A3577" i="99"/>
  <c r="B3622" i="99"/>
  <c r="E3576" i="99" l="1"/>
  <c r="AO40" i="119"/>
  <c r="A3578" i="99"/>
  <c r="D3577" i="99"/>
  <c r="F3577" i="99" s="1"/>
  <c r="G3577" i="99" s="1"/>
  <c r="B3623" i="99"/>
  <c r="AO41" i="119" l="1"/>
  <c r="AO42" i="119" s="1"/>
  <c r="AO50" i="119"/>
  <c r="E3577" i="99"/>
  <c r="D3578" i="99"/>
  <c r="F3578" i="99" s="1"/>
  <c r="G3578" i="99" s="1"/>
  <c r="A3579" i="99"/>
  <c r="B3624" i="99"/>
  <c r="F98" i="119" l="1"/>
  <c r="AR1002" i="119"/>
  <c r="F100" i="119" s="1"/>
  <c r="E3578" i="99"/>
  <c r="D3579" i="99"/>
  <c r="F3579" i="99" s="1"/>
  <c r="G3579" i="99" s="1"/>
  <c r="A3580" i="99"/>
  <c r="B3625" i="99"/>
  <c r="E3579" i="99" l="1"/>
  <c r="A3581" i="99"/>
  <c r="D3580" i="99"/>
  <c r="F3580" i="99" s="1"/>
  <c r="G3580" i="99" s="1"/>
  <c r="B3626" i="99"/>
  <c r="E3580" i="99" l="1"/>
  <c r="D3581" i="99"/>
  <c r="F3581" i="99" s="1"/>
  <c r="G3581" i="99" s="1"/>
  <c r="A3582" i="99"/>
  <c r="B3627" i="99"/>
  <c r="E3581" i="99" l="1"/>
  <c r="A3583" i="99"/>
  <c r="D3582" i="99"/>
  <c r="F3582" i="99" s="1"/>
  <c r="G3582" i="99" s="1"/>
  <c r="B3628" i="99"/>
  <c r="E3582" i="99" l="1"/>
  <c r="D3583" i="99"/>
  <c r="F3583" i="99" s="1"/>
  <c r="G3583" i="99" s="1"/>
  <c r="A3584" i="99"/>
  <c r="B3629" i="99"/>
  <c r="E3583" i="99" l="1"/>
  <c r="D3584" i="99"/>
  <c r="F3584" i="99" s="1"/>
  <c r="G3584" i="99" s="1"/>
  <c r="A3585" i="99"/>
  <c r="B3630" i="99"/>
  <c r="E3584" i="99" l="1"/>
  <c r="A3586" i="99"/>
  <c r="D3585" i="99"/>
  <c r="F3585" i="99" s="1"/>
  <c r="G3585" i="99" s="1"/>
  <c r="B3631" i="99"/>
  <c r="E3585" i="99" l="1"/>
  <c r="A3587" i="99"/>
  <c r="D3586" i="99"/>
  <c r="F3586" i="99" s="1"/>
  <c r="G3586" i="99" s="1"/>
  <c r="B3632" i="99"/>
  <c r="E3586" i="99" l="1"/>
  <c r="D3587" i="99"/>
  <c r="F3587" i="99" s="1"/>
  <c r="G3587" i="99" s="1"/>
  <c r="A3588" i="99"/>
  <c r="B3633" i="99"/>
  <c r="E3587" i="99" l="1"/>
  <c r="A3589" i="99"/>
  <c r="D3588" i="99"/>
  <c r="F3588" i="99" s="1"/>
  <c r="G3588" i="99" s="1"/>
  <c r="B3634" i="99"/>
  <c r="E3588" i="99" l="1"/>
  <c r="A3590" i="99"/>
  <c r="D3589" i="99"/>
  <c r="F3589" i="99" s="1"/>
  <c r="G3589" i="99" s="1"/>
  <c r="B3635" i="99"/>
  <c r="E3589" i="99" l="1"/>
  <c r="A3591" i="99"/>
  <c r="D3590" i="99"/>
  <c r="F3590" i="99" s="1"/>
  <c r="G3590" i="99" s="1"/>
  <c r="B3636" i="99"/>
  <c r="E3590" i="99" l="1"/>
  <c r="D3591" i="99"/>
  <c r="F3591" i="99" s="1"/>
  <c r="G3591" i="99" s="1"/>
  <c r="A3592" i="99"/>
  <c r="B3637" i="99"/>
  <c r="E3591" i="99" l="1"/>
  <c r="D3592" i="99"/>
  <c r="F3592" i="99" s="1"/>
  <c r="G3592" i="99" s="1"/>
  <c r="A3593" i="99"/>
  <c r="B3638" i="99"/>
  <c r="E3592" i="99" l="1"/>
  <c r="A3594" i="99"/>
  <c r="D3593" i="99"/>
  <c r="F3593" i="99" s="1"/>
  <c r="G3593" i="99" s="1"/>
  <c r="B3639" i="99"/>
  <c r="E3593" i="99" l="1"/>
  <c r="D3594" i="99"/>
  <c r="F3594" i="99" s="1"/>
  <c r="G3594" i="99" s="1"/>
  <c r="A3595" i="99"/>
  <c r="B3640" i="99"/>
  <c r="E3594" i="99" l="1"/>
  <c r="D3595" i="99"/>
  <c r="F3595" i="99" s="1"/>
  <c r="G3595" i="99" s="1"/>
  <c r="A3596" i="99"/>
  <c r="B3641" i="99"/>
  <c r="E3595" i="99" l="1"/>
  <c r="D3596" i="99"/>
  <c r="F3596" i="99" s="1"/>
  <c r="G3596" i="99" s="1"/>
  <c r="A3597" i="99"/>
  <c r="B3642" i="99"/>
  <c r="E3596" i="99" l="1"/>
  <c r="A3598" i="99"/>
  <c r="D3597" i="99"/>
  <c r="F3597" i="99" s="1"/>
  <c r="G3597" i="99" s="1"/>
  <c r="B3643" i="99"/>
  <c r="E3597" i="99" l="1"/>
  <c r="D3598" i="99"/>
  <c r="F3598" i="99" s="1"/>
  <c r="G3598" i="99" s="1"/>
  <c r="A3599" i="99"/>
  <c r="B3644" i="99"/>
  <c r="E3598" i="99" l="1"/>
  <c r="A3600" i="99"/>
  <c r="D3599" i="99"/>
  <c r="F3599" i="99" s="1"/>
  <c r="G3599" i="99" s="1"/>
  <c r="B3645" i="99"/>
  <c r="E3599" i="99" l="1"/>
  <c r="D3600" i="99"/>
  <c r="F3600" i="99" s="1"/>
  <c r="G3600" i="99" s="1"/>
  <c r="A3601" i="99"/>
  <c r="B3646" i="99"/>
  <c r="E3600" i="99" l="1"/>
  <c r="D3601" i="99"/>
  <c r="F3601" i="99" s="1"/>
  <c r="G3601" i="99" s="1"/>
  <c r="A3602" i="99"/>
  <c r="B3647" i="99"/>
  <c r="E3601" i="99" l="1"/>
  <c r="A3603" i="99"/>
  <c r="D3602" i="99"/>
  <c r="F3602" i="99" s="1"/>
  <c r="G3602" i="99" s="1"/>
  <c r="B3648" i="99"/>
  <c r="E3602" i="99" l="1"/>
  <c r="A3604" i="99"/>
  <c r="D3603" i="99"/>
  <c r="F3603" i="99" s="1"/>
  <c r="G3603" i="99" s="1"/>
  <c r="B3649" i="99"/>
  <c r="E3603" i="99" l="1"/>
  <c r="A3605" i="99"/>
  <c r="D3604" i="99"/>
  <c r="F3604" i="99" s="1"/>
  <c r="G3604" i="99" s="1"/>
  <c r="B3650" i="99"/>
  <c r="E3604" i="99" l="1"/>
  <c r="D3605" i="99"/>
  <c r="F3605" i="99" s="1"/>
  <c r="G3605" i="99" s="1"/>
  <c r="A3606" i="99"/>
  <c r="B3651" i="99"/>
  <c r="E3605" i="99" l="1"/>
  <c r="A3607" i="99"/>
  <c r="D3606" i="99"/>
  <c r="F3606" i="99" s="1"/>
  <c r="G3606" i="99" s="1"/>
  <c r="B3652" i="99"/>
  <c r="E3606" i="99" l="1"/>
  <c r="A3608" i="99"/>
  <c r="D3607" i="99"/>
  <c r="F3607" i="99" s="1"/>
  <c r="G3607" i="99" s="1"/>
  <c r="B3653" i="99"/>
  <c r="E3607" i="99" l="1"/>
  <c r="D3608" i="99"/>
  <c r="F3608" i="99" s="1"/>
  <c r="G3608" i="99" s="1"/>
  <c r="A3609" i="99"/>
  <c r="B3654" i="99"/>
  <c r="E3608" i="99" l="1"/>
  <c r="A3610" i="99"/>
  <c r="D3609" i="99"/>
  <c r="F3609" i="99" s="1"/>
  <c r="G3609" i="99" s="1"/>
  <c r="B3655" i="99"/>
  <c r="E3609" i="99" l="1"/>
  <c r="A3611" i="99"/>
  <c r="D3610" i="99"/>
  <c r="F3610" i="99" s="1"/>
  <c r="G3610" i="99" s="1"/>
  <c r="B3656" i="99"/>
  <c r="E3610" i="99" l="1"/>
  <c r="D3611" i="99"/>
  <c r="F3611" i="99" s="1"/>
  <c r="G3611" i="99" s="1"/>
  <c r="A3612" i="99"/>
  <c r="B3657" i="99"/>
  <c r="E3611" i="99" l="1"/>
  <c r="A3613" i="99"/>
  <c r="D3612" i="99"/>
  <c r="F3612" i="99" s="1"/>
  <c r="G3612" i="99" s="1"/>
  <c r="B3658" i="99"/>
  <c r="E3612" i="99" l="1"/>
  <c r="D3613" i="99"/>
  <c r="F3613" i="99" s="1"/>
  <c r="G3613" i="99" s="1"/>
  <c r="A3614" i="99"/>
  <c r="B3659" i="99"/>
  <c r="E3613" i="99" l="1"/>
  <c r="D3614" i="99"/>
  <c r="F3614" i="99" s="1"/>
  <c r="G3614" i="99" s="1"/>
  <c r="A3615" i="99"/>
  <c r="B3660" i="99"/>
  <c r="E3614" i="99" l="1"/>
  <c r="A3616" i="99"/>
  <c r="D3615" i="99"/>
  <c r="F3615" i="99" s="1"/>
  <c r="G3615" i="99" s="1"/>
  <c r="B3661" i="99"/>
  <c r="E3615" i="99" l="1"/>
  <c r="D3616" i="99"/>
  <c r="F3616" i="99" s="1"/>
  <c r="G3616" i="99" s="1"/>
  <c r="A3617" i="99"/>
  <c r="B3662" i="99"/>
  <c r="E3616" i="99" l="1"/>
  <c r="D3617" i="99"/>
  <c r="F3617" i="99" s="1"/>
  <c r="G3617" i="99" s="1"/>
  <c r="A3618" i="99"/>
  <c r="B3663" i="99"/>
  <c r="E3617" i="99" l="1"/>
  <c r="A3619" i="99"/>
  <c r="D3618" i="99"/>
  <c r="F3618" i="99" s="1"/>
  <c r="G3618" i="99" s="1"/>
  <c r="B3664" i="99"/>
  <c r="E3618" i="99" l="1"/>
  <c r="D3619" i="99"/>
  <c r="F3619" i="99" s="1"/>
  <c r="G3619" i="99" s="1"/>
  <c r="A3620" i="99"/>
  <c r="B3665" i="99"/>
  <c r="E3619" i="99" l="1"/>
  <c r="A3621" i="99"/>
  <c r="D3620" i="99"/>
  <c r="F3620" i="99" s="1"/>
  <c r="G3620" i="99" s="1"/>
  <c r="B3666" i="99"/>
  <c r="E3620" i="99" l="1"/>
  <c r="D3621" i="99"/>
  <c r="F3621" i="99" s="1"/>
  <c r="G3621" i="99" s="1"/>
  <c r="A3622" i="99"/>
  <c r="B3667" i="99"/>
  <c r="E3621" i="99" l="1"/>
  <c r="A3623" i="99"/>
  <c r="D3622" i="99"/>
  <c r="F3622" i="99" s="1"/>
  <c r="G3622" i="99" s="1"/>
  <c r="B3668" i="99"/>
  <c r="E3622" i="99" l="1"/>
  <c r="A3624" i="99"/>
  <c r="D3623" i="99"/>
  <c r="F3623" i="99" s="1"/>
  <c r="G3623" i="99" s="1"/>
  <c r="B3669" i="99"/>
  <c r="E3623" i="99" l="1"/>
  <c r="A3625" i="99"/>
  <c r="D3624" i="99"/>
  <c r="F3624" i="99" s="1"/>
  <c r="G3624" i="99" s="1"/>
  <c r="B3670" i="99"/>
  <c r="E3624" i="99" l="1"/>
  <c r="D3625" i="99"/>
  <c r="F3625" i="99" s="1"/>
  <c r="G3625" i="99" s="1"/>
  <c r="A3626" i="99"/>
  <c r="B3671" i="99"/>
  <c r="E3625" i="99" l="1"/>
  <c r="E3626" i="99" s="1"/>
  <c r="D3626" i="99"/>
  <c r="F3626" i="99" s="1"/>
  <c r="G3626" i="99" s="1"/>
  <c r="A3627" i="99"/>
  <c r="B3672" i="99"/>
  <c r="A3628" i="99" l="1"/>
  <c r="D3627" i="99"/>
  <c r="F3627" i="99" s="1"/>
  <c r="G3627" i="99" s="1"/>
  <c r="B3673" i="99"/>
  <c r="E3627" i="99" l="1"/>
  <c r="A3629" i="99"/>
  <c r="D3628" i="99"/>
  <c r="F3628" i="99" s="1"/>
  <c r="G3628" i="99" s="1"/>
  <c r="B3674" i="99"/>
  <c r="E3628" i="99" l="1"/>
  <c r="D3629" i="99"/>
  <c r="F3629" i="99" s="1"/>
  <c r="G3629" i="99" s="1"/>
  <c r="A3630" i="99"/>
  <c r="B3675" i="99"/>
  <c r="E3629" i="99" l="1"/>
  <c r="D3630" i="99"/>
  <c r="F3630" i="99" s="1"/>
  <c r="G3630" i="99" s="1"/>
  <c r="A3631" i="99"/>
  <c r="B3676" i="99"/>
  <c r="E3630" i="99" l="1"/>
  <c r="D3631" i="99"/>
  <c r="F3631" i="99" s="1"/>
  <c r="G3631" i="99" s="1"/>
  <c r="A3632" i="99"/>
  <c r="B3677" i="99"/>
  <c r="E3631" i="99" l="1"/>
  <c r="A3633" i="99"/>
  <c r="D3632" i="99"/>
  <c r="F3632" i="99" s="1"/>
  <c r="G3632" i="99" s="1"/>
  <c r="B3678" i="99"/>
  <c r="E3632" i="99" l="1"/>
  <c r="E3633" i="99" s="1"/>
  <c r="D3633" i="99"/>
  <c r="F3633" i="99" s="1"/>
  <c r="G3633" i="99" s="1"/>
  <c r="A3634" i="99"/>
  <c r="B3679" i="99"/>
  <c r="A3635" i="99" l="1"/>
  <c r="D3634" i="99"/>
  <c r="F3634" i="99" s="1"/>
  <c r="G3634" i="99" s="1"/>
  <c r="B3680" i="99"/>
  <c r="E3634" i="99" l="1"/>
  <c r="A3636" i="99"/>
  <c r="D3635" i="99"/>
  <c r="F3635" i="99" s="1"/>
  <c r="G3635" i="99" s="1"/>
  <c r="B3681" i="99"/>
  <c r="E3635" i="99" l="1"/>
  <c r="A3637" i="99"/>
  <c r="D3636" i="99"/>
  <c r="F3636" i="99" s="1"/>
  <c r="G3636" i="99" s="1"/>
  <c r="B3682" i="99"/>
  <c r="E3636" i="99" l="1"/>
  <c r="A3638" i="99"/>
  <c r="D3637" i="99"/>
  <c r="F3637" i="99" s="1"/>
  <c r="G3637" i="99" s="1"/>
  <c r="B3683" i="99"/>
  <c r="E3637" i="99" l="1"/>
  <c r="D3638" i="99"/>
  <c r="F3638" i="99" s="1"/>
  <c r="G3638" i="99" s="1"/>
  <c r="A3639" i="99"/>
  <c r="B3684" i="99"/>
  <c r="E3638" i="99" l="1"/>
  <c r="A3640" i="99"/>
  <c r="D3639" i="99"/>
  <c r="F3639" i="99" s="1"/>
  <c r="G3639" i="99" s="1"/>
  <c r="B3685" i="99"/>
  <c r="E3639" i="99" l="1"/>
  <c r="D3640" i="99"/>
  <c r="F3640" i="99" s="1"/>
  <c r="G3640" i="99" s="1"/>
  <c r="A3641" i="99"/>
  <c r="B3686" i="99"/>
  <c r="E3640" i="99" l="1"/>
  <c r="A3642" i="99"/>
  <c r="D3641" i="99"/>
  <c r="F3641" i="99" s="1"/>
  <c r="G3641" i="99" s="1"/>
  <c r="B3687" i="99"/>
  <c r="E3641" i="99" l="1"/>
  <c r="D3642" i="99"/>
  <c r="F3642" i="99" s="1"/>
  <c r="G3642" i="99" s="1"/>
  <c r="A3643" i="99"/>
  <c r="B3688" i="99"/>
  <c r="E3642" i="99" l="1"/>
  <c r="D3643" i="99"/>
  <c r="F3643" i="99" s="1"/>
  <c r="G3643" i="99" s="1"/>
  <c r="A3644" i="99"/>
  <c r="B3689" i="99"/>
  <c r="E3643" i="99" l="1"/>
  <c r="D3644" i="99"/>
  <c r="F3644" i="99" s="1"/>
  <c r="G3644" i="99" s="1"/>
  <c r="A3645" i="99"/>
  <c r="B3690" i="99"/>
  <c r="E3644" i="99" l="1"/>
  <c r="A3646" i="99"/>
  <c r="D3645" i="99"/>
  <c r="F3645" i="99" s="1"/>
  <c r="G3645" i="99" s="1"/>
  <c r="B3691" i="99"/>
  <c r="E3645" i="99" l="1"/>
  <c r="D3646" i="99"/>
  <c r="F3646" i="99" s="1"/>
  <c r="G3646" i="99" s="1"/>
  <c r="A3647" i="99"/>
  <c r="B3692" i="99"/>
  <c r="E3646" i="99" l="1"/>
  <c r="A3648" i="99"/>
  <c r="D3647" i="99"/>
  <c r="F3647" i="99" s="1"/>
  <c r="G3647" i="99" s="1"/>
  <c r="B3693" i="99"/>
  <c r="E3647" i="99" l="1"/>
  <c r="D3648" i="99"/>
  <c r="F3648" i="99" s="1"/>
  <c r="G3648" i="99" s="1"/>
  <c r="A3649" i="99"/>
  <c r="B3694" i="99"/>
  <c r="E3648" i="99" l="1"/>
  <c r="A3650" i="99"/>
  <c r="D3649" i="99"/>
  <c r="F3649" i="99" s="1"/>
  <c r="G3649" i="99" s="1"/>
  <c r="B3695" i="99"/>
  <c r="E3649" i="99" l="1"/>
  <c r="A3651" i="99"/>
  <c r="D3650" i="99"/>
  <c r="F3650" i="99" s="1"/>
  <c r="G3650" i="99" s="1"/>
  <c r="B3696" i="99"/>
  <c r="E3650" i="99" l="1"/>
  <c r="D3651" i="99"/>
  <c r="F3651" i="99" s="1"/>
  <c r="G3651" i="99" s="1"/>
  <c r="A3652" i="99"/>
  <c r="B3697" i="99"/>
  <c r="E3651" i="99" l="1"/>
  <c r="D3652" i="99"/>
  <c r="F3652" i="99" s="1"/>
  <c r="G3652" i="99" s="1"/>
  <c r="A3653" i="99"/>
  <c r="B3698" i="99"/>
  <c r="E3652" i="99" l="1"/>
  <c r="D3653" i="99"/>
  <c r="F3653" i="99" s="1"/>
  <c r="G3653" i="99" s="1"/>
  <c r="A3654" i="99"/>
  <c r="B3699" i="99"/>
  <c r="E3653" i="99" l="1"/>
  <c r="D3654" i="99"/>
  <c r="F3654" i="99" s="1"/>
  <c r="G3654" i="99" s="1"/>
  <c r="A3655" i="99"/>
  <c r="B3700" i="99"/>
  <c r="E3654" i="99" l="1"/>
  <c r="A3656" i="99"/>
  <c r="D3655" i="99"/>
  <c r="F3655" i="99" s="1"/>
  <c r="G3655" i="99" s="1"/>
  <c r="B3701" i="99"/>
  <c r="E3655" i="99" l="1"/>
  <c r="D3656" i="99"/>
  <c r="F3656" i="99" s="1"/>
  <c r="G3656" i="99" s="1"/>
  <c r="A3657" i="99"/>
  <c r="B3702" i="99"/>
  <c r="E3656" i="99" l="1"/>
  <c r="D3657" i="99"/>
  <c r="F3657" i="99" s="1"/>
  <c r="G3657" i="99" s="1"/>
  <c r="A3658" i="99"/>
  <c r="B3703" i="99"/>
  <c r="E3657" i="99" l="1"/>
  <c r="A3659" i="99"/>
  <c r="D3658" i="99"/>
  <c r="F3658" i="99" s="1"/>
  <c r="G3658" i="99" s="1"/>
  <c r="B3704" i="99"/>
  <c r="E3658" i="99" l="1"/>
  <c r="A3660" i="99"/>
  <c r="D3659" i="99"/>
  <c r="F3659" i="99" s="1"/>
  <c r="G3659" i="99" s="1"/>
  <c r="B3705" i="99"/>
  <c r="E3659" i="99" l="1"/>
  <c r="A3661" i="99"/>
  <c r="D3660" i="99"/>
  <c r="F3660" i="99" s="1"/>
  <c r="G3660" i="99" s="1"/>
  <c r="B3706" i="99"/>
  <c r="E3660" i="99" l="1"/>
  <c r="A3662" i="99"/>
  <c r="D3661" i="99"/>
  <c r="F3661" i="99" s="1"/>
  <c r="G3661" i="99" s="1"/>
  <c r="B3707" i="99"/>
  <c r="E3661" i="99" l="1"/>
  <c r="D3662" i="99"/>
  <c r="F3662" i="99" s="1"/>
  <c r="G3662" i="99" s="1"/>
  <c r="A3663" i="99"/>
  <c r="B3708" i="99"/>
  <c r="E3662" i="99" l="1"/>
  <c r="D3663" i="99"/>
  <c r="F3663" i="99" s="1"/>
  <c r="G3663" i="99" s="1"/>
  <c r="A3664" i="99"/>
  <c r="B3709" i="99"/>
  <c r="E3663" i="99" l="1"/>
  <c r="D3664" i="99"/>
  <c r="F3664" i="99" s="1"/>
  <c r="G3664" i="99" s="1"/>
  <c r="A3665" i="99"/>
  <c r="B3710" i="99"/>
  <c r="E3664" i="99" l="1"/>
  <c r="D3665" i="99"/>
  <c r="F3665" i="99" s="1"/>
  <c r="G3665" i="99" s="1"/>
  <c r="A3666" i="99"/>
  <c r="B3711" i="99"/>
  <c r="E3665" i="99" l="1"/>
  <c r="AP40" i="119" s="1"/>
  <c r="A3667" i="99"/>
  <c r="D3666" i="99"/>
  <c r="F3666" i="99" s="1"/>
  <c r="G3666" i="99" s="1"/>
  <c r="B3712" i="99"/>
  <c r="AP41" i="119" l="1"/>
  <c r="AP42" i="119" s="1"/>
  <c r="AP50" i="119"/>
  <c r="AS1045" i="119" s="1"/>
  <c r="F101" i="119" s="1"/>
  <c r="E3666" i="99"/>
  <c r="D3667" i="99"/>
  <c r="F3667" i="99" s="1"/>
  <c r="G3667" i="99" s="1"/>
  <c r="A3668" i="99"/>
  <c r="B3713" i="99"/>
  <c r="E3667" i="99" l="1"/>
  <c r="A3669" i="99"/>
  <c r="D3668" i="99"/>
  <c r="F3668" i="99" s="1"/>
  <c r="G3668" i="99" s="1"/>
  <c r="B3714" i="99"/>
  <c r="E3668" i="99" l="1"/>
  <c r="A3670" i="99"/>
  <c r="D3669" i="99"/>
  <c r="F3669" i="99" s="1"/>
  <c r="G3669" i="99" s="1"/>
  <c r="B3715" i="99"/>
  <c r="E3669" i="99" l="1"/>
  <c r="A3671" i="99"/>
  <c r="D3670" i="99"/>
  <c r="F3670" i="99" s="1"/>
  <c r="G3670" i="99" s="1"/>
  <c r="B3716" i="99"/>
  <c r="E3670" i="99" l="1"/>
  <c r="D3671" i="99"/>
  <c r="F3671" i="99" s="1"/>
  <c r="G3671" i="99" s="1"/>
  <c r="A3672" i="99"/>
  <c r="B3717" i="99"/>
  <c r="E3671" i="99" l="1"/>
  <c r="A3673" i="99"/>
  <c r="D3672" i="99"/>
  <c r="F3672" i="99" s="1"/>
  <c r="G3672" i="99" s="1"/>
  <c r="B3718" i="99"/>
  <c r="E3672" i="99" l="1"/>
  <c r="A3674" i="99"/>
  <c r="D3673" i="99"/>
  <c r="F3673" i="99" s="1"/>
  <c r="G3673" i="99" s="1"/>
  <c r="E3673" i="99" l="1"/>
  <c r="D3674" i="99"/>
  <c r="F3674" i="99" s="1"/>
  <c r="G3674" i="99" s="1"/>
  <c r="A3675" i="99"/>
  <c r="E3674" i="99" l="1"/>
  <c r="D3675" i="99"/>
  <c r="F3675" i="99" s="1"/>
  <c r="G3675" i="99" s="1"/>
  <c r="A3676" i="99"/>
  <c r="E3675" i="99" l="1"/>
  <c r="A3677" i="99"/>
  <c r="D3676" i="99"/>
  <c r="F3676" i="99" s="1"/>
  <c r="G3676" i="99" s="1"/>
  <c r="E3676" i="99" l="1"/>
  <c r="D3677" i="99"/>
  <c r="F3677" i="99" s="1"/>
  <c r="G3677" i="99" s="1"/>
  <c r="A3678" i="99"/>
  <c r="E3677" i="99" l="1"/>
  <c r="A3679" i="99"/>
  <c r="D3678" i="99"/>
  <c r="F3678" i="99" s="1"/>
  <c r="G3678" i="99" s="1"/>
  <c r="E3678" i="99" l="1"/>
  <c r="D3679" i="99"/>
  <c r="F3679" i="99" s="1"/>
  <c r="G3679" i="99" s="1"/>
  <c r="A3680" i="99"/>
  <c r="E3679" i="99" l="1"/>
  <c r="D3680" i="99"/>
  <c r="F3680" i="99" s="1"/>
  <c r="G3680" i="99" s="1"/>
  <c r="A3681" i="99"/>
  <c r="E3680" i="99" l="1"/>
  <c r="A3682" i="99"/>
  <c r="D3681" i="99"/>
  <c r="F3681" i="99" s="1"/>
  <c r="G3681" i="99" s="1"/>
  <c r="E3681" i="99" l="1"/>
  <c r="D3682" i="99"/>
  <c r="F3682" i="99" s="1"/>
  <c r="G3682" i="99" s="1"/>
  <c r="A3683" i="99"/>
  <c r="E3682" i="99" l="1"/>
  <c r="D3683" i="99"/>
  <c r="F3683" i="99" s="1"/>
  <c r="G3683" i="99" s="1"/>
  <c r="A3684" i="99"/>
  <c r="E3683" i="99" l="1"/>
  <c r="A3685" i="99"/>
  <c r="D3684" i="99"/>
  <c r="F3684" i="99" s="1"/>
  <c r="G3684" i="99" s="1"/>
  <c r="E3684" i="99" l="1"/>
  <c r="D3685" i="99"/>
  <c r="F3685" i="99" s="1"/>
  <c r="G3685" i="99" s="1"/>
  <c r="A3686" i="99"/>
  <c r="E3685" i="99" l="1"/>
  <c r="A3687" i="99"/>
  <c r="D3686" i="99"/>
  <c r="F3686" i="99" s="1"/>
  <c r="G3686" i="99" s="1"/>
  <c r="E3686" i="99" l="1"/>
  <c r="D3687" i="99"/>
  <c r="F3687" i="99" s="1"/>
  <c r="G3687" i="99" s="1"/>
  <c r="A3688" i="99"/>
  <c r="E3687" i="99" l="1"/>
  <c r="D3688" i="99"/>
  <c r="F3688" i="99" s="1"/>
  <c r="G3688" i="99" s="1"/>
  <c r="A3689" i="99"/>
  <c r="E3688" i="99" l="1"/>
  <c r="A3690" i="99"/>
  <c r="D3689" i="99"/>
  <c r="F3689" i="99" s="1"/>
  <c r="G3689" i="99" s="1"/>
  <c r="E3689" i="99" l="1"/>
  <c r="D3690" i="99"/>
  <c r="F3690" i="99" s="1"/>
  <c r="G3690" i="99" s="1"/>
  <c r="A3691" i="99"/>
  <c r="E3690" i="99" l="1"/>
  <c r="A3692" i="99"/>
  <c r="D3691" i="99"/>
  <c r="F3691" i="99" s="1"/>
  <c r="G3691" i="99" s="1"/>
  <c r="E3691" i="99" l="1"/>
  <c r="A3693" i="99"/>
  <c r="D3692" i="99"/>
  <c r="F3692" i="99" s="1"/>
  <c r="G3692" i="99" s="1"/>
  <c r="E3692" i="99" l="1"/>
  <c r="D3693" i="99"/>
  <c r="F3693" i="99" s="1"/>
  <c r="G3693" i="99" s="1"/>
  <c r="A3694" i="99"/>
  <c r="E3693" i="99" l="1"/>
  <c r="A3695" i="99"/>
  <c r="D3694" i="99"/>
  <c r="F3694" i="99" s="1"/>
  <c r="G3694" i="99" s="1"/>
  <c r="E3694" i="99" l="1"/>
  <c r="D3695" i="99"/>
  <c r="F3695" i="99" s="1"/>
  <c r="G3695" i="99" s="1"/>
  <c r="A3696" i="99"/>
  <c r="E3695" i="99" l="1"/>
  <c r="D3696" i="99"/>
  <c r="F3696" i="99" s="1"/>
  <c r="G3696" i="99" s="1"/>
  <c r="A3697" i="99"/>
  <c r="E3696" i="99" l="1"/>
  <c r="A3698" i="99"/>
  <c r="D3697" i="99"/>
  <c r="F3697" i="99" s="1"/>
  <c r="G3697" i="99" s="1"/>
  <c r="E3697" i="99" l="1"/>
  <c r="A3699" i="99"/>
  <c r="D3698" i="99"/>
  <c r="F3698" i="99" s="1"/>
  <c r="G3698" i="99" s="1"/>
  <c r="E3698" i="99" l="1"/>
  <c r="A3700" i="99"/>
  <c r="D3699" i="99"/>
  <c r="F3699" i="99" s="1"/>
  <c r="G3699" i="99" s="1"/>
  <c r="E3699" i="99" l="1"/>
  <c r="D3700" i="99"/>
  <c r="F3700" i="99" s="1"/>
  <c r="G3700" i="99" s="1"/>
  <c r="A3701" i="99"/>
  <c r="E3700" i="99" l="1"/>
  <c r="A3702" i="99"/>
  <c r="D3701" i="99"/>
  <c r="F3701" i="99" s="1"/>
  <c r="G3701" i="99" s="1"/>
  <c r="E3701" i="99" l="1"/>
  <c r="A3703" i="99"/>
  <c r="D3702" i="99"/>
  <c r="F3702" i="99" s="1"/>
  <c r="G3702" i="99" s="1"/>
  <c r="E3702" i="99" l="1"/>
  <c r="D3703" i="99"/>
  <c r="F3703" i="99" s="1"/>
  <c r="G3703" i="99" s="1"/>
  <c r="A3704" i="99"/>
  <c r="E3703" i="99" l="1"/>
  <c r="A3705" i="99"/>
  <c r="D3704" i="99"/>
  <c r="F3704" i="99" s="1"/>
  <c r="G3704" i="99" s="1"/>
  <c r="E3704" i="99" l="1"/>
  <c r="A3706" i="99"/>
  <c r="D3705" i="99"/>
  <c r="F3705" i="99" s="1"/>
  <c r="G3705" i="99" s="1"/>
  <c r="E3705" i="99" l="1"/>
  <c r="D3706" i="99"/>
  <c r="F3706" i="99" s="1"/>
  <c r="G3706" i="99" s="1"/>
  <c r="A3707" i="99"/>
  <c r="E3706" i="99" l="1"/>
  <c r="A3708" i="99"/>
  <c r="D3707" i="99"/>
  <c r="F3707" i="99" s="1"/>
  <c r="G3707" i="99" s="1"/>
  <c r="E3707" i="99" l="1"/>
  <c r="A3709" i="99"/>
  <c r="D3708" i="99"/>
  <c r="F3708" i="99" s="1"/>
  <c r="G3708" i="99" s="1"/>
  <c r="E3708" i="99" l="1"/>
  <c r="D3709" i="99"/>
  <c r="F3709" i="99" s="1"/>
  <c r="G3709" i="99" s="1"/>
  <c r="A3710" i="99"/>
  <c r="E3709" i="99" l="1"/>
  <c r="A3711" i="99"/>
  <c r="D3710" i="99"/>
  <c r="F3710" i="99" s="1"/>
  <c r="G3710" i="99" s="1"/>
  <c r="E3710" i="99" l="1"/>
  <c r="A3712" i="99"/>
  <c r="D3711" i="99"/>
  <c r="F3711" i="99" s="1"/>
  <c r="G3711" i="99" s="1"/>
  <c r="E3711" i="99" l="1"/>
  <c r="D3712" i="99"/>
  <c r="F3712" i="99" s="1"/>
  <c r="G3712" i="99" s="1"/>
  <c r="A3713" i="99"/>
  <c r="E3712" i="99" l="1"/>
  <c r="A3714" i="99"/>
  <c r="D3713" i="99"/>
  <c r="F3713" i="99" s="1"/>
  <c r="G3713" i="99" s="1"/>
  <c r="E3713" i="99" l="1"/>
  <c r="D3714" i="99"/>
  <c r="F3714" i="99" s="1"/>
  <c r="G3714" i="99" s="1"/>
  <c r="A3715" i="99"/>
  <c r="E3714" i="99" l="1"/>
  <c r="A3716" i="99"/>
  <c r="D3715" i="99"/>
  <c r="F3715" i="99" s="1"/>
  <c r="G3715" i="99" s="1"/>
  <c r="E3715" i="99" l="1"/>
  <c r="AQ40" i="119" s="1"/>
  <c r="D3716" i="99"/>
  <c r="F3716" i="99" s="1"/>
  <c r="G3716" i="99" s="1"/>
  <c r="A3717" i="99"/>
  <c r="E3716" i="99" l="1"/>
  <c r="AQ41" i="119"/>
  <c r="AQ42" i="119" s="1"/>
  <c r="AP24" i="119" s="1"/>
  <c r="AO24" i="119" s="1"/>
  <c r="AN24" i="119" s="1"/>
  <c r="AM24" i="119" s="1"/>
  <c r="AL24" i="119" s="1"/>
  <c r="AK24" i="119" s="1"/>
  <c r="AJ24" i="119" s="1"/>
  <c r="AI24" i="119" s="1"/>
  <c r="AH24" i="119" s="1"/>
  <c r="AG24" i="119" s="1"/>
  <c r="AF24" i="119" s="1"/>
  <c r="AE24" i="119" s="1"/>
  <c r="AD24" i="119" s="1"/>
  <c r="AC24" i="119" s="1"/>
  <c r="AB24" i="119" s="1"/>
  <c r="AA24" i="119" s="1"/>
  <c r="Z24" i="119" s="1"/>
  <c r="Y24" i="119" s="1"/>
  <c r="X24" i="119" s="1"/>
  <c r="W24" i="119" s="1"/>
  <c r="V24" i="119" s="1"/>
  <c r="U24" i="119" s="1"/>
  <c r="T24" i="119" s="1"/>
  <c r="S24" i="119" s="1"/>
  <c r="R24" i="119" s="1"/>
  <c r="Q24" i="119" s="1"/>
  <c r="P24" i="119" s="1"/>
  <c r="O24" i="119" s="1"/>
  <c r="N24" i="119" s="1"/>
  <c r="M24" i="119" s="1"/>
  <c r="L24" i="119" s="1"/>
  <c r="K24" i="119" s="1"/>
  <c r="J24" i="119" s="1"/>
  <c r="I24" i="119" s="1"/>
  <c r="H24" i="119" s="1"/>
  <c r="G24" i="119" s="1"/>
  <c r="F24" i="119" s="1"/>
  <c r="E24" i="119" s="1"/>
  <c r="D24" i="119" s="1"/>
  <c r="C24" i="119" s="1"/>
  <c r="C34" i="119" s="1"/>
  <c r="E34" i="119" s="1"/>
  <c r="AQ50" i="119"/>
  <c r="AT1089" i="119" s="1"/>
  <c r="F102" i="119" s="1"/>
  <c r="A3718" i="99"/>
  <c r="D3717" i="99"/>
  <c r="F3717" i="99" s="1"/>
  <c r="G3717" i="99" s="1"/>
  <c r="I4" i="119" l="1"/>
  <c r="C4" i="105" s="1"/>
  <c r="AP29" i="119"/>
  <c r="AO29" i="119" s="1"/>
  <c r="AN29" i="119" s="1"/>
  <c r="AM29" i="119" s="1"/>
  <c r="AL29" i="119" s="1"/>
  <c r="AK29" i="119" s="1"/>
  <c r="AJ29" i="119" s="1"/>
  <c r="AI29" i="119" s="1"/>
  <c r="AH29" i="119" s="1"/>
  <c r="AG29" i="119" s="1"/>
  <c r="AF29" i="119" s="1"/>
  <c r="AE29" i="119" s="1"/>
  <c r="AD29" i="119" s="1"/>
  <c r="AC29" i="119" s="1"/>
  <c r="AB29" i="119" s="1"/>
  <c r="AA29" i="119" s="1"/>
  <c r="Z29" i="119" s="1"/>
  <c r="Y29" i="119" s="1"/>
  <c r="X29" i="119" s="1"/>
  <c r="W29" i="119" s="1"/>
  <c r="V29" i="119" s="1"/>
  <c r="U29" i="119" s="1"/>
  <c r="T29" i="119" s="1"/>
  <c r="S29" i="119" s="1"/>
  <c r="R29" i="119" s="1"/>
  <c r="Q29" i="119" s="1"/>
  <c r="P29" i="119" s="1"/>
  <c r="O29" i="119" s="1"/>
  <c r="N29" i="119" s="1"/>
  <c r="M29" i="119" s="1"/>
  <c r="L29" i="119" s="1"/>
  <c r="K29" i="119" s="1"/>
  <c r="J29" i="119" s="1"/>
  <c r="I29" i="119" s="1"/>
  <c r="H29" i="119" s="1"/>
  <c r="G29" i="119" s="1"/>
  <c r="F29" i="119" s="1"/>
  <c r="E29" i="119" s="1"/>
  <c r="D29" i="119" s="1"/>
  <c r="C29" i="119" s="1"/>
  <c r="C33" i="119" s="1"/>
  <c r="C35" i="119" s="1"/>
  <c r="I5" i="119" s="1"/>
  <c r="I6" i="119" s="1"/>
  <c r="E3717" i="99"/>
  <c r="D3718" i="99"/>
  <c r="F3718" i="99" s="1"/>
  <c r="G3718" i="99" s="1"/>
  <c r="L4" i="105" l="1"/>
  <c r="I5" i="105" s="1"/>
  <c r="L5" i="105" s="1"/>
  <c r="I6" i="105" s="1"/>
  <c r="L6" i="105" s="1"/>
  <c r="I7" i="105" s="1"/>
  <c r="K4" i="119"/>
  <c r="E3718" i="99"/>
  <c r="L7" i="105" l="1"/>
  <c r="P7" i="105"/>
  <c r="Q7" i="105" s="1"/>
  <c r="K5" i="119"/>
  <c r="C5" i="105"/>
  <c r="R7" i="105" l="1"/>
  <c r="I8" i="105"/>
  <c r="L8" i="105" s="1"/>
  <c r="I9" i="105" s="1"/>
  <c r="L9" i="105" s="1"/>
  <c r="I10" i="105" s="1"/>
  <c r="L10" i="105" s="1"/>
  <c r="I11" i="105" s="1"/>
  <c r="K6" i="119"/>
  <c r="C6" i="105"/>
  <c r="C7" i="105" s="1"/>
  <c r="L11" i="105" l="1"/>
  <c r="P11" i="105"/>
  <c r="Q11" i="105" s="1"/>
  <c r="E6" i="105"/>
  <c r="R11" i="105" l="1"/>
  <c r="E4" i="105"/>
  <c r="E7" i="105" s="1"/>
  <c r="I12" i="105"/>
  <c r="L12" i="105" s="1"/>
  <c r="I13" i="105" s="1"/>
  <c r="L13" i="105" s="1"/>
  <c r="I14" i="105" s="1"/>
  <c r="L14" i="105" s="1"/>
  <c r="I15" i="105" s="1"/>
  <c r="L15" i="105" l="1"/>
  <c r="P15" i="105"/>
  <c r="Q15" i="105" s="1"/>
  <c r="R15" i="105" s="1"/>
  <c r="I16" i="105" l="1"/>
  <c r="L16" i="105" s="1"/>
  <c r="I17" i="105" s="1"/>
  <c r="L17" i="105" s="1"/>
  <c r="I18" i="105" s="1"/>
  <c r="L18" i="105" s="1"/>
  <c r="I19" i="105" s="1"/>
  <c r="L19" i="105" l="1"/>
  <c r="P19" i="105"/>
  <c r="Q19" i="105" s="1"/>
  <c r="R19" i="105" l="1"/>
  <c r="I20" i="105"/>
  <c r="L20" i="105" s="1"/>
  <c r="I21" i="105" s="1"/>
  <c r="L21" i="105" s="1"/>
  <c r="I22" i="105" s="1"/>
  <c r="L22" i="105" s="1"/>
  <c r="I23" i="105" s="1"/>
  <c r="L23" i="105" l="1"/>
  <c r="P23" i="105"/>
  <c r="Q23" i="105" s="1"/>
  <c r="R23" i="105" l="1"/>
  <c r="I24" i="105"/>
  <c r="L24" i="105" s="1"/>
  <c r="I25" i="105" s="1"/>
  <c r="L25" i="105" s="1"/>
  <c r="I26" i="105" s="1"/>
  <c r="L26" i="105" s="1"/>
  <c r="I27" i="105" s="1"/>
  <c r="L27" i="105" l="1"/>
  <c r="P27" i="105"/>
  <c r="Q27" i="105" s="1"/>
  <c r="R27" i="105" l="1"/>
  <c r="I28" i="105"/>
  <c r="L28" i="105" s="1"/>
  <c r="I29" i="105" s="1"/>
  <c r="L29" i="105" s="1"/>
  <c r="I30" i="105" s="1"/>
  <c r="L30" i="105" s="1"/>
  <c r="I31" i="105" s="1"/>
  <c r="L31" i="105" l="1"/>
  <c r="P31" i="105"/>
  <c r="Q31" i="105" s="1"/>
  <c r="R31" i="105" s="1"/>
  <c r="I32" i="105" l="1"/>
  <c r="L32" i="105" s="1"/>
  <c r="I33" i="105" s="1"/>
  <c r="L33" i="105" s="1"/>
  <c r="I34" i="105" s="1"/>
  <c r="L34" i="105" s="1"/>
  <c r="I35" i="105" s="1"/>
  <c r="L35" i="105" l="1"/>
  <c r="P35" i="105"/>
  <c r="Q35" i="105" s="1"/>
  <c r="R35" i="105" s="1"/>
  <c r="I36" i="105" l="1"/>
  <c r="L36" i="105" s="1"/>
  <c r="I37" i="105" s="1"/>
  <c r="L37" i="105" s="1"/>
  <c r="I38" i="105" s="1"/>
  <c r="L38" i="105" s="1"/>
  <c r="I39" i="105" s="1"/>
  <c r="L39" i="105" l="1"/>
  <c r="P39" i="105"/>
  <c r="Q39" i="105" s="1"/>
  <c r="R39" i="105" s="1"/>
  <c r="I40" i="105" l="1"/>
  <c r="L40" i="105" s="1"/>
  <c r="I41" i="105" s="1"/>
  <c r="L41" i="105" s="1"/>
  <c r="I42" i="105" s="1"/>
  <c r="L42" i="105" s="1"/>
  <c r="I43" i="105" s="1"/>
  <c r="L43" i="105" l="1"/>
  <c r="P43" i="105"/>
  <c r="Q43" i="105" s="1"/>
  <c r="R43" i="105" s="1"/>
  <c r="I44" i="105" l="1"/>
  <c r="L44" i="105" s="1"/>
  <c r="L45" i="105" s="1"/>
</calcChain>
</file>

<file path=xl/sharedStrings.xml><?xml version="1.0" encoding="utf-8"?>
<sst xmlns="http://schemas.openxmlformats.org/spreadsheetml/2006/main" count="18795" uniqueCount="2499">
  <si>
    <t>-</t>
  </si>
  <si>
    <t>1Y</t>
  </si>
  <si>
    <t>3Y</t>
  </si>
  <si>
    <t>5Y</t>
  </si>
  <si>
    <t>10Y</t>
  </si>
  <si>
    <t>3M</t>
  </si>
  <si>
    <t>6M</t>
  </si>
  <si>
    <t>9M</t>
  </si>
  <si>
    <t>20Y</t>
  </si>
  <si>
    <t>MBS</t>
  </si>
  <si>
    <t>No</t>
    <phoneticPr fontId="15" type="noConversion"/>
  </si>
  <si>
    <t xml:space="preserve">Tier </t>
    <phoneticPr fontId="15" type="noConversion"/>
  </si>
  <si>
    <t>Tier 1</t>
    <phoneticPr fontId="15" type="noConversion"/>
  </si>
  <si>
    <t>Tier 2</t>
  </si>
  <si>
    <t>Tier 3</t>
  </si>
  <si>
    <t>Tier 4</t>
  </si>
  <si>
    <t>Tier 5</t>
  </si>
  <si>
    <t>Tier 6</t>
  </si>
  <si>
    <t>Tier 7</t>
  </si>
  <si>
    <t>Tier 8</t>
  </si>
  <si>
    <t>Tier 9</t>
  </si>
  <si>
    <t>Tier 10</t>
  </si>
  <si>
    <t>Tier 11</t>
  </si>
  <si>
    <t>Tier 12</t>
  </si>
  <si>
    <t>Tier 13</t>
  </si>
  <si>
    <t>Tier 14</t>
  </si>
  <si>
    <t>Tier 15</t>
  </si>
  <si>
    <t>Tier 16</t>
  </si>
  <si>
    <t>Tier 17</t>
  </si>
  <si>
    <t>Tier 18</t>
  </si>
  <si>
    <t>Tier 19</t>
  </si>
  <si>
    <t>Tier 20</t>
  </si>
  <si>
    <t>Tier 21</t>
  </si>
  <si>
    <t>Tier 22</t>
  </si>
  <si>
    <t>Tier 23</t>
  </si>
  <si>
    <t>Tier 24</t>
  </si>
  <si>
    <t>Tier 25</t>
  </si>
  <si>
    <t>Tier 26</t>
  </si>
  <si>
    <t>Tier 27</t>
  </si>
  <si>
    <t>Tier 28</t>
  </si>
  <si>
    <t>Tier 29</t>
  </si>
  <si>
    <t>Tier 30</t>
  </si>
  <si>
    <t>Tier 31</t>
  </si>
  <si>
    <t>Tier 32</t>
  </si>
  <si>
    <t>Tier 33</t>
  </si>
  <si>
    <t>Tier 34</t>
  </si>
  <si>
    <t>Tier 35</t>
  </si>
  <si>
    <t>Tier 36</t>
  </si>
  <si>
    <t>Tier 37</t>
  </si>
  <si>
    <t>Tier 38</t>
  </si>
  <si>
    <t>Tier 39</t>
  </si>
  <si>
    <t>Step 1</t>
    <phoneticPr fontId="15" type="noConversion"/>
  </si>
  <si>
    <t>Step 2</t>
  </si>
  <si>
    <t>Step 3</t>
  </si>
  <si>
    <t>Step 4</t>
  </si>
  <si>
    <t>Step 5</t>
  </si>
  <si>
    <t>Step 6</t>
  </si>
  <si>
    <t>Step 7</t>
  </si>
  <si>
    <t>Step 8</t>
  </si>
  <si>
    <t>Step 9</t>
  </si>
  <si>
    <t>Step 10</t>
  </si>
  <si>
    <t>Step 11</t>
  </si>
  <si>
    <t>Step 12</t>
  </si>
  <si>
    <t>Step 13</t>
  </si>
  <si>
    <t>Step 14</t>
  </si>
  <si>
    <t>Step 15</t>
  </si>
  <si>
    <t>Step 16</t>
  </si>
  <si>
    <t>Step 17</t>
  </si>
  <si>
    <t>Step 18</t>
  </si>
  <si>
    <t>Step 19</t>
  </si>
  <si>
    <t>Step 20</t>
  </si>
  <si>
    <t>Step 21</t>
  </si>
  <si>
    <t>Step 22</t>
  </si>
  <si>
    <t>Step 23</t>
  </si>
  <si>
    <t>Step 24</t>
  </si>
  <si>
    <t>Step 25</t>
  </si>
  <si>
    <t>Step 26</t>
  </si>
  <si>
    <t>Step 27</t>
  </si>
  <si>
    <t>Step 28</t>
  </si>
  <si>
    <t>Step 29</t>
  </si>
  <si>
    <t>Step 30</t>
  </si>
  <si>
    <t>Step 31</t>
  </si>
  <si>
    <t>Step 32</t>
  </si>
  <si>
    <t>Step 33</t>
  </si>
  <si>
    <t>Step 34</t>
  </si>
  <si>
    <t>Step 35</t>
  </si>
  <si>
    <t>Step 36</t>
  </si>
  <si>
    <t>Step 37</t>
  </si>
  <si>
    <t>Step 38</t>
  </si>
  <si>
    <t>Step 39</t>
  </si>
  <si>
    <t>YTM</t>
    <phoneticPr fontId="15" type="noConversion"/>
  </si>
  <si>
    <t>Spot Rate</t>
  </si>
  <si>
    <t>Fowrad Rate</t>
  </si>
  <si>
    <t>Step 1</t>
  </si>
  <si>
    <t>Step 2</t>
    <phoneticPr fontId="15" type="noConversion"/>
  </si>
  <si>
    <t>Step 3</t>
    <phoneticPr fontId="15" type="noConversion"/>
  </si>
  <si>
    <t>Step 4</t>
    <phoneticPr fontId="15" type="noConversion"/>
  </si>
  <si>
    <t>Step 5</t>
    <phoneticPr fontId="15" type="noConversion"/>
  </si>
  <si>
    <t>Step 6</t>
    <phoneticPr fontId="15" type="noConversion"/>
  </si>
  <si>
    <t>Step 7</t>
    <phoneticPr fontId="15" type="noConversion"/>
  </si>
  <si>
    <t>Step 8</t>
    <phoneticPr fontId="15" type="noConversion"/>
  </si>
  <si>
    <t>Step 9</t>
    <phoneticPr fontId="15" type="noConversion"/>
  </si>
  <si>
    <t>Step 10</t>
    <phoneticPr fontId="15" type="noConversion"/>
  </si>
  <si>
    <t>Step 11</t>
    <phoneticPr fontId="15" type="noConversion"/>
  </si>
  <si>
    <t>Step 12</t>
    <phoneticPr fontId="15" type="noConversion"/>
  </si>
  <si>
    <t>Step 13</t>
    <phoneticPr fontId="15" type="noConversion"/>
  </si>
  <si>
    <t>Step 14</t>
    <phoneticPr fontId="15" type="noConversion"/>
  </si>
  <si>
    <t>Step 15</t>
    <phoneticPr fontId="15" type="noConversion"/>
  </si>
  <si>
    <t>Step 16</t>
    <phoneticPr fontId="15" type="noConversion"/>
  </si>
  <si>
    <t>Step 17</t>
    <phoneticPr fontId="15" type="noConversion"/>
  </si>
  <si>
    <t>Step 18</t>
    <phoneticPr fontId="15" type="noConversion"/>
  </si>
  <si>
    <t>Step 19</t>
    <phoneticPr fontId="15" type="noConversion"/>
  </si>
  <si>
    <t>Step 20</t>
    <phoneticPr fontId="15" type="noConversion"/>
  </si>
  <si>
    <t>Step 21</t>
    <phoneticPr fontId="15" type="noConversion"/>
  </si>
  <si>
    <t>Step 22</t>
    <phoneticPr fontId="15" type="noConversion"/>
  </si>
  <si>
    <t>Step 23</t>
    <phoneticPr fontId="15" type="noConversion"/>
  </si>
  <si>
    <t>Step 24</t>
    <phoneticPr fontId="15" type="noConversion"/>
  </si>
  <si>
    <t>Step 25</t>
    <phoneticPr fontId="15" type="noConversion"/>
  </si>
  <si>
    <t>Step 26</t>
    <phoneticPr fontId="15" type="noConversion"/>
  </si>
  <si>
    <t>Step 27</t>
    <phoneticPr fontId="15" type="noConversion"/>
  </si>
  <si>
    <t>Step 28</t>
    <phoneticPr fontId="15" type="noConversion"/>
  </si>
  <si>
    <t>Step 29</t>
    <phoneticPr fontId="15" type="noConversion"/>
  </si>
  <si>
    <t>Step 30</t>
    <phoneticPr fontId="15" type="noConversion"/>
  </si>
  <si>
    <t>Step 31</t>
    <phoneticPr fontId="15" type="noConversion"/>
  </si>
  <si>
    <t>Step 32</t>
    <phoneticPr fontId="15" type="noConversion"/>
  </si>
  <si>
    <t>Step 33</t>
    <phoneticPr fontId="15" type="noConversion"/>
  </si>
  <si>
    <t>Step 34</t>
    <phoneticPr fontId="15" type="noConversion"/>
  </si>
  <si>
    <t>Step 35</t>
    <phoneticPr fontId="15" type="noConversion"/>
  </si>
  <si>
    <t>Step 36</t>
    <phoneticPr fontId="15" type="noConversion"/>
  </si>
  <si>
    <t>Step 37</t>
    <phoneticPr fontId="15" type="noConversion"/>
  </si>
  <si>
    <t>Step 38</t>
    <phoneticPr fontId="15" type="noConversion"/>
  </si>
  <si>
    <t>Step 39</t>
    <phoneticPr fontId="15" type="noConversion"/>
  </si>
  <si>
    <t>1.26</t>
  </si>
  <si>
    <t>1.53</t>
  </si>
  <si>
    <t>2.04</t>
  </si>
  <si>
    <t>1.47</t>
  </si>
  <si>
    <t>1.57</t>
  </si>
  <si>
    <t>1.68</t>
  </si>
  <si>
    <t>2.19</t>
  </si>
  <si>
    <t>1.61</t>
  </si>
  <si>
    <t>1.73</t>
  </si>
  <si>
    <t>1.79</t>
  </si>
  <si>
    <t>1.85</t>
  </si>
  <si>
    <t>3.89</t>
  </si>
  <si>
    <t>3.27</t>
  </si>
  <si>
    <t>1.62</t>
  </si>
  <si>
    <t>2.22</t>
  </si>
  <si>
    <t>3.21</t>
  </si>
  <si>
    <t>1.59</t>
  </si>
  <si>
    <t>1.93</t>
  </si>
  <si>
    <t>2.24</t>
  </si>
  <si>
    <t>1.49</t>
  </si>
  <si>
    <t>1.84</t>
  </si>
  <si>
    <t>2.38</t>
  </si>
  <si>
    <t>1.71</t>
  </si>
  <si>
    <t>2.05</t>
  </si>
  <si>
    <t>1.76</t>
  </si>
  <si>
    <t>2.63</t>
  </si>
  <si>
    <t>2.32</t>
  </si>
  <si>
    <t>2.23</t>
  </si>
  <si>
    <t>2.33</t>
  </si>
  <si>
    <t>2.72</t>
  </si>
  <si>
    <t>1.55</t>
  </si>
  <si>
    <t>2.07</t>
  </si>
  <si>
    <t>1.25</t>
  </si>
  <si>
    <t>1.75</t>
  </si>
  <si>
    <t>2.11</t>
  </si>
  <si>
    <t>2.29</t>
  </si>
  <si>
    <t>2.15</t>
  </si>
  <si>
    <t>2.37</t>
  </si>
  <si>
    <t>2.14</t>
  </si>
  <si>
    <t>2.45</t>
  </si>
  <si>
    <t>발행일</t>
    <phoneticPr fontId="5" type="noConversion"/>
  </si>
  <si>
    <t>2.16</t>
  </si>
  <si>
    <t>1.97</t>
  </si>
  <si>
    <t>1.58</t>
  </si>
  <si>
    <t>1.64</t>
  </si>
  <si>
    <t>1.66</t>
  </si>
  <si>
    <t>2.74</t>
  </si>
  <si>
    <t>3.13</t>
  </si>
  <si>
    <t>3.26</t>
  </si>
  <si>
    <t>3.93</t>
  </si>
  <si>
    <t>6.23</t>
  </si>
  <si>
    <t>1.56</t>
  </si>
  <si>
    <t>2.08</t>
  </si>
  <si>
    <t>1.51</t>
  </si>
  <si>
    <t>1.77</t>
  </si>
  <si>
    <t>2.06</t>
  </si>
  <si>
    <t>2.18</t>
  </si>
  <si>
    <t>2.27</t>
  </si>
  <si>
    <t>2.31</t>
  </si>
  <si>
    <t>1.63</t>
  </si>
  <si>
    <t>[Parameter]</t>
  </si>
  <si>
    <t>전환시작</t>
    <phoneticPr fontId="5" type="noConversion"/>
  </si>
  <si>
    <t>전환종료</t>
    <phoneticPr fontId="5" type="noConversion"/>
  </si>
  <si>
    <t>만기 자동전환</t>
    <phoneticPr fontId="5" type="noConversion"/>
  </si>
  <si>
    <t>상환권시작</t>
    <phoneticPr fontId="5" type="noConversion"/>
  </si>
  <si>
    <t>상환권종료</t>
    <phoneticPr fontId="5" type="noConversion"/>
  </si>
  <si>
    <t>상환권 금액</t>
    <phoneticPr fontId="5" type="noConversion"/>
  </si>
  <si>
    <t>발행가액+미지급 배당의 법정이자율(상법 법정이율 6%)</t>
    <phoneticPr fontId="5" type="noConversion"/>
  </si>
  <si>
    <t>배당금</t>
    <phoneticPr fontId="5" type="noConversion"/>
  </si>
  <si>
    <t>1.78</t>
  </si>
  <si>
    <t>1.8</t>
  </si>
  <si>
    <t>1.52</t>
  </si>
  <si>
    <t>1.69</t>
  </si>
  <si>
    <t>0</t>
  </si>
  <si>
    <t>2.01</t>
  </si>
  <si>
    <t>1.54</t>
  </si>
  <si>
    <t>1.6</t>
  </si>
  <si>
    <t>1.65</t>
  </si>
  <si>
    <t>1.7</t>
  </si>
  <si>
    <t>1.9</t>
  </si>
  <si>
    <t>1.5</t>
  </si>
  <si>
    <t>1.83</t>
  </si>
  <si>
    <t>2</t>
  </si>
  <si>
    <t>1.72</t>
  </si>
  <si>
    <t>2.1</t>
  </si>
  <si>
    <t>1.74</t>
  </si>
  <si>
    <t>2.09</t>
  </si>
  <si>
    <t>2.68</t>
  </si>
  <si>
    <t>3.11</t>
  </si>
  <si>
    <t>3.24</t>
  </si>
  <si>
    <t>2.46</t>
  </si>
  <si>
    <t>3.39</t>
  </si>
  <si>
    <t>2.71</t>
  </si>
  <si>
    <t>2.95</t>
  </si>
  <si>
    <t>2.2</t>
  </si>
  <si>
    <t>2.89</t>
  </si>
  <si>
    <t>3.42</t>
  </si>
  <si>
    <t>4.55</t>
  </si>
  <si>
    <t>4.18</t>
  </si>
  <si>
    <t>4.43</t>
  </si>
  <si>
    <t>2.34</t>
  </si>
  <si>
    <t>3.84</t>
  </si>
  <si>
    <t>4.06</t>
  </si>
  <si>
    <t>2.39</t>
  </si>
  <si>
    <t>5.18</t>
  </si>
  <si>
    <t>2.88</t>
  </si>
  <si>
    <t>3.77</t>
  </si>
  <si>
    <t>6.78</t>
  </si>
  <si>
    <t>8.06</t>
  </si>
  <si>
    <t>4.56</t>
  </si>
  <si>
    <t>5.16</t>
  </si>
  <si>
    <t>5.38</t>
  </si>
  <si>
    <t>6.13</t>
  </si>
  <si>
    <t>10.48</t>
  </si>
  <si>
    <t>4.85</t>
  </si>
  <si>
    <t>5.89</t>
  </si>
  <si>
    <t>6.24</t>
  </si>
  <si>
    <t>B0</t>
  </si>
  <si>
    <t>2Y</t>
  </si>
  <si>
    <t>4Y</t>
  </si>
  <si>
    <t>BDT</t>
    <phoneticPr fontId="6" type="noConversion"/>
  </si>
  <si>
    <t>Δt</t>
    <phoneticPr fontId="6" type="noConversion"/>
  </si>
  <si>
    <t>Strip &amp; Bootstrapping</t>
    <phoneticPr fontId="6" type="noConversion"/>
  </si>
  <si>
    <t>SPOT RATE</t>
    <phoneticPr fontId="6" type="noConversion"/>
  </si>
  <si>
    <t>0f1</t>
    <phoneticPr fontId="5" type="noConversion"/>
  </si>
  <si>
    <t>1f2</t>
    <phoneticPr fontId="5" type="noConversion"/>
  </si>
  <si>
    <t>node</t>
    <phoneticPr fontId="5" type="noConversion"/>
  </si>
  <si>
    <t>u1</t>
    <phoneticPr fontId="5" type="noConversion"/>
  </si>
  <si>
    <t>pay off</t>
    <phoneticPr fontId="5" type="noConversion"/>
  </si>
  <si>
    <t>d1</t>
    <phoneticPr fontId="5" type="noConversion"/>
  </si>
  <si>
    <t>2f3</t>
    <phoneticPr fontId="5" type="noConversion"/>
  </si>
  <si>
    <t>u2</t>
    <phoneticPr fontId="5" type="noConversion"/>
  </si>
  <si>
    <t>d2</t>
    <phoneticPr fontId="5" type="noConversion"/>
  </si>
  <si>
    <t>3f4</t>
    <phoneticPr fontId="5" type="noConversion"/>
  </si>
  <si>
    <t>u3</t>
  </si>
  <si>
    <t>d3</t>
    <phoneticPr fontId="5" type="noConversion"/>
  </si>
  <si>
    <t>4f5</t>
    <phoneticPr fontId="5" type="noConversion"/>
  </si>
  <si>
    <t>u4</t>
    <phoneticPr fontId="5" type="noConversion"/>
  </si>
  <si>
    <t>d4</t>
    <phoneticPr fontId="5" type="noConversion"/>
  </si>
  <si>
    <t>5f6</t>
    <phoneticPr fontId="5" type="noConversion"/>
  </si>
  <si>
    <t>u5</t>
    <phoneticPr fontId="5" type="noConversion"/>
  </si>
  <si>
    <t>d5</t>
    <phoneticPr fontId="5" type="noConversion"/>
  </si>
  <si>
    <t>6f7</t>
    <phoneticPr fontId="5" type="noConversion"/>
  </si>
  <si>
    <t>u6</t>
    <phoneticPr fontId="5" type="noConversion"/>
  </si>
  <si>
    <t>d6</t>
    <phoneticPr fontId="5" type="noConversion"/>
  </si>
  <si>
    <t>7f8</t>
    <phoneticPr fontId="5" type="noConversion"/>
  </si>
  <si>
    <t>u7</t>
    <phoneticPr fontId="5" type="noConversion"/>
  </si>
  <si>
    <t>d7</t>
    <phoneticPr fontId="5" type="noConversion"/>
  </si>
  <si>
    <t>8f9</t>
    <phoneticPr fontId="5" type="noConversion"/>
  </si>
  <si>
    <t>u8</t>
    <phoneticPr fontId="5" type="noConversion"/>
  </si>
  <si>
    <t>d8</t>
    <phoneticPr fontId="5" type="noConversion"/>
  </si>
  <si>
    <t>9f10</t>
    <phoneticPr fontId="5" type="noConversion"/>
  </si>
  <si>
    <t>u9</t>
    <phoneticPr fontId="5" type="noConversion"/>
  </si>
  <si>
    <t>d9</t>
    <phoneticPr fontId="5" type="noConversion"/>
  </si>
  <si>
    <t>10f11</t>
    <phoneticPr fontId="5" type="noConversion"/>
  </si>
  <si>
    <t>u10</t>
    <phoneticPr fontId="5" type="noConversion"/>
  </si>
  <si>
    <t>d10</t>
    <phoneticPr fontId="5" type="noConversion"/>
  </si>
  <si>
    <t>11f12</t>
    <phoneticPr fontId="5" type="noConversion"/>
  </si>
  <si>
    <t>u11</t>
  </si>
  <si>
    <t>d11</t>
  </si>
  <si>
    <t>12f13</t>
    <phoneticPr fontId="5" type="noConversion"/>
  </si>
  <si>
    <t>u12</t>
  </si>
  <si>
    <t>d12</t>
  </si>
  <si>
    <t>13f14</t>
    <phoneticPr fontId="5" type="noConversion"/>
  </si>
  <si>
    <t>u13</t>
  </si>
  <si>
    <t>d13</t>
  </si>
  <si>
    <t>14f15</t>
    <phoneticPr fontId="5" type="noConversion"/>
  </si>
  <si>
    <t>u14</t>
  </si>
  <si>
    <t>d14</t>
  </si>
  <si>
    <t>15f16</t>
    <phoneticPr fontId="5" type="noConversion"/>
  </si>
  <si>
    <t>u15</t>
  </si>
  <si>
    <t>d15</t>
  </si>
  <si>
    <t>16f17</t>
    <phoneticPr fontId="5" type="noConversion"/>
  </si>
  <si>
    <t>u16</t>
  </si>
  <si>
    <t>d16</t>
  </si>
  <si>
    <t>17f18</t>
    <phoneticPr fontId="5" type="noConversion"/>
  </si>
  <si>
    <t>u17</t>
  </si>
  <si>
    <t>d17</t>
  </si>
  <si>
    <t>18f19</t>
    <phoneticPr fontId="5" type="noConversion"/>
  </si>
  <si>
    <t>u18</t>
  </si>
  <si>
    <t>d18</t>
  </si>
  <si>
    <t>19f20</t>
    <phoneticPr fontId="5" type="noConversion"/>
  </si>
  <si>
    <t>u19</t>
  </si>
  <si>
    <t>d19</t>
  </si>
  <si>
    <t>Daily</t>
    <phoneticPr fontId="6" type="noConversion"/>
  </si>
  <si>
    <t>일자</t>
  </si>
  <si>
    <t>국채/국고채권/양곡,외평,재정</t>
  </si>
  <si>
    <t>Yearly</t>
    <phoneticPr fontId="6" type="noConversion"/>
  </si>
  <si>
    <t>1년</t>
  </si>
  <si>
    <t>2년</t>
  </si>
  <si>
    <t>3년</t>
  </si>
  <si>
    <t>4년</t>
  </si>
  <si>
    <t>5년</t>
  </si>
  <si>
    <t>Pn/Pn-1</t>
    <phoneticPr fontId="14" type="noConversion"/>
  </si>
  <si>
    <t>ln(Pn/Pn-1)</t>
    <phoneticPr fontId="14" type="noConversion"/>
  </si>
  <si>
    <t>금투협</t>
  </si>
  <si>
    <t>민평평균</t>
  </si>
  <si>
    <t>나이스</t>
  </si>
  <si>
    <t>한국</t>
  </si>
  <si>
    <t>KIS</t>
  </si>
  <si>
    <t>FNP</t>
  </si>
  <si>
    <t>1.351</t>
  </si>
  <si>
    <t>1.350</t>
  </si>
  <si>
    <t>1.355</t>
  </si>
  <si>
    <t>1.352</t>
  </si>
  <si>
    <t>1.337</t>
  </si>
  <si>
    <t>1.317</t>
  </si>
  <si>
    <t>1.315</t>
  </si>
  <si>
    <t>1.375</t>
  </si>
  <si>
    <t>1.380</t>
  </si>
  <si>
    <t>1.382</t>
  </si>
  <si>
    <t>1.360</t>
  </si>
  <si>
    <t>1.335</t>
  </si>
  <si>
    <t>1.332</t>
  </si>
  <si>
    <t>1.400</t>
  </si>
  <si>
    <t>1.410</t>
  </si>
  <si>
    <t>1.345</t>
  </si>
  <si>
    <t>1.336</t>
  </si>
  <si>
    <t>1.406</t>
  </si>
  <si>
    <t>1.405</t>
  </si>
  <si>
    <t>1.415</t>
  </si>
  <si>
    <t>1.330</t>
  </si>
  <si>
    <t>1.328</t>
  </si>
  <si>
    <t>1.310</t>
  </si>
  <si>
    <t>1.390</t>
  </si>
  <si>
    <t>1.391</t>
  </si>
  <si>
    <t>1.342</t>
  </si>
  <si>
    <t>1.322</t>
  </si>
  <si>
    <t>1.402</t>
  </si>
  <si>
    <t>1.412</t>
  </si>
  <si>
    <t>1.420</t>
  </si>
  <si>
    <t>1.395</t>
  </si>
  <si>
    <t>1.387</t>
  </si>
  <si>
    <t>1.447</t>
  </si>
  <si>
    <t>1.465</t>
  </si>
  <si>
    <t>1.425</t>
  </si>
  <si>
    <t>1.430</t>
  </si>
  <si>
    <t>1.475</t>
  </si>
  <si>
    <t>1.492</t>
  </si>
  <si>
    <t>1.446</t>
  </si>
  <si>
    <t>1.440</t>
  </si>
  <si>
    <t>1.450</t>
  </si>
  <si>
    <t>1.445</t>
  </si>
  <si>
    <t>1.495</t>
  </si>
  <si>
    <t>1.512</t>
  </si>
  <si>
    <t>1.456</t>
  </si>
  <si>
    <t>1.455</t>
  </si>
  <si>
    <t>1.460</t>
  </si>
  <si>
    <t>1.452</t>
  </si>
  <si>
    <t>1.515</t>
  </si>
  <si>
    <t>1.532</t>
  </si>
  <si>
    <t>1.530</t>
  </si>
  <si>
    <t>1.435</t>
  </si>
  <si>
    <t>1.437</t>
  </si>
  <si>
    <t>1.508</t>
  </si>
  <si>
    <t>1.510</t>
  </si>
  <si>
    <t>1.507</t>
  </si>
  <si>
    <t>1.525</t>
  </si>
  <si>
    <t>1.505</t>
  </si>
  <si>
    <t>1.565</t>
  </si>
  <si>
    <t>1.582</t>
  </si>
  <si>
    <t>1.520</t>
  </si>
  <si>
    <t>1.500</t>
  </si>
  <si>
    <t>1.567</t>
  </si>
  <si>
    <t>1.587</t>
  </si>
  <si>
    <t>1.502</t>
  </si>
  <si>
    <t>1.487</t>
  </si>
  <si>
    <t>1.535</t>
  </si>
  <si>
    <t>1.550</t>
  </si>
  <si>
    <t>1.467</t>
  </si>
  <si>
    <t>1.536</t>
  </si>
  <si>
    <t>1.537</t>
  </si>
  <si>
    <t>1.557</t>
  </si>
  <si>
    <t>1.482</t>
  </si>
  <si>
    <t>1.462</t>
  </si>
  <si>
    <t>1.528</t>
  </si>
  <si>
    <t>1.527</t>
  </si>
  <si>
    <t>1.555</t>
  </si>
  <si>
    <t>1.552</t>
  </si>
  <si>
    <t>1.484</t>
  </si>
  <si>
    <t>1.470</t>
  </si>
  <si>
    <t>1.442</t>
  </si>
  <si>
    <t>1.562</t>
  </si>
  <si>
    <t>1.491</t>
  </si>
  <si>
    <t>1.490</t>
  </si>
  <si>
    <t>1.497</t>
  </si>
  <si>
    <t>1.509</t>
  </si>
  <si>
    <t>1.472</t>
  </si>
  <si>
    <t>1.479</t>
  </si>
  <si>
    <t>1.477</t>
  </si>
  <si>
    <t>1.522</t>
  </si>
  <si>
    <t>1.466</t>
  </si>
  <si>
    <t>1.457</t>
  </si>
  <si>
    <t>1.436</t>
  </si>
  <si>
    <t>1.427</t>
  </si>
  <si>
    <t>1.422</t>
  </si>
  <si>
    <t>1.417</t>
  </si>
  <si>
    <t>1.485</t>
  </si>
  <si>
    <t>1.478</t>
  </si>
  <si>
    <t>1.480</t>
  </si>
  <si>
    <t>1.476</t>
  </si>
  <si>
    <t>1.560</t>
  </si>
  <si>
    <t>1.540</t>
  </si>
  <si>
    <t>1.570</t>
  </si>
  <si>
    <t>1.504</t>
  </si>
  <si>
    <t>1.496</t>
  </si>
  <si>
    <t>1.580</t>
  </si>
  <si>
    <t>1.545</t>
  </si>
  <si>
    <t>1.519</t>
  </si>
  <si>
    <t>1.517</t>
  </si>
  <si>
    <t>1.600</t>
  </si>
  <si>
    <t>1.595</t>
  </si>
  <si>
    <t>1.615</t>
  </si>
  <si>
    <t>1.577</t>
  </si>
  <si>
    <t>1.597</t>
  </si>
  <si>
    <t>1.583</t>
  </si>
  <si>
    <t>1.585</t>
  </si>
  <si>
    <t>1.605</t>
  </si>
  <si>
    <t>1.563</t>
  </si>
  <si>
    <t>1.547</t>
  </si>
  <si>
    <t>1.471</t>
  </si>
  <si>
    <t>1.546</t>
  </si>
  <si>
    <t>1.441</t>
  </si>
  <si>
    <t>1.483</t>
  </si>
  <si>
    <t>1.488</t>
  </si>
  <si>
    <t>1.489</t>
  </si>
  <si>
    <t>1.516</t>
  </si>
  <si>
    <t>1.524</t>
  </si>
  <si>
    <t>1.610</t>
  </si>
  <si>
    <t>1.529</t>
  </si>
  <si>
    <t>1.523</t>
  </si>
  <si>
    <t>1.590</t>
  </si>
  <si>
    <t>1.620</t>
  </si>
  <si>
    <t>1.612</t>
  </si>
  <si>
    <t>1.526</t>
  </si>
  <si>
    <t>1.511</t>
  </si>
  <si>
    <t>1.499</t>
  </si>
  <si>
    <t>1.602</t>
  </si>
  <si>
    <t>1.622</t>
  </si>
  <si>
    <t>1.549</t>
  </si>
  <si>
    <t>1.630</t>
  </si>
  <si>
    <t>1.667</t>
  </si>
  <si>
    <t>1.670</t>
  </si>
  <si>
    <t>1.657</t>
  </si>
  <si>
    <t>1.660</t>
  </si>
  <si>
    <t>1.518</t>
  </si>
  <si>
    <t>1.542</t>
  </si>
  <si>
    <t>1.640</t>
  </si>
  <si>
    <t>1.672</t>
  </si>
  <si>
    <t>1.617</t>
  </si>
  <si>
    <t>1.551</t>
  </si>
  <si>
    <t>1.571</t>
  </si>
  <si>
    <t>1.572</t>
  </si>
  <si>
    <t>1.463</t>
  </si>
  <si>
    <t>1.576</t>
  </si>
  <si>
    <t>1.575</t>
  </si>
  <si>
    <t>1.461</t>
  </si>
  <si>
    <t>1.592</t>
  </si>
  <si>
    <t>1.566</t>
  </si>
  <si>
    <t>1.428</t>
  </si>
  <si>
    <t>1.424</t>
  </si>
  <si>
    <t>1.604</t>
  </si>
  <si>
    <t>1.453</t>
  </si>
  <si>
    <t>1.561</t>
  </si>
  <si>
    <t>1.626</t>
  </si>
  <si>
    <t>1.627</t>
  </si>
  <si>
    <t>1.625</t>
  </si>
  <si>
    <t>1.481</t>
  </si>
  <si>
    <t>1.607</t>
  </si>
  <si>
    <t>1.513</t>
  </si>
  <si>
    <t>1.589</t>
  </si>
  <si>
    <t>1.645</t>
  </si>
  <si>
    <t>1.637</t>
  </si>
  <si>
    <t>1.700</t>
  </si>
  <si>
    <t>1.581</t>
  </si>
  <si>
    <t>1.690</t>
  </si>
  <si>
    <t>1.755</t>
  </si>
  <si>
    <t>1.677</t>
  </si>
  <si>
    <t>1.745</t>
  </si>
  <si>
    <t>1.573</t>
  </si>
  <si>
    <t>1.665</t>
  </si>
  <si>
    <t>1.730</t>
  </si>
  <si>
    <t>1.574</t>
  </si>
  <si>
    <t>1.757</t>
  </si>
  <si>
    <t>1.687</t>
  </si>
  <si>
    <t>1.642</t>
  </si>
  <si>
    <t>1.807</t>
  </si>
  <si>
    <t>1.795</t>
  </si>
  <si>
    <t>1.647</t>
  </si>
  <si>
    <t>1.732</t>
  </si>
  <si>
    <t>1.790</t>
  </si>
  <si>
    <t>1.648</t>
  </si>
  <si>
    <t>1.650</t>
  </si>
  <si>
    <t>1.735</t>
  </si>
  <si>
    <t>1.632</t>
  </si>
  <si>
    <t>1.717</t>
  </si>
  <si>
    <t>1.780</t>
  </si>
  <si>
    <t>1.613</t>
  </si>
  <si>
    <t>1.635</t>
  </si>
  <si>
    <t>1.782</t>
  </si>
  <si>
    <t>1.712</t>
  </si>
  <si>
    <t>1.775</t>
  </si>
  <si>
    <t>1.594</t>
  </si>
  <si>
    <t>1.750</t>
  </si>
  <si>
    <t>1.810</t>
  </si>
  <si>
    <t>1.720</t>
  </si>
  <si>
    <t>1.777</t>
  </si>
  <si>
    <t>1.722</t>
  </si>
  <si>
    <t>1.785</t>
  </si>
  <si>
    <t>1.792</t>
  </si>
  <si>
    <t>1.708</t>
  </si>
  <si>
    <t>1.707</t>
  </si>
  <si>
    <t>1.710</t>
  </si>
  <si>
    <t>1.629</t>
  </si>
  <si>
    <t>1.747</t>
  </si>
  <si>
    <t>1.820</t>
  </si>
  <si>
    <t>1.644</t>
  </si>
  <si>
    <t>1.734</t>
  </si>
  <si>
    <t>1.805</t>
  </si>
  <si>
    <t>1.643</t>
  </si>
  <si>
    <t>1.662</t>
  </si>
  <si>
    <t>1.835</t>
  </si>
  <si>
    <t>1.636</t>
  </si>
  <si>
    <t>1.664</t>
  </si>
  <si>
    <t>1.759</t>
  </si>
  <si>
    <t>1.760</t>
  </si>
  <si>
    <t>1.837</t>
  </si>
  <si>
    <t>1.756</t>
  </si>
  <si>
    <t>1.675</t>
  </si>
  <si>
    <t>1.754</t>
  </si>
  <si>
    <t>1.752</t>
  </si>
  <si>
    <t>1.652</t>
  </si>
  <si>
    <t>1.827</t>
  </si>
  <si>
    <t>1.692</t>
  </si>
  <si>
    <t>1.776</t>
  </si>
  <si>
    <t>1.855</t>
  </si>
  <si>
    <t>1.702</t>
  </si>
  <si>
    <t>1.705</t>
  </si>
  <si>
    <t>1.727</t>
  </si>
  <si>
    <t>1.817</t>
  </si>
  <si>
    <t>1.895</t>
  </si>
  <si>
    <t>1.659</t>
  </si>
  <si>
    <t>1.935</t>
  </si>
  <si>
    <t>1.651</t>
  </si>
  <si>
    <t>1.655</t>
  </si>
  <si>
    <t>1.917</t>
  </si>
  <si>
    <t>1.847</t>
  </si>
  <si>
    <t>1.930</t>
  </si>
  <si>
    <t>1.706</t>
  </si>
  <si>
    <t>1.857</t>
  </si>
  <si>
    <t>1.942</t>
  </si>
  <si>
    <t>1.840</t>
  </si>
  <si>
    <t>1.922</t>
  </si>
  <si>
    <t>1.631</t>
  </si>
  <si>
    <t>1.713</t>
  </si>
  <si>
    <t>1.715</t>
  </si>
  <si>
    <t>1.761</t>
  </si>
  <si>
    <t>1.762</t>
  </si>
  <si>
    <t>1.860</t>
  </si>
  <si>
    <t>1.862</t>
  </si>
  <si>
    <t>1.940</t>
  </si>
  <si>
    <t>1.721</t>
  </si>
  <si>
    <t>1.740</t>
  </si>
  <si>
    <t>1.725</t>
  </si>
  <si>
    <t>1.787</t>
  </si>
  <si>
    <t>1.910</t>
  </si>
  <si>
    <t>2.000</t>
  </si>
  <si>
    <t>2.007</t>
  </si>
  <si>
    <t>1.753</t>
  </si>
  <si>
    <t>1.882</t>
  </si>
  <si>
    <t>1.980</t>
  </si>
  <si>
    <t>1.982</t>
  </si>
  <si>
    <t>1.654</t>
  </si>
  <si>
    <t>1.731</t>
  </si>
  <si>
    <t>1.887</t>
  </si>
  <si>
    <t>1.977</t>
  </si>
  <si>
    <t>1.679</t>
  </si>
  <si>
    <t>1.680</t>
  </si>
  <si>
    <t>1.682</t>
  </si>
  <si>
    <t>1.770</t>
  </si>
  <si>
    <t>1.901</t>
  </si>
  <si>
    <t>1.902</t>
  </si>
  <si>
    <t>1.900</t>
  </si>
  <si>
    <t>1.987</t>
  </si>
  <si>
    <t>1.768</t>
  </si>
  <si>
    <t>1.767</t>
  </si>
  <si>
    <t>1.892</t>
  </si>
  <si>
    <t>1.962</t>
  </si>
  <si>
    <t>1.771</t>
  </si>
  <si>
    <t>1.797</t>
  </si>
  <si>
    <t>1.683</t>
  </si>
  <si>
    <t>1.685</t>
  </si>
  <si>
    <t>1.749</t>
  </si>
  <si>
    <t>1.890</t>
  </si>
  <si>
    <t>1.960</t>
  </si>
  <si>
    <t>1.658</t>
  </si>
  <si>
    <t>1.728</t>
  </si>
  <si>
    <t>1.885</t>
  </si>
  <si>
    <t>1.957</t>
  </si>
  <si>
    <t>1.967</t>
  </si>
  <si>
    <t>1.634</t>
  </si>
  <si>
    <t>1.729</t>
  </si>
  <si>
    <t>1.764</t>
  </si>
  <si>
    <t>1.765</t>
  </si>
  <si>
    <t>1.883</t>
  </si>
  <si>
    <t>1.697</t>
  </si>
  <si>
    <t>1.934</t>
  </si>
  <si>
    <t>1.932</t>
  </si>
  <si>
    <t>1.695</t>
  </si>
  <si>
    <t>1.965</t>
  </si>
  <si>
    <t>1.698</t>
  </si>
  <si>
    <t>1.894</t>
  </si>
  <si>
    <t>1.975</t>
  </si>
  <si>
    <t>1.623</t>
  </si>
  <si>
    <t>1.920</t>
  </si>
  <si>
    <t>1.997</t>
  </si>
  <si>
    <t>1.723</t>
  </si>
  <si>
    <t>1.925</t>
  </si>
  <si>
    <t>2.002</t>
  </si>
  <si>
    <t>1.737</t>
  </si>
  <si>
    <t>1.800</t>
  </si>
  <si>
    <t>1.927</t>
  </si>
  <si>
    <t>1.621</t>
  </si>
  <si>
    <t>1.970</t>
  </si>
  <si>
    <t>1.802</t>
  </si>
  <si>
    <t>2.010</t>
  </si>
  <si>
    <t>1.593</t>
  </si>
  <si>
    <t>1.841</t>
  </si>
  <si>
    <t>1.842</t>
  </si>
  <si>
    <t>1.848</t>
  </si>
  <si>
    <t>1.850</t>
  </si>
  <si>
    <t>1.564</t>
  </si>
  <si>
    <t>1.633</t>
  </si>
  <si>
    <t>1.766</t>
  </si>
  <si>
    <t>1.628</t>
  </si>
  <si>
    <t>1.743</t>
  </si>
  <si>
    <t>1.742</t>
  </si>
  <si>
    <t>1.733</t>
  </si>
  <si>
    <t>1.616</t>
  </si>
  <si>
    <t>1.548</t>
  </si>
  <si>
    <t>1.606</t>
  </si>
  <si>
    <t>1.608</t>
  </si>
  <si>
    <t>1.772</t>
  </si>
  <si>
    <t>1.618</t>
  </si>
  <si>
    <t>1.808</t>
  </si>
  <si>
    <t>1.544</t>
  </si>
  <si>
    <t>1.822</t>
  </si>
  <si>
    <t>1.812</t>
  </si>
  <si>
    <t>1.596</t>
  </si>
  <si>
    <t>1.579</t>
  </si>
  <si>
    <t>1.778</t>
  </si>
  <si>
    <t>1.825</t>
  </si>
  <si>
    <t>1.744</t>
  </si>
  <si>
    <t>1.815</t>
  </si>
  <si>
    <t>1.646</t>
  </si>
  <si>
    <t>1.832</t>
  </si>
  <si>
    <t>1.719</t>
  </si>
  <si>
    <t>1.569</t>
  </si>
  <si>
    <t>1.506</t>
  </si>
  <si>
    <t>1.674</t>
  </si>
  <si>
    <t>1.539</t>
  </si>
  <si>
    <t>1.676</t>
  </si>
  <si>
    <t>1.691</t>
  </si>
  <si>
    <t>1.541</t>
  </si>
  <si>
    <t>1.614</t>
  </si>
  <si>
    <t>1.586</t>
  </si>
  <si>
    <t>1.718</t>
  </si>
  <si>
    <t>1.533</t>
  </si>
  <si>
    <t>1.804</t>
  </si>
  <si>
    <t>1.897</t>
  </si>
  <si>
    <t>1.609</t>
  </si>
  <si>
    <t>1.806</t>
  </si>
  <si>
    <t>1.598</t>
  </si>
  <si>
    <t>1.877</t>
  </si>
  <si>
    <t>1.521</t>
  </si>
  <si>
    <t>1.601</t>
  </si>
  <si>
    <t>1.793</t>
  </si>
  <si>
    <t>1.880</t>
  </si>
  <si>
    <t>1.872</t>
  </si>
  <si>
    <t>1.870</t>
  </si>
  <si>
    <t>1.534</t>
  </si>
  <si>
    <t>1.556</t>
  </si>
  <si>
    <t>1.653</t>
  </si>
  <si>
    <t>1.937</t>
  </si>
  <si>
    <t>1.811</t>
  </si>
  <si>
    <t>1.941</t>
  </si>
  <si>
    <t>1.553</t>
  </si>
  <si>
    <t>1.915</t>
  </si>
  <si>
    <t>1.989</t>
  </si>
  <si>
    <t>1.990</t>
  </si>
  <si>
    <t>2.037</t>
  </si>
  <si>
    <t>2.050</t>
  </si>
  <si>
    <t>2.052</t>
  </si>
  <si>
    <t>2.035</t>
  </si>
  <si>
    <t>1.669</t>
  </si>
  <si>
    <t>2.015</t>
  </si>
  <si>
    <t>2.032</t>
  </si>
  <si>
    <t>1.559</t>
  </si>
  <si>
    <t>1.830</t>
  </si>
  <si>
    <t>1.558</t>
  </si>
  <si>
    <t>1.945</t>
  </si>
  <si>
    <t>1.831</t>
  </si>
  <si>
    <t>1.578</t>
  </si>
  <si>
    <t>2.045</t>
  </si>
  <si>
    <t>1.905</t>
  </si>
  <si>
    <t>1.584</t>
  </si>
  <si>
    <t>2.070</t>
  </si>
  <si>
    <t>1.709</t>
  </si>
  <si>
    <t>2.080</t>
  </si>
  <si>
    <t>2.092</t>
  </si>
  <si>
    <t>2.100</t>
  </si>
  <si>
    <t>2.102</t>
  </si>
  <si>
    <t>2.085</t>
  </si>
  <si>
    <t>2.072</t>
  </si>
  <si>
    <t>1.599</t>
  </si>
  <si>
    <t>1.726</t>
  </si>
  <si>
    <t>1.603</t>
  </si>
  <si>
    <t>1.947</t>
  </si>
  <si>
    <t>2.130</t>
  </si>
  <si>
    <t>2.137</t>
  </si>
  <si>
    <t>1.955</t>
  </si>
  <si>
    <t>2.082</t>
  </si>
  <si>
    <t>1.950</t>
  </si>
  <si>
    <t>1.794</t>
  </si>
  <si>
    <t>1.819</t>
  </si>
  <si>
    <t>1.969</t>
  </si>
  <si>
    <t>1.956</t>
  </si>
  <si>
    <t>2.077</t>
  </si>
  <si>
    <t>1.943</t>
  </si>
  <si>
    <t>2.060</t>
  </si>
  <si>
    <t>1.801</t>
  </si>
  <si>
    <t>2.097</t>
  </si>
  <si>
    <t>d20</t>
  </si>
  <si>
    <t>d21</t>
  </si>
  <si>
    <t>d22</t>
  </si>
  <si>
    <t>d23</t>
  </si>
  <si>
    <t>d24</t>
  </si>
  <si>
    <t>d25</t>
  </si>
  <si>
    <t>d26</t>
  </si>
  <si>
    <t>d27</t>
  </si>
  <si>
    <t>d28</t>
  </si>
  <si>
    <t>d29</t>
  </si>
  <si>
    <t>d30</t>
  </si>
  <si>
    <t>d31</t>
  </si>
  <si>
    <t>d32</t>
  </si>
  <si>
    <t>d33</t>
  </si>
  <si>
    <t>d34</t>
  </si>
  <si>
    <t>d35</t>
  </si>
  <si>
    <t>d36</t>
  </si>
  <si>
    <t>d37</t>
  </si>
  <si>
    <t>d38</t>
  </si>
  <si>
    <t>d39</t>
  </si>
  <si>
    <t>u20</t>
  </si>
  <si>
    <t>u21</t>
  </si>
  <si>
    <t>u22</t>
  </si>
  <si>
    <t>u23</t>
  </si>
  <si>
    <t>u24</t>
  </si>
  <si>
    <t>u25</t>
  </si>
  <si>
    <t>u26</t>
  </si>
  <si>
    <t>u27</t>
  </si>
  <si>
    <t>u28</t>
  </si>
  <si>
    <t>u29</t>
  </si>
  <si>
    <t>u30</t>
  </si>
  <si>
    <t>u31</t>
  </si>
  <si>
    <t>u32</t>
  </si>
  <si>
    <t>u33</t>
  </si>
  <si>
    <t>u34</t>
  </si>
  <si>
    <t>u35</t>
  </si>
  <si>
    <t>u36</t>
  </si>
  <si>
    <t>u37</t>
  </si>
  <si>
    <t>u38</t>
  </si>
  <si>
    <t>u39</t>
  </si>
  <si>
    <t>20f21</t>
    <phoneticPr fontId="3" type="noConversion"/>
  </si>
  <si>
    <t>21f22</t>
    <phoneticPr fontId="3" type="noConversion"/>
  </si>
  <si>
    <t>22f23</t>
    <phoneticPr fontId="3" type="noConversion"/>
  </si>
  <si>
    <t>23f24</t>
    <phoneticPr fontId="3" type="noConversion"/>
  </si>
  <si>
    <t>24f25</t>
    <phoneticPr fontId="3" type="noConversion"/>
  </si>
  <si>
    <t>25f26</t>
    <phoneticPr fontId="3" type="noConversion"/>
  </si>
  <si>
    <t>26f27</t>
    <phoneticPr fontId="3" type="noConversion"/>
  </si>
  <si>
    <t>27f28</t>
    <phoneticPr fontId="3" type="noConversion"/>
  </si>
  <si>
    <t>28f29</t>
    <phoneticPr fontId="3" type="noConversion"/>
  </si>
  <si>
    <t>29f30</t>
    <phoneticPr fontId="3" type="noConversion"/>
  </si>
  <si>
    <t>30f31</t>
    <phoneticPr fontId="3" type="noConversion"/>
  </si>
  <si>
    <t>31f32</t>
    <phoneticPr fontId="3" type="noConversion"/>
  </si>
  <si>
    <t>32f33</t>
    <phoneticPr fontId="3" type="noConversion"/>
  </si>
  <si>
    <t>33f34</t>
    <phoneticPr fontId="3" type="noConversion"/>
  </si>
  <si>
    <t>34f35</t>
    <phoneticPr fontId="3" type="noConversion"/>
  </si>
  <si>
    <t>35f36</t>
    <phoneticPr fontId="3" type="noConversion"/>
  </si>
  <si>
    <t>36f37</t>
    <phoneticPr fontId="3" type="noConversion"/>
  </si>
  <si>
    <t>37f38</t>
    <phoneticPr fontId="3" type="noConversion"/>
  </si>
  <si>
    <t>38f39</t>
    <phoneticPr fontId="3" type="noConversion"/>
  </si>
  <si>
    <t>39f40</t>
    <phoneticPr fontId="3" type="noConversion"/>
  </si>
  <si>
    <t>pay off</t>
  </si>
  <si>
    <t>종류</t>
  </si>
  <si>
    <t>1.907</t>
  </si>
  <si>
    <t>1.704</t>
  </si>
  <si>
    <t>1.696</t>
  </si>
  <si>
    <t>1.928</t>
  </si>
  <si>
    <t>1.911</t>
  </si>
  <si>
    <t>1.912</t>
  </si>
  <si>
    <t>1.688</t>
  </si>
  <si>
    <t>1.849</t>
  </si>
  <si>
    <t>1.746</t>
  </si>
  <si>
    <t>1.693</t>
  </si>
  <si>
    <t>1.773</t>
  </si>
  <si>
    <t>1.918</t>
  </si>
  <si>
    <t>1.952</t>
  </si>
  <si>
    <t>1.741</t>
  </si>
  <si>
    <t>1.798</t>
  </si>
  <si>
    <t>1.845</t>
  </si>
  <si>
    <t>1.816</t>
  </si>
  <si>
    <t>1.871</t>
  </si>
  <si>
    <t>2.012</t>
  </si>
  <si>
    <t>1.821</t>
  </si>
  <si>
    <t>2.031</t>
  </si>
  <si>
    <t>2.030</t>
  </si>
  <si>
    <t>2.024</t>
  </si>
  <si>
    <t>2.025</t>
  </si>
  <si>
    <t>2.022</t>
  </si>
  <si>
    <t>2.039</t>
  </si>
  <si>
    <t>2.040</t>
  </si>
  <si>
    <t>2.011</t>
  </si>
  <si>
    <t>1.784</t>
  </si>
  <si>
    <t>2.041</t>
  </si>
  <si>
    <t>2.042</t>
  </si>
  <si>
    <t>1.758</t>
  </si>
  <si>
    <t>1.852</t>
  </si>
  <si>
    <t>1.867</t>
  </si>
  <si>
    <t>2.126</t>
  </si>
  <si>
    <t>2.127</t>
  </si>
  <si>
    <t>2.125</t>
  </si>
  <si>
    <t>2.023</t>
  </si>
  <si>
    <t>2.020</t>
  </si>
  <si>
    <t>1.748</t>
  </si>
  <si>
    <t>1.813</t>
  </si>
  <si>
    <t>1.779</t>
  </si>
  <si>
    <t>2.140</t>
  </si>
  <si>
    <t>1.783</t>
  </si>
  <si>
    <t>1.884</t>
  </si>
  <si>
    <t>1.875</t>
  </si>
  <si>
    <t>1.976</t>
  </si>
  <si>
    <t>2.157</t>
  </si>
  <si>
    <t>2.160</t>
  </si>
  <si>
    <t>1.838</t>
  </si>
  <si>
    <t>1.985</t>
  </si>
  <si>
    <t>1.796</t>
  </si>
  <si>
    <t>1.839</t>
  </si>
  <si>
    <t>1.829</t>
  </si>
  <si>
    <t>1.949</t>
  </si>
  <si>
    <t>1.789</t>
  </si>
  <si>
    <t>1.671</t>
  </si>
  <si>
    <t>7년</t>
  </si>
  <si>
    <t>10년</t>
  </si>
  <si>
    <t>1.786</t>
  </si>
  <si>
    <t>1.666</t>
  </si>
  <si>
    <t>1.689</t>
  </si>
  <si>
    <t>1.846</t>
  </si>
  <si>
    <t>1.769</t>
  </si>
  <si>
    <t>1.818</t>
  </si>
  <si>
    <t>1.904</t>
  </si>
  <si>
    <t>1.774</t>
  </si>
  <si>
    <t>1.865</t>
  </si>
  <si>
    <t>1.701</t>
  </si>
  <si>
    <t>1.714</t>
  </si>
  <si>
    <t>1.864</t>
  </si>
  <si>
    <t>1.814</t>
  </si>
  <si>
    <t>1.921</t>
  </si>
  <si>
    <t>2.017</t>
  </si>
  <si>
    <t>1.914</t>
  </si>
  <si>
    <t>1.919</t>
  </si>
  <si>
    <t>1.929</t>
  </si>
  <si>
    <t>1.995</t>
  </si>
  <si>
    <t>1.998</t>
  </si>
  <si>
    <t>1.972</t>
  </si>
  <si>
    <t>2.067</t>
  </si>
  <si>
    <t>1.944</t>
  </si>
  <si>
    <t>1.933</t>
  </si>
  <si>
    <t>1.938</t>
  </si>
  <si>
    <t>1.926</t>
  </si>
  <si>
    <t>2.057</t>
  </si>
  <si>
    <t>2.016</t>
  </si>
  <si>
    <t>2.056</t>
  </si>
  <si>
    <t>2.055</t>
  </si>
  <si>
    <t>1.968</t>
  </si>
  <si>
    <t>1.958</t>
  </si>
  <si>
    <t>2.075</t>
  </si>
  <si>
    <t>2.005</t>
  </si>
  <si>
    <t>2.112</t>
  </si>
  <si>
    <t>2.001</t>
  </si>
  <si>
    <t>1.992</t>
  </si>
  <si>
    <t>2.122</t>
  </si>
  <si>
    <t>2.079</t>
  </si>
  <si>
    <t>2.105</t>
  </si>
  <si>
    <t>2.215</t>
  </si>
  <si>
    <t>2.197</t>
  </si>
  <si>
    <t>2.074</t>
  </si>
  <si>
    <t>2.220</t>
  </si>
  <si>
    <t>2.089</t>
  </si>
  <si>
    <t>2.243</t>
  </si>
  <si>
    <t>2.242</t>
  </si>
  <si>
    <t>2.245</t>
  </si>
  <si>
    <t>2.090</t>
  </si>
  <si>
    <t>2.207</t>
  </si>
  <si>
    <t>2.073</t>
  </si>
  <si>
    <t>2.226</t>
  </si>
  <si>
    <t>2.225</t>
  </si>
  <si>
    <t>2.227</t>
  </si>
  <si>
    <t>2.139</t>
  </si>
  <si>
    <t>2.300</t>
  </si>
  <si>
    <t>2.141</t>
  </si>
  <si>
    <t>2.142</t>
  </si>
  <si>
    <t>2.109</t>
  </si>
  <si>
    <t>2.107</t>
  </si>
  <si>
    <t>2.110</t>
  </si>
  <si>
    <t>2.265</t>
  </si>
  <si>
    <t>2.256</t>
  </si>
  <si>
    <t>2.257</t>
  </si>
  <si>
    <t>2.255</t>
  </si>
  <si>
    <t>2.117</t>
  </si>
  <si>
    <t>2.120</t>
  </si>
  <si>
    <t>2.275</t>
  </si>
  <si>
    <t>2.095</t>
  </si>
  <si>
    <t>2.247</t>
  </si>
  <si>
    <t>2.115</t>
  </si>
  <si>
    <t>2.267</t>
  </si>
  <si>
    <t>2.086</t>
  </si>
  <si>
    <t>2.237</t>
  </si>
  <si>
    <t>2.277</t>
  </si>
  <si>
    <t>2.290</t>
  </si>
  <si>
    <t>2.098</t>
  </si>
  <si>
    <t>2.111</t>
  </si>
  <si>
    <t>2.119</t>
  </si>
  <si>
    <t>2.302</t>
  </si>
  <si>
    <t>2.103</t>
  </si>
  <si>
    <t>2.285</t>
  </si>
  <si>
    <t>2.145</t>
  </si>
  <si>
    <t>2.330</t>
  </si>
  <si>
    <t>2.329</t>
  </si>
  <si>
    <t>2.327</t>
  </si>
  <si>
    <t>2.312</t>
  </si>
  <si>
    <t>2.315</t>
  </si>
  <si>
    <t>2.270</t>
  </si>
  <si>
    <t>2.135</t>
  </si>
  <si>
    <t>2.046</t>
  </si>
  <si>
    <t>2.047</t>
  </si>
  <si>
    <t>2.210</t>
  </si>
  <si>
    <t>2.155</t>
  </si>
  <si>
    <t>2.162</t>
  </si>
  <si>
    <t>2.152</t>
  </si>
  <si>
    <t>2.036</t>
  </si>
  <si>
    <t>2.062</t>
  </si>
  <si>
    <t>2.108</t>
  </si>
  <si>
    <t>1.946</t>
  </si>
  <si>
    <t>2.150</t>
  </si>
  <si>
    <t>2.087</t>
  </si>
  <si>
    <t>2.065</t>
  </si>
  <si>
    <t>1.939</t>
  </si>
  <si>
    <t>2.132</t>
  </si>
  <si>
    <t>2.147</t>
  </si>
  <si>
    <t>1.959</t>
  </si>
  <si>
    <t>1.993</t>
  </si>
  <si>
    <t>2.192</t>
  </si>
  <si>
    <t>2.078</t>
  </si>
  <si>
    <t>2.250</t>
  </si>
  <si>
    <t>2.252</t>
  </si>
  <si>
    <t>2.051</t>
  </si>
  <si>
    <t>2.235</t>
  </si>
  <si>
    <t>2.058</t>
  </si>
  <si>
    <t>2.230</t>
  </si>
  <si>
    <t>2.048</t>
  </si>
  <si>
    <t>2.222</t>
  </si>
  <si>
    <t>2.240</t>
  </si>
  <si>
    <t>2.280</t>
  </si>
  <si>
    <t>2.101</t>
  </si>
  <si>
    <t>2.133</t>
  </si>
  <si>
    <t>2.129</t>
  </si>
  <si>
    <t>2.295</t>
  </si>
  <si>
    <t>2.116</t>
  </si>
  <si>
    <t>2.287</t>
  </si>
  <si>
    <t>2.219</t>
  </si>
  <si>
    <t>2.217</t>
  </si>
  <si>
    <t>2.187</t>
  </si>
  <si>
    <t>2.190</t>
  </si>
  <si>
    <t>2.307</t>
  </si>
  <si>
    <t>2.272</t>
  </si>
  <si>
    <t>2.136</t>
  </si>
  <si>
    <t>2.292</t>
  </si>
  <si>
    <t>2.106</t>
  </si>
  <si>
    <t>2.322</t>
  </si>
  <si>
    <t>2.191</t>
  </si>
  <si>
    <t>2.357</t>
  </si>
  <si>
    <t>2.412</t>
  </si>
  <si>
    <t>2.241</t>
  </si>
  <si>
    <t>2.407</t>
  </si>
  <si>
    <t>2.253</t>
  </si>
  <si>
    <t>2.421</t>
  </si>
  <si>
    <t>2.422</t>
  </si>
  <si>
    <t>2.420</t>
  </si>
  <si>
    <t>2.410</t>
  </si>
  <si>
    <t>2.402</t>
  </si>
  <si>
    <t>2.425</t>
  </si>
  <si>
    <t>2.390</t>
  </si>
  <si>
    <t>2.182</t>
  </si>
  <si>
    <t>2.185</t>
  </si>
  <si>
    <t>2.360</t>
  </si>
  <si>
    <t>2.202</t>
  </si>
  <si>
    <t>2.205</t>
  </si>
  <si>
    <t>2.382</t>
  </si>
  <si>
    <t>2.170</t>
  </si>
  <si>
    <t>2.350</t>
  </si>
  <si>
    <t>2.335</t>
  </si>
  <si>
    <t>2.367</t>
  </si>
  <si>
    <t>2.370</t>
  </si>
  <si>
    <t>2.236</t>
  </si>
  <si>
    <t>2.266</t>
  </si>
  <si>
    <t>2.455</t>
  </si>
  <si>
    <t>2.276</t>
  </si>
  <si>
    <t>2.467</t>
  </si>
  <si>
    <t>2.279</t>
  </si>
  <si>
    <t>2.297</t>
  </si>
  <si>
    <t>2.482</t>
  </si>
  <si>
    <t>2.492</t>
  </si>
  <si>
    <t>2.317</t>
  </si>
  <si>
    <t>2.320</t>
  </si>
  <si>
    <t>2.502</t>
  </si>
  <si>
    <t>2.323</t>
  </si>
  <si>
    <t>2.325</t>
  </si>
  <si>
    <t>2.507</t>
  </si>
  <si>
    <t>2.306</t>
  </si>
  <si>
    <t>2.305</t>
  </si>
  <si>
    <t>2.487</t>
  </si>
  <si>
    <t>2.291</t>
  </si>
  <si>
    <t>2.495</t>
  </si>
  <si>
    <t>2.296</t>
  </si>
  <si>
    <t>2.463</t>
  </si>
  <si>
    <t>2.462</t>
  </si>
  <si>
    <t>2.465</t>
  </si>
  <si>
    <t>2.341</t>
  </si>
  <si>
    <t>2.342</t>
  </si>
  <si>
    <t>2.340</t>
  </si>
  <si>
    <t>2.520</t>
  </si>
  <si>
    <t>2.351</t>
  </si>
  <si>
    <t>2.352</t>
  </si>
  <si>
    <t>2.532</t>
  </si>
  <si>
    <t>2.298</t>
  </si>
  <si>
    <t>2.472</t>
  </si>
  <si>
    <t>2.283</t>
  </si>
  <si>
    <t>2.282</t>
  </si>
  <si>
    <t>2.452</t>
  </si>
  <si>
    <t>2.447</t>
  </si>
  <si>
    <t>2.496</t>
  </si>
  <si>
    <t>2.497</t>
  </si>
  <si>
    <t>2.284</t>
  </si>
  <si>
    <t>2.480</t>
  </si>
  <si>
    <t>2.254</t>
  </si>
  <si>
    <t>2.445</t>
  </si>
  <si>
    <t>2.510</t>
  </si>
  <si>
    <t>2.512</t>
  </si>
  <si>
    <t>2.556</t>
  </si>
  <si>
    <t>2.555</t>
  </si>
  <si>
    <t>2.557</t>
  </si>
  <si>
    <t>2.034</t>
  </si>
  <si>
    <t>2.027</t>
  </si>
  <si>
    <t>2.260</t>
  </si>
  <si>
    <t>2.456</t>
  </si>
  <si>
    <t>2.457</t>
  </si>
  <si>
    <t>2.326</t>
  </si>
  <si>
    <t>2.264</t>
  </si>
  <si>
    <t>2.262</t>
  </si>
  <si>
    <t>2.466</t>
  </si>
  <si>
    <t>2.470</t>
  </si>
  <si>
    <t>2.199</t>
  </si>
  <si>
    <t>2.232</t>
  </si>
  <si>
    <t>2.180</t>
  </si>
  <si>
    <t>2.228</t>
  </si>
  <si>
    <t>2.259</t>
  </si>
  <si>
    <t>2.485</t>
  </si>
  <si>
    <t>2.430</t>
  </si>
  <si>
    <t>2.146</t>
  </si>
  <si>
    <t>2.211</t>
  </si>
  <si>
    <t>2.405</t>
  </si>
  <si>
    <t>2.281</t>
  </si>
  <si>
    <t>2.477</t>
  </si>
  <si>
    <t>2.332</t>
  </si>
  <si>
    <t>2.515</t>
  </si>
  <si>
    <t>2.490</t>
  </si>
  <si>
    <t>2.333</t>
  </si>
  <si>
    <t>2.542</t>
  </si>
  <si>
    <t>2.319</t>
  </si>
  <si>
    <t>2.345</t>
  </si>
  <si>
    <t>2.527</t>
  </si>
  <si>
    <t>2.530</t>
  </si>
  <si>
    <t>2.303</t>
  </si>
  <si>
    <t>2.286</t>
  </si>
  <si>
    <t>2.310</t>
  </si>
  <si>
    <t>2.321</t>
  </si>
  <si>
    <t>2.347</t>
  </si>
  <si>
    <t>2.535</t>
  </si>
  <si>
    <t>2.221</t>
  </si>
  <si>
    <t>2.391</t>
  </si>
  <si>
    <t>2.392</t>
  </si>
  <si>
    <t>2.372</t>
  </si>
  <si>
    <t>2.600</t>
  </si>
  <si>
    <t>2.460</t>
  </si>
  <si>
    <t>2.398</t>
  </si>
  <si>
    <t>2.397</t>
  </si>
  <si>
    <t>2.400</t>
  </si>
  <si>
    <t>2.395</t>
  </si>
  <si>
    <t>2.362</t>
  </si>
  <si>
    <t>2.377</t>
  </si>
  <si>
    <t>2.550</t>
  </si>
  <si>
    <t>2.593</t>
  </si>
  <si>
    <t>2.595</t>
  </si>
  <si>
    <t>2.590</t>
  </si>
  <si>
    <t>2.121</t>
  </si>
  <si>
    <t>2.423</t>
  </si>
  <si>
    <t>2.200</t>
  </si>
  <si>
    <t>2.380</t>
  </si>
  <si>
    <t>2.164</t>
  </si>
  <si>
    <t>2.167</t>
  </si>
  <si>
    <t>2.165</t>
  </si>
  <si>
    <t>2.091</t>
  </si>
  <si>
    <t>2.061</t>
  </si>
  <si>
    <t>2.177</t>
  </si>
  <si>
    <t>1.48</t>
  </si>
  <si>
    <t>1.28</t>
  </si>
  <si>
    <t>1.35</t>
  </si>
  <si>
    <t>1.92</t>
  </si>
  <si>
    <t>1.81</t>
  </si>
  <si>
    <t>1.67</t>
  </si>
  <si>
    <t>1.96</t>
  </si>
  <si>
    <t>2.4</t>
  </si>
  <si>
    <t>2.64</t>
  </si>
  <si>
    <t>1.88</t>
  </si>
  <si>
    <t>2.12</t>
  </si>
  <si>
    <t>2.17</t>
  </si>
  <si>
    <t>2.58</t>
  </si>
  <si>
    <t>3</t>
  </si>
  <si>
    <t>2.21</t>
  </si>
  <si>
    <t>2.26</t>
  </si>
  <si>
    <t>2.48</t>
  </si>
  <si>
    <t>2.67</t>
  </si>
  <si>
    <t>1.95</t>
  </si>
  <si>
    <t>1.86</t>
  </si>
  <si>
    <t>3.14</t>
  </si>
  <si>
    <t>2.93</t>
  </si>
  <si>
    <t>3.53</t>
  </si>
  <si>
    <t>3.76</t>
  </si>
  <si>
    <t>2.77</t>
  </si>
  <si>
    <t>2.84</t>
  </si>
  <si>
    <t>3.23</t>
  </si>
  <si>
    <t>3.82</t>
  </si>
  <si>
    <t>4.03</t>
  </si>
  <si>
    <t>3.52</t>
  </si>
  <si>
    <t>3.56</t>
  </si>
  <si>
    <t>3.91</t>
  </si>
  <si>
    <t>4.32</t>
  </si>
  <si>
    <t>4.58</t>
  </si>
  <si>
    <t>4.31</t>
  </si>
  <si>
    <t>4.46</t>
  </si>
  <si>
    <t>5.04</t>
  </si>
  <si>
    <t>5.21</t>
  </si>
  <si>
    <t>5.74</t>
  </si>
  <si>
    <t>6.25</t>
  </si>
  <si>
    <t>2.75</t>
  </si>
  <si>
    <t>3.32</t>
  </si>
  <si>
    <t>3.12</t>
  </si>
  <si>
    <t>3.87</t>
  </si>
  <si>
    <t>3.66</t>
  </si>
  <si>
    <t>4.38</t>
  </si>
  <si>
    <t>3.17</t>
  </si>
  <si>
    <t>4.09</t>
  </si>
  <si>
    <t>4.73</t>
  </si>
  <si>
    <t>2.51</t>
  </si>
  <si>
    <t>2.6</t>
  </si>
  <si>
    <t>3.07</t>
  </si>
  <si>
    <t>3.69</t>
  </si>
  <si>
    <t>3.67</t>
  </si>
  <si>
    <t>5.55</t>
  </si>
  <si>
    <t>5.76</t>
  </si>
  <si>
    <t>6.18</t>
  </si>
  <si>
    <t>6.91</t>
  </si>
  <si>
    <t>4.25</t>
  </si>
  <si>
    <t>6.6</t>
  </si>
  <si>
    <t>6.81</t>
  </si>
  <si>
    <t>7.3</t>
  </si>
  <si>
    <t>8.09</t>
  </si>
  <si>
    <t>5.54</t>
  </si>
  <si>
    <t>7.96</t>
  </si>
  <si>
    <t>8.23</t>
  </si>
  <si>
    <t>8.72</t>
  </si>
  <si>
    <t>9.51</t>
  </si>
  <si>
    <t>7.25</t>
  </si>
  <si>
    <t>9.91</t>
  </si>
  <si>
    <t>10.51</t>
  </si>
  <si>
    <t>11.27</t>
  </si>
  <si>
    <t>12.19</t>
  </si>
  <si>
    <t>6.08</t>
  </si>
  <si>
    <t>7.6</t>
  </si>
  <si>
    <t>10.82</t>
  </si>
  <si>
    <t>11.5</t>
  </si>
  <si>
    <t>12.28</t>
  </si>
  <si>
    <t>13.14</t>
  </si>
  <si>
    <t>6.63</t>
  </si>
  <si>
    <t>7.46</t>
  </si>
  <si>
    <t>8.16</t>
  </si>
  <si>
    <t>8.62</t>
  </si>
  <si>
    <t>11.41</t>
  </si>
  <si>
    <t>12.1</t>
  </si>
  <si>
    <t>12.88</t>
  </si>
  <si>
    <t>13.7</t>
  </si>
  <si>
    <t>11.52</t>
  </si>
  <si>
    <t>12.39</t>
  </si>
  <si>
    <t>12.97</t>
  </si>
  <si>
    <t>16.35</t>
  </si>
  <si>
    <t>17.36</t>
  </si>
  <si>
    <t>18.27</t>
  </si>
  <si>
    <t>18.83</t>
  </si>
  <si>
    <t>1.82</t>
  </si>
  <si>
    <t>4.99</t>
  </si>
  <si>
    <t>5.94</t>
  </si>
  <si>
    <t>7.05</t>
  </si>
  <si>
    <t>7.81</t>
  </si>
  <si>
    <t>6.41</t>
  </si>
  <si>
    <t>6.53</t>
  </si>
  <si>
    <t>7.34</t>
  </si>
  <si>
    <t>7.72</t>
  </si>
  <si>
    <t>8.43</t>
  </si>
  <si>
    <t>9.14</t>
  </si>
  <si>
    <t>신용등급</t>
    <phoneticPr fontId="5" type="noConversion"/>
  </si>
  <si>
    <t>이자율변동성</t>
    <phoneticPr fontId="3" type="noConversion"/>
  </si>
  <si>
    <t>1.365</t>
  </si>
  <si>
    <t>1.341</t>
  </si>
  <si>
    <t>1.377</t>
  </si>
  <si>
    <t>1.370</t>
  </si>
  <si>
    <t>1.385</t>
  </si>
  <si>
    <t>1.397</t>
  </si>
  <si>
    <t>1.403</t>
  </si>
  <si>
    <t>1.357</t>
  </si>
  <si>
    <t>1.362</t>
  </si>
  <si>
    <t>1.416</t>
  </si>
  <si>
    <t>1.372</t>
  </si>
  <si>
    <t>1.388</t>
  </si>
  <si>
    <t>1.379</t>
  </si>
  <si>
    <t>1.324</t>
  </si>
  <si>
    <t>1.325</t>
  </si>
  <si>
    <t>1.493</t>
  </si>
  <si>
    <t>1.305</t>
  </si>
  <si>
    <t>1.302</t>
  </si>
  <si>
    <t>1.300</t>
  </si>
  <si>
    <t>1.307</t>
  </si>
  <si>
    <t>1.287</t>
  </si>
  <si>
    <t>1.285</t>
  </si>
  <si>
    <t>1.282</t>
  </si>
  <si>
    <t>1.280</t>
  </si>
  <si>
    <t>1.265</t>
  </si>
  <si>
    <t>1.320</t>
  </si>
  <si>
    <t>1.312</t>
  </si>
  <si>
    <t>1.297</t>
  </si>
  <si>
    <t>1.262</t>
  </si>
  <si>
    <t>1.292</t>
  </si>
  <si>
    <t>1.275</t>
  </si>
  <si>
    <t>1.261</t>
  </si>
  <si>
    <t>1.255</t>
  </si>
  <si>
    <t>1.296</t>
  </si>
  <si>
    <t>1.256</t>
  </si>
  <si>
    <t>1.245</t>
  </si>
  <si>
    <t>1.283</t>
  </si>
  <si>
    <t>1.250</t>
  </si>
  <si>
    <t>1.237</t>
  </si>
  <si>
    <t>1.242</t>
  </si>
  <si>
    <t>1.230</t>
  </si>
  <si>
    <t>1.267</t>
  </si>
  <si>
    <t>1.281</t>
  </si>
  <si>
    <t>1.295</t>
  </si>
  <si>
    <t>1.311</t>
  </si>
  <si>
    <t>1.306</t>
  </si>
  <si>
    <t>1.343</t>
  </si>
  <si>
    <t>1.288</t>
  </si>
  <si>
    <t>1.278</t>
  </si>
  <si>
    <t>1.215</t>
  </si>
  <si>
    <t>1.210</t>
  </si>
  <si>
    <t>1.198</t>
  </si>
  <si>
    <t>1.200</t>
  </si>
  <si>
    <t>1.252</t>
  </si>
  <si>
    <t>1.170</t>
  </si>
  <si>
    <t>1.160</t>
  </si>
  <si>
    <t>1.175</t>
  </si>
  <si>
    <t>1.227</t>
  </si>
  <si>
    <t>1.150</t>
  </si>
  <si>
    <t>1.165</t>
  </si>
  <si>
    <t>1.243</t>
  </si>
  <si>
    <t>1.217</t>
  </si>
  <si>
    <t>1.145</t>
  </si>
  <si>
    <t>1.257</t>
  </si>
  <si>
    <t>1.140</t>
  </si>
  <si>
    <t>1.220</t>
  </si>
  <si>
    <t>1.195</t>
  </si>
  <si>
    <t>1.135</t>
  </si>
  <si>
    <t>1.132</t>
  </si>
  <si>
    <t>1.130</t>
  </si>
  <si>
    <t>1.125</t>
  </si>
  <si>
    <t>1.212</t>
  </si>
  <si>
    <t>1.121</t>
  </si>
  <si>
    <t>1.120</t>
  </si>
  <si>
    <t>1.115</t>
  </si>
  <si>
    <t>1.202</t>
  </si>
  <si>
    <t>1.177</t>
  </si>
  <si>
    <t>1.095</t>
  </si>
  <si>
    <t>1.100</t>
  </si>
  <si>
    <t>1.152</t>
  </si>
  <si>
    <t>1.157</t>
  </si>
  <si>
    <t>1.110</t>
  </si>
  <si>
    <t>1.167</t>
  </si>
  <si>
    <t>1.102</t>
  </si>
  <si>
    <t>1.112</t>
  </si>
  <si>
    <t>1.127</t>
  </si>
  <si>
    <t>1.092</t>
  </si>
  <si>
    <t>1.142</t>
  </si>
  <si>
    <t>1.162</t>
  </si>
  <si>
    <t>1.172</t>
  </si>
  <si>
    <t>1.184</t>
  </si>
  <si>
    <t>1.187</t>
  </si>
  <si>
    <t>1.193</t>
  </si>
  <si>
    <t>1.192</t>
  </si>
  <si>
    <t>1.147</t>
  </si>
  <si>
    <t>1.246</t>
  </si>
  <si>
    <t>1.329</t>
  </si>
  <si>
    <t>1.338</t>
  </si>
  <si>
    <t>1.426</t>
  </si>
  <si>
    <t>1.443</t>
  </si>
  <si>
    <t>1.444</t>
  </si>
  <si>
    <t>1.668</t>
  </si>
  <si>
    <t>1.661</t>
  </si>
  <si>
    <t>1.681</t>
  </si>
  <si>
    <t>1.763</t>
  </si>
  <si>
    <t>1.791</t>
  </si>
  <si>
    <t>1.824</t>
  </si>
  <si>
    <t>1.781</t>
  </si>
  <si>
    <t>1.834</t>
  </si>
  <si>
    <t>1.828</t>
  </si>
  <si>
    <t>1.836</t>
  </si>
  <si>
    <t>1.856</t>
  </si>
  <si>
    <t>1.799</t>
  </si>
  <si>
    <t>1.823</t>
  </si>
  <si>
    <t>1.699</t>
  </si>
  <si>
    <t>1.356</t>
  </si>
  <si>
    <t>1.321</t>
  </si>
  <si>
    <t>1.181</t>
  </si>
  <si>
    <t>1.221</t>
  </si>
  <si>
    <t>1.122</t>
  </si>
  <si>
    <t>1.213</t>
  </si>
  <si>
    <t>1.439</t>
  </si>
  <si>
    <t>1.896</t>
  </si>
  <si>
    <t>1.854</t>
  </si>
  <si>
    <t>1.899</t>
  </si>
  <si>
    <t>1.889</t>
  </si>
  <si>
    <t>1.906</t>
  </si>
  <si>
    <t>1.861</t>
  </si>
  <si>
    <t>1.909</t>
  </si>
  <si>
    <t>2.006</t>
  </si>
  <si>
    <t>1.978</t>
  </si>
  <si>
    <t>1.951</t>
  </si>
  <si>
    <t>1.984</t>
  </si>
  <si>
    <t>1.981</t>
  </si>
  <si>
    <t>1.954</t>
  </si>
  <si>
    <t>0.656</t>
  </si>
  <si>
    <t>0.655</t>
  </si>
  <si>
    <t>0.657</t>
  </si>
  <si>
    <t>0.885</t>
  </si>
  <si>
    <t>0.970</t>
  </si>
  <si>
    <t>0.972</t>
  </si>
  <si>
    <t>0.646</t>
  </si>
  <si>
    <t>0.900</t>
  </si>
  <si>
    <t>0.980</t>
  </si>
  <si>
    <t>0.636</t>
  </si>
  <si>
    <t>0.635</t>
  </si>
  <si>
    <t>0.640</t>
  </si>
  <si>
    <t>0.893</t>
  </si>
  <si>
    <t>0.895</t>
  </si>
  <si>
    <t>0.957</t>
  </si>
  <si>
    <t>0.625</t>
  </si>
  <si>
    <t>0.595</t>
  </si>
  <si>
    <t>0.862</t>
  </si>
  <si>
    <t>0.927</t>
  </si>
  <si>
    <t>0.585</t>
  </si>
  <si>
    <t>0.590</t>
  </si>
  <si>
    <t>0.872</t>
  </si>
  <si>
    <t>0.875</t>
  </si>
  <si>
    <t>0.960</t>
  </si>
  <si>
    <t>0.890</t>
  </si>
  <si>
    <t>0.965</t>
  </si>
  <si>
    <t>0.897</t>
  </si>
  <si>
    <t>0.995</t>
  </si>
  <si>
    <t>1.197</t>
  </si>
  <si>
    <t>0.990</t>
  </si>
  <si>
    <t>0.882</t>
  </si>
  <si>
    <t>0.982</t>
  </si>
  <si>
    <t>0.985</t>
  </si>
  <si>
    <t>0.870</t>
  </si>
  <si>
    <t>0.977</t>
  </si>
  <si>
    <t>0.857</t>
  </si>
  <si>
    <t>0.571</t>
  </si>
  <si>
    <t>0.852</t>
  </si>
  <si>
    <t>0.845</t>
  </si>
  <si>
    <t>0.847</t>
  </si>
  <si>
    <t>0.820</t>
  </si>
  <si>
    <t>0.835</t>
  </si>
  <si>
    <t>0.830</t>
  </si>
  <si>
    <t>0.850</t>
  </si>
  <si>
    <t>0.574</t>
  </si>
  <si>
    <t>0.576</t>
  </si>
  <si>
    <t>0.838</t>
  </si>
  <si>
    <t>0.587</t>
  </si>
  <si>
    <t>0.842</t>
  </si>
  <si>
    <t>0.840</t>
  </si>
  <si>
    <t>0.612</t>
  </si>
  <si>
    <t>0.610</t>
  </si>
  <si>
    <t>0.955</t>
  </si>
  <si>
    <t>0.826</t>
  </si>
  <si>
    <t>0.967</t>
  </si>
  <si>
    <t>0.633</t>
  </si>
  <si>
    <t>0.945</t>
  </si>
  <si>
    <t>0.637</t>
  </si>
  <si>
    <t>0.987</t>
  </si>
  <si>
    <t>1.137</t>
  </si>
  <si>
    <t>0.922</t>
  </si>
  <si>
    <t>0.950</t>
  </si>
  <si>
    <t>0.860</t>
  </si>
  <si>
    <t>0.849</t>
  </si>
  <si>
    <t>0.855</t>
  </si>
  <si>
    <t>1.117</t>
  </si>
  <si>
    <t>0.910</t>
  </si>
  <si>
    <t>1.082</t>
  </si>
  <si>
    <t>0.915</t>
  </si>
  <si>
    <t>1.075</t>
  </si>
  <si>
    <t>1.080</t>
  </si>
  <si>
    <t>0.930</t>
  </si>
  <si>
    <t>0.627</t>
  </si>
  <si>
    <t>1.067</t>
  </si>
  <si>
    <t>0.626</t>
  </si>
  <si>
    <t>0.925</t>
  </si>
  <si>
    <t>0.902</t>
  </si>
  <si>
    <t>0.623</t>
  </si>
  <si>
    <t>1.091</t>
  </si>
  <si>
    <t>0.781</t>
  </si>
  <si>
    <t>0.992</t>
  </si>
  <si>
    <t>1.005</t>
  </si>
  <si>
    <t>1.002</t>
  </si>
  <si>
    <t>1.037</t>
  </si>
  <si>
    <t>0.905</t>
  </si>
  <si>
    <t>0.611</t>
  </si>
  <si>
    <t>0.914</t>
  </si>
  <si>
    <t>0.848</t>
  </si>
  <si>
    <t>0.917</t>
  </si>
  <si>
    <t>0.618</t>
  </si>
  <si>
    <t>1.065</t>
  </si>
  <si>
    <t>0.874</t>
  </si>
  <si>
    <t>0.975</t>
  </si>
  <si>
    <t>0.940</t>
  </si>
  <si>
    <t>1.022</t>
  </si>
  <si>
    <t>0.937</t>
  </si>
  <si>
    <t>0.586</t>
  </si>
  <si>
    <t>0.581</t>
  </si>
  <si>
    <t>0.932</t>
  </si>
  <si>
    <t>0.928</t>
  </si>
  <si>
    <t>0.720</t>
  </si>
  <si>
    <t>1.007</t>
  </si>
  <si>
    <t>1.010</t>
  </si>
  <si>
    <t>0.846</t>
  </si>
  <si>
    <t>1.020</t>
  </si>
  <si>
    <t>1.040</t>
  </si>
  <si>
    <t>0.841</t>
  </si>
  <si>
    <t>0.589</t>
  </si>
  <si>
    <t>0.865</t>
  </si>
  <si>
    <t>1.015</t>
  </si>
  <si>
    <t>0.675</t>
  </si>
  <si>
    <t>0.680</t>
  </si>
  <si>
    <t>0.691</t>
  </si>
  <si>
    <t>0.690</t>
  </si>
  <si>
    <t>0.695</t>
  </si>
  <si>
    <t>1.003</t>
  </si>
  <si>
    <t>1.031</t>
  </si>
  <si>
    <t>1.030</t>
  </si>
  <si>
    <t>1.035</t>
  </si>
  <si>
    <t>0.854</t>
  </si>
  <si>
    <t>1.164</t>
  </si>
  <si>
    <t>0.933</t>
  </si>
  <si>
    <t>1.203</t>
  </si>
  <si>
    <t>0.958</t>
  </si>
  <si>
    <t>1.042</t>
  </si>
  <si>
    <t>1.153</t>
  </si>
  <si>
    <t>1.131</t>
  </si>
  <si>
    <t>0.869</t>
  </si>
  <si>
    <t>0.901</t>
  </si>
  <si>
    <t>0.949</t>
  </si>
  <si>
    <t>0.941</t>
  </si>
  <si>
    <t>0.918</t>
  </si>
  <si>
    <t>1.161</t>
  </si>
  <si>
    <t>0.911</t>
  </si>
  <si>
    <t>1.017</t>
  </si>
  <si>
    <t>0.880</t>
  </si>
  <si>
    <t>1.151</t>
  </si>
  <si>
    <t>0.996</t>
  </si>
  <si>
    <t>1.076</t>
  </si>
  <si>
    <t>1.171</t>
  </si>
  <si>
    <t>1.133</t>
  </si>
  <si>
    <t>1.119</t>
  </si>
  <si>
    <t>1.238</t>
  </si>
  <si>
    <t>1.258</t>
  </si>
  <si>
    <t>1.313</t>
  </si>
  <si>
    <t>1.299</t>
  </si>
  <si>
    <t>1.361</t>
  </si>
  <si>
    <t>2021/12/31</t>
  </si>
  <si>
    <t>2021/12/30</t>
  </si>
  <si>
    <t>2021/12/29</t>
  </si>
  <si>
    <t>2021/12/28</t>
  </si>
  <si>
    <t>1.678</t>
  </si>
  <si>
    <t>2021/12/27</t>
  </si>
  <si>
    <t>2021/12/24</t>
  </si>
  <si>
    <t>1.908</t>
  </si>
  <si>
    <t>2021/12/23</t>
  </si>
  <si>
    <t>2021/12/22</t>
  </si>
  <si>
    <t>1.318</t>
  </si>
  <si>
    <t>2021/12/21</t>
  </si>
  <si>
    <t>2021/12/20</t>
  </si>
  <si>
    <t>1.286</t>
  </si>
  <si>
    <t>2021/12/17</t>
  </si>
  <si>
    <t>1.276</t>
  </si>
  <si>
    <t>2021/12/16</t>
  </si>
  <si>
    <t>2021/12/15</t>
  </si>
  <si>
    <t>1.803</t>
  </si>
  <si>
    <t>1.948</t>
  </si>
  <si>
    <t>2021/12/14</t>
  </si>
  <si>
    <t>1.309</t>
  </si>
  <si>
    <t>2021/12/13</t>
  </si>
  <si>
    <t>2021/12/10</t>
  </si>
  <si>
    <t>2021/12/09</t>
  </si>
  <si>
    <t>2021/12/08</t>
  </si>
  <si>
    <t>2021/12/07</t>
  </si>
  <si>
    <t>1.323</t>
  </si>
  <si>
    <t>2021/12/06</t>
  </si>
  <si>
    <t>2021/12/03</t>
  </si>
  <si>
    <t>1.326</t>
  </si>
  <si>
    <t>2021/12/02</t>
  </si>
  <si>
    <t>2021/12/01</t>
  </si>
  <si>
    <t>2021/11/30</t>
  </si>
  <si>
    <t>2021/11/29</t>
  </si>
  <si>
    <t>2021/11/26</t>
  </si>
  <si>
    <t>2021/11/25</t>
  </si>
  <si>
    <t>2021/11/24</t>
  </si>
  <si>
    <t>2021/11/23</t>
  </si>
  <si>
    <t>2.203</t>
  </si>
  <si>
    <t>2021/11/22</t>
  </si>
  <si>
    <t>2021/11/19</t>
  </si>
  <si>
    <t>2.166</t>
  </si>
  <si>
    <t>2021/11/18</t>
  </si>
  <si>
    <t>2021/11/17</t>
  </si>
  <si>
    <t>2021/11/16</t>
  </si>
  <si>
    <t>2021/11/15</t>
  </si>
  <si>
    <t>2.076</t>
  </si>
  <si>
    <t>2021/11/12</t>
  </si>
  <si>
    <t>2021/11/11</t>
  </si>
  <si>
    <t>2021/11/10</t>
  </si>
  <si>
    <t>2021/11/09</t>
  </si>
  <si>
    <t>2021/11/08</t>
  </si>
  <si>
    <t>2021/11/05</t>
  </si>
  <si>
    <t>2021/11/04</t>
  </si>
  <si>
    <t>2021/11/03</t>
  </si>
  <si>
    <t>2021/11/02</t>
  </si>
  <si>
    <t>2.229</t>
  </si>
  <si>
    <t>2021/11/01</t>
  </si>
  <si>
    <t>1.853</t>
  </si>
  <si>
    <t>2021/10/29</t>
  </si>
  <si>
    <t>2.338</t>
  </si>
  <si>
    <t>2021/10/28</t>
  </si>
  <si>
    <t>2021/10/27</t>
  </si>
  <si>
    <t>2021/10/26</t>
  </si>
  <si>
    <t>2021/10/25</t>
  </si>
  <si>
    <t>2021/10/22</t>
  </si>
  <si>
    <t>1.189</t>
  </si>
  <si>
    <t>2021/10/21</t>
  </si>
  <si>
    <t>2021/10/20</t>
  </si>
  <si>
    <t>1.141</t>
  </si>
  <si>
    <t>2.096</t>
  </si>
  <si>
    <t>2021/10/19</t>
  </si>
  <si>
    <t>2021/10/18</t>
  </si>
  <si>
    <t>2021/10/15</t>
  </si>
  <si>
    <t>2021/10/14</t>
  </si>
  <si>
    <t>2021/10/13</t>
  </si>
  <si>
    <t>2021/10/12</t>
  </si>
  <si>
    <t>2.049</t>
  </si>
  <si>
    <t>2021/10/08</t>
  </si>
  <si>
    <t>2021/10/07</t>
  </si>
  <si>
    <t>2021/10/06</t>
  </si>
  <si>
    <t>2021/10/05</t>
  </si>
  <si>
    <t>1.099</t>
  </si>
  <si>
    <t>2021/10/01</t>
  </si>
  <si>
    <t>2021/09/30</t>
  </si>
  <si>
    <t>2021/09/29</t>
  </si>
  <si>
    <t>2021/09/28</t>
  </si>
  <si>
    <t>1.104</t>
  </si>
  <si>
    <t>2021/09/27</t>
  </si>
  <si>
    <t>1.408</t>
  </si>
  <si>
    <t>2021/09/24</t>
  </si>
  <si>
    <t>2021/09/23</t>
  </si>
  <si>
    <t>2021/09/17</t>
  </si>
  <si>
    <t>2021/09/16</t>
  </si>
  <si>
    <t>2021/09/15</t>
  </si>
  <si>
    <t>2021/09/14</t>
  </si>
  <si>
    <t>1.086</t>
  </si>
  <si>
    <t>2021/09/13</t>
  </si>
  <si>
    <t>2021/09/10</t>
  </si>
  <si>
    <t>1.081</t>
  </si>
  <si>
    <t>2021/09/09</t>
  </si>
  <si>
    <t>2021/09/08</t>
  </si>
  <si>
    <t>1.049</t>
  </si>
  <si>
    <t>2021/09/07</t>
  </si>
  <si>
    <t>1.038</t>
  </si>
  <si>
    <t>2021/09/06</t>
  </si>
  <si>
    <t>2021/09/03</t>
  </si>
  <si>
    <t>1.274</t>
  </si>
  <si>
    <t>2021/09/02</t>
  </si>
  <si>
    <t>2021/09/01</t>
  </si>
  <si>
    <t>2021/08/31</t>
  </si>
  <si>
    <t>2021/08/30</t>
  </si>
  <si>
    <t>2021/08/27</t>
  </si>
  <si>
    <t>2021/08/26</t>
  </si>
  <si>
    <t>2021/08/25</t>
  </si>
  <si>
    <t>2021/08/24</t>
  </si>
  <si>
    <t>1.061</t>
  </si>
  <si>
    <t>2021/08/23</t>
  </si>
  <si>
    <t>1.248</t>
  </si>
  <si>
    <t>2021/08/20</t>
  </si>
  <si>
    <t>2021/08/19</t>
  </si>
  <si>
    <t>2021/08/18</t>
  </si>
  <si>
    <t>1.234</t>
  </si>
  <si>
    <t>2021/08/17</t>
  </si>
  <si>
    <t>2021/08/13</t>
  </si>
  <si>
    <t>2021/08/12</t>
  </si>
  <si>
    <t>2021/08/11</t>
  </si>
  <si>
    <t>2021/08/10</t>
  </si>
  <si>
    <t>2021/08/09</t>
  </si>
  <si>
    <t>2021/08/06</t>
  </si>
  <si>
    <t>2021/08/05</t>
  </si>
  <si>
    <t>2021/08/04</t>
  </si>
  <si>
    <t>2021/08/03</t>
  </si>
  <si>
    <t>2021/08/02</t>
  </si>
  <si>
    <t>0.951</t>
  </si>
  <si>
    <t>2021/07/30</t>
  </si>
  <si>
    <t>0.938</t>
  </si>
  <si>
    <t>2021/07/29</t>
  </si>
  <si>
    <t>2021/07/28</t>
  </si>
  <si>
    <t>2021/07/27</t>
  </si>
  <si>
    <t>0.916</t>
  </si>
  <si>
    <t>2021/07/26</t>
  </si>
  <si>
    <t>1.229</t>
  </si>
  <si>
    <t>2021/07/23</t>
  </si>
  <si>
    <t>0.926</t>
  </si>
  <si>
    <t>1.249</t>
  </si>
  <si>
    <t>2021/07/22</t>
  </si>
  <si>
    <t>2021/07/21</t>
  </si>
  <si>
    <t>2021/07/20</t>
  </si>
  <si>
    <t>2021/07/19</t>
  </si>
  <si>
    <t>2021/07/16</t>
  </si>
  <si>
    <t>2021/07/15</t>
  </si>
  <si>
    <t>2021/07/14</t>
  </si>
  <si>
    <t>0.859</t>
  </si>
  <si>
    <t>1.196</t>
  </si>
  <si>
    <t>2021/07/13</t>
  </si>
  <si>
    <t>2021/07/12</t>
  </si>
  <si>
    <t>2021/07/09</t>
  </si>
  <si>
    <t>2021/07/08</t>
  </si>
  <si>
    <t>2021/07/07</t>
  </si>
  <si>
    <t>0.879</t>
  </si>
  <si>
    <t>2021/07/06</t>
  </si>
  <si>
    <t>0.909</t>
  </si>
  <si>
    <t>2021/07/05</t>
  </si>
  <si>
    <t>2021/07/02</t>
  </si>
  <si>
    <t>0.944</t>
  </si>
  <si>
    <t>2021/07/01</t>
  </si>
  <si>
    <t>2021/06/30</t>
  </si>
  <si>
    <t>0.954</t>
  </si>
  <si>
    <t>2021/06/29</t>
  </si>
  <si>
    <t>2021/06/28</t>
  </si>
  <si>
    <t>1.656</t>
  </si>
  <si>
    <t>2021/06/25</t>
  </si>
  <si>
    <t>2021/06/24</t>
  </si>
  <si>
    <t>2021/06/23</t>
  </si>
  <si>
    <t>0.861</t>
  </si>
  <si>
    <t>2021/06/22</t>
  </si>
  <si>
    <t>0.868</t>
  </si>
  <si>
    <t>1.173</t>
  </si>
  <si>
    <t>2021/06/21</t>
  </si>
  <si>
    <t>2021/06/18</t>
  </si>
  <si>
    <t>2021/06/17</t>
  </si>
  <si>
    <t>2021/06/16</t>
  </si>
  <si>
    <t>2021/06/15</t>
  </si>
  <si>
    <t>2021/06/14</t>
  </si>
  <si>
    <t>2021/06/11</t>
  </si>
  <si>
    <t>2021/06/10</t>
  </si>
  <si>
    <t>2021/06/09</t>
  </si>
  <si>
    <t>0.687</t>
  </si>
  <si>
    <t>2021/06/08</t>
  </si>
  <si>
    <t>0.699</t>
  </si>
  <si>
    <t>2021/06/07</t>
  </si>
  <si>
    <t>2021/06/04</t>
  </si>
  <si>
    <t>2021/06/03</t>
  </si>
  <si>
    <t>2021/06/02</t>
  </si>
  <si>
    <t>2021/06/01</t>
  </si>
  <si>
    <t>2021/05/31</t>
  </si>
  <si>
    <t>0.991</t>
  </si>
  <si>
    <t>2021/05/28</t>
  </si>
  <si>
    <t>2021/05/27</t>
  </si>
  <si>
    <t>2021/05/26</t>
  </si>
  <si>
    <t>0.946</t>
  </si>
  <si>
    <t>2021/05/25</t>
  </si>
  <si>
    <t>2021/05/24</t>
  </si>
  <si>
    <t>2021/05/21</t>
  </si>
  <si>
    <t>2021/05/20</t>
  </si>
  <si>
    <t>2021/05/18</t>
  </si>
  <si>
    <t>2021/05/17</t>
  </si>
  <si>
    <t>2021/05/14</t>
  </si>
  <si>
    <t>2021/05/13</t>
  </si>
  <si>
    <t>2021/05/12</t>
  </si>
  <si>
    <t>2021/05/11</t>
  </si>
  <si>
    <t>2021/05/10</t>
  </si>
  <si>
    <t>0.591</t>
  </si>
  <si>
    <t>2021/05/07</t>
  </si>
  <si>
    <t>0.599</t>
  </si>
  <si>
    <t>2021/05/06</t>
  </si>
  <si>
    <t>2021/05/04</t>
  </si>
  <si>
    <t>2021/05/03</t>
  </si>
  <si>
    <t>1.148</t>
  </si>
  <si>
    <t>2021/04/30</t>
  </si>
  <si>
    <t>0.948</t>
  </si>
  <si>
    <t>2021/04/29</t>
  </si>
  <si>
    <t>2021/04/28</t>
  </si>
  <si>
    <t>2021/04/27</t>
  </si>
  <si>
    <t>0.903</t>
  </si>
  <si>
    <t>2021/04/26</t>
  </si>
  <si>
    <t>2021/04/23</t>
  </si>
  <si>
    <t>0.906</t>
  </si>
  <si>
    <t>2021/04/22</t>
  </si>
  <si>
    <t>2021/04/21</t>
  </si>
  <si>
    <t>0.639</t>
  </si>
  <si>
    <t>2021/04/20</t>
  </si>
  <si>
    <t>2021/04/19</t>
  </si>
  <si>
    <t>2021/04/16</t>
  </si>
  <si>
    <t>2021/04/15</t>
  </si>
  <si>
    <t>0.921</t>
  </si>
  <si>
    <t>2021/04/14</t>
  </si>
  <si>
    <t>0.898</t>
  </si>
  <si>
    <t>2021/04/13</t>
  </si>
  <si>
    <t>0.649</t>
  </si>
  <si>
    <t>2021/04/12</t>
  </si>
  <si>
    <t>2021/04/09</t>
  </si>
  <si>
    <t>0.652</t>
  </si>
  <si>
    <t>2021/04/08</t>
  </si>
  <si>
    <t>2021/04/07</t>
  </si>
  <si>
    <t>0.662</t>
  </si>
  <si>
    <t>2021/04/06</t>
  </si>
  <si>
    <t>0.668</t>
  </si>
  <si>
    <t>2021/04/05</t>
  </si>
  <si>
    <t>0.943</t>
  </si>
  <si>
    <t>2021/04/02</t>
  </si>
  <si>
    <t>0.682</t>
  </si>
  <si>
    <t>2021/04/01</t>
  </si>
  <si>
    <t>0.686</t>
  </si>
  <si>
    <t>2021/03/31</t>
  </si>
  <si>
    <t>0.693</t>
  </si>
  <si>
    <t>2021/03/30</t>
  </si>
  <si>
    <t>2021/03/29</t>
  </si>
  <si>
    <t>2021/03/26</t>
  </si>
  <si>
    <t>2021/03/25</t>
  </si>
  <si>
    <t>2021/03/24</t>
  </si>
  <si>
    <t>2021/03/23</t>
  </si>
  <si>
    <t>2021/03/22</t>
  </si>
  <si>
    <t>2021/03/19</t>
  </si>
  <si>
    <t>2021/03/18</t>
  </si>
  <si>
    <t>2021/03/17</t>
  </si>
  <si>
    <t>0.689</t>
  </si>
  <si>
    <t>2021/03/16</t>
  </si>
  <si>
    <t>2021/03/15</t>
  </si>
  <si>
    <t>0.701</t>
  </si>
  <si>
    <t>2021/03/12</t>
  </si>
  <si>
    <t>0.988</t>
  </si>
  <si>
    <t>2021/03/11</t>
  </si>
  <si>
    <t>0.683</t>
  </si>
  <si>
    <t>2021/03/10</t>
  </si>
  <si>
    <t>0.674</t>
  </si>
  <si>
    <t>2021/03/09</t>
  </si>
  <si>
    <t>2021/03/08</t>
  </si>
  <si>
    <t>0.616</t>
  </si>
  <si>
    <t>2021/03/05</t>
  </si>
  <si>
    <t>1.224</t>
  </si>
  <si>
    <t>2021/03/04</t>
  </si>
  <si>
    <t>2021/03/03</t>
  </si>
  <si>
    <t>0.613</t>
  </si>
  <si>
    <t>2021/03/02</t>
  </si>
  <si>
    <t>0.619</t>
  </si>
  <si>
    <t>2021/02/26</t>
  </si>
  <si>
    <t>2021/02/25</t>
  </si>
  <si>
    <t>2021/02/24</t>
  </si>
  <si>
    <t>2021/02/23</t>
  </si>
  <si>
    <t>2021/02/22</t>
  </si>
  <si>
    <t>2021/02/19</t>
  </si>
  <si>
    <t>2021/02/18</t>
  </si>
  <si>
    <t>2021/02/17</t>
  </si>
  <si>
    <t>2021/02/16</t>
  </si>
  <si>
    <t>2021/02/15</t>
  </si>
  <si>
    <t>0.994</t>
  </si>
  <si>
    <t>2021/02/10</t>
  </si>
  <si>
    <t>2021/02/09</t>
  </si>
  <si>
    <t>2021/02/08</t>
  </si>
  <si>
    <t>2021/02/05</t>
  </si>
  <si>
    <t>2021/02/04</t>
  </si>
  <si>
    <t>1.134</t>
  </si>
  <si>
    <t>2021/02/03</t>
  </si>
  <si>
    <t>2021/02/02</t>
  </si>
  <si>
    <t>2021/02/01</t>
  </si>
  <si>
    <t>2021/01/29</t>
  </si>
  <si>
    <t>1.126</t>
  </si>
  <si>
    <t>2021/01/28</t>
  </si>
  <si>
    <t>2021/01/27</t>
  </si>
  <si>
    <t>2021/01/26</t>
  </si>
  <si>
    <t>0.658</t>
  </si>
  <si>
    <t>2021/01/25</t>
  </si>
  <si>
    <t>1.006</t>
  </si>
  <si>
    <t>2021/01/22</t>
  </si>
  <si>
    <t>2021/01/21</t>
  </si>
  <si>
    <t>2021/01/20</t>
  </si>
  <si>
    <t>0.871</t>
  </si>
  <si>
    <t>2021/01/19</t>
  </si>
  <si>
    <t>0.641</t>
  </si>
  <si>
    <t>2021/01/18</t>
  </si>
  <si>
    <t>2021/01/15</t>
  </si>
  <si>
    <t>2021/01/14</t>
  </si>
  <si>
    <t>2021/01/13</t>
  </si>
  <si>
    <t>2021/01/12</t>
  </si>
  <si>
    <t>2021/01/11</t>
  </si>
  <si>
    <t>2021/01/08</t>
  </si>
  <si>
    <t>2021/01/07</t>
  </si>
  <si>
    <t>1.143</t>
  </si>
  <si>
    <t>2021/01/06</t>
  </si>
  <si>
    <t>2021/01/05</t>
  </si>
  <si>
    <t>2021/01/04</t>
  </si>
  <si>
    <t>0.651</t>
  </si>
  <si>
    <t>평가사평균</t>
  </si>
  <si>
    <t>2.194</t>
  </si>
  <si>
    <t>2.175</t>
  </si>
  <si>
    <t>1.991</t>
  </si>
  <si>
    <t>2.161</t>
  </si>
  <si>
    <t>2.163</t>
  </si>
  <si>
    <t>2.168</t>
  </si>
  <si>
    <t>2.172</t>
  </si>
  <si>
    <t>2.156</t>
  </si>
  <si>
    <t>2.195</t>
  </si>
  <si>
    <t>2.128</t>
  </si>
  <si>
    <t>2.184</t>
  </si>
  <si>
    <t>1.999</t>
  </si>
  <si>
    <t>2.149</t>
  </si>
  <si>
    <t>2.124</t>
  </si>
  <si>
    <t>2.143</t>
  </si>
  <si>
    <t>2.204</t>
  </si>
  <si>
    <t>2.208</t>
  </si>
  <si>
    <t>2.206</t>
  </si>
  <si>
    <t>2.299</t>
  </si>
  <si>
    <t>2.349</t>
  </si>
  <si>
    <t>2.353</t>
  </si>
  <si>
    <t>2.324</t>
  </si>
  <si>
    <t>2.293</t>
  </si>
  <si>
    <t>2.249</t>
  </si>
  <si>
    <t>2.269</t>
  </si>
  <si>
    <t>2.176</t>
  </si>
  <si>
    <t>2.415</t>
  </si>
  <si>
    <t>2.475</t>
  </si>
  <si>
    <t>2.461</t>
  </si>
  <si>
    <t>2.511</t>
  </si>
  <si>
    <t>2.562</t>
  </si>
  <si>
    <t>2.371</t>
  </si>
  <si>
    <t>2.375</t>
  </si>
  <si>
    <t>2.304</t>
  </si>
  <si>
    <t>2.313</t>
  </si>
  <si>
    <t>2.258</t>
  </si>
  <si>
    <t>2.361</t>
  </si>
  <si>
    <t>2.251</t>
  </si>
  <si>
    <t>2.389</t>
  </si>
  <si>
    <t>2.308</t>
  </si>
  <si>
    <t>2.427</t>
  </si>
  <si>
    <t>2.234</t>
  </si>
  <si>
    <t>2.104</t>
  </si>
  <si>
    <t>1.966</t>
  </si>
  <si>
    <t>2.138</t>
  </si>
  <si>
    <t>1.893</t>
  </si>
  <si>
    <t>1.851</t>
  </si>
  <si>
    <t>1.879</t>
  </si>
  <si>
    <t>1.859</t>
  </si>
  <si>
    <t>2.009</t>
  </si>
  <si>
    <t>1.898</t>
  </si>
  <si>
    <t>1.881</t>
  </si>
  <si>
    <t>1.986</t>
  </si>
  <si>
    <t>1.923</t>
  </si>
  <si>
    <t>1.916</t>
  </si>
  <si>
    <t>1.588</t>
  </si>
  <si>
    <t>YTM 보정</t>
    <phoneticPr fontId="5" type="noConversion"/>
  </si>
  <si>
    <t>APR_spot</t>
    <phoneticPr fontId="5" type="noConversion"/>
  </si>
  <si>
    <t>검증</t>
    <phoneticPr fontId="5" type="noConversion"/>
  </si>
  <si>
    <t>Spot 현가</t>
    <phoneticPr fontId="5" type="noConversion"/>
  </si>
  <si>
    <t>Spot</t>
    <phoneticPr fontId="5" type="noConversion"/>
  </si>
  <si>
    <t>분기 분할 YTM</t>
    <phoneticPr fontId="5" type="noConversion"/>
  </si>
  <si>
    <t>YTM</t>
    <phoneticPr fontId="5" type="noConversion"/>
  </si>
  <si>
    <t>t</t>
    <phoneticPr fontId="5" type="noConversion"/>
  </si>
  <si>
    <t>n</t>
    <phoneticPr fontId="5" type="noConversion"/>
  </si>
  <si>
    <t>SPOT</t>
    <phoneticPr fontId="5" type="noConversion"/>
  </si>
  <si>
    <t>보간법 결과</t>
    <phoneticPr fontId="5" type="noConversion"/>
  </si>
  <si>
    <t>선형보간법에 
의한 조정율</t>
    <phoneticPr fontId="5" type="noConversion"/>
  </si>
  <si>
    <t>보간시작점</t>
    <phoneticPr fontId="5" type="noConversion"/>
  </si>
  <si>
    <t>보간구간별 
순서</t>
    <phoneticPr fontId="5" type="noConversion"/>
  </si>
  <si>
    <t>보간구간 개수</t>
    <phoneticPr fontId="5" type="noConversion"/>
  </si>
  <si>
    <t>보간구간</t>
    <phoneticPr fontId="5" type="noConversion"/>
  </si>
  <si>
    <t>일자</t>
    <phoneticPr fontId="5" type="noConversion"/>
  </si>
  <si>
    <t>이자율 초항</t>
    <phoneticPr fontId="5" type="noConversion"/>
  </si>
  <si>
    <t>하루당 이자율</t>
    <phoneticPr fontId="5" type="noConversion"/>
  </si>
  <si>
    <t>N/A</t>
    <phoneticPr fontId="5" type="noConversion"/>
  </si>
  <si>
    <t>구간별 이자율차이</t>
    <phoneticPr fontId="5" type="noConversion"/>
  </si>
  <si>
    <t>구간일수</t>
    <phoneticPr fontId="5" type="noConversion"/>
  </si>
  <si>
    <t>월환산</t>
    <phoneticPr fontId="5" type="noConversion"/>
  </si>
  <si>
    <t>구간72</t>
  </si>
  <si>
    <t>구간71</t>
  </si>
  <si>
    <t>구간70</t>
  </si>
  <si>
    <t>구간69</t>
  </si>
  <si>
    <t>구간68</t>
  </si>
  <si>
    <t>구간67</t>
  </si>
  <si>
    <t>구간66</t>
  </si>
  <si>
    <t>구간65</t>
  </si>
  <si>
    <t>구간64</t>
  </si>
  <si>
    <t>구간63</t>
  </si>
  <si>
    <t>구간62</t>
  </si>
  <si>
    <t>구간61</t>
  </si>
  <si>
    <t>구간60</t>
  </si>
  <si>
    <t>구간59</t>
  </si>
  <si>
    <t>구간58</t>
  </si>
  <si>
    <t>구간57</t>
  </si>
  <si>
    <t>구간56</t>
  </si>
  <si>
    <t>구간55</t>
  </si>
  <si>
    <t>구간54</t>
  </si>
  <si>
    <t>구간53</t>
  </si>
  <si>
    <t>구간52</t>
  </si>
  <si>
    <t>구간51</t>
  </si>
  <si>
    <t>구간50</t>
  </si>
  <si>
    <t>구간49</t>
  </si>
  <si>
    <t>구간48</t>
  </si>
  <si>
    <t>구간47</t>
  </si>
  <si>
    <t>구간46</t>
  </si>
  <si>
    <t>구간45</t>
  </si>
  <si>
    <t>구간44</t>
  </si>
  <si>
    <t>구간43</t>
  </si>
  <si>
    <t>구간42</t>
  </si>
  <si>
    <t>구간41</t>
  </si>
  <si>
    <t>구간40</t>
  </si>
  <si>
    <t>구간39</t>
  </si>
  <si>
    <t>구간38</t>
  </si>
  <si>
    <t>구간37</t>
  </si>
  <si>
    <t>구간36</t>
  </si>
  <si>
    <t>구간35</t>
  </si>
  <si>
    <t>구간34</t>
  </si>
  <si>
    <t>구간33</t>
  </si>
  <si>
    <t>구간32</t>
  </si>
  <si>
    <t>구간31</t>
  </si>
  <si>
    <t>구간30</t>
  </si>
  <si>
    <t>구간29</t>
  </si>
  <si>
    <t>구간28</t>
  </si>
  <si>
    <t>구간27</t>
  </si>
  <si>
    <t>구간26</t>
  </si>
  <si>
    <t>구간25</t>
  </si>
  <si>
    <t>구간24</t>
  </si>
  <si>
    <t>구간23</t>
  </si>
  <si>
    <t>구간22</t>
  </si>
  <si>
    <t>구간21</t>
  </si>
  <si>
    <t>구간20</t>
    <phoneticPr fontId="5" type="noConversion"/>
  </si>
  <si>
    <t>구간19</t>
    <phoneticPr fontId="5" type="noConversion"/>
  </si>
  <si>
    <r>
      <t>구간18</t>
    </r>
    <r>
      <rPr>
        <sz val="11"/>
        <color theme="1"/>
        <rFont val="맑은 고딕"/>
        <family val="2"/>
        <charset val="129"/>
      </rPr>
      <t/>
    </r>
  </si>
  <si>
    <r>
      <t>구간17</t>
    </r>
    <r>
      <rPr>
        <sz val="11"/>
        <color theme="1"/>
        <rFont val="맑은 고딕"/>
        <family val="2"/>
        <charset val="129"/>
      </rPr>
      <t/>
    </r>
  </si>
  <si>
    <r>
      <t>구간16</t>
    </r>
    <r>
      <rPr>
        <sz val="11"/>
        <color theme="1"/>
        <rFont val="맑은 고딕"/>
        <family val="2"/>
        <charset val="129"/>
      </rPr>
      <t/>
    </r>
  </si>
  <si>
    <r>
      <t>구간15</t>
    </r>
    <r>
      <rPr>
        <sz val="11"/>
        <color theme="1"/>
        <rFont val="맑은 고딕"/>
        <family val="2"/>
        <charset val="129"/>
      </rPr>
      <t/>
    </r>
  </si>
  <si>
    <r>
      <t>구간14</t>
    </r>
    <r>
      <rPr>
        <sz val="11"/>
        <color theme="1"/>
        <rFont val="맑은 고딕"/>
        <family val="2"/>
        <charset val="129"/>
      </rPr>
      <t/>
    </r>
  </si>
  <si>
    <r>
      <t>구간13</t>
    </r>
    <r>
      <rPr>
        <sz val="11"/>
        <color theme="1"/>
        <rFont val="맑은 고딕"/>
        <family val="2"/>
        <charset val="129"/>
      </rPr>
      <t/>
    </r>
  </si>
  <si>
    <r>
      <t>구간12</t>
    </r>
    <r>
      <rPr>
        <sz val="11"/>
        <color theme="1"/>
        <rFont val="맑은 고딕"/>
        <family val="2"/>
        <charset val="129"/>
      </rPr>
      <t/>
    </r>
  </si>
  <si>
    <r>
      <t>구간11</t>
    </r>
    <r>
      <rPr>
        <sz val="11"/>
        <color theme="1"/>
        <rFont val="맑은 고딕"/>
        <family val="2"/>
        <charset val="129"/>
      </rPr>
      <t/>
    </r>
  </si>
  <si>
    <r>
      <t>구간10</t>
    </r>
    <r>
      <rPr>
        <sz val="11"/>
        <color theme="1"/>
        <rFont val="맑은 고딕"/>
        <family val="2"/>
        <charset val="129"/>
      </rPr>
      <t/>
    </r>
  </si>
  <si>
    <r>
      <t>구간9</t>
    </r>
    <r>
      <rPr>
        <sz val="11"/>
        <color theme="1"/>
        <rFont val="맑은 고딕"/>
        <family val="2"/>
        <charset val="129"/>
      </rPr>
      <t/>
    </r>
  </si>
  <si>
    <r>
      <t>구간8</t>
    </r>
    <r>
      <rPr>
        <sz val="11"/>
        <color theme="1"/>
        <rFont val="맑은 고딕"/>
        <family val="2"/>
        <charset val="129"/>
      </rPr>
      <t/>
    </r>
  </si>
  <si>
    <r>
      <t>구간7</t>
    </r>
    <r>
      <rPr>
        <sz val="11"/>
        <color theme="1"/>
        <rFont val="맑은 고딕"/>
        <family val="2"/>
        <charset val="129"/>
      </rPr>
      <t/>
    </r>
  </si>
  <si>
    <r>
      <t>구간6</t>
    </r>
    <r>
      <rPr>
        <sz val="11"/>
        <color theme="1"/>
        <rFont val="맑은 고딕"/>
        <family val="2"/>
        <charset val="129"/>
      </rPr>
      <t/>
    </r>
  </si>
  <si>
    <r>
      <t>구간5</t>
    </r>
    <r>
      <rPr>
        <sz val="11"/>
        <color theme="1"/>
        <rFont val="맑은 고딕"/>
        <family val="2"/>
        <charset val="129"/>
      </rPr>
      <t/>
    </r>
  </si>
  <si>
    <r>
      <t>구간4</t>
    </r>
    <r>
      <rPr>
        <sz val="11"/>
        <color theme="1"/>
        <rFont val="맑은 고딕"/>
        <family val="2"/>
        <charset val="129"/>
      </rPr>
      <t/>
    </r>
  </si>
  <si>
    <t>구간3</t>
  </si>
  <si>
    <t>구간2</t>
  </si>
  <si>
    <t>구간1</t>
    <phoneticPr fontId="5" type="noConversion"/>
  </si>
  <si>
    <t>구간구분</t>
    <phoneticPr fontId="5" type="noConversion"/>
  </si>
  <si>
    <t>시점</t>
    <phoneticPr fontId="5" type="noConversion"/>
  </si>
  <si>
    <t>spot</t>
    <phoneticPr fontId="5" type="noConversion"/>
  </si>
  <si>
    <t>구간</t>
    <phoneticPr fontId="5" type="noConversion"/>
  </si>
  <si>
    <t>CB</t>
    <phoneticPr fontId="5" type="noConversion"/>
  </si>
  <si>
    <t>기준일</t>
    <phoneticPr fontId="24" type="noConversion"/>
  </si>
  <si>
    <t>구분</t>
  </si>
  <si>
    <t>적용대상채권</t>
  </si>
  <si>
    <t>1.5Y</t>
  </si>
  <si>
    <t>2.5Y</t>
  </si>
  <si>
    <t>7Y</t>
  </si>
  <si>
    <t>15Y</t>
  </si>
  <si>
    <t>30Y</t>
  </si>
  <si>
    <t>50Y</t>
  </si>
  <si>
    <t>국고채권</t>
  </si>
  <si>
    <t>국고채</t>
  </si>
  <si>
    <t>국채</t>
  </si>
  <si>
    <t>국민2종</t>
  </si>
  <si>
    <t>국민1종</t>
  </si>
  <si>
    <t>지방채</t>
  </si>
  <si>
    <t>서울도시철도</t>
  </si>
  <si>
    <t>서울도시</t>
  </si>
  <si>
    <t>지역개발</t>
  </si>
  <si>
    <t>특수AAA</t>
  </si>
  <si>
    <t>공사채, 공단채</t>
  </si>
  <si>
    <t>특수AA+</t>
  </si>
  <si>
    <t>특수채</t>
  </si>
  <si>
    <t>특수AA0</t>
  </si>
  <si>
    <t>특수AA-</t>
  </si>
  <si>
    <t>정부보증</t>
  </si>
  <si>
    <t>통안증권</t>
  </si>
  <si>
    <t>산금채</t>
  </si>
  <si>
    <t>AAA (중금채)</t>
  </si>
  <si>
    <t>은행AAA</t>
  </si>
  <si>
    <t>은행AA+</t>
  </si>
  <si>
    <t>금융채Ⅰ</t>
  </si>
  <si>
    <t>은행채</t>
  </si>
  <si>
    <t>은행AA0</t>
  </si>
  <si>
    <t>은행AA-</t>
  </si>
  <si>
    <t>은행A+</t>
  </si>
  <si>
    <t>은행A0</t>
  </si>
  <si>
    <t>은행A-</t>
  </si>
  <si>
    <t>금융AA+</t>
  </si>
  <si>
    <t>금융AA0</t>
  </si>
  <si>
    <t>금융AA-</t>
  </si>
  <si>
    <t>금융A+</t>
  </si>
  <si>
    <t>금융채Ⅱ</t>
  </si>
  <si>
    <t>기타금융채</t>
  </si>
  <si>
    <t>금융A0</t>
  </si>
  <si>
    <t>금융A-</t>
  </si>
  <si>
    <t>금융BBB+</t>
  </si>
  <si>
    <t>금융BBB0</t>
  </si>
  <si>
    <t>금융BBB-</t>
  </si>
  <si>
    <t>회사채AAA</t>
  </si>
  <si>
    <t>회사채AA+</t>
  </si>
  <si>
    <t>회사채AA0</t>
  </si>
  <si>
    <t>회사채AA-</t>
  </si>
  <si>
    <t>회사채A+</t>
  </si>
  <si>
    <t>회사채A0</t>
  </si>
  <si>
    <t>회사채A-</t>
  </si>
  <si>
    <t>공모무보증</t>
  </si>
  <si>
    <t>회사채BBB+</t>
  </si>
  <si>
    <t>회사채BBB0</t>
  </si>
  <si>
    <t>회사채BBB-</t>
  </si>
  <si>
    <t>회사채BB+</t>
  </si>
  <si>
    <t>회사채BB0</t>
  </si>
  <si>
    <t>회사채BB-</t>
  </si>
  <si>
    <t>회사채B+</t>
  </si>
  <si>
    <t>회사채</t>
  </si>
  <si>
    <t>회사채B0</t>
  </si>
  <si>
    <t>회사채B-</t>
  </si>
  <si>
    <t xml:space="preserve">   4.745</t>
  </si>
  <si>
    <t xml:space="preserve">   5.094</t>
  </si>
  <si>
    <t xml:space="preserve">   5.118</t>
  </si>
  <si>
    <t xml:space="preserve">   5.153</t>
  </si>
  <si>
    <t xml:space="preserve">   5.202</t>
  </si>
  <si>
    <t xml:space="preserve">   5.271</t>
  </si>
  <si>
    <t xml:space="preserve">   5.329</t>
  </si>
  <si>
    <t xml:space="preserve">   5.386</t>
  </si>
  <si>
    <t xml:space="preserve">   5.464</t>
  </si>
  <si>
    <t xml:space="preserve">   5.543</t>
  </si>
  <si>
    <t xml:space="preserve">   5.632</t>
  </si>
  <si>
    <t xml:space="preserve">   5.731</t>
  </si>
  <si>
    <t xml:space="preserve">   5.822</t>
  </si>
  <si>
    <t xml:space="preserve">   5.919</t>
  </si>
  <si>
    <t xml:space="preserve">   4.804</t>
  </si>
  <si>
    <t xml:space="preserve">   5.148</t>
  </si>
  <si>
    <t xml:space="preserve">   5.171</t>
  </si>
  <si>
    <t xml:space="preserve">   5.201</t>
  </si>
  <si>
    <t xml:space="preserve">   5.250</t>
  </si>
  <si>
    <t xml:space="preserve">   5.322</t>
  </si>
  <si>
    <t xml:space="preserve">   5.377</t>
  </si>
  <si>
    <t xml:space="preserve">   5.434</t>
  </si>
  <si>
    <t xml:space="preserve">   5.512</t>
  </si>
  <si>
    <t xml:space="preserve">   5.616</t>
  </si>
  <si>
    <t xml:space="preserve">   5.732</t>
  </si>
  <si>
    <t xml:space="preserve">   6.075</t>
  </si>
  <si>
    <t xml:space="preserve">   6.383</t>
  </si>
  <si>
    <t xml:space="preserve">   6.513</t>
  </si>
  <si>
    <t xml:space="preserve">   4.838</t>
  </si>
  <si>
    <t xml:space="preserve">   5.177</t>
  </si>
  <si>
    <t xml:space="preserve">   5.213</t>
  </si>
  <si>
    <t xml:space="preserve">   5.301</t>
  </si>
  <si>
    <t xml:space="preserve">   5.392</t>
  </si>
  <si>
    <t xml:space="preserve">   5.449</t>
  </si>
  <si>
    <t xml:space="preserve">   5.508</t>
  </si>
  <si>
    <t xml:space="preserve">   5.634</t>
  </si>
  <si>
    <t xml:space="preserve">   5.740</t>
  </si>
  <si>
    <t xml:space="preserve">   5.959</t>
  </si>
  <si>
    <t xml:space="preserve">   6.455</t>
  </si>
  <si>
    <t xml:space="preserve">   6.874</t>
  </si>
  <si>
    <t xml:space="preserve">   7.085</t>
  </si>
  <si>
    <t xml:space="preserve">   5.515</t>
  </si>
  <si>
    <t xml:space="preserve">   5.550</t>
  </si>
  <si>
    <t xml:space="preserve">   5.584</t>
  </si>
  <si>
    <t xml:space="preserve">   5.635</t>
  </si>
  <si>
    <t xml:space="preserve">   5.691</t>
  </si>
  <si>
    <t xml:space="preserve">   5.767</t>
  </si>
  <si>
    <t xml:space="preserve">   5.833</t>
  </si>
  <si>
    <t xml:space="preserve">   5.939</t>
  </si>
  <si>
    <t xml:space="preserve">   6.202</t>
  </si>
  <si>
    <t xml:space="preserve">   6.429</t>
  </si>
  <si>
    <t xml:space="preserve">   6.922</t>
  </si>
  <si>
    <t xml:space="preserve">   7.285</t>
  </si>
  <si>
    <t xml:space="preserve">   7.495</t>
  </si>
  <si>
    <t xml:space="preserve">   5.267</t>
  </si>
  <si>
    <t xml:space="preserve">   5.674</t>
  </si>
  <si>
    <t xml:space="preserve">   5.725</t>
  </si>
  <si>
    <t xml:space="preserve">   5.764</t>
  </si>
  <si>
    <t xml:space="preserve">   5.815</t>
  </si>
  <si>
    <t xml:space="preserve">   5.877</t>
  </si>
  <si>
    <t xml:space="preserve">   5.968</t>
  </si>
  <si>
    <t xml:space="preserve">   6.114</t>
  </si>
  <si>
    <t xml:space="preserve">   6.302</t>
  </si>
  <si>
    <t xml:space="preserve">   6.652</t>
  </si>
  <si>
    <t xml:space="preserve">   6.899</t>
  </si>
  <si>
    <t xml:space="preserve">   7.417</t>
  </si>
  <si>
    <t xml:space="preserve">   7.737</t>
  </si>
  <si>
    <t xml:space="preserve">   7.905</t>
  </si>
  <si>
    <t>사모무보증</t>
  </si>
  <si>
    <t xml:space="preserve">   5.486</t>
  </si>
  <si>
    <t xml:space="preserve">   5.909</t>
  </si>
  <si>
    <t xml:space="preserve">   5.977</t>
  </si>
  <si>
    <t xml:space="preserve">   6.035</t>
  </si>
  <si>
    <t xml:space="preserve">   6.106</t>
  </si>
  <si>
    <t xml:space="preserve">   6.237</t>
  </si>
  <si>
    <t xml:space="preserve">   6.579</t>
  </si>
  <si>
    <t xml:space="preserve">   6.837</t>
  </si>
  <si>
    <t xml:space="preserve">   7.272</t>
  </si>
  <si>
    <t xml:space="preserve">   7.457</t>
  </si>
  <si>
    <t xml:space="preserve">   7.955</t>
  </si>
  <si>
    <t xml:space="preserve">   8.270</t>
  </si>
  <si>
    <t xml:space="preserve">   8.465</t>
  </si>
  <si>
    <t xml:space="preserve">   6.163</t>
  </si>
  <si>
    <t xml:space="preserve">   6.886</t>
  </si>
  <si>
    <t xml:space="preserve">   7.265</t>
  </si>
  <si>
    <t xml:space="preserve">   7.515</t>
  </si>
  <si>
    <t xml:space="preserve">   7.920</t>
  </si>
  <si>
    <t xml:space="preserve">   8.496</t>
  </si>
  <si>
    <t xml:space="preserve">   8.857</t>
  </si>
  <si>
    <t xml:space="preserve">   9.136</t>
  </si>
  <si>
    <t xml:space="preserve">   9.278</t>
  </si>
  <si>
    <t xml:space="preserve">   9.400</t>
  </si>
  <si>
    <t xml:space="preserve">   9.509</t>
  </si>
  <si>
    <t xml:space="preserve">   9.693</t>
  </si>
  <si>
    <t xml:space="preserve">   9.957</t>
  </si>
  <si>
    <t xml:space="preserve">  10.156</t>
  </si>
  <si>
    <t xml:space="preserve">   6.563</t>
  </si>
  <si>
    <t xml:space="preserve">   7.406</t>
  </si>
  <si>
    <t xml:space="preserve">   7.865</t>
  </si>
  <si>
    <t xml:space="preserve">   8.205</t>
  </si>
  <si>
    <t xml:space="preserve">   8.750</t>
  </si>
  <si>
    <t xml:space="preserve">   9.456</t>
  </si>
  <si>
    <t xml:space="preserve">   9.907</t>
  </si>
  <si>
    <t xml:space="preserve">  10.202</t>
  </si>
  <si>
    <t xml:space="preserve">  10.343</t>
  </si>
  <si>
    <t xml:space="preserve">  10.474</t>
  </si>
  <si>
    <t xml:space="preserve">  10.584</t>
  </si>
  <si>
    <t xml:space="preserve">  10.826</t>
  </si>
  <si>
    <t xml:space="preserve">  11.117</t>
  </si>
  <si>
    <t xml:space="preserve">  11.356</t>
  </si>
  <si>
    <t xml:space="preserve">   7.778</t>
  </si>
  <si>
    <t xml:space="preserve">   8.741</t>
  </si>
  <si>
    <t xml:space="preserve">   9.340</t>
  </si>
  <si>
    <t xml:space="preserve">   9.730</t>
  </si>
  <si>
    <t xml:space="preserve">  10.400</t>
  </si>
  <si>
    <t xml:space="preserve">  11.146</t>
  </si>
  <si>
    <t xml:space="preserve">  11.664</t>
  </si>
  <si>
    <t xml:space="preserve">  12.109</t>
  </si>
  <si>
    <t xml:space="preserve">  12.307</t>
  </si>
  <si>
    <t xml:space="preserve">  12.429</t>
  </si>
  <si>
    <t xml:space="preserve">  12.538</t>
  </si>
  <si>
    <t xml:space="preserve">  12.786</t>
  </si>
  <si>
    <t xml:space="preserve">  13.067</t>
  </si>
  <si>
    <t xml:space="preserve">  13.316</t>
  </si>
  <si>
    <t xml:space="preserve">   9.233</t>
  </si>
  <si>
    <t xml:space="preserve">  10.291</t>
  </si>
  <si>
    <t xml:space="preserve">  10.923</t>
  </si>
  <si>
    <t xml:space="preserve">  11.419</t>
  </si>
  <si>
    <t xml:space="preserve">  12.084</t>
  </si>
  <si>
    <t xml:space="preserve">  12.874</t>
  </si>
  <si>
    <t xml:space="preserve">  13.471</t>
  </si>
  <si>
    <t xml:space="preserve">  14.053</t>
  </si>
  <si>
    <t xml:space="preserve">  14.489</t>
  </si>
  <si>
    <t xml:space="preserve">  14.721</t>
  </si>
  <si>
    <t xml:space="preserve">  15.156</t>
  </si>
  <si>
    <t xml:space="preserve">  15.340</t>
  </si>
  <si>
    <t xml:space="preserve">  15.677</t>
  </si>
  <si>
    <t xml:space="preserve">  16.002</t>
  </si>
  <si>
    <t xml:space="preserve">   9.943</t>
  </si>
  <si>
    <t xml:space="preserve">  11.034</t>
  </si>
  <si>
    <t xml:space="preserve">  11.694</t>
  </si>
  <si>
    <t xml:space="preserve">  12.214</t>
  </si>
  <si>
    <t xml:space="preserve">  12.919</t>
  </si>
  <si>
    <t xml:space="preserve">  13.742</t>
  </si>
  <si>
    <t xml:space="preserve">  14.366</t>
  </si>
  <si>
    <t xml:space="preserve">  14.973</t>
  </si>
  <si>
    <t xml:space="preserve">  15.449</t>
  </si>
  <si>
    <t xml:space="preserve">  15.714</t>
  </si>
  <si>
    <t xml:space="preserve">  16.200</t>
  </si>
  <si>
    <t xml:space="preserve">  16.442</t>
  </si>
  <si>
    <t xml:space="preserve">  16.846</t>
  </si>
  <si>
    <t xml:space="preserve">  17.220</t>
  </si>
  <si>
    <t xml:space="preserve">  10.482</t>
  </si>
  <si>
    <t xml:space="preserve">  11.580</t>
  </si>
  <si>
    <t xml:space="preserve">  12.246</t>
  </si>
  <si>
    <t xml:space="preserve">  12.771</t>
  </si>
  <si>
    <t xml:space="preserve">  13.486</t>
  </si>
  <si>
    <t xml:space="preserve">  14.316</t>
  </si>
  <si>
    <t xml:space="preserve">  14.947</t>
  </si>
  <si>
    <t xml:space="preserve">  15.558</t>
  </si>
  <si>
    <t xml:space="preserve">  16.043</t>
  </si>
  <si>
    <t xml:space="preserve">  16.315</t>
  </si>
  <si>
    <t xml:space="preserve">  16.813</t>
  </si>
  <si>
    <t xml:space="preserve">  17.068</t>
  </si>
  <si>
    <t xml:space="preserve">  17.487</t>
  </si>
  <si>
    <t xml:space="preserve">  17.872</t>
  </si>
  <si>
    <t>B-</t>
    <phoneticPr fontId="3" type="noConversion"/>
  </si>
  <si>
    <t>발행금액</t>
    <phoneticPr fontId="5" type="noConversion"/>
  </si>
  <si>
    <t>발행일</t>
    <phoneticPr fontId="6" type="noConversion"/>
  </si>
  <si>
    <t>재계산(BDT)</t>
    <phoneticPr fontId="6" type="noConversion"/>
  </si>
  <si>
    <t>만기일</t>
    <phoneticPr fontId="6" type="noConversion"/>
  </si>
  <si>
    <t>사채</t>
    <phoneticPr fontId="6" type="noConversion"/>
  </si>
  <si>
    <t>사채의 이율</t>
    <phoneticPr fontId="6" type="noConversion"/>
  </si>
  <si>
    <t>표면금리 연 1%</t>
    <phoneticPr fontId="6" type="noConversion"/>
  </si>
  <si>
    <t>조기상환권</t>
    <phoneticPr fontId="6" type="noConversion"/>
  </si>
  <si>
    <t>액면이자율</t>
    <phoneticPr fontId="6" type="noConversion"/>
  </si>
  <si>
    <t>전환권</t>
    <phoneticPr fontId="6" type="noConversion"/>
  </si>
  <si>
    <t>만기보장수익율</t>
    <phoneticPr fontId="6" type="noConversion"/>
  </si>
  <si>
    <t>합계</t>
    <phoneticPr fontId="6" type="noConversion"/>
  </si>
  <si>
    <t>변동성</t>
    <phoneticPr fontId="6" type="noConversion"/>
  </si>
  <si>
    <t>기준금액</t>
    <phoneticPr fontId="6" type="noConversion"/>
  </si>
  <si>
    <t>T</t>
    <phoneticPr fontId="6" type="noConversion"/>
  </si>
  <si>
    <t>일자</t>
    <phoneticPr fontId="6" type="noConversion"/>
  </si>
  <si>
    <t>액면이자(a)</t>
    <phoneticPr fontId="6" type="noConversion"/>
  </si>
  <si>
    <t>원금(b)</t>
    <phoneticPr fontId="6" type="noConversion"/>
  </si>
  <si>
    <t>원리금(a+b)</t>
    <phoneticPr fontId="6" type="noConversion"/>
  </si>
  <si>
    <t>현가</t>
    <phoneticPr fontId="6" type="noConversion"/>
  </si>
  <si>
    <t>조기상환율</t>
  </si>
  <si>
    <t>조기상환금</t>
    <phoneticPr fontId="6" type="noConversion"/>
  </si>
  <si>
    <t>사채현가</t>
    <phoneticPr fontId="6" type="noConversion"/>
  </si>
  <si>
    <t>조기상환권</t>
  </si>
  <si>
    <t>조기상환권 현가</t>
    <phoneticPr fontId="6" type="noConversion"/>
  </si>
  <si>
    <t>풋옵션부사채 현가</t>
    <phoneticPr fontId="6" type="noConversion"/>
  </si>
  <si>
    <t>풋옵션가치</t>
    <phoneticPr fontId="6" type="noConversion"/>
  </si>
  <si>
    <t>할인계수</t>
    <phoneticPr fontId="6" type="noConversion"/>
  </si>
  <si>
    <t>Forward rate</t>
    <phoneticPr fontId="6" type="noConversion"/>
  </si>
  <si>
    <t>이자율변동</t>
    <phoneticPr fontId="6" type="noConversion"/>
  </si>
  <si>
    <t>● 조정계수 계산</t>
    <phoneticPr fontId="5" type="noConversion"/>
  </si>
  <si>
    <t>node 별 계산</t>
    <phoneticPr fontId="5" type="noConversion"/>
  </si>
  <si>
    <t>(조정계수)</t>
    <phoneticPr fontId="5" type="noConversion"/>
  </si>
  <si>
    <t>목표값찾기</t>
    <phoneticPr fontId="6" type="noConversion"/>
  </si>
  <si>
    <t>1f2 조정값</t>
    <phoneticPr fontId="5" type="noConversion"/>
  </si>
  <si>
    <t>2f3 조정값</t>
    <phoneticPr fontId="5" type="noConversion"/>
  </si>
  <si>
    <t>3f4 조정값</t>
    <phoneticPr fontId="5" type="noConversion"/>
  </si>
  <si>
    <t>4f5 조정값</t>
    <phoneticPr fontId="5" type="noConversion"/>
  </si>
  <si>
    <t>만기 PAY OFF</t>
    <phoneticPr fontId="6" type="noConversion"/>
  </si>
  <si>
    <t>옵션부채권</t>
    <phoneticPr fontId="6" type="noConversion"/>
  </si>
  <si>
    <t>일반사채</t>
    <phoneticPr fontId="6" type="noConversion"/>
  </si>
  <si>
    <t>구분</t>
    <phoneticPr fontId="3" type="noConversion"/>
  </si>
  <si>
    <t>발행일 (2020-04-21)</t>
    <phoneticPr fontId="3" type="noConversion"/>
  </si>
  <si>
    <t>상각표</t>
    <phoneticPr fontId="3" type="noConversion"/>
  </si>
  <si>
    <t>발행가액</t>
    <phoneticPr fontId="3" type="noConversion"/>
  </si>
  <si>
    <t>날짜</t>
    <phoneticPr fontId="3" type="noConversion"/>
  </si>
  <si>
    <t>유효이자</t>
    <phoneticPr fontId="3" type="noConversion"/>
  </si>
  <si>
    <t>표시이자</t>
    <phoneticPr fontId="3" type="noConversion"/>
  </si>
  <si>
    <t>원금+할증금</t>
    <phoneticPr fontId="3" type="noConversion"/>
  </si>
  <si>
    <t>사채 BV</t>
    <phoneticPr fontId="3" type="noConversion"/>
  </si>
  <si>
    <t>일반사채</t>
    <phoneticPr fontId="3" type="noConversion"/>
  </si>
  <si>
    <t>조기상환권</t>
    <phoneticPr fontId="3" type="noConversion"/>
  </si>
  <si>
    <t>전환권</t>
    <phoneticPr fontId="3" type="noConversion"/>
  </si>
  <si>
    <t>적용 신용등급</t>
  </si>
  <si>
    <t>잔존만기</t>
  </si>
  <si>
    <t>변동성</t>
    <phoneticPr fontId="14" type="noConversion"/>
  </si>
  <si>
    <t>국고채 일자</t>
    <phoneticPr fontId="14" type="noConversion"/>
  </si>
  <si>
    <t>1년물</t>
  </si>
  <si>
    <t>2년물</t>
  </si>
  <si>
    <t>3년물</t>
  </si>
  <si>
    <t>4년물</t>
  </si>
  <si>
    <t>5년물</t>
  </si>
  <si>
    <t>7년물</t>
    <phoneticPr fontId="3" type="noConversion"/>
  </si>
  <si>
    <t>10년물</t>
    <phoneticPr fontId="3" type="noConversion"/>
  </si>
  <si>
    <t>평균</t>
    <phoneticPr fontId="14" type="noConversion"/>
  </si>
  <si>
    <t>평가일</t>
    <phoneticPr fontId="5" type="noConversion"/>
  </si>
  <si>
    <t>(단위 : 원)</t>
    <phoneticPr fontId="5" type="noConversion"/>
  </si>
  <si>
    <t>이자율</t>
    <phoneticPr fontId="6" type="noConversion"/>
  </si>
  <si>
    <t>만기일</t>
  </si>
  <si>
    <t>주계약(우선주부채)</t>
    <phoneticPr fontId="5" type="noConversion"/>
  </si>
  <si>
    <t>사채의 이율</t>
  </si>
  <si>
    <t>조기상환 시작</t>
    <phoneticPr fontId="6" type="noConversion"/>
  </si>
  <si>
    <t>조기상환 종료</t>
    <phoneticPr fontId="6" type="noConversion"/>
  </si>
  <si>
    <t>조기상환율</t>
    <phoneticPr fontId="6" type="noConversion"/>
  </si>
  <si>
    <t>보통주배당률</t>
    <phoneticPr fontId="6" type="noConversion"/>
  </si>
  <si>
    <t>기간 수(3개월/분기)</t>
    <phoneticPr fontId="6" type="noConversion"/>
  </si>
  <si>
    <t>일수</t>
    <phoneticPr fontId="6" type="noConversion"/>
  </si>
  <si>
    <t>액면이자</t>
    <phoneticPr fontId="6" type="noConversion"/>
  </si>
  <si>
    <t>원금</t>
    <phoneticPr fontId="6" type="noConversion"/>
  </si>
  <si>
    <t>원리금</t>
    <phoneticPr fontId="6" type="noConversion"/>
  </si>
  <si>
    <t>현가(만기상환)</t>
    <phoneticPr fontId="6" type="noConversion"/>
  </si>
  <si>
    <t>조기상환권 현가</t>
  </si>
  <si>
    <t>콜옵션가치</t>
    <phoneticPr fontId="6" type="noConversion"/>
  </si>
  <si>
    <t>SPOT 할인계수</t>
    <phoneticPr fontId="6" type="noConversion"/>
  </si>
  <si>
    <t>FORWARD 할인계수</t>
    <phoneticPr fontId="6" type="noConversion"/>
  </si>
  <si>
    <t>5f6 조정값</t>
    <phoneticPr fontId="5" type="noConversion"/>
  </si>
  <si>
    <t>6f7 조정값</t>
    <phoneticPr fontId="5" type="noConversion"/>
  </si>
  <si>
    <t>8f9 조정값</t>
    <phoneticPr fontId="5" type="noConversion"/>
  </si>
  <si>
    <t>9f10 조정값</t>
    <phoneticPr fontId="5" type="noConversion"/>
  </si>
  <si>
    <t>10f11 조정값</t>
    <phoneticPr fontId="5" type="noConversion"/>
  </si>
  <si>
    <t>11f12 조정값</t>
    <phoneticPr fontId="5" type="noConversion"/>
  </si>
  <si>
    <t>12f13 조정값</t>
    <phoneticPr fontId="5" type="noConversion"/>
  </si>
  <si>
    <t>13f14 조정값</t>
    <phoneticPr fontId="5" type="noConversion"/>
  </si>
  <si>
    <t>14f15 조정값</t>
    <phoneticPr fontId="5" type="noConversion"/>
  </si>
  <si>
    <t>15f16 조정값</t>
    <phoneticPr fontId="5" type="noConversion"/>
  </si>
  <si>
    <t>16f17 조정값</t>
    <phoneticPr fontId="5" type="noConversion"/>
  </si>
  <si>
    <t>17f18 조정값</t>
    <phoneticPr fontId="5" type="noConversion"/>
  </si>
  <si>
    <t>18f19 조정값</t>
    <phoneticPr fontId="5" type="noConversion"/>
  </si>
  <si>
    <t>19f20 조정값</t>
    <phoneticPr fontId="5" type="noConversion"/>
  </si>
  <si>
    <t>20f21 조정값</t>
    <phoneticPr fontId="5" type="noConversion"/>
  </si>
  <si>
    <t>21f22 조정값</t>
    <phoneticPr fontId="5" type="noConversion"/>
  </si>
  <si>
    <t>22f23 조정값</t>
    <phoneticPr fontId="5" type="noConversion"/>
  </si>
  <si>
    <t>23f24 조정값</t>
    <phoneticPr fontId="5" type="noConversion"/>
  </si>
  <si>
    <t>24f25 조정값</t>
    <phoneticPr fontId="5" type="noConversion"/>
  </si>
  <si>
    <t>25f26 조정값</t>
    <phoneticPr fontId="5" type="noConversion"/>
  </si>
  <si>
    <t>26f27 조정값</t>
    <phoneticPr fontId="5" type="noConversion"/>
  </si>
  <si>
    <t>27f28 조정값</t>
    <phoneticPr fontId="5" type="noConversion"/>
  </si>
  <si>
    <t>28f29 조정값</t>
    <phoneticPr fontId="5" type="noConversion"/>
  </si>
  <si>
    <t>29f30 조정값</t>
    <phoneticPr fontId="5" type="noConversion"/>
  </si>
  <si>
    <t>30f31 조정값</t>
    <phoneticPr fontId="5" type="noConversion"/>
  </si>
  <si>
    <t>31f32 조정값</t>
    <phoneticPr fontId="5" type="noConversion"/>
  </si>
  <si>
    <t>32f33 조정값</t>
    <phoneticPr fontId="5" type="noConversion"/>
  </si>
  <si>
    <t>33f34 조정값</t>
    <phoneticPr fontId="5" type="noConversion"/>
  </si>
  <si>
    <t>기준일</t>
    <phoneticPr fontId="3" type="noConversion"/>
  </si>
  <si>
    <t>신용등급</t>
  </si>
  <si>
    <t>양곡, 외평, 재정</t>
  </si>
  <si>
    <t>국민주택2종</t>
  </si>
  <si>
    <t>국민주택1종</t>
  </si>
  <si>
    <t>국민주택1종 및 기타국채</t>
  </si>
  <si>
    <t>서울도시철도채권</t>
  </si>
  <si>
    <t>지역개발채권 및 기타지방채</t>
  </si>
  <si>
    <t>공사채 공단채</t>
  </si>
  <si>
    <t>특수채 AAA</t>
  </si>
  <si>
    <t>특수채 AA+</t>
  </si>
  <si>
    <t>특수채 AA0</t>
  </si>
  <si>
    <t>특수채 AA-</t>
  </si>
  <si>
    <t>예금보험</t>
  </si>
  <si>
    <t>예금보험채</t>
  </si>
  <si>
    <t>금융채</t>
  </si>
  <si>
    <t>산금채 AAA</t>
  </si>
  <si>
    <t>중금채 AAA</t>
  </si>
  <si>
    <t>은행채 AAA</t>
  </si>
  <si>
    <t>은행채 AA+</t>
  </si>
  <si>
    <t>은행채 AA0</t>
  </si>
  <si>
    <t>은행채 AA-</t>
  </si>
  <si>
    <t>은행채 A+</t>
  </si>
  <si>
    <t>은행채 A0</t>
  </si>
  <si>
    <t>은행채 A-</t>
  </si>
  <si>
    <t>기타 금융채 AA+</t>
  </si>
  <si>
    <t>기타 금융채 AA0</t>
  </si>
  <si>
    <t>기타 금융채 AA-</t>
  </si>
  <si>
    <t>기타 금융채 A+</t>
  </si>
  <si>
    <t>기타 금융채 A0</t>
  </si>
  <si>
    <t>기타 금융채 A-</t>
  </si>
  <si>
    <t>기타 금융채 BBB+</t>
  </si>
  <si>
    <t>무보증 공모 회사채 AAA</t>
  </si>
  <si>
    <t>무보증 공모 회사채 AA+</t>
  </si>
  <si>
    <t>무보증 공모 회사채 AA0</t>
  </si>
  <si>
    <t>무보증 공모 회사채 AA-</t>
  </si>
  <si>
    <t>무보증 공모 회사채 A+</t>
  </si>
  <si>
    <t>무보증 공모 회사채 A0</t>
  </si>
  <si>
    <t>무보증 공모 회사채 A-</t>
  </si>
  <si>
    <t>무보증 공모 회사채 BBB+</t>
  </si>
  <si>
    <t>무보증 공모 회사채 BBB0</t>
  </si>
  <si>
    <t>무보증 공모 회사채 BBB-</t>
  </si>
  <si>
    <t>무보증 공모 회사채 BB+</t>
  </si>
  <si>
    <t>무보증 공모 회사채 BB0</t>
  </si>
  <si>
    <t>무보증 공모 회사채 BB-</t>
  </si>
  <si>
    <t>무보증 공모 회사채 B</t>
  </si>
  <si>
    <t>기타 금융채 AAA</t>
  </si>
  <si>
    <t>기타 금융채 BBB0</t>
  </si>
  <si>
    <t>기타 금융채 BBB-</t>
  </si>
  <si>
    <t>회사채 BB-</t>
    <phoneticPr fontId="5" type="noConversion"/>
  </si>
  <si>
    <t>회사채 B</t>
    <phoneticPr fontId="5" type="noConversion"/>
  </si>
  <si>
    <t>회사채 CCC+</t>
    <phoneticPr fontId="5" type="noConversion"/>
  </si>
  <si>
    <t>위험이자율</t>
    <phoneticPr fontId="15" type="noConversion"/>
  </si>
  <si>
    <t>무위험이자율</t>
    <phoneticPr fontId="15" type="noConversion"/>
  </si>
  <si>
    <t>구분</t>
    <phoneticPr fontId="15" type="noConversion"/>
  </si>
  <si>
    <t>Spot_위험</t>
    <phoneticPr fontId="15" type="noConversion"/>
  </si>
  <si>
    <t>Spot_무위험</t>
    <phoneticPr fontId="15" type="noConversion"/>
  </si>
  <si>
    <t>구간</t>
    <phoneticPr fontId="15" type="noConversion"/>
  </si>
  <si>
    <t>가산이자율</t>
    <phoneticPr fontId="15" type="noConversion"/>
  </si>
  <si>
    <t>무위험이자율</t>
    <phoneticPr fontId="3" type="noConversion"/>
  </si>
  <si>
    <t>노드간격</t>
    <phoneticPr fontId="15" type="noConversion"/>
  </si>
  <si>
    <t>분기구분</t>
    <phoneticPr fontId="15" type="noConversion"/>
  </si>
  <si>
    <t>3개월</t>
    <phoneticPr fontId="15" type="noConversion"/>
  </si>
  <si>
    <t>6개월</t>
    <phoneticPr fontId="15" type="noConversion"/>
  </si>
  <si>
    <t>9개월</t>
    <phoneticPr fontId="15" type="noConversion"/>
  </si>
  <si>
    <t>1년</t>
    <phoneticPr fontId="15" type="noConversion"/>
  </si>
  <si>
    <t>1년 3개월</t>
    <phoneticPr fontId="15" type="noConversion"/>
  </si>
  <si>
    <t>1년 6개월</t>
    <phoneticPr fontId="15" type="noConversion"/>
  </si>
  <si>
    <t>1년 9개월</t>
    <phoneticPr fontId="15" type="noConversion"/>
  </si>
  <si>
    <t>2년</t>
    <phoneticPr fontId="15" type="noConversion"/>
  </si>
  <si>
    <t>2년 3개월</t>
    <phoneticPr fontId="15" type="noConversion"/>
  </si>
  <si>
    <t>2년 6개월</t>
    <phoneticPr fontId="15" type="noConversion"/>
  </si>
  <si>
    <t>2년 9개월</t>
    <phoneticPr fontId="15" type="noConversion"/>
  </si>
  <si>
    <t>3년</t>
    <phoneticPr fontId="15" type="noConversion"/>
  </si>
  <si>
    <t>3년 3개월</t>
    <phoneticPr fontId="15" type="noConversion"/>
  </si>
  <si>
    <t>3년 6개월</t>
    <phoneticPr fontId="15" type="noConversion"/>
  </si>
  <si>
    <t>3년 9개월</t>
    <phoneticPr fontId="15" type="noConversion"/>
  </si>
  <si>
    <t>4년</t>
    <phoneticPr fontId="15" type="noConversion"/>
  </si>
  <si>
    <t>4년 3개월</t>
    <phoneticPr fontId="15" type="noConversion"/>
  </si>
  <si>
    <t>4년 6개월</t>
    <phoneticPr fontId="15" type="noConversion"/>
  </si>
  <si>
    <t>4년 9개월</t>
    <phoneticPr fontId="15" type="noConversion"/>
  </si>
  <si>
    <t>5년</t>
    <phoneticPr fontId="15" type="noConversion"/>
  </si>
  <si>
    <t>5년 3개월</t>
    <phoneticPr fontId="15" type="noConversion"/>
  </si>
  <si>
    <t>5년 6개월</t>
    <phoneticPr fontId="15" type="noConversion"/>
  </si>
  <si>
    <t>5년 9개월</t>
    <phoneticPr fontId="15" type="noConversion"/>
  </si>
  <si>
    <t>6년</t>
    <phoneticPr fontId="15" type="noConversion"/>
  </si>
  <si>
    <t>6년 3개월</t>
    <phoneticPr fontId="15" type="noConversion"/>
  </si>
  <si>
    <t>6년 6개월</t>
    <phoneticPr fontId="15" type="noConversion"/>
  </si>
  <si>
    <t>6년 9개월</t>
    <phoneticPr fontId="15" type="noConversion"/>
  </si>
  <si>
    <t>7년</t>
    <phoneticPr fontId="15" type="noConversion"/>
  </si>
  <si>
    <t>7년 3개월</t>
    <phoneticPr fontId="15" type="noConversion"/>
  </si>
  <si>
    <t>7년 6개월</t>
    <phoneticPr fontId="15" type="noConversion"/>
  </si>
  <si>
    <t>7년 9개월</t>
    <phoneticPr fontId="15" type="noConversion"/>
  </si>
  <si>
    <t>8년</t>
    <phoneticPr fontId="15" type="noConversion"/>
  </si>
  <si>
    <t>8년 3개월</t>
    <phoneticPr fontId="15" type="noConversion"/>
  </si>
  <si>
    <t>8년 6개월</t>
    <phoneticPr fontId="15" type="noConversion"/>
  </si>
  <si>
    <t>8년 9개월</t>
    <phoneticPr fontId="15" type="noConversion"/>
  </si>
  <si>
    <t>9년</t>
    <phoneticPr fontId="15" type="noConversion"/>
  </si>
  <si>
    <t>9년 3개월</t>
    <phoneticPr fontId="15" type="noConversion"/>
  </si>
  <si>
    <t>9년 6개월</t>
    <phoneticPr fontId="15" type="noConversion"/>
  </si>
  <si>
    <t>9년 9개월</t>
    <phoneticPr fontId="15" type="noConversion"/>
  </si>
  <si>
    <t>10년</t>
    <phoneticPr fontId="15" type="noConversion"/>
  </si>
  <si>
    <t>위험이자율</t>
    <phoneticPr fontId="3" type="noConversion"/>
  </si>
  <si>
    <t>현물이자율(Spot rate) 추정</t>
    <phoneticPr fontId="15" type="noConversion"/>
  </si>
  <si>
    <t>원금</t>
    <phoneticPr fontId="15" type="noConversion"/>
  </si>
  <si>
    <t>이자</t>
    <phoneticPr fontId="15" type="noConversion"/>
  </si>
  <si>
    <t>합계</t>
    <phoneticPr fontId="15" type="noConversion"/>
  </si>
  <si>
    <t>34f35 조정값</t>
    <phoneticPr fontId="5" type="noConversion"/>
  </si>
  <si>
    <t>35f36 조정값</t>
    <phoneticPr fontId="5" type="noConversion"/>
  </si>
  <si>
    <t>36f37 조정값</t>
    <phoneticPr fontId="5" type="noConversion"/>
  </si>
  <si>
    <t>37f38 조정값</t>
    <phoneticPr fontId="5" type="noConversion"/>
  </si>
  <si>
    <t>38f39 조정값</t>
    <phoneticPr fontId="5" type="noConversion"/>
  </si>
  <si>
    <t>39f40 조정값</t>
    <phoneticPr fontId="5" type="noConversion"/>
  </si>
  <si>
    <t>조기상환권부사채 현가</t>
    <phoneticPr fontId="3" type="noConversion"/>
  </si>
  <si>
    <t>발행일 (2020-04-21)</t>
  </si>
  <si>
    <t>누적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</si>
</sst>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1" formatCode="_-* #,##0_-;\-* #,##0_-;_-* &quot;-&quot;_-;_-@_-"/>
    <numFmt numFmtId="176" formatCode="#,##0;\(#,##0\);\-"/>
    <numFmt numFmtId="177" formatCode="0.0%"/>
    <numFmt numFmtId="178" formatCode="0.00000%"/>
    <numFmt numFmtId="179" formatCode="0.0000%"/>
    <numFmt numFmtId="180" formatCode="0.000%"/>
    <numFmt numFmtId="181" formatCode="#,##0_-;\(#,##0\);&quot;-&quot;_-"/>
    <numFmt numFmtId="182" formatCode="#,##0.00000_-;\(#,##0.00000\);&quot;-&quot;_-"/>
    <numFmt numFmtId="183" formatCode="#,##0;[Red]\(#,##0\);&quot;-&quot;;@"/>
    <numFmt numFmtId="184" formatCode="\P\V#"/>
    <numFmt numFmtId="185" formatCode="##,##0.00;\(#,###.00\);\-"/>
    <numFmt numFmtId="186" formatCode="##,##0;\(#,###\);\-"/>
    <numFmt numFmtId="187" formatCode="_-* #,##0.0000_-;\-* #,##0.0000_-;_-* &quot;-&quot;_-;_-@_-"/>
    <numFmt numFmtId="188" formatCode="0.00000"/>
    <numFmt numFmtId="189" formatCode="_-* #,##0.0_-;\-* #,##0.0_-;_-* &quot;-&quot;_-;_-@_-"/>
    <numFmt numFmtId="190" formatCode="##,##0.000000;\(#,###.000000\);\-"/>
    <numFmt numFmtId="191" formatCode="##,##0.00000;\(#,###.00000\);\-"/>
    <numFmt numFmtId="192" formatCode="_-* #,##0.000_-;\-* #,##0.000_-;_-* &quot;-&quot;_-;_-@_-"/>
    <numFmt numFmtId="193" formatCode="_(* #,##0.0000_);_(* \(#,##0.0000\);_(* &quot;-&quot;_);_(@_)"/>
    <numFmt numFmtId="194" formatCode="0.00000000000"/>
    <numFmt numFmtId="195" formatCode="#,##0.00_-;\(#,##0.00\);&quot;-&quot;_-"/>
    <numFmt numFmtId="196" formatCode="0.00000_);[Red]\(0.00000\)"/>
    <numFmt numFmtId="197" formatCode="0.0000_);[Red]\(0.0000\)"/>
    <numFmt numFmtId="198" formatCode="#,##0.000000"/>
  </numFmts>
  <fonts count="45">
    <font>
      <sz val="11"/>
      <color theme="1"/>
      <name val="맑은 고딕"/>
      <family val="2"/>
      <charset val="129"/>
    </font>
    <font>
      <sz val="10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</font>
    <font>
      <sz val="8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color rgb="FF000000"/>
      <name val="Times New Roman"/>
      <family val="1"/>
    </font>
    <font>
      <sz val="10"/>
      <name val="Arial"/>
      <family val="2"/>
    </font>
    <font>
      <sz val="10"/>
      <color theme="1"/>
      <name val="나눔바른고딕"/>
      <family val="2"/>
      <charset val="129"/>
    </font>
    <font>
      <sz val="11"/>
      <color theme="1"/>
      <name val="맑은 고딕"/>
      <family val="2"/>
      <scheme val="minor"/>
    </font>
    <font>
      <sz val="11"/>
      <color indexed="8"/>
      <name val="맑은 고딕"/>
      <family val="3"/>
      <charset val="129"/>
    </font>
    <font>
      <b/>
      <u val="singleAccounting"/>
      <sz val="8"/>
      <color indexed="8"/>
      <name val="Arial"/>
      <family val="2"/>
    </font>
    <font>
      <sz val="8"/>
      <color indexed="8"/>
      <name val="Arial"/>
      <family val="2"/>
    </font>
    <font>
      <sz val="8"/>
      <name val="맑은 고딕"/>
      <family val="3"/>
      <charset val="129"/>
    </font>
    <font>
      <sz val="8"/>
      <name val="나눔바른고딕"/>
      <family val="2"/>
      <charset val="129"/>
    </font>
    <font>
      <b/>
      <sz val="10"/>
      <color theme="1"/>
      <name val="맑은 고딕"/>
      <family val="3"/>
      <charset val="129"/>
      <scheme val="major"/>
    </font>
    <font>
      <sz val="10"/>
      <color theme="0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b/>
      <sz val="10"/>
      <color theme="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sz val="10"/>
      <color theme="1"/>
      <name val="Arial"/>
      <family val="2"/>
    </font>
    <font>
      <sz val="11"/>
      <name val="돋움"/>
      <family val="3"/>
      <charset val="129"/>
    </font>
    <font>
      <sz val="8"/>
      <color theme="1"/>
      <name val="맑은 고딕"/>
      <family val="2"/>
      <charset val="129"/>
    </font>
    <font>
      <sz val="8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ajor"/>
    </font>
    <font>
      <b/>
      <sz val="11"/>
      <color theme="1"/>
      <name val="맑은 고딕"/>
      <family val="3"/>
      <charset val="129"/>
      <scheme val="major"/>
    </font>
    <font>
      <sz val="10"/>
      <color theme="1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sz val="9"/>
      <color rgb="FF000000"/>
      <name val="맑은 고딕"/>
      <family val="3"/>
      <charset val="129"/>
      <scheme val="major"/>
    </font>
    <font>
      <b/>
      <sz val="10"/>
      <color rgb="FF000000"/>
      <name val="맑은 고딕"/>
      <family val="3"/>
      <charset val="129"/>
      <scheme val="major"/>
    </font>
    <font>
      <b/>
      <sz val="9"/>
      <color theme="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sz val="9"/>
      <color theme="0"/>
      <name val="맑은 고딕"/>
      <family val="3"/>
      <charset val="129"/>
      <scheme val="major"/>
    </font>
    <font>
      <b/>
      <sz val="9"/>
      <color theme="0"/>
      <name val="맑은 고딕"/>
      <family val="3"/>
      <charset val="129"/>
      <scheme val="major"/>
    </font>
    <font>
      <sz val="11"/>
      <color rgb="FF364668"/>
      <name val="맑은 고딕"/>
      <family val="3"/>
      <charset val="129"/>
      <scheme val="major"/>
    </font>
    <font>
      <sz val="11"/>
      <color rgb="FF333333"/>
      <name val="맑은 고딕"/>
      <family val="3"/>
      <charset val="129"/>
      <scheme val="major"/>
    </font>
    <font>
      <sz val="11"/>
      <color theme="0"/>
      <name val="맑은 고딕"/>
      <family val="3"/>
      <charset val="129"/>
      <scheme val="major"/>
    </font>
    <font>
      <sz val="11"/>
      <color rgb="FFFF0000"/>
      <name val="맑은 고딕"/>
      <family val="3"/>
      <charset val="129"/>
      <scheme val="major"/>
    </font>
    <font>
      <sz val="8"/>
      <color theme="1"/>
      <name val="맑은 고딕"/>
      <family val="3"/>
      <charset val="129"/>
      <scheme val="major"/>
    </font>
    <font>
      <b/>
      <sz val="8"/>
      <color theme="1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</fonts>
  <fills count="2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0097A9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97999B"/>
        <bgColor indexed="64"/>
      </patternFill>
    </fill>
    <fill>
      <patternFill patternType="solid">
        <fgColor rgb="FFA7A8AA"/>
        <bgColor indexed="64"/>
      </patternFill>
    </fill>
    <fill>
      <patternFill patternType="solid">
        <fgColor rgb="FFD0D0C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4F2D7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0F8FF"/>
      </patternFill>
    </fill>
    <fill>
      <patternFill patternType="solid">
        <fgColor rgb="FFF5F5F5"/>
      </patternFill>
    </fill>
    <fill>
      <patternFill patternType="solid">
        <fgColor rgb="FFFFF0F5"/>
      </patternFill>
    </fill>
    <fill>
      <patternFill patternType="solid">
        <fgColor rgb="FFF5F6FA"/>
      </patternFill>
    </fill>
    <fill>
      <patternFill patternType="solid">
        <fgColor rgb="FFFFFFFF"/>
      </patternFill>
    </fill>
    <fill>
      <patternFill patternType="solid">
        <fgColor rgb="FFE7E6E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medium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7">
    <xf numFmtId="0" fontId="0" fillId="0" borderId="0">
      <alignment vertical="center"/>
    </xf>
    <xf numFmtId="0" fontId="4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7" fillId="0" borderId="0"/>
    <xf numFmtId="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/>
    <xf numFmtId="0" fontId="9" fillId="0" borderId="0">
      <alignment vertical="center"/>
    </xf>
    <xf numFmtId="0" fontId="10" fillId="0" borderId="0"/>
    <xf numFmtId="0" fontId="10" fillId="0" borderId="0"/>
    <xf numFmtId="9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2" fillId="7" borderId="0" applyAlignment="0"/>
    <xf numFmtId="0" fontId="13" fillId="0" borderId="0" applyAlignment="0"/>
    <xf numFmtId="0" fontId="4" fillId="0" borderId="0">
      <alignment vertical="center"/>
    </xf>
    <xf numFmtId="0" fontId="1" fillId="0" borderId="0">
      <alignment vertical="center"/>
    </xf>
    <xf numFmtId="0" fontId="4" fillId="0" borderId="0"/>
    <xf numFmtId="0" fontId="21" fillId="0" borderId="0"/>
    <xf numFmtId="0" fontId="2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</cellStyleXfs>
  <cellXfs count="372">
    <xf numFmtId="0" fontId="0" fillId="0" borderId="0" xfId="0">
      <alignment vertical="center"/>
    </xf>
    <xf numFmtId="0" fontId="17" fillId="0" borderId="0" xfId="0" applyFont="1" applyAlignment="1">
      <alignment horizontal="left" vertical="top"/>
    </xf>
    <xf numFmtId="0" fontId="25" fillId="0" borderId="0" xfId="0" applyFont="1" applyAlignment="1">
      <alignment horizontal="right" vertical="top"/>
    </xf>
    <xf numFmtId="0" fontId="25" fillId="0" borderId="0" xfId="0" applyFont="1" applyAlignment="1">
      <alignment horizontal="left" vertical="top"/>
    </xf>
    <xf numFmtId="0" fontId="26" fillId="26" borderId="22" xfId="9" applyFont="1" applyFill="1" applyBorder="1"/>
    <xf numFmtId="14" fontId="25" fillId="0" borderId="24" xfId="0" applyNumberFormat="1" applyFont="1" applyBorder="1" applyAlignment="1">
      <alignment horizontal="left" vertical="top"/>
    </xf>
    <xf numFmtId="0" fontId="16" fillId="26" borderId="39" xfId="0" applyFont="1" applyFill="1" applyBorder="1" applyAlignment="1">
      <alignment horizontal="right" vertical="top"/>
    </xf>
    <xf numFmtId="0" fontId="16" fillId="26" borderId="41" xfId="0" applyFont="1" applyFill="1" applyBorder="1" applyAlignment="1">
      <alignment horizontal="right" vertical="center"/>
    </xf>
    <xf numFmtId="0" fontId="27" fillId="0" borderId="0" xfId="0" applyFont="1" applyAlignment="1">
      <alignment horizontal="right" vertical="top"/>
    </xf>
    <xf numFmtId="0" fontId="26" fillId="26" borderId="25" xfId="9" applyFont="1" applyFill="1" applyBorder="1"/>
    <xf numFmtId="14" fontId="25" fillId="0" borderId="26" xfId="0" applyNumberFormat="1" applyFont="1" applyBorder="1" applyAlignment="1">
      <alignment horizontal="left" vertical="top"/>
    </xf>
    <xf numFmtId="0" fontId="16" fillId="26" borderId="40" xfId="0" applyFont="1" applyFill="1" applyBorder="1" applyAlignment="1">
      <alignment horizontal="right" vertical="top"/>
    </xf>
    <xf numFmtId="3" fontId="27" fillId="0" borderId="40" xfId="0" applyNumberFormat="1" applyFont="1" applyBorder="1" applyAlignment="1">
      <alignment horizontal="right" vertical="top"/>
    </xf>
    <xf numFmtId="41" fontId="25" fillId="0" borderId="0" xfId="6" applyFont="1" applyAlignment="1">
      <alignment horizontal="left" vertical="top"/>
    </xf>
    <xf numFmtId="186" fontId="27" fillId="0" borderId="0" xfId="0" applyNumberFormat="1" applyFont="1" applyAlignment="1">
      <alignment horizontal="right" vertical="top"/>
    </xf>
    <xf numFmtId="177" fontId="27" fillId="0" borderId="0" xfId="5" applyNumberFormat="1" applyFont="1" applyFill="1" applyBorder="1" applyAlignment="1">
      <alignment horizontal="right" vertical="top"/>
    </xf>
    <xf numFmtId="198" fontId="25" fillId="0" borderId="0" xfId="0" applyNumberFormat="1" applyFont="1" applyAlignment="1">
      <alignment horizontal="right" vertical="top"/>
    </xf>
    <xf numFmtId="0" fontId="25" fillId="0" borderId="26" xfId="0" applyFont="1" applyBorder="1" applyAlignment="1">
      <alignment horizontal="left" vertical="top"/>
    </xf>
    <xf numFmtId="186" fontId="27" fillId="0" borderId="40" xfId="0" applyNumberFormat="1" applyFont="1" applyBorder="1" applyAlignment="1">
      <alignment horizontal="right" vertical="top"/>
    </xf>
    <xf numFmtId="10" fontId="25" fillId="0" borderId="26" xfId="5" applyNumberFormat="1" applyFont="1" applyFill="1" applyBorder="1" applyAlignment="1">
      <alignment horizontal="left" vertical="top"/>
    </xf>
    <xf numFmtId="180" fontId="25" fillId="0" borderId="26" xfId="0" applyNumberFormat="1" applyFont="1" applyBorder="1" applyAlignment="1">
      <alignment horizontal="left" vertical="top"/>
    </xf>
    <xf numFmtId="180" fontId="25" fillId="0" borderId="0" xfId="5" applyNumberFormat="1" applyFont="1" applyAlignment="1">
      <alignment horizontal="right" vertical="top"/>
    </xf>
    <xf numFmtId="3" fontId="27" fillId="0" borderId="0" xfId="0" applyNumberFormat="1" applyFont="1" applyAlignment="1">
      <alignment horizontal="right" vertical="top"/>
    </xf>
    <xf numFmtId="10" fontId="25" fillId="0" borderId="26" xfId="0" applyNumberFormat="1" applyFont="1" applyBorder="1" applyAlignment="1">
      <alignment horizontal="left" vertical="top"/>
    </xf>
    <xf numFmtId="3" fontId="25" fillId="0" borderId="0" xfId="0" applyNumberFormat="1" applyFont="1" applyAlignment="1">
      <alignment horizontal="right" vertical="top"/>
    </xf>
    <xf numFmtId="0" fontId="26" fillId="26" borderId="29" xfId="9" applyFont="1" applyFill="1" applyBorder="1"/>
    <xf numFmtId="185" fontId="25" fillId="0" borderId="31" xfId="0" applyNumberFormat="1" applyFont="1" applyBorder="1" applyAlignment="1">
      <alignment horizontal="left" vertical="top"/>
    </xf>
    <xf numFmtId="0" fontId="27" fillId="0" borderId="0" xfId="0" applyFont="1" applyAlignment="1">
      <alignment horizontal="right" vertical="center"/>
    </xf>
    <xf numFmtId="0" fontId="17" fillId="0" borderId="0" xfId="0" applyFont="1" applyAlignment="1">
      <alignment vertical="top"/>
    </xf>
    <xf numFmtId="0" fontId="16" fillId="0" borderId="0" xfId="0" applyFont="1" applyAlignment="1">
      <alignment vertical="top"/>
    </xf>
    <xf numFmtId="10" fontId="25" fillId="0" borderId="0" xfId="0" applyNumberFormat="1" applyFont="1" applyAlignment="1">
      <alignment horizontal="right" vertical="top"/>
    </xf>
    <xf numFmtId="0" fontId="17" fillId="5" borderId="0" xfId="0" applyFont="1" applyFill="1" applyAlignment="1">
      <alignment vertical="top"/>
    </xf>
    <xf numFmtId="10" fontId="25" fillId="5" borderId="0" xfId="0" applyNumberFormat="1" applyFont="1" applyFill="1" applyAlignment="1">
      <alignment horizontal="right" vertical="top"/>
    </xf>
    <xf numFmtId="0" fontId="25" fillId="5" borderId="0" xfId="0" applyFont="1" applyFill="1" applyAlignment="1">
      <alignment horizontal="right" vertical="top"/>
    </xf>
    <xf numFmtId="0" fontId="25" fillId="5" borderId="0" xfId="0" applyFont="1" applyFill="1" applyAlignment="1">
      <alignment horizontal="left" vertical="top"/>
    </xf>
    <xf numFmtId="0" fontId="27" fillId="0" borderId="39" xfId="0" applyFont="1" applyBorder="1" applyAlignment="1">
      <alignment horizontal="left" vertical="top"/>
    </xf>
    <xf numFmtId="186" fontId="25" fillId="0" borderId="41" xfId="0" applyNumberFormat="1" applyFont="1" applyBorder="1" applyAlignment="1">
      <alignment horizontal="right" vertical="top"/>
    </xf>
    <xf numFmtId="0" fontId="25" fillId="0" borderId="0" xfId="0" applyFont="1" applyAlignment="1">
      <alignment vertical="top"/>
    </xf>
    <xf numFmtId="0" fontId="27" fillId="0" borderId="0" xfId="0" applyFont="1" applyAlignment="1">
      <alignment horizontal="left" vertical="top"/>
    </xf>
    <xf numFmtId="186" fontId="25" fillId="0" borderId="0" xfId="0" applyNumberFormat="1" applyFont="1" applyAlignment="1">
      <alignment horizontal="right" vertical="top"/>
    </xf>
    <xf numFmtId="14" fontId="25" fillId="0" borderId="0" xfId="0" applyNumberFormat="1" applyFont="1" applyAlignment="1">
      <alignment horizontal="right" vertical="top"/>
    </xf>
    <xf numFmtId="0" fontId="26" fillId="26" borderId="0" xfId="9" applyFont="1" applyFill="1"/>
    <xf numFmtId="14" fontId="26" fillId="26" borderId="0" xfId="9" applyNumberFormat="1" applyFont="1" applyFill="1"/>
    <xf numFmtId="14" fontId="17" fillId="0" borderId="0" xfId="0" applyNumberFormat="1" applyFont="1" applyAlignment="1">
      <alignment horizontal="right" vertical="top"/>
    </xf>
    <xf numFmtId="0" fontId="27" fillId="0" borderId="0" xfId="0" applyFont="1" applyAlignment="1">
      <alignment vertical="top"/>
    </xf>
    <xf numFmtId="0" fontId="27" fillId="0" borderId="42" xfId="0" applyFont="1" applyBorder="1" applyAlignment="1">
      <alignment vertical="top"/>
    </xf>
    <xf numFmtId="186" fontId="25" fillId="0" borderId="43" xfId="0" applyNumberFormat="1" applyFont="1" applyBorder="1" applyAlignment="1">
      <alignment horizontal="right" vertical="top"/>
    </xf>
    <xf numFmtId="179" fontId="25" fillId="0" borderId="0" xfId="0" applyNumberFormat="1" applyFont="1" applyAlignment="1">
      <alignment horizontal="right" vertical="top" shrinkToFit="1"/>
    </xf>
    <xf numFmtId="0" fontId="27" fillId="0" borderId="40" xfId="0" applyFont="1" applyBorder="1" applyAlignment="1">
      <alignment vertical="top"/>
    </xf>
    <xf numFmtId="186" fontId="25" fillId="0" borderId="40" xfId="0" applyNumberFormat="1" applyFont="1" applyBorder="1" applyAlignment="1">
      <alignment horizontal="right" vertical="top"/>
    </xf>
    <xf numFmtId="3" fontId="25" fillId="0" borderId="40" xfId="0" applyNumberFormat="1" applyFont="1" applyBorder="1" applyAlignment="1">
      <alignment horizontal="right" vertical="top"/>
    </xf>
    <xf numFmtId="0" fontId="28" fillId="0" borderId="33" xfId="0" applyFont="1" applyBorder="1" applyAlignment="1">
      <alignment vertical="top"/>
    </xf>
    <xf numFmtId="0" fontId="29" fillId="0" borderId="6" xfId="0" applyFont="1" applyBorder="1" applyAlignment="1">
      <alignment horizontal="right" vertical="top"/>
    </xf>
    <xf numFmtId="10" fontId="29" fillId="0" borderId="6" xfId="5" applyNumberFormat="1" applyFont="1" applyFill="1" applyBorder="1" applyAlignment="1">
      <alignment horizontal="right" vertical="top"/>
    </xf>
    <xf numFmtId="10" fontId="29" fillId="0" borderId="35" xfId="5" applyNumberFormat="1" applyFont="1" applyFill="1" applyBorder="1" applyAlignment="1">
      <alignment horizontal="right" vertical="top"/>
    </xf>
    <xf numFmtId="10" fontId="25" fillId="0" borderId="0" xfId="5" applyNumberFormat="1" applyFont="1" applyFill="1" applyBorder="1" applyAlignment="1">
      <alignment horizontal="right" vertical="top"/>
    </xf>
    <xf numFmtId="0" fontId="28" fillId="0" borderId="9" xfId="0" applyFont="1" applyBorder="1" applyAlignment="1">
      <alignment vertical="top"/>
    </xf>
    <xf numFmtId="0" fontId="29" fillId="0" borderId="0" xfId="0" applyFont="1" applyAlignment="1">
      <alignment horizontal="right" vertical="top"/>
    </xf>
    <xf numFmtId="188" fontId="29" fillId="0" borderId="0" xfId="0" applyNumberFormat="1" applyFont="1" applyAlignment="1">
      <alignment horizontal="right" vertical="top"/>
    </xf>
    <xf numFmtId="188" fontId="29" fillId="0" borderId="10" xfId="0" applyNumberFormat="1" applyFont="1" applyBorder="1" applyAlignment="1">
      <alignment horizontal="right" vertical="top"/>
    </xf>
    <xf numFmtId="188" fontId="25" fillId="0" borderId="0" xfId="0" applyNumberFormat="1" applyFont="1" applyAlignment="1">
      <alignment horizontal="right" vertical="top"/>
    </xf>
    <xf numFmtId="10" fontId="29" fillId="0" borderId="0" xfId="5" applyNumberFormat="1" applyFont="1" applyFill="1" applyBorder="1" applyAlignment="1">
      <alignment horizontal="right" vertical="top"/>
    </xf>
    <xf numFmtId="10" fontId="29" fillId="0" borderId="10" xfId="5" applyNumberFormat="1" applyFont="1" applyFill="1" applyBorder="1" applyAlignment="1">
      <alignment horizontal="right" vertical="top"/>
    </xf>
    <xf numFmtId="0" fontId="28" fillId="0" borderId="12" xfId="0" applyFont="1" applyBorder="1" applyAlignment="1">
      <alignment vertical="top"/>
    </xf>
    <xf numFmtId="0" fontId="29" fillId="0" borderId="4" xfId="0" applyFont="1" applyBorder="1" applyAlignment="1">
      <alignment horizontal="right" vertical="top"/>
    </xf>
    <xf numFmtId="188" fontId="29" fillId="0" borderId="4" xfId="0" applyNumberFormat="1" applyFont="1" applyBorder="1" applyAlignment="1">
      <alignment horizontal="right" vertical="top"/>
    </xf>
    <xf numFmtId="188" fontId="29" fillId="0" borderId="11" xfId="0" applyNumberFormat="1" applyFont="1" applyBorder="1" applyAlignment="1">
      <alignment horizontal="right" vertical="top"/>
    </xf>
    <xf numFmtId="0" fontId="19" fillId="0" borderId="0" xfId="0" applyFont="1" applyAlignment="1">
      <alignment horizontal="left" vertical="top"/>
    </xf>
    <xf numFmtId="181" fontId="25" fillId="0" borderId="0" xfId="0" applyNumberFormat="1" applyFont="1" applyAlignment="1">
      <alignment horizontal="right" vertical="top"/>
    </xf>
    <xf numFmtId="180" fontId="29" fillId="0" borderId="0" xfId="0" applyNumberFormat="1" applyFont="1" applyAlignment="1">
      <alignment horizontal="center" vertical="center"/>
    </xf>
    <xf numFmtId="186" fontId="25" fillId="0" borderId="0" xfId="5" applyNumberFormat="1" applyFont="1" applyFill="1" applyBorder="1" applyAlignment="1">
      <alignment horizontal="left" vertical="top"/>
    </xf>
    <xf numFmtId="190" fontId="25" fillId="0" borderId="0" xfId="0" applyNumberFormat="1" applyFont="1" applyAlignment="1">
      <alignment horizontal="right" vertical="top"/>
    </xf>
    <xf numFmtId="0" fontId="30" fillId="0" borderId="0" xfId="0" applyFont="1" applyAlignment="1">
      <alignment horizontal="right" vertical="top"/>
    </xf>
    <xf numFmtId="9" fontId="30" fillId="0" borderId="0" xfId="0" applyNumberFormat="1" applyFont="1" applyAlignment="1">
      <alignment horizontal="right" vertical="top"/>
    </xf>
    <xf numFmtId="9" fontId="25" fillId="0" borderId="0" xfId="0" applyNumberFormat="1" applyFont="1" applyAlignment="1">
      <alignment horizontal="right" vertical="top"/>
    </xf>
    <xf numFmtId="10" fontId="25" fillId="0" borderId="40" xfId="0" applyNumberFormat="1" applyFont="1" applyBorder="1" applyAlignment="1">
      <alignment horizontal="right" vertical="top"/>
    </xf>
    <xf numFmtId="10" fontId="30" fillId="15" borderId="40" xfId="0" applyNumberFormat="1" applyFont="1" applyFill="1" applyBorder="1" applyAlignment="1">
      <alignment horizontal="right" vertical="top"/>
    </xf>
    <xf numFmtId="0" fontId="27" fillId="0" borderId="0" xfId="0" applyFont="1">
      <alignment vertical="center"/>
    </xf>
    <xf numFmtId="0" fontId="27" fillId="0" borderId="40" xfId="0" applyFont="1" applyBorder="1">
      <alignment vertical="center"/>
    </xf>
    <xf numFmtId="41" fontId="27" fillId="0" borderId="0" xfId="0" applyNumberFormat="1" applyFont="1">
      <alignment vertical="center"/>
    </xf>
    <xf numFmtId="41" fontId="27" fillId="0" borderId="40" xfId="0" applyNumberFormat="1" applyFont="1" applyBorder="1">
      <alignment vertical="center"/>
    </xf>
    <xf numFmtId="41" fontId="27" fillId="0" borderId="40" xfId="6" applyFont="1" applyBorder="1">
      <alignment vertical="center"/>
    </xf>
    <xf numFmtId="41" fontId="27" fillId="27" borderId="0" xfId="6" applyFont="1" applyFill="1" applyAlignment="1">
      <alignment vertical="center"/>
    </xf>
    <xf numFmtId="186" fontId="27" fillId="0" borderId="0" xfId="5" applyNumberFormat="1" applyFont="1">
      <alignment vertical="center"/>
    </xf>
    <xf numFmtId="0" fontId="16" fillId="27" borderId="0" xfId="0" quotePrefix="1" applyFont="1" applyFill="1">
      <alignment vertical="center"/>
    </xf>
    <xf numFmtId="0" fontId="27" fillId="28" borderId="0" xfId="0" applyFont="1" applyFill="1">
      <alignment vertical="center"/>
    </xf>
    <xf numFmtId="186" fontId="27" fillId="0" borderId="0" xfId="0" applyNumberFormat="1" applyFont="1">
      <alignment vertical="center"/>
    </xf>
    <xf numFmtId="0" fontId="27" fillId="2" borderId="0" xfId="0" applyFont="1" applyFill="1">
      <alignment vertical="center"/>
    </xf>
    <xf numFmtId="14" fontId="17" fillId="5" borderId="0" xfId="0" applyNumberFormat="1" applyFont="1" applyFill="1" applyAlignment="1">
      <alignment horizontal="right" vertical="top"/>
    </xf>
    <xf numFmtId="14" fontId="16" fillId="0" borderId="0" xfId="0" applyNumberFormat="1" applyFont="1" applyAlignment="1">
      <alignment horizontal="right" vertical="top"/>
    </xf>
    <xf numFmtId="186" fontId="25" fillId="0" borderId="0" xfId="5" applyNumberFormat="1" applyFont="1" applyFill="1" applyBorder="1" applyAlignment="1">
      <alignment horizontal="right" vertical="top"/>
    </xf>
    <xf numFmtId="0" fontId="28" fillId="0" borderId="0" xfId="25" applyFont="1" applyAlignment="1"/>
    <xf numFmtId="14" fontId="28" fillId="0" borderId="0" xfId="25" applyNumberFormat="1" applyFont="1" applyAlignment="1"/>
    <xf numFmtId="0" fontId="31" fillId="0" borderId="0" xfId="25" applyFont="1">
      <alignment vertical="center"/>
    </xf>
    <xf numFmtId="0" fontId="32" fillId="0" borderId="0" xfId="25" applyFont="1" applyAlignment="1">
      <alignment horizontal="center" vertical="center"/>
    </xf>
    <xf numFmtId="0" fontId="32" fillId="2" borderId="0" xfId="25" applyFont="1" applyFill="1" applyAlignment="1">
      <alignment horizontal="center" vertical="center"/>
    </xf>
    <xf numFmtId="49" fontId="28" fillId="0" borderId="0" xfId="25" applyNumberFormat="1" applyFont="1" applyAlignment="1"/>
    <xf numFmtId="180" fontId="28" fillId="0" borderId="0" xfId="25" applyNumberFormat="1" applyFont="1" applyAlignment="1">
      <alignment horizontal="center" vertical="center"/>
    </xf>
    <xf numFmtId="180" fontId="28" fillId="2" borderId="0" xfId="25" applyNumberFormat="1" applyFont="1" applyFill="1" applyAlignment="1">
      <alignment horizontal="center" vertical="center"/>
    </xf>
    <xf numFmtId="14" fontId="33" fillId="16" borderId="41" xfId="25" applyNumberFormat="1" applyFont="1" applyFill="1" applyBorder="1" applyAlignment="1">
      <alignment horizontal="center" vertical="center"/>
    </xf>
    <xf numFmtId="14" fontId="33" fillId="16" borderId="40" xfId="25" applyNumberFormat="1" applyFont="1" applyFill="1" applyBorder="1" applyAlignment="1">
      <alignment horizontal="center" vertical="center"/>
    </xf>
    <xf numFmtId="14" fontId="33" fillId="16" borderId="39" xfId="25" applyNumberFormat="1" applyFont="1" applyFill="1" applyBorder="1" applyAlignment="1">
      <alignment horizontal="center" vertical="center"/>
    </xf>
    <xf numFmtId="14" fontId="33" fillId="16" borderId="39" xfId="25" applyNumberFormat="1" applyFont="1" applyFill="1" applyBorder="1" applyAlignment="1">
      <alignment horizontal="left" vertical="center"/>
    </xf>
    <xf numFmtId="14" fontId="33" fillId="16" borderId="41" xfId="25" applyNumberFormat="1" applyFont="1" applyFill="1" applyBorder="1" applyAlignment="1">
      <alignment horizontal="left" vertical="center"/>
    </xf>
    <xf numFmtId="0" fontId="28" fillId="0" borderId="40" xfId="25" applyFont="1" applyBorder="1" applyAlignment="1">
      <alignment horizontal="center" vertical="center"/>
    </xf>
    <xf numFmtId="0" fontId="28" fillId="0" borderId="39" xfId="25" applyFont="1" applyBorder="1" applyAlignment="1">
      <alignment horizontal="center" vertical="center"/>
    </xf>
    <xf numFmtId="0" fontId="28" fillId="2" borderId="39" xfId="25" applyFont="1" applyFill="1" applyBorder="1" applyAlignment="1">
      <alignment horizontal="center" vertical="center"/>
    </xf>
    <xf numFmtId="0" fontId="28" fillId="0" borderId="40" xfId="25" applyFont="1" applyBorder="1">
      <alignment vertical="center"/>
    </xf>
    <xf numFmtId="0" fontId="28" fillId="2" borderId="40" xfId="25" applyFont="1" applyFill="1" applyBorder="1">
      <alignment vertical="center"/>
    </xf>
    <xf numFmtId="0" fontId="28" fillId="0" borderId="39" xfId="25" applyFont="1" applyBorder="1">
      <alignment vertical="center"/>
    </xf>
    <xf numFmtId="0" fontId="28" fillId="2" borderId="39" xfId="25" applyFont="1" applyFill="1" applyBorder="1">
      <alignment vertical="center"/>
    </xf>
    <xf numFmtId="14" fontId="33" fillId="16" borderId="39" xfId="25" applyNumberFormat="1" applyFont="1" applyFill="1" applyBorder="1" applyAlignment="1">
      <alignment horizontal="left" vertical="center" shrinkToFit="1"/>
    </xf>
    <xf numFmtId="14" fontId="33" fillId="16" borderId="41" xfId="25" applyNumberFormat="1" applyFont="1" applyFill="1" applyBorder="1" applyAlignment="1">
      <alignment horizontal="left" vertical="center" shrinkToFit="1"/>
    </xf>
    <xf numFmtId="0" fontId="28" fillId="0" borderId="40" xfId="25" applyFont="1" applyBorder="1" applyAlignment="1">
      <alignment horizontal="right" vertical="center"/>
    </xf>
    <xf numFmtId="179" fontId="28" fillId="0" borderId="40" xfId="25" applyNumberFormat="1" applyFont="1" applyBorder="1">
      <alignment vertical="center"/>
    </xf>
    <xf numFmtId="179" fontId="28" fillId="0" borderId="39" xfId="25" applyNumberFormat="1" applyFont="1" applyBorder="1">
      <alignment vertical="center"/>
    </xf>
    <xf numFmtId="179" fontId="28" fillId="2" borderId="39" xfId="25" applyNumberFormat="1" applyFont="1" applyFill="1" applyBorder="1">
      <alignment vertical="center"/>
    </xf>
    <xf numFmtId="0" fontId="34" fillId="16" borderId="0" xfId="25" applyFont="1" applyFill="1" applyAlignment="1">
      <alignment horizontal="centerContinuous" vertical="center"/>
    </xf>
    <xf numFmtId="0" fontId="34" fillId="16" borderId="0" xfId="25" applyFont="1" applyFill="1" applyAlignment="1">
      <alignment horizontal="centerContinuous" vertical="center" wrapText="1"/>
    </xf>
    <xf numFmtId="180" fontId="28" fillId="0" borderId="0" xfId="25" applyNumberFormat="1" applyFont="1" applyAlignment="1">
      <alignment horizontal="center"/>
    </xf>
    <xf numFmtId="0" fontId="28" fillId="0" borderId="0" xfId="25" applyFont="1">
      <alignment vertical="center"/>
    </xf>
    <xf numFmtId="179" fontId="28" fillId="0" borderId="0" xfId="25" applyNumberFormat="1" applyFont="1">
      <alignment vertical="center"/>
    </xf>
    <xf numFmtId="180" fontId="28" fillId="0" borderId="0" xfId="25" applyNumberFormat="1" applyFont="1">
      <alignment vertical="center"/>
    </xf>
    <xf numFmtId="0" fontId="35" fillId="0" borderId="0" xfId="0" applyFont="1" applyAlignment="1">
      <alignment horizontal="center" vertical="center" wrapText="1"/>
    </xf>
    <xf numFmtId="0" fontId="32" fillId="0" borderId="0" xfId="4" applyFont="1" applyAlignment="1">
      <alignment vertical="center"/>
    </xf>
    <xf numFmtId="0" fontId="26" fillId="2" borderId="0" xfId="4" applyFont="1" applyFill="1" applyAlignment="1">
      <alignment horizontal="center" vertical="center" wrapText="1"/>
    </xf>
    <xf numFmtId="0" fontId="36" fillId="21" borderId="0" xfId="0" applyFont="1" applyFill="1" applyAlignment="1">
      <alignment horizontal="center" vertical="center" wrapText="1"/>
    </xf>
    <xf numFmtId="0" fontId="36" fillId="22" borderId="0" xfId="0" applyFont="1" applyFill="1" applyAlignment="1">
      <alignment horizontal="center" vertical="center" wrapText="1"/>
    </xf>
    <xf numFmtId="0" fontId="36" fillId="23" borderId="0" xfId="0" applyFont="1" applyFill="1" applyAlignment="1">
      <alignment horizontal="center" vertical="center" wrapText="1"/>
    </xf>
    <xf numFmtId="0" fontId="36" fillId="2" borderId="0" xfId="0" applyFont="1" applyFill="1" applyAlignment="1">
      <alignment horizontal="right" vertical="center" wrapText="1"/>
    </xf>
    <xf numFmtId="0" fontId="36" fillId="24" borderId="0" xfId="0" applyFont="1" applyFill="1" applyAlignment="1">
      <alignment horizontal="right" vertical="center" wrapText="1"/>
    </xf>
    <xf numFmtId="0" fontId="36" fillId="25" borderId="0" xfId="0" applyFont="1" applyFill="1" applyAlignment="1">
      <alignment horizontal="right" vertical="center" wrapText="1"/>
    </xf>
    <xf numFmtId="0" fontId="32" fillId="0" borderId="0" xfId="7" applyNumberFormat="1" applyFont="1" applyAlignment="1">
      <alignment vertical="center"/>
    </xf>
    <xf numFmtId="0" fontId="37" fillId="16" borderId="0" xfId="25" applyFont="1" applyFill="1" applyAlignment="1">
      <alignment horizontal="center" vertical="center"/>
    </xf>
    <xf numFmtId="0" fontId="32" fillId="0" borderId="0" xfId="25" applyFont="1">
      <alignment vertical="center"/>
    </xf>
    <xf numFmtId="14" fontId="37" fillId="16" borderId="0" xfId="25" applyNumberFormat="1" applyFont="1" applyFill="1">
      <alignment vertical="center"/>
    </xf>
    <xf numFmtId="0" fontId="37" fillId="16" borderId="0" xfId="25" applyFont="1" applyFill="1">
      <alignment vertical="center"/>
    </xf>
    <xf numFmtId="49" fontId="35" fillId="0" borderId="0" xfId="25" applyNumberFormat="1" applyFont="1" applyAlignment="1">
      <alignment horizontal="center" vertical="center" wrapText="1"/>
    </xf>
    <xf numFmtId="49" fontId="36" fillId="0" borderId="0" xfId="25" applyNumberFormat="1" applyFont="1" applyAlignment="1">
      <alignment horizontal="center" vertical="center" wrapText="1"/>
    </xf>
    <xf numFmtId="0" fontId="36" fillId="0" borderId="0" xfId="25" applyFont="1" applyAlignment="1">
      <alignment horizontal="right" vertical="center" wrapText="1"/>
    </xf>
    <xf numFmtId="49" fontId="36" fillId="0" borderId="0" xfId="25" applyNumberFormat="1" applyFont="1" applyAlignment="1">
      <alignment horizontal="right" vertical="center" wrapText="1"/>
    </xf>
    <xf numFmtId="49" fontId="36" fillId="0" borderId="0" xfId="25" quotePrefix="1" applyNumberFormat="1" applyFont="1" applyAlignment="1">
      <alignment horizontal="right" vertical="center" wrapText="1"/>
    </xf>
    <xf numFmtId="0" fontId="36" fillId="0" borderId="0" xfId="25" quotePrefix="1" applyFont="1" applyAlignment="1">
      <alignment horizontal="right" vertical="center" wrapText="1"/>
    </xf>
    <xf numFmtId="10" fontId="32" fillId="0" borderId="0" xfId="26" applyNumberFormat="1" applyFont="1">
      <alignment vertical="center"/>
    </xf>
    <xf numFmtId="0" fontId="38" fillId="0" borderId="0" xfId="25" applyFont="1">
      <alignment vertical="center"/>
    </xf>
    <xf numFmtId="180" fontId="32" fillId="0" borderId="0" xfId="26" applyNumberFormat="1" applyFont="1">
      <alignment vertical="center"/>
    </xf>
    <xf numFmtId="197" fontId="32" fillId="0" borderId="0" xfId="26" applyNumberFormat="1" applyFont="1">
      <alignment vertical="center"/>
    </xf>
    <xf numFmtId="180" fontId="32" fillId="0" borderId="0" xfId="25" applyNumberFormat="1" applyFont="1">
      <alignment vertical="center"/>
    </xf>
    <xf numFmtId="196" fontId="32" fillId="0" borderId="0" xfId="26" applyNumberFormat="1" applyFont="1">
      <alignment vertical="center"/>
    </xf>
    <xf numFmtId="188" fontId="32" fillId="0" borderId="0" xfId="25" applyNumberFormat="1" applyFont="1">
      <alignment vertical="center"/>
    </xf>
    <xf numFmtId="0" fontId="39" fillId="0" borderId="0" xfId="4" applyFont="1" applyAlignment="1">
      <alignment vertical="center"/>
    </xf>
    <xf numFmtId="0" fontId="40" fillId="17" borderId="21" xfId="4" applyFont="1" applyFill="1" applyBorder="1" applyAlignment="1">
      <alignment horizontal="center" vertical="center"/>
    </xf>
    <xf numFmtId="9" fontId="40" fillId="17" borderId="1" xfId="4" applyNumberFormat="1" applyFont="1" applyFill="1" applyBorder="1" applyAlignment="1">
      <alignment horizontal="center" vertical="center"/>
    </xf>
    <xf numFmtId="0" fontId="41" fillId="17" borderId="33" xfId="4" applyFont="1" applyFill="1" applyBorder="1"/>
    <xf numFmtId="0" fontId="41" fillId="17" borderId="34" xfId="4" applyFont="1" applyFill="1" applyBorder="1"/>
    <xf numFmtId="0" fontId="41" fillId="17" borderId="6" xfId="4" applyFont="1" applyFill="1" applyBorder="1"/>
    <xf numFmtId="0" fontId="39" fillId="17" borderId="34" xfId="4" applyFont="1" applyFill="1" applyBorder="1" applyAlignment="1">
      <alignment vertical="center"/>
    </xf>
    <xf numFmtId="10" fontId="41" fillId="17" borderId="35" xfId="4" applyNumberFormat="1" applyFont="1" applyFill="1" applyBorder="1"/>
    <xf numFmtId="0" fontId="32" fillId="18" borderId="32" xfId="0" applyFont="1" applyFill="1" applyBorder="1" applyAlignment="1">
      <alignment horizontal="center" vertical="center" wrapText="1"/>
    </xf>
    <xf numFmtId="0" fontId="41" fillId="17" borderId="12" xfId="4" applyFont="1" applyFill="1" applyBorder="1"/>
    <xf numFmtId="0" fontId="41" fillId="17" borderId="4" xfId="4" applyFont="1" applyFill="1" applyBorder="1"/>
    <xf numFmtId="0" fontId="39" fillId="17" borderId="4" xfId="4" applyFont="1" applyFill="1" applyBorder="1" applyAlignment="1">
      <alignment vertical="center"/>
    </xf>
    <xf numFmtId="10" fontId="41" fillId="17" borderId="11" xfId="4" applyNumberFormat="1" applyFont="1" applyFill="1" applyBorder="1"/>
    <xf numFmtId="0" fontId="39" fillId="18" borderId="3" xfId="4" applyFont="1" applyFill="1" applyBorder="1" applyAlignment="1">
      <alignment horizontal="center" vertical="center" wrapText="1"/>
    </xf>
    <xf numFmtId="0" fontId="39" fillId="18" borderId="37" xfId="4" applyFont="1" applyFill="1" applyBorder="1" applyAlignment="1">
      <alignment horizontal="center" vertical="center" wrapText="1"/>
    </xf>
    <xf numFmtId="0" fontId="39" fillId="18" borderId="5" xfId="4" applyFont="1" applyFill="1" applyBorder="1" applyAlignment="1">
      <alignment horizontal="center" vertical="center" wrapText="1"/>
    </xf>
    <xf numFmtId="0" fontId="39" fillId="19" borderId="32" xfId="4" applyFont="1" applyFill="1" applyBorder="1" applyAlignment="1">
      <alignment horizontal="center" vertical="center"/>
    </xf>
    <xf numFmtId="10" fontId="39" fillId="19" borderId="9" xfId="4" applyNumberFormat="1" applyFont="1" applyFill="1" applyBorder="1" applyAlignment="1">
      <alignment horizontal="center" vertical="center"/>
    </xf>
    <xf numFmtId="10" fontId="39" fillId="19" borderId="0" xfId="4" applyNumberFormat="1" applyFont="1" applyFill="1" applyAlignment="1">
      <alignment horizontal="center" vertical="center"/>
    </xf>
    <xf numFmtId="192" fontId="39" fillId="15" borderId="0" xfId="6" applyNumberFormat="1" applyFont="1" applyFill="1" applyBorder="1" applyAlignment="1">
      <alignment horizontal="center" vertical="center"/>
    </xf>
    <xf numFmtId="193" fontId="39" fillId="19" borderId="10" xfId="4" applyNumberFormat="1" applyFont="1" applyFill="1" applyBorder="1" applyAlignment="1">
      <alignment horizontal="center" vertical="center"/>
    </xf>
    <xf numFmtId="0" fontId="32" fillId="19" borderId="32" xfId="0" applyFont="1" applyFill="1" applyBorder="1" applyAlignment="1">
      <alignment horizontal="center" vertical="center"/>
    </xf>
    <xf numFmtId="0" fontId="25" fillId="0" borderId="0" xfId="4" applyFont="1" applyAlignment="1">
      <alignment horizontal="left" vertical="top"/>
    </xf>
    <xf numFmtId="0" fontId="17" fillId="5" borderId="0" xfId="4" applyFont="1" applyFill="1" applyAlignment="1">
      <alignment vertical="top"/>
    </xf>
    <xf numFmtId="14" fontId="25" fillId="0" borderId="0" xfId="4" applyNumberFormat="1" applyFont="1" applyAlignment="1">
      <alignment horizontal="left" vertical="top"/>
    </xf>
    <xf numFmtId="0" fontId="25" fillId="0" borderId="0" xfId="4" applyFont="1" applyAlignment="1">
      <alignment horizontal="right" vertical="top"/>
    </xf>
    <xf numFmtId="0" fontId="27" fillId="4" borderId="22" xfId="4" applyFont="1" applyFill="1" applyBorder="1" applyAlignment="1">
      <alignment horizontal="center" vertical="top"/>
    </xf>
    <xf numFmtId="0" fontId="27" fillId="4" borderId="23" xfId="4" applyFont="1" applyFill="1" applyBorder="1" applyAlignment="1">
      <alignment horizontal="center" vertical="top"/>
    </xf>
    <xf numFmtId="0" fontId="27" fillId="4" borderId="24" xfId="4" applyFont="1" applyFill="1" applyBorder="1" applyAlignment="1">
      <alignment horizontal="center" vertical="top"/>
    </xf>
    <xf numFmtId="10" fontId="25" fillId="0" borderId="0" xfId="4" applyNumberFormat="1" applyFont="1" applyAlignment="1">
      <alignment horizontal="right" vertical="top"/>
    </xf>
    <xf numFmtId="10" fontId="25" fillId="0" borderId="0" xfId="13" applyNumberFormat="1" applyFont="1" applyFill="1" applyBorder="1" applyAlignment="1">
      <alignment horizontal="right" vertical="top"/>
    </xf>
    <xf numFmtId="0" fontId="27" fillId="0" borderId="25" xfId="4" applyFont="1" applyBorder="1" applyAlignment="1">
      <alignment horizontal="right" vertical="top"/>
    </xf>
    <xf numFmtId="176" fontId="27" fillId="0" borderId="0" xfId="4" applyNumberFormat="1" applyFont="1" applyAlignment="1">
      <alignment horizontal="right" vertical="top"/>
    </xf>
    <xf numFmtId="176" fontId="27" fillId="0" borderId="26" xfId="4" applyNumberFormat="1" applyFont="1" applyBorder="1" applyAlignment="1">
      <alignment horizontal="right" vertical="top"/>
    </xf>
    <xf numFmtId="176" fontId="25" fillId="0" borderId="0" xfId="4" applyNumberFormat="1" applyFont="1" applyAlignment="1">
      <alignment horizontal="left" vertical="top"/>
    </xf>
    <xf numFmtId="177" fontId="25" fillId="0" borderId="0" xfId="3" applyNumberFormat="1" applyFont="1" applyAlignment="1">
      <alignment horizontal="right" vertical="top"/>
    </xf>
    <xf numFmtId="176" fontId="25" fillId="0" borderId="0" xfId="4" applyNumberFormat="1" applyFont="1" applyAlignment="1">
      <alignment horizontal="right" vertical="top"/>
    </xf>
    <xf numFmtId="10" fontId="25" fillId="0" borderId="0" xfId="13" applyNumberFormat="1" applyFont="1" applyFill="1" applyBorder="1" applyAlignment="1">
      <alignment horizontal="left" vertical="top"/>
    </xf>
    <xf numFmtId="0" fontId="27" fillId="0" borderId="27" xfId="4" applyFont="1" applyBorder="1" applyAlignment="1">
      <alignment horizontal="right" vertical="top"/>
    </xf>
    <xf numFmtId="176" fontId="27" fillId="0" borderId="4" xfId="4" applyNumberFormat="1" applyFont="1" applyBorder="1" applyAlignment="1">
      <alignment horizontal="right" vertical="top"/>
    </xf>
    <xf numFmtId="176" fontId="27" fillId="0" borderId="28" xfId="4" applyNumberFormat="1" applyFont="1" applyBorder="1" applyAlignment="1">
      <alignment horizontal="right" vertical="top"/>
    </xf>
    <xf numFmtId="10" fontId="25" fillId="0" borderId="0" xfId="4" applyNumberFormat="1" applyFont="1" applyAlignment="1">
      <alignment horizontal="left" vertical="top"/>
    </xf>
    <xf numFmtId="0" fontId="27" fillId="0" borderId="29" xfId="4" applyFont="1" applyBorder="1" applyAlignment="1">
      <alignment horizontal="right" vertical="top"/>
    </xf>
    <xf numFmtId="176" fontId="27" fillId="0" borderId="30" xfId="4" applyNumberFormat="1" applyFont="1" applyBorder="1" applyAlignment="1">
      <alignment horizontal="right" vertical="top"/>
    </xf>
    <xf numFmtId="176" fontId="27" fillId="0" borderId="31" xfId="4" applyNumberFormat="1" applyFont="1" applyBorder="1" applyAlignment="1">
      <alignment horizontal="right" vertical="top"/>
    </xf>
    <xf numFmtId="10" fontId="25" fillId="2" borderId="0" xfId="4" applyNumberFormat="1" applyFont="1" applyFill="1" applyAlignment="1">
      <alignment horizontal="left" vertical="top"/>
    </xf>
    <xf numFmtId="185" fontId="25" fillId="0" borderId="0" xfId="4" applyNumberFormat="1" applyFont="1" applyAlignment="1">
      <alignment horizontal="left" vertical="top"/>
    </xf>
    <xf numFmtId="9" fontId="25" fillId="0" borderId="0" xfId="4" applyNumberFormat="1" applyFont="1" applyAlignment="1">
      <alignment horizontal="right" vertical="top"/>
    </xf>
    <xf numFmtId="177" fontId="25" fillId="0" borderId="0" xfId="13" applyNumberFormat="1" applyFont="1" applyFill="1" applyBorder="1" applyAlignment="1">
      <alignment horizontal="right" vertical="top"/>
    </xf>
    <xf numFmtId="0" fontId="17" fillId="0" borderId="0" xfId="4" applyFont="1" applyAlignment="1">
      <alignment vertical="top"/>
    </xf>
    <xf numFmtId="0" fontId="27" fillId="0" borderId="0" xfId="4" applyFont="1" applyAlignment="1">
      <alignment horizontal="right" vertical="center"/>
    </xf>
    <xf numFmtId="0" fontId="16" fillId="0" borderId="0" xfId="4" applyFont="1" applyAlignment="1">
      <alignment vertical="top"/>
    </xf>
    <xf numFmtId="0" fontId="25" fillId="5" borderId="0" xfId="4" applyFont="1" applyFill="1" applyAlignment="1">
      <alignment horizontal="left" vertical="top"/>
    </xf>
    <xf numFmtId="10" fontId="25" fillId="5" borderId="0" xfId="4" applyNumberFormat="1" applyFont="1" applyFill="1" applyAlignment="1">
      <alignment horizontal="right" vertical="top"/>
    </xf>
    <xf numFmtId="0" fontId="25" fillId="5" borderId="0" xfId="4" applyFont="1" applyFill="1" applyAlignment="1">
      <alignment horizontal="right" vertical="top"/>
    </xf>
    <xf numFmtId="0" fontId="27" fillId="0" borderId="0" xfId="4" applyFont="1" applyAlignment="1">
      <alignment horizontal="left" vertical="top"/>
    </xf>
    <xf numFmtId="186" fontId="25" fillId="6" borderId="0" xfId="4" applyNumberFormat="1" applyFont="1" applyFill="1" applyAlignment="1">
      <alignment horizontal="right" vertical="top"/>
    </xf>
    <xf numFmtId="194" fontId="25" fillId="0" borderId="0" xfId="4" applyNumberFormat="1" applyFont="1" applyAlignment="1">
      <alignment horizontal="right" vertical="top"/>
    </xf>
    <xf numFmtId="186" fontId="25" fillId="0" borderId="0" xfId="4" applyNumberFormat="1" applyFont="1" applyAlignment="1">
      <alignment horizontal="right" vertical="top"/>
    </xf>
    <xf numFmtId="2" fontId="25" fillId="0" borderId="0" xfId="4" applyNumberFormat="1" applyFont="1" applyAlignment="1">
      <alignment horizontal="right" vertical="top"/>
    </xf>
    <xf numFmtId="195" fontId="25" fillId="0" borderId="0" xfId="4" applyNumberFormat="1" applyFont="1" applyAlignment="1">
      <alignment horizontal="right" vertical="top"/>
    </xf>
    <xf numFmtId="180" fontId="25" fillId="0" borderId="0" xfId="4" applyNumberFormat="1" applyFont="1" applyAlignment="1">
      <alignment horizontal="left" vertical="top"/>
    </xf>
    <xf numFmtId="180" fontId="27" fillId="0" borderId="0" xfId="4" applyNumberFormat="1" applyFont="1" applyAlignment="1">
      <alignment horizontal="left" vertical="top"/>
    </xf>
    <xf numFmtId="180" fontId="25" fillId="0" borderId="0" xfId="4" applyNumberFormat="1" applyFont="1" applyAlignment="1">
      <alignment horizontal="right" vertical="top"/>
    </xf>
    <xf numFmtId="14" fontId="17" fillId="5" borderId="0" xfId="4" applyNumberFormat="1" applyFont="1" applyFill="1" applyAlignment="1">
      <alignment vertical="top"/>
    </xf>
    <xf numFmtId="14" fontId="17" fillId="16" borderId="0" xfId="4" applyNumberFormat="1" applyFont="1" applyFill="1" applyAlignment="1">
      <alignment horizontal="right" vertical="top"/>
    </xf>
    <xf numFmtId="14" fontId="17" fillId="6" borderId="0" xfId="4" applyNumberFormat="1" applyFont="1" applyFill="1" applyAlignment="1">
      <alignment horizontal="right" vertical="top"/>
    </xf>
    <xf numFmtId="41" fontId="25" fillId="0" borderId="0" xfId="2" applyFont="1" applyAlignment="1">
      <alignment horizontal="left" vertical="top"/>
    </xf>
    <xf numFmtId="41" fontId="27" fillId="15" borderId="0" xfId="2" applyFont="1" applyFill="1" applyAlignment="1">
      <alignment vertical="top"/>
    </xf>
    <xf numFmtId="41" fontId="25" fillId="15" borderId="0" xfId="2" applyFont="1" applyFill="1" applyAlignment="1">
      <alignment horizontal="right" vertical="top"/>
    </xf>
    <xf numFmtId="41" fontId="25" fillId="0" borderId="0" xfId="2" applyFont="1" applyFill="1" applyAlignment="1">
      <alignment horizontal="left" vertical="top"/>
    </xf>
    <xf numFmtId="41" fontId="27" fillId="0" borderId="0" xfId="2" applyFont="1" applyFill="1" applyAlignment="1">
      <alignment vertical="top"/>
    </xf>
    <xf numFmtId="41" fontId="25" fillId="2" borderId="0" xfId="2" applyFont="1" applyFill="1" applyAlignment="1">
      <alignment horizontal="right" vertical="top"/>
    </xf>
    <xf numFmtId="41" fontId="25" fillId="0" borderId="0" xfId="2" applyFont="1" applyFill="1" applyAlignment="1">
      <alignment horizontal="right" vertical="top"/>
    </xf>
    <xf numFmtId="41" fontId="27" fillId="0" borderId="0" xfId="2" applyFont="1" applyAlignment="1">
      <alignment horizontal="left" vertical="top"/>
    </xf>
    <xf numFmtId="41" fontId="25" fillId="0" borderId="0" xfId="2" applyFont="1" applyAlignment="1">
      <alignment horizontal="right" vertical="top"/>
    </xf>
    <xf numFmtId="41" fontId="25" fillId="0" borderId="0" xfId="2" applyFont="1" applyFill="1" applyBorder="1" applyAlignment="1">
      <alignment horizontal="left" vertical="top"/>
    </xf>
    <xf numFmtId="41" fontId="27" fillId="15" borderId="0" xfId="2" applyFont="1" applyFill="1" applyBorder="1" applyAlignment="1">
      <alignment vertical="top"/>
    </xf>
    <xf numFmtId="41" fontId="25" fillId="15" borderId="0" xfId="2" applyFont="1" applyFill="1" applyBorder="1" applyAlignment="1">
      <alignment horizontal="right" vertical="top"/>
    </xf>
    <xf numFmtId="41" fontId="25" fillId="15" borderId="0" xfId="2" applyFont="1" applyFill="1" applyBorder="1" applyAlignment="1">
      <alignment horizontal="right" vertical="top" shrinkToFit="1"/>
    </xf>
    <xf numFmtId="41" fontId="25" fillId="15" borderId="0" xfId="2" applyFont="1" applyFill="1" applyBorder="1" applyAlignment="1">
      <alignment vertical="top"/>
    </xf>
    <xf numFmtId="41" fontId="27" fillId="0" borderId="0" xfId="2" applyFont="1" applyAlignment="1">
      <alignment vertical="top"/>
    </xf>
    <xf numFmtId="187" fontId="25" fillId="0" borderId="0" xfId="2" applyNumberFormat="1" applyFont="1" applyAlignment="1">
      <alignment horizontal="right" vertical="top"/>
    </xf>
    <xf numFmtId="176" fontId="25" fillId="0" borderId="0" xfId="22" applyNumberFormat="1" applyFont="1" applyAlignment="1">
      <alignment horizontal="right" vertical="top"/>
    </xf>
    <xf numFmtId="41" fontId="25" fillId="0" borderId="0" xfId="2" applyFont="1" applyFill="1" applyBorder="1" applyAlignment="1">
      <alignment horizontal="right" vertical="top"/>
    </xf>
    <xf numFmtId="41" fontId="27" fillId="0" borderId="0" xfId="2" applyFont="1" applyBorder="1" applyAlignment="1">
      <alignment vertical="top"/>
    </xf>
    <xf numFmtId="10" fontId="25" fillId="3" borderId="0" xfId="13" applyNumberFormat="1" applyFont="1" applyFill="1" applyBorder="1" applyAlignment="1">
      <alignment horizontal="right" vertical="top"/>
    </xf>
    <xf numFmtId="188" fontId="25" fillId="3" borderId="0" xfId="4" applyNumberFormat="1" applyFont="1" applyFill="1" applyAlignment="1">
      <alignment horizontal="right" vertical="top"/>
    </xf>
    <xf numFmtId="41" fontId="19" fillId="0" borderId="0" xfId="2" applyFont="1" applyAlignment="1">
      <alignment horizontal="left" vertical="top"/>
    </xf>
    <xf numFmtId="189" fontId="25" fillId="0" borderId="0" xfId="2" applyNumberFormat="1" applyFont="1" applyAlignment="1">
      <alignment horizontal="right" vertical="top"/>
    </xf>
    <xf numFmtId="0" fontId="17" fillId="0" borderId="0" xfId="4" applyFont="1" applyAlignment="1">
      <alignment horizontal="left" vertical="top"/>
    </xf>
    <xf numFmtId="180" fontId="29" fillId="0" borderId="0" xfId="4" applyNumberFormat="1" applyFont="1" applyAlignment="1">
      <alignment horizontal="center" vertical="center"/>
    </xf>
    <xf numFmtId="10" fontId="25" fillId="0" borderId="0" xfId="3" applyNumberFormat="1" applyFont="1" applyAlignment="1">
      <alignment horizontal="right" vertical="top"/>
    </xf>
    <xf numFmtId="186" fontId="25" fillId="0" borderId="0" xfId="13" applyNumberFormat="1" applyFont="1" applyFill="1" applyBorder="1" applyAlignment="1">
      <alignment horizontal="left" vertical="top"/>
    </xf>
    <xf numFmtId="190" fontId="25" fillId="0" borderId="0" xfId="4" applyNumberFormat="1" applyFont="1" applyAlignment="1">
      <alignment horizontal="right" vertical="top"/>
    </xf>
    <xf numFmtId="0" fontId="27" fillId="0" borderId="0" xfId="4" applyFont="1" applyAlignment="1">
      <alignment vertical="top"/>
    </xf>
    <xf numFmtId="14" fontId="17" fillId="5" borderId="0" xfId="4" applyNumberFormat="1" applyFont="1" applyFill="1" applyAlignment="1">
      <alignment horizontal="right" vertical="top"/>
    </xf>
    <xf numFmtId="10" fontId="25" fillId="2" borderId="0" xfId="4" applyNumberFormat="1" applyFont="1" applyFill="1" applyAlignment="1">
      <alignment horizontal="right" vertical="top"/>
    </xf>
    <xf numFmtId="10" fontId="25" fillId="2" borderId="0" xfId="13" applyNumberFormat="1" applyFont="1" applyFill="1" applyBorder="1" applyAlignment="1">
      <alignment horizontal="right" vertical="top"/>
    </xf>
    <xf numFmtId="181" fontId="25" fillId="0" borderId="0" xfId="4" applyNumberFormat="1" applyFont="1" applyAlignment="1">
      <alignment horizontal="right" vertical="center"/>
    </xf>
    <xf numFmtId="0" fontId="27" fillId="2" borderId="0" xfId="4" applyFont="1" applyFill="1" applyAlignment="1">
      <alignment vertical="center"/>
    </xf>
    <xf numFmtId="186" fontId="27" fillId="0" borderId="0" xfId="4" applyNumberFormat="1" applyFont="1" applyAlignment="1">
      <alignment vertical="center"/>
    </xf>
    <xf numFmtId="191" fontId="25" fillId="0" borderId="0" xfId="4" applyNumberFormat="1" applyFont="1" applyAlignment="1">
      <alignment horizontal="right" vertical="top"/>
    </xf>
    <xf numFmtId="187" fontId="27" fillId="2" borderId="0" xfId="6" applyNumberFormat="1" applyFont="1" applyFill="1" applyAlignment="1">
      <alignment vertical="center"/>
    </xf>
    <xf numFmtId="191" fontId="25" fillId="0" borderId="0" xfId="4" applyNumberFormat="1" applyFont="1" applyAlignment="1">
      <alignment horizontal="right" vertical="center"/>
    </xf>
    <xf numFmtId="0" fontId="27" fillId="0" borderId="0" xfId="4" applyFont="1" applyAlignment="1">
      <alignment vertical="center"/>
    </xf>
    <xf numFmtId="0" fontId="27" fillId="0" borderId="2" xfId="4" applyFont="1" applyBorder="1" applyAlignment="1">
      <alignment vertical="center"/>
    </xf>
    <xf numFmtId="41" fontId="27" fillId="0" borderId="0" xfId="4" applyNumberFormat="1" applyFont="1" applyAlignment="1">
      <alignment vertical="center"/>
    </xf>
    <xf numFmtId="41" fontId="27" fillId="0" borderId="2" xfId="4" applyNumberFormat="1" applyFont="1" applyBorder="1" applyAlignment="1">
      <alignment vertical="center"/>
    </xf>
    <xf numFmtId="41" fontId="27" fillId="6" borderId="2" xfId="6" applyFont="1" applyFill="1" applyBorder="1">
      <alignment vertical="center"/>
    </xf>
    <xf numFmtId="41" fontId="27" fillId="0" borderId="2" xfId="6" applyFont="1" applyBorder="1">
      <alignment vertical="center"/>
    </xf>
    <xf numFmtId="186" fontId="27" fillId="0" borderId="0" xfId="13" applyNumberFormat="1" applyFont="1">
      <alignment vertical="center"/>
    </xf>
    <xf numFmtId="41" fontId="27" fillId="0" borderId="2" xfId="6" applyFont="1" applyFill="1" applyBorder="1">
      <alignment vertical="center"/>
    </xf>
    <xf numFmtId="186" fontId="25" fillId="0" borderId="0" xfId="13" applyNumberFormat="1" applyFont="1" applyFill="1" applyBorder="1" applyAlignment="1">
      <alignment horizontal="right" vertical="top"/>
    </xf>
    <xf numFmtId="0" fontId="16" fillId="0" borderId="0" xfId="10" quotePrefix="1" applyFont="1" applyAlignment="1">
      <alignment vertical="center"/>
    </xf>
    <xf numFmtId="14" fontId="27" fillId="0" borderId="0" xfId="10" applyNumberFormat="1" applyFont="1" applyAlignment="1">
      <alignment vertical="center"/>
    </xf>
    <xf numFmtId="0" fontId="27" fillId="0" borderId="0" xfId="10" applyFont="1" applyAlignment="1">
      <alignment vertical="center"/>
    </xf>
    <xf numFmtId="0" fontId="16" fillId="0" borderId="4" xfId="10" applyFont="1" applyBorder="1" applyAlignment="1">
      <alignment vertical="center"/>
    </xf>
    <xf numFmtId="0" fontId="27" fillId="0" borderId="4" xfId="10" applyFont="1" applyBorder="1" applyAlignment="1">
      <alignment vertical="center"/>
    </xf>
    <xf numFmtId="49" fontId="16" fillId="0" borderId="15" xfId="0" applyNumberFormat="1" applyFont="1" applyBorder="1" applyAlignment="1">
      <alignment horizontal="center" vertical="center" wrapText="1"/>
    </xf>
    <xf numFmtId="49" fontId="32" fillId="0" borderId="15" xfId="0" applyNumberFormat="1" applyFont="1" applyBorder="1" applyAlignment="1">
      <alignment vertical="center" wrapText="1"/>
    </xf>
    <xf numFmtId="49" fontId="32" fillId="2" borderId="15" xfId="0" applyNumberFormat="1" applyFont="1" applyFill="1" applyBorder="1" applyAlignment="1">
      <alignment vertical="center" wrapText="1"/>
    </xf>
    <xf numFmtId="0" fontId="34" fillId="20" borderId="38" xfId="0" applyFont="1" applyFill="1" applyBorder="1" applyAlignment="1">
      <alignment horizontal="left" vertical="center"/>
    </xf>
    <xf numFmtId="0" fontId="34" fillId="20" borderId="38" xfId="0" applyFont="1" applyFill="1" applyBorder="1" applyAlignment="1">
      <alignment horizontal="right" vertical="center"/>
    </xf>
    <xf numFmtId="0" fontId="28" fillId="0" borderId="37" xfId="0" applyFont="1" applyBorder="1">
      <alignment vertical="center"/>
    </xf>
    <xf numFmtId="0" fontId="28" fillId="0" borderId="37" xfId="0" applyFont="1" applyBorder="1" applyAlignment="1">
      <alignment horizontal="right" vertical="center"/>
    </xf>
    <xf numFmtId="0" fontId="31" fillId="0" borderId="37" xfId="0" applyFont="1" applyBorder="1">
      <alignment vertical="center"/>
    </xf>
    <xf numFmtId="0" fontId="31" fillId="0" borderId="37" xfId="0" applyFont="1" applyBorder="1" applyAlignment="1">
      <alignment horizontal="right" vertical="center"/>
    </xf>
    <xf numFmtId="0" fontId="16" fillId="0" borderId="0" xfId="10" applyFont="1" applyAlignment="1">
      <alignment vertical="center"/>
    </xf>
    <xf numFmtId="0" fontId="19" fillId="8" borderId="0" xfId="10" applyFont="1" applyFill="1" applyAlignment="1">
      <alignment horizontal="center" vertical="center"/>
    </xf>
    <xf numFmtId="0" fontId="19" fillId="8" borderId="7" xfId="10" applyFont="1" applyFill="1" applyBorder="1" applyAlignment="1">
      <alignment horizontal="center" vertical="center"/>
    </xf>
    <xf numFmtId="0" fontId="19" fillId="8" borderId="6" xfId="10" applyFont="1" applyFill="1" applyBorder="1" applyAlignment="1">
      <alignment horizontal="center" vertical="center"/>
    </xf>
    <xf numFmtId="0" fontId="19" fillId="8" borderId="8" xfId="10" applyFont="1" applyFill="1" applyBorder="1" applyAlignment="1">
      <alignment horizontal="center" vertical="center"/>
    </xf>
    <xf numFmtId="176" fontId="27" fillId="0" borderId="0" xfId="10" applyNumberFormat="1" applyFont="1" applyAlignment="1">
      <alignment vertical="center"/>
    </xf>
    <xf numFmtId="179" fontId="27" fillId="0" borderId="0" xfId="10" applyNumberFormat="1" applyFont="1" applyAlignment="1">
      <alignment vertical="center"/>
    </xf>
    <xf numFmtId="0" fontId="27" fillId="0" borderId="9" xfId="10" applyFont="1" applyBorder="1" applyAlignment="1">
      <alignment horizontal="center" vertical="center"/>
    </xf>
    <xf numFmtId="0" fontId="27" fillId="0" borderId="0" xfId="10" applyFont="1" applyAlignment="1">
      <alignment horizontal="center" vertical="center"/>
    </xf>
    <xf numFmtId="179" fontId="27" fillId="0" borderId="10" xfId="10" applyNumberFormat="1" applyFont="1" applyBorder="1" applyAlignment="1">
      <alignment horizontal="center" vertical="center"/>
    </xf>
    <xf numFmtId="0" fontId="27" fillId="0" borderId="12" xfId="10" applyFont="1" applyBorder="1" applyAlignment="1">
      <alignment horizontal="center" vertical="center"/>
    </xf>
    <xf numFmtId="0" fontId="27" fillId="0" borderId="4" xfId="10" applyFont="1" applyBorder="1" applyAlignment="1">
      <alignment horizontal="center" vertical="center"/>
    </xf>
    <xf numFmtId="179" fontId="27" fillId="0" borderId="11" xfId="10" applyNumberFormat="1" applyFont="1" applyBorder="1" applyAlignment="1">
      <alignment horizontal="center" vertical="center"/>
    </xf>
    <xf numFmtId="181" fontId="27" fillId="0" borderId="0" xfId="10" applyNumberFormat="1" applyFont="1" applyAlignment="1">
      <alignment vertical="center"/>
    </xf>
    <xf numFmtId="182" fontId="27" fillId="0" borderId="0" xfId="10" applyNumberFormat="1" applyFont="1" applyAlignment="1">
      <alignment vertical="center"/>
    </xf>
    <xf numFmtId="0" fontId="16" fillId="0" borderId="3" xfId="10" applyFont="1" applyBorder="1" applyAlignment="1">
      <alignment vertical="center"/>
    </xf>
    <xf numFmtId="0" fontId="16" fillId="0" borderId="5" xfId="10" applyFont="1" applyBorder="1" applyAlignment="1">
      <alignment horizontal="center" vertical="center"/>
    </xf>
    <xf numFmtId="0" fontId="16" fillId="0" borderId="0" xfId="10" applyFont="1" applyAlignment="1">
      <alignment horizontal="center" vertical="center"/>
    </xf>
    <xf numFmtId="178" fontId="27" fillId="0" borderId="0" xfId="10" applyNumberFormat="1" applyFont="1" applyAlignment="1">
      <alignment horizontal="center" vertical="center"/>
    </xf>
    <xf numFmtId="0" fontId="17" fillId="8" borderId="0" xfId="10" applyFont="1" applyFill="1" applyAlignment="1">
      <alignment horizontal="center" vertical="center"/>
    </xf>
    <xf numFmtId="0" fontId="18" fillId="0" borderId="0" xfId="10" applyFont="1" applyAlignment="1">
      <alignment horizontal="center" vertical="center"/>
    </xf>
    <xf numFmtId="179" fontId="27" fillId="9" borderId="0" xfId="10" applyNumberFormat="1" applyFont="1" applyFill="1" applyAlignment="1">
      <alignment vertical="center"/>
    </xf>
    <xf numFmtId="10" fontId="27" fillId="0" borderId="0" xfId="10" applyNumberFormat="1" applyFont="1" applyAlignment="1">
      <alignment vertical="center"/>
    </xf>
    <xf numFmtId="178" fontId="27" fillId="0" borderId="0" xfId="10" applyNumberFormat="1" applyFont="1" applyAlignment="1">
      <alignment vertical="center"/>
    </xf>
    <xf numFmtId="0" fontId="19" fillId="10" borderId="0" xfId="10" applyFont="1" applyFill="1" applyAlignment="1">
      <alignment vertical="center"/>
    </xf>
    <xf numFmtId="0" fontId="27" fillId="11" borderId="0" xfId="10" applyFont="1" applyFill="1" applyAlignment="1">
      <alignment vertical="center"/>
    </xf>
    <xf numFmtId="180" fontId="19" fillId="10" borderId="0" xfId="10" applyNumberFormat="1" applyFont="1" applyFill="1" applyAlignment="1">
      <alignment vertical="center"/>
    </xf>
    <xf numFmtId="183" fontId="27" fillId="12" borderId="0" xfId="9" applyNumberFormat="1" applyFont="1" applyFill="1" applyAlignment="1">
      <alignment shrinkToFit="1"/>
    </xf>
    <xf numFmtId="183" fontId="19" fillId="10" borderId="0" xfId="9" applyNumberFormat="1" applyFont="1" applyFill="1" applyAlignment="1">
      <alignment shrinkToFit="1"/>
    </xf>
    <xf numFmtId="0" fontId="20" fillId="0" borderId="0" xfId="10" applyFont="1" applyAlignment="1">
      <alignment horizontal="center" vertical="center"/>
    </xf>
    <xf numFmtId="9" fontId="27" fillId="0" borderId="0" xfId="10" applyNumberFormat="1" applyFont="1" applyAlignment="1">
      <alignment vertical="center"/>
    </xf>
    <xf numFmtId="180" fontId="27" fillId="0" borderId="0" xfId="10" applyNumberFormat="1" applyFont="1" applyAlignment="1">
      <alignment vertical="center"/>
    </xf>
    <xf numFmtId="180" fontId="18" fillId="0" borderId="0" xfId="9" applyNumberFormat="1" applyFont="1" applyAlignment="1">
      <alignment shrinkToFit="1"/>
    </xf>
    <xf numFmtId="177" fontId="27" fillId="0" borderId="0" xfId="10" applyNumberFormat="1" applyFont="1" applyAlignment="1">
      <alignment vertical="center"/>
    </xf>
    <xf numFmtId="184" fontId="20" fillId="0" borderId="0" xfId="10" applyNumberFormat="1" applyFont="1" applyAlignment="1">
      <alignment horizontal="center" vertical="center"/>
    </xf>
    <xf numFmtId="180" fontId="42" fillId="9" borderId="0" xfId="9" applyNumberFormat="1" applyFont="1" applyFill="1" applyAlignment="1">
      <alignment shrinkToFit="1"/>
    </xf>
    <xf numFmtId="184" fontId="20" fillId="0" borderId="4" xfId="10" applyNumberFormat="1" applyFont="1" applyBorder="1" applyAlignment="1">
      <alignment horizontal="center" vertical="center"/>
    </xf>
    <xf numFmtId="10" fontId="27" fillId="0" borderId="4" xfId="10" applyNumberFormat="1" applyFont="1" applyBorder="1" applyAlignment="1">
      <alignment vertical="center"/>
    </xf>
    <xf numFmtId="180" fontId="42" fillId="13" borderId="4" xfId="9" applyNumberFormat="1" applyFont="1" applyFill="1" applyBorder="1" applyAlignment="1">
      <alignment shrinkToFit="1"/>
    </xf>
    <xf numFmtId="183" fontId="32" fillId="12" borderId="0" xfId="9" applyNumberFormat="1" applyFont="1" applyFill="1" applyAlignment="1">
      <alignment shrinkToFit="1"/>
    </xf>
    <xf numFmtId="183" fontId="43" fillId="10" borderId="0" xfId="9" applyNumberFormat="1" applyFont="1" applyFill="1" applyAlignment="1">
      <alignment shrinkToFit="1"/>
    </xf>
    <xf numFmtId="180" fontId="42" fillId="0" borderId="0" xfId="9" applyNumberFormat="1" applyFont="1" applyAlignment="1">
      <alignment shrinkToFit="1"/>
    </xf>
    <xf numFmtId="180" fontId="44" fillId="0" borderId="0" xfId="9" applyNumberFormat="1" applyFont="1" applyAlignment="1">
      <alignment shrinkToFit="1"/>
    </xf>
    <xf numFmtId="180" fontId="42" fillId="0" borderId="4" xfId="9" applyNumberFormat="1" applyFont="1" applyBorder="1" applyAlignment="1">
      <alignment shrinkToFit="1"/>
    </xf>
    <xf numFmtId="180" fontId="27" fillId="0" borderId="4" xfId="10" applyNumberFormat="1" applyFont="1" applyBorder="1" applyAlignment="1">
      <alignment vertical="center"/>
    </xf>
    <xf numFmtId="0" fontId="19" fillId="0" borderId="0" xfId="10" applyFont="1" applyAlignment="1">
      <alignment vertical="center"/>
    </xf>
    <xf numFmtId="183" fontId="32" fillId="0" borderId="0" xfId="9" applyNumberFormat="1" applyFont="1" applyAlignment="1">
      <alignment shrinkToFit="1"/>
    </xf>
    <xf numFmtId="183" fontId="43" fillId="0" borderId="0" xfId="9" applyNumberFormat="1" applyFont="1" applyAlignment="1">
      <alignment shrinkToFit="1"/>
    </xf>
    <xf numFmtId="0" fontId="32" fillId="18" borderId="32" xfId="1" applyFont="1" applyFill="1" applyBorder="1" applyAlignment="1">
      <alignment horizontal="center" vertical="center" wrapText="1"/>
    </xf>
    <xf numFmtId="14" fontId="39" fillId="19" borderId="32" xfId="4" applyNumberFormat="1" applyFont="1" applyFill="1" applyBorder="1" applyAlignment="1">
      <alignment horizontal="center" vertical="center"/>
    </xf>
    <xf numFmtId="14" fontId="32" fillId="19" borderId="32" xfId="0" applyNumberFormat="1" applyFont="1" applyFill="1" applyBorder="1" applyAlignment="1">
      <alignment horizontal="center" vertical="center"/>
    </xf>
    <xf numFmtId="181" fontId="25" fillId="0" borderId="0" xfId="4" applyNumberFormat="1" applyFont="1" applyAlignment="1">
      <alignment horizontal="right" vertical="top"/>
    </xf>
    <xf numFmtId="0" fontId="37" fillId="5" borderId="0" xfId="0" applyFont="1" applyFill="1">
      <alignment vertical="center"/>
    </xf>
    <xf numFmtId="14" fontId="32" fillId="0" borderId="0" xfId="0" applyNumberFormat="1" applyFont="1">
      <alignment vertical="center"/>
    </xf>
    <xf numFmtId="0" fontId="32" fillId="0" borderId="0" xfId="0" applyFont="1">
      <alignment vertical="center"/>
    </xf>
    <xf numFmtId="0" fontId="27" fillId="0" borderId="0" xfId="18" applyFont="1">
      <alignment vertical="center"/>
    </xf>
    <xf numFmtId="9" fontId="32" fillId="0" borderId="0" xfId="0" applyNumberFormat="1" applyFont="1">
      <alignment vertical="center"/>
    </xf>
    <xf numFmtId="181" fontId="32" fillId="0" borderId="0" xfId="0" applyNumberFormat="1" applyFont="1">
      <alignment vertical="center"/>
    </xf>
    <xf numFmtId="0" fontId="27" fillId="0" borderId="0" xfId="0" applyFont="1" applyAlignment="1">
      <alignment horizontal="center"/>
    </xf>
    <xf numFmtId="0" fontId="27" fillId="0" borderId="0" xfId="0" applyFont="1" applyAlignment="1"/>
    <xf numFmtId="0" fontId="43" fillId="14" borderId="16" xfId="0" applyFont="1" applyFill="1" applyBorder="1" applyAlignment="1">
      <alignment horizontal="center" vertical="center" wrapText="1"/>
    </xf>
    <xf numFmtId="0" fontId="43" fillId="14" borderId="17" xfId="0" applyFont="1" applyFill="1" applyBorder="1" applyAlignment="1">
      <alignment horizontal="center" vertical="center" wrapText="1"/>
    </xf>
    <xf numFmtId="14" fontId="43" fillId="14" borderId="18" xfId="0" applyNumberFormat="1" applyFont="1" applyFill="1" applyBorder="1" applyAlignment="1">
      <alignment horizontal="center" vertical="center" wrapText="1"/>
    </xf>
    <xf numFmtId="10" fontId="27" fillId="2" borderId="0" xfId="0" applyNumberFormat="1" applyFont="1" applyFill="1" applyAlignment="1">
      <alignment horizontal="center"/>
    </xf>
    <xf numFmtId="10" fontId="27" fillId="0" borderId="0" xfId="0" applyNumberFormat="1" applyFont="1" applyAlignment="1">
      <alignment horizontal="center"/>
    </xf>
    <xf numFmtId="0" fontId="27" fillId="0" borderId="4" xfId="0" applyFont="1" applyBorder="1" applyAlignment="1">
      <alignment horizontal="left"/>
    </xf>
    <xf numFmtId="176" fontId="27" fillId="0" borderId="4" xfId="0" applyNumberFormat="1" applyFont="1" applyBorder="1" applyAlignment="1"/>
    <xf numFmtId="0" fontId="19" fillId="14" borderId="16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left"/>
    </xf>
    <xf numFmtId="176" fontId="27" fillId="0" borderId="0" xfId="0" applyNumberFormat="1" applyFont="1" applyAlignment="1"/>
    <xf numFmtId="14" fontId="27" fillId="0" borderId="0" xfId="0" applyNumberFormat="1" applyFont="1" applyAlignment="1"/>
    <xf numFmtId="0" fontId="27" fillId="0" borderId="6" xfId="0" applyFont="1" applyBorder="1" applyAlignment="1">
      <alignment horizontal="left"/>
    </xf>
    <xf numFmtId="176" fontId="27" fillId="0" borderId="6" xfId="0" applyNumberFormat="1" applyFont="1" applyBorder="1" applyAlignment="1"/>
    <xf numFmtId="14" fontId="27" fillId="4" borderId="0" xfId="0" applyNumberFormat="1" applyFont="1" applyFill="1" applyAlignment="1"/>
    <xf numFmtId="176" fontId="27" fillId="4" borderId="0" xfId="0" applyNumberFormat="1" applyFont="1" applyFill="1" applyAlignment="1"/>
    <xf numFmtId="0" fontId="27" fillId="4" borderId="0" xfId="0" applyFont="1" applyFill="1" applyAlignment="1"/>
    <xf numFmtId="0" fontId="30" fillId="15" borderId="19" xfId="0" applyFont="1" applyFill="1" applyBorder="1" applyAlignment="1">
      <alignment horizontal="left" vertical="center" wrapText="1" readingOrder="1"/>
    </xf>
    <xf numFmtId="0" fontId="18" fillId="15" borderId="19" xfId="0" applyFont="1" applyFill="1" applyBorder="1" applyAlignment="1">
      <alignment horizontal="right" vertical="center" wrapText="1"/>
    </xf>
    <xf numFmtId="0" fontId="25" fillId="0" borderId="20" xfId="0" applyFont="1" applyBorder="1" applyAlignment="1">
      <alignment horizontal="left" vertical="center" wrapText="1" readingOrder="1"/>
    </xf>
    <xf numFmtId="10" fontId="18" fillId="0" borderId="20" xfId="0" applyNumberFormat="1" applyFont="1" applyBorder="1" applyAlignment="1">
      <alignment horizontal="right" vertical="center" wrapText="1"/>
    </xf>
    <xf numFmtId="14" fontId="18" fillId="0" borderId="20" xfId="0" applyNumberFormat="1" applyFont="1" applyBorder="1" applyAlignment="1">
      <alignment horizontal="right" vertical="center" wrapText="1"/>
    </xf>
    <xf numFmtId="0" fontId="18" fillId="0" borderId="20" xfId="0" applyFont="1" applyBorder="1" applyAlignment="1">
      <alignment horizontal="right" vertical="center" wrapText="1"/>
    </xf>
    <xf numFmtId="2" fontId="18" fillId="0" borderId="20" xfId="0" applyNumberFormat="1" applyFont="1" applyBorder="1" applyAlignment="1">
      <alignment horizontal="right" vertical="center" wrapText="1"/>
    </xf>
    <xf numFmtId="0" fontId="43" fillId="0" borderId="16" xfId="0" applyFont="1" applyBorder="1" applyAlignment="1">
      <alignment horizontal="center" vertical="center" wrapText="1"/>
    </xf>
    <xf numFmtId="0" fontId="43" fillId="0" borderId="17" xfId="0" applyFont="1" applyBorder="1" applyAlignment="1">
      <alignment horizontal="center" vertical="center" wrapText="1"/>
    </xf>
    <xf numFmtId="176" fontId="27" fillId="2" borderId="0" xfId="0" applyNumberFormat="1" applyFont="1" applyFill="1" applyAlignment="1"/>
    <xf numFmtId="41" fontId="27" fillId="0" borderId="0" xfId="0" applyNumberFormat="1" applyFont="1" applyAlignment="1"/>
    <xf numFmtId="0" fontId="32" fillId="18" borderId="32" xfId="0" applyFont="1" applyFill="1" applyBorder="1" applyAlignment="1">
      <alignment horizontal="center" vertical="center" wrapText="1"/>
    </xf>
    <xf numFmtId="0" fontId="39" fillId="18" borderId="32" xfId="4" applyFont="1" applyFill="1" applyBorder="1" applyAlignment="1">
      <alignment horizontal="center" vertical="center" wrapText="1"/>
    </xf>
    <xf numFmtId="0" fontId="39" fillId="18" borderId="36" xfId="4" applyFont="1" applyFill="1" applyBorder="1" applyAlignment="1">
      <alignment horizontal="center" vertical="center" wrapText="1"/>
    </xf>
    <xf numFmtId="0" fontId="32" fillId="18" borderId="32" xfId="1" applyFont="1" applyFill="1" applyBorder="1" applyAlignment="1">
      <alignment horizontal="center" vertical="center" wrapText="1"/>
    </xf>
    <xf numFmtId="49" fontId="16" fillId="0" borderId="13" xfId="0" applyNumberFormat="1" applyFont="1" applyBorder="1" applyAlignment="1">
      <alignment horizontal="center" vertical="center" wrapText="1"/>
    </xf>
    <xf numFmtId="49" fontId="16" fillId="0" borderId="14" xfId="0" applyNumberFormat="1" applyFont="1" applyBorder="1" applyAlignment="1">
      <alignment horizontal="center" vertical="center" wrapText="1"/>
    </xf>
    <xf numFmtId="0" fontId="17" fillId="8" borderId="0" xfId="10" applyFont="1" applyFill="1" applyAlignment="1">
      <alignment horizontal="center" vertical="center"/>
    </xf>
  </cellXfs>
  <cellStyles count="27">
    <cellStyle name="ColumnHeaderNormal" xfId="15" xr:uid="{98C904C6-CA78-4D4C-BACE-F39D89DE1827}"/>
    <cellStyle name="Normal 2 2" xfId="23" xr:uid="{6DCDD023-0E82-4F4B-BC64-EBD3BC3C6928}"/>
    <cellStyle name="Normal 5" xfId="20" xr:uid="{E7E9BA85-8AB4-4C93-BE27-C822CBF22BF2}"/>
    <cellStyle name="Percent 3 3" xfId="24" xr:uid="{C1E66983-242D-41CA-AA5D-26D32B840D2D}"/>
    <cellStyle name="TextNormal" xfId="16" xr:uid="{FBCF7756-F028-47B0-BFA7-4EC332720636}"/>
    <cellStyle name="백분율 2" xfId="3" xr:uid="{94C95BFD-71F8-4BB4-9B81-962E616C1314}"/>
    <cellStyle name="백분율 2 2" xfId="7" xr:uid="{2CCC3AFE-26EE-4469-BE7C-994C53F708FC}"/>
    <cellStyle name="백분율 3" xfId="5" xr:uid="{78EF930A-F475-4C16-B66E-F28E5383CAB1}"/>
    <cellStyle name="백분율 3 2" xfId="26" xr:uid="{E46EB287-C11B-4958-90CB-C363CC61D43D}"/>
    <cellStyle name="백분율 4" xfId="11" xr:uid="{E13EC410-4988-4AC7-BED5-5B165801B2B4}"/>
    <cellStyle name="백분율 5" xfId="13" xr:uid="{B7DB5C93-8F54-4317-9EE7-8665B88F8AA8}"/>
    <cellStyle name="쉼표 [0]" xfId="22" builtinId="6"/>
    <cellStyle name="쉼표 [0] 2" xfId="2" xr:uid="{AD95B702-385A-427A-997D-79C50504F956}"/>
    <cellStyle name="쉼표 [0] 2 2" xfId="6" xr:uid="{607C83F6-247F-4545-A266-750B8BABE1FD}"/>
    <cellStyle name="쉼표 [0] 4" xfId="12" xr:uid="{835B12BC-C1AD-4707-9E1A-AD6FDF419907}"/>
    <cellStyle name="표준" xfId="0" builtinId="0"/>
    <cellStyle name="표준 10_우리사주_090715" xfId="21" xr:uid="{8487B08E-CDDA-4589-9F93-773E4C74EF36}"/>
    <cellStyle name="표준 13" xfId="9" xr:uid="{2BED28B7-F9A8-428C-A6E3-EDDE8524D701}"/>
    <cellStyle name="표준 2" xfId="1" xr:uid="{46B03815-23A3-4E4A-B42A-2107F4EC3750}"/>
    <cellStyle name="표준 2 2" xfId="4" xr:uid="{A27F5D43-45E2-40A0-BF59-8294721213B7}"/>
    <cellStyle name="표준 3" xfId="17" xr:uid="{67C3CCD6-4AB3-4E26-AA4B-61E31BCB0CFC}"/>
    <cellStyle name="표준 4" xfId="8" xr:uid="{46E6D708-6461-4E3A-A53C-235C616B7E9C}"/>
    <cellStyle name="표준 4 2" xfId="19" xr:uid="{66D8D24A-BF09-4D20-B7E2-FBC969379587}"/>
    <cellStyle name="표준 5" xfId="14" xr:uid="{F6D815B8-06DB-42E4-AA2A-96E176CF2B17}"/>
    <cellStyle name="표준 5 2" xfId="25" xr:uid="{033A22B4-89B1-4C84-AF49-A36E4C0862F5}"/>
    <cellStyle name="표준 6" xfId="10" xr:uid="{C46793F2-04FA-4C4B-8F38-E4BA2A980116}"/>
    <cellStyle name="표준 7" xfId="18" xr:uid="{1B1D6E11-B0E7-43C1-9735-AFD52C40121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841375</xdr:colOff>
      <xdr:row>65</xdr:row>
      <xdr:rowOff>158750</xdr:rowOff>
    </xdr:from>
    <xdr:to>
      <xdr:col>5</xdr:col>
      <xdr:colOff>101600</xdr:colOff>
      <xdr:row>67</xdr:row>
      <xdr:rowOff>50800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D3966DF9-28B1-4662-AD19-9D274B87F5CC}"/>
            </a:ext>
          </a:extLst>
        </xdr:cNvPr>
        <xdr:cNvSpPr/>
      </xdr:nvSpPr>
      <xdr:spPr>
        <a:xfrm>
          <a:off x="3894137" y="11374437"/>
          <a:ext cx="1184275" cy="234950"/>
        </a:xfrm>
        <a:prstGeom prst="roundRect">
          <a:avLst/>
        </a:prstGeom>
        <a:noFill/>
        <a:ln w="28575"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101600</xdr:colOff>
      <xdr:row>63</xdr:row>
      <xdr:rowOff>187325</xdr:rowOff>
    </xdr:from>
    <xdr:to>
      <xdr:col>6</xdr:col>
      <xdr:colOff>673100</xdr:colOff>
      <xdr:row>66</xdr:row>
      <xdr:rowOff>104775</xdr:rowOff>
    </xdr:to>
    <xdr:cxnSp macro="">
      <xdr:nvCxnSpPr>
        <xdr:cNvPr id="3" name="직선 화살표 연결선 2">
          <a:extLst>
            <a:ext uri="{FF2B5EF4-FFF2-40B4-BE49-F238E27FC236}">
              <a16:creationId xmlns:a16="http://schemas.microsoft.com/office/drawing/2014/main" id="{1D52B709-7768-48CE-B112-8ABA7F21CAD7}"/>
            </a:ext>
          </a:extLst>
        </xdr:cNvPr>
        <xdr:cNvCxnSpPr>
          <a:endCxn id="2" idx="3"/>
        </xdr:cNvCxnSpPr>
      </xdr:nvCxnSpPr>
      <xdr:spPr>
        <a:xfrm flipH="1">
          <a:off x="5078412" y="11041062"/>
          <a:ext cx="1533525" cy="44608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82550</xdr:colOff>
      <xdr:row>59</xdr:row>
      <xdr:rowOff>66675</xdr:rowOff>
    </xdr:from>
    <xdr:to>
      <xdr:col>11</xdr:col>
      <xdr:colOff>76302</xdr:colOff>
      <xdr:row>65</xdr:row>
      <xdr:rowOff>64604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D9AE44E4-BC59-4FBD-9E63-B99B6B8F0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907462" y="10248900"/>
          <a:ext cx="2084490" cy="152248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590370</xdr:colOff>
      <xdr:row>76</xdr:row>
      <xdr:rowOff>95250</xdr:rowOff>
    </xdr:from>
    <xdr:to>
      <xdr:col>39</xdr:col>
      <xdr:colOff>397682</xdr:colOff>
      <xdr:row>77</xdr:row>
      <xdr:rowOff>136441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7FA075C-4251-419E-A21B-E2A5FA5BA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879370" y="14097000"/>
          <a:ext cx="9408513" cy="28413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61938-F23A-4EAE-AF5C-FCCDE4CBB8D2}">
  <sheetPr codeName="Sheet3"/>
  <dimension ref="B1:AB134"/>
  <sheetViews>
    <sheetView showGridLines="0" tabSelected="1" zoomScale="85" zoomScaleNormal="85" workbookViewId="0"/>
  </sheetViews>
  <sheetFormatPr defaultColWidth="8.19921875" defaultRowHeight="15.6" outlineLevelRow="1"/>
  <cols>
    <col min="1" max="1" width="2.69921875" style="3" customWidth="1"/>
    <col min="2" max="2" width="17.8984375" style="38" customWidth="1"/>
    <col min="3" max="3" width="13.69921875" style="2" customWidth="1"/>
    <col min="4" max="18" width="12.59765625" style="2" customWidth="1"/>
    <col min="19" max="21" width="13.69921875" style="2" bestFit="1" customWidth="1"/>
    <col min="22" max="22" width="16.296875" style="2" bestFit="1" customWidth="1"/>
    <col min="23" max="24" width="13.69921875" style="2" bestFit="1" customWidth="1"/>
    <col min="25" max="25" width="24.3984375" style="3" bestFit="1" customWidth="1"/>
    <col min="26" max="28" width="13.69921875" style="3" bestFit="1" customWidth="1"/>
    <col min="29" max="16384" width="8.19921875" style="3"/>
  </cols>
  <sheetData>
    <row r="1" spans="2:28" ht="16.2" thickBot="1">
      <c r="B1" s="1"/>
    </row>
    <row r="2" spans="2:28" ht="17.399999999999999">
      <c r="B2" s="4" t="s">
        <v>2271</v>
      </c>
      <c r="C2" s="5">
        <v>44926</v>
      </c>
      <c r="F2" s="6"/>
      <c r="G2" s="7" t="s">
        <v>2272</v>
      </c>
      <c r="H2" s="3"/>
      <c r="I2" s="3"/>
      <c r="J2" s="8"/>
      <c r="K2" s="8"/>
      <c r="L2" s="8"/>
    </row>
    <row r="3" spans="2:28" ht="17.399999999999999">
      <c r="B3" s="9" t="s">
        <v>2273</v>
      </c>
      <c r="C3" s="10">
        <v>46752</v>
      </c>
      <c r="F3" s="11" t="s">
        <v>2274</v>
      </c>
      <c r="G3" s="12">
        <f>C111</f>
        <v>8499.9463530451067</v>
      </c>
      <c r="H3" s="13"/>
      <c r="I3" s="3"/>
      <c r="J3" s="14"/>
      <c r="K3" s="15"/>
      <c r="L3" s="15"/>
      <c r="Q3" s="16"/>
    </row>
    <row r="4" spans="2:28" ht="17.399999999999999">
      <c r="B4" s="9" t="s">
        <v>2275</v>
      </c>
      <c r="C4" s="17" t="s">
        <v>2276</v>
      </c>
      <c r="F4" s="11" t="s">
        <v>2277</v>
      </c>
      <c r="G4" s="18">
        <f>C101-C111</f>
        <v>196.89421149637019</v>
      </c>
      <c r="H4" s="3"/>
      <c r="I4" s="3"/>
      <c r="J4" s="14"/>
      <c r="K4" s="15"/>
      <c r="L4" s="15"/>
    </row>
    <row r="5" spans="2:28" ht="17.399999999999999">
      <c r="B5" s="9" t="s">
        <v>2278</v>
      </c>
      <c r="C5" s="19">
        <f>1%</f>
        <v>0.01</v>
      </c>
      <c r="F5" s="11" t="s">
        <v>2279</v>
      </c>
      <c r="G5" s="12">
        <f>G6-G3-G4</f>
        <v>1303.1594354585231</v>
      </c>
      <c r="H5" s="3"/>
      <c r="I5" s="3"/>
      <c r="J5" s="14"/>
      <c r="K5" s="15"/>
      <c r="L5" s="15"/>
    </row>
    <row r="6" spans="2:28" ht="17.399999999999999">
      <c r="B6" s="9" t="s">
        <v>2280</v>
      </c>
      <c r="C6" s="20">
        <v>1.08</v>
      </c>
      <c r="D6" s="21"/>
      <c r="F6" s="8" t="s">
        <v>2281</v>
      </c>
      <c r="G6" s="22">
        <v>10000</v>
      </c>
      <c r="H6" s="3"/>
      <c r="I6" s="3"/>
      <c r="J6" s="14"/>
      <c r="K6" s="15"/>
      <c r="L6" s="15"/>
    </row>
    <row r="7" spans="2:28" ht="17.399999999999999">
      <c r="B7" s="9" t="s">
        <v>2282</v>
      </c>
      <c r="C7" s="23">
        <v>0.2</v>
      </c>
      <c r="I7" s="24"/>
    </row>
    <row r="8" spans="2:28" ht="18" thickBot="1">
      <c r="B8" s="25" t="s">
        <v>253</v>
      </c>
      <c r="C8" s="26">
        <v>1</v>
      </c>
    </row>
    <row r="9" spans="2:28">
      <c r="B9" s="27"/>
      <c r="C9" s="27"/>
    </row>
    <row r="10" spans="2:28">
      <c r="B10" s="28"/>
      <c r="C10" s="27"/>
    </row>
    <row r="11" spans="2:28">
      <c r="B11" s="29"/>
      <c r="C11" s="30"/>
    </row>
    <row r="12" spans="2:28" s="34" customFormat="1" ht="8.25" customHeight="1">
      <c r="B12" s="31"/>
      <c r="C12" s="32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</row>
    <row r="13" spans="2:28">
      <c r="B13" s="28"/>
      <c r="C13" s="30"/>
    </row>
    <row r="14" spans="2:28">
      <c r="B14" s="35" t="s">
        <v>2283</v>
      </c>
      <c r="C14" s="36">
        <v>10000</v>
      </c>
      <c r="Z14" s="37"/>
      <c r="AA14" s="37"/>
      <c r="AB14" s="37"/>
    </row>
    <row r="15" spans="2:28">
      <c r="C15" s="39"/>
      <c r="Z15" s="37"/>
      <c r="AA15" s="37"/>
      <c r="AB15" s="37"/>
    </row>
    <row r="16" spans="2:28">
      <c r="B16" s="38" t="s">
        <v>2284</v>
      </c>
      <c r="C16" s="2">
        <v>0</v>
      </c>
      <c r="D16" s="2">
        <f>C16+1</f>
        <v>1</v>
      </c>
      <c r="E16" s="2">
        <f t="shared" ref="E16:H16" si="0">D16+1</f>
        <v>2</v>
      </c>
      <c r="F16" s="2">
        <f t="shared" si="0"/>
        <v>3</v>
      </c>
      <c r="G16" s="2">
        <f t="shared" si="0"/>
        <v>4</v>
      </c>
      <c r="H16" s="2">
        <f t="shared" si="0"/>
        <v>5</v>
      </c>
      <c r="Z16" s="40"/>
      <c r="AA16" s="40"/>
      <c r="AB16" s="40"/>
    </row>
    <row r="17" spans="2:28">
      <c r="Z17" s="39"/>
      <c r="AA17" s="39"/>
      <c r="AB17" s="39"/>
    </row>
    <row r="18" spans="2:28">
      <c r="Z18" s="39"/>
      <c r="AA18" s="39"/>
      <c r="AB18" s="39"/>
    </row>
    <row r="19" spans="2:28" ht="17.399999999999999">
      <c r="B19" s="41" t="s">
        <v>2285</v>
      </c>
      <c r="C19" s="42">
        <f>C2</f>
        <v>44926</v>
      </c>
      <c r="D19" s="42">
        <f>EOMONTH(C19,12)</f>
        <v>45291</v>
      </c>
      <c r="E19" s="42">
        <f t="shared" ref="E19:H19" si="1">EOMONTH(D19,12)</f>
        <v>45657</v>
      </c>
      <c r="F19" s="42">
        <f t="shared" si="1"/>
        <v>46022</v>
      </c>
      <c r="G19" s="42">
        <f t="shared" si="1"/>
        <v>46387</v>
      </c>
      <c r="H19" s="42">
        <f t="shared" si="1"/>
        <v>46752</v>
      </c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0"/>
      <c r="Z19" s="39"/>
      <c r="AA19" s="39"/>
      <c r="AB19" s="39"/>
    </row>
    <row r="20" spans="2:28">
      <c r="B20" s="44" t="s">
        <v>2286</v>
      </c>
      <c r="D20" s="39">
        <f>$C$14*$C$5</f>
        <v>100</v>
      </c>
      <c r="E20" s="39">
        <f t="shared" ref="E20:H20" si="2">$C$14*$C$5</f>
        <v>100</v>
      </c>
      <c r="F20" s="39">
        <f t="shared" si="2"/>
        <v>100</v>
      </c>
      <c r="G20" s="39">
        <f t="shared" si="2"/>
        <v>100</v>
      </c>
      <c r="H20" s="39">
        <f t="shared" si="2"/>
        <v>100</v>
      </c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Z20" s="39"/>
      <c r="AA20" s="39"/>
      <c r="AB20" s="39"/>
    </row>
    <row r="21" spans="2:28">
      <c r="B21" s="44" t="s">
        <v>2287</v>
      </c>
      <c r="H21" s="39">
        <f>C14*C6</f>
        <v>10800</v>
      </c>
      <c r="S21" s="39"/>
      <c r="T21" s="39"/>
      <c r="U21" s="39"/>
      <c r="V21" s="39"/>
      <c r="W21" s="39"/>
      <c r="X21" s="39"/>
      <c r="Z21" s="39"/>
      <c r="AA21" s="39"/>
      <c r="AB21" s="39"/>
    </row>
    <row r="22" spans="2:28" ht="16.2" thickBot="1">
      <c r="B22" s="44" t="s">
        <v>2288</v>
      </c>
      <c r="D22" s="39">
        <f>SUM(D20:D21)</f>
        <v>100</v>
      </c>
      <c r="E22" s="39">
        <f t="shared" ref="E22:G22" si="3">SUM(E20:E21)</f>
        <v>100</v>
      </c>
      <c r="F22" s="39">
        <f t="shared" si="3"/>
        <v>100</v>
      </c>
      <c r="G22" s="39">
        <f t="shared" si="3"/>
        <v>100</v>
      </c>
      <c r="H22" s="39">
        <f>SUM(H20:H21)</f>
        <v>10900</v>
      </c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Z22" s="39"/>
      <c r="AA22" s="39"/>
      <c r="AB22" s="39"/>
    </row>
    <row r="23" spans="2:28" ht="16.2" thickBot="1">
      <c r="B23" s="45" t="s">
        <v>2289</v>
      </c>
      <c r="C23" s="46">
        <f>SUMPRODUCT($D$37:$H$37,D22:H22)</f>
        <v>8499.9463597009726</v>
      </c>
      <c r="X23" s="39"/>
    </row>
    <row r="24" spans="2:28">
      <c r="W24" s="39"/>
      <c r="X24" s="39"/>
    </row>
    <row r="25" spans="2:28">
      <c r="K25" s="47"/>
    </row>
    <row r="26" spans="2:28">
      <c r="B26" s="44" t="s">
        <v>2290</v>
      </c>
      <c r="F26" s="47"/>
      <c r="G26" s="47">
        <v>1.03</v>
      </c>
      <c r="H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</row>
    <row r="27" spans="2:28">
      <c r="B27" s="44" t="s">
        <v>2291</v>
      </c>
      <c r="C27" s="39">
        <f t="shared" ref="C27" si="4">C22</f>
        <v>0</v>
      </c>
      <c r="D27" s="39">
        <f t="shared" ref="D27:H27" si="5">D26*$C$14+D20</f>
        <v>100</v>
      </c>
      <c r="E27" s="39">
        <f t="shared" si="5"/>
        <v>100</v>
      </c>
      <c r="F27" s="39">
        <f t="shared" si="5"/>
        <v>100</v>
      </c>
      <c r="G27" s="39">
        <f t="shared" si="5"/>
        <v>10400</v>
      </c>
      <c r="H27" s="39">
        <f t="shared" si="5"/>
        <v>100</v>
      </c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</row>
    <row r="28" spans="2:28">
      <c r="B28" s="44" t="s">
        <v>2292</v>
      </c>
      <c r="C28" s="39">
        <f t="shared" ref="C28:H28" si="6">(D28)*D39+C22</f>
        <v>8499.9463597009708</v>
      </c>
      <c r="D28" s="39">
        <f t="shared" si="6"/>
        <v>8839.9442140890096</v>
      </c>
      <c r="E28" s="39">
        <f t="shared" si="6"/>
        <v>9177.1515196062974</v>
      </c>
      <c r="F28" s="39">
        <f t="shared" si="6"/>
        <v>9622.4331200148754</v>
      </c>
      <c r="G28" s="39">
        <f>(H28)*H39+G22</f>
        <v>10190.368109709407</v>
      </c>
      <c r="H28" s="39">
        <f t="shared" si="6"/>
        <v>10900</v>
      </c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</row>
    <row r="29" spans="2:28">
      <c r="B29" s="44" t="s">
        <v>2293</v>
      </c>
      <c r="D29" s="39"/>
      <c r="E29" s="39"/>
      <c r="F29" s="39"/>
      <c r="G29" s="39">
        <f t="shared" ref="G29" si="7">G27-G28</f>
        <v>209.63189029059322</v>
      </c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</row>
    <row r="30" spans="2:28">
      <c r="B30" s="44" t="s">
        <v>2294</v>
      </c>
      <c r="C30" s="39">
        <f>MAX(D30:G30)</f>
        <v>169.21837177265706</v>
      </c>
      <c r="D30" s="39">
        <f t="shared" ref="D30:G30" si="8">D29*D37</f>
        <v>0</v>
      </c>
      <c r="E30" s="39">
        <f t="shared" si="8"/>
        <v>0</v>
      </c>
      <c r="F30" s="39">
        <f t="shared" si="8"/>
        <v>0</v>
      </c>
      <c r="G30" s="39">
        <f t="shared" si="8"/>
        <v>169.21837177265706</v>
      </c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</row>
    <row r="31" spans="2:28">
      <c r="B31" s="44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</row>
    <row r="32" spans="2:28">
      <c r="B32" s="48" t="s">
        <v>2295</v>
      </c>
      <c r="C32" s="49">
        <f>SUMPRODUCT(C37:G37,C27:G27)</f>
        <v>8669.1647314736274</v>
      </c>
      <c r="D32" s="39">
        <f>C32-C101</f>
        <v>-27.675833067849453</v>
      </c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</row>
    <row r="33" spans="2:24">
      <c r="B33" s="48" t="s">
        <v>2292</v>
      </c>
      <c r="C33" s="50">
        <f>C23</f>
        <v>8499.9463597009726</v>
      </c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</row>
    <row r="34" spans="2:24">
      <c r="B34" s="48" t="s">
        <v>2296</v>
      </c>
      <c r="C34" s="49">
        <f>C32-C33</f>
        <v>169.21837177265479</v>
      </c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</row>
    <row r="35" spans="2:24">
      <c r="B35" s="44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</row>
    <row r="36" spans="2:24">
      <c r="B36" s="51" t="s">
        <v>255</v>
      </c>
      <c r="C36" s="52"/>
      <c r="D36" s="53">
        <v>0.04</v>
      </c>
      <c r="E36" s="53">
        <v>4.4999999999999998E-2</v>
      </c>
      <c r="F36" s="53">
        <v>0.05</v>
      </c>
      <c r="G36" s="53">
        <v>5.5E-2</v>
      </c>
      <c r="H36" s="54">
        <v>0.06</v>
      </c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55"/>
    </row>
    <row r="37" spans="2:24">
      <c r="B37" s="56" t="s">
        <v>2297</v>
      </c>
      <c r="C37" s="57"/>
      <c r="D37" s="58">
        <f>1/(1+D36)^(D16)</f>
        <v>0.96153846153846145</v>
      </c>
      <c r="E37" s="58">
        <f t="shared" ref="E37" si="9">1/(1+E36)^(E16)</f>
        <v>0.91572995123738021</v>
      </c>
      <c r="F37" s="58">
        <f>1/(1+F36)^(F16)</f>
        <v>0.86383759853147601</v>
      </c>
      <c r="G37" s="58">
        <f>1/(1+G36)^(G16)</f>
        <v>0.80721674330220161</v>
      </c>
      <c r="H37" s="59">
        <f>1/(1+H36)^(H16)</f>
        <v>0.74725817286605689</v>
      </c>
      <c r="I37" s="60"/>
      <c r="J37" s="60"/>
      <c r="K37" s="60"/>
      <c r="L37" s="60"/>
      <c r="M37" s="60"/>
      <c r="N37" s="60"/>
      <c r="O37" s="60"/>
      <c r="P37" s="60"/>
      <c r="Q37" s="60"/>
      <c r="R37" s="60"/>
      <c r="S37" s="60"/>
      <c r="T37" s="60"/>
      <c r="U37" s="60"/>
      <c r="V37" s="60"/>
      <c r="W37" s="60"/>
      <c r="X37" s="60"/>
    </row>
    <row r="38" spans="2:24">
      <c r="B38" s="56" t="s">
        <v>2298</v>
      </c>
      <c r="C38" s="57"/>
      <c r="D38" s="61">
        <f>D36</f>
        <v>0.04</v>
      </c>
      <c r="E38" s="61">
        <f>(((1+E36)^(E16))/((1+D36)^(D16))-1)</f>
        <v>5.0024038461538245E-2</v>
      </c>
      <c r="F38" s="61">
        <f>(((1+F36)^(F16))/((1+E36)^(E16))-1)</f>
        <v>6.0071884801172537E-2</v>
      </c>
      <c r="G38" s="61">
        <f>(((1+G36)^(G16))/((1+F36)^(F16))-1)</f>
        <v>7.0143311197494507E-2</v>
      </c>
      <c r="H38" s="62">
        <f>(((1+H36)^(H16))/((1+G36)^(G16))-1)</f>
        <v>8.0238092553980067E-2</v>
      </c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</row>
    <row r="39" spans="2:24">
      <c r="B39" s="63" t="s">
        <v>2297</v>
      </c>
      <c r="C39" s="64"/>
      <c r="D39" s="65">
        <f>1/(1+D38)</f>
        <v>0.96153846153846145</v>
      </c>
      <c r="E39" s="65">
        <f t="shared" ref="E39:H39" si="10">1/(1+E38)</f>
        <v>0.95235914928687548</v>
      </c>
      <c r="F39" s="65">
        <f t="shared" si="10"/>
        <v>0.94333225353633476</v>
      </c>
      <c r="G39" s="65">
        <f t="shared" si="10"/>
        <v>0.93445428246521123</v>
      </c>
      <c r="H39" s="66">
        <f t="shared" si="10"/>
        <v>0.92572184492746856</v>
      </c>
      <c r="I39" s="60"/>
      <c r="J39" s="60"/>
      <c r="K39" s="60"/>
      <c r="L39" s="60"/>
      <c r="M39" s="60"/>
      <c r="N39" s="60"/>
      <c r="O39" s="60"/>
      <c r="P39" s="60"/>
      <c r="Q39" s="60"/>
      <c r="R39" s="60"/>
      <c r="S39" s="60"/>
      <c r="T39" s="60"/>
      <c r="U39" s="60"/>
      <c r="V39" s="60"/>
      <c r="W39" s="60"/>
    </row>
    <row r="40" spans="2:24">
      <c r="B40" s="67"/>
    </row>
    <row r="41" spans="2:24">
      <c r="B41" s="1"/>
      <c r="E41" s="68"/>
      <c r="F41" s="68"/>
      <c r="G41" s="68"/>
      <c r="H41" s="68"/>
      <c r="L41" s="69"/>
    </row>
    <row r="42" spans="2:24">
      <c r="B42" s="1"/>
      <c r="D42" s="70"/>
      <c r="E42" s="71"/>
      <c r="F42" s="71"/>
      <c r="G42" s="71"/>
      <c r="H42" s="71"/>
      <c r="I42" s="71"/>
      <c r="J42" s="71"/>
      <c r="K42" s="71"/>
      <c r="L42" s="71"/>
      <c r="M42" s="71"/>
    </row>
    <row r="43" spans="2:24">
      <c r="B43" s="29" t="s">
        <v>252</v>
      </c>
      <c r="C43" s="30"/>
    </row>
    <row r="44" spans="2:24" s="34" customFormat="1" ht="8.25" customHeight="1">
      <c r="B44" s="31"/>
      <c r="C44" s="32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</row>
    <row r="45" spans="2:24">
      <c r="B45" s="44"/>
    </row>
    <row r="46" spans="2:24">
      <c r="B46" s="44"/>
    </row>
    <row r="47" spans="2:24">
      <c r="B47" s="29"/>
      <c r="C47" s="72"/>
      <c r="D47" s="73"/>
      <c r="E47" s="73"/>
      <c r="F47" s="73"/>
      <c r="G47" s="73"/>
      <c r="H47" s="73"/>
    </row>
    <row r="48" spans="2:24">
      <c r="B48" s="44"/>
      <c r="D48" s="74"/>
      <c r="E48" s="74"/>
      <c r="F48" s="74"/>
      <c r="G48" s="74"/>
      <c r="H48" s="74"/>
    </row>
    <row r="49" spans="2:23">
      <c r="B49" s="44"/>
      <c r="D49" s="39">
        <f>$C$14/(1+D36)^(D16)</f>
        <v>9615.3846153846152</v>
      </c>
      <c r="E49" s="39">
        <f>$C$14/(1+E36)^(E16)</f>
        <v>9157.2995123738019</v>
      </c>
      <c r="F49" s="39">
        <f t="shared" ref="F49:G49" si="11">$C$14/(1+F36)^(F16)</f>
        <v>8638.3759853147603</v>
      </c>
      <c r="G49" s="39">
        <f t="shared" si="11"/>
        <v>8072.1674330220158</v>
      </c>
      <c r="H49" s="39">
        <f>$C$14/(1+H36)^(H16)</f>
        <v>7472.5817286605688</v>
      </c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</row>
    <row r="50" spans="2:23" ht="17.399999999999999">
      <c r="B50" s="41" t="s">
        <v>2285</v>
      </c>
      <c r="C50" s="42">
        <f>C19</f>
        <v>44926</v>
      </c>
      <c r="D50" s="42">
        <f>D19</f>
        <v>45291</v>
      </c>
      <c r="E50" s="42">
        <f t="shared" ref="E50:H50" si="12">E19</f>
        <v>45657</v>
      </c>
      <c r="F50" s="42">
        <f t="shared" si="12"/>
        <v>46022</v>
      </c>
      <c r="G50" s="42">
        <f t="shared" si="12"/>
        <v>46387</v>
      </c>
      <c r="H50" s="42">
        <f t="shared" si="12"/>
        <v>46752</v>
      </c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</row>
    <row r="51" spans="2:23">
      <c r="C51" s="2">
        <v>0</v>
      </c>
      <c r="D51" s="2">
        <f>C51+1</f>
        <v>1</v>
      </c>
      <c r="E51" s="2">
        <f t="shared" ref="E51:H51" si="13">D51+1</f>
        <v>2</v>
      </c>
      <c r="F51" s="2">
        <f t="shared" si="13"/>
        <v>3</v>
      </c>
      <c r="G51" s="2">
        <f t="shared" si="13"/>
        <v>4</v>
      </c>
      <c r="H51" s="2">
        <f t="shared" si="13"/>
        <v>5</v>
      </c>
    </row>
    <row r="52" spans="2:23">
      <c r="B52" s="38" t="s">
        <v>2299</v>
      </c>
      <c r="C52" s="30"/>
      <c r="D52" s="75">
        <f>D36</f>
        <v>0.04</v>
      </c>
      <c r="E52" s="75">
        <f>E53*EXP($C$7*2)</f>
        <v>6.0009132952341691E-2</v>
      </c>
      <c r="F52" s="75">
        <f>F53*EXP($C$7*2)</f>
        <v>8.6675962927052916E-2</v>
      </c>
      <c r="G52" s="75">
        <f>G53*EXP($C$7*2)</f>
        <v>0.1221516936797839</v>
      </c>
      <c r="H52" s="75">
        <f>H53*EXP($C$7*2)</f>
        <v>0.16936191175950413</v>
      </c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</row>
    <row r="53" spans="2:23">
      <c r="D53" s="30"/>
      <c r="E53" s="76">
        <f>E67</f>
        <v>4.0225324763172483E-2</v>
      </c>
      <c r="F53" s="75">
        <f>F54*EXP($C$7*2)</f>
        <v>5.8100635459445479E-2</v>
      </c>
      <c r="G53" s="75">
        <f>G54*EXP($C$7*2)</f>
        <v>8.1880728930764049E-2</v>
      </c>
      <c r="H53" s="75">
        <f>H54*EXP($C$7*2)</f>
        <v>0.11352668448731469</v>
      </c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</row>
    <row r="54" spans="2:23">
      <c r="F54" s="76">
        <f>F75</f>
        <v>3.8946020635875392E-2</v>
      </c>
      <c r="G54" s="75">
        <f>G55*EXP($C$7*2)</f>
        <v>5.488629398630146E-2</v>
      </c>
      <c r="H54" s="75">
        <f>H55*EXP($C$7*2)</f>
        <v>7.6099212371810276E-2</v>
      </c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</row>
    <row r="55" spans="2:23">
      <c r="F55" s="30"/>
      <c r="G55" s="76">
        <f>G84</f>
        <v>3.6791383111623228E-2</v>
      </c>
      <c r="H55" s="75">
        <f>H56*EXP($C$7*2)</f>
        <v>5.1010827540347754E-2</v>
      </c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</row>
    <row r="56" spans="2:23">
      <c r="E56" s="30"/>
      <c r="F56" s="30"/>
      <c r="H56" s="76">
        <f>H94</f>
        <v>3.4193580265161963E-2</v>
      </c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</row>
    <row r="57" spans="2:23">
      <c r="E57" s="30"/>
      <c r="F57" s="30"/>
      <c r="G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</row>
    <row r="58" spans="2:23">
      <c r="H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</row>
    <row r="59" spans="2:23">
      <c r="C59" s="77" t="s">
        <v>2300</v>
      </c>
      <c r="D59" s="77"/>
      <c r="E59" s="77"/>
      <c r="F59" s="77"/>
      <c r="G59" s="77"/>
      <c r="H59" s="77"/>
      <c r="I59" s="77"/>
      <c r="J59" s="77"/>
      <c r="K59" s="77"/>
      <c r="L59" s="77"/>
      <c r="M59" s="77"/>
      <c r="N59" s="77"/>
      <c r="O59" s="77"/>
      <c r="P59" s="77"/>
      <c r="Q59" s="77"/>
      <c r="R59" s="77"/>
      <c r="S59" s="77"/>
      <c r="W59" s="39"/>
    </row>
    <row r="60" spans="2:23">
      <c r="C60" s="77" t="s">
        <v>2301</v>
      </c>
      <c r="D60" s="77"/>
      <c r="E60" s="77"/>
      <c r="F60" s="77"/>
      <c r="G60" s="77"/>
      <c r="H60" s="77"/>
      <c r="I60" s="77"/>
      <c r="J60" s="77"/>
      <c r="K60" s="77"/>
      <c r="L60" s="77"/>
      <c r="M60" s="77"/>
      <c r="N60" s="77"/>
      <c r="O60" s="77"/>
      <c r="P60" s="77"/>
      <c r="Q60" s="77"/>
      <c r="R60" s="77"/>
      <c r="S60" s="77"/>
      <c r="W60" s="39"/>
    </row>
    <row r="61" spans="2:23" outlineLevel="1">
      <c r="C61" s="78" t="s">
        <v>2302</v>
      </c>
      <c r="D61" s="79"/>
      <c r="E61" s="77"/>
      <c r="F61" s="77"/>
      <c r="G61" s="77"/>
      <c r="H61" s="77"/>
      <c r="I61" s="77"/>
      <c r="J61" s="77"/>
      <c r="K61" s="77"/>
      <c r="L61" s="77"/>
      <c r="M61" s="77"/>
      <c r="N61" s="77"/>
      <c r="O61" s="77"/>
      <c r="P61" s="77"/>
      <c r="Q61" s="77"/>
      <c r="R61" s="77"/>
      <c r="S61" s="77"/>
      <c r="W61" s="39"/>
    </row>
    <row r="62" spans="2:23" outlineLevel="1">
      <c r="C62" s="78"/>
      <c r="D62" s="78" t="s">
        <v>256</v>
      </c>
      <c r="E62" s="78" t="s">
        <v>257</v>
      </c>
      <c r="F62" s="78"/>
      <c r="G62" s="77"/>
      <c r="H62" s="77"/>
      <c r="I62" s="77"/>
      <c r="J62" s="77"/>
      <c r="K62" s="77"/>
      <c r="L62" s="77"/>
      <c r="M62" s="77"/>
      <c r="N62" s="77"/>
      <c r="O62" s="77"/>
      <c r="P62" s="77"/>
      <c r="Q62" s="77"/>
      <c r="R62" s="77"/>
      <c r="S62" s="77"/>
      <c r="W62" s="39"/>
    </row>
    <row r="63" spans="2:23" outlineLevel="1">
      <c r="C63" s="78" t="s">
        <v>258</v>
      </c>
      <c r="D63" s="78"/>
      <c r="E63" s="78" t="s">
        <v>259</v>
      </c>
      <c r="F63" s="80" t="s">
        <v>260</v>
      </c>
      <c r="G63" s="77"/>
      <c r="H63" s="77"/>
      <c r="I63" s="77"/>
      <c r="J63" s="77"/>
      <c r="K63" s="77"/>
      <c r="L63" s="77"/>
      <c r="M63" s="77"/>
      <c r="N63" s="77"/>
      <c r="O63" s="77"/>
      <c r="P63" s="77"/>
      <c r="Q63" s="77"/>
      <c r="R63" s="77"/>
      <c r="S63" s="77"/>
      <c r="W63" s="39"/>
    </row>
    <row r="64" spans="2:23" outlineLevel="1">
      <c r="C64" s="78"/>
      <c r="D64" s="81">
        <f>(E64+E65)/2/((1+D52)^(1))</f>
        <v>9157.2994204060487</v>
      </c>
      <c r="E64" s="81">
        <f>(F64+F65)/2/((1+E52)^(1))</f>
        <v>9433.8809819005601</v>
      </c>
      <c r="F64" s="80">
        <v>10000</v>
      </c>
      <c r="G64" s="82">
        <f>H64-$D64</f>
        <v>9.1967753178323619E-5</v>
      </c>
      <c r="H64" s="83">
        <f>E$49</f>
        <v>9157.2995123738019</v>
      </c>
      <c r="I64" s="84" t="s">
        <v>2303</v>
      </c>
      <c r="J64" s="77"/>
      <c r="K64" s="77"/>
      <c r="L64" s="77"/>
      <c r="M64" s="77"/>
      <c r="N64" s="77"/>
      <c r="O64" s="77"/>
      <c r="P64" s="77"/>
      <c r="Q64" s="77"/>
      <c r="R64" s="77"/>
      <c r="S64" s="77"/>
      <c r="W64" s="39"/>
    </row>
    <row r="65" spans="3:23" outlineLevel="1">
      <c r="C65" s="78" t="s">
        <v>261</v>
      </c>
      <c r="D65" s="78"/>
      <c r="E65" s="81">
        <f>(F65+F66)/2/((1+E53)^(1))</f>
        <v>9613.3018125440212</v>
      </c>
      <c r="F65" s="80">
        <v>10000</v>
      </c>
      <c r="G65" s="77"/>
      <c r="H65" s="77"/>
      <c r="I65" s="77"/>
      <c r="J65" s="77"/>
      <c r="K65" s="77"/>
      <c r="L65" s="77"/>
      <c r="M65" s="77"/>
      <c r="N65" s="77"/>
      <c r="O65" s="77"/>
      <c r="P65" s="77"/>
      <c r="Q65" s="77"/>
      <c r="R65" s="77"/>
      <c r="S65" s="77"/>
      <c r="W65" s="39"/>
    </row>
    <row r="66" spans="3:23" outlineLevel="1">
      <c r="C66" s="78" t="s">
        <v>260</v>
      </c>
      <c r="D66" s="78"/>
      <c r="E66" s="78"/>
      <c r="F66" s="80">
        <v>10000</v>
      </c>
      <c r="G66" s="77"/>
      <c r="H66" s="77"/>
      <c r="I66" s="77"/>
      <c r="J66" s="77"/>
      <c r="K66" s="77"/>
      <c r="L66" s="77"/>
      <c r="M66" s="77"/>
      <c r="N66" s="77"/>
      <c r="O66" s="77"/>
      <c r="P66" s="77"/>
      <c r="Q66" s="77"/>
      <c r="R66" s="77"/>
      <c r="S66" s="77"/>
    </row>
    <row r="67" spans="3:23" outlineLevel="1">
      <c r="C67" s="78" t="s">
        <v>2304</v>
      </c>
      <c r="D67" s="79"/>
      <c r="E67" s="85">
        <v>4.0225324763172483E-2</v>
      </c>
      <c r="F67" s="77"/>
      <c r="G67" s="77"/>
      <c r="H67" s="77"/>
      <c r="I67" s="77"/>
      <c r="J67" s="77"/>
      <c r="K67" s="77"/>
      <c r="L67" s="77"/>
      <c r="M67" s="77"/>
      <c r="N67" s="77"/>
      <c r="O67" s="77"/>
      <c r="P67" s="77"/>
      <c r="Q67" s="77"/>
      <c r="R67" s="77"/>
      <c r="S67" s="77"/>
    </row>
    <row r="68" spans="3:23" outlineLevel="1">
      <c r="C68" s="77"/>
      <c r="D68" s="77"/>
      <c r="E68" s="77"/>
      <c r="F68" s="77"/>
      <c r="G68" s="77"/>
      <c r="H68" s="77"/>
      <c r="I68" s="77"/>
      <c r="J68" s="77"/>
      <c r="K68" s="77"/>
      <c r="L68" s="77"/>
      <c r="M68" s="77"/>
      <c r="N68" s="77"/>
      <c r="O68" s="77"/>
      <c r="P68" s="77"/>
      <c r="Q68" s="77"/>
      <c r="R68" s="77"/>
      <c r="S68" s="77"/>
    </row>
    <row r="69" spans="3:23" outlineLevel="1">
      <c r="C69" s="78"/>
      <c r="D69" s="78" t="s">
        <v>256</v>
      </c>
      <c r="E69" s="78" t="s">
        <v>257</v>
      </c>
      <c r="F69" s="78" t="s">
        <v>262</v>
      </c>
      <c r="G69" s="78"/>
      <c r="H69" s="77"/>
      <c r="I69" s="77"/>
      <c r="J69" s="77"/>
      <c r="K69" s="77"/>
      <c r="L69" s="77"/>
      <c r="M69" s="77"/>
      <c r="N69" s="77"/>
      <c r="O69" s="77"/>
      <c r="P69" s="77"/>
      <c r="Q69" s="77"/>
      <c r="R69" s="77"/>
      <c r="S69" s="77"/>
    </row>
    <row r="70" spans="3:23" outlineLevel="1">
      <c r="C70" s="78" t="s">
        <v>258</v>
      </c>
      <c r="D70" s="78"/>
      <c r="E70" s="78" t="s">
        <v>259</v>
      </c>
      <c r="F70" s="78" t="s">
        <v>263</v>
      </c>
      <c r="G70" s="80" t="s">
        <v>260</v>
      </c>
      <c r="H70" s="77"/>
      <c r="I70" s="77"/>
      <c r="J70" s="77"/>
      <c r="K70" s="77"/>
      <c r="L70" s="77"/>
      <c r="M70" s="77"/>
      <c r="N70" s="77"/>
      <c r="O70" s="77"/>
      <c r="P70" s="77"/>
      <c r="Q70" s="77"/>
      <c r="R70" s="77"/>
      <c r="S70" s="77"/>
    </row>
    <row r="71" spans="3:23" outlineLevel="1">
      <c r="C71" s="78"/>
      <c r="D71" s="81">
        <f>(E71+E72)/2/((1+D$52)^(1))</f>
        <v>8638.3759855060071</v>
      </c>
      <c r="E71" s="81">
        <f>(F71+F72)/2/((1+E52)^(1))</f>
        <v>8798.6374684448965</v>
      </c>
      <c r="F71" s="81">
        <f>(G71+G72)/2/((1+F52)^(1))</f>
        <v>9202.3752628742805</v>
      </c>
      <c r="G71" s="80">
        <v>10000</v>
      </c>
      <c r="H71" s="86">
        <f>I71-$D71</f>
        <v>-1.912467268994078E-7</v>
      </c>
      <c r="I71" s="83">
        <f>F$49</f>
        <v>8638.3759853147603</v>
      </c>
      <c r="J71" s="84" t="s">
        <v>2303</v>
      </c>
      <c r="K71" s="77"/>
      <c r="L71" s="77"/>
      <c r="M71" s="77"/>
      <c r="N71" s="77"/>
      <c r="O71" s="77"/>
      <c r="P71" s="77"/>
      <c r="Q71" s="77"/>
      <c r="R71" s="77"/>
      <c r="S71" s="77"/>
    </row>
    <row r="72" spans="3:23" outlineLevel="1">
      <c r="C72" s="78" t="s">
        <v>261</v>
      </c>
      <c r="D72" s="78"/>
      <c r="E72" s="81">
        <f>(F72+F73)/2/((1+E53)^(1))</f>
        <v>9169.1845814075987</v>
      </c>
      <c r="F72" s="81">
        <f>(G72+G73)/2/((1+F53)^(1))</f>
        <v>9450.8968853022452</v>
      </c>
      <c r="G72" s="80">
        <v>10000</v>
      </c>
      <c r="H72" s="77"/>
      <c r="I72" s="77"/>
      <c r="J72" s="77"/>
      <c r="K72" s="77"/>
      <c r="L72" s="77"/>
      <c r="M72" s="77"/>
      <c r="N72" s="77"/>
      <c r="O72" s="77"/>
      <c r="P72" s="77"/>
      <c r="Q72" s="77"/>
      <c r="R72" s="77"/>
      <c r="S72" s="77"/>
    </row>
    <row r="73" spans="3:23" outlineLevel="1">
      <c r="C73" s="78" t="s">
        <v>264</v>
      </c>
      <c r="D73" s="78"/>
      <c r="E73" s="78"/>
      <c r="F73" s="81">
        <f>(G73+G74)/2/((1+F54)^(1))</f>
        <v>9625.1391327141428</v>
      </c>
      <c r="G73" s="80">
        <v>10000</v>
      </c>
      <c r="H73" s="77"/>
      <c r="I73" s="77"/>
      <c r="J73" s="77"/>
      <c r="K73" s="77"/>
      <c r="L73" s="77"/>
      <c r="M73" s="77"/>
      <c r="N73" s="77"/>
      <c r="O73" s="77"/>
      <c r="P73" s="77"/>
      <c r="Q73" s="77"/>
      <c r="R73" s="77"/>
      <c r="S73" s="77"/>
    </row>
    <row r="74" spans="3:23" outlineLevel="1">
      <c r="C74" s="78" t="s">
        <v>260</v>
      </c>
      <c r="D74" s="78"/>
      <c r="E74" s="78"/>
      <c r="F74" s="78"/>
      <c r="G74" s="80">
        <v>10000</v>
      </c>
      <c r="H74" s="77"/>
      <c r="I74" s="77"/>
      <c r="J74" s="77"/>
      <c r="K74" s="77"/>
      <c r="L74" s="77"/>
      <c r="M74" s="77"/>
      <c r="N74" s="77"/>
      <c r="O74" s="77"/>
      <c r="P74" s="77"/>
      <c r="Q74" s="77"/>
      <c r="R74" s="77"/>
      <c r="S74" s="77"/>
    </row>
    <row r="75" spans="3:23" outlineLevel="1">
      <c r="C75" s="78" t="s">
        <v>2305</v>
      </c>
      <c r="D75" s="79"/>
      <c r="E75" s="77"/>
      <c r="F75" s="85">
        <v>3.8946020635875392E-2</v>
      </c>
      <c r="G75" s="77"/>
      <c r="H75" s="77"/>
      <c r="I75" s="77"/>
      <c r="J75" s="77"/>
      <c r="K75" s="77"/>
      <c r="L75" s="77"/>
      <c r="M75" s="77"/>
      <c r="N75" s="77"/>
      <c r="O75" s="77"/>
      <c r="P75" s="77"/>
      <c r="Q75" s="77"/>
      <c r="R75" s="77"/>
      <c r="S75" s="77"/>
    </row>
    <row r="76" spans="3:23" outlineLevel="1">
      <c r="C76" s="77"/>
      <c r="D76" s="77"/>
      <c r="E76" s="77"/>
      <c r="F76" s="77"/>
      <c r="G76" s="77"/>
      <c r="H76" s="77"/>
      <c r="I76" s="77"/>
      <c r="J76" s="77"/>
      <c r="K76" s="77"/>
      <c r="L76" s="77"/>
      <c r="M76" s="77"/>
      <c r="N76" s="77"/>
      <c r="O76" s="77"/>
      <c r="P76" s="77"/>
      <c r="Q76" s="77"/>
      <c r="R76" s="77"/>
      <c r="S76" s="77"/>
    </row>
    <row r="77" spans="3:23" outlineLevel="1">
      <c r="C77" s="78"/>
      <c r="D77" s="78" t="s">
        <v>256</v>
      </c>
      <c r="E77" s="78" t="s">
        <v>257</v>
      </c>
      <c r="F77" s="78" t="s">
        <v>262</v>
      </c>
      <c r="G77" s="78" t="s">
        <v>265</v>
      </c>
      <c r="H77" s="78"/>
      <c r="I77" s="77"/>
      <c r="J77" s="77"/>
      <c r="K77" s="77"/>
      <c r="L77" s="77"/>
      <c r="M77" s="77"/>
      <c r="N77" s="77"/>
      <c r="O77" s="77"/>
      <c r="P77" s="77"/>
      <c r="Q77" s="77"/>
      <c r="R77" s="77"/>
      <c r="S77" s="77"/>
    </row>
    <row r="78" spans="3:23" outlineLevel="1">
      <c r="C78" s="78" t="s">
        <v>258</v>
      </c>
      <c r="D78" s="78"/>
      <c r="E78" s="78" t="s">
        <v>259</v>
      </c>
      <c r="F78" s="78" t="s">
        <v>263</v>
      </c>
      <c r="G78" s="78" t="s">
        <v>266</v>
      </c>
      <c r="H78" s="80" t="s">
        <v>260</v>
      </c>
      <c r="I78" s="77"/>
      <c r="J78" s="77"/>
      <c r="K78" s="77"/>
      <c r="L78" s="77"/>
      <c r="M78" s="77"/>
      <c r="N78" s="77"/>
      <c r="O78" s="77"/>
      <c r="P78" s="77"/>
      <c r="Q78" s="77"/>
      <c r="R78" s="77"/>
      <c r="S78" s="77"/>
    </row>
    <row r="79" spans="3:23" outlineLevel="1">
      <c r="C79" s="78"/>
      <c r="D79" s="81">
        <f>(E79+E80)/2/((1+D52)^(1))</f>
        <v>8072.1668473674381</v>
      </c>
      <c r="E79" s="81">
        <f>(F79+F80)/2/((1+E52)^(1))</f>
        <v>8113.4529929086857</v>
      </c>
      <c r="F79" s="81">
        <f t="shared" ref="F79:G82" si="14">(G79+G80)/2/((1+F52)^(1))</f>
        <v>8353.2786398857261</v>
      </c>
      <c r="G79" s="81">
        <f t="shared" si="14"/>
        <v>8911.4511490044497</v>
      </c>
      <c r="H79" s="80">
        <v>10000</v>
      </c>
      <c r="I79" s="86">
        <f>J79-$D79</f>
        <v>5.856545776623534E-4</v>
      </c>
      <c r="J79" s="83">
        <f>G$49</f>
        <v>8072.1674330220158</v>
      </c>
      <c r="K79" s="84" t="s">
        <v>2303</v>
      </c>
      <c r="L79" s="77"/>
      <c r="M79" s="77"/>
      <c r="N79" s="77"/>
      <c r="O79" s="77"/>
      <c r="P79" s="77"/>
      <c r="Q79" s="77"/>
      <c r="R79" s="77"/>
      <c r="S79" s="77"/>
    </row>
    <row r="80" spans="3:23" outlineLevel="1">
      <c r="C80" s="78" t="s">
        <v>261</v>
      </c>
      <c r="D80" s="78"/>
      <c r="E80" s="81">
        <f>(F80+F81)/2/((1+E53)^(1))</f>
        <v>8676.6540496155867</v>
      </c>
      <c r="F80" s="81">
        <f t="shared" si="14"/>
        <v>8847.3899046397109</v>
      </c>
      <c r="G80" s="81">
        <f t="shared" si="14"/>
        <v>9243.1630701871563</v>
      </c>
      <c r="H80" s="80">
        <v>10000</v>
      </c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</row>
    <row r="81" spans="3:26" outlineLevel="1">
      <c r="C81" s="78" t="s">
        <v>264</v>
      </c>
      <c r="D81" s="78"/>
      <c r="E81" s="78"/>
      <c r="F81" s="81">
        <f t="shared" si="14"/>
        <v>9203.9606485984295</v>
      </c>
      <c r="G81" s="81">
        <f t="shared" si="14"/>
        <v>9479.6946903263652</v>
      </c>
      <c r="H81" s="80">
        <v>10000</v>
      </c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</row>
    <row r="82" spans="3:26" outlineLevel="1">
      <c r="C82" s="78" t="s">
        <v>267</v>
      </c>
      <c r="D82" s="78"/>
      <c r="E82" s="81"/>
      <c r="F82" s="81"/>
      <c r="G82" s="81">
        <f t="shared" si="14"/>
        <v>9645.1418895746901</v>
      </c>
      <c r="H82" s="80">
        <v>10000</v>
      </c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</row>
    <row r="83" spans="3:26" outlineLevel="1">
      <c r="C83" s="78" t="s">
        <v>260</v>
      </c>
      <c r="D83" s="78"/>
      <c r="E83" s="78"/>
      <c r="F83" s="78"/>
      <c r="G83" s="78"/>
      <c r="H83" s="80">
        <v>10000</v>
      </c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</row>
    <row r="84" spans="3:26" outlineLevel="1">
      <c r="C84" s="78" t="s">
        <v>2306</v>
      </c>
      <c r="D84" s="79"/>
      <c r="E84" s="77"/>
      <c r="F84" s="77"/>
      <c r="G84" s="85">
        <v>3.6791383111623228E-2</v>
      </c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</row>
    <row r="85" spans="3:26" outlineLevel="1"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</row>
    <row r="86" spans="3:26" outlineLevel="1">
      <c r="C86" s="78"/>
      <c r="D86" s="78" t="s">
        <v>256</v>
      </c>
      <c r="E86" s="78" t="s">
        <v>257</v>
      </c>
      <c r="F86" s="78" t="s">
        <v>262</v>
      </c>
      <c r="G86" s="78" t="s">
        <v>265</v>
      </c>
      <c r="H86" s="78" t="s">
        <v>268</v>
      </c>
      <c r="I86" s="78"/>
      <c r="J86" s="77"/>
      <c r="K86" s="77"/>
      <c r="L86" s="77"/>
      <c r="M86" s="77"/>
      <c r="N86" s="77"/>
      <c r="O86" s="77"/>
      <c r="P86" s="77"/>
      <c r="Q86" s="77"/>
      <c r="R86" s="77"/>
      <c r="S86" s="77"/>
    </row>
    <row r="87" spans="3:26" outlineLevel="1">
      <c r="C87" s="78" t="s">
        <v>258</v>
      </c>
      <c r="D87" s="78"/>
      <c r="E87" s="78" t="s">
        <v>259</v>
      </c>
      <c r="F87" s="78" t="s">
        <v>263</v>
      </c>
      <c r="G87" s="78" t="s">
        <v>266</v>
      </c>
      <c r="H87" s="78" t="s">
        <v>269</v>
      </c>
      <c r="I87" s="80" t="s">
        <v>260</v>
      </c>
      <c r="J87" s="77"/>
      <c r="K87" s="77"/>
      <c r="L87" s="77"/>
      <c r="M87" s="77"/>
      <c r="N87" s="77"/>
      <c r="O87" s="77"/>
      <c r="P87" s="77"/>
      <c r="Q87" s="77"/>
      <c r="R87" s="77"/>
      <c r="S87" s="77"/>
    </row>
    <row r="88" spans="3:26" outlineLevel="1">
      <c r="C88" s="78"/>
      <c r="D88" s="81">
        <f>(E88+E89)/2/((1+D$52)^(1))</f>
        <v>7472.5817287692344</v>
      </c>
      <c r="E88" s="81">
        <f>(F88+F89)/2/((1+E52)^(1))</f>
        <v>7397.740153730796</v>
      </c>
      <c r="F88" s="81">
        <f t="shared" ref="F88:H92" si="15">(G88+G89)/2/((1+F52)^(1))</f>
        <v>7480.150186036838</v>
      </c>
      <c r="G88" s="81">
        <f t="shared" si="15"/>
        <v>7811.8443392545405</v>
      </c>
      <c r="H88" s="81">
        <f t="shared" si="15"/>
        <v>8551.6724116260084</v>
      </c>
      <c r="I88" s="80">
        <v>10000</v>
      </c>
      <c r="J88" s="86">
        <f>K88-$D88</f>
        <v>-1.0866551747312769E-7</v>
      </c>
      <c r="K88" s="83">
        <f>H$49</f>
        <v>7472.5817286605688</v>
      </c>
      <c r="L88" s="84" t="s">
        <v>2303</v>
      </c>
      <c r="M88" s="77"/>
      <c r="N88" s="77"/>
      <c r="O88" s="77"/>
      <c r="P88" s="77"/>
      <c r="Q88" s="77"/>
      <c r="R88" s="77"/>
      <c r="S88" s="77"/>
    </row>
    <row r="89" spans="3:26" outlineLevel="1">
      <c r="C89" s="78" t="s">
        <v>261</v>
      </c>
      <c r="D89" s="78"/>
      <c r="E89" s="81">
        <f>(F89+F90)/2/((1+E53)^(1))</f>
        <v>8145.2298421092119</v>
      </c>
      <c r="F89" s="81">
        <f t="shared" si="15"/>
        <v>8203.1940662889701</v>
      </c>
      <c r="G89" s="81">
        <f t="shared" si="15"/>
        <v>8445.1544732465663</v>
      </c>
      <c r="H89" s="81">
        <f t="shared" si="15"/>
        <v>8980.4763004886227</v>
      </c>
      <c r="I89" s="80">
        <v>10000</v>
      </c>
      <c r="J89" s="77"/>
      <c r="K89" s="77"/>
      <c r="L89" s="77"/>
      <c r="M89" s="77"/>
      <c r="N89" s="77"/>
      <c r="O89" s="77"/>
      <c r="P89" s="77"/>
      <c r="Q89" s="77"/>
      <c r="R89" s="77"/>
      <c r="S89" s="77"/>
    </row>
    <row r="90" spans="3:26" outlineLevel="1">
      <c r="C90" s="78" t="s">
        <v>264</v>
      </c>
      <c r="D90" s="78"/>
      <c r="E90" s="78"/>
      <c r="F90" s="81">
        <f t="shared" si="15"/>
        <v>8742.5546492685062</v>
      </c>
      <c r="G90" s="81">
        <f t="shared" si="15"/>
        <v>8914.4552354284588</v>
      </c>
      <c r="H90" s="81">
        <f t="shared" si="15"/>
        <v>9292.8234544091756</v>
      </c>
      <c r="I90" s="80">
        <v>10000</v>
      </c>
      <c r="J90" s="77"/>
      <c r="K90" s="77"/>
      <c r="L90" s="77"/>
      <c r="M90" s="77"/>
      <c r="N90" s="77"/>
      <c r="O90" s="77"/>
      <c r="P90" s="77"/>
      <c r="Q90" s="77"/>
      <c r="R90" s="77"/>
      <c r="S90" s="77"/>
    </row>
    <row r="91" spans="3:26" outlineLevel="1">
      <c r="C91" s="78" t="s">
        <v>267</v>
      </c>
      <c r="D91" s="78"/>
      <c r="E91" s="81"/>
      <c r="F91" s="81"/>
      <c r="G91" s="81">
        <f t="shared" si="15"/>
        <v>9251.6294906699113</v>
      </c>
      <c r="H91" s="81">
        <f t="shared" si="15"/>
        <v>9514.6498380066441</v>
      </c>
      <c r="I91" s="80">
        <v>10000</v>
      </c>
      <c r="J91" s="77"/>
      <c r="K91" s="77"/>
      <c r="L91" s="77"/>
      <c r="M91" s="77"/>
      <c r="N91" s="77"/>
      <c r="O91" s="77"/>
      <c r="P91" s="77"/>
      <c r="Q91" s="77"/>
      <c r="R91" s="77"/>
      <c r="S91" s="77"/>
    </row>
    <row r="92" spans="3:26" outlineLevel="1">
      <c r="C92" s="78" t="s">
        <v>270</v>
      </c>
      <c r="D92" s="78"/>
      <c r="E92" s="81"/>
      <c r="F92" s="81"/>
      <c r="G92" s="81"/>
      <c r="H92" s="81">
        <f t="shared" si="15"/>
        <v>9669.3696333292355</v>
      </c>
      <c r="I92" s="80">
        <v>10000</v>
      </c>
      <c r="J92" s="77"/>
      <c r="K92" s="77"/>
      <c r="L92" s="77"/>
      <c r="M92" s="77"/>
      <c r="N92" s="77"/>
      <c r="O92" s="77"/>
      <c r="P92" s="77"/>
      <c r="Q92" s="77"/>
      <c r="R92" s="77"/>
      <c r="S92" s="77"/>
    </row>
    <row r="93" spans="3:26" outlineLevel="1">
      <c r="C93" s="78" t="s">
        <v>260</v>
      </c>
      <c r="D93" s="78"/>
      <c r="E93" s="78"/>
      <c r="F93" s="78"/>
      <c r="G93" s="78"/>
      <c r="H93" s="78"/>
      <c r="I93" s="80">
        <v>10000</v>
      </c>
      <c r="J93" s="77"/>
      <c r="K93" s="77"/>
      <c r="L93" s="77"/>
      <c r="M93" s="77"/>
      <c r="N93" s="77"/>
      <c r="O93" s="77"/>
      <c r="P93" s="77"/>
      <c r="Q93" s="77"/>
      <c r="R93" s="77"/>
      <c r="S93" s="77"/>
    </row>
    <row r="94" spans="3:26" outlineLevel="1">
      <c r="C94" s="78" t="s">
        <v>2307</v>
      </c>
      <c r="D94" s="79"/>
      <c r="E94" s="77"/>
      <c r="F94" s="77"/>
      <c r="G94" s="77"/>
      <c r="H94" s="85">
        <v>3.4193580265161963E-2</v>
      </c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</row>
    <row r="95" spans="3:26" outlineLevel="1"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</row>
    <row r="96" spans="3:26">
      <c r="C96" s="77"/>
      <c r="D96" s="79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87"/>
      <c r="X96" s="27"/>
      <c r="Y96" s="77"/>
      <c r="Z96" s="77"/>
    </row>
    <row r="98" spans="2:24">
      <c r="C98" s="2">
        <v>0</v>
      </c>
      <c r="D98" s="2">
        <f>C98+1</f>
        <v>1</v>
      </c>
      <c r="E98" s="2">
        <f t="shared" ref="E98:H98" si="16">D98+1</f>
        <v>2</v>
      </c>
      <c r="F98" s="2">
        <f t="shared" si="16"/>
        <v>3</v>
      </c>
      <c r="G98" s="2">
        <f t="shared" si="16"/>
        <v>4</v>
      </c>
      <c r="H98" s="2">
        <f t="shared" si="16"/>
        <v>5</v>
      </c>
      <c r="W98" s="88"/>
    </row>
    <row r="99" spans="2:24">
      <c r="H99" s="89" t="s">
        <v>2308</v>
      </c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</row>
    <row r="100" spans="2:24" ht="17.399999999999999">
      <c r="B100" s="41" t="s">
        <v>2285</v>
      </c>
      <c r="C100" s="42">
        <f>C50</f>
        <v>44926</v>
      </c>
      <c r="D100" s="42">
        <f>EOMONTH(C100,12)</f>
        <v>45291</v>
      </c>
      <c r="E100" s="42">
        <f t="shared" ref="E100:H100" si="17">EOMONTH(D100,12)</f>
        <v>45657</v>
      </c>
      <c r="F100" s="42">
        <f t="shared" si="17"/>
        <v>46022</v>
      </c>
      <c r="G100" s="42">
        <f t="shared" si="17"/>
        <v>46387</v>
      </c>
      <c r="H100" s="42">
        <f t="shared" si="17"/>
        <v>46752</v>
      </c>
    </row>
    <row r="101" spans="2:24">
      <c r="B101" s="38" t="s">
        <v>2309</v>
      </c>
      <c r="C101" s="49">
        <f>MAX((D101+D102)/2/((1+D52))+C$22,C$27)</f>
        <v>8696.8405645414769</v>
      </c>
      <c r="D101" s="49">
        <f>MAX((E101+E102)/2/((1+E52))+D$22,D$27)</f>
        <v>8727.8140707980274</v>
      </c>
      <c r="E101" s="49">
        <f>MAX((F101+F102)/2/((1+F52))+E$22,E$27)</f>
        <v>8879.4335381098972</v>
      </c>
      <c r="F101" s="49">
        <f>MAX((G101+G102)/2/((1+G52))+F$22,F$27)</f>
        <v>9367.9091949646281</v>
      </c>
      <c r="G101" s="49">
        <f>MAX((H101+H102)/2/((1+H52))+G$22,G$27)</f>
        <v>10400</v>
      </c>
      <c r="H101" s="49">
        <f>$H$22</f>
        <v>10900</v>
      </c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</row>
    <row r="102" spans="2:24">
      <c r="C102" s="39"/>
      <c r="D102" s="49">
        <f>MAX((E102+E103)/2/((1+E53))+D$22,D$27)</f>
        <v>9361.6143034482429</v>
      </c>
      <c r="E102" s="49">
        <f>MAX((F102+F103)/2/((1+F53))+E$22,E$27)</f>
        <v>9411.689886811364</v>
      </c>
      <c r="F102" s="49">
        <f>MAX((G102+G103)/2/((1+G53))+F$22,F$27)</f>
        <v>9712.8895929946411</v>
      </c>
      <c r="G102" s="49">
        <f>MAX((H102+H103)/2/((1+H53))+G$22,G$27)</f>
        <v>10400</v>
      </c>
      <c r="H102" s="49">
        <f t="shared" ref="H102:H106" si="18">$H$22</f>
        <v>10900</v>
      </c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</row>
    <row r="103" spans="2:24">
      <c r="C103" s="39"/>
      <c r="D103" s="39"/>
      <c r="E103" s="49">
        <f>MAX((F103+F104)/2/((1+F54))+E$22,E$27)</f>
        <v>9856.6416064600198</v>
      </c>
      <c r="F103" s="49">
        <f>MAX((G103+G104)/2/((1+G54))+F$22,F$27)</f>
        <v>9992.5203798781513</v>
      </c>
      <c r="G103" s="49">
        <f>MAX((H103+H104)/2/((1+H54))+G$22,G$27)</f>
        <v>10400</v>
      </c>
      <c r="H103" s="49">
        <f t="shared" si="18"/>
        <v>10900</v>
      </c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</row>
    <row r="104" spans="2:24">
      <c r="C104" s="39"/>
      <c r="D104" s="39"/>
      <c r="E104" s="39"/>
      <c r="F104" s="49">
        <f>MAX((G104+G105)/2/((1+G55))+F$22,F$27)</f>
        <v>10280.72756372595</v>
      </c>
      <c r="G104" s="49">
        <f>MAX((H104+H105)/2/((1+H55))+G$22,G$27)</f>
        <v>10470.968323427243</v>
      </c>
      <c r="H104" s="49">
        <f t="shared" si="18"/>
        <v>10900</v>
      </c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</row>
    <row r="105" spans="2:24">
      <c r="C105" s="39"/>
      <c r="D105" s="39"/>
      <c r="E105" s="39"/>
      <c r="F105" s="39"/>
      <c r="G105" s="49">
        <f>MAX((H105+H106)/2/((1+H56))+G$22,G$27)</f>
        <v>10639.612900328868</v>
      </c>
      <c r="H105" s="49">
        <f t="shared" si="18"/>
        <v>10900</v>
      </c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</row>
    <row r="106" spans="2:24">
      <c r="C106" s="39"/>
      <c r="D106" s="39"/>
      <c r="E106" s="39"/>
      <c r="F106" s="39"/>
      <c r="G106" s="39"/>
      <c r="H106" s="49">
        <f t="shared" si="18"/>
        <v>10900</v>
      </c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</row>
    <row r="107" spans="2:24"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</row>
    <row r="108" spans="2:24">
      <c r="W108" s="43"/>
    </row>
    <row r="109" spans="2:24">
      <c r="C109" s="2">
        <v>0</v>
      </c>
      <c r="D109" s="2">
        <f>C109+1</f>
        <v>1</v>
      </c>
      <c r="E109" s="2">
        <f t="shared" ref="E109:H109" si="19">D109+1</f>
        <v>2</v>
      </c>
      <c r="F109" s="2">
        <f t="shared" si="19"/>
        <v>3</v>
      </c>
      <c r="G109" s="2">
        <f t="shared" si="19"/>
        <v>4</v>
      </c>
      <c r="H109" s="2">
        <f t="shared" si="19"/>
        <v>5</v>
      </c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</row>
    <row r="110" spans="2:24" ht="17.399999999999999">
      <c r="B110" s="41" t="s">
        <v>2285</v>
      </c>
      <c r="C110" s="42">
        <f>C100</f>
        <v>44926</v>
      </c>
      <c r="D110" s="42">
        <f>EOMONTH(C110,12)</f>
        <v>45291</v>
      </c>
      <c r="E110" s="42">
        <f t="shared" ref="E110:H110" si="20">EOMONTH(D110,12)</f>
        <v>45657</v>
      </c>
      <c r="F110" s="42">
        <f t="shared" si="20"/>
        <v>46022</v>
      </c>
      <c r="G110" s="42">
        <f t="shared" si="20"/>
        <v>46387</v>
      </c>
      <c r="H110" s="42">
        <f t="shared" si="20"/>
        <v>46752</v>
      </c>
    </row>
    <row r="111" spans="2:24">
      <c r="B111" s="38" t="s">
        <v>2310</v>
      </c>
      <c r="C111" s="49">
        <f>(D111+D112)/2/((1+D52))+C$22</f>
        <v>8499.9463530451067</v>
      </c>
      <c r="D111" s="49">
        <f>(E111+E112)/2/((1+E52))+D$22</f>
        <v>8426.9964819991092</v>
      </c>
      <c r="E111" s="49">
        <f>(F111+F112)/2/((1+F52))+E$22</f>
        <v>8428.920241807753</v>
      </c>
      <c r="F111" s="49">
        <f>(G111+G112)/2/((1+G52))+F$22</f>
        <v>8704.0248412774927</v>
      </c>
      <c r="G111" s="49">
        <f>(H111+H112)/2/((1+H52))+G$22</f>
        <v>9421.3229286723508</v>
      </c>
      <c r="H111" s="49">
        <f t="shared" ref="H111:H116" si="21">$H$22</f>
        <v>10900</v>
      </c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</row>
    <row r="112" spans="2:24">
      <c r="C112" s="39"/>
      <c r="D112" s="49">
        <f>(E112+E113)/2/((1+E53))+D$22</f>
        <v>9252.8919323347127</v>
      </c>
      <c r="E112" s="49">
        <f>(F112+F113)/2/((1+F53))+E$22</f>
        <v>9224.4644001543984</v>
      </c>
      <c r="F112" s="49">
        <f>(G112+G113)/2/((1+G53))+F$22</f>
        <v>9397.650006540629</v>
      </c>
      <c r="G112" s="49">
        <f>(H112+H113)/2/((1+H53))+G$22</f>
        <v>9888.7191675325976</v>
      </c>
      <c r="H112" s="49">
        <f t="shared" si="21"/>
        <v>10900</v>
      </c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</row>
    <row r="113" spans="3:23">
      <c r="C113" s="39"/>
      <c r="D113" s="39"/>
      <c r="E113" s="49">
        <f>(F113+F114)/2/((1+F54))+E$22</f>
        <v>9817.6755655157976</v>
      </c>
      <c r="F113" s="49">
        <f>(G113+G114)/2/((1+G54))+F$22</f>
        <v>9911.5531535202863</v>
      </c>
      <c r="G113" s="49">
        <f>(H113+H114)/2/((1+H54))+G$22</f>
        <v>10229.177565306003</v>
      </c>
      <c r="H113" s="49">
        <f t="shared" si="21"/>
        <v>10900</v>
      </c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</row>
    <row r="114" spans="3:23">
      <c r="C114" s="39"/>
      <c r="D114" s="39"/>
      <c r="E114" s="39"/>
      <c r="F114" s="49">
        <f>(G114+G115)/2/((1+G55))+F$22</f>
        <v>10280.72756372595</v>
      </c>
      <c r="G114" s="49">
        <f>(H114+H115)/2/((1+H55))+G$22</f>
        <v>10470.968323427243</v>
      </c>
      <c r="H114" s="49">
        <f t="shared" si="21"/>
        <v>10900</v>
      </c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</row>
    <row r="115" spans="3:23">
      <c r="C115" s="39"/>
      <c r="D115" s="39"/>
      <c r="E115" s="39"/>
      <c r="F115" s="39"/>
      <c r="G115" s="49">
        <f>(H115+H116)/2/((1+H56))+G$22</f>
        <v>10639.612900328868</v>
      </c>
      <c r="H115" s="49">
        <f t="shared" si="21"/>
        <v>10900</v>
      </c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</row>
    <row r="116" spans="3:23">
      <c r="C116" s="39"/>
      <c r="D116" s="39"/>
      <c r="E116" s="39"/>
      <c r="F116" s="39"/>
      <c r="G116" s="39"/>
      <c r="H116" s="49">
        <f t="shared" si="21"/>
        <v>10900</v>
      </c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</row>
    <row r="117" spans="3:23"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</row>
    <row r="118" spans="3:23"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</row>
    <row r="119" spans="3:23"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</row>
    <row r="120" spans="3:23">
      <c r="C120" s="39"/>
      <c r="D120" s="39"/>
      <c r="E120" s="39"/>
      <c r="F120" s="90"/>
      <c r="G120" s="39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39"/>
    </row>
    <row r="121" spans="3:23">
      <c r="C121" s="39"/>
      <c r="D121" s="39"/>
      <c r="E121" s="39"/>
      <c r="F121" s="39"/>
      <c r="G121" s="90"/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39"/>
      <c r="S121" s="39"/>
      <c r="T121" s="39"/>
      <c r="U121" s="39"/>
      <c r="V121" s="39"/>
      <c r="W121" s="39"/>
    </row>
    <row r="122" spans="3:23">
      <c r="C122" s="39"/>
      <c r="D122" s="39"/>
      <c r="E122" s="39"/>
      <c r="F122" s="39"/>
      <c r="G122" s="39"/>
      <c r="H122" s="90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</row>
    <row r="123" spans="3:23">
      <c r="C123" s="39"/>
      <c r="D123" s="39"/>
      <c r="E123" s="39"/>
      <c r="F123" s="39"/>
      <c r="G123" s="39"/>
      <c r="H123" s="39"/>
      <c r="I123" s="90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</row>
    <row r="124" spans="3:23"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39"/>
    </row>
    <row r="125" spans="3:23">
      <c r="C125" s="39"/>
      <c r="D125" s="39"/>
      <c r="E125" s="39"/>
      <c r="F125" s="90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/>
    </row>
    <row r="126" spans="3:23"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</row>
    <row r="127" spans="3:23"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/>
    </row>
    <row r="128" spans="3:23"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</row>
    <row r="129" spans="3:23"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</row>
    <row r="130" spans="3:23"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39"/>
    </row>
    <row r="131" spans="3:23"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39"/>
      <c r="S131" s="39"/>
      <c r="T131" s="39"/>
      <c r="U131" s="39"/>
      <c r="V131" s="39"/>
      <c r="W131" s="39"/>
    </row>
    <row r="132" spans="3:23"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39"/>
      <c r="S132" s="39"/>
      <c r="T132" s="39"/>
      <c r="U132" s="39"/>
      <c r="V132" s="39"/>
    </row>
    <row r="133" spans="3:23"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39"/>
      <c r="P133" s="39"/>
      <c r="Q133" s="39"/>
      <c r="R133" s="39"/>
      <c r="S133" s="39"/>
      <c r="T133" s="39"/>
      <c r="U133" s="39"/>
      <c r="V133" s="39"/>
    </row>
    <row r="134" spans="3:23"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39"/>
      <c r="T134" s="39"/>
      <c r="U134" s="39"/>
      <c r="V134" s="39"/>
    </row>
  </sheetData>
  <phoneticPr fontId="3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6CE5E-351E-45D7-B04D-0AED67C040AA}">
  <sheetPr codeName="Sheet1">
    <tabColor rgb="FF7030A0"/>
  </sheetPr>
  <dimension ref="B1:S49"/>
  <sheetViews>
    <sheetView showGridLines="0" zoomScale="85" zoomScaleNormal="85" workbookViewId="0"/>
  </sheetViews>
  <sheetFormatPr defaultColWidth="8.69921875" defaultRowHeight="14.4" customHeight="1"/>
  <cols>
    <col min="1" max="1" width="2.69921875" style="337" customWidth="1"/>
    <col min="2" max="2" width="15.8984375" style="337" customWidth="1"/>
    <col min="3" max="6" width="20.5" style="336" customWidth="1"/>
    <col min="7" max="7" width="8.69921875" style="337"/>
    <col min="8" max="12" width="15.69921875" style="337" customWidth="1"/>
    <col min="13" max="14" width="8.69921875" style="337"/>
    <col min="15" max="15" width="7.59765625" style="337" bestFit="1" customWidth="1"/>
    <col min="16" max="16" width="15.69921875" style="337" customWidth="1"/>
    <col min="17" max="17" width="18.59765625" style="337" customWidth="1"/>
    <col min="18" max="18" width="11.59765625" style="337" bestFit="1" customWidth="1"/>
    <col min="19" max="19" width="12.3984375" style="337" bestFit="1" customWidth="1"/>
    <col min="20" max="16384" width="8.69921875" style="337"/>
  </cols>
  <sheetData>
    <row r="1" spans="2:19" ht="14.4" customHeight="1">
      <c r="B1" s="336"/>
    </row>
    <row r="2" spans="2:19" ht="14.4" customHeight="1">
      <c r="B2" s="338" t="s">
        <v>2311</v>
      </c>
      <c r="C2" s="339" t="s">
        <v>2312</v>
      </c>
      <c r="D2" s="340"/>
      <c r="E2" s="340">
        <v>44561</v>
      </c>
      <c r="F2" s="340">
        <v>44926</v>
      </c>
      <c r="H2" s="337" t="s">
        <v>2313</v>
      </c>
      <c r="I2" s="341">
        <v>0.26063956325774285</v>
      </c>
      <c r="J2" s="342">
        <f>I2/4</f>
        <v>6.5159890814435711E-2</v>
      </c>
    </row>
    <row r="3" spans="2:19" ht="14.4" customHeight="1">
      <c r="B3" s="343" t="s">
        <v>2314</v>
      </c>
      <c r="C3" s="344">
        <f>상환권BDT_발행일!C15</f>
        <v>1000000</v>
      </c>
      <c r="D3" s="344"/>
      <c r="E3" s="344"/>
      <c r="F3" s="344"/>
      <c r="H3" s="345" t="s">
        <v>2315</v>
      </c>
      <c r="I3" s="345" t="s">
        <v>2316</v>
      </c>
      <c r="J3" s="345" t="s">
        <v>2317</v>
      </c>
      <c r="K3" s="345" t="s">
        <v>2318</v>
      </c>
      <c r="L3" s="345" t="s">
        <v>2319</v>
      </c>
    </row>
    <row r="4" spans="2:19" ht="14.4" customHeight="1">
      <c r="B4" s="346" t="s">
        <v>2320</v>
      </c>
      <c r="C4" s="347">
        <f>상환권BDT_발행일!J4</f>
        <v>143373.4762048276</v>
      </c>
      <c r="D4" s="347"/>
      <c r="E4" s="347">
        <f>Q11</f>
        <v>220080.47609898163</v>
      </c>
      <c r="F4" s="347"/>
      <c r="H4" s="348">
        <f>상환권BDT_발행일!C2</f>
        <v>43942</v>
      </c>
      <c r="I4" s="347"/>
      <c r="J4" s="347"/>
      <c r="K4" s="347"/>
      <c r="L4" s="347">
        <f>C4</f>
        <v>143373.4762048276</v>
      </c>
    </row>
    <row r="5" spans="2:19" ht="14.4" customHeight="1">
      <c r="B5" s="346" t="s">
        <v>2321</v>
      </c>
      <c r="C5" s="347">
        <f>상환권BDT_발행일!J5</f>
        <v>483048.94028798694</v>
      </c>
      <c r="D5" s="347"/>
      <c r="E5" s="347">
        <f>상환권BDT_21년!J5</f>
        <v>712253.86686725554</v>
      </c>
      <c r="F5" s="347"/>
      <c r="H5" s="348">
        <f t="shared" ref="H5:H43" si="0">EDATE(H4,3)</f>
        <v>44033</v>
      </c>
      <c r="I5" s="347">
        <f>L4*$I$2*M5/$N$8</f>
        <v>9316.6049865483001</v>
      </c>
      <c r="J5" s="347"/>
      <c r="K5" s="347"/>
      <c r="L5" s="347">
        <f t="shared" ref="L5:L43" si="1">L4+I5-J5-K5</f>
        <v>152690.08119137591</v>
      </c>
      <c r="M5" s="337">
        <f>H5-H4</f>
        <v>91</v>
      </c>
      <c r="P5" s="348"/>
    </row>
    <row r="6" spans="2:19" ht="14.4" customHeight="1">
      <c r="B6" s="346" t="s">
        <v>2322</v>
      </c>
      <c r="C6" s="347">
        <f>상환권BDT_발행일!J6</f>
        <v>373577.58350718539</v>
      </c>
      <c r="D6" s="347"/>
      <c r="E6" s="347">
        <f t="shared" ref="E6" si="2">D6</f>
        <v>0</v>
      </c>
      <c r="F6" s="347"/>
      <c r="H6" s="348">
        <f t="shared" si="0"/>
        <v>44125</v>
      </c>
      <c r="I6" s="347">
        <f>L5*$I$2*M6/$N$8</f>
        <v>10031.043832731164</v>
      </c>
      <c r="J6" s="347"/>
      <c r="K6" s="347"/>
      <c r="L6" s="347">
        <f t="shared" si="1"/>
        <v>162721.12502410708</v>
      </c>
      <c r="M6" s="337">
        <f t="shared" ref="M6:M44" si="3">H6-H5</f>
        <v>92</v>
      </c>
      <c r="P6" s="348">
        <v>44196</v>
      </c>
    </row>
    <row r="7" spans="2:19" ht="14.4" customHeight="1">
      <c r="B7" s="349"/>
      <c r="C7" s="350">
        <f>SUM(C4:C6)</f>
        <v>1000000</v>
      </c>
      <c r="D7" s="350"/>
      <c r="E7" s="350">
        <f t="shared" ref="D7:E7" si="4">SUM(E4:E6)</f>
        <v>932334.34296623711</v>
      </c>
      <c r="F7" s="350"/>
      <c r="H7" s="348">
        <f t="shared" si="0"/>
        <v>44217</v>
      </c>
      <c r="I7" s="347">
        <f>L6*$I$2*M7/$N$8</f>
        <v>10690.037786949177</v>
      </c>
      <c r="J7" s="347"/>
      <c r="K7" s="347"/>
      <c r="L7" s="347">
        <f t="shared" si="1"/>
        <v>173411.16281105625</v>
      </c>
      <c r="M7" s="337">
        <f t="shared" si="3"/>
        <v>92</v>
      </c>
      <c r="P7" s="347">
        <f>I7*(P6-H6)/(H7-H6)</f>
        <v>8249.9204660151263</v>
      </c>
      <c r="Q7" s="347">
        <f>P7+L6</f>
        <v>170971.0454901222</v>
      </c>
      <c r="R7" s="347">
        <f>Q7-L4</f>
        <v>27597.569285294594</v>
      </c>
    </row>
    <row r="8" spans="2:19" ht="14.4" customHeight="1">
      <c r="B8" s="346"/>
      <c r="C8" s="347"/>
      <c r="D8" s="347"/>
      <c r="E8" s="347"/>
      <c r="F8" s="347"/>
      <c r="H8" s="351">
        <f t="shared" si="0"/>
        <v>44307</v>
      </c>
      <c r="I8" s="352">
        <f>L7*$I$2*M8/$N$8</f>
        <v>11144.665415118339</v>
      </c>
      <c r="J8" s="352"/>
      <c r="K8" s="352"/>
      <c r="L8" s="352">
        <f t="shared" si="1"/>
        <v>184555.82822617458</v>
      </c>
      <c r="M8" s="353">
        <f t="shared" si="3"/>
        <v>90</v>
      </c>
      <c r="N8" s="353">
        <f>SUM(M5:M8)</f>
        <v>365</v>
      </c>
      <c r="O8" s="353">
        <v>1</v>
      </c>
      <c r="P8" s="347"/>
      <c r="Q8" s="347"/>
    </row>
    <row r="9" spans="2:19" ht="14.4" customHeight="1">
      <c r="B9" s="349"/>
      <c r="C9" s="350"/>
      <c r="D9" s="350"/>
      <c r="E9" s="350"/>
      <c r="F9" s="350"/>
      <c r="H9" s="348">
        <f t="shared" si="0"/>
        <v>44398</v>
      </c>
      <c r="I9" s="347">
        <f>L8*$I$2*M9/$N$12</f>
        <v>11992.690664011629</v>
      </c>
      <c r="J9" s="347"/>
      <c r="K9" s="347"/>
      <c r="L9" s="347">
        <f t="shared" si="1"/>
        <v>196548.51889018621</v>
      </c>
      <c r="M9" s="337">
        <f t="shared" si="3"/>
        <v>91</v>
      </c>
      <c r="P9" s="347"/>
    </row>
    <row r="10" spans="2:19" ht="14.4" customHeight="1">
      <c r="C10" s="337"/>
      <c r="D10" s="337"/>
      <c r="E10" s="337"/>
      <c r="F10" s="337"/>
      <c r="H10" s="348">
        <f t="shared" si="0"/>
        <v>44490</v>
      </c>
      <c r="I10" s="347">
        <f t="shared" ref="I10:I12" si="5">L9*$I$2*M10/$N$12</f>
        <v>12912.343702108166</v>
      </c>
      <c r="J10" s="347"/>
      <c r="K10" s="347"/>
      <c r="L10" s="347">
        <f t="shared" si="1"/>
        <v>209460.86259229438</v>
      </c>
      <c r="M10" s="337">
        <f t="shared" si="3"/>
        <v>92</v>
      </c>
      <c r="P10" s="348">
        <f>DATE((YEAR(P6)+1),MONTH(P6),DAY(P6))</f>
        <v>44561</v>
      </c>
    </row>
    <row r="11" spans="2:19" ht="14.4" customHeight="1">
      <c r="C11" s="337"/>
      <c r="D11" s="337"/>
      <c r="E11" s="337"/>
      <c r="F11" s="337"/>
      <c r="H11" s="348">
        <f t="shared" si="0"/>
        <v>44582</v>
      </c>
      <c r="I11" s="347">
        <f t="shared" si="5"/>
        <v>13760.625952327135</v>
      </c>
      <c r="J11" s="347"/>
      <c r="K11" s="347"/>
      <c r="L11" s="347">
        <f t="shared" si="1"/>
        <v>223221.4885446215</v>
      </c>
      <c r="M11" s="337">
        <f t="shared" si="3"/>
        <v>92</v>
      </c>
      <c r="P11" s="347">
        <f>I11*(P10-H10)/(H11-H10)</f>
        <v>10619.613506687247</v>
      </c>
      <c r="Q11" s="347">
        <f>P11+L10</f>
        <v>220080.47609898163</v>
      </c>
      <c r="R11" s="347">
        <f>Q11-Q7</f>
        <v>49109.430608859431</v>
      </c>
    </row>
    <row r="12" spans="2:19" ht="14.4" customHeight="1" thickBot="1">
      <c r="B12" s="338" t="s">
        <v>2311</v>
      </c>
      <c r="C12" s="339" t="s">
        <v>2497</v>
      </c>
      <c r="D12" s="340"/>
      <c r="E12" s="340">
        <v>44561</v>
      </c>
      <c r="F12" s="340">
        <v>44926</v>
      </c>
      <c r="H12" s="351">
        <f t="shared" si="0"/>
        <v>44672</v>
      </c>
      <c r="I12" s="352">
        <f t="shared" si="5"/>
        <v>14345.840042633441</v>
      </c>
      <c r="J12" s="352"/>
      <c r="K12" s="352"/>
      <c r="L12" s="352">
        <f t="shared" si="1"/>
        <v>237567.32858725495</v>
      </c>
      <c r="M12" s="353">
        <f t="shared" si="3"/>
        <v>90</v>
      </c>
      <c r="N12" s="353">
        <f>SUM(M9:M12)</f>
        <v>365</v>
      </c>
      <c r="O12" s="353">
        <f>O8+1</f>
        <v>2</v>
      </c>
      <c r="P12" s="347"/>
    </row>
    <row r="13" spans="2:19" ht="14.4" customHeight="1">
      <c r="B13" s="354" t="s">
        <v>192</v>
      </c>
      <c r="C13" s="355"/>
      <c r="D13" s="355"/>
      <c r="E13" s="355"/>
      <c r="F13" s="355"/>
      <c r="H13" s="348">
        <f t="shared" si="0"/>
        <v>44763</v>
      </c>
      <c r="I13" s="347">
        <f>L12*$I$2*M13/$N$16</f>
        <v>15437.450613214971</v>
      </c>
      <c r="J13" s="347"/>
      <c r="K13" s="347"/>
      <c r="L13" s="347">
        <f t="shared" si="1"/>
        <v>253004.77920046993</v>
      </c>
      <c r="M13" s="337">
        <f t="shared" si="3"/>
        <v>91</v>
      </c>
      <c r="R13" s="348"/>
    </row>
    <row r="14" spans="2:19" ht="14.4" customHeight="1">
      <c r="B14" s="356" t="s">
        <v>1262</v>
      </c>
      <c r="C14" s="357">
        <f>상환권BDT_발행일!C8</f>
        <v>0.1897626356845693</v>
      </c>
      <c r="D14" s="357"/>
      <c r="E14" s="357">
        <f>상환권BDT_21년!C8</f>
        <v>0.25576288804493214</v>
      </c>
      <c r="F14" s="357"/>
      <c r="H14" s="348">
        <f t="shared" si="0"/>
        <v>44855</v>
      </c>
      <c r="I14" s="347">
        <f t="shared" ref="I14:I16" si="6">L13*$I$2*M14/$N$16</f>
        <v>16621.263216629472</v>
      </c>
      <c r="J14" s="347"/>
      <c r="K14" s="347"/>
      <c r="L14" s="347">
        <f t="shared" si="1"/>
        <v>269626.04241709941</v>
      </c>
      <c r="M14" s="337">
        <f t="shared" si="3"/>
        <v>92</v>
      </c>
      <c r="P14" s="348">
        <f>DATE((YEAR(P10)+1),MONTH(P10),DAY(P10))</f>
        <v>44926</v>
      </c>
      <c r="R14" s="347"/>
      <c r="S14" s="347"/>
    </row>
    <row r="15" spans="2:19" ht="14.4" customHeight="1">
      <c r="B15" s="356" t="s">
        <v>2323</v>
      </c>
      <c r="C15" s="358" t="s">
        <v>249</v>
      </c>
      <c r="D15" s="359"/>
      <c r="E15" s="359" t="s">
        <v>2269</v>
      </c>
      <c r="F15" s="359"/>
      <c r="H15" s="348">
        <f t="shared" si="0"/>
        <v>44947</v>
      </c>
      <c r="I15" s="347">
        <f t="shared" si="6"/>
        <v>17713.204609157787</v>
      </c>
      <c r="J15" s="347"/>
      <c r="K15" s="347"/>
      <c r="L15" s="347">
        <f t="shared" si="1"/>
        <v>287339.24702625722</v>
      </c>
      <c r="M15" s="337">
        <f t="shared" si="3"/>
        <v>92</v>
      </c>
      <c r="P15" s="347">
        <f>I15*(P14-H14)/(H15-H14)</f>
        <v>13669.973122284813</v>
      </c>
      <c r="Q15" s="347">
        <f>P15+L14</f>
        <v>283296.01553938421</v>
      </c>
      <c r="R15" s="347">
        <f>Q15-Q11</f>
        <v>63215.539440402586</v>
      </c>
    </row>
    <row r="16" spans="2:19" ht="14.4" customHeight="1">
      <c r="B16" s="356" t="s">
        <v>2324</v>
      </c>
      <c r="C16" s="360">
        <f>상환권BDT_발행일!D2</f>
        <v>10</v>
      </c>
      <c r="D16" s="360"/>
      <c r="E16" s="360">
        <f>상환권BDT_21년!D2</f>
        <v>8.3083333333333336</v>
      </c>
      <c r="F16" s="360"/>
      <c r="H16" s="351">
        <f t="shared" si="0"/>
        <v>45037</v>
      </c>
      <c r="I16" s="352">
        <f t="shared" si="6"/>
        <v>18466.514593577846</v>
      </c>
      <c r="J16" s="352"/>
      <c r="K16" s="352"/>
      <c r="L16" s="352">
        <f t="shared" si="1"/>
        <v>305805.76161983504</v>
      </c>
      <c r="M16" s="353">
        <f t="shared" si="3"/>
        <v>90</v>
      </c>
      <c r="N16" s="353">
        <f>SUM(M13:M16)</f>
        <v>365</v>
      </c>
      <c r="O16" s="353">
        <f>O12+1</f>
        <v>3</v>
      </c>
      <c r="P16" s="347"/>
    </row>
    <row r="17" spans="2:18" ht="14.4" customHeight="1">
      <c r="H17" s="348">
        <f t="shared" si="0"/>
        <v>45128</v>
      </c>
      <c r="I17" s="347">
        <f>L16*$I$2*M17/$N$20</f>
        <v>19817.38331605701</v>
      </c>
      <c r="J17" s="347"/>
      <c r="K17" s="347"/>
      <c r="L17" s="347">
        <f t="shared" si="1"/>
        <v>325623.14493589208</v>
      </c>
      <c r="M17" s="337">
        <f t="shared" si="3"/>
        <v>91</v>
      </c>
    </row>
    <row r="18" spans="2:18" ht="14.4" customHeight="1">
      <c r="H18" s="348">
        <f t="shared" si="0"/>
        <v>45220</v>
      </c>
      <c r="I18" s="347">
        <f t="shared" ref="I18:I20" si="7">L17*$I$2*M18/$N$20</f>
        <v>21333.511568329868</v>
      </c>
      <c r="J18" s="347"/>
      <c r="K18" s="347"/>
      <c r="L18" s="347">
        <f t="shared" si="1"/>
        <v>346956.65650422196</v>
      </c>
      <c r="M18" s="337">
        <f t="shared" si="3"/>
        <v>92</v>
      </c>
      <c r="P18" s="348">
        <f>DATE((YEAR(P14)+1),MONTH(P14),DAY(P14))</f>
        <v>45291</v>
      </c>
    </row>
    <row r="19" spans="2:18" ht="14.4" customHeight="1">
      <c r="H19" s="348">
        <f t="shared" si="0"/>
        <v>45312</v>
      </c>
      <c r="I19" s="347">
        <f t="shared" si="7"/>
        <v>22731.196969119384</v>
      </c>
      <c r="J19" s="347"/>
      <c r="K19" s="347"/>
      <c r="L19" s="347">
        <f t="shared" si="1"/>
        <v>369687.85347334133</v>
      </c>
      <c r="M19" s="337">
        <f t="shared" si="3"/>
        <v>92</v>
      </c>
      <c r="P19" s="347">
        <f>I19*(P18-H18)/(H19-H18)</f>
        <v>17542.554182689961</v>
      </c>
      <c r="Q19" s="347">
        <f>P19+L18</f>
        <v>364499.21068691195</v>
      </c>
      <c r="R19" s="347">
        <f>Q19-Q15</f>
        <v>81203.195147527731</v>
      </c>
    </row>
    <row r="20" spans="2:18" ht="14.4" customHeight="1">
      <c r="H20" s="351">
        <f t="shared" si="0"/>
        <v>45403</v>
      </c>
      <c r="I20" s="352">
        <f t="shared" si="7"/>
        <v>23957.187270654518</v>
      </c>
      <c r="J20" s="352"/>
      <c r="K20" s="352"/>
      <c r="L20" s="352">
        <f t="shared" si="1"/>
        <v>393645.04074399587</v>
      </c>
      <c r="M20" s="353">
        <f t="shared" si="3"/>
        <v>91</v>
      </c>
      <c r="N20" s="353">
        <f>SUM(M17:M20)</f>
        <v>366</v>
      </c>
      <c r="O20" s="353">
        <f>O16+1</f>
        <v>4</v>
      </c>
      <c r="P20" s="347"/>
    </row>
    <row r="21" spans="2:18" ht="14.4" customHeight="1">
      <c r="H21" s="348">
        <f t="shared" si="0"/>
        <v>45494</v>
      </c>
      <c r="I21" s="347">
        <f>L20*$I$2*M21/$N$24</f>
        <v>25579.594263907737</v>
      </c>
      <c r="J21" s="347"/>
      <c r="K21" s="347"/>
      <c r="L21" s="347">
        <f t="shared" si="1"/>
        <v>419224.63500790362</v>
      </c>
      <c r="M21" s="337">
        <f t="shared" si="3"/>
        <v>91</v>
      </c>
    </row>
    <row r="22" spans="2:18" ht="14.4" customHeight="1">
      <c r="H22" s="348">
        <f t="shared" si="0"/>
        <v>45586</v>
      </c>
      <c r="I22" s="347">
        <f t="shared" ref="I22:I24" si="8">L21*$I$2*M22/$N$24</f>
        <v>27541.15170227916</v>
      </c>
      <c r="J22" s="347"/>
      <c r="K22" s="347"/>
      <c r="L22" s="347">
        <f t="shared" si="1"/>
        <v>446765.78671018279</v>
      </c>
      <c r="M22" s="337">
        <f t="shared" si="3"/>
        <v>92</v>
      </c>
      <c r="P22" s="348">
        <f>DATE((YEAR(P18)+1),MONTH(P18),DAY(P18))</f>
        <v>45657</v>
      </c>
      <c r="R22" s="347"/>
    </row>
    <row r="23" spans="2:18" ht="14.4" customHeight="1">
      <c r="B23" s="361"/>
      <c r="C23" s="362"/>
      <c r="H23" s="348">
        <f t="shared" si="0"/>
        <v>45678</v>
      </c>
      <c r="I23" s="347">
        <f t="shared" si="8"/>
        <v>29350.480099866418</v>
      </c>
      <c r="J23" s="347"/>
      <c r="K23" s="347"/>
      <c r="L23" s="347">
        <f t="shared" si="1"/>
        <v>476116.26681004919</v>
      </c>
      <c r="M23" s="337">
        <f t="shared" si="3"/>
        <v>92</v>
      </c>
      <c r="P23" s="347">
        <f>I23*(P22-H22)/(H23-H22)</f>
        <v>22650.913990114303</v>
      </c>
      <c r="Q23" s="347">
        <f>P23+L22</f>
        <v>469416.70070029708</v>
      </c>
      <c r="R23" s="347">
        <f t="shared" ref="R23" si="9">Q23-Q19</f>
        <v>104917.49001338513</v>
      </c>
    </row>
    <row r="24" spans="2:18" ht="14.4" customHeight="1">
      <c r="B24" s="336"/>
      <c r="H24" s="351">
        <f t="shared" si="0"/>
        <v>45768</v>
      </c>
      <c r="I24" s="352">
        <f t="shared" si="8"/>
        <v>30598.701988260378</v>
      </c>
      <c r="J24" s="352"/>
      <c r="K24" s="352"/>
      <c r="L24" s="352">
        <f t="shared" si="1"/>
        <v>506714.96879830956</v>
      </c>
      <c r="M24" s="353">
        <f t="shared" si="3"/>
        <v>90</v>
      </c>
      <c r="N24" s="353">
        <f>SUM(M21:M24)</f>
        <v>365</v>
      </c>
      <c r="O24" s="353">
        <f>O20+1</f>
        <v>5</v>
      </c>
      <c r="P24" s="347"/>
    </row>
    <row r="25" spans="2:18" ht="14.4" customHeight="1">
      <c r="B25" s="336"/>
      <c r="H25" s="348">
        <f t="shared" si="0"/>
        <v>45859</v>
      </c>
      <c r="I25" s="347">
        <f>L24*$I$2*M25/$N$28</f>
        <v>32927.033158634105</v>
      </c>
      <c r="J25" s="347"/>
      <c r="K25" s="347"/>
      <c r="L25" s="347">
        <f t="shared" si="1"/>
        <v>539642.00195694366</v>
      </c>
      <c r="M25" s="337">
        <f t="shared" si="3"/>
        <v>91</v>
      </c>
    </row>
    <row r="26" spans="2:18" ht="14.4" customHeight="1">
      <c r="B26" s="336"/>
      <c r="H26" s="348">
        <f t="shared" si="0"/>
        <v>45951</v>
      </c>
      <c r="I26" s="347">
        <f t="shared" ref="I26:I28" si="10">L25*$I$2*M26/$N$28</f>
        <v>35452.024999765599</v>
      </c>
      <c r="J26" s="347"/>
      <c r="K26" s="347"/>
      <c r="L26" s="347">
        <f t="shared" si="1"/>
        <v>575094.02695670922</v>
      </c>
      <c r="M26" s="337">
        <f t="shared" si="3"/>
        <v>92</v>
      </c>
      <c r="P26" s="348">
        <f>DATE((YEAR(P22)+1),MONTH(P22),DAY(P22))</f>
        <v>46022</v>
      </c>
    </row>
    <row r="27" spans="2:18" ht="14.4" customHeight="1">
      <c r="B27" s="336"/>
      <c r="H27" s="348">
        <f t="shared" si="0"/>
        <v>46043</v>
      </c>
      <c r="I27" s="347">
        <f t="shared" si="10"/>
        <v>37781.061790871951</v>
      </c>
      <c r="J27" s="347"/>
      <c r="K27" s="347"/>
      <c r="L27" s="347">
        <f t="shared" si="1"/>
        <v>612875.08874758112</v>
      </c>
      <c r="M27" s="337">
        <f t="shared" si="3"/>
        <v>92</v>
      </c>
      <c r="P27" s="347">
        <f>I27*(P26-H26)/(H27-H26)</f>
        <v>29157.123773390311</v>
      </c>
      <c r="Q27" s="347">
        <f>P27+L26</f>
        <v>604251.15073009953</v>
      </c>
      <c r="R27" s="347">
        <f>Q27-Q23</f>
        <v>134834.45002980245</v>
      </c>
    </row>
    <row r="28" spans="2:18" ht="14.4" customHeight="1">
      <c r="B28" s="336"/>
      <c r="H28" s="351">
        <f t="shared" si="0"/>
        <v>46133</v>
      </c>
      <c r="I28" s="352">
        <f t="shared" si="10"/>
        <v>39387.820799026835</v>
      </c>
      <c r="J28" s="352"/>
      <c r="K28" s="352"/>
      <c r="L28" s="352">
        <f t="shared" si="1"/>
        <v>652262.90954660799</v>
      </c>
      <c r="M28" s="353">
        <f t="shared" si="3"/>
        <v>90</v>
      </c>
      <c r="N28" s="353">
        <f>SUM(M25:M28)</f>
        <v>365</v>
      </c>
      <c r="O28" s="353">
        <f>O24+1</f>
        <v>6</v>
      </c>
      <c r="P28" s="347"/>
    </row>
    <row r="29" spans="2:18" ht="14.4" customHeight="1">
      <c r="B29" s="336"/>
      <c r="H29" s="348">
        <f t="shared" si="0"/>
        <v>46224</v>
      </c>
      <c r="I29" s="347">
        <f>L28*$I$2*M29/$N$32</f>
        <v>42384.937831463503</v>
      </c>
      <c r="J29" s="347"/>
      <c r="K29" s="347"/>
      <c r="L29" s="347">
        <f t="shared" si="1"/>
        <v>694647.84737807151</v>
      </c>
      <c r="M29" s="337">
        <f t="shared" si="3"/>
        <v>91</v>
      </c>
      <c r="R29" s="348"/>
    </row>
    <row r="30" spans="2:18" ht="14.4" customHeight="1">
      <c r="B30" s="336"/>
      <c r="H30" s="348">
        <f t="shared" si="0"/>
        <v>46316</v>
      </c>
      <c r="I30" s="347">
        <f t="shared" ref="I30:I32" si="11">L29*$I$2*M30/$N$32</f>
        <v>45635.204009278801</v>
      </c>
      <c r="J30" s="347"/>
      <c r="K30" s="347"/>
      <c r="L30" s="347">
        <f t="shared" si="1"/>
        <v>740283.05138735031</v>
      </c>
      <c r="M30" s="337">
        <f t="shared" si="3"/>
        <v>92</v>
      </c>
      <c r="P30" s="348">
        <f>DATE((YEAR(P26)+1),MONTH(P26),DAY(P26))</f>
        <v>46387</v>
      </c>
      <c r="R30" s="347"/>
    </row>
    <row r="31" spans="2:18" ht="14.4" customHeight="1">
      <c r="B31" s="336"/>
      <c r="H31" s="348">
        <f t="shared" si="0"/>
        <v>46408</v>
      </c>
      <c r="I31" s="347">
        <f t="shared" si="11"/>
        <v>48633.229343740153</v>
      </c>
      <c r="J31" s="347"/>
      <c r="K31" s="347"/>
      <c r="L31" s="347">
        <f t="shared" si="1"/>
        <v>788916.28073109046</v>
      </c>
      <c r="M31" s="337">
        <f t="shared" si="3"/>
        <v>92</v>
      </c>
      <c r="P31" s="347">
        <f>I31*(P30-H30)/(H31-H30)</f>
        <v>37532.16612397338</v>
      </c>
      <c r="Q31" s="347">
        <f>P31+L30</f>
        <v>777815.21751132375</v>
      </c>
      <c r="R31" s="347">
        <f>Q31-Q27</f>
        <v>173564.06678122422</v>
      </c>
    </row>
    <row r="32" spans="2:18" ht="14.4" customHeight="1">
      <c r="B32" s="336"/>
      <c r="H32" s="351">
        <f t="shared" si="0"/>
        <v>46498</v>
      </c>
      <c r="I32" s="352">
        <f t="shared" si="11"/>
        <v>50701.511060549819</v>
      </c>
      <c r="J32" s="352"/>
      <c r="K32" s="352"/>
      <c r="L32" s="352">
        <f t="shared" si="1"/>
        <v>839617.79179164022</v>
      </c>
      <c r="M32" s="353">
        <f t="shared" si="3"/>
        <v>90</v>
      </c>
      <c r="N32" s="353">
        <f>SUM(M29:M32)</f>
        <v>365</v>
      </c>
      <c r="O32" s="353">
        <f>O28+1</f>
        <v>7</v>
      </c>
      <c r="P32" s="347"/>
    </row>
    <row r="33" spans="2:18" ht="14.4" customHeight="1">
      <c r="B33" s="336"/>
      <c r="H33" s="348">
        <f t="shared" si="0"/>
        <v>46589</v>
      </c>
      <c r="I33" s="347">
        <f>L32*$I$2*M33/$N$36</f>
        <v>54410.445149170286</v>
      </c>
      <c r="J33" s="347"/>
      <c r="K33" s="347"/>
      <c r="L33" s="347">
        <f t="shared" si="1"/>
        <v>894028.23694081046</v>
      </c>
      <c r="M33" s="337">
        <f t="shared" si="3"/>
        <v>91</v>
      </c>
    </row>
    <row r="34" spans="2:18" ht="14.4" customHeight="1">
      <c r="B34" s="336"/>
      <c r="H34" s="348">
        <f t="shared" si="0"/>
        <v>46681</v>
      </c>
      <c r="I34" s="347">
        <f t="shared" ref="I34:I36" si="12">L33*$I$2*M34/$N$36</f>
        <v>58573.114447823842</v>
      </c>
      <c r="J34" s="347"/>
      <c r="K34" s="347"/>
      <c r="L34" s="347">
        <f t="shared" si="1"/>
        <v>952601.3513886343</v>
      </c>
      <c r="M34" s="337">
        <f t="shared" si="3"/>
        <v>92</v>
      </c>
      <c r="P34" s="348">
        <f>DATE((YEAR(P30)+1),MONTH(P30),DAY(P30))</f>
        <v>46752</v>
      </c>
    </row>
    <row r="35" spans="2:18" ht="14.4" customHeight="1">
      <c r="B35" s="336"/>
      <c r="H35" s="348">
        <f t="shared" si="0"/>
        <v>46773</v>
      </c>
      <c r="I35" s="347">
        <f t="shared" si="12"/>
        <v>62410.588024561672</v>
      </c>
      <c r="J35" s="347"/>
      <c r="K35" s="347"/>
      <c r="L35" s="347">
        <f t="shared" si="1"/>
        <v>1015011.9394131959</v>
      </c>
      <c r="M35" s="337">
        <f t="shared" si="3"/>
        <v>92</v>
      </c>
      <c r="P35" s="347">
        <f>I35*(P34-H34)/(H35-H34)</f>
        <v>48164.692931998681</v>
      </c>
      <c r="Q35" s="347">
        <f>P35+L34</f>
        <v>1000766.0443206329</v>
      </c>
      <c r="R35" s="347">
        <f>Q35-Q31</f>
        <v>222950.82680930919</v>
      </c>
    </row>
    <row r="36" spans="2:18" ht="14.4" customHeight="1">
      <c r="B36" s="336"/>
      <c r="H36" s="351">
        <f t="shared" si="0"/>
        <v>46864</v>
      </c>
      <c r="I36" s="352">
        <f t="shared" si="12"/>
        <v>65776.656944520611</v>
      </c>
      <c r="J36" s="352"/>
      <c r="K36" s="352"/>
      <c r="L36" s="352">
        <f t="shared" si="1"/>
        <v>1080788.5963577165</v>
      </c>
      <c r="M36" s="353">
        <f t="shared" si="3"/>
        <v>91</v>
      </c>
      <c r="N36" s="353">
        <f>SUM(M33:M36)</f>
        <v>366</v>
      </c>
      <c r="O36" s="353">
        <f>O32+1</f>
        <v>8</v>
      </c>
      <c r="P36" s="347"/>
    </row>
    <row r="37" spans="2:18" ht="14.4" customHeight="1">
      <c r="B37" s="336"/>
      <c r="H37" s="348">
        <f t="shared" si="0"/>
        <v>46955</v>
      </c>
      <c r="I37" s="347">
        <f>L36*$I$2*M37/$N$40</f>
        <v>70231.124283026846</v>
      </c>
      <c r="J37" s="347"/>
      <c r="K37" s="347"/>
      <c r="L37" s="347">
        <f t="shared" si="1"/>
        <v>1151019.7206407434</v>
      </c>
      <c r="M37" s="337">
        <f t="shared" si="3"/>
        <v>91</v>
      </c>
    </row>
    <row r="38" spans="2:18" ht="14.4" customHeight="1">
      <c r="B38" s="336"/>
      <c r="H38" s="348">
        <f t="shared" si="0"/>
        <v>47047</v>
      </c>
      <c r="I38" s="347">
        <f t="shared" ref="I38:I40" si="13">L37*$I$2*M38/$N$40</f>
        <v>75616.760302943658</v>
      </c>
      <c r="J38" s="347"/>
      <c r="K38" s="347"/>
      <c r="L38" s="347">
        <f t="shared" si="1"/>
        <v>1226636.480943687</v>
      </c>
      <c r="M38" s="337">
        <f t="shared" si="3"/>
        <v>92</v>
      </c>
      <c r="P38" s="348">
        <f>DATE((YEAR(P34)+1),MONTH(P34),DAY(P34))</f>
        <v>47118</v>
      </c>
      <c r="R38" s="347"/>
    </row>
    <row r="39" spans="2:18" ht="14.4" customHeight="1">
      <c r="B39" s="336"/>
      <c r="H39" s="348">
        <f t="shared" si="0"/>
        <v>47139</v>
      </c>
      <c r="I39" s="347">
        <f t="shared" si="13"/>
        <v>80584.437516614533</v>
      </c>
      <c r="J39" s="347"/>
      <c r="K39" s="347"/>
      <c r="L39" s="347">
        <f t="shared" si="1"/>
        <v>1307220.9184603016</v>
      </c>
      <c r="M39" s="337">
        <f t="shared" si="3"/>
        <v>92</v>
      </c>
      <c r="P39" s="347">
        <f>I39*(P38-H38)/(H39-H38)</f>
        <v>62190.163735648173</v>
      </c>
      <c r="Q39" s="347">
        <f>P39+L38</f>
        <v>1288826.6446793352</v>
      </c>
      <c r="R39" s="347">
        <f t="shared" ref="R39" si="14">Q39-Q35</f>
        <v>288060.60035870224</v>
      </c>
    </row>
    <row r="40" spans="2:18" ht="14.4" customHeight="1">
      <c r="B40" s="336"/>
      <c r="H40" s="351">
        <f t="shared" si="0"/>
        <v>47229</v>
      </c>
      <c r="I40" s="352">
        <f t="shared" si="13"/>
        <v>84011.545299175516</v>
      </c>
      <c r="J40" s="352"/>
      <c r="K40" s="352"/>
      <c r="L40" s="352">
        <f t="shared" si="1"/>
        <v>1391232.463759477</v>
      </c>
      <c r="M40" s="353">
        <f t="shared" si="3"/>
        <v>90</v>
      </c>
      <c r="N40" s="353">
        <f>SUM(M37:M40)</f>
        <v>365</v>
      </c>
      <c r="O40" s="353">
        <f>O36+1</f>
        <v>9</v>
      </c>
      <c r="P40" s="347"/>
    </row>
    <row r="41" spans="2:18" ht="14.4" customHeight="1">
      <c r="B41" s="336"/>
      <c r="H41" s="348">
        <f t="shared" si="0"/>
        <v>47320</v>
      </c>
      <c r="I41" s="347">
        <f>L40*$I$2*M41/$N$44</f>
        <v>90404.192270487649</v>
      </c>
      <c r="J41" s="347"/>
      <c r="K41" s="347"/>
      <c r="L41" s="347">
        <f t="shared" si="1"/>
        <v>1481636.6560299646</v>
      </c>
      <c r="M41" s="337">
        <f t="shared" si="3"/>
        <v>91</v>
      </c>
    </row>
    <row r="42" spans="2:18" ht="14.4" customHeight="1">
      <c r="B42" s="336"/>
      <c r="H42" s="348">
        <f t="shared" si="0"/>
        <v>47412</v>
      </c>
      <c r="I42" s="347">
        <f t="shared" ref="I42:I44" si="15">L41*$I$2*M42/$N$44</f>
        <v>97336.789167004797</v>
      </c>
      <c r="J42" s="347"/>
      <c r="K42" s="347"/>
      <c r="L42" s="347">
        <f t="shared" si="1"/>
        <v>1578973.4451969694</v>
      </c>
      <c r="M42" s="337">
        <f t="shared" si="3"/>
        <v>92</v>
      </c>
      <c r="P42" s="348">
        <f>DATE((YEAR(P38)+1),MONTH(P38),DAY(P38))</f>
        <v>47483</v>
      </c>
    </row>
    <row r="43" spans="2:18" ht="14.4" customHeight="1">
      <c r="B43" s="336"/>
      <c r="H43" s="348">
        <f t="shared" si="0"/>
        <v>47504</v>
      </c>
      <c r="I43" s="347">
        <f t="shared" si="15"/>
        <v>103731.37348481499</v>
      </c>
      <c r="J43" s="347"/>
      <c r="K43" s="347"/>
      <c r="L43" s="347">
        <f t="shared" si="1"/>
        <v>1682704.8186817844</v>
      </c>
      <c r="M43" s="337">
        <f t="shared" si="3"/>
        <v>92</v>
      </c>
      <c r="P43" s="347">
        <f>I43*(P42-H42)/(H43-H42)</f>
        <v>80053.559971976778</v>
      </c>
      <c r="Q43" s="347">
        <f>P43+L42</f>
        <v>1659027.0051689462</v>
      </c>
      <c r="R43" s="347">
        <f t="shared" ref="R43" si="16">Q43-Q39</f>
        <v>370200.36048961105</v>
      </c>
    </row>
    <row r="44" spans="2:18" ht="14.4" customHeight="1">
      <c r="B44" s="336"/>
      <c r="H44" s="351">
        <f>EDATE(H43,3)</f>
        <v>47594</v>
      </c>
      <c r="I44" s="352">
        <f t="shared" si="15"/>
        <v>108142.87784373362</v>
      </c>
      <c r="J44" s="352"/>
      <c r="K44" s="352"/>
      <c r="L44" s="363">
        <f>L43+I44-J44-K44</f>
        <v>1790847.6965255181</v>
      </c>
      <c r="M44" s="353">
        <f t="shared" si="3"/>
        <v>90</v>
      </c>
      <c r="N44" s="353">
        <f>SUM(M41:M44)</f>
        <v>365</v>
      </c>
      <c r="O44" s="353">
        <f>O40+1</f>
        <v>10</v>
      </c>
      <c r="P44" s="347"/>
      <c r="Q44" s="347"/>
    </row>
    <row r="45" spans="2:18" ht="14.4" customHeight="1">
      <c r="B45" s="336"/>
      <c r="H45" s="348"/>
      <c r="L45" s="347">
        <f>L44-L46</f>
        <v>-1.7336569726467133E-5</v>
      </c>
      <c r="P45" s="347"/>
    </row>
    <row r="46" spans="2:18" ht="14.4" customHeight="1">
      <c r="B46" s="336"/>
      <c r="L46" s="364">
        <f>상환권BDT_발행일!AQ22</f>
        <v>1790847.6965428547</v>
      </c>
    </row>
    <row r="47" spans="2:18" ht="14.4" customHeight="1">
      <c r="B47" s="336"/>
    </row>
    <row r="48" spans="2:18" ht="14.4" customHeight="1">
      <c r="B48" s="336"/>
    </row>
    <row r="49" spans="2:2" ht="14.4" customHeight="1">
      <c r="B49" s="336"/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293FA-6C14-482C-94D0-13AA5132C045}">
  <sheetPr codeName="Sheet2">
    <tabColor rgb="FFFFFF00"/>
  </sheetPr>
  <dimension ref="C3:F10"/>
  <sheetViews>
    <sheetView showGridLines="0" zoomScale="85" zoomScaleNormal="85" workbookViewId="0"/>
  </sheetViews>
  <sheetFormatPr defaultColWidth="9" defaultRowHeight="15.6"/>
  <cols>
    <col min="1" max="1" width="2.69921875" style="333" customWidth="1"/>
    <col min="2" max="2" width="9" style="333"/>
    <col min="3" max="3" width="15.19921875" style="333" customWidth="1"/>
    <col min="4" max="4" width="23.296875" style="333" customWidth="1"/>
    <col min="5" max="5" width="9" style="333"/>
    <col min="6" max="6" width="11.09765625" style="333" bestFit="1" customWidth="1"/>
    <col min="7" max="12" width="9" style="333"/>
    <col min="13" max="13" width="11.69921875" style="333" bestFit="1" customWidth="1"/>
    <col min="14" max="16384" width="9" style="333"/>
  </cols>
  <sheetData>
    <row r="3" spans="3:6" ht="17.399999999999999">
      <c r="C3" s="330" t="s">
        <v>172</v>
      </c>
      <c r="D3" s="331">
        <v>43942</v>
      </c>
      <c r="E3" s="332"/>
      <c r="F3" s="331"/>
    </row>
    <row r="4" spans="3:6" ht="17.399999999999999">
      <c r="C4" s="330" t="s">
        <v>193</v>
      </c>
      <c r="D4" s="331">
        <v>43942</v>
      </c>
      <c r="E4" s="332"/>
      <c r="F4" s="332"/>
    </row>
    <row r="5" spans="3:6" ht="17.399999999999999">
      <c r="C5" s="330" t="s">
        <v>194</v>
      </c>
      <c r="D5" s="331">
        <v>47594</v>
      </c>
      <c r="E5" s="332" t="s">
        <v>195</v>
      </c>
      <c r="F5" s="332"/>
    </row>
    <row r="6" spans="3:6" ht="17.399999999999999">
      <c r="C6" s="330" t="s">
        <v>196</v>
      </c>
      <c r="D6" s="331">
        <v>45037</v>
      </c>
      <c r="E6" s="332"/>
      <c r="F6" s="332"/>
    </row>
    <row r="7" spans="3:6" ht="17.399999999999999">
      <c r="C7" s="330" t="s">
        <v>197</v>
      </c>
      <c r="D7" s="331">
        <v>47593</v>
      </c>
      <c r="E7" s="332"/>
      <c r="F7" s="332"/>
    </row>
    <row r="8" spans="3:6" ht="17.399999999999999">
      <c r="C8" s="330" t="s">
        <v>198</v>
      </c>
      <c r="D8" s="332" t="s">
        <v>199</v>
      </c>
      <c r="E8" s="332"/>
      <c r="F8" s="332"/>
    </row>
    <row r="9" spans="3:6" ht="17.399999999999999">
      <c r="C9" s="330" t="s">
        <v>200</v>
      </c>
      <c r="D9" s="334">
        <v>0</v>
      </c>
      <c r="E9" s="332" t="s">
        <v>2498</v>
      </c>
      <c r="F9" s="332"/>
    </row>
    <row r="10" spans="3:6" ht="17.399999999999999">
      <c r="C10" s="330" t="s">
        <v>2270</v>
      </c>
      <c r="D10" s="335">
        <v>1000000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3EFCC-78B2-4035-B07F-13B2374EC1BC}">
  <sheetPr codeName="Sheet12">
    <tabColor rgb="FF0070C0"/>
  </sheetPr>
  <dimension ref="A2:AT1248"/>
  <sheetViews>
    <sheetView showGridLines="0" zoomScale="85" zoomScaleNormal="85" workbookViewId="0"/>
  </sheetViews>
  <sheetFormatPr defaultColWidth="12" defaultRowHeight="15.6" outlineLevelRow="1"/>
  <cols>
    <col min="1" max="1" width="2.69921875" style="172" customWidth="1"/>
    <col min="2" max="2" width="22.09765625" style="205" customWidth="1"/>
    <col min="3" max="3" width="21" style="175" bestFit="1" customWidth="1"/>
    <col min="4" max="23" width="21.59765625" style="175" bestFit="1" customWidth="1"/>
    <col min="24" max="44" width="21.59765625" style="172" bestFit="1" customWidth="1"/>
    <col min="45" max="45" width="16.59765625" style="172" bestFit="1" customWidth="1"/>
    <col min="46" max="46" width="20.296875" style="172" bestFit="1" customWidth="1"/>
    <col min="47" max="16384" width="12" style="172"/>
  </cols>
  <sheetData>
    <row r="2" spans="1:44" ht="16.2" thickBot="1">
      <c r="B2" s="173" t="s">
        <v>172</v>
      </c>
      <c r="C2" s="174">
        <f>계약사항정리!D3</f>
        <v>43942</v>
      </c>
      <c r="D2" s="175">
        <f>YEARFRAC(C3,C4)</f>
        <v>10</v>
      </c>
    </row>
    <row r="3" spans="1:44">
      <c r="B3" s="173" t="s">
        <v>2335</v>
      </c>
      <c r="C3" s="174">
        <f>C2</f>
        <v>43942</v>
      </c>
      <c r="H3" s="176" t="s">
        <v>2336</v>
      </c>
      <c r="I3" s="177" t="s">
        <v>2337</v>
      </c>
      <c r="J3" s="178" t="s">
        <v>252</v>
      </c>
      <c r="K3" s="172"/>
      <c r="P3" s="179"/>
      <c r="Q3" s="180"/>
      <c r="R3" s="180"/>
      <c r="U3" s="172"/>
      <c r="V3" s="172"/>
      <c r="W3" s="172"/>
    </row>
    <row r="4" spans="1:44">
      <c r="B4" s="173" t="s">
        <v>2338</v>
      </c>
      <c r="C4" s="174">
        <f>계약사항정리!D5</f>
        <v>47594</v>
      </c>
      <c r="H4" s="181" t="s">
        <v>2339</v>
      </c>
      <c r="I4" s="182">
        <f>C34</f>
        <v>143373.4762048276</v>
      </c>
      <c r="J4" s="183">
        <f>I4</f>
        <v>143373.4762048276</v>
      </c>
      <c r="K4" s="184">
        <f>J4-I4</f>
        <v>0</v>
      </c>
      <c r="O4" s="185"/>
      <c r="P4" s="186"/>
      <c r="U4" s="172"/>
      <c r="V4" s="172"/>
      <c r="W4" s="172"/>
    </row>
    <row r="5" spans="1:44">
      <c r="B5" s="173" t="s">
        <v>2340</v>
      </c>
      <c r="C5" s="172"/>
      <c r="H5" s="181" t="s">
        <v>2277</v>
      </c>
      <c r="I5" s="182">
        <f>C35</f>
        <v>483048.94028798636</v>
      </c>
      <c r="J5" s="183">
        <f>-J4+C1143</f>
        <v>483048.94028798694</v>
      </c>
      <c r="K5" s="184">
        <f>J5-I5</f>
        <v>5.8207660913467407E-10</v>
      </c>
      <c r="O5" s="185"/>
      <c r="P5" s="186"/>
      <c r="U5" s="172"/>
      <c r="V5" s="172"/>
      <c r="W5" s="172"/>
    </row>
    <row r="6" spans="1:44">
      <c r="B6" s="173" t="s">
        <v>2278</v>
      </c>
      <c r="C6" s="187"/>
      <c r="D6" s="187"/>
      <c r="H6" s="188" t="s">
        <v>2322</v>
      </c>
      <c r="I6" s="189">
        <f>I7-I4-I5</f>
        <v>373577.58350718598</v>
      </c>
      <c r="J6" s="190">
        <f>J7-J4-J5</f>
        <v>373577.58350718539</v>
      </c>
      <c r="K6" s="184">
        <f>J6-I6</f>
        <v>-5.8207660913467407E-10</v>
      </c>
      <c r="O6" s="185"/>
      <c r="P6" s="186"/>
      <c r="U6" s="172"/>
      <c r="V6" s="172"/>
      <c r="W6" s="172"/>
    </row>
    <row r="7" spans="1:44" ht="16.2" thickBot="1">
      <c r="B7" s="173" t="s">
        <v>2280</v>
      </c>
      <c r="C7" s="191">
        <v>0.06</v>
      </c>
      <c r="D7" s="173" t="s">
        <v>2341</v>
      </c>
      <c r="E7" s="174">
        <f>계약사항정리!D6</f>
        <v>45037</v>
      </c>
      <c r="H7" s="192"/>
      <c r="I7" s="193">
        <f>C15</f>
        <v>1000000</v>
      </c>
      <c r="J7" s="194">
        <f>I7</f>
        <v>1000000</v>
      </c>
      <c r="K7" s="172"/>
      <c r="O7" s="185"/>
      <c r="P7" s="186"/>
      <c r="U7" s="172"/>
      <c r="V7" s="172"/>
      <c r="W7" s="172"/>
    </row>
    <row r="8" spans="1:44">
      <c r="B8" s="173" t="s">
        <v>2282</v>
      </c>
      <c r="C8" s="195">
        <f>이자율변동성_발행일!C2</f>
        <v>0.1897626356845693</v>
      </c>
      <c r="D8" s="173" t="s">
        <v>2342</v>
      </c>
      <c r="E8" s="174">
        <f>계약사항정리!D7</f>
        <v>47593</v>
      </c>
      <c r="I8" s="186"/>
      <c r="J8" s="186"/>
      <c r="K8" s="186"/>
      <c r="U8" s="172"/>
      <c r="V8" s="172"/>
      <c r="W8" s="172"/>
    </row>
    <row r="9" spans="1:44">
      <c r="B9" s="173" t="s">
        <v>253</v>
      </c>
      <c r="C9" s="196">
        <v>0.25</v>
      </c>
      <c r="D9" s="173" t="s">
        <v>2343</v>
      </c>
      <c r="E9" s="197">
        <v>0</v>
      </c>
      <c r="U9" s="172"/>
      <c r="V9" s="172"/>
      <c r="W9" s="172"/>
    </row>
    <row r="10" spans="1:44">
      <c r="B10" s="173"/>
      <c r="C10" s="191">
        <f>C8*C9^0.5</f>
        <v>9.4881317842284651E-2</v>
      </c>
      <c r="D10" s="173" t="s">
        <v>2344</v>
      </c>
      <c r="E10" s="198"/>
      <c r="V10" s="172"/>
      <c r="W10" s="172"/>
    </row>
    <row r="11" spans="1:44">
      <c r="B11" s="199"/>
      <c r="C11" s="200"/>
    </row>
    <row r="12" spans="1:44">
      <c r="B12" s="201" t="s">
        <v>254</v>
      </c>
      <c r="C12" s="179"/>
    </row>
    <row r="13" spans="1:44" ht="8.25" customHeight="1">
      <c r="A13" s="202"/>
      <c r="B13" s="173"/>
      <c r="C13" s="203"/>
      <c r="D13" s="204"/>
      <c r="E13" s="204"/>
      <c r="F13" s="204"/>
      <c r="G13" s="204"/>
      <c r="H13" s="204"/>
      <c r="I13" s="204"/>
      <c r="J13" s="204"/>
      <c r="K13" s="204"/>
      <c r="L13" s="204"/>
      <c r="M13" s="204"/>
      <c r="N13" s="204"/>
      <c r="O13" s="204"/>
      <c r="P13" s="204"/>
      <c r="Q13" s="204"/>
      <c r="R13" s="204"/>
      <c r="S13" s="204"/>
      <c r="T13" s="204"/>
      <c r="U13" s="204"/>
      <c r="V13" s="204"/>
      <c r="W13" s="204"/>
      <c r="X13" s="202"/>
      <c r="Y13" s="202"/>
      <c r="Z13" s="202"/>
      <c r="AA13" s="202"/>
      <c r="AB13" s="202"/>
      <c r="AC13" s="202"/>
      <c r="AD13" s="202"/>
      <c r="AE13" s="202"/>
      <c r="AF13" s="202"/>
      <c r="AG13" s="202"/>
      <c r="AH13" s="202"/>
      <c r="AI13" s="202"/>
      <c r="AJ13" s="202"/>
      <c r="AK13" s="202"/>
      <c r="AL13" s="202"/>
      <c r="AM13" s="202"/>
      <c r="AN13" s="202"/>
      <c r="AO13" s="202"/>
      <c r="AP13" s="202"/>
      <c r="AQ13" s="202"/>
      <c r="AR13" s="202"/>
    </row>
    <row r="14" spans="1:44">
      <c r="B14" s="199"/>
      <c r="C14" s="179"/>
    </row>
    <row r="15" spans="1:44">
      <c r="B15" s="205" t="s">
        <v>2283</v>
      </c>
      <c r="C15" s="206">
        <f>계약사항정리!D10</f>
        <v>1000000</v>
      </c>
      <c r="G15" s="207"/>
    </row>
    <row r="16" spans="1:44">
      <c r="C16" s="208"/>
      <c r="D16" s="209"/>
    </row>
    <row r="17" spans="1:44">
      <c r="B17" s="205" t="s">
        <v>2345</v>
      </c>
      <c r="C17" s="175">
        <v>0</v>
      </c>
      <c r="D17" s="329">
        <f>YEARFRAC(C20,D20)*4</f>
        <v>1</v>
      </c>
      <c r="E17" s="175">
        <f t="shared" ref="E17:V17" si="0">D17+1</f>
        <v>2</v>
      </c>
      <c r="F17" s="175">
        <f t="shared" si="0"/>
        <v>3</v>
      </c>
      <c r="G17" s="175">
        <f t="shared" si="0"/>
        <v>4</v>
      </c>
      <c r="H17" s="175">
        <f t="shared" si="0"/>
        <v>5</v>
      </c>
      <c r="I17" s="175">
        <f t="shared" si="0"/>
        <v>6</v>
      </c>
      <c r="J17" s="175">
        <f t="shared" si="0"/>
        <v>7</v>
      </c>
      <c r="K17" s="175">
        <f t="shared" si="0"/>
        <v>8</v>
      </c>
      <c r="L17" s="175">
        <f t="shared" si="0"/>
        <v>9</v>
      </c>
      <c r="M17" s="175">
        <f t="shared" si="0"/>
        <v>10</v>
      </c>
      <c r="N17" s="175">
        <f t="shared" si="0"/>
        <v>11</v>
      </c>
      <c r="O17" s="175">
        <f t="shared" si="0"/>
        <v>12</v>
      </c>
      <c r="P17" s="175">
        <f t="shared" si="0"/>
        <v>13</v>
      </c>
      <c r="Q17" s="175">
        <f t="shared" si="0"/>
        <v>14</v>
      </c>
      <c r="R17" s="175">
        <f t="shared" si="0"/>
        <v>15</v>
      </c>
      <c r="S17" s="175">
        <f t="shared" si="0"/>
        <v>16</v>
      </c>
      <c r="T17" s="175">
        <f t="shared" si="0"/>
        <v>17</v>
      </c>
      <c r="U17" s="175">
        <f t="shared" si="0"/>
        <v>18</v>
      </c>
      <c r="V17" s="175">
        <f t="shared" si="0"/>
        <v>19</v>
      </c>
      <c r="W17" s="175">
        <f t="shared" ref="W17" si="1">V17+1</f>
        <v>20</v>
      </c>
      <c r="X17" s="175">
        <f t="shared" ref="X17" si="2">W17+1</f>
        <v>21</v>
      </c>
      <c r="Y17" s="175">
        <f t="shared" ref="Y17" si="3">X17+1</f>
        <v>22</v>
      </c>
      <c r="Z17" s="175">
        <f t="shared" ref="Z17" si="4">Y17+1</f>
        <v>23</v>
      </c>
      <c r="AA17" s="175">
        <f t="shared" ref="AA17" si="5">Z17+1</f>
        <v>24</v>
      </c>
      <c r="AB17" s="175">
        <f t="shared" ref="AB17" si="6">AA17+1</f>
        <v>25</v>
      </c>
      <c r="AC17" s="175">
        <f t="shared" ref="AC17" si="7">AB17+1</f>
        <v>26</v>
      </c>
      <c r="AD17" s="175">
        <f t="shared" ref="AD17" si="8">AC17+1</f>
        <v>27</v>
      </c>
      <c r="AE17" s="175">
        <f t="shared" ref="AE17" si="9">AD17+1</f>
        <v>28</v>
      </c>
      <c r="AF17" s="175">
        <f t="shared" ref="AF17" si="10">AE17+1</f>
        <v>29</v>
      </c>
      <c r="AG17" s="175">
        <f t="shared" ref="AG17" si="11">AF17+1</f>
        <v>30</v>
      </c>
      <c r="AH17" s="175">
        <f t="shared" ref="AH17" si="12">AG17+1</f>
        <v>31</v>
      </c>
      <c r="AI17" s="175">
        <f t="shared" ref="AI17" si="13">AH17+1</f>
        <v>32</v>
      </c>
      <c r="AJ17" s="175">
        <f t="shared" ref="AJ17" si="14">AI17+1</f>
        <v>33</v>
      </c>
      <c r="AK17" s="175">
        <f t="shared" ref="AK17" si="15">AJ17+1</f>
        <v>34</v>
      </c>
      <c r="AL17" s="175">
        <f t="shared" ref="AL17" si="16">AK17+1</f>
        <v>35</v>
      </c>
      <c r="AM17" s="175">
        <f t="shared" ref="AM17" si="17">AL17+1</f>
        <v>36</v>
      </c>
      <c r="AN17" s="175">
        <f t="shared" ref="AN17" si="18">AM17+1</f>
        <v>37</v>
      </c>
      <c r="AO17" s="175">
        <f t="shared" ref="AO17" si="19">AN17+1</f>
        <v>38</v>
      </c>
      <c r="AP17" s="175">
        <f t="shared" ref="AP17" si="20">AO17+1</f>
        <v>39</v>
      </c>
      <c r="AQ17" s="175">
        <f t="shared" ref="AQ17" si="21">AP17+1</f>
        <v>40</v>
      </c>
    </row>
    <row r="18" spans="1:44">
      <c r="B18" s="205" t="s">
        <v>2346</v>
      </c>
      <c r="D18" s="175">
        <f t="shared" ref="D18:V18" si="22">DATEDIF($C$20,D20,"D")</f>
        <v>91</v>
      </c>
      <c r="E18" s="175">
        <f t="shared" si="22"/>
        <v>183</v>
      </c>
      <c r="F18" s="175">
        <f t="shared" si="22"/>
        <v>275</v>
      </c>
      <c r="G18" s="175">
        <f t="shared" si="22"/>
        <v>365</v>
      </c>
      <c r="H18" s="175">
        <f t="shared" si="22"/>
        <v>456</v>
      </c>
      <c r="I18" s="175">
        <f t="shared" si="22"/>
        <v>548</v>
      </c>
      <c r="J18" s="175">
        <f t="shared" si="22"/>
        <v>640</v>
      </c>
      <c r="K18" s="175">
        <f t="shared" si="22"/>
        <v>730</v>
      </c>
      <c r="L18" s="175">
        <f t="shared" si="22"/>
        <v>821</v>
      </c>
      <c r="M18" s="175">
        <f t="shared" si="22"/>
        <v>913</v>
      </c>
      <c r="N18" s="175">
        <f t="shared" si="22"/>
        <v>1005</v>
      </c>
      <c r="O18" s="175">
        <f t="shared" si="22"/>
        <v>1095</v>
      </c>
      <c r="P18" s="175">
        <f t="shared" si="22"/>
        <v>1186</v>
      </c>
      <c r="Q18" s="175">
        <f t="shared" si="22"/>
        <v>1278</v>
      </c>
      <c r="R18" s="175">
        <f t="shared" si="22"/>
        <v>1370</v>
      </c>
      <c r="S18" s="175">
        <f t="shared" si="22"/>
        <v>1461</v>
      </c>
      <c r="T18" s="175">
        <f t="shared" si="22"/>
        <v>1552</v>
      </c>
      <c r="U18" s="175">
        <f t="shared" si="22"/>
        <v>1644</v>
      </c>
      <c r="V18" s="175">
        <f t="shared" si="22"/>
        <v>1736</v>
      </c>
      <c r="W18" s="175">
        <f t="shared" ref="W18:AQ18" si="23">DATEDIF($C$20,W20,"D")</f>
        <v>1826</v>
      </c>
      <c r="X18" s="175">
        <f t="shared" si="23"/>
        <v>1917</v>
      </c>
      <c r="Y18" s="175">
        <f t="shared" si="23"/>
        <v>2009</v>
      </c>
      <c r="Z18" s="175">
        <f t="shared" si="23"/>
        <v>2101</v>
      </c>
      <c r="AA18" s="175">
        <f t="shared" si="23"/>
        <v>2191</v>
      </c>
      <c r="AB18" s="175">
        <f t="shared" si="23"/>
        <v>2282</v>
      </c>
      <c r="AC18" s="175">
        <f t="shared" si="23"/>
        <v>2374</v>
      </c>
      <c r="AD18" s="175">
        <f t="shared" si="23"/>
        <v>2466</v>
      </c>
      <c r="AE18" s="175">
        <f t="shared" si="23"/>
        <v>2556</v>
      </c>
      <c r="AF18" s="175">
        <f t="shared" si="23"/>
        <v>2647</v>
      </c>
      <c r="AG18" s="175">
        <f t="shared" si="23"/>
        <v>2739</v>
      </c>
      <c r="AH18" s="175">
        <f t="shared" si="23"/>
        <v>2831</v>
      </c>
      <c r="AI18" s="175">
        <f t="shared" si="23"/>
        <v>2922</v>
      </c>
      <c r="AJ18" s="175">
        <f t="shared" si="23"/>
        <v>3013</v>
      </c>
      <c r="AK18" s="175">
        <f t="shared" si="23"/>
        <v>3105</v>
      </c>
      <c r="AL18" s="175">
        <f t="shared" si="23"/>
        <v>3197</v>
      </c>
      <c r="AM18" s="175">
        <f t="shared" si="23"/>
        <v>3287</v>
      </c>
      <c r="AN18" s="175">
        <f t="shared" si="23"/>
        <v>3378</v>
      </c>
      <c r="AO18" s="175">
        <f t="shared" si="23"/>
        <v>3470</v>
      </c>
      <c r="AP18" s="175">
        <f t="shared" si="23"/>
        <v>3562</v>
      </c>
      <c r="AQ18" s="175">
        <f t="shared" si="23"/>
        <v>3652</v>
      </c>
    </row>
    <row r="19" spans="1:44" s="211" customFormat="1">
      <c r="B19" s="212"/>
      <c r="C19" s="213"/>
      <c r="D19" s="186">
        <f t="shared" ref="D19:M19" si="24">IF(AND(D20&gt;=$E$7,D20&lt;=$E$8),1,0)</f>
        <v>0</v>
      </c>
      <c r="E19" s="186">
        <f t="shared" si="24"/>
        <v>0</v>
      </c>
      <c r="F19" s="186">
        <f t="shared" si="24"/>
        <v>0</v>
      </c>
      <c r="G19" s="186">
        <f t="shared" si="24"/>
        <v>0</v>
      </c>
      <c r="H19" s="186">
        <f t="shared" si="24"/>
        <v>0</v>
      </c>
      <c r="I19" s="186">
        <f t="shared" si="24"/>
        <v>0</v>
      </c>
      <c r="J19" s="186">
        <f t="shared" si="24"/>
        <v>0</v>
      </c>
      <c r="K19" s="186">
        <f t="shared" si="24"/>
        <v>0</v>
      </c>
      <c r="L19" s="186">
        <f t="shared" si="24"/>
        <v>0</v>
      </c>
      <c r="M19" s="186">
        <f t="shared" si="24"/>
        <v>0</v>
      </c>
      <c r="N19" s="186">
        <f>IF(AND(N20&gt;=$E$7,N20&lt;=$E$8),1,0)</f>
        <v>0</v>
      </c>
      <c r="O19" s="186">
        <f t="shared" ref="O19:AQ19" si="25">IF(AND(O20&gt;=$E$7,O20&lt;=$E$8),1,0)</f>
        <v>1</v>
      </c>
      <c r="P19" s="186">
        <f t="shared" si="25"/>
        <v>1</v>
      </c>
      <c r="Q19" s="186">
        <f t="shared" si="25"/>
        <v>1</v>
      </c>
      <c r="R19" s="186">
        <f t="shared" si="25"/>
        <v>1</v>
      </c>
      <c r="S19" s="186">
        <f t="shared" si="25"/>
        <v>1</v>
      </c>
      <c r="T19" s="186">
        <f t="shared" si="25"/>
        <v>1</v>
      </c>
      <c r="U19" s="186">
        <f t="shared" si="25"/>
        <v>1</v>
      </c>
      <c r="V19" s="186">
        <f t="shared" si="25"/>
        <v>1</v>
      </c>
      <c r="W19" s="186">
        <f t="shared" si="25"/>
        <v>1</v>
      </c>
      <c r="X19" s="186">
        <f t="shared" si="25"/>
        <v>1</v>
      </c>
      <c r="Y19" s="186">
        <f t="shared" si="25"/>
        <v>1</v>
      </c>
      <c r="Z19" s="186">
        <f t="shared" si="25"/>
        <v>1</v>
      </c>
      <c r="AA19" s="186">
        <f t="shared" si="25"/>
        <v>1</v>
      </c>
      <c r="AB19" s="186">
        <f t="shared" si="25"/>
        <v>1</v>
      </c>
      <c r="AC19" s="186">
        <f t="shared" si="25"/>
        <v>1</v>
      </c>
      <c r="AD19" s="186">
        <f t="shared" si="25"/>
        <v>1</v>
      </c>
      <c r="AE19" s="186">
        <f t="shared" si="25"/>
        <v>1</v>
      </c>
      <c r="AF19" s="186">
        <f t="shared" si="25"/>
        <v>1</v>
      </c>
      <c r="AG19" s="186">
        <f t="shared" si="25"/>
        <v>1</v>
      </c>
      <c r="AH19" s="186">
        <f t="shared" si="25"/>
        <v>1</v>
      </c>
      <c r="AI19" s="186">
        <f t="shared" si="25"/>
        <v>1</v>
      </c>
      <c r="AJ19" s="186">
        <f t="shared" si="25"/>
        <v>1</v>
      </c>
      <c r="AK19" s="186">
        <f t="shared" si="25"/>
        <v>1</v>
      </c>
      <c r="AL19" s="186">
        <f t="shared" si="25"/>
        <v>1</v>
      </c>
      <c r="AM19" s="186">
        <f t="shared" si="25"/>
        <v>1</v>
      </c>
      <c r="AN19" s="186">
        <f t="shared" si="25"/>
        <v>1</v>
      </c>
      <c r="AO19" s="186">
        <f t="shared" si="25"/>
        <v>1</v>
      </c>
      <c r="AP19" s="186">
        <f t="shared" si="25"/>
        <v>1</v>
      </c>
      <c r="AQ19" s="186">
        <f t="shared" si="25"/>
        <v>0</v>
      </c>
      <c r="AR19" s="172"/>
    </row>
    <row r="20" spans="1:44">
      <c r="B20" s="214" t="s">
        <v>2285</v>
      </c>
      <c r="C20" s="215">
        <f>$C$3</f>
        <v>43942</v>
      </c>
      <c r="D20" s="215">
        <f>EDATE(C20,3)</f>
        <v>44033</v>
      </c>
      <c r="E20" s="215">
        <f t="shared" ref="E20:V20" si="26">EDATE(D20,3)</f>
        <v>44125</v>
      </c>
      <c r="F20" s="215">
        <f t="shared" si="26"/>
        <v>44217</v>
      </c>
      <c r="G20" s="215">
        <f t="shared" si="26"/>
        <v>44307</v>
      </c>
      <c r="H20" s="215">
        <f t="shared" si="26"/>
        <v>44398</v>
      </c>
      <c r="I20" s="215">
        <f t="shared" si="26"/>
        <v>44490</v>
      </c>
      <c r="J20" s="215">
        <f t="shared" si="26"/>
        <v>44582</v>
      </c>
      <c r="K20" s="215">
        <f t="shared" si="26"/>
        <v>44672</v>
      </c>
      <c r="L20" s="215">
        <f t="shared" si="26"/>
        <v>44763</v>
      </c>
      <c r="M20" s="215">
        <f t="shared" si="26"/>
        <v>44855</v>
      </c>
      <c r="N20" s="215">
        <f t="shared" si="26"/>
        <v>44947</v>
      </c>
      <c r="O20" s="215">
        <f t="shared" si="26"/>
        <v>45037</v>
      </c>
      <c r="P20" s="215">
        <f t="shared" si="26"/>
        <v>45128</v>
      </c>
      <c r="Q20" s="215">
        <f t="shared" si="26"/>
        <v>45220</v>
      </c>
      <c r="R20" s="215">
        <f t="shared" si="26"/>
        <v>45312</v>
      </c>
      <c r="S20" s="215">
        <f t="shared" si="26"/>
        <v>45403</v>
      </c>
      <c r="T20" s="215">
        <f t="shared" si="26"/>
        <v>45494</v>
      </c>
      <c r="U20" s="215">
        <f t="shared" si="26"/>
        <v>45586</v>
      </c>
      <c r="V20" s="215">
        <f t="shared" si="26"/>
        <v>45678</v>
      </c>
      <c r="W20" s="215">
        <f t="shared" ref="W20" si="27">EDATE(V20,3)</f>
        <v>45768</v>
      </c>
      <c r="X20" s="215">
        <f t="shared" ref="X20" si="28">EDATE(W20,3)</f>
        <v>45859</v>
      </c>
      <c r="Y20" s="215">
        <f t="shared" ref="Y20" si="29">EDATE(X20,3)</f>
        <v>45951</v>
      </c>
      <c r="Z20" s="215">
        <f t="shared" ref="Z20" si="30">EDATE(Y20,3)</f>
        <v>46043</v>
      </c>
      <c r="AA20" s="215">
        <f t="shared" ref="AA20" si="31">EDATE(Z20,3)</f>
        <v>46133</v>
      </c>
      <c r="AB20" s="215">
        <f t="shared" ref="AB20" si="32">EDATE(AA20,3)</f>
        <v>46224</v>
      </c>
      <c r="AC20" s="215">
        <f t="shared" ref="AC20" si="33">EDATE(AB20,3)</f>
        <v>46316</v>
      </c>
      <c r="AD20" s="215">
        <f t="shared" ref="AD20" si="34">EDATE(AC20,3)</f>
        <v>46408</v>
      </c>
      <c r="AE20" s="215">
        <f t="shared" ref="AE20" si="35">EDATE(AD20,3)</f>
        <v>46498</v>
      </c>
      <c r="AF20" s="215">
        <f t="shared" ref="AF20" si="36">EDATE(AE20,3)</f>
        <v>46589</v>
      </c>
      <c r="AG20" s="215">
        <f t="shared" ref="AG20" si="37">EDATE(AF20,3)</f>
        <v>46681</v>
      </c>
      <c r="AH20" s="215">
        <f t="shared" ref="AH20" si="38">EDATE(AG20,3)</f>
        <v>46773</v>
      </c>
      <c r="AI20" s="215">
        <f t="shared" ref="AI20" si="39">EDATE(AH20,3)</f>
        <v>46864</v>
      </c>
      <c r="AJ20" s="215">
        <f t="shared" ref="AJ20" si="40">EDATE(AI20,3)</f>
        <v>46955</v>
      </c>
      <c r="AK20" s="215">
        <f t="shared" ref="AK20" si="41">EDATE(AJ20,3)</f>
        <v>47047</v>
      </c>
      <c r="AL20" s="215">
        <f t="shared" ref="AL20" si="42">EDATE(AK20,3)</f>
        <v>47139</v>
      </c>
      <c r="AM20" s="215">
        <f t="shared" ref="AM20" si="43">EDATE(AL20,3)</f>
        <v>47229</v>
      </c>
      <c r="AN20" s="215">
        <f t="shared" ref="AN20" si="44">EDATE(AM20,3)</f>
        <v>47320</v>
      </c>
      <c r="AO20" s="215">
        <f t="shared" ref="AO20" si="45">EDATE(AN20,3)</f>
        <v>47412</v>
      </c>
      <c r="AP20" s="215">
        <f t="shared" ref="AP20" si="46">EDATE(AO20,3)</f>
        <v>47504</v>
      </c>
      <c r="AQ20" s="215">
        <f t="shared" ref="AQ20" si="47">EDATE(AP20,3)</f>
        <v>47594</v>
      </c>
    </row>
    <row r="21" spans="1:44" s="220" customFormat="1">
      <c r="A21" s="217"/>
      <c r="B21" s="218" t="s">
        <v>2347</v>
      </c>
      <c r="C21" s="219"/>
      <c r="D21" s="219"/>
      <c r="E21" s="219"/>
      <c r="F21" s="219"/>
      <c r="G21" s="219"/>
      <c r="H21" s="219"/>
      <c r="I21" s="219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  <c r="U21" s="219"/>
      <c r="V21" s="219"/>
      <c r="W21" s="219"/>
      <c r="X21" s="219"/>
      <c r="Y21" s="219"/>
      <c r="Z21" s="219"/>
      <c r="AA21" s="219"/>
      <c r="AB21" s="219"/>
      <c r="AC21" s="219"/>
      <c r="AD21" s="219"/>
      <c r="AE21" s="219"/>
      <c r="AF21" s="219"/>
      <c r="AG21" s="219"/>
      <c r="AH21" s="219"/>
      <c r="AI21" s="219"/>
      <c r="AJ21" s="219"/>
      <c r="AK21" s="219"/>
      <c r="AL21" s="219"/>
      <c r="AM21" s="219"/>
      <c r="AN21" s="219"/>
      <c r="AO21" s="219"/>
      <c r="AP21" s="219"/>
      <c r="AQ21" s="219"/>
      <c r="AR21" s="172"/>
    </row>
    <row r="22" spans="1:44" s="220" customFormat="1">
      <c r="A22" s="217"/>
      <c r="B22" s="218" t="s">
        <v>2348</v>
      </c>
      <c r="C22" s="219"/>
      <c r="D22" s="219"/>
      <c r="E22" s="219"/>
      <c r="F22" s="219"/>
      <c r="G22" s="219"/>
      <c r="H22" s="219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19"/>
      <c r="AC22" s="219"/>
      <c r="AD22" s="219"/>
      <c r="AE22" s="219"/>
      <c r="AF22" s="219"/>
      <c r="AG22" s="219"/>
      <c r="AH22" s="219"/>
      <c r="AI22" s="219"/>
      <c r="AJ22" s="219"/>
      <c r="AK22" s="219"/>
      <c r="AL22" s="219"/>
      <c r="AM22" s="219"/>
      <c r="AN22" s="219"/>
      <c r="AO22" s="219"/>
      <c r="AP22" s="219"/>
      <c r="AQ22" s="219">
        <f>$C$15*(1+$C$7)^(YEARFRAC($C$2,AQ20))</f>
        <v>1790847.6965428547</v>
      </c>
      <c r="AR22" s="172"/>
    </row>
    <row r="23" spans="1:44" s="220" customFormat="1">
      <c r="A23" s="217"/>
      <c r="B23" s="218" t="s">
        <v>2349</v>
      </c>
      <c r="C23" s="219">
        <f>SUM(C21:C22)</f>
        <v>0</v>
      </c>
      <c r="D23" s="219">
        <f>SUM(D21:D22)</f>
        <v>0</v>
      </c>
      <c r="E23" s="219">
        <f t="shared" ref="E23:V23" si="48">SUM(E21:E22)</f>
        <v>0</v>
      </c>
      <c r="F23" s="219">
        <f t="shared" si="48"/>
        <v>0</v>
      </c>
      <c r="G23" s="219">
        <f t="shared" si="48"/>
        <v>0</v>
      </c>
      <c r="H23" s="219">
        <f t="shared" si="48"/>
        <v>0</v>
      </c>
      <c r="I23" s="219">
        <f t="shared" si="48"/>
        <v>0</v>
      </c>
      <c r="J23" s="219">
        <f t="shared" si="48"/>
        <v>0</v>
      </c>
      <c r="K23" s="219">
        <f t="shared" si="48"/>
        <v>0</v>
      </c>
      <c r="L23" s="219">
        <f t="shared" si="48"/>
        <v>0</v>
      </c>
      <c r="M23" s="219">
        <f t="shared" si="48"/>
        <v>0</v>
      </c>
      <c r="N23" s="219">
        <f t="shared" si="48"/>
        <v>0</v>
      </c>
      <c r="O23" s="219">
        <f t="shared" si="48"/>
        <v>0</v>
      </c>
      <c r="P23" s="219">
        <f t="shared" si="48"/>
        <v>0</v>
      </c>
      <c r="Q23" s="219">
        <f t="shared" si="48"/>
        <v>0</v>
      </c>
      <c r="R23" s="219">
        <f t="shared" si="48"/>
        <v>0</v>
      </c>
      <c r="S23" s="219">
        <f t="shared" si="48"/>
        <v>0</v>
      </c>
      <c r="T23" s="219">
        <f t="shared" si="48"/>
        <v>0</v>
      </c>
      <c r="U23" s="219">
        <f t="shared" si="48"/>
        <v>0</v>
      </c>
      <c r="V23" s="219">
        <f t="shared" si="48"/>
        <v>0</v>
      </c>
      <c r="W23" s="219">
        <f t="shared" ref="W23:AQ23" si="49">SUM(W21:W22)</f>
        <v>0</v>
      </c>
      <c r="X23" s="219">
        <f t="shared" si="49"/>
        <v>0</v>
      </c>
      <c r="Y23" s="219">
        <f t="shared" si="49"/>
        <v>0</v>
      </c>
      <c r="Z23" s="219">
        <f t="shared" si="49"/>
        <v>0</v>
      </c>
      <c r="AA23" s="219">
        <f t="shared" si="49"/>
        <v>0</v>
      </c>
      <c r="AB23" s="219">
        <f t="shared" si="49"/>
        <v>0</v>
      </c>
      <c r="AC23" s="219">
        <f t="shared" si="49"/>
        <v>0</v>
      </c>
      <c r="AD23" s="219">
        <f t="shared" si="49"/>
        <v>0</v>
      </c>
      <c r="AE23" s="219">
        <f t="shared" si="49"/>
        <v>0</v>
      </c>
      <c r="AF23" s="219">
        <f t="shared" si="49"/>
        <v>0</v>
      </c>
      <c r="AG23" s="219">
        <f t="shared" si="49"/>
        <v>0</v>
      </c>
      <c r="AH23" s="219">
        <f t="shared" si="49"/>
        <v>0</v>
      </c>
      <c r="AI23" s="219">
        <f t="shared" si="49"/>
        <v>0</v>
      </c>
      <c r="AJ23" s="219">
        <f t="shared" si="49"/>
        <v>0</v>
      </c>
      <c r="AK23" s="219">
        <f t="shared" si="49"/>
        <v>0</v>
      </c>
      <c r="AL23" s="219">
        <f t="shared" si="49"/>
        <v>0</v>
      </c>
      <c r="AM23" s="219">
        <f t="shared" si="49"/>
        <v>0</v>
      </c>
      <c r="AN23" s="219">
        <f t="shared" si="49"/>
        <v>0</v>
      </c>
      <c r="AO23" s="219">
        <f t="shared" si="49"/>
        <v>0</v>
      </c>
      <c r="AP23" s="219">
        <f t="shared" si="49"/>
        <v>0</v>
      </c>
      <c r="AQ23" s="219">
        <f t="shared" si="49"/>
        <v>1790847.6965428547</v>
      </c>
      <c r="AR23" s="172"/>
    </row>
    <row r="24" spans="1:44" s="220" customFormat="1">
      <c r="B24" s="221" t="s">
        <v>2350</v>
      </c>
      <c r="C24" s="222">
        <f t="shared" ref="C24" si="50">D24*D42+C23</f>
        <v>143373.4762048276</v>
      </c>
      <c r="D24" s="223">
        <f>E24*E42+D21</f>
        <v>148514.79615105232</v>
      </c>
      <c r="E24" s="223">
        <f t="shared" ref="E24:AP24" si="51">F24*F42+E21</f>
        <v>154786.69000003015</v>
      </c>
      <c r="F24" s="223">
        <f t="shared" si="51"/>
        <v>162078.19127439335</v>
      </c>
      <c r="G24" s="223">
        <f t="shared" si="51"/>
        <v>169924.34787137451</v>
      </c>
      <c r="H24" s="223">
        <f t="shared" si="51"/>
        <v>178445.78522266218</v>
      </c>
      <c r="I24" s="223">
        <f t="shared" si="51"/>
        <v>187876.69617060488</v>
      </c>
      <c r="J24" s="223">
        <f t="shared" si="51"/>
        <v>198358.44299136128</v>
      </c>
      <c r="K24" s="223">
        <f t="shared" si="51"/>
        <v>210029.97695563114</v>
      </c>
      <c r="L24" s="223">
        <f t="shared" si="51"/>
        <v>223070.7961019059</v>
      </c>
      <c r="M24" s="223">
        <f t="shared" si="51"/>
        <v>237677.65733268458</v>
      </c>
      <c r="N24" s="223">
        <f t="shared" si="51"/>
        <v>254090.01888311922</v>
      </c>
      <c r="O24" s="223">
        <f t="shared" si="51"/>
        <v>272595.77505481534</v>
      </c>
      <c r="P24" s="223">
        <f t="shared" si="51"/>
        <v>289589.15328047221</v>
      </c>
      <c r="Q24" s="223">
        <f t="shared" si="51"/>
        <v>307656.81329022232</v>
      </c>
      <c r="R24" s="223">
        <f t="shared" si="51"/>
        <v>327277.89174715953</v>
      </c>
      <c r="S24" s="223">
        <f t="shared" si="51"/>
        <v>348627.72752477776</v>
      </c>
      <c r="T24" s="223">
        <f t="shared" si="51"/>
        <v>371914.00579830591</v>
      </c>
      <c r="U24" s="223">
        <f t="shared" si="51"/>
        <v>397372.21497277735</v>
      </c>
      <c r="V24" s="223">
        <f t="shared" si="51"/>
        <v>425266.6054576498</v>
      </c>
      <c r="W24" s="223">
        <f t="shared" si="51"/>
        <v>455905.78908662166</v>
      </c>
      <c r="X24" s="223">
        <f t="shared" si="51"/>
        <v>484614.78074176091</v>
      </c>
      <c r="Y24" s="223">
        <f t="shared" si="51"/>
        <v>514938.23223840981</v>
      </c>
      <c r="Z24" s="223">
        <f t="shared" si="51"/>
        <v>547484.26799196296</v>
      </c>
      <c r="AA24" s="223">
        <f t="shared" si="51"/>
        <v>582449.85402964673</v>
      </c>
      <c r="AB24" s="223">
        <f t="shared" si="51"/>
        <v>620067.84813191637</v>
      </c>
      <c r="AC24" s="223">
        <f t="shared" si="51"/>
        <v>660582.2557706642</v>
      </c>
      <c r="AD24" s="223">
        <f t="shared" si="51"/>
        <v>704268.73828245187</v>
      </c>
      <c r="AE24" s="223">
        <f t="shared" si="51"/>
        <v>751434.75956524443</v>
      </c>
      <c r="AF24" s="223">
        <f t="shared" si="51"/>
        <v>802454.68908670975</v>
      </c>
      <c r="AG24" s="223">
        <f t="shared" si="51"/>
        <v>857718.04631557409</v>
      </c>
      <c r="AH24" s="223">
        <f t="shared" si="51"/>
        <v>917673.0029354943</v>
      </c>
      <c r="AI24" s="223">
        <f t="shared" si="51"/>
        <v>982834.9994780547</v>
      </c>
      <c r="AJ24" s="223">
        <f t="shared" si="51"/>
        <v>1053813.2697896659</v>
      </c>
      <c r="AK24" s="223">
        <f t="shared" si="51"/>
        <v>1131296.1613606324</v>
      </c>
      <c r="AL24" s="223">
        <f t="shared" si="51"/>
        <v>1216054.1382956167</v>
      </c>
      <c r="AM24" s="223">
        <f t="shared" si="51"/>
        <v>1308985.3332369144</v>
      </c>
      <c r="AN24" s="223">
        <f t="shared" si="51"/>
        <v>1411243.98582708</v>
      </c>
      <c r="AO24" s="223">
        <f t="shared" si="51"/>
        <v>1524058.2550090498</v>
      </c>
      <c r="AP24" s="223">
        <f t="shared" si="51"/>
        <v>1648907.6829181223</v>
      </c>
      <c r="AQ24" s="223">
        <f>AQ23</f>
        <v>1790847.6965428547</v>
      </c>
      <c r="AR24" s="172"/>
    </row>
    <row r="25" spans="1:44" s="220" customFormat="1">
      <c r="A25" s="217"/>
      <c r="B25" s="224"/>
      <c r="C25" s="225"/>
      <c r="D25" s="225"/>
      <c r="E25" s="225"/>
      <c r="F25" s="225"/>
      <c r="G25" s="225"/>
      <c r="H25" s="225"/>
      <c r="I25" s="225"/>
      <c r="J25" s="225"/>
      <c r="K25" s="225"/>
      <c r="L25" s="225"/>
      <c r="M25" s="225"/>
      <c r="N25" s="225"/>
      <c r="O25" s="225"/>
      <c r="P25" s="225"/>
      <c r="Q25" s="225"/>
      <c r="R25" s="225"/>
      <c r="S25" s="225"/>
      <c r="T25" s="225"/>
      <c r="U25" s="225"/>
      <c r="V25" s="225"/>
      <c r="W25" s="225"/>
      <c r="X25" s="225"/>
      <c r="Y25" s="225"/>
      <c r="Z25" s="225"/>
      <c r="AA25" s="225"/>
      <c r="AB25" s="225"/>
      <c r="AC25" s="225"/>
      <c r="AD25" s="225"/>
      <c r="AE25" s="225"/>
      <c r="AF25" s="225"/>
      <c r="AG25" s="225"/>
      <c r="AH25" s="225"/>
      <c r="AI25" s="225"/>
      <c r="AJ25" s="225"/>
      <c r="AK25" s="225"/>
      <c r="AL25" s="225"/>
      <c r="AM25" s="225"/>
      <c r="AN25" s="225"/>
      <c r="AO25" s="225"/>
      <c r="AP25" s="225"/>
      <c r="AQ25" s="225"/>
      <c r="AR25" s="172"/>
    </row>
    <row r="26" spans="1:44" s="220" customFormat="1">
      <c r="A26" s="217"/>
      <c r="B26" s="224"/>
      <c r="C26" s="225"/>
      <c r="D26" s="225"/>
      <c r="E26" s="225"/>
      <c r="F26" s="225"/>
      <c r="G26" s="225"/>
      <c r="H26" s="225"/>
      <c r="I26" s="225"/>
      <c r="J26" s="225"/>
      <c r="K26" s="225"/>
      <c r="L26" s="225"/>
      <c r="M26" s="225"/>
      <c r="N26" s="225"/>
      <c r="O26" s="225"/>
      <c r="P26" s="225"/>
      <c r="Q26" s="225"/>
      <c r="R26" s="225"/>
      <c r="S26" s="225"/>
      <c r="T26" s="225"/>
      <c r="U26" s="225"/>
      <c r="V26" s="225"/>
      <c r="W26" s="225"/>
      <c r="X26" s="225"/>
      <c r="Y26" s="225"/>
      <c r="Z26" s="225"/>
      <c r="AA26" s="225"/>
      <c r="AB26" s="225"/>
      <c r="AC26" s="225"/>
      <c r="AD26" s="225"/>
      <c r="AE26" s="225"/>
      <c r="AF26" s="225"/>
      <c r="AG26" s="225"/>
      <c r="AH26" s="225"/>
      <c r="AI26" s="225"/>
      <c r="AJ26" s="225"/>
      <c r="AK26" s="225"/>
      <c r="AL26" s="225"/>
      <c r="AM26" s="225"/>
      <c r="AN26" s="225"/>
      <c r="AO26" s="225"/>
      <c r="AP26" s="225"/>
      <c r="AQ26" s="225"/>
      <c r="AR26" s="172"/>
    </row>
    <row r="27" spans="1:44" s="226" customFormat="1">
      <c r="B27" s="227"/>
      <c r="C27" s="228"/>
      <c r="D27" s="228"/>
      <c r="E27" s="229"/>
      <c r="F27" s="229"/>
      <c r="G27" s="229"/>
      <c r="H27" s="229"/>
      <c r="I27" s="229"/>
      <c r="J27" s="229"/>
      <c r="K27" s="229"/>
      <c r="L27" s="229"/>
      <c r="M27" s="229"/>
      <c r="N27" s="229"/>
      <c r="O27" s="230"/>
      <c r="P27" s="230"/>
      <c r="Q27" s="230"/>
      <c r="R27" s="230"/>
      <c r="S27" s="230"/>
      <c r="T27" s="230"/>
      <c r="U27" s="230"/>
      <c r="V27" s="230"/>
      <c r="W27" s="230"/>
      <c r="X27" s="230"/>
      <c r="Y27" s="230"/>
      <c r="Z27" s="230"/>
      <c r="AA27" s="230"/>
      <c r="AB27" s="230"/>
      <c r="AC27" s="230"/>
      <c r="AD27" s="230"/>
      <c r="AE27" s="230"/>
      <c r="AF27" s="230"/>
      <c r="AG27" s="230"/>
      <c r="AH27" s="230"/>
      <c r="AI27" s="230"/>
      <c r="AJ27" s="230"/>
      <c r="AK27" s="230"/>
      <c r="AL27" s="230"/>
      <c r="AM27" s="230"/>
      <c r="AN27" s="230"/>
      <c r="AO27" s="230"/>
      <c r="AP27" s="230"/>
      <c r="AQ27" s="230"/>
      <c r="AR27" s="172"/>
    </row>
    <row r="28" spans="1:44" s="226" customFormat="1">
      <c r="B28" s="227" t="s">
        <v>2291</v>
      </c>
      <c r="C28" s="228">
        <f>$C$15*C$19*(1+$C$7)^(YEARFRAC($C$2,C20))</f>
        <v>0</v>
      </c>
      <c r="D28" s="228">
        <f t="shared" ref="D28:AQ28" si="52">$C$15*D$19*(1+$C$7)^(YEARFRAC($C$2,D20))</f>
        <v>0</v>
      </c>
      <c r="E28" s="228">
        <f t="shared" si="52"/>
        <v>0</v>
      </c>
      <c r="F28" s="228">
        <f t="shared" si="52"/>
        <v>0</v>
      </c>
      <c r="G28" s="228">
        <f t="shared" si="52"/>
        <v>0</v>
      </c>
      <c r="H28" s="228">
        <f t="shared" si="52"/>
        <v>0</v>
      </c>
      <c r="I28" s="228">
        <f t="shared" si="52"/>
        <v>0</v>
      </c>
      <c r="J28" s="228">
        <f t="shared" si="52"/>
        <v>0</v>
      </c>
      <c r="K28" s="228">
        <f t="shared" si="52"/>
        <v>0</v>
      </c>
      <c r="L28" s="228">
        <f t="shared" si="52"/>
        <v>0</v>
      </c>
      <c r="M28" s="228">
        <f t="shared" si="52"/>
        <v>0</v>
      </c>
      <c r="N28" s="228">
        <f t="shared" si="52"/>
        <v>0</v>
      </c>
      <c r="O28" s="228">
        <f t="shared" si="52"/>
        <v>1191016.0000000002</v>
      </c>
      <c r="P28" s="228">
        <f t="shared" si="52"/>
        <v>1208492.7855684119</v>
      </c>
      <c r="Q28" s="228">
        <f t="shared" si="52"/>
        <v>1226226.0227997773</v>
      </c>
      <c r="R28" s="228">
        <f t="shared" si="52"/>
        <v>1244219.4748263485</v>
      </c>
      <c r="S28" s="228">
        <f t="shared" si="52"/>
        <v>1262476.9600000004</v>
      </c>
      <c r="T28" s="228">
        <f t="shared" si="52"/>
        <v>1281002.3527025168</v>
      </c>
      <c r="U28" s="228">
        <f t="shared" si="52"/>
        <v>1299799.5841677643</v>
      </c>
      <c r="V28" s="228">
        <f t="shared" si="52"/>
        <v>1318872.6433159295</v>
      </c>
      <c r="W28" s="228">
        <f t="shared" si="52"/>
        <v>1338225.5776000004</v>
      </c>
      <c r="X28" s="228">
        <f t="shared" si="52"/>
        <v>1357862.4938646681</v>
      </c>
      <c r="Y28" s="228">
        <f t="shared" si="52"/>
        <v>1377787.5592178302</v>
      </c>
      <c r="Z28" s="228">
        <f t="shared" si="52"/>
        <v>1398005.0019148851</v>
      </c>
      <c r="AA28" s="228">
        <f t="shared" si="52"/>
        <v>1418519.1122560005</v>
      </c>
      <c r="AB28" s="228">
        <f t="shared" si="52"/>
        <v>1439334.2434965482</v>
      </c>
      <c r="AC28" s="228">
        <f t="shared" si="52"/>
        <v>1460454.8127709001</v>
      </c>
      <c r="AD28" s="228">
        <f t="shared" si="52"/>
        <v>1481885.3020297785</v>
      </c>
      <c r="AE28" s="228">
        <f t="shared" si="52"/>
        <v>1503630.2589913609</v>
      </c>
      <c r="AF28" s="228">
        <f t="shared" si="52"/>
        <v>1525694.2981063412</v>
      </c>
      <c r="AG28" s="228">
        <f t="shared" si="52"/>
        <v>1548082.1015371543</v>
      </c>
      <c r="AH28" s="228">
        <f t="shared" si="52"/>
        <v>1570798.4201515652</v>
      </c>
      <c r="AI28" s="228">
        <f t="shared" si="52"/>
        <v>1593848.0745308422</v>
      </c>
      <c r="AJ28" s="228">
        <f t="shared" si="52"/>
        <v>1617235.9559927217</v>
      </c>
      <c r="AK28" s="228">
        <f t="shared" si="52"/>
        <v>1640967.0276293836</v>
      </c>
      <c r="AL28" s="228">
        <f t="shared" si="52"/>
        <v>1665046.325360659</v>
      </c>
      <c r="AM28" s="228">
        <f t="shared" si="52"/>
        <v>1689478.959002693</v>
      </c>
      <c r="AN28" s="228">
        <f t="shared" si="52"/>
        <v>1714270.113352285</v>
      </c>
      <c r="AO28" s="228">
        <f t="shared" si="52"/>
        <v>1739425.0492871467</v>
      </c>
      <c r="AP28" s="228">
        <f t="shared" si="52"/>
        <v>1764949.1048822987</v>
      </c>
      <c r="AQ28" s="228">
        <f t="shared" si="52"/>
        <v>0</v>
      </c>
      <c r="AR28" s="172"/>
    </row>
    <row r="29" spans="1:44" s="220" customFormat="1">
      <c r="A29" s="217"/>
      <c r="B29" s="218" t="s">
        <v>2496</v>
      </c>
      <c r="C29" s="219">
        <f t="shared" ref="C29:U29" si="53">MAX(C28,D29*D42+C21)</f>
        <v>626422.41649281397</v>
      </c>
      <c r="D29" s="219">
        <f t="shared" si="53"/>
        <v>648885.69317361154</v>
      </c>
      <c r="E29" s="219">
        <f t="shared" si="53"/>
        <v>676288.63411402819</v>
      </c>
      <c r="F29" s="219">
        <f t="shared" si="53"/>
        <v>708146.40843221289</v>
      </c>
      <c r="G29" s="219">
        <f t="shared" si="53"/>
        <v>742427.56353680324</v>
      </c>
      <c r="H29" s="219">
        <f t="shared" si="53"/>
        <v>779659.13187765656</v>
      </c>
      <c r="I29" s="219">
        <f t="shared" si="53"/>
        <v>820864.34069395694</v>
      </c>
      <c r="J29" s="219">
        <f t="shared" si="53"/>
        <v>866660.82513675396</v>
      </c>
      <c r="K29" s="219">
        <f t="shared" si="53"/>
        <v>917655.68627571885</v>
      </c>
      <c r="L29" s="219">
        <f t="shared" si="53"/>
        <v>974633.18071119324</v>
      </c>
      <c r="M29" s="219">
        <f t="shared" si="53"/>
        <v>1038452.9718731758</v>
      </c>
      <c r="N29" s="219">
        <f t="shared" si="53"/>
        <v>1110161.2923723536</v>
      </c>
      <c r="O29" s="219">
        <f t="shared" si="53"/>
        <v>1191016.0000000002</v>
      </c>
      <c r="P29" s="219">
        <f t="shared" si="53"/>
        <v>1208492.7855684119</v>
      </c>
      <c r="Q29" s="219">
        <f t="shared" si="53"/>
        <v>1226226.0227997773</v>
      </c>
      <c r="R29" s="219">
        <f t="shared" si="53"/>
        <v>1244219.4748263485</v>
      </c>
      <c r="S29" s="219">
        <f t="shared" si="53"/>
        <v>1262476.9600000004</v>
      </c>
      <c r="T29" s="219">
        <f t="shared" si="53"/>
        <v>1281002.3527025168</v>
      </c>
      <c r="U29" s="219">
        <f t="shared" si="53"/>
        <v>1299799.5841677643</v>
      </c>
      <c r="V29" s="219">
        <f>MAX(V28,W29*W42+V21)</f>
        <v>1318872.6433159295</v>
      </c>
      <c r="W29" s="219">
        <f t="shared" ref="W29:AP29" si="54">MAX(W28,X29*X42+W21)</f>
        <v>1338225.5776000004</v>
      </c>
      <c r="X29" s="219">
        <f t="shared" si="54"/>
        <v>1357862.4938646681</v>
      </c>
      <c r="Y29" s="219">
        <f t="shared" si="54"/>
        <v>1377787.5592178302</v>
      </c>
      <c r="Z29" s="219">
        <f t="shared" si="54"/>
        <v>1398005.0019148851</v>
      </c>
      <c r="AA29" s="219">
        <f t="shared" si="54"/>
        <v>1418519.1122560005</v>
      </c>
      <c r="AB29" s="219">
        <f t="shared" si="54"/>
        <v>1439334.2434965482</v>
      </c>
      <c r="AC29" s="219">
        <f t="shared" si="54"/>
        <v>1460454.8127709001</v>
      </c>
      <c r="AD29" s="219">
        <f t="shared" si="54"/>
        <v>1481885.3020297785</v>
      </c>
      <c r="AE29" s="219">
        <f t="shared" si="54"/>
        <v>1503630.2589913609</v>
      </c>
      <c r="AF29" s="219">
        <f t="shared" si="54"/>
        <v>1525694.2981063412</v>
      </c>
      <c r="AG29" s="219">
        <f t="shared" si="54"/>
        <v>1548082.1015371543</v>
      </c>
      <c r="AH29" s="219">
        <f t="shared" si="54"/>
        <v>1570798.4201515652</v>
      </c>
      <c r="AI29" s="219">
        <f t="shared" si="54"/>
        <v>1593848.0745308422</v>
      </c>
      <c r="AJ29" s="219">
        <f t="shared" si="54"/>
        <v>1617235.9559927217</v>
      </c>
      <c r="AK29" s="219">
        <f t="shared" si="54"/>
        <v>1640967.0276293836</v>
      </c>
      <c r="AL29" s="219">
        <f t="shared" si="54"/>
        <v>1665046.325360659</v>
      </c>
      <c r="AM29" s="219">
        <f t="shared" si="54"/>
        <v>1689478.959002693</v>
      </c>
      <c r="AN29" s="219">
        <f t="shared" si="54"/>
        <v>1714270.113352285</v>
      </c>
      <c r="AO29" s="219">
        <f t="shared" si="54"/>
        <v>1739425.0492871467</v>
      </c>
      <c r="AP29" s="219">
        <f t="shared" si="54"/>
        <v>1764949.1048822987</v>
      </c>
      <c r="AQ29" s="219">
        <f>MAX(AQ28,AR29*AR42+AQ21)</f>
        <v>0</v>
      </c>
      <c r="AR29" s="172"/>
    </row>
    <row r="30" spans="1:44" s="220" customFormat="1">
      <c r="A30" s="217"/>
      <c r="B30" s="218"/>
      <c r="C30" s="219"/>
      <c r="D30" s="219"/>
      <c r="E30" s="219"/>
      <c r="F30" s="219"/>
      <c r="G30" s="219"/>
      <c r="H30" s="219"/>
      <c r="I30" s="219"/>
      <c r="J30" s="219"/>
      <c r="K30" s="219"/>
      <c r="L30" s="219"/>
      <c r="M30" s="219"/>
      <c r="N30" s="219"/>
      <c r="O30" s="219"/>
      <c r="P30" s="219"/>
      <c r="Q30" s="219"/>
      <c r="R30" s="219"/>
      <c r="S30" s="219"/>
      <c r="T30" s="219"/>
      <c r="U30" s="219"/>
      <c r="V30" s="219"/>
      <c r="W30" s="219"/>
      <c r="X30" s="219"/>
      <c r="Y30" s="219"/>
      <c r="Z30" s="219"/>
      <c r="AA30" s="219"/>
      <c r="AB30" s="219"/>
      <c r="AC30" s="219"/>
      <c r="AD30" s="219"/>
      <c r="AE30" s="219"/>
      <c r="AF30" s="219"/>
      <c r="AG30" s="219"/>
      <c r="AH30" s="219"/>
      <c r="AI30" s="219"/>
      <c r="AJ30" s="219"/>
      <c r="AK30" s="219"/>
      <c r="AL30" s="219"/>
      <c r="AM30" s="219"/>
      <c r="AN30" s="219"/>
      <c r="AO30" s="219"/>
      <c r="AP30" s="219"/>
      <c r="AQ30" s="219"/>
      <c r="AR30" s="172"/>
    </row>
    <row r="31" spans="1:44" s="220" customFormat="1">
      <c r="A31" s="217"/>
      <c r="B31" s="218"/>
      <c r="C31" s="219"/>
      <c r="D31" s="219"/>
      <c r="E31" s="219"/>
      <c r="F31" s="219"/>
      <c r="G31" s="219"/>
      <c r="H31" s="219"/>
      <c r="I31" s="219"/>
      <c r="J31" s="219"/>
      <c r="K31" s="219"/>
      <c r="L31" s="219"/>
      <c r="M31" s="219"/>
      <c r="N31" s="219"/>
      <c r="O31" s="219"/>
      <c r="P31" s="219"/>
      <c r="Q31" s="219"/>
      <c r="R31" s="219"/>
      <c r="S31" s="219"/>
      <c r="T31" s="219"/>
      <c r="U31" s="219"/>
      <c r="V31" s="219"/>
      <c r="W31" s="219"/>
      <c r="X31" s="219"/>
      <c r="Y31" s="219"/>
      <c r="Z31" s="219"/>
      <c r="AA31" s="219"/>
      <c r="AB31" s="219"/>
      <c r="AC31" s="219"/>
      <c r="AD31" s="219"/>
      <c r="AE31" s="219"/>
      <c r="AF31" s="219"/>
      <c r="AG31" s="219"/>
      <c r="AH31" s="219"/>
      <c r="AI31" s="219"/>
      <c r="AJ31" s="219"/>
      <c r="AK31" s="219"/>
      <c r="AL31" s="219"/>
      <c r="AM31" s="219"/>
      <c r="AN31" s="219"/>
      <c r="AO31" s="219"/>
      <c r="AP31" s="219"/>
      <c r="AQ31" s="219"/>
      <c r="AR31" s="172"/>
    </row>
    <row r="32" spans="1:44" s="220" customFormat="1">
      <c r="A32" s="217"/>
      <c r="B32" s="231"/>
      <c r="C32" s="225"/>
      <c r="D32" s="225"/>
      <c r="E32" s="225"/>
      <c r="F32" s="225"/>
      <c r="G32" s="225"/>
      <c r="H32" s="225"/>
      <c r="I32" s="225"/>
      <c r="J32" s="225"/>
      <c r="K32" s="225"/>
      <c r="L32" s="225"/>
      <c r="M32" s="225"/>
      <c r="N32" s="225"/>
      <c r="O32" s="225"/>
      <c r="P32" s="225"/>
      <c r="Q32" s="225"/>
      <c r="R32" s="225"/>
      <c r="S32" s="225"/>
      <c r="T32" s="225"/>
      <c r="U32" s="225"/>
      <c r="V32" s="225"/>
      <c r="W32" s="225"/>
      <c r="X32" s="225"/>
      <c r="Y32" s="225"/>
      <c r="Z32" s="225"/>
      <c r="AA32" s="225"/>
      <c r="AB32" s="225"/>
      <c r="AC32" s="225"/>
      <c r="AD32" s="225"/>
      <c r="AE32" s="225"/>
      <c r="AF32" s="225"/>
      <c r="AG32" s="225"/>
      <c r="AH32" s="225"/>
      <c r="AI32" s="225"/>
      <c r="AJ32" s="225"/>
      <c r="AK32" s="225"/>
      <c r="AL32" s="225"/>
      <c r="AM32" s="225"/>
      <c r="AN32" s="225"/>
      <c r="AO32" s="225"/>
      <c r="AP32" s="225"/>
      <c r="AQ32" s="225"/>
      <c r="AR32" s="172"/>
    </row>
    <row r="33" spans="1:44" s="220" customFormat="1">
      <c r="A33" s="217"/>
      <c r="B33" s="221" t="s">
        <v>2295</v>
      </c>
      <c r="C33" s="222">
        <f>C29</f>
        <v>626422.41649281397</v>
      </c>
      <c r="D33" s="225"/>
      <c r="E33" s="232"/>
      <c r="F33" s="225"/>
      <c r="G33" s="225"/>
      <c r="H33" s="225"/>
      <c r="I33" s="225"/>
      <c r="J33" s="225"/>
      <c r="K33" s="225"/>
      <c r="L33" s="225"/>
      <c r="M33" s="225"/>
      <c r="N33" s="225"/>
      <c r="O33" s="225"/>
      <c r="P33" s="225"/>
      <c r="Q33" s="225"/>
      <c r="R33" s="225"/>
      <c r="S33" s="225"/>
      <c r="T33" s="225"/>
      <c r="U33" s="225"/>
      <c r="V33" s="225"/>
      <c r="W33" s="225"/>
      <c r="X33" s="225"/>
      <c r="Y33" s="225"/>
      <c r="Z33" s="225"/>
      <c r="AA33" s="225"/>
      <c r="AB33" s="225"/>
      <c r="AC33" s="225"/>
      <c r="AD33" s="225"/>
      <c r="AE33" s="225"/>
      <c r="AF33" s="225"/>
      <c r="AG33" s="225"/>
      <c r="AH33" s="225"/>
      <c r="AI33" s="225"/>
      <c r="AJ33" s="225"/>
      <c r="AK33" s="225"/>
      <c r="AL33" s="225"/>
      <c r="AM33" s="225"/>
      <c r="AN33" s="225"/>
      <c r="AO33" s="225"/>
      <c r="AP33" s="225"/>
      <c r="AQ33" s="225"/>
      <c r="AR33" s="172"/>
    </row>
    <row r="34" spans="1:44" s="220" customFormat="1">
      <c r="A34" s="217"/>
      <c r="B34" s="231" t="s">
        <v>2292</v>
      </c>
      <c r="C34" s="225">
        <f>C24</f>
        <v>143373.4762048276</v>
      </c>
      <c r="D34" s="225">
        <f>$C$1207</f>
        <v>143373.47620482769</v>
      </c>
      <c r="E34" s="225">
        <f>C34-D34</f>
        <v>0</v>
      </c>
      <c r="F34" s="225"/>
      <c r="G34" s="225"/>
      <c r="H34" s="225"/>
      <c r="I34" s="225"/>
      <c r="J34" s="225"/>
      <c r="K34" s="225"/>
      <c r="L34" s="225"/>
      <c r="M34" s="225"/>
      <c r="N34" s="225"/>
      <c r="O34" s="225"/>
      <c r="P34" s="225"/>
      <c r="Q34" s="225"/>
      <c r="R34" s="225"/>
      <c r="S34" s="225"/>
      <c r="T34" s="225"/>
      <c r="U34" s="225"/>
      <c r="V34" s="225"/>
      <c r="W34" s="225"/>
      <c r="X34" s="225"/>
      <c r="Y34" s="225"/>
      <c r="Z34" s="225"/>
      <c r="AA34" s="225"/>
      <c r="AB34" s="225"/>
      <c r="AC34" s="225"/>
      <c r="AD34" s="225"/>
      <c r="AE34" s="225"/>
      <c r="AF34" s="225"/>
      <c r="AG34" s="225"/>
      <c r="AH34" s="225"/>
      <c r="AI34" s="225"/>
      <c r="AJ34" s="225"/>
      <c r="AK34" s="225"/>
      <c r="AL34" s="225"/>
      <c r="AM34" s="225"/>
      <c r="AN34" s="225"/>
      <c r="AO34" s="225"/>
      <c r="AP34" s="225"/>
      <c r="AQ34" s="225"/>
      <c r="AR34" s="172"/>
    </row>
    <row r="35" spans="1:44" s="220" customFormat="1">
      <c r="A35" s="217"/>
      <c r="B35" s="231" t="s">
        <v>2296</v>
      </c>
      <c r="C35" s="225">
        <f>C33-C34</f>
        <v>483048.94028798636</v>
      </c>
      <c r="D35" s="233"/>
      <c r="E35" s="225"/>
      <c r="F35" s="225"/>
      <c r="G35" s="225"/>
      <c r="H35" s="225"/>
      <c r="I35" s="225"/>
      <c r="J35" s="225"/>
      <c r="K35" s="225"/>
      <c r="L35" s="225"/>
      <c r="M35" s="225"/>
      <c r="N35" s="225"/>
      <c r="O35" s="225"/>
      <c r="P35" s="225"/>
      <c r="Q35" s="225"/>
      <c r="R35" s="225"/>
      <c r="S35" s="225"/>
      <c r="T35" s="225"/>
      <c r="U35" s="225"/>
      <c r="V35" s="225"/>
      <c r="W35" s="225"/>
      <c r="X35" s="225"/>
      <c r="Y35" s="225"/>
      <c r="Z35" s="225"/>
      <c r="AA35" s="225"/>
      <c r="AB35" s="225"/>
      <c r="AC35" s="225"/>
      <c r="AD35" s="225"/>
      <c r="AE35" s="225"/>
      <c r="AF35" s="225"/>
      <c r="AG35" s="225"/>
      <c r="AH35" s="225"/>
      <c r="AI35" s="225"/>
      <c r="AJ35" s="225"/>
      <c r="AK35" s="225"/>
      <c r="AL35" s="225"/>
      <c r="AM35" s="225"/>
      <c r="AN35" s="225"/>
      <c r="AO35" s="225"/>
      <c r="AP35" s="225"/>
      <c r="AQ35" s="225"/>
      <c r="AR35" s="172"/>
    </row>
    <row r="36" spans="1:44" s="220" customFormat="1">
      <c r="A36" s="217"/>
      <c r="B36" s="231"/>
      <c r="C36" s="225"/>
      <c r="D36" s="225"/>
      <c r="E36" s="225"/>
      <c r="F36" s="225"/>
      <c r="G36" s="225"/>
      <c r="H36" s="225"/>
      <c r="I36" s="225"/>
      <c r="J36" s="225"/>
      <c r="K36" s="225"/>
      <c r="L36" s="225"/>
      <c r="M36" s="225"/>
      <c r="N36" s="225"/>
      <c r="O36" s="225"/>
      <c r="P36" s="225"/>
      <c r="Q36" s="225"/>
      <c r="R36" s="225"/>
      <c r="S36" s="225"/>
      <c r="T36" s="225"/>
      <c r="U36" s="225"/>
      <c r="V36" s="225"/>
      <c r="W36" s="225"/>
      <c r="X36" s="225"/>
      <c r="Y36" s="225"/>
      <c r="Z36" s="225"/>
      <c r="AA36" s="225"/>
      <c r="AB36" s="225"/>
      <c r="AC36" s="225"/>
      <c r="AD36" s="225"/>
      <c r="AE36" s="225"/>
      <c r="AF36" s="225"/>
      <c r="AG36" s="225"/>
      <c r="AH36" s="225"/>
      <c r="AI36" s="225"/>
      <c r="AJ36" s="225"/>
      <c r="AK36" s="225"/>
      <c r="AL36" s="225"/>
      <c r="AM36" s="225"/>
      <c r="AN36" s="225"/>
      <c r="AO36" s="225"/>
      <c r="AP36" s="225"/>
      <c r="AQ36" s="225"/>
      <c r="AR36" s="172"/>
    </row>
    <row r="37" spans="1:44" s="220" customFormat="1">
      <c r="A37" s="217"/>
      <c r="B37" s="231" t="s">
        <v>2352</v>
      </c>
      <c r="C37" s="225"/>
      <c r="D37" s="225"/>
      <c r="E37" s="232"/>
      <c r="F37" s="225"/>
      <c r="G37" s="225"/>
      <c r="H37" s="225"/>
      <c r="I37" s="225"/>
      <c r="J37" s="225"/>
      <c r="K37" s="225"/>
      <c r="L37" s="225"/>
      <c r="M37" s="225"/>
      <c r="N37" s="225"/>
      <c r="O37" s="225"/>
      <c r="P37" s="225"/>
      <c r="Q37" s="225"/>
      <c r="R37" s="225"/>
      <c r="S37" s="225"/>
      <c r="T37" s="225"/>
      <c r="U37" s="225"/>
      <c r="V37" s="225"/>
      <c r="W37" s="225"/>
      <c r="X37" s="225"/>
      <c r="Y37" s="225"/>
      <c r="Z37" s="225"/>
      <c r="AA37" s="225"/>
      <c r="AB37" s="225"/>
      <c r="AC37" s="225"/>
      <c r="AD37" s="225"/>
      <c r="AE37" s="225"/>
      <c r="AF37" s="225"/>
      <c r="AG37" s="225"/>
      <c r="AH37" s="225"/>
      <c r="AI37" s="225"/>
      <c r="AJ37" s="225"/>
      <c r="AK37" s="225"/>
      <c r="AL37" s="225"/>
      <c r="AM37" s="225"/>
      <c r="AN37" s="225"/>
      <c r="AO37" s="225"/>
      <c r="AP37" s="225"/>
      <c r="AQ37" s="225"/>
      <c r="AR37" s="172"/>
    </row>
    <row r="38" spans="1:44" s="220" customFormat="1">
      <c r="A38" s="217"/>
      <c r="B38" s="231" t="s">
        <v>2352</v>
      </c>
      <c r="C38" s="225"/>
      <c r="D38" s="225"/>
      <c r="E38" s="232"/>
      <c r="F38" s="225"/>
      <c r="G38" s="225"/>
      <c r="H38" s="225"/>
      <c r="I38" s="225"/>
      <c r="J38" s="225"/>
      <c r="K38" s="225"/>
      <c r="L38" s="225"/>
      <c r="M38" s="225"/>
      <c r="N38" s="225"/>
      <c r="O38" s="225"/>
      <c r="P38" s="225"/>
      <c r="Q38" s="225"/>
      <c r="R38" s="225"/>
      <c r="S38" s="225"/>
      <c r="T38" s="225"/>
      <c r="U38" s="225"/>
      <c r="V38" s="225"/>
      <c r="W38" s="225"/>
      <c r="X38" s="225"/>
      <c r="Y38" s="225"/>
      <c r="Z38" s="225"/>
      <c r="AA38" s="225"/>
      <c r="AB38" s="225"/>
      <c r="AC38" s="225"/>
      <c r="AD38" s="225"/>
      <c r="AE38" s="225"/>
      <c r="AF38" s="225"/>
      <c r="AG38" s="225"/>
      <c r="AH38" s="225"/>
      <c r="AI38" s="225"/>
      <c r="AJ38" s="225"/>
      <c r="AK38" s="225"/>
      <c r="AL38" s="225"/>
      <c r="AM38" s="225"/>
      <c r="AN38" s="225"/>
      <c r="AO38" s="225"/>
      <c r="AP38" s="225"/>
      <c r="AQ38" s="225"/>
      <c r="AR38" s="172"/>
    </row>
    <row r="39" spans="1:44" s="220" customFormat="1">
      <c r="A39" s="217"/>
      <c r="B39" s="231"/>
      <c r="C39" s="225"/>
      <c r="D39" s="225"/>
      <c r="E39" s="232"/>
      <c r="F39" s="225"/>
      <c r="G39" s="225"/>
      <c r="H39" s="225"/>
      <c r="I39" s="225"/>
      <c r="J39" s="225"/>
      <c r="K39" s="225"/>
      <c r="L39" s="234"/>
      <c r="M39" s="225"/>
      <c r="N39" s="225"/>
      <c r="O39" s="225"/>
      <c r="P39" s="225"/>
      <c r="Q39" s="225"/>
      <c r="R39" s="225"/>
      <c r="S39" s="225"/>
      <c r="T39" s="225"/>
      <c r="U39" s="225"/>
      <c r="V39" s="225"/>
      <c r="W39" s="225"/>
      <c r="X39" s="225"/>
      <c r="Y39" s="225"/>
      <c r="Z39" s="225"/>
      <c r="AA39" s="225"/>
      <c r="AB39" s="225"/>
      <c r="AC39" s="225"/>
      <c r="AD39" s="225"/>
      <c r="AE39" s="225"/>
      <c r="AF39" s="225"/>
      <c r="AG39" s="225"/>
      <c r="AH39" s="225"/>
      <c r="AI39" s="225"/>
      <c r="AJ39" s="225"/>
      <c r="AK39" s="225"/>
      <c r="AL39" s="225"/>
      <c r="AM39" s="225"/>
      <c r="AN39" s="225"/>
      <c r="AO39" s="225"/>
      <c r="AP39" s="225"/>
      <c r="AQ39" s="225"/>
      <c r="AR39" s="172"/>
    </row>
    <row r="40" spans="1:44">
      <c r="B40" s="235" t="s">
        <v>255</v>
      </c>
      <c r="C40" s="236">
        <f>VLOOKUP(C$20,이자율1!$C$62:$E$3719,3,)</f>
        <v>0.14330000000000001</v>
      </c>
      <c r="D40" s="236">
        <f>VLOOKUP(D$20,이자율1!$C$62:$E$3719,3,)</f>
        <v>0.14343852384187605</v>
      </c>
      <c r="E40" s="236">
        <f>VLOOKUP(E$20,이자율1!$C$62:$E$3719,3,)</f>
        <v>0.15616126415618617</v>
      </c>
      <c r="F40" s="236">
        <f>VLOOKUP(F$20,이자율1!$C$62:$E$3719,3,)</f>
        <v>0.16688882545262756</v>
      </c>
      <c r="G40" s="236">
        <f>VLOOKUP(G$20,이자율1!$C$62:$E$3719,3,)</f>
        <v>0.17356027972829968</v>
      </c>
      <c r="H40" s="236">
        <f>VLOOKUP(H$20,이자율1!$C$62:$E$3719,3,)</f>
        <v>0.17895300470160869</v>
      </c>
      <c r="I40" s="236">
        <f>VLOOKUP(I$20,이자율1!$C$62:$E$3719,3,)</f>
        <v>0.18434361465557869</v>
      </c>
      <c r="J40" s="236">
        <f>VLOOKUP(J$20,이자율1!$C$62:$E$3719,3,)</f>
        <v>0.18986721210294133</v>
      </c>
      <c r="K40" s="236">
        <f>VLOOKUP(K$20,이자율1!$C$62:$E$3719,3,)</f>
        <v>0.19552728705409606</v>
      </c>
      <c r="L40" s="236">
        <f>VLOOKUP(L$20,이자율1!$C$62:$E$3719,3,)</f>
        <v>0.20136511330470994</v>
      </c>
      <c r="M40" s="236">
        <f>VLOOKUP(M$20,이자율1!$C$62:$E$3719,3,)</f>
        <v>0.20738200977710339</v>
      </c>
      <c r="N40" s="236">
        <f>VLOOKUP(N$20,이자율1!$C$62:$E$3719,3,)</f>
        <v>0.21359324031516955</v>
      </c>
      <c r="O40" s="236">
        <f>VLOOKUP(O$20,이자율1!$C$62:$E$3719,3,)</f>
        <v>0.2200168343007595</v>
      </c>
      <c r="P40" s="236">
        <f>VLOOKUP(P$20,이자율1!$C$62:$E$3719,3,)</f>
        <v>0.22226651739849843</v>
      </c>
      <c r="Q40" s="236">
        <f>VLOOKUP(Q$20,이자율1!$C$62:$E$3719,3,)</f>
        <v>0.22421041410022899</v>
      </c>
      <c r="R40" s="236">
        <f>VLOOKUP(R$20,이자율1!$C$62:$E$3719,3,)</f>
        <v>0.22626295367483459</v>
      </c>
      <c r="S40" s="236">
        <f>VLOOKUP(S$20,이자율1!$C$62:$E$3719,3,)</f>
        <v>0.22842187292167176</v>
      </c>
      <c r="T40" s="236">
        <f>VLOOKUP(T$20,이자율1!$C$62:$E$3719,3,)</f>
        <v>0.23069177851705905</v>
      </c>
      <c r="U40" s="236">
        <f>VLOOKUP(U$20,이자율1!$C$62:$E$3719,3,)</f>
        <v>0.23307564338664902</v>
      </c>
      <c r="V40" s="236">
        <f>VLOOKUP(V$20,이자율1!$C$62:$E$3719,3,)</f>
        <v>0.23557353788724636</v>
      </c>
      <c r="W40" s="236">
        <f>VLOOKUP(W$20,이자율1!$C$62:$E$3719,3,)</f>
        <v>0.23818886292493038</v>
      </c>
      <c r="X40" s="236">
        <f>VLOOKUP(X$20,이자율1!$C$62:$E$3719,3,)</f>
        <v>0.23884007265482657</v>
      </c>
      <c r="Y40" s="236">
        <f>VLOOKUP(Y$20,이자율1!$C$62:$E$3719,3,)</f>
        <v>0.23935981411442878</v>
      </c>
      <c r="Z40" s="236">
        <f>VLOOKUP(Z$20,이자율1!$C$62:$E$3719,3,)</f>
        <v>0.23994393887154866</v>
      </c>
      <c r="AA40" s="236">
        <f>VLOOKUP(AA$20,이자율1!$C$62:$E$3719,3,)</f>
        <v>0.24058946314049326</v>
      </c>
      <c r="AB40" s="236">
        <f>VLOOKUP(AB$20,이자율1!$C$62:$E$3719,3,)</f>
        <v>0.24129819058774551</v>
      </c>
      <c r="AC40" s="236">
        <f>VLOOKUP(AC$20,이자율1!$C$62:$E$3719,3,)</f>
        <v>0.24206784543906359</v>
      </c>
      <c r="AD40" s="236">
        <f>VLOOKUP(AD$20,이자율1!$C$62:$E$3719,3,)</f>
        <v>0.24289778088222239</v>
      </c>
      <c r="AE40" s="236">
        <f>VLOOKUP(AE$20,이자율1!$C$62:$E$3719,3,)</f>
        <v>0.24378771054116435</v>
      </c>
      <c r="AF40" s="236">
        <f>VLOOKUP(AF$20,이자율1!$C$62:$E$3719,3,)</f>
        <v>0.2447432794142306</v>
      </c>
      <c r="AG40" s="236">
        <f>VLOOKUP(AG$20,이자율1!$C$62:$E$3719,3,)</f>
        <v>0.24576398782963507</v>
      </c>
      <c r="AH40" s="236">
        <f>VLOOKUP(AH$20,이자율1!$C$62:$E$3719,3,)</f>
        <v>0.24685135449275644</v>
      </c>
      <c r="AI40" s="236">
        <f>VLOOKUP(AI$20,이자율1!$C$62:$E$3719,3,)</f>
        <v>0.24800833331402988</v>
      </c>
      <c r="AJ40" s="236">
        <f>VLOOKUP(AJ$20,이자율1!$C$62:$E$3719,3,)</f>
        <v>0.24924087391306385</v>
      </c>
      <c r="AK40" s="236">
        <f>VLOOKUP(AK$20,이자율1!$C$62:$E$3719,3,)</f>
        <v>0.25055368740039441</v>
      </c>
      <c r="AL40" s="236">
        <f>VLOOKUP(AL$20,이자율1!$C$62:$E$3719,3,)</f>
        <v>0.25194960294784363</v>
      </c>
      <c r="AM40" s="236">
        <f>VLOOKUP(AM$20,이자율1!$C$62:$E$3719,3,)</f>
        <v>0.25343305169370978</v>
      </c>
      <c r="AN40" s="236">
        <f>VLOOKUP(AN$20,이자율1!$C$62:$E$3719,3,)</f>
        <v>0.25501829343511828</v>
      </c>
      <c r="AO40" s="236">
        <f>VLOOKUP(AO$20,이자율1!$C$62:$E$3719,3,)</f>
        <v>0.25670948485882483</v>
      </c>
      <c r="AP40" s="236">
        <f>VLOOKUP(AP$20,이자율1!$C$62:$E$3719,3,)</f>
        <v>0.25851452645374817</v>
      </c>
      <c r="AQ40" s="236">
        <f>VLOOKUP(AQ$20,이자율1!$C$62:$E$3719,3,)</f>
        <v>0.26063898896152227</v>
      </c>
    </row>
    <row r="41" spans="1:44">
      <c r="B41" s="231" t="s">
        <v>2353</v>
      </c>
      <c r="C41" s="237">
        <f>1/(1+C$40/4)^(C$17)</f>
        <v>1</v>
      </c>
      <c r="D41" s="237">
        <f t="shared" ref="D41:AQ41" si="55">1/(1+D$40/4)^(D$17)</f>
        <v>0.96538176613059112</v>
      </c>
      <c r="E41" s="237">
        <f t="shared" si="55"/>
        <v>0.92626488882732527</v>
      </c>
      <c r="F41" s="237">
        <f t="shared" si="55"/>
        <v>0.88459449773906196</v>
      </c>
      <c r="G41" s="237">
        <f t="shared" si="55"/>
        <v>0.84374886825138917</v>
      </c>
      <c r="H41" s="237">
        <f t="shared" si="55"/>
        <v>0.80345678115024211</v>
      </c>
      <c r="I41" s="237">
        <f t="shared" si="55"/>
        <v>0.76312538557009058</v>
      </c>
      <c r="J41" s="237">
        <f t="shared" si="55"/>
        <v>0.72279996778897715</v>
      </c>
      <c r="K41" s="237">
        <f t="shared" si="55"/>
        <v>0.68263339492302699</v>
      </c>
      <c r="L41" s="237">
        <f t="shared" si="55"/>
        <v>0.64272633939643986</v>
      </c>
      <c r="M41" s="237">
        <f t="shared" si="55"/>
        <v>0.60322656245363204</v>
      </c>
      <c r="N41" s="237">
        <f t="shared" si="55"/>
        <v>0.56426252725330017</v>
      </c>
      <c r="O41" s="237">
        <f t="shared" si="55"/>
        <v>0.52595634021105842</v>
      </c>
      <c r="P41" s="237">
        <f t="shared" si="55"/>
        <v>0.4950927014381919</v>
      </c>
      <c r="Q41" s="237">
        <f t="shared" si="55"/>
        <v>0.46601755596284788</v>
      </c>
      <c r="R41" s="237">
        <f t="shared" si="55"/>
        <v>0.4380787087066414</v>
      </c>
      <c r="S41" s="237">
        <f t="shared" si="55"/>
        <v>0.41125092723623868</v>
      </c>
      <c r="T41" s="237">
        <f t="shared" si="55"/>
        <v>0.38550168579179844</v>
      </c>
      <c r="U41" s="237">
        <f t="shared" si="55"/>
        <v>0.36080397874483916</v>
      </c>
      <c r="V41" s="237">
        <f t="shared" si="55"/>
        <v>0.33713786684599073</v>
      </c>
      <c r="W41" s="237">
        <f t="shared" si="55"/>
        <v>0.31448049056816602</v>
      </c>
      <c r="X41" s="237">
        <f t="shared" si="55"/>
        <v>0.29585039891968906</v>
      </c>
      <c r="Y41" s="237">
        <f t="shared" si="55"/>
        <v>0.27842849341675513</v>
      </c>
      <c r="Z41" s="237">
        <f t="shared" si="55"/>
        <v>0.26187688777010176</v>
      </c>
      <c r="AA41" s="237">
        <f t="shared" si="55"/>
        <v>0.24615591404634449</v>
      </c>
      <c r="AB41" s="237">
        <f t="shared" si="55"/>
        <v>0.23122223904492081</v>
      </c>
      <c r="AC41" s="237">
        <f t="shared" si="55"/>
        <v>0.21704106483690189</v>
      </c>
      <c r="AD41" s="237">
        <f t="shared" si="55"/>
        <v>0.20357779411660709</v>
      </c>
      <c r="AE41" s="237">
        <f t="shared" si="55"/>
        <v>0.19079963280881343</v>
      </c>
      <c r="AF41" s="237">
        <f t="shared" si="55"/>
        <v>0.17866862535005429</v>
      </c>
      <c r="AG41" s="237">
        <f t="shared" si="55"/>
        <v>0.16715688427065842</v>
      </c>
      <c r="AH41" s="237">
        <f t="shared" si="55"/>
        <v>0.15623590946469823</v>
      </c>
      <c r="AI41" s="237">
        <f t="shared" si="55"/>
        <v>0.14587746293219889</v>
      </c>
      <c r="AJ41" s="237">
        <f t="shared" si="55"/>
        <v>0.13605206948423038</v>
      </c>
      <c r="AK41" s="237">
        <f t="shared" si="55"/>
        <v>0.12673381303830247</v>
      </c>
      <c r="AL41" s="237">
        <f t="shared" si="55"/>
        <v>0.11790057012245804</v>
      </c>
      <c r="AM41" s="237">
        <f t="shared" si="55"/>
        <v>0.10953023885324036</v>
      </c>
      <c r="AN41" s="237">
        <f t="shared" si="55"/>
        <v>0.10159368446895563</v>
      </c>
      <c r="AO41" s="237">
        <f t="shared" si="55"/>
        <v>9.4073488158086388E-2</v>
      </c>
      <c r="AP41" s="237">
        <f t="shared" si="55"/>
        <v>8.6950578064561648E-2</v>
      </c>
      <c r="AQ41" s="237">
        <f t="shared" si="55"/>
        <v>8.0059000260939692E-2</v>
      </c>
    </row>
    <row r="42" spans="1:44">
      <c r="B42" s="231" t="s">
        <v>2354</v>
      </c>
      <c r="C42" s="237">
        <f>C41</f>
        <v>1</v>
      </c>
      <c r="D42" s="237">
        <f>D41/C41</f>
        <v>0.96538176613059112</v>
      </c>
      <c r="E42" s="237">
        <f>E41/D41</f>
        <v>0.95948040591231309</v>
      </c>
      <c r="F42" s="237">
        <f t="shared" ref="F42:V42" si="56">F41/E41</f>
        <v>0.95501244666520924</v>
      </c>
      <c r="G42" s="237">
        <f t="shared" si="56"/>
        <v>0.95382558947396767</v>
      </c>
      <c r="H42" s="237">
        <f t="shared" si="56"/>
        <v>0.95224635123404711</v>
      </c>
      <c r="I42" s="237">
        <f t="shared" si="56"/>
        <v>0.94980265706089073</v>
      </c>
      <c r="J42" s="237">
        <f t="shared" si="56"/>
        <v>0.94715754639588035</v>
      </c>
      <c r="K42" s="237">
        <f t="shared" si="56"/>
        <v>0.94442919942453996</v>
      </c>
      <c r="L42" s="237">
        <f t="shared" si="56"/>
        <v>0.94153954989107003</v>
      </c>
      <c r="M42" s="237">
        <f t="shared" si="56"/>
        <v>0.93854339783258212</v>
      </c>
      <c r="N42" s="237">
        <f t="shared" si="56"/>
        <v>0.93540729532558187</v>
      </c>
      <c r="O42" s="237">
        <f t="shared" si="56"/>
        <v>0.93211282835188891</v>
      </c>
      <c r="P42" s="237">
        <f t="shared" si="56"/>
        <v>0.94131900993819861</v>
      </c>
      <c r="Q42" s="237">
        <f t="shared" si="56"/>
        <v>0.94127333044723993</v>
      </c>
      <c r="R42" s="237">
        <f t="shared" si="56"/>
        <v>0.94004765078328112</v>
      </c>
      <c r="S42" s="237">
        <f t="shared" si="56"/>
        <v>0.9387603621513414</v>
      </c>
      <c r="T42" s="237">
        <f t="shared" si="56"/>
        <v>0.93738800391895805</v>
      </c>
      <c r="U42" s="237">
        <f t="shared" si="56"/>
        <v>0.93593359521572106</v>
      </c>
      <c r="V42" s="237">
        <f t="shared" si="56"/>
        <v>0.93440728680105511</v>
      </c>
      <c r="W42" s="237">
        <f t="shared" ref="W42" si="57">W41/V41</f>
        <v>0.9327949230687429</v>
      </c>
      <c r="X42" s="237">
        <f t="shared" ref="X42" si="58">X41/W41</f>
        <v>0.94075914974942221</v>
      </c>
      <c r="Y42" s="237">
        <f t="shared" ref="Y42" si="59">Y41/X41</f>
        <v>0.94111244883714607</v>
      </c>
      <c r="Z42" s="237">
        <f t="shared" ref="Z42" si="60">Z41/Y41</f>
        <v>0.94055347768635622</v>
      </c>
      <c r="AA42" s="237">
        <f t="shared" ref="AA42" si="61">AA41/Z41</f>
        <v>0.9399680748552407</v>
      </c>
      <c r="AB42" s="237">
        <f t="shared" ref="AB42" si="62">AB41/AA41</f>
        <v>0.93933245496343398</v>
      </c>
      <c r="AC42" s="237">
        <f t="shared" ref="AC42" si="63">AC41/AB41</f>
        <v>0.93866864075620393</v>
      </c>
      <c r="AD42" s="237">
        <f t="shared" ref="AD42" si="64">AD41/AC41</f>
        <v>0.93796901646049358</v>
      </c>
      <c r="AE42" s="237">
        <f t="shared" ref="AE42" si="65">AE41/AD41</f>
        <v>0.93723204751656519</v>
      </c>
      <c r="AF42" s="237">
        <f t="shared" ref="AF42" si="66">AF41/AE41</f>
        <v>0.93642017397950261</v>
      </c>
      <c r="AG42" s="237">
        <f t="shared" ref="AG42" si="67">AG41/AF41</f>
        <v>0.93556931970097357</v>
      </c>
      <c r="AH42" s="237">
        <f t="shared" ref="AH42" si="68">AH41/AG41</f>
        <v>0.93466631749203299</v>
      </c>
      <c r="AI42" s="237">
        <f t="shared" ref="AI42" si="69">AI41/AH41</f>
        <v>0.93369996329275473</v>
      </c>
      <c r="AJ42" s="237">
        <f t="shared" ref="AJ42" si="70">AJ41/AI41</f>
        <v>0.93264625494251174</v>
      </c>
      <c r="AK42" s="237">
        <f t="shared" ref="AK42" si="71">AK41/AJ41</f>
        <v>0.93150963097251549</v>
      </c>
      <c r="AL42" s="237">
        <f t="shared" ref="AL42" si="72">AL41/AK41</f>
        <v>0.93030081945711851</v>
      </c>
      <c r="AM42" s="237">
        <f t="shared" ref="AM42" si="73">AM41/AL41</f>
        <v>0.92900516714614867</v>
      </c>
      <c r="AN42" s="237">
        <f t="shared" ref="AN42" si="74">AN41/AM41</f>
        <v>0.92754006138050227</v>
      </c>
      <c r="AO42" s="237">
        <f t="shared" ref="AO42" si="75">AO41/AN41</f>
        <v>0.92597771849521593</v>
      </c>
      <c r="AP42" s="237">
        <f t="shared" ref="AP42" si="76">AP41/AO41</f>
        <v>0.92428355498464132</v>
      </c>
      <c r="AQ42" s="237">
        <f t="shared" ref="AQ42" si="77">AQ41/AP41</f>
        <v>0.92074143775668871</v>
      </c>
    </row>
    <row r="43" spans="1:44">
      <c r="B43" s="238"/>
      <c r="D43" s="175" t="b">
        <f>PRODUCT(D42:W42)=W41</f>
        <v>1</v>
      </c>
      <c r="P43" s="239"/>
      <c r="Q43" s="239"/>
      <c r="R43" s="239"/>
      <c r="S43" s="239"/>
      <c r="T43" s="239"/>
      <c r="U43" s="239"/>
      <c r="V43" s="239"/>
      <c r="W43" s="239"/>
    </row>
    <row r="44" spans="1:44">
      <c r="B44" s="240"/>
      <c r="L44" s="241"/>
      <c r="Q44" s="242"/>
    </row>
    <row r="45" spans="1:44">
      <c r="B45" s="240"/>
      <c r="D45" s="243"/>
      <c r="E45" s="244"/>
      <c r="F45" s="244"/>
      <c r="G45" s="244"/>
      <c r="H45" s="244"/>
      <c r="I45" s="244"/>
      <c r="J45" s="244"/>
      <c r="K45" s="244"/>
      <c r="L45" s="244"/>
      <c r="M45" s="244"/>
    </row>
    <row r="46" spans="1:44">
      <c r="B46" s="201" t="s">
        <v>252</v>
      </c>
      <c r="C46" s="179"/>
    </row>
    <row r="47" spans="1:44" ht="8.25" customHeight="1">
      <c r="A47" s="202"/>
      <c r="B47" s="173"/>
      <c r="C47" s="203"/>
      <c r="D47" s="204"/>
      <c r="E47" s="204"/>
      <c r="F47" s="204"/>
      <c r="G47" s="204"/>
      <c r="H47" s="204"/>
      <c r="I47" s="204"/>
      <c r="J47" s="204"/>
      <c r="K47" s="204"/>
      <c r="L47" s="204"/>
      <c r="M47" s="204"/>
      <c r="N47" s="204"/>
      <c r="O47" s="204"/>
      <c r="P47" s="204"/>
      <c r="Q47" s="204"/>
      <c r="R47" s="204"/>
      <c r="S47" s="204"/>
      <c r="T47" s="204"/>
      <c r="U47" s="204"/>
      <c r="V47" s="204"/>
      <c r="W47" s="204"/>
      <c r="X47" s="202"/>
      <c r="Y47" s="202"/>
      <c r="Z47" s="202"/>
      <c r="AA47" s="202"/>
      <c r="AB47" s="202"/>
      <c r="AC47" s="202"/>
      <c r="AD47" s="202"/>
      <c r="AE47" s="202"/>
      <c r="AF47" s="202"/>
      <c r="AG47" s="202"/>
      <c r="AH47" s="202"/>
      <c r="AI47" s="202"/>
      <c r="AJ47" s="202"/>
      <c r="AK47" s="202"/>
      <c r="AL47" s="202"/>
      <c r="AM47" s="202"/>
      <c r="AN47" s="202"/>
      <c r="AO47" s="202"/>
      <c r="AP47" s="202"/>
      <c r="AQ47" s="202"/>
      <c r="AR47" s="202"/>
    </row>
    <row r="48" spans="1:44">
      <c r="B48" s="245"/>
    </row>
    <row r="49" spans="2:43">
      <c r="B49" s="245"/>
      <c r="K49" s="172"/>
      <c r="L49" s="172"/>
      <c r="M49" s="172"/>
      <c r="N49" s="172"/>
      <c r="O49" s="172"/>
      <c r="P49" s="172"/>
      <c r="Q49" s="172"/>
      <c r="R49" s="172"/>
      <c r="S49" s="172"/>
      <c r="T49" s="172"/>
      <c r="U49" s="172"/>
      <c r="V49" s="172"/>
      <c r="W49" s="172"/>
    </row>
    <row r="50" spans="2:43">
      <c r="B50" s="245"/>
      <c r="C50" s="208">
        <f>$C$15/(1+C40/4)^(C17)</f>
        <v>1000000</v>
      </c>
      <c r="D50" s="208">
        <f>$C$15/(1+D40/4)^(D17)</f>
        <v>965381.76613059116</v>
      </c>
      <c r="E50" s="208">
        <f t="shared" ref="E50:W50" si="78">$C$15/(1+E40/4)^(E17)</f>
        <v>926264.88882732531</v>
      </c>
      <c r="F50" s="208">
        <f t="shared" si="78"/>
        <v>884594.49773906195</v>
      </c>
      <c r="G50" s="208">
        <f t="shared" si="78"/>
        <v>843748.86825138924</v>
      </c>
      <c r="H50" s="208">
        <f t="shared" si="78"/>
        <v>803456.78115024208</v>
      </c>
      <c r="I50" s="208">
        <f t="shared" si="78"/>
        <v>763125.38557009061</v>
      </c>
      <c r="J50" s="208">
        <f t="shared" si="78"/>
        <v>722799.96778897708</v>
      </c>
      <c r="K50" s="208">
        <f t="shared" si="78"/>
        <v>682633.39492302702</v>
      </c>
      <c r="L50" s="208">
        <f t="shared" si="78"/>
        <v>642726.33939643996</v>
      </c>
      <c r="M50" s="208">
        <f t="shared" si="78"/>
        <v>603226.56245363213</v>
      </c>
      <c r="N50" s="208">
        <f t="shared" si="78"/>
        <v>564262.52725330018</v>
      </c>
      <c r="O50" s="208">
        <f t="shared" si="78"/>
        <v>525956.34021105838</v>
      </c>
      <c r="P50" s="208">
        <f t="shared" si="78"/>
        <v>495092.70143819187</v>
      </c>
      <c r="Q50" s="208">
        <f t="shared" si="78"/>
        <v>466017.55596284789</v>
      </c>
      <c r="R50" s="208">
        <f t="shared" si="78"/>
        <v>438078.7087066414</v>
      </c>
      <c r="S50" s="208">
        <f t="shared" si="78"/>
        <v>411250.92723623867</v>
      </c>
      <c r="T50" s="208">
        <f t="shared" si="78"/>
        <v>385501.68579179846</v>
      </c>
      <c r="U50" s="208">
        <f t="shared" si="78"/>
        <v>360803.97874483914</v>
      </c>
      <c r="V50" s="208">
        <f t="shared" si="78"/>
        <v>337137.86684599076</v>
      </c>
      <c r="W50" s="208">
        <f t="shared" si="78"/>
        <v>314480.49056816602</v>
      </c>
      <c r="X50" s="208">
        <f t="shared" ref="X50:AQ50" si="79">$C$15/(1+X40/4)^(X17)</f>
        <v>295850.39891968906</v>
      </c>
      <c r="Y50" s="208">
        <f t="shared" si="79"/>
        <v>278428.49341675517</v>
      </c>
      <c r="Z50" s="208">
        <f t="shared" si="79"/>
        <v>261876.88777010175</v>
      </c>
      <c r="AA50" s="208">
        <f t="shared" si="79"/>
        <v>246155.91404634449</v>
      </c>
      <c r="AB50" s="208">
        <f t="shared" si="79"/>
        <v>231222.23904492083</v>
      </c>
      <c r="AC50" s="208">
        <f t="shared" si="79"/>
        <v>217041.0648369019</v>
      </c>
      <c r="AD50" s="208">
        <f t="shared" si="79"/>
        <v>203577.79411660708</v>
      </c>
      <c r="AE50" s="208">
        <f t="shared" si="79"/>
        <v>190799.63280881342</v>
      </c>
      <c r="AF50" s="208">
        <f t="shared" si="79"/>
        <v>178668.6253500543</v>
      </c>
      <c r="AG50" s="208">
        <f t="shared" si="79"/>
        <v>167156.88427065843</v>
      </c>
      <c r="AH50" s="208">
        <f t="shared" si="79"/>
        <v>156235.90946469823</v>
      </c>
      <c r="AI50" s="208">
        <f t="shared" si="79"/>
        <v>145877.46293219889</v>
      </c>
      <c r="AJ50" s="208">
        <f t="shared" si="79"/>
        <v>136052.06948423036</v>
      </c>
      <c r="AK50" s="208">
        <f t="shared" si="79"/>
        <v>126733.81303830247</v>
      </c>
      <c r="AL50" s="208">
        <f t="shared" si="79"/>
        <v>117900.57012245804</v>
      </c>
      <c r="AM50" s="208">
        <f t="shared" si="79"/>
        <v>109530.23885324036</v>
      </c>
      <c r="AN50" s="208">
        <f t="shared" si="79"/>
        <v>101593.68446895563</v>
      </c>
      <c r="AO50" s="208">
        <f t="shared" si="79"/>
        <v>94073.488158086388</v>
      </c>
      <c r="AP50" s="208">
        <f t="shared" si="79"/>
        <v>86950.578064561647</v>
      </c>
      <c r="AQ50" s="208">
        <f t="shared" si="79"/>
        <v>80059.000260939691</v>
      </c>
    </row>
    <row r="51" spans="2:43">
      <c r="B51" s="214" t="s">
        <v>2285</v>
      </c>
      <c r="C51" s="246">
        <f>C20</f>
        <v>43942</v>
      </c>
      <c r="D51" s="246">
        <f t="shared" ref="D51:W51" si="80">D20</f>
        <v>44033</v>
      </c>
      <c r="E51" s="246">
        <f t="shared" si="80"/>
        <v>44125</v>
      </c>
      <c r="F51" s="246">
        <f t="shared" si="80"/>
        <v>44217</v>
      </c>
      <c r="G51" s="246">
        <f t="shared" si="80"/>
        <v>44307</v>
      </c>
      <c r="H51" s="246">
        <f t="shared" si="80"/>
        <v>44398</v>
      </c>
      <c r="I51" s="246">
        <f t="shared" si="80"/>
        <v>44490</v>
      </c>
      <c r="J51" s="246">
        <f t="shared" si="80"/>
        <v>44582</v>
      </c>
      <c r="K51" s="246">
        <f t="shared" si="80"/>
        <v>44672</v>
      </c>
      <c r="L51" s="246">
        <f t="shared" si="80"/>
        <v>44763</v>
      </c>
      <c r="M51" s="246">
        <f t="shared" si="80"/>
        <v>44855</v>
      </c>
      <c r="N51" s="246">
        <f t="shared" si="80"/>
        <v>44947</v>
      </c>
      <c r="O51" s="246">
        <f t="shared" si="80"/>
        <v>45037</v>
      </c>
      <c r="P51" s="246">
        <f t="shared" si="80"/>
        <v>45128</v>
      </c>
      <c r="Q51" s="246">
        <f t="shared" si="80"/>
        <v>45220</v>
      </c>
      <c r="R51" s="246">
        <f t="shared" si="80"/>
        <v>45312</v>
      </c>
      <c r="S51" s="246">
        <f t="shared" si="80"/>
        <v>45403</v>
      </c>
      <c r="T51" s="246">
        <f t="shared" si="80"/>
        <v>45494</v>
      </c>
      <c r="U51" s="246">
        <f t="shared" si="80"/>
        <v>45586</v>
      </c>
      <c r="V51" s="246">
        <f t="shared" si="80"/>
        <v>45678</v>
      </c>
      <c r="W51" s="246">
        <f t="shared" si="80"/>
        <v>45768</v>
      </c>
      <c r="X51" s="246">
        <f t="shared" ref="X51:AQ51" si="81">X20</f>
        <v>45859</v>
      </c>
      <c r="Y51" s="246">
        <f t="shared" si="81"/>
        <v>45951</v>
      </c>
      <c r="Z51" s="246">
        <f t="shared" si="81"/>
        <v>46043</v>
      </c>
      <c r="AA51" s="246">
        <f t="shared" si="81"/>
        <v>46133</v>
      </c>
      <c r="AB51" s="246">
        <f t="shared" si="81"/>
        <v>46224</v>
      </c>
      <c r="AC51" s="246">
        <f t="shared" si="81"/>
        <v>46316</v>
      </c>
      <c r="AD51" s="246">
        <f t="shared" si="81"/>
        <v>46408</v>
      </c>
      <c r="AE51" s="246">
        <f t="shared" si="81"/>
        <v>46498</v>
      </c>
      <c r="AF51" s="246">
        <f t="shared" si="81"/>
        <v>46589</v>
      </c>
      <c r="AG51" s="246">
        <f t="shared" si="81"/>
        <v>46681</v>
      </c>
      <c r="AH51" s="246">
        <f t="shared" si="81"/>
        <v>46773</v>
      </c>
      <c r="AI51" s="246">
        <f t="shared" si="81"/>
        <v>46864</v>
      </c>
      <c r="AJ51" s="246">
        <f t="shared" si="81"/>
        <v>46955</v>
      </c>
      <c r="AK51" s="246">
        <f t="shared" si="81"/>
        <v>47047</v>
      </c>
      <c r="AL51" s="246">
        <f t="shared" si="81"/>
        <v>47139</v>
      </c>
      <c r="AM51" s="246">
        <f t="shared" si="81"/>
        <v>47229</v>
      </c>
      <c r="AN51" s="246">
        <f t="shared" si="81"/>
        <v>47320</v>
      </c>
      <c r="AO51" s="246">
        <f t="shared" si="81"/>
        <v>47412</v>
      </c>
      <c r="AP51" s="246">
        <f t="shared" si="81"/>
        <v>47504</v>
      </c>
      <c r="AQ51" s="246">
        <f t="shared" si="81"/>
        <v>47594</v>
      </c>
    </row>
    <row r="52" spans="2:43" s="175" customFormat="1">
      <c r="B52" s="205"/>
      <c r="C52" s="175">
        <v>0</v>
      </c>
      <c r="D52" s="175">
        <f>C52+1</f>
        <v>1</v>
      </c>
      <c r="E52" s="175">
        <f t="shared" ref="E52:W52" si="82">D52+1</f>
        <v>2</v>
      </c>
      <c r="F52" s="175">
        <f t="shared" si="82"/>
        <v>3</v>
      </c>
      <c r="G52" s="175">
        <f t="shared" si="82"/>
        <v>4</v>
      </c>
      <c r="H52" s="175">
        <f t="shared" si="82"/>
        <v>5</v>
      </c>
      <c r="I52" s="175">
        <f t="shared" si="82"/>
        <v>6</v>
      </c>
      <c r="J52" s="175">
        <f t="shared" si="82"/>
        <v>7</v>
      </c>
      <c r="K52" s="175">
        <f t="shared" si="82"/>
        <v>8</v>
      </c>
      <c r="L52" s="175">
        <f t="shared" si="82"/>
        <v>9</v>
      </c>
      <c r="M52" s="175">
        <f t="shared" si="82"/>
        <v>10</v>
      </c>
      <c r="N52" s="175">
        <f t="shared" si="82"/>
        <v>11</v>
      </c>
      <c r="O52" s="175">
        <f t="shared" si="82"/>
        <v>12</v>
      </c>
      <c r="P52" s="175">
        <f t="shared" si="82"/>
        <v>13</v>
      </c>
      <c r="Q52" s="175">
        <f t="shared" si="82"/>
        <v>14</v>
      </c>
      <c r="R52" s="175">
        <f t="shared" si="82"/>
        <v>15</v>
      </c>
      <c r="S52" s="175">
        <f t="shared" si="82"/>
        <v>16</v>
      </c>
      <c r="T52" s="175">
        <f t="shared" si="82"/>
        <v>17</v>
      </c>
      <c r="U52" s="175">
        <f t="shared" si="82"/>
        <v>18</v>
      </c>
      <c r="V52" s="175">
        <f t="shared" si="82"/>
        <v>19</v>
      </c>
      <c r="W52" s="175">
        <f t="shared" si="82"/>
        <v>20</v>
      </c>
      <c r="X52" s="175">
        <f t="shared" ref="X52" si="83">W52+1</f>
        <v>21</v>
      </c>
      <c r="Y52" s="175">
        <f t="shared" ref="Y52" si="84">X52+1</f>
        <v>22</v>
      </c>
      <c r="Z52" s="175">
        <f t="shared" ref="Z52" si="85">Y52+1</f>
        <v>23</v>
      </c>
      <c r="AA52" s="175">
        <f t="shared" ref="AA52" si="86">Z52+1</f>
        <v>24</v>
      </c>
      <c r="AB52" s="175">
        <f t="shared" ref="AB52" si="87">AA52+1</f>
        <v>25</v>
      </c>
      <c r="AC52" s="175">
        <f t="shared" ref="AC52" si="88">AB52+1</f>
        <v>26</v>
      </c>
      <c r="AD52" s="175">
        <f t="shared" ref="AD52" si="89">AC52+1</f>
        <v>27</v>
      </c>
      <c r="AE52" s="175">
        <f t="shared" ref="AE52" si="90">AD52+1</f>
        <v>28</v>
      </c>
      <c r="AF52" s="175">
        <f t="shared" ref="AF52" si="91">AE52+1</f>
        <v>29</v>
      </c>
      <c r="AG52" s="175">
        <f t="shared" ref="AG52" si="92">AF52+1</f>
        <v>30</v>
      </c>
      <c r="AH52" s="175">
        <f t="shared" ref="AH52" si="93">AG52+1</f>
        <v>31</v>
      </c>
      <c r="AI52" s="175">
        <f t="shared" ref="AI52" si="94">AH52+1</f>
        <v>32</v>
      </c>
      <c r="AJ52" s="175">
        <f t="shared" ref="AJ52" si="95">AI52+1</f>
        <v>33</v>
      </c>
      <c r="AK52" s="175">
        <f t="shared" ref="AK52" si="96">AJ52+1</f>
        <v>34</v>
      </c>
      <c r="AL52" s="175">
        <f t="shared" ref="AL52" si="97">AK52+1</f>
        <v>35</v>
      </c>
      <c r="AM52" s="175">
        <f t="shared" ref="AM52" si="98">AL52+1</f>
        <v>36</v>
      </c>
      <c r="AN52" s="175">
        <f t="shared" ref="AN52" si="99">AM52+1</f>
        <v>37</v>
      </c>
      <c r="AO52" s="175">
        <f t="shared" ref="AO52" si="100">AN52+1</f>
        <v>38</v>
      </c>
      <c r="AP52" s="175">
        <f t="shared" ref="AP52" si="101">AO52+1</f>
        <v>39</v>
      </c>
      <c r="AQ52" s="175">
        <f t="shared" ref="AQ52" si="102">AP52+1</f>
        <v>40</v>
      </c>
    </row>
    <row r="53" spans="2:43" s="175" customFormat="1">
      <c r="B53" s="205" t="s">
        <v>2299</v>
      </c>
      <c r="C53" s="179"/>
      <c r="D53" s="179">
        <f>D40</f>
        <v>0.14343852384187605</v>
      </c>
      <c r="E53" s="179">
        <f t="shared" ref="E53:T68" si="103">E54*EXP($C$10*2)</f>
        <v>0.18496988369608872</v>
      </c>
      <c r="F53" s="179">
        <f t="shared" si="103"/>
        <v>0.22602748536584416</v>
      </c>
      <c r="G53" s="179">
        <f t="shared" si="103"/>
        <v>0.25457040670803804</v>
      </c>
      <c r="H53" s="179">
        <f t="shared" si="103"/>
        <v>0.28916048624824636</v>
      </c>
      <c r="I53" s="179">
        <f t="shared" si="103"/>
        <v>0.33432933409068527</v>
      </c>
      <c r="J53" s="179">
        <f t="shared" si="103"/>
        <v>0.38743401823698964</v>
      </c>
      <c r="K53" s="179">
        <f t="shared" si="103"/>
        <v>0.44886179910467555</v>
      </c>
      <c r="L53" s="179">
        <f t="shared" si="103"/>
        <v>0.52068269898253305</v>
      </c>
      <c r="M53" s="179">
        <f t="shared" si="103"/>
        <v>0.60411608706222364</v>
      </c>
      <c r="N53" s="179">
        <f t="shared" si="103"/>
        <v>0.70148238856230127</v>
      </c>
      <c r="O53" s="179">
        <f t="shared" si="103"/>
        <v>0.81542242608769633</v>
      </c>
      <c r="P53" s="179">
        <f t="shared" si="103"/>
        <v>0.7689289078570779</v>
      </c>
      <c r="Q53" s="179">
        <f t="shared" si="103"/>
        <v>0.84828865813455712</v>
      </c>
      <c r="R53" s="179">
        <f t="shared" si="103"/>
        <v>0.95648750914359526</v>
      </c>
      <c r="S53" s="179">
        <f t="shared" si="103"/>
        <v>1.07996880853868</v>
      </c>
      <c r="T53" s="179">
        <f t="shared" si="103"/>
        <v>1.2215348981315848</v>
      </c>
      <c r="U53" s="179">
        <f t="shared" ref="U53:AJ68" si="104">U54*EXP($C$10*2)</f>
        <v>1.3839616035833637</v>
      </c>
      <c r="V53" s="179">
        <f t="shared" si="104"/>
        <v>1.570282563902164</v>
      </c>
      <c r="W53" s="179">
        <f t="shared" si="104"/>
        <v>1.7846614716046927</v>
      </c>
      <c r="X53" s="179">
        <f t="shared" si="104"/>
        <v>1.725807503807844</v>
      </c>
      <c r="Y53" s="179">
        <f t="shared" si="104"/>
        <v>1.8981483061076927</v>
      </c>
      <c r="Z53" s="179">
        <f t="shared" si="104"/>
        <v>2.1234912727773536</v>
      </c>
      <c r="AA53" s="179">
        <f t="shared" si="104"/>
        <v>2.3779300370087029</v>
      </c>
      <c r="AB53" s="179">
        <f t="shared" si="104"/>
        <v>2.6665934409340748</v>
      </c>
      <c r="AC53" s="179">
        <f t="shared" si="104"/>
        <v>2.9932958908440881</v>
      </c>
      <c r="AD53" s="179">
        <f t="shared" si="104"/>
        <v>3.3638151295349763</v>
      </c>
      <c r="AE53" s="179">
        <f t="shared" si="104"/>
        <v>3.7845257507380463</v>
      </c>
      <c r="AF53" s="179">
        <f t="shared" si="104"/>
        <v>4.2654127405888325</v>
      </c>
      <c r="AG53" s="179">
        <f t="shared" si="104"/>
        <v>4.8129096979051535</v>
      </c>
      <c r="AH53" s="179">
        <f t="shared" si="104"/>
        <v>5.4380282736834236</v>
      </c>
      <c r="AI53" s="179">
        <f t="shared" si="104"/>
        <v>6.1536796304332126</v>
      </c>
      <c r="AJ53" s="179">
        <f t="shared" si="104"/>
        <v>6.9766564185611948</v>
      </c>
      <c r="AK53" s="179">
        <f t="shared" ref="X53:AQ66" si="105">AK54*EXP($C$10*2)</f>
        <v>7.9238078176446969</v>
      </c>
      <c r="AL53" s="179">
        <f t="shared" si="105"/>
        <v>9.0137993160377761</v>
      </c>
      <c r="AM53" s="179">
        <f t="shared" si="105"/>
        <v>10.27202130048709</v>
      </c>
      <c r="AN53" s="179">
        <f t="shared" si="105"/>
        <v>11.741069470831796</v>
      </c>
      <c r="AO53" s="179">
        <f t="shared" si="105"/>
        <v>13.445022713092687</v>
      </c>
      <c r="AP53" s="179">
        <f t="shared" si="105"/>
        <v>15.431891709003835</v>
      </c>
      <c r="AQ53" s="179">
        <f t="shared" si="105"/>
        <v>18.188311073272011</v>
      </c>
    </row>
    <row r="54" spans="2:43" s="175" customFormat="1">
      <c r="B54" s="205"/>
      <c r="D54" s="179"/>
      <c r="E54" s="247">
        <f>E64</f>
        <v>0.15299884698372235</v>
      </c>
      <c r="F54" s="179">
        <f t="shared" si="103"/>
        <v>0.18695986587969934</v>
      </c>
      <c r="G54" s="179">
        <f t="shared" si="103"/>
        <v>0.21056929876488142</v>
      </c>
      <c r="H54" s="179">
        <f t="shared" si="103"/>
        <v>0.23918067149744171</v>
      </c>
      <c r="I54" s="179">
        <f t="shared" si="103"/>
        <v>0.27654233006252454</v>
      </c>
      <c r="J54" s="179">
        <f t="shared" si="103"/>
        <v>0.32046815885943769</v>
      </c>
      <c r="K54" s="179">
        <f t="shared" si="103"/>
        <v>0.37127848245225853</v>
      </c>
      <c r="L54" s="179">
        <f t="shared" si="103"/>
        <v>0.43068553105428947</v>
      </c>
      <c r="M54" s="179">
        <f t="shared" si="103"/>
        <v>0.49969791253532969</v>
      </c>
      <c r="N54" s="179">
        <f t="shared" si="103"/>
        <v>0.58023497925618828</v>
      </c>
      <c r="O54" s="179">
        <f t="shared" si="103"/>
        <v>0.67448110202128642</v>
      </c>
      <c r="P54" s="179">
        <f t="shared" si="103"/>
        <v>0.63602373512804167</v>
      </c>
      <c r="Q54" s="179">
        <f t="shared" si="103"/>
        <v>0.70166658490849598</v>
      </c>
      <c r="R54" s="179">
        <f t="shared" si="103"/>
        <v>0.79116385396958067</v>
      </c>
      <c r="S54" s="179">
        <f t="shared" si="103"/>
        <v>0.89330208346936635</v>
      </c>
      <c r="T54" s="179">
        <f t="shared" si="103"/>
        <v>1.0103992457041435</v>
      </c>
      <c r="U54" s="179">
        <f t="shared" si="104"/>
        <v>1.1447513799916798</v>
      </c>
      <c r="V54" s="179">
        <f t="shared" si="104"/>
        <v>1.2988677773643138</v>
      </c>
      <c r="W54" s="179">
        <f t="shared" si="104"/>
        <v>1.4761924587703297</v>
      </c>
      <c r="X54" s="179">
        <f t="shared" si="105"/>
        <v>1.4275110786807481</v>
      </c>
      <c r="Y54" s="179">
        <f t="shared" si="105"/>
        <v>1.5700637121864807</v>
      </c>
      <c r="Z54" s="179">
        <f t="shared" si="105"/>
        <v>1.7564573746974903</v>
      </c>
      <c r="AA54" s="179">
        <f t="shared" si="105"/>
        <v>1.966917784670613</v>
      </c>
      <c r="AB54" s="179">
        <f t="shared" si="105"/>
        <v>2.2056872918166688</v>
      </c>
      <c r="AC54" s="179">
        <f t="shared" si="105"/>
        <v>2.4759210030791814</v>
      </c>
      <c r="AD54" s="179">
        <f t="shared" si="105"/>
        <v>2.7823980098882157</v>
      </c>
      <c r="AE54" s="179">
        <f t="shared" si="105"/>
        <v>3.1303910921763265</v>
      </c>
      <c r="AF54" s="179">
        <f t="shared" si="105"/>
        <v>3.528159385622029</v>
      </c>
      <c r="AG54" s="179">
        <f t="shared" si="105"/>
        <v>3.9810244765366356</v>
      </c>
      <c r="AH54" s="179">
        <f t="shared" si="105"/>
        <v>4.498094712031433</v>
      </c>
      <c r="AI54" s="179">
        <f t="shared" si="105"/>
        <v>5.0900496305140335</v>
      </c>
      <c r="AJ54" s="179">
        <f t="shared" si="105"/>
        <v>5.7707793642518235</v>
      </c>
      <c r="AK54" s="179">
        <f t="shared" si="105"/>
        <v>6.5542208039236565</v>
      </c>
      <c r="AL54" s="179">
        <f t="shared" si="105"/>
        <v>7.4558132099080003</v>
      </c>
      <c r="AM54" s="179">
        <f t="shared" si="105"/>
        <v>8.4965583789248669</v>
      </c>
      <c r="AN54" s="179">
        <f t="shared" si="105"/>
        <v>9.7116895761503521</v>
      </c>
      <c r="AO54" s="179">
        <f t="shared" si="105"/>
        <v>11.121123783334234</v>
      </c>
      <c r="AP54" s="179">
        <f t="shared" si="105"/>
        <v>12.764573297426889</v>
      </c>
      <c r="AQ54" s="179">
        <f t="shared" si="105"/>
        <v>15.04456059108573</v>
      </c>
    </row>
    <row r="55" spans="2:43" s="175" customFormat="1">
      <c r="B55" s="205"/>
      <c r="F55" s="247">
        <f>E65</f>
        <v>0.15464487158798074</v>
      </c>
      <c r="G55" s="179">
        <f t="shared" si="103"/>
        <v>0.17417354261913853</v>
      </c>
      <c r="H55" s="179">
        <f t="shared" si="103"/>
        <v>0.19783959544477375</v>
      </c>
      <c r="I55" s="179">
        <f t="shared" si="103"/>
        <v>0.22874349486685067</v>
      </c>
      <c r="J55" s="179">
        <f t="shared" si="103"/>
        <v>0.26507698345667025</v>
      </c>
      <c r="K55" s="179">
        <f t="shared" si="103"/>
        <v>0.30710501942248297</v>
      </c>
      <c r="L55" s="179">
        <f t="shared" si="103"/>
        <v>0.3562438833131612</v>
      </c>
      <c r="M55" s="179">
        <f t="shared" si="103"/>
        <v>0.4133278506229337</v>
      </c>
      <c r="N55" s="179">
        <f t="shared" si="103"/>
        <v>0.47994452411334926</v>
      </c>
      <c r="O55" s="179">
        <f t="shared" si="103"/>
        <v>0.55790071799536589</v>
      </c>
      <c r="P55" s="179">
        <f t="shared" si="103"/>
        <v>0.52609049746041703</v>
      </c>
      <c r="Q55" s="179">
        <f t="shared" si="103"/>
        <v>0.58038733826741362</v>
      </c>
      <c r="R55" s="179">
        <f t="shared" si="103"/>
        <v>0.65441549193720727</v>
      </c>
      <c r="S55" s="179">
        <f t="shared" si="103"/>
        <v>0.7388996848996775</v>
      </c>
      <c r="T55" s="179">
        <f t="shared" si="103"/>
        <v>0.83575724056762013</v>
      </c>
      <c r="U55" s="179">
        <f t="shared" si="104"/>
        <v>0.94688734037115874</v>
      </c>
      <c r="V55" s="179">
        <f t="shared" si="104"/>
        <v>1.0743655580578837</v>
      </c>
      <c r="W55" s="179">
        <f t="shared" si="104"/>
        <v>1.221040634317609</v>
      </c>
      <c r="X55" s="179">
        <f t="shared" si="105"/>
        <v>1.1807735655686231</v>
      </c>
      <c r="Y55" s="179">
        <f t="shared" si="105"/>
        <v>1.2986867529754194</v>
      </c>
      <c r="Z55" s="179">
        <f t="shared" si="105"/>
        <v>1.4528632863624087</v>
      </c>
      <c r="AA55" s="179">
        <f t="shared" si="105"/>
        <v>1.6269467610242363</v>
      </c>
      <c r="AB55" s="179">
        <f t="shared" si="105"/>
        <v>1.8244462596358075</v>
      </c>
      <c r="AC55" s="179">
        <f t="shared" si="105"/>
        <v>2.0479715460939452</v>
      </c>
      <c r="AD55" s="179">
        <f t="shared" si="105"/>
        <v>2.3014756719107048</v>
      </c>
      <c r="AE55" s="179">
        <f t="shared" si="105"/>
        <v>2.5893200457325087</v>
      </c>
      <c r="AF55" s="179">
        <f t="shared" si="105"/>
        <v>2.9183362566302087</v>
      </c>
      <c r="AG55" s="179">
        <f t="shared" si="105"/>
        <v>3.2929260837123056</v>
      </c>
      <c r="AH55" s="179">
        <f t="shared" si="105"/>
        <v>3.7206235459126273</v>
      </c>
      <c r="AI55" s="179">
        <f t="shared" si="105"/>
        <v>4.210262281605341</v>
      </c>
      <c r="AJ55" s="179">
        <f t="shared" si="105"/>
        <v>4.7733315893664967</v>
      </c>
      <c r="AK55" s="179">
        <f t="shared" si="105"/>
        <v>5.4213594442469208</v>
      </c>
      <c r="AL55" s="179">
        <f t="shared" si="105"/>
        <v>6.1671165145791305</v>
      </c>
      <c r="AM55" s="179">
        <f t="shared" si="105"/>
        <v>7.0279745509343039</v>
      </c>
      <c r="AN55" s="179">
        <f t="shared" si="105"/>
        <v>8.0330769405476925</v>
      </c>
      <c r="AO55" s="179">
        <f t="shared" si="105"/>
        <v>9.1988981233779583</v>
      </c>
      <c r="AP55" s="179">
        <f t="shared" si="105"/>
        <v>10.558286342193451</v>
      </c>
      <c r="AQ55" s="179">
        <f t="shared" si="105"/>
        <v>12.4441902531268</v>
      </c>
    </row>
    <row r="56" spans="2:43" s="175" customFormat="1">
      <c r="B56" s="205"/>
      <c r="F56" s="179"/>
      <c r="G56" s="247">
        <f>E66</f>
        <v>0.14406859464529095</v>
      </c>
      <c r="H56" s="179">
        <f t="shared" si="103"/>
        <v>0.16364409916865039</v>
      </c>
      <c r="I56" s="179">
        <f t="shared" si="103"/>
        <v>0.18920642793481521</v>
      </c>
      <c r="J56" s="179">
        <f t="shared" si="103"/>
        <v>0.21925987096055774</v>
      </c>
      <c r="K56" s="179">
        <f t="shared" si="103"/>
        <v>0.25402358987127971</v>
      </c>
      <c r="L56" s="179">
        <f t="shared" si="103"/>
        <v>0.29466906883863669</v>
      </c>
      <c r="M56" s="179">
        <f t="shared" si="103"/>
        <v>0.34188638338267113</v>
      </c>
      <c r="N56" s="179">
        <f t="shared" si="103"/>
        <v>0.39698872777658828</v>
      </c>
      <c r="O56" s="179">
        <f t="shared" si="103"/>
        <v>0.4614706182381989</v>
      </c>
      <c r="P56" s="179">
        <f t="shared" si="103"/>
        <v>0.43515862102603858</v>
      </c>
      <c r="Q56" s="179">
        <f t="shared" si="103"/>
        <v>0.48007054869951027</v>
      </c>
      <c r="R56" s="179">
        <f t="shared" si="103"/>
        <v>0.54130333930028496</v>
      </c>
      <c r="S56" s="179">
        <f t="shared" si="103"/>
        <v>0.61118489976472279</v>
      </c>
      <c r="T56" s="179">
        <f t="shared" si="103"/>
        <v>0.69130115459897001</v>
      </c>
      <c r="U56" s="179">
        <f t="shared" si="104"/>
        <v>0.78322302206937122</v>
      </c>
      <c r="V56" s="179">
        <f t="shared" si="104"/>
        <v>0.88866732430861906</v>
      </c>
      <c r="W56" s="179">
        <f t="shared" si="104"/>
        <v>1.0099904126977481</v>
      </c>
      <c r="X56" s="179">
        <f t="shared" si="105"/>
        <v>0.97668328741387478</v>
      </c>
      <c r="Y56" s="179">
        <f t="shared" si="105"/>
        <v>1.0742158227484195</v>
      </c>
      <c r="Z56" s="179">
        <f t="shared" si="105"/>
        <v>1.2017437822670292</v>
      </c>
      <c r="AA56" s="179">
        <f t="shared" si="105"/>
        <v>1.3457378767107555</v>
      </c>
      <c r="AB56" s="179">
        <f t="shared" si="105"/>
        <v>1.5091006629310326</v>
      </c>
      <c r="AC56" s="179">
        <f t="shared" si="105"/>
        <v>1.693990821352668</v>
      </c>
      <c r="AD56" s="179">
        <f t="shared" si="105"/>
        <v>1.9036781400694112</v>
      </c>
      <c r="AE56" s="179">
        <f t="shared" si="105"/>
        <v>2.1417701820033641</v>
      </c>
      <c r="AF56" s="179">
        <f t="shared" si="105"/>
        <v>2.4139177332718185</v>
      </c>
      <c r="AG56" s="179">
        <f t="shared" si="105"/>
        <v>2.723761749444515</v>
      </c>
      <c r="AH56" s="179">
        <f t="shared" si="105"/>
        <v>3.0775340353266256</v>
      </c>
      <c r="AI56" s="179">
        <f t="shared" si="105"/>
        <v>3.4825413830235026</v>
      </c>
      <c r="AJ56" s="179">
        <f t="shared" si="105"/>
        <v>3.9482872284440735</v>
      </c>
      <c r="AK56" s="179">
        <f t="shared" si="105"/>
        <v>4.4843069989540787</v>
      </c>
      <c r="AL56" s="179">
        <f t="shared" si="105"/>
        <v>5.1011640224371915</v>
      </c>
      <c r="AM56" s="179">
        <f t="shared" si="105"/>
        <v>5.8132274370167076</v>
      </c>
      <c r="AN56" s="179">
        <f t="shared" si="105"/>
        <v>6.6446033542124878</v>
      </c>
      <c r="AO56" s="179">
        <f t="shared" si="105"/>
        <v>7.6089186967862892</v>
      </c>
      <c r="AP56" s="179">
        <f t="shared" si="105"/>
        <v>8.7333440676955991</v>
      </c>
      <c r="AQ56" s="179">
        <f t="shared" si="105"/>
        <v>10.293279761708236</v>
      </c>
    </row>
    <row r="57" spans="2:43" s="175" customFormat="1">
      <c r="B57" s="205"/>
      <c r="H57" s="247">
        <f>E67</f>
        <v>0.13535910813260058</v>
      </c>
      <c r="I57" s="179">
        <f t="shared" si="103"/>
        <v>0.15650312763075824</v>
      </c>
      <c r="J57" s="179">
        <f t="shared" si="103"/>
        <v>0.18136199675555312</v>
      </c>
      <c r="K57" s="179">
        <f t="shared" si="103"/>
        <v>0.21011699623939156</v>
      </c>
      <c r="L57" s="179">
        <f t="shared" si="103"/>
        <v>0.24373712559690519</v>
      </c>
      <c r="M57" s="179">
        <f t="shared" si="103"/>
        <v>0.28279318455391134</v>
      </c>
      <c r="N57" s="179">
        <f t="shared" si="103"/>
        <v>0.32837138890755102</v>
      </c>
      <c r="O57" s="179">
        <f t="shared" si="103"/>
        <v>0.38170793588925694</v>
      </c>
      <c r="P57" s="179">
        <f t="shared" si="103"/>
        <v>0.35994382405192776</v>
      </c>
      <c r="Q57" s="179">
        <f t="shared" si="103"/>
        <v>0.3970929696995919</v>
      </c>
      <c r="R57" s="179">
        <f t="shared" si="103"/>
        <v>0.44774200603086328</v>
      </c>
      <c r="S57" s="179">
        <f t="shared" si="103"/>
        <v>0.50554491947189251</v>
      </c>
      <c r="T57" s="179">
        <f t="shared" si="103"/>
        <v>0.57181351611778586</v>
      </c>
      <c r="U57" s="179">
        <f t="shared" si="104"/>
        <v>0.64784718957064591</v>
      </c>
      <c r="V57" s="179">
        <f t="shared" si="104"/>
        <v>0.73506601861048482</v>
      </c>
      <c r="W57" s="179">
        <f t="shared" si="104"/>
        <v>0.83541907211912747</v>
      </c>
      <c r="X57" s="179">
        <f t="shared" si="105"/>
        <v>0.8078689019890114</v>
      </c>
      <c r="Y57" s="179">
        <f t="shared" si="105"/>
        <v>0.88854346993166322</v>
      </c>
      <c r="Z57" s="179">
        <f t="shared" si="105"/>
        <v>0.99402891639813939</v>
      </c>
      <c r="AA57" s="179">
        <f t="shared" si="105"/>
        <v>1.1131344160726315</v>
      </c>
      <c r="AB57" s="179">
        <f t="shared" si="105"/>
        <v>1.24826083466744</v>
      </c>
      <c r="AC57" s="179">
        <f t="shared" si="105"/>
        <v>1.4011937364560685</v>
      </c>
      <c r="AD57" s="179">
        <f t="shared" si="105"/>
        <v>1.574637744473512</v>
      </c>
      <c r="AE57" s="179">
        <f t="shared" si="105"/>
        <v>1.7715768740441771</v>
      </c>
      <c r="AF57" s="179">
        <f t="shared" si="105"/>
        <v>1.9966852036895042</v>
      </c>
      <c r="AG57" s="179">
        <f t="shared" si="105"/>
        <v>2.2529743696443121</v>
      </c>
      <c r="AH57" s="179">
        <f t="shared" si="105"/>
        <v>2.5455990432030124</v>
      </c>
      <c r="AI57" s="179">
        <f t="shared" si="105"/>
        <v>2.8806030772617093</v>
      </c>
      <c r="AJ57" s="179">
        <f t="shared" si="105"/>
        <v>3.2658472906055769</v>
      </c>
      <c r="AK57" s="179">
        <f t="shared" si="105"/>
        <v>3.709218963927575</v>
      </c>
      <c r="AL57" s="179">
        <f t="shared" si="105"/>
        <v>4.2194556114338999</v>
      </c>
      <c r="AM57" s="179">
        <f t="shared" si="105"/>
        <v>4.8084427440038597</v>
      </c>
      <c r="AN57" s="179">
        <f t="shared" si="105"/>
        <v>5.4961198631071069</v>
      </c>
      <c r="AO57" s="179">
        <f t="shared" si="105"/>
        <v>6.2937585521431894</v>
      </c>
      <c r="AP57" s="179">
        <f t="shared" si="105"/>
        <v>7.2238331233692215</v>
      </c>
      <c r="AQ57" s="179">
        <f t="shared" si="105"/>
        <v>8.514142430936424</v>
      </c>
    </row>
    <row r="58" spans="2:43" s="175" customFormat="1">
      <c r="B58" s="205"/>
      <c r="E58" s="179"/>
      <c r="G58" s="179"/>
      <c r="I58" s="247">
        <f>E68</f>
        <v>0.12945241462223331</v>
      </c>
      <c r="J58" s="179">
        <f t="shared" si="103"/>
        <v>0.1500145636457032</v>
      </c>
      <c r="K58" s="179">
        <f t="shared" si="103"/>
        <v>0.17379941812111227</v>
      </c>
      <c r="L58" s="179">
        <f t="shared" si="103"/>
        <v>0.20160849127593283</v>
      </c>
      <c r="M58" s="179">
        <f t="shared" si="103"/>
        <v>0.23391392321299459</v>
      </c>
      <c r="N58" s="179">
        <f t="shared" si="103"/>
        <v>0.27161418324642184</v>
      </c>
      <c r="O58" s="179">
        <f t="shared" si="103"/>
        <v>0.31573179865078671</v>
      </c>
      <c r="P58" s="179">
        <f t="shared" si="103"/>
        <v>0.29772949497735601</v>
      </c>
      <c r="Q58" s="179">
        <f t="shared" si="103"/>
        <v>0.3284576131820558</v>
      </c>
      <c r="R58" s="179">
        <f t="shared" si="103"/>
        <v>0.37035223951081225</v>
      </c>
      <c r="S58" s="179">
        <f t="shared" si="103"/>
        <v>0.41816423426401206</v>
      </c>
      <c r="T58" s="179">
        <f t="shared" si="103"/>
        <v>0.47297866499971919</v>
      </c>
      <c r="U58" s="179">
        <f t="shared" si="104"/>
        <v>0.5358703322147883</v>
      </c>
      <c r="V58" s="179">
        <f t="shared" si="104"/>
        <v>0.6080138618084544</v>
      </c>
      <c r="W58" s="179">
        <f t="shared" si="104"/>
        <v>0.6910214367245151</v>
      </c>
      <c r="X58" s="179">
        <f t="shared" si="105"/>
        <v>0.66823316341274308</v>
      </c>
      <c r="Y58" s="179">
        <f t="shared" si="105"/>
        <v>0.73496357178784821</v>
      </c>
      <c r="Z58" s="179">
        <f t="shared" si="105"/>
        <v>0.82221643349938578</v>
      </c>
      <c r="AA58" s="179">
        <f t="shared" si="105"/>
        <v>0.9207351964216699</v>
      </c>
      <c r="AB58" s="179">
        <f t="shared" si="105"/>
        <v>1.032505749708138</v>
      </c>
      <c r="AC58" s="179">
        <f t="shared" si="105"/>
        <v>1.1590050325750698</v>
      </c>
      <c r="AD58" s="179">
        <f t="shared" si="105"/>
        <v>1.3024701887001882</v>
      </c>
      <c r="AE58" s="179">
        <f t="shared" si="105"/>
        <v>1.4653694626154845</v>
      </c>
      <c r="AF58" s="179">
        <f t="shared" si="105"/>
        <v>1.651569043833554</v>
      </c>
      <c r="AG58" s="179">
        <f t="shared" si="105"/>
        <v>1.8635600236729095</v>
      </c>
      <c r="AH58" s="179">
        <f t="shared" si="105"/>
        <v>2.1056061165764972</v>
      </c>
      <c r="AI58" s="179">
        <f t="shared" si="105"/>
        <v>2.3827065283932134</v>
      </c>
      <c r="AJ58" s="179">
        <f t="shared" si="105"/>
        <v>2.7013633782056199</v>
      </c>
      <c r="AK58" s="179">
        <f t="shared" si="105"/>
        <v>3.0681006732074643</v>
      </c>
      <c r="AL58" s="179">
        <f t="shared" si="105"/>
        <v>3.4901456958748942</v>
      </c>
      <c r="AM58" s="179">
        <f t="shared" si="105"/>
        <v>3.9773296112819745</v>
      </c>
      <c r="AN58" s="179">
        <f t="shared" si="105"/>
        <v>4.5461454866963429</v>
      </c>
      <c r="AO58" s="179">
        <f t="shared" si="105"/>
        <v>5.2059166737326086</v>
      </c>
      <c r="AP58" s="179">
        <f t="shared" si="105"/>
        <v>5.9752329222104787</v>
      </c>
      <c r="AQ58" s="179">
        <f t="shared" si="105"/>
        <v>7.0425192953505915</v>
      </c>
    </row>
    <row r="59" spans="2:43" s="175" customFormat="1">
      <c r="B59" s="205"/>
      <c r="H59" s="179"/>
      <c r="J59" s="247">
        <f>E69</f>
        <v>0.12408536357340075</v>
      </c>
      <c r="K59" s="179">
        <f t="shared" si="103"/>
        <v>0.14375913552858183</v>
      </c>
      <c r="L59" s="179">
        <f t="shared" si="103"/>
        <v>0.16676156188769783</v>
      </c>
      <c r="M59" s="179">
        <f t="shared" si="103"/>
        <v>0.1934831759089434</v>
      </c>
      <c r="N59" s="179">
        <f t="shared" si="103"/>
        <v>0.22466715138020468</v>
      </c>
      <c r="O59" s="179">
        <f t="shared" si="103"/>
        <v>0.26115927730719884</v>
      </c>
      <c r="P59" s="179">
        <f t="shared" si="103"/>
        <v>0.24626857375022856</v>
      </c>
      <c r="Q59" s="179">
        <f t="shared" si="103"/>
        <v>0.27168550412481368</v>
      </c>
      <c r="R59" s="179">
        <f t="shared" si="103"/>
        <v>0.30633887252745151</v>
      </c>
      <c r="S59" s="179">
        <f t="shared" si="103"/>
        <v>0.34588682445918556</v>
      </c>
      <c r="T59" s="179">
        <f t="shared" si="103"/>
        <v>0.39122687946193213</v>
      </c>
      <c r="U59" s="179">
        <f t="shared" si="104"/>
        <v>0.44324806462199512</v>
      </c>
      <c r="V59" s="179">
        <f t="shared" si="104"/>
        <v>0.50292197815108908</v>
      </c>
      <c r="W59" s="179">
        <f t="shared" si="104"/>
        <v>0.57158214595407497</v>
      </c>
      <c r="X59" s="179">
        <f t="shared" si="105"/>
        <v>0.55273270153760112</v>
      </c>
      <c r="Y59" s="179">
        <f t="shared" si="105"/>
        <v>0.60792912236099761</v>
      </c>
      <c r="Z59" s="179">
        <f t="shared" si="105"/>
        <v>0.68010080226446346</v>
      </c>
      <c r="AA59" s="179">
        <f t="shared" si="105"/>
        <v>0.76159113372911424</v>
      </c>
      <c r="AB59" s="179">
        <f t="shared" si="105"/>
        <v>0.85404275578700228</v>
      </c>
      <c r="AC59" s="179">
        <f t="shared" si="105"/>
        <v>0.95867732675698758</v>
      </c>
      <c r="AD59" s="179">
        <f t="shared" si="105"/>
        <v>1.077345312219677</v>
      </c>
      <c r="AE59" s="179">
        <f t="shared" si="105"/>
        <v>1.2120883340862845</v>
      </c>
      <c r="AF59" s="179">
        <f t="shared" si="105"/>
        <v>1.3661043320744963</v>
      </c>
      <c r="AG59" s="179">
        <f t="shared" si="105"/>
        <v>1.541453825939463</v>
      </c>
      <c r="AH59" s="179">
        <f t="shared" si="105"/>
        <v>1.7416635703106593</v>
      </c>
      <c r="AI59" s="179">
        <f t="shared" si="105"/>
        <v>1.9708686855408244</v>
      </c>
      <c r="AJ59" s="179">
        <f t="shared" si="105"/>
        <v>2.2344474348515386</v>
      </c>
      <c r="AK59" s="179">
        <f t="shared" si="105"/>
        <v>2.537796186334794</v>
      </c>
      <c r="AL59" s="179">
        <f t="shared" si="105"/>
        <v>2.8868930260637424</v>
      </c>
      <c r="AM59" s="179">
        <f t="shared" si="105"/>
        <v>3.2898698557879142</v>
      </c>
      <c r="AN59" s="179">
        <f t="shared" si="105"/>
        <v>3.7603690059491646</v>
      </c>
      <c r="AO59" s="179">
        <f t="shared" si="105"/>
        <v>4.3061023376275527</v>
      </c>
      <c r="AP59" s="179">
        <f t="shared" si="105"/>
        <v>4.9424464636602483</v>
      </c>
      <c r="AQ59" s="179">
        <f t="shared" si="105"/>
        <v>5.8252582015979364</v>
      </c>
    </row>
    <row r="60" spans="2:43" s="175" customFormat="1">
      <c r="B60" s="205"/>
      <c r="I60" s="179"/>
      <c r="J60" s="179"/>
      <c r="K60" s="248">
        <f>E70</f>
        <v>0.11891115212781413</v>
      </c>
      <c r="L60" s="179">
        <f t="shared" si="103"/>
        <v>0.13793773440406795</v>
      </c>
      <c r="M60" s="179">
        <f t="shared" si="103"/>
        <v>0.16004066301655478</v>
      </c>
      <c r="N60" s="179">
        <f t="shared" si="103"/>
        <v>0.18583465821260919</v>
      </c>
      <c r="O60" s="179">
        <f t="shared" si="103"/>
        <v>0.21601931897602494</v>
      </c>
      <c r="P60" s="179">
        <f t="shared" si="103"/>
        <v>0.20370239240685373</v>
      </c>
      <c r="Q60" s="179">
        <f t="shared" si="103"/>
        <v>0.22472614483331052</v>
      </c>
      <c r="R60" s="179">
        <f t="shared" si="103"/>
        <v>0.25338986729321633</v>
      </c>
      <c r="S60" s="179">
        <f t="shared" si="103"/>
        <v>0.28610217118407361</v>
      </c>
      <c r="T60" s="179">
        <f t="shared" si="103"/>
        <v>0.32360544468451247</v>
      </c>
      <c r="U60" s="179">
        <f t="shared" si="104"/>
        <v>0.36663505139223762</v>
      </c>
      <c r="V60" s="179">
        <f t="shared" si="104"/>
        <v>0.41599465406117087</v>
      </c>
      <c r="W60" s="179">
        <f t="shared" si="104"/>
        <v>0.4727872859083404</v>
      </c>
      <c r="X60" s="179">
        <f t="shared" si="105"/>
        <v>0.45719586527068312</v>
      </c>
      <c r="Y60" s="179">
        <f t="shared" si="105"/>
        <v>0.5028518854554791</v>
      </c>
      <c r="Z60" s="179">
        <f t="shared" si="105"/>
        <v>0.56254908366668199</v>
      </c>
      <c r="AA60" s="179">
        <f t="shared" si="105"/>
        <v>0.62995425528314963</v>
      </c>
      <c r="AB60" s="179">
        <f t="shared" si="105"/>
        <v>0.70642611812906242</v>
      </c>
      <c r="AC60" s="179">
        <f t="shared" si="105"/>
        <v>0.79297517353825242</v>
      </c>
      <c r="AD60" s="179">
        <f t="shared" si="105"/>
        <v>0.89113204419674086</v>
      </c>
      <c r="AE60" s="179">
        <f t="shared" si="105"/>
        <v>1.0025854687907974</v>
      </c>
      <c r="AF60" s="179">
        <f t="shared" si="105"/>
        <v>1.1299806405797386</v>
      </c>
      <c r="AG60" s="179">
        <f t="shared" si="105"/>
        <v>1.275021929704399</v>
      </c>
      <c r="AH60" s="179">
        <f t="shared" si="105"/>
        <v>1.4406265104697085</v>
      </c>
      <c r="AI60" s="179">
        <f t="shared" si="105"/>
        <v>1.6302147702028684</v>
      </c>
      <c r="AJ60" s="179">
        <f t="shared" si="105"/>
        <v>1.8482353686274735</v>
      </c>
      <c r="AK60" s="179">
        <f t="shared" si="105"/>
        <v>2.0991519410093118</v>
      </c>
      <c r="AL60" s="179">
        <f t="shared" si="105"/>
        <v>2.3879092938113873</v>
      </c>
      <c r="AM60" s="179">
        <f t="shared" si="105"/>
        <v>2.7212337738670445</v>
      </c>
      <c r="AN60" s="179">
        <f t="shared" si="105"/>
        <v>3.1104097091223615</v>
      </c>
      <c r="AO60" s="179">
        <f t="shared" si="105"/>
        <v>3.5618160074826188</v>
      </c>
      <c r="AP60" s="179">
        <f t="shared" si="105"/>
        <v>4.0881715180252556</v>
      </c>
      <c r="AQ60" s="179">
        <f t="shared" si="105"/>
        <v>4.8183940564687848</v>
      </c>
    </row>
    <row r="61" spans="2:43" s="175" customFormat="1">
      <c r="B61" s="205"/>
      <c r="J61" s="179"/>
      <c r="L61" s="248">
        <f>$E$71</f>
        <v>0.11409594847366812</v>
      </c>
      <c r="M61" s="179">
        <f t="shared" si="103"/>
        <v>0.13237850628848671</v>
      </c>
      <c r="N61" s="179">
        <f t="shared" si="103"/>
        <v>0.15371414993620691</v>
      </c>
      <c r="O61" s="179">
        <f t="shared" si="103"/>
        <v>0.17868155652757012</v>
      </c>
      <c r="P61" s="179">
        <f t="shared" si="103"/>
        <v>0.16849354361535668</v>
      </c>
      <c r="Q61" s="179">
        <f t="shared" si="103"/>
        <v>0.18588345496873199</v>
      </c>
      <c r="R61" s="179">
        <f t="shared" si="103"/>
        <v>0.20959280915653347</v>
      </c>
      <c r="S61" s="179">
        <f t="shared" si="103"/>
        <v>0.23665096953093032</v>
      </c>
      <c r="T61" s="179">
        <f t="shared" si="103"/>
        <v>0.26767200651828105</v>
      </c>
      <c r="U61" s="179">
        <f t="shared" si="104"/>
        <v>0.30326418012456313</v>
      </c>
      <c r="V61" s="179">
        <f t="shared" si="104"/>
        <v>0.3440922443749011</v>
      </c>
      <c r="W61" s="179">
        <f t="shared" si="104"/>
        <v>0.39106857920389737</v>
      </c>
      <c r="X61" s="179">
        <f t="shared" si="105"/>
        <v>0.3781720506840483</v>
      </c>
      <c r="Y61" s="179">
        <f t="shared" si="105"/>
        <v>0.41593667650614391</v>
      </c>
      <c r="Z61" s="179">
        <f t="shared" si="105"/>
        <v>0.46531553922673452</v>
      </c>
      <c r="AA61" s="179">
        <f t="shared" si="105"/>
        <v>0.52107009414121952</v>
      </c>
      <c r="AB61" s="179">
        <f t="shared" si="105"/>
        <v>0.58432421209993357</v>
      </c>
      <c r="AC61" s="179">
        <f t="shared" si="105"/>
        <v>0.65591373478619541</v>
      </c>
      <c r="AD61" s="179">
        <f t="shared" si="105"/>
        <v>0.73710472509332003</v>
      </c>
      <c r="AE61" s="179">
        <f t="shared" si="105"/>
        <v>0.82929403242561661</v>
      </c>
      <c r="AF61" s="179">
        <f t="shared" si="105"/>
        <v>0.93466964279809261</v>
      </c>
      <c r="AG61" s="179">
        <f t="shared" si="105"/>
        <v>1.0546413352578581</v>
      </c>
      <c r="AH61" s="179">
        <f t="shared" si="105"/>
        <v>1.191622066423506</v>
      </c>
      <c r="AI61" s="179">
        <f t="shared" si="105"/>
        <v>1.3484410283064199</v>
      </c>
      <c r="AJ61" s="179">
        <f t="shared" si="105"/>
        <v>1.5287779540325135</v>
      </c>
      <c r="AK61" s="179">
        <f t="shared" si="105"/>
        <v>1.7363249638290101</v>
      </c>
      <c r="AL61" s="179">
        <f t="shared" si="105"/>
        <v>1.975172181300249</v>
      </c>
      <c r="AM61" s="179">
        <f t="shared" si="105"/>
        <v>2.2508833408734259</v>
      </c>
      <c r="AN61" s="179">
        <f t="shared" si="105"/>
        <v>2.5727923358842411</v>
      </c>
      <c r="AO61" s="179">
        <f t="shared" si="105"/>
        <v>2.946175514757754</v>
      </c>
      <c r="AP61" s="179">
        <f t="shared" si="105"/>
        <v>3.381553342798497</v>
      </c>
      <c r="AQ61" s="179">
        <f t="shared" si="105"/>
        <v>3.9855608936003963</v>
      </c>
    </row>
    <row r="62" spans="2:43" s="175" customFormat="1">
      <c r="B62" s="205"/>
      <c r="F62" s="180"/>
      <c r="M62" s="248">
        <f>$E$72</f>
        <v>0.10949760265213478</v>
      </c>
      <c r="N62" s="179">
        <f t="shared" si="103"/>
        <v>0.1271454965283085</v>
      </c>
      <c r="O62" s="179">
        <f t="shared" si="103"/>
        <v>0.14779742290854406</v>
      </c>
      <c r="P62" s="179">
        <f t="shared" si="103"/>
        <v>0.13937035252564317</v>
      </c>
      <c r="Q62" s="179">
        <f t="shared" si="103"/>
        <v>0.15375451243887031</v>
      </c>
      <c r="R62" s="179">
        <f t="shared" si="103"/>
        <v>0.17336583391984403</v>
      </c>
      <c r="S62" s="179">
        <f t="shared" si="103"/>
        <v>0.19574713868178731</v>
      </c>
      <c r="T62" s="179">
        <f t="shared" si="103"/>
        <v>0.22140635842321391</v>
      </c>
      <c r="U62" s="179">
        <f t="shared" si="104"/>
        <v>0.25084661872176534</v>
      </c>
      <c r="V62" s="179">
        <f t="shared" si="104"/>
        <v>0.28461777449079029</v>
      </c>
      <c r="W62" s="179">
        <f t="shared" si="104"/>
        <v>0.32347450576368608</v>
      </c>
      <c r="X62" s="179">
        <f t="shared" si="105"/>
        <v>0.31280707194039648</v>
      </c>
      <c r="Y62" s="179">
        <f t="shared" si="105"/>
        <v>0.34404428792440866</v>
      </c>
      <c r="Z62" s="179">
        <f t="shared" si="105"/>
        <v>0.38488828323140051</v>
      </c>
      <c r="AA62" s="179">
        <f t="shared" si="105"/>
        <v>0.43100596707026001</v>
      </c>
      <c r="AB62" s="179">
        <f t="shared" si="105"/>
        <v>0.48332695533749903</v>
      </c>
      <c r="AC62" s="179">
        <f t="shared" si="105"/>
        <v>0.54254261903499801</v>
      </c>
      <c r="AD62" s="179">
        <f t="shared" si="105"/>
        <v>0.60970018898225808</v>
      </c>
      <c r="AE62" s="179">
        <f t="shared" si="105"/>
        <v>0.68595507677385192</v>
      </c>
      <c r="AF62" s="179">
        <f t="shared" si="105"/>
        <v>0.77311708696186887</v>
      </c>
      <c r="AG62" s="179">
        <f t="shared" si="105"/>
        <v>0.87235232596536294</v>
      </c>
      <c r="AH62" s="179">
        <f t="shared" si="105"/>
        <v>0.98565668399678075</v>
      </c>
      <c r="AI62" s="179">
        <f t="shared" si="105"/>
        <v>1.115370342641296</v>
      </c>
      <c r="AJ62" s="179">
        <f t="shared" si="105"/>
        <v>1.2645370132005689</v>
      </c>
      <c r="AK62" s="179">
        <f t="shared" si="105"/>
        <v>1.4362106530345911</v>
      </c>
      <c r="AL62" s="179">
        <f t="shared" si="105"/>
        <v>1.6337744301649904</v>
      </c>
      <c r="AM62" s="179">
        <f t="shared" si="105"/>
        <v>1.8618304178335014</v>
      </c>
      <c r="AN62" s="179">
        <f t="shared" si="105"/>
        <v>2.1280991967622143</v>
      </c>
      <c r="AO62" s="179">
        <f t="shared" si="105"/>
        <v>2.4369451272955662</v>
      </c>
      <c r="AP62" s="179">
        <f t="shared" si="105"/>
        <v>2.7970702696239091</v>
      </c>
      <c r="AQ62" s="179">
        <f t="shared" si="105"/>
        <v>3.2966784058002245</v>
      </c>
    </row>
    <row r="63" spans="2:43" s="175" customFormat="1">
      <c r="B63" s="205"/>
      <c r="G63" s="180"/>
      <c r="N63" s="248">
        <f>$E$73</f>
        <v>0.10516909012045521</v>
      </c>
      <c r="O63" s="179">
        <f t="shared" si="103"/>
        <v>0.1222514435340535</v>
      </c>
      <c r="P63" s="179">
        <f t="shared" si="103"/>
        <v>0.11528094635758922</v>
      </c>
      <c r="Q63" s="179">
        <f t="shared" si="103"/>
        <v>0.12717888259227458</v>
      </c>
      <c r="R63" s="179">
        <f t="shared" si="103"/>
        <v>0.14340049399440974</v>
      </c>
      <c r="S63" s="179">
        <f t="shared" si="103"/>
        <v>0.1619133121577972</v>
      </c>
      <c r="T63" s="179">
        <f t="shared" si="103"/>
        <v>0.18313747555398821</v>
      </c>
      <c r="U63" s="179">
        <f t="shared" si="104"/>
        <v>0.20748914724547163</v>
      </c>
      <c r="V63" s="179">
        <f t="shared" si="104"/>
        <v>0.23542314271934001</v>
      </c>
      <c r="W63" s="179">
        <f t="shared" si="104"/>
        <v>0.2675636996765865</v>
      </c>
      <c r="X63" s="179">
        <f t="shared" si="105"/>
        <v>0.25874007367528529</v>
      </c>
      <c r="Y63" s="179">
        <f t="shared" si="105"/>
        <v>0.28457810705150688</v>
      </c>
      <c r="Z63" s="179">
        <f t="shared" si="105"/>
        <v>0.31836244028083277</v>
      </c>
      <c r="AA63" s="179">
        <f t="shared" si="105"/>
        <v>0.35650893370945225</v>
      </c>
      <c r="AB63" s="179">
        <f t="shared" si="105"/>
        <v>0.39978652419055444</v>
      </c>
      <c r="AC63" s="179">
        <f t="shared" si="105"/>
        <v>0.44876708301481666</v>
      </c>
      <c r="AD63" s="179">
        <f t="shared" si="105"/>
        <v>0.50431683285972473</v>
      </c>
      <c r="AE63" s="179">
        <f t="shared" si="105"/>
        <v>0.56739147872021567</v>
      </c>
      <c r="AF63" s="179">
        <f t="shared" si="105"/>
        <v>0.63948801029105773</v>
      </c>
      <c r="AG63" s="179">
        <f t="shared" si="105"/>
        <v>0.72157097884952126</v>
      </c>
      <c r="AH63" s="179">
        <f t="shared" si="105"/>
        <v>0.81529129585810223</v>
      </c>
      <c r="AI63" s="179">
        <f t="shared" si="105"/>
        <v>0.92258465526388878</v>
      </c>
      <c r="AJ63" s="179">
        <f t="shared" si="105"/>
        <v>1.0459686794516712</v>
      </c>
      <c r="AK63" s="179">
        <f t="shared" si="105"/>
        <v>1.1879694658892075</v>
      </c>
      <c r="AL63" s="179">
        <f t="shared" si="105"/>
        <v>1.3513854204365117</v>
      </c>
      <c r="AM63" s="179">
        <f t="shared" si="105"/>
        <v>1.5400231730467979</v>
      </c>
      <c r="AN63" s="179">
        <f t="shared" si="105"/>
        <v>1.7602688441247549</v>
      </c>
      <c r="AO63" s="179">
        <f t="shared" si="105"/>
        <v>2.0157324381055779</v>
      </c>
      <c r="AP63" s="179">
        <f t="shared" si="105"/>
        <v>2.3136119114830618</v>
      </c>
      <c r="AQ63" s="179">
        <f t="shared" si="105"/>
        <v>2.7268655031015507</v>
      </c>
    </row>
    <row r="64" spans="2:43" s="175" customFormat="1">
      <c r="B64" s="205"/>
      <c r="D64" s="249">
        <v>2</v>
      </c>
      <c r="E64" s="250">
        <v>0.15299884698372235</v>
      </c>
      <c r="F64" s="251">
        <f>H120-$D120</f>
        <v>0</v>
      </c>
      <c r="G64" s="252"/>
      <c r="O64" s="248">
        <f>$E$74</f>
        <v>0.10112094752428789</v>
      </c>
      <c r="P64" s="179">
        <f t="shared" si="103"/>
        <v>9.5355262810691038E-2</v>
      </c>
      <c r="Q64" s="179">
        <f t="shared" si="103"/>
        <v>0.10519670558514636</v>
      </c>
      <c r="R64" s="179">
        <f t="shared" si="103"/>
        <v>0.11861449982900554</v>
      </c>
      <c r="S64" s="179">
        <f t="shared" si="103"/>
        <v>0.13392747822753975</v>
      </c>
      <c r="T64" s="179">
        <f t="shared" si="103"/>
        <v>0.15148316060633565</v>
      </c>
      <c r="U64" s="179">
        <f t="shared" si="104"/>
        <v>0.17162577850971653</v>
      </c>
      <c r="V64" s="179">
        <f t="shared" si="104"/>
        <v>0.19473153504558849</v>
      </c>
      <c r="W64" s="179">
        <f t="shared" si="104"/>
        <v>0.221316771829069</v>
      </c>
      <c r="X64" s="179">
        <f t="shared" si="105"/>
        <v>0.21401826151247724</v>
      </c>
      <c r="Y64" s="179">
        <f t="shared" si="105"/>
        <v>0.23539033158083525</v>
      </c>
      <c r="Z64" s="179">
        <f t="shared" si="105"/>
        <v>0.2633352268627801</v>
      </c>
      <c r="AA64" s="179">
        <f t="shared" si="105"/>
        <v>0.29488830671787836</v>
      </c>
      <c r="AB64" s="179">
        <f t="shared" si="105"/>
        <v>0.33068560145328268</v>
      </c>
      <c r="AC64" s="179">
        <f t="shared" si="105"/>
        <v>0.37120013752253456</v>
      </c>
      <c r="AD64" s="179">
        <f t="shared" si="105"/>
        <v>0.41714841573235029</v>
      </c>
      <c r="AE64" s="179">
        <f t="shared" si="105"/>
        <v>0.46932095267581053</v>
      </c>
      <c r="AF64" s="179">
        <f t="shared" si="105"/>
        <v>0.52895599153428829</v>
      </c>
      <c r="AG64" s="179">
        <f t="shared" si="105"/>
        <v>0.59685136615148937</v>
      </c>
      <c r="AH64" s="179">
        <f t="shared" si="105"/>
        <v>0.67437263693750238</v>
      </c>
      <c r="AI64" s="179">
        <f t="shared" si="105"/>
        <v>0.76312092368599316</v>
      </c>
      <c r="AJ64" s="179">
        <f t="shared" si="105"/>
        <v>0.86517869146811988</v>
      </c>
      <c r="AK64" s="179">
        <f t="shared" si="105"/>
        <v>0.98263541556608869</v>
      </c>
      <c r="AL64" s="179">
        <f t="shared" si="105"/>
        <v>1.1178058126322494</v>
      </c>
      <c r="AM64" s="179">
        <f t="shared" si="105"/>
        <v>1.2738385573702771</v>
      </c>
      <c r="AN64" s="179">
        <f t="shared" si="105"/>
        <v>1.4560159640634085</v>
      </c>
      <c r="AO64" s="179">
        <f t="shared" si="105"/>
        <v>1.6673240675469065</v>
      </c>
      <c r="AP64" s="179">
        <f t="shared" si="105"/>
        <v>1.9137166967478576</v>
      </c>
      <c r="AQ64" s="179">
        <f t="shared" si="105"/>
        <v>2.2555416563904518</v>
      </c>
    </row>
    <row r="65" spans="2:43" s="175" customFormat="1">
      <c r="B65" s="205"/>
      <c r="D65" s="249">
        <f>D64+1</f>
        <v>3</v>
      </c>
      <c r="E65" s="250">
        <v>0.15464487158798074</v>
      </c>
      <c r="F65" s="251">
        <f>I127-$D127</f>
        <v>0</v>
      </c>
      <c r="G65" s="252"/>
      <c r="P65" s="248">
        <f>$E$75</f>
        <v>7.8873625113135351E-2</v>
      </c>
      <c r="Q65" s="179">
        <f t="shared" si="103"/>
        <v>8.7014028118534384E-2</v>
      </c>
      <c r="R65" s="179">
        <f t="shared" si="103"/>
        <v>9.8112629725206041E-2</v>
      </c>
      <c r="S65" s="179">
        <f t="shared" si="103"/>
        <v>0.11077884323005846</v>
      </c>
      <c r="T65" s="179">
        <f t="shared" si="103"/>
        <v>0.12530012155005463</v>
      </c>
      <c r="U65" s="179">
        <f t="shared" si="104"/>
        <v>0.14196119768239651</v>
      </c>
      <c r="V65" s="179">
        <f t="shared" si="104"/>
        <v>0.16107325007727927</v>
      </c>
      <c r="W65" s="179">
        <f t="shared" si="104"/>
        <v>0.18306337351458871</v>
      </c>
      <c r="X65" s="179">
        <f t="shared" si="105"/>
        <v>0.17702637094517554</v>
      </c>
      <c r="Y65" s="179">
        <f t="shared" si="105"/>
        <v>0.19470439513362478</v>
      </c>
      <c r="Z65" s="179">
        <f t="shared" si="105"/>
        <v>0.2178191675051275</v>
      </c>
      <c r="AA65" s="179">
        <f t="shared" si="105"/>
        <v>0.24391846940309064</v>
      </c>
      <c r="AB65" s="179">
        <f t="shared" si="105"/>
        <v>0.27352839676106061</v>
      </c>
      <c r="AC65" s="179">
        <f t="shared" si="105"/>
        <v>0.30704021598705195</v>
      </c>
      <c r="AD65" s="179">
        <f t="shared" si="105"/>
        <v>0.34504658462671473</v>
      </c>
      <c r="AE65" s="179">
        <f t="shared" si="105"/>
        <v>0.38820138278661576</v>
      </c>
      <c r="AF65" s="179">
        <f t="shared" si="105"/>
        <v>0.43752883005996618</v>
      </c>
      <c r="AG65" s="179">
        <f t="shared" si="105"/>
        <v>0.49368885905705046</v>
      </c>
      <c r="AH65" s="179">
        <f t="shared" si="105"/>
        <v>0.55781100051041455</v>
      </c>
      <c r="AI65" s="179">
        <f t="shared" si="105"/>
        <v>0.63121962938001785</v>
      </c>
      <c r="AJ65" s="179">
        <f t="shared" si="105"/>
        <v>0.71563726799438465</v>
      </c>
      <c r="AK65" s="179">
        <f t="shared" si="105"/>
        <v>0.81279223721629812</v>
      </c>
      <c r="AL65" s="179">
        <f t="shared" si="105"/>
        <v>0.92459916753493254</v>
      </c>
      <c r="AM65" s="179">
        <f t="shared" si="105"/>
        <v>1.0536625023848778</v>
      </c>
      <c r="AN65" s="179">
        <f t="shared" si="105"/>
        <v>1.2043515368026636</v>
      </c>
      <c r="AO65" s="179">
        <f t="shared" si="105"/>
        <v>1.3791361857696884</v>
      </c>
      <c r="AP65" s="179">
        <f t="shared" si="105"/>
        <v>1.5829411913184404</v>
      </c>
      <c r="AQ65" s="179">
        <f t="shared" si="105"/>
        <v>1.8656835688911209</v>
      </c>
    </row>
    <row r="66" spans="2:43" s="175" customFormat="1">
      <c r="B66" s="205"/>
      <c r="D66" s="249">
        <f t="shared" ref="D66:D102" si="106">D65+1</f>
        <v>4</v>
      </c>
      <c r="E66" s="250">
        <v>0.14406859464529095</v>
      </c>
      <c r="F66" s="251">
        <f>J135-$D135</f>
        <v>0</v>
      </c>
      <c r="G66" s="252"/>
      <c r="Q66" s="248">
        <f>$E$76</f>
        <v>7.1974127395888432E-2</v>
      </c>
      <c r="R66" s="179">
        <f t="shared" si="103"/>
        <v>8.1154396178142948E-2</v>
      </c>
      <c r="S66" s="179">
        <f t="shared" si="103"/>
        <v>9.1631323682060978E-2</v>
      </c>
      <c r="T66" s="179">
        <f t="shared" si="103"/>
        <v>0.10364267815390313</v>
      </c>
      <c r="U66" s="179">
        <f t="shared" si="104"/>
        <v>0.11742397804348201</v>
      </c>
      <c r="V66" s="179">
        <f t="shared" si="104"/>
        <v>0.13323261630112385</v>
      </c>
      <c r="W66" s="179">
        <f t="shared" si="104"/>
        <v>0.15142186670075103</v>
      </c>
      <c r="X66" s="179">
        <f t="shared" si="105"/>
        <v>0.14642832713689652</v>
      </c>
      <c r="Y66" s="179">
        <f t="shared" si="105"/>
        <v>0.16105080115124484</v>
      </c>
      <c r="Z66" s="179">
        <f t="shared" si="105"/>
        <v>0.18017031104368633</v>
      </c>
      <c r="AA66" s="179">
        <f t="shared" si="105"/>
        <v>0.20175849079314936</v>
      </c>
      <c r="AB66" s="179">
        <f t="shared" si="105"/>
        <v>0.22625050351714818</v>
      </c>
      <c r="AC66" s="179">
        <f t="shared" si="105"/>
        <v>0.25396998735662485</v>
      </c>
      <c r="AD66" s="179">
        <f t="shared" si="105"/>
        <v>0.28540716222916152</v>
      </c>
      <c r="AE66" s="179">
        <f t="shared" si="105"/>
        <v>0.3211028886271326</v>
      </c>
      <c r="AF66" s="179">
        <f t="shared" ref="X66:AQ81" si="107">AF67*EXP($C$10*2)</f>
        <v>0.36190435536683713</v>
      </c>
      <c r="AG66" s="179">
        <f t="shared" si="107"/>
        <v>0.40835742930207253</v>
      </c>
      <c r="AH66" s="179">
        <f t="shared" si="107"/>
        <v>0.46139640793175579</v>
      </c>
      <c r="AI66" s="179">
        <f t="shared" si="107"/>
        <v>0.52211675521898715</v>
      </c>
      <c r="AJ66" s="179">
        <f t="shared" si="107"/>
        <v>0.59194326489181448</v>
      </c>
      <c r="AK66" s="179">
        <f t="shared" si="107"/>
        <v>0.67230552696748724</v>
      </c>
      <c r="AL66" s="179">
        <f t="shared" si="107"/>
        <v>0.76478723848570762</v>
      </c>
      <c r="AM66" s="179">
        <f t="shared" si="107"/>
        <v>0.87154267902196203</v>
      </c>
      <c r="AN66" s="179">
        <f t="shared" si="107"/>
        <v>0.99618593476889306</v>
      </c>
      <c r="AO66" s="179">
        <f t="shared" si="107"/>
        <v>1.1407600093590418</v>
      </c>
      <c r="AP66" s="179">
        <f t="shared" si="107"/>
        <v>1.3093384299937385</v>
      </c>
      <c r="AQ66" s="179">
        <f t="shared" si="107"/>
        <v>1.5432103279354201</v>
      </c>
    </row>
    <row r="67" spans="2:43" s="175" customFormat="1">
      <c r="B67" s="205"/>
      <c r="D67" s="249">
        <f t="shared" si="106"/>
        <v>5</v>
      </c>
      <c r="E67" s="250">
        <v>0.13535910813260058</v>
      </c>
      <c r="F67" s="251">
        <f>K144-$D144</f>
        <v>0</v>
      </c>
      <c r="G67" s="252"/>
      <c r="R67" s="248">
        <f>$E$77</f>
        <v>6.7127300914114313E-2</v>
      </c>
      <c r="S67" s="179">
        <f t="shared" si="103"/>
        <v>7.5793348575501268E-2</v>
      </c>
      <c r="T67" s="179">
        <f t="shared" si="103"/>
        <v>8.5728605862704102E-2</v>
      </c>
      <c r="U67" s="179">
        <f t="shared" si="104"/>
        <v>9.7127883144549815E-2</v>
      </c>
      <c r="V67" s="179">
        <f t="shared" si="104"/>
        <v>0.11020408440213383</v>
      </c>
      <c r="W67" s="179">
        <f t="shared" si="104"/>
        <v>0.12524942196213151</v>
      </c>
      <c r="X67" s="179">
        <f t="shared" si="107"/>
        <v>0.12111898850793405</v>
      </c>
      <c r="Y67" s="179">
        <f t="shared" si="107"/>
        <v>0.13321404754965654</v>
      </c>
      <c r="Z67" s="179">
        <f t="shared" si="107"/>
        <v>0.14902885431703128</v>
      </c>
      <c r="AA67" s="179">
        <f t="shared" si="107"/>
        <v>0.16688563480553537</v>
      </c>
      <c r="AB67" s="179">
        <f t="shared" si="107"/>
        <v>0.18714433655851545</v>
      </c>
      <c r="AC67" s="179">
        <f t="shared" si="107"/>
        <v>0.21007265862737737</v>
      </c>
      <c r="AD67" s="179">
        <f t="shared" si="107"/>
        <v>0.23607608908758404</v>
      </c>
      <c r="AE67" s="179">
        <f t="shared" si="107"/>
        <v>0.26560200364191905</v>
      </c>
      <c r="AF67" s="179">
        <f t="shared" si="107"/>
        <v>0.29935115913512483</v>
      </c>
      <c r="AG67" s="179">
        <f t="shared" si="107"/>
        <v>0.33777507230910986</v>
      </c>
      <c r="AH67" s="179">
        <f t="shared" si="107"/>
        <v>0.38164655242999734</v>
      </c>
      <c r="AI67" s="179">
        <f t="shared" si="107"/>
        <v>0.43187171848276729</v>
      </c>
      <c r="AJ67" s="179">
        <f t="shared" si="107"/>
        <v>0.48962909636160856</v>
      </c>
      <c r="AK67" s="179">
        <f t="shared" si="107"/>
        <v>0.55610117923745261</v>
      </c>
      <c r="AL67" s="179">
        <f t="shared" si="107"/>
        <v>0.63259793074440163</v>
      </c>
      <c r="AM67" s="179">
        <f t="shared" si="107"/>
        <v>0.72090127496946821</v>
      </c>
      <c r="AN67" s="179">
        <f t="shared" si="107"/>
        <v>0.82400062299582433</v>
      </c>
      <c r="AO67" s="179">
        <f t="shared" si="107"/>
        <v>0.94358585640806303</v>
      </c>
      <c r="AP67" s="179">
        <f t="shared" si="107"/>
        <v>1.083026415422649</v>
      </c>
      <c r="AQ67" s="179">
        <f t="shared" si="107"/>
        <v>1.2764748298994792</v>
      </c>
    </row>
    <row r="68" spans="2:43" s="175" customFormat="1">
      <c r="B68" s="205"/>
      <c r="D68" s="249">
        <f t="shared" si="106"/>
        <v>6</v>
      </c>
      <c r="E68" s="250">
        <v>0.12945241462223331</v>
      </c>
      <c r="F68" s="251">
        <f>L154-$D154</f>
        <v>0</v>
      </c>
      <c r="G68" s="252"/>
      <c r="S68" s="248">
        <f>$E$78</f>
        <v>6.2692881183512669E-2</v>
      </c>
      <c r="T68" s="179">
        <f t="shared" si="103"/>
        <v>7.0910883374216332E-2</v>
      </c>
      <c r="U68" s="179">
        <f t="shared" si="104"/>
        <v>8.0339857679221069E-2</v>
      </c>
      <c r="V68" s="179">
        <f t="shared" si="104"/>
        <v>9.1155908786354684E-2</v>
      </c>
      <c r="W68" s="179">
        <f t="shared" si="104"/>
        <v>0.1036007417135498</v>
      </c>
      <c r="X68" s="179">
        <f t="shared" si="107"/>
        <v>0.1001842311800106</v>
      </c>
      <c r="Y68" s="179">
        <f t="shared" si="107"/>
        <v>0.11018872515819823</v>
      </c>
      <c r="Z68" s="179">
        <f t="shared" si="107"/>
        <v>0.12327002873221281</v>
      </c>
      <c r="AA68" s="179">
        <f t="shared" si="107"/>
        <v>0.13804036199398545</v>
      </c>
      <c r="AB68" s="179">
        <f t="shared" si="107"/>
        <v>0.1547974575149284</v>
      </c>
      <c r="AC68" s="179">
        <f t="shared" si="107"/>
        <v>0.17376274402379097</v>
      </c>
      <c r="AD68" s="179">
        <f t="shared" si="107"/>
        <v>0.19527162319122243</v>
      </c>
      <c r="AE68" s="179">
        <f t="shared" si="107"/>
        <v>0.21969414426700709</v>
      </c>
      <c r="AF68" s="179">
        <f t="shared" si="107"/>
        <v>0.24760994209287787</v>
      </c>
      <c r="AG68" s="179">
        <f t="shared" si="107"/>
        <v>0.27939249120169085</v>
      </c>
      <c r="AH68" s="179">
        <f t="shared" si="107"/>
        <v>0.3156810249880535</v>
      </c>
      <c r="AI68" s="179">
        <f t="shared" si="107"/>
        <v>0.35722504470677424</v>
      </c>
      <c r="AJ68" s="179">
        <f t="shared" si="107"/>
        <v>0.40499937447164031</v>
      </c>
      <c r="AK68" s="179">
        <f t="shared" si="107"/>
        <v>0.45998211995100952</v>
      </c>
      <c r="AL68" s="179">
        <f t="shared" si="107"/>
        <v>0.52325682470128887</v>
      </c>
      <c r="AM68" s="179">
        <f t="shared" si="107"/>
        <v>0.59629741693867055</v>
      </c>
      <c r="AN68" s="179">
        <f t="shared" si="107"/>
        <v>0.68157660432640388</v>
      </c>
      <c r="AO68" s="179">
        <f t="shared" si="107"/>
        <v>0.78049218162337286</v>
      </c>
      <c r="AP68" s="179">
        <f t="shared" si="107"/>
        <v>0.89583119966076419</v>
      </c>
      <c r="AQ68" s="179">
        <f t="shared" si="107"/>
        <v>1.0558431095693721</v>
      </c>
    </row>
    <row r="69" spans="2:43" s="175" customFormat="1">
      <c r="B69" s="205"/>
      <c r="D69" s="249">
        <f t="shared" si="106"/>
        <v>7</v>
      </c>
      <c r="E69" s="250">
        <v>0.12408536357340075</v>
      </c>
      <c r="F69" s="251">
        <f>M165-$D165</f>
        <v>0</v>
      </c>
      <c r="G69" s="252"/>
      <c r="T69" s="248">
        <f>$E$79</f>
        <v>5.8654323493428889E-2</v>
      </c>
      <c r="U69" s="179">
        <f t="shared" ref="U69:AJ71" si="108">U70*EXP($C$10*2)</f>
        <v>6.6453550957263713E-2</v>
      </c>
      <c r="V69" s="179">
        <f t="shared" si="108"/>
        <v>7.5400106554538215E-2</v>
      </c>
      <c r="W69" s="179">
        <f t="shared" si="108"/>
        <v>8.5693917907603237E-2</v>
      </c>
      <c r="X69" s="179">
        <f t="shared" si="108"/>
        <v>8.2867932607217323E-2</v>
      </c>
      <c r="Y69" s="179">
        <f t="shared" si="108"/>
        <v>9.1143204304058797E-2</v>
      </c>
      <c r="Z69" s="179">
        <f t="shared" si="108"/>
        <v>0.10196347582002449</v>
      </c>
      <c r="AA69" s="179">
        <f t="shared" si="108"/>
        <v>0.11418083744376607</v>
      </c>
      <c r="AB69" s="179">
        <f t="shared" si="108"/>
        <v>0.12804156029372363</v>
      </c>
      <c r="AC69" s="179">
        <f t="shared" si="108"/>
        <v>0.14372880034918825</v>
      </c>
      <c r="AD69" s="179">
        <f t="shared" si="108"/>
        <v>0.16151998692924885</v>
      </c>
      <c r="AE69" s="179">
        <f t="shared" si="108"/>
        <v>0.18172120828682989</v>
      </c>
      <c r="AF69" s="179">
        <f t="shared" si="108"/>
        <v>0.20481191253902295</v>
      </c>
      <c r="AG69" s="179">
        <f t="shared" si="108"/>
        <v>0.23110102118030576</v>
      </c>
      <c r="AH69" s="179">
        <f t="shared" si="108"/>
        <v>0.26111727959546277</v>
      </c>
      <c r="AI69" s="179">
        <f t="shared" si="108"/>
        <v>0.29548064183056427</v>
      </c>
      <c r="AJ69" s="179">
        <f t="shared" si="108"/>
        <v>0.33499743896200562</v>
      </c>
      <c r="AK69" s="179">
        <f t="shared" si="107"/>
        <v>0.38047671642192243</v>
      </c>
      <c r="AL69" s="179">
        <f t="shared" si="107"/>
        <v>0.43281473316595798</v>
      </c>
      <c r="AM69" s="179">
        <f t="shared" si="107"/>
        <v>0.49323065694784618</v>
      </c>
      <c r="AN69" s="179">
        <f t="shared" si="107"/>
        <v>0.56376980138213495</v>
      </c>
      <c r="AO69" s="179">
        <f t="shared" si="107"/>
        <v>0.64558836001858355</v>
      </c>
      <c r="AP69" s="179">
        <f t="shared" si="107"/>
        <v>0.74099165713558757</v>
      </c>
      <c r="AQ69" s="179">
        <f t="shared" si="107"/>
        <v>0.87334638013419397</v>
      </c>
    </row>
    <row r="70" spans="2:43" s="175" customFormat="1">
      <c r="B70" s="205"/>
      <c r="D70" s="249">
        <f t="shared" si="106"/>
        <v>8</v>
      </c>
      <c r="E70" s="253">
        <v>0.11891115212781413</v>
      </c>
      <c r="F70" s="251">
        <f>N177-$D177</f>
        <v>0</v>
      </c>
      <c r="G70" s="252"/>
      <c r="U70" s="248">
        <f>$E$80</f>
        <v>5.4967416701956762E-2</v>
      </c>
      <c r="V70" s="179">
        <f t="shared" si="108"/>
        <v>6.2367608903557359E-2</v>
      </c>
      <c r="W70" s="179">
        <f t="shared" si="108"/>
        <v>7.0882191043180567E-2</v>
      </c>
      <c r="X70" s="179">
        <f t="shared" si="107"/>
        <v>6.8544661906478538E-2</v>
      </c>
      <c r="Y70" s="179">
        <f t="shared" si="107"/>
        <v>7.5389597972795319E-2</v>
      </c>
      <c r="Z70" s="179">
        <f t="shared" si="107"/>
        <v>8.4339644504227346E-2</v>
      </c>
      <c r="AA70" s="179">
        <f t="shared" si="107"/>
        <v>9.4445301729415759E-2</v>
      </c>
      <c r="AB70" s="179">
        <f t="shared" si="107"/>
        <v>0.10591027414562149</v>
      </c>
      <c r="AC70" s="179">
        <f t="shared" si="107"/>
        <v>0.11888606021891783</v>
      </c>
      <c r="AD70" s="179">
        <f t="shared" si="107"/>
        <v>0.13360213712197697</v>
      </c>
      <c r="AE70" s="179">
        <f t="shared" si="107"/>
        <v>0.15031168742072218</v>
      </c>
      <c r="AF70" s="179">
        <f t="shared" si="107"/>
        <v>0.16941128923715765</v>
      </c>
      <c r="AG70" s="179">
        <f t="shared" si="107"/>
        <v>0.19115646866839245</v>
      </c>
      <c r="AH70" s="179">
        <f t="shared" si="107"/>
        <v>0.21598458033996606</v>
      </c>
      <c r="AI70" s="179">
        <f t="shared" si="107"/>
        <v>0.24440842261848988</v>
      </c>
      <c r="AJ70" s="179">
        <f t="shared" si="107"/>
        <v>0.27709495664655898</v>
      </c>
      <c r="AK70" s="179">
        <f t="shared" si="107"/>
        <v>0.31471338876090649</v>
      </c>
      <c r="AL70" s="179">
        <f t="shared" si="107"/>
        <v>0.3580050644393592</v>
      </c>
      <c r="AM70" s="179">
        <f t="shared" si="107"/>
        <v>0.40797842493123698</v>
      </c>
      <c r="AN70" s="179">
        <f t="shared" si="107"/>
        <v>0.46632526253533418</v>
      </c>
      <c r="AO70" s="179">
        <f t="shared" si="107"/>
        <v>0.53400192904508026</v>
      </c>
      <c r="AP70" s="179">
        <f t="shared" si="107"/>
        <v>0.61291528599636513</v>
      </c>
      <c r="AQ70" s="179">
        <f t="shared" si="107"/>
        <v>0.72239321617070806</v>
      </c>
    </row>
    <row r="71" spans="2:43" s="175" customFormat="1">
      <c r="B71" s="205"/>
      <c r="D71" s="249">
        <f t="shared" si="106"/>
        <v>9</v>
      </c>
      <c r="E71" s="250">
        <v>0.11409594847366812</v>
      </c>
      <c r="F71" s="251">
        <f>O190-$D190</f>
        <v>0</v>
      </c>
      <c r="G71" s="252"/>
      <c r="V71" s="248">
        <f>$E$81</f>
        <v>5.1587707472715384E-2</v>
      </c>
      <c r="W71" s="179">
        <f t="shared" si="108"/>
        <v>5.8630590475501704E-2</v>
      </c>
      <c r="X71" s="179">
        <f t="shared" si="107"/>
        <v>5.6697090515617006E-2</v>
      </c>
      <c r="Y71" s="179">
        <f t="shared" si="107"/>
        <v>6.2358916672919762E-2</v>
      </c>
      <c r="Z71" s="179">
        <f t="shared" si="107"/>
        <v>6.9761996419726774E-2</v>
      </c>
      <c r="AA71" s="179">
        <f t="shared" si="107"/>
        <v>7.8120945847445125E-2</v>
      </c>
      <c r="AB71" s="179">
        <f t="shared" si="107"/>
        <v>8.7604260240731674E-2</v>
      </c>
      <c r="AC71" s="179">
        <f t="shared" si="107"/>
        <v>9.8337252381136858E-2</v>
      </c>
      <c r="AD71" s="179">
        <f t="shared" si="107"/>
        <v>0.11050973556218914</v>
      </c>
      <c r="AE71" s="179">
        <f t="shared" si="107"/>
        <v>0.12433113112258755</v>
      </c>
      <c r="AF71" s="179">
        <f t="shared" si="107"/>
        <v>0.14012947081643809</v>
      </c>
      <c r="AG71" s="179">
        <f t="shared" si="107"/>
        <v>0.15811611444702728</v>
      </c>
      <c r="AH71" s="179">
        <f t="shared" si="107"/>
        <v>0.17865282227550383</v>
      </c>
      <c r="AI71" s="179">
        <f t="shared" si="107"/>
        <v>0.20216375826444874</v>
      </c>
      <c r="AJ71" s="179">
        <f t="shared" si="107"/>
        <v>0.22920060295645048</v>
      </c>
      <c r="AK71" s="179">
        <f t="shared" si="107"/>
        <v>0.26031689401866032</v>
      </c>
      <c r="AL71" s="179">
        <f t="shared" si="107"/>
        <v>0.29612583940178694</v>
      </c>
      <c r="AM71" s="179">
        <f t="shared" si="107"/>
        <v>0.33746157677902183</v>
      </c>
      <c r="AN71" s="179">
        <f t="shared" si="107"/>
        <v>0.38572348136690976</v>
      </c>
      <c r="AO71" s="179">
        <f t="shared" si="107"/>
        <v>0.44170260476142803</v>
      </c>
      <c r="AP71" s="179">
        <f t="shared" si="107"/>
        <v>0.50697621787024572</v>
      </c>
      <c r="AQ71" s="179">
        <f t="shared" si="107"/>
        <v>0.59753148423111824</v>
      </c>
    </row>
    <row r="72" spans="2:43" s="175" customFormat="1">
      <c r="B72" s="205"/>
      <c r="D72" s="249">
        <f t="shared" si="106"/>
        <v>10</v>
      </c>
      <c r="E72" s="250">
        <v>0.10949760265213478</v>
      </c>
      <c r="F72" s="251">
        <f>P204-$D204</f>
        <v>0</v>
      </c>
      <c r="G72" s="252"/>
      <c r="W72" s="248">
        <f>$E$82</f>
        <v>4.8496612321307621E-2</v>
      </c>
      <c r="X72" s="179">
        <f t="shared" si="107"/>
        <v>4.6897307296109685E-2</v>
      </c>
      <c r="Y72" s="179">
        <f t="shared" si="107"/>
        <v>5.1580517646789698E-2</v>
      </c>
      <c r="Z72" s="179">
        <f t="shared" si="107"/>
        <v>5.7704015390081895E-2</v>
      </c>
      <c r="AA72" s="179">
        <f t="shared" si="107"/>
        <v>6.4618165947355546E-2</v>
      </c>
      <c r="AB72" s="179">
        <f t="shared" si="107"/>
        <v>7.2462341111248246E-2</v>
      </c>
      <c r="AC72" s="179">
        <f t="shared" si="107"/>
        <v>8.1340194031702187E-2</v>
      </c>
      <c r="AD72" s="179">
        <f t="shared" si="107"/>
        <v>9.1408729808530015E-2</v>
      </c>
      <c r="AE72" s="179">
        <f t="shared" si="107"/>
        <v>0.10284117244292851</v>
      </c>
      <c r="AF72" s="179">
        <f t="shared" si="107"/>
        <v>0.11590885518736771</v>
      </c>
      <c r="AG72" s="179">
        <f t="shared" si="107"/>
        <v>0.13078660545458839</v>
      </c>
      <c r="AH72" s="179">
        <f t="shared" si="107"/>
        <v>0.14777365521540811</v>
      </c>
      <c r="AI72" s="179">
        <f t="shared" si="107"/>
        <v>0.16722085400224898</v>
      </c>
      <c r="AJ72" s="179">
        <f t="shared" si="107"/>
        <v>0.18958452738137491</v>
      </c>
      <c r="AK72" s="179">
        <f t="shared" si="107"/>
        <v>0.21532253704974927</v>
      </c>
      <c r="AL72" s="179">
        <f t="shared" si="107"/>
        <v>0.24494210130445346</v>
      </c>
      <c r="AM72" s="179">
        <f t="shared" si="107"/>
        <v>0.27913318166610818</v>
      </c>
      <c r="AN72" s="179">
        <f t="shared" si="107"/>
        <v>0.31905327896863683</v>
      </c>
      <c r="AO72" s="179">
        <f t="shared" si="107"/>
        <v>0.36535671584916679</v>
      </c>
      <c r="AP72" s="179">
        <f t="shared" si="107"/>
        <v>0.41934814053168046</v>
      </c>
      <c r="AQ72" s="179">
        <f t="shared" si="107"/>
        <v>0.49425142243178327</v>
      </c>
    </row>
    <row r="73" spans="2:43" s="175" customFormat="1">
      <c r="B73" s="205"/>
      <c r="D73" s="249">
        <f t="shared" si="106"/>
        <v>11</v>
      </c>
      <c r="E73" s="250">
        <v>0.10516909012045521</v>
      </c>
      <c r="F73" s="251">
        <f>Q219-$D219</f>
        <v>0</v>
      </c>
      <c r="G73" s="252"/>
      <c r="X73" s="247">
        <f>E83</f>
        <v>3.879136321854007E-2</v>
      </c>
      <c r="Y73" s="179">
        <f t="shared" si="107"/>
        <v>4.2665106173439424E-2</v>
      </c>
      <c r="Z73" s="179">
        <f t="shared" si="107"/>
        <v>4.7730190691578973E-2</v>
      </c>
      <c r="AA73" s="179">
        <f t="shared" si="107"/>
        <v>5.3449267992145492E-2</v>
      </c>
      <c r="AB73" s="179">
        <f t="shared" si="107"/>
        <v>5.9937620212693013E-2</v>
      </c>
      <c r="AC73" s="179">
        <f t="shared" si="107"/>
        <v>6.7280984620880974E-2</v>
      </c>
      <c r="AD73" s="179">
        <f t="shared" si="107"/>
        <v>7.5609228840356521E-2</v>
      </c>
      <c r="AE73" s="179">
        <f t="shared" si="107"/>
        <v>8.5065636047404497E-2</v>
      </c>
      <c r="AF73" s="179">
        <f t="shared" si="107"/>
        <v>9.5874641019982956E-2</v>
      </c>
      <c r="AG73" s="179">
        <f t="shared" si="107"/>
        <v>0.10818085320497048</v>
      </c>
      <c r="AH73" s="179">
        <f t="shared" si="107"/>
        <v>0.12223178395719374</v>
      </c>
      <c r="AI73" s="179">
        <f t="shared" si="107"/>
        <v>0.13831764037876434</v>
      </c>
      <c r="AJ73" s="179">
        <f t="shared" si="107"/>
        <v>0.15681587464780164</v>
      </c>
      <c r="AK73" s="179">
        <f t="shared" si="107"/>
        <v>0.17810520956130163</v>
      </c>
      <c r="AL73" s="179">
        <f t="shared" si="107"/>
        <v>0.20260519349693432</v>
      </c>
      <c r="AM73" s="179">
        <f t="shared" si="107"/>
        <v>0.23088653188527425</v>
      </c>
      <c r="AN73" s="179">
        <f t="shared" si="107"/>
        <v>0.26390665784696904</v>
      </c>
      <c r="AO73" s="179">
        <f t="shared" si="107"/>
        <v>0.30220679791595723</v>
      </c>
      <c r="AP73" s="179">
        <f t="shared" si="107"/>
        <v>0.34686609897820769</v>
      </c>
      <c r="AQ73" s="179">
        <f t="shared" si="107"/>
        <v>0.4088227566622325</v>
      </c>
    </row>
    <row r="74" spans="2:43" s="175" customFormat="1" hidden="1" outlineLevel="1">
      <c r="B74" s="205"/>
      <c r="D74" s="249">
        <f t="shared" si="106"/>
        <v>12</v>
      </c>
      <c r="E74" s="250">
        <v>0.10112094752428789</v>
      </c>
      <c r="F74" s="251">
        <f>R235-$D235</f>
        <v>0</v>
      </c>
      <c r="G74" s="252"/>
      <c r="Y74" s="247">
        <f>E84</f>
        <v>3.529067500361064E-2</v>
      </c>
      <c r="Z74" s="179">
        <f t="shared" si="107"/>
        <v>3.948028725650974E-2</v>
      </c>
      <c r="AA74" s="179">
        <f t="shared" si="107"/>
        <v>4.4210853202234876E-2</v>
      </c>
      <c r="AB74" s="179">
        <f t="shared" si="107"/>
        <v>4.9577729088901373E-2</v>
      </c>
      <c r="AC74" s="179">
        <f t="shared" si="107"/>
        <v>5.5651832964535804E-2</v>
      </c>
      <c r="AD74" s="179">
        <f t="shared" si="107"/>
        <v>6.254058554153466E-2</v>
      </c>
      <c r="AE74" s="179">
        <f t="shared" si="107"/>
        <v>7.0362504279744345E-2</v>
      </c>
      <c r="AF74" s="179">
        <f t="shared" si="107"/>
        <v>7.9303231628435403E-2</v>
      </c>
      <c r="AG74" s="179">
        <f t="shared" si="107"/>
        <v>8.9482382079401165E-2</v>
      </c>
      <c r="AH74" s="179">
        <f t="shared" si="107"/>
        <v>0.10110468599818631</v>
      </c>
      <c r="AI74" s="179">
        <f t="shared" si="107"/>
        <v>0.11441018977030147</v>
      </c>
      <c r="AJ74" s="179">
        <f t="shared" si="107"/>
        <v>0.12971110502117336</v>
      </c>
      <c r="AK74" s="179">
        <f t="shared" si="107"/>
        <v>0.14732069437555473</v>
      </c>
      <c r="AL74" s="179">
        <f t="shared" si="107"/>
        <v>0.16758598955966358</v>
      </c>
      <c r="AM74" s="179">
        <f t="shared" si="107"/>
        <v>0.19097905267950588</v>
      </c>
      <c r="AN74" s="179">
        <f t="shared" si="107"/>
        <v>0.21829182975675832</v>
      </c>
      <c r="AO74" s="179">
        <f t="shared" si="107"/>
        <v>0.24997199926747832</v>
      </c>
      <c r="AP74" s="179">
        <f t="shared" si="107"/>
        <v>0.28691218343740399</v>
      </c>
      <c r="AQ74" s="179">
        <f t="shared" si="107"/>
        <v>0.3381599703700906</v>
      </c>
    </row>
    <row r="75" spans="2:43" s="175" customFormat="1" hidden="1" outlineLevel="1">
      <c r="B75" s="205"/>
      <c r="D75" s="249">
        <f t="shared" si="106"/>
        <v>13</v>
      </c>
      <c r="E75" s="250">
        <v>7.8873625113135351E-2</v>
      </c>
      <c r="F75" s="251">
        <f>S252-$D252</f>
        <v>0</v>
      </c>
      <c r="G75" s="252"/>
      <c r="Y75" s="179"/>
      <c r="Z75" s="247">
        <f>E85</f>
        <v>3.2656334686119851E-2</v>
      </c>
      <c r="AA75" s="179">
        <f t="shared" si="107"/>
        <v>3.6569248079446011E-2</v>
      </c>
      <c r="AB75" s="179">
        <f t="shared" si="107"/>
        <v>4.1008488706930281E-2</v>
      </c>
      <c r="AC75" s="179">
        <f t="shared" si="107"/>
        <v>4.6032716818347308E-2</v>
      </c>
      <c r="AD75" s="179">
        <f t="shared" si="107"/>
        <v>5.1730786041165641E-2</v>
      </c>
      <c r="AE75" s="179">
        <f t="shared" si="107"/>
        <v>5.8200728737960242E-2</v>
      </c>
      <c r="AF75" s="179">
        <f t="shared" si="107"/>
        <v>6.5596100071993735E-2</v>
      </c>
      <c r="AG75" s="179">
        <f t="shared" si="107"/>
        <v>7.4015839821792426E-2</v>
      </c>
      <c r="AH75" s="179">
        <f t="shared" si="107"/>
        <v>8.3629291824552837E-2</v>
      </c>
      <c r="AI75" s="179">
        <f t="shared" si="107"/>
        <v>9.4635011755782025E-2</v>
      </c>
      <c r="AJ75" s="179">
        <f t="shared" si="107"/>
        <v>0.10729124716232759</v>
      </c>
      <c r="AK75" s="179">
        <f t="shared" si="107"/>
        <v>0.12185711493085531</v>
      </c>
      <c r="AL75" s="179">
        <f t="shared" si="107"/>
        <v>0.13861966424427632</v>
      </c>
      <c r="AM75" s="179">
        <f t="shared" si="107"/>
        <v>0.15796936384528759</v>
      </c>
      <c r="AN75" s="179">
        <f t="shared" si="107"/>
        <v>0.1805612762001064</v>
      </c>
      <c r="AO75" s="179">
        <f t="shared" si="107"/>
        <v>0.20676570099907993</v>
      </c>
      <c r="AP75" s="179">
        <f t="shared" si="107"/>
        <v>0.23732097557908166</v>
      </c>
      <c r="AQ75" s="179">
        <f t="shared" si="107"/>
        <v>0.27971086172969034</v>
      </c>
    </row>
    <row r="76" spans="2:43" s="175" customFormat="1" hidden="1" outlineLevel="1">
      <c r="B76" s="205"/>
      <c r="D76" s="249">
        <f t="shared" si="106"/>
        <v>14</v>
      </c>
      <c r="E76" s="250">
        <v>7.1974127395888432E-2</v>
      </c>
      <c r="F76" s="251">
        <f>T270-$D270</f>
        <v>0</v>
      </c>
      <c r="G76" s="252"/>
      <c r="AA76" s="247">
        <f>E86</f>
        <v>3.0248452771964696E-2</v>
      </c>
      <c r="AB76" s="179">
        <f t="shared" si="107"/>
        <v>3.3920394841217082E-2</v>
      </c>
      <c r="AC76" s="179">
        <f t="shared" si="107"/>
        <v>3.8076212494716884E-2</v>
      </c>
      <c r="AD76" s="179">
        <f t="shared" si="107"/>
        <v>4.2789401494484167E-2</v>
      </c>
      <c r="AE76" s="179">
        <f t="shared" si="107"/>
        <v>4.8141049843286481E-2</v>
      </c>
      <c r="AF76" s="179">
        <f t="shared" si="107"/>
        <v>5.4258171530958937E-2</v>
      </c>
      <c r="AG76" s="179">
        <f t="shared" si="107"/>
        <v>6.1222605134316689E-2</v>
      </c>
      <c r="AH76" s="179">
        <f t="shared" si="107"/>
        <v>6.9174424330853287E-2</v>
      </c>
      <c r="AI76" s="179">
        <f t="shared" si="107"/>
        <v>7.827786552926197E-2</v>
      </c>
      <c r="AJ76" s="179">
        <f t="shared" si="107"/>
        <v>8.8746539594806509E-2</v>
      </c>
      <c r="AK76" s="179">
        <f t="shared" si="107"/>
        <v>0.10079477647191729</v>
      </c>
      <c r="AL76" s="179">
        <f t="shared" si="107"/>
        <v>0.11466001045603441</v>
      </c>
      <c r="AM76" s="179">
        <f t="shared" si="107"/>
        <v>0.13066521989488705</v>
      </c>
      <c r="AN76" s="179">
        <f t="shared" si="107"/>
        <v>0.14935224327607588</v>
      </c>
      <c r="AO76" s="179">
        <f t="shared" si="107"/>
        <v>0.17102737600580137</v>
      </c>
      <c r="AP76" s="179">
        <f t="shared" si="107"/>
        <v>0.1963013378345948</v>
      </c>
      <c r="AQ76" s="179">
        <f t="shared" si="107"/>
        <v>0.23136436309696909</v>
      </c>
    </row>
    <row r="77" spans="2:43" s="175" customFormat="1" hidden="1" outlineLevel="1">
      <c r="B77" s="205"/>
      <c r="D77" s="249">
        <f t="shared" si="106"/>
        <v>15</v>
      </c>
      <c r="E77" s="250">
        <v>6.7127300914114313E-2</v>
      </c>
      <c r="F77" s="251">
        <f>U289-$D289</f>
        <v>0</v>
      </c>
      <c r="G77" s="252"/>
      <c r="X77" s="179"/>
      <c r="Z77" s="179"/>
      <c r="AB77" s="247">
        <f>E87</f>
        <v>2.8057439385461201E-2</v>
      </c>
      <c r="AC77" s="179">
        <f t="shared" si="107"/>
        <v>3.1494946597742123E-2</v>
      </c>
      <c r="AD77" s="179">
        <f t="shared" si="107"/>
        <v>3.5393486555552592E-2</v>
      </c>
      <c r="AE77" s="179">
        <f t="shared" si="107"/>
        <v>3.9820131642135465E-2</v>
      </c>
      <c r="AF77" s="179">
        <f t="shared" si="107"/>
        <v>4.4879942171133475E-2</v>
      </c>
      <c r="AG77" s="179">
        <f t="shared" si="107"/>
        <v>5.0640611367201951E-2</v>
      </c>
      <c r="AH77" s="179">
        <f t="shared" si="107"/>
        <v>5.721800193577728E-2</v>
      </c>
      <c r="AI77" s="179">
        <f t="shared" si="107"/>
        <v>6.4747962917042115E-2</v>
      </c>
      <c r="AJ77" s="179">
        <f t="shared" si="107"/>
        <v>7.340718370191511E-2</v>
      </c>
      <c r="AK77" s="179">
        <f t="shared" si="107"/>
        <v>8.337294847156497E-2</v>
      </c>
      <c r="AL77" s="179">
        <f t="shared" si="107"/>
        <v>9.4841652296966686E-2</v>
      </c>
      <c r="AM77" s="179">
        <f t="shared" si="107"/>
        <v>0.10808044847797561</v>
      </c>
      <c r="AN77" s="179">
        <f t="shared" si="107"/>
        <v>0.12353752167145467</v>
      </c>
      <c r="AO77" s="179">
        <f t="shared" si="107"/>
        <v>0.1414662257912879</v>
      </c>
      <c r="AP77" s="179">
        <f t="shared" si="107"/>
        <v>0.16237172100622474</v>
      </c>
      <c r="AQ77" s="179">
        <f t="shared" si="107"/>
        <v>0.19137429336940254</v>
      </c>
    </row>
    <row r="78" spans="2:43" s="175" customFormat="1" hidden="1" outlineLevel="1">
      <c r="B78" s="205"/>
      <c r="D78" s="249">
        <f t="shared" si="106"/>
        <v>16</v>
      </c>
      <c r="E78" s="250">
        <v>6.2692881183512669E-2</v>
      </c>
      <c r="F78" s="251">
        <f>V309-$D309</f>
        <v>0</v>
      </c>
      <c r="G78" s="252"/>
      <c r="AA78" s="179"/>
      <c r="AC78" s="247">
        <f>E88</f>
        <v>2.6051216657440906E-2</v>
      </c>
      <c r="AD78" s="179">
        <f t="shared" si="107"/>
        <v>2.9275915222127219E-2</v>
      </c>
      <c r="AE78" s="179">
        <f t="shared" si="107"/>
        <v>3.2937438821104649E-2</v>
      </c>
      <c r="AF78" s="179">
        <f t="shared" si="107"/>
        <v>3.7122688665153523E-2</v>
      </c>
      <c r="AG78" s="179">
        <f t="shared" si="107"/>
        <v>4.1887657573828688E-2</v>
      </c>
      <c r="AH78" s="179">
        <f t="shared" si="107"/>
        <v>4.7328182015132177E-2</v>
      </c>
      <c r="AI78" s="179">
        <f t="shared" si="107"/>
        <v>5.3556630262733579E-2</v>
      </c>
      <c r="AJ78" s="179">
        <f t="shared" si="107"/>
        <v>6.0719151908905027E-2</v>
      </c>
      <c r="AK78" s="179">
        <f t="shared" si="107"/>
        <v>6.8962388529914334E-2</v>
      </c>
      <c r="AL78" s="179">
        <f t="shared" si="107"/>
        <v>7.8448789378645425E-2</v>
      </c>
      <c r="AM78" s="179">
        <f t="shared" si="107"/>
        <v>8.9399331762479467E-2</v>
      </c>
      <c r="AN78" s="179">
        <f t="shared" si="107"/>
        <v>0.10218473406197448</v>
      </c>
      <c r="AO78" s="179">
        <f t="shared" si="107"/>
        <v>0.11701455934722874</v>
      </c>
      <c r="AP78" s="179">
        <f t="shared" si="107"/>
        <v>0.13430665360385013</v>
      </c>
      <c r="AQ78" s="179">
        <f t="shared" si="107"/>
        <v>0.15829628933513976</v>
      </c>
    </row>
    <row r="79" spans="2:43" s="175" customFormat="1" hidden="1" outlineLevel="1">
      <c r="B79" s="205"/>
      <c r="D79" s="249">
        <f t="shared" si="106"/>
        <v>17</v>
      </c>
      <c r="E79" s="250">
        <v>5.8654323493428889E-2</v>
      </c>
      <c r="F79" s="251">
        <f>W330-$D330</f>
        <v>0</v>
      </c>
      <c r="G79" s="252"/>
      <c r="AB79" s="179"/>
      <c r="AC79" s="179"/>
      <c r="AD79" s="248">
        <f>E89</f>
        <v>2.4215732766195087E-2</v>
      </c>
      <c r="AE79" s="179">
        <f t="shared" si="107"/>
        <v>2.7244381958447791E-2</v>
      </c>
      <c r="AF79" s="179">
        <f t="shared" si="107"/>
        <v>3.0706234167482954E-2</v>
      </c>
      <c r="AG79" s="179">
        <f t="shared" si="107"/>
        <v>3.4647604159034728E-2</v>
      </c>
      <c r="AH79" s="179">
        <f t="shared" si="107"/>
        <v>3.9147763589711795E-2</v>
      </c>
      <c r="AI79" s="179">
        <f t="shared" si="107"/>
        <v>4.4299658489243221E-2</v>
      </c>
      <c r="AJ79" s="179">
        <f t="shared" si="107"/>
        <v>5.022417728907505E-2</v>
      </c>
      <c r="AK79" s="179">
        <f t="shared" si="107"/>
        <v>5.7042615367895594E-2</v>
      </c>
      <c r="AL79" s="179">
        <f t="shared" si="107"/>
        <v>6.488934351022374E-2</v>
      </c>
      <c r="AM79" s="179">
        <f t="shared" si="107"/>
        <v>7.3947144299706627E-2</v>
      </c>
      <c r="AN79" s="179">
        <f t="shared" si="107"/>
        <v>8.4522659464433589E-2</v>
      </c>
      <c r="AO79" s="179">
        <f t="shared" si="107"/>
        <v>9.6789230239500423E-2</v>
      </c>
      <c r="AP79" s="179">
        <f t="shared" si="107"/>
        <v>0.11109248020825663</v>
      </c>
      <c r="AQ79" s="179">
        <f t="shared" si="107"/>
        <v>0.13093563809485281</v>
      </c>
    </row>
    <row r="80" spans="2:43" s="175" customFormat="1" hidden="1" outlineLevel="1">
      <c r="B80" s="205"/>
      <c r="D80" s="249">
        <f t="shared" si="106"/>
        <v>18</v>
      </c>
      <c r="E80" s="250">
        <v>5.4967416701956762E-2</v>
      </c>
      <c r="F80" s="251">
        <f>X352-$D352</f>
        <v>0</v>
      </c>
      <c r="G80" s="252"/>
      <c r="AC80" s="179"/>
      <c r="AE80" s="248">
        <f>E90</f>
        <v>2.2535338959694558E-2</v>
      </c>
      <c r="AF80" s="179">
        <f t="shared" si="107"/>
        <v>2.5398828873980706E-2</v>
      </c>
      <c r="AG80" s="179">
        <f t="shared" si="107"/>
        <v>2.8658954534406884E-2</v>
      </c>
      <c r="AH80" s="179">
        <f t="shared" si="107"/>
        <v>3.2381285923595488E-2</v>
      </c>
      <c r="AI80" s="179">
        <f t="shared" si="107"/>
        <v>3.6642703856391082E-2</v>
      </c>
      <c r="AJ80" s="179">
        <f t="shared" si="107"/>
        <v>4.1543201857443909E-2</v>
      </c>
      <c r="AK80" s="179">
        <f t="shared" si="107"/>
        <v>4.7183110060032618E-2</v>
      </c>
      <c r="AL80" s="179">
        <f t="shared" si="107"/>
        <v>5.3673573990601207E-2</v>
      </c>
      <c r="AM80" s="179">
        <f t="shared" si="107"/>
        <v>6.1165783258981886E-2</v>
      </c>
      <c r="AN80" s="179">
        <f t="shared" si="107"/>
        <v>6.991337824109578E-2</v>
      </c>
      <c r="AO80" s="179">
        <f t="shared" si="107"/>
        <v>8.0059739083885972E-2</v>
      </c>
      <c r="AP80" s="179">
        <f t="shared" si="107"/>
        <v>9.189075021721857E-2</v>
      </c>
      <c r="AQ80" s="179">
        <f t="shared" si="107"/>
        <v>0.1083041263652697</v>
      </c>
    </row>
    <row r="81" spans="2:43" s="175" customFormat="1" hidden="1" outlineLevel="1">
      <c r="B81" s="205"/>
      <c r="D81" s="249">
        <f t="shared" si="106"/>
        <v>19</v>
      </c>
      <c r="E81" s="250">
        <v>5.1587707472715384E-2</v>
      </c>
      <c r="F81" s="251">
        <f>Y375-$D375</f>
        <v>0</v>
      </c>
      <c r="G81" s="252"/>
      <c r="Y81" s="180"/>
      <c r="AF81" s="248">
        <f>E91</f>
        <v>2.1008779671617937E-2</v>
      </c>
      <c r="AG81" s="179">
        <f t="shared" si="107"/>
        <v>2.3705410372250199E-2</v>
      </c>
      <c r="AH81" s="179">
        <f t="shared" si="107"/>
        <v>2.6784357059446588E-2</v>
      </c>
      <c r="AI81" s="179">
        <f t="shared" si="107"/>
        <v>3.0309212118039407E-2</v>
      </c>
      <c r="AJ81" s="179">
        <f t="shared" si="107"/>
        <v>3.4362685736690837E-2</v>
      </c>
      <c r="AK81" s="179">
        <f t="shared" si="107"/>
        <v>3.902776653172383E-2</v>
      </c>
      <c r="AL81" s="179">
        <f t="shared" si="107"/>
        <v>4.4396389130838494E-2</v>
      </c>
      <c r="AM81" s="179">
        <f t="shared" si="107"/>
        <v>5.0593610843462845E-2</v>
      </c>
      <c r="AN81" s="179">
        <f t="shared" si="107"/>
        <v>5.7829231688329714E-2</v>
      </c>
      <c r="AO81" s="179">
        <f t="shared" si="107"/>
        <v>6.6221849335093771E-2</v>
      </c>
      <c r="AP81" s="179">
        <f t="shared" si="107"/>
        <v>7.6007934647368561E-2</v>
      </c>
      <c r="AQ81" s="179">
        <f t="shared" si="107"/>
        <v>8.9584348145513901E-2</v>
      </c>
    </row>
    <row r="82" spans="2:43" s="175" customFormat="1" hidden="1" outlineLevel="1">
      <c r="B82" s="205"/>
      <c r="D82" s="249">
        <f t="shared" si="106"/>
        <v>20</v>
      </c>
      <c r="E82" s="250">
        <v>4.8496612321307621E-2</v>
      </c>
      <c r="F82" s="251">
        <f>Z399-$D399</f>
        <v>0</v>
      </c>
      <c r="G82" s="252"/>
      <c r="Z82" s="180"/>
      <c r="AG82" s="248">
        <f>E92</f>
        <v>1.9608059332455241E-2</v>
      </c>
      <c r="AH82" s="179">
        <f t="shared" ref="AH82:AQ90" si="109">AH83*EXP($C$10*2)</f>
        <v>2.2154826858348214E-2</v>
      </c>
      <c r="AI82" s="179">
        <f t="shared" si="109"/>
        <v>2.5070429922874799E-2</v>
      </c>
      <c r="AJ82" s="179">
        <f t="shared" si="109"/>
        <v>2.8423282709177974E-2</v>
      </c>
      <c r="AK82" s="179">
        <f t="shared" si="109"/>
        <v>3.2282029703357154E-2</v>
      </c>
      <c r="AL82" s="179">
        <f t="shared" si="109"/>
        <v>3.6722715133558716E-2</v>
      </c>
      <c r="AM82" s="179">
        <f t="shared" si="109"/>
        <v>4.1848780834567015E-2</v>
      </c>
      <c r="AN82" s="179">
        <f t="shared" si="109"/>
        <v>4.7833764034831777E-2</v>
      </c>
      <c r="AO82" s="179">
        <f t="shared" si="109"/>
        <v>5.477576344290782E-2</v>
      </c>
      <c r="AP82" s="179">
        <f t="shared" si="109"/>
        <v>6.2870377221886167E-2</v>
      </c>
      <c r="AQ82" s="179">
        <f t="shared" si="109"/>
        <v>7.4100181608871385E-2</v>
      </c>
    </row>
    <row r="83" spans="2:43" s="175" customFormat="1" hidden="1" outlineLevel="1">
      <c r="B83" s="205"/>
      <c r="D83" s="249">
        <f t="shared" si="106"/>
        <v>21</v>
      </c>
      <c r="E83" s="250">
        <v>3.879136321854007E-2</v>
      </c>
      <c r="F83" s="251">
        <f>AA424-$D424</f>
        <v>0</v>
      </c>
      <c r="G83" s="252"/>
      <c r="X83" s="254"/>
      <c r="Y83" s="254"/>
      <c r="Z83" s="252"/>
      <c r="AH83" s="248">
        <f>E93</f>
        <v>1.8325485731615652E-2</v>
      </c>
      <c r="AI83" s="179">
        <f t="shared" si="109"/>
        <v>2.073714269014899E-2</v>
      </c>
      <c r="AJ83" s="179">
        <f t="shared" si="109"/>
        <v>2.351047313811204E-2</v>
      </c>
      <c r="AK83" s="179">
        <f t="shared" si="109"/>
        <v>2.6702256736145426E-2</v>
      </c>
      <c r="AL83" s="179">
        <f t="shared" si="109"/>
        <v>3.0375393881836459E-2</v>
      </c>
      <c r="AM83" s="179">
        <f t="shared" si="109"/>
        <v>3.4615447052360568E-2</v>
      </c>
      <c r="AN83" s="179">
        <f t="shared" si="109"/>
        <v>3.956595851163127E-2</v>
      </c>
      <c r="AO83" s="179">
        <f t="shared" si="109"/>
        <v>4.5308071140854798E-2</v>
      </c>
      <c r="AP83" s="179">
        <f t="shared" si="109"/>
        <v>5.2003575026217441E-2</v>
      </c>
      <c r="AQ83" s="179">
        <f t="shared" si="109"/>
        <v>6.1292368902978775E-2</v>
      </c>
    </row>
    <row r="84" spans="2:43" s="175" customFormat="1" hidden="1" outlineLevel="1">
      <c r="B84" s="205"/>
      <c r="D84" s="249">
        <f t="shared" si="106"/>
        <v>22</v>
      </c>
      <c r="E84" s="250">
        <v>3.529067500361064E-2</v>
      </c>
      <c r="F84" s="251">
        <f>AB450-$D450</f>
        <v>0</v>
      </c>
      <c r="G84" s="252"/>
      <c r="X84" s="254"/>
      <c r="Y84" s="254"/>
      <c r="Z84" s="252"/>
      <c r="AI84" s="248">
        <f>E94</f>
        <v>1.7152840548587161E-2</v>
      </c>
      <c r="AJ84" s="179">
        <f t="shared" si="109"/>
        <v>1.9446815937252927E-2</v>
      </c>
      <c r="AK84" s="179">
        <f t="shared" si="109"/>
        <v>2.2086917128661045E-2</v>
      </c>
      <c r="AL84" s="179">
        <f t="shared" si="109"/>
        <v>2.5125172529346537E-2</v>
      </c>
      <c r="AM84" s="179">
        <f t="shared" si="109"/>
        <v>2.8632355608434901E-2</v>
      </c>
      <c r="AN84" s="179">
        <f t="shared" si="109"/>
        <v>3.2727198131516068E-2</v>
      </c>
      <c r="AO84" s="179">
        <f t="shared" si="109"/>
        <v>3.747681787483241E-2</v>
      </c>
      <c r="AP84" s="179">
        <f t="shared" si="109"/>
        <v>4.3015040389577812E-2</v>
      </c>
      <c r="AQ84" s="179">
        <f t="shared" si="109"/>
        <v>5.0698316848511955E-2</v>
      </c>
    </row>
    <row r="85" spans="2:43" s="175" customFormat="1" hidden="1" outlineLevel="1">
      <c r="B85" s="205"/>
      <c r="D85" s="249">
        <f t="shared" si="106"/>
        <v>23</v>
      </c>
      <c r="E85" s="250">
        <v>3.2656334686119851E-2</v>
      </c>
      <c r="F85" s="251">
        <f>AC477-$D477</f>
        <v>0</v>
      </c>
      <c r="G85" s="252"/>
      <c r="X85" s="254"/>
      <c r="Y85" s="254"/>
      <c r="Z85" s="252"/>
      <c r="AJ85" s="248">
        <f>E95</f>
        <v>1.6085539745448241E-2</v>
      </c>
      <c r="AK85" s="179">
        <f t="shared" si="109"/>
        <v>1.8269313828744239E-2</v>
      </c>
      <c r="AL85" s="179">
        <f t="shared" si="109"/>
        <v>2.0782423335320509E-2</v>
      </c>
      <c r="AM85" s="179">
        <f t="shared" si="109"/>
        <v>2.3683408925726044E-2</v>
      </c>
      <c r="AN85" s="179">
        <f t="shared" si="109"/>
        <v>2.7070480226699039E-2</v>
      </c>
      <c r="AO85" s="179">
        <f t="shared" si="109"/>
        <v>3.0999154072504618E-2</v>
      </c>
      <c r="AP85" s="179">
        <f t="shared" si="109"/>
        <v>3.5580124996871673E-2</v>
      </c>
      <c r="AQ85" s="179">
        <f t="shared" si="109"/>
        <v>4.1935388977063913E-2</v>
      </c>
    </row>
    <row r="86" spans="2:43" s="175" customFormat="1" hidden="1" outlineLevel="1">
      <c r="B86" s="205"/>
      <c r="D86" s="249">
        <f t="shared" si="106"/>
        <v>24</v>
      </c>
      <c r="E86" s="250">
        <v>3.0248452771964696E-2</v>
      </c>
      <c r="F86" s="251">
        <f>AD505-$D505</f>
        <v>0</v>
      </c>
      <c r="G86" s="252"/>
      <c r="X86" s="254"/>
      <c r="Y86" s="254"/>
      <c r="Z86" s="252"/>
      <c r="AK86" s="248">
        <f>E96</f>
        <v>1.5111562461563834E-2</v>
      </c>
      <c r="AL86" s="179">
        <f t="shared" si="109"/>
        <v>1.7190294680922043E-2</v>
      </c>
      <c r="AM86" s="179">
        <f t="shared" si="109"/>
        <v>1.9589860716102643E-2</v>
      </c>
      <c r="AN86" s="179">
        <f t="shared" si="109"/>
        <v>2.2391495194891486E-2</v>
      </c>
      <c r="AO86" s="179">
        <f t="shared" si="109"/>
        <v>2.5641119169197254E-2</v>
      </c>
      <c r="AP86" s="179">
        <f t="shared" si="109"/>
        <v>2.9430294225638819E-2</v>
      </c>
      <c r="AQ86" s="179">
        <f t="shared" si="109"/>
        <v>3.4687085449253321E-2</v>
      </c>
    </row>
    <row r="87" spans="2:43" s="175" customFormat="1" hidden="1" outlineLevel="1">
      <c r="B87" s="205"/>
      <c r="D87" s="249">
        <f t="shared" si="106"/>
        <v>25</v>
      </c>
      <c r="E87" s="250">
        <v>2.8057439385461201E-2</v>
      </c>
      <c r="F87" s="251">
        <f>AE534-$D534</f>
        <v>0</v>
      </c>
      <c r="G87" s="252"/>
      <c r="X87" s="254"/>
      <c r="Y87" s="254"/>
      <c r="Z87" s="252"/>
      <c r="AL87" s="248">
        <f>E97</f>
        <v>1.4219045895129696E-2</v>
      </c>
      <c r="AM87" s="179">
        <f t="shared" si="109"/>
        <v>1.6203860013557437E-2</v>
      </c>
      <c r="AN87" s="179">
        <f t="shared" si="109"/>
        <v>1.8521247235516309E-2</v>
      </c>
      <c r="AO87" s="179">
        <f t="shared" si="109"/>
        <v>2.1209191409262671E-2</v>
      </c>
      <c r="AP87" s="179">
        <f t="shared" si="109"/>
        <v>2.4343428199980293E-2</v>
      </c>
      <c r="AQ87" s="179">
        <f t="shared" si="109"/>
        <v>2.8691611698698556E-2</v>
      </c>
    </row>
    <row r="88" spans="2:43" s="175" customFormat="1" hidden="1" outlineLevel="1">
      <c r="B88" s="205"/>
      <c r="D88" s="249">
        <f t="shared" si="106"/>
        <v>26</v>
      </c>
      <c r="E88" s="250">
        <v>2.6051216657440906E-2</v>
      </c>
      <c r="F88" s="251">
        <f>AF564-$D564</f>
        <v>0</v>
      </c>
      <c r="G88" s="252"/>
      <c r="X88" s="254"/>
      <c r="Y88" s="254"/>
      <c r="Z88" s="252"/>
      <c r="AM88" s="248">
        <f>E98</f>
        <v>1.3403111086090576E-2</v>
      </c>
      <c r="AN88" s="179">
        <f t="shared" si="109"/>
        <v>1.5319950551465752E-2</v>
      </c>
      <c r="AO88" s="179">
        <f t="shared" si="109"/>
        <v>1.754329821824327E-2</v>
      </c>
      <c r="AP88" s="179">
        <f t="shared" si="109"/>
        <v>2.0135799254474923E-2</v>
      </c>
      <c r="AQ88" s="179">
        <f t="shared" si="109"/>
        <v>2.3732422923604737E-2</v>
      </c>
    </row>
    <row r="89" spans="2:43" s="175" customFormat="1" hidden="1" outlineLevel="1">
      <c r="B89" s="205"/>
      <c r="D89" s="249">
        <f t="shared" si="106"/>
        <v>27</v>
      </c>
      <c r="E89" s="250">
        <v>2.4215732766195087E-2</v>
      </c>
      <c r="F89" s="251">
        <f>AG595-$D595</f>
        <v>0</v>
      </c>
      <c r="G89" s="252"/>
      <c r="X89" s="254"/>
      <c r="Y89" s="254"/>
      <c r="Z89" s="252"/>
      <c r="AN89" s="248">
        <f>E99</f>
        <v>1.2671980559132854E-2</v>
      </c>
      <c r="AO89" s="179">
        <f t="shared" si="109"/>
        <v>1.451103469412825E-2</v>
      </c>
      <c r="AP89" s="179">
        <f t="shared" si="109"/>
        <v>1.6655436049752479E-2</v>
      </c>
      <c r="AQ89" s="179">
        <f t="shared" si="109"/>
        <v>1.9630402911467938E-2</v>
      </c>
    </row>
    <row r="90" spans="2:43" s="175" customFormat="1" hidden="1" outlineLevel="1">
      <c r="B90" s="205"/>
      <c r="D90" s="249">
        <f t="shared" si="106"/>
        <v>28</v>
      </c>
      <c r="E90" s="250">
        <v>2.2535338959694558E-2</v>
      </c>
      <c r="F90" s="251">
        <f>AH627-$D627</f>
        <v>0</v>
      </c>
      <c r="G90" s="252"/>
      <c r="X90" s="254"/>
      <c r="Y90" s="254"/>
      <c r="Z90" s="252"/>
      <c r="AO90" s="248">
        <f>E100</f>
        <v>1.2002881400899973E-2</v>
      </c>
      <c r="AP90" s="179">
        <f t="shared" si="109"/>
        <v>1.3776634664538835E-2</v>
      </c>
      <c r="AQ90" s="179">
        <f t="shared" si="109"/>
        <v>1.6237394711320834E-2</v>
      </c>
    </row>
    <row r="91" spans="2:43" s="175" customFormat="1" hidden="1" outlineLevel="1">
      <c r="B91" s="205"/>
      <c r="D91" s="249">
        <f t="shared" si="106"/>
        <v>29</v>
      </c>
      <c r="E91" s="250">
        <v>2.1008779671617937E-2</v>
      </c>
      <c r="F91" s="251">
        <f>AI660-$D660</f>
        <v>0</v>
      </c>
      <c r="G91" s="252"/>
      <c r="X91" s="254"/>
      <c r="Y91" s="254"/>
      <c r="Z91" s="252"/>
      <c r="AP91" s="248">
        <f>$E$101</f>
        <v>1.139541841553849E-2</v>
      </c>
      <c r="AQ91" s="179">
        <f>AQ92*EXP($C$10*2)</f>
        <v>1.3430849494036909E-2</v>
      </c>
    </row>
    <row r="92" spans="2:43" s="175" customFormat="1" hidden="1" outlineLevel="1">
      <c r="B92" s="205"/>
      <c r="D92" s="249">
        <f t="shared" si="106"/>
        <v>30</v>
      </c>
      <c r="E92" s="250">
        <v>1.9608059332455241E-2</v>
      </c>
      <c r="F92" s="251">
        <f>AJ694-$D694</f>
        <v>0</v>
      </c>
      <c r="G92" s="252"/>
      <c r="X92" s="254"/>
      <c r="Y92" s="254"/>
      <c r="Z92" s="252"/>
      <c r="AQ92" s="248">
        <f>$E$102</f>
        <v>1.1109400327978957E-2</v>
      </c>
    </row>
    <row r="93" spans="2:43" s="175" customFormat="1" hidden="1" outlineLevel="1">
      <c r="B93" s="205"/>
      <c r="D93" s="249">
        <f t="shared" si="106"/>
        <v>31</v>
      </c>
      <c r="E93" s="250">
        <v>1.8325485731615652E-2</v>
      </c>
      <c r="F93" s="251">
        <f>AK729-$D729</f>
        <v>0</v>
      </c>
      <c r="G93" s="252"/>
      <c r="X93" s="254"/>
      <c r="Y93" s="254"/>
      <c r="Z93" s="252"/>
      <c r="AQ93" s="179"/>
    </row>
    <row r="94" spans="2:43" s="175" customFormat="1" hidden="1" outlineLevel="1">
      <c r="B94" s="205"/>
      <c r="D94" s="249">
        <f t="shared" si="106"/>
        <v>32</v>
      </c>
      <c r="E94" s="250">
        <v>1.7152840548587161E-2</v>
      </c>
      <c r="F94" s="251">
        <f>AL765-$D765</f>
        <v>0</v>
      </c>
      <c r="G94" s="252"/>
      <c r="X94" s="254"/>
      <c r="Y94" s="254"/>
      <c r="Z94" s="252"/>
      <c r="AQ94" s="179"/>
    </row>
    <row r="95" spans="2:43" s="175" customFormat="1" hidden="1" outlineLevel="1">
      <c r="B95" s="205"/>
      <c r="D95" s="249">
        <f t="shared" si="106"/>
        <v>33</v>
      </c>
      <c r="E95" s="250">
        <v>1.6085539745448241E-2</v>
      </c>
      <c r="F95" s="251">
        <f>AM802-$D802</f>
        <v>0</v>
      </c>
      <c r="G95" s="252"/>
      <c r="X95" s="254"/>
      <c r="Y95" s="254"/>
      <c r="Z95" s="252"/>
      <c r="AQ95" s="179"/>
    </row>
    <row r="96" spans="2:43" s="175" customFormat="1" hidden="1" outlineLevel="1">
      <c r="B96" s="205"/>
      <c r="D96" s="249">
        <f t="shared" si="106"/>
        <v>34</v>
      </c>
      <c r="E96" s="250">
        <v>1.5111562461563834E-2</v>
      </c>
      <c r="F96" s="251">
        <f>AN840-$D840</f>
        <v>0</v>
      </c>
      <c r="G96" s="252"/>
      <c r="X96" s="254"/>
      <c r="Y96" s="254"/>
      <c r="Z96" s="252"/>
      <c r="AQ96" s="179"/>
    </row>
    <row r="97" spans="2:43" s="175" customFormat="1" hidden="1" outlineLevel="1">
      <c r="B97" s="205"/>
      <c r="D97" s="249">
        <f t="shared" si="106"/>
        <v>35</v>
      </c>
      <c r="E97" s="250">
        <v>1.4219045895129696E-2</v>
      </c>
      <c r="F97" s="251">
        <f>AO879-$D879</f>
        <v>0</v>
      </c>
      <c r="G97" s="252"/>
      <c r="X97" s="254"/>
      <c r="Y97" s="254"/>
      <c r="Z97" s="252"/>
      <c r="AQ97" s="179"/>
    </row>
    <row r="98" spans="2:43" s="175" customFormat="1" hidden="1" outlineLevel="1">
      <c r="B98" s="205"/>
      <c r="D98" s="249">
        <f t="shared" si="106"/>
        <v>36</v>
      </c>
      <c r="E98" s="250">
        <v>1.3403111086090576E-2</v>
      </c>
      <c r="F98" s="251">
        <f>AP919-$D919</f>
        <v>0</v>
      </c>
      <c r="G98" s="252"/>
      <c r="X98" s="254"/>
      <c r="Y98" s="254"/>
      <c r="Z98" s="252"/>
      <c r="AQ98" s="179"/>
    </row>
    <row r="99" spans="2:43" s="175" customFormat="1" hidden="1" outlineLevel="1">
      <c r="B99" s="205"/>
      <c r="D99" s="249">
        <f t="shared" si="106"/>
        <v>37</v>
      </c>
      <c r="E99" s="250">
        <v>1.2671980559132854E-2</v>
      </c>
      <c r="F99" s="251">
        <f>AQ960-$D960</f>
        <v>0</v>
      </c>
      <c r="G99" s="252"/>
      <c r="X99" s="254"/>
      <c r="Y99" s="254"/>
      <c r="Z99" s="252"/>
      <c r="AQ99" s="179"/>
    </row>
    <row r="100" spans="2:43" s="175" customFormat="1" hidden="1" outlineLevel="1">
      <c r="B100" s="205"/>
      <c r="D100" s="249">
        <f t="shared" si="106"/>
        <v>38</v>
      </c>
      <c r="E100" s="250">
        <v>1.2002881400899973E-2</v>
      </c>
      <c r="F100" s="251">
        <f>AR1002-$D1002</f>
        <v>0</v>
      </c>
      <c r="G100" s="252"/>
      <c r="X100" s="254"/>
      <c r="Y100" s="254"/>
      <c r="Z100" s="252"/>
      <c r="AQ100" s="179"/>
    </row>
    <row r="101" spans="2:43" s="175" customFormat="1" hidden="1" outlineLevel="1">
      <c r="B101" s="205"/>
      <c r="D101" s="249">
        <f t="shared" si="106"/>
        <v>39</v>
      </c>
      <c r="E101" s="250">
        <v>1.139541841553849E-2</v>
      </c>
      <c r="F101" s="251">
        <f>AS1045-$D1045</f>
        <v>0</v>
      </c>
      <c r="G101" s="252"/>
      <c r="X101" s="254"/>
      <c r="Y101" s="254"/>
      <c r="Z101" s="252"/>
      <c r="AQ101" s="179"/>
    </row>
    <row r="102" spans="2:43" s="175" customFormat="1" hidden="1" outlineLevel="1">
      <c r="B102" s="205"/>
      <c r="D102" s="249">
        <f t="shared" si="106"/>
        <v>40</v>
      </c>
      <c r="E102" s="250">
        <v>1.1109400327978957E-2</v>
      </c>
      <c r="F102" s="251">
        <f>AT1089-$D1089</f>
        <v>0</v>
      </c>
      <c r="G102" s="252"/>
      <c r="X102" s="254"/>
      <c r="Y102" s="254"/>
      <c r="Z102" s="252"/>
      <c r="AQ102" s="179"/>
    </row>
    <row r="103" spans="2:43" s="175" customFormat="1" hidden="1" outlineLevel="1">
      <c r="B103" s="205"/>
      <c r="D103" s="249"/>
      <c r="E103" s="254"/>
      <c r="F103" s="254"/>
      <c r="G103" s="252"/>
      <c r="X103" s="254"/>
      <c r="Y103" s="254"/>
      <c r="Z103" s="252"/>
      <c r="AQ103" s="179"/>
    </row>
    <row r="104" spans="2:43" s="175" customFormat="1" hidden="1" outlineLevel="1">
      <c r="B104" s="205"/>
      <c r="D104" s="249"/>
      <c r="E104" s="254"/>
      <c r="F104" s="254"/>
      <c r="G104" s="252"/>
      <c r="X104" s="254"/>
      <c r="Y104" s="254"/>
      <c r="Z104" s="252"/>
      <c r="AQ104" s="179"/>
    </row>
    <row r="105" spans="2:43" s="175" customFormat="1" hidden="1" outlineLevel="1">
      <c r="B105" s="205"/>
      <c r="D105" s="249"/>
      <c r="E105" s="254"/>
      <c r="F105" s="254"/>
      <c r="G105" s="252"/>
      <c r="X105" s="254"/>
      <c r="Y105" s="254"/>
      <c r="Z105" s="252"/>
      <c r="AQ105" s="179"/>
    </row>
    <row r="106" spans="2:43" s="175" customFormat="1" hidden="1" outlineLevel="1">
      <c r="B106" s="205"/>
      <c r="D106" s="249"/>
      <c r="E106" s="254"/>
      <c r="F106" s="254"/>
      <c r="G106" s="252"/>
      <c r="X106" s="254"/>
      <c r="Y106" s="254"/>
      <c r="Z106" s="252"/>
      <c r="AQ106" s="179"/>
    </row>
    <row r="107" spans="2:43" s="175" customFormat="1" hidden="1" outlineLevel="1">
      <c r="B107" s="205"/>
      <c r="D107" s="249"/>
      <c r="E107" s="254"/>
      <c r="F107" s="254"/>
      <c r="G107" s="252"/>
      <c r="X107" s="254"/>
      <c r="Y107" s="254"/>
      <c r="Z107" s="252"/>
      <c r="AQ107" s="179"/>
    </row>
    <row r="108" spans="2:43" s="175" customFormat="1" hidden="1" outlineLevel="1">
      <c r="B108" s="205"/>
      <c r="D108" s="249"/>
      <c r="E108" s="254"/>
      <c r="F108" s="254"/>
      <c r="G108" s="252"/>
      <c r="X108" s="254"/>
      <c r="Y108" s="254"/>
      <c r="Z108" s="252"/>
      <c r="AQ108" s="179"/>
    </row>
    <row r="109" spans="2:43" s="175" customFormat="1" hidden="1" outlineLevel="1">
      <c r="B109" s="205"/>
      <c r="D109" s="254"/>
      <c r="E109" s="254"/>
      <c r="F109" s="254"/>
      <c r="G109" s="252"/>
      <c r="X109" s="254"/>
      <c r="Y109" s="254"/>
      <c r="Z109" s="252"/>
      <c r="AQ109" s="179"/>
    </row>
    <row r="110" spans="2:43" s="175" customFormat="1" hidden="1" outlineLevel="1">
      <c r="B110" s="205"/>
      <c r="D110" s="254"/>
      <c r="E110" s="254"/>
      <c r="F110" s="254"/>
      <c r="G110" s="252"/>
      <c r="X110" s="254"/>
      <c r="Y110" s="254"/>
      <c r="Z110" s="252"/>
      <c r="AQ110" s="179"/>
    </row>
    <row r="111" spans="2:43" s="175" customFormat="1" hidden="1" outlineLevel="1">
      <c r="B111" s="205"/>
      <c r="D111" s="254"/>
      <c r="E111" s="254"/>
      <c r="F111" s="254"/>
      <c r="G111" s="252"/>
    </row>
    <row r="112" spans="2:43" s="175" customFormat="1" hidden="1" outlineLevel="1">
      <c r="B112" s="205"/>
      <c r="D112" s="254"/>
      <c r="E112" s="254"/>
      <c r="F112" s="254"/>
      <c r="G112" s="252"/>
    </row>
    <row r="113" spans="2:23" s="175" customFormat="1" hidden="1" outlineLevel="1">
      <c r="B113" s="205"/>
      <c r="D113" s="254"/>
      <c r="E113" s="254"/>
      <c r="F113" s="254"/>
      <c r="G113" s="252"/>
    </row>
    <row r="114" spans="2:23" s="175" customFormat="1" hidden="1" outlineLevel="1">
      <c r="B114" s="205"/>
      <c r="D114" s="254"/>
      <c r="E114" s="254"/>
      <c r="F114" s="254"/>
      <c r="G114" s="252"/>
    </row>
    <row r="115" spans="2:23" s="175" customFormat="1" hidden="1" outlineLevel="1">
      <c r="C115" s="255" t="s">
        <v>2300</v>
      </c>
      <c r="D115" s="255"/>
      <c r="E115" s="255"/>
      <c r="F115" s="255"/>
      <c r="G115" s="255"/>
      <c r="H115" s="255"/>
      <c r="I115" s="255"/>
      <c r="J115" s="255"/>
      <c r="K115" s="255"/>
      <c r="L115" s="255"/>
      <c r="M115" s="255"/>
      <c r="N115" s="255"/>
      <c r="Q115" s="255"/>
      <c r="R115" s="255"/>
      <c r="S115" s="255"/>
    </row>
    <row r="116" spans="2:23" s="175" customFormat="1" hidden="1" outlineLevel="1">
      <c r="C116" s="255" t="s">
        <v>2301</v>
      </c>
      <c r="D116" s="255"/>
      <c r="E116" s="255"/>
      <c r="F116" s="255"/>
      <c r="G116" s="255"/>
      <c r="H116" s="255"/>
      <c r="I116" s="255"/>
      <c r="J116" s="255"/>
      <c r="K116" s="255"/>
      <c r="L116" s="255"/>
      <c r="M116" s="255"/>
      <c r="N116" s="255"/>
      <c r="Q116" s="255"/>
      <c r="R116" s="255"/>
      <c r="S116" s="255"/>
      <c r="W116" s="208"/>
    </row>
    <row r="117" spans="2:23" s="175" customFormat="1" hidden="1" outlineLevel="1">
      <c r="C117" s="256" t="s">
        <v>2302</v>
      </c>
      <c r="D117" s="257"/>
      <c r="E117" s="255"/>
      <c r="F117" s="255"/>
      <c r="G117" s="255"/>
      <c r="H117" s="255"/>
      <c r="I117" s="255"/>
      <c r="J117" s="255"/>
      <c r="K117" s="255"/>
      <c r="L117" s="255"/>
      <c r="M117" s="255"/>
      <c r="N117" s="255"/>
      <c r="Q117" s="255"/>
      <c r="R117" s="255"/>
      <c r="S117" s="255"/>
      <c r="W117" s="208"/>
    </row>
    <row r="118" spans="2:23" s="175" customFormat="1" hidden="1" outlineLevel="1">
      <c r="C118" s="256"/>
      <c r="D118" s="256" t="s">
        <v>256</v>
      </c>
      <c r="E118" s="256" t="s">
        <v>257</v>
      </c>
      <c r="F118" s="256"/>
      <c r="G118" s="255"/>
      <c r="H118" s="255"/>
      <c r="I118" s="255"/>
      <c r="J118" s="255"/>
      <c r="K118" s="255"/>
      <c r="L118" s="255"/>
      <c r="M118" s="255"/>
      <c r="N118" s="255"/>
      <c r="Q118" s="255"/>
      <c r="R118" s="255"/>
      <c r="S118" s="255"/>
      <c r="W118" s="208"/>
    </row>
    <row r="119" spans="2:23" s="175" customFormat="1" hidden="1" outlineLevel="1">
      <c r="C119" s="256" t="s">
        <v>258</v>
      </c>
      <c r="D119" s="256"/>
      <c r="E119" s="256" t="s">
        <v>259</v>
      </c>
      <c r="F119" s="258" t="s">
        <v>260</v>
      </c>
      <c r="G119" s="255"/>
      <c r="H119" s="255"/>
      <c r="I119" s="255"/>
      <c r="J119" s="255"/>
      <c r="K119" s="255"/>
      <c r="L119" s="255"/>
      <c r="M119" s="255"/>
      <c r="N119" s="255"/>
      <c r="Q119" s="255"/>
      <c r="R119" s="255"/>
      <c r="S119" s="255"/>
      <c r="W119" s="208"/>
    </row>
    <row r="120" spans="2:23" s="175" customFormat="1" hidden="1" outlineLevel="1">
      <c r="C120" s="256"/>
      <c r="D120" s="259">
        <f>(E120+E121)/2/((1+D$53/4)^($D$17))</f>
        <v>926264888827.32544</v>
      </c>
      <c r="E120" s="260">
        <f>(F120+F121)/2/((1+E53/4)^(1))</f>
        <v>955801382366.76477</v>
      </c>
      <c r="F120" s="258">
        <f>$C$15*10^6</f>
        <v>1000000000000</v>
      </c>
      <c r="H120" s="261">
        <f>E$50*10^6</f>
        <v>926264888827.32532</v>
      </c>
      <c r="I120" s="255"/>
      <c r="J120" s="255"/>
      <c r="K120" s="255"/>
      <c r="L120" s="255"/>
      <c r="M120" s="255"/>
      <c r="N120" s="255"/>
      <c r="Q120" s="255"/>
      <c r="R120" s="255"/>
      <c r="S120" s="255"/>
      <c r="W120" s="208"/>
    </row>
    <row r="121" spans="2:23" s="175" customFormat="1" hidden="1" outlineLevel="1">
      <c r="C121" s="256" t="s">
        <v>261</v>
      </c>
      <c r="D121" s="256"/>
      <c r="E121" s="260">
        <f>(F121+F122)/2/((1+E54/4)^(1))</f>
        <v>963159429457.86182</v>
      </c>
      <c r="F121" s="258">
        <f t="shared" ref="F121:F122" si="110">$C$15*10^6</f>
        <v>1000000000000</v>
      </c>
      <c r="G121" s="255"/>
      <c r="H121" s="255"/>
      <c r="I121" s="255"/>
      <c r="J121" s="255"/>
      <c r="K121" s="255"/>
      <c r="L121" s="255"/>
      <c r="M121" s="255"/>
      <c r="N121" s="255"/>
      <c r="Q121" s="255"/>
      <c r="R121" s="255"/>
      <c r="S121" s="255"/>
      <c r="W121" s="208"/>
    </row>
    <row r="122" spans="2:23" s="175" customFormat="1" hidden="1" outlineLevel="1">
      <c r="C122" s="256" t="s">
        <v>260</v>
      </c>
      <c r="D122" s="256"/>
      <c r="E122" s="256"/>
      <c r="F122" s="258">
        <f t="shared" si="110"/>
        <v>1000000000000</v>
      </c>
      <c r="G122" s="255"/>
      <c r="H122" s="255"/>
      <c r="I122" s="255"/>
      <c r="J122" s="255"/>
      <c r="K122" s="255"/>
      <c r="L122" s="255"/>
      <c r="M122" s="255"/>
      <c r="N122" s="255"/>
      <c r="Q122" s="255"/>
      <c r="R122" s="255"/>
      <c r="S122" s="255"/>
    </row>
    <row r="123" spans="2:23" s="175" customFormat="1" hidden="1" outlineLevel="1">
      <c r="C123" s="256" t="s">
        <v>2304</v>
      </c>
      <c r="D123" s="257"/>
      <c r="G123" s="255"/>
      <c r="H123" s="255"/>
      <c r="I123" s="255"/>
      <c r="J123" s="255"/>
      <c r="K123" s="255"/>
      <c r="L123" s="255"/>
      <c r="M123" s="255"/>
      <c r="N123" s="255"/>
      <c r="Q123" s="255"/>
      <c r="R123" s="255"/>
      <c r="S123" s="255"/>
    </row>
    <row r="124" spans="2:23" s="175" customFormat="1" hidden="1" outlineLevel="1">
      <c r="C124" s="255"/>
      <c r="D124" s="255"/>
      <c r="E124" s="255"/>
      <c r="F124" s="255"/>
      <c r="G124" s="255"/>
      <c r="H124" s="255"/>
      <c r="I124" s="255"/>
      <c r="J124" s="255"/>
      <c r="K124" s="255"/>
      <c r="L124" s="255"/>
      <c r="M124" s="255"/>
      <c r="N124" s="255"/>
      <c r="Q124" s="255"/>
      <c r="R124" s="255"/>
      <c r="S124" s="255"/>
    </row>
    <row r="125" spans="2:23" s="175" customFormat="1" hidden="1" outlineLevel="1">
      <c r="C125" s="256"/>
      <c r="D125" s="256" t="s">
        <v>256</v>
      </c>
      <c r="E125" s="256" t="s">
        <v>257</v>
      </c>
      <c r="F125" s="256" t="s">
        <v>262</v>
      </c>
      <c r="G125" s="256"/>
      <c r="H125" s="255"/>
      <c r="I125" s="255"/>
      <c r="J125" s="255"/>
      <c r="K125" s="255"/>
      <c r="L125" s="255"/>
      <c r="M125" s="255"/>
      <c r="N125" s="255"/>
      <c r="Q125" s="255"/>
      <c r="R125" s="255"/>
      <c r="S125" s="255"/>
    </row>
    <row r="126" spans="2:23" s="175" customFormat="1" hidden="1" outlineLevel="1">
      <c r="C126" s="256" t="s">
        <v>258</v>
      </c>
      <c r="D126" s="256"/>
      <c r="E126" s="256" t="s">
        <v>259</v>
      </c>
      <c r="F126" s="256" t="s">
        <v>263</v>
      </c>
      <c r="G126" s="258" t="s">
        <v>260</v>
      </c>
      <c r="H126" s="255"/>
      <c r="I126" s="255"/>
      <c r="J126" s="255"/>
      <c r="K126" s="255"/>
      <c r="L126" s="255"/>
      <c r="M126" s="255"/>
      <c r="N126" s="255"/>
      <c r="Q126" s="255"/>
      <c r="R126" s="255"/>
      <c r="S126" s="255"/>
    </row>
    <row r="127" spans="2:23" s="175" customFormat="1" hidden="1" outlineLevel="1">
      <c r="C127" s="256"/>
      <c r="D127" s="259">
        <f>(E127+E128)/2/((1+D$53/4)^($D$17))</f>
        <v>884594497739.06189</v>
      </c>
      <c r="E127" s="260">
        <f>(F127+F128)/2/((1+E53/4)^(1))</f>
        <v>908901396377.79285</v>
      </c>
      <c r="F127" s="260">
        <f>(G127+G128)/2/((1+F53/4)^(1))</f>
        <v>946515377349.40295</v>
      </c>
      <c r="G127" s="258">
        <f>$C$15*10^6</f>
        <v>1000000000000</v>
      </c>
      <c r="I127" s="261">
        <f>F$50*10^6</f>
        <v>884594497739.06189</v>
      </c>
      <c r="J127" s="255"/>
      <c r="K127" s="255"/>
      <c r="L127" s="255"/>
      <c r="M127" s="255"/>
      <c r="N127" s="255"/>
      <c r="Q127" s="255"/>
      <c r="R127" s="255"/>
      <c r="S127" s="255"/>
    </row>
    <row r="128" spans="2:23" s="175" customFormat="1" hidden="1" outlineLevel="1">
      <c r="C128" s="256" t="s">
        <v>261</v>
      </c>
      <c r="D128" s="256"/>
      <c r="E128" s="260">
        <f>(F128+F129)/2/((1+E54/4)^(1))</f>
        <v>923730063577.49939</v>
      </c>
      <c r="F128" s="260">
        <f>(G128+G129)/2/((1+F54/4)^(1))</f>
        <v>955347108195.78918</v>
      </c>
      <c r="G128" s="258">
        <f>$C$15*10^6</f>
        <v>1000000000000</v>
      </c>
      <c r="H128" s="255"/>
      <c r="I128" s="255"/>
      <c r="J128" s="255"/>
      <c r="K128" s="255"/>
      <c r="L128" s="255"/>
      <c r="M128" s="255"/>
      <c r="N128" s="255"/>
      <c r="Q128" s="255"/>
      <c r="R128" s="255"/>
      <c r="S128" s="255"/>
    </row>
    <row r="129" spans="2:19" s="175" customFormat="1" hidden="1" outlineLevel="1">
      <c r="C129" s="256" t="s">
        <v>264</v>
      </c>
      <c r="D129" s="256"/>
      <c r="E129" s="256"/>
      <c r="F129" s="260">
        <f>(G129+G130)/2/((1+F55/4)^(1))</f>
        <v>962777836284.98853</v>
      </c>
      <c r="G129" s="258">
        <f>$C$15*10^6</f>
        <v>1000000000000</v>
      </c>
      <c r="H129" s="255"/>
      <c r="I129" s="255"/>
      <c r="J129" s="255"/>
      <c r="K129" s="255"/>
      <c r="L129" s="255"/>
      <c r="M129" s="255"/>
      <c r="N129" s="255"/>
      <c r="Q129" s="255"/>
      <c r="R129" s="255"/>
      <c r="S129" s="255"/>
    </row>
    <row r="130" spans="2:19" s="175" customFormat="1" hidden="1" outlineLevel="1">
      <c r="C130" s="256" t="s">
        <v>260</v>
      </c>
      <c r="D130" s="256"/>
      <c r="E130" s="256"/>
      <c r="F130" s="256"/>
      <c r="G130" s="258">
        <f>$C$15*10^6</f>
        <v>1000000000000</v>
      </c>
      <c r="H130" s="255"/>
      <c r="I130" s="255"/>
      <c r="J130" s="255"/>
      <c r="K130" s="255"/>
      <c r="L130" s="255"/>
      <c r="M130" s="255"/>
      <c r="N130" s="255"/>
      <c r="Q130" s="255"/>
      <c r="R130" s="255"/>
      <c r="S130" s="255"/>
    </row>
    <row r="131" spans="2:19" s="175" customFormat="1" hidden="1" outlineLevel="1">
      <c r="C131" s="256" t="s">
        <v>2305</v>
      </c>
      <c r="D131" s="257"/>
      <c r="E131" s="255"/>
      <c r="H131" s="255"/>
      <c r="I131" s="255"/>
      <c r="J131" s="255"/>
      <c r="K131" s="255"/>
      <c r="L131" s="255"/>
      <c r="M131" s="255"/>
      <c r="N131" s="255"/>
      <c r="Q131" s="255"/>
      <c r="R131" s="255"/>
      <c r="S131" s="255"/>
    </row>
    <row r="132" spans="2:19" s="175" customFormat="1" hidden="1" outlineLevel="1">
      <c r="C132" s="255"/>
      <c r="D132" s="255"/>
      <c r="E132" s="255"/>
      <c r="F132" s="255"/>
      <c r="G132" s="255"/>
      <c r="H132" s="255"/>
      <c r="I132" s="255"/>
      <c r="J132" s="255"/>
      <c r="K132" s="255"/>
      <c r="L132" s="255"/>
      <c r="M132" s="255"/>
      <c r="N132" s="255"/>
      <c r="Q132" s="255"/>
      <c r="R132" s="255"/>
      <c r="S132" s="255"/>
    </row>
    <row r="133" spans="2:19" s="175" customFormat="1" hidden="1" outlineLevel="1">
      <c r="C133" s="256"/>
      <c r="D133" s="256" t="s">
        <v>256</v>
      </c>
      <c r="E133" s="256" t="s">
        <v>257</v>
      </c>
      <c r="F133" s="256" t="s">
        <v>262</v>
      </c>
      <c r="G133" s="256" t="s">
        <v>265</v>
      </c>
      <c r="H133" s="256"/>
      <c r="I133" s="255"/>
      <c r="J133" s="255"/>
      <c r="K133" s="255"/>
      <c r="L133" s="255"/>
      <c r="M133" s="255"/>
      <c r="N133" s="255"/>
      <c r="Q133" s="255"/>
      <c r="R133" s="255"/>
      <c r="S133" s="255"/>
    </row>
    <row r="134" spans="2:19" s="175" customFormat="1" hidden="1" outlineLevel="1">
      <c r="C134" s="256" t="s">
        <v>258</v>
      </c>
      <c r="D134" s="256"/>
      <c r="E134" s="256" t="s">
        <v>259</v>
      </c>
      <c r="F134" s="256" t="s">
        <v>263</v>
      </c>
      <c r="G134" s="256" t="s">
        <v>266</v>
      </c>
      <c r="H134" s="258" t="s">
        <v>260</v>
      </c>
      <c r="I134" s="255"/>
      <c r="J134" s="255"/>
      <c r="K134" s="255"/>
      <c r="L134" s="255"/>
      <c r="M134" s="255"/>
      <c r="N134" s="255"/>
      <c r="Q134" s="255"/>
      <c r="R134" s="255"/>
      <c r="S134" s="255"/>
    </row>
    <row r="135" spans="2:19" s="175" customFormat="1" hidden="1" outlineLevel="1">
      <c r="C135" s="256"/>
      <c r="D135" s="259">
        <f>(E135+E136)/2/((1+D$53/4)^($D$17))</f>
        <v>843748868251.38928</v>
      </c>
      <c r="E135" s="260">
        <f t="shared" ref="E135:G136" si="111">(F135+F136)/2/((1+E53/4)^(1))</f>
        <v>863116316943.82971</v>
      </c>
      <c r="F135" s="260">
        <f t="shared" si="111"/>
        <v>894530731225.10596</v>
      </c>
      <c r="G135" s="260">
        <f t="shared" si="111"/>
        <v>940165426265.67761</v>
      </c>
      <c r="H135" s="258">
        <f>$C$15*10^6</f>
        <v>1000000000000</v>
      </c>
      <c r="J135" s="261">
        <f>G$50*10^6</f>
        <v>843748868251.38928</v>
      </c>
      <c r="K135" s="255"/>
      <c r="L135" s="255"/>
      <c r="M135" s="255"/>
      <c r="N135" s="255"/>
      <c r="Q135" s="255"/>
      <c r="R135" s="255"/>
      <c r="S135" s="255"/>
    </row>
    <row r="136" spans="2:19" s="175" customFormat="1" hidden="1" outlineLevel="1">
      <c r="C136" s="256" t="s">
        <v>261</v>
      </c>
      <c r="D136" s="256"/>
      <c r="E136" s="260">
        <f t="shared" si="111"/>
        <v>884894465636.56519</v>
      </c>
      <c r="F136" s="260">
        <f t="shared" si="111"/>
        <v>911527165043.20166</v>
      </c>
      <c r="G136" s="260">
        <f t="shared" si="111"/>
        <v>949990302065.17456</v>
      </c>
      <c r="H136" s="258">
        <f>$C$15*10^6</f>
        <v>1000000000000</v>
      </c>
      <c r="I136" s="255"/>
      <c r="J136" s="255"/>
      <c r="K136" s="255"/>
      <c r="L136" s="255"/>
      <c r="M136" s="255"/>
      <c r="N136" s="255"/>
      <c r="Q136" s="255"/>
      <c r="R136" s="255"/>
      <c r="S136" s="255"/>
    </row>
    <row r="137" spans="2:19" s="175" customFormat="1" hidden="1" outlineLevel="1">
      <c r="C137" s="256" t="s">
        <v>264</v>
      </c>
      <c r="D137" s="256"/>
      <c r="E137" s="256"/>
      <c r="F137" s="260">
        <f>(G137+G138)/2/((1+F55/4)^(1))</f>
        <v>925955682702.26477</v>
      </c>
      <c r="G137" s="260">
        <f>(H137+H138)/2/((1+G55/4)^(1))</f>
        <v>958273526282.3186</v>
      </c>
      <c r="H137" s="258">
        <f>$C$15*10^6</f>
        <v>1000000000000</v>
      </c>
      <c r="I137" s="255"/>
      <c r="J137" s="255"/>
      <c r="K137" s="255"/>
      <c r="L137" s="255"/>
      <c r="M137" s="255"/>
      <c r="N137" s="255"/>
      <c r="Q137" s="255"/>
      <c r="R137" s="255"/>
      <c r="S137" s="255"/>
    </row>
    <row r="138" spans="2:19" s="175" customFormat="1" hidden="1" outlineLevel="1">
      <c r="C138" s="256" t="s">
        <v>267</v>
      </c>
      <c r="D138" s="256"/>
      <c r="E138" s="260"/>
      <c r="F138" s="260"/>
      <c r="G138" s="260">
        <f>(H138+H139)/2/((1+G56/4)^(1))</f>
        <v>965234987946.03748</v>
      </c>
      <c r="H138" s="258">
        <f>$C$15*10^6</f>
        <v>1000000000000</v>
      </c>
      <c r="I138" s="255"/>
      <c r="J138" s="255"/>
      <c r="K138" s="255"/>
      <c r="L138" s="255"/>
      <c r="M138" s="255"/>
      <c r="N138" s="255"/>
      <c r="Q138" s="255"/>
      <c r="R138" s="255"/>
      <c r="S138" s="255"/>
    </row>
    <row r="139" spans="2:19" s="175" customFormat="1" hidden="1" outlineLevel="1">
      <c r="C139" s="256" t="s">
        <v>260</v>
      </c>
      <c r="D139" s="256"/>
      <c r="E139" s="256"/>
      <c r="F139" s="256"/>
      <c r="G139" s="256"/>
      <c r="H139" s="258">
        <f>$C$15*10^6</f>
        <v>1000000000000</v>
      </c>
      <c r="I139" s="255"/>
      <c r="J139" s="255"/>
      <c r="K139" s="255"/>
      <c r="L139" s="255"/>
      <c r="M139" s="255"/>
      <c r="N139" s="255"/>
      <c r="Q139" s="255"/>
      <c r="R139" s="255"/>
      <c r="S139" s="255"/>
    </row>
    <row r="140" spans="2:19" s="175" customFormat="1" hidden="1" outlineLevel="1">
      <c r="C140" s="256" t="s">
        <v>2306</v>
      </c>
      <c r="D140" s="257"/>
      <c r="E140" s="255"/>
      <c r="F140" s="255"/>
      <c r="I140" s="255"/>
      <c r="J140" s="255"/>
      <c r="K140" s="255"/>
      <c r="L140" s="255"/>
      <c r="M140" s="255"/>
      <c r="N140" s="255"/>
      <c r="Q140" s="255"/>
      <c r="R140" s="255"/>
      <c r="S140" s="255"/>
    </row>
    <row r="141" spans="2:19" s="175" customFormat="1" hidden="1" outlineLevel="1">
      <c r="B141" s="205"/>
      <c r="C141" s="255"/>
      <c r="D141" s="255"/>
      <c r="E141" s="255"/>
      <c r="F141" s="255"/>
      <c r="G141" s="255"/>
      <c r="H141" s="255"/>
      <c r="I141" s="255"/>
      <c r="J141" s="255"/>
      <c r="K141" s="255"/>
      <c r="L141" s="255"/>
      <c r="M141" s="255"/>
      <c r="N141" s="255"/>
      <c r="O141" s="255"/>
      <c r="P141" s="255"/>
      <c r="Q141" s="255"/>
      <c r="R141" s="255"/>
      <c r="S141" s="255"/>
    </row>
    <row r="142" spans="2:19" s="175" customFormat="1" hidden="1" outlineLevel="1">
      <c r="B142" s="205"/>
      <c r="C142" s="256"/>
      <c r="D142" s="256" t="s">
        <v>256</v>
      </c>
      <c r="E142" s="256" t="s">
        <v>257</v>
      </c>
      <c r="F142" s="256" t="s">
        <v>262</v>
      </c>
      <c r="G142" s="256" t="s">
        <v>265</v>
      </c>
      <c r="H142" s="256" t="s">
        <v>268</v>
      </c>
      <c r="I142" s="256"/>
      <c r="J142" s="255"/>
      <c r="K142" s="255"/>
      <c r="L142" s="255"/>
      <c r="M142" s="255"/>
      <c r="N142" s="255"/>
      <c r="O142" s="255"/>
      <c r="P142" s="255"/>
      <c r="Q142" s="255"/>
      <c r="R142" s="255"/>
      <c r="S142" s="255"/>
    </row>
    <row r="143" spans="2:19" s="175" customFormat="1" hidden="1" outlineLevel="1">
      <c r="B143" s="205"/>
      <c r="C143" s="256" t="s">
        <v>258</v>
      </c>
      <c r="D143" s="256"/>
      <c r="E143" s="256" t="s">
        <v>259</v>
      </c>
      <c r="F143" s="256" t="s">
        <v>263</v>
      </c>
      <c r="G143" s="256" t="s">
        <v>266</v>
      </c>
      <c r="H143" s="256" t="s">
        <v>269</v>
      </c>
      <c r="I143" s="258" t="s">
        <v>260</v>
      </c>
      <c r="J143" s="255"/>
      <c r="K143" s="255"/>
      <c r="L143" s="255"/>
      <c r="M143" s="255"/>
      <c r="N143" s="255"/>
      <c r="O143" s="255"/>
      <c r="P143" s="255"/>
      <c r="Q143" s="255"/>
      <c r="R143" s="255"/>
      <c r="S143" s="255"/>
    </row>
    <row r="144" spans="2:19" s="175" customFormat="1" hidden="1" outlineLevel="1">
      <c r="B144" s="205"/>
      <c r="C144" s="256"/>
      <c r="D144" s="259">
        <f>(E144+E145)/2/((1+D$53/4)^($D$17))</f>
        <v>803456781150.24219</v>
      </c>
      <c r="E144" s="260">
        <f t="shared" ref="E144:H145" si="112">(F144+F145)/2/((1+E53/4)^(1))</f>
        <v>818143725720.8905</v>
      </c>
      <c r="F144" s="260">
        <f t="shared" si="112"/>
        <v>843702846372.19519</v>
      </c>
      <c r="G144" s="260">
        <f t="shared" si="112"/>
        <v>881951319456.34277</v>
      </c>
      <c r="H144" s="260">
        <f t="shared" si="112"/>
        <v>932583430446.27454</v>
      </c>
      <c r="I144" s="258">
        <f t="shared" ref="I144:I149" si="113">$C$15*10^6</f>
        <v>1000000000000</v>
      </c>
      <c r="K144" s="261">
        <f>H$50*10^6</f>
        <v>803456781150.24207</v>
      </c>
      <c r="L144" s="255"/>
      <c r="M144" s="255"/>
      <c r="N144" s="255"/>
      <c r="O144" s="255"/>
      <c r="P144" s="255"/>
    </row>
    <row r="145" spans="2:16" s="175" customFormat="1" hidden="1" outlineLevel="1">
      <c r="B145" s="205"/>
      <c r="C145" s="256" t="s">
        <v>261</v>
      </c>
      <c r="D145" s="256"/>
      <c r="E145" s="260">
        <f t="shared" si="112"/>
        <v>846393163909.06189</v>
      </c>
      <c r="F145" s="260">
        <f t="shared" si="112"/>
        <v>868250579966.22473</v>
      </c>
      <c r="G145" s="260">
        <f t="shared" si="112"/>
        <v>900804389668.80359</v>
      </c>
      <c r="H145" s="260">
        <f t="shared" si="112"/>
        <v>943578561511.75696</v>
      </c>
      <c r="I145" s="258">
        <f t="shared" si="113"/>
        <v>1000000000000</v>
      </c>
      <c r="J145" s="255"/>
      <c r="K145" s="255"/>
      <c r="L145" s="255"/>
      <c r="M145" s="255"/>
      <c r="N145" s="255"/>
      <c r="O145" s="255"/>
      <c r="P145" s="255"/>
    </row>
    <row r="146" spans="2:16" s="175" customFormat="1" hidden="1" outlineLevel="1">
      <c r="B146" s="205"/>
      <c r="C146" s="256" t="s">
        <v>264</v>
      </c>
      <c r="D146" s="256"/>
      <c r="E146" s="256"/>
      <c r="F146" s="260">
        <f>(G146+G147)/2/((1+F55/4)^(1))</f>
        <v>889284336938.39465</v>
      </c>
      <c r="G146" s="260">
        <f>(H146+H147)/2/((1+G55/4)^(1))</f>
        <v>916860776253.87427</v>
      </c>
      <c r="H146" s="260">
        <f>(I146+I147)/2/((1+H55/4)^(1))</f>
        <v>952871092154.2937</v>
      </c>
      <c r="I146" s="258">
        <f t="shared" si="113"/>
        <v>1000000000000</v>
      </c>
      <c r="J146" s="255"/>
      <c r="K146" s="255"/>
      <c r="L146" s="255"/>
      <c r="M146" s="255"/>
      <c r="N146" s="255"/>
      <c r="O146" s="255"/>
      <c r="P146" s="255"/>
    </row>
    <row r="147" spans="2:16" s="175" customFormat="1" hidden="1" outlineLevel="1">
      <c r="B147" s="205"/>
      <c r="C147" s="256" t="s">
        <v>267</v>
      </c>
      <c r="D147" s="256"/>
      <c r="E147" s="260"/>
      <c r="F147" s="260"/>
      <c r="G147" s="260">
        <f>(H147+H148)/2/((1+G56/4)^(1))</f>
        <v>930469528668.43518</v>
      </c>
      <c r="H147" s="260">
        <f>(I147+I148)/2/((1+H56/4)^(1))</f>
        <v>960696905097.79028</v>
      </c>
      <c r="I147" s="258">
        <f t="shared" si="113"/>
        <v>1000000000000</v>
      </c>
      <c r="J147" s="255"/>
      <c r="K147" s="255"/>
      <c r="L147" s="255"/>
      <c r="M147" s="255"/>
      <c r="N147" s="255"/>
      <c r="O147" s="255"/>
      <c r="P147" s="255"/>
    </row>
    <row r="148" spans="2:16" s="175" customFormat="1" hidden="1" outlineLevel="1">
      <c r="B148" s="205"/>
      <c r="C148" s="256" t="s">
        <v>270</v>
      </c>
      <c r="D148" s="256"/>
      <c r="E148" s="256"/>
      <c r="F148" s="256"/>
      <c r="G148" s="256"/>
      <c r="H148" s="260">
        <f>(I148+I149)/2/((1+H57/4)^(1))</f>
        <v>967267870916.84412</v>
      </c>
      <c r="I148" s="258">
        <f t="shared" si="113"/>
        <v>1000000000000</v>
      </c>
      <c r="J148" s="255"/>
      <c r="K148" s="255"/>
      <c r="L148" s="255"/>
      <c r="M148" s="255"/>
      <c r="N148" s="255"/>
      <c r="O148" s="255"/>
      <c r="P148" s="255"/>
    </row>
    <row r="149" spans="2:16" s="175" customFormat="1" hidden="1" outlineLevel="1">
      <c r="B149" s="205"/>
      <c r="C149" s="256" t="s">
        <v>260</v>
      </c>
      <c r="D149" s="256"/>
      <c r="E149" s="256"/>
      <c r="F149" s="256"/>
      <c r="G149" s="256"/>
      <c r="H149" s="256"/>
      <c r="I149" s="258">
        <f t="shared" si="113"/>
        <v>1000000000000</v>
      </c>
      <c r="J149" s="255"/>
      <c r="K149" s="255"/>
      <c r="L149" s="255"/>
      <c r="M149" s="255"/>
      <c r="N149" s="255"/>
      <c r="O149" s="255"/>
      <c r="P149" s="255"/>
    </row>
    <row r="150" spans="2:16" s="175" customFormat="1" hidden="1" outlineLevel="1">
      <c r="B150" s="205"/>
      <c r="C150" s="256" t="s">
        <v>2307</v>
      </c>
      <c r="D150" s="257"/>
      <c r="E150" s="255"/>
      <c r="F150" s="255"/>
      <c r="G150" s="255"/>
      <c r="J150" s="255"/>
      <c r="K150" s="255"/>
      <c r="L150" s="255"/>
      <c r="M150" s="255"/>
      <c r="N150" s="255"/>
      <c r="O150" s="255"/>
      <c r="P150" s="255"/>
    </row>
    <row r="151" spans="2:16" s="175" customFormat="1" hidden="1" outlineLevel="1">
      <c r="B151" s="205"/>
      <c r="C151" s="255"/>
      <c r="D151" s="255"/>
      <c r="E151" s="255"/>
      <c r="F151" s="255"/>
      <c r="G151" s="255"/>
      <c r="H151" s="255"/>
      <c r="I151" s="255"/>
      <c r="J151" s="255"/>
      <c r="K151" s="255"/>
      <c r="L151" s="255"/>
      <c r="M151" s="255"/>
      <c r="N151" s="255"/>
      <c r="O151" s="255"/>
      <c r="P151" s="255"/>
    </row>
    <row r="152" spans="2:16" s="175" customFormat="1" hidden="1" outlineLevel="1">
      <c r="B152" s="205"/>
      <c r="C152" s="256"/>
      <c r="D152" s="256" t="s">
        <v>256</v>
      </c>
      <c r="E152" s="256" t="s">
        <v>257</v>
      </c>
      <c r="F152" s="256" t="s">
        <v>262</v>
      </c>
      <c r="G152" s="256" t="s">
        <v>265</v>
      </c>
      <c r="H152" s="256" t="s">
        <v>268</v>
      </c>
      <c r="I152" s="256" t="s">
        <v>271</v>
      </c>
      <c r="J152" s="256"/>
      <c r="K152" s="255"/>
      <c r="L152" s="255"/>
      <c r="M152" s="255"/>
      <c r="N152" s="255"/>
      <c r="O152" s="255"/>
      <c r="P152" s="255"/>
    </row>
    <row r="153" spans="2:16" s="175" customFormat="1" hidden="1" outlineLevel="1">
      <c r="B153" s="205"/>
      <c r="C153" s="256" t="s">
        <v>258</v>
      </c>
      <c r="D153" s="256"/>
      <c r="E153" s="256" t="s">
        <v>259</v>
      </c>
      <c r="F153" s="256" t="s">
        <v>263</v>
      </c>
      <c r="G153" s="256" t="s">
        <v>266</v>
      </c>
      <c r="H153" s="256" t="s">
        <v>269</v>
      </c>
      <c r="I153" s="256" t="s">
        <v>272</v>
      </c>
      <c r="J153" s="258" t="s">
        <v>260</v>
      </c>
      <c r="K153" s="255"/>
      <c r="L153" s="255"/>
      <c r="M153" s="255"/>
      <c r="N153" s="255"/>
      <c r="O153" s="255"/>
      <c r="P153" s="255"/>
    </row>
    <row r="154" spans="2:16" s="175" customFormat="1" hidden="1" outlineLevel="1">
      <c r="B154" s="205"/>
      <c r="C154" s="256"/>
      <c r="D154" s="259">
        <f>(E154+E155)/2/((1+D$53/4)^($D$17))</f>
        <v>763125385570.09058</v>
      </c>
      <c r="E154" s="260">
        <f t="shared" ref="E154:I154" si="114">(F154+F155)/2/((1+E53/4)^(1))</f>
        <v>773330868900.02905</v>
      </c>
      <c r="F154" s="260">
        <f t="shared" si="114"/>
        <v>793302908578.83325</v>
      </c>
      <c r="G154" s="260">
        <f t="shared" si="114"/>
        <v>824531312703.43176</v>
      </c>
      <c r="H154" s="260">
        <f t="shared" si="114"/>
        <v>866463205260.33838</v>
      </c>
      <c r="I154" s="260">
        <f t="shared" si="114"/>
        <v>922864805989.4541</v>
      </c>
      <c r="J154" s="258">
        <f t="shared" ref="J154:J160" si="115">$C$15*10^6</f>
        <v>1000000000000</v>
      </c>
      <c r="L154" s="261">
        <f>I$50*10^6</f>
        <v>763125385570.09058</v>
      </c>
      <c r="M154" s="255"/>
      <c r="N154" s="255"/>
      <c r="O154" s="255"/>
      <c r="P154" s="255"/>
    </row>
    <row r="155" spans="2:16" s="175" customFormat="1" hidden="1" outlineLevel="1">
      <c r="B155" s="205"/>
      <c r="C155" s="256" t="s">
        <v>261</v>
      </c>
      <c r="D155" s="256"/>
      <c r="E155" s="260">
        <f>(F155+F156)/2/((1+E54/4)^(1))</f>
        <v>807650691646.37048</v>
      </c>
      <c r="F155" s="260">
        <f>(G155+G156)/2/((1+F54/4)^(1))</f>
        <v>824880289660.74158</v>
      </c>
      <c r="G155" s="260">
        <f>(H155+H156)/2/((1+G54/4)^(1))</f>
        <v>851728635233.97644</v>
      </c>
      <c r="H155" s="260">
        <f>(I155+I156)/2/((1+H54/4)^(1))</f>
        <v>887550055955.73767</v>
      </c>
      <c r="I155" s="260">
        <f>(J155+J156)/2/((1+I54/4)^(1))</f>
        <v>935335065405.86914</v>
      </c>
      <c r="J155" s="258">
        <f t="shared" si="115"/>
        <v>1000000000000</v>
      </c>
      <c r="K155" s="255"/>
      <c r="L155" s="255"/>
      <c r="M155" s="255"/>
      <c r="N155" s="255"/>
      <c r="O155" s="255"/>
      <c r="P155" s="255"/>
    </row>
    <row r="156" spans="2:16" s="175" customFormat="1" hidden="1" outlineLevel="1">
      <c r="B156" s="205"/>
      <c r="C156" s="256" t="s">
        <v>264</v>
      </c>
      <c r="D156" s="256"/>
      <c r="E156" s="256"/>
      <c r="F156" s="260">
        <f>(G156+G157)/2/((1+F55/4)^(1))</f>
        <v>852205905925.74976</v>
      </c>
      <c r="G156" s="260">
        <f>(H156+H157)/2/((1+G55/4)^(1))</f>
        <v>875141698248.39673</v>
      </c>
      <c r="H156" s="260">
        <f>(I156+I157)/2/((1+H55/4)^(1))</f>
        <v>905581165241.80933</v>
      </c>
      <c r="I156" s="260">
        <f>(J156+J157)/2/((1+I55/4)^(1))</f>
        <v>945907455691.14905</v>
      </c>
      <c r="J156" s="258">
        <f t="shared" si="115"/>
        <v>1000000000000</v>
      </c>
      <c r="K156" s="255"/>
      <c r="L156" s="255"/>
      <c r="M156" s="255"/>
      <c r="N156" s="255"/>
      <c r="O156" s="255"/>
      <c r="P156" s="255"/>
    </row>
    <row r="157" spans="2:16" s="175" customFormat="1" hidden="1" outlineLevel="1">
      <c r="B157" s="205"/>
      <c r="C157" s="256" t="s">
        <v>267</v>
      </c>
      <c r="D157" s="256"/>
      <c r="E157" s="260"/>
      <c r="F157" s="260"/>
      <c r="G157" s="260">
        <f>(H157+H158)/2/((1+G56/4)^(1))</f>
        <v>895164750047.30579</v>
      </c>
      <c r="H157" s="260">
        <f>(I157+I158)/2/((1+H56/4)^(1))</f>
        <v>920915496193.81018</v>
      </c>
      <c r="I157" s="260">
        <f>(J157+J158)/2/((1+I56/4)^(1))</f>
        <v>954834780479.3927</v>
      </c>
      <c r="J157" s="258">
        <f t="shared" si="115"/>
        <v>1000000000000</v>
      </c>
      <c r="K157" s="255"/>
      <c r="L157" s="255"/>
      <c r="M157" s="255"/>
      <c r="N157" s="255"/>
      <c r="O157" s="255"/>
      <c r="P157" s="255"/>
    </row>
    <row r="158" spans="2:16" s="175" customFormat="1" hidden="1" outlineLevel="1">
      <c r="B158" s="205"/>
      <c r="C158" s="256" t="s">
        <v>270</v>
      </c>
      <c r="D158" s="256"/>
      <c r="E158" s="256"/>
      <c r="F158" s="256"/>
      <c r="G158" s="256"/>
      <c r="H158" s="260">
        <f>(I158+I159)/2/((1+H57/4)^(1))</f>
        <v>933896567658.46069</v>
      </c>
      <c r="I158" s="260">
        <f>(J158+J159)/2/((1+I57/4)^(1))</f>
        <v>962347405300.77112</v>
      </c>
      <c r="J158" s="258">
        <f t="shared" si="115"/>
        <v>1000000000000</v>
      </c>
      <c r="K158" s="255"/>
      <c r="L158" s="255"/>
      <c r="M158" s="255"/>
      <c r="N158" s="255"/>
      <c r="O158" s="255"/>
      <c r="P158" s="255"/>
    </row>
    <row r="159" spans="2:16" s="175" customFormat="1" hidden="1" outlineLevel="1">
      <c r="B159" s="205"/>
      <c r="C159" s="256" t="s">
        <v>273</v>
      </c>
      <c r="D159" s="256"/>
      <c r="E159" s="260"/>
      <c r="F159" s="260"/>
      <c r="G159" s="260"/>
      <c r="H159" s="260"/>
      <c r="I159" s="260">
        <f>(J159+J160)/2/((1+I58/4)^(1))</f>
        <v>968651433259.32336</v>
      </c>
      <c r="J159" s="258">
        <f t="shared" si="115"/>
        <v>1000000000000</v>
      </c>
      <c r="K159" s="255"/>
      <c r="L159" s="255"/>
      <c r="M159" s="255"/>
      <c r="N159" s="255"/>
      <c r="O159" s="255"/>
      <c r="P159" s="255"/>
    </row>
    <row r="160" spans="2:16" s="175" customFormat="1" hidden="1" outlineLevel="1">
      <c r="B160" s="205"/>
      <c r="C160" s="256" t="s">
        <v>260</v>
      </c>
      <c r="D160" s="256"/>
      <c r="E160" s="256"/>
      <c r="F160" s="256"/>
      <c r="G160" s="256"/>
      <c r="H160" s="256"/>
      <c r="I160" s="256"/>
      <c r="J160" s="258">
        <f t="shared" si="115"/>
        <v>1000000000000</v>
      </c>
      <c r="K160" s="255"/>
      <c r="L160" s="255"/>
      <c r="M160" s="255"/>
      <c r="N160" s="255"/>
      <c r="O160" s="255"/>
      <c r="P160" s="255"/>
    </row>
    <row r="161" spans="2:16" s="175" customFormat="1" hidden="1" outlineLevel="1">
      <c r="B161" s="205"/>
      <c r="C161" s="256" t="s">
        <v>2355</v>
      </c>
      <c r="D161" s="257"/>
      <c r="E161" s="255"/>
      <c r="F161" s="255"/>
      <c r="G161" s="255"/>
      <c r="H161" s="255"/>
      <c r="K161" s="255"/>
      <c r="L161" s="255"/>
      <c r="M161" s="255"/>
      <c r="N161" s="255"/>
      <c r="O161" s="255"/>
      <c r="P161" s="255"/>
    </row>
    <row r="162" spans="2:16" s="175" customFormat="1" hidden="1" outlineLevel="1">
      <c r="B162" s="205"/>
      <c r="C162" s="255"/>
      <c r="D162" s="255"/>
      <c r="E162" s="255"/>
      <c r="F162" s="255"/>
      <c r="G162" s="255"/>
      <c r="H162" s="255"/>
      <c r="I162" s="255"/>
      <c r="J162" s="255"/>
      <c r="K162" s="255"/>
      <c r="L162" s="255"/>
      <c r="M162" s="255"/>
      <c r="N162" s="255"/>
      <c r="O162" s="255"/>
      <c r="P162" s="255"/>
    </row>
    <row r="163" spans="2:16" s="175" customFormat="1" hidden="1" outlineLevel="1">
      <c r="B163" s="205"/>
      <c r="C163" s="256"/>
      <c r="D163" s="256" t="s">
        <v>256</v>
      </c>
      <c r="E163" s="256" t="s">
        <v>257</v>
      </c>
      <c r="F163" s="256" t="s">
        <v>262</v>
      </c>
      <c r="G163" s="256" t="s">
        <v>265</v>
      </c>
      <c r="H163" s="256" t="s">
        <v>268</v>
      </c>
      <c r="I163" s="256" t="s">
        <v>271</v>
      </c>
      <c r="J163" s="256" t="s">
        <v>274</v>
      </c>
      <c r="K163" s="256"/>
      <c r="L163" s="255"/>
      <c r="M163" s="255"/>
      <c r="N163" s="255"/>
      <c r="O163" s="255"/>
      <c r="P163" s="255"/>
    </row>
    <row r="164" spans="2:16" s="175" customFormat="1" hidden="1" outlineLevel="1">
      <c r="B164" s="205"/>
      <c r="C164" s="256" t="s">
        <v>258</v>
      </c>
      <c r="D164" s="256"/>
      <c r="E164" s="256" t="s">
        <v>259</v>
      </c>
      <c r="F164" s="256" t="s">
        <v>263</v>
      </c>
      <c r="G164" s="256" t="s">
        <v>266</v>
      </c>
      <c r="H164" s="256" t="s">
        <v>269</v>
      </c>
      <c r="I164" s="256" t="s">
        <v>272</v>
      </c>
      <c r="J164" s="256" t="s">
        <v>275</v>
      </c>
      <c r="K164" s="258" t="s">
        <v>260</v>
      </c>
      <c r="L164" s="255"/>
      <c r="M164" s="255"/>
      <c r="N164" s="255"/>
      <c r="O164" s="255"/>
      <c r="P164" s="255"/>
    </row>
    <row r="165" spans="2:16" s="175" customFormat="1" hidden="1" outlineLevel="1">
      <c r="B165" s="205"/>
      <c r="C165" s="256"/>
      <c r="D165" s="259">
        <f>(E165+E166)/2/((1+D$53/4)^($D$17))</f>
        <v>722799967788.97791</v>
      </c>
      <c r="E165" s="260">
        <f t="shared" ref="E165:J165" si="116">(F165+F166)/2/((1+E53/4)^(1))</f>
        <v>728740499471.77515</v>
      </c>
      <c r="F165" s="260">
        <f t="shared" si="116"/>
        <v>743414336108.83875</v>
      </c>
      <c r="G165" s="260">
        <f t="shared" si="116"/>
        <v>768013235948.4801</v>
      </c>
      <c r="H165" s="260">
        <f t="shared" si="116"/>
        <v>801775393034.03442</v>
      </c>
      <c r="I165" s="260">
        <f t="shared" si="116"/>
        <v>847891368995.54663</v>
      </c>
      <c r="J165" s="260">
        <f t="shared" si="116"/>
        <v>911694622272.0238</v>
      </c>
      <c r="K165" s="258">
        <f t="shared" ref="K165:K172" si="117">$C$15*10^6</f>
        <v>1000000000000</v>
      </c>
      <c r="M165" s="261">
        <f>J$50*10^6</f>
        <v>722799967788.97705</v>
      </c>
      <c r="N165" s="255"/>
      <c r="O165" s="255"/>
      <c r="P165" s="255"/>
    </row>
    <row r="166" spans="2:16" s="175" customFormat="1" hidden="1" outlineLevel="1">
      <c r="B166" s="205"/>
      <c r="C166" s="256" t="s">
        <v>261</v>
      </c>
      <c r="D166" s="256"/>
      <c r="E166" s="260">
        <f t="shared" ref="E166:J166" si="118">(F166+F167)/2/((1+E54/4)^(1))</f>
        <v>768698116312.48425</v>
      </c>
      <c r="F166" s="260">
        <f t="shared" si="118"/>
        <v>781464185550.67346</v>
      </c>
      <c r="G166" s="260">
        <f t="shared" si="118"/>
        <v>802831472756.99707</v>
      </c>
      <c r="H166" s="260">
        <f t="shared" si="118"/>
        <v>832007799779.20618</v>
      </c>
      <c r="I166" s="260">
        <f t="shared" si="118"/>
        <v>871580298328.32227</v>
      </c>
      <c r="J166" s="260">
        <f t="shared" si="118"/>
        <v>925825594107.82971</v>
      </c>
      <c r="K166" s="258">
        <f t="shared" si="117"/>
        <v>1000000000000</v>
      </c>
      <c r="L166" s="255"/>
      <c r="M166" s="255"/>
      <c r="N166" s="255"/>
      <c r="O166" s="255"/>
      <c r="P166" s="255"/>
    </row>
    <row r="167" spans="2:16" s="175" customFormat="1" hidden="1" outlineLevel="1">
      <c r="B167" s="205"/>
      <c r="C167" s="256" t="s">
        <v>264</v>
      </c>
      <c r="D167" s="256"/>
      <c r="E167" s="256"/>
      <c r="F167" s="260">
        <f>(G167+G168)/2/((1+F55/4)^(1))</f>
        <v>814737009811.47974</v>
      </c>
      <c r="G167" s="260">
        <f>(H167+H168)/2/((1+G55/4)^(1))</f>
        <v>833148118004.521</v>
      </c>
      <c r="H167" s="260">
        <f>(I167+I168)/2/((1+H55/4)^(1))</f>
        <v>858180975857.1969</v>
      </c>
      <c r="I167" s="260">
        <f>(J167+J168)/2/((1+I55/4)^(1))</f>
        <v>891935393351.23999</v>
      </c>
      <c r="J167" s="260">
        <f>(K167+K168)/2/((1+J55/4)^(1))</f>
        <v>937849425816.96704</v>
      </c>
      <c r="K167" s="258">
        <f t="shared" si="117"/>
        <v>1000000000000</v>
      </c>
      <c r="L167" s="255"/>
      <c r="M167" s="255"/>
      <c r="N167" s="255"/>
      <c r="O167" s="255"/>
      <c r="P167" s="255"/>
    </row>
    <row r="168" spans="2:16" s="175" customFormat="1" hidden="1" outlineLevel="1">
      <c r="B168" s="205"/>
      <c r="C168" s="256" t="s">
        <v>267</v>
      </c>
      <c r="D168" s="256"/>
      <c r="E168" s="260"/>
      <c r="F168" s="260"/>
      <c r="G168" s="260">
        <f>(H168+H169)/2/((1+G56/4)^(1))</f>
        <v>859323351748.5741</v>
      </c>
      <c r="H168" s="260">
        <f>(I168+I169)/2/((1+H56/4)^(1))</f>
        <v>880671439771.50281</v>
      </c>
      <c r="I168" s="260">
        <f>(J168+J169)/2/((1+I56/4)^(1))</f>
        <v>909317646904.14819</v>
      </c>
      <c r="J168" s="260">
        <f>(K168+K169)/2/((1+J56/4)^(1))</f>
        <v>948033570420.81384</v>
      </c>
      <c r="K168" s="258">
        <f t="shared" si="117"/>
        <v>1000000000000</v>
      </c>
      <c r="L168" s="255"/>
      <c r="M168" s="255"/>
      <c r="N168" s="255"/>
      <c r="O168" s="255"/>
      <c r="P168" s="255"/>
    </row>
    <row r="169" spans="2:16" s="175" customFormat="1" hidden="1" outlineLevel="1">
      <c r="B169" s="205"/>
      <c r="C169" s="256" t="s">
        <v>270</v>
      </c>
      <c r="D169" s="256"/>
      <c r="E169" s="256"/>
      <c r="F169" s="256"/>
      <c r="G169" s="256"/>
      <c r="H169" s="260">
        <f>(I169+I170)/2/((1+H57/4)^(1))</f>
        <v>899876017541.79443</v>
      </c>
      <c r="I169" s="260">
        <f>(J169+J170)/2/((1+I57/4)^(1))</f>
        <v>924083574851.3407</v>
      </c>
      <c r="J169" s="260">
        <f>(K169+K170)/2/((1+J57/4)^(1))</f>
        <v>956626095301.89502</v>
      </c>
      <c r="K169" s="258">
        <f t="shared" si="117"/>
        <v>1000000000000</v>
      </c>
      <c r="L169" s="255"/>
      <c r="M169" s="255"/>
      <c r="N169" s="255"/>
      <c r="O169" s="255"/>
      <c r="P169" s="255"/>
    </row>
    <row r="170" spans="2:16" s="175" customFormat="1" hidden="1" outlineLevel="1">
      <c r="B170" s="205"/>
      <c r="C170" s="256" t="s">
        <v>273</v>
      </c>
      <c r="D170" s="256"/>
      <c r="E170" s="260"/>
      <c r="F170" s="260"/>
      <c r="G170" s="260"/>
      <c r="H170" s="260"/>
      <c r="I170" s="260">
        <f>(J170+J171)/2/((1+I58/4)^(1))</f>
        <v>936571667814.43506</v>
      </c>
      <c r="J170" s="260">
        <f>(K170+K171)/2/((1+J58/4)^(1))</f>
        <v>963852039229.00977</v>
      </c>
      <c r="K170" s="258">
        <f t="shared" si="117"/>
        <v>1000000000000</v>
      </c>
      <c r="L170" s="255"/>
      <c r="M170" s="255"/>
      <c r="N170" s="255"/>
      <c r="O170" s="255"/>
      <c r="P170" s="255"/>
    </row>
    <row r="171" spans="2:16" s="175" customFormat="1" hidden="1" outlineLevel="1">
      <c r="B171" s="205"/>
      <c r="C171" s="256" t="s">
        <v>276</v>
      </c>
      <c r="D171" s="256"/>
      <c r="E171" s="260"/>
      <c r="F171" s="260"/>
      <c r="G171" s="260"/>
      <c r="H171" s="260"/>
      <c r="I171" s="260"/>
      <c r="J171" s="260">
        <f>(K171+K172)/2/((1+J59/4)^(1))</f>
        <v>969912028332.53564</v>
      </c>
      <c r="K171" s="258">
        <f t="shared" si="117"/>
        <v>1000000000000</v>
      </c>
      <c r="L171" s="255"/>
      <c r="M171" s="255"/>
      <c r="N171" s="255"/>
      <c r="O171" s="255"/>
      <c r="P171" s="255"/>
    </row>
    <row r="172" spans="2:16" s="175" customFormat="1" hidden="1" outlineLevel="1">
      <c r="B172" s="205"/>
      <c r="C172" s="256" t="s">
        <v>260</v>
      </c>
      <c r="D172" s="256"/>
      <c r="E172" s="256"/>
      <c r="F172" s="256"/>
      <c r="G172" s="256"/>
      <c r="H172" s="256"/>
      <c r="I172" s="256"/>
      <c r="J172" s="256"/>
      <c r="K172" s="258">
        <f t="shared" si="117"/>
        <v>1000000000000</v>
      </c>
      <c r="L172" s="255"/>
      <c r="M172" s="255"/>
      <c r="N172" s="255"/>
      <c r="O172" s="255"/>
      <c r="P172" s="255"/>
    </row>
    <row r="173" spans="2:16" s="175" customFormat="1" hidden="1" outlineLevel="1">
      <c r="B173" s="205"/>
      <c r="C173" s="256" t="s">
        <v>2356</v>
      </c>
      <c r="D173" s="257"/>
      <c r="E173" s="255"/>
      <c r="F173" s="255"/>
      <c r="G173" s="255"/>
      <c r="H173" s="255"/>
      <c r="I173" s="255"/>
      <c r="L173" s="255"/>
      <c r="M173" s="255"/>
      <c r="N173" s="255"/>
      <c r="O173" s="255"/>
      <c r="P173" s="255"/>
    </row>
    <row r="174" spans="2:16" s="175" customFormat="1" hidden="1" outlineLevel="1">
      <c r="B174" s="205"/>
      <c r="O174" s="255"/>
      <c r="P174" s="255"/>
    </row>
    <row r="175" spans="2:16" s="175" customFormat="1" hidden="1" outlineLevel="1">
      <c r="B175" s="205"/>
      <c r="C175" s="256"/>
      <c r="D175" s="256" t="s">
        <v>256</v>
      </c>
      <c r="E175" s="256" t="s">
        <v>257</v>
      </c>
      <c r="F175" s="256" t="s">
        <v>262</v>
      </c>
      <c r="G175" s="256" t="s">
        <v>265</v>
      </c>
      <c r="H175" s="256" t="s">
        <v>268</v>
      </c>
      <c r="I175" s="256" t="s">
        <v>271</v>
      </c>
      <c r="J175" s="256" t="s">
        <v>274</v>
      </c>
      <c r="K175" s="256" t="s">
        <v>277</v>
      </c>
      <c r="L175" s="256"/>
      <c r="M175" s="255"/>
      <c r="N175" s="255"/>
      <c r="O175" s="255"/>
      <c r="P175" s="255"/>
    </row>
    <row r="176" spans="2:16" s="175" customFormat="1" hidden="1" outlineLevel="1">
      <c r="B176" s="205"/>
      <c r="C176" s="256" t="s">
        <v>258</v>
      </c>
      <c r="D176" s="256"/>
      <c r="E176" s="256" t="s">
        <v>259</v>
      </c>
      <c r="F176" s="256" t="s">
        <v>263</v>
      </c>
      <c r="G176" s="256" t="s">
        <v>266</v>
      </c>
      <c r="H176" s="256" t="s">
        <v>269</v>
      </c>
      <c r="I176" s="256" t="s">
        <v>272</v>
      </c>
      <c r="J176" s="256" t="s">
        <v>275</v>
      </c>
      <c r="K176" s="256" t="s">
        <v>278</v>
      </c>
      <c r="L176" s="258" t="s">
        <v>260</v>
      </c>
      <c r="M176" s="255"/>
      <c r="N176" s="255"/>
      <c r="O176" s="255"/>
      <c r="P176" s="255"/>
    </row>
    <row r="177" spans="2:19" s="175" customFormat="1" hidden="1" outlineLevel="1">
      <c r="B177" s="205"/>
      <c r="C177" s="256"/>
      <c r="D177" s="259">
        <f>(E177+E178)/2/((1+D$53/4)^($D$17))</f>
        <v>682633394923.0271</v>
      </c>
      <c r="E177" s="260">
        <f t="shared" ref="E177:K177" si="119">(F177+F178)/2/((1+E53/4)^(1))</f>
        <v>684553332108.1499</v>
      </c>
      <c r="F177" s="260">
        <f t="shared" si="119"/>
        <v>694250880873.04456</v>
      </c>
      <c r="G177" s="260">
        <f t="shared" si="119"/>
        <v>712650025632.36121</v>
      </c>
      <c r="H177" s="260">
        <f t="shared" si="119"/>
        <v>738818348761.2019</v>
      </c>
      <c r="I177" s="260">
        <f t="shared" si="119"/>
        <v>775430610450.14966</v>
      </c>
      <c r="J177" s="260">
        <f t="shared" si="119"/>
        <v>826984731367.73669</v>
      </c>
      <c r="K177" s="260">
        <f t="shared" si="119"/>
        <v>899106373860.61121</v>
      </c>
      <c r="L177" s="258">
        <f t="shared" ref="L177:L185" si="120">$C$15*10^6</f>
        <v>1000000000000</v>
      </c>
      <c r="N177" s="261">
        <f>K$50*10^6</f>
        <v>682633394923.02698</v>
      </c>
      <c r="O177" s="255"/>
      <c r="P177" s="255"/>
    </row>
    <row r="178" spans="2:19" s="175" customFormat="1" hidden="1" outlineLevel="1">
      <c r="B178" s="205"/>
      <c r="C178" s="256" t="s">
        <v>261</v>
      </c>
      <c r="D178" s="256"/>
      <c r="E178" s="260">
        <f t="shared" ref="E178:K178" si="121">(F178+F179)/2/((1+E54/4)^(1))</f>
        <v>729671420984.36816</v>
      </c>
      <c r="F178" s="260">
        <f t="shared" si="121"/>
        <v>738166658455.16248</v>
      </c>
      <c r="G178" s="260">
        <f t="shared" si="121"/>
        <v>754311626522.10608</v>
      </c>
      <c r="H178" s="260">
        <f t="shared" si="121"/>
        <v>777191505936.38269</v>
      </c>
      <c r="I178" s="260">
        <f t="shared" si="121"/>
        <v>809024623560.71191</v>
      </c>
      <c r="J178" s="260">
        <f t="shared" si="121"/>
        <v>853501089345.22864</v>
      </c>
      <c r="K178" s="260">
        <f t="shared" si="121"/>
        <v>915064097622.08191</v>
      </c>
      <c r="L178" s="258">
        <f t="shared" si="120"/>
        <v>1000000000000</v>
      </c>
      <c r="M178" s="255"/>
      <c r="N178" s="255"/>
      <c r="O178" s="255"/>
      <c r="P178" s="255"/>
    </row>
    <row r="179" spans="2:19" s="175" customFormat="1" hidden="1" outlineLevel="1">
      <c r="B179" s="205"/>
      <c r="C179" s="256" t="s">
        <v>264</v>
      </c>
      <c r="D179" s="256"/>
      <c r="E179" s="256"/>
      <c r="F179" s="260">
        <f t="shared" ref="F179:K179" si="122">(G179+G180)/2/((1+F55/4)^(1))</f>
        <v>776995626557.36511</v>
      </c>
      <c r="G179" s="260">
        <f t="shared" si="122"/>
        <v>791025460119.04028</v>
      </c>
      <c r="H179" s="260">
        <f t="shared" si="122"/>
        <v>810849182231.30798</v>
      </c>
      <c r="I179" s="260">
        <f t="shared" si="122"/>
        <v>838302981448.03943</v>
      </c>
      <c r="J179" s="260">
        <f t="shared" si="122"/>
        <v>876412935014.91333</v>
      </c>
      <c r="K179" s="260">
        <f t="shared" si="122"/>
        <v>928698042411.87012</v>
      </c>
      <c r="L179" s="258">
        <f t="shared" si="120"/>
        <v>1000000000000</v>
      </c>
      <c r="M179" s="255"/>
      <c r="N179" s="255"/>
      <c r="O179" s="255"/>
      <c r="P179" s="255"/>
    </row>
    <row r="180" spans="2:19" s="175" customFormat="1" hidden="1" outlineLevel="1">
      <c r="B180" s="205"/>
      <c r="C180" s="256" t="s">
        <v>267</v>
      </c>
      <c r="D180" s="256"/>
      <c r="E180" s="260"/>
      <c r="F180" s="260"/>
      <c r="G180" s="260">
        <f>(H180+H181)/2/((1+G56/4)^(1))</f>
        <v>823044987442.38293</v>
      </c>
      <c r="H180" s="260">
        <f>(I180+I181)/2/((1+H56/4)^(1))</f>
        <v>840089591352.20605</v>
      </c>
      <c r="I180" s="260">
        <f>(J180+J181)/2/((1+I56/4)^(1))</f>
        <v>863604420104.26038</v>
      </c>
      <c r="J180" s="260">
        <f>(K180+K181)/2/((1+J56/4)^(1))</f>
        <v>896071204748.02808</v>
      </c>
      <c r="K180" s="260">
        <f>(L180+L181)/2/((1+K56/4)^(1))</f>
        <v>940286276156.0365</v>
      </c>
      <c r="L180" s="258">
        <f t="shared" si="120"/>
        <v>1000000000000</v>
      </c>
      <c r="M180" s="255"/>
      <c r="N180" s="255"/>
      <c r="O180" s="255"/>
      <c r="P180" s="255"/>
    </row>
    <row r="181" spans="2:19" s="175" customFormat="1" hidden="1" outlineLevel="1">
      <c r="B181" s="205"/>
      <c r="C181" s="256" t="s">
        <v>270</v>
      </c>
      <c r="D181" s="256"/>
      <c r="E181" s="256"/>
      <c r="F181" s="256"/>
      <c r="G181" s="256"/>
      <c r="H181" s="260">
        <f>(I181+I182)/2/((1+H57/4)^(1))</f>
        <v>865287850867.89758</v>
      </c>
      <c r="I181" s="260">
        <f>(J181+J182)/2/((1+I57/4)^(1))</f>
        <v>885312614799.04749</v>
      </c>
      <c r="J181" s="260">
        <f>(K181+K182)/2/((1+J57/4)^(1))</f>
        <v>912837389198.81494</v>
      </c>
      <c r="K181" s="260">
        <f>(L181+L182)/2/((1+K57/4)^(1))</f>
        <v>950092361702.28174</v>
      </c>
      <c r="L181" s="258">
        <f t="shared" si="120"/>
        <v>1000000000000</v>
      </c>
      <c r="M181" s="255"/>
      <c r="N181" s="255"/>
      <c r="O181" s="255"/>
      <c r="P181" s="255"/>
    </row>
    <row r="182" spans="2:19" s="175" customFormat="1" hidden="1" outlineLevel="1">
      <c r="B182" s="205"/>
      <c r="C182" s="256" t="s">
        <v>273</v>
      </c>
      <c r="D182" s="256"/>
      <c r="E182" s="260"/>
      <c r="F182" s="260"/>
      <c r="G182" s="260"/>
      <c r="H182" s="260"/>
      <c r="I182" s="260">
        <f>(J182+J183)/2/((1+I58/4)^(1))</f>
        <v>903825382822.47461</v>
      </c>
      <c r="J182" s="260">
        <f>(K182+K183)/2/((1+J58/4)^(1))</f>
        <v>927064936972.78784</v>
      </c>
      <c r="K182" s="260">
        <f>(L182+L183)/2/((1+K58/4)^(1))</f>
        <v>958359422504.45984</v>
      </c>
      <c r="L182" s="258">
        <f t="shared" si="120"/>
        <v>1000000000000</v>
      </c>
      <c r="M182" s="255"/>
      <c r="N182" s="255"/>
      <c r="O182" s="255"/>
      <c r="P182" s="255"/>
    </row>
    <row r="183" spans="2:19" s="175" customFormat="1" hidden="1" outlineLevel="1">
      <c r="B183" s="205"/>
      <c r="C183" s="256" t="s">
        <v>276</v>
      </c>
      <c r="D183" s="256"/>
      <c r="E183" s="260"/>
      <c r="F183" s="260"/>
      <c r="G183" s="260"/>
      <c r="H183" s="260"/>
      <c r="I183" s="260"/>
      <c r="J183" s="260">
        <f>(K183+K184)/2/((1+J59/4)^(1))</f>
        <v>939087017773.77808</v>
      </c>
      <c r="K183" s="260">
        <f>(L183+L184)/2/((1+K59/4)^(1))</f>
        <v>965307072436.7179</v>
      </c>
      <c r="L183" s="258">
        <f t="shared" si="120"/>
        <v>1000000000000</v>
      </c>
      <c r="M183" s="255"/>
      <c r="N183" s="255"/>
      <c r="O183" s="255"/>
      <c r="P183" s="255"/>
    </row>
    <row r="184" spans="2:19" s="175" customFormat="1" hidden="1" outlineLevel="1">
      <c r="B184" s="205"/>
      <c r="C184" s="256" t="s">
        <v>279</v>
      </c>
      <c r="D184" s="256"/>
      <c r="E184" s="260"/>
      <c r="F184" s="260"/>
      <c r="G184" s="260"/>
      <c r="H184" s="260"/>
      <c r="I184" s="260"/>
      <c r="J184" s="260"/>
      <c r="K184" s="260">
        <f>(L184+L185)/2/((1+K60/4)^(1))</f>
        <v>971130440124.59827</v>
      </c>
      <c r="L184" s="258">
        <f t="shared" si="120"/>
        <v>1000000000000</v>
      </c>
      <c r="M184" s="255"/>
      <c r="N184" s="255"/>
      <c r="O184" s="255"/>
      <c r="P184" s="255"/>
    </row>
    <row r="185" spans="2:19" s="175" customFormat="1" hidden="1" outlineLevel="1">
      <c r="B185" s="205"/>
      <c r="C185" s="256" t="s">
        <v>260</v>
      </c>
      <c r="D185" s="256"/>
      <c r="E185" s="256"/>
      <c r="F185" s="256"/>
      <c r="G185" s="256"/>
      <c r="H185" s="256"/>
      <c r="I185" s="256"/>
      <c r="J185" s="256"/>
      <c r="K185" s="260"/>
      <c r="L185" s="258">
        <f t="shared" si="120"/>
        <v>1000000000000</v>
      </c>
      <c r="M185" s="255"/>
      <c r="N185" s="255"/>
      <c r="O185" s="255"/>
      <c r="P185" s="255"/>
    </row>
    <row r="186" spans="2:19" s="175" customFormat="1" hidden="1" outlineLevel="1">
      <c r="B186" s="205"/>
      <c r="C186" s="256" t="s">
        <v>2356</v>
      </c>
      <c r="D186" s="257"/>
      <c r="E186" s="255"/>
      <c r="F186" s="255"/>
      <c r="G186" s="255"/>
      <c r="H186" s="255"/>
      <c r="I186" s="255"/>
      <c r="M186" s="255"/>
      <c r="N186" s="255"/>
      <c r="O186" s="255"/>
      <c r="P186" s="255"/>
    </row>
    <row r="187" spans="2:19" s="175" customFormat="1" hidden="1" outlineLevel="1">
      <c r="B187" s="205"/>
      <c r="O187" s="255"/>
      <c r="P187" s="255"/>
    </row>
    <row r="188" spans="2:19" s="175" customFormat="1" hidden="1" outlineLevel="1">
      <c r="B188" s="205"/>
      <c r="C188" s="256"/>
      <c r="D188" s="256" t="s">
        <v>256</v>
      </c>
      <c r="E188" s="256" t="s">
        <v>257</v>
      </c>
      <c r="F188" s="256" t="s">
        <v>262</v>
      </c>
      <c r="G188" s="256" t="s">
        <v>265</v>
      </c>
      <c r="H188" s="256" t="s">
        <v>268</v>
      </c>
      <c r="I188" s="256" t="s">
        <v>271</v>
      </c>
      <c r="J188" s="256" t="s">
        <v>274</v>
      </c>
      <c r="K188" s="256" t="s">
        <v>277</v>
      </c>
      <c r="L188" s="256" t="s">
        <v>280</v>
      </c>
      <c r="M188" s="255"/>
      <c r="N188" s="255"/>
      <c r="O188" s="255"/>
      <c r="P188" s="255"/>
      <c r="Q188" s="255"/>
      <c r="R188" s="255"/>
      <c r="S188" s="255"/>
    </row>
    <row r="189" spans="2:19" s="175" customFormat="1" hidden="1" outlineLevel="1">
      <c r="B189" s="205"/>
      <c r="C189" s="256" t="s">
        <v>258</v>
      </c>
      <c r="D189" s="256"/>
      <c r="E189" s="256" t="s">
        <v>259</v>
      </c>
      <c r="F189" s="256" t="s">
        <v>263</v>
      </c>
      <c r="G189" s="256" t="s">
        <v>266</v>
      </c>
      <c r="H189" s="256" t="s">
        <v>269</v>
      </c>
      <c r="I189" s="256" t="s">
        <v>272</v>
      </c>
      <c r="J189" s="256" t="s">
        <v>275</v>
      </c>
      <c r="K189" s="256" t="s">
        <v>278</v>
      </c>
      <c r="L189" s="256" t="s">
        <v>281</v>
      </c>
      <c r="M189" s="258" t="s">
        <v>260</v>
      </c>
      <c r="N189" s="255"/>
      <c r="O189" s="255"/>
      <c r="P189" s="255"/>
      <c r="Q189" s="255"/>
      <c r="R189" s="255"/>
      <c r="S189" s="255"/>
    </row>
    <row r="190" spans="2:19" s="175" customFormat="1" hidden="1" outlineLevel="1">
      <c r="B190" s="205"/>
      <c r="C190" s="256"/>
      <c r="D190" s="259">
        <f>(E190+E191)/2/((1+D$53/4)^($D$17))</f>
        <v>642726339396.43994</v>
      </c>
      <c r="E190" s="260">
        <f t="shared" ref="E190:L190" si="123">(F190+F191)/2/((1+E53/4)^(1))</f>
        <v>640890847728.22522</v>
      </c>
      <c r="F190" s="260">
        <f t="shared" si="123"/>
        <v>645957734329.43457</v>
      </c>
      <c r="G190" s="260">
        <f t="shared" si="123"/>
        <v>658613611565.85083</v>
      </c>
      <c r="H190" s="260">
        <f t="shared" si="123"/>
        <v>677792964820.41138</v>
      </c>
      <c r="I190" s="260">
        <f t="shared" si="123"/>
        <v>705713841011.70679</v>
      </c>
      <c r="J190" s="260">
        <f t="shared" si="123"/>
        <v>746132047232.11401</v>
      </c>
      <c r="K190" s="260">
        <f t="shared" si="123"/>
        <v>803628892888.91675</v>
      </c>
      <c r="L190" s="260">
        <f t="shared" si="123"/>
        <v>884822109036.82251</v>
      </c>
      <c r="M190" s="258">
        <f t="shared" ref="M190:M199" si="124">$C$15*10^6</f>
        <v>1000000000000</v>
      </c>
      <c r="O190" s="261">
        <f>L$50*10^6</f>
        <v>642726339396.43994</v>
      </c>
      <c r="P190" s="255"/>
      <c r="Q190" s="255"/>
      <c r="R190" s="255"/>
      <c r="S190" s="255"/>
    </row>
    <row r="191" spans="2:19" s="175" customFormat="1" hidden="1" outlineLevel="1">
      <c r="B191" s="205"/>
      <c r="C191" s="256" t="s">
        <v>261</v>
      </c>
      <c r="D191" s="256"/>
      <c r="E191" s="260">
        <f t="shared" ref="E191:L191" si="125">(F191+F192)/2/((1+E54/4)^(1))</f>
        <v>690657689743.31384</v>
      </c>
      <c r="F191" s="260">
        <f t="shared" si="125"/>
        <v>695096713910.10437</v>
      </c>
      <c r="G191" s="260">
        <f t="shared" si="125"/>
        <v>706303958264.56824</v>
      </c>
      <c r="H191" s="260">
        <f t="shared" si="125"/>
        <v>723266025791.17468</v>
      </c>
      <c r="I191" s="260">
        <f t="shared" si="125"/>
        <v>747867560270.67114</v>
      </c>
      <c r="J191" s="260">
        <f t="shared" si="125"/>
        <v>783266054053.31116</v>
      </c>
      <c r="K191" s="260">
        <f t="shared" si="125"/>
        <v>833173670172.57593</v>
      </c>
      <c r="L191" s="260">
        <f t="shared" si="125"/>
        <v>902794832078.32007</v>
      </c>
      <c r="M191" s="258">
        <f t="shared" si="124"/>
        <v>1000000000000</v>
      </c>
      <c r="N191" s="255"/>
      <c r="O191" s="255"/>
      <c r="P191" s="255"/>
      <c r="Q191" s="255"/>
      <c r="R191" s="255"/>
      <c r="S191" s="255"/>
    </row>
    <row r="192" spans="2:19" s="175" customFormat="1" hidden="1" outlineLevel="1">
      <c r="B192" s="205"/>
      <c r="C192" s="256" t="s">
        <v>264</v>
      </c>
      <c r="D192" s="256"/>
      <c r="E192" s="256"/>
      <c r="F192" s="260">
        <f t="shared" ref="F192:L192" si="126">(G192+G193)/2/((1+F55/4)^(1))</f>
        <v>739053580672.10754</v>
      </c>
      <c r="G192" s="260">
        <f t="shared" si="126"/>
        <v>748867063758.66687</v>
      </c>
      <c r="H192" s="260">
        <f t="shared" si="126"/>
        <v>763704855341.27686</v>
      </c>
      <c r="I192" s="260">
        <f t="shared" si="126"/>
        <v>785160118171.68774</v>
      </c>
      <c r="J192" s="260">
        <f t="shared" si="126"/>
        <v>815877585335.74475</v>
      </c>
      <c r="K192" s="260">
        <f t="shared" si="126"/>
        <v>858864353053.82715</v>
      </c>
      <c r="L192" s="260">
        <f t="shared" si="126"/>
        <v>918222236207.25793</v>
      </c>
      <c r="M192" s="258">
        <f t="shared" si="124"/>
        <v>1000000000000</v>
      </c>
      <c r="N192" s="255"/>
      <c r="O192" s="255"/>
      <c r="P192" s="255"/>
      <c r="Q192" s="255"/>
      <c r="R192" s="255"/>
      <c r="S192" s="255"/>
    </row>
    <row r="193" spans="2:26" s="175" customFormat="1" hidden="1" outlineLevel="1">
      <c r="B193" s="205"/>
      <c r="C193" s="256" t="s">
        <v>267</v>
      </c>
      <c r="D193" s="256"/>
      <c r="E193" s="260"/>
      <c r="F193" s="260"/>
      <c r="G193" s="260">
        <f t="shared" ref="G193:L193" si="127">(H193+H194)/2/((1+G56/4)^(1))</f>
        <v>786385520625.38599</v>
      </c>
      <c r="H193" s="260">
        <f t="shared" si="127"/>
        <v>799245686898.87646</v>
      </c>
      <c r="I193" s="260">
        <f t="shared" si="127"/>
        <v>817795122320.82971</v>
      </c>
      <c r="J193" s="260">
        <f t="shared" si="127"/>
        <v>844242785737.96118</v>
      </c>
      <c r="K193" s="260">
        <f t="shared" si="127"/>
        <v>881026002213.01794</v>
      </c>
      <c r="L193" s="260">
        <f t="shared" si="127"/>
        <v>931387246813.33337</v>
      </c>
      <c r="M193" s="258">
        <f t="shared" si="124"/>
        <v>1000000000000</v>
      </c>
      <c r="N193" s="255"/>
      <c r="O193" s="255"/>
      <c r="P193" s="255"/>
      <c r="Q193" s="255"/>
      <c r="R193" s="255"/>
      <c r="S193" s="255"/>
    </row>
    <row r="194" spans="2:26" s="175" customFormat="1" hidden="1" outlineLevel="1">
      <c r="B194" s="205"/>
      <c r="C194" s="256" t="s">
        <v>270</v>
      </c>
      <c r="D194" s="256"/>
      <c r="E194" s="260"/>
      <c r="F194" s="260"/>
      <c r="G194" s="260"/>
      <c r="H194" s="260">
        <f>(I194+I195)/2/((1+H57/4)^(1))</f>
        <v>830172082754.8479</v>
      </c>
      <c r="I194" s="260">
        <f>(J194+J195)/2/((1+I57/4)^(1))</f>
        <v>846092171700.42114</v>
      </c>
      <c r="J194" s="260">
        <f>(K194+K195)/2/((1+J57/4)^(1))</f>
        <v>868713505842.11792</v>
      </c>
      <c r="K194" s="260">
        <f>(L194+L195)/2/((1+K57/4)^(1))</f>
        <v>900013851393.04822</v>
      </c>
      <c r="L194" s="260">
        <f>(M194+M195)/2/((1+L57/4)^(1))</f>
        <v>942565451538.74915</v>
      </c>
      <c r="M194" s="258">
        <f t="shared" si="124"/>
        <v>1000000000000</v>
      </c>
      <c r="N194" s="255"/>
      <c r="O194" s="255"/>
      <c r="P194" s="255"/>
      <c r="Q194" s="255"/>
      <c r="R194" s="255"/>
      <c r="S194" s="255"/>
    </row>
    <row r="195" spans="2:26" s="175" customFormat="1" hidden="1" outlineLevel="1">
      <c r="B195" s="205"/>
      <c r="C195" s="256" t="s">
        <v>273</v>
      </c>
      <c r="D195" s="256"/>
      <c r="E195" s="260"/>
      <c r="F195" s="260"/>
      <c r="G195" s="260"/>
      <c r="H195" s="260"/>
      <c r="I195" s="260">
        <f>(J195+J196)/2/((1+I58/4)^(1))</f>
        <v>870437670168.41455</v>
      </c>
      <c r="J195" s="260">
        <f>(K195+K196)/2/((1+J58/4)^(1))</f>
        <v>889678873126.23254</v>
      </c>
      <c r="K195" s="260">
        <f>(L195+L196)/2/((1+K58/4)^(1))</f>
        <v>916188968305.20972</v>
      </c>
      <c r="L195" s="260">
        <f>(M195+M196)/2/((1+L58/4)^(1))</f>
        <v>952016354761.6239</v>
      </c>
      <c r="M195" s="258">
        <f t="shared" si="124"/>
        <v>1000000000000</v>
      </c>
      <c r="N195" s="255"/>
      <c r="O195" s="255"/>
      <c r="P195" s="255"/>
      <c r="Q195" s="255"/>
      <c r="R195" s="255"/>
      <c r="S195" s="255"/>
    </row>
    <row r="196" spans="2:26" s="175" customFormat="1" hidden="1" outlineLevel="1">
      <c r="B196" s="205"/>
      <c r="C196" s="256" t="s">
        <v>276</v>
      </c>
      <c r="D196" s="256"/>
      <c r="E196" s="260"/>
      <c r="F196" s="260"/>
      <c r="G196" s="260"/>
      <c r="H196" s="260"/>
      <c r="I196" s="260"/>
      <c r="J196" s="260">
        <f>(K196+K197)/2/((1+J59/4)^(1))</f>
        <v>907536596301.32263</v>
      </c>
      <c r="K196" s="260">
        <f>(L196+L197)/2/((1+K59/4)^(1))</f>
        <v>929901171915.67151</v>
      </c>
      <c r="L196" s="260">
        <f>(M196+M197)/2/((1+L59/4)^(1))</f>
        <v>959978136639.0094</v>
      </c>
      <c r="M196" s="258">
        <f t="shared" si="124"/>
        <v>1000000000000</v>
      </c>
      <c r="N196" s="255"/>
      <c r="O196" s="255"/>
      <c r="P196" s="255"/>
      <c r="Q196" s="255"/>
      <c r="R196" s="255"/>
      <c r="S196" s="255"/>
    </row>
    <row r="197" spans="2:26" s="175" customFormat="1" hidden="1" outlineLevel="1">
      <c r="B197" s="205"/>
      <c r="C197" s="256" t="s">
        <v>279</v>
      </c>
      <c r="D197" s="256"/>
      <c r="E197" s="260"/>
      <c r="F197" s="260"/>
      <c r="G197" s="260"/>
      <c r="H197" s="260"/>
      <c r="I197" s="260"/>
      <c r="J197" s="260"/>
      <c r="K197" s="260">
        <f>(L197+L198)/2/((1+K60/4)^(1))</f>
        <v>941478024941.08179</v>
      </c>
      <c r="L197" s="260">
        <f>(M197+M198)/2/((1+L60/4)^(1))</f>
        <v>966665101493.1394</v>
      </c>
      <c r="M197" s="258">
        <f t="shared" si="124"/>
        <v>1000000000000</v>
      </c>
      <c r="N197" s="255"/>
      <c r="O197" s="255"/>
      <c r="P197" s="255"/>
      <c r="Q197" s="255"/>
      <c r="R197" s="255"/>
      <c r="S197" s="255"/>
    </row>
    <row r="198" spans="2:26" s="175" customFormat="1" hidden="1" outlineLevel="1">
      <c r="B198" s="205"/>
      <c r="C198" s="256" t="s">
        <v>282</v>
      </c>
      <c r="D198" s="256"/>
      <c r="E198" s="260"/>
      <c r="F198" s="260"/>
      <c r="G198" s="260"/>
      <c r="H198" s="260"/>
      <c r="I198" s="260"/>
      <c r="J198" s="260"/>
      <c r="K198" s="260"/>
      <c r="L198" s="260">
        <f>(M198+M199)/2/((1+L61/4)^(1))</f>
        <v>972267066713.40564</v>
      </c>
      <c r="M198" s="258">
        <f t="shared" si="124"/>
        <v>1000000000000</v>
      </c>
      <c r="N198" s="255"/>
      <c r="O198" s="255"/>
      <c r="P198" s="255"/>
      <c r="Q198" s="255"/>
      <c r="R198" s="255"/>
      <c r="S198" s="255"/>
    </row>
    <row r="199" spans="2:26" s="175" customFormat="1" hidden="1" outlineLevel="1">
      <c r="B199" s="205"/>
      <c r="C199" s="256" t="s">
        <v>260</v>
      </c>
      <c r="D199" s="256"/>
      <c r="E199" s="256"/>
      <c r="F199" s="256"/>
      <c r="G199" s="256"/>
      <c r="H199" s="256"/>
      <c r="I199" s="256"/>
      <c r="J199" s="256"/>
      <c r="K199" s="256"/>
      <c r="L199" s="256"/>
      <c r="M199" s="258">
        <f t="shared" si="124"/>
        <v>1000000000000</v>
      </c>
      <c r="N199" s="255"/>
      <c r="O199" s="255"/>
      <c r="P199" s="255"/>
      <c r="Q199" s="255"/>
      <c r="R199" s="255"/>
      <c r="S199" s="255"/>
      <c r="X199" s="172"/>
      <c r="Y199" s="172"/>
      <c r="Z199" s="172"/>
    </row>
    <row r="200" spans="2:26" s="175" customFormat="1" hidden="1" outlineLevel="1">
      <c r="B200" s="205"/>
      <c r="C200" s="256" t="s">
        <v>2357</v>
      </c>
      <c r="D200" s="257"/>
      <c r="E200" s="255"/>
      <c r="F200" s="255"/>
      <c r="G200" s="255"/>
      <c r="H200" s="255"/>
      <c r="I200" s="255"/>
      <c r="J200" s="255"/>
      <c r="K200" s="255"/>
      <c r="N200" s="255"/>
      <c r="O200" s="255"/>
      <c r="P200" s="255"/>
      <c r="Q200" s="255"/>
      <c r="R200" s="255"/>
      <c r="S200" s="255"/>
      <c r="X200" s="172"/>
      <c r="Y200" s="172"/>
      <c r="Z200" s="172"/>
    </row>
    <row r="201" spans="2:26" s="175" customFormat="1" hidden="1" outlineLevel="1">
      <c r="B201" s="205"/>
      <c r="C201" s="255"/>
      <c r="D201" s="255"/>
      <c r="E201" s="255"/>
      <c r="F201" s="255"/>
      <c r="G201" s="255"/>
      <c r="H201" s="255"/>
      <c r="I201" s="255"/>
      <c r="J201" s="255"/>
      <c r="K201" s="255"/>
      <c r="L201" s="255"/>
      <c r="M201" s="255"/>
      <c r="N201" s="255"/>
      <c r="O201" s="255"/>
      <c r="P201" s="255"/>
      <c r="Q201" s="255"/>
      <c r="R201" s="255"/>
      <c r="S201" s="255"/>
      <c r="X201" s="172"/>
      <c r="Y201" s="172"/>
      <c r="Z201" s="172"/>
    </row>
    <row r="202" spans="2:26" s="175" customFormat="1" hidden="1" outlineLevel="1">
      <c r="B202" s="205"/>
      <c r="C202" s="256"/>
      <c r="D202" s="256" t="s">
        <v>256</v>
      </c>
      <c r="E202" s="256" t="s">
        <v>257</v>
      </c>
      <c r="F202" s="256" t="s">
        <v>262</v>
      </c>
      <c r="G202" s="256" t="s">
        <v>265</v>
      </c>
      <c r="H202" s="256" t="s">
        <v>268</v>
      </c>
      <c r="I202" s="256" t="s">
        <v>271</v>
      </c>
      <c r="J202" s="256" t="s">
        <v>274</v>
      </c>
      <c r="K202" s="256" t="s">
        <v>277</v>
      </c>
      <c r="L202" s="256" t="s">
        <v>280</v>
      </c>
      <c r="M202" s="256" t="s">
        <v>283</v>
      </c>
      <c r="N202" s="255"/>
      <c r="O202" s="255"/>
      <c r="P202" s="255"/>
      <c r="Q202" s="255"/>
      <c r="R202" s="255"/>
      <c r="S202" s="255"/>
      <c r="X202" s="172"/>
      <c r="Y202" s="172"/>
      <c r="Z202" s="172"/>
    </row>
    <row r="203" spans="2:26" s="175" customFormat="1" hidden="1" outlineLevel="1">
      <c r="B203" s="205"/>
      <c r="C203" s="256" t="s">
        <v>258</v>
      </c>
      <c r="D203" s="256"/>
      <c r="E203" s="256" t="s">
        <v>259</v>
      </c>
      <c r="F203" s="256" t="s">
        <v>263</v>
      </c>
      <c r="G203" s="256" t="s">
        <v>266</v>
      </c>
      <c r="H203" s="256" t="s">
        <v>269</v>
      </c>
      <c r="I203" s="256" t="s">
        <v>272</v>
      </c>
      <c r="J203" s="256" t="s">
        <v>275</v>
      </c>
      <c r="K203" s="256" t="s">
        <v>278</v>
      </c>
      <c r="L203" s="256" t="s">
        <v>281</v>
      </c>
      <c r="M203" s="256" t="s">
        <v>284</v>
      </c>
      <c r="N203" s="258" t="s">
        <v>260</v>
      </c>
      <c r="O203" s="255"/>
      <c r="P203" s="255"/>
      <c r="Q203" s="255"/>
      <c r="R203" s="255"/>
      <c r="S203" s="255"/>
      <c r="X203" s="172"/>
      <c r="Y203" s="172"/>
      <c r="Z203" s="172"/>
    </row>
    <row r="204" spans="2:26" s="175" customFormat="1" hidden="1" outlineLevel="1">
      <c r="B204" s="205"/>
      <c r="C204" s="256"/>
      <c r="D204" s="259">
        <f>(E204+E205)/2/((1+D$53/4)^($D$17))</f>
        <v>603226562453.63232</v>
      </c>
      <c r="E204" s="260">
        <f t="shared" ref="E204:M204" si="128">(F204+F205)/2/((1+E53/4)^(1))</f>
        <v>597924034804.23132</v>
      </c>
      <c r="F204" s="260">
        <f t="shared" si="128"/>
        <v>598731948029.17419</v>
      </c>
      <c r="G204" s="260">
        <f t="shared" si="128"/>
        <v>606129867408.00977</v>
      </c>
      <c r="H204" s="260">
        <f t="shared" si="128"/>
        <v>618955398232.77966</v>
      </c>
      <c r="I204" s="260">
        <f t="shared" si="128"/>
        <v>639027761935.68347</v>
      </c>
      <c r="J204" s="260">
        <f t="shared" si="128"/>
        <v>669451989481.26172</v>
      </c>
      <c r="K204" s="260">
        <f t="shared" si="128"/>
        <v>713905353590.74219</v>
      </c>
      <c r="L204" s="260">
        <f t="shared" si="128"/>
        <v>777642009513.49622</v>
      </c>
      <c r="M204" s="260">
        <f t="shared" si="128"/>
        <v>868787824711.93176</v>
      </c>
      <c r="N204" s="258">
        <f t="shared" ref="N204:N214" si="129">$C$15*10^6</f>
        <v>1000000000000</v>
      </c>
      <c r="P204" s="261">
        <f>M$50*10^6</f>
        <v>603226562453.63208</v>
      </c>
      <c r="Q204" s="255"/>
      <c r="R204" s="255"/>
      <c r="S204" s="255"/>
      <c r="X204" s="172"/>
      <c r="Y204" s="172"/>
      <c r="Z204" s="172"/>
    </row>
    <row r="205" spans="2:26" s="175" customFormat="1" hidden="1" outlineLevel="1">
      <c r="B205" s="205"/>
      <c r="C205" s="256" t="s">
        <v>261</v>
      </c>
      <c r="D205" s="256"/>
      <c r="E205" s="260">
        <f t="shared" ref="E205:M205" si="130">(F205+F206)/2/((1+E54/4)^(1))</f>
        <v>651792053933.3125</v>
      </c>
      <c r="F205" s="260">
        <f t="shared" si="130"/>
        <v>652415091167.70569</v>
      </c>
      <c r="G205" s="260">
        <f t="shared" si="130"/>
        <v>658998966960.95215</v>
      </c>
      <c r="H205" s="260">
        <f t="shared" si="130"/>
        <v>670455700015.21313</v>
      </c>
      <c r="I205" s="260">
        <f t="shared" si="130"/>
        <v>688371756489.3595</v>
      </c>
      <c r="J205" s="260">
        <f t="shared" si="130"/>
        <v>715426397446.81421</v>
      </c>
      <c r="K205" s="260">
        <f t="shared" si="130"/>
        <v>754682862522.51733</v>
      </c>
      <c r="L205" s="260">
        <f t="shared" si="130"/>
        <v>810391118369.58826</v>
      </c>
      <c r="M205" s="260">
        <f t="shared" si="130"/>
        <v>888948564492.90454</v>
      </c>
      <c r="N205" s="258">
        <f t="shared" si="129"/>
        <v>1000000000000</v>
      </c>
      <c r="O205" s="255"/>
      <c r="P205" s="255"/>
      <c r="Q205" s="255"/>
      <c r="R205" s="255"/>
      <c r="S205" s="255"/>
      <c r="X205" s="172"/>
      <c r="Y205" s="172"/>
      <c r="Z205" s="172"/>
    </row>
    <row r="206" spans="2:26" s="175" customFormat="1" hidden="1" outlineLevel="1">
      <c r="B206" s="205"/>
      <c r="C206" s="256" t="s">
        <v>264</v>
      </c>
      <c r="D206" s="256"/>
      <c r="E206" s="256"/>
      <c r="F206" s="260">
        <f t="shared" ref="F206:M206" si="131">(G206+G207)/2/((1+F55/4)^(1))</f>
        <v>701030733061.39392</v>
      </c>
      <c r="G206" s="260">
        <f t="shared" si="131"/>
        <v>706818934345.76208</v>
      </c>
      <c r="H206" s="260">
        <f t="shared" si="131"/>
        <v>716924709086.56555</v>
      </c>
      <c r="I206" s="260">
        <f t="shared" si="131"/>
        <v>732719665810.52991</v>
      </c>
      <c r="J206" s="260">
        <f t="shared" si="131"/>
        <v>756499080276.30481</v>
      </c>
      <c r="K206" s="260">
        <f t="shared" si="131"/>
        <v>790805622565.72156</v>
      </c>
      <c r="L206" s="260">
        <f t="shared" si="131"/>
        <v>839073360640.48987</v>
      </c>
      <c r="M206" s="260">
        <f t="shared" si="131"/>
        <v>906345536834.61487</v>
      </c>
      <c r="N206" s="258">
        <f t="shared" si="129"/>
        <v>1000000000000</v>
      </c>
      <c r="O206" s="255"/>
      <c r="P206" s="255"/>
      <c r="Q206" s="255"/>
      <c r="R206" s="255"/>
      <c r="S206" s="255"/>
      <c r="X206" s="172"/>
      <c r="Y206" s="172"/>
      <c r="Z206" s="172"/>
    </row>
    <row r="207" spans="2:26" s="175" customFormat="1" hidden="1" outlineLevel="1">
      <c r="B207" s="205"/>
      <c r="C207" s="256" t="s">
        <v>267</v>
      </c>
      <c r="D207" s="256"/>
      <c r="E207" s="260"/>
      <c r="F207" s="260"/>
      <c r="G207" s="260">
        <f t="shared" ref="G207:M207" si="132">(H207+H208)/2/((1+G56/4)^(1))</f>
        <v>749447935623.77942</v>
      </c>
      <c r="H207" s="260">
        <f t="shared" si="132"/>
        <v>758267738497.60132</v>
      </c>
      <c r="I207" s="260">
        <f t="shared" si="132"/>
        <v>772047799567.62549</v>
      </c>
      <c r="J207" s="260">
        <f t="shared" si="132"/>
        <v>792742679902.34058</v>
      </c>
      <c r="K207" s="260">
        <f t="shared" si="132"/>
        <v>822457785080.58203</v>
      </c>
      <c r="L207" s="260">
        <f t="shared" si="132"/>
        <v>863968072529.68066</v>
      </c>
      <c r="M207" s="260">
        <f t="shared" si="132"/>
        <v>921258560635.96143</v>
      </c>
      <c r="N207" s="258">
        <f t="shared" si="129"/>
        <v>1000000000000</v>
      </c>
      <c r="O207" s="255"/>
      <c r="P207" s="255"/>
      <c r="Q207" s="255"/>
      <c r="R207" s="255"/>
      <c r="S207" s="255"/>
      <c r="X207" s="172"/>
      <c r="Y207" s="172"/>
      <c r="Z207" s="172"/>
    </row>
    <row r="208" spans="2:26" s="175" customFormat="1" hidden="1" outlineLevel="1">
      <c r="B208" s="205"/>
      <c r="C208" s="256" t="s">
        <v>270</v>
      </c>
      <c r="D208" s="256"/>
      <c r="E208" s="260"/>
      <c r="F208" s="260"/>
      <c r="G208" s="260"/>
      <c r="H208" s="260">
        <f t="shared" ref="H208:M208" si="133">(I208+I209)/2/((1+H57/4)^(1))</f>
        <v>794614088172.52368</v>
      </c>
      <c r="I208" s="260">
        <f t="shared" si="133"/>
        <v>806530697925.12207</v>
      </c>
      <c r="J208" s="260">
        <f t="shared" si="133"/>
        <v>824391122408.47266</v>
      </c>
      <c r="K208" s="260">
        <f t="shared" si="133"/>
        <v>849935903574.2561</v>
      </c>
      <c r="L208" s="260">
        <f t="shared" si="133"/>
        <v>885409337173.35876</v>
      </c>
      <c r="M208" s="260">
        <f t="shared" si="133"/>
        <v>933969918142.71631</v>
      </c>
      <c r="N208" s="258">
        <f t="shared" si="129"/>
        <v>1000000000000</v>
      </c>
      <c r="O208" s="255"/>
      <c r="P208" s="255"/>
      <c r="Q208" s="255"/>
      <c r="R208" s="255"/>
      <c r="S208" s="255"/>
      <c r="X208" s="172"/>
      <c r="Y208" s="172"/>
      <c r="Z208" s="172"/>
    </row>
    <row r="209" spans="2:26" s="175" customFormat="1" hidden="1" outlineLevel="1">
      <c r="B209" s="205"/>
      <c r="C209" s="256" t="s">
        <v>273</v>
      </c>
      <c r="D209" s="256"/>
      <c r="E209" s="260"/>
      <c r="F209" s="260"/>
      <c r="G209" s="260"/>
      <c r="H209" s="260"/>
      <c r="I209" s="260">
        <f>(J209+J210)/2/((1+I58/4)^(1))</f>
        <v>836476605562.24158</v>
      </c>
      <c r="J209" s="260">
        <f>(K209+K210)/2/((1+J58/4)^(1))</f>
        <v>851782561819.52148</v>
      </c>
      <c r="K209" s="260">
        <f>(L209+L210)/2/((1+K58/4)^(1))</f>
        <v>873602951276.4657</v>
      </c>
      <c r="L209" s="260">
        <f>(M209+M210)/2/((1+L58/4)^(1))</f>
        <v>903755459502.67126</v>
      </c>
      <c r="M209" s="260">
        <f>(N209+N210)/2/((1+M58/4)^(1))</f>
        <v>944752319613.64868</v>
      </c>
      <c r="N209" s="258">
        <f t="shared" si="129"/>
        <v>1000000000000</v>
      </c>
      <c r="O209" s="255"/>
      <c r="P209" s="255"/>
      <c r="Q209" s="255"/>
      <c r="R209" s="255"/>
      <c r="S209" s="255"/>
      <c r="X209" s="172"/>
      <c r="Y209" s="172"/>
      <c r="Z209" s="172"/>
    </row>
    <row r="210" spans="2:26" s="175" customFormat="1" hidden="1" outlineLevel="1">
      <c r="B210" s="205"/>
      <c r="C210" s="256" t="s">
        <v>276</v>
      </c>
      <c r="D210" s="256"/>
      <c r="E210" s="260"/>
      <c r="F210" s="260"/>
      <c r="G210" s="260"/>
      <c r="H210" s="260"/>
      <c r="I210" s="260"/>
      <c r="J210" s="260">
        <f>(K210+K211)/2/((1+J59/4)^(1))</f>
        <v>875312607487.48242</v>
      </c>
      <c r="K210" s="260">
        <f>(L210+L211)/2/((1+K59/4)^(1))</f>
        <v>893852067028.76453</v>
      </c>
      <c r="L210" s="260">
        <f>(M210+M211)/2/((1+L59/4)^(1))</f>
        <v>919366285350.6283</v>
      </c>
      <c r="M210" s="260">
        <f>(N210+N211)/2/((1+M59/4)^(1))</f>
        <v>953860986728.05444</v>
      </c>
      <c r="N210" s="258">
        <f t="shared" si="129"/>
        <v>1000000000000</v>
      </c>
      <c r="O210" s="255"/>
      <c r="P210" s="255"/>
      <c r="Q210" s="255"/>
      <c r="R210" s="255"/>
      <c r="S210" s="255"/>
      <c r="X210" s="172"/>
      <c r="Y210" s="172"/>
      <c r="Z210" s="172"/>
    </row>
    <row r="211" spans="2:26" s="175" customFormat="1" hidden="1" outlineLevel="1">
      <c r="B211" s="205"/>
      <c r="C211" s="256" t="s">
        <v>279</v>
      </c>
      <c r="D211" s="256"/>
      <c r="E211" s="260"/>
      <c r="F211" s="260"/>
      <c r="G211" s="260"/>
      <c r="H211" s="260"/>
      <c r="I211" s="260"/>
      <c r="J211" s="260"/>
      <c r="K211" s="260">
        <f>(L211+L212)/2/((1+K60/4)^(1))</f>
        <v>911079889516.43311</v>
      </c>
      <c r="L211" s="260">
        <f>(M211+M212)/2/((1+L60/4)^(1))</f>
        <v>932587548930.14612</v>
      </c>
      <c r="M211" s="260">
        <f>(N211+N212)/2/((1+M60/4)^(1))</f>
        <v>961529062819.18286</v>
      </c>
      <c r="N211" s="258">
        <f t="shared" si="129"/>
        <v>1000000000000</v>
      </c>
      <c r="O211" s="255"/>
      <c r="P211" s="255"/>
      <c r="Q211" s="255"/>
      <c r="R211" s="255"/>
      <c r="S211" s="255"/>
      <c r="X211" s="172"/>
      <c r="Y211" s="172"/>
      <c r="Z211" s="172"/>
    </row>
    <row r="212" spans="2:26" s="175" customFormat="1" hidden="1" outlineLevel="1">
      <c r="B212" s="205"/>
      <c r="C212" s="256" t="s">
        <v>282</v>
      </c>
      <c r="D212" s="256"/>
      <c r="E212" s="260"/>
      <c r="F212" s="260"/>
      <c r="G212" s="260"/>
      <c r="H212" s="260"/>
      <c r="I212" s="260"/>
      <c r="J212" s="260"/>
      <c r="K212" s="260"/>
      <c r="L212" s="260">
        <f>(M212+M213)/2/((1+L61/4)^(1))</f>
        <v>943741009774.16052</v>
      </c>
      <c r="M212" s="260">
        <f>(N212+N213)/2/((1+M61/4)^(1))</f>
        <v>967965541857.54321</v>
      </c>
      <c r="N212" s="258">
        <f t="shared" si="129"/>
        <v>1000000000000</v>
      </c>
      <c r="O212" s="255"/>
      <c r="P212" s="255"/>
      <c r="Q212" s="255"/>
      <c r="R212" s="255"/>
      <c r="S212" s="255"/>
      <c r="X212" s="172"/>
      <c r="Y212" s="172"/>
      <c r="Z212" s="172"/>
    </row>
    <row r="213" spans="2:26" s="175" customFormat="1" hidden="1" outlineLevel="1">
      <c r="B213" s="205"/>
      <c r="C213" s="256" t="s">
        <v>285</v>
      </c>
      <c r="D213" s="256"/>
      <c r="E213" s="260"/>
      <c r="F213" s="260"/>
      <c r="G213" s="260"/>
      <c r="H213" s="260"/>
      <c r="I213" s="260"/>
      <c r="J213" s="260"/>
      <c r="K213" s="260"/>
      <c r="L213" s="260"/>
      <c r="M213" s="260">
        <f>(N213+N214)/2/((1+M62/4)^(1))</f>
        <v>973354990502.61804</v>
      </c>
      <c r="N213" s="258">
        <f t="shared" si="129"/>
        <v>1000000000000</v>
      </c>
      <c r="O213" s="255"/>
      <c r="P213" s="255"/>
      <c r="Q213" s="255"/>
      <c r="R213" s="255"/>
      <c r="S213" s="255"/>
      <c r="X213" s="172"/>
      <c r="Y213" s="172"/>
      <c r="Z213" s="172"/>
    </row>
    <row r="214" spans="2:26" s="175" customFormat="1" hidden="1" outlineLevel="1">
      <c r="B214" s="205"/>
      <c r="C214" s="256" t="s">
        <v>260</v>
      </c>
      <c r="D214" s="256"/>
      <c r="E214" s="256"/>
      <c r="F214" s="256"/>
      <c r="G214" s="256"/>
      <c r="H214" s="256"/>
      <c r="I214" s="256"/>
      <c r="J214" s="256"/>
      <c r="K214" s="256"/>
      <c r="L214" s="256"/>
      <c r="M214" s="256"/>
      <c r="N214" s="258">
        <f t="shared" si="129"/>
        <v>1000000000000</v>
      </c>
      <c r="O214" s="255"/>
      <c r="P214" s="255"/>
      <c r="Q214" s="255"/>
      <c r="R214" s="255"/>
      <c r="S214" s="255"/>
      <c r="X214" s="172"/>
      <c r="Y214" s="172"/>
      <c r="Z214" s="172"/>
    </row>
    <row r="215" spans="2:26" s="175" customFormat="1" hidden="1" outlineLevel="1">
      <c r="B215" s="205"/>
      <c r="C215" s="256" t="s">
        <v>2358</v>
      </c>
      <c r="D215" s="257"/>
      <c r="E215" s="255"/>
      <c r="F215" s="255"/>
      <c r="G215" s="255"/>
      <c r="H215" s="255"/>
      <c r="I215" s="255"/>
      <c r="J215" s="255"/>
      <c r="K215" s="255"/>
      <c r="L215" s="255"/>
      <c r="O215" s="255"/>
      <c r="P215" s="255"/>
      <c r="Q215" s="255"/>
      <c r="R215" s="255"/>
      <c r="S215" s="255"/>
    </row>
    <row r="216" spans="2:26" s="175" customFormat="1" hidden="1" outlineLevel="1">
      <c r="B216" s="205"/>
      <c r="C216" s="255"/>
      <c r="D216" s="255"/>
      <c r="E216" s="255"/>
      <c r="F216" s="255"/>
      <c r="G216" s="255"/>
      <c r="H216" s="255"/>
      <c r="I216" s="255"/>
      <c r="J216" s="255"/>
      <c r="K216" s="255"/>
      <c r="L216" s="255"/>
      <c r="M216" s="255"/>
      <c r="N216" s="255"/>
      <c r="O216" s="255"/>
      <c r="P216" s="255"/>
      <c r="Q216" s="255"/>
      <c r="R216" s="255"/>
      <c r="S216" s="255"/>
    </row>
    <row r="217" spans="2:26" s="175" customFormat="1" hidden="1" outlineLevel="1">
      <c r="B217" s="205"/>
      <c r="C217" s="256"/>
      <c r="D217" s="256" t="s">
        <v>256</v>
      </c>
      <c r="E217" s="256" t="s">
        <v>257</v>
      </c>
      <c r="F217" s="256" t="s">
        <v>262</v>
      </c>
      <c r="G217" s="256" t="s">
        <v>265</v>
      </c>
      <c r="H217" s="256" t="s">
        <v>268</v>
      </c>
      <c r="I217" s="256" t="s">
        <v>271</v>
      </c>
      <c r="J217" s="256" t="s">
        <v>274</v>
      </c>
      <c r="K217" s="256" t="s">
        <v>277</v>
      </c>
      <c r="L217" s="256" t="s">
        <v>280</v>
      </c>
      <c r="M217" s="256" t="s">
        <v>283</v>
      </c>
      <c r="N217" s="256" t="s">
        <v>286</v>
      </c>
      <c r="O217" s="255"/>
      <c r="P217" s="255"/>
      <c r="Q217" s="255"/>
      <c r="R217" s="255"/>
      <c r="S217" s="255"/>
    </row>
    <row r="218" spans="2:26" s="175" customFormat="1" hidden="1" outlineLevel="1">
      <c r="B218" s="205"/>
      <c r="C218" s="256" t="s">
        <v>258</v>
      </c>
      <c r="D218" s="256"/>
      <c r="E218" s="256" t="s">
        <v>259</v>
      </c>
      <c r="F218" s="256" t="s">
        <v>263</v>
      </c>
      <c r="G218" s="256" t="s">
        <v>266</v>
      </c>
      <c r="H218" s="256" t="s">
        <v>269</v>
      </c>
      <c r="I218" s="256" t="s">
        <v>272</v>
      </c>
      <c r="J218" s="256" t="s">
        <v>275</v>
      </c>
      <c r="K218" s="256" t="s">
        <v>278</v>
      </c>
      <c r="L218" s="256" t="s">
        <v>281</v>
      </c>
      <c r="M218" s="256" t="s">
        <v>284</v>
      </c>
      <c r="N218" s="256" t="s">
        <v>287</v>
      </c>
      <c r="O218" s="258" t="s">
        <v>260</v>
      </c>
      <c r="P218" s="255"/>
      <c r="Q218" s="255"/>
      <c r="R218" s="255"/>
      <c r="S218" s="255"/>
    </row>
    <row r="219" spans="2:26" s="175" customFormat="1" hidden="1" outlineLevel="1">
      <c r="B219" s="205"/>
      <c r="C219" s="256"/>
      <c r="D219" s="259">
        <f>(E219+E220)/2/((1+D$53/4)^($D$17))</f>
        <v>564262527253.30029</v>
      </c>
      <c r="E219" s="260">
        <f t="shared" ref="E219:N219" si="134">(F219+F220)/2/((1+E53/4)^(1))</f>
        <v>555800228218.20825</v>
      </c>
      <c r="F219" s="260">
        <f t="shared" si="134"/>
        <v>552740904293.10474</v>
      </c>
      <c r="G219" s="260">
        <f t="shared" si="134"/>
        <v>555386699453.36914</v>
      </c>
      <c r="H219" s="260">
        <f t="shared" si="134"/>
        <v>562512530670.80188</v>
      </c>
      <c r="I219" s="260">
        <f t="shared" si="134"/>
        <v>575594287151.06848</v>
      </c>
      <c r="J219" s="260">
        <f t="shared" si="134"/>
        <v>597173636390.57288</v>
      </c>
      <c r="K219" s="260">
        <f t="shared" si="134"/>
        <v>630156874404.74927</v>
      </c>
      <c r="L219" s="260">
        <f t="shared" si="134"/>
        <v>678644590458.53687</v>
      </c>
      <c r="M219" s="260">
        <f t="shared" si="134"/>
        <v>748944246470.88757</v>
      </c>
      <c r="N219" s="260">
        <f t="shared" si="134"/>
        <v>850795487340.57642</v>
      </c>
      <c r="O219" s="258">
        <f t="shared" ref="O219:O230" si="135">$C$15*10^6</f>
        <v>1000000000000</v>
      </c>
      <c r="Q219" s="261">
        <f>N$50*10^6</f>
        <v>564262527253.30017</v>
      </c>
      <c r="R219" s="255"/>
      <c r="S219" s="255"/>
    </row>
    <row r="220" spans="2:26" s="175" customFormat="1" hidden="1" outlineLevel="1">
      <c r="B220" s="205"/>
      <c r="C220" s="256" t="s">
        <v>261</v>
      </c>
      <c r="D220" s="256"/>
      <c r="E220" s="260">
        <f t="shared" ref="E220:N220" si="136">(F220+F221)/2/((1+E54/4)^(1))</f>
        <v>613193318272.64233</v>
      </c>
      <c r="F220" s="260">
        <f t="shared" si="136"/>
        <v>610262703929.20251</v>
      </c>
      <c r="G220" s="260">
        <f t="shared" si="136"/>
        <v>612562427460.94678</v>
      </c>
      <c r="H220" s="260">
        <f t="shared" si="136"/>
        <v>618953377215.97595</v>
      </c>
      <c r="I220" s="260">
        <f t="shared" si="136"/>
        <v>630758972635.2854</v>
      </c>
      <c r="J220" s="260">
        <f t="shared" si="136"/>
        <v>650233965276.37402</v>
      </c>
      <c r="K220" s="260">
        <f t="shared" si="136"/>
        <v>679873089142.39392</v>
      </c>
      <c r="L220" s="260">
        <f t="shared" si="136"/>
        <v>723095832532.70935</v>
      </c>
      <c r="M220" s="260">
        <f t="shared" si="136"/>
        <v>785024182951.10938</v>
      </c>
      <c r="N220" s="260">
        <f t="shared" si="136"/>
        <v>873317639404.07788</v>
      </c>
      <c r="O220" s="258">
        <f t="shared" si="135"/>
        <v>1000000000000</v>
      </c>
      <c r="P220" s="255"/>
      <c r="Q220" s="255"/>
      <c r="R220" s="255"/>
      <c r="S220" s="255"/>
    </row>
    <row r="221" spans="2:26" s="175" customFormat="1" hidden="1" outlineLevel="1">
      <c r="B221" s="205"/>
      <c r="C221" s="256" t="s">
        <v>264</v>
      </c>
      <c r="D221" s="256"/>
      <c r="E221" s="256"/>
      <c r="F221" s="260">
        <f t="shared" ref="F221:N221" si="137">(G221+G222)/2/((1+F55/4)^(1))</f>
        <v>663032867953.00049</v>
      </c>
      <c r="G221" s="260">
        <f t="shared" si="137"/>
        <v>665010297036.45142</v>
      </c>
      <c r="H221" s="260">
        <f t="shared" si="137"/>
        <v>670664898106</v>
      </c>
      <c r="I221" s="260">
        <f t="shared" si="137"/>
        <v>681168623990.72986</v>
      </c>
      <c r="J221" s="260">
        <f t="shared" si="137"/>
        <v>698499757994.40002</v>
      </c>
      <c r="K221" s="260">
        <f t="shared" si="137"/>
        <v>724784482250.34973</v>
      </c>
      <c r="L221" s="260">
        <f t="shared" si="137"/>
        <v>762861470150.53735</v>
      </c>
      <c r="M221" s="260">
        <f t="shared" si="137"/>
        <v>816880938433.05627</v>
      </c>
      <c r="N221" s="260">
        <f t="shared" si="137"/>
        <v>892868199253.35181</v>
      </c>
      <c r="O221" s="258">
        <f t="shared" si="135"/>
        <v>1000000000000</v>
      </c>
      <c r="P221" s="255"/>
      <c r="Q221" s="255"/>
      <c r="R221" s="255"/>
      <c r="S221" s="255"/>
    </row>
    <row r="222" spans="2:26" s="175" customFormat="1" hidden="1" outlineLevel="1">
      <c r="B222" s="205"/>
      <c r="C222" s="256" t="s">
        <v>267</v>
      </c>
      <c r="D222" s="256"/>
      <c r="E222" s="260"/>
      <c r="F222" s="260"/>
      <c r="G222" s="260">
        <f t="shared" ref="G222:N222" si="138">(H222+H223)/2/((1+G56/4)^(1))</f>
        <v>712322755231.15063</v>
      </c>
      <c r="H222" s="260">
        <f t="shared" si="138"/>
        <v>717269295623.42505</v>
      </c>
      <c r="I222" s="260">
        <f t="shared" si="138"/>
        <v>726503208281.42078</v>
      </c>
      <c r="J222" s="260">
        <f t="shared" si="138"/>
        <v>741743935809.70129</v>
      </c>
      <c r="K222" s="260">
        <f t="shared" si="138"/>
        <v>764793138135.63501</v>
      </c>
      <c r="L222" s="260">
        <f t="shared" si="138"/>
        <v>797999970599.46606</v>
      </c>
      <c r="M222" s="260">
        <f t="shared" si="138"/>
        <v>844724368146.22571</v>
      </c>
      <c r="N222" s="260">
        <f t="shared" si="138"/>
        <v>909713498861.45093</v>
      </c>
      <c r="O222" s="258">
        <f t="shared" si="135"/>
        <v>1000000000000</v>
      </c>
      <c r="P222" s="255"/>
      <c r="Q222" s="255"/>
      <c r="R222" s="255"/>
      <c r="S222" s="255"/>
    </row>
    <row r="223" spans="2:26" s="175" customFormat="1" hidden="1" outlineLevel="1">
      <c r="B223" s="205"/>
      <c r="C223" s="256" t="s">
        <v>270</v>
      </c>
      <c r="D223" s="256"/>
      <c r="E223" s="260"/>
      <c r="F223" s="260"/>
      <c r="G223" s="260"/>
      <c r="H223" s="260">
        <f t="shared" ref="H223:N223" si="139">(I223+I224)/2/((1+H57/4)^(1))</f>
        <v>758687883978.88318</v>
      </c>
      <c r="I223" s="260">
        <f t="shared" si="139"/>
        <v>766723826837.24341</v>
      </c>
      <c r="J223" s="260">
        <f t="shared" si="139"/>
        <v>779992019214.19568</v>
      </c>
      <c r="K223" s="260">
        <f t="shared" si="139"/>
        <v>800012073309.47327</v>
      </c>
      <c r="L223" s="260">
        <f t="shared" si="139"/>
        <v>828724054900.8717</v>
      </c>
      <c r="M223" s="260">
        <f t="shared" si="139"/>
        <v>868848527187.60852</v>
      </c>
      <c r="N223" s="260">
        <f t="shared" si="139"/>
        <v>924135117021.36316</v>
      </c>
      <c r="O223" s="258">
        <f t="shared" si="135"/>
        <v>1000000000000</v>
      </c>
      <c r="P223" s="255"/>
      <c r="Q223" s="255"/>
      <c r="R223" s="255"/>
      <c r="S223" s="255"/>
    </row>
    <row r="224" spans="2:26" s="175" customFormat="1" hidden="1" outlineLevel="1">
      <c r="B224" s="205"/>
      <c r="C224" s="256" t="s">
        <v>273</v>
      </c>
      <c r="D224" s="256"/>
      <c r="E224" s="260"/>
      <c r="F224" s="260"/>
      <c r="G224" s="260"/>
      <c r="H224" s="260"/>
      <c r="I224" s="260">
        <f t="shared" ref="I224:N224" si="140">(J224+J225)/2/((1+I58/4)^(1))</f>
        <v>801999598783.71875</v>
      </c>
      <c r="J224" s="260">
        <f t="shared" si="140"/>
        <v>813452972924.81763</v>
      </c>
      <c r="K224" s="260">
        <f t="shared" si="140"/>
        <v>830702420147.95935</v>
      </c>
      <c r="L224" s="260">
        <f t="shared" si="140"/>
        <v>855348158617.59229</v>
      </c>
      <c r="M224" s="260">
        <f t="shared" si="140"/>
        <v>889594992141.40979</v>
      </c>
      <c r="N224" s="260">
        <f t="shared" si="140"/>
        <v>936414158303.03394</v>
      </c>
      <c r="O224" s="258">
        <f t="shared" si="135"/>
        <v>1000000000000</v>
      </c>
      <c r="P224" s="255"/>
      <c r="Q224" s="255"/>
      <c r="R224" s="255"/>
      <c r="S224" s="255"/>
    </row>
    <row r="225" spans="2:19" s="175" customFormat="1" hidden="1" outlineLevel="1">
      <c r="B225" s="205"/>
      <c r="C225" s="256" t="s">
        <v>276</v>
      </c>
      <c r="D225" s="256"/>
      <c r="E225" s="260"/>
      <c r="F225" s="260"/>
      <c r="G225" s="260"/>
      <c r="H225" s="260"/>
      <c r="I225" s="260"/>
      <c r="J225" s="260">
        <f>(K225+K226)/2/((1+J59/4)^(1))</f>
        <v>842456616936.92725</v>
      </c>
      <c r="K225" s="260">
        <f>(L225+L226)/2/((1+K59/4)^(1))</f>
        <v>857218422091.48425</v>
      </c>
      <c r="L225" s="260">
        <f>(M225+M226)/2/((1+L59/4)^(1))</f>
        <v>878244480305.08386</v>
      </c>
      <c r="M225" s="260">
        <f>(N225+N226)/2/((1+M59/4)^(1))</f>
        <v>907324050981.04468</v>
      </c>
      <c r="N225" s="260">
        <f>(O225+O226)/2/((1+N59/4)^(1))</f>
        <v>946820153321.00061</v>
      </c>
      <c r="O225" s="258">
        <f t="shared" si="135"/>
        <v>1000000000000</v>
      </c>
      <c r="P225" s="255"/>
      <c r="Q225" s="255"/>
      <c r="R225" s="255"/>
      <c r="S225" s="255"/>
    </row>
    <row r="226" spans="2:19" s="175" customFormat="1" hidden="1" outlineLevel="1">
      <c r="B226" s="205"/>
      <c r="C226" s="256" t="s">
        <v>279</v>
      </c>
      <c r="D226" s="256"/>
      <c r="E226" s="260"/>
      <c r="F226" s="260"/>
      <c r="G226" s="260"/>
      <c r="H226" s="260"/>
      <c r="I226" s="260"/>
      <c r="J226" s="260"/>
      <c r="K226" s="260">
        <f>(L226+L227)/2/((1+K60/4)^(1))</f>
        <v>879963079586.08801</v>
      </c>
      <c r="L226" s="260">
        <f>(M226+M227)/2/((1+L60/4)^(1))</f>
        <v>897808853537.40771</v>
      </c>
      <c r="M226" s="260">
        <f>(N226+N227)/2/((1+M60/4)^(1))</f>
        <v>922393620256.58545</v>
      </c>
      <c r="N226" s="260">
        <f>(O226+O227)/2/((1+N60/4)^(1))</f>
        <v>955603918122.27893</v>
      </c>
      <c r="O226" s="258">
        <f t="shared" si="135"/>
        <v>1000000000000</v>
      </c>
      <c r="P226" s="255"/>
      <c r="Q226" s="255"/>
      <c r="R226" s="255"/>
      <c r="S226" s="255"/>
    </row>
    <row r="227" spans="2:19" s="175" customFormat="1" hidden="1" outlineLevel="1">
      <c r="B227" s="205"/>
      <c r="C227" s="256" t="s">
        <v>282</v>
      </c>
      <c r="D227" s="256"/>
      <c r="E227" s="260"/>
      <c r="F227" s="260"/>
      <c r="G227" s="260"/>
      <c r="H227" s="260"/>
      <c r="I227" s="260"/>
      <c r="J227" s="260"/>
      <c r="K227" s="260"/>
      <c r="L227" s="260">
        <f>(M227+M228)/2/((1+L61/4)^(1))</f>
        <v>914436017446.52893</v>
      </c>
      <c r="M227" s="260">
        <f>(N227+N228)/2/((1+M61/4)^(1))</f>
        <v>935144946410.66187</v>
      </c>
      <c r="N227" s="260">
        <f>(O227+O228)/2/((1+N61/4)^(1))</f>
        <v>962993565664.94421</v>
      </c>
      <c r="O227" s="258">
        <f t="shared" si="135"/>
        <v>1000000000000</v>
      </c>
      <c r="P227" s="255"/>
      <c r="Q227" s="255"/>
      <c r="R227" s="255"/>
      <c r="S227" s="255"/>
    </row>
    <row r="228" spans="2:19" s="175" customFormat="1" hidden="1" outlineLevel="1">
      <c r="B228" s="205"/>
      <c r="C228" s="256" t="s">
        <v>285</v>
      </c>
      <c r="D228" s="256"/>
      <c r="E228" s="260"/>
      <c r="F228" s="260"/>
      <c r="G228" s="260"/>
      <c r="H228" s="260"/>
      <c r="I228" s="260"/>
      <c r="J228" s="260"/>
      <c r="K228" s="260"/>
      <c r="L228" s="260"/>
      <c r="M228" s="260">
        <f>(N228+N229)/2/((1+M62/4)^(1))</f>
        <v>945893810846.91882</v>
      </c>
      <c r="N228" s="260">
        <f>(O228+O229)/2/((1+N62/4)^(1))</f>
        <v>969192872740.91467</v>
      </c>
      <c r="O228" s="258">
        <f t="shared" si="135"/>
        <v>1000000000000</v>
      </c>
      <c r="P228" s="255"/>
      <c r="Q228" s="255"/>
      <c r="R228" s="255"/>
      <c r="S228" s="255"/>
    </row>
    <row r="229" spans="2:19" s="175" customFormat="1" hidden="1" outlineLevel="1">
      <c r="B229" s="205"/>
      <c r="C229" s="256" t="s">
        <v>288</v>
      </c>
      <c r="D229" s="256"/>
      <c r="E229" s="260"/>
      <c r="F229" s="260"/>
      <c r="G229" s="260"/>
      <c r="H229" s="260"/>
      <c r="I229" s="260"/>
      <c r="J229" s="260"/>
      <c r="K229" s="260"/>
      <c r="L229" s="260"/>
      <c r="M229" s="260"/>
      <c r="N229" s="260">
        <f>(O229+O230)/2/((1+N63/4)^(1))</f>
        <v>974381301278.53772</v>
      </c>
      <c r="O229" s="258">
        <f t="shared" si="135"/>
        <v>1000000000000</v>
      </c>
      <c r="P229" s="255"/>
      <c r="Q229" s="255"/>
      <c r="R229" s="255"/>
      <c r="S229" s="255"/>
    </row>
    <row r="230" spans="2:19" s="175" customFormat="1" hidden="1" outlineLevel="1">
      <c r="B230" s="205"/>
      <c r="C230" s="256" t="s">
        <v>260</v>
      </c>
      <c r="D230" s="256"/>
      <c r="E230" s="256"/>
      <c r="F230" s="256"/>
      <c r="G230" s="256"/>
      <c r="H230" s="256"/>
      <c r="I230" s="256"/>
      <c r="J230" s="256"/>
      <c r="K230" s="256"/>
      <c r="L230" s="256"/>
      <c r="M230" s="256"/>
      <c r="N230" s="256"/>
      <c r="O230" s="258">
        <f t="shared" si="135"/>
        <v>1000000000000</v>
      </c>
      <c r="P230" s="255"/>
      <c r="Q230" s="255"/>
      <c r="R230" s="255"/>
      <c r="S230" s="255"/>
    </row>
    <row r="231" spans="2:19" s="175" customFormat="1" hidden="1" outlineLevel="1">
      <c r="B231" s="205"/>
      <c r="C231" s="256" t="s">
        <v>2359</v>
      </c>
      <c r="D231" s="257"/>
      <c r="E231" s="255"/>
      <c r="F231" s="255"/>
      <c r="G231" s="255"/>
      <c r="H231" s="255"/>
      <c r="I231" s="255"/>
      <c r="J231" s="255"/>
      <c r="K231" s="255"/>
      <c r="L231" s="255"/>
      <c r="M231" s="255"/>
      <c r="P231" s="255"/>
      <c r="Q231" s="255"/>
      <c r="R231" s="255"/>
      <c r="S231" s="255"/>
    </row>
    <row r="232" spans="2:19" s="175" customFormat="1" hidden="1" outlineLevel="1">
      <c r="B232" s="205"/>
      <c r="C232" s="255"/>
      <c r="D232" s="255"/>
      <c r="E232" s="255"/>
      <c r="F232" s="255"/>
      <c r="G232" s="255"/>
      <c r="H232" s="255"/>
      <c r="I232" s="255"/>
      <c r="J232" s="255"/>
      <c r="K232" s="255"/>
      <c r="L232" s="255"/>
      <c r="M232" s="255"/>
      <c r="N232" s="255"/>
      <c r="O232" s="255"/>
      <c r="P232" s="255"/>
      <c r="Q232" s="255"/>
      <c r="R232" s="255"/>
      <c r="S232" s="255"/>
    </row>
    <row r="233" spans="2:19" s="175" customFormat="1" hidden="1" outlineLevel="1">
      <c r="B233" s="205"/>
      <c r="C233" s="256"/>
      <c r="D233" s="256" t="s">
        <v>256</v>
      </c>
      <c r="E233" s="256" t="s">
        <v>257</v>
      </c>
      <c r="F233" s="256" t="s">
        <v>262</v>
      </c>
      <c r="G233" s="256" t="s">
        <v>265</v>
      </c>
      <c r="H233" s="256" t="s">
        <v>268</v>
      </c>
      <c r="I233" s="256" t="s">
        <v>271</v>
      </c>
      <c r="J233" s="256" t="s">
        <v>274</v>
      </c>
      <c r="K233" s="256" t="s">
        <v>277</v>
      </c>
      <c r="L233" s="256" t="s">
        <v>280</v>
      </c>
      <c r="M233" s="256" t="s">
        <v>283</v>
      </c>
      <c r="N233" s="256" t="s">
        <v>286</v>
      </c>
      <c r="O233" s="256" t="s">
        <v>289</v>
      </c>
      <c r="P233" s="255"/>
      <c r="Q233" s="255"/>
      <c r="R233" s="255"/>
      <c r="S233" s="255"/>
    </row>
    <row r="234" spans="2:19" s="175" customFormat="1" hidden="1" outlineLevel="1">
      <c r="B234" s="205"/>
      <c r="C234" s="256" t="s">
        <v>258</v>
      </c>
      <c r="D234" s="256"/>
      <c r="E234" s="256" t="s">
        <v>259</v>
      </c>
      <c r="F234" s="256" t="s">
        <v>263</v>
      </c>
      <c r="G234" s="256" t="s">
        <v>266</v>
      </c>
      <c r="H234" s="256" t="s">
        <v>269</v>
      </c>
      <c r="I234" s="256" t="s">
        <v>272</v>
      </c>
      <c r="J234" s="256" t="s">
        <v>275</v>
      </c>
      <c r="K234" s="256" t="s">
        <v>278</v>
      </c>
      <c r="L234" s="256" t="s">
        <v>281</v>
      </c>
      <c r="M234" s="256" t="s">
        <v>284</v>
      </c>
      <c r="N234" s="256" t="s">
        <v>287</v>
      </c>
      <c r="O234" s="256" t="s">
        <v>290</v>
      </c>
      <c r="P234" s="258" t="s">
        <v>260</v>
      </c>
      <c r="Q234" s="255"/>
      <c r="R234" s="255"/>
      <c r="S234" s="255"/>
    </row>
    <row r="235" spans="2:19" s="175" customFormat="1" hidden="1" outlineLevel="1">
      <c r="B235" s="205"/>
      <c r="C235" s="256"/>
      <c r="D235" s="259">
        <f>(E235+E236)/2/((1+D$53/4)^($D$17))</f>
        <v>525956340211.05872</v>
      </c>
      <c r="E235" s="260">
        <f t="shared" ref="E235:O235" si="141">(F235+F236)/2/((1+E53/4)^(1))</f>
        <v>514657236491.23224</v>
      </c>
      <c r="F235" s="260">
        <f t="shared" si="141"/>
        <v>508137941044.46796</v>
      </c>
      <c r="G235" s="260">
        <f t="shared" si="141"/>
        <v>506551601692.65985</v>
      </c>
      <c r="H235" s="260">
        <f t="shared" si="141"/>
        <v>508642007466.74597</v>
      </c>
      <c r="I235" s="260">
        <f t="shared" si="141"/>
        <v>515593902479.711</v>
      </c>
      <c r="J235" s="260">
        <f t="shared" si="141"/>
        <v>529467714703.86328</v>
      </c>
      <c r="K235" s="260">
        <f t="shared" si="141"/>
        <v>552522573596.73682</v>
      </c>
      <c r="L235" s="260">
        <f t="shared" si="141"/>
        <v>587899374044.92664</v>
      </c>
      <c r="M235" s="260">
        <f t="shared" si="141"/>
        <v>640402451404.6283</v>
      </c>
      <c r="N235" s="260">
        <f t="shared" si="141"/>
        <v>717379846114.80383</v>
      </c>
      <c r="O235" s="260">
        <f t="shared" si="141"/>
        <v>830664404088.38879</v>
      </c>
      <c r="P235" s="258">
        <f t="shared" ref="P235:P247" si="142">$C$15*10^6</f>
        <v>1000000000000</v>
      </c>
      <c r="R235" s="261">
        <f>O$50*10^6</f>
        <v>525956340211.05841</v>
      </c>
      <c r="S235" s="255"/>
    </row>
    <row r="236" spans="2:19" s="175" customFormat="1" hidden="1" outlineLevel="1">
      <c r="B236" s="205"/>
      <c r="C236" s="256" t="s">
        <v>261</v>
      </c>
      <c r="D236" s="256"/>
      <c r="E236" s="260">
        <f t="shared" ref="E236:O236" si="143">(F236+F237)/2/((1+E54/4)^(1))</f>
        <v>574976644453.46021</v>
      </c>
      <c r="F236" s="260">
        <f t="shared" si="143"/>
        <v>568774576526.56323</v>
      </c>
      <c r="G236" s="260">
        <f t="shared" si="143"/>
        <v>567150850912.9054</v>
      </c>
      <c r="H236" s="260">
        <f t="shared" si="143"/>
        <v>568937719549.328</v>
      </c>
      <c r="I236" s="260">
        <f t="shared" si="143"/>
        <v>575229697556.46497</v>
      </c>
      <c r="J236" s="260">
        <f t="shared" si="143"/>
        <v>587909173294.18835</v>
      </c>
      <c r="K236" s="260">
        <f t="shared" si="143"/>
        <v>608979757928.22668</v>
      </c>
      <c r="L236" s="260">
        <f t="shared" si="143"/>
        <v>641148911363.83545</v>
      </c>
      <c r="M236" s="260">
        <f t="shared" si="143"/>
        <v>688450813089.1521</v>
      </c>
      <c r="N236" s="260">
        <f t="shared" si="143"/>
        <v>756863768238.26245</v>
      </c>
      <c r="O236" s="260">
        <f t="shared" si="143"/>
        <v>855709952120.75305</v>
      </c>
      <c r="P236" s="258">
        <f t="shared" si="142"/>
        <v>1000000000000</v>
      </c>
      <c r="Q236" s="255"/>
      <c r="R236" s="255"/>
      <c r="S236" s="255"/>
    </row>
    <row r="237" spans="2:19" s="175" customFormat="1" hidden="1" outlineLevel="1">
      <c r="B237" s="205"/>
      <c r="C237" s="256" t="s">
        <v>264</v>
      </c>
      <c r="D237" s="256"/>
      <c r="E237" s="256"/>
      <c r="F237" s="260">
        <f t="shared" ref="F237:O237" si="144">(G237+G238)/2/((1+F55/4)^(1))</f>
        <v>625164094202.33167</v>
      </c>
      <c r="G237" s="260">
        <f t="shared" si="144"/>
        <v>623567311411.81555</v>
      </c>
      <c r="H237" s="260">
        <f t="shared" si="144"/>
        <v>625076260761.8009</v>
      </c>
      <c r="I237" s="260">
        <f t="shared" si="144"/>
        <v>630685194443.20667</v>
      </c>
      <c r="J237" s="260">
        <f t="shared" si="144"/>
        <v>642087902260.45459</v>
      </c>
      <c r="K237" s="260">
        <f t="shared" si="144"/>
        <v>661041673831.23132</v>
      </c>
      <c r="L237" s="260">
        <f t="shared" si="144"/>
        <v>689861144676.48596</v>
      </c>
      <c r="M237" s="260">
        <f t="shared" si="144"/>
        <v>731913789326.32532</v>
      </c>
      <c r="N237" s="260">
        <f t="shared" si="144"/>
        <v>792046575031.99146</v>
      </c>
      <c r="O237" s="260">
        <f t="shared" si="144"/>
        <v>877597000787.51611</v>
      </c>
      <c r="P237" s="258">
        <f t="shared" si="142"/>
        <v>1000000000000</v>
      </c>
      <c r="Q237" s="255"/>
      <c r="R237" s="255"/>
      <c r="S237" s="255"/>
    </row>
    <row r="238" spans="2:19" s="175" customFormat="1" hidden="1" outlineLevel="1">
      <c r="B238" s="205"/>
      <c r="C238" s="256" t="s">
        <v>267</v>
      </c>
      <c r="D238" s="256"/>
      <c r="E238" s="260"/>
      <c r="F238" s="260"/>
      <c r="G238" s="260">
        <f t="shared" ref="G238:O238" si="145">(H238+H239)/2/((1+G56/4)^(1))</f>
        <v>675100087527.51575</v>
      </c>
      <c r="H238" s="260">
        <f t="shared" si="145"/>
        <v>676362825906.87378</v>
      </c>
      <c r="I238" s="260">
        <f t="shared" si="145"/>
        <v>681299744356.01831</v>
      </c>
      <c r="J238" s="260">
        <f t="shared" si="145"/>
        <v>691415054394.81787</v>
      </c>
      <c r="K238" s="260">
        <f t="shared" si="145"/>
        <v>708235492812.28931</v>
      </c>
      <c r="L238" s="260">
        <f t="shared" si="145"/>
        <v>733726811026.48218</v>
      </c>
      <c r="M238" s="260">
        <f t="shared" si="145"/>
        <v>770687906589.85364</v>
      </c>
      <c r="N238" s="260">
        <f t="shared" si="145"/>
        <v>823041180312.42749</v>
      </c>
      <c r="O238" s="260">
        <f t="shared" si="145"/>
        <v>896565357541.13513</v>
      </c>
      <c r="P238" s="258">
        <f t="shared" si="142"/>
        <v>1000000000000</v>
      </c>
      <c r="Q238" s="255"/>
      <c r="R238" s="255"/>
      <c r="S238" s="255"/>
    </row>
    <row r="239" spans="2:19" s="175" customFormat="1" hidden="1" outlineLevel="1">
      <c r="B239" s="205"/>
      <c r="C239" s="256" t="s">
        <v>270</v>
      </c>
      <c r="D239" s="256"/>
      <c r="E239" s="260"/>
      <c r="F239" s="260"/>
      <c r="G239" s="260"/>
      <c r="H239" s="260">
        <f t="shared" ref="H239:O239" si="146">(I239+I240)/2/((1+H57/4)^(1))</f>
        <v>722467709575.65881</v>
      </c>
      <c r="I239" s="260">
        <f t="shared" si="146"/>
        <v>726767300136.07581</v>
      </c>
      <c r="J239" s="260">
        <f t="shared" si="146"/>
        <v>735637579808.47119</v>
      </c>
      <c r="K239" s="260">
        <f t="shared" si="146"/>
        <v>750394403780.74402</v>
      </c>
      <c r="L239" s="260">
        <f t="shared" si="146"/>
        <v>772698435777.31274</v>
      </c>
      <c r="M239" s="260">
        <f t="shared" si="146"/>
        <v>804869013556.66882</v>
      </c>
      <c r="N239" s="260">
        <f t="shared" si="146"/>
        <v>850078483417.66321</v>
      </c>
      <c r="O239" s="260">
        <f t="shared" si="146"/>
        <v>912886038623.70605</v>
      </c>
      <c r="P239" s="258">
        <f t="shared" si="142"/>
        <v>1000000000000</v>
      </c>
      <c r="Q239" s="255"/>
      <c r="R239" s="255"/>
      <c r="S239" s="255"/>
    </row>
    <row r="240" spans="2:19" s="175" customFormat="1" hidden="1" outlineLevel="1">
      <c r="B240" s="205"/>
      <c r="C240" s="256" t="s">
        <v>273</v>
      </c>
      <c r="D240" s="256"/>
      <c r="E240" s="260"/>
      <c r="F240" s="260"/>
      <c r="G240" s="260"/>
      <c r="H240" s="260"/>
      <c r="I240" s="260">
        <f t="shared" ref="I240:O240" si="147">(J240+J241)/2/((1+I58/4)^(1))</f>
        <v>767064411426.6239</v>
      </c>
      <c r="J240" s="260">
        <f t="shared" si="147"/>
        <v>774767698229.20947</v>
      </c>
      <c r="K240" s="260">
        <f t="shared" si="147"/>
        <v>787589106017.44202</v>
      </c>
      <c r="L240" s="260">
        <f t="shared" si="147"/>
        <v>806925680842.80505</v>
      </c>
      <c r="M240" s="260">
        <f t="shared" si="147"/>
        <v>834695505842.75024</v>
      </c>
      <c r="N240" s="260">
        <f t="shared" si="147"/>
        <v>873465279441.90234</v>
      </c>
      <c r="O240" s="260">
        <f t="shared" si="147"/>
        <v>926841654351.76184</v>
      </c>
      <c r="P240" s="258">
        <f t="shared" si="142"/>
        <v>1000000000000</v>
      </c>
      <c r="Q240" s="255"/>
      <c r="R240" s="255"/>
      <c r="S240" s="255"/>
    </row>
    <row r="241" spans="2:23" s="175" customFormat="1" hidden="1" outlineLevel="1">
      <c r="B241" s="205"/>
      <c r="C241" s="256" t="s">
        <v>276</v>
      </c>
      <c r="D241" s="256"/>
      <c r="E241" s="260"/>
      <c r="F241" s="260"/>
      <c r="G241" s="260"/>
      <c r="H241" s="260"/>
      <c r="I241" s="260"/>
      <c r="J241" s="260">
        <f t="shared" ref="J241:O241" si="148">(K241+K242)/2/((1+J59/4)^(1))</f>
        <v>809010294739.0177</v>
      </c>
      <c r="K241" s="260">
        <f t="shared" si="148"/>
        <v>820059509529.29736</v>
      </c>
      <c r="L241" s="260">
        <f t="shared" si="148"/>
        <v>836693795364.25854</v>
      </c>
      <c r="M241" s="260">
        <f t="shared" si="148"/>
        <v>860497390386.12146</v>
      </c>
      <c r="N241" s="260">
        <f t="shared" si="148"/>
        <v>893549182473.56433</v>
      </c>
      <c r="O241" s="260">
        <f t="shared" si="148"/>
        <v>938711683766.90295</v>
      </c>
      <c r="P241" s="258">
        <f t="shared" si="142"/>
        <v>1000000000000</v>
      </c>
      <c r="Q241" s="255"/>
      <c r="R241" s="255"/>
      <c r="S241" s="255"/>
    </row>
    <row r="242" spans="2:23" s="175" customFormat="1" hidden="1" outlineLevel="1">
      <c r="B242" s="205"/>
      <c r="C242" s="256" t="s">
        <v>279</v>
      </c>
      <c r="D242" s="256"/>
      <c r="E242" s="260"/>
      <c r="F242" s="260"/>
      <c r="G242" s="260"/>
      <c r="H242" s="260"/>
      <c r="I242" s="260"/>
      <c r="J242" s="260"/>
      <c r="K242" s="260">
        <f>(L242+L243)/2/((1+K60/4)^(1))</f>
        <v>848154248227.39539</v>
      </c>
      <c r="L242" s="260">
        <f>(M242+M243)/2/((1+L60/4)^(1))</f>
        <v>862370746780.29834</v>
      </c>
      <c r="M242" s="260">
        <f>(N242+N243)/2/((1+M60/4)^(1))</f>
        <v>882654382410.74048</v>
      </c>
      <c r="N242" s="260">
        <f>(O242+O243)/2/((1+N60/4)^(1))</f>
        <v>910691482275.31067</v>
      </c>
      <c r="O242" s="260">
        <f>(P242+P243)/2/((1+O60/4)^(1))</f>
        <v>948762255902.44885</v>
      </c>
      <c r="P242" s="258">
        <f t="shared" si="142"/>
        <v>1000000000000</v>
      </c>
      <c r="Q242" s="255"/>
      <c r="R242" s="255"/>
      <c r="S242" s="255"/>
    </row>
    <row r="243" spans="2:23" s="175" customFormat="1" hidden="1" outlineLevel="1">
      <c r="B243" s="205"/>
      <c r="C243" s="256" t="s">
        <v>282</v>
      </c>
      <c r="D243" s="256"/>
      <c r="E243" s="260"/>
      <c r="F243" s="260"/>
      <c r="G243" s="260"/>
      <c r="H243" s="260"/>
      <c r="I243" s="260"/>
      <c r="J243" s="260"/>
      <c r="K243" s="260"/>
      <c r="L243" s="260">
        <f>(M243+M244)/2/((1+L61/4)^(1))</f>
        <v>884365249093.90247</v>
      </c>
      <c r="M243" s="260">
        <f>(N243+N244)/2/((1+M61/4)^(1))</f>
        <v>901563844663.46558</v>
      </c>
      <c r="N243" s="260">
        <f>(O243+O244)/2/((1+N61/4)^(1))</f>
        <v>925247578833.91174</v>
      </c>
      <c r="O243" s="260">
        <f>(P243+P244)/2/((1+O61/4)^(1))</f>
        <v>957239728821.05615</v>
      </c>
      <c r="P243" s="258">
        <f t="shared" si="142"/>
        <v>1000000000000</v>
      </c>
      <c r="Q243" s="255"/>
      <c r="R243" s="255"/>
      <c r="S243" s="255"/>
    </row>
    <row r="244" spans="2:23" s="175" customFormat="1" hidden="1" outlineLevel="1">
      <c r="B244" s="205"/>
      <c r="C244" s="256" t="s">
        <v>285</v>
      </c>
      <c r="D244" s="256"/>
      <c r="E244" s="260"/>
      <c r="F244" s="260"/>
      <c r="G244" s="260"/>
      <c r="H244" s="260"/>
      <c r="I244" s="260"/>
      <c r="J244" s="260"/>
      <c r="K244" s="260"/>
      <c r="L244" s="260"/>
      <c r="M244" s="260">
        <f>(N244+N245)/2/((1+M62/4)^(1))</f>
        <v>917617899470.59973</v>
      </c>
      <c r="N244" s="260">
        <f>(O244+O245)/2/((1+N62/4)^(1))</f>
        <v>937553948033.14697</v>
      </c>
      <c r="O244" s="260">
        <f>(P244+P245)/2/((1+O62/4)^(1))</f>
        <v>964367251377.26111</v>
      </c>
      <c r="P244" s="258">
        <f t="shared" si="142"/>
        <v>1000000000000</v>
      </c>
      <c r="Q244" s="255"/>
      <c r="R244" s="255"/>
      <c r="S244" s="255"/>
    </row>
    <row r="245" spans="2:23" s="175" customFormat="1" hidden="1" outlineLevel="1">
      <c r="B245" s="205"/>
      <c r="C245" s="256" t="s">
        <v>288</v>
      </c>
      <c r="D245" s="256"/>
      <c r="E245" s="260"/>
      <c r="F245" s="260"/>
      <c r="G245" s="260"/>
      <c r="H245" s="260"/>
      <c r="I245" s="260"/>
      <c r="J245" s="260"/>
      <c r="K245" s="260"/>
      <c r="L245" s="260"/>
      <c r="M245" s="260"/>
      <c r="N245" s="260">
        <f>(O245+O246)/2/((1+N63/4)^(1))</f>
        <v>947920330979.4115</v>
      </c>
      <c r="O245" s="260">
        <f>(P245+P246)/2/((1+O63/4)^(1))</f>
        <v>970343525811.40808</v>
      </c>
      <c r="P245" s="258">
        <f t="shared" si="142"/>
        <v>1000000000000</v>
      </c>
      <c r="Q245" s="255"/>
      <c r="R245" s="255"/>
      <c r="S245" s="255"/>
    </row>
    <row r="246" spans="2:23" s="175" customFormat="1" hidden="1" outlineLevel="1">
      <c r="B246" s="205"/>
      <c r="C246" s="256" t="s">
        <v>291</v>
      </c>
      <c r="D246" s="256"/>
      <c r="E246" s="260"/>
      <c r="F246" s="260"/>
      <c r="G246" s="260"/>
      <c r="H246" s="260"/>
      <c r="I246" s="260"/>
      <c r="J246" s="260"/>
      <c r="K246" s="260"/>
      <c r="L246" s="260"/>
      <c r="M246" s="260"/>
      <c r="N246" s="260"/>
      <c r="O246" s="260">
        <f>(P246+P247)/2/((1+O64/4)^(1))</f>
        <v>975343095505.30774</v>
      </c>
      <c r="P246" s="258">
        <f t="shared" si="142"/>
        <v>1000000000000</v>
      </c>
      <c r="Q246" s="255"/>
      <c r="R246" s="255"/>
      <c r="S246" s="255"/>
    </row>
    <row r="247" spans="2:23" hidden="1" outlineLevel="1">
      <c r="C247" s="256" t="s">
        <v>260</v>
      </c>
      <c r="D247" s="256"/>
      <c r="E247" s="256"/>
      <c r="F247" s="256"/>
      <c r="G247" s="256"/>
      <c r="H247" s="256"/>
      <c r="I247" s="256"/>
      <c r="J247" s="256"/>
      <c r="K247" s="256"/>
      <c r="L247" s="256"/>
      <c r="M247" s="256"/>
      <c r="N247" s="256"/>
      <c r="O247" s="260"/>
      <c r="P247" s="258">
        <f t="shared" si="142"/>
        <v>1000000000000</v>
      </c>
      <c r="Q247" s="255"/>
      <c r="R247" s="255"/>
      <c r="S247" s="255"/>
    </row>
    <row r="248" spans="2:23" hidden="1" outlineLevel="1">
      <c r="C248" s="256" t="s">
        <v>2360</v>
      </c>
      <c r="D248" s="257"/>
      <c r="E248" s="255"/>
      <c r="F248" s="255"/>
      <c r="G248" s="255"/>
      <c r="H248" s="255"/>
      <c r="I248" s="255"/>
      <c r="J248" s="255"/>
      <c r="K248" s="255"/>
      <c r="L248" s="255"/>
      <c r="M248" s="255"/>
      <c r="N248" s="255"/>
      <c r="Q248" s="255"/>
      <c r="R248" s="255"/>
      <c r="S248" s="255"/>
    </row>
    <row r="249" spans="2:23" hidden="1" outlineLevel="1">
      <c r="C249" s="255"/>
      <c r="D249" s="255"/>
      <c r="E249" s="255"/>
      <c r="F249" s="255"/>
      <c r="G249" s="255"/>
      <c r="H249" s="255"/>
      <c r="I249" s="255"/>
      <c r="J249" s="255"/>
      <c r="K249" s="255"/>
      <c r="L249" s="255"/>
      <c r="M249" s="255"/>
      <c r="N249" s="255"/>
      <c r="O249" s="255"/>
      <c r="P249" s="255"/>
      <c r="Q249" s="255"/>
      <c r="R249" s="255"/>
      <c r="S249" s="255"/>
      <c r="T249" s="255"/>
      <c r="U249" s="255"/>
      <c r="V249" s="255"/>
      <c r="W249" s="255"/>
    </row>
    <row r="250" spans="2:23" hidden="1" outlineLevel="1">
      <c r="C250" s="256"/>
      <c r="D250" s="256" t="s">
        <v>256</v>
      </c>
      <c r="E250" s="256" t="s">
        <v>257</v>
      </c>
      <c r="F250" s="256" t="s">
        <v>262</v>
      </c>
      <c r="G250" s="256" t="s">
        <v>265</v>
      </c>
      <c r="H250" s="256" t="s">
        <v>268</v>
      </c>
      <c r="I250" s="256" t="s">
        <v>271</v>
      </c>
      <c r="J250" s="256" t="s">
        <v>274</v>
      </c>
      <c r="K250" s="256" t="s">
        <v>277</v>
      </c>
      <c r="L250" s="256" t="s">
        <v>280</v>
      </c>
      <c r="M250" s="256" t="s">
        <v>283</v>
      </c>
      <c r="N250" s="256" t="s">
        <v>286</v>
      </c>
      <c r="O250" s="256" t="s">
        <v>289</v>
      </c>
      <c r="P250" s="256" t="s">
        <v>292</v>
      </c>
      <c r="Q250" s="255"/>
      <c r="R250" s="255"/>
      <c r="S250" s="255"/>
      <c r="T250" s="255"/>
      <c r="U250" s="255"/>
      <c r="V250" s="255"/>
      <c r="W250" s="255"/>
    </row>
    <row r="251" spans="2:23" hidden="1" outlineLevel="1">
      <c r="C251" s="256" t="s">
        <v>258</v>
      </c>
      <c r="D251" s="256"/>
      <c r="E251" s="256" t="s">
        <v>259</v>
      </c>
      <c r="F251" s="256" t="s">
        <v>263</v>
      </c>
      <c r="G251" s="256" t="s">
        <v>266</v>
      </c>
      <c r="H251" s="256" t="s">
        <v>269</v>
      </c>
      <c r="I251" s="256" t="s">
        <v>272</v>
      </c>
      <c r="J251" s="256" t="s">
        <v>275</v>
      </c>
      <c r="K251" s="256" t="s">
        <v>278</v>
      </c>
      <c r="L251" s="256" t="s">
        <v>281</v>
      </c>
      <c r="M251" s="256" t="s">
        <v>284</v>
      </c>
      <c r="N251" s="256" t="s">
        <v>287</v>
      </c>
      <c r="O251" s="256" t="s">
        <v>290</v>
      </c>
      <c r="P251" s="256" t="s">
        <v>293</v>
      </c>
      <c r="Q251" s="258" t="s">
        <v>260</v>
      </c>
      <c r="R251" s="255"/>
      <c r="S251" s="255"/>
      <c r="T251" s="255"/>
      <c r="U251" s="255"/>
      <c r="V251" s="255"/>
      <c r="W251" s="255"/>
    </row>
    <row r="252" spans="2:23" hidden="1" outlineLevel="1">
      <c r="C252" s="256"/>
      <c r="D252" s="259">
        <f>(E252+E253)/2/((1+D$53/4)^($D$17))</f>
        <v>495092701438.19196</v>
      </c>
      <c r="E252" s="260">
        <f t="shared" ref="E252:P252" si="149">(F252+F253)/2/((1+E53/4)^(1))</f>
        <v>481696469616.63263</v>
      </c>
      <c r="F252" s="260">
        <f t="shared" si="149"/>
        <v>472626068920.4801</v>
      </c>
      <c r="G252" s="260">
        <f t="shared" si="149"/>
        <v>467930985493.66327</v>
      </c>
      <c r="H252" s="260">
        <f t="shared" si="149"/>
        <v>466349169902.6358</v>
      </c>
      <c r="I252" s="260">
        <f t="shared" si="149"/>
        <v>468860037066.72449</v>
      </c>
      <c r="J252" s="260">
        <f t="shared" si="149"/>
        <v>477181987741.07355</v>
      </c>
      <c r="K252" s="260">
        <f t="shared" si="149"/>
        <v>493122013821.36078</v>
      </c>
      <c r="L252" s="260">
        <f t="shared" si="149"/>
        <v>519156148515.53436</v>
      </c>
      <c r="M252" s="260">
        <f t="shared" si="149"/>
        <v>559053394026.09204</v>
      </c>
      <c r="N252" s="260">
        <f t="shared" si="149"/>
        <v>618527189583.53516</v>
      </c>
      <c r="O252" s="260">
        <f t="shared" si="149"/>
        <v>706717279346.38525</v>
      </c>
      <c r="P252" s="260">
        <f t="shared" si="149"/>
        <v>838762765662.07043</v>
      </c>
      <c r="Q252" s="258">
        <f t="shared" ref="Q252:Q265" si="150">$C$15*10^6</f>
        <v>1000000000000</v>
      </c>
      <c r="R252" s="172"/>
      <c r="S252" s="261">
        <f>P$50*10^6</f>
        <v>495092701438.19189</v>
      </c>
      <c r="T252" s="255"/>
      <c r="U252" s="255"/>
      <c r="V252" s="255"/>
      <c r="W252" s="255"/>
    </row>
    <row r="253" spans="2:23" hidden="1" outlineLevel="1">
      <c r="C253" s="256" t="s">
        <v>261</v>
      </c>
      <c r="D253" s="256"/>
      <c r="E253" s="260">
        <f t="shared" ref="E253:P253" si="151">(F253+F254)/2/((1+E54/4)^(1))</f>
        <v>543996616389.3418</v>
      </c>
      <c r="F253" s="260">
        <f t="shared" si="151"/>
        <v>535316540293.68768</v>
      </c>
      <c r="G253" s="260">
        <f t="shared" si="151"/>
        <v>530734393285.51685</v>
      </c>
      <c r="H253" s="260">
        <f t="shared" si="151"/>
        <v>529073491728.89825</v>
      </c>
      <c r="I253" s="260">
        <f t="shared" si="151"/>
        <v>531263179103.80316</v>
      </c>
      <c r="J253" s="260">
        <f t="shared" si="151"/>
        <v>538914918379.50146</v>
      </c>
      <c r="K253" s="260">
        <f t="shared" si="151"/>
        <v>553680229131.20544</v>
      </c>
      <c r="L253" s="260">
        <f t="shared" si="151"/>
        <v>577759696278.17566</v>
      </c>
      <c r="M253" s="260">
        <f t="shared" si="151"/>
        <v>614416715306.19922</v>
      </c>
      <c r="N253" s="260">
        <f t="shared" si="151"/>
        <v>668446172897.59814</v>
      </c>
      <c r="O253" s="260">
        <f t="shared" si="151"/>
        <v>747280064990.57788</v>
      </c>
      <c r="P253" s="260">
        <f t="shared" si="151"/>
        <v>862808352272.06287</v>
      </c>
      <c r="Q253" s="258">
        <f t="shared" si="150"/>
        <v>1000000000000</v>
      </c>
      <c r="R253" s="255"/>
      <c r="S253" s="255"/>
      <c r="T253" s="255"/>
      <c r="U253" s="255"/>
      <c r="V253" s="255"/>
      <c r="W253" s="255"/>
    </row>
    <row r="254" spans="2:23" hidden="1" outlineLevel="1">
      <c r="C254" s="256" t="s">
        <v>264</v>
      </c>
      <c r="D254" s="256"/>
      <c r="E254" s="256"/>
      <c r="F254" s="260">
        <f t="shared" ref="F254:P254" si="152">(G254+G255)/2/((1+F55/4)^(1))</f>
        <v>594292120020.30383</v>
      </c>
      <c r="G254" s="260">
        <f t="shared" si="152"/>
        <v>589940041590.10461</v>
      </c>
      <c r="H254" s="260">
        <f t="shared" si="152"/>
        <v>588273479354.40356</v>
      </c>
      <c r="I254" s="260">
        <f t="shared" si="152"/>
        <v>590155880865.60034</v>
      </c>
      <c r="J254" s="260">
        <f t="shared" si="152"/>
        <v>597069818540.99988</v>
      </c>
      <c r="K254" s="260">
        <f t="shared" si="152"/>
        <v>610502143465.27905</v>
      </c>
      <c r="L254" s="260">
        <f t="shared" si="152"/>
        <v>632385539602.06177</v>
      </c>
      <c r="M254" s="260">
        <f t="shared" si="152"/>
        <v>665519048056.81787</v>
      </c>
      <c r="N254" s="260">
        <f t="shared" si="152"/>
        <v>713898632747.46094</v>
      </c>
      <c r="O254" s="260">
        <f t="shared" si="152"/>
        <v>783540206437.17664</v>
      </c>
      <c r="P254" s="260">
        <f t="shared" si="152"/>
        <v>883764918585.78491</v>
      </c>
      <c r="Q254" s="258">
        <f t="shared" si="150"/>
        <v>1000000000000</v>
      </c>
      <c r="R254" s="255"/>
      <c r="S254" s="255"/>
      <c r="T254" s="255"/>
      <c r="U254" s="255"/>
      <c r="V254" s="255"/>
      <c r="W254" s="255"/>
    </row>
    <row r="255" spans="2:23" hidden="1" outlineLevel="1">
      <c r="C255" s="256" t="s">
        <v>267</v>
      </c>
      <c r="D255" s="256"/>
      <c r="E255" s="260"/>
      <c r="F255" s="260"/>
      <c r="G255" s="260">
        <f t="shared" ref="G255:P255" si="153">(H255+H256)/2/((1+G56/4)^(1))</f>
        <v>644596312743.64746</v>
      </c>
      <c r="H255" s="260">
        <f t="shared" si="153"/>
        <v>642982577314.12085</v>
      </c>
      <c r="I255" s="260">
        <f t="shared" si="153"/>
        <v>644582971426.38916</v>
      </c>
      <c r="J255" s="260">
        <f t="shared" si="153"/>
        <v>650739102542.91174</v>
      </c>
      <c r="K255" s="260">
        <f t="shared" si="153"/>
        <v>662772226822.65564</v>
      </c>
      <c r="L255" s="260">
        <f t="shared" si="153"/>
        <v>682362883641.68237</v>
      </c>
      <c r="M255" s="260">
        <f t="shared" si="153"/>
        <v>711893771336.76953</v>
      </c>
      <c r="N255" s="260">
        <f t="shared" si="153"/>
        <v>754678242207.14746</v>
      </c>
      <c r="O255" s="260">
        <f t="shared" si="153"/>
        <v>815572928837.32056</v>
      </c>
      <c r="P255" s="260">
        <f t="shared" si="153"/>
        <v>901884316163.33752</v>
      </c>
      <c r="Q255" s="258">
        <f t="shared" si="150"/>
        <v>1000000000000</v>
      </c>
      <c r="R255" s="255"/>
      <c r="S255" s="255"/>
      <c r="T255" s="255"/>
      <c r="U255" s="255"/>
      <c r="V255" s="255"/>
      <c r="W255" s="255"/>
    </row>
    <row r="256" spans="2:23" hidden="1" outlineLevel="1">
      <c r="C256" s="256" t="s">
        <v>270</v>
      </c>
      <c r="D256" s="256"/>
      <c r="E256" s="260"/>
      <c r="F256" s="260"/>
      <c r="G256" s="260"/>
      <c r="H256" s="260">
        <f t="shared" ref="H256:P256" si="154">(I256+I257)/2/((1+H57/4)^(1))</f>
        <v>692643090618.43079</v>
      </c>
      <c r="I256" s="260">
        <f t="shared" si="154"/>
        <v>693992335524.70581</v>
      </c>
      <c r="J256" s="260">
        <f t="shared" si="154"/>
        <v>699406461075.4646</v>
      </c>
      <c r="K256" s="260">
        <f t="shared" si="154"/>
        <v>710046464089.44202</v>
      </c>
      <c r="L256" s="260">
        <f t="shared" si="154"/>
        <v>727361460165.86536</v>
      </c>
      <c r="M256" s="260">
        <f t="shared" si="154"/>
        <v>753367613712.96606</v>
      </c>
      <c r="N256" s="260">
        <f t="shared" si="154"/>
        <v>790802693883.88098</v>
      </c>
      <c r="O256" s="260">
        <f t="shared" si="154"/>
        <v>843582933204.21826</v>
      </c>
      <c r="P256" s="260">
        <f t="shared" si="154"/>
        <v>917443013355.75183</v>
      </c>
      <c r="Q256" s="258">
        <f t="shared" si="150"/>
        <v>1000000000000</v>
      </c>
      <c r="R256" s="255"/>
      <c r="S256" s="255"/>
      <c r="T256" s="255"/>
      <c r="U256" s="255"/>
      <c r="V256" s="255"/>
      <c r="W256" s="255"/>
    </row>
    <row r="257" spans="3:23" hidden="1" outlineLevel="1">
      <c r="C257" s="256" t="s">
        <v>273</v>
      </c>
      <c r="D257" s="256"/>
      <c r="E257" s="260"/>
      <c r="F257" s="260"/>
      <c r="G257" s="260"/>
      <c r="H257" s="260"/>
      <c r="I257" s="260">
        <f t="shared" ref="I257:P257" si="155">(J257+J258)/2/((1+I58/4)^(1))</f>
        <v>738171621212.31506</v>
      </c>
      <c r="J257" s="260">
        <f t="shared" si="155"/>
        <v>742884195504.64258</v>
      </c>
      <c r="K257" s="260">
        <f t="shared" si="155"/>
        <v>752189334223.67822</v>
      </c>
      <c r="L257" s="260">
        <f t="shared" si="155"/>
        <v>767327883125.45593</v>
      </c>
      <c r="M257" s="260">
        <f t="shared" si="155"/>
        <v>789997802404.16235</v>
      </c>
      <c r="N257" s="260">
        <f t="shared" si="155"/>
        <v>822456146852.88672</v>
      </c>
      <c r="O257" s="260">
        <f t="shared" si="155"/>
        <v>867860944034.78528</v>
      </c>
      <c r="P257" s="260">
        <f t="shared" si="155"/>
        <v>930724003145.07813</v>
      </c>
      <c r="Q257" s="258">
        <f t="shared" si="150"/>
        <v>1000000000000</v>
      </c>
      <c r="R257" s="255"/>
      <c r="S257" s="255"/>
      <c r="T257" s="255"/>
      <c r="U257" s="255"/>
      <c r="V257" s="255"/>
      <c r="W257" s="255"/>
    </row>
    <row r="258" spans="3:23" hidden="1" outlineLevel="1">
      <c r="C258" s="256" t="s">
        <v>276</v>
      </c>
      <c r="D258" s="256"/>
      <c r="E258" s="260"/>
      <c r="F258" s="260"/>
      <c r="G258" s="260"/>
      <c r="H258" s="260"/>
      <c r="I258" s="260"/>
      <c r="J258" s="260">
        <f t="shared" ref="J258:P258" si="156">(K258+K259)/2/((1+J59/4)^(1))</f>
        <v>781238096305.75891</v>
      </c>
      <c r="K258" s="260">
        <f t="shared" si="156"/>
        <v>789300780999.56592</v>
      </c>
      <c r="L258" s="260">
        <f t="shared" si="156"/>
        <v>802415819624.3916</v>
      </c>
      <c r="M258" s="260">
        <f t="shared" si="156"/>
        <v>822007872262.1886</v>
      </c>
      <c r="N258" s="260">
        <f t="shared" si="156"/>
        <v>849935200600.43872</v>
      </c>
      <c r="O258" s="260">
        <f t="shared" si="156"/>
        <v>888746726962.71143</v>
      </c>
      <c r="P258" s="260">
        <f t="shared" si="156"/>
        <v>942003533343.92871</v>
      </c>
      <c r="Q258" s="258">
        <f t="shared" si="150"/>
        <v>1000000000000</v>
      </c>
      <c r="R258" s="255"/>
      <c r="S258" s="255"/>
      <c r="T258" s="255"/>
      <c r="U258" s="255"/>
      <c r="V258" s="255"/>
      <c r="W258" s="255"/>
    </row>
    <row r="259" spans="3:23" hidden="1" outlineLevel="1">
      <c r="C259" s="256" t="s">
        <v>279</v>
      </c>
      <c r="D259" s="256"/>
      <c r="E259" s="260"/>
      <c r="F259" s="260"/>
      <c r="G259" s="260"/>
      <c r="H259" s="260"/>
      <c r="I259" s="260"/>
      <c r="J259" s="260"/>
      <c r="K259" s="260">
        <f t="shared" ref="K259:P259" si="157">(L259+L260)/2/((1+K60/4)^(1))</f>
        <v>821645518220.69763</v>
      </c>
      <c r="L259" s="260">
        <f t="shared" si="157"/>
        <v>832920341349.0061</v>
      </c>
      <c r="M259" s="260">
        <f t="shared" si="157"/>
        <v>849729824668.57483</v>
      </c>
      <c r="N259" s="260">
        <f t="shared" si="157"/>
        <v>873602890797.65894</v>
      </c>
      <c r="O259" s="260">
        <f t="shared" si="157"/>
        <v>906599934426.49768</v>
      </c>
      <c r="P259" s="260">
        <f t="shared" si="157"/>
        <v>951542147042.85413</v>
      </c>
      <c r="Q259" s="258">
        <f t="shared" si="150"/>
        <v>1000000000000</v>
      </c>
      <c r="R259" s="255"/>
      <c r="S259" s="255"/>
      <c r="T259" s="255"/>
      <c r="U259" s="255"/>
      <c r="V259" s="255"/>
      <c r="W259" s="255"/>
    </row>
    <row r="260" spans="3:23" hidden="1" outlineLevel="1">
      <c r="C260" s="256" t="s">
        <v>282</v>
      </c>
      <c r="D260" s="256"/>
      <c r="E260" s="260"/>
      <c r="F260" s="260"/>
      <c r="G260" s="260"/>
      <c r="H260" s="260"/>
      <c r="I260" s="260"/>
      <c r="J260" s="260"/>
      <c r="K260" s="260"/>
      <c r="L260" s="260">
        <f>(M260+M261)/2/((1+L61/4)^(1))</f>
        <v>859222102698.5282</v>
      </c>
      <c r="M260" s="260">
        <f>(N260+N261)/2/((1+M61/4)^(1))</f>
        <v>873556430441.80994</v>
      </c>
      <c r="N260" s="260">
        <f>(O260+O261)/2/((1+N61/4)^(1))</f>
        <v>893852420801.9408</v>
      </c>
      <c r="O260" s="260">
        <f>(P260+P261)/2/((1+O61/4)^(1))</f>
        <v>921778694481.28564</v>
      </c>
      <c r="P260" s="260">
        <f>(Q260+Q261)/2/((1+P61/4)^(1))</f>
        <v>959579272019.40161</v>
      </c>
      <c r="Q260" s="258">
        <f t="shared" si="150"/>
        <v>1000000000000</v>
      </c>
      <c r="R260" s="255"/>
      <c r="S260" s="255"/>
      <c r="T260" s="255"/>
      <c r="U260" s="255"/>
      <c r="V260" s="255"/>
      <c r="W260" s="255"/>
    </row>
    <row r="261" spans="3:23" hidden="1" outlineLevel="1">
      <c r="C261" s="256" t="s">
        <v>285</v>
      </c>
      <c r="D261" s="256"/>
      <c r="E261" s="260"/>
      <c r="F261" s="260"/>
      <c r="G261" s="260"/>
      <c r="H261" s="260"/>
      <c r="I261" s="260"/>
      <c r="J261" s="260"/>
      <c r="K261" s="260"/>
      <c r="L261" s="260"/>
      <c r="M261" s="260">
        <f>(N261+N262)/2/((1+M62/4)^(1))</f>
        <v>893904655333.71045</v>
      </c>
      <c r="N261" s="260">
        <f>(O261+O262)/2/((1+N62/4)^(1))</f>
        <v>911080487791.97363</v>
      </c>
      <c r="O261" s="260">
        <f>(P261+P262)/2/((1+O62/4)^(1))</f>
        <v>934625029638.59119</v>
      </c>
      <c r="P261" s="260">
        <f>(Q261+Q262)/2/((1+P62/4)^(1))</f>
        <v>966330542895.10339</v>
      </c>
      <c r="Q261" s="258">
        <f t="shared" si="150"/>
        <v>1000000000000</v>
      </c>
      <c r="R261" s="255"/>
      <c r="S261" s="255"/>
      <c r="T261" s="255"/>
      <c r="U261" s="255"/>
      <c r="V261" s="255"/>
      <c r="W261" s="255"/>
    </row>
    <row r="262" spans="3:23" hidden="1" outlineLevel="1">
      <c r="C262" s="256" t="s">
        <v>288</v>
      </c>
      <c r="D262" s="256"/>
      <c r="E262" s="260"/>
      <c r="F262" s="260"/>
      <c r="G262" s="260"/>
      <c r="H262" s="260"/>
      <c r="I262" s="260"/>
      <c r="J262" s="260"/>
      <c r="K262" s="260"/>
      <c r="L262" s="260"/>
      <c r="M262" s="260"/>
      <c r="N262" s="260">
        <f>(O262+O263)/2/((1+N63/4)^(1))</f>
        <v>925669031254.75928</v>
      </c>
      <c r="O262" s="260">
        <f>(P262+P263)/2/((1+O63/4)^(1))</f>
        <v>945455836444.13831</v>
      </c>
      <c r="P262" s="260">
        <f>(Q262+Q263)/2/((1+P63/4)^(1))</f>
        <v>971987101765.28198</v>
      </c>
      <c r="Q262" s="258">
        <f t="shared" si="150"/>
        <v>1000000000000</v>
      </c>
      <c r="R262" s="255"/>
      <c r="S262" s="255"/>
      <c r="T262" s="255"/>
      <c r="U262" s="255"/>
      <c r="V262" s="255"/>
      <c r="W262" s="255"/>
    </row>
    <row r="263" spans="3:23" hidden="1" outlineLevel="1">
      <c r="C263" s="256" t="s">
        <v>291</v>
      </c>
      <c r="D263" s="256"/>
      <c r="E263" s="260"/>
      <c r="F263" s="260"/>
      <c r="G263" s="260"/>
      <c r="H263" s="260"/>
      <c r="I263" s="260"/>
      <c r="J263" s="260"/>
      <c r="K263" s="260"/>
      <c r="L263" s="260"/>
      <c r="M263" s="260"/>
      <c r="N263" s="260"/>
      <c r="O263" s="260">
        <f>(P263+P264)/2/((1+O64/4)^(1))</f>
        <v>954558110950.25317</v>
      </c>
      <c r="P263" s="260">
        <f>(Q263+Q264)/2/((1+P64/4)^(1))</f>
        <v>976716241524.49048</v>
      </c>
      <c r="Q263" s="258">
        <f t="shared" si="150"/>
        <v>1000000000000</v>
      </c>
      <c r="R263" s="255"/>
      <c r="S263" s="255"/>
      <c r="T263" s="255"/>
      <c r="U263" s="255"/>
      <c r="V263" s="255"/>
      <c r="W263" s="255"/>
    </row>
    <row r="264" spans="3:23" hidden="1" outlineLevel="1">
      <c r="C264" s="256" t="s">
        <v>294</v>
      </c>
      <c r="D264" s="256"/>
      <c r="E264" s="260"/>
      <c r="F264" s="260"/>
      <c r="G264" s="260"/>
      <c r="H264" s="260"/>
      <c r="I264" s="260"/>
      <c r="J264" s="260"/>
      <c r="K264" s="260"/>
      <c r="L264" s="260"/>
      <c r="M264" s="260"/>
      <c r="N264" s="260"/>
      <c r="O264" s="260"/>
      <c r="P264" s="260">
        <f>(Q264+Q265)/2/((1+P65/4)^(1))</f>
        <v>980662890699.15784</v>
      </c>
      <c r="Q264" s="258">
        <f t="shared" si="150"/>
        <v>1000000000000</v>
      </c>
      <c r="R264" s="255"/>
      <c r="S264" s="255"/>
      <c r="T264" s="255"/>
      <c r="U264" s="255"/>
      <c r="V264" s="255"/>
      <c r="W264" s="255"/>
    </row>
    <row r="265" spans="3:23" hidden="1" outlineLevel="1">
      <c r="C265" s="256" t="s">
        <v>260</v>
      </c>
      <c r="D265" s="256"/>
      <c r="E265" s="256"/>
      <c r="F265" s="256"/>
      <c r="G265" s="256"/>
      <c r="H265" s="256"/>
      <c r="I265" s="256"/>
      <c r="J265" s="256"/>
      <c r="K265" s="256"/>
      <c r="L265" s="256"/>
      <c r="M265" s="256"/>
      <c r="N265" s="256"/>
      <c r="O265" s="260"/>
      <c r="P265" s="256"/>
      <c r="Q265" s="258">
        <f t="shared" si="150"/>
        <v>1000000000000</v>
      </c>
      <c r="R265" s="255"/>
      <c r="S265" s="255"/>
      <c r="T265" s="255"/>
      <c r="U265" s="255"/>
      <c r="V265" s="255"/>
      <c r="W265" s="255"/>
    </row>
    <row r="266" spans="3:23" hidden="1" outlineLevel="1">
      <c r="C266" s="256" t="s">
        <v>2361</v>
      </c>
      <c r="D266" s="257"/>
      <c r="E266" s="255"/>
      <c r="F266" s="255"/>
      <c r="G266" s="255"/>
      <c r="H266" s="255"/>
      <c r="I266" s="255"/>
      <c r="J266" s="255"/>
      <c r="K266" s="255"/>
      <c r="L266" s="255"/>
      <c r="M266" s="255"/>
      <c r="N266" s="255"/>
      <c r="O266" s="255"/>
      <c r="R266" s="255"/>
      <c r="S266" s="255"/>
      <c r="T266" s="255"/>
      <c r="U266" s="255"/>
      <c r="V266" s="255"/>
      <c r="W266" s="255"/>
    </row>
    <row r="267" spans="3:23" hidden="1" outlineLevel="1">
      <c r="C267" s="255"/>
      <c r="D267" s="255"/>
      <c r="E267" s="255"/>
      <c r="F267" s="255"/>
      <c r="G267" s="255"/>
      <c r="H267" s="255"/>
      <c r="I267" s="255"/>
      <c r="J267" s="255"/>
      <c r="K267" s="255"/>
      <c r="L267" s="255"/>
      <c r="M267" s="255"/>
      <c r="N267" s="255"/>
      <c r="O267" s="255"/>
      <c r="P267" s="255"/>
      <c r="Q267" s="255"/>
      <c r="R267" s="255"/>
      <c r="S267" s="255"/>
      <c r="T267" s="255"/>
      <c r="U267" s="255"/>
      <c r="V267" s="255"/>
      <c r="W267" s="255"/>
    </row>
    <row r="268" spans="3:23" hidden="1" outlineLevel="1">
      <c r="C268" s="256"/>
      <c r="D268" s="256" t="s">
        <v>256</v>
      </c>
      <c r="E268" s="256" t="s">
        <v>257</v>
      </c>
      <c r="F268" s="256" t="s">
        <v>262</v>
      </c>
      <c r="G268" s="256" t="s">
        <v>265</v>
      </c>
      <c r="H268" s="256" t="s">
        <v>268</v>
      </c>
      <c r="I268" s="256" t="s">
        <v>271</v>
      </c>
      <c r="J268" s="256" t="s">
        <v>274</v>
      </c>
      <c r="K268" s="256" t="s">
        <v>277</v>
      </c>
      <c r="L268" s="256" t="s">
        <v>280</v>
      </c>
      <c r="M268" s="256" t="s">
        <v>283</v>
      </c>
      <c r="N268" s="256" t="s">
        <v>286</v>
      </c>
      <c r="O268" s="256" t="s">
        <v>289</v>
      </c>
      <c r="P268" s="256" t="s">
        <v>292</v>
      </c>
      <c r="Q268" s="256" t="s">
        <v>295</v>
      </c>
      <c r="R268" s="255"/>
      <c r="S268" s="255"/>
      <c r="T268" s="255"/>
      <c r="U268" s="255"/>
      <c r="V268" s="255"/>
      <c r="W268" s="255"/>
    </row>
    <row r="269" spans="3:23" hidden="1" outlineLevel="1">
      <c r="C269" s="256" t="s">
        <v>258</v>
      </c>
      <c r="D269" s="256"/>
      <c r="E269" s="256" t="s">
        <v>259</v>
      </c>
      <c r="F269" s="256" t="s">
        <v>263</v>
      </c>
      <c r="G269" s="256" t="s">
        <v>266</v>
      </c>
      <c r="H269" s="256" t="s">
        <v>269</v>
      </c>
      <c r="I269" s="256" t="s">
        <v>272</v>
      </c>
      <c r="J269" s="256" t="s">
        <v>275</v>
      </c>
      <c r="K269" s="256" t="s">
        <v>278</v>
      </c>
      <c r="L269" s="256" t="s">
        <v>281</v>
      </c>
      <c r="M269" s="256" t="s">
        <v>284</v>
      </c>
      <c r="N269" s="256" t="s">
        <v>287</v>
      </c>
      <c r="O269" s="256" t="s">
        <v>290</v>
      </c>
      <c r="P269" s="256" t="s">
        <v>293</v>
      </c>
      <c r="Q269" s="256" t="s">
        <v>296</v>
      </c>
      <c r="R269" s="258" t="s">
        <v>260</v>
      </c>
      <c r="S269" s="255"/>
      <c r="T269" s="255"/>
      <c r="U269" s="255"/>
      <c r="V269" s="255"/>
      <c r="W269" s="255"/>
    </row>
    <row r="270" spans="3:23" hidden="1" outlineLevel="1">
      <c r="C270" s="256"/>
      <c r="D270" s="259">
        <f>(E270+E271)/2/((1+D$53/4)^($D$17))</f>
        <v>466017555962.8479</v>
      </c>
      <c r="E270" s="260">
        <f t="shared" ref="E270:Q270" si="158">(F270+F271)/2/((1+E53/4)^(1))</f>
        <v>450823845481.40485</v>
      </c>
      <c r="F270" s="260">
        <f t="shared" si="158"/>
        <v>439571391834.54822</v>
      </c>
      <c r="G270" s="260">
        <f t="shared" si="158"/>
        <v>432226225454.78986</v>
      </c>
      <c r="H270" s="260">
        <f t="shared" si="158"/>
        <v>427537080277.38715</v>
      </c>
      <c r="I270" s="260">
        <f t="shared" si="158"/>
        <v>426314708425.32965</v>
      </c>
      <c r="J270" s="260">
        <f t="shared" si="158"/>
        <v>429993984159.49426</v>
      </c>
      <c r="K270" s="260">
        <f t="shared" si="158"/>
        <v>440014208161.30334</v>
      </c>
      <c r="L270" s="260">
        <f t="shared" si="158"/>
        <v>458315596056.74927</v>
      </c>
      <c r="M270" s="260">
        <f t="shared" si="158"/>
        <v>487837695121.73877</v>
      </c>
      <c r="N270" s="260">
        <f t="shared" si="158"/>
        <v>532994987676.00012</v>
      </c>
      <c r="O270" s="260">
        <f t="shared" si="158"/>
        <v>600803009425.75549</v>
      </c>
      <c r="P270" s="260">
        <f t="shared" si="158"/>
        <v>702797451009.58997</v>
      </c>
      <c r="Q270" s="260">
        <f t="shared" si="158"/>
        <v>825033384365.16541</v>
      </c>
      <c r="R270" s="258">
        <f t="shared" ref="R270:R284" si="159">$C$15*10^6</f>
        <v>1000000000000</v>
      </c>
      <c r="S270" s="172"/>
      <c r="T270" s="261">
        <f>Q$50*10^6</f>
        <v>466017555962.8479</v>
      </c>
      <c r="U270" s="255"/>
      <c r="V270" s="255"/>
      <c r="W270" s="255"/>
    </row>
    <row r="271" spans="3:23" hidden="1" outlineLevel="1">
      <c r="C271" s="256" t="s">
        <v>261</v>
      </c>
      <c r="D271" s="256"/>
      <c r="E271" s="260">
        <f t="shared" ref="E271:Q271" si="160">(F271+F272)/2/((1+E54/4)^(1))</f>
        <v>514633701600.14594</v>
      </c>
      <c r="F271" s="260">
        <f t="shared" si="160"/>
        <v>503770716261.32086</v>
      </c>
      <c r="G271" s="260">
        <f t="shared" si="160"/>
        <v>496594166381.87006</v>
      </c>
      <c r="H271" s="260">
        <f t="shared" si="160"/>
        <v>491931373634.14557</v>
      </c>
      <c r="I271" s="260">
        <f t="shared" si="160"/>
        <v>490572867140.52692</v>
      </c>
      <c r="J271" s="260">
        <f t="shared" si="160"/>
        <v>493900188981.61749</v>
      </c>
      <c r="K271" s="260">
        <f t="shared" si="160"/>
        <v>503270908708.00781</v>
      </c>
      <c r="L271" s="260">
        <f t="shared" si="160"/>
        <v>520465604819.30829</v>
      </c>
      <c r="M271" s="260">
        <f t="shared" si="160"/>
        <v>548111997762.06799</v>
      </c>
      <c r="N271" s="260">
        <f t="shared" si="160"/>
        <v>590035702316.67688</v>
      </c>
      <c r="O271" s="260">
        <f t="shared" si="160"/>
        <v>652130264449.59204</v>
      </c>
      <c r="P271" s="260">
        <f t="shared" si="160"/>
        <v>743762691615.29053</v>
      </c>
      <c r="Q271" s="260">
        <f t="shared" si="160"/>
        <v>850762155878.78564</v>
      </c>
      <c r="R271" s="258">
        <f t="shared" si="159"/>
        <v>1000000000000</v>
      </c>
      <c r="S271" s="255"/>
      <c r="T271" s="255"/>
      <c r="U271" s="255"/>
      <c r="V271" s="255"/>
      <c r="W271" s="255"/>
    </row>
    <row r="272" spans="3:23" hidden="1" outlineLevel="1">
      <c r="C272" s="256" t="s">
        <v>264</v>
      </c>
      <c r="D272" s="256"/>
      <c r="E272" s="256"/>
      <c r="F272" s="260">
        <f t="shared" ref="F272:Q272" si="161">(G272+G273)/2/((1+F55/4)^(1))</f>
        <v>564865868420.86475</v>
      </c>
      <c r="G272" s="260">
        <f t="shared" si="161"/>
        <v>558039718913.94006</v>
      </c>
      <c r="H272" s="260">
        <f t="shared" si="161"/>
        <v>553540701822.47534</v>
      </c>
      <c r="I272" s="260">
        <f t="shared" si="161"/>
        <v>552120118266.00122</v>
      </c>
      <c r="J272" s="260">
        <f t="shared" si="161"/>
        <v>555077627171.68384</v>
      </c>
      <c r="K272" s="260">
        <f t="shared" si="161"/>
        <v>563669111366.86084</v>
      </c>
      <c r="L272" s="260">
        <f t="shared" si="161"/>
        <v>579503042220.44666</v>
      </c>
      <c r="M272" s="260">
        <f t="shared" si="161"/>
        <v>604897714580.09656</v>
      </c>
      <c r="N272" s="260">
        <f t="shared" si="161"/>
        <v>643133503766.09631</v>
      </c>
      <c r="O272" s="260">
        <f t="shared" si="161"/>
        <v>699120816930.82532</v>
      </c>
      <c r="P272" s="260">
        <f t="shared" si="161"/>
        <v>780422606997.59058</v>
      </c>
      <c r="Q272" s="260">
        <f t="shared" si="161"/>
        <v>873288589936.81689</v>
      </c>
      <c r="R272" s="258">
        <f t="shared" si="159"/>
        <v>1000000000000</v>
      </c>
      <c r="S272" s="255"/>
      <c r="T272" s="255"/>
      <c r="U272" s="255"/>
      <c r="V272" s="255"/>
      <c r="W272" s="255"/>
    </row>
    <row r="273" spans="3:23" hidden="1" outlineLevel="1">
      <c r="C273" s="256" t="s">
        <v>267</v>
      </c>
      <c r="D273" s="256"/>
      <c r="E273" s="260"/>
      <c r="F273" s="260"/>
      <c r="G273" s="260">
        <f t="shared" ref="G273:Q273" si="162">(H273+H274)/2/((1+G56/4)^(1))</f>
        <v>615368822770.97839</v>
      </c>
      <c r="H273" s="260">
        <f t="shared" si="162"/>
        <v>611136613388.11951</v>
      </c>
      <c r="I273" s="260">
        <f t="shared" si="162"/>
        <v>609717419634.33667</v>
      </c>
      <c r="J273" s="260">
        <f t="shared" si="162"/>
        <v>612309552079.55042</v>
      </c>
      <c r="K273" s="260">
        <f t="shared" si="162"/>
        <v>620055294473.98474</v>
      </c>
      <c r="L273" s="260">
        <f t="shared" si="162"/>
        <v>634387987210.36182</v>
      </c>
      <c r="M273" s="260">
        <f t="shared" si="162"/>
        <v>657330576936.99829</v>
      </c>
      <c r="N273" s="260">
        <f t="shared" si="162"/>
        <v>691672461501.15491</v>
      </c>
      <c r="O273" s="260">
        <f t="shared" si="162"/>
        <v>741480392304.552</v>
      </c>
      <c r="P273" s="260">
        <f t="shared" si="162"/>
        <v>812839029729.66711</v>
      </c>
      <c r="Q273" s="260">
        <f t="shared" si="162"/>
        <v>892843082830.72314</v>
      </c>
      <c r="R273" s="258">
        <f t="shared" si="159"/>
        <v>1000000000000</v>
      </c>
      <c r="S273" s="255"/>
      <c r="T273" s="255"/>
      <c r="U273" s="255"/>
      <c r="V273" s="255"/>
      <c r="W273" s="255"/>
    </row>
    <row r="274" spans="3:23" hidden="1" outlineLevel="1">
      <c r="C274" s="256" t="s">
        <v>270</v>
      </c>
      <c r="D274" s="256"/>
      <c r="E274" s="260"/>
      <c r="F274" s="260"/>
      <c r="G274" s="260"/>
      <c r="H274" s="260">
        <f t="shared" ref="H274:Q274" si="163">(I274+I275)/2/((1+H57/4)^(1))</f>
        <v>663928692896.40833</v>
      </c>
      <c r="I274" s="260">
        <f t="shared" si="163"/>
        <v>662560257425.3418</v>
      </c>
      <c r="J274" s="260">
        <f t="shared" si="163"/>
        <v>664806514698.4458</v>
      </c>
      <c r="K274" s="260">
        <f t="shared" si="163"/>
        <v>671691266373.55591</v>
      </c>
      <c r="L274" s="260">
        <f t="shared" si="163"/>
        <v>684476937648.09509</v>
      </c>
      <c r="M274" s="260">
        <f t="shared" si="163"/>
        <v>704912656220.57263</v>
      </c>
      <c r="N274" s="260">
        <f t="shared" si="163"/>
        <v>735354879190.75916</v>
      </c>
      <c r="O274" s="260">
        <f t="shared" si="163"/>
        <v>779157615962.48035</v>
      </c>
      <c r="P274" s="260">
        <f t="shared" si="163"/>
        <v>841207462403.57874</v>
      </c>
      <c r="Q274" s="260">
        <f t="shared" si="163"/>
        <v>909691932275.26392</v>
      </c>
      <c r="R274" s="258">
        <f t="shared" si="159"/>
        <v>1000000000000</v>
      </c>
      <c r="S274" s="255"/>
      <c r="T274" s="255"/>
      <c r="U274" s="255"/>
      <c r="V274" s="255"/>
      <c r="W274" s="255"/>
    </row>
    <row r="275" spans="3:23" hidden="1" outlineLevel="1">
      <c r="C275" s="256" t="s">
        <v>273</v>
      </c>
      <c r="D275" s="256"/>
      <c r="E275" s="260"/>
      <c r="F275" s="260"/>
      <c r="G275" s="260"/>
      <c r="H275" s="260"/>
      <c r="I275" s="260">
        <f t="shared" ref="I275:Q275" si="164">(J275+J276)/2/((1+I58/4)^(1))</f>
        <v>710231526234.52551</v>
      </c>
      <c r="J275" s="260">
        <f t="shared" si="164"/>
        <v>712160376417.69092</v>
      </c>
      <c r="K275" s="260">
        <f t="shared" si="164"/>
        <v>718207081504.24084</v>
      </c>
      <c r="L275" s="260">
        <f t="shared" si="164"/>
        <v>729472470744.33899</v>
      </c>
      <c r="M275" s="260">
        <f t="shared" si="164"/>
        <v>747457439735.47681</v>
      </c>
      <c r="N275" s="260">
        <f t="shared" si="164"/>
        <v>774142680692.87244</v>
      </c>
      <c r="O275" s="260">
        <f t="shared" si="164"/>
        <v>812286893928.94507</v>
      </c>
      <c r="P275" s="260">
        <f t="shared" si="164"/>
        <v>865813092182.09839</v>
      </c>
      <c r="Q275" s="260">
        <f t="shared" si="164"/>
        <v>924116707951.17456</v>
      </c>
      <c r="R275" s="258">
        <f t="shared" si="159"/>
        <v>1000000000000</v>
      </c>
      <c r="S275" s="255"/>
      <c r="T275" s="255"/>
      <c r="U275" s="255"/>
      <c r="V275" s="255"/>
      <c r="W275" s="255"/>
    </row>
    <row r="276" spans="3:23" hidden="1" outlineLevel="1">
      <c r="C276" s="256" t="s">
        <v>276</v>
      </c>
      <c r="D276" s="256"/>
      <c r="E276" s="260"/>
      <c r="F276" s="260"/>
      <c r="G276" s="260"/>
      <c r="H276" s="260"/>
      <c r="I276" s="260"/>
      <c r="J276" s="260">
        <f t="shared" ref="J276:Q276" si="165">(K276+K277)/2/((1+J59/4)^(1))</f>
        <v>754273269057.30664</v>
      </c>
      <c r="K276" s="260">
        <f t="shared" si="165"/>
        <v>759530885388.17078</v>
      </c>
      <c r="L276" s="260">
        <f t="shared" si="165"/>
        <v>769353678692.09241</v>
      </c>
      <c r="M276" s="260">
        <f t="shared" si="165"/>
        <v>785021423880.24768</v>
      </c>
      <c r="N276" s="260">
        <f t="shared" si="165"/>
        <v>808192549859.71387</v>
      </c>
      <c r="O276" s="260">
        <f t="shared" si="165"/>
        <v>841132533423.09497</v>
      </c>
      <c r="P276" s="260">
        <f t="shared" si="165"/>
        <v>886993096696.11499</v>
      </c>
      <c r="Q276" s="260">
        <f t="shared" si="165"/>
        <v>936398523753.10181</v>
      </c>
      <c r="R276" s="258">
        <f t="shared" si="159"/>
        <v>1000000000000</v>
      </c>
      <c r="S276" s="255"/>
      <c r="T276" s="255"/>
      <c r="U276" s="255"/>
      <c r="V276" s="255"/>
      <c r="W276" s="255"/>
    </row>
    <row r="277" spans="3:23" hidden="1" outlineLevel="1">
      <c r="C277" s="256" t="s">
        <v>279</v>
      </c>
      <c r="D277" s="256"/>
      <c r="E277" s="260"/>
      <c r="F277" s="260"/>
      <c r="G277" s="260"/>
      <c r="H277" s="260"/>
      <c r="I277" s="260"/>
      <c r="J277" s="260"/>
      <c r="K277" s="260">
        <f t="shared" ref="K277:Q277" si="166">(L277+L278)/2/((1+K60/4)^(1))</f>
        <v>795812789138.77917</v>
      </c>
      <c r="L277" s="260">
        <f t="shared" si="166"/>
        <v>804302843829.58008</v>
      </c>
      <c r="M277" s="260">
        <f t="shared" si="166"/>
        <v>817835244055.30676</v>
      </c>
      <c r="N277" s="260">
        <f t="shared" si="166"/>
        <v>837794517025.23706</v>
      </c>
      <c r="O277" s="260">
        <f t="shared" si="166"/>
        <v>866039725268.17578</v>
      </c>
      <c r="P277" s="260">
        <f t="shared" si="166"/>
        <v>905106752424.24939</v>
      </c>
      <c r="Q277" s="260">
        <f t="shared" si="166"/>
        <v>946806932063.95349</v>
      </c>
      <c r="R277" s="258">
        <f t="shared" si="159"/>
        <v>1000000000000</v>
      </c>
      <c r="S277" s="255"/>
      <c r="T277" s="255"/>
      <c r="U277" s="255"/>
      <c r="V277" s="255"/>
      <c r="W277" s="255"/>
    </row>
    <row r="278" spans="3:23" hidden="1" outlineLevel="1">
      <c r="C278" s="256" t="s">
        <v>282</v>
      </c>
      <c r="D278" s="256"/>
      <c r="E278" s="260"/>
      <c r="F278" s="260"/>
      <c r="G278" s="260"/>
      <c r="H278" s="260"/>
      <c r="I278" s="260"/>
      <c r="J278" s="260"/>
      <c r="K278" s="260"/>
      <c r="L278" s="260">
        <f t="shared" ref="L278:Q278" si="167">(M278+M279)/2/((1+L61/4)^(1))</f>
        <v>834638242265.24915</v>
      </c>
      <c r="M278" s="260">
        <f t="shared" si="167"/>
        <v>846242299630.1543</v>
      </c>
      <c r="N278" s="260">
        <f t="shared" si="167"/>
        <v>863319418433.83508</v>
      </c>
      <c r="O278" s="260">
        <f t="shared" si="167"/>
        <v>887394937644.19006</v>
      </c>
      <c r="P278" s="260">
        <f t="shared" si="167"/>
        <v>920513353941.40967</v>
      </c>
      <c r="Q278" s="260">
        <f t="shared" si="167"/>
        <v>955592778210.75403</v>
      </c>
      <c r="R278" s="258">
        <f t="shared" si="159"/>
        <v>1000000000000</v>
      </c>
      <c r="S278" s="255"/>
      <c r="T278" s="255"/>
      <c r="U278" s="255"/>
      <c r="V278" s="255"/>
      <c r="W278" s="255"/>
    </row>
    <row r="279" spans="3:23" hidden="1" outlineLevel="1">
      <c r="C279" s="256" t="s">
        <v>285</v>
      </c>
      <c r="D279" s="256"/>
      <c r="E279" s="260"/>
      <c r="F279" s="260"/>
      <c r="G279" s="260"/>
      <c r="H279" s="260"/>
      <c r="I279" s="260"/>
      <c r="J279" s="260"/>
      <c r="K279" s="260"/>
      <c r="L279" s="260"/>
      <c r="M279" s="260">
        <f>(N279+N280)/2/((1+M62/4)^(1))</f>
        <v>870648605842.16846</v>
      </c>
      <c r="N279" s="260">
        <f>(O279+O280)/2/((1+N62/4)^(1))</f>
        <v>885177326618.0603</v>
      </c>
      <c r="O279" s="260">
        <f>(P279+P280)/2/((1+O62/4)^(1))</f>
        <v>905596104487.46863</v>
      </c>
      <c r="P279" s="260">
        <f>(Q279+Q280)/2/((1+P62/4)^(1))</f>
        <v>933557075703.44531</v>
      </c>
      <c r="Q279" s="260">
        <f>(R279+R280)/2/((1+Q62/4)^(1))</f>
        <v>962984208147.48792</v>
      </c>
      <c r="R279" s="258">
        <f t="shared" si="159"/>
        <v>1000000000000</v>
      </c>
      <c r="S279" s="255"/>
      <c r="T279" s="255"/>
      <c r="U279" s="255"/>
      <c r="V279" s="255"/>
      <c r="W279" s="255"/>
    </row>
    <row r="280" spans="3:23" hidden="1" outlineLevel="1">
      <c r="C280" s="256" t="s">
        <v>288</v>
      </c>
      <c r="D280" s="256"/>
      <c r="E280" s="260"/>
      <c r="F280" s="260"/>
      <c r="G280" s="260"/>
      <c r="H280" s="260"/>
      <c r="I280" s="260"/>
      <c r="J280" s="260"/>
      <c r="K280" s="260"/>
      <c r="L280" s="260"/>
      <c r="M280" s="260"/>
      <c r="N280" s="260">
        <f>(O280+O281)/2/((1+N63/4)^(1))</f>
        <v>903786852612.3468</v>
      </c>
      <c r="O280" s="260">
        <f>(P280+P281)/2/((1+O63/4)^(1))</f>
        <v>921031704102.87903</v>
      </c>
      <c r="P280" s="260">
        <f>(Q280+Q281)/2/((1+P63/4)^(1))</f>
        <v>944557518491.12427</v>
      </c>
      <c r="Q280" s="260">
        <f>(R280+R281)/2/((1+Q63/4)^(1))</f>
        <v>969185032631.20166</v>
      </c>
      <c r="R280" s="258">
        <f t="shared" si="159"/>
        <v>1000000000000</v>
      </c>
      <c r="S280" s="255"/>
      <c r="T280" s="255"/>
      <c r="U280" s="255"/>
      <c r="V280" s="255"/>
      <c r="W280" s="255"/>
    </row>
    <row r="281" spans="3:23" hidden="1" outlineLevel="1">
      <c r="C281" s="256" t="s">
        <v>291</v>
      </c>
      <c r="D281" s="256"/>
      <c r="E281" s="260"/>
      <c r="F281" s="260"/>
      <c r="G281" s="260"/>
      <c r="H281" s="260"/>
      <c r="I281" s="260"/>
      <c r="J281" s="260"/>
      <c r="K281" s="260"/>
      <c r="L281" s="260"/>
      <c r="M281" s="260"/>
      <c r="N281" s="260"/>
      <c r="O281" s="260">
        <f>(P281+P282)/2/((1+O64/4)^(1))</f>
        <v>934067221597.84973</v>
      </c>
      <c r="P281" s="260">
        <f>(Q281+Q282)/2/((1+P64/4)^(1))</f>
        <v>953804617398.23682</v>
      </c>
      <c r="Q281" s="260">
        <f>(R281+R282)/2/((1+Q64/4)^(1))</f>
        <v>974374746661.46313</v>
      </c>
      <c r="R281" s="258">
        <f t="shared" si="159"/>
        <v>1000000000000</v>
      </c>
      <c r="S281" s="255"/>
      <c r="T281" s="255"/>
      <c r="U281" s="255"/>
      <c r="V281" s="255"/>
      <c r="W281" s="255"/>
    </row>
    <row r="282" spans="3:23" hidden="1" outlineLevel="1">
      <c r="C282" s="256" t="s">
        <v>294</v>
      </c>
      <c r="D282" s="256"/>
      <c r="E282" s="260"/>
      <c r="F282" s="260"/>
      <c r="G282" s="260"/>
      <c r="H282" s="260"/>
      <c r="I282" s="260"/>
      <c r="J282" s="260"/>
      <c r="K282" s="260"/>
      <c r="L282" s="260"/>
      <c r="M282" s="260"/>
      <c r="N282" s="260"/>
      <c r="O282" s="260"/>
      <c r="P282" s="260">
        <f>(Q282+Q283)/2/((1+P65/4)^(1))</f>
        <v>961556707047.13977</v>
      </c>
      <c r="Q282" s="260">
        <f>(R282+R283)/2/((1+Q65/4)^(1))</f>
        <v>978709633116.04016</v>
      </c>
      <c r="R282" s="258">
        <f t="shared" si="159"/>
        <v>1000000000000</v>
      </c>
      <c r="S282" s="255"/>
      <c r="T282" s="255"/>
      <c r="U282" s="255"/>
      <c r="V282" s="255"/>
      <c r="W282" s="255"/>
    </row>
    <row r="283" spans="3:23" hidden="1" outlineLevel="1">
      <c r="C283" s="256" t="s">
        <v>297</v>
      </c>
      <c r="D283" s="256"/>
      <c r="E283" s="260"/>
      <c r="F283" s="260"/>
      <c r="G283" s="260"/>
      <c r="H283" s="260"/>
      <c r="I283" s="260"/>
      <c r="J283" s="260"/>
      <c r="K283" s="260"/>
      <c r="L283" s="260"/>
      <c r="M283" s="260"/>
      <c r="N283" s="260"/>
      <c r="O283" s="260"/>
      <c r="P283" s="260"/>
      <c r="Q283" s="260">
        <f>(R283+R284)/2/((1+Q66/4)^(1))</f>
        <v>982324512596.56763</v>
      </c>
      <c r="R283" s="258">
        <f t="shared" si="159"/>
        <v>1000000000000</v>
      </c>
      <c r="S283" s="255"/>
      <c r="T283" s="255"/>
      <c r="U283" s="255"/>
      <c r="V283" s="255"/>
      <c r="W283" s="255"/>
    </row>
    <row r="284" spans="3:23" hidden="1" outlineLevel="1">
      <c r="C284" s="256" t="s">
        <v>260</v>
      </c>
      <c r="D284" s="256"/>
      <c r="E284" s="256"/>
      <c r="F284" s="256"/>
      <c r="G284" s="256"/>
      <c r="H284" s="256"/>
      <c r="I284" s="256"/>
      <c r="J284" s="256"/>
      <c r="K284" s="256"/>
      <c r="L284" s="256"/>
      <c r="M284" s="256"/>
      <c r="N284" s="256"/>
      <c r="O284" s="260"/>
      <c r="P284" s="256"/>
      <c r="Q284" s="256"/>
      <c r="R284" s="258">
        <f t="shared" si="159"/>
        <v>1000000000000</v>
      </c>
      <c r="S284" s="255"/>
      <c r="T284" s="255"/>
      <c r="U284" s="255"/>
      <c r="V284" s="255"/>
      <c r="W284" s="255"/>
    </row>
    <row r="285" spans="3:23" hidden="1" outlineLevel="1">
      <c r="C285" s="256" t="s">
        <v>2362</v>
      </c>
      <c r="D285" s="257"/>
      <c r="E285" s="255"/>
      <c r="F285" s="255"/>
      <c r="G285" s="255"/>
      <c r="H285" s="255"/>
      <c r="I285" s="255"/>
      <c r="J285" s="255"/>
      <c r="K285" s="255"/>
      <c r="L285" s="255"/>
      <c r="M285" s="255"/>
      <c r="N285" s="255"/>
      <c r="O285" s="255"/>
      <c r="P285" s="255"/>
      <c r="S285" s="255"/>
      <c r="T285" s="255"/>
      <c r="U285" s="255"/>
      <c r="V285" s="255"/>
      <c r="W285" s="255"/>
    </row>
    <row r="286" spans="3:23" hidden="1" outlineLevel="1">
      <c r="C286" s="255"/>
      <c r="D286" s="255"/>
      <c r="E286" s="255"/>
      <c r="F286" s="255"/>
      <c r="G286" s="255"/>
      <c r="H286" s="255"/>
      <c r="I286" s="255"/>
      <c r="J286" s="255"/>
      <c r="K286" s="255"/>
      <c r="L286" s="255"/>
      <c r="M286" s="255"/>
      <c r="N286" s="255"/>
      <c r="O286" s="255"/>
      <c r="P286" s="255"/>
      <c r="Q286" s="255"/>
      <c r="R286" s="255"/>
      <c r="S286" s="255"/>
      <c r="T286" s="255"/>
      <c r="U286" s="255"/>
      <c r="V286" s="255"/>
      <c r="W286" s="255"/>
    </row>
    <row r="287" spans="3:23" hidden="1" outlineLevel="1">
      <c r="C287" s="256"/>
      <c r="D287" s="256" t="s">
        <v>256</v>
      </c>
      <c r="E287" s="256" t="s">
        <v>257</v>
      </c>
      <c r="F287" s="256" t="s">
        <v>262</v>
      </c>
      <c r="G287" s="256" t="s">
        <v>265</v>
      </c>
      <c r="H287" s="256" t="s">
        <v>268</v>
      </c>
      <c r="I287" s="256" t="s">
        <v>271</v>
      </c>
      <c r="J287" s="256" t="s">
        <v>274</v>
      </c>
      <c r="K287" s="256" t="s">
        <v>277</v>
      </c>
      <c r="L287" s="256" t="s">
        <v>280</v>
      </c>
      <c r="M287" s="256" t="s">
        <v>283</v>
      </c>
      <c r="N287" s="256" t="s">
        <v>286</v>
      </c>
      <c r="O287" s="256" t="s">
        <v>289</v>
      </c>
      <c r="P287" s="256" t="s">
        <v>292</v>
      </c>
      <c r="Q287" s="256" t="s">
        <v>295</v>
      </c>
      <c r="R287" s="256" t="s">
        <v>298</v>
      </c>
      <c r="S287" s="255"/>
      <c r="T287" s="255"/>
      <c r="U287" s="255"/>
      <c r="V287" s="255"/>
      <c r="W287" s="255"/>
    </row>
    <row r="288" spans="3:23" hidden="1" outlineLevel="1">
      <c r="C288" s="256" t="s">
        <v>258</v>
      </c>
      <c r="D288" s="256"/>
      <c r="E288" s="256" t="s">
        <v>259</v>
      </c>
      <c r="F288" s="256" t="s">
        <v>263</v>
      </c>
      <c r="G288" s="256" t="s">
        <v>266</v>
      </c>
      <c r="H288" s="256" t="s">
        <v>269</v>
      </c>
      <c r="I288" s="256" t="s">
        <v>272</v>
      </c>
      <c r="J288" s="256" t="s">
        <v>275</v>
      </c>
      <c r="K288" s="256" t="s">
        <v>278</v>
      </c>
      <c r="L288" s="256" t="s">
        <v>281</v>
      </c>
      <c r="M288" s="256" t="s">
        <v>284</v>
      </c>
      <c r="N288" s="256" t="s">
        <v>287</v>
      </c>
      <c r="O288" s="256" t="s">
        <v>290</v>
      </c>
      <c r="P288" s="256" t="s">
        <v>293</v>
      </c>
      <c r="Q288" s="256" t="s">
        <v>296</v>
      </c>
      <c r="R288" s="256" t="s">
        <v>299</v>
      </c>
      <c r="S288" s="258" t="s">
        <v>260</v>
      </c>
      <c r="T288" s="255"/>
      <c r="U288" s="255"/>
      <c r="V288" s="255"/>
      <c r="W288" s="255"/>
    </row>
    <row r="289" spans="3:23" hidden="1" outlineLevel="1">
      <c r="C289" s="256"/>
      <c r="D289" s="259">
        <f>(E289+E290)/2/((1+D$53/4)^($D$17))</f>
        <v>438078708706.64154</v>
      </c>
      <c r="E289" s="260">
        <f t="shared" ref="E289:R289" si="168">(F289+F290)/2/((1+E53/4)^(1))</f>
        <v>421332717719.52283</v>
      </c>
      <c r="F289" s="260">
        <f t="shared" si="168"/>
        <v>408198368835.32745</v>
      </c>
      <c r="G289" s="260">
        <f t="shared" si="168"/>
        <v>398574195830.1701</v>
      </c>
      <c r="H289" s="260">
        <f t="shared" si="168"/>
        <v>391233465696.07092</v>
      </c>
      <c r="I289" s="260">
        <f t="shared" si="168"/>
        <v>386846462417.54401</v>
      </c>
      <c r="J289" s="260">
        <f t="shared" si="168"/>
        <v>386609365320.22754</v>
      </c>
      <c r="K289" s="260">
        <f t="shared" si="168"/>
        <v>391658635424.24274</v>
      </c>
      <c r="L289" s="260">
        <f t="shared" si="168"/>
        <v>403497554890.41949</v>
      </c>
      <c r="M289" s="260">
        <f t="shared" si="168"/>
        <v>424393465192.39355</v>
      </c>
      <c r="N289" s="260">
        <f t="shared" si="168"/>
        <v>457717291412.04309</v>
      </c>
      <c r="O289" s="260">
        <f t="shared" si="168"/>
        <v>508791361215.57629</v>
      </c>
      <c r="P289" s="260">
        <f t="shared" si="168"/>
        <v>586302919210.59875</v>
      </c>
      <c r="Q289" s="260">
        <f t="shared" si="168"/>
        <v>677308406586.47839</v>
      </c>
      <c r="R289" s="260">
        <f t="shared" si="168"/>
        <v>807023117201.62866</v>
      </c>
      <c r="S289" s="258">
        <f t="shared" ref="S289:S304" si="169">$C$15*10^6</f>
        <v>1000000000000</v>
      </c>
      <c r="T289" s="172"/>
      <c r="U289" s="261">
        <f>R$50*10^6</f>
        <v>438078708706.64142</v>
      </c>
      <c r="V289" s="255"/>
      <c r="W289" s="255"/>
    </row>
    <row r="290" spans="3:23" hidden="1" outlineLevel="1">
      <c r="C290" s="256" t="s">
        <v>261</v>
      </c>
      <c r="D290" s="256"/>
      <c r="E290" s="260">
        <f t="shared" ref="E290:R290" si="170">(F290+F291)/2/((1+E54/4)^(1))</f>
        <v>486243381345.47827</v>
      </c>
      <c r="F290" s="260">
        <f t="shared" si="170"/>
        <v>473433998500.68665</v>
      </c>
      <c r="G290" s="260">
        <f t="shared" si="170"/>
        <v>463954567259.62891</v>
      </c>
      <c r="H290" s="260">
        <f t="shared" si="170"/>
        <v>456647523532.17719</v>
      </c>
      <c r="I290" s="260">
        <f t="shared" si="170"/>
        <v>452185098563.22894</v>
      </c>
      <c r="J290" s="260">
        <f t="shared" si="170"/>
        <v>451750619602.55786</v>
      </c>
      <c r="K290" s="260">
        <f t="shared" si="170"/>
        <v>456452905163.2464</v>
      </c>
      <c r="L290" s="260">
        <f t="shared" si="170"/>
        <v>467720015823.7699</v>
      </c>
      <c r="M290" s="260">
        <f t="shared" si="170"/>
        <v>487648742545.04376</v>
      </c>
      <c r="N290" s="260">
        <f t="shared" si="170"/>
        <v>519261098756.1474</v>
      </c>
      <c r="O290" s="260">
        <f t="shared" si="170"/>
        <v>567183531041.5033</v>
      </c>
      <c r="P290" s="260">
        <f t="shared" si="170"/>
        <v>638719746287.98706</v>
      </c>
      <c r="Q290" s="260">
        <f t="shared" si="170"/>
        <v>720710063505.73035</v>
      </c>
      <c r="R290" s="260">
        <f t="shared" si="170"/>
        <v>834870215654.57739</v>
      </c>
      <c r="S290" s="258">
        <f t="shared" si="169"/>
        <v>1000000000000</v>
      </c>
      <c r="T290" s="255"/>
      <c r="U290" s="255"/>
      <c r="V290" s="255"/>
      <c r="W290" s="255"/>
    </row>
    <row r="291" spans="3:23" hidden="1" outlineLevel="1">
      <c r="C291" s="256" t="s">
        <v>264</v>
      </c>
      <c r="D291" s="256"/>
      <c r="E291" s="256"/>
      <c r="F291" s="260">
        <f t="shared" ref="F291:R291" si="171">(G291+G292)/2/((1+F55/4)^(1))</f>
        <v>536250102539.93231</v>
      </c>
      <c r="G291" s="260">
        <f t="shared" si="171"/>
        <v>527170008173.03339</v>
      </c>
      <c r="H291" s="260">
        <f t="shared" si="171"/>
        <v>520108904930.39276</v>
      </c>
      <c r="I291" s="260">
        <f t="shared" si="171"/>
        <v>515720579159.1604</v>
      </c>
      <c r="J291" s="260">
        <f t="shared" si="171"/>
        <v>515143737912.01398</v>
      </c>
      <c r="K291" s="260">
        <f t="shared" si="171"/>
        <v>519434178705.69025</v>
      </c>
      <c r="L291" s="260">
        <f t="shared" si="171"/>
        <v>529921365472.69037</v>
      </c>
      <c r="M291" s="260">
        <f t="shared" si="171"/>
        <v>548511410802.3866</v>
      </c>
      <c r="N291" s="260">
        <f t="shared" si="171"/>
        <v>577874915684.05835</v>
      </c>
      <c r="O291" s="260">
        <f t="shared" si="171"/>
        <v>621985392903.45068</v>
      </c>
      <c r="P291" s="260">
        <f t="shared" si="171"/>
        <v>686924602327.61841</v>
      </c>
      <c r="Q291" s="260">
        <f t="shared" si="171"/>
        <v>759849888437.30408</v>
      </c>
      <c r="R291" s="260">
        <f t="shared" si="171"/>
        <v>859398995841.50916</v>
      </c>
      <c r="S291" s="258">
        <f t="shared" si="169"/>
        <v>1000000000000</v>
      </c>
      <c r="T291" s="255"/>
      <c r="U291" s="255"/>
      <c r="V291" s="255"/>
      <c r="W291" s="255"/>
    </row>
    <row r="292" spans="3:23" hidden="1" outlineLevel="1">
      <c r="C292" s="256" t="s">
        <v>267</v>
      </c>
      <c r="D292" s="256"/>
      <c r="E292" s="260"/>
      <c r="F292" s="260"/>
      <c r="G292" s="260">
        <f t="shared" ref="G292:R292" si="172">(H292+H293)/2/((1+G56/4)^(1))</f>
        <v>586794361029.99585</v>
      </c>
      <c r="H292" s="260">
        <f t="shared" si="172"/>
        <v>580140645358.70264</v>
      </c>
      <c r="I292" s="260">
        <f t="shared" si="172"/>
        <v>575946298370.95166</v>
      </c>
      <c r="J292" s="260">
        <f t="shared" si="172"/>
        <v>575281284232.11816</v>
      </c>
      <c r="K292" s="260">
        <f t="shared" si="172"/>
        <v>579129671164.4928</v>
      </c>
      <c r="L292" s="260">
        <f t="shared" si="172"/>
        <v>588707413708.74646</v>
      </c>
      <c r="M292" s="260">
        <f t="shared" si="172"/>
        <v>605721942686.29626</v>
      </c>
      <c r="N292" s="260">
        <f t="shared" si="172"/>
        <v>632505427155.2666</v>
      </c>
      <c r="O292" s="260">
        <f t="shared" si="172"/>
        <v>672438389167.17944</v>
      </c>
      <c r="P292" s="260">
        <f t="shared" si="172"/>
        <v>730549232121.01563</v>
      </c>
      <c r="Q292" s="260">
        <f t="shared" si="172"/>
        <v>794691569096.10059</v>
      </c>
      <c r="R292" s="260">
        <f t="shared" si="172"/>
        <v>880804408149.55823</v>
      </c>
      <c r="S292" s="258">
        <f t="shared" si="169"/>
        <v>1000000000000</v>
      </c>
      <c r="T292" s="255"/>
      <c r="U292" s="255"/>
      <c r="V292" s="255"/>
      <c r="W292" s="255"/>
    </row>
    <row r="293" spans="3:23" hidden="1" outlineLevel="1">
      <c r="C293" s="256" t="s">
        <v>270</v>
      </c>
      <c r="D293" s="256"/>
      <c r="E293" s="260"/>
      <c r="F293" s="260"/>
      <c r="G293" s="260"/>
      <c r="H293" s="260">
        <f t="shared" ref="H293:R293" si="173">(I293+I294)/2/((1+H57/4)^(1))</f>
        <v>635717396170.97571</v>
      </c>
      <c r="I293" s="260">
        <f t="shared" si="173"/>
        <v>631803288996.87585</v>
      </c>
      <c r="J293" s="260">
        <f t="shared" si="173"/>
        <v>631097683408.30872</v>
      </c>
      <c r="K293" s="260">
        <f t="shared" si="173"/>
        <v>634500947373.12268</v>
      </c>
      <c r="L293" s="260">
        <f t="shared" si="173"/>
        <v>643108227655.32813</v>
      </c>
      <c r="M293" s="260">
        <f t="shared" si="173"/>
        <v>658429817439.17603</v>
      </c>
      <c r="N293" s="260">
        <f t="shared" si="173"/>
        <v>682482500377.59778</v>
      </c>
      <c r="O293" s="260">
        <f t="shared" si="173"/>
        <v>718121227562.4325</v>
      </c>
      <c r="P293" s="260">
        <f t="shared" si="173"/>
        <v>769482825801.38159</v>
      </c>
      <c r="Q293" s="260">
        <f t="shared" si="173"/>
        <v>825359293366.63733</v>
      </c>
      <c r="R293" s="260">
        <f t="shared" si="173"/>
        <v>899332738854.06274</v>
      </c>
      <c r="S293" s="258">
        <f t="shared" si="169"/>
        <v>1000000000000</v>
      </c>
      <c r="T293" s="255"/>
      <c r="U293" s="255"/>
      <c r="V293" s="255"/>
      <c r="W293" s="255"/>
    </row>
    <row r="294" spans="3:23" hidden="1" outlineLevel="1">
      <c r="C294" s="256" t="s">
        <v>273</v>
      </c>
      <c r="D294" s="256"/>
      <c r="E294" s="260"/>
      <c r="F294" s="260"/>
      <c r="G294" s="260"/>
      <c r="H294" s="260"/>
      <c r="I294" s="260">
        <f t="shared" ref="I294:R294" si="174">(J294+J295)/2/((1+I58/4)^(1))</f>
        <v>682656573230.11694</v>
      </c>
      <c r="J294" s="260">
        <f t="shared" si="174"/>
        <v>681948489973.14819</v>
      </c>
      <c r="K294" s="260">
        <f t="shared" si="174"/>
        <v>684922987448.8623</v>
      </c>
      <c r="L294" s="260">
        <f t="shared" si="174"/>
        <v>692553383677.46167</v>
      </c>
      <c r="M294" s="260">
        <f t="shared" si="174"/>
        <v>706161313299.69507</v>
      </c>
      <c r="N294" s="260">
        <f t="shared" si="174"/>
        <v>727476866940.19165</v>
      </c>
      <c r="O294" s="260">
        <f t="shared" si="174"/>
        <v>758897636469.80811</v>
      </c>
      <c r="P294" s="260">
        <f t="shared" si="174"/>
        <v>803815915069.04114</v>
      </c>
      <c r="Q294" s="260">
        <f t="shared" si="174"/>
        <v>852091653666.74207</v>
      </c>
      <c r="R294" s="260">
        <f t="shared" si="174"/>
        <v>915258034315.26904</v>
      </c>
      <c r="S294" s="258">
        <f t="shared" si="169"/>
        <v>1000000000000</v>
      </c>
      <c r="T294" s="255"/>
      <c r="U294" s="255"/>
      <c r="V294" s="255"/>
      <c r="W294" s="255"/>
    </row>
    <row r="295" spans="3:23" hidden="1" outlineLevel="1">
      <c r="C295" s="256" t="s">
        <v>276</v>
      </c>
      <c r="D295" s="256"/>
      <c r="E295" s="260"/>
      <c r="F295" s="260"/>
      <c r="G295" s="260"/>
      <c r="H295" s="260"/>
      <c r="I295" s="260"/>
      <c r="J295" s="260">
        <f t="shared" ref="J295:R295" si="175">(K295+K296)/2/((1+J59/4)^(1))</f>
        <v>727550427368.27478</v>
      </c>
      <c r="K295" s="260">
        <f t="shared" si="175"/>
        <v>730125095073.51807</v>
      </c>
      <c r="L295" s="260">
        <f t="shared" si="175"/>
        <v>736812199558.45605</v>
      </c>
      <c r="M295" s="260">
        <f t="shared" si="175"/>
        <v>748757775460.85596</v>
      </c>
      <c r="N295" s="260">
        <f t="shared" si="175"/>
        <v>767436241266.7843</v>
      </c>
      <c r="O295" s="260">
        <f t="shared" si="175"/>
        <v>794852614932.88806</v>
      </c>
      <c r="P295" s="260">
        <f t="shared" si="175"/>
        <v>833783415747.79688</v>
      </c>
      <c r="Q295" s="260">
        <f t="shared" si="175"/>
        <v>875200029695.47363</v>
      </c>
      <c r="R295" s="260">
        <f t="shared" si="175"/>
        <v>928863268406.07959</v>
      </c>
      <c r="S295" s="258">
        <f t="shared" si="169"/>
        <v>1000000000000</v>
      </c>
      <c r="T295" s="255"/>
      <c r="U295" s="255"/>
      <c r="V295" s="255"/>
      <c r="W295" s="255"/>
    </row>
    <row r="296" spans="3:23" hidden="1" outlineLevel="1">
      <c r="C296" s="256" t="s">
        <v>279</v>
      </c>
      <c r="D296" s="256"/>
      <c r="E296" s="260"/>
      <c r="F296" s="260"/>
      <c r="G296" s="260"/>
      <c r="H296" s="260"/>
      <c r="I296" s="260"/>
      <c r="J296" s="260"/>
      <c r="K296" s="260">
        <f t="shared" ref="K296:R296" si="176">(L296+L297)/2/((1+K60/4)^(1))</f>
        <v>770114939312.01929</v>
      </c>
      <c r="L296" s="260">
        <f t="shared" si="176"/>
        <v>775919066836.32629</v>
      </c>
      <c r="M296" s="260">
        <f t="shared" si="176"/>
        <v>786302600264.19507</v>
      </c>
      <c r="N296" s="260">
        <f t="shared" si="176"/>
        <v>802515325846.26855</v>
      </c>
      <c r="O296" s="260">
        <f t="shared" si="176"/>
        <v>826228724696.35046</v>
      </c>
      <c r="P296" s="260">
        <f t="shared" si="176"/>
        <v>859713381358.78418</v>
      </c>
      <c r="Q296" s="260">
        <f t="shared" si="176"/>
        <v>895034128106.52209</v>
      </c>
      <c r="R296" s="260">
        <f t="shared" si="176"/>
        <v>940426371623.80103</v>
      </c>
      <c r="S296" s="258">
        <f t="shared" si="169"/>
        <v>1000000000000</v>
      </c>
      <c r="T296" s="255"/>
      <c r="U296" s="255"/>
      <c r="V296" s="255"/>
      <c r="W296" s="255"/>
    </row>
    <row r="297" spans="3:23" hidden="1" outlineLevel="1">
      <c r="C297" s="256" t="s">
        <v>282</v>
      </c>
      <c r="D297" s="256"/>
      <c r="E297" s="260"/>
      <c r="F297" s="260"/>
      <c r="G297" s="260"/>
      <c r="H297" s="260"/>
      <c r="I297" s="260"/>
      <c r="J297" s="260"/>
      <c r="K297" s="260"/>
      <c r="L297" s="260">
        <f t="shared" ref="L297:R297" si="177">(M297+M298)/2/((1+L61/4)^(1))</f>
        <v>810098439139.92932</v>
      </c>
      <c r="M297" s="260">
        <f t="shared" si="177"/>
        <v>819049792488.61853</v>
      </c>
      <c r="N297" s="260">
        <f t="shared" si="177"/>
        <v>833010069421.08301</v>
      </c>
      <c r="O297" s="260">
        <f t="shared" si="177"/>
        <v>853369507640.69788</v>
      </c>
      <c r="P297" s="260">
        <f t="shared" si="177"/>
        <v>881984751247.58435</v>
      </c>
      <c r="Q297" s="260">
        <f t="shared" si="177"/>
        <v>911955470894.53101</v>
      </c>
      <c r="R297" s="260">
        <f t="shared" si="177"/>
        <v>950210669141.0542</v>
      </c>
      <c r="S297" s="258">
        <f t="shared" si="169"/>
        <v>1000000000000</v>
      </c>
      <c r="T297" s="255"/>
      <c r="U297" s="255"/>
      <c r="V297" s="255"/>
      <c r="W297" s="255"/>
    </row>
    <row r="298" spans="3:23" hidden="1" outlineLevel="1">
      <c r="C298" s="256" t="s">
        <v>285</v>
      </c>
      <c r="D298" s="256"/>
      <c r="E298" s="260"/>
      <c r="F298" s="260"/>
      <c r="G298" s="260"/>
      <c r="H298" s="260"/>
      <c r="I298" s="260"/>
      <c r="J298" s="260"/>
      <c r="K298" s="260"/>
      <c r="L298" s="260"/>
      <c r="M298" s="260">
        <f t="shared" ref="M298:R298" si="178">(N298+N299)/2/((1+M62/4)^(1))</f>
        <v>847361560676.59424</v>
      </c>
      <c r="N298" s="260">
        <f t="shared" si="178"/>
        <v>859301809608.92346</v>
      </c>
      <c r="O298" s="260">
        <f t="shared" si="178"/>
        <v>876673348556.14929</v>
      </c>
      <c r="P298" s="260">
        <f t="shared" si="178"/>
        <v>900994959993.01428</v>
      </c>
      <c r="Q298" s="260">
        <f t="shared" si="178"/>
        <v>926318399676.84497</v>
      </c>
      <c r="R298" s="260">
        <f t="shared" si="178"/>
        <v>958458989501.76392</v>
      </c>
      <c r="S298" s="258">
        <f t="shared" si="169"/>
        <v>1000000000000</v>
      </c>
      <c r="T298" s="255"/>
      <c r="U298" s="255"/>
      <c r="V298" s="255"/>
      <c r="W298" s="255"/>
    </row>
    <row r="299" spans="3:23" hidden="1" outlineLevel="1">
      <c r="C299" s="256" t="s">
        <v>288</v>
      </c>
      <c r="D299" s="256"/>
      <c r="E299" s="260"/>
      <c r="F299" s="260"/>
      <c r="G299" s="260"/>
      <c r="H299" s="260"/>
      <c r="I299" s="260"/>
      <c r="J299" s="260"/>
      <c r="K299" s="260"/>
      <c r="L299" s="260"/>
      <c r="M299" s="260"/>
      <c r="N299" s="260">
        <f>(O299+O300)/2/((1+N63/4)^(1))</f>
        <v>881813341481.09412</v>
      </c>
      <c r="O299" s="260">
        <f>(P299+P300)/2/((1+O63/4)^(1))</f>
        <v>896558448286.89819</v>
      </c>
      <c r="P299" s="260">
        <f>(Q299+Q300)/2/((1+P63/4)^(1))</f>
        <v>917136767943.88586</v>
      </c>
      <c r="Q299" s="260">
        <f>(R299+R300)/2/((1+Q63/4)^(1))</f>
        <v>938457512908.21045</v>
      </c>
      <c r="R299" s="260">
        <f>(S299+S300)/2/((1+R63/4)^(1))</f>
        <v>965390626804.65979</v>
      </c>
      <c r="S299" s="258">
        <f t="shared" si="169"/>
        <v>1000000000000</v>
      </c>
      <c r="T299" s="255"/>
      <c r="U299" s="255"/>
      <c r="V299" s="255"/>
      <c r="W299" s="255"/>
    </row>
    <row r="300" spans="3:23" hidden="1" outlineLevel="1">
      <c r="C300" s="256" t="s">
        <v>291</v>
      </c>
      <c r="D300" s="256"/>
      <c r="E300" s="260"/>
      <c r="F300" s="260"/>
      <c r="G300" s="260"/>
      <c r="H300" s="260"/>
      <c r="I300" s="260"/>
      <c r="J300" s="260"/>
      <c r="K300" s="260"/>
      <c r="L300" s="260"/>
      <c r="M300" s="260"/>
      <c r="N300" s="260"/>
      <c r="O300" s="260">
        <f>(P300+P301)/2/((1+O64/4)^(1))</f>
        <v>913437988065.11267</v>
      </c>
      <c r="P300" s="260">
        <f>(Q300+Q301)/2/((1+P64/4)^(1))</f>
        <v>930782910887.77258</v>
      </c>
      <c r="Q300" s="260">
        <f>(R300+R301)/2/((1+Q64/4)^(1))</f>
        <v>948680220253.51709</v>
      </c>
      <c r="R300" s="260">
        <f>(S300+S301)/2/((1+R64/4)^(1))</f>
        <v>971200387937.75671</v>
      </c>
      <c r="S300" s="258">
        <f t="shared" si="169"/>
        <v>1000000000000</v>
      </c>
      <c r="T300" s="255"/>
      <c r="U300" s="255"/>
      <c r="V300" s="255"/>
      <c r="W300" s="255"/>
    </row>
    <row r="301" spans="3:23" hidden="1" outlineLevel="1">
      <c r="C301" s="256" t="s">
        <v>294</v>
      </c>
      <c r="D301" s="256"/>
      <c r="E301" s="260"/>
      <c r="F301" s="260"/>
      <c r="G301" s="260"/>
      <c r="H301" s="260"/>
      <c r="I301" s="260"/>
      <c r="J301" s="260"/>
      <c r="K301" s="260"/>
      <c r="L301" s="260"/>
      <c r="M301" s="260"/>
      <c r="N301" s="260"/>
      <c r="O301" s="260"/>
      <c r="P301" s="260">
        <f>(Q301+Q302)/2/((1+P65/4)^(1))</f>
        <v>942276922671.36475</v>
      </c>
      <c r="Q301" s="260">
        <f>(R301+R302)/2/((1+Q65/4)^(1))</f>
        <v>957263126065.72998</v>
      </c>
      <c r="R301" s="260">
        <f>(S301+S302)/2/((1+R65/4)^(1))</f>
        <v>976059069481.50793</v>
      </c>
      <c r="S301" s="258">
        <f t="shared" si="169"/>
        <v>1000000000000</v>
      </c>
      <c r="T301" s="255"/>
      <c r="U301" s="255"/>
      <c r="V301" s="255"/>
      <c r="W301" s="255"/>
    </row>
    <row r="302" spans="3:23" hidden="1" outlineLevel="1">
      <c r="C302" s="256" t="s">
        <v>297</v>
      </c>
      <c r="D302" s="256"/>
      <c r="E302" s="260"/>
      <c r="F302" s="260"/>
      <c r="G302" s="260"/>
      <c r="H302" s="260"/>
      <c r="I302" s="260"/>
      <c r="J302" s="260"/>
      <c r="K302" s="260"/>
      <c r="L302" s="260"/>
      <c r="M302" s="260"/>
      <c r="N302" s="260"/>
      <c r="O302" s="260"/>
      <c r="P302" s="260"/>
      <c r="Q302" s="260">
        <f>(R302+R303)/2/((1+Q66/4)^(1))</f>
        <v>964451117652.76941</v>
      </c>
      <c r="R302" s="260">
        <f>(S302+S303)/2/((1+R66/4)^(1))</f>
        <v>980114842934.11157</v>
      </c>
      <c r="S302" s="258">
        <f t="shared" si="169"/>
        <v>1000000000000</v>
      </c>
      <c r="T302" s="255"/>
      <c r="U302" s="255"/>
      <c r="V302" s="255"/>
      <c r="W302" s="255"/>
    </row>
    <row r="303" spans="3:23" hidden="1" outlineLevel="1">
      <c r="C303" s="256" t="s">
        <v>300</v>
      </c>
      <c r="D303" s="256"/>
      <c r="E303" s="260"/>
      <c r="F303" s="260"/>
      <c r="G303" s="260"/>
      <c r="H303" s="260"/>
      <c r="I303" s="260"/>
      <c r="J303" s="260"/>
      <c r="K303" s="260"/>
      <c r="L303" s="260"/>
      <c r="M303" s="260"/>
      <c r="N303" s="260"/>
      <c r="O303" s="260"/>
      <c r="P303" s="260"/>
      <c r="Q303" s="260"/>
      <c r="R303" s="260">
        <f>(S303+S304)/2/((1+R67/4)^(1))</f>
        <v>983495156175.95081</v>
      </c>
      <c r="S303" s="258">
        <f t="shared" si="169"/>
        <v>1000000000000</v>
      </c>
      <c r="T303" s="255"/>
      <c r="U303" s="255"/>
      <c r="V303" s="255"/>
      <c r="W303" s="255"/>
    </row>
    <row r="304" spans="3:23" hidden="1" outlineLevel="1">
      <c r="C304" s="256" t="s">
        <v>260</v>
      </c>
      <c r="D304" s="256"/>
      <c r="E304" s="256"/>
      <c r="F304" s="256"/>
      <c r="G304" s="256"/>
      <c r="H304" s="256"/>
      <c r="I304" s="256"/>
      <c r="J304" s="256"/>
      <c r="K304" s="256"/>
      <c r="L304" s="256"/>
      <c r="M304" s="256"/>
      <c r="N304" s="256"/>
      <c r="O304" s="260"/>
      <c r="P304" s="256"/>
      <c r="Q304" s="256"/>
      <c r="R304" s="256"/>
      <c r="S304" s="258">
        <f t="shared" si="169"/>
        <v>1000000000000</v>
      </c>
      <c r="T304" s="255"/>
      <c r="U304" s="255"/>
      <c r="V304" s="255"/>
      <c r="W304" s="255"/>
    </row>
    <row r="305" spans="3:23" hidden="1" outlineLevel="1">
      <c r="C305" s="256" t="s">
        <v>2363</v>
      </c>
      <c r="D305" s="257"/>
      <c r="E305" s="255"/>
      <c r="F305" s="255"/>
      <c r="G305" s="255"/>
      <c r="H305" s="255"/>
      <c r="I305" s="255"/>
      <c r="J305" s="255"/>
      <c r="K305" s="255"/>
      <c r="L305" s="255"/>
      <c r="M305" s="255"/>
      <c r="N305" s="255"/>
      <c r="O305" s="255"/>
      <c r="P305" s="255"/>
      <c r="Q305" s="255"/>
      <c r="T305" s="255"/>
      <c r="U305" s="255"/>
      <c r="V305" s="255"/>
      <c r="W305" s="255"/>
    </row>
    <row r="306" spans="3:23" hidden="1" outlineLevel="1">
      <c r="C306" s="255"/>
      <c r="D306" s="255"/>
      <c r="E306" s="255"/>
      <c r="F306" s="255"/>
      <c r="G306" s="255"/>
      <c r="H306" s="255"/>
      <c r="I306" s="255"/>
      <c r="J306" s="255"/>
      <c r="K306" s="255"/>
      <c r="L306" s="255"/>
      <c r="M306" s="255"/>
      <c r="N306" s="255"/>
      <c r="O306" s="255"/>
      <c r="P306" s="255"/>
      <c r="Q306" s="255"/>
      <c r="R306" s="255"/>
      <c r="S306" s="255"/>
      <c r="T306" s="255"/>
      <c r="U306" s="255"/>
      <c r="V306" s="255"/>
      <c r="W306" s="255"/>
    </row>
    <row r="307" spans="3:23" hidden="1" outlineLevel="1">
      <c r="C307" s="256"/>
      <c r="D307" s="256" t="s">
        <v>256</v>
      </c>
      <c r="E307" s="256" t="s">
        <v>257</v>
      </c>
      <c r="F307" s="256" t="s">
        <v>262</v>
      </c>
      <c r="G307" s="256" t="s">
        <v>265</v>
      </c>
      <c r="H307" s="256" t="s">
        <v>268</v>
      </c>
      <c r="I307" s="256" t="s">
        <v>271</v>
      </c>
      <c r="J307" s="256" t="s">
        <v>274</v>
      </c>
      <c r="K307" s="256" t="s">
        <v>277</v>
      </c>
      <c r="L307" s="256" t="s">
        <v>280</v>
      </c>
      <c r="M307" s="256" t="s">
        <v>283</v>
      </c>
      <c r="N307" s="256" t="s">
        <v>286</v>
      </c>
      <c r="O307" s="256" t="s">
        <v>289</v>
      </c>
      <c r="P307" s="256" t="s">
        <v>292</v>
      </c>
      <c r="Q307" s="256" t="s">
        <v>295</v>
      </c>
      <c r="R307" s="256" t="s">
        <v>298</v>
      </c>
      <c r="S307" s="256" t="s">
        <v>301</v>
      </c>
      <c r="T307" s="255"/>
      <c r="U307" s="255"/>
      <c r="V307" s="255"/>
      <c r="W307" s="255"/>
    </row>
    <row r="308" spans="3:23" hidden="1" outlineLevel="1">
      <c r="C308" s="256" t="s">
        <v>258</v>
      </c>
      <c r="D308" s="256"/>
      <c r="E308" s="256" t="s">
        <v>259</v>
      </c>
      <c r="F308" s="256" t="s">
        <v>263</v>
      </c>
      <c r="G308" s="256" t="s">
        <v>266</v>
      </c>
      <c r="H308" s="256" t="s">
        <v>269</v>
      </c>
      <c r="I308" s="256" t="s">
        <v>272</v>
      </c>
      <c r="J308" s="256" t="s">
        <v>275</v>
      </c>
      <c r="K308" s="256" t="s">
        <v>278</v>
      </c>
      <c r="L308" s="256" t="s">
        <v>281</v>
      </c>
      <c r="M308" s="256" t="s">
        <v>284</v>
      </c>
      <c r="N308" s="256" t="s">
        <v>287</v>
      </c>
      <c r="O308" s="256" t="s">
        <v>290</v>
      </c>
      <c r="P308" s="256" t="s">
        <v>293</v>
      </c>
      <c r="Q308" s="256" t="s">
        <v>296</v>
      </c>
      <c r="R308" s="256" t="s">
        <v>299</v>
      </c>
      <c r="S308" s="256" t="s">
        <v>302</v>
      </c>
      <c r="T308" s="258" t="s">
        <v>260</v>
      </c>
      <c r="U308" s="255"/>
      <c r="V308" s="255"/>
      <c r="W308" s="255"/>
    </row>
    <row r="309" spans="3:23" hidden="1" outlineLevel="1">
      <c r="C309" s="256"/>
      <c r="D309" s="259">
        <f>(E309+E310)/2/((1+D$53/4)^($D$17))</f>
        <v>411250927236.23883</v>
      </c>
      <c r="E309" s="260">
        <f t="shared" ref="E309:S309" si="179">(F309+F310)/2/((1+E53/4)^(1))</f>
        <v>393186036794.1095</v>
      </c>
      <c r="F309" s="260">
        <f t="shared" si="179"/>
        <v>378453034072.72998</v>
      </c>
      <c r="G309" s="260">
        <f t="shared" si="179"/>
        <v>366896890995.54224</v>
      </c>
      <c r="H309" s="260">
        <f t="shared" si="179"/>
        <v>357326597046.50183</v>
      </c>
      <c r="I309" s="260">
        <f t="shared" si="179"/>
        <v>350296182798.09631</v>
      </c>
      <c r="J309" s="260">
        <f t="shared" si="179"/>
        <v>346801783898.22394</v>
      </c>
      <c r="K309" s="260">
        <f t="shared" si="179"/>
        <v>347732384535.05023</v>
      </c>
      <c r="L309" s="260">
        <f t="shared" si="179"/>
        <v>354238162190.61084</v>
      </c>
      <c r="M309" s="260">
        <f t="shared" si="179"/>
        <v>368046749039.39001</v>
      </c>
      <c r="N309" s="260">
        <f t="shared" si="179"/>
        <v>391699069296.23907</v>
      </c>
      <c r="O309" s="260">
        <f t="shared" si="179"/>
        <v>429181856473.96832</v>
      </c>
      <c r="P309" s="260">
        <f t="shared" si="179"/>
        <v>486955163977.95001</v>
      </c>
      <c r="Q309" s="260">
        <f t="shared" si="179"/>
        <v>553248060383.51697</v>
      </c>
      <c r="R309" s="260">
        <f t="shared" si="179"/>
        <v>647575654746.07788</v>
      </c>
      <c r="S309" s="260">
        <f t="shared" si="179"/>
        <v>787406409519.00891</v>
      </c>
      <c r="T309" s="258">
        <f t="shared" ref="T309:T325" si="180">$C$15*10^6</f>
        <v>1000000000000</v>
      </c>
      <c r="U309" s="172"/>
      <c r="V309" s="261">
        <f>S$50*10^6</f>
        <v>411250927236.23865</v>
      </c>
      <c r="W309" s="255"/>
    </row>
    <row r="310" spans="3:23" hidden="1" outlineLevel="1">
      <c r="C310" s="256" t="s">
        <v>261</v>
      </c>
      <c r="D310" s="256"/>
      <c r="E310" s="260">
        <f t="shared" ref="E310:S310" si="181">(F310+F311)/2/((1+E54/4)^(1))</f>
        <v>458810430644.05255</v>
      </c>
      <c r="F310" s="260">
        <f t="shared" si="181"/>
        <v>444282827263.85516</v>
      </c>
      <c r="G310" s="260">
        <f t="shared" si="181"/>
        <v>432779570960.18433</v>
      </c>
      <c r="H310" s="260">
        <f t="shared" si="181"/>
        <v>423167730324.90765</v>
      </c>
      <c r="I310" s="260">
        <f t="shared" si="181"/>
        <v>416019377570.60608</v>
      </c>
      <c r="J310" s="260">
        <f t="shared" si="181"/>
        <v>412347726462.66687</v>
      </c>
      <c r="K310" s="260">
        <f t="shared" si="181"/>
        <v>413052587595.12024</v>
      </c>
      <c r="L310" s="260">
        <f t="shared" si="181"/>
        <v>419268498744.17047</v>
      </c>
      <c r="M310" s="260">
        <f t="shared" si="181"/>
        <v>432652416527.84143</v>
      </c>
      <c r="N310" s="260">
        <f t="shared" si="181"/>
        <v>455565909725.36523</v>
      </c>
      <c r="O310" s="260">
        <f t="shared" si="181"/>
        <v>491601281482.28778</v>
      </c>
      <c r="P310" s="260">
        <f t="shared" si="181"/>
        <v>546390804289.39899</v>
      </c>
      <c r="Q310" s="260">
        <f t="shared" si="181"/>
        <v>607879218778.84766</v>
      </c>
      <c r="R310" s="260">
        <f t="shared" si="181"/>
        <v>693577493400.09583</v>
      </c>
      <c r="S310" s="260">
        <f t="shared" si="181"/>
        <v>817443912468.20129</v>
      </c>
      <c r="T310" s="258">
        <f t="shared" si="180"/>
        <v>1000000000000</v>
      </c>
      <c r="U310" s="255"/>
      <c r="V310" s="255"/>
      <c r="W310" s="255"/>
    </row>
    <row r="311" spans="3:23" hidden="1" outlineLevel="1">
      <c r="C311" s="256" t="s">
        <v>264</v>
      </c>
      <c r="D311" s="256"/>
      <c r="E311" s="256"/>
      <c r="F311" s="260">
        <f t="shared" ref="F311:S311" si="182">(G311+G312)/2/((1+F55/4)^(1))</f>
        <v>508436767460.57251</v>
      </c>
      <c r="G311" s="260">
        <f t="shared" si="182"/>
        <v>497317612466.47809</v>
      </c>
      <c r="H311" s="260">
        <f t="shared" si="182"/>
        <v>487956456983.88715</v>
      </c>
      <c r="I311" s="260">
        <f t="shared" si="182"/>
        <v>480922854026.78918</v>
      </c>
      <c r="J311" s="260">
        <f t="shared" si="182"/>
        <v>477214512690.81354</v>
      </c>
      <c r="K311" s="260">
        <f t="shared" si="182"/>
        <v>477715023684.89648</v>
      </c>
      <c r="L311" s="260">
        <f t="shared" si="182"/>
        <v>483515445393.71753</v>
      </c>
      <c r="M311" s="260">
        <f t="shared" si="182"/>
        <v>496171018978.48358</v>
      </c>
      <c r="N311" s="260">
        <f t="shared" si="182"/>
        <v>517836678026.48175</v>
      </c>
      <c r="O311" s="260">
        <f t="shared" si="182"/>
        <v>551698176058.10449</v>
      </c>
      <c r="P311" s="260">
        <f t="shared" si="182"/>
        <v>602599645719.80176</v>
      </c>
      <c r="Q311" s="260">
        <f t="shared" si="182"/>
        <v>658661149891.82971</v>
      </c>
      <c r="R311" s="260">
        <f t="shared" si="182"/>
        <v>735445211896.29883</v>
      </c>
      <c r="S311" s="260">
        <f t="shared" si="182"/>
        <v>844077795684.48071</v>
      </c>
      <c r="T311" s="258">
        <f t="shared" si="180"/>
        <v>1000000000000</v>
      </c>
      <c r="U311" s="255"/>
      <c r="V311" s="255"/>
      <c r="W311" s="255"/>
    </row>
    <row r="312" spans="3:23" hidden="1" outlineLevel="1">
      <c r="C312" s="256" t="s">
        <v>267</v>
      </c>
      <c r="D312" s="256"/>
      <c r="E312" s="260"/>
      <c r="F312" s="260"/>
      <c r="G312" s="260">
        <f t="shared" ref="G312:S312" si="183">(H312+H313)/2/((1+G56/4)^(1))</f>
        <v>558869491761.94104</v>
      </c>
      <c r="H312" s="260">
        <f t="shared" si="183"/>
        <v>549988553134.15833</v>
      </c>
      <c r="I312" s="260">
        <f t="shared" si="183"/>
        <v>543258613963.16364</v>
      </c>
      <c r="J312" s="260">
        <f t="shared" si="183"/>
        <v>539635182558.47876</v>
      </c>
      <c r="K312" s="260">
        <f t="shared" si="183"/>
        <v>539963293439.64362</v>
      </c>
      <c r="L312" s="260">
        <f t="shared" si="183"/>
        <v>545268942789.65649</v>
      </c>
      <c r="M312" s="260">
        <f t="shared" si="183"/>
        <v>556984581763.42676</v>
      </c>
      <c r="N312" s="260">
        <f t="shared" si="183"/>
        <v>577046010338.36914</v>
      </c>
      <c r="O312" s="260">
        <f t="shared" si="183"/>
        <v>608241618996.7876</v>
      </c>
      <c r="P312" s="260">
        <f t="shared" si="183"/>
        <v>654693110666.1825</v>
      </c>
      <c r="Q312" s="260">
        <f t="shared" si="183"/>
        <v>705049115240.87439</v>
      </c>
      <c r="R312" s="260">
        <f t="shared" si="183"/>
        <v>773016383690.29724</v>
      </c>
      <c r="S312" s="260">
        <f t="shared" si="183"/>
        <v>867455998176.10706</v>
      </c>
      <c r="T312" s="258">
        <f t="shared" si="180"/>
        <v>1000000000000</v>
      </c>
      <c r="U312" s="255"/>
      <c r="V312" s="255"/>
      <c r="W312" s="255"/>
    </row>
    <row r="313" spans="3:23" hidden="1" outlineLevel="1">
      <c r="C313" s="256" t="s">
        <v>270</v>
      </c>
      <c r="D313" s="256"/>
      <c r="E313" s="260"/>
      <c r="F313" s="260"/>
      <c r="G313" s="260"/>
      <c r="H313" s="260">
        <f t="shared" ref="H313:S313" si="184">(I313+I314)/2/((1+H57/4)^(1))</f>
        <v>608008201523.85938</v>
      </c>
      <c r="I313" s="260">
        <f t="shared" si="184"/>
        <v>601719682970.50757</v>
      </c>
      <c r="J313" s="260">
        <f t="shared" si="184"/>
        <v>598276056264.24292</v>
      </c>
      <c r="K313" s="260">
        <f t="shared" si="184"/>
        <v>598467241924.08862</v>
      </c>
      <c r="L313" s="260">
        <f t="shared" si="184"/>
        <v>603239351188.7594</v>
      </c>
      <c r="M313" s="260">
        <f t="shared" si="184"/>
        <v>613890249635.11414</v>
      </c>
      <c r="N313" s="260">
        <f t="shared" si="184"/>
        <v>632135875317.98816</v>
      </c>
      <c r="O313" s="260">
        <f t="shared" si="184"/>
        <v>660390782436.34326</v>
      </c>
      <c r="P313" s="260">
        <f t="shared" si="184"/>
        <v>702132945305.7179</v>
      </c>
      <c r="Q313" s="260">
        <f t="shared" si="184"/>
        <v>746784781707.86255</v>
      </c>
      <c r="R313" s="260">
        <f t="shared" si="184"/>
        <v>806318504598.34705</v>
      </c>
      <c r="S313" s="260">
        <f t="shared" si="184"/>
        <v>887794944117.18152</v>
      </c>
      <c r="T313" s="258">
        <f t="shared" si="180"/>
        <v>1000000000000</v>
      </c>
      <c r="U313" s="255"/>
      <c r="V313" s="255"/>
      <c r="W313" s="255"/>
    </row>
    <row r="314" spans="3:23" hidden="1" outlineLevel="1">
      <c r="C314" s="256" t="s">
        <v>273</v>
      </c>
      <c r="D314" s="256"/>
      <c r="E314" s="260"/>
      <c r="F314" s="260"/>
      <c r="G314" s="260"/>
      <c r="H314" s="260"/>
      <c r="I314" s="260">
        <f t="shared" ref="I314:S314" si="185">(J314+J315)/2/((1+I58/4)^(1))</f>
        <v>655446444024.99915</v>
      </c>
      <c r="J314" s="260">
        <f t="shared" si="185"/>
        <v>652248815847.7085</v>
      </c>
      <c r="K314" s="260">
        <f t="shared" si="185"/>
        <v>652337140691.95764</v>
      </c>
      <c r="L314" s="260">
        <f t="shared" si="185"/>
        <v>656569202269.79919</v>
      </c>
      <c r="M314" s="260">
        <f t="shared" si="185"/>
        <v>666104365495.24951</v>
      </c>
      <c r="N314" s="260">
        <f t="shared" si="185"/>
        <v>682446613282.69507</v>
      </c>
      <c r="O314" s="260">
        <f t="shared" si="185"/>
        <v>707668635877.86218</v>
      </c>
      <c r="P314" s="260">
        <f t="shared" si="185"/>
        <v>744686820789.00293</v>
      </c>
      <c r="Q314" s="260">
        <f t="shared" si="185"/>
        <v>783845317566.66479</v>
      </c>
      <c r="R314" s="260">
        <f t="shared" si="185"/>
        <v>835522552164.79626</v>
      </c>
      <c r="S314" s="260">
        <f t="shared" si="185"/>
        <v>905353397453.84753</v>
      </c>
      <c r="T314" s="258">
        <f t="shared" si="180"/>
        <v>1000000000000</v>
      </c>
      <c r="U314" s="255"/>
      <c r="V314" s="255"/>
      <c r="W314" s="255"/>
    </row>
    <row r="315" spans="3:23" hidden="1" outlineLevel="1">
      <c r="C315" s="256" t="s">
        <v>276</v>
      </c>
      <c r="D315" s="256"/>
      <c r="E315" s="260"/>
      <c r="F315" s="260"/>
      <c r="G315" s="260"/>
      <c r="H315" s="260"/>
      <c r="I315" s="260"/>
      <c r="J315" s="260">
        <f t="shared" ref="J315:S315" si="186">(K315+K316)/2/((1+J59/4)^(1))</f>
        <v>701068634619.58582</v>
      </c>
      <c r="K315" s="260">
        <f t="shared" si="186"/>
        <v>701083901752.36963</v>
      </c>
      <c r="L315" s="260">
        <f t="shared" si="186"/>
        <v>704792986849.64246</v>
      </c>
      <c r="M315" s="260">
        <f t="shared" si="186"/>
        <v>713219002188.27747</v>
      </c>
      <c r="N315" s="260">
        <f t="shared" si="186"/>
        <v>727667660408.9519</v>
      </c>
      <c r="O315" s="260">
        <f t="shared" si="186"/>
        <v>749905680425.56091</v>
      </c>
      <c r="P315" s="260">
        <f t="shared" si="186"/>
        <v>782367196593.95471</v>
      </c>
      <c r="Q315" s="260">
        <f t="shared" si="186"/>
        <v>816385939546.24243</v>
      </c>
      <c r="R315" s="260">
        <f t="shared" si="186"/>
        <v>860898064024.47168</v>
      </c>
      <c r="S315" s="260">
        <f t="shared" si="186"/>
        <v>920410531053.75598</v>
      </c>
      <c r="T315" s="258">
        <f t="shared" si="180"/>
        <v>1000000000000</v>
      </c>
      <c r="U315" s="255"/>
      <c r="V315" s="255"/>
      <c r="W315" s="255"/>
    </row>
    <row r="316" spans="3:23" hidden="1" outlineLevel="1">
      <c r="C316" s="256" t="s">
        <v>279</v>
      </c>
      <c r="D316" s="256"/>
      <c r="E316" s="260"/>
      <c r="F316" s="260"/>
      <c r="G316" s="260"/>
      <c r="H316" s="260"/>
      <c r="I316" s="260"/>
      <c r="J316" s="260"/>
      <c r="K316" s="260">
        <f t="shared" ref="K316:S316" si="187">(L316+L317)/2/((1+K60/4)^(1))</f>
        <v>744549545695.14136</v>
      </c>
      <c r="L316" s="260">
        <f t="shared" si="187"/>
        <v>747768424479.55969</v>
      </c>
      <c r="M316" s="260">
        <f t="shared" si="187"/>
        <v>755133161158.27844</v>
      </c>
      <c r="N316" s="260">
        <f t="shared" si="187"/>
        <v>767768282798.60059</v>
      </c>
      <c r="O316" s="260">
        <f t="shared" si="187"/>
        <v>787171150600.13147</v>
      </c>
      <c r="P316" s="260">
        <f t="shared" si="187"/>
        <v>815366577031.41821</v>
      </c>
      <c r="Q316" s="260">
        <f t="shared" si="187"/>
        <v>844684680468.74573</v>
      </c>
      <c r="R316" s="260">
        <f t="shared" si="187"/>
        <v>882773927841.02832</v>
      </c>
      <c r="S316" s="260">
        <f t="shared" si="187"/>
        <v>933248868142.34863</v>
      </c>
      <c r="T316" s="258">
        <f t="shared" si="180"/>
        <v>1000000000000</v>
      </c>
      <c r="U316" s="255"/>
      <c r="V316" s="255"/>
      <c r="W316" s="255"/>
    </row>
    <row r="317" spans="3:23" hidden="1" outlineLevel="1">
      <c r="C317" s="256" t="s">
        <v>282</v>
      </c>
      <c r="D317" s="256"/>
      <c r="E317" s="260"/>
      <c r="F317" s="260"/>
      <c r="G317" s="260"/>
      <c r="H317" s="260"/>
      <c r="I317" s="260"/>
      <c r="J317" s="260"/>
      <c r="K317" s="260"/>
      <c r="L317" s="260">
        <f t="shared" ref="L317:S317" si="188">(M317+M318)/2/((1+L61/4)^(1))</f>
        <v>785598289058.14783</v>
      </c>
      <c r="M317" s="260">
        <f t="shared" si="188"/>
        <v>791976428966.64587</v>
      </c>
      <c r="N317" s="260">
        <f t="shared" si="188"/>
        <v>802924045406.73523</v>
      </c>
      <c r="O317" s="260">
        <f t="shared" si="188"/>
        <v>819704393207.25</v>
      </c>
      <c r="P317" s="260">
        <f t="shared" si="188"/>
        <v>843997812103.95215</v>
      </c>
      <c r="Q317" s="260">
        <f t="shared" si="188"/>
        <v>869094534809.03394</v>
      </c>
      <c r="R317" s="260">
        <f t="shared" si="188"/>
        <v>901506799017.21204</v>
      </c>
      <c r="S317" s="260">
        <f t="shared" si="188"/>
        <v>944141971752.48267</v>
      </c>
      <c r="T317" s="258">
        <f t="shared" si="180"/>
        <v>1000000000000</v>
      </c>
      <c r="U317" s="255"/>
      <c r="V317" s="255"/>
      <c r="W317" s="255"/>
    </row>
    <row r="318" spans="3:23" hidden="1" outlineLevel="1">
      <c r="C318" s="256" t="s">
        <v>285</v>
      </c>
      <c r="D318" s="256"/>
      <c r="E318" s="260"/>
      <c r="F318" s="260"/>
      <c r="G318" s="260"/>
      <c r="H318" s="260"/>
      <c r="I318" s="260"/>
      <c r="J318" s="260"/>
      <c r="K318" s="260"/>
      <c r="L318" s="260"/>
      <c r="M318" s="260">
        <f t="shared" ref="M318:S318" si="189">(N318+N319)/2/((1+M62/4)^(1))</f>
        <v>824036940104.33997</v>
      </c>
      <c r="N318" s="260">
        <f t="shared" si="189"/>
        <v>833449140867.70386</v>
      </c>
      <c r="O318" s="260">
        <f t="shared" si="189"/>
        <v>847854091157.73853</v>
      </c>
      <c r="P318" s="260">
        <f t="shared" si="189"/>
        <v>868644002745.92712</v>
      </c>
      <c r="Q318" s="260">
        <f t="shared" si="189"/>
        <v>890005180481.3717</v>
      </c>
      <c r="R318" s="260">
        <f t="shared" si="189"/>
        <v>917457418013.22864</v>
      </c>
      <c r="S318" s="260">
        <f t="shared" si="189"/>
        <v>953346297521.8075</v>
      </c>
      <c r="T318" s="258">
        <f t="shared" si="180"/>
        <v>1000000000000</v>
      </c>
      <c r="U318" s="255"/>
      <c r="V318" s="255"/>
      <c r="W318" s="255"/>
    </row>
    <row r="319" spans="3:23" hidden="1" outlineLevel="1">
      <c r="C319" s="256" t="s">
        <v>288</v>
      </c>
      <c r="D319" s="256"/>
      <c r="E319" s="260"/>
      <c r="F319" s="260"/>
      <c r="G319" s="260"/>
      <c r="H319" s="260"/>
      <c r="I319" s="260"/>
      <c r="J319" s="260"/>
      <c r="K319" s="260"/>
      <c r="L319" s="260"/>
      <c r="M319" s="260"/>
      <c r="N319" s="260">
        <f t="shared" ref="N319:S319" si="190">(O319+O320)/2/((1+N63/4)^(1))</f>
        <v>859739774060.08911</v>
      </c>
      <c r="O319" s="260">
        <f t="shared" si="190"/>
        <v>872028843001.02759</v>
      </c>
      <c r="P319" s="260">
        <f t="shared" si="190"/>
        <v>889719504407.33972</v>
      </c>
      <c r="Q319" s="260">
        <f t="shared" si="190"/>
        <v>907814435451.47522</v>
      </c>
      <c r="R319" s="260">
        <f t="shared" si="190"/>
        <v>930974099246.00586</v>
      </c>
      <c r="S319" s="260">
        <f t="shared" si="190"/>
        <v>961096423684.55493</v>
      </c>
      <c r="T319" s="258">
        <f t="shared" si="180"/>
        <v>1000000000000</v>
      </c>
      <c r="U319" s="255"/>
      <c r="V319" s="255"/>
      <c r="W319" s="255"/>
    </row>
    <row r="320" spans="3:23" hidden="1" outlineLevel="1">
      <c r="C320" s="256" t="s">
        <v>291</v>
      </c>
      <c r="D320" s="256"/>
      <c r="E320" s="260"/>
      <c r="F320" s="260"/>
      <c r="G320" s="260"/>
      <c r="H320" s="260"/>
      <c r="I320" s="260"/>
      <c r="J320" s="260"/>
      <c r="K320" s="260"/>
      <c r="L320" s="260"/>
      <c r="M320" s="260"/>
      <c r="N320" s="260"/>
      <c r="O320" s="260">
        <f>(P320+P321)/2/((1+O64/4)^(1))</f>
        <v>892659730008.2832</v>
      </c>
      <c r="P320" s="260">
        <f>(Q320+Q321)/2/((1+P64/4)^(1))</f>
        <v>907641574024.81836</v>
      </c>
      <c r="Q320" s="260">
        <f>(R320+R321)/2/((1+Q64/4)^(1))</f>
        <v>922908426593.64587</v>
      </c>
      <c r="R320" s="260">
        <f>(S320+S321)/2/((1+R64/4)^(1))</f>
        <v>942382184407.87207</v>
      </c>
      <c r="S320" s="260">
        <f>(T320+T321)/2/((1+S64/4)^(1))</f>
        <v>967602847671.39587</v>
      </c>
      <c r="T320" s="258">
        <f t="shared" si="180"/>
        <v>1000000000000</v>
      </c>
      <c r="U320" s="255"/>
      <c r="V320" s="255"/>
      <c r="W320" s="255"/>
    </row>
    <row r="321" spans="3:23" hidden="1" outlineLevel="1">
      <c r="C321" s="256" t="s">
        <v>294</v>
      </c>
      <c r="D321" s="256"/>
      <c r="E321" s="260"/>
      <c r="F321" s="260"/>
      <c r="G321" s="260"/>
      <c r="H321" s="260"/>
      <c r="I321" s="260"/>
      <c r="J321" s="260"/>
      <c r="K321" s="260"/>
      <c r="L321" s="260"/>
      <c r="M321" s="260"/>
      <c r="N321" s="260"/>
      <c r="O321" s="260"/>
      <c r="P321" s="260">
        <f>(Q321+Q322)/2/((1+P65/4)^(1))</f>
        <v>922811184849.35449</v>
      </c>
      <c r="Q321" s="260">
        <f>(R321+R322)/2/((1+Q65/4)^(1))</f>
        <v>935648921870.51367</v>
      </c>
      <c r="R321" s="260">
        <f>(S321+S322)/2/((1+R65/4)^(1))</f>
        <v>951978131796.63086</v>
      </c>
      <c r="S321" s="260">
        <f>(T321+T322)/2/((1+S65/4)^(1))</f>
        <v>973051616870.00098</v>
      </c>
      <c r="T321" s="258">
        <f t="shared" si="180"/>
        <v>1000000000000</v>
      </c>
      <c r="U321" s="255"/>
      <c r="V321" s="255"/>
      <c r="W321" s="255"/>
    </row>
    <row r="322" spans="3:23" hidden="1" outlineLevel="1">
      <c r="C322" s="256" t="s">
        <v>297</v>
      </c>
      <c r="D322" s="256"/>
      <c r="E322" s="260"/>
      <c r="F322" s="260"/>
      <c r="G322" s="260"/>
      <c r="H322" s="260"/>
      <c r="I322" s="260"/>
      <c r="J322" s="260"/>
      <c r="K322" s="260"/>
      <c r="L322" s="260"/>
      <c r="M322" s="260"/>
      <c r="N322" s="260"/>
      <c r="O322" s="260"/>
      <c r="P322" s="260"/>
      <c r="Q322" s="260">
        <f>(R322+R323)/2/((1+Q66/4)^(1))</f>
        <v>946366179550.20337</v>
      </c>
      <c r="R322" s="260">
        <f>(S322+S323)/2/((1+R66/4)^(1))</f>
        <v>960027002742.75476</v>
      </c>
      <c r="S322" s="260">
        <f>(T322+T323)/2/((1+S66/4)^(1))</f>
        <v>977605185698.98865</v>
      </c>
      <c r="T322" s="258">
        <f t="shared" si="180"/>
        <v>1000000000000</v>
      </c>
      <c r="U322" s="255"/>
      <c r="V322" s="255"/>
      <c r="W322" s="255"/>
    </row>
    <row r="323" spans="3:23" hidden="1" outlineLevel="1">
      <c r="C323" s="256" t="s">
        <v>300</v>
      </c>
      <c r="D323" s="256"/>
      <c r="E323" s="260"/>
      <c r="F323" s="260"/>
      <c r="G323" s="260"/>
      <c r="H323" s="260"/>
      <c r="I323" s="260"/>
      <c r="J323" s="260"/>
      <c r="K323" s="260"/>
      <c r="L323" s="260"/>
      <c r="M323" s="260"/>
      <c r="N323" s="260"/>
      <c r="O323" s="260"/>
      <c r="P323" s="260"/>
      <c r="Q323" s="260"/>
      <c r="R323" s="260">
        <f>(S323+S324)/2/((1+R67/4)^(1))</f>
        <v>966762296342.7052</v>
      </c>
      <c r="S323" s="260">
        <f>(T323+T324)/2/((1+S67/4)^(1))</f>
        <v>981404025647.67151</v>
      </c>
      <c r="T323" s="258">
        <f t="shared" si="180"/>
        <v>1000000000000</v>
      </c>
      <c r="U323" s="255"/>
      <c r="V323" s="255"/>
      <c r="W323" s="255"/>
    </row>
    <row r="324" spans="3:23" hidden="1" outlineLevel="1">
      <c r="C324" s="256" t="s">
        <v>303</v>
      </c>
      <c r="D324" s="256"/>
      <c r="E324" s="260"/>
      <c r="F324" s="260"/>
      <c r="G324" s="260"/>
      <c r="H324" s="260"/>
      <c r="I324" s="260"/>
      <c r="J324" s="260"/>
      <c r="K324" s="260"/>
      <c r="L324" s="260"/>
      <c r="M324" s="260"/>
      <c r="N324" s="260"/>
      <c r="O324" s="260"/>
      <c r="P324" s="260"/>
      <c r="Q324" s="260"/>
      <c r="R324" s="260"/>
      <c r="S324" s="260">
        <f>(T324+T325)/2/((1+S68/4)^(1))</f>
        <v>984568638827.24756</v>
      </c>
      <c r="T324" s="258">
        <f t="shared" si="180"/>
        <v>1000000000000</v>
      </c>
      <c r="U324" s="255"/>
      <c r="V324" s="255"/>
      <c r="W324" s="255"/>
    </row>
    <row r="325" spans="3:23" hidden="1" outlineLevel="1">
      <c r="C325" s="256" t="s">
        <v>260</v>
      </c>
      <c r="D325" s="256"/>
      <c r="E325" s="256"/>
      <c r="F325" s="256"/>
      <c r="G325" s="256"/>
      <c r="H325" s="256"/>
      <c r="I325" s="256"/>
      <c r="J325" s="256"/>
      <c r="K325" s="256"/>
      <c r="L325" s="256"/>
      <c r="M325" s="256"/>
      <c r="N325" s="256"/>
      <c r="O325" s="260"/>
      <c r="P325" s="256"/>
      <c r="Q325" s="256"/>
      <c r="R325" s="256"/>
      <c r="S325" s="256"/>
      <c r="T325" s="258">
        <f t="shared" si="180"/>
        <v>1000000000000</v>
      </c>
      <c r="U325" s="255"/>
      <c r="V325" s="255"/>
      <c r="W325" s="255"/>
    </row>
    <row r="326" spans="3:23" hidden="1" outlineLevel="1">
      <c r="C326" s="256" t="s">
        <v>2364</v>
      </c>
      <c r="D326" s="257"/>
      <c r="E326" s="255"/>
      <c r="F326" s="255"/>
      <c r="G326" s="255"/>
      <c r="H326" s="255"/>
      <c r="I326" s="255"/>
      <c r="J326" s="255"/>
      <c r="K326" s="255"/>
      <c r="L326" s="255"/>
      <c r="M326" s="255"/>
      <c r="N326" s="255"/>
      <c r="O326" s="255"/>
      <c r="P326" s="255"/>
      <c r="Q326" s="255"/>
      <c r="R326" s="255"/>
      <c r="U326" s="255"/>
      <c r="V326" s="255"/>
      <c r="W326" s="255"/>
    </row>
    <row r="327" spans="3:23" hidden="1" outlineLevel="1">
      <c r="C327" s="255"/>
      <c r="D327" s="255"/>
      <c r="E327" s="255"/>
      <c r="F327" s="255"/>
      <c r="G327" s="255"/>
      <c r="H327" s="255"/>
      <c r="I327" s="255"/>
      <c r="J327" s="255"/>
      <c r="K327" s="255"/>
      <c r="L327" s="255"/>
      <c r="M327" s="255"/>
      <c r="N327" s="255"/>
      <c r="O327" s="255"/>
      <c r="P327" s="255"/>
      <c r="Q327" s="255"/>
      <c r="R327" s="255"/>
      <c r="S327" s="255"/>
      <c r="T327" s="255"/>
      <c r="U327" s="255"/>
      <c r="V327" s="255"/>
      <c r="W327" s="255"/>
    </row>
    <row r="328" spans="3:23" hidden="1" outlineLevel="1">
      <c r="C328" s="256"/>
      <c r="D328" s="256" t="s">
        <v>256</v>
      </c>
      <c r="E328" s="256" t="s">
        <v>257</v>
      </c>
      <c r="F328" s="256" t="s">
        <v>262</v>
      </c>
      <c r="G328" s="256" t="s">
        <v>265</v>
      </c>
      <c r="H328" s="256" t="s">
        <v>268</v>
      </c>
      <c r="I328" s="256" t="s">
        <v>271</v>
      </c>
      <c r="J328" s="256" t="s">
        <v>274</v>
      </c>
      <c r="K328" s="256" t="s">
        <v>277</v>
      </c>
      <c r="L328" s="256" t="s">
        <v>280</v>
      </c>
      <c r="M328" s="256" t="s">
        <v>283</v>
      </c>
      <c r="N328" s="256" t="s">
        <v>286</v>
      </c>
      <c r="O328" s="256" t="s">
        <v>289</v>
      </c>
      <c r="P328" s="256" t="s">
        <v>292</v>
      </c>
      <c r="Q328" s="256" t="s">
        <v>295</v>
      </c>
      <c r="R328" s="256" t="s">
        <v>298</v>
      </c>
      <c r="S328" s="256" t="s">
        <v>301</v>
      </c>
      <c r="T328" s="256" t="s">
        <v>304</v>
      </c>
      <c r="U328" s="255"/>
      <c r="V328" s="255"/>
      <c r="W328" s="255"/>
    </row>
    <row r="329" spans="3:23" hidden="1" outlineLevel="1">
      <c r="C329" s="256" t="s">
        <v>258</v>
      </c>
      <c r="D329" s="256"/>
      <c r="E329" s="256" t="s">
        <v>259</v>
      </c>
      <c r="F329" s="256" t="s">
        <v>263</v>
      </c>
      <c r="G329" s="256" t="s">
        <v>266</v>
      </c>
      <c r="H329" s="256" t="s">
        <v>269</v>
      </c>
      <c r="I329" s="256" t="s">
        <v>272</v>
      </c>
      <c r="J329" s="256" t="s">
        <v>275</v>
      </c>
      <c r="K329" s="256" t="s">
        <v>278</v>
      </c>
      <c r="L329" s="256" t="s">
        <v>281</v>
      </c>
      <c r="M329" s="256" t="s">
        <v>284</v>
      </c>
      <c r="N329" s="256" t="s">
        <v>287</v>
      </c>
      <c r="O329" s="256" t="s">
        <v>290</v>
      </c>
      <c r="P329" s="256" t="s">
        <v>293</v>
      </c>
      <c r="Q329" s="256" t="s">
        <v>296</v>
      </c>
      <c r="R329" s="256" t="s">
        <v>299</v>
      </c>
      <c r="S329" s="256" t="s">
        <v>302</v>
      </c>
      <c r="T329" s="256" t="s">
        <v>305</v>
      </c>
      <c r="U329" s="258" t="s">
        <v>260</v>
      </c>
      <c r="V329" s="255"/>
      <c r="W329" s="255"/>
    </row>
    <row r="330" spans="3:23" hidden="1" outlineLevel="1">
      <c r="C330" s="256"/>
      <c r="D330" s="259">
        <f>(E330+E331)/2/((1+D$53/4)^($D$17))</f>
        <v>385501685791.79858</v>
      </c>
      <c r="E330" s="262">
        <f t="shared" ref="E330:T330" si="191">(F330+F331)/2/((1+E53/4)^(1))</f>
        <v>366339245327.47797</v>
      </c>
      <c r="F330" s="262">
        <f t="shared" si="191"/>
        <v>350273776684.64398</v>
      </c>
      <c r="G330" s="262">
        <f t="shared" si="191"/>
        <v>337108714033.11072</v>
      </c>
      <c r="H330" s="262">
        <f t="shared" si="191"/>
        <v>325697613279.7179</v>
      </c>
      <c r="I330" s="262">
        <f t="shared" si="191"/>
        <v>316498789868.94586</v>
      </c>
      <c r="J330" s="262">
        <f t="shared" si="191"/>
        <v>310341309629.48541</v>
      </c>
      <c r="K330" s="262">
        <f t="shared" si="191"/>
        <v>307913421477.44824</v>
      </c>
      <c r="L330" s="262">
        <f t="shared" si="191"/>
        <v>310082474806.20557</v>
      </c>
      <c r="M330" s="262">
        <f t="shared" si="191"/>
        <v>318146798389.58484</v>
      </c>
      <c r="N330" s="262">
        <f t="shared" si="191"/>
        <v>333993868899.46289</v>
      </c>
      <c r="O330" s="262">
        <f t="shared" si="191"/>
        <v>360568129066.52594</v>
      </c>
      <c r="P330" s="262">
        <f t="shared" si="191"/>
        <v>402607606772.89954</v>
      </c>
      <c r="Q330" s="262">
        <f t="shared" si="191"/>
        <v>449596811169.61401</v>
      </c>
      <c r="R330" s="262">
        <f t="shared" si="191"/>
        <v>516612000322.11682</v>
      </c>
      <c r="S330" s="262">
        <f t="shared" si="191"/>
        <v>615908445443.08337</v>
      </c>
      <c r="T330" s="262">
        <f t="shared" si="191"/>
        <v>766058271760.5343</v>
      </c>
      <c r="U330" s="258">
        <f t="shared" ref="U330:U347" si="192">$C$15*10^6</f>
        <v>1000000000000</v>
      </c>
      <c r="V330" s="172"/>
      <c r="W330" s="261">
        <f>T$50*10^6</f>
        <v>385501685791.79846</v>
      </c>
    </row>
    <row r="331" spans="3:23" hidden="1" outlineLevel="1">
      <c r="C331" s="256" t="s">
        <v>261</v>
      </c>
      <c r="D331" s="256"/>
      <c r="E331" s="262">
        <f t="shared" ref="E331:T331" si="193">(F331+F332)/2/((1+E54/4)^(1))</f>
        <v>432312022630.3844</v>
      </c>
      <c r="F331" s="262">
        <f t="shared" si="193"/>
        <v>416285577771.08008</v>
      </c>
      <c r="G331" s="262">
        <f t="shared" si="193"/>
        <v>403024589802.99084</v>
      </c>
      <c r="H331" s="262">
        <f t="shared" si="193"/>
        <v>391428766004.61987</v>
      </c>
      <c r="I331" s="262">
        <f t="shared" si="193"/>
        <v>381985876803.41821</v>
      </c>
      <c r="J331" s="262">
        <f t="shared" si="193"/>
        <v>375563684937.10248</v>
      </c>
      <c r="K331" s="262">
        <f t="shared" si="193"/>
        <v>372887588088.86328</v>
      </c>
      <c r="L331" s="262">
        <f t="shared" si="193"/>
        <v>374849654315.11273</v>
      </c>
      <c r="M331" s="262">
        <f t="shared" si="193"/>
        <v>382745441167.46539</v>
      </c>
      <c r="N331" s="262">
        <f t="shared" si="193"/>
        <v>398398527356.9519</v>
      </c>
      <c r="O331" s="262">
        <f t="shared" si="193"/>
        <v>424565017192.77954</v>
      </c>
      <c r="P331" s="262">
        <f t="shared" si="193"/>
        <v>465536320646.81653</v>
      </c>
      <c r="Q331" s="262">
        <f t="shared" si="193"/>
        <v>510406716061.60388</v>
      </c>
      <c r="R331" s="262">
        <f t="shared" si="193"/>
        <v>573275559841.43494</v>
      </c>
      <c r="S331" s="262">
        <f t="shared" si="193"/>
        <v>664382017892.04614</v>
      </c>
      <c r="T331" s="262">
        <f t="shared" si="193"/>
        <v>798339574122.67139</v>
      </c>
      <c r="U331" s="258">
        <f t="shared" si="192"/>
        <v>1000000000000</v>
      </c>
      <c r="V331" s="255"/>
      <c r="W331" s="255"/>
    </row>
    <row r="332" spans="3:23" hidden="1" outlineLevel="1">
      <c r="C332" s="256" t="s">
        <v>264</v>
      </c>
      <c r="D332" s="256"/>
      <c r="E332" s="256"/>
      <c r="F332" s="262">
        <f t="shared" ref="F332:T332" si="194">(G332+G333)/2/((1+F55/4)^(1))</f>
        <v>481410087989.51355</v>
      </c>
      <c r="G332" s="262">
        <f t="shared" si="194"/>
        <v>468460913633.03656</v>
      </c>
      <c r="H332" s="262">
        <f t="shared" si="194"/>
        <v>457052716231.27179</v>
      </c>
      <c r="I332" s="262">
        <f t="shared" si="194"/>
        <v>447682752754.02155</v>
      </c>
      <c r="J332" s="262">
        <f t="shared" si="194"/>
        <v>441225700880.83093</v>
      </c>
      <c r="K332" s="262">
        <f t="shared" si="194"/>
        <v>438417883108.47119</v>
      </c>
      <c r="L332" s="262">
        <f t="shared" si="194"/>
        <v>440148090778.07178</v>
      </c>
      <c r="M332" s="262">
        <f t="shared" si="194"/>
        <v>447675028679.87073</v>
      </c>
      <c r="N332" s="262">
        <f t="shared" si="194"/>
        <v>462720903969.87689</v>
      </c>
      <c r="O332" s="262">
        <f t="shared" si="194"/>
        <v>487814418149.45258</v>
      </c>
      <c r="P332" s="262">
        <f t="shared" si="194"/>
        <v>526774254076.67877</v>
      </c>
      <c r="Q332" s="262">
        <f t="shared" si="194"/>
        <v>568711999979.80615</v>
      </c>
      <c r="R332" s="262">
        <f t="shared" si="194"/>
        <v>626605540968.42603</v>
      </c>
      <c r="S332" s="262">
        <f t="shared" si="194"/>
        <v>708946552446.18286</v>
      </c>
      <c r="T332" s="262">
        <f t="shared" si="194"/>
        <v>827171382062.69446</v>
      </c>
      <c r="U332" s="258">
        <f t="shared" si="192"/>
        <v>1000000000000</v>
      </c>
      <c r="V332" s="255"/>
      <c r="W332" s="255"/>
    </row>
    <row r="333" spans="3:23" hidden="1" outlineLevel="1">
      <c r="C333" s="256" t="s">
        <v>267</v>
      </c>
      <c r="D333" s="256"/>
      <c r="E333" s="262"/>
      <c r="F333" s="262"/>
      <c r="G333" s="262">
        <f t="shared" ref="G333:T333" si="195">(H333+H334)/2/((1+G56/4)^(1))</f>
        <v>531583062965.13904</v>
      </c>
      <c r="H333" s="262">
        <f t="shared" si="195"/>
        <v>520665859487.83344</v>
      </c>
      <c r="I333" s="262">
        <f t="shared" si="195"/>
        <v>511634241946.58679</v>
      </c>
      <c r="J333" s="262">
        <f t="shared" si="195"/>
        <v>505342063355.49561</v>
      </c>
      <c r="K333" s="262">
        <f t="shared" si="195"/>
        <v>502512907559.71362</v>
      </c>
      <c r="L333" s="262">
        <f t="shared" si="195"/>
        <v>504007841692.46613</v>
      </c>
      <c r="M333" s="262">
        <f t="shared" si="195"/>
        <v>511021185422.09985</v>
      </c>
      <c r="N333" s="262">
        <f t="shared" si="195"/>
        <v>525147432080.77008</v>
      </c>
      <c r="O333" s="262">
        <f t="shared" si="195"/>
        <v>548667571816.86176</v>
      </c>
      <c r="P333" s="262">
        <f t="shared" si="195"/>
        <v>584930589289.26221</v>
      </c>
      <c r="Q333" s="262">
        <f t="shared" si="195"/>
        <v>623401972861.82141</v>
      </c>
      <c r="R333" s="262">
        <f t="shared" si="195"/>
        <v>675855080945.69507</v>
      </c>
      <c r="S333" s="262">
        <f t="shared" si="195"/>
        <v>749294716162.38538</v>
      </c>
      <c r="T333" s="262">
        <f t="shared" si="195"/>
        <v>852641914936.2699</v>
      </c>
      <c r="U333" s="258">
        <f t="shared" si="192"/>
        <v>1000000000000</v>
      </c>
      <c r="V333" s="255"/>
      <c r="W333" s="255"/>
    </row>
    <row r="334" spans="3:23" hidden="1" outlineLevel="1">
      <c r="C334" s="256" t="s">
        <v>270</v>
      </c>
      <c r="D334" s="256"/>
      <c r="E334" s="262"/>
      <c r="F334" s="262"/>
      <c r="G334" s="262"/>
      <c r="H334" s="262">
        <f t="shared" ref="H334:T334" si="196">(I334+I335)/2/((1+H57/4)^(1))</f>
        <v>580792478851.75818</v>
      </c>
      <c r="I334" s="262">
        <f t="shared" si="196"/>
        <v>572299424800.95898</v>
      </c>
      <c r="J334" s="262">
        <f t="shared" si="196"/>
        <v>566328664201.60327</v>
      </c>
      <c r="K334" s="262">
        <f t="shared" si="196"/>
        <v>563571836952.41162</v>
      </c>
      <c r="L334" s="262">
        <f t="shared" si="196"/>
        <v>564843039794.44763</v>
      </c>
      <c r="M334" s="262">
        <f t="shared" si="196"/>
        <v>571252258662.27747</v>
      </c>
      <c r="N334" s="262">
        <f t="shared" si="196"/>
        <v>584250531221.37317</v>
      </c>
      <c r="O334" s="262">
        <f t="shared" si="196"/>
        <v>605866097823.12207</v>
      </c>
      <c r="P334" s="262">
        <f t="shared" si="196"/>
        <v>639001536131.25061</v>
      </c>
      <c r="Q334" s="262">
        <f t="shared" si="196"/>
        <v>673728000032.23486</v>
      </c>
      <c r="R334" s="262">
        <f t="shared" si="196"/>
        <v>720587328364.01367</v>
      </c>
      <c r="S334" s="262">
        <f t="shared" si="196"/>
        <v>785336751828.48938</v>
      </c>
      <c r="T334" s="262">
        <f t="shared" si="196"/>
        <v>874926325384.47278</v>
      </c>
      <c r="U334" s="258">
        <f t="shared" si="192"/>
        <v>1000000000000</v>
      </c>
      <c r="V334" s="255"/>
      <c r="W334" s="255"/>
    </row>
    <row r="335" spans="3:23" hidden="1" outlineLevel="1">
      <c r="C335" s="256" t="s">
        <v>273</v>
      </c>
      <c r="D335" s="256"/>
      <c r="E335" s="262"/>
      <c r="F335" s="262"/>
      <c r="G335" s="262"/>
      <c r="H335" s="262"/>
      <c r="I335" s="262">
        <f t="shared" ref="I335:T335" si="197">(J335+J336)/2/((1+I58/4)^(1))</f>
        <v>628593308876.30566</v>
      </c>
      <c r="J335" s="262">
        <f t="shared" si="197"/>
        <v>623053510361.63171</v>
      </c>
      <c r="K335" s="262">
        <f t="shared" si="197"/>
        <v>620440740130.54907</v>
      </c>
      <c r="L335" s="262">
        <f t="shared" si="197"/>
        <v>621508644883.15417</v>
      </c>
      <c r="M335" s="262">
        <f t="shared" si="197"/>
        <v>627270430393.07629</v>
      </c>
      <c r="N335" s="262">
        <f t="shared" si="197"/>
        <v>639027108808.54199</v>
      </c>
      <c r="O335" s="262">
        <f t="shared" si="197"/>
        <v>658560543823.19263</v>
      </c>
      <c r="P335" s="262">
        <f t="shared" si="197"/>
        <v>688362608327.66504</v>
      </c>
      <c r="Q335" s="262">
        <f t="shared" si="197"/>
        <v>719277400475.33533</v>
      </c>
      <c r="R335" s="262">
        <f t="shared" si="197"/>
        <v>760634997851.73938</v>
      </c>
      <c r="S335" s="262">
        <f t="shared" si="197"/>
        <v>817156512860.6001</v>
      </c>
      <c r="T335" s="262">
        <f t="shared" si="197"/>
        <v>894258680753.23169</v>
      </c>
      <c r="U335" s="258">
        <f t="shared" si="192"/>
        <v>1000000000000</v>
      </c>
      <c r="V335" s="255"/>
      <c r="W335" s="255"/>
    </row>
    <row r="336" spans="3:23" hidden="1" outlineLevel="1">
      <c r="C336" s="256" t="s">
        <v>276</v>
      </c>
      <c r="D336" s="256"/>
      <c r="E336" s="262"/>
      <c r="F336" s="262"/>
      <c r="G336" s="262"/>
      <c r="H336" s="262"/>
      <c r="I336" s="262"/>
      <c r="J336" s="262">
        <f t="shared" ref="J336:T336" si="198">(K336+K337)/2/((1+J59/4)^(1))</f>
        <v>674819568215.68823</v>
      </c>
      <c r="K336" s="262">
        <f t="shared" si="198"/>
        <v>672399830835.12634</v>
      </c>
      <c r="L336" s="262">
        <f t="shared" si="198"/>
        <v>673288955184.60486</v>
      </c>
      <c r="M336" s="262">
        <f t="shared" si="198"/>
        <v>678397569478.1532</v>
      </c>
      <c r="N336" s="262">
        <f t="shared" si="198"/>
        <v>688877395621.98462</v>
      </c>
      <c r="O336" s="262">
        <f t="shared" si="198"/>
        <v>706278086909.5686</v>
      </c>
      <c r="P336" s="262">
        <f t="shared" si="198"/>
        <v>732722731829.58862</v>
      </c>
      <c r="Q336" s="262">
        <f t="shared" si="198"/>
        <v>759920742049.34033</v>
      </c>
      <c r="R336" s="262">
        <f t="shared" si="198"/>
        <v>796045872186.89258</v>
      </c>
      <c r="S336" s="262">
        <f t="shared" si="198"/>
        <v>844964920295.22559</v>
      </c>
      <c r="T336" s="262">
        <f t="shared" si="198"/>
        <v>910907158705.07007</v>
      </c>
      <c r="U336" s="258">
        <f t="shared" si="192"/>
        <v>1000000000000</v>
      </c>
      <c r="V336" s="255"/>
      <c r="W336" s="255"/>
    </row>
    <row r="337" spans="3:24" hidden="1" outlineLevel="1">
      <c r="C337" s="256" t="s">
        <v>279</v>
      </c>
      <c r="D337" s="256"/>
      <c r="E337" s="262"/>
      <c r="F337" s="262"/>
      <c r="G337" s="262"/>
      <c r="H337" s="262"/>
      <c r="I337" s="262"/>
      <c r="J337" s="262"/>
      <c r="K337" s="262">
        <f t="shared" ref="K337:T337" si="199">(L337+L338)/2/((1+K60/4)^(1))</f>
        <v>719106921330.49451</v>
      </c>
      <c r="L337" s="262">
        <f t="shared" si="199"/>
        <v>719842515690.85913</v>
      </c>
      <c r="M337" s="262">
        <f t="shared" si="199"/>
        <v>724319699775.2168</v>
      </c>
      <c r="N337" s="262">
        <f t="shared" si="199"/>
        <v>733547001470.09229</v>
      </c>
      <c r="O337" s="262">
        <f t="shared" si="199"/>
        <v>748860765396.70325</v>
      </c>
      <c r="P337" s="262">
        <f t="shared" si="199"/>
        <v>772058979367.15552</v>
      </c>
      <c r="Q337" s="262">
        <f t="shared" si="199"/>
        <v>795748012670.85889</v>
      </c>
      <c r="R337" s="262">
        <f t="shared" si="199"/>
        <v>827025336861.0769</v>
      </c>
      <c r="S337" s="262">
        <f t="shared" si="199"/>
        <v>869056721561.49182</v>
      </c>
      <c r="T337" s="262">
        <f t="shared" si="199"/>
        <v>925153798415.54321</v>
      </c>
      <c r="U337" s="258">
        <f t="shared" si="192"/>
        <v>1000000000000</v>
      </c>
      <c r="V337" s="255"/>
      <c r="W337" s="255"/>
    </row>
    <row r="338" spans="3:24" hidden="1" outlineLevel="1">
      <c r="C338" s="256" t="s">
        <v>282</v>
      </c>
      <c r="D338" s="256"/>
      <c r="E338" s="262"/>
      <c r="F338" s="262"/>
      <c r="G338" s="262"/>
      <c r="H338" s="262"/>
      <c r="I338" s="262"/>
      <c r="J338" s="262"/>
      <c r="K338" s="262"/>
      <c r="L338" s="262">
        <f t="shared" ref="L338:T338" si="200">(M338+M339)/2/((1+L61/4)^(1))</f>
        <v>761126243229.37708</v>
      </c>
      <c r="M338" s="262">
        <f t="shared" si="200"/>
        <v>765012054477.56238</v>
      </c>
      <c r="N338" s="262">
        <f t="shared" si="200"/>
        <v>773052700574.33008</v>
      </c>
      <c r="O338" s="262">
        <f t="shared" si="200"/>
        <v>786392465694.02087</v>
      </c>
      <c r="P338" s="262">
        <f t="shared" si="200"/>
        <v>806546747700.6814</v>
      </c>
      <c r="Q338" s="262">
        <f t="shared" si="200"/>
        <v>827005076651.59375</v>
      </c>
      <c r="R338" s="262">
        <f t="shared" si="200"/>
        <v>853883380053.78589</v>
      </c>
      <c r="S338" s="262">
        <f t="shared" si="200"/>
        <v>889773872338.33984</v>
      </c>
      <c r="T338" s="262">
        <f t="shared" si="200"/>
        <v>937279152167.86829</v>
      </c>
      <c r="U338" s="258">
        <f t="shared" si="192"/>
        <v>1000000000000</v>
      </c>
      <c r="V338" s="255"/>
      <c r="W338" s="255"/>
    </row>
    <row r="339" spans="3:24" hidden="1" outlineLevel="1">
      <c r="C339" s="256" t="s">
        <v>285</v>
      </c>
      <c r="D339" s="256"/>
      <c r="E339" s="262"/>
      <c r="F339" s="262"/>
      <c r="G339" s="262"/>
      <c r="H339" s="262"/>
      <c r="I339" s="262"/>
      <c r="J339" s="262"/>
      <c r="K339" s="262"/>
      <c r="L339" s="262"/>
      <c r="M339" s="262">
        <f t="shared" ref="M339:T339" si="201">(N339+N340)/2/((1+M62/4)^(1))</f>
        <v>800661142295.91956</v>
      </c>
      <c r="N339" s="262">
        <f t="shared" si="201"/>
        <v>807606984913.00769</v>
      </c>
      <c r="O339" s="262">
        <f t="shared" si="201"/>
        <v>819127504816.97534</v>
      </c>
      <c r="P339" s="262">
        <f t="shared" si="201"/>
        <v>836495098593.24084</v>
      </c>
      <c r="Q339" s="262">
        <f t="shared" si="201"/>
        <v>854037378555.53369</v>
      </c>
      <c r="R339" s="262">
        <f t="shared" si="201"/>
        <v>876990053711.74121</v>
      </c>
      <c r="S339" s="262">
        <f t="shared" si="201"/>
        <v>907476795928.00647</v>
      </c>
      <c r="T339" s="262">
        <f t="shared" si="201"/>
        <v>947551517284.89038</v>
      </c>
      <c r="U339" s="258">
        <f t="shared" si="192"/>
        <v>1000000000000</v>
      </c>
      <c r="V339" s="255"/>
      <c r="W339" s="255"/>
    </row>
    <row r="340" spans="3:24" hidden="1" outlineLevel="1">
      <c r="C340" s="256" t="s">
        <v>288</v>
      </c>
      <c r="D340" s="256"/>
      <c r="E340" s="262"/>
      <c r="F340" s="262"/>
      <c r="G340" s="262"/>
      <c r="H340" s="262"/>
      <c r="I340" s="262"/>
      <c r="J340" s="262"/>
      <c r="K340" s="262"/>
      <c r="L340" s="262"/>
      <c r="M340" s="262"/>
      <c r="N340" s="262">
        <f t="shared" ref="N340:T340" si="202">(O340+O341)/2/((1+N63/4)^(1))</f>
        <v>837550537487.89258</v>
      </c>
      <c r="O340" s="262">
        <f t="shared" si="202"/>
        <v>847428260557.28748</v>
      </c>
      <c r="P340" s="262">
        <f t="shared" si="202"/>
        <v>862292378163.4375</v>
      </c>
      <c r="Q340" s="262">
        <f t="shared" si="202"/>
        <v>877244127019.40417</v>
      </c>
      <c r="R340" s="262">
        <f t="shared" si="202"/>
        <v>896740753771.51465</v>
      </c>
      <c r="S340" s="262">
        <f t="shared" si="202"/>
        <v>922523367496.0481</v>
      </c>
      <c r="T340" s="262">
        <f t="shared" si="202"/>
        <v>956220067682.63452</v>
      </c>
      <c r="U340" s="258">
        <f t="shared" si="192"/>
        <v>1000000000000</v>
      </c>
      <c r="V340" s="255"/>
      <c r="W340" s="255"/>
    </row>
    <row r="341" spans="3:24" hidden="1" outlineLevel="1">
      <c r="C341" s="256" t="s">
        <v>291</v>
      </c>
      <c r="D341" s="256"/>
      <c r="E341" s="262"/>
      <c r="F341" s="262"/>
      <c r="G341" s="262"/>
      <c r="H341" s="262"/>
      <c r="I341" s="262"/>
      <c r="J341" s="262"/>
      <c r="K341" s="262"/>
      <c r="L341" s="262"/>
      <c r="M341" s="262"/>
      <c r="N341" s="262"/>
      <c r="O341" s="262">
        <f t="shared" ref="O341:T341" si="203">(P341+P342)/2/((1+O64/4)^(1))</f>
        <v>871715028397.2478</v>
      </c>
      <c r="P341" s="262">
        <f t="shared" si="203"/>
        <v>884363807023.47766</v>
      </c>
      <c r="Q341" s="262">
        <f t="shared" si="203"/>
        <v>897043570003.27954</v>
      </c>
      <c r="R341" s="262">
        <f t="shared" si="203"/>
        <v>913530964184.77551</v>
      </c>
      <c r="S341" s="262">
        <f t="shared" si="203"/>
        <v>935254673584.8584</v>
      </c>
      <c r="T341" s="262">
        <f t="shared" si="203"/>
        <v>963511074296.58667</v>
      </c>
      <c r="U341" s="258">
        <f t="shared" si="192"/>
        <v>1000000000000</v>
      </c>
      <c r="V341" s="255"/>
      <c r="W341" s="255"/>
    </row>
    <row r="342" spans="3:24" hidden="1" outlineLevel="1">
      <c r="C342" s="256" t="s">
        <v>294</v>
      </c>
      <c r="D342" s="256"/>
      <c r="E342" s="262"/>
      <c r="F342" s="262"/>
      <c r="G342" s="262"/>
      <c r="H342" s="262"/>
      <c r="I342" s="262"/>
      <c r="J342" s="262"/>
      <c r="K342" s="262"/>
      <c r="L342" s="262"/>
      <c r="M342" s="262"/>
      <c r="N342" s="262"/>
      <c r="O342" s="262"/>
      <c r="P342" s="262">
        <f>(Q342+Q343)/2/((1+P65/4)^(1))</f>
        <v>903140574592.36353</v>
      </c>
      <c r="Q342" s="262">
        <f>(R342+R343)/2/((1+Q65/4)^(1))</f>
        <v>913848415663.16919</v>
      </c>
      <c r="R342" s="262">
        <f>(S342+S343)/2/((1+R65/4)^(1))</f>
        <v>927739189987.12537</v>
      </c>
      <c r="S342" s="262">
        <f>(T342+T343)/2/((1+S65/4)^(1))</f>
        <v>945986263982.23584</v>
      </c>
      <c r="T342" s="262">
        <f>(U342+U343)/2/((1+T65/4)^(1))</f>
        <v>969626422840.00085</v>
      </c>
      <c r="U342" s="258">
        <f t="shared" si="192"/>
        <v>1000000000000</v>
      </c>
      <c r="V342" s="255"/>
      <c r="W342" s="255"/>
    </row>
    <row r="343" spans="3:24" hidden="1" outlineLevel="1">
      <c r="C343" s="256" t="s">
        <v>297</v>
      </c>
      <c r="D343" s="256"/>
      <c r="E343" s="262"/>
      <c r="F343" s="262"/>
      <c r="G343" s="262"/>
      <c r="H343" s="262"/>
      <c r="I343" s="262"/>
      <c r="J343" s="262"/>
      <c r="K343" s="262"/>
      <c r="L343" s="262"/>
      <c r="M343" s="262"/>
      <c r="N343" s="262"/>
      <c r="O343" s="262"/>
      <c r="P343" s="262"/>
      <c r="Q343" s="262">
        <f>(R343+R344)/2/((1+Q66/4)^(1))</f>
        <v>928049719073.98743</v>
      </c>
      <c r="R343" s="262">
        <f>(S343+S344)/2/((1+R66/4)^(1))</f>
        <v>939716457207.50928</v>
      </c>
      <c r="S343" s="262">
        <f>(T343+T344)/2/((1+S66/4)^(1))</f>
        <v>955003581806.39954</v>
      </c>
      <c r="T343" s="262">
        <f>(U343+U344)/2/((1+T66/4)^(1))</f>
        <v>974743737142.20923</v>
      </c>
      <c r="U343" s="258">
        <f t="shared" si="192"/>
        <v>1000000000000</v>
      </c>
      <c r="V343" s="255"/>
      <c r="W343" s="255"/>
    </row>
    <row r="344" spans="3:24" hidden="1" outlineLevel="1">
      <c r="C344" s="256" t="s">
        <v>300</v>
      </c>
      <c r="D344" s="256"/>
      <c r="E344" s="262"/>
      <c r="F344" s="262"/>
      <c r="G344" s="262"/>
      <c r="H344" s="262"/>
      <c r="I344" s="262"/>
      <c r="J344" s="262"/>
      <c r="K344" s="262"/>
      <c r="L344" s="262"/>
      <c r="M344" s="262"/>
      <c r="N344" s="262"/>
      <c r="O344" s="262"/>
      <c r="P344" s="262"/>
      <c r="Q344" s="262"/>
      <c r="R344" s="262">
        <f>(S344+S345)/2/((1+R67/4)^(1))</f>
        <v>949780765295.64038</v>
      </c>
      <c r="S344" s="262">
        <f>(T344+T345)/2/((1+S67/4)^(1))</f>
        <v>962560393440.2887</v>
      </c>
      <c r="T344" s="262">
        <f>(U344+U345)/2/((1+T67/4)^(1))</f>
        <v>979017547631.60461</v>
      </c>
      <c r="U344" s="258">
        <f t="shared" si="192"/>
        <v>1000000000000</v>
      </c>
      <c r="V344" s="255"/>
      <c r="W344" s="255"/>
    </row>
    <row r="345" spans="3:24" hidden="1" outlineLevel="1">
      <c r="C345" s="256" t="s">
        <v>303</v>
      </c>
      <c r="D345" s="256"/>
      <c r="E345" s="262"/>
      <c r="F345" s="262"/>
      <c r="G345" s="262"/>
      <c r="H345" s="262"/>
      <c r="I345" s="262"/>
      <c r="J345" s="262"/>
      <c r="K345" s="262"/>
      <c r="L345" s="262"/>
      <c r="M345" s="262"/>
      <c r="N345" s="262"/>
      <c r="O345" s="262"/>
      <c r="P345" s="262"/>
      <c r="Q345" s="262"/>
      <c r="R345" s="262"/>
      <c r="S345" s="262">
        <f>(T345+T346)/2/((1+S68/4)^(1))</f>
        <v>968879246768.21106</v>
      </c>
      <c r="T345" s="262">
        <f>(U345+U346)/2/((1+T68/4)^(1))</f>
        <v>982581076961.46838</v>
      </c>
      <c r="U345" s="258">
        <f t="shared" si="192"/>
        <v>1000000000000</v>
      </c>
      <c r="V345" s="255"/>
      <c r="W345" s="255"/>
    </row>
    <row r="346" spans="3:24" hidden="1" outlineLevel="1">
      <c r="C346" s="256" t="s">
        <v>306</v>
      </c>
      <c r="D346" s="256"/>
      <c r="E346" s="262"/>
      <c r="F346" s="262"/>
      <c r="G346" s="262"/>
      <c r="H346" s="262"/>
      <c r="I346" s="262"/>
      <c r="J346" s="262"/>
      <c r="K346" s="262"/>
      <c r="L346" s="262"/>
      <c r="M346" s="262"/>
      <c r="N346" s="262"/>
      <c r="O346" s="262"/>
      <c r="P346" s="262"/>
      <c r="Q346" s="262"/>
      <c r="R346" s="262"/>
      <c r="S346" s="262"/>
      <c r="T346" s="262">
        <f>(U346+U347)/2/((1+T69/4)^(1))</f>
        <v>985548332324.35938</v>
      </c>
      <c r="U346" s="258">
        <f t="shared" si="192"/>
        <v>1000000000000</v>
      </c>
      <c r="V346" s="255"/>
      <c r="W346" s="255"/>
    </row>
    <row r="347" spans="3:24" hidden="1" outlineLevel="1">
      <c r="C347" s="256" t="s">
        <v>260</v>
      </c>
      <c r="D347" s="256"/>
      <c r="E347" s="256"/>
      <c r="F347" s="256"/>
      <c r="G347" s="256"/>
      <c r="H347" s="256"/>
      <c r="I347" s="256"/>
      <c r="J347" s="256"/>
      <c r="K347" s="256"/>
      <c r="L347" s="256"/>
      <c r="M347" s="256"/>
      <c r="N347" s="256"/>
      <c r="O347" s="262"/>
      <c r="P347" s="256"/>
      <c r="Q347" s="256"/>
      <c r="R347" s="256"/>
      <c r="S347" s="256"/>
      <c r="T347" s="256"/>
      <c r="U347" s="258">
        <f t="shared" si="192"/>
        <v>1000000000000</v>
      </c>
      <c r="V347" s="255"/>
      <c r="W347" s="255"/>
    </row>
    <row r="348" spans="3:24" hidden="1" outlineLevel="1">
      <c r="C348" s="256" t="s">
        <v>2365</v>
      </c>
      <c r="D348" s="257"/>
      <c r="E348" s="255"/>
      <c r="F348" s="255"/>
      <c r="G348" s="255"/>
      <c r="H348" s="255"/>
      <c r="I348" s="255"/>
      <c r="J348" s="255"/>
      <c r="K348" s="255"/>
      <c r="L348" s="255"/>
      <c r="M348" s="255"/>
      <c r="N348" s="255"/>
      <c r="O348" s="255"/>
      <c r="P348" s="255"/>
      <c r="Q348" s="255"/>
      <c r="R348" s="255"/>
      <c r="S348" s="255"/>
      <c r="V348" s="255"/>
      <c r="W348" s="255"/>
    </row>
    <row r="349" spans="3:24" hidden="1" outlineLevel="1">
      <c r="C349" s="255"/>
      <c r="D349" s="255"/>
      <c r="E349" s="255"/>
      <c r="F349" s="255"/>
      <c r="G349" s="255"/>
      <c r="H349" s="255"/>
      <c r="I349" s="255"/>
      <c r="J349" s="255"/>
      <c r="K349" s="255"/>
      <c r="L349" s="255"/>
      <c r="M349" s="255"/>
      <c r="N349" s="255"/>
      <c r="O349" s="255"/>
      <c r="P349" s="255"/>
      <c r="Q349" s="255"/>
      <c r="R349" s="255"/>
      <c r="S349" s="255"/>
      <c r="T349" s="255"/>
      <c r="U349" s="255"/>
      <c r="V349" s="255"/>
      <c r="W349" s="255"/>
    </row>
    <row r="350" spans="3:24" hidden="1" outlineLevel="1">
      <c r="C350" s="256"/>
      <c r="D350" s="256" t="s">
        <v>256</v>
      </c>
      <c r="E350" s="256" t="s">
        <v>257</v>
      </c>
      <c r="F350" s="256" t="s">
        <v>262</v>
      </c>
      <c r="G350" s="256" t="s">
        <v>265</v>
      </c>
      <c r="H350" s="256" t="s">
        <v>268</v>
      </c>
      <c r="I350" s="256" t="s">
        <v>271</v>
      </c>
      <c r="J350" s="256" t="s">
        <v>274</v>
      </c>
      <c r="K350" s="256" t="s">
        <v>277</v>
      </c>
      <c r="L350" s="256" t="s">
        <v>280</v>
      </c>
      <c r="M350" s="256" t="s">
        <v>283</v>
      </c>
      <c r="N350" s="256" t="s">
        <v>286</v>
      </c>
      <c r="O350" s="256" t="s">
        <v>289</v>
      </c>
      <c r="P350" s="256" t="s">
        <v>292</v>
      </c>
      <c r="Q350" s="256" t="s">
        <v>295</v>
      </c>
      <c r="R350" s="256" t="s">
        <v>298</v>
      </c>
      <c r="S350" s="256" t="s">
        <v>301</v>
      </c>
      <c r="T350" s="256" t="s">
        <v>304</v>
      </c>
      <c r="U350" s="256" t="s">
        <v>307</v>
      </c>
      <c r="V350" s="255"/>
      <c r="W350" s="255"/>
    </row>
    <row r="351" spans="3:24" hidden="1" outlineLevel="1">
      <c r="C351" s="256" t="s">
        <v>258</v>
      </c>
      <c r="D351" s="256"/>
      <c r="E351" s="256" t="s">
        <v>259</v>
      </c>
      <c r="F351" s="256" t="s">
        <v>263</v>
      </c>
      <c r="G351" s="256" t="s">
        <v>266</v>
      </c>
      <c r="H351" s="256" t="s">
        <v>269</v>
      </c>
      <c r="I351" s="256" t="s">
        <v>272</v>
      </c>
      <c r="J351" s="256" t="s">
        <v>275</v>
      </c>
      <c r="K351" s="256" t="s">
        <v>278</v>
      </c>
      <c r="L351" s="256" t="s">
        <v>281</v>
      </c>
      <c r="M351" s="256" t="s">
        <v>284</v>
      </c>
      <c r="N351" s="256" t="s">
        <v>287</v>
      </c>
      <c r="O351" s="256" t="s">
        <v>290</v>
      </c>
      <c r="P351" s="256" t="s">
        <v>293</v>
      </c>
      <c r="Q351" s="256" t="s">
        <v>296</v>
      </c>
      <c r="R351" s="256" t="s">
        <v>299</v>
      </c>
      <c r="S351" s="256" t="s">
        <v>302</v>
      </c>
      <c r="T351" s="256" t="s">
        <v>305</v>
      </c>
      <c r="U351" s="256" t="s">
        <v>308</v>
      </c>
      <c r="V351" s="258" t="s">
        <v>260</v>
      </c>
      <c r="W351" s="255"/>
    </row>
    <row r="352" spans="3:24" hidden="1" outlineLevel="1">
      <c r="C352" s="256"/>
      <c r="D352" s="259">
        <f>(E352+E353)/2/((1+D$53/4)^($D$17))</f>
        <v>360803978744.83917</v>
      </c>
      <c r="E352" s="262">
        <f t="shared" ref="E352:U352" si="204">(F352+F353)/2/((1+E53/4)^(1))</f>
        <v>340753732149.49139</v>
      </c>
      <c r="F352" s="262">
        <f t="shared" si="204"/>
        <v>323605577261.04211</v>
      </c>
      <c r="G352" s="262">
        <f t="shared" si="204"/>
        <v>309131666373.742</v>
      </c>
      <c r="H352" s="262">
        <f t="shared" si="204"/>
        <v>296236820322.41992</v>
      </c>
      <c r="I352" s="262">
        <f t="shared" si="204"/>
        <v>285300859897.81494</v>
      </c>
      <c r="J352" s="262">
        <f t="shared" si="204"/>
        <v>277013668796.6944</v>
      </c>
      <c r="K352" s="262">
        <f t="shared" si="204"/>
        <v>271901843598.92841</v>
      </c>
      <c r="L352" s="262">
        <f t="shared" si="204"/>
        <v>270608244654.71762</v>
      </c>
      <c r="M352" s="262">
        <f t="shared" si="204"/>
        <v>274093002540.95844</v>
      </c>
      <c r="N352" s="262">
        <f t="shared" si="204"/>
        <v>283734647341.39001</v>
      </c>
      <c r="O352" s="262">
        <f t="shared" si="204"/>
        <v>301673411929.00177</v>
      </c>
      <c r="P352" s="262">
        <f t="shared" si="204"/>
        <v>331331677114.99664</v>
      </c>
      <c r="Q352" s="262">
        <f t="shared" si="204"/>
        <v>363463641135.13971</v>
      </c>
      <c r="R352" s="262">
        <f t="shared" si="204"/>
        <v>409708240311.85211</v>
      </c>
      <c r="S352" s="262">
        <f t="shared" si="204"/>
        <v>478541453509.37592</v>
      </c>
      <c r="T352" s="262">
        <f t="shared" si="204"/>
        <v>582372343645.86169</v>
      </c>
      <c r="U352" s="262">
        <f t="shared" si="204"/>
        <v>742947348907.12244</v>
      </c>
      <c r="V352" s="258">
        <f t="shared" ref="V352:V370" si="205">$C$15*10^6</f>
        <v>1000000000000</v>
      </c>
      <c r="W352" s="172"/>
      <c r="X352" s="261">
        <f>U$50*10^6</f>
        <v>360803978744.83917</v>
      </c>
    </row>
    <row r="353" spans="3:23" hidden="1" outlineLevel="1">
      <c r="C353" s="256" t="s">
        <v>261</v>
      </c>
      <c r="D353" s="256"/>
      <c r="E353" s="262">
        <f t="shared" ref="E353:U353" si="206">(F353+F354)/2/((1+E54/4)^(1))</f>
        <v>406730820393.90472</v>
      </c>
      <c r="F353" s="262">
        <f t="shared" si="206"/>
        <v>389416476140.29047</v>
      </c>
      <c r="G353" s="262">
        <f t="shared" si="206"/>
        <v>374651365587.67999</v>
      </c>
      <c r="H353" s="262">
        <f t="shared" si="206"/>
        <v>361374399442.61255</v>
      </c>
      <c r="I353" s="262">
        <f t="shared" si="206"/>
        <v>350002772251.5575</v>
      </c>
      <c r="J353" s="262">
        <f t="shared" si="206"/>
        <v>341280274251.50354</v>
      </c>
      <c r="K353" s="262">
        <f t="shared" si="206"/>
        <v>335787753398.69733</v>
      </c>
      <c r="L353" s="262">
        <f t="shared" si="206"/>
        <v>334218617891.98572</v>
      </c>
      <c r="M353" s="262">
        <f t="shared" si="206"/>
        <v>337574002365.34882</v>
      </c>
      <c r="N353" s="262">
        <f t="shared" si="206"/>
        <v>347243353833.61688</v>
      </c>
      <c r="O353" s="262">
        <f t="shared" si="206"/>
        <v>365313311821.23853</v>
      </c>
      <c r="P353" s="262">
        <f t="shared" si="206"/>
        <v>395010779463.6568</v>
      </c>
      <c r="Q353" s="262">
        <f t="shared" si="206"/>
        <v>426584965406.09778</v>
      </c>
      <c r="R353" s="262">
        <f t="shared" si="206"/>
        <v>471380084168.04114</v>
      </c>
      <c r="S353" s="262">
        <f t="shared" si="206"/>
        <v>536815434240.07269</v>
      </c>
      <c r="T353" s="262">
        <f t="shared" si="206"/>
        <v>633115485064.33459</v>
      </c>
      <c r="U353" s="262">
        <f t="shared" si="206"/>
        <v>777491409119.65088</v>
      </c>
      <c r="V353" s="258">
        <f t="shared" si="205"/>
        <v>1000000000000</v>
      </c>
      <c r="W353" s="255"/>
    </row>
    <row r="354" spans="3:23" hidden="1" outlineLevel="1">
      <c r="C354" s="256" t="s">
        <v>264</v>
      </c>
      <c r="D354" s="256"/>
      <c r="E354" s="256"/>
      <c r="F354" s="262">
        <f t="shared" ref="F354:U354" si="207">(G354+G355)/2/((1+F55/4)^(1))</f>
        <v>455159837924.02448</v>
      </c>
      <c r="G354" s="262">
        <f t="shared" si="207"/>
        <v>440584212768.16797</v>
      </c>
      <c r="H354" s="262">
        <f t="shared" si="207"/>
        <v>427373369399.29895</v>
      </c>
      <c r="I354" s="262">
        <f t="shared" si="207"/>
        <v>415962912394.00208</v>
      </c>
      <c r="J354" s="262">
        <f t="shared" si="207"/>
        <v>407120561335.00598</v>
      </c>
      <c r="K354" s="262">
        <f t="shared" si="207"/>
        <v>401457525676.52136</v>
      </c>
      <c r="L354" s="262">
        <f t="shared" si="207"/>
        <v>399692272659.36969</v>
      </c>
      <c r="M354" s="262">
        <f t="shared" si="207"/>
        <v>402834794886.14294</v>
      </c>
      <c r="N354" s="262">
        <f t="shared" si="207"/>
        <v>412247163051.16132</v>
      </c>
      <c r="O354" s="262">
        <f t="shared" si="207"/>
        <v>429914765950.24414</v>
      </c>
      <c r="P354" s="262">
        <f t="shared" si="207"/>
        <v>458814306748.93762</v>
      </c>
      <c r="Q354" s="262">
        <f t="shared" si="207"/>
        <v>489054709206.37286</v>
      </c>
      <c r="R354" s="262">
        <f t="shared" si="207"/>
        <v>531450054569.05731</v>
      </c>
      <c r="S354" s="262">
        <f t="shared" si="207"/>
        <v>592414176133.45581</v>
      </c>
      <c r="T354" s="262">
        <f t="shared" si="207"/>
        <v>680284556338.39563</v>
      </c>
      <c r="U354" s="262">
        <f t="shared" si="207"/>
        <v>808589265285.32678</v>
      </c>
      <c r="V354" s="258">
        <f t="shared" si="205"/>
        <v>1000000000000</v>
      </c>
      <c r="W354" s="255"/>
    </row>
    <row r="355" spans="3:23" hidden="1" outlineLevel="1">
      <c r="C355" s="256" t="s">
        <v>267</v>
      </c>
      <c r="D355" s="256"/>
      <c r="E355" s="262"/>
      <c r="F355" s="262"/>
      <c r="G355" s="262">
        <f t="shared" ref="G355:U355" si="208">(H355+H356)/2/((1+G56/4)^(1))</f>
        <v>504929530423.7644</v>
      </c>
      <c r="H355" s="262">
        <f t="shared" si="208"/>
        <v>492164112716.98511</v>
      </c>
      <c r="I355" s="262">
        <f t="shared" si="208"/>
        <v>481059513657.5094</v>
      </c>
      <c r="J355" s="262">
        <f t="shared" si="208"/>
        <v>472379668610.99701</v>
      </c>
      <c r="K355" s="262">
        <f t="shared" si="208"/>
        <v>466742742144.42542</v>
      </c>
      <c r="L355" s="262">
        <f t="shared" si="208"/>
        <v>464867589303.76813</v>
      </c>
      <c r="M355" s="262">
        <f t="shared" si="208"/>
        <v>467743714103.81488</v>
      </c>
      <c r="N355" s="262">
        <f t="shared" si="208"/>
        <v>476673846684.33459</v>
      </c>
      <c r="O355" s="262">
        <f t="shared" si="208"/>
        <v>493507444395.91235</v>
      </c>
      <c r="P355" s="262">
        <f t="shared" si="208"/>
        <v>520940103451.77631</v>
      </c>
      <c r="Q355" s="262">
        <f t="shared" si="208"/>
        <v>549262827731.25488</v>
      </c>
      <c r="R355" s="262">
        <f t="shared" si="208"/>
        <v>588579944315.40393</v>
      </c>
      <c r="S355" s="262">
        <f t="shared" si="208"/>
        <v>644380507455.09167</v>
      </c>
      <c r="T355" s="262">
        <f t="shared" si="208"/>
        <v>723411119966.07214</v>
      </c>
      <c r="U355" s="262">
        <f t="shared" si="208"/>
        <v>836256219194.53699</v>
      </c>
      <c r="V355" s="258">
        <f t="shared" si="205"/>
        <v>1000000000000</v>
      </c>
      <c r="W355" s="255"/>
    </row>
    <row r="356" spans="3:23" hidden="1" outlineLevel="1">
      <c r="C356" s="256" t="s">
        <v>270</v>
      </c>
      <c r="D356" s="256"/>
      <c r="E356" s="262"/>
      <c r="F356" s="262"/>
      <c r="G356" s="262"/>
      <c r="H356" s="262">
        <f t="shared" ref="H356:U356" si="209">(I356+I357)/2/((1+H57/4)^(1))</f>
        <v>554067192052.073</v>
      </c>
      <c r="I356" s="262">
        <f t="shared" si="209"/>
        <v>543538588210.81543</v>
      </c>
      <c r="J356" s="262">
        <f t="shared" si="209"/>
        <v>535249134805.62024</v>
      </c>
      <c r="K356" s="262">
        <f t="shared" si="209"/>
        <v>529803547669.58777</v>
      </c>
      <c r="L356" s="262">
        <f t="shared" si="209"/>
        <v>527899728438.02869</v>
      </c>
      <c r="M356" s="262">
        <f t="shared" si="209"/>
        <v>530482514340.42303</v>
      </c>
      <c r="N356" s="262">
        <f t="shared" si="209"/>
        <v>538771184905.7608</v>
      </c>
      <c r="O356" s="262">
        <f t="shared" si="209"/>
        <v>554457320952.55017</v>
      </c>
      <c r="P356" s="262">
        <f t="shared" si="209"/>
        <v>579944378075.31592</v>
      </c>
      <c r="Q356" s="262">
        <f t="shared" si="209"/>
        <v>605963167699.91626</v>
      </c>
      <c r="R356" s="262">
        <f t="shared" si="209"/>
        <v>641788164691.69983</v>
      </c>
      <c r="S356" s="262">
        <f t="shared" si="209"/>
        <v>692079525827.26807</v>
      </c>
      <c r="T356" s="262">
        <f t="shared" si="209"/>
        <v>762267712873.75183</v>
      </c>
      <c r="U356" s="262">
        <f t="shared" si="209"/>
        <v>860613491978.74719</v>
      </c>
      <c r="V356" s="258">
        <f t="shared" si="205"/>
        <v>1000000000000</v>
      </c>
      <c r="W356" s="255"/>
    </row>
    <row r="357" spans="3:23" hidden="1" outlineLevel="1">
      <c r="C357" s="256" t="s">
        <v>273</v>
      </c>
      <c r="D357" s="256"/>
      <c r="E357" s="262"/>
      <c r="F357" s="262"/>
      <c r="G357" s="262"/>
      <c r="H357" s="262"/>
      <c r="I357" s="262">
        <f t="shared" ref="I357:U357" si="210">(J357+J358)/2/((1+I58/4)^(1))</f>
        <v>602094816374.18213</v>
      </c>
      <c r="J357" s="262">
        <f t="shared" si="210"/>
        <v>594360786137.51038</v>
      </c>
      <c r="K357" s="262">
        <f t="shared" si="210"/>
        <v>589231647866.66772</v>
      </c>
      <c r="L357" s="262">
        <f t="shared" si="210"/>
        <v>587367731917.80029</v>
      </c>
      <c r="M357" s="262">
        <f t="shared" si="210"/>
        <v>589651323742.07019</v>
      </c>
      <c r="N357" s="262">
        <f t="shared" si="210"/>
        <v>597202263565.3324</v>
      </c>
      <c r="O357" s="262">
        <f t="shared" si="210"/>
        <v>611543570004.40735</v>
      </c>
      <c r="P357" s="262">
        <f t="shared" si="210"/>
        <v>634790643589.5271</v>
      </c>
      <c r="Q357" s="262">
        <f t="shared" si="210"/>
        <v>658299287041.63867</v>
      </c>
      <c r="R357" s="262">
        <f t="shared" si="210"/>
        <v>690450027603.39844</v>
      </c>
      <c r="S357" s="262">
        <f t="shared" si="210"/>
        <v>735174563709.09558</v>
      </c>
      <c r="T357" s="262">
        <f t="shared" si="210"/>
        <v>796829982857.03027</v>
      </c>
      <c r="U357" s="262">
        <f t="shared" si="210"/>
        <v>881859424329.45789</v>
      </c>
      <c r="V357" s="258">
        <f t="shared" si="205"/>
        <v>1000000000000</v>
      </c>
      <c r="W357" s="255"/>
    </row>
    <row r="358" spans="3:23" hidden="1" outlineLevel="1">
      <c r="C358" s="256" t="s">
        <v>276</v>
      </c>
      <c r="D358" s="256"/>
      <c r="E358" s="262"/>
      <c r="F358" s="262"/>
      <c r="G358" s="262"/>
      <c r="H358" s="262"/>
      <c r="I358" s="262"/>
      <c r="J358" s="262">
        <f t="shared" ref="J358:U358" si="211">(K358+K359)/2/((1+J59/4)^(1))</f>
        <v>648800160516.43787</v>
      </c>
      <c r="K358" s="262">
        <f t="shared" si="211"/>
        <v>644071311398.62073</v>
      </c>
      <c r="L358" s="262">
        <f t="shared" si="211"/>
        <v>642299622584.42065</v>
      </c>
      <c r="M358" s="262">
        <f t="shared" si="211"/>
        <v>644293301221.58765</v>
      </c>
      <c r="N358" s="262">
        <f t="shared" si="211"/>
        <v>651064211150.92957</v>
      </c>
      <c r="O358" s="262">
        <f t="shared" si="211"/>
        <v>663965259651.86365</v>
      </c>
      <c r="P358" s="262">
        <f t="shared" si="211"/>
        <v>684838372074.69519</v>
      </c>
      <c r="Q358" s="262">
        <f t="shared" si="211"/>
        <v>705779949003.5459</v>
      </c>
      <c r="R358" s="262">
        <f t="shared" si="211"/>
        <v>734260252770.45166</v>
      </c>
      <c r="S358" s="262">
        <f t="shared" si="211"/>
        <v>773580348494.31177</v>
      </c>
      <c r="T358" s="262">
        <f t="shared" si="211"/>
        <v>827230998803.05737</v>
      </c>
      <c r="U358" s="262">
        <f t="shared" si="211"/>
        <v>900242332146.33618</v>
      </c>
      <c r="V358" s="258">
        <f t="shared" si="205"/>
        <v>1000000000000</v>
      </c>
      <c r="W358" s="255"/>
    </row>
    <row r="359" spans="3:23" hidden="1" outlineLevel="1">
      <c r="C359" s="256" t="s">
        <v>279</v>
      </c>
      <c r="D359" s="256"/>
      <c r="E359" s="262"/>
      <c r="F359" s="262"/>
      <c r="G359" s="262"/>
      <c r="H359" s="262"/>
      <c r="I359" s="262"/>
      <c r="J359" s="262"/>
      <c r="K359" s="262">
        <f t="shared" ref="K359:U359" si="212">(L359+L360)/2/((1+K60/4)^(1))</f>
        <v>693782311536.33655</v>
      </c>
      <c r="L359" s="262">
        <f t="shared" si="212"/>
        <v>692138567685.53345</v>
      </c>
      <c r="M359" s="262">
        <f t="shared" si="212"/>
        <v>693861388078.28186</v>
      </c>
      <c r="N359" s="262">
        <f t="shared" si="212"/>
        <v>699852348360.85059</v>
      </c>
      <c r="O359" s="262">
        <f t="shared" si="212"/>
        <v>711299533492.4353</v>
      </c>
      <c r="P359" s="262">
        <f t="shared" si="212"/>
        <v>729792490912.91565</v>
      </c>
      <c r="Q359" s="262">
        <f t="shared" si="212"/>
        <v>748223879715.97595</v>
      </c>
      <c r="R359" s="262">
        <f t="shared" si="212"/>
        <v>773174735859.74707</v>
      </c>
      <c r="S359" s="262">
        <f t="shared" si="212"/>
        <v>807406386034.30261</v>
      </c>
      <c r="T359" s="262">
        <f t="shared" si="212"/>
        <v>853715323287.93005</v>
      </c>
      <c r="U359" s="262">
        <f t="shared" si="212"/>
        <v>916037166587.72717</v>
      </c>
      <c r="V359" s="258">
        <f t="shared" si="205"/>
        <v>1000000000000</v>
      </c>
      <c r="W359" s="255"/>
    </row>
    <row r="360" spans="3:23" hidden="1" outlineLevel="1">
      <c r="C360" s="256" t="s">
        <v>282</v>
      </c>
      <c r="D360" s="256"/>
      <c r="E360" s="262"/>
      <c r="F360" s="262"/>
      <c r="G360" s="262"/>
      <c r="H360" s="262"/>
      <c r="I360" s="262"/>
      <c r="J360" s="262"/>
      <c r="K360" s="262"/>
      <c r="L360" s="262">
        <f t="shared" ref="L360:U360" si="213">(M360+M361)/2/((1+L61/4)^(1))</f>
        <v>736675282382.48181</v>
      </c>
      <c r="M360" s="262">
        <f t="shared" si="213"/>
        <v>738151760252.89465</v>
      </c>
      <c r="N360" s="262">
        <f t="shared" si="213"/>
        <v>743393446090.53064</v>
      </c>
      <c r="O360" s="262">
        <f t="shared" si="213"/>
        <v>753433574207.7312</v>
      </c>
      <c r="P360" s="262">
        <f t="shared" si="213"/>
        <v>769633796478.4552</v>
      </c>
      <c r="Q360" s="262">
        <f t="shared" si="213"/>
        <v>785691340289.6145</v>
      </c>
      <c r="R360" s="262">
        <f t="shared" si="213"/>
        <v>807345757552.60156</v>
      </c>
      <c r="S360" s="262">
        <f t="shared" si="213"/>
        <v>836900407542.17603</v>
      </c>
      <c r="T360" s="262">
        <f t="shared" si="213"/>
        <v>876597808816.82544</v>
      </c>
      <c r="U360" s="262">
        <f t="shared" si="213"/>
        <v>929526943401.41943</v>
      </c>
      <c r="V360" s="258">
        <f t="shared" si="205"/>
        <v>1000000000000</v>
      </c>
      <c r="W360" s="255"/>
    </row>
    <row r="361" spans="3:23" hidden="1" outlineLevel="1">
      <c r="C361" s="256" t="s">
        <v>285</v>
      </c>
      <c r="D361" s="256"/>
      <c r="E361" s="262"/>
      <c r="F361" s="262"/>
      <c r="G361" s="262"/>
      <c r="H361" s="262"/>
      <c r="I361" s="262"/>
      <c r="J361" s="262"/>
      <c r="K361" s="262"/>
      <c r="L361" s="262"/>
      <c r="M361" s="262">
        <f t="shared" ref="M361:U361" si="214">(N361+N362)/2/((1+M62/4)^(1))</f>
        <v>777224637042.3374</v>
      </c>
      <c r="N361" s="262">
        <f t="shared" si="214"/>
        <v>781767788133.50659</v>
      </c>
      <c r="O361" s="262">
        <f t="shared" si="214"/>
        <v>790488363790.30664</v>
      </c>
      <c r="P361" s="262">
        <f t="shared" si="214"/>
        <v>804545693826.79114</v>
      </c>
      <c r="Q361" s="262">
        <f t="shared" si="214"/>
        <v>818415415494.69373</v>
      </c>
      <c r="R361" s="262">
        <f t="shared" si="214"/>
        <v>837060433462.65088</v>
      </c>
      <c r="S361" s="262">
        <f t="shared" si="214"/>
        <v>862398040206.05688</v>
      </c>
      <c r="T361" s="262">
        <f t="shared" si="214"/>
        <v>896229652690.37</v>
      </c>
      <c r="U361" s="262">
        <f t="shared" si="214"/>
        <v>940989021429.99561</v>
      </c>
      <c r="V361" s="258">
        <f t="shared" si="205"/>
        <v>1000000000000</v>
      </c>
      <c r="W361" s="255"/>
    </row>
    <row r="362" spans="3:23" hidden="1" outlineLevel="1">
      <c r="C362" s="256" t="s">
        <v>288</v>
      </c>
      <c r="D362" s="256"/>
      <c r="E362" s="262"/>
      <c r="F362" s="262"/>
      <c r="G362" s="262"/>
      <c r="H362" s="262"/>
      <c r="I362" s="262"/>
      <c r="J362" s="262"/>
      <c r="K362" s="262"/>
      <c r="L362" s="262"/>
      <c r="M362" s="262"/>
      <c r="N362" s="262">
        <f t="shared" ref="N362:U362" si="215">(O362+O363)/2/((1+N63/4)^(1))</f>
        <v>815233603190.32385</v>
      </c>
      <c r="O362" s="262">
        <f t="shared" si="215"/>
        <v>822746339272.74255</v>
      </c>
      <c r="P362" s="262">
        <f t="shared" si="215"/>
        <v>834847105257.52185</v>
      </c>
      <c r="Q362" s="262">
        <f t="shared" si="215"/>
        <v>846740880644.70251</v>
      </c>
      <c r="R362" s="262">
        <f t="shared" si="215"/>
        <v>862687929117.65747</v>
      </c>
      <c r="S362" s="262">
        <f t="shared" si="215"/>
        <v>884281666763.52429</v>
      </c>
      <c r="T362" s="262">
        <f t="shared" si="215"/>
        <v>912972402109.30237</v>
      </c>
      <c r="U362" s="262">
        <f t="shared" si="215"/>
        <v>950685755807.28259</v>
      </c>
      <c r="V362" s="258">
        <f t="shared" si="205"/>
        <v>1000000000000</v>
      </c>
      <c r="W362" s="255"/>
    </row>
    <row r="363" spans="3:23" hidden="1" outlineLevel="1">
      <c r="C363" s="256" t="s">
        <v>291</v>
      </c>
      <c r="D363" s="256"/>
      <c r="E363" s="262"/>
      <c r="F363" s="262"/>
      <c r="G363" s="262"/>
      <c r="H363" s="262"/>
      <c r="I363" s="262"/>
      <c r="J363" s="262"/>
      <c r="K363" s="262"/>
      <c r="L363" s="262"/>
      <c r="M363" s="262"/>
      <c r="N363" s="262"/>
      <c r="O363" s="262">
        <f t="shared" ref="O363:U363" si="216">(P363+P364)/2/((1+O64/4)^(1))</f>
        <v>850589555249.47839</v>
      </c>
      <c r="P363" s="262">
        <f t="shared" si="216"/>
        <v>860936537107.1886</v>
      </c>
      <c r="Q363" s="262">
        <f t="shared" si="216"/>
        <v>871074312049.33179</v>
      </c>
      <c r="R363" s="262">
        <f t="shared" si="216"/>
        <v>884637611694.54346</v>
      </c>
      <c r="S363" s="262">
        <f t="shared" si="216"/>
        <v>902949129071.03394</v>
      </c>
      <c r="T363" s="262">
        <f t="shared" si="216"/>
        <v>927179418190.79639</v>
      </c>
      <c r="U363" s="262">
        <f t="shared" si="216"/>
        <v>958858778897.70142</v>
      </c>
      <c r="V363" s="258">
        <f t="shared" si="205"/>
        <v>1000000000000</v>
      </c>
      <c r="W363" s="255"/>
    </row>
    <row r="364" spans="3:23" hidden="1" outlineLevel="1">
      <c r="C364" s="256" t="s">
        <v>294</v>
      </c>
      <c r="D364" s="256"/>
      <c r="E364" s="262"/>
      <c r="F364" s="262"/>
      <c r="G364" s="262"/>
      <c r="H364" s="262"/>
      <c r="I364" s="262"/>
      <c r="J364" s="262"/>
      <c r="K364" s="262"/>
      <c r="L364" s="262"/>
      <c r="M364" s="262"/>
      <c r="N364" s="262"/>
      <c r="O364" s="262"/>
      <c r="P364" s="262">
        <f t="shared" ref="P364:U364" si="217">(Q364+Q365)/2/((1+P65/4)^(1))</f>
        <v>883248784282.31335</v>
      </c>
      <c r="Q364" s="262">
        <f t="shared" si="217"/>
        <v>891846177044.6366</v>
      </c>
      <c r="R364" s="262">
        <f t="shared" si="217"/>
        <v>903328086377.83899</v>
      </c>
      <c r="S364" s="262">
        <f t="shared" si="217"/>
        <v>918791518238.58997</v>
      </c>
      <c r="T364" s="262">
        <f t="shared" si="217"/>
        <v>939183689863.39014</v>
      </c>
      <c r="U364" s="262">
        <f t="shared" si="217"/>
        <v>965726091842.23401</v>
      </c>
      <c r="V364" s="258">
        <f t="shared" si="205"/>
        <v>1000000000000</v>
      </c>
      <c r="W364" s="255"/>
    </row>
    <row r="365" spans="3:23" hidden="1" outlineLevel="1">
      <c r="C365" s="256" t="s">
        <v>297</v>
      </c>
      <c r="D365" s="256"/>
      <c r="E365" s="262"/>
      <c r="F365" s="262"/>
      <c r="G365" s="262"/>
      <c r="H365" s="262"/>
      <c r="I365" s="262"/>
      <c r="J365" s="262"/>
      <c r="K365" s="262"/>
      <c r="L365" s="262"/>
      <c r="M365" s="262"/>
      <c r="N365" s="262"/>
      <c r="O365" s="262"/>
      <c r="P365" s="262"/>
      <c r="Q365" s="262">
        <f>(R365+R366)/2/((1+Q66/4)^(1))</f>
        <v>909483908266.5481</v>
      </c>
      <c r="R365" s="262">
        <f>(S365+S366)/2/((1+R66/4)^(1))</f>
        <v>919165831874.8186</v>
      </c>
      <c r="S365" s="262">
        <f>(T365+T366)/2/((1+S66/4)^(1))</f>
        <v>932178601546.67163</v>
      </c>
      <c r="T365" s="262">
        <f>(U365+U366)/2/((1+T66/4)^(1))</f>
        <v>949290677393.81958</v>
      </c>
      <c r="U365" s="262">
        <f>(V365+V366)/2/((1+U66/4)^(1))</f>
        <v>971481203133.40198</v>
      </c>
      <c r="V365" s="258">
        <f t="shared" si="205"/>
        <v>1000000000000</v>
      </c>
      <c r="W365" s="255"/>
    </row>
    <row r="366" spans="3:23" hidden="1" outlineLevel="1">
      <c r="C366" s="256" t="s">
        <v>300</v>
      </c>
      <c r="D366" s="256"/>
      <c r="E366" s="262"/>
      <c r="F366" s="262"/>
      <c r="G366" s="262"/>
      <c r="H366" s="262"/>
      <c r="I366" s="262"/>
      <c r="J366" s="262"/>
      <c r="K366" s="262"/>
      <c r="L366" s="262"/>
      <c r="M366" s="262"/>
      <c r="N366" s="262"/>
      <c r="O366" s="262"/>
      <c r="P366" s="262"/>
      <c r="Q366" s="262"/>
      <c r="R366" s="262">
        <f>(S366+S367)/2/((1+R67/4)^(1))</f>
        <v>932531639997.32117</v>
      </c>
      <c r="S366" s="262">
        <f>(T366+T367)/2/((1+S67/4)^(1))</f>
        <v>943450236239.65637</v>
      </c>
      <c r="T366" s="262">
        <f>(U366+U367)/2/((1+T67/4)^(1))</f>
        <v>957774905283.43066</v>
      </c>
      <c r="U366" s="262">
        <f>(V366+V367)/2/((1+U67/4)^(1))</f>
        <v>976293665730.05176</v>
      </c>
      <c r="V366" s="258">
        <f t="shared" si="205"/>
        <v>1000000000000</v>
      </c>
      <c r="W366" s="255"/>
    </row>
    <row r="367" spans="3:23" hidden="1" outlineLevel="1">
      <c r="C367" s="256" t="s">
        <v>303</v>
      </c>
      <c r="D367" s="256"/>
      <c r="E367" s="262"/>
      <c r="F367" s="262"/>
      <c r="G367" s="262"/>
      <c r="H367" s="262"/>
      <c r="I367" s="262"/>
      <c r="J367" s="262"/>
      <c r="K367" s="262"/>
      <c r="L367" s="262"/>
      <c r="M367" s="262"/>
      <c r="N367" s="262"/>
      <c r="O367" s="262"/>
      <c r="P367" s="262"/>
      <c r="Q367" s="262"/>
      <c r="R367" s="262"/>
      <c r="S367" s="262">
        <f>(T367+T368)/2/((1+S68/4)^(1))</f>
        <v>952912209760.00244</v>
      </c>
      <c r="T367" s="262">
        <f>(U367+U368)/2/((1+T68/4)^(1))</f>
        <v>964879193505.35767</v>
      </c>
      <c r="U367" s="262">
        <f>(V367+V368)/2/((1+U68/4)^(1))</f>
        <v>980310498516.9259</v>
      </c>
      <c r="V367" s="258">
        <f t="shared" si="205"/>
        <v>1000000000000</v>
      </c>
      <c r="W367" s="255"/>
    </row>
    <row r="368" spans="3:23" hidden="1" outlineLevel="1">
      <c r="C368" s="256" t="s">
        <v>306</v>
      </c>
      <c r="D368" s="256"/>
      <c r="E368" s="262"/>
      <c r="F368" s="262"/>
      <c r="G368" s="262"/>
      <c r="H368" s="262"/>
      <c r="I368" s="262"/>
      <c r="J368" s="262"/>
      <c r="K368" s="262"/>
      <c r="L368" s="262"/>
      <c r="M368" s="262"/>
      <c r="N368" s="262"/>
      <c r="O368" s="262"/>
      <c r="P368" s="262"/>
      <c r="Q368" s="262"/>
      <c r="R368" s="262"/>
      <c r="S368" s="262"/>
      <c r="T368" s="262">
        <f>(U368+U369)/2/((1+T69/4)^(1))</f>
        <v>970815631987.04858</v>
      </c>
      <c r="U368" s="262">
        <f>(V368+V369)/2/((1+U69/4)^(1))</f>
        <v>983658106474.22241</v>
      </c>
      <c r="V368" s="258">
        <f t="shared" si="205"/>
        <v>1000000000000</v>
      </c>
      <c r="W368" s="255"/>
    </row>
    <row r="369" spans="3:25" hidden="1" outlineLevel="1">
      <c r="C369" s="256" t="s">
        <v>309</v>
      </c>
      <c r="D369" s="256"/>
      <c r="E369" s="262"/>
      <c r="F369" s="262"/>
      <c r="G369" s="262"/>
      <c r="H369" s="262"/>
      <c r="I369" s="262"/>
      <c r="J369" s="262"/>
      <c r="K369" s="262"/>
      <c r="L369" s="262"/>
      <c r="M369" s="262"/>
      <c r="N369" s="262"/>
      <c r="O369" s="262"/>
      <c r="P369" s="262"/>
      <c r="Q369" s="262"/>
      <c r="R369" s="262"/>
      <c r="S369" s="262"/>
      <c r="T369" s="262"/>
      <c r="U369" s="262">
        <f>(V369+V370)/2/((1+U70/4)^(1))</f>
        <v>986444424565.39795</v>
      </c>
      <c r="V369" s="258">
        <f t="shared" si="205"/>
        <v>1000000000000</v>
      </c>
      <c r="W369" s="255"/>
    </row>
    <row r="370" spans="3:25" hidden="1" outlineLevel="1">
      <c r="C370" s="256" t="s">
        <v>260</v>
      </c>
      <c r="D370" s="256"/>
      <c r="E370" s="256"/>
      <c r="F370" s="256"/>
      <c r="G370" s="256"/>
      <c r="H370" s="256"/>
      <c r="I370" s="256"/>
      <c r="J370" s="256"/>
      <c r="K370" s="256"/>
      <c r="L370" s="256"/>
      <c r="M370" s="256"/>
      <c r="N370" s="256"/>
      <c r="O370" s="262"/>
      <c r="P370" s="256"/>
      <c r="Q370" s="256"/>
      <c r="R370" s="256"/>
      <c r="S370" s="256"/>
      <c r="T370" s="256"/>
      <c r="U370" s="256"/>
      <c r="V370" s="258">
        <f t="shared" si="205"/>
        <v>1000000000000</v>
      </c>
      <c r="W370" s="255"/>
    </row>
    <row r="371" spans="3:25" hidden="1" outlineLevel="1">
      <c r="C371" s="256" t="s">
        <v>2366</v>
      </c>
      <c r="D371" s="257"/>
      <c r="E371" s="255"/>
      <c r="F371" s="255"/>
      <c r="G371" s="255"/>
      <c r="H371" s="255"/>
      <c r="I371" s="255"/>
      <c r="J371" s="255"/>
      <c r="K371" s="255"/>
      <c r="L371" s="255"/>
      <c r="M371" s="255"/>
      <c r="N371" s="255"/>
      <c r="O371" s="255"/>
      <c r="P371" s="255"/>
      <c r="Q371" s="255"/>
      <c r="R371" s="255"/>
      <c r="S371" s="255"/>
      <c r="T371" s="255"/>
      <c r="W371" s="255"/>
    </row>
    <row r="372" spans="3:25" hidden="1" outlineLevel="1">
      <c r="C372" s="255"/>
      <c r="D372" s="255"/>
      <c r="E372" s="255"/>
      <c r="F372" s="255"/>
      <c r="G372" s="255"/>
      <c r="H372" s="255"/>
      <c r="I372" s="255"/>
      <c r="J372" s="255"/>
      <c r="K372" s="255"/>
      <c r="L372" s="255"/>
      <c r="M372" s="255"/>
      <c r="N372" s="255"/>
      <c r="O372" s="255"/>
      <c r="P372" s="255"/>
      <c r="Q372" s="255"/>
      <c r="R372" s="255"/>
      <c r="S372" s="255"/>
      <c r="T372" s="255"/>
      <c r="U372" s="255"/>
      <c r="V372" s="255"/>
      <c r="W372" s="255"/>
    </row>
    <row r="373" spans="3:25" hidden="1" outlineLevel="1">
      <c r="C373" s="256"/>
      <c r="D373" s="256" t="s">
        <v>256</v>
      </c>
      <c r="E373" s="256" t="s">
        <v>257</v>
      </c>
      <c r="F373" s="256" t="s">
        <v>262</v>
      </c>
      <c r="G373" s="256" t="s">
        <v>265</v>
      </c>
      <c r="H373" s="256" t="s">
        <v>268</v>
      </c>
      <c r="I373" s="256" t="s">
        <v>271</v>
      </c>
      <c r="J373" s="256" t="s">
        <v>274</v>
      </c>
      <c r="K373" s="256" t="s">
        <v>277</v>
      </c>
      <c r="L373" s="256" t="s">
        <v>280</v>
      </c>
      <c r="M373" s="256" t="s">
        <v>283</v>
      </c>
      <c r="N373" s="256" t="s">
        <v>286</v>
      </c>
      <c r="O373" s="256" t="s">
        <v>289</v>
      </c>
      <c r="P373" s="256" t="s">
        <v>292</v>
      </c>
      <c r="Q373" s="256" t="s">
        <v>295</v>
      </c>
      <c r="R373" s="256" t="s">
        <v>298</v>
      </c>
      <c r="S373" s="256" t="s">
        <v>301</v>
      </c>
      <c r="T373" s="256" t="s">
        <v>304</v>
      </c>
      <c r="U373" s="256" t="s">
        <v>307</v>
      </c>
      <c r="V373" s="256" t="s">
        <v>310</v>
      </c>
      <c r="W373" s="255"/>
    </row>
    <row r="374" spans="3:25" hidden="1" outlineLevel="1">
      <c r="C374" s="256" t="s">
        <v>258</v>
      </c>
      <c r="D374" s="256"/>
      <c r="E374" s="256" t="s">
        <v>259</v>
      </c>
      <c r="F374" s="256" t="s">
        <v>263</v>
      </c>
      <c r="G374" s="256" t="s">
        <v>266</v>
      </c>
      <c r="H374" s="256" t="s">
        <v>269</v>
      </c>
      <c r="I374" s="256" t="s">
        <v>272</v>
      </c>
      <c r="J374" s="256" t="s">
        <v>275</v>
      </c>
      <c r="K374" s="256" t="s">
        <v>278</v>
      </c>
      <c r="L374" s="256" t="s">
        <v>281</v>
      </c>
      <c r="M374" s="256" t="s">
        <v>284</v>
      </c>
      <c r="N374" s="256" t="s">
        <v>287</v>
      </c>
      <c r="O374" s="256" t="s">
        <v>290</v>
      </c>
      <c r="P374" s="256" t="s">
        <v>293</v>
      </c>
      <c r="Q374" s="256" t="s">
        <v>296</v>
      </c>
      <c r="R374" s="256" t="s">
        <v>299</v>
      </c>
      <c r="S374" s="256" t="s">
        <v>302</v>
      </c>
      <c r="T374" s="256" t="s">
        <v>305</v>
      </c>
      <c r="U374" s="256" t="s">
        <v>308</v>
      </c>
      <c r="V374" s="256" t="s">
        <v>311</v>
      </c>
      <c r="W374" s="258" t="s">
        <v>260</v>
      </c>
    </row>
    <row r="375" spans="3:25" hidden="1" outlineLevel="1">
      <c r="C375" s="256"/>
      <c r="D375" s="259">
        <f>(E375+E376)/2/((1+D$53/4)^($D$17))</f>
        <v>337137866845.99084</v>
      </c>
      <c r="E375" s="262">
        <f t="shared" ref="E375:V375" si="218">(F375+F376)/2/((1+E53/4)^(1))</f>
        <v>316398252303.10028</v>
      </c>
      <c r="F375" s="262">
        <f t="shared" si="218"/>
        <v>298401287887.91028</v>
      </c>
      <c r="G375" s="262">
        <f t="shared" si="218"/>
        <v>282896469550.09814</v>
      </c>
      <c r="H375" s="262">
        <f t="shared" si="218"/>
        <v>268844625119.60989</v>
      </c>
      <c r="I375" s="262">
        <f t="shared" si="218"/>
        <v>256561329992.84277</v>
      </c>
      <c r="J375" s="262">
        <f t="shared" si="218"/>
        <v>246620653180.19669</v>
      </c>
      <c r="K375" s="262">
        <f t="shared" si="218"/>
        <v>239419872776.70566</v>
      </c>
      <c r="L375" s="262">
        <f t="shared" si="218"/>
        <v>235425271192.54947</v>
      </c>
      <c r="M375" s="262">
        <f t="shared" si="218"/>
        <v>235333168190.53699</v>
      </c>
      <c r="N375" s="262">
        <f t="shared" si="218"/>
        <v>240130134515.09747</v>
      </c>
      <c r="O375" s="262">
        <f t="shared" si="218"/>
        <v>251343304071.13586</v>
      </c>
      <c r="P375" s="262">
        <f t="shared" si="218"/>
        <v>271402563667.30576</v>
      </c>
      <c r="Q375" s="262">
        <f t="shared" si="218"/>
        <v>292294687526.70306</v>
      </c>
      <c r="R375" s="262">
        <f t="shared" si="218"/>
        <v>323009179946.25378</v>
      </c>
      <c r="S375" s="262">
        <f t="shared" si="218"/>
        <v>369324741603.31232</v>
      </c>
      <c r="T375" s="262">
        <f t="shared" si="218"/>
        <v>439359641933.11877</v>
      </c>
      <c r="U375" s="262">
        <f t="shared" si="218"/>
        <v>547171312770.82745</v>
      </c>
      <c r="V375" s="262">
        <f t="shared" si="218"/>
        <v>718096425829.7644</v>
      </c>
      <c r="W375" s="258">
        <f t="shared" ref="W375:W394" si="219">$C$15*10^6</f>
        <v>1000000000000</v>
      </c>
      <c r="Y375" s="261">
        <f>V$50*10^6</f>
        <v>337137866845.99078</v>
      </c>
    </row>
    <row r="376" spans="3:25" hidden="1" outlineLevel="1">
      <c r="C376" s="256" t="s">
        <v>261</v>
      </c>
      <c r="D376" s="256"/>
      <c r="E376" s="262">
        <f t="shared" ref="E376:V376" si="220">(F376+F377)/2/((1+E54/4)^(1))</f>
        <v>382056760364.67529</v>
      </c>
      <c r="F376" s="262">
        <f t="shared" si="220"/>
        <v>363657290683.36536</v>
      </c>
      <c r="G376" s="262">
        <f t="shared" si="220"/>
        <v>347629552591.33923</v>
      </c>
      <c r="H376" s="262">
        <f t="shared" si="220"/>
        <v>332956848635.40479</v>
      </c>
      <c r="I376" s="262">
        <f t="shared" si="220"/>
        <v>319997541508.78394</v>
      </c>
      <c r="J376" s="262">
        <f t="shared" si="220"/>
        <v>309389996110.4527</v>
      </c>
      <c r="K376" s="262">
        <f t="shared" si="220"/>
        <v>301596048904.60498</v>
      </c>
      <c r="L376" s="262">
        <f t="shared" si="220"/>
        <v>297147691778.84424</v>
      </c>
      <c r="M376" s="262">
        <f t="shared" si="220"/>
        <v>296808307001.17767</v>
      </c>
      <c r="N376" s="262">
        <f t="shared" si="220"/>
        <v>301620478227.5882</v>
      </c>
      <c r="O376" s="262">
        <f t="shared" si="220"/>
        <v>313140495121.77771</v>
      </c>
      <c r="P376" s="262">
        <f t="shared" si="220"/>
        <v>333759527868.25757</v>
      </c>
      <c r="Q376" s="262">
        <f t="shared" si="220"/>
        <v>354855078243.0647</v>
      </c>
      <c r="R376" s="262">
        <f t="shared" si="220"/>
        <v>385555329238.09552</v>
      </c>
      <c r="S376" s="262">
        <f t="shared" si="220"/>
        <v>431170741267.84894</v>
      </c>
      <c r="T376" s="262">
        <f t="shared" si="220"/>
        <v>498719441850.09851</v>
      </c>
      <c r="U376" s="262">
        <f t="shared" si="220"/>
        <v>599894538821.36108</v>
      </c>
      <c r="V376" s="262">
        <f t="shared" si="220"/>
        <v>754878243440.45483</v>
      </c>
      <c r="W376" s="258">
        <f t="shared" si="219"/>
        <v>1000000000000</v>
      </c>
    </row>
    <row r="377" spans="3:25" hidden="1" outlineLevel="1">
      <c r="C377" s="256" t="s">
        <v>264</v>
      </c>
      <c r="D377" s="256"/>
      <c r="E377" s="256"/>
      <c r="F377" s="262">
        <f t="shared" ref="F377:V377" si="221">(G377+G378)/2/((1+F55/4)^(1))</f>
        <v>429683351955.05103</v>
      </c>
      <c r="G377" s="262">
        <f t="shared" si="221"/>
        <v>413679687921.56</v>
      </c>
      <c r="H377" s="262">
        <f t="shared" si="221"/>
        <v>398902312106.82764</v>
      </c>
      <c r="I377" s="262">
        <f t="shared" si="221"/>
        <v>385734577080.16974</v>
      </c>
      <c r="J377" s="262">
        <f t="shared" si="221"/>
        <v>374851519778.6745</v>
      </c>
      <c r="K377" s="262">
        <f t="shared" si="221"/>
        <v>366758764527.82312</v>
      </c>
      <c r="L377" s="262">
        <f t="shared" si="221"/>
        <v>362032467705.81525</v>
      </c>
      <c r="M377" s="262">
        <f t="shared" si="221"/>
        <v>361475682274.17474</v>
      </c>
      <c r="N377" s="262">
        <f t="shared" si="221"/>
        <v>366153381490.58398</v>
      </c>
      <c r="O377" s="262">
        <f t="shared" si="221"/>
        <v>377605837297.21179</v>
      </c>
      <c r="P377" s="262">
        <f t="shared" si="221"/>
        <v>398125135493.9118</v>
      </c>
      <c r="Q377" s="262">
        <f t="shared" si="221"/>
        <v>418803468268.12097</v>
      </c>
      <c r="R377" s="262">
        <f t="shared" si="221"/>
        <v>448649802692.15808</v>
      </c>
      <c r="S377" s="262">
        <f t="shared" si="221"/>
        <v>492458637307.60321</v>
      </c>
      <c r="T377" s="262">
        <f t="shared" si="221"/>
        <v>556204901438.39978</v>
      </c>
      <c r="U377" s="262">
        <f t="shared" si="221"/>
        <v>649497218810.50146</v>
      </c>
      <c r="V377" s="262">
        <f t="shared" si="221"/>
        <v>788275884784.88013</v>
      </c>
      <c r="W377" s="258">
        <f t="shared" si="219"/>
        <v>1000000000000</v>
      </c>
    </row>
    <row r="378" spans="3:25" hidden="1" outlineLevel="1">
      <c r="C378" s="256" t="s">
        <v>267</v>
      </c>
      <c r="D378" s="256"/>
      <c r="E378" s="262"/>
      <c r="F378" s="262"/>
      <c r="G378" s="262">
        <f t="shared" ref="G378:V378" si="222">(H378+H379)/2/((1+G56/4)^(1))</f>
        <v>478911179381.83307</v>
      </c>
      <c r="H378" s="262">
        <f t="shared" si="222"/>
        <v>464483092113.73132</v>
      </c>
      <c r="I378" s="262">
        <f t="shared" si="222"/>
        <v>451529383158.08527</v>
      </c>
      <c r="J378" s="262">
        <f t="shared" si="222"/>
        <v>440734772007.8172</v>
      </c>
      <c r="K378" s="262">
        <f t="shared" si="222"/>
        <v>432626530083.06549</v>
      </c>
      <c r="L378" s="262">
        <f t="shared" si="222"/>
        <v>427801790101.67249</v>
      </c>
      <c r="M378" s="262">
        <f t="shared" si="222"/>
        <v>427075179227.9389</v>
      </c>
      <c r="N378" s="262">
        <f t="shared" si="222"/>
        <v>431501966461.18701</v>
      </c>
      <c r="O378" s="262">
        <f t="shared" si="222"/>
        <v>442567580899.95197</v>
      </c>
      <c r="P378" s="262">
        <f t="shared" si="222"/>
        <v>462419822974.18976</v>
      </c>
      <c r="Q378" s="262">
        <f t="shared" si="222"/>
        <v>482171728011.44659</v>
      </c>
      <c r="R378" s="262">
        <f t="shared" si="222"/>
        <v>510491248946.73193</v>
      </c>
      <c r="S378" s="262">
        <f t="shared" si="222"/>
        <v>551642658744.87292</v>
      </c>
      <c r="T378" s="262">
        <f t="shared" si="222"/>
        <v>610651139143.16296</v>
      </c>
      <c r="U378" s="262">
        <f t="shared" si="222"/>
        <v>695338720874.46936</v>
      </c>
      <c r="V378" s="262">
        <f t="shared" si="222"/>
        <v>818218899885.09314</v>
      </c>
      <c r="W378" s="258">
        <f t="shared" si="219"/>
        <v>1000000000000</v>
      </c>
    </row>
    <row r="379" spans="3:25" hidden="1" outlineLevel="1">
      <c r="C379" s="256" t="s">
        <v>270</v>
      </c>
      <c r="D379" s="256"/>
      <c r="E379" s="262"/>
      <c r="F379" s="262"/>
      <c r="G379" s="262"/>
      <c r="H379" s="262">
        <f t="shared" ref="H379:V379" si="223">(I379+I380)/2/((1+H57/4)^(1))</f>
        <v>527837296936.66461</v>
      </c>
      <c r="I379" s="262">
        <f t="shared" si="223"/>
        <v>515441759663.38794</v>
      </c>
      <c r="J379" s="262">
        <f t="shared" si="223"/>
        <v>505040125155.82928</v>
      </c>
      <c r="K379" s="262">
        <f t="shared" si="223"/>
        <v>497160738551.70129</v>
      </c>
      <c r="L379" s="262">
        <f t="shared" si="223"/>
        <v>492399942187.0863</v>
      </c>
      <c r="M379" s="262">
        <f t="shared" si="223"/>
        <v>491558378543.78699</v>
      </c>
      <c r="N379" s="262">
        <f t="shared" si="223"/>
        <v>495653986224.06384</v>
      </c>
      <c r="O379" s="262">
        <f t="shared" si="223"/>
        <v>506087060371.68359</v>
      </c>
      <c r="P379" s="262">
        <f t="shared" si="223"/>
        <v>524831306410.75659</v>
      </c>
      <c r="Q379" s="262">
        <f t="shared" si="223"/>
        <v>543280904187.20972</v>
      </c>
      <c r="R379" s="262">
        <f t="shared" si="223"/>
        <v>569590430093.08435</v>
      </c>
      <c r="S379" s="262">
        <f t="shared" si="223"/>
        <v>607505148017.81042</v>
      </c>
      <c r="T379" s="262">
        <f t="shared" si="223"/>
        <v>661212009892.04785</v>
      </c>
      <c r="U379" s="262">
        <f t="shared" si="223"/>
        <v>737035476185.27893</v>
      </c>
      <c r="V379" s="262">
        <f t="shared" si="223"/>
        <v>844761189026.42224</v>
      </c>
      <c r="W379" s="258">
        <f t="shared" si="219"/>
        <v>1000000000000</v>
      </c>
    </row>
    <row r="380" spans="3:25" hidden="1" outlineLevel="1">
      <c r="C380" s="256" t="s">
        <v>273</v>
      </c>
      <c r="D380" s="256"/>
      <c r="E380" s="262"/>
      <c r="F380" s="262"/>
      <c r="G380" s="262"/>
      <c r="H380" s="262"/>
      <c r="I380" s="262">
        <f t="shared" ref="I380:V380" si="224">(J380+J381)/2/((1+I58/4)^(1))</f>
        <v>575956627086.17615</v>
      </c>
      <c r="J380" s="262">
        <f t="shared" si="224"/>
        <v>566177517920.35742</v>
      </c>
      <c r="K380" s="262">
        <f t="shared" si="224"/>
        <v>558717054529.92517</v>
      </c>
      <c r="L380" s="262">
        <f t="shared" si="224"/>
        <v>554152495432.63672</v>
      </c>
      <c r="M380" s="262">
        <f t="shared" si="224"/>
        <v>553249579106.76685</v>
      </c>
      <c r="N380" s="262">
        <f t="shared" si="224"/>
        <v>556967450494.78748</v>
      </c>
      <c r="O380" s="262">
        <f t="shared" si="224"/>
        <v>566600206013.42419</v>
      </c>
      <c r="P380" s="262">
        <f t="shared" si="224"/>
        <v>583931537929.97937</v>
      </c>
      <c r="Q380" s="262">
        <f t="shared" si="224"/>
        <v>600836602340.13184</v>
      </c>
      <c r="R380" s="262">
        <f t="shared" si="224"/>
        <v>624837892093.72437</v>
      </c>
      <c r="S380" s="262">
        <f t="shared" si="224"/>
        <v>659190493061.28833</v>
      </c>
      <c r="T380" s="262">
        <f t="shared" si="224"/>
        <v>707358856710.28528</v>
      </c>
      <c r="U380" s="262">
        <f t="shared" si="224"/>
        <v>774433525736.65662</v>
      </c>
      <c r="V380" s="262">
        <f t="shared" si="224"/>
        <v>868052944274.3833</v>
      </c>
      <c r="W380" s="258">
        <f t="shared" si="219"/>
        <v>1000000000000</v>
      </c>
    </row>
    <row r="381" spans="3:25" hidden="1" outlineLevel="1">
      <c r="C381" s="256" t="s">
        <v>276</v>
      </c>
      <c r="D381" s="256"/>
      <c r="E381" s="262"/>
      <c r="F381" s="262"/>
      <c r="G381" s="262"/>
      <c r="H381" s="262"/>
      <c r="I381" s="262"/>
      <c r="J381" s="262">
        <f t="shared" ref="J381:V381" si="225">(K381+K382)/2/((1+J59/4)^(1))</f>
        <v>623015224298.98608</v>
      </c>
      <c r="K381" s="262">
        <f t="shared" si="225"/>
        <v>616105417959.20447</v>
      </c>
      <c r="L381" s="262">
        <f t="shared" si="225"/>
        <v>611833963113.03528</v>
      </c>
      <c r="M381" s="262">
        <f t="shared" si="225"/>
        <v>610916336028.99023</v>
      </c>
      <c r="N381" s="262">
        <f t="shared" si="225"/>
        <v>614238097501.14697</v>
      </c>
      <c r="O381" s="262">
        <f t="shared" si="225"/>
        <v>622974824556.64282</v>
      </c>
      <c r="P381" s="262">
        <f t="shared" si="225"/>
        <v>638715725177.13159</v>
      </c>
      <c r="Q381" s="262">
        <f t="shared" si="225"/>
        <v>653953294464.44885</v>
      </c>
      <c r="R381" s="262">
        <f t="shared" si="225"/>
        <v>675509990745.06714</v>
      </c>
      <c r="S381" s="262">
        <f t="shared" si="225"/>
        <v>706190347460.22327</v>
      </c>
      <c r="T381" s="262">
        <f t="shared" si="225"/>
        <v>748847073294.8363</v>
      </c>
      <c r="U381" s="262">
        <f t="shared" si="225"/>
        <v>807567011545.19287</v>
      </c>
      <c r="V381" s="262">
        <f t="shared" si="225"/>
        <v>888312082556.31604</v>
      </c>
      <c r="W381" s="258">
        <f t="shared" si="219"/>
        <v>1000000000000</v>
      </c>
    </row>
    <row r="382" spans="3:25" hidden="1" outlineLevel="1">
      <c r="C382" s="256" t="s">
        <v>279</v>
      </c>
      <c r="D382" s="256"/>
      <c r="E382" s="262"/>
      <c r="F382" s="262"/>
      <c r="G382" s="262"/>
      <c r="H382" s="262"/>
      <c r="I382" s="262"/>
      <c r="J382" s="262"/>
      <c r="K382" s="262">
        <f t="shared" ref="K382:V382" si="226">(L382+L383)/2/((1+K60/4)^(1))</f>
        <v>668578565948.21924</v>
      </c>
      <c r="L382" s="262">
        <f t="shared" si="226"/>
        <v>664662263945.51892</v>
      </c>
      <c r="M382" s="262">
        <f t="shared" si="226"/>
        <v>663766783849.41492</v>
      </c>
      <c r="N382" s="262">
        <f t="shared" si="226"/>
        <v>666695591011.60559</v>
      </c>
      <c r="O382" s="262">
        <f t="shared" si="226"/>
        <v>674500932263.04053</v>
      </c>
      <c r="P382" s="262">
        <f t="shared" si="226"/>
        <v>688581751417.0498</v>
      </c>
      <c r="Q382" s="262">
        <f t="shared" si="226"/>
        <v>702125961225.42188</v>
      </c>
      <c r="R382" s="262">
        <f t="shared" si="226"/>
        <v>721231413424.15906</v>
      </c>
      <c r="S382" s="262">
        <f t="shared" si="226"/>
        <v>748297118502.84753</v>
      </c>
      <c r="T382" s="262">
        <f t="shared" si="226"/>
        <v>785664589998.98291</v>
      </c>
      <c r="U382" s="262">
        <f t="shared" si="226"/>
        <v>836611686884.14966</v>
      </c>
      <c r="V382" s="262">
        <f t="shared" si="226"/>
        <v>905798197994.0575</v>
      </c>
      <c r="W382" s="258">
        <f t="shared" si="219"/>
        <v>1000000000000</v>
      </c>
    </row>
    <row r="383" spans="3:25" hidden="1" outlineLevel="1">
      <c r="C383" s="256" t="s">
        <v>282</v>
      </c>
      <c r="D383" s="256"/>
      <c r="E383" s="262"/>
      <c r="F383" s="262"/>
      <c r="G383" s="262"/>
      <c r="H383" s="262"/>
      <c r="I383" s="262"/>
      <c r="J383" s="262"/>
      <c r="K383" s="262"/>
      <c r="L383" s="262">
        <f t="shared" ref="L383:V383" si="227">(M383+M384)/2/((1+L61/4)^(1))</f>
        <v>712245591733.35181</v>
      </c>
      <c r="M383" s="262">
        <f t="shared" si="227"/>
        <v>711398747457.88464</v>
      </c>
      <c r="N383" s="262">
        <f t="shared" si="227"/>
        <v>713952814775.0376</v>
      </c>
      <c r="O383" s="262">
        <f t="shared" si="227"/>
        <v>720837823403.91846</v>
      </c>
      <c r="P383" s="262">
        <f t="shared" si="227"/>
        <v>733272729127.1095</v>
      </c>
      <c r="Q383" s="262">
        <f t="shared" si="227"/>
        <v>745170416674.3551</v>
      </c>
      <c r="R383" s="262">
        <f t="shared" si="227"/>
        <v>761913539253.47034</v>
      </c>
      <c r="S383" s="262">
        <f t="shared" si="227"/>
        <v>785542074413.09375</v>
      </c>
      <c r="T383" s="262">
        <f t="shared" si="227"/>
        <v>817974362153.93738</v>
      </c>
      <c r="U383" s="262">
        <f t="shared" si="227"/>
        <v>861840162623.56396</v>
      </c>
      <c r="V383" s="262">
        <f t="shared" si="227"/>
        <v>920790760182.30017</v>
      </c>
      <c r="W383" s="258">
        <f t="shared" si="219"/>
        <v>1000000000000</v>
      </c>
    </row>
    <row r="384" spans="3:25" hidden="1" outlineLevel="1">
      <c r="C384" s="256" t="s">
        <v>285</v>
      </c>
      <c r="D384" s="256"/>
      <c r="E384" s="262"/>
      <c r="F384" s="262"/>
      <c r="G384" s="262"/>
      <c r="H384" s="262"/>
      <c r="I384" s="262"/>
      <c r="J384" s="262"/>
      <c r="K384" s="262"/>
      <c r="L384" s="262"/>
      <c r="M384" s="262">
        <f t="shared" ref="M384:V384" si="228">(N384+N385)/2/((1+M62/4)^(1))</f>
        <v>753724604176.32178</v>
      </c>
      <c r="N384" s="262">
        <f t="shared" si="228"/>
        <v>755931631922.71912</v>
      </c>
      <c r="O384" s="262">
        <f t="shared" si="228"/>
        <v>761940131155.01001</v>
      </c>
      <c r="P384" s="262">
        <f t="shared" si="228"/>
        <v>772803129825.60645</v>
      </c>
      <c r="Q384" s="262">
        <f t="shared" si="228"/>
        <v>783150901863.42908</v>
      </c>
      <c r="R384" s="262">
        <f t="shared" si="228"/>
        <v>797684719891.19897</v>
      </c>
      <c r="S384" s="262">
        <f t="shared" si="228"/>
        <v>818130803607.11292</v>
      </c>
      <c r="T384" s="262">
        <f t="shared" si="228"/>
        <v>846059433430.84851</v>
      </c>
      <c r="U384" s="262">
        <f t="shared" si="228"/>
        <v>883582981083.4386</v>
      </c>
      <c r="V384" s="262">
        <f t="shared" si="228"/>
        <v>933572190223.0553</v>
      </c>
      <c r="W384" s="258">
        <f t="shared" si="219"/>
        <v>1000000000000</v>
      </c>
    </row>
    <row r="385" spans="3:26" hidden="1" outlineLevel="1">
      <c r="C385" s="256" t="s">
        <v>288</v>
      </c>
      <c r="D385" s="256"/>
      <c r="E385" s="262"/>
      <c r="F385" s="262"/>
      <c r="G385" s="262"/>
      <c r="H385" s="262"/>
      <c r="I385" s="262"/>
      <c r="J385" s="262"/>
      <c r="K385" s="262"/>
      <c r="L385" s="262"/>
      <c r="M385" s="262"/>
      <c r="N385" s="262">
        <f t="shared" ref="N385:V385" si="229">(O385+O386)/2/((1+N63/4)^(1))</f>
        <v>792783095038.5426</v>
      </c>
      <c r="O385" s="262">
        <f t="shared" si="229"/>
        <v>797979784031.56262</v>
      </c>
      <c r="P385" s="262">
        <f t="shared" si="229"/>
        <v>807383526382.06775</v>
      </c>
      <c r="Q385" s="262">
        <f t="shared" si="229"/>
        <v>816308280106.14136</v>
      </c>
      <c r="R385" s="262">
        <f t="shared" si="229"/>
        <v>828823576376.6958</v>
      </c>
      <c r="S385" s="262">
        <f t="shared" si="229"/>
        <v>846384274509.8125</v>
      </c>
      <c r="T385" s="262">
        <f t="shared" si="229"/>
        <v>870275555720.1394</v>
      </c>
      <c r="U385" s="262">
        <f t="shared" si="229"/>
        <v>902197354861.02429</v>
      </c>
      <c r="V385" s="262">
        <f t="shared" si="229"/>
        <v>944415673526.26123</v>
      </c>
      <c r="W385" s="258">
        <f t="shared" si="219"/>
        <v>1000000000000</v>
      </c>
    </row>
    <row r="386" spans="3:26" hidden="1" outlineLevel="1">
      <c r="C386" s="256" t="s">
        <v>291</v>
      </c>
      <c r="D386" s="256"/>
      <c r="E386" s="262"/>
      <c r="F386" s="262"/>
      <c r="G386" s="262"/>
      <c r="H386" s="262"/>
      <c r="I386" s="262"/>
      <c r="J386" s="262"/>
      <c r="K386" s="262"/>
      <c r="L386" s="262"/>
      <c r="M386" s="262"/>
      <c r="N386" s="262"/>
      <c r="O386" s="262">
        <f t="shared" ref="O386:V386" si="230">(P386+P387)/2/((1+O64/4)^(1))</f>
        <v>829274544429.5636</v>
      </c>
      <c r="P386" s="262">
        <f t="shared" si="230"/>
        <v>837353131935.48279</v>
      </c>
      <c r="Q386" s="262">
        <f t="shared" si="230"/>
        <v>844996741155.42029</v>
      </c>
      <c r="R386" s="262">
        <f t="shared" si="230"/>
        <v>855701571292.94739</v>
      </c>
      <c r="S386" s="262">
        <f t="shared" si="230"/>
        <v>870689733386.89478</v>
      </c>
      <c r="T386" s="262">
        <f t="shared" si="230"/>
        <v>891013433921.5647</v>
      </c>
      <c r="U386" s="262">
        <f t="shared" si="230"/>
        <v>918043790734.71985</v>
      </c>
      <c r="V386" s="262">
        <f t="shared" si="230"/>
        <v>953577116099.40442</v>
      </c>
      <c r="W386" s="258">
        <f t="shared" si="219"/>
        <v>1000000000000</v>
      </c>
    </row>
    <row r="387" spans="3:26" hidden="1" outlineLevel="1">
      <c r="C387" s="256" t="s">
        <v>294</v>
      </c>
      <c r="D387" s="256"/>
      <c r="E387" s="262"/>
      <c r="F387" s="262"/>
      <c r="G387" s="262"/>
      <c r="H387" s="262"/>
      <c r="I387" s="262"/>
      <c r="J387" s="262"/>
      <c r="K387" s="262"/>
      <c r="L387" s="262"/>
      <c r="M387" s="262"/>
      <c r="N387" s="262"/>
      <c r="O387" s="262"/>
      <c r="P387" s="262">
        <f t="shared" ref="P387:V387" si="231">(Q387+Q388)/2/((1+P65/4)^(1))</f>
        <v>863124470768.8894</v>
      </c>
      <c r="Q387" s="262">
        <f t="shared" si="231"/>
        <v>869632536696.07703</v>
      </c>
      <c r="R387" s="262">
        <f t="shared" si="231"/>
        <v>878737347717.76074</v>
      </c>
      <c r="S387" s="262">
        <f t="shared" si="231"/>
        <v>891462716139.90344</v>
      </c>
      <c r="T387" s="262">
        <f t="shared" si="231"/>
        <v>908670673007.78296</v>
      </c>
      <c r="U387" s="262">
        <f t="shared" si="231"/>
        <v>931469842664.9812</v>
      </c>
      <c r="V387" s="262">
        <f t="shared" si="231"/>
        <v>961290455515.46411</v>
      </c>
      <c r="W387" s="258">
        <f t="shared" si="219"/>
        <v>1000000000000</v>
      </c>
    </row>
    <row r="388" spans="3:26" hidden="1" outlineLevel="1">
      <c r="C388" s="256" t="s">
        <v>297</v>
      </c>
      <c r="D388" s="256"/>
      <c r="E388" s="262"/>
      <c r="F388" s="262"/>
      <c r="G388" s="262"/>
      <c r="H388" s="262"/>
      <c r="I388" s="262"/>
      <c r="J388" s="262"/>
      <c r="K388" s="262"/>
      <c r="L388" s="262"/>
      <c r="M388" s="262"/>
      <c r="N388" s="262"/>
      <c r="O388" s="262"/>
      <c r="P388" s="262"/>
      <c r="Q388" s="262">
        <f t="shared" ref="Q388:V388" si="232">(R388+R389)/2/((1+Q66/4)^(1))</f>
        <v>890655282808.40088</v>
      </c>
      <c r="R388" s="262">
        <f t="shared" si="232"/>
        <v>898362840674.82556</v>
      </c>
      <c r="S388" s="262">
        <f t="shared" si="232"/>
        <v>909119595306.78906</v>
      </c>
      <c r="T388" s="262">
        <f t="shared" si="232"/>
        <v>923632363510.37598</v>
      </c>
      <c r="U388" s="262">
        <f t="shared" si="232"/>
        <v>942799776239.00732</v>
      </c>
      <c r="V388" s="262">
        <f t="shared" si="232"/>
        <v>967765517049.37549</v>
      </c>
      <c r="W388" s="258">
        <f t="shared" si="219"/>
        <v>1000000000000</v>
      </c>
    </row>
    <row r="389" spans="3:26" hidden="1" outlineLevel="1">
      <c r="C389" s="256" t="s">
        <v>300</v>
      </c>
      <c r="D389" s="256"/>
      <c r="E389" s="262"/>
      <c r="F389" s="262"/>
      <c r="G389" s="262"/>
      <c r="H389" s="262"/>
      <c r="I389" s="262"/>
      <c r="J389" s="262"/>
      <c r="K389" s="262"/>
      <c r="L389" s="262"/>
      <c r="M389" s="262"/>
      <c r="N389" s="262"/>
      <c r="O389" s="262"/>
      <c r="P389" s="262"/>
      <c r="Q389" s="262"/>
      <c r="R389" s="262">
        <f>(S389+S390)/2/((1+R67/4)^(1))</f>
        <v>914999793337.31274</v>
      </c>
      <c r="S389" s="262">
        <f>(T389+T390)/2/((1+S67/4)^(1))</f>
        <v>924059132984.78552</v>
      </c>
      <c r="T389" s="262">
        <f>(U389+U390)/2/((1+T67/4)^(1))</f>
        <v>936258743054.83252</v>
      </c>
      <c r="U389" s="262">
        <f>(V389+V390)/2/((1+U67/4)^(1))</f>
        <v>952328816673.66199</v>
      </c>
      <c r="V389" s="262">
        <f>(W389+W390)/2/((1+V67/4)^(1))</f>
        <v>973187685540.88379</v>
      </c>
      <c r="W389" s="258">
        <f t="shared" si="219"/>
        <v>1000000000000</v>
      </c>
    </row>
    <row r="390" spans="3:26" hidden="1" outlineLevel="1">
      <c r="C390" s="256" t="s">
        <v>303</v>
      </c>
      <c r="D390" s="256"/>
      <c r="E390" s="262"/>
      <c r="F390" s="262"/>
      <c r="G390" s="262"/>
      <c r="H390" s="262"/>
      <c r="I390" s="262"/>
      <c r="J390" s="262"/>
      <c r="K390" s="262"/>
      <c r="L390" s="262"/>
      <c r="M390" s="262"/>
      <c r="N390" s="262"/>
      <c r="O390" s="262"/>
      <c r="P390" s="262"/>
      <c r="Q390" s="262"/>
      <c r="R390" s="262"/>
      <c r="S390" s="262">
        <f>(T390+T391)/2/((1+S68/4)^(1))</f>
        <v>936651186921.69287</v>
      </c>
      <c r="T390" s="262">
        <f>(U390+U391)/2/((1+T68/4)^(1))</f>
        <v>946878290900.08398</v>
      </c>
      <c r="U390" s="262">
        <f>(V390+V391)/2/((1+U68/4)^(1))</f>
        <v>960320747820.4325</v>
      </c>
      <c r="V390" s="262">
        <f>(W390+W391)/2/((1+V68/4)^(1))</f>
        <v>977718788816.97375</v>
      </c>
      <c r="W390" s="258">
        <f t="shared" si="219"/>
        <v>1000000000000</v>
      </c>
    </row>
    <row r="391" spans="3:26" hidden="1" outlineLevel="1">
      <c r="C391" s="256" t="s">
        <v>306</v>
      </c>
      <c r="D391" s="256"/>
      <c r="E391" s="262"/>
      <c r="F391" s="262"/>
      <c r="G391" s="262"/>
      <c r="H391" s="262"/>
      <c r="I391" s="262"/>
      <c r="J391" s="262"/>
      <c r="K391" s="262"/>
      <c r="L391" s="262"/>
      <c r="M391" s="262"/>
      <c r="N391" s="262"/>
      <c r="O391" s="262"/>
      <c r="P391" s="262"/>
      <c r="Q391" s="262"/>
      <c r="R391" s="262"/>
      <c r="S391" s="262"/>
      <c r="T391" s="262">
        <f>(U391+U392)/2/((1+T69/4)^(1))</f>
        <v>955784763729.34082</v>
      </c>
      <c r="U391" s="262">
        <f>(V391+V392)/2/((1+U69/4)^(1))</f>
        <v>967007822007.53186</v>
      </c>
      <c r="V391" s="262">
        <f>(W391+W392)/2/((1+V69/4)^(1))</f>
        <v>981498722927.03967</v>
      </c>
      <c r="W391" s="258">
        <f t="shared" si="219"/>
        <v>1000000000000</v>
      </c>
    </row>
    <row r="392" spans="3:26" hidden="1" outlineLevel="1">
      <c r="C392" s="256" t="s">
        <v>309</v>
      </c>
      <c r="D392" s="256"/>
      <c r="E392" s="262"/>
      <c r="F392" s="262"/>
      <c r="G392" s="262"/>
      <c r="H392" s="262"/>
      <c r="I392" s="262"/>
      <c r="J392" s="262"/>
      <c r="K392" s="262"/>
      <c r="L392" s="262"/>
      <c r="M392" s="262"/>
      <c r="N392" s="262"/>
      <c r="O392" s="262"/>
      <c r="P392" s="262"/>
      <c r="Q392" s="262"/>
      <c r="R392" s="262"/>
      <c r="S392" s="262"/>
      <c r="T392" s="262"/>
      <c r="U392" s="262">
        <f>(V392+V393)/2/((1+U70/4)^(1))</f>
        <v>972592159812.08557</v>
      </c>
      <c r="V392" s="262">
        <f>(W392+W393)/2/((1+V70/4)^(1))</f>
        <v>984647472875.94922</v>
      </c>
      <c r="W392" s="258">
        <f t="shared" si="219"/>
        <v>1000000000000</v>
      </c>
    </row>
    <row r="393" spans="3:26" hidden="1" outlineLevel="1">
      <c r="C393" s="256" t="s">
        <v>312</v>
      </c>
      <c r="D393" s="256"/>
      <c r="E393" s="262"/>
      <c r="F393" s="262"/>
      <c r="G393" s="262"/>
      <c r="H393" s="262"/>
      <c r="I393" s="262"/>
      <c r="J393" s="262"/>
      <c r="K393" s="262"/>
      <c r="L393" s="262"/>
      <c r="M393" s="262"/>
      <c r="N393" s="262"/>
      <c r="O393" s="262"/>
      <c r="P393" s="262"/>
      <c r="Q393" s="262"/>
      <c r="R393" s="262"/>
      <c r="S393" s="262"/>
      <c r="T393" s="262"/>
      <c r="U393" s="262"/>
      <c r="V393" s="262">
        <f>(W393+W394)/2/((1+V71/4)^(1))</f>
        <v>987267286012.94556</v>
      </c>
      <c r="W393" s="258">
        <f t="shared" si="219"/>
        <v>1000000000000</v>
      </c>
    </row>
    <row r="394" spans="3:26" hidden="1" outlineLevel="1">
      <c r="C394" s="256" t="s">
        <v>260</v>
      </c>
      <c r="D394" s="256"/>
      <c r="E394" s="256"/>
      <c r="F394" s="256"/>
      <c r="G394" s="256"/>
      <c r="H394" s="256"/>
      <c r="I394" s="256"/>
      <c r="J394" s="256"/>
      <c r="K394" s="256"/>
      <c r="L394" s="256"/>
      <c r="M394" s="256"/>
      <c r="N394" s="256"/>
      <c r="O394" s="262"/>
      <c r="P394" s="256"/>
      <c r="Q394" s="256"/>
      <c r="R394" s="256"/>
      <c r="S394" s="256"/>
      <c r="T394" s="256"/>
      <c r="U394" s="256"/>
      <c r="V394" s="256"/>
      <c r="W394" s="258">
        <f t="shared" si="219"/>
        <v>1000000000000</v>
      </c>
    </row>
    <row r="395" spans="3:26" hidden="1" outlineLevel="1">
      <c r="C395" s="256" t="s">
        <v>2367</v>
      </c>
      <c r="D395" s="257"/>
      <c r="E395" s="255"/>
      <c r="F395" s="255"/>
      <c r="G395" s="255"/>
      <c r="H395" s="255"/>
      <c r="I395" s="255"/>
      <c r="J395" s="255"/>
      <c r="K395" s="255"/>
      <c r="L395" s="255"/>
      <c r="M395" s="255"/>
      <c r="N395" s="255"/>
      <c r="O395" s="255"/>
      <c r="P395" s="255"/>
      <c r="Q395" s="255"/>
      <c r="R395" s="255"/>
      <c r="S395" s="255"/>
      <c r="T395" s="255"/>
      <c r="U395" s="255"/>
    </row>
    <row r="396" spans="3:26" hidden="1" outlineLevel="1">
      <c r="C396" s="255"/>
      <c r="D396" s="255"/>
      <c r="E396" s="255"/>
      <c r="F396" s="255"/>
      <c r="G396" s="255"/>
      <c r="H396" s="255"/>
      <c r="I396" s="255"/>
      <c r="J396" s="255"/>
      <c r="K396" s="255"/>
      <c r="L396" s="255"/>
      <c r="M396" s="255"/>
      <c r="N396" s="255"/>
      <c r="O396" s="255"/>
      <c r="P396" s="255"/>
      <c r="Q396" s="255"/>
      <c r="R396" s="255"/>
      <c r="S396" s="255"/>
      <c r="T396" s="255"/>
      <c r="U396" s="255"/>
      <c r="V396" s="255"/>
      <c r="W396" s="255"/>
    </row>
    <row r="397" spans="3:26" hidden="1" outlineLevel="1">
      <c r="C397" s="256"/>
      <c r="D397" s="256" t="s">
        <v>256</v>
      </c>
      <c r="E397" s="256" t="s">
        <v>257</v>
      </c>
      <c r="F397" s="256" t="s">
        <v>262</v>
      </c>
      <c r="G397" s="256" t="s">
        <v>265</v>
      </c>
      <c r="H397" s="256" t="s">
        <v>268</v>
      </c>
      <c r="I397" s="256" t="s">
        <v>271</v>
      </c>
      <c r="J397" s="256" t="s">
        <v>274</v>
      </c>
      <c r="K397" s="256" t="s">
        <v>277</v>
      </c>
      <c r="L397" s="256" t="s">
        <v>280</v>
      </c>
      <c r="M397" s="256" t="s">
        <v>283</v>
      </c>
      <c r="N397" s="256" t="s">
        <v>286</v>
      </c>
      <c r="O397" s="256" t="s">
        <v>289</v>
      </c>
      <c r="P397" s="256" t="s">
        <v>292</v>
      </c>
      <c r="Q397" s="256" t="s">
        <v>295</v>
      </c>
      <c r="R397" s="256" t="s">
        <v>298</v>
      </c>
      <c r="S397" s="256" t="s">
        <v>301</v>
      </c>
      <c r="T397" s="256" t="s">
        <v>304</v>
      </c>
      <c r="U397" s="256" t="s">
        <v>307</v>
      </c>
      <c r="V397" s="256" t="s">
        <v>310</v>
      </c>
      <c r="W397" s="256" t="s">
        <v>313</v>
      </c>
    </row>
    <row r="398" spans="3:26" hidden="1" outlineLevel="1">
      <c r="C398" s="256" t="s">
        <v>258</v>
      </c>
      <c r="D398" s="256"/>
      <c r="E398" s="256" t="s">
        <v>259</v>
      </c>
      <c r="F398" s="256" t="s">
        <v>263</v>
      </c>
      <c r="G398" s="256" t="s">
        <v>266</v>
      </c>
      <c r="H398" s="256" t="s">
        <v>269</v>
      </c>
      <c r="I398" s="256" t="s">
        <v>272</v>
      </c>
      <c r="J398" s="256" t="s">
        <v>275</v>
      </c>
      <c r="K398" s="256" t="s">
        <v>278</v>
      </c>
      <c r="L398" s="256" t="s">
        <v>281</v>
      </c>
      <c r="M398" s="256" t="s">
        <v>284</v>
      </c>
      <c r="N398" s="256" t="s">
        <v>287</v>
      </c>
      <c r="O398" s="256" t="s">
        <v>290</v>
      </c>
      <c r="P398" s="256" t="s">
        <v>293</v>
      </c>
      <c r="Q398" s="256" t="s">
        <v>296</v>
      </c>
      <c r="R398" s="256" t="s">
        <v>299</v>
      </c>
      <c r="S398" s="256" t="s">
        <v>302</v>
      </c>
      <c r="T398" s="256" t="s">
        <v>305</v>
      </c>
      <c r="U398" s="256" t="s">
        <v>308</v>
      </c>
      <c r="V398" s="256" t="s">
        <v>311</v>
      </c>
      <c r="W398" s="256" t="s">
        <v>314</v>
      </c>
      <c r="X398" s="258" t="s">
        <v>260</v>
      </c>
    </row>
    <row r="399" spans="3:26" hidden="1" outlineLevel="1">
      <c r="C399" s="256"/>
      <c r="D399" s="259">
        <f>(E399+E400)/2/((1+D$53/4)^($D$17))</f>
        <v>314480490568.16595</v>
      </c>
      <c r="E399" s="262">
        <f t="shared" ref="E399:W399" si="233">(F399+F400)/2/((1+E$53/4))</f>
        <v>293238562045.27173</v>
      </c>
      <c r="F399" s="262">
        <f t="shared" si="233"/>
        <v>274610817654.29126</v>
      </c>
      <c r="G399" s="262">
        <f t="shared" si="233"/>
        <v>258331220107.60947</v>
      </c>
      <c r="H399" s="262">
        <f t="shared" si="233"/>
        <v>243419600777.19855</v>
      </c>
      <c r="I399" s="262">
        <f t="shared" si="233"/>
        <v>230138879130.5253</v>
      </c>
      <c r="J399" s="262">
        <f t="shared" si="233"/>
        <v>218966653084.53247</v>
      </c>
      <c r="K399" s="262">
        <f t="shared" si="233"/>
        <v>210197277745.56259</v>
      </c>
      <c r="L399" s="262">
        <f t="shared" si="233"/>
        <v>204159285104.92209</v>
      </c>
      <c r="M399" s="262">
        <f t="shared" si="233"/>
        <v>201345141960.06705</v>
      </c>
      <c r="N399" s="262">
        <f t="shared" si="233"/>
        <v>202442936739.75552</v>
      </c>
      <c r="O399" s="262">
        <f t="shared" si="233"/>
        <v>208518082526.95496</v>
      </c>
      <c r="P399" s="262">
        <f t="shared" si="233"/>
        <v>221261460838.74716</v>
      </c>
      <c r="Q399" s="262">
        <f t="shared" si="233"/>
        <v>233819196513.94</v>
      </c>
      <c r="R399" s="262">
        <f t="shared" si="233"/>
        <v>253144804474.27783</v>
      </c>
      <c r="S399" s="262">
        <f t="shared" si="233"/>
        <v>283122118472.87677</v>
      </c>
      <c r="T399" s="262">
        <f t="shared" si="233"/>
        <v>328940693579.42334</v>
      </c>
      <c r="U399" s="262">
        <f t="shared" si="233"/>
        <v>399482621025.00012</v>
      </c>
      <c r="V399" s="262">
        <f t="shared" si="233"/>
        <v>510537249910.87787</v>
      </c>
      <c r="W399" s="262">
        <f t="shared" si="233"/>
        <v>691483852535.69226</v>
      </c>
      <c r="X399" s="258">
        <f t="shared" ref="X399:X419" si="234">$C$15*10^6</f>
        <v>1000000000000</v>
      </c>
      <c r="Z399" s="261">
        <f>W$50*10^6</f>
        <v>314480490568.16602</v>
      </c>
    </row>
    <row r="400" spans="3:26" hidden="1" outlineLevel="1">
      <c r="C400" s="256" t="s">
        <v>261</v>
      </c>
      <c r="D400" s="256"/>
      <c r="E400" s="262">
        <f>(F400+F401)/2/((1+E$54/4))</f>
        <v>358276727763.14362</v>
      </c>
      <c r="F400" s="262">
        <f t="shared" ref="F400:W400" si="235">(G400+G401)/2/((1+F$54/4))</f>
        <v>338986457794.61322</v>
      </c>
      <c r="G400" s="262">
        <f t="shared" si="235"/>
        <v>321925211485.30188</v>
      </c>
      <c r="H400" s="262">
        <f t="shared" si="235"/>
        <v>306124581322.10931</v>
      </c>
      <c r="I400" s="262">
        <f t="shared" si="235"/>
        <v>291893987485.41614</v>
      </c>
      <c r="J400" s="262">
        <f t="shared" si="235"/>
        <v>279782194280.56073</v>
      </c>
      <c r="K400" s="262">
        <f t="shared" si="235"/>
        <v>270153593555.72501</v>
      </c>
      <c r="L400" s="262">
        <f t="shared" si="235"/>
        <v>263410034514.09235</v>
      </c>
      <c r="M400" s="262">
        <f t="shared" si="235"/>
        <v>260124532045.16473</v>
      </c>
      <c r="N400" s="262">
        <f t="shared" si="235"/>
        <v>261065266835.33041</v>
      </c>
      <c r="O400" s="262">
        <f t="shared" si="235"/>
        <v>267372868358.44135</v>
      </c>
      <c r="P400" s="262">
        <f t="shared" si="235"/>
        <v>280789864583.80481</v>
      </c>
      <c r="Q400" s="262">
        <f t="shared" si="235"/>
        <v>293770891880.35406</v>
      </c>
      <c r="R400" s="262">
        <f t="shared" si="235"/>
        <v>313666674782.05731</v>
      </c>
      <c r="S400" s="262">
        <f t="shared" si="235"/>
        <v>344232412217.80109</v>
      </c>
      <c r="T400" s="262">
        <f t="shared" si="235"/>
        <v>390185071845.38019</v>
      </c>
      <c r="U400" s="262">
        <f t="shared" si="235"/>
        <v>459305034445.28363</v>
      </c>
      <c r="V400" s="262">
        <f t="shared" si="235"/>
        <v>564862296537.8446</v>
      </c>
      <c r="W400" s="262">
        <f t="shared" si="235"/>
        <v>730434518164.87</v>
      </c>
      <c r="X400" s="258">
        <f t="shared" si="234"/>
        <v>1000000000000</v>
      </c>
    </row>
    <row r="401" spans="3:24" hidden="1" outlineLevel="1">
      <c r="C401" s="256" t="s">
        <v>264</v>
      </c>
      <c r="D401" s="256"/>
      <c r="E401" s="256"/>
      <c r="F401" s="262">
        <f>(G401+G402)/2/((1+F$55/4))</f>
        <v>404974960856.10498</v>
      </c>
      <c r="G401" s="262">
        <f t="shared" ref="G401:W401" si="236">(H401+H402)/2/((1+G$55/4))</f>
        <v>387736135446.08221</v>
      </c>
      <c r="H401" s="262">
        <f t="shared" si="236"/>
        <v>371619624667.09259</v>
      </c>
      <c r="I401" s="262">
        <f t="shared" si="236"/>
        <v>356964716620.05017</v>
      </c>
      <c r="J401" s="262">
        <f t="shared" si="236"/>
        <v>344366302405.50085</v>
      </c>
      <c r="K401" s="262">
        <f t="shared" si="236"/>
        <v>334241437346.76892</v>
      </c>
      <c r="L401" s="262">
        <f t="shared" si="236"/>
        <v>327048260719.55463</v>
      </c>
      <c r="M401" s="262">
        <f t="shared" si="236"/>
        <v>323418982282.88538</v>
      </c>
      <c r="N401" s="262">
        <f t="shared" si="236"/>
        <v>324175640086.09821</v>
      </c>
      <c r="O401" s="262">
        <f t="shared" si="236"/>
        <v>330497265155.57404</v>
      </c>
      <c r="P401" s="262">
        <f t="shared" si="236"/>
        <v>344124845583.57477</v>
      </c>
      <c r="Q401" s="262">
        <f t="shared" si="236"/>
        <v>357103346516.59979</v>
      </c>
      <c r="R401" s="262">
        <f t="shared" si="236"/>
        <v>376939718204.25647</v>
      </c>
      <c r="S401" s="262">
        <f t="shared" si="236"/>
        <v>407181804987.51129</v>
      </c>
      <c r="T401" s="262">
        <f t="shared" si="236"/>
        <v>452031518106.14581</v>
      </c>
      <c r="U401" s="262">
        <f t="shared" si="236"/>
        <v>518186460384.27142</v>
      </c>
      <c r="V401" s="262">
        <f t="shared" si="236"/>
        <v>616642808361.90479</v>
      </c>
      <c r="W401" s="262">
        <f t="shared" si="236"/>
        <v>766130792721.3252</v>
      </c>
      <c r="X401" s="258">
        <f t="shared" si="234"/>
        <v>1000000000000</v>
      </c>
    </row>
    <row r="402" spans="3:24" hidden="1" outlineLevel="1">
      <c r="C402" s="256" t="s">
        <v>267</v>
      </c>
      <c r="D402" s="256"/>
      <c r="E402" s="262"/>
      <c r="F402" s="262"/>
      <c r="G402" s="262">
        <f>(H402+H403)/2/((1+G$56/4))</f>
        <v>453527436675.09772</v>
      </c>
      <c r="H402" s="262">
        <f t="shared" ref="H402:W402" si="237">(I402+I403)/2/((1+H$56/4))</f>
        <v>437619334381.12097</v>
      </c>
      <c r="I402" s="262">
        <f t="shared" si="237"/>
        <v>423035070815.87311</v>
      </c>
      <c r="J402" s="262">
        <f t="shared" si="237"/>
        <v>410389809246.51208</v>
      </c>
      <c r="K402" s="262">
        <f t="shared" si="237"/>
        <v>400132957787.12177</v>
      </c>
      <c r="L402" s="262">
        <f t="shared" si="237"/>
        <v>392758225528.07233</v>
      </c>
      <c r="M402" s="262">
        <f t="shared" si="237"/>
        <v>388932010370.99854</v>
      </c>
      <c r="N402" s="262">
        <f t="shared" si="237"/>
        <v>389501360878.49335</v>
      </c>
      <c r="O402" s="262">
        <f t="shared" si="237"/>
        <v>395647176671.75372</v>
      </c>
      <c r="P402" s="262">
        <f t="shared" si="237"/>
        <v>409062015490.47321</v>
      </c>
      <c r="Q402" s="262">
        <f t="shared" si="237"/>
        <v>421666750251.32574</v>
      </c>
      <c r="R402" s="262">
        <f t="shared" si="237"/>
        <v>440896105214.52087</v>
      </c>
      <c r="S402" s="262">
        <f t="shared" si="237"/>
        <v>470035226980.6571</v>
      </c>
      <c r="T402" s="262">
        <f t="shared" si="237"/>
        <v>512765345569.95374</v>
      </c>
      <c r="U402" s="262">
        <f t="shared" si="237"/>
        <v>574770882939.01245</v>
      </c>
      <c r="V402" s="262">
        <f t="shared" si="237"/>
        <v>665062212051.44189</v>
      </c>
      <c r="W402" s="262">
        <f t="shared" si="237"/>
        <v>798404721466.5437</v>
      </c>
      <c r="X402" s="258">
        <f t="shared" si="234"/>
        <v>1000000000000</v>
      </c>
    </row>
    <row r="403" spans="3:24" hidden="1" outlineLevel="1">
      <c r="C403" s="256" t="s">
        <v>270</v>
      </c>
      <c r="D403" s="256"/>
      <c r="E403" s="262"/>
      <c r="F403" s="262"/>
      <c r="G403" s="262"/>
      <c r="H403" s="262">
        <f>(I403+I404)/2/((1+H$57/4))</f>
        <v>502105069186.5058</v>
      </c>
      <c r="I403" s="262">
        <f t="shared" ref="I403:W403" si="238">(J403+J404)/2/((1+I$57/4))</f>
        <v>488010508823.1604</v>
      </c>
      <c r="J403" s="262">
        <f t="shared" si="238"/>
        <v>475700809705.34558</v>
      </c>
      <c r="K403" s="262">
        <f t="shared" si="238"/>
        <v>465637669015.36151</v>
      </c>
      <c r="L403" s="262">
        <f t="shared" si="238"/>
        <v>458329295227.62018</v>
      </c>
      <c r="M403" s="262">
        <f t="shared" si="238"/>
        <v>454451290982.68231</v>
      </c>
      <c r="N403" s="262">
        <f t="shared" si="238"/>
        <v>454847939067.24976</v>
      </c>
      <c r="O403" s="262">
        <f t="shared" si="238"/>
        <v>460669369946.43445</v>
      </c>
      <c r="P403" s="262">
        <f t="shared" si="238"/>
        <v>473522111464.4903</v>
      </c>
      <c r="Q403" s="262">
        <f t="shared" si="238"/>
        <v>485460712017.10394</v>
      </c>
      <c r="R403" s="262">
        <f t="shared" si="238"/>
        <v>503652289368.87732</v>
      </c>
      <c r="S403" s="262">
        <f t="shared" si="238"/>
        <v>531086250466.93958</v>
      </c>
      <c r="T403" s="262">
        <f t="shared" si="238"/>
        <v>570944324935.39136</v>
      </c>
      <c r="U403" s="262">
        <f t="shared" si="238"/>
        <v>627997445916.3197</v>
      </c>
      <c r="V403" s="262">
        <f t="shared" si="238"/>
        <v>709566447793.07043</v>
      </c>
      <c r="W403" s="262">
        <f t="shared" si="238"/>
        <v>827229230877.60327</v>
      </c>
      <c r="X403" s="258">
        <f t="shared" si="234"/>
        <v>1000000000000</v>
      </c>
    </row>
    <row r="404" spans="3:24" hidden="1" outlineLevel="1">
      <c r="C404" s="256" t="s">
        <v>273</v>
      </c>
      <c r="D404" s="256"/>
      <c r="E404" s="262"/>
      <c r="F404" s="262"/>
      <c r="G404" s="262"/>
      <c r="H404" s="262"/>
      <c r="I404" s="262">
        <f>(J404+J405)/2/((1+I$58/4))</f>
        <v>550181876726.82288</v>
      </c>
      <c r="J404" s="262">
        <f t="shared" ref="J404:W404" si="239">(K404+K405)/2/((1+J$58/4))</f>
        <v>538507793414.72638</v>
      </c>
      <c r="K404" s="262">
        <f t="shared" si="239"/>
        <v>528900974748.5271</v>
      </c>
      <c r="L404" s="262">
        <f t="shared" si="239"/>
        <v>521865236977.81262</v>
      </c>
      <c r="M404" s="262">
        <f t="shared" si="239"/>
        <v>518063231970.37567</v>
      </c>
      <c r="N404" s="262">
        <f t="shared" si="239"/>
        <v>518312506798.92944</v>
      </c>
      <c r="O404" s="262">
        <f t="shared" si="239"/>
        <v>523706032934.69006</v>
      </c>
      <c r="P404" s="262">
        <f t="shared" si="239"/>
        <v>535737205593.2077</v>
      </c>
      <c r="Q404" s="262">
        <f t="shared" si="239"/>
        <v>546804190698.71252</v>
      </c>
      <c r="R404" s="262">
        <f t="shared" si="239"/>
        <v>563655652569.00549</v>
      </c>
      <c r="S404" s="262">
        <f t="shared" si="239"/>
        <v>588971471462.84424</v>
      </c>
      <c r="T404" s="262">
        <f t="shared" si="239"/>
        <v>625472153860.95703</v>
      </c>
      <c r="U404" s="262">
        <f t="shared" si="239"/>
        <v>677128044928.86401</v>
      </c>
      <c r="V404" s="262">
        <f t="shared" si="239"/>
        <v>749851634236.78455</v>
      </c>
      <c r="W404" s="262">
        <f t="shared" si="239"/>
        <v>852692756567.95593</v>
      </c>
      <c r="X404" s="258">
        <f t="shared" si="234"/>
        <v>1000000000000</v>
      </c>
    </row>
    <row r="405" spans="3:24" hidden="1" outlineLevel="1">
      <c r="C405" s="256" t="s">
        <v>276</v>
      </c>
      <c r="D405" s="256"/>
      <c r="E405" s="262"/>
      <c r="F405" s="262"/>
      <c r="G405" s="262"/>
      <c r="H405" s="262"/>
      <c r="I405" s="262"/>
      <c r="J405" s="262">
        <f>(K405+K406)/2/((1+J$59/4))</f>
        <v>597467146250.75891</v>
      </c>
      <c r="K405" s="262">
        <f t="shared" ref="K405:W405" si="240">(L405+L406)/2/((1+K$59/4))</f>
        <v>588506617905.38611</v>
      </c>
      <c r="L405" s="262">
        <f t="shared" si="240"/>
        <v>581898053346.7334</v>
      </c>
      <c r="M405" s="262">
        <f t="shared" si="240"/>
        <v>578273473523.47668</v>
      </c>
      <c r="N405" s="262">
        <f t="shared" si="240"/>
        <v>578405058673.11902</v>
      </c>
      <c r="O405" s="262">
        <f t="shared" si="240"/>
        <v>583309494763.46704</v>
      </c>
      <c r="P405" s="262">
        <f t="shared" si="240"/>
        <v>594350184147.54138</v>
      </c>
      <c r="Q405" s="262">
        <f t="shared" si="240"/>
        <v>604422604318.62598</v>
      </c>
      <c r="R405" s="262">
        <f t="shared" si="240"/>
        <v>619753728505.84192</v>
      </c>
      <c r="S405" s="262">
        <f t="shared" si="240"/>
        <v>642715400296.0968</v>
      </c>
      <c r="T405" s="262">
        <f t="shared" si="240"/>
        <v>675614191248.53552</v>
      </c>
      <c r="U405" s="262">
        <f t="shared" si="240"/>
        <v>721733754956.87708</v>
      </c>
      <c r="V405" s="262">
        <f t="shared" si="240"/>
        <v>785830870814.93384</v>
      </c>
      <c r="W405" s="262">
        <f t="shared" si="240"/>
        <v>874970605863.45703</v>
      </c>
      <c r="X405" s="258">
        <f t="shared" si="234"/>
        <v>1000000000000</v>
      </c>
    </row>
    <row r="406" spans="3:24" hidden="1" outlineLevel="1">
      <c r="C406" s="256" t="s">
        <v>279</v>
      </c>
      <c r="D406" s="256"/>
      <c r="E406" s="262"/>
      <c r="F406" s="262"/>
      <c r="G406" s="262"/>
      <c r="H406" s="262"/>
      <c r="I406" s="262"/>
      <c r="J406" s="262"/>
      <c r="K406" s="262">
        <f>(L406+L407)/2/((1+K$60/4))</f>
        <v>643496138628.97546</v>
      </c>
      <c r="L406" s="262">
        <f t="shared" ref="L406:W406" si="241">(M406+M407)/2/((1+L$60/4))</f>
        <v>637416783785.50269</v>
      </c>
      <c r="M406" s="262">
        <f t="shared" si="241"/>
        <v>634041747287.74597</v>
      </c>
      <c r="N406" s="262">
        <f t="shared" si="241"/>
        <v>634084982474.4436</v>
      </c>
      <c r="O406" s="262">
        <f t="shared" si="241"/>
        <v>638474931020.76599</v>
      </c>
      <c r="P406" s="262">
        <f t="shared" si="241"/>
        <v>648437148428.8197</v>
      </c>
      <c r="Q406" s="262">
        <f t="shared" si="241"/>
        <v>657462650055.55713</v>
      </c>
      <c r="R406" s="262">
        <f t="shared" si="241"/>
        <v>671197910110.77942</v>
      </c>
      <c r="S406" s="262">
        <f t="shared" si="241"/>
        <v>691719385933.16895</v>
      </c>
      <c r="T406" s="262">
        <f t="shared" si="241"/>
        <v>720970003763.37366</v>
      </c>
      <c r="U406" s="262">
        <f t="shared" si="241"/>
        <v>761653843421.37488</v>
      </c>
      <c r="V406" s="262">
        <f t="shared" si="241"/>
        <v>817590184127.32104</v>
      </c>
      <c r="W406" s="262">
        <f t="shared" si="241"/>
        <v>894296943787.63049</v>
      </c>
      <c r="X406" s="258">
        <f t="shared" si="234"/>
        <v>1000000000000</v>
      </c>
    </row>
    <row r="407" spans="3:24" hidden="1" outlineLevel="1">
      <c r="C407" s="256" t="s">
        <v>282</v>
      </c>
      <c r="D407" s="256"/>
      <c r="E407" s="262"/>
      <c r="F407" s="262"/>
      <c r="G407" s="262"/>
      <c r="H407" s="262"/>
      <c r="I407" s="262"/>
      <c r="J407" s="262"/>
      <c r="K407" s="262"/>
      <c r="L407" s="262">
        <f>(M407+M408)/2/((1+L$61/4))</f>
        <v>687834927089.53369</v>
      </c>
      <c r="M407" s="262">
        <f t="shared" ref="M407:W407" si="242">(N407+N408)/2/((1+M$61/4))</f>
        <v>684753733796.50928</v>
      </c>
      <c r="N407" s="262">
        <f t="shared" si="242"/>
        <v>684734742909.10132</v>
      </c>
      <c r="O407" s="262">
        <f t="shared" si="242"/>
        <v>688612516926.0647</v>
      </c>
      <c r="P407" s="262">
        <f t="shared" si="242"/>
        <v>697474173503.89771</v>
      </c>
      <c r="Q407" s="262">
        <f t="shared" si="242"/>
        <v>705455746032.29663</v>
      </c>
      <c r="R407" s="262">
        <f t="shared" si="242"/>
        <v>717601913359.77332</v>
      </c>
      <c r="S407" s="262">
        <f t="shared" si="242"/>
        <v>735713808973.61731</v>
      </c>
      <c r="T407" s="262">
        <f t="shared" si="242"/>
        <v>761419977185.76111</v>
      </c>
      <c r="U407" s="262">
        <f t="shared" si="242"/>
        <v>796941073441.39294</v>
      </c>
      <c r="V407" s="262">
        <f t="shared" si="242"/>
        <v>845342000728.37415</v>
      </c>
      <c r="W407" s="262">
        <f t="shared" si="242"/>
        <v>910939997371.9386</v>
      </c>
      <c r="X407" s="258">
        <f t="shared" si="234"/>
        <v>1000000000000</v>
      </c>
    </row>
    <row r="408" spans="3:24" hidden="1" outlineLevel="1">
      <c r="C408" s="256" t="s">
        <v>285</v>
      </c>
      <c r="D408" s="256"/>
      <c r="E408" s="262"/>
      <c r="F408" s="262"/>
      <c r="G408" s="262"/>
      <c r="H408" s="262"/>
      <c r="I408" s="262"/>
      <c r="J408" s="262"/>
      <c r="K408" s="262"/>
      <c r="L408" s="262"/>
      <c r="M408" s="262">
        <f>(N408+N409)/2/((1+M$62/4))</f>
        <v>730155709582.35657</v>
      </c>
      <c r="N408" s="262">
        <f t="shared" ref="N408:W408" si="243">(O408+O409)/2/((1+N$62/4))</f>
        <v>730096062911.64014</v>
      </c>
      <c r="O408" s="262">
        <f t="shared" si="243"/>
        <v>733483678361.1676</v>
      </c>
      <c r="P408" s="262">
        <f t="shared" si="243"/>
        <v>741272038532.59009</v>
      </c>
      <c r="Q408" s="262">
        <f t="shared" si="243"/>
        <v>748252548512.43091</v>
      </c>
      <c r="R408" s="262">
        <f t="shared" si="243"/>
        <v>758875854404.83362</v>
      </c>
      <c r="S408" s="262">
        <f t="shared" si="243"/>
        <v>774692118184.51843</v>
      </c>
      <c r="T408" s="262">
        <f t="shared" si="243"/>
        <v>797061333856.92358</v>
      </c>
      <c r="U408" s="262">
        <f t="shared" si="243"/>
        <v>827804287478.33765</v>
      </c>
      <c r="V408" s="262">
        <f t="shared" si="243"/>
        <v>869381986776.80823</v>
      </c>
      <c r="W408" s="262">
        <f t="shared" si="243"/>
        <v>925181817232.30762</v>
      </c>
      <c r="X408" s="258">
        <f t="shared" si="234"/>
        <v>1000000000000</v>
      </c>
    </row>
    <row r="409" spans="3:24" hidden="1" outlineLevel="1">
      <c r="C409" s="256" t="s">
        <v>288</v>
      </c>
      <c r="D409" s="256"/>
      <c r="E409" s="262"/>
      <c r="F409" s="262"/>
      <c r="G409" s="262"/>
      <c r="H409" s="262"/>
      <c r="I409" s="262"/>
      <c r="J409" s="262"/>
      <c r="K409" s="262"/>
      <c r="L409" s="262"/>
      <c r="M409" s="262"/>
      <c r="N409" s="262">
        <f>(O409+O410)/2/((1+N$63/4))</f>
        <v>770190506134.09106</v>
      </c>
      <c r="O409" s="262">
        <f t="shared" ref="O409:W409" si="244">(P409+P410)/2/((1+O$63/4))</f>
        <v>773122660678.24438</v>
      </c>
      <c r="P409" s="262">
        <f t="shared" si="244"/>
        <v>779898816893.37524</v>
      </c>
      <c r="Q409" s="262">
        <f t="shared" si="244"/>
        <v>785947201216.59375</v>
      </c>
      <c r="R409" s="262">
        <f t="shared" si="244"/>
        <v>795152845508.86377</v>
      </c>
      <c r="S409" s="262">
        <f t="shared" si="244"/>
        <v>808841163295.41272</v>
      </c>
      <c r="T409" s="262">
        <f t="shared" si="244"/>
        <v>828144785259.08948</v>
      </c>
      <c r="U409" s="262">
        <f t="shared" si="244"/>
        <v>854555603920.11511</v>
      </c>
      <c r="V409" s="262">
        <f t="shared" si="244"/>
        <v>890052541418.52771</v>
      </c>
      <c r="W409" s="262">
        <f t="shared" si="244"/>
        <v>937302939450.70728</v>
      </c>
      <c r="X409" s="258">
        <f t="shared" si="234"/>
        <v>1000000000000</v>
      </c>
    </row>
    <row r="410" spans="3:24" hidden="1" outlineLevel="1">
      <c r="C410" s="256" t="s">
        <v>291</v>
      </c>
      <c r="D410" s="256"/>
      <c r="E410" s="262"/>
      <c r="F410" s="262"/>
      <c r="G410" s="262"/>
      <c r="H410" s="262"/>
      <c r="I410" s="262"/>
      <c r="J410" s="262"/>
      <c r="K410" s="262"/>
      <c r="L410" s="262"/>
      <c r="M410" s="262"/>
      <c r="N410" s="262"/>
      <c r="O410" s="262">
        <f>(P410+P411)/2/((1+O$64/4))</f>
        <v>807758468964.70532</v>
      </c>
      <c r="P410" s="262">
        <f t="shared" ref="P410:W410" si="245">(Q410+Q411)/2/((1+P$64/4))</f>
        <v>813604185111.51538</v>
      </c>
      <c r="Q410" s="262">
        <f t="shared" si="245"/>
        <v>818804169407.4729</v>
      </c>
      <c r="R410" s="262">
        <f t="shared" si="245"/>
        <v>826719500337.94958</v>
      </c>
      <c r="S410" s="262">
        <f t="shared" si="245"/>
        <v>838477183145.83044</v>
      </c>
      <c r="T410" s="262">
        <f t="shared" si="245"/>
        <v>855018617211.099</v>
      </c>
      <c r="U410" s="262">
        <f t="shared" si="245"/>
        <v>877566139280.83875</v>
      </c>
      <c r="V410" s="262">
        <f t="shared" si="245"/>
        <v>907714173187.31433</v>
      </c>
      <c r="W410" s="262">
        <f t="shared" si="245"/>
        <v>947571626629.39087</v>
      </c>
      <c r="X410" s="258">
        <f t="shared" si="234"/>
        <v>1000000000000</v>
      </c>
    </row>
    <row r="411" spans="3:24" hidden="1" outlineLevel="1">
      <c r="C411" s="256" t="s">
        <v>294</v>
      </c>
      <c r="D411" s="256"/>
      <c r="E411" s="262"/>
      <c r="F411" s="262"/>
      <c r="G411" s="262"/>
      <c r="H411" s="262"/>
      <c r="I411" s="262"/>
      <c r="J411" s="262"/>
      <c r="K411" s="262"/>
      <c r="L411" s="262"/>
      <c r="M411" s="262"/>
      <c r="N411" s="262"/>
      <c r="O411" s="262"/>
      <c r="P411" s="262">
        <f>(Q411+Q412)/2/((1+P$65/4))</f>
        <v>842753403694.13501</v>
      </c>
      <c r="Q411" s="262">
        <f t="shared" ref="Q411:W411" si="246">(R411+R412)/2/((1+Q$65/4))</f>
        <v>847194921263.15112</v>
      </c>
      <c r="R411" s="262">
        <f t="shared" si="246"/>
        <v>853956589047.52026</v>
      </c>
      <c r="S411" s="262">
        <f t="shared" si="246"/>
        <v>863992277545.8042</v>
      </c>
      <c r="T411" s="262">
        <f t="shared" si="246"/>
        <v>878083316425.58813</v>
      </c>
      <c r="U411" s="262">
        <f t="shared" si="246"/>
        <v>897231556397.5575</v>
      </c>
      <c r="V411" s="262">
        <f t="shared" si="246"/>
        <v>922724591298.28345</v>
      </c>
      <c r="W411" s="262">
        <f t="shared" si="246"/>
        <v>956237006908.93909</v>
      </c>
      <c r="X411" s="258">
        <f t="shared" si="234"/>
        <v>1000000000000</v>
      </c>
    </row>
    <row r="412" spans="3:24" hidden="1" outlineLevel="1">
      <c r="C412" s="256" t="s">
        <v>297</v>
      </c>
      <c r="D412" s="256"/>
      <c r="E412" s="262"/>
      <c r="F412" s="262"/>
      <c r="G412" s="262"/>
      <c r="H412" s="262"/>
      <c r="I412" s="262"/>
      <c r="J412" s="262"/>
      <c r="K412" s="262"/>
      <c r="L412" s="262"/>
      <c r="M412" s="262"/>
      <c r="N412" s="262"/>
      <c r="O412" s="262"/>
      <c r="P412" s="262"/>
      <c r="Q412" s="262">
        <f>(R412+R413)/2/((1+Q$66/4))</f>
        <v>871547394138.01392</v>
      </c>
      <c r="R412" s="262">
        <f t="shared" ref="R412:W412" si="247">(S412+S413)/2/((1+R$66/4))</f>
        <v>877292174829.11743</v>
      </c>
      <c r="S412" s="262">
        <f t="shared" si="247"/>
        <v>885812863860.54602</v>
      </c>
      <c r="T412" s="262">
        <f t="shared" si="247"/>
        <v>897757271199.13416</v>
      </c>
      <c r="U412" s="262">
        <f t="shared" si="247"/>
        <v>913947049593.21948</v>
      </c>
      <c r="V412" s="262">
        <f t="shared" si="247"/>
        <v>935424554669.15076</v>
      </c>
      <c r="W412" s="262">
        <f t="shared" si="247"/>
        <v>963525300110.94958</v>
      </c>
      <c r="X412" s="258">
        <f t="shared" si="234"/>
        <v>1000000000000</v>
      </c>
    </row>
    <row r="413" spans="3:24" hidden="1" outlineLevel="1">
      <c r="C413" s="256" t="s">
        <v>300</v>
      </c>
      <c r="D413" s="256"/>
      <c r="E413" s="262"/>
      <c r="F413" s="262"/>
      <c r="G413" s="262"/>
      <c r="H413" s="262"/>
      <c r="I413" s="262"/>
      <c r="J413" s="262"/>
      <c r="K413" s="262"/>
      <c r="L413" s="262"/>
      <c r="M413" s="262"/>
      <c r="N413" s="262"/>
      <c r="O413" s="262"/>
      <c r="P413" s="262"/>
      <c r="Q413" s="262"/>
      <c r="R413" s="262">
        <f>(S413+S414)/2/((1+R$67/4))</f>
        <v>897167045035.53235</v>
      </c>
      <c r="S413" s="262">
        <f t="shared" ref="S413:W413" si="248">(T413+T414)/2/((1+S$67/4))</f>
        <v>904369544157.72266</v>
      </c>
      <c r="T413" s="262">
        <f t="shared" si="248"/>
        <v>914452559147.02759</v>
      </c>
      <c r="U413" s="262">
        <f t="shared" si="248"/>
        <v>928090476764.65808</v>
      </c>
      <c r="V413" s="262">
        <f t="shared" si="248"/>
        <v>946129193659.45813</v>
      </c>
      <c r="W413" s="262">
        <f t="shared" si="248"/>
        <v>969638339612.79419</v>
      </c>
      <c r="X413" s="258">
        <f t="shared" si="234"/>
        <v>1000000000000</v>
      </c>
    </row>
    <row r="414" spans="3:24" hidden="1" outlineLevel="1">
      <c r="C414" s="256" t="s">
        <v>303</v>
      </c>
      <c r="D414" s="256"/>
      <c r="E414" s="262"/>
      <c r="F414" s="262"/>
      <c r="G414" s="262"/>
      <c r="H414" s="262"/>
      <c r="I414" s="262"/>
      <c r="J414" s="262"/>
      <c r="K414" s="262"/>
      <c r="L414" s="262"/>
      <c r="M414" s="262"/>
      <c r="N414" s="262"/>
      <c r="O414" s="262"/>
      <c r="P414" s="262"/>
      <c r="Q414" s="262"/>
      <c r="R414" s="262"/>
      <c r="S414" s="262">
        <f>(T414+T415)/2/((1+S$68/4))</f>
        <v>920076747014.50525</v>
      </c>
      <c r="T414" s="262">
        <f t="shared" ref="T414:W414" si="249">(U414+U415)/2/((1+T$68/4))</f>
        <v>928559127219.12439</v>
      </c>
      <c r="U414" s="262">
        <f t="shared" si="249"/>
        <v>940012013041.02563</v>
      </c>
      <c r="V414" s="262">
        <f t="shared" si="249"/>
        <v>955123491557.24158</v>
      </c>
      <c r="W414" s="262">
        <f t="shared" si="249"/>
        <v>974753698462.80688</v>
      </c>
      <c r="X414" s="258">
        <f t="shared" si="234"/>
        <v>1000000000000</v>
      </c>
    </row>
    <row r="415" spans="3:24" hidden="1" outlineLevel="1">
      <c r="C415" s="256" t="s">
        <v>306</v>
      </c>
      <c r="D415" s="256"/>
      <c r="E415" s="262"/>
      <c r="F415" s="262"/>
      <c r="G415" s="262"/>
      <c r="H415" s="262"/>
      <c r="I415" s="262"/>
      <c r="J415" s="262"/>
      <c r="K415" s="262"/>
      <c r="L415" s="262"/>
      <c r="M415" s="262"/>
      <c r="N415" s="262"/>
      <c r="O415" s="262"/>
      <c r="P415" s="262"/>
      <c r="Q415" s="262"/>
      <c r="R415" s="262"/>
      <c r="S415" s="262"/>
      <c r="T415" s="262">
        <f>(U415+U416)/2/((1+T$69/4))</f>
        <v>940435497900.03284</v>
      </c>
      <c r="U415" s="262">
        <f t="shared" ref="U415:W415" si="250">(V415+V416)/2/((1+U$69/4))</f>
        <v>950028715385.37292</v>
      </c>
      <c r="V415" s="262">
        <f t="shared" si="250"/>
        <v>962660750197.04712</v>
      </c>
      <c r="W415" s="262">
        <f t="shared" si="250"/>
        <v>979025859589.72437</v>
      </c>
      <c r="X415" s="258">
        <f t="shared" si="234"/>
        <v>1000000000000</v>
      </c>
    </row>
    <row r="416" spans="3:24" hidden="1" outlineLevel="1">
      <c r="C416" s="256" t="s">
        <v>309</v>
      </c>
      <c r="D416" s="256"/>
      <c r="E416" s="262"/>
      <c r="F416" s="262"/>
      <c r="G416" s="262"/>
      <c r="H416" s="262"/>
      <c r="I416" s="262"/>
      <c r="J416" s="262"/>
      <c r="K416" s="262"/>
      <c r="L416" s="262"/>
      <c r="M416" s="262"/>
      <c r="N416" s="262"/>
      <c r="O416" s="262"/>
      <c r="P416" s="262"/>
      <c r="Q416" s="262"/>
      <c r="R416" s="262"/>
      <c r="S416" s="262"/>
      <c r="T416" s="262"/>
      <c r="U416" s="262">
        <f>(V416+V417)/2/((1+U$70/4))</f>
        <v>958422584373.95911</v>
      </c>
      <c r="V416" s="262">
        <f t="shared" ref="V416:W416" si="251">(W416+W417)/2/((1+V$70/4))</f>
        <v>968963071398.06165</v>
      </c>
      <c r="W416" s="262">
        <f t="shared" si="251"/>
        <v>982588002374.73425</v>
      </c>
      <c r="X416" s="258">
        <f t="shared" si="234"/>
        <v>1000000000000</v>
      </c>
    </row>
    <row r="417" spans="3:27" hidden="1" outlineLevel="1">
      <c r="C417" s="256" t="s">
        <v>312</v>
      </c>
      <c r="D417" s="256"/>
      <c r="E417" s="262"/>
      <c r="F417" s="262"/>
      <c r="G417" s="262"/>
      <c r="H417" s="262"/>
      <c r="I417" s="262"/>
      <c r="J417" s="262"/>
      <c r="K417" s="262"/>
      <c r="L417" s="262"/>
      <c r="M417" s="262"/>
      <c r="N417" s="262"/>
      <c r="O417" s="262"/>
      <c r="P417" s="262"/>
      <c r="Q417" s="262"/>
      <c r="R417" s="262"/>
      <c r="S417" s="262"/>
      <c r="T417" s="262"/>
      <c r="U417" s="262"/>
      <c r="V417" s="262">
        <f>(W417+W418)/2/((1+V$71/4))</f>
        <v>974223104135.78174</v>
      </c>
      <c r="W417" s="262">
        <f t="shared" ref="W417" si="252">(X417+X418)/2/((1+W$71/4))</f>
        <v>985554095360.86108</v>
      </c>
      <c r="X417" s="258">
        <f t="shared" si="234"/>
        <v>1000000000000</v>
      </c>
    </row>
    <row r="418" spans="3:27" hidden="1" outlineLevel="1">
      <c r="C418" s="256" t="s">
        <v>315</v>
      </c>
      <c r="D418" s="256"/>
      <c r="E418" s="262"/>
      <c r="F418" s="262"/>
      <c r="G418" s="262"/>
      <c r="H418" s="262"/>
      <c r="I418" s="262"/>
      <c r="J418" s="262"/>
      <c r="K418" s="262"/>
      <c r="L418" s="262"/>
      <c r="M418" s="262"/>
      <c r="N418" s="262"/>
      <c r="O418" s="262"/>
      <c r="P418" s="262"/>
      <c r="Q418" s="262"/>
      <c r="R418" s="262"/>
      <c r="S418" s="262"/>
      <c r="T418" s="262"/>
      <c r="U418" s="262"/>
      <c r="V418" s="262"/>
      <c r="W418" s="262">
        <f>(X418+X419)/2/((1+W$72/4))</f>
        <v>988021081165.36108</v>
      </c>
      <c r="X418" s="258">
        <f t="shared" si="234"/>
        <v>1000000000000</v>
      </c>
    </row>
    <row r="419" spans="3:27" hidden="1" outlineLevel="1">
      <c r="C419" s="256" t="s">
        <v>260</v>
      </c>
      <c r="D419" s="256"/>
      <c r="E419" s="256"/>
      <c r="F419" s="256"/>
      <c r="G419" s="256"/>
      <c r="H419" s="256"/>
      <c r="I419" s="256"/>
      <c r="J419" s="256"/>
      <c r="K419" s="256"/>
      <c r="L419" s="256"/>
      <c r="M419" s="256"/>
      <c r="N419" s="256"/>
      <c r="O419" s="262"/>
      <c r="P419" s="256"/>
      <c r="Q419" s="256"/>
      <c r="R419" s="256"/>
      <c r="S419" s="256"/>
      <c r="T419" s="256"/>
      <c r="U419" s="256"/>
      <c r="V419" s="256"/>
      <c r="W419" s="256"/>
      <c r="X419" s="258">
        <f t="shared" si="234"/>
        <v>1000000000000</v>
      </c>
    </row>
    <row r="420" spans="3:27" hidden="1" outlineLevel="1">
      <c r="C420" s="256" t="s">
        <v>2368</v>
      </c>
      <c r="D420" s="257"/>
      <c r="E420" s="255"/>
      <c r="F420" s="255"/>
      <c r="G420" s="255"/>
      <c r="H420" s="255"/>
      <c r="I420" s="255"/>
      <c r="J420" s="255"/>
      <c r="K420" s="255"/>
      <c r="L420" s="255"/>
      <c r="M420" s="255"/>
      <c r="N420" s="255"/>
      <c r="O420" s="255"/>
      <c r="P420" s="255"/>
      <c r="Q420" s="255"/>
      <c r="R420" s="255"/>
      <c r="S420" s="255"/>
      <c r="T420" s="255"/>
      <c r="U420" s="255"/>
      <c r="V420" s="255"/>
      <c r="W420" s="172"/>
    </row>
    <row r="421" spans="3:27" hidden="1" outlineLevel="1"/>
    <row r="422" spans="3:27" hidden="1" outlineLevel="1">
      <c r="C422" s="256"/>
      <c r="D422" s="256" t="s">
        <v>256</v>
      </c>
      <c r="E422" s="256" t="s">
        <v>257</v>
      </c>
      <c r="F422" s="256" t="s">
        <v>262</v>
      </c>
      <c r="G422" s="256" t="s">
        <v>265</v>
      </c>
      <c r="H422" s="256" t="s">
        <v>268</v>
      </c>
      <c r="I422" s="256" t="s">
        <v>271</v>
      </c>
      <c r="J422" s="256" t="s">
        <v>274</v>
      </c>
      <c r="K422" s="256" t="s">
        <v>277</v>
      </c>
      <c r="L422" s="256" t="s">
        <v>280</v>
      </c>
      <c r="M422" s="256" t="s">
        <v>283</v>
      </c>
      <c r="N422" s="256" t="s">
        <v>286</v>
      </c>
      <c r="O422" s="256" t="s">
        <v>289</v>
      </c>
      <c r="P422" s="256" t="s">
        <v>292</v>
      </c>
      <c r="Q422" s="256" t="s">
        <v>295</v>
      </c>
      <c r="R422" s="256" t="s">
        <v>298</v>
      </c>
      <c r="S422" s="256" t="s">
        <v>301</v>
      </c>
      <c r="T422" s="256" t="s">
        <v>304</v>
      </c>
      <c r="U422" s="256" t="s">
        <v>307</v>
      </c>
      <c r="V422" s="256" t="s">
        <v>310</v>
      </c>
      <c r="W422" s="256" t="s">
        <v>313</v>
      </c>
      <c r="X422" s="256" t="s">
        <v>804</v>
      </c>
    </row>
    <row r="423" spans="3:27" hidden="1" outlineLevel="1">
      <c r="C423" s="256" t="s">
        <v>258</v>
      </c>
      <c r="D423" s="256"/>
      <c r="E423" s="256" t="s">
        <v>259</v>
      </c>
      <c r="F423" s="256" t="s">
        <v>263</v>
      </c>
      <c r="G423" s="256" t="s">
        <v>266</v>
      </c>
      <c r="H423" s="256" t="s">
        <v>269</v>
      </c>
      <c r="I423" s="256" t="s">
        <v>272</v>
      </c>
      <c r="J423" s="256" t="s">
        <v>275</v>
      </c>
      <c r="K423" s="256" t="s">
        <v>278</v>
      </c>
      <c r="L423" s="256" t="s">
        <v>281</v>
      </c>
      <c r="M423" s="256" t="s">
        <v>284</v>
      </c>
      <c r="N423" s="256" t="s">
        <v>287</v>
      </c>
      <c r="O423" s="256" t="s">
        <v>290</v>
      </c>
      <c r="P423" s="256" t="s">
        <v>293</v>
      </c>
      <c r="Q423" s="256" t="s">
        <v>296</v>
      </c>
      <c r="R423" s="256" t="s">
        <v>299</v>
      </c>
      <c r="S423" s="256" t="s">
        <v>302</v>
      </c>
      <c r="T423" s="256" t="s">
        <v>305</v>
      </c>
      <c r="U423" s="256" t="s">
        <v>308</v>
      </c>
      <c r="V423" s="256" t="s">
        <v>311</v>
      </c>
      <c r="W423" s="256" t="s">
        <v>314</v>
      </c>
      <c r="X423" s="256" t="s">
        <v>784</v>
      </c>
      <c r="Y423" s="258" t="s">
        <v>260</v>
      </c>
    </row>
    <row r="424" spans="3:27" hidden="1" outlineLevel="1">
      <c r="C424" s="256"/>
      <c r="D424" s="259">
        <f>(E424+E425)/2/((1+D$53/4)^($D$17))</f>
        <v>295850398919.68933</v>
      </c>
      <c r="E424" s="262">
        <f t="shared" ref="E424" si="253">(F424+F425)/2/((1+E$53/4))</f>
        <v>274309538322.38245</v>
      </c>
      <c r="F424" s="262">
        <f t="shared" ref="F424" si="254">(G424+G425)/2/((1+F$53/4))</f>
        <v>255293123210.3537</v>
      </c>
      <c r="G424" s="262">
        <f t="shared" ref="G424" si="255">(H424+H425)/2/((1+G$53/4))</f>
        <v>238526198302.6163</v>
      </c>
      <c r="H424" s="262">
        <f t="shared" ref="H424" si="256">(I424+I425)/2/((1+H$53/4))</f>
        <v>223080208454.81445</v>
      </c>
      <c r="I424" s="262">
        <f t="shared" ref="I424" si="257">(J424+J425)/2/((1+I$53/4))</f>
        <v>209180087131.1178</v>
      </c>
      <c r="J424" s="262">
        <f t="shared" ref="J424" si="258">(K424+K425)/2/((1+J$53/4))</f>
        <v>197232944951.37473</v>
      </c>
      <c r="K424" s="262">
        <f t="shared" ref="K424" si="259">(L424+L425)/2/((1+K$53/4))</f>
        <v>187461266560.25797</v>
      </c>
      <c r="L424" s="262">
        <f t="shared" ref="L424" si="260">(M424+M425)/2/((1+L$53/4))</f>
        <v>180099372463.78714</v>
      </c>
      <c r="M424" s="262">
        <f t="shared" ref="M424" si="261">(N424+N425)/2/((1+M$53/4))</f>
        <v>175501659085.24139</v>
      </c>
      <c r="N424" s="262">
        <f t="shared" ref="N424" si="262">(O424+O425)/2/((1+N$53/4))</f>
        <v>174157029996.84927</v>
      </c>
      <c r="O424" s="262">
        <f t="shared" ref="O424" si="263">(P424+P425)/2/((1+O$53/4))</f>
        <v>176826115625.40009</v>
      </c>
      <c r="P424" s="262">
        <f t="shared" ref="P424" si="264">(Q424+Q425)/2/((1+P$53/4))</f>
        <v>184717276040.18594</v>
      </c>
      <c r="Q424" s="262">
        <f t="shared" ref="Q424" si="265">(R424+R425)/2/((1+Q$53/4))</f>
        <v>191897517920.72852</v>
      </c>
      <c r="R424" s="262">
        <f t="shared" ref="R424" si="266">(S424+S425)/2/((1+R$53/4))</f>
        <v>203940050336.11502</v>
      </c>
      <c r="S424" s="262">
        <f t="shared" ref="S424" si="267">(T424+T425)/2/((1+S$53/4))</f>
        <v>223556482292.28851</v>
      </c>
      <c r="T424" s="262">
        <f t="shared" ref="T424" si="268">(U424+U425)/2/((1+T$53/4))</f>
        <v>254178108014.49527</v>
      </c>
      <c r="U424" s="262">
        <f t="shared" ref="U424" si="269">(V424+V425)/2/((1+U$53/4))</f>
        <v>301620551979.55817</v>
      </c>
      <c r="V424" s="262">
        <f t="shared" ref="V424" si="270">(W424+W425)/2/((1+V$53/4))</f>
        <v>376095208543.1499</v>
      </c>
      <c r="W424" s="262">
        <f t="shared" ref="W424" si="271">(X424+X425)/2/((1+W$53/4))</f>
        <v>496339323210.75775</v>
      </c>
      <c r="X424" s="262">
        <f t="shared" ref="X424" si="272">(Y424+Y425)/2/((1+X$53/4))</f>
        <v>698591420920.08386</v>
      </c>
      <c r="Y424" s="258">
        <f t="shared" ref="Y424:Y445" si="273">$C$15*10^6</f>
        <v>1000000000000</v>
      </c>
      <c r="AA424" s="261">
        <f>X$50*10^6</f>
        <v>295850398919.68909</v>
      </c>
    </row>
    <row r="425" spans="3:27" hidden="1" outlineLevel="1">
      <c r="C425" s="256" t="s">
        <v>261</v>
      </c>
      <c r="D425" s="256"/>
      <c r="E425" s="262">
        <f>(F425+F426)/2/((1+E$54/4))</f>
        <v>338609431766.53149</v>
      </c>
      <c r="F425" s="262">
        <f t="shared" ref="F425" si="274">(G425+G426)/2/((1+F$54/4))</f>
        <v>318695455134.52057</v>
      </c>
      <c r="G425" s="262">
        <f t="shared" ref="G425" si="275">(H425+H426)/2/((1+G$54/4))</f>
        <v>300911679453.30542</v>
      </c>
      <c r="H425" s="262">
        <f t="shared" ref="H425" si="276">(I425+I426)/2/((1+H$54/4))</f>
        <v>284333043806.62775</v>
      </c>
      <c r="I425" s="262">
        <f t="shared" ref="I425" si="277">(J425+J426)/2/((1+I$54/4))</f>
        <v>269233320553.0882</v>
      </c>
      <c r="J425" s="262">
        <f t="shared" ref="J425" si="278">(K425+K426)/2/((1+J$54/4))</f>
        <v>256094748928.6499</v>
      </c>
      <c r="K425" s="262">
        <f t="shared" ref="K425" si="279">(L425+L426)/2/((1+K$54/4))</f>
        <v>245211999538.10452</v>
      </c>
      <c r="L425" s="262">
        <f t="shared" ref="L425" si="280">(M425+M426)/2/((1+L$54/4))</f>
        <v>236895261342.06808</v>
      </c>
      <c r="M425" s="262">
        <f t="shared" ref="M425" si="281">(N425+N426)/2/((1+M$54/4))</f>
        <v>231584399512.08551</v>
      </c>
      <c r="N425" s="262">
        <f t="shared" ref="N425" si="282">(O425+O426)/2/((1+N$54/4))</f>
        <v>229857975953.38568</v>
      </c>
      <c r="O425" s="262">
        <f t="shared" ref="O425" si="283">(P425+P426)/2/((1+O$54/4))</f>
        <v>232571989061.85147</v>
      </c>
      <c r="P425" s="262">
        <f t="shared" ref="P425" si="284">(Q425+Q426)/2/((1+P$54/4))</f>
        <v>241028945310.07782</v>
      </c>
      <c r="Q425" s="262">
        <f t="shared" ref="Q425" si="285">(R425+R426)/2/((1+Q$54/4))</f>
        <v>248554260823.60065</v>
      </c>
      <c r="R425" s="262">
        <f t="shared" ref="R425" si="286">(S425+S426)/2/((1+R$54/4))</f>
        <v>261247229493.50546</v>
      </c>
      <c r="S425" s="262">
        <f t="shared" ref="S425" si="287">(T425+T426)/2/((1+S$54/4))</f>
        <v>281856673760.24652</v>
      </c>
      <c r="T425" s="262">
        <f t="shared" ref="T425" si="288">(U425+U426)/2/((1+T$54/4))</f>
        <v>313651870481.23254</v>
      </c>
      <c r="U425" s="262">
        <f t="shared" ref="U425" si="289">(V425+V426)/2/((1+U$54/4))</f>
        <v>361979378689.81506</v>
      </c>
      <c r="V425" s="262">
        <f t="shared" ref="V425" si="290">(W425+W426)/2/((1+V$54/4))</f>
        <v>435861526811.63074</v>
      </c>
      <c r="W425" s="262">
        <f t="shared" ref="W425" si="291">(X425+X426)/2/((1+W$54/4))</f>
        <v>551138968046.77026</v>
      </c>
      <c r="X425" s="262">
        <f t="shared" ref="X425" si="292">(Y425+Y426)/2/((1+X$54/4))</f>
        <v>736986058989.72583</v>
      </c>
      <c r="Y425" s="258">
        <f t="shared" si="273"/>
        <v>1000000000000</v>
      </c>
    </row>
    <row r="426" spans="3:27" hidden="1" outlineLevel="1">
      <c r="C426" s="256" t="s">
        <v>264</v>
      </c>
      <c r="D426" s="256"/>
      <c r="E426" s="256"/>
      <c r="F426" s="262">
        <f>(G426+G427)/2/((1+F$55/4))</f>
        <v>384426834717.58887</v>
      </c>
      <c r="G426" s="262">
        <f t="shared" ref="G426" si="293">(H426+H427)/2/((1+G$55/4))</f>
        <v>366270860589.9455</v>
      </c>
      <c r="H426" s="262">
        <f t="shared" ref="H426" si="294">(I426+I427)/2/((1+H$55/4))</f>
        <v>349171695766.30585</v>
      </c>
      <c r="I426" s="262">
        <f t="shared" ref="I426" si="295">(J426+J427)/2/((1+I$55/4))</f>
        <v>333436251233.4577</v>
      </c>
      <c r="J426" s="262">
        <f t="shared" ref="J426" si="296">(K426+K427)/2/((1+J$55/4))</f>
        <v>319599097075.63733</v>
      </c>
      <c r="K426" s="262">
        <f t="shared" ref="K426" si="297">(L426+L427)/2/((1+K$55/4))</f>
        <v>308012604660.5625</v>
      </c>
      <c r="L426" s="262">
        <f t="shared" ref="L426" si="298">(M426+M427)/2/((1+L$55/4))</f>
        <v>299049707267.93665</v>
      </c>
      <c r="M426" s="262">
        <f t="shared" ref="M426" si="299">(N426+N427)/2/((1+M$55/4))</f>
        <v>293219803889.72736</v>
      </c>
      <c r="N426" s="262">
        <f t="shared" ref="N426" si="300">(O426+O427)/2/((1+N$55/4))</f>
        <v>291171943576.75378</v>
      </c>
      <c r="O426" s="262">
        <f t="shared" ref="O426" si="301">(P426+P427)/2/((1+O$55/4))</f>
        <v>293829781799.51093</v>
      </c>
      <c r="P426" s="262">
        <f t="shared" ref="P426" si="302">(Q426+Q427)/2/((1+P$55/4))</f>
        <v>302547738554.48523</v>
      </c>
      <c r="Q426" s="262">
        <f t="shared" ref="Q426" si="303">(R426+R427)/2/((1+Q$55/4))</f>
        <v>310153694831.599</v>
      </c>
      <c r="R426" s="262">
        <f t="shared" ref="R426" si="304">(S426+S427)/2/((1+R$55/4))</f>
        <v>323062401831.97156</v>
      </c>
      <c r="S426" s="262">
        <f t="shared" ref="S426" si="305">(T426+T427)/2/((1+S$55/4))</f>
        <v>343982467689.24298</v>
      </c>
      <c r="T426" s="262">
        <f t="shared" ref="T426" si="306">(U426+U427)/2/((1+T$55/4))</f>
        <v>375953053994.14728</v>
      </c>
      <c r="U426" s="262">
        <f t="shared" ref="U426" si="307">(V426+V427)/2/((1+U$55/4))</f>
        <v>423781168946.6156</v>
      </c>
      <c r="V426" s="262">
        <f t="shared" ref="V426" si="308">(W426+W427)/2/((1+V$55/4))</f>
        <v>495285427209.84784</v>
      </c>
      <c r="W426" s="262">
        <f t="shared" ref="W426" si="309">(X426+X427)/2/((1+W$55/4))</f>
        <v>603647331860.71057</v>
      </c>
      <c r="X426" s="262">
        <f t="shared" ref="X426" si="310">(Y426+Y427)/2/((1+X$55/4))</f>
        <v>772085471286.36646</v>
      </c>
      <c r="Y426" s="258">
        <f t="shared" si="273"/>
        <v>1000000000000</v>
      </c>
    </row>
    <row r="427" spans="3:27" hidden="1" outlineLevel="1">
      <c r="C427" s="256" t="s">
        <v>267</v>
      </c>
      <c r="D427" s="256"/>
      <c r="E427" s="262"/>
      <c r="F427" s="262"/>
      <c r="G427" s="262">
        <f>(H427+H428)/2/((1+G$56/4))</f>
        <v>432307628090.16998</v>
      </c>
      <c r="H427" s="262">
        <f t="shared" ref="H427" si="311">(I427+I428)/2/((1+H$56/4))</f>
        <v>415267372087.14093</v>
      </c>
      <c r="I427" s="262">
        <f t="shared" ref="I427" si="312">(J427+J428)/2/((1+I$56/4))</f>
        <v>399447133814.73969</v>
      </c>
      <c r="J427" s="262">
        <f t="shared" ref="J427" si="313">(K427+K428)/2/((1+J$56/4))</f>
        <v>385409092102.49915</v>
      </c>
      <c r="K427" s="262">
        <f t="shared" ref="K427" si="314">(L427+L428)/2/((1+K$56/4))</f>
        <v>373544771774.85492</v>
      </c>
      <c r="L427" s="262">
        <f t="shared" ref="L427" si="315">(M427+M428)/2/((1+L$56/4))</f>
        <v>364271610521.51416</v>
      </c>
      <c r="M427" s="262">
        <f t="shared" ref="M427" si="316">(N427+N428)/2/((1+M$56/4))</f>
        <v>358146925156.54297</v>
      </c>
      <c r="N427" s="262">
        <f t="shared" ref="N427" si="317">(O427+O428)/2/((1+N$56/4))</f>
        <v>355865619853.61041</v>
      </c>
      <c r="O427" s="262">
        <f t="shared" ref="O427" si="318">(P427+P428)/2/((1+O$56/4))</f>
        <v>358387295301.54858</v>
      </c>
      <c r="P427" s="262">
        <f t="shared" ref="P427" si="319">(Q427+Q428)/2/((1+P$56/4))</f>
        <v>367075748161.72113</v>
      </c>
      <c r="Q427" s="262">
        <f t="shared" ref="Q427" si="320">(R427+R428)/2/((1+Q$56/4))</f>
        <v>374525527418.19812</v>
      </c>
      <c r="R427" s="262">
        <f t="shared" ref="R427" si="321">(S427+S428)/2/((1+R$56/4))</f>
        <v>387249626529.78418</v>
      </c>
      <c r="S427" s="262">
        <f t="shared" ref="S427" si="322">(T427+T428)/2/((1+S$56/4))</f>
        <v>407850856285.3429</v>
      </c>
      <c r="T427" s="262">
        <f t="shared" ref="T427" si="323">(U427+U428)/2/((1+T$56/4))</f>
        <v>439096149877.63617</v>
      </c>
      <c r="U427" s="262">
        <f t="shared" ref="U427" si="324">(V427+V428)/2/((1+U$56/4))</f>
        <v>485227682536.23785</v>
      </c>
      <c r="V427" s="262">
        <f t="shared" ref="V427" si="325">(W427+W428)/2/((1+V$56/4))</f>
        <v>552913422665.00427</v>
      </c>
      <c r="W427" s="262">
        <f t="shared" ref="W427" si="326">(X427+X428)/2/((1+W$56/4))</f>
        <v>652982324760.10791</v>
      </c>
      <c r="X427" s="262">
        <f t="shared" ref="X427" si="327">(Y427+Y428)/2/((1+X$56/4))</f>
        <v>803748152934.72168</v>
      </c>
      <c r="Y427" s="258">
        <f t="shared" si="273"/>
        <v>1000000000000</v>
      </c>
    </row>
    <row r="428" spans="3:27" hidden="1" outlineLevel="1">
      <c r="C428" s="256" t="s">
        <v>270</v>
      </c>
      <c r="D428" s="256"/>
      <c r="E428" s="262"/>
      <c r="F428" s="262"/>
      <c r="G428" s="262"/>
      <c r="H428" s="262">
        <f>(I428+I429)/2/((1+H$57/4))</f>
        <v>480488860309.89404</v>
      </c>
      <c r="I428" s="262">
        <f t="shared" ref="I428" si="328">(J428+J429)/2/((1+I$57/4))</f>
        <v>465065637869.20868</v>
      </c>
      <c r="J428" s="262">
        <f t="shared" ref="J428" si="329">(K428+K429)/2/((1+J$57/4))</f>
        <v>451274158195.92371</v>
      </c>
      <c r="K428" s="262">
        <f t="shared" ref="K428" si="330">(L428+L429)/2/((1+K$57/4))</f>
        <v>439525786330.85321</v>
      </c>
      <c r="L428" s="262">
        <f t="shared" ref="L428" si="331">(M428+M429)/2/((1+L$57/4))</f>
        <v>430262524980.14398</v>
      </c>
      <c r="M428" s="262">
        <f t="shared" ref="M428" si="332">(N428+N429)/2/((1+M$57/4))</f>
        <v>424066084024.8479</v>
      </c>
      <c r="N428" s="262">
        <f t="shared" ref="N428" si="333">(O428+O429)/2/((1+N$57/4))</f>
        <v>421651008940.17273</v>
      </c>
      <c r="O428" s="262">
        <f t="shared" ref="O428" si="334">(P428+P429)/2/((1+O$57/4))</f>
        <v>423981264248.22833</v>
      </c>
      <c r="P428" s="262">
        <f t="shared" ref="P428" si="335">(Q428+Q429)/2/((1+P$57/4))</f>
        <v>432391445807.13684</v>
      </c>
      <c r="Q428" s="262">
        <f t="shared" ref="Q428" si="336">(R428+R429)/2/((1+Q$57/4))</f>
        <v>439494057096.3222</v>
      </c>
      <c r="R428" s="262">
        <f t="shared" ref="R428" si="337">(S428+S429)/2/((1+R$57/4))</f>
        <v>451700766031.42609</v>
      </c>
      <c r="S428" s="262">
        <f t="shared" ref="S428" si="338">(T428+T429)/2/((1+S$57/4))</f>
        <v>471458154765.90558</v>
      </c>
      <c r="T428" s="262">
        <f t="shared" ref="T428" si="339">(U428+U429)/2/((1+T$57/4))</f>
        <v>501241705051.90643</v>
      </c>
      <c r="U428" s="262">
        <f t="shared" ref="U428" si="340">(V428+V429)/2/((1+U$57/4))</f>
        <v>544738454914.22058</v>
      </c>
      <c r="V428" s="262">
        <f t="shared" ref="V428" si="341">(W428+W429)/2/((1+V$57/4))</f>
        <v>607562688361.34631</v>
      </c>
      <c r="W428" s="262">
        <f t="shared" ref="W428" si="342">(X428+X429)/2/((1+W$57/4))</f>
        <v>698522566516.91565</v>
      </c>
      <c r="X428" s="262">
        <f t="shared" ref="X428" si="343">(Y428+Y429)/2/((1+X$57/4))</f>
        <v>831969440419.89233</v>
      </c>
      <c r="Y428" s="258">
        <f t="shared" si="273"/>
        <v>1000000000000</v>
      </c>
    </row>
    <row r="429" spans="3:27" hidden="1" outlineLevel="1">
      <c r="C429" s="256" t="s">
        <v>273</v>
      </c>
      <c r="D429" s="256"/>
      <c r="E429" s="262"/>
      <c r="F429" s="262"/>
      <c r="G429" s="262"/>
      <c r="H429" s="262"/>
      <c r="I429" s="262">
        <f>(J429+J430)/2/((1+I$58/4))</f>
        <v>528431354550.17792</v>
      </c>
      <c r="J429" s="262">
        <f t="shared" ref="J429" si="344">(K429+K430)/2/((1+J$58/4))</f>
        <v>515249230982.55603</v>
      </c>
      <c r="K429" s="262">
        <f t="shared" ref="K429" si="345">(L429+L430)/2/((1+K$58/4))</f>
        <v>503944521268.29132</v>
      </c>
      <c r="L429" s="262">
        <f t="shared" ref="L429" si="346">(M429+M430)/2/((1+L$58/4))</f>
        <v>494964966678.36017</v>
      </c>
      <c r="M429" s="262">
        <f t="shared" ref="M429" si="347">(N429+N430)/2/((1+M$58/4))</f>
        <v>488894441480.80347</v>
      </c>
      <c r="N429" s="262">
        <f t="shared" ref="N429" si="348">(O429+O430)/2/((1+N$58/4))</f>
        <v>486442658290.86969</v>
      </c>
      <c r="O429" s="262">
        <f t="shared" ref="O429" si="349">(P429+P430)/2/((1+O$58/4))</f>
        <v>488549817352.09454</v>
      </c>
      <c r="P429" s="262">
        <f t="shared" ref="P429" si="350">(Q429+Q430)/2/((1+P$58/4))</f>
        <v>496489589305.27423</v>
      </c>
      <c r="Q429" s="262">
        <f t="shared" ref="Q429" si="351">(R429+R430)/2/((1+Q$58/4))</f>
        <v>503107149763.53278</v>
      </c>
      <c r="R429" s="262">
        <f t="shared" ref="R429" si="352">(S429+S430)/2/((1+R$58/4))</f>
        <v>514547348310.06848</v>
      </c>
      <c r="S429" s="262">
        <f t="shared" ref="S429" si="353">(T429+T430)/2/((1+S$58/4))</f>
        <v>533066080851.24084</v>
      </c>
      <c r="T429" s="262">
        <f t="shared" ref="T429" si="354">(U429+U430)/2/((1+T$58/4))</f>
        <v>560846241922.65308</v>
      </c>
      <c r="U429" s="262">
        <f t="shared" ref="U429" si="355">(V429+V430)/2/((1+U$58/4))</f>
        <v>601053346084.89453</v>
      </c>
      <c r="V429" s="262">
        <f t="shared" ref="V429" si="356">(W429+W430)/2/((1+V$58/4))</f>
        <v>658367860000.71191</v>
      </c>
      <c r="W429" s="262">
        <f t="shared" ref="W429" si="357">(X429+X430)/2/((1+W$58/4))</f>
        <v>739902153400.80566</v>
      </c>
      <c r="X429" s="262">
        <f t="shared" ref="X429" si="358">(Y429+Y430)/2/((1+X$58/4))</f>
        <v>856855229800.85547</v>
      </c>
      <c r="Y429" s="258">
        <f t="shared" si="273"/>
        <v>1000000000000</v>
      </c>
    </row>
    <row r="430" spans="3:27" hidden="1" outlineLevel="1">
      <c r="C430" s="256" t="s">
        <v>276</v>
      </c>
      <c r="D430" s="256"/>
      <c r="E430" s="262"/>
      <c r="F430" s="262"/>
      <c r="G430" s="262"/>
      <c r="H430" s="262"/>
      <c r="I430" s="262"/>
      <c r="J430" s="262">
        <f>(K430+K431)/2/((1+J$59/4))</f>
        <v>575816835522.10876</v>
      </c>
      <c r="K430" s="262">
        <f t="shared" ref="K430" si="359">(L430+L431)/2/((1+K$59/4))</f>
        <v>565201384974.13684</v>
      </c>
      <c r="L430" s="262">
        <f t="shared" ref="L430" si="360">(M430+M431)/2/((1+L$59/4))</f>
        <v>556716708139.09827</v>
      </c>
      <c r="M430" s="262">
        <f t="shared" ref="M430" si="361">(N430+N431)/2/((1+M$59/4))</f>
        <v>550930061959.15015</v>
      </c>
      <c r="N430" s="262">
        <f t="shared" ref="N430" si="362">(O430+O431)/2/((1+N$59/4))</f>
        <v>548525833092.63745</v>
      </c>
      <c r="O430" s="262">
        <f t="shared" ref="O430" si="363">(P430+P431)/2/((1+O$59/4))</f>
        <v>550397861893.59119</v>
      </c>
      <c r="P430" s="262">
        <f t="shared" ref="P430" si="364">(Q430+Q431)/2/((1+P$59/4))</f>
        <v>557735401680.45996</v>
      </c>
      <c r="Q430" s="262">
        <f t="shared" ref="Q430" si="365">(R430+R431)/2/((1+Q$59/4))</f>
        <v>563781826189.70288</v>
      </c>
      <c r="R430" s="262">
        <f t="shared" ref="R430" si="366">(S430+S431)/2/((1+R$59/4))</f>
        <v>574291638010.07556</v>
      </c>
      <c r="S430" s="262">
        <f t="shared" ref="S430" si="367">(T430+T431)/2/((1+S$59/4))</f>
        <v>591310497159.38818</v>
      </c>
      <c r="T430" s="262">
        <f t="shared" ref="T430" si="368">(U430+U431)/2/((1+T$59/4))</f>
        <v>616740504535.46692</v>
      </c>
      <c r="U430" s="262">
        <f t="shared" ref="U430" si="369">(V430+V431)/2/((1+U$59/4))</f>
        <v>653273291147.75439</v>
      </c>
      <c r="V430" s="262">
        <f t="shared" ref="V430" si="370">(W430+W431)/2/((1+V$59/4))</f>
        <v>704782160291.7384</v>
      </c>
      <c r="W430" s="262">
        <f t="shared" ref="W430" si="371">(X430+X431)/2/((1+W$59/4))</f>
        <v>776981959125.41858</v>
      </c>
      <c r="X430" s="262">
        <f t="shared" ref="X430" si="372">(Y430+Y431)/2/((1+X$59/4))</f>
        <v>878593201540.04956</v>
      </c>
      <c r="Y430" s="258">
        <f t="shared" si="273"/>
        <v>1000000000000</v>
      </c>
    </row>
    <row r="431" spans="3:27" hidden="1" outlineLevel="1">
      <c r="C431" s="256" t="s">
        <v>279</v>
      </c>
      <c r="D431" s="256"/>
      <c r="E431" s="262"/>
      <c r="F431" s="262"/>
      <c r="G431" s="262"/>
      <c r="H431" s="262"/>
      <c r="I431" s="262"/>
      <c r="J431" s="262"/>
      <c r="K431" s="262">
        <f>(L431+L432)/2/((1+K$60/4))</f>
        <v>622157506763.80347</v>
      </c>
      <c r="L431" s="262">
        <f t="shared" ref="L431" si="373">(M431+M432)/2/((1+L$60/4))</f>
        <v>614312493060.8949</v>
      </c>
      <c r="M431" s="262">
        <f t="shared" ref="M431" si="374">(N431+N432)/2/((1+M$60/4))</f>
        <v>608922828208.17322</v>
      </c>
      <c r="N431" s="262">
        <f t="shared" ref="N431" si="375">(O431+O432)/2/((1+N$60/4))</f>
        <v>606632139871.44641</v>
      </c>
      <c r="O431" s="262">
        <f t="shared" ref="O431" si="376">(P431+P432)/2/((1+O$60/4))</f>
        <v>608271672481.37195</v>
      </c>
      <c r="P431" s="262">
        <f t="shared" ref="P431" si="377">(Q431+Q432)/2/((1+P$60/4))</f>
        <v>614931076028.50122</v>
      </c>
      <c r="Q431" s="262">
        <f t="shared" ref="Q431" si="378">(R431+R432)/2/((1+Q$60/4))</f>
        <v>620365328122.14587</v>
      </c>
      <c r="R431" s="262">
        <f t="shared" ref="R431" si="379">(S431+S432)/2/((1+R$60/4))</f>
        <v>629857689201.70886</v>
      </c>
      <c r="S431" s="262">
        <f t="shared" ref="S431" si="380">(T431+T432)/2/((1+S$60/4))</f>
        <v>645236705305.73779</v>
      </c>
      <c r="T431" s="262">
        <f t="shared" ref="T431" si="381">(U431+U432)/2/((1+T$60/4))</f>
        <v>668143744849.23108</v>
      </c>
      <c r="U431" s="262">
        <f t="shared" ref="U431" si="382">(V431+V432)/2/((1+U$60/4))</f>
        <v>700850449436.77368</v>
      </c>
      <c r="V431" s="262">
        <f t="shared" ref="V431" si="383">(W431+W432)/2/((1+V$60/4))</f>
        <v>746545482989.01208</v>
      </c>
      <c r="W431" s="262">
        <f t="shared" ref="W431" si="384">(X431+X432)/2/((1+W$60/4))</f>
        <v>809807580567.8175</v>
      </c>
      <c r="X431" s="262">
        <f t="shared" ref="X431" si="385">(Y431+Y432)/2/((1+X$60/4))</f>
        <v>897425224493.04175</v>
      </c>
      <c r="Y431" s="258">
        <f t="shared" si="273"/>
        <v>1000000000000</v>
      </c>
    </row>
    <row r="432" spans="3:27" hidden="1" outlineLevel="1">
      <c r="C432" s="256" t="s">
        <v>282</v>
      </c>
      <c r="D432" s="256"/>
      <c r="E432" s="262"/>
      <c r="F432" s="262"/>
      <c r="G432" s="262"/>
      <c r="H432" s="262"/>
      <c r="I432" s="262"/>
      <c r="J432" s="262"/>
      <c r="K432" s="262"/>
      <c r="L432" s="262">
        <f>(M432+M433)/2/((1+L$61/4))</f>
        <v>666993253433.83789</v>
      </c>
      <c r="M432" s="262">
        <f t="shared" ref="M432" si="386">(N432+N433)/2/((1+M$61/4))</f>
        <v>662070594668.08386</v>
      </c>
      <c r="N432" s="262">
        <f t="shared" ref="N432" si="387">(O432+O433)/2/((1+N$61/4))</f>
        <v>659939723121.07605</v>
      </c>
      <c r="O432" s="262">
        <f t="shared" ref="O432" si="388">(P432+P433)/2/((1+O$61/4))</f>
        <v>661359245448.41809</v>
      </c>
      <c r="P432" s="262">
        <f t="shared" ref="P432" si="389">(Q432+Q433)/2/((1+P$61/4))</f>
        <v>667311485155.15967</v>
      </c>
      <c r="Q432" s="262">
        <f t="shared" ref="Q432" si="390">(R432+R433)/2/((1+Q$61/4))</f>
        <v>672128289611.01965</v>
      </c>
      <c r="R432" s="262">
        <f t="shared" ref="R432" si="391">(S432+S433)/2/((1+R$61/4))</f>
        <v>680579121331.15332</v>
      </c>
      <c r="S432" s="262">
        <f t="shared" ref="S432" si="392">(T432+T433)/2/((1+S$61/4))</f>
        <v>694278451237.89624</v>
      </c>
      <c r="T432" s="262">
        <f t="shared" ref="T432" si="393">(U432+U433)/2/((1+T$61/4))</f>
        <v>714631476920.05933</v>
      </c>
      <c r="U432" s="262">
        <f t="shared" ref="U432" si="394">(V432+V433)/2/((1+U$61/4))</f>
        <v>743544517094.24365</v>
      </c>
      <c r="V432" s="262">
        <f t="shared" ref="V432" si="395">(W432+W433)/2/((1+V$61/4))</f>
        <v>783633586158.29749</v>
      </c>
      <c r="W432" s="262">
        <f t="shared" ref="W432" si="396">(X432+X433)/2/((1+W$61/4))</f>
        <v>838562850378.67871</v>
      </c>
      <c r="X432" s="262">
        <f t="shared" ref="X432" si="397">(Y432+Y433)/2/((1+X$61/4))</f>
        <v>913623300704.92261</v>
      </c>
      <c r="Y432" s="258">
        <f t="shared" si="273"/>
        <v>1000000000000</v>
      </c>
    </row>
    <row r="433" spans="3:25" hidden="1" outlineLevel="1">
      <c r="C433" s="256" t="s">
        <v>285</v>
      </c>
      <c r="D433" s="256"/>
      <c r="E433" s="262"/>
      <c r="F433" s="262"/>
      <c r="G433" s="262"/>
      <c r="H433" s="262"/>
      <c r="I433" s="262"/>
      <c r="J433" s="262"/>
      <c r="K433" s="262"/>
      <c r="L433" s="262"/>
      <c r="M433" s="262">
        <f>(N433+N434)/2/((1+M$62/4))</f>
        <v>709966526137.62781</v>
      </c>
      <c r="N433" s="262">
        <f t="shared" ref="N433" si="398">(O433+O434)/2/((1+N$62/4))</f>
        <v>708023424404.93713</v>
      </c>
      <c r="O433" s="262">
        <f t="shared" ref="O433" si="399">(P433+P434)/2/((1+O$62/4))</f>
        <v>709241237568.07996</v>
      </c>
      <c r="P433" s="262">
        <f t="shared" ref="P433" si="400">(Q433+Q434)/2/((1+P$62/4))</f>
        <v>714493355441.98792</v>
      </c>
      <c r="Q433" s="262">
        <f t="shared" ref="Q433" si="401">(R433+R434)/2/((1+Q$62/4))</f>
        <v>718713519113.80933</v>
      </c>
      <c r="R433" s="262">
        <f t="shared" ref="R433" si="402">(S433+S434)/2/((1+R$62/4))</f>
        <v>726146222218.44617</v>
      </c>
      <c r="S433" s="262">
        <f t="shared" ref="S433" si="403">(T433+T434)/2/((1+S$62/4))</f>
        <v>738202036370.95117</v>
      </c>
      <c r="T433" s="262">
        <f t="shared" ref="T433" si="404">(U433+U434)/2/((1+T$62/4))</f>
        <v>756076259860.67346</v>
      </c>
      <c r="U433" s="262">
        <f t="shared" ref="U433" si="405">(V433+V434)/2/((1+U$62/4))</f>
        <v>781361857420.03247</v>
      </c>
      <c r="V433" s="262">
        <f t="shared" ref="V433" si="406">(W433+W434)/2/((1+V$62/4))</f>
        <v>816200657211.53967</v>
      </c>
      <c r="W433" s="262">
        <f t="shared" ref="W433" si="407">(X433+X434)/2/((1+W$62/4))</f>
        <v>863525441652.29688</v>
      </c>
      <c r="X433" s="262">
        <f t="shared" ref="X433" si="408">(Y433+Y434)/2/((1+X$62/4))</f>
        <v>927470191287.81482</v>
      </c>
      <c r="Y433" s="258">
        <f t="shared" si="273"/>
        <v>1000000000000</v>
      </c>
    </row>
    <row r="434" spans="3:25" hidden="1" outlineLevel="1">
      <c r="C434" s="256" t="s">
        <v>288</v>
      </c>
      <c r="D434" s="256"/>
      <c r="E434" s="262"/>
      <c r="F434" s="262"/>
      <c r="G434" s="262"/>
      <c r="H434" s="262"/>
      <c r="I434" s="262"/>
      <c r="J434" s="262"/>
      <c r="K434" s="262"/>
      <c r="L434" s="262"/>
      <c r="M434" s="262"/>
      <c r="N434" s="262">
        <f>(O434+O435)/2/((1+N$63/4))</f>
        <v>750779444157.98584</v>
      </c>
      <c r="O434" s="262">
        <f t="shared" ref="O434" si="409">(P434+P435)/2/((1+O$63/4))</f>
        <v>751816606166.61401</v>
      </c>
      <c r="P434" s="262">
        <f t="shared" ref="P434" si="410">(Q434+Q435)/2/((1+P$63/4))</f>
        <v>756401133260.6864</v>
      </c>
      <c r="Q434" s="262">
        <f t="shared" ref="Q434" si="411">(R434+R435)/2/((1+Q$63/4))</f>
        <v>760062787182.75623</v>
      </c>
      <c r="R434" s="262">
        <f t="shared" ref="R434" si="412">(S434+S435)/2/((1+R$63/4))</f>
        <v>766533539366.45679</v>
      </c>
      <c r="S434" s="262">
        <f t="shared" ref="S434" si="413">(T434+T435)/2/((1+S$63/4))</f>
        <v>777034880747.26367</v>
      </c>
      <c r="T434" s="262">
        <f t="shared" ref="T434" si="414">(U434+U435)/2/((1+T$63/4))</f>
        <v>792578281075.57007</v>
      </c>
      <c r="U434" s="262">
        <f t="shared" ref="U434" si="415">(V434+V435)/2/((1+U$63/4))</f>
        <v>814490707994.31201</v>
      </c>
      <c r="V434" s="262">
        <f t="shared" ref="V434" si="416">(W434+W435)/2/((1+V$63/4))</f>
        <v>844524047594.51184</v>
      </c>
      <c r="W434" s="262">
        <f t="shared" ref="W434" si="417">(X434+X435)/2/((1+W$63/4))</f>
        <v>885028480067.51697</v>
      </c>
      <c r="X434" s="262">
        <f t="shared" ref="X434" si="418">(Y434+Y435)/2/((1+X$63/4))</f>
        <v>939244924743.20166</v>
      </c>
      <c r="Y434" s="258">
        <f t="shared" si="273"/>
        <v>1000000000000</v>
      </c>
    </row>
    <row r="435" spans="3:25" hidden="1" outlineLevel="1">
      <c r="C435" s="256" t="s">
        <v>291</v>
      </c>
      <c r="D435" s="256"/>
      <c r="E435" s="262"/>
      <c r="F435" s="262"/>
      <c r="G435" s="262"/>
      <c r="H435" s="262"/>
      <c r="I435" s="262"/>
      <c r="J435" s="262"/>
      <c r="K435" s="262"/>
      <c r="L435" s="262"/>
      <c r="M435" s="262"/>
      <c r="N435" s="262"/>
      <c r="O435" s="262">
        <f>(P435+P436)/2/((1+O$64/4))</f>
        <v>789221677660.97571</v>
      </c>
      <c r="P435" s="262">
        <f t="shared" ref="P435" si="419">(Q435+Q436)/2/((1+P$64/4))</f>
        <v>793187411760.91235</v>
      </c>
      <c r="Q435" s="262">
        <f t="shared" ref="Q435" si="420">(R435+R436)/2/((1+Q$64/4))</f>
        <v>796338798572.73889</v>
      </c>
      <c r="R435" s="262">
        <f t="shared" ref="R435" si="421">(S435+S436)/2/((1+R$64/4))</f>
        <v>801924002985.99194</v>
      </c>
      <c r="S435" s="262">
        <f t="shared" ref="S435" si="422">(T435+T436)/2/((1+S$64/4))</f>
        <v>810992842089.86646</v>
      </c>
      <c r="T435" s="262">
        <f t="shared" ref="T435" si="423">(U435+U436)/2/((1+T$64/4))</f>
        <v>824397626020.92175</v>
      </c>
      <c r="U435" s="262">
        <f t="shared" ref="U435" si="424">(V435+V436)/2/((1+U$64/4))</f>
        <v>843241246944.37793</v>
      </c>
      <c r="V435" s="262">
        <f t="shared" ref="V435" si="425">(W435+W436)/2/((1+V$64/4))</f>
        <v>868956359614.66223</v>
      </c>
      <c r="W435" s="262">
        <f t="shared" ref="W435" si="426">(X435+X436)/2/((1+W$64/4))</f>
        <v>903429867814.88562</v>
      </c>
      <c r="X435" s="262">
        <f t="shared" ref="X435" si="427">(Y435+Y436)/2/((1+X$64/4))</f>
        <v>949212782614.83789</v>
      </c>
      <c r="Y435" s="258">
        <f t="shared" si="273"/>
        <v>1000000000000</v>
      </c>
    </row>
    <row r="436" spans="3:25" hidden="1" outlineLevel="1">
      <c r="C436" s="256" t="s">
        <v>294</v>
      </c>
      <c r="D436" s="256"/>
      <c r="E436" s="262"/>
      <c r="F436" s="262"/>
      <c r="G436" s="262"/>
      <c r="H436" s="262"/>
      <c r="I436" s="262"/>
      <c r="J436" s="262"/>
      <c r="K436" s="262"/>
      <c r="L436" s="262"/>
      <c r="M436" s="262"/>
      <c r="N436" s="262"/>
      <c r="O436" s="262"/>
      <c r="P436" s="262">
        <f>(Q436+Q437)/2/((1+P$65/4))</f>
        <v>825159365486.93213</v>
      </c>
      <c r="Q436" s="262">
        <f t="shared" ref="Q436" si="428">(R436+R437)/2/((1+Q$65/4))</f>
        <v>827853322002.38257</v>
      </c>
      <c r="R436" s="262">
        <f t="shared" ref="R436" si="429">(S436+S437)/2/((1+R$65/4))</f>
        <v>832639703229.22852</v>
      </c>
      <c r="S436" s="262">
        <f t="shared" ref="S436" si="430">(T436+T437)/2/((1+S$65/4))</f>
        <v>840415071139.64624</v>
      </c>
      <c r="T436" s="262">
        <f t="shared" ref="T436" si="431">(U436+U437)/2/((1+T$65/4))</f>
        <v>851895171259.65186</v>
      </c>
      <c r="U436" s="262">
        <f t="shared" ref="U436" si="432">(V436+V437)/2/((1+U$65/4))</f>
        <v>867995184090.47034</v>
      </c>
      <c r="V436" s="262">
        <f t="shared" ref="V436" si="433">(W436+W437)/2/((1+V$65/4))</f>
        <v>889887102013.26001</v>
      </c>
      <c r="W436" s="262">
        <f t="shared" ref="W436" si="434">(X436+X437)/2/((1+W$65/4))</f>
        <v>919089454312.13354</v>
      </c>
      <c r="X436" s="262">
        <f t="shared" ref="X436" si="435">(Y436+Y437)/2/((1+X$65/4))</f>
        <v>957619043974.30981</v>
      </c>
      <c r="Y436" s="258">
        <f t="shared" si="273"/>
        <v>1000000000000</v>
      </c>
    </row>
    <row r="437" spans="3:25" hidden="1" outlineLevel="1">
      <c r="C437" s="256" t="s">
        <v>297</v>
      </c>
      <c r="D437" s="256"/>
      <c r="E437" s="262"/>
      <c r="F437" s="262"/>
      <c r="G437" s="262"/>
      <c r="H437" s="262"/>
      <c r="I437" s="262"/>
      <c r="J437" s="262"/>
      <c r="K437" s="262"/>
      <c r="L437" s="262"/>
      <c r="M437" s="262"/>
      <c r="N437" s="262"/>
      <c r="O437" s="262"/>
      <c r="P437" s="262"/>
      <c r="Q437" s="262">
        <f>(R437+R438)/2/((1+Q$66/4))</f>
        <v>855007064197.48596</v>
      </c>
      <c r="R437" s="262">
        <f t="shared" ref="R437" si="436">(S437+S438)/2/((1+R$66/4))</f>
        <v>859084366894.90527</v>
      </c>
      <c r="S437" s="262">
        <f t="shared" ref="S437" si="437">(T437+T438)/2/((1+S$66/4))</f>
        <v>865710570767.52808</v>
      </c>
      <c r="T437" s="262">
        <f t="shared" ref="T437" si="438">(U437+U438)/2/((1+T$66/4))</f>
        <v>875485075726.61902</v>
      </c>
      <c r="U437" s="262">
        <f t="shared" ref="U437" si="439">(V437+V438)/2/((1+U$66/4))</f>
        <v>889166442682.20276</v>
      </c>
      <c r="V437" s="262">
        <f t="shared" ref="V437" si="440">(W437+W438)/2/((1+V$66/4))</f>
        <v>907714084125.69836</v>
      </c>
      <c r="W437" s="262">
        <f t="shared" ref="W437" si="441">(X437+X438)/2/((1+W$66/4))</f>
        <v>932353253575.95007</v>
      </c>
      <c r="X437" s="262">
        <f t="shared" ref="X437" si="442">(Y437+Y438)/2/((1+X$66/4))</f>
        <v>964685672683.98804</v>
      </c>
      <c r="Y437" s="258">
        <f t="shared" si="273"/>
        <v>1000000000000</v>
      </c>
    </row>
    <row r="438" spans="3:25" hidden="1" outlineLevel="1">
      <c r="C438" s="256" t="s">
        <v>300</v>
      </c>
      <c r="D438" s="256"/>
      <c r="E438" s="262"/>
      <c r="F438" s="262"/>
      <c r="G438" s="262"/>
      <c r="H438" s="262"/>
      <c r="I438" s="262"/>
      <c r="J438" s="262"/>
      <c r="K438" s="262"/>
      <c r="L438" s="262"/>
      <c r="M438" s="262"/>
      <c r="N438" s="262"/>
      <c r="O438" s="262"/>
      <c r="P438" s="262"/>
      <c r="Q438" s="262"/>
      <c r="R438" s="262">
        <f>(S438+S439)/2/((1+R$67/4))</f>
        <v>881698955181.53394</v>
      </c>
      <c r="S438" s="262">
        <f t="shared" ref="S438" si="443">(T438+T439)/2/((1+S$67/4))</f>
        <v>887317399553.00159</v>
      </c>
      <c r="T438" s="262">
        <f t="shared" ref="T438" si="444">(U438+U439)/2/((1+T$67/4))</f>
        <v>895599168570.92773</v>
      </c>
      <c r="U438" s="262">
        <f t="shared" ref="U438" si="445">(V438+V439)/2/((1+U$67/4))</f>
        <v>907172517737.0752</v>
      </c>
      <c r="V438" s="262">
        <f t="shared" ref="V438" si="446">(W438+W439)/2/((1+V$67/4))</f>
        <v>922823531659.96509</v>
      </c>
      <c r="W438" s="262">
        <f t="shared" ref="W438" si="447">(X438+X439)/2/((1+W$67/4))</f>
        <v>943543475816.16907</v>
      </c>
      <c r="X438" s="262">
        <f t="shared" ref="X438" si="448">(Y438+Y439)/2/((1+X$67/4))</f>
        <v>970610169508.40674</v>
      </c>
      <c r="Y438" s="258">
        <f t="shared" si="273"/>
        <v>1000000000000</v>
      </c>
    </row>
    <row r="439" spans="3:25" hidden="1" outlineLevel="1">
      <c r="C439" s="256" t="s">
        <v>303</v>
      </c>
      <c r="D439" s="256"/>
      <c r="E439" s="262"/>
      <c r="F439" s="262"/>
      <c r="G439" s="262"/>
      <c r="H439" s="262"/>
      <c r="I439" s="262"/>
      <c r="J439" s="262"/>
      <c r="K439" s="262"/>
      <c r="L439" s="262"/>
      <c r="M439" s="262"/>
      <c r="N439" s="262"/>
      <c r="O439" s="262"/>
      <c r="P439" s="262"/>
      <c r="Q439" s="262"/>
      <c r="R439" s="262"/>
      <c r="S439" s="262">
        <f>(T439+T440)/2/((1+S$68/4))</f>
        <v>905673546350.13171</v>
      </c>
      <c r="T439" s="262">
        <f t="shared" ref="T439" si="449">(U439+U440)/2/((1+T$68/4))</f>
        <v>912662009015.78931</v>
      </c>
      <c r="U439" s="262">
        <f t="shared" ref="U439" si="450">(V439+V440)/2/((1+U$68/4))</f>
        <v>922415053471.47168</v>
      </c>
      <c r="V439" s="262">
        <f t="shared" ref="V439" si="451">(W439+W440)/2/((1+V$68/4))</f>
        <v>935577376961.54211</v>
      </c>
      <c r="W439" s="262">
        <f t="shared" ref="W439" si="452">(X439+X440)/2/((1+W$68/4))</f>
        <v>952953048689.42603</v>
      </c>
      <c r="X439" s="262">
        <f t="shared" ref="X439" si="453">(Y439+Y440)/2/((1+X$68/4))</f>
        <v>975565919594.98901</v>
      </c>
      <c r="Y439" s="258">
        <f t="shared" si="273"/>
        <v>1000000000000</v>
      </c>
    </row>
    <row r="440" spans="3:25" hidden="1" outlineLevel="1">
      <c r="C440" s="256" t="s">
        <v>306</v>
      </c>
      <c r="D440" s="256"/>
      <c r="E440" s="262"/>
      <c r="F440" s="262"/>
      <c r="G440" s="262"/>
      <c r="H440" s="262"/>
      <c r="I440" s="262"/>
      <c r="J440" s="262"/>
      <c r="K440" s="262"/>
      <c r="L440" s="262"/>
      <c r="M440" s="262"/>
      <c r="N440" s="262"/>
      <c r="O440" s="262"/>
      <c r="P440" s="262"/>
      <c r="Q440" s="262"/>
      <c r="R440" s="262"/>
      <c r="S440" s="262"/>
      <c r="T440" s="262">
        <f>(U440+U441)/2/((1+T$69/4))</f>
        <v>927074725700.66406</v>
      </c>
      <c r="U440" s="262">
        <f t="shared" ref="U440" si="454">(V440+V441)/2/((1+U$69/4))</f>
        <v>935267799200.80505</v>
      </c>
      <c r="V440" s="262">
        <f t="shared" ref="V440" si="455">(W440+W441)/2/((1+V$69/4))</f>
        <v>946306077039.93591</v>
      </c>
      <c r="W440" s="262">
        <f t="shared" ref="W440" si="456">(X440+X441)/2/((1+W$69/4))</f>
        <v>960843408252.09961</v>
      </c>
      <c r="X440" s="262">
        <f t="shared" ref="X440" si="457">(Y440+Y441)/2/((1+X$69/4))</f>
        <v>979703499115.06934</v>
      </c>
      <c r="Y440" s="258">
        <f t="shared" si="273"/>
        <v>1000000000000</v>
      </c>
    </row>
    <row r="441" spans="3:25" hidden="1" outlineLevel="1">
      <c r="C441" s="256" t="s">
        <v>309</v>
      </c>
      <c r="D441" s="256"/>
      <c r="E441" s="262"/>
      <c r="F441" s="262"/>
      <c r="G441" s="262"/>
      <c r="H441" s="262"/>
      <c r="I441" s="262"/>
      <c r="J441" s="262"/>
      <c r="K441" s="262"/>
      <c r="L441" s="262"/>
      <c r="M441" s="262"/>
      <c r="N441" s="262"/>
      <c r="O441" s="262"/>
      <c r="P441" s="262"/>
      <c r="Q441" s="262"/>
      <c r="R441" s="262"/>
      <c r="S441" s="262"/>
      <c r="T441" s="262"/>
      <c r="U441" s="262">
        <f>(V441+V442)/2/((1+U$70/4))</f>
        <v>946070122632.43738</v>
      </c>
      <c r="V441" s="262">
        <f t="shared" ref="V441" si="458">(W441+W442)/2/((1+V$70/4))</f>
        <v>955305454538.11365</v>
      </c>
      <c r="W441" s="262">
        <f t="shared" ref="W441" si="459">(X441+X442)/2/((1+W$70/4))</f>
        <v>967444535348.78101</v>
      </c>
      <c r="X441" s="262">
        <f t="shared" ref="X441" si="460">(Y441+Y442)/2/((1+X$70/4))</f>
        <v>983152535463.5387</v>
      </c>
      <c r="Y441" s="258">
        <f t="shared" si="273"/>
        <v>1000000000000</v>
      </c>
    </row>
    <row r="442" spans="3:25" hidden="1" outlineLevel="1">
      <c r="C442" s="256" t="s">
        <v>312</v>
      </c>
      <c r="D442" s="256"/>
      <c r="E442" s="262"/>
      <c r="F442" s="262"/>
      <c r="G442" s="262"/>
      <c r="H442" s="262"/>
      <c r="I442" s="262"/>
      <c r="J442" s="262"/>
      <c r="K442" s="262"/>
      <c r="L442" s="262"/>
      <c r="M442" s="262"/>
      <c r="N442" s="262"/>
      <c r="O442" s="262"/>
      <c r="P442" s="262"/>
      <c r="Q442" s="262"/>
      <c r="R442" s="262"/>
      <c r="S442" s="262"/>
      <c r="T442" s="262"/>
      <c r="U442" s="262"/>
      <c r="V442" s="262">
        <f>(W442+W443)/2/((1+V$71/4))</f>
        <v>962836306056.7655</v>
      </c>
      <c r="W442" s="262">
        <f t="shared" ref="W442:X442" si="461">(X442+X443)/2/((1+W$71/4))</f>
        <v>972956432213.48022</v>
      </c>
      <c r="X442" s="262">
        <f t="shared" si="461"/>
        <v>986023829423.15991</v>
      </c>
      <c r="Y442" s="258">
        <f t="shared" si="273"/>
        <v>1000000000000</v>
      </c>
    </row>
    <row r="443" spans="3:25" hidden="1" outlineLevel="1">
      <c r="C443" s="256" t="s">
        <v>315</v>
      </c>
      <c r="D443" s="256"/>
      <c r="E443" s="262"/>
      <c r="F443" s="262"/>
      <c r="G443" s="262"/>
      <c r="H443" s="262"/>
      <c r="I443" s="262"/>
      <c r="J443" s="262"/>
      <c r="K443" s="262"/>
      <c r="L443" s="262"/>
      <c r="M443" s="262"/>
      <c r="N443" s="262"/>
      <c r="O443" s="262"/>
      <c r="P443" s="262"/>
      <c r="Q443" s="262"/>
      <c r="R443" s="262"/>
      <c r="S443" s="262"/>
      <c r="T443" s="262"/>
      <c r="U443" s="262"/>
      <c r="V443" s="262"/>
      <c r="W443" s="262">
        <f>(X443+X444)/2/((1+W$72/4))</f>
        <v>977551438750.53406</v>
      </c>
      <c r="X443" s="262">
        <f t="shared" ref="X443" si="462">(Y443+Y444)/2/((1+X$72/4))</f>
        <v>988411540067.60706</v>
      </c>
      <c r="Y443" s="258">
        <f t="shared" si="273"/>
        <v>1000000000000</v>
      </c>
    </row>
    <row r="444" spans="3:25" hidden="1" outlineLevel="1">
      <c r="C444" s="256" t="s">
        <v>764</v>
      </c>
      <c r="D444" s="256"/>
      <c r="E444" s="262"/>
      <c r="F444" s="262"/>
      <c r="G444" s="262"/>
      <c r="H444" s="262"/>
      <c r="I444" s="262"/>
      <c r="J444" s="262"/>
      <c r="K444" s="262"/>
      <c r="L444" s="262"/>
      <c r="M444" s="262"/>
      <c r="N444" s="262"/>
      <c r="O444" s="262"/>
      <c r="P444" s="262"/>
      <c r="Q444" s="262"/>
      <c r="R444" s="262"/>
      <c r="S444" s="262"/>
      <c r="T444" s="262"/>
      <c r="U444" s="262"/>
      <c r="V444" s="262"/>
      <c r="W444" s="262"/>
      <c r="X444" s="262">
        <f>(Y444+Y445)/2/((1+X$73/4))</f>
        <v>990395304008.07153</v>
      </c>
      <c r="Y444" s="258">
        <f t="shared" si="273"/>
        <v>1000000000000</v>
      </c>
    </row>
    <row r="445" spans="3:25" hidden="1" outlineLevel="1">
      <c r="C445" s="256" t="s">
        <v>824</v>
      </c>
      <c r="D445" s="256"/>
      <c r="E445" s="262"/>
      <c r="F445" s="262"/>
      <c r="G445" s="262"/>
      <c r="H445" s="262"/>
      <c r="I445" s="262"/>
      <c r="J445" s="262"/>
      <c r="K445" s="262"/>
      <c r="L445" s="262"/>
      <c r="M445" s="262"/>
      <c r="N445" s="262"/>
      <c r="O445" s="262"/>
      <c r="P445" s="262"/>
      <c r="Q445" s="262"/>
      <c r="R445" s="262"/>
      <c r="S445" s="262"/>
      <c r="T445" s="262"/>
      <c r="U445" s="262"/>
      <c r="V445" s="262"/>
      <c r="W445" s="262"/>
      <c r="X445" s="262"/>
      <c r="Y445" s="258">
        <f t="shared" si="273"/>
        <v>1000000000000</v>
      </c>
    </row>
    <row r="446" spans="3:25" hidden="1" outlineLevel="1">
      <c r="C446" s="256" t="s">
        <v>2369</v>
      </c>
      <c r="D446" s="257"/>
      <c r="E446" s="255"/>
      <c r="F446" s="255"/>
      <c r="G446" s="255"/>
      <c r="H446" s="255"/>
      <c r="I446" s="255"/>
      <c r="J446" s="255"/>
      <c r="K446" s="255"/>
      <c r="L446" s="255"/>
      <c r="M446" s="255"/>
      <c r="N446" s="255"/>
      <c r="O446" s="255"/>
      <c r="P446" s="255"/>
      <c r="Q446" s="255"/>
      <c r="R446" s="255"/>
      <c r="S446" s="255"/>
      <c r="T446" s="255"/>
      <c r="U446" s="255"/>
      <c r="V446" s="255"/>
      <c r="W446" s="172"/>
    </row>
    <row r="447" spans="3:25" hidden="1" outlineLevel="1"/>
    <row r="448" spans="3:25" hidden="1" outlineLevel="1">
      <c r="C448" s="256"/>
      <c r="D448" s="256" t="s">
        <v>256</v>
      </c>
      <c r="E448" s="256" t="s">
        <v>257</v>
      </c>
      <c r="F448" s="256" t="s">
        <v>262</v>
      </c>
      <c r="G448" s="256" t="s">
        <v>265</v>
      </c>
      <c r="H448" s="256" t="s">
        <v>268</v>
      </c>
      <c r="I448" s="256" t="s">
        <v>271</v>
      </c>
      <c r="J448" s="256" t="s">
        <v>274</v>
      </c>
      <c r="K448" s="256" t="s">
        <v>277</v>
      </c>
      <c r="L448" s="256" t="s">
        <v>280</v>
      </c>
      <c r="M448" s="256" t="s">
        <v>283</v>
      </c>
      <c r="N448" s="256" t="s">
        <v>286</v>
      </c>
      <c r="O448" s="256" t="s">
        <v>289</v>
      </c>
      <c r="P448" s="256" t="s">
        <v>292</v>
      </c>
      <c r="Q448" s="256" t="s">
        <v>295</v>
      </c>
      <c r="R448" s="256" t="s">
        <v>298</v>
      </c>
      <c r="S448" s="256" t="s">
        <v>301</v>
      </c>
      <c r="T448" s="256" t="s">
        <v>304</v>
      </c>
      <c r="U448" s="256" t="s">
        <v>307</v>
      </c>
      <c r="V448" s="256" t="s">
        <v>310</v>
      </c>
      <c r="W448" s="256" t="s">
        <v>313</v>
      </c>
      <c r="X448" s="256" t="s">
        <v>804</v>
      </c>
      <c r="Y448" s="256" t="s">
        <v>805</v>
      </c>
    </row>
    <row r="449" spans="3:28" hidden="1" outlineLevel="1">
      <c r="C449" s="256" t="s">
        <v>258</v>
      </c>
      <c r="D449" s="256"/>
      <c r="E449" s="256" t="s">
        <v>259</v>
      </c>
      <c r="F449" s="256" t="s">
        <v>263</v>
      </c>
      <c r="G449" s="256" t="s">
        <v>266</v>
      </c>
      <c r="H449" s="256" t="s">
        <v>269</v>
      </c>
      <c r="I449" s="256" t="s">
        <v>272</v>
      </c>
      <c r="J449" s="256" t="s">
        <v>275</v>
      </c>
      <c r="K449" s="256" t="s">
        <v>278</v>
      </c>
      <c r="L449" s="256" t="s">
        <v>281</v>
      </c>
      <c r="M449" s="256" t="s">
        <v>284</v>
      </c>
      <c r="N449" s="256" t="s">
        <v>287</v>
      </c>
      <c r="O449" s="256" t="s">
        <v>290</v>
      </c>
      <c r="P449" s="256" t="s">
        <v>293</v>
      </c>
      <c r="Q449" s="256" t="s">
        <v>296</v>
      </c>
      <c r="R449" s="256" t="s">
        <v>299</v>
      </c>
      <c r="S449" s="256" t="s">
        <v>302</v>
      </c>
      <c r="T449" s="256" t="s">
        <v>305</v>
      </c>
      <c r="U449" s="256" t="s">
        <v>308</v>
      </c>
      <c r="V449" s="256" t="s">
        <v>311</v>
      </c>
      <c r="W449" s="256" t="s">
        <v>314</v>
      </c>
      <c r="X449" s="256" t="s">
        <v>784</v>
      </c>
      <c r="Y449" s="256" t="s">
        <v>785</v>
      </c>
      <c r="Z449" s="258" t="s">
        <v>260</v>
      </c>
    </row>
    <row r="450" spans="3:28" hidden="1" outlineLevel="1">
      <c r="C450" s="256"/>
      <c r="D450" s="259">
        <f>(E450+E451)/2/((1+D$53/4)^($D$17))</f>
        <v>278428493416.75513</v>
      </c>
      <c r="E450" s="262">
        <f t="shared" ref="E450" si="463">(F450+F451)/2/((1+E$53/4))</f>
        <v>256713770912.91605</v>
      </c>
      <c r="F450" s="262">
        <f t="shared" ref="F450" si="464">(G450+G451)/2/((1+F$53/4))</f>
        <v>237452814162.69025</v>
      </c>
      <c r="G450" s="262">
        <f t="shared" ref="G450" si="465">(H450+H451)/2/((1+G$53/4))</f>
        <v>220365377867.66879</v>
      </c>
      <c r="H450" s="262">
        <f t="shared" ref="H450" si="466">(I450+I451)/2/((1+H$53/4))</f>
        <v>204573364103.06693</v>
      </c>
      <c r="I450" s="262">
        <f t="shared" ref="I450" si="467">(J450+J451)/2/((1+I$53/4))</f>
        <v>190270187442.16644</v>
      </c>
      <c r="J450" s="262">
        <f t="shared" ref="J450" si="468">(K450+K451)/2/((1+J$53/4))</f>
        <v>177803914017.98077</v>
      </c>
      <c r="K450" s="262">
        <f t="shared" ref="K450" si="469">(L450+L451)/2/((1+K$53/4))</f>
        <v>167339714022.89908</v>
      </c>
      <c r="L450" s="262">
        <f t="shared" ref="L450" si="470">(M450+M451)/2/((1+L$53/4))</f>
        <v>159038549121.95193</v>
      </c>
      <c r="M450" s="262">
        <f t="shared" ref="M450" si="471">(N450+N451)/2/((1+M$53/4))</f>
        <v>153148504645.48041</v>
      </c>
      <c r="N450" s="262">
        <f t="shared" ref="N450" si="472">(O450+O451)/2/((1+N$53/4))</f>
        <v>150007670025.51294</v>
      </c>
      <c r="O450" s="262">
        <f t="shared" ref="O450" si="473">(P450+P451)/2/((1+O$53/4))</f>
        <v>150148633000.93961</v>
      </c>
      <c r="P450" s="262">
        <f t="shared" ref="P450" si="474">(Q450+Q451)/2/((1+P$53/4))</f>
        <v>154422906590.60327</v>
      </c>
      <c r="Q450" s="262">
        <f t="shared" ref="Q450" si="475">(R450+R451)/2/((1+Q$53/4))</f>
        <v>157717083077.44806</v>
      </c>
      <c r="R450" s="262">
        <f t="shared" ref="R450" si="476">(S450+S451)/2/((1+R$53/4))</f>
        <v>164533963922.48068</v>
      </c>
      <c r="S450" s="262">
        <f t="shared" ref="S450" si="477">(T450+T451)/2/((1+S$53/4))</f>
        <v>176764017835.15887</v>
      </c>
      <c r="T450" s="262">
        <f t="shared" ref="T450" si="478">(U450+U451)/2/((1+T$53/4))</f>
        <v>196648564140.3663</v>
      </c>
      <c r="U450" s="262">
        <f t="shared" ref="U450" si="479">(V450+V451)/2/((1+U$53/4))</f>
        <v>227955557345.0705</v>
      </c>
      <c r="V450" s="262">
        <f t="shared" ref="V450" si="480">(W450+W451)/2/((1+V$53/4))</f>
        <v>277225020934.08124</v>
      </c>
      <c r="W450" s="262">
        <f t="shared" ref="W450" si="481">(X450+X451)/2/((1+W$53/4))</f>
        <v>356295232343.97522</v>
      </c>
      <c r="X450" s="262">
        <f t="shared" ref="X450" si="482">(Y450+Y451)/2/((1+X$53/4))</f>
        <v>487722853115.45636</v>
      </c>
      <c r="Y450" s="262">
        <f t="shared" ref="Y450" si="483">(Z450+Z451)/2/((1+Y$53/4))</f>
        <v>678178945730.79675</v>
      </c>
      <c r="Z450" s="258">
        <f t="shared" ref="Z450:Z472" si="484">$C$15*10^6</f>
        <v>1000000000000</v>
      </c>
      <c r="AB450" s="261">
        <f>Y$50*10^6</f>
        <v>278428493416.75519</v>
      </c>
    </row>
    <row r="451" spans="3:28" hidden="1" outlineLevel="1">
      <c r="C451" s="256" t="s">
        <v>261</v>
      </c>
      <c r="D451" s="256"/>
      <c r="E451" s="262">
        <f>(F451+F452)/2/((1+E$54/4))</f>
        <v>320111901966.20258</v>
      </c>
      <c r="F451" s="262">
        <f t="shared" ref="F451" si="485">(G451+G452)/2/((1+F$54/4))</f>
        <v>299716885837.61505</v>
      </c>
      <c r="G451" s="262">
        <f t="shared" ref="G451" si="486">(H451+H452)/2/((1+G$54/4))</f>
        <v>281375681696.82965</v>
      </c>
      <c r="H451" s="262">
        <f t="shared" ref="H451" si="487">(I451+I452)/2/((1+H$54/4))</f>
        <v>264206643566.3421</v>
      </c>
      <c r="I451" s="262">
        <f t="shared" ref="I451" si="488">(J451+J452)/2/((1+I$54/4))</f>
        <v>248453807482.70859</v>
      </c>
      <c r="J451" s="262">
        <f t="shared" ref="J451" si="489">(K451+K452)/2/((1+J$54/4))</f>
        <v>234542913398.77679</v>
      </c>
      <c r="K451" s="262">
        <f t="shared" ref="K451" si="490">(L451+L452)/2/((1+K$54/4))</f>
        <v>222711756446.18768</v>
      </c>
      <c r="L451" s="262">
        <f t="shared" ref="L451" si="491">(M451+M452)/2/((1+L$54/4))</f>
        <v>213197081472.83636</v>
      </c>
      <c r="M451" s="262">
        <f t="shared" ref="M451" si="492">(N451+N452)/2/((1+M$54/4))</f>
        <v>206332904097.96548</v>
      </c>
      <c r="N451" s="262">
        <f t="shared" ref="N451" si="493">(O451+O452)/2/((1+N$54/4))</f>
        <v>202549076948.37704</v>
      </c>
      <c r="O451" s="262">
        <f t="shared" ref="O451" si="494">(P451+P452)/2/((1+O$54/4))</f>
        <v>202480576386.16745</v>
      </c>
      <c r="P451" s="262">
        <f t="shared" ref="P451" si="495">(Q451+Q452)/2/((1+P$54/4))</f>
        <v>207091640708.96463</v>
      </c>
      <c r="Q451" s="262">
        <f t="shared" ref="Q451" si="496">(R451+R452)/2/((1+Q$54/4))</f>
        <v>210498848560.17255</v>
      </c>
      <c r="R451" s="262">
        <f t="shared" ref="R451" si="497">(S451+S452)/2/((1+R$54/4))</f>
        <v>217795008616.7478</v>
      </c>
      <c r="S451" s="262">
        <f t="shared" ref="S451" si="498">(T451+T452)/2/((1+S$54/4))</f>
        <v>230991250670.67032</v>
      </c>
      <c r="T451" s="262">
        <f t="shared" ref="T451" si="499">(U451+U452)/2/((1+T$54/4))</f>
        <v>252329284396.92477</v>
      </c>
      <c r="U451" s="262">
        <f t="shared" ref="U451" si="500">(V451+V452)/2/((1+U$54/4))</f>
        <v>285448112818.12451</v>
      </c>
      <c r="V451" s="262">
        <f t="shared" ref="V451" si="501">(W451+W452)/2/((1+V$54/4))</f>
        <v>336426963100.57129</v>
      </c>
      <c r="W451" s="262">
        <f t="shared" ref="W451" si="502">(X451+X452)/2/((1+W$54/4))</f>
        <v>415815617849.28729</v>
      </c>
      <c r="X451" s="262">
        <f t="shared" ref="X451" si="503">(Y451+Y452)/2/((1+X$54/4))</f>
        <v>542800798412.86139</v>
      </c>
      <c r="Y451" s="262">
        <f t="shared" ref="Y451" si="504">(Z451+Z452)/2/((1+Y$54/4))</f>
        <v>718124640342.72852</v>
      </c>
      <c r="Z451" s="258">
        <f t="shared" si="484"/>
        <v>1000000000000</v>
      </c>
    </row>
    <row r="452" spans="3:28" hidden="1" outlineLevel="1">
      <c r="C452" s="256" t="s">
        <v>264</v>
      </c>
      <c r="D452" s="256"/>
      <c r="E452" s="256"/>
      <c r="F452" s="262">
        <f>(G452+G453)/2/((1+F$55/4))</f>
        <v>364995294048.08789</v>
      </c>
      <c r="G452" s="262">
        <f t="shared" ref="G452" si="505">(H452+H453)/2/((1+G$55/4))</f>
        <v>346075604367.44141</v>
      </c>
      <c r="H452" s="262">
        <f t="shared" ref="H452" si="506">(I452+I453)/2/((1+H$55/4))</f>
        <v>328169259819.51324</v>
      </c>
      <c r="I452" s="262">
        <f t="shared" ref="I452" si="507">(J452+J453)/2/((1+I$55/4))</f>
        <v>311556040861.11707</v>
      </c>
      <c r="J452" s="262">
        <f t="shared" ref="J452" si="508">(K452+K453)/2/((1+J$55/4))</f>
        <v>296718698983.72748</v>
      </c>
      <c r="K452" s="262">
        <f t="shared" ref="K452" si="509">(L452+L453)/2/((1+K$55/4))</f>
        <v>283955838166.58319</v>
      </c>
      <c r="L452" s="262">
        <f t="shared" ref="L452" si="510">(M452+M453)/2/((1+L$55/4))</f>
        <v>273570472898.34787</v>
      </c>
      <c r="M452" s="262">
        <f t="shared" ref="M452" si="511">(N452+N453)/2/((1+M$55/4))</f>
        <v>265971707974.38388</v>
      </c>
      <c r="N452" s="262">
        <f t="shared" ref="N452" si="512">(O452+O453)/2/((1+N$55/4))</f>
        <v>261668791980.10675</v>
      </c>
      <c r="O452" s="262">
        <f t="shared" ref="O452" si="513">(P452+P453)/2/((1+O$55/4))</f>
        <v>261380607241.33746</v>
      </c>
      <c r="P452" s="262">
        <f t="shared" ref="P452" si="514">(Q452+Q453)/2/((1+P$55/4))</f>
        <v>266154173212.79404</v>
      </c>
      <c r="Q452" s="262">
        <f t="shared" ref="Q452" si="515">(R452+R453)/2/((1+Q$55/4))</f>
        <v>269542032276.51178</v>
      </c>
      <c r="R452" s="262">
        <f t="shared" ref="R452" si="516">(S452+S453)/2/((1+R$55/4))</f>
        <v>277052692601.79077</v>
      </c>
      <c r="S452" s="262">
        <f t="shared" ref="S452" si="517">(T452+T453)/2/((1+S$55/4))</f>
        <v>290754535759.10736</v>
      </c>
      <c r="T452" s="262">
        <f t="shared" ref="T452" si="518">(U452+U453)/2/((1+T$55/4))</f>
        <v>312825699688.06818</v>
      </c>
      <c r="U452" s="262">
        <f t="shared" ref="U452" si="519">(V452+V453)/2/((1+U$55/4))</f>
        <v>346687115287.58459</v>
      </c>
      <c r="V452" s="262">
        <f t="shared" ref="V452" si="520">(W452+W453)/2/((1+V$55/4))</f>
        <v>397852823067.9621</v>
      </c>
      <c r="W452" s="262">
        <f t="shared" ref="W452" si="521">(X452+X453)/2/((1+W$55/4))</f>
        <v>475525379255.78778</v>
      </c>
      <c r="X452" s="262">
        <f t="shared" ref="X452" si="522">(Y452+Y453)/2/((1+X$55/4))</f>
        <v>595742376939.73474</v>
      </c>
      <c r="Y452" s="262">
        <f t="shared" ref="Y452" si="523">(Z452+Z453)/2/((1+Y$55/4))</f>
        <v>754904033108.55176</v>
      </c>
      <c r="Z452" s="258">
        <f t="shared" si="484"/>
        <v>1000000000000</v>
      </c>
    </row>
    <row r="453" spans="3:28" hidden="1" outlineLevel="1">
      <c r="C453" s="256" t="s">
        <v>267</v>
      </c>
      <c r="D453" s="256"/>
      <c r="E453" s="262"/>
      <c r="F453" s="262"/>
      <c r="G453" s="262">
        <f>(H453+H454)/2/((1+G$56/4))</f>
        <v>412137308917.87616</v>
      </c>
      <c r="H453" s="262">
        <f t="shared" ref="H453" si="524">(I453+I454)/2/((1+H$56/4))</f>
        <v>394120555928.73792</v>
      </c>
      <c r="I453" s="262">
        <f t="shared" ref="I453" si="525">(J453+J454)/2/((1+I$56/4))</f>
        <v>377244915577.96112</v>
      </c>
      <c r="J453" s="262">
        <f t="shared" ref="J453" si="526">(K453+K454)/2/((1+J$56/4))</f>
        <v>362026591555.2323</v>
      </c>
      <c r="K453" s="262">
        <f t="shared" ref="K453" si="527">(L453+L454)/2/((1+K$56/4))</f>
        <v>348808208631.76892</v>
      </c>
      <c r="L453" s="262">
        <f t="shared" ref="L453" si="528">(M453+M454)/2/((1+L$56/4))</f>
        <v>337943335032.45642</v>
      </c>
      <c r="M453" s="262">
        <f t="shared" ref="M453" si="529">(N453+N454)/2/((1+M$56/4))</f>
        <v>329898141634.87457</v>
      </c>
      <c r="N453" s="262">
        <f t="shared" ref="N453" si="530">(O453+O454)/2/((1+N$56/4))</f>
        <v>325241381160.44232</v>
      </c>
      <c r="O453" s="262">
        <f t="shared" ref="O453" si="531">(P453+P454)/2/((1+O$56/4))</f>
        <v>324750228639.97974</v>
      </c>
      <c r="P453" s="262">
        <f t="shared" ref="P453" si="532">(Q453+Q454)/2/((1+P$56/4))</f>
        <v>329519255494.8844</v>
      </c>
      <c r="Q453" s="262">
        <f t="shared" ref="Q453" si="533">(R453+R454)/2/((1+Q$56/4))</f>
        <v>332776904842.41858</v>
      </c>
      <c r="R453" s="262">
        <f t="shared" ref="R453" si="534">(S453+S454)/2/((1+R$56/4))</f>
        <v>340250763283.30975</v>
      </c>
      <c r="S453" s="262">
        <f t="shared" ref="S453" si="535">(T453+T454)/2/((1+S$56/4))</f>
        <v>354004636505.23859</v>
      </c>
      <c r="T453" s="262">
        <f t="shared" ref="T453" si="536">(U453+U454)/2/((1+T$56/4))</f>
        <v>376102589257.92474</v>
      </c>
      <c r="U453" s="262">
        <f t="shared" ref="U453" si="537">(V453+V454)/2/((1+U$56/4))</f>
        <v>409687455863.51917</v>
      </c>
      <c r="V453" s="262">
        <f t="shared" ref="V453" si="538">(W453+W454)/2/((1+V$56/4))</f>
        <v>459658227775.01221</v>
      </c>
      <c r="W453" s="262">
        <f t="shared" ref="W453" si="539">(X453+X454)/2/((1+W$56/4))</f>
        <v>533899952020.29413</v>
      </c>
      <c r="X453" s="262">
        <f t="shared" ref="X453" si="540">(Y453+Y454)/2/((1+X$56/4))</f>
        <v>645626286932.14514</v>
      </c>
      <c r="Y453" s="262">
        <f t="shared" ref="Y453" si="541">(Z453+Z454)/2/((1+Y$56/4))</f>
        <v>788299146060.64661</v>
      </c>
      <c r="Z453" s="258">
        <f t="shared" si="484"/>
        <v>1000000000000</v>
      </c>
    </row>
    <row r="454" spans="3:28" hidden="1" outlineLevel="1">
      <c r="C454" s="256" t="s">
        <v>270</v>
      </c>
      <c r="D454" s="256"/>
      <c r="E454" s="262"/>
      <c r="F454" s="262"/>
      <c r="G454" s="262"/>
      <c r="H454" s="262">
        <f>(I454+I455)/2/((1+H$57/4))</f>
        <v>459842083355.3598</v>
      </c>
      <c r="I454" s="262">
        <f t="shared" ref="I454" si="542">(J454+J455)/2/((1+I$57/4))</f>
        <v>443243947948.91772</v>
      </c>
      <c r="J454" s="262">
        <f t="shared" ref="J454" si="543">(K454+K455)/2/((1+J$57/4))</f>
        <v>428151821067.22845</v>
      </c>
      <c r="K454" s="262">
        <f t="shared" ref="K454" si="544">(L454+L455)/2/((1+K$57/4))</f>
        <v>414933926353.04108</v>
      </c>
      <c r="L454" s="262">
        <f t="shared" ref="L454" si="545">(M454+M455)/2/((1+L$57/4))</f>
        <v>403975838897.68768</v>
      </c>
      <c r="M454" s="262">
        <f t="shared" ref="M454" si="546">(N454+N455)/2/((1+M$57/4))</f>
        <v>395779252357.15704</v>
      </c>
      <c r="N454" s="262">
        <f t="shared" ref="N454" si="547">(O454+O455)/2/((1+N$57/4))</f>
        <v>390948743373.41254</v>
      </c>
      <c r="O454" s="262">
        <f t="shared" ref="O454" si="548">(P454+P455)/2/((1+O$57/4))</f>
        <v>390291114744.49719</v>
      </c>
      <c r="P454" s="262">
        <f t="shared" ref="P454" si="549">(Q454+Q455)/2/((1+P$57/4))</f>
        <v>394912546176.81891</v>
      </c>
      <c r="Q454" s="262">
        <f t="shared" ref="Q454" si="550">(R454+R455)/2/((1+Q$57/4))</f>
        <v>397958178558.69067</v>
      </c>
      <c r="R454" s="262">
        <f t="shared" ref="R454" si="551">(S454+S455)/2/((1+R$57/4))</f>
        <v>405181242052.63971</v>
      </c>
      <c r="S454" s="262">
        <f t="shared" ref="S454" si="552">(T454+T455)/2/((1+S$57/4))</f>
        <v>418586327243.74414</v>
      </c>
      <c r="T454" s="262">
        <f t="shared" ref="T454" si="553">(U454+U455)/2/((1+T$57/4))</f>
        <v>440087827891.90314</v>
      </c>
      <c r="U454" s="262">
        <f t="shared" ref="U454" si="554">(V454+V455)/2/((1+U$57/4))</f>
        <v>472517799753.16321</v>
      </c>
      <c r="V454" s="262">
        <f t="shared" ref="V454" si="555">(W454+W455)/2/((1+V$57/4))</f>
        <v>520155007594.69501</v>
      </c>
      <c r="W454" s="262">
        <f t="shared" ref="W454" si="556">(X454+X455)/2/((1+W$57/4))</f>
        <v>589658127216.36108</v>
      </c>
      <c r="X454" s="262">
        <f t="shared" ref="X454" si="557">(Y454+Y455)/2/((1+X$57/4))</f>
        <v>691790533548.58557</v>
      </c>
      <c r="Y454" s="262">
        <f t="shared" ref="Y454" si="558">(Z454+Z455)/2/((1+Y$57/4))</f>
        <v>818239629984.49426</v>
      </c>
      <c r="Z454" s="258">
        <f t="shared" si="484"/>
        <v>1000000000000</v>
      </c>
    </row>
    <row r="455" spans="3:28" hidden="1" outlineLevel="1">
      <c r="C455" s="256" t="s">
        <v>273</v>
      </c>
      <c r="D455" s="256"/>
      <c r="E455" s="262"/>
      <c r="F455" s="262"/>
      <c r="G455" s="262"/>
      <c r="H455" s="262"/>
      <c r="I455" s="262">
        <f>(J455+J456)/2/((1+I$58/4))</f>
        <v>507562125904.21124</v>
      </c>
      <c r="J455" s="262">
        <f t="shared" ref="J455" si="559">(K455+K456)/2/((1+J$58/4))</f>
        <v>493020606909.31232</v>
      </c>
      <c r="K455" s="262">
        <f t="shared" ref="K455" si="560">(L455+L456)/2/((1+K$58/4))</f>
        <v>480194950373.0553</v>
      </c>
      <c r="L455" s="262">
        <f t="shared" ref="L455" si="561">(M455+M456)/2/((1+L$58/4))</f>
        <v>469484348929.95337</v>
      </c>
      <c r="M455" s="262">
        <f t="shared" ref="M455" si="562">(N455+N456)/2/((1+M$58/4))</f>
        <v>461404380329.97864</v>
      </c>
      <c r="N455" s="262">
        <f t="shared" ref="N455" si="563">(O455+O456)/2/((1+N$58/4))</f>
        <v>456571598918.12488</v>
      </c>
      <c r="O455" s="262">
        <f t="shared" ref="O455" si="564">(P455+P456)/2/((1+O$58/4))</f>
        <v>455794562928.92249</v>
      </c>
      <c r="P455" s="262">
        <f t="shared" ref="P455" si="565">(Q455+Q456)/2/((1+P$58/4))</f>
        <v>460158291214.69513</v>
      </c>
      <c r="Q455" s="262">
        <f t="shared" ref="Q455" si="566">(R455+R456)/2/((1+Q$58/4))</f>
        <v>462940079813.43085</v>
      </c>
      <c r="R455" s="262">
        <f t="shared" ref="R455" si="567">(S455+S456)/2/((1+R$58/4))</f>
        <v>469748312534.79706</v>
      </c>
      <c r="S455" s="262">
        <f t="shared" ref="S455" si="568">(T455+T456)/2/((1+S$58/4))</f>
        <v>482484487922.89819</v>
      </c>
      <c r="T455" s="262">
        <f t="shared" ref="T455" si="569">(U455+U456)/2/((1+T$58/4))</f>
        <v>502891922144.8222</v>
      </c>
      <c r="U455" s="262">
        <f t="shared" ref="U455" si="570">(V455+V456)/2/((1+U$58/4))</f>
        <v>533481940164.39709</v>
      </c>
      <c r="V455" s="262">
        <f t="shared" ref="V455" si="571">(W455+W456)/2/((1+V$58/4))</f>
        <v>577940256207.72742</v>
      </c>
      <c r="W455" s="262">
        <f t="shared" ref="W455" si="572">(X455+X456)/2/((1+W$58/4))</f>
        <v>641826023219.49817</v>
      </c>
      <c r="X455" s="262">
        <f t="shared" ref="X455" si="573">(Y455+Y456)/2/((1+X$58/4))</f>
        <v>733831543637.43384</v>
      </c>
      <c r="Y455" s="262">
        <f t="shared" ref="Y455" si="574">(Z455+Z456)/2/((1+Y$58/4))</f>
        <v>844779466484.82092</v>
      </c>
      <c r="Z455" s="258">
        <f t="shared" si="484"/>
        <v>1000000000000</v>
      </c>
    </row>
    <row r="456" spans="3:28" hidden="1" outlineLevel="1">
      <c r="C456" s="256" t="s">
        <v>276</v>
      </c>
      <c r="D456" s="256"/>
      <c r="E456" s="262"/>
      <c r="F456" s="262"/>
      <c r="G456" s="262"/>
      <c r="H456" s="262"/>
      <c r="I456" s="262"/>
      <c r="J456" s="262">
        <f>(K456+K457)/2/((1+J$59/4))</f>
        <v>554956216283.65723</v>
      </c>
      <c r="K456" s="262">
        <f t="shared" ref="K456" si="575">(L456+L457)/2/((1+K$59/4))</f>
        <v>542826399052.48932</v>
      </c>
      <c r="L456" s="262">
        <f t="shared" ref="L456" si="576">(M456+M457)/2/((1+L$59/4))</f>
        <v>532634353295.92407</v>
      </c>
      <c r="M456" s="262">
        <f t="shared" ref="M456" si="577">(N456+N457)/2/((1+M$59/4))</f>
        <v>524890333162.64398</v>
      </c>
      <c r="N456" s="262">
        <f t="shared" ref="N456" si="578">(O456+O457)/2/((1+N$59/4))</f>
        <v>520201616137.15527</v>
      </c>
      <c r="O456" s="262">
        <f t="shared" ref="O456" si="579">(P456+P457)/2/((1+O$59/4))</f>
        <v>519354295874.15698</v>
      </c>
      <c r="P456" s="262">
        <f t="shared" ref="P456" si="580">(Q456+Q457)/2/((1+P$59/4))</f>
        <v>523385253227.54871</v>
      </c>
      <c r="Q456" s="262">
        <f t="shared" ref="Q456" si="581">(R456+R457)/2/((1+Q$59/4))</f>
        <v>525877850442.45667</v>
      </c>
      <c r="R456" s="262">
        <f t="shared" ref="R456" si="582">(S456+S457)/2/((1+R$59/4))</f>
        <v>532159943922.97961</v>
      </c>
      <c r="S456" s="262">
        <f t="shared" ref="S456" si="583">(T456+T457)/2/((1+S$59/4))</f>
        <v>543998306923.53949</v>
      </c>
      <c r="T456" s="262">
        <f t="shared" ref="T456" si="584">(U456+U457)/2/((1+T$59/4))</f>
        <v>562955931919.24536</v>
      </c>
      <c r="U456" s="262">
        <f t="shared" ref="U456" si="585">(V456+V457)/2/((1+U$59/4))</f>
        <v>591230479112.84741</v>
      </c>
      <c r="V456" s="262">
        <f t="shared" ref="V456" si="586">(W456+W457)/2/((1+V$59/4))</f>
        <v>631962196374.30945</v>
      </c>
      <c r="W456" s="262">
        <f t="shared" ref="W456" si="587">(X456+X457)/2/((1+W$59/4))</f>
        <v>689752332731.67053</v>
      </c>
      <c r="X456" s="262">
        <f t="shared" ref="X456" si="588">(Y456+Y457)/2/((1+X$59/4))</f>
        <v>771578273147.72229</v>
      </c>
      <c r="Y456" s="262">
        <f t="shared" ref="Y456" si="589">(Z456+Z457)/2/((1+Y$59/4))</f>
        <v>868068907698.49597</v>
      </c>
      <c r="Z456" s="258">
        <f t="shared" si="484"/>
        <v>1000000000000</v>
      </c>
    </row>
    <row r="457" spans="3:28" hidden="1" outlineLevel="1">
      <c r="C457" s="256" t="s">
        <v>279</v>
      </c>
      <c r="D457" s="256"/>
      <c r="E457" s="262"/>
      <c r="F457" s="262"/>
      <c r="G457" s="262"/>
      <c r="H457" s="262"/>
      <c r="I457" s="262"/>
      <c r="J457" s="262"/>
      <c r="K457" s="262">
        <f>(L457+L458)/2/((1+K$60/4))</f>
        <v>601517005447.26331</v>
      </c>
      <c r="L457" s="262">
        <f t="shared" ref="L457" si="590">(M457+M458)/2/((1+L$60/4))</f>
        <v>592036571743.99402</v>
      </c>
      <c r="M457" s="262">
        <f t="shared" ref="M457" si="591">(N457+N458)/2/((1+M$60/4))</f>
        <v>584789841764.54004</v>
      </c>
      <c r="N457" s="262">
        <f t="shared" ref="N457" si="592">(O457+O458)/2/((1+N$60/4))</f>
        <v>580357774520.23853</v>
      </c>
      <c r="O457" s="262">
        <f t="shared" ref="O457" si="593">(P457+P458)/2/((1+O$60/4))</f>
        <v>579485044020.61023</v>
      </c>
      <c r="P457" s="262">
        <f t="shared" ref="P457" si="594">(Q457+Q458)/2/((1+P$60/4))</f>
        <v>583140434809.20728</v>
      </c>
      <c r="Q457" s="262">
        <f t="shared" ref="Q457" si="595">(R457+R458)/2/((1+Q$60/4))</f>
        <v>585339325929.76599</v>
      </c>
      <c r="R457" s="262">
        <f t="shared" ref="R457" si="596">(S457+S458)/2/((1+R$60/4))</f>
        <v>591032451414.69983</v>
      </c>
      <c r="S457" s="262">
        <f t="shared" ref="S457" si="597">(T457+T458)/2/((1+S$60/4))</f>
        <v>601832219535.23828</v>
      </c>
      <c r="T457" s="262">
        <f t="shared" ref="T457" si="598">(U457+U458)/2/((1+T$60/4))</f>
        <v>619121605374.31165</v>
      </c>
      <c r="U457" s="262">
        <f t="shared" ref="U457" si="599">(V457+V458)/2/((1+U$60/4))</f>
        <v>644803130985.31873</v>
      </c>
      <c r="V457" s="262">
        <f t="shared" ref="V457" si="600">(W457+W458)/2/((1+V$60/4))</f>
        <v>681529644657.53772</v>
      </c>
      <c r="W457" s="262">
        <f t="shared" ref="W457" si="601">(X457+X458)/2/((1+W$60/4))</f>
        <v>733085898975.58557</v>
      </c>
      <c r="X457" s="262">
        <f t="shared" ref="X457" si="602">(Y457+Y458)/2/((1+X$60/4))</f>
        <v>805051451575.41724</v>
      </c>
      <c r="Y457" s="262">
        <f t="shared" ref="Y457" si="603">(Z457+Z458)/2/((1+Y$60/4))</f>
        <v>888325910279.27759</v>
      </c>
      <c r="Z457" s="258">
        <f t="shared" si="484"/>
        <v>1000000000000</v>
      </c>
    </row>
    <row r="458" spans="3:28" hidden="1" outlineLevel="1">
      <c r="C458" s="256" t="s">
        <v>282</v>
      </c>
      <c r="D458" s="256"/>
      <c r="E458" s="262"/>
      <c r="F458" s="262"/>
      <c r="G458" s="262"/>
      <c r="H458" s="262"/>
      <c r="I458" s="262"/>
      <c r="J458" s="262"/>
      <c r="K458" s="262"/>
      <c r="L458" s="262">
        <f>(M458+M459)/2/((1+L$61/4))</f>
        <v>646760979221.63586</v>
      </c>
      <c r="M458" s="262">
        <f t="shared" ref="M458" si="604">(N458+N459)/2/((1+M$61/4))</f>
        <v>640115393418.80713</v>
      </c>
      <c r="N458" s="262">
        <f t="shared" ref="N458" si="605">(O458+O459)/2/((1+N$61/4))</f>
        <v>636016986009.51318</v>
      </c>
      <c r="O458" s="262">
        <f t="shared" ref="O458" si="606">(P458+P459)/2/((1+O$61/4))</f>
        <v>635155799354.36621</v>
      </c>
      <c r="P458" s="262">
        <f t="shared" ref="P458" si="607">(Q458+Q459)/2/((1+P$61/4))</f>
        <v>638419635515.07544</v>
      </c>
      <c r="Q458" s="262">
        <f t="shared" ref="Q458" si="608">(R458+R459)/2/((1+Q$61/4))</f>
        <v>640335094528.55261</v>
      </c>
      <c r="R458" s="262">
        <f t="shared" ref="R458" si="609">(S458+S459)/2/((1+R$61/4))</f>
        <v>645416725512.59473</v>
      </c>
      <c r="S458" s="262">
        <f t="shared" ref="S458" si="610">(T458+T459)/2/((1+S$61/4))</f>
        <v>655113500509.13892</v>
      </c>
      <c r="T458" s="262">
        <f t="shared" ref="T458" si="611">(U458+U459)/2/((1+T$61/4))</f>
        <v>670635586044.94568</v>
      </c>
      <c r="U458" s="262">
        <f t="shared" ref="U458" si="612">(V458+V459)/2/((1+U$61/4))</f>
        <v>693615640973.77612</v>
      </c>
      <c r="V458" s="262">
        <f t="shared" ref="V458" si="613">(W458+W459)/2/((1+V$61/4))</f>
        <v>726280331846.43884</v>
      </c>
      <c r="W458" s="262">
        <f t="shared" ref="W458" si="614">(X458+X459)/2/((1+W$61/4))</f>
        <v>771729734720.36243</v>
      </c>
      <c r="X458" s="262">
        <f t="shared" ref="X458" si="615">(Y458+Y459)/2/((1+X$61/4))</f>
        <v>834417192632.92542</v>
      </c>
      <c r="Y458" s="262">
        <f t="shared" ref="Y458" si="616">(Z458+Z459)/2/((1+Y$61/4))</f>
        <v>905810090366.77808</v>
      </c>
      <c r="Z458" s="258">
        <f t="shared" si="484"/>
        <v>1000000000000</v>
      </c>
    </row>
    <row r="459" spans="3:28" hidden="1" outlineLevel="1">
      <c r="C459" s="256" t="s">
        <v>285</v>
      </c>
      <c r="D459" s="256"/>
      <c r="E459" s="262"/>
      <c r="F459" s="262"/>
      <c r="G459" s="262"/>
      <c r="H459" s="262"/>
      <c r="I459" s="262"/>
      <c r="J459" s="262"/>
      <c r="K459" s="262"/>
      <c r="L459" s="262"/>
      <c r="M459" s="262">
        <f>(N459+N460)/2/((1+M$62/4))</f>
        <v>690302968704.49023</v>
      </c>
      <c r="N459" s="262">
        <f t="shared" ref="N459" si="617">(O459+O460)/2/((1+N$62/4))</f>
        <v>686582560644.62561</v>
      </c>
      <c r="O459" s="262">
        <f t="shared" ref="O459" si="618">(P459+P460)/2/((1+O$62/4))</f>
        <v>685760577839.38037</v>
      </c>
      <c r="P459" s="262">
        <f t="shared" ref="P459" si="619">(Q459+Q460)/2/((1+P$62/4))</f>
        <v>688637276626.73242</v>
      </c>
      <c r="Q459" s="262">
        <f t="shared" ref="Q459" si="620">(R459+R460)/2/((1+Q$62/4))</f>
        <v>690288969852.37805</v>
      </c>
      <c r="R459" s="262">
        <f t="shared" ref="R459" si="621">(S459+S460)/2/((1+R$62/4))</f>
        <v>694767313398.85889</v>
      </c>
      <c r="S459" s="262">
        <f t="shared" ref="S459" si="622">(T459+T460)/2/((1+S$62/4))</f>
        <v>703357302804.44836</v>
      </c>
      <c r="T459" s="262">
        <f t="shared" ref="T459" si="623">(U459+U460)/2/((1+T$62/4))</f>
        <v>717108037497.47681</v>
      </c>
      <c r="U459" s="262">
        <f t="shared" ref="U459" si="624">(V459+V460)/2/((1+U$62/4))</f>
        <v>737410717595.72217</v>
      </c>
      <c r="V459" s="262">
        <f t="shared" ref="V459" si="625">(W459+W460)/2/((1+V$62/4))</f>
        <v>766125339441.8562</v>
      </c>
      <c r="W459" s="262">
        <f t="shared" ref="W459" si="626">(X459+X460)/2/((1+W$62/4))</f>
        <v>805784643687.71008</v>
      </c>
      <c r="X459" s="262">
        <f t="shared" ref="X459" si="627">(Y459+Y460)/2/((1+X$62/4))</f>
        <v>859941902251.04565</v>
      </c>
      <c r="Y459" s="262">
        <f t="shared" ref="Y459" si="628">(Z459+Z460)/2/((1+Y$62/4))</f>
        <v>920800925331.08264</v>
      </c>
      <c r="Z459" s="258">
        <f t="shared" si="484"/>
        <v>1000000000000</v>
      </c>
    </row>
    <row r="460" spans="3:28" hidden="1" outlineLevel="1">
      <c r="C460" s="256" t="s">
        <v>288</v>
      </c>
      <c r="D460" s="256"/>
      <c r="E460" s="262"/>
      <c r="F460" s="262"/>
      <c r="G460" s="262"/>
      <c r="H460" s="262"/>
      <c r="I460" s="262"/>
      <c r="J460" s="262"/>
      <c r="K460" s="262"/>
      <c r="L460" s="262"/>
      <c r="M460" s="262"/>
      <c r="N460" s="262">
        <f>(O460+O461)/2/((1+N$63/4))</f>
        <v>731816636852.75122</v>
      </c>
      <c r="O460" s="262">
        <f t="shared" ref="O460" si="629">(P460+P461)/2/((1+O$63/4))</f>
        <v>731052483740.29016</v>
      </c>
      <c r="P460" s="262">
        <f t="shared" ref="P460" si="630">(Q460+Q461)/2/((1+P$63/4))</f>
        <v>733560702120.49573</v>
      </c>
      <c r="Q460" s="262">
        <f t="shared" ref="Q460" si="631">(R460+R461)/2/((1+Q$63/4))</f>
        <v>734973393403.97009</v>
      </c>
      <c r="R460" s="262">
        <f t="shared" ref="R460" si="632">(S460+S461)/2/((1+R$63/4))</f>
        <v>738878148306.68835</v>
      </c>
      <c r="S460" s="262">
        <f t="shared" ref="S460" si="633">(T460+T461)/2/((1+S$63/4))</f>
        <v>746401781327.09082</v>
      </c>
      <c r="T460" s="262">
        <f t="shared" ref="T460" si="634">(U460+U461)/2/((1+T$63/4))</f>
        <v>758446657858.87512</v>
      </c>
      <c r="U460" s="262">
        <f t="shared" ref="U460" si="635">(V460+V461)/2/((1+U$63/4))</f>
        <v>776191496988.39844</v>
      </c>
      <c r="V460" s="262">
        <f t="shared" ref="V460" si="636">(W460+W461)/2/((1+V$63/4))</f>
        <v>801184588308.62695</v>
      </c>
      <c r="W460" s="262">
        <f t="shared" ref="W460" si="637">(X460+X461)/2/((1+W$63/4))</f>
        <v>835492479742.47363</v>
      </c>
      <c r="X460" s="262">
        <f t="shared" ref="X460" si="638">(Y460+Y461)/2/((1+X$63/4))</f>
        <v>881952779808.79944</v>
      </c>
      <c r="Y460" s="262">
        <f t="shared" ref="Y460" si="639">(Z460+Z461)/2/((1+Y$63/4))</f>
        <v>933580833412.0105</v>
      </c>
      <c r="Z460" s="258">
        <f t="shared" si="484"/>
        <v>1000000000000</v>
      </c>
    </row>
    <row r="461" spans="3:28" hidden="1" outlineLevel="1">
      <c r="C461" s="256" t="s">
        <v>291</v>
      </c>
      <c r="D461" s="256"/>
      <c r="E461" s="262"/>
      <c r="F461" s="262"/>
      <c r="G461" s="262"/>
      <c r="H461" s="262"/>
      <c r="I461" s="262"/>
      <c r="J461" s="262"/>
      <c r="K461" s="262"/>
      <c r="L461" s="262"/>
      <c r="M461" s="262"/>
      <c r="N461" s="262"/>
      <c r="O461" s="262">
        <f>(P461+P462)/2/((1+O$64/4))</f>
        <v>771063034881.62012</v>
      </c>
      <c r="P461" s="262">
        <f t="shared" ref="P461" si="640">(Q461+Q462)/2/((1+P$64/4))</f>
        <v>773230376078.28748</v>
      </c>
      <c r="Q461" s="262">
        <f t="shared" ref="Q461" si="641">(R461+R462)/2/((1+Q$64/4))</f>
        <v>774430796812.61536</v>
      </c>
      <c r="R461" s="262">
        <f t="shared" ref="R461" si="642">(S461+S462)/2/((1+R$64/4))</f>
        <v>777805185955.3363</v>
      </c>
      <c r="S461" s="262">
        <f t="shared" ref="S461" si="643">(T461+T462)/2/((1+S$64/4))</f>
        <v>784332261020.71265</v>
      </c>
      <c r="T461" s="262">
        <f t="shared" ref="T461" si="644">(U461+U462)/2/((1+T$64/4))</f>
        <v>794783097102.88135</v>
      </c>
      <c r="U461" s="262">
        <f t="shared" ref="U461" si="645">(V461+V462)/2/((1+U$64/4))</f>
        <v>810151821860.66882</v>
      </c>
      <c r="V461" s="262">
        <f t="shared" ref="V461" si="646">(W461+W462)/2/((1+V$64/4))</f>
        <v>831724061572.82446</v>
      </c>
      <c r="W461" s="262">
        <f t="shared" ref="W461" si="647">(X461+X462)/2/((1+W$64/4))</f>
        <v>861185393713.73926</v>
      </c>
      <c r="X461" s="262">
        <f t="shared" ref="X461" si="648">(Y461+Y462)/2/((1+X$64/4))</f>
        <v>900805909142.07886</v>
      </c>
      <c r="Y461" s="262">
        <f t="shared" ref="Y461" si="649">(Z461+Z462)/2/((1+Y$64/4))</f>
        <v>944422989818.51404</v>
      </c>
      <c r="Z461" s="258">
        <f t="shared" si="484"/>
        <v>1000000000000</v>
      </c>
    </row>
    <row r="462" spans="3:28" hidden="1" outlineLevel="1">
      <c r="C462" s="256" t="s">
        <v>294</v>
      </c>
      <c r="D462" s="256"/>
      <c r="E462" s="262"/>
      <c r="F462" s="262"/>
      <c r="G462" s="262"/>
      <c r="H462" s="262"/>
      <c r="I462" s="262"/>
      <c r="J462" s="262"/>
      <c r="K462" s="262"/>
      <c r="L462" s="262"/>
      <c r="M462" s="262"/>
      <c r="N462" s="262"/>
      <c r="O462" s="262"/>
      <c r="P462" s="262">
        <f>(Q462+Q463)/2/((1+P$65/4))</f>
        <v>807881006029.04419</v>
      </c>
      <c r="Q462" s="262">
        <f t="shared" ref="Q462" si="650">(R462+R463)/2/((1+Q$65/4))</f>
        <v>808895748206.03699</v>
      </c>
      <c r="R462" s="262">
        <f t="shared" ref="R462" si="651">(S462+S463)/2/((1+R$65/4))</f>
        <v>811790191934.07776</v>
      </c>
      <c r="S462" s="262">
        <f t="shared" ref="S462" si="652">(T462+T463)/2/((1+S$65/4))</f>
        <v>817407597438.20947</v>
      </c>
      <c r="T462" s="262">
        <f t="shared" ref="T462" si="653">(U462+U463)/2/((1+T$65/4))</f>
        <v>826403245844.04834</v>
      </c>
      <c r="U462" s="262">
        <f t="shared" ref="U462" si="654">(V462+V463)/2/((1+U$65/4))</f>
        <v>839612500117.91211</v>
      </c>
      <c r="V462" s="262">
        <f t="shared" ref="V462" si="655">(W462+W463)/2/((1+V$65/4))</f>
        <v>858101050717.4646</v>
      </c>
      <c r="W462" s="262">
        <f t="shared" ref="W462" si="656">(X462+X463)/2/((1+W$65/4))</f>
        <v>883244181054.12341</v>
      </c>
      <c r="X462" s="262">
        <f t="shared" ref="X462" si="657">(Y462+Y463)/2/((1+X$65/4))</f>
        <v>916862263926.93494</v>
      </c>
      <c r="Y462" s="262">
        <f t="shared" ref="Y462" si="658">(Z462+Z463)/2/((1+Y$65/4))</f>
        <v>953583285783.02051</v>
      </c>
      <c r="Z462" s="258">
        <f t="shared" si="484"/>
        <v>1000000000000</v>
      </c>
    </row>
    <row r="463" spans="3:28" hidden="1" outlineLevel="1">
      <c r="C463" s="256" t="s">
        <v>297</v>
      </c>
      <c r="D463" s="256"/>
      <c r="E463" s="262"/>
      <c r="F463" s="262"/>
      <c r="G463" s="262"/>
      <c r="H463" s="262"/>
      <c r="I463" s="262"/>
      <c r="J463" s="262"/>
      <c r="K463" s="262"/>
      <c r="L463" s="262"/>
      <c r="M463" s="262"/>
      <c r="N463" s="262"/>
      <c r="O463" s="262"/>
      <c r="P463" s="262"/>
      <c r="Q463" s="262">
        <f>(R463+R464)/2/((1+Q$66/4))</f>
        <v>838726515654.8302</v>
      </c>
      <c r="R463" s="262">
        <f t="shared" ref="R463" si="659">(S463+S464)/2/((1+R$66/4))</f>
        <v>841193943167.67749</v>
      </c>
      <c r="S463" s="262">
        <f t="shared" ref="S463" si="660">(T463+T464)/2/((1+S$66/4))</f>
        <v>845996221687.83679</v>
      </c>
      <c r="T463" s="262">
        <f t="shared" ref="T463" si="661">(U463+U464)/2/((1+T$66/4))</f>
        <v>853687683078.20374</v>
      </c>
      <c r="U463" s="262">
        <f t="shared" ref="U463" si="662">(V463+V464)/2/((1+U$66/4))</f>
        <v>864968205146.99402</v>
      </c>
      <c r="V463" s="262">
        <f t="shared" ref="V463" si="663">(W463+W464)/2/((1+V$66/4))</f>
        <v>880720147571.28503</v>
      </c>
      <c r="W463" s="262">
        <f t="shared" ref="W463" si="664">(X463+X464)/2/((1+W$66/4))</f>
        <v>902066482947.70068</v>
      </c>
      <c r="X463" s="262">
        <f t="shared" ref="X463" si="665">(Y463+Y464)/2/((1+X$66/4))</f>
        <v>930470927891.76086</v>
      </c>
      <c r="Y463" s="262">
        <f t="shared" ref="Y463" si="666">(Z463+Z464)/2/((1+Y$66/4))</f>
        <v>961295641690.63086</v>
      </c>
      <c r="Z463" s="258">
        <f t="shared" si="484"/>
        <v>1000000000000</v>
      </c>
    </row>
    <row r="464" spans="3:28" hidden="1" outlineLevel="1">
      <c r="C464" s="256" t="s">
        <v>300</v>
      </c>
      <c r="D464" s="256"/>
      <c r="E464" s="262"/>
      <c r="F464" s="262"/>
      <c r="G464" s="262"/>
      <c r="H464" s="262"/>
      <c r="I464" s="262"/>
      <c r="J464" s="262"/>
      <c r="K464" s="262"/>
      <c r="L464" s="262"/>
      <c r="M464" s="262"/>
      <c r="N464" s="262"/>
      <c r="O464" s="262"/>
      <c r="P464" s="262"/>
      <c r="Q464" s="262"/>
      <c r="R464" s="262">
        <f>(S464+S465)/2/((1+R$67/4))</f>
        <v>866442392686.00793</v>
      </c>
      <c r="S464" s="262">
        <f t="shared" ref="S464" si="667">(T464+T465)/2/((1+S$67/4))</f>
        <v>870524957910.76025</v>
      </c>
      <c r="T464" s="262">
        <f t="shared" ref="T464" si="668">(U464+U465)/2/((1+T$67/4))</f>
        <v>877064637109.10925</v>
      </c>
      <c r="U464" s="262">
        <f t="shared" ref="U464" si="669">(V464+V465)/2/((1+U$67/4))</f>
        <v>886646399900.02649</v>
      </c>
      <c r="V464" s="262">
        <f t="shared" ref="V464" si="670">(W464+W465)/2/((1+V$67/4))</f>
        <v>900000266487.44836</v>
      </c>
      <c r="W464" s="262">
        <f t="shared" ref="W464" si="671">(X464+X465)/2/((1+W$67/4))</f>
        <v>918044136939.88623</v>
      </c>
      <c r="X464" s="262">
        <f t="shared" ref="X464" si="672">(Y464+Y465)/2/((1+X$67/4))</f>
        <v>941958333371.70154</v>
      </c>
      <c r="Y464" s="262">
        <f t="shared" ref="Y464" si="673">(Z464+Z465)/2/((1+Y$67/4))</f>
        <v>967769864803.24402</v>
      </c>
      <c r="Z464" s="258">
        <f t="shared" si="484"/>
        <v>1000000000000</v>
      </c>
    </row>
    <row r="465" spans="3:29" hidden="1" outlineLevel="1">
      <c r="C465" s="256" t="s">
        <v>303</v>
      </c>
      <c r="D465" s="256"/>
      <c r="E465" s="262"/>
      <c r="F465" s="262"/>
      <c r="G465" s="262"/>
      <c r="H465" s="262"/>
      <c r="I465" s="262"/>
      <c r="J465" s="262"/>
      <c r="K465" s="262"/>
      <c r="L465" s="262"/>
      <c r="M465" s="262"/>
      <c r="N465" s="262"/>
      <c r="O465" s="262"/>
      <c r="P465" s="262"/>
      <c r="Q465" s="262"/>
      <c r="R465" s="262"/>
      <c r="S465" s="262">
        <f>(T465+T466)/2/((1+S$68/4))</f>
        <v>891440797070.5448</v>
      </c>
      <c r="T465" s="262">
        <f t="shared" ref="T465" si="674">(U465+U466)/2/((1+T$68/4))</f>
        <v>896975279501.71313</v>
      </c>
      <c r="U465" s="262">
        <f t="shared" ref="U465" si="675">(V465+V466)/2/((1+U$68/4))</f>
        <v>905077638613.6134</v>
      </c>
      <c r="V465" s="262">
        <f t="shared" ref="V465" si="676">(W465+W466)/2/((1+V$68/4))</f>
        <v>916351577272.61743</v>
      </c>
      <c r="W465" s="262">
        <f t="shared" ref="W465" si="677">(X465+X466)/2/((1+W$68/4))</f>
        <v>931548248699.97339</v>
      </c>
      <c r="X465" s="262">
        <f t="shared" ref="X465" si="678">(Y465+Y466)/2/((1+X$68/4))</f>
        <v>951622189251.79321</v>
      </c>
      <c r="Y465" s="262">
        <f t="shared" ref="Y465" si="679">(Z465+Z466)/2/((1+Y$68/4))</f>
        <v>973191322217.45923</v>
      </c>
      <c r="Z465" s="258">
        <f t="shared" si="484"/>
        <v>1000000000000</v>
      </c>
    </row>
    <row r="466" spans="3:29" hidden="1" outlineLevel="1">
      <c r="C466" s="256" t="s">
        <v>306</v>
      </c>
      <c r="D466" s="256"/>
      <c r="E466" s="262"/>
      <c r="F466" s="262"/>
      <c r="G466" s="262"/>
      <c r="H466" s="262"/>
      <c r="I466" s="262"/>
      <c r="J466" s="262"/>
      <c r="K466" s="262"/>
      <c r="L466" s="262"/>
      <c r="M466" s="262"/>
      <c r="N466" s="262"/>
      <c r="O466" s="262"/>
      <c r="P466" s="262"/>
      <c r="Q466" s="262"/>
      <c r="R466" s="262"/>
      <c r="S466" s="262"/>
      <c r="T466" s="262">
        <f>(U466+U467)/2/((1+T$69/4))</f>
        <v>913849810625.81641</v>
      </c>
      <c r="U466" s="262">
        <f t="shared" ref="U466" si="680">(V466+V467)/2/((1+U$69/4))</f>
        <v>920675575106.96326</v>
      </c>
      <c r="V466" s="262">
        <f t="shared" ref="V466" si="681">(W466+W467)/2/((1+V$69/4))</f>
        <v>930160604292.04102</v>
      </c>
      <c r="W466" s="262">
        <f t="shared" ref="W466" si="682">(X466+X467)/2/((1+W$69/4))</f>
        <v>942920336242.30872</v>
      </c>
      <c r="X466" s="262">
        <f t="shared" ref="X466" si="683">(Y466+Y467)/2/((1+X$69/4))</f>
        <v>959728852901.79138</v>
      </c>
      <c r="Y466" s="262">
        <f t="shared" ref="Y466" si="684">(Z466+Z467)/2/((1+Y$69/4))</f>
        <v>977721824988.14209</v>
      </c>
      <c r="Z466" s="258">
        <f t="shared" si="484"/>
        <v>1000000000000</v>
      </c>
    </row>
    <row r="467" spans="3:29" hidden="1" outlineLevel="1">
      <c r="C467" s="256" t="s">
        <v>309</v>
      </c>
      <c r="D467" s="256"/>
      <c r="E467" s="262"/>
      <c r="F467" s="262"/>
      <c r="G467" s="262"/>
      <c r="H467" s="262"/>
      <c r="I467" s="262"/>
      <c r="J467" s="262"/>
      <c r="K467" s="262"/>
      <c r="L467" s="262"/>
      <c r="M467" s="262"/>
      <c r="N467" s="262"/>
      <c r="O467" s="262"/>
      <c r="P467" s="262"/>
      <c r="Q467" s="262"/>
      <c r="R467" s="262"/>
      <c r="S467" s="262"/>
      <c r="T467" s="262"/>
      <c r="U467" s="262">
        <f>(V467+V468)/2/((1+U$70/4))</f>
        <v>933824667353.09717</v>
      </c>
      <c r="V467" s="262">
        <f t="shared" ref="V467" si="685">(W467+W468)/2/((1+V$70/4))</f>
        <v>941781626544.625</v>
      </c>
      <c r="W467" s="262">
        <f t="shared" ref="W467" si="686">(X467+X468)/2/((1+W$70/4))</f>
        <v>952467976679.99988</v>
      </c>
      <c r="X467" s="262">
        <f t="shared" ref="X467" si="687">(Y467+Y468)/2/((1+X$70/4))</f>
        <v>966513088526.50513</v>
      </c>
      <c r="Y467" s="262">
        <f t="shared" ref="Y467" si="688">(Z467+Z468)/2/((1+Y$70/4))</f>
        <v>981501253767.17456</v>
      </c>
      <c r="Z467" s="258">
        <f t="shared" si="484"/>
        <v>1000000000000</v>
      </c>
    </row>
    <row r="468" spans="3:29" hidden="1" outlineLevel="1">
      <c r="C468" s="256" t="s">
        <v>312</v>
      </c>
      <c r="D468" s="256"/>
      <c r="E468" s="262"/>
      <c r="F468" s="262"/>
      <c r="G468" s="262"/>
      <c r="H468" s="262"/>
      <c r="I468" s="262"/>
      <c r="J468" s="262"/>
      <c r="K468" s="262"/>
      <c r="L468" s="262"/>
      <c r="M468" s="262"/>
      <c r="N468" s="262"/>
      <c r="O468" s="262"/>
      <c r="P468" s="262"/>
      <c r="Q468" s="262"/>
      <c r="R468" s="262"/>
      <c r="S468" s="262"/>
      <c r="T468" s="262"/>
      <c r="U468" s="262"/>
      <c r="V468" s="262">
        <f>(W468+W469)/2/((1+V$71/4))</f>
        <v>951532672970.05127</v>
      </c>
      <c r="W468" s="262">
        <f t="shared" ref="W468:Y468" si="689">(X468+X469)/2/((1+W$71/4))</f>
        <v>960463610487.69568</v>
      </c>
      <c r="X468" s="262">
        <f t="shared" si="689"/>
        <v>972179373376.26648</v>
      </c>
      <c r="Y468" s="262">
        <f t="shared" si="689"/>
        <v>984649579726.45325</v>
      </c>
      <c r="Z468" s="258">
        <f t="shared" si="484"/>
        <v>1000000000000</v>
      </c>
    </row>
    <row r="469" spans="3:29" hidden="1" outlineLevel="1">
      <c r="C469" s="256" t="s">
        <v>315</v>
      </c>
      <c r="D469" s="256"/>
      <c r="E469" s="262"/>
      <c r="F469" s="262"/>
      <c r="G469" s="262"/>
      <c r="H469" s="262"/>
      <c r="I469" s="262"/>
      <c r="J469" s="262"/>
      <c r="K469" s="262"/>
      <c r="L469" s="262"/>
      <c r="M469" s="262"/>
      <c r="N469" s="262"/>
      <c r="O469" s="262"/>
      <c r="P469" s="262"/>
      <c r="Q469" s="262"/>
      <c r="R469" s="262"/>
      <c r="S469" s="262"/>
      <c r="T469" s="262"/>
      <c r="U469" s="262"/>
      <c r="V469" s="262"/>
      <c r="W469" s="262">
        <f>(X469+X470)/2/((1+W$72/4))</f>
        <v>967145430044.36206</v>
      </c>
      <c r="X469" s="262">
        <f t="shared" ref="X469:Y469" si="690">(Y469+Y470)/2/((1+X$72/4))</f>
        <v>976904121905.68774</v>
      </c>
      <c r="Y469" s="262">
        <f t="shared" si="690"/>
        <v>987269037990.9447</v>
      </c>
      <c r="Z469" s="258">
        <f t="shared" si="484"/>
        <v>1000000000000</v>
      </c>
    </row>
    <row r="470" spans="3:29" hidden="1" outlineLevel="1">
      <c r="C470" s="256" t="s">
        <v>764</v>
      </c>
      <c r="D470" s="256"/>
      <c r="E470" s="262"/>
      <c r="F470" s="262"/>
      <c r="G470" s="262"/>
      <c r="H470" s="262"/>
      <c r="I470" s="262"/>
      <c r="J470" s="262"/>
      <c r="K470" s="262"/>
      <c r="L470" s="262"/>
      <c r="M470" s="262"/>
      <c r="N470" s="262"/>
      <c r="O470" s="262"/>
      <c r="P470" s="262"/>
      <c r="Q470" s="262"/>
      <c r="R470" s="262"/>
      <c r="S470" s="262"/>
      <c r="T470" s="262"/>
      <c r="U470" s="262"/>
      <c r="V470" s="262"/>
      <c r="W470" s="262"/>
      <c r="X470" s="262">
        <f>(Y470+Y471)/2/((1+X$73/4))</f>
        <v>980838376672.62915</v>
      </c>
      <c r="Y470" s="262">
        <f t="shared" ref="Y470" si="691">(Z470+Z471)/2/((1+Y$73/4))</f>
        <v>989446292222.35437</v>
      </c>
      <c r="Z470" s="258">
        <f t="shared" si="484"/>
        <v>1000000000000</v>
      </c>
    </row>
    <row r="471" spans="3:29" hidden="1" outlineLevel="1">
      <c r="C471" s="256" t="s">
        <v>765</v>
      </c>
      <c r="D471" s="256"/>
      <c r="E471" s="262"/>
      <c r="F471" s="262"/>
      <c r="G471" s="262"/>
      <c r="H471" s="262"/>
      <c r="I471" s="262"/>
      <c r="J471" s="262"/>
      <c r="K471" s="262"/>
      <c r="L471" s="262"/>
      <c r="M471" s="262"/>
      <c r="N471" s="262"/>
      <c r="O471" s="262"/>
      <c r="P471" s="262"/>
      <c r="Q471" s="262"/>
      <c r="R471" s="262"/>
      <c r="S471" s="262"/>
      <c r="T471" s="262"/>
      <c r="U471" s="262"/>
      <c r="V471" s="262"/>
      <c r="W471" s="262"/>
      <c r="X471" s="262"/>
      <c r="Y471" s="262">
        <f>(Z471+Z472)/2/((1+Y$74/4))</f>
        <v>991254489986.99963</v>
      </c>
      <c r="Z471" s="258">
        <f t="shared" si="484"/>
        <v>1000000000000</v>
      </c>
    </row>
    <row r="472" spans="3:29" hidden="1" outlineLevel="1">
      <c r="C472" s="256" t="s">
        <v>824</v>
      </c>
      <c r="D472" s="256"/>
      <c r="E472" s="262"/>
      <c r="F472" s="262"/>
      <c r="G472" s="262"/>
      <c r="H472" s="262"/>
      <c r="I472" s="262"/>
      <c r="J472" s="262"/>
      <c r="K472" s="262"/>
      <c r="L472" s="262"/>
      <c r="M472" s="262"/>
      <c r="N472" s="262"/>
      <c r="O472" s="262"/>
      <c r="P472" s="262"/>
      <c r="Q472" s="262"/>
      <c r="R472" s="262"/>
      <c r="S472" s="262"/>
      <c r="T472" s="262"/>
      <c r="U472" s="262"/>
      <c r="V472" s="262"/>
      <c r="W472" s="262"/>
      <c r="X472" s="262"/>
      <c r="Y472" s="262"/>
      <c r="Z472" s="258">
        <f t="shared" si="484"/>
        <v>1000000000000</v>
      </c>
    </row>
    <row r="473" spans="3:29" hidden="1" outlineLevel="1">
      <c r="C473" s="256" t="s">
        <v>2370</v>
      </c>
      <c r="D473" s="257"/>
      <c r="E473" s="255"/>
      <c r="F473" s="255"/>
      <c r="G473" s="255"/>
      <c r="H473" s="255"/>
      <c r="I473" s="255"/>
      <c r="J473" s="255"/>
      <c r="K473" s="255"/>
      <c r="L473" s="255"/>
      <c r="M473" s="255"/>
      <c r="N473" s="255"/>
      <c r="O473" s="255"/>
      <c r="P473" s="255"/>
      <c r="Q473" s="255"/>
      <c r="R473" s="255"/>
      <c r="S473" s="255"/>
      <c r="T473" s="255"/>
      <c r="U473" s="255"/>
      <c r="V473" s="255"/>
      <c r="W473" s="172"/>
    </row>
    <row r="474" spans="3:29" hidden="1" outlineLevel="1"/>
    <row r="475" spans="3:29" hidden="1" outlineLevel="1">
      <c r="C475" s="256"/>
      <c r="D475" s="256" t="s">
        <v>256</v>
      </c>
      <c r="E475" s="256" t="s">
        <v>257</v>
      </c>
      <c r="F475" s="256" t="s">
        <v>262</v>
      </c>
      <c r="G475" s="256" t="s">
        <v>265</v>
      </c>
      <c r="H475" s="256" t="s">
        <v>268</v>
      </c>
      <c r="I475" s="256" t="s">
        <v>271</v>
      </c>
      <c r="J475" s="256" t="s">
        <v>274</v>
      </c>
      <c r="K475" s="256" t="s">
        <v>277</v>
      </c>
      <c r="L475" s="256" t="s">
        <v>280</v>
      </c>
      <c r="M475" s="256" t="s">
        <v>283</v>
      </c>
      <c r="N475" s="256" t="s">
        <v>286</v>
      </c>
      <c r="O475" s="256" t="s">
        <v>289</v>
      </c>
      <c r="P475" s="256" t="s">
        <v>292</v>
      </c>
      <c r="Q475" s="256" t="s">
        <v>295</v>
      </c>
      <c r="R475" s="256" t="s">
        <v>298</v>
      </c>
      <c r="S475" s="256" t="s">
        <v>301</v>
      </c>
      <c r="T475" s="256" t="s">
        <v>304</v>
      </c>
      <c r="U475" s="256" t="s">
        <v>307</v>
      </c>
      <c r="V475" s="256" t="s">
        <v>310</v>
      </c>
      <c r="W475" s="256" t="s">
        <v>313</v>
      </c>
      <c r="X475" s="256" t="s">
        <v>804</v>
      </c>
      <c r="Y475" s="256" t="s">
        <v>805</v>
      </c>
      <c r="Z475" s="256" t="s">
        <v>806</v>
      </c>
    </row>
    <row r="476" spans="3:29" hidden="1" outlineLevel="1">
      <c r="C476" s="256" t="s">
        <v>258</v>
      </c>
      <c r="D476" s="256"/>
      <c r="E476" s="256" t="s">
        <v>259</v>
      </c>
      <c r="F476" s="256" t="s">
        <v>263</v>
      </c>
      <c r="G476" s="256" t="s">
        <v>266</v>
      </c>
      <c r="H476" s="256" t="s">
        <v>269</v>
      </c>
      <c r="I476" s="256" t="s">
        <v>272</v>
      </c>
      <c r="J476" s="256" t="s">
        <v>275</v>
      </c>
      <c r="K476" s="256" t="s">
        <v>278</v>
      </c>
      <c r="L476" s="256" t="s">
        <v>281</v>
      </c>
      <c r="M476" s="256" t="s">
        <v>284</v>
      </c>
      <c r="N476" s="256" t="s">
        <v>287</v>
      </c>
      <c r="O476" s="256" t="s">
        <v>290</v>
      </c>
      <c r="P476" s="256" t="s">
        <v>293</v>
      </c>
      <c r="Q476" s="256" t="s">
        <v>296</v>
      </c>
      <c r="R476" s="256" t="s">
        <v>299</v>
      </c>
      <c r="S476" s="256" t="s">
        <v>302</v>
      </c>
      <c r="T476" s="256" t="s">
        <v>305</v>
      </c>
      <c r="U476" s="256" t="s">
        <v>308</v>
      </c>
      <c r="V476" s="256" t="s">
        <v>311</v>
      </c>
      <c r="W476" s="256" t="s">
        <v>314</v>
      </c>
      <c r="X476" s="256" t="s">
        <v>784</v>
      </c>
      <c r="Y476" s="256" t="s">
        <v>785</v>
      </c>
      <c r="Z476" s="256" t="s">
        <v>786</v>
      </c>
      <c r="AA476" s="258" t="s">
        <v>260</v>
      </c>
    </row>
    <row r="477" spans="3:29" hidden="1" outlineLevel="1">
      <c r="C477" s="256"/>
      <c r="D477" s="259">
        <f>(E477+E478)/2/((1+D$53/4)^($D$17))</f>
        <v>261876887770.10168</v>
      </c>
      <c r="E477" s="262">
        <f t="shared" ref="E477" si="692">(F477+F478)/2/((1+E$53/4))</f>
        <v>240097887035.64902</v>
      </c>
      <c r="F477" s="262">
        <f t="shared" ref="F477" si="693">(G477+G478)/2/((1+F$53/4))</f>
        <v>220716712942.07825</v>
      </c>
      <c r="G477" s="262">
        <f t="shared" ref="G477" si="694">(H477+H478)/2/((1+G$53/4))</f>
        <v>203450538203.20477</v>
      </c>
      <c r="H477" s="262">
        <f t="shared" ref="H477" si="695">(I477+I478)/2/((1+H$53/4))</f>
        <v>187470695344.48297</v>
      </c>
      <c r="I477" s="262">
        <f t="shared" ref="I477" si="696">(J477+J478)/2/((1+I$53/4))</f>
        <v>172943683838.83386</v>
      </c>
      <c r="J477" s="262">
        <f t="shared" ref="J477" si="697">(K477+K478)/2/((1+J$53/4))</f>
        <v>160166911235.18594</v>
      </c>
      <c r="K477" s="262">
        <f t="shared" ref="K477" si="698">(L477+L478)/2/((1+K$53/4))</f>
        <v>149258917235.69272</v>
      </c>
      <c r="L477" s="262">
        <f t="shared" ref="L477" si="699">(M477+M478)/2/((1+L$53/4))</f>
        <v>140322612060.33151</v>
      </c>
      <c r="M477" s="262">
        <f t="shared" ref="M477" si="700">(N477+N478)/2/((1+M$53/4))</f>
        <v>133523068660.97278</v>
      </c>
      <c r="N477" s="262">
        <f t="shared" ref="N477" si="701">(O477+O478)/2/((1+N$53/4))</f>
        <v>129082883763.32497</v>
      </c>
      <c r="O477" s="262">
        <f t="shared" ref="O477" si="702">(P477+P478)/2/((1+O$53/4))</f>
        <v>127362325536.55009</v>
      </c>
      <c r="P477" s="262">
        <f t="shared" ref="P477" si="703">(Q477+Q478)/2/((1+P$53/4))</f>
        <v>128946670701.9984</v>
      </c>
      <c r="Q477" s="262">
        <f t="shared" ref="Q477" si="704">(R477+R478)/2/((1+Q$53/4))</f>
        <v>129453936615.53621</v>
      </c>
      <c r="R477" s="262">
        <f t="shared" ref="R477" si="705">(S477+S478)/2/((1+R$53/4))</f>
        <v>132539836447.48247</v>
      </c>
      <c r="S477" s="262">
        <f t="shared" ref="S477" si="706">(T477+T478)/2/((1+S$53/4))</f>
        <v>139514621697.897</v>
      </c>
      <c r="T477" s="262">
        <f t="shared" ref="T477" si="707">(U477+U478)/2/((1+T$53/4))</f>
        <v>151812112463.66327</v>
      </c>
      <c r="U477" s="262">
        <f t="shared" ref="U477" si="708">(V477+V478)/2/((1+U$53/4))</f>
        <v>171829871942.86658</v>
      </c>
      <c r="V477" s="262">
        <f t="shared" ref="V477" si="709">(W477+W478)/2/((1+V$53/4))</f>
        <v>203687331296.61105</v>
      </c>
      <c r="W477" s="262">
        <f t="shared" ref="W477" si="710">(X477+X478)/2/((1+W$53/4))</f>
        <v>254745208976.84619</v>
      </c>
      <c r="X477" s="262">
        <f t="shared" ref="X477" si="711">(Y477+Y478)/2/((1+X$53/4))</f>
        <v>338823947531.63562</v>
      </c>
      <c r="Y477" s="262">
        <f t="shared" ref="Y477" si="712">(Z477+Z478)/2/((1+Y$53/4))</f>
        <v>457124465452.13446</v>
      </c>
      <c r="Z477" s="262">
        <f t="shared" ref="Z477" si="713">(AA477+AA478)/2/((1+Z$53/4))</f>
        <v>653222128001.13464</v>
      </c>
      <c r="AA477" s="258">
        <f t="shared" ref="AA477:AA500" si="714">$C$15*10^6</f>
        <v>1000000000000</v>
      </c>
      <c r="AC477" s="261">
        <f>Z$50*10^6</f>
        <v>261876887770.10175</v>
      </c>
    </row>
    <row r="478" spans="3:29" hidden="1" outlineLevel="1">
      <c r="C478" s="256" t="s">
        <v>261</v>
      </c>
      <c r="D478" s="256"/>
      <c r="E478" s="262">
        <f>(F478+F479)/2/((1+E$54/4))</f>
        <v>302437505609.57843</v>
      </c>
      <c r="F478" s="262">
        <f t="shared" ref="F478" si="715">(G478+G479)/2/((1+F$54/4))</f>
        <v>281684500249.55011</v>
      </c>
      <c r="G478" s="262">
        <f t="shared" ref="G478" si="716">(H478+H479)/2/((1+G$54/4))</f>
        <v>262926909483.20807</v>
      </c>
      <c r="H478" s="262">
        <f t="shared" ref="H478" si="717">(I478+I479)/2/((1+H$54/4))</f>
        <v>245326624189.60614</v>
      </c>
      <c r="I478" s="262">
        <f t="shared" ref="I478" si="718">(J478+J479)/2/((1+I$54/4))</f>
        <v>229102265561.68579</v>
      </c>
      <c r="J478" s="262">
        <f t="shared" ref="J478" si="719">(K478+K479)/2/((1+J$54/4))</f>
        <v>214630529768.99542</v>
      </c>
      <c r="K478" s="262">
        <f t="shared" ref="K478" si="720">(L478+L479)/2/((1+K$54/4))</f>
        <v>202101960238.90683</v>
      </c>
      <c r="L478" s="262">
        <f t="shared" ref="L478" si="721">(M478+M479)/2/((1+L$54/4))</f>
        <v>191693535472.46835</v>
      </c>
      <c r="M478" s="262">
        <f t="shared" ref="M478" si="722">(N478+N479)/2/((1+M$54/4))</f>
        <v>183653933647.61649</v>
      </c>
      <c r="N478" s="262">
        <f t="shared" ref="N478" si="723">(O478+O479)/2/((1+N$54/4))</f>
        <v>178294970444.6243</v>
      </c>
      <c r="O478" s="262">
        <f t="shared" ref="O478" si="724">(P478+P479)/2/((1+O$54/4))</f>
        <v>176078126802.50339</v>
      </c>
      <c r="P478" s="262">
        <f t="shared" ref="P478" si="725">(Q478+Q479)/2/((1+P$54/4))</f>
        <v>177705028611.69409</v>
      </c>
      <c r="Q478" s="262">
        <f t="shared" ref="Q478" si="726">(R478+R479)/2/((1+Q$54/4))</f>
        <v>178014816125.80756</v>
      </c>
      <c r="R478" s="262">
        <f t="shared" ref="R478" si="727">(S478+S479)/2/((1+R$54/4))</f>
        <v>181275189874.50452</v>
      </c>
      <c r="S478" s="262">
        <f t="shared" ref="S478" si="728">(T478+T479)/2/((1+S$54/4))</f>
        <v>188951400210.04395</v>
      </c>
      <c r="T478" s="262">
        <f t="shared" ref="T478" si="729">(U478+U479)/2/((1+T$54/4))</f>
        <v>202552850816.53198</v>
      </c>
      <c r="U478" s="262">
        <f t="shared" ref="U478" si="730">(V478+V479)/2/((1+U$54/4))</f>
        <v>224516249651.18079</v>
      </c>
      <c r="V478" s="262">
        <f t="shared" ref="V478" si="731">(W478+W479)/2/((1+V$54/4))</f>
        <v>258875385147.90897</v>
      </c>
      <c r="W478" s="262">
        <f t="shared" ref="W478" si="732">(X478+X479)/2/((1+W$54/4))</f>
        <v>312552786027.79187</v>
      </c>
      <c r="X478" s="262">
        <f t="shared" ref="X478" si="733">(Y478+Y479)/2/((1+X$54/4))</f>
        <v>397983450190.48846</v>
      </c>
      <c r="Y478" s="262">
        <f t="shared" ref="Y478" si="734">(Z478+Z479)/2/((1+Y$54/4))</f>
        <v>512895885171.0827</v>
      </c>
      <c r="Z478" s="262">
        <f t="shared" ref="Z478" si="735">(AA478+AA479)/2/((1+Z$54/4))</f>
        <v>694871817792.31116</v>
      </c>
      <c r="AA478" s="258">
        <f t="shared" si="714"/>
        <v>1000000000000</v>
      </c>
    </row>
    <row r="479" spans="3:29" hidden="1" outlineLevel="1">
      <c r="C479" s="256" t="s">
        <v>264</v>
      </c>
      <c r="D479" s="256"/>
      <c r="E479" s="256"/>
      <c r="F479" s="262">
        <f>(G479+G480)/2/((1+F$55/4))</f>
        <v>346326805791.05609</v>
      </c>
      <c r="G479" s="262">
        <f t="shared" ref="G479" si="736">(H479+H480)/2/((1+G$55/4))</f>
        <v>326773939209.41516</v>
      </c>
      <c r="H479" s="262">
        <f t="shared" ref="H479" si="737">(I479+I480)/2/((1+H$55/4))</f>
        <v>308209362254.95825</v>
      </c>
      <c r="I479" s="262">
        <f t="shared" ref="I479" si="738">(J479+J480)/2/((1+I$55/4))</f>
        <v>290889676172.46179</v>
      </c>
      <c r="J479" s="262">
        <f t="shared" ref="J479" si="739">(K479+K480)/2/((1+J$55/4))</f>
        <v>275252238524.89215</v>
      </c>
      <c r="K479" s="262">
        <f t="shared" ref="K479" si="740">(L479+L480)/2/((1+K$55/4))</f>
        <v>261550224654.1319</v>
      </c>
      <c r="L479" s="262">
        <f t="shared" ref="L479" si="741">(M479+M480)/2/((1+L$55/4))</f>
        <v>250028439554.40936</v>
      </c>
      <c r="M479" s="262">
        <f t="shared" ref="M479" si="742">(N479+N480)/2/((1+M$55/4))</f>
        <v>241012953359.63745</v>
      </c>
      <c r="N479" s="262">
        <f t="shared" ref="N479" si="743">(O479+O480)/2/((1+N$55/4))</f>
        <v>234898640486.9166</v>
      </c>
      <c r="O479" s="262">
        <f t="shared" ref="O479" si="744">(P479+P480)/2/((1+O$55/4))</f>
        <v>232238303325.45486</v>
      </c>
      <c r="P479" s="262">
        <f t="shared" ref="P479" si="745">(Q479+Q480)/2/((1+P$55/4))</f>
        <v>233831909497.11087</v>
      </c>
      <c r="Q479" s="262">
        <f t="shared" ref="Q479" si="746">(R479+R480)/2/((1+Q$55/4))</f>
        <v>233907549121.9032</v>
      </c>
      <c r="R479" s="262">
        <f t="shared" ref="R479" si="747">(S479+S480)/2/((1+R$55/4))</f>
        <v>237207966424.16522</v>
      </c>
      <c r="S479" s="262">
        <f t="shared" ref="S479" si="748">(T479+T480)/2/((1+S$55/4))</f>
        <v>245308168464.0553</v>
      </c>
      <c r="T479" s="262">
        <f t="shared" ref="T479" si="749">(U479+U480)/2/((1+T$55/4))</f>
        <v>259745289344.59909</v>
      </c>
      <c r="U479" s="262">
        <f t="shared" ref="U479" si="750">(V479+V480)/2/((1+U$55/4))</f>
        <v>282919075822.00708</v>
      </c>
      <c r="V479" s="262">
        <f t="shared" ref="V479" si="751">(W479+W480)/2/((1+V$55/4))</f>
        <v>318664757463.8255</v>
      </c>
      <c r="W479" s="262">
        <f t="shared" ref="W479" si="752">(X479+X480)/2/((1+W$55/4))</f>
        <v>373320432328.72363</v>
      </c>
      <c r="X479" s="262">
        <f t="shared" ref="X479" si="753">(Y479+Y480)/2/((1+X$55/4))</f>
        <v>457816154716.03674</v>
      </c>
      <c r="Y479" s="262">
        <f t="shared" ref="Y479" si="754">(Z479+Z480)/2/((1+Y$55/4))</f>
        <v>567133907349.14917</v>
      </c>
      <c r="Z479" s="262">
        <f t="shared" ref="Z479" si="755">(AA479+AA480)/2/((1+Z$55/4))</f>
        <v>733559561268.29468</v>
      </c>
      <c r="AA479" s="258">
        <f t="shared" si="714"/>
        <v>1000000000000</v>
      </c>
    </row>
    <row r="480" spans="3:29" hidden="1" outlineLevel="1">
      <c r="C480" s="256" t="s">
        <v>267</v>
      </c>
      <c r="D480" s="256"/>
      <c r="E480" s="262"/>
      <c r="F480" s="262"/>
      <c r="G480" s="262">
        <f>(H480+H481)/2/((1+G$56/4))</f>
        <v>392658504577.21368</v>
      </c>
      <c r="H480" s="262">
        <f t="shared" ref="H480" si="756">(I480+I481)/2/((1+H$56/4))</f>
        <v>373796203477.72955</v>
      </c>
      <c r="I480" s="262">
        <f t="shared" ref="I480" si="757">(J480+J481)/2/((1+I$56/4))</f>
        <v>356017056107.86096</v>
      </c>
      <c r="J480" s="262">
        <f t="shared" ref="J480" si="758">(K480+K481)/2/((1+J$56/4))</f>
        <v>339796674394.21906</v>
      </c>
      <c r="K480" s="262">
        <f t="shared" ref="K480" si="759">(L480+L481)/2/((1+K$56/4))</f>
        <v>325435768934.5896</v>
      </c>
      <c r="L480" s="262">
        <f t="shared" ref="L480" si="760">(M480+M481)/2/((1+L$56/4))</f>
        <v>313233703165.03552</v>
      </c>
      <c r="M480" s="262">
        <f t="shared" ref="M480" si="761">(N480+N481)/2/((1+M$56/4))</f>
        <v>303579476871.97772</v>
      </c>
      <c r="N480" s="262">
        <f t="shared" ref="N480" si="762">(O480+O481)/2/((1+N$56/4))</f>
        <v>296935949224.57043</v>
      </c>
      <c r="O480" s="262">
        <f t="shared" ref="O480" si="763">(P480+P481)/2/((1+O$56/4))</f>
        <v>293928135760.06122</v>
      </c>
      <c r="P480" s="262">
        <f t="shared" ref="P480" si="764">(Q480+Q481)/2/((1+P$56/4))</f>
        <v>295427655239.44739</v>
      </c>
      <c r="Q480" s="262">
        <f t="shared" ref="Q480" si="765">(R480+R481)/2/((1+Q$56/4))</f>
        <v>295264642667.04565</v>
      </c>
      <c r="R480" s="262">
        <f t="shared" ref="R480" si="766">(S480+S481)/2/((1+R$56/4))</f>
        <v>298485621737.39911</v>
      </c>
      <c r="S480" s="262">
        <f t="shared" ref="S480" si="767">(T480+T481)/2/((1+S$56/4))</f>
        <v>306724048403.72253</v>
      </c>
      <c r="T480" s="262">
        <f t="shared" ref="T480" si="768">(U480+U481)/2/((1+T$56/4))</f>
        <v>321500111774.21521</v>
      </c>
      <c r="U480" s="262">
        <f t="shared" ref="U480" si="769">(V480+V481)/2/((1+U$56/4))</f>
        <v>345113506003.73126</v>
      </c>
      <c r="V480" s="262">
        <f t="shared" ref="V480" si="770">(W480+W481)/2/((1+V$56/4))</f>
        <v>381119639802.87207</v>
      </c>
      <c r="W480" s="262">
        <f t="shared" ref="W480" si="771">(X480+X481)/2/((1+W$56/4))</f>
        <v>435190302591.92889</v>
      </c>
      <c r="X480" s="262">
        <f t="shared" ref="X480" si="772">(Y480+Y481)/2/((1+X$56/4))</f>
        <v>516744418688.60474</v>
      </c>
      <c r="Y480" s="262">
        <f t="shared" ref="Y480" si="773">(Z480+Z481)/2/((1+Y$56/4))</f>
        <v>618787008772.40991</v>
      </c>
      <c r="Z480" s="262">
        <f t="shared" ref="Z480" si="774">(AA480+AA481)/2/((1+Z$56/4))</f>
        <v>768972899748.7677</v>
      </c>
      <c r="AA480" s="258">
        <f t="shared" si="714"/>
        <v>1000000000000</v>
      </c>
    </row>
    <row r="481" spans="3:27" hidden="1" outlineLevel="1">
      <c r="C481" s="256" t="s">
        <v>270</v>
      </c>
      <c r="D481" s="256"/>
      <c r="E481" s="262"/>
      <c r="F481" s="262"/>
      <c r="G481" s="262"/>
      <c r="H481" s="262">
        <f>(I481+I482)/2/((1+H$57/4))</f>
        <v>439805685141.67816</v>
      </c>
      <c r="I481" s="262">
        <f t="shared" ref="I481" si="775">(J481+J482)/2/((1+I$57/4))</f>
        <v>422160122342.98553</v>
      </c>
      <c r="J481" s="262">
        <f t="shared" ref="J481" si="776">(K481+K482)/2/((1+J$57/4))</f>
        <v>405917795556.52142</v>
      </c>
      <c r="K481" s="262">
        <f t="shared" ref="K481" si="777">(L481+L482)/2/((1+K$57/4))</f>
        <v>391409467344.10016</v>
      </c>
      <c r="L481" s="262">
        <f t="shared" ref="L481" si="778">(M481+M482)/2/((1+L$57/4))</f>
        <v>378972015852.78613</v>
      </c>
      <c r="M481" s="262">
        <f t="shared" ref="M481" si="779">(N481+N482)/2/((1+M$57/4))</f>
        <v>369038071278.35278</v>
      </c>
      <c r="N481" s="262">
        <f t="shared" ref="N481" si="780">(O481+O482)/2/((1+N$57/4))</f>
        <v>362117849227.86682</v>
      </c>
      <c r="O481" s="262">
        <f t="shared" ref="O481" si="781">(P481+P482)/2/((1+O$57/4))</f>
        <v>358883875045.97766</v>
      </c>
      <c r="P481" s="262">
        <f t="shared" ref="P481" si="782">(Q481+Q482)/2/((1+P$57/4))</f>
        <v>360248215544.0733</v>
      </c>
      <c r="Q481" s="262">
        <f t="shared" ref="Q481" si="783">(R481+R482)/2/((1+Q$57/4))</f>
        <v>359869613345.32617</v>
      </c>
      <c r="R481" s="262">
        <f t="shared" ref="R481" si="784">(S481+S482)/2/((1+R$57/4))</f>
        <v>362917593105.05896</v>
      </c>
      <c r="S481" s="262">
        <f t="shared" ref="S481" si="785">(T481+T482)/2/((1+S$57/4))</f>
        <v>371032826960.86359</v>
      </c>
      <c r="T481" s="262">
        <f t="shared" ref="T481" si="786">(U481+U482)/2/((1+T$57/4))</f>
        <v>385680538422.7594</v>
      </c>
      <c r="U481" s="262">
        <f t="shared" ref="U481" si="787">(V481+V482)/2/((1+U$57/4))</f>
        <v>409013416781.30566</v>
      </c>
      <c r="V481" s="262">
        <f t="shared" ref="V481" si="788">(W481+W482)/2/((1+V$57/4))</f>
        <v>444257793769.18982</v>
      </c>
      <c r="W481" s="262">
        <f t="shared" ref="W481" si="789">(X481+X482)/2/((1+W$57/4))</f>
        <v>496393262286.35675</v>
      </c>
      <c r="X481" s="262">
        <f t="shared" ref="X481" si="790">(Y481+Y482)/2/((1+X$57/4))</f>
        <v>573405203153.69312</v>
      </c>
      <c r="Y481" s="262">
        <f t="shared" ref="Y481" si="791">(Z481+Z482)/2/((1+Y$57/4))</f>
        <v>667049647403.57861</v>
      </c>
      <c r="Z481" s="262">
        <f t="shared" ref="Z481" si="792">(AA481+AA482)/2/((1+Z$57/4))</f>
        <v>800956515663.29602</v>
      </c>
      <c r="AA481" s="258">
        <f t="shared" si="714"/>
        <v>1000000000000</v>
      </c>
    </row>
    <row r="482" spans="3:27" hidden="1" outlineLevel="1">
      <c r="C482" s="256" t="s">
        <v>273</v>
      </c>
      <c r="D482" s="256"/>
      <c r="E482" s="262"/>
      <c r="F482" s="262"/>
      <c r="G482" s="262"/>
      <c r="H482" s="262"/>
      <c r="I482" s="262">
        <f>(J482+J483)/2/((1+I$58/4))</f>
        <v>487217100586.58331</v>
      </c>
      <c r="J482" s="262">
        <f t="shared" ref="J482" si="793">(K482+K483)/2/((1+J$58/4))</f>
        <v>471437138883.28015</v>
      </c>
      <c r="K482" s="262">
        <f t="shared" ref="K482" si="794">(L482+L483)/2/((1+K$58/4))</f>
        <v>457235154729.31445</v>
      </c>
      <c r="L482" s="262">
        <f t="shared" ref="L482" si="795">(M482+M483)/2/((1+L$58/4))</f>
        <v>444967809624.41559</v>
      </c>
      <c r="M482" s="262">
        <f t="shared" ref="M482" si="796">(N482+N483)/2/((1+M$58/4))</f>
        <v>435090735340.03088</v>
      </c>
      <c r="N482" s="262">
        <f t="shared" ref="N482" si="797">(O482+O483)/2/((1+N$58/4))</f>
        <v>428139019028.05811</v>
      </c>
      <c r="O482" s="262">
        <f t="shared" ref="O482" si="798">(P482+P483)/2/((1+O$58/4))</f>
        <v>424806393959.341</v>
      </c>
      <c r="P482" s="262">
        <f t="shared" ref="P482" si="799">(Q482+Q483)/2/((1+P$58/4))</f>
        <v>426013946131.7511</v>
      </c>
      <c r="Q482" s="262">
        <f t="shared" ref="Q482" si="800">(R482+R483)/2/((1+Q$58/4))</f>
        <v>425461377898.22888</v>
      </c>
      <c r="R482" s="262">
        <f t="shared" ref="R482" si="801">(S482+S483)/2/((1+R$58/4))</f>
        <v>428272480319.56305</v>
      </c>
      <c r="S482" s="262">
        <f t="shared" ref="S482" si="802">(T482+T483)/2/((1+S$58/4))</f>
        <v>436049084829.63019</v>
      </c>
      <c r="T482" s="262">
        <f t="shared" ref="T482" si="803">(U482+U483)/2/((1+T$58/4))</f>
        <v>450171995812.64697</v>
      </c>
      <c r="U482" s="262">
        <f t="shared" ref="U482" si="804">(V482+V483)/2/((1+U$58/4))</f>
        <v>472616332451.07251</v>
      </c>
      <c r="V482" s="262">
        <f t="shared" ref="V482" si="805">(W482+W483)/2/((1+V$58/4))</f>
        <v>506258136072.6496</v>
      </c>
      <c r="W482" s="262">
        <f t="shared" ref="W482" si="806">(X482+X483)/2/((1+W$58/4))</f>
        <v>555401729103.32092</v>
      </c>
      <c r="X482" s="262">
        <f t="shared" ref="X482" si="807">(Y482+Y483)/2/((1+X$58/4))</f>
        <v>626729520711.7478</v>
      </c>
      <c r="Y482" s="262">
        <f t="shared" ref="Y482" si="808">(Z482+Z483)/2/((1+Y$58/4))</f>
        <v>711378874837.08765</v>
      </c>
      <c r="Z482" s="262">
        <f t="shared" ref="Z482" si="809">(AA482+AA483)/2/((1+Z$58/4))</f>
        <v>829494083304.19543</v>
      </c>
      <c r="AA482" s="258">
        <f t="shared" si="714"/>
        <v>1000000000000</v>
      </c>
    </row>
    <row r="483" spans="3:27" hidden="1" outlineLevel="1">
      <c r="C483" s="256" t="s">
        <v>276</v>
      </c>
      <c r="D483" s="256"/>
      <c r="E483" s="262"/>
      <c r="F483" s="262"/>
      <c r="G483" s="262"/>
      <c r="H483" s="262"/>
      <c r="I483" s="262"/>
      <c r="J483" s="262">
        <f>(K483+K484)/2/((1+J$59/4))</f>
        <v>534532777347.97485</v>
      </c>
      <c r="K483" s="262">
        <f t="shared" ref="K483" si="810">(L483+L484)/2/((1+K$59/4))</f>
        <v>521000341375.2229</v>
      </c>
      <c r="L483" s="262">
        <f t="shared" ref="L483" si="811">(M483+M484)/2/((1+L$59/4))</f>
        <v>509236101752.44922</v>
      </c>
      <c r="M483" s="262">
        <f t="shared" ref="M483" si="812">(N483+N484)/2/((1+M$59/4))</f>
        <v>499699528291.16779</v>
      </c>
      <c r="N483" s="262">
        <f t="shared" ref="N483" si="813">(O483+O484)/2/((1+N$59/4))</f>
        <v>492929342080.51019</v>
      </c>
      <c r="O483" s="262">
        <f t="shared" ref="O483" si="814">(P483+P484)/2/((1+O$59/4))</f>
        <v>489615959081.39044</v>
      </c>
      <c r="P483" s="262">
        <f t="shared" ref="P483" si="815">(Q483+Q484)/2/((1+P$59/4))</f>
        <v>490661285208.49969</v>
      </c>
      <c r="Q483" s="262">
        <f t="shared" ref="Q483" si="816">(R483+R484)/2/((1+Q$59/4))</f>
        <v>489984972882.83179</v>
      </c>
      <c r="R483" s="262">
        <f t="shared" ref="R483" si="817">(S483+S484)/2/((1+R$59/4))</f>
        <v>492523289819.69513</v>
      </c>
      <c r="S483" s="262">
        <f t="shared" ref="S483" si="818">(T483+T484)/2/((1+S$59/4))</f>
        <v>499801711913.09619</v>
      </c>
      <c r="T483" s="262">
        <f t="shared" ref="T483" si="819">(U483+U484)/2/((1+T$59/4))</f>
        <v>513096239676.26611</v>
      </c>
      <c r="U483" s="262">
        <f t="shared" ref="U483" si="820">(V483+V484)/2/((1+U$59/4))</f>
        <v>534188533974.08368</v>
      </c>
      <c r="V483" s="262">
        <f t="shared" ref="V483" si="821">(W483+W484)/2/((1+V$59/4))</f>
        <v>565605064369.84094</v>
      </c>
      <c r="W483" s="262">
        <f t="shared" ref="W483" si="822">(X483+X484)/2/((1+W$59/4))</f>
        <v>611020525234.71924</v>
      </c>
      <c r="X483" s="262">
        <f t="shared" ref="X483" si="823">(Y483+Y484)/2/((1+X$59/4))</f>
        <v>675971187897.02246</v>
      </c>
      <c r="Y483" s="262">
        <f t="shared" ref="Y483" si="824">(Z483+Z484)/2/((1+Y$59/4))</f>
        <v>751480891701.0896</v>
      </c>
      <c r="Z483" s="262">
        <f t="shared" ref="Z483" si="825">(AA483+AA484)/2/((1+Z$59/4))</f>
        <v>854682445742.32312</v>
      </c>
      <c r="AA483" s="258">
        <f t="shared" si="714"/>
        <v>1000000000000</v>
      </c>
    </row>
    <row r="484" spans="3:27" hidden="1" outlineLevel="1">
      <c r="C484" s="256" t="s">
        <v>279</v>
      </c>
      <c r="D484" s="256"/>
      <c r="E484" s="262"/>
      <c r="F484" s="262"/>
      <c r="G484" s="262"/>
      <c r="H484" s="262"/>
      <c r="I484" s="262"/>
      <c r="J484" s="262"/>
      <c r="K484" s="262">
        <f>(L484+L485)/2/((1+K$60/4))</f>
        <v>581229060330.28845</v>
      </c>
      <c r="L484" s="262">
        <f t="shared" ref="L484" si="826">(M484+M485)/2/((1+L$60/4))</f>
        <v>570213860341.09546</v>
      </c>
      <c r="M484" s="262">
        <f t="shared" ref="M484" si="827">(N484+N485)/2/((1+M$60/4))</f>
        <v>561233179062.65112</v>
      </c>
      <c r="N484" s="262">
        <f t="shared" ref="N484" si="828">(O484+O485)/2/((1+N$60/4))</f>
        <v>554811440368.81323</v>
      </c>
      <c r="O484" s="262">
        <f t="shared" ref="O484" si="829">(P484+P485)/2/((1+O$60/4))</f>
        <v>551615240638.10327</v>
      </c>
      <c r="P484" s="262">
        <f t="shared" ref="P484" si="830">(Q484+Q485)/2/((1+P$60/4))</f>
        <v>552504507970.16467</v>
      </c>
      <c r="Q484" s="262">
        <f t="shared" ref="Q484" si="831">(R484+R485)/2/((1+Q$60/4))</f>
        <v>551754824985.54321</v>
      </c>
      <c r="R484" s="262">
        <f t="shared" ref="R484" si="832">(S484+S485)/2/((1+R$60/4))</f>
        <v>554007563131.59619</v>
      </c>
      <c r="S484" s="262">
        <f t="shared" ref="S484" si="833">(T484+T485)/2/((1+S$60/4))</f>
        <v>560684382374.73242</v>
      </c>
      <c r="T484" s="262">
        <f t="shared" ref="T484" si="834">(U484+U485)/2/((1+T$60/4))</f>
        <v>572944597646.36902</v>
      </c>
      <c r="U484" s="262">
        <f t="shared" ref="U484" si="835">(V484+V485)/2/((1+U$60/4))</f>
        <v>592372465734.54724</v>
      </c>
      <c r="V484" s="262">
        <f t="shared" ref="V484" si="836">(W484+W485)/2/((1+V$60/4))</f>
        <v>621161020491.96338</v>
      </c>
      <c r="W484" s="262">
        <f t="shared" ref="W484" si="837">(X484+X485)/2/((1+W$60/4))</f>
        <v>662417212417.53979</v>
      </c>
      <c r="X484" s="262">
        <f t="shared" ref="X484" si="838">(Y484+Y485)/2/((1+X$60/4))</f>
        <v>720694074090.2395</v>
      </c>
      <c r="Y484" s="262">
        <f t="shared" ref="Y484" si="839">(Z484+Z485)/2/((1+Y$60/4))</f>
        <v>787277174516.90649</v>
      </c>
      <c r="Z484" s="262">
        <f t="shared" ref="Z484" si="840">(AA484+AA485)/2/((1+Z$60/4))</f>
        <v>876702897141.30786</v>
      </c>
      <c r="AA484" s="258">
        <f t="shared" si="714"/>
        <v>1000000000000</v>
      </c>
    </row>
    <row r="485" spans="3:27" hidden="1" outlineLevel="1">
      <c r="C485" s="256" t="s">
        <v>282</v>
      </c>
      <c r="D485" s="256"/>
      <c r="E485" s="262"/>
      <c r="F485" s="262"/>
      <c r="G485" s="262"/>
      <c r="H485" s="262"/>
      <c r="I485" s="262"/>
      <c r="J485" s="262"/>
      <c r="K485" s="262"/>
      <c r="L485" s="262">
        <f>(M485+M486)/2/((1+L$61/4))</f>
        <v>626801568926.50232</v>
      </c>
      <c r="M485" s="262">
        <f t="shared" ref="M485" si="841">(N485+N486)/2/((1+M$61/4))</f>
        <v>618521545630.16406</v>
      </c>
      <c r="N485" s="262">
        <f t="shared" ref="N485" si="842">(O485+O486)/2/((1+N$61/4))</f>
        <v>612564982798.52686</v>
      </c>
      <c r="O485" s="262">
        <f t="shared" ref="O485" si="843">(P485+P486)/2/((1+O$61/4))</f>
        <v>609559237296.21533</v>
      </c>
      <c r="P485" s="262">
        <f t="shared" ref="P485" si="844">(Q485+Q486)/2/((1+P$61/4))</f>
        <v>610305747615.76172</v>
      </c>
      <c r="Q485" s="262">
        <f t="shared" ref="Q485" si="845">(R485+R486)/2/((1+Q$61/4))</f>
        <v>609527435999.33313</v>
      </c>
      <c r="R485" s="262">
        <f t="shared" ref="R485" si="846">(S485+S486)/2/((1+R$61/4))</f>
        <v>611498954195.57959</v>
      </c>
      <c r="S485" s="262">
        <f t="shared" ref="S485" si="847">(T485+T486)/2/((1+S$61/4))</f>
        <v>617520695339.13672</v>
      </c>
      <c r="T485" s="262">
        <f t="shared" ref="T485" si="848">(U485+U486)/2/((1+T$61/4))</f>
        <v>628630676676.30176</v>
      </c>
      <c r="U485" s="262">
        <f t="shared" ref="U485" si="849">(V485+V486)/2/((1+U$61/4))</f>
        <v>646220725208.66187</v>
      </c>
      <c r="V485" s="262">
        <f t="shared" ref="V485" si="850">(W485+W486)/2/((1+V$61/4))</f>
        <v>672176165686.09729</v>
      </c>
      <c r="W485" s="262">
        <f t="shared" ref="W485" si="851">(X485+X486)/2/((1+W$61/4))</f>
        <v>709104660484.30615</v>
      </c>
      <c r="X485" s="262">
        <f t="shared" ref="X485" si="852">(Y485+Y486)/2/((1+X$61/4))</f>
        <v>760731568743.76892</v>
      </c>
      <c r="Y485" s="262">
        <f t="shared" ref="Y485" si="853">(Z485+Z486)/2/((1+Y$61/4))</f>
        <v>818860149063.14282</v>
      </c>
      <c r="Z485" s="262">
        <f t="shared" ref="Z485" si="854">(AA485+AA486)/2/((1+Z$61/4))</f>
        <v>895793357683.44958</v>
      </c>
      <c r="AA485" s="258">
        <f t="shared" si="714"/>
        <v>1000000000000</v>
      </c>
    </row>
    <row r="486" spans="3:27" hidden="1" outlineLevel="1">
      <c r="C486" s="256" t="s">
        <v>285</v>
      </c>
      <c r="D486" s="256"/>
      <c r="E486" s="262"/>
      <c r="F486" s="262"/>
      <c r="G486" s="262"/>
      <c r="H486" s="262"/>
      <c r="I486" s="262"/>
      <c r="J486" s="262"/>
      <c r="K486" s="262"/>
      <c r="L486" s="262"/>
      <c r="M486" s="262">
        <f>(N486+N487)/2/((1+M$62/4))</f>
        <v>670839351978.56702</v>
      </c>
      <c r="N486" s="262">
        <f t="shared" ref="N486" si="855">(O486+O487)/2/((1+N$62/4))</f>
        <v>665417587620.68481</v>
      </c>
      <c r="O486" s="262">
        <f t="shared" ref="O486" si="856">(P486+P487)/2/((1+O$62/4))</f>
        <v>662650681106.61951</v>
      </c>
      <c r="P486" s="262">
        <f t="shared" ref="P486" si="857">(Q486+Q487)/2/((1+P$62/4))</f>
        <v>663271223634.59204</v>
      </c>
      <c r="Q486" s="262">
        <f t="shared" ref="Q486" si="858">(R486+R487)/2/((1+Q$62/4))</f>
        <v>662500348284.48999</v>
      </c>
      <c r="R486" s="262">
        <f t="shared" ref="R486" si="859">(S486+S487)/2/((1+R$62/4))</f>
        <v>664206450653.98096</v>
      </c>
      <c r="S486" s="262">
        <f t="shared" ref="S486" si="860">(T486+T487)/2/((1+S$62/4))</f>
        <v>669560104855.08936</v>
      </c>
      <c r="T486" s="262">
        <f t="shared" ref="T486" si="861">(U486+U487)/2/((1+T$62/4))</f>
        <v>679479149630.68213</v>
      </c>
      <c r="U486" s="262">
        <f t="shared" ref="U486" si="862">(V486+V487)/2/((1+U$62/4))</f>
        <v>695174045436.38684</v>
      </c>
      <c r="V486" s="262">
        <f t="shared" ref="V486" si="863">(W486+W487)/2/((1+V$62/4))</f>
        <v>718253083936.17908</v>
      </c>
      <c r="W486" s="262">
        <f t="shared" ref="W486" si="864">(X486+X487)/2/((1+W$62/4))</f>
        <v>750892973621.01062</v>
      </c>
      <c r="X486" s="262">
        <f t="shared" ref="X486" si="865">(Y486+Y487)/2/((1+X$62/4))</f>
        <v>796132028266.07312</v>
      </c>
      <c r="Y486" s="262">
        <f t="shared" ref="Y486" si="866">(Z486+Z487)/2/((1+Y$62/4))</f>
        <v>846446697110.35718</v>
      </c>
      <c r="Z486" s="262">
        <f t="shared" ref="Z486" si="867">(AA486+AA487)/2/((1+Z$62/4))</f>
        <v>912223924905.16077</v>
      </c>
      <c r="AA486" s="258">
        <f t="shared" si="714"/>
        <v>1000000000000</v>
      </c>
    </row>
    <row r="487" spans="3:27" hidden="1" outlineLevel="1">
      <c r="C487" s="256" t="s">
        <v>288</v>
      </c>
      <c r="D487" s="256"/>
      <c r="E487" s="262"/>
      <c r="F487" s="262"/>
      <c r="G487" s="262"/>
      <c r="H487" s="262"/>
      <c r="I487" s="262"/>
      <c r="J487" s="262"/>
      <c r="K487" s="262"/>
      <c r="L487" s="262"/>
      <c r="M487" s="262"/>
      <c r="N487" s="262">
        <f>(O487+O488)/2/((1+N$63/4))</f>
        <v>712988766739.63147</v>
      </c>
      <c r="O487" s="262">
        <f t="shared" ref="O487" si="868">(P487+P488)/2/((1+O$63/4))</f>
        <v>710486918923.10059</v>
      </c>
      <c r="P487" s="262">
        <f t="shared" ref="P487" si="869">(Q487+Q488)/2/((1+P$63/4))</f>
        <v>710999170056.72192</v>
      </c>
      <c r="Q487" s="262">
        <f t="shared" ref="Q487" si="870">(R487+R488)/2/((1+Q$63/4))</f>
        <v>710262271113.72778</v>
      </c>
      <c r="R487" s="262">
        <f t="shared" ref="R487" si="871">(S487+S488)/2/((1+R$63/4))</f>
        <v>711725454935.53088</v>
      </c>
      <c r="S487" s="262">
        <f t="shared" ref="S487" si="872">(T487+T488)/2/((1+S$63/4))</f>
        <v>716428149059.15601</v>
      </c>
      <c r="T487" s="262">
        <f t="shared" ref="T487" si="873">(U487+U488)/2/((1+T$63/4))</f>
        <v>725173297429.92712</v>
      </c>
      <c r="U487" s="262">
        <f t="shared" ref="U487" si="874">(V487+V488)/2/((1+U$63/4))</f>
        <v>739004755897.09326</v>
      </c>
      <c r="V487" s="262">
        <f t="shared" ref="V487" si="875">(W487+W488)/2/((1+V$63/4))</f>
        <v>759286036297.01892</v>
      </c>
      <c r="W487" s="262">
        <f t="shared" ref="W487" si="876">(X487+X488)/2/((1+W$63/4))</f>
        <v>787826991386.87854</v>
      </c>
      <c r="X487" s="262">
        <f t="shared" ref="X487" si="877">(Y487+Y488)/2/((1+X$63/4))</f>
        <v>827101285737.6886</v>
      </c>
      <c r="Y487" s="262">
        <f t="shared" ref="Y487" si="878">(Z487+Z488)/2/((1+Y$63/4))</f>
        <v>870335223741.72852</v>
      </c>
      <c r="Z487" s="262">
        <f t="shared" ref="Z487" si="879">(AA487+AA488)/2/((1+Z$63/4))</f>
        <v>926277044902.20398</v>
      </c>
      <c r="AA487" s="258">
        <f t="shared" si="714"/>
        <v>1000000000000</v>
      </c>
    </row>
    <row r="488" spans="3:27" hidden="1" outlineLevel="1">
      <c r="C488" s="256" t="s">
        <v>291</v>
      </c>
      <c r="D488" s="256"/>
      <c r="E488" s="262"/>
      <c r="F488" s="262"/>
      <c r="G488" s="262"/>
      <c r="H488" s="262"/>
      <c r="I488" s="262"/>
      <c r="J488" s="262"/>
      <c r="K488" s="262"/>
      <c r="L488" s="262"/>
      <c r="M488" s="262"/>
      <c r="N488" s="262"/>
      <c r="O488" s="262">
        <f>(P488+P489)/2/((1+O$64/4))</f>
        <v>752982804488.21851</v>
      </c>
      <c r="P488" s="262">
        <f t="shared" ref="P488" si="880">(Q488+Q489)/2/((1+P$64/4))</f>
        <v>753403693514.68481</v>
      </c>
      <c r="Q488" s="262">
        <f t="shared" ref="Q488" si="881">(R488+R489)/2/((1+Q$64/4))</f>
        <v>752718397591.51563</v>
      </c>
      <c r="R488" s="262">
        <f t="shared" ref="R488" si="882">(S488+S489)/2/((1+R$64/4))</f>
        <v>753964268285.77246</v>
      </c>
      <c r="S488" s="262">
        <f t="shared" ref="S488" si="883">(T488+T489)/2/((1+S$64/4))</f>
        <v>758053651724.98108</v>
      </c>
      <c r="T488" s="262">
        <f t="shared" ref="T488" si="884">(U488+U489)/2/((1+T$64/4))</f>
        <v>765682627957.00879</v>
      </c>
      <c r="U488" s="262">
        <f t="shared" ref="U488" si="885">(V488+V489)/2/((1+U$64/4))</f>
        <v>777745042478.00024</v>
      </c>
      <c r="V488" s="262">
        <f t="shared" ref="V488" si="886">(W488+W489)/2/((1+V$64/4))</f>
        <v>795391208802.8855</v>
      </c>
      <c r="W488" s="262">
        <f t="shared" ref="W488" si="887">(X488+X489)/2/((1+W$64/4))</f>
        <v>820121833651.13684</v>
      </c>
      <c r="X488" s="262">
        <f t="shared" ref="X488" si="888">(Y488+Y489)/2/((1+X$64/4))</f>
        <v>853949649296.34241</v>
      </c>
      <c r="Y488" s="262">
        <f t="shared" ref="Y488" si="889">(Z488+Z489)/2/((1+Y$64/4))</f>
        <v>890869471537.99487</v>
      </c>
      <c r="Z488" s="262">
        <f t="shared" ref="Z488" si="890">(AA488+AA489)/2/((1+Z$64/4))</f>
        <v>938232577817.58862</v>
      </c>
      <c r="AA488" s="258">
        <f t="shared" si="714"/>
        <v>1000000000000</v>
      </c>
    </row>
    <row r="489" spans="3:27" hidden="1" outlineLevel="1">
      <c r="C489" s="256" t="s">
        <v>294</v>
      </c>
      <c r="D489" s="256"/>
      <c r="E489" s="262"/>
      <c r="F489" s="262"/>
      <c r="G489" s="262"/>
      <c r="H489" s="262"/>
      <c r="I489" s="262"/>
      <c r="J489" s="262"/>
      <c r="K489" s="262"/>
      <c r="L489" s="262"/>
      <c r="M489" s="262"/>
      <c r="N489" s="262"/>
      <c r="O489" s="262"/>
      <c r="P489" s="262">
        <f>(Q489+Q490)/2/((1+P$65/4))</f>
        <v>790633082791.42468</v>
      </c>
      <c r="Q489" s="262">
        <f t="shared" ref="Q489" si="891">(R489+R490)/2/((1+Q$65/4))</f>
        <v>790009493036.6731</v>
      </c>
      <c r="R489" s="262">
        <f t="shared" ref="R489" si="892">(S489+S490)/2/((1+R$65/4))</f>
        <v>791064274727.23755</v>
      </c>
      <c r="S489" s="262">
        <f t="shared" ref="S489" si="893">(T489+T490)/2/((1+S$65/4))</f>
        <v>794590432132.39331</v>
      </c>
      <c r="T489" s="262">
        <f t="shared" ref="T489" si="894">(U489+U490)/2/((1+T$65/4))</f>
        <v>801186782461.30554</v>
      </c>
      <c r="U489" s="262">
        <f t="shared" ref="U489" si="895">(V489+V490)/2/((1+U$65/4))</f>
        <v>811614225688.16394</v>
      </c>
      <c r="V489" s="262">
        <f t="shared" ref="V489" si="896">(W489+W490)/2/((1+V$65/4))</f>
        <v>826839425351.7948</v>
      </c>
      <c r="W489" s="262">
        <f t="shared" ref="W489" si="897">(X489+X490)/2/((1+W$65/4))</f>
        <v>848104459480.61011</v>
      </c>
      <c r="X489" s="262">
        <f t="shared" ref="X489" si="898">(Y489+Y490)/2/((1+X$65/4))</f>
        <v>877047376371.03442</v>
      </c>
      <c r="Y489" s="262">
        <f t="shared" ref="Y489" si="899">(Z489+Z490)/2/((1+Y$65/4))</f>
        <v>908410236735.48621</v>
      </c>
      <c r="Z489" s="262">
        <f t="shared" ref="Z489" si="900">(AA489+AA490)/2/((1+Z$65/4))</f>
        <v>948357395408.68713</v>
      </c>
      <c r="AA489" s="258">
        <f t="shared" si="714"/>
        <v>1000000000000</v>
      </c>
    </row>
    <row r="490" spans="3:27" hidden="1" outlineLevel="1">
      <c r="C490" s="256" t="s">
        <v>297</v>
      </c>
      <c r="D490" s="256"/>
      <c r="E490" s="262"/>
      <c r="F490" s="262"/>
      <c r="G490" s="262"/>
      <c r="H490" s="262"/>
      <c r="I490" s="262"/>
      <c r="J490" s="262"/>
      <c r="K490" s="262"/>
      <c r="L490" s="262"/>
      <c r="M490" s="262"/>
      <c r="N490" s="262"/>
      <c r="O490" s="262"/>
      <c r="P490" s="262"/>
      <c r="Q490" s="262">
        <f>(R490+R491)/2/((1+Q$66/4))</f>
        <v>822436721233.2428</v>
      </c>
      <c r="R490" s="262">
        <f t="shared" ref="R490" si="901">(S490+S491)/2/((1+R$66/4))</f>
        <v>823325665466.6095</v>
      </c>
      <c r="S490" s="262">
        <f t="shared" ref="S490" si="902">(T490+T491)/2/((1+S$66/4))</f>
        <v>826344815459.65771</v>
      </c>
      <c r="T490" s="262">
        <f t="shared" ref="T490" si="903">(U490+U491)/2/((1+T$66/4))</f>
        <v>832005986260.13025</v>
      </c>
      <c r="U490" s="262">
        <f t="shared" ref="U490" si="904">(V490+V491)/2/((1+U$66/4))</f>
        <v>840953739847.79651</v>
      </c>
      <c r="V490" s="262">
        <f t="shared" ref="V490" si="905">(W490+W491)/2/((1+V$66/4))</f>
        <v>853997889791.91455</v>
      </c>
      <c r="W490" s="262">
        <f t="shared" ref="W490" si="906">(X490+X491)/2/((1+W$66/4))</f>
        <v>872165247989.70117</v>
      </c>
      <c r="X490" s="262">
        <f t="shared" ref="X490" si="907">(Y490+Y491)/2/((1+X$66/4))</f>
        <v>896789974312.82922</v>
      </c>
      <c r="Y490" s="262">
        <f t="shared" ref="Y490" si="908">(Z490+Z491)/2/((1+Y$66/4))</f>
        <v>923314773099.55847</v>
      </c>
      <c r="Z490" s="262">
        <f t="shared" ref="Z490" si="909">(AA490+AA491)/2/((1+Z$66/4))</f>
        <v>956898810900.6731</v>
      </c>
      <c r="AA490" s="258">
        <f t="shared" si="714"/>
        <v>1000000000000</v>
      </c>
    </row>
    <row r="491" spans="3:27" hidden="1" outlineLevel="1">
      <c r="C491" s="256" t="s">
        <v>300</v>
      </c>
      <c r="D491" s="256"/>
      <c r="E491" s="262"/>
      <c r="F491" s="262"/>
      <c r="G491" s="262"/>
      <c r="H491" s="262"/>
      <c r="I491" s="262"/>
      <c r="J491" s="262"/>
      <c r="K491" s="262"/>
      <c r="L491" s="262"/>
      <c r="M491" s="262"/>
      <c r="N491" s="262"/>
      <c r="O491" s="262"/>
      <c r="P491" s="262"/>
      <c r="Q491" s="262"/>
      <c r="R491" s="262">
        <f>(S491+S492)/2/((1+R$67/4))</f>
        <v>851144859674.42517</v>
      </c>
      <c r="S491" s="262">
        <f t="shared" ref="S491" si="910">(T491+T492)/2/((1+S$67/4))</f>
        <v>853714764093.01648</v>
      </c>
      <c r="T491" s="262">
        <f t="shared" ref="T491" si="911">(U491+U492)/2/((1+T$67/4))</f>
        <v>858543179288.37354</v>
      </c>
      <c r="U491" s="262">
        <f t="shared" ref="U491" si="912">(V491+V492)/2/((1+U$67/4))</f>
        <v>866173897000.50366</v>
      </c>
      <c r="V491" s="262">
        <f t="shared" ref="V491" si="913">(W491+W492)/2/((1+V$67/4))</f>
        <v>877283656645.41467</v>
      </c>
      <c r="W491" s="262">
        <f t="shared" ref="W491" si="914">(X491+X492)/2/((1+W$67/4))</f>
        <v>892720718180.43555</v>
      </c>
      <c r="X491" s="262">
        <f t="shared" ref="X491" si="915">(Y491+Y492)/2/((1+X$67/4))</f>
        <v>913572966627.63501</v>
      </c>
      <c r="Y491" s="262">
        <f t="shared" ref="Y491" si="916">(Z491+Z492)/2/((1+Y$67/4))</f>
        <v>935922903391.98389</v>
      </c>
      <c r="Z491" s="262">
        <f t="shared" ref="Z491" si="917">(AA491+AA492)/2/((1+Z$67/4))</f>
        <v>964081027259.67603</v>
      </c>
      <c r="AA491" s="258">
        <f t="shared" si="714"/>
        <v>1000000000000</v>
      </c>
    </row>
    <row r="492" spans="3:27" hidden="1" outlineLevel="1">
      <c r="C492" s="256" t="s">
        <v>303</v>
      </c>
      <c r="D492" s="256"/>
      <c r="E492" s="262"/>
      <c r="F492" s="262"/>
      <c r="G492" s="262"/>
      <c r="H492" s="262"/>
      <c r="I492" s="262"/>
      <c r="J492" s="262"/>
      <c r="K492" s="262"/>
      <c r="L492" s="262"/>
      <c r="M492" s="262"/>
      <c r="N492" s="262"/>
      <c r="O492" s="262"/>
      <c r="P492" s="262"/>
      <c r="Q492" s="262"/>
      <c r="R492" s="262"/>
      <c r="S492" s="262">
        <f>(T492+T493)/2/((1+S$68/4))</f>
        <v>877142483814.26709</v>
      </c>
      <c r="T492" s="262">
        <f t="shared" ref="T492" si="918">(U492+U493)/2/((1+T$68/4))</f>
        <v>881239299247.13623</v>
      </c>
      <c r="U492" s="262">
        <f t="shared" ref="U492" si="919">(V492+V493)/2/((1+U$68/4))</f>
        <v>887713316492.90649</v>
      </c>
      <c r="V492" s="262">
        <f t="shared" ref="V492" si="920">(W492+W493)/2/((1+V$68/4))</f>
        <v>897128955880.95471</v>
      </c>
      <c r="W492" s="262">
        <f t="shared" ref="W492" si="921">(X492+X493)/2/((1+W$68/4))</f>
        <v>910186716181.17578</v>
      </c>
      <c r="X492" s="262">
        <f t="shared" ref="X492" si="922">(Y492+Y493)/2/((1+X$68/4))</f>
        <v>927774846696.09521</v>
      </c>
      <c r="Y492" s="262">
        <f t="shared" ref="Y492" si="923">(Z492+Z493)/2/((1+Y$68/4))</f>
        <v>946548546686.35217</v>
      </c>
      <c r="Z492" s="262">
        <f t="shared" ref="Z492" si="924">(AA492+AA493)/2/((1+Z$68/4))</f>
        <v>970103818601.92773</v>
      </c>
      <c r="AA492" s="258">
        <f t="shared" si="714"/>
        <v>1000000000000</v>
      </c>
    </row>
    <row r="493" spans="3:27" hidden="1" outlineLevel="1">
      <c r="C493" s="256" t="s">
        <v>306</v>
      </c>
      <c r="D493" s="256"/>
      <c r="E493" s="262"/>
      <c r="F493" s="262"/>
      <c r="G493" s="262"/>
      <c r="H493" s="262"/>
      <c r="I493" s="262"/>
      <c r="J493" s="262"/>
      <c r="K493" s="262"/>
      <c r="L493" s="262"/>
      <c r="M493" s="262"/>
      <c r="N493" s="262"/>
      <c r="O493" s="262"/>
      <c r="P493" s="262"/>
      <c r="Q493" s="262"/>
      <c r="R493" s="262"/>
      <c r="S493" s="262"/>
      <c r="T493" s="262">
        <f>(U493+U494)/2/((1+T$69/4))</f>
        <v>900540963140.78748</v>
      </c>
      <c r="U493" s="262">
        <f t="shared" ref="U493" si="925">(V493+V494)/2/((1+U$69/4))</f>
        <v>906010010588.21057</v>
      </c>
      <c r="V493" s="262">
        <f t="shared" ref="V493" si="926">(W493+W494)/2/((1+V$69/4))</f>
        <v>913957057858.35315</v>
      </c>
      <c r="W493" s="262">
        <f t="shared" ref="W493" si="927">(X493+X494)/2/((1+W$69/4))</f>
        <v>924960498216.67444</v>
      </c>
      <c r="X493" s="262">
        <f t="shared" ref="X493" si="928">(Y493+Y494)/2/((1+X$69/4))</f>
        <v>939746595113.35095</v>
      </c>
      <c r="Y493" s="262">
        <f t="shared" ref="Y493" si="929">(Z493+Z494)/2/((1+Y$69/4))</f>
        <v>955475351568.03833</v>
      </c>
      <c r="Z493" s="262">
        <f t="shared" ref="Z493" si="930">(AA493+AA494)/2/((1+Z$69/4))</f>
        <v>975142763600.63367</v>
      </c>
      <c r="AA493" s="258">
        <f t="shared" si="714"/>
        <v>1000000000000</v>
      </c>
    </row>
    <row r="494" spans="3:27" hidden="1" outlineLevel="1">
      <c r="C494" s="256" t="s">
        <v>309</v>
      </c>
      <c r="D494" s="256"/>
      <c r="E494" s="262"/>
      <c r="F494" s="262"/>
      <c r="G494" s="262"/>
      <c r="H494" s="262"/>
      <c r="I494" s="262"/>
      <c r="J494" s="262"/>
      <c r="K494" s="262"/>
      <c r="L494" s="262"/>
      <c r="M494" s="262"/>
      <c r="N494" s="262"/>
      <c r="O494" s="262"/>
      <c r="P494" s="262"/>
      <c r="Q494" s="262"/>
      <c r="R494" s="262"/>
      <c r="S494" s="262"/>
      <c r="T494" s="262"/>
      <c r="U494" s="262">
        <f>(V494+V495)/2/((1+U$70/4))</f>
        <v>921482226178.9364</v>
      </c>
      <c r="V494" s="262">
        <f t="shared" ref="V494" si="931">(W494+W495)/2/((1+V$70/4))</f>
        <v>928166754521.27551</v>
      </c>
      <c r="W494" s="262">
        <f t="shared" ref="W494" si="932">(X494+X495)/2/((1+W$70/4))</f>
        <v>937409847274.42749</v>
      </c>
      <c r="X494" s="262">
        <f t="shared" ref="X494" si="933">(Y494+Y495)/2/((1+X$70/4))</f>
        <v>949806145820.97571</v>
      </c>
      <c r="Y494" s="262">
        <f t="shared" ref="Y494" si="934">(Z494+Z495)/2/((1+Y$70/4))</f>
        <v>962955267414.52124</v>
      </c>
      <c r="Z494" s="262">
        <f t="shared" ref="Z494" si="935">(AA494+AA495)/2/((1+Z$70/4))</f>
        <v>979350482123.17188</v>
      </c>
      <c r="AA494" s="258">
        <f t="shared" si="714"/>
        <v>1000000000000</v>
      </c>
    </row>
    <row r="495" spans="3:27" hidden="1" outlineLevel="1">
      <c r="C495" s="256" t="s">
        <v>312</v>
      </c>
      <c r="D495" s="256"/>
      <c r="E495" s="262"/>
      <c r="F495" s="262"/>
      <c r="G495" s="262"/>
      <c r="H495" s="262"/>
      <c r="I495" s="262"/>
      <c r="J495" s="262"/>
      <c r="K495" s="262"/>
      <c r="L495" s="262"/>
      <c r="M495" s="262"/>
      <c r="N495" s="262"/>
      <c r="O495" s="262"/>
      <c r="P495" s="262"/>
      <c r="Q495" s="262"/>
      <c r="R495" s="262"/>
      <c r="S495" s="262"/>
      <c r="T495" s="262"/>
      <c r="U495" s="262"/>
      <c r="V495" s="262">
        <f>(W495+W496)/2/((1+V$71/4))</f>
        <v>940123446591.50952</v>
      </c>
      <c r="W495" s="262">
        <f t="shared" ref="W495:Z495" si="936">(X495+X496)/2/((1+W$71/4))</f>
        <v>947867432339.75684</v>
      </c>
      <c r="X495" s="262">
        <f t="shared" si="936"/>
        <v>958236380668.0116</v>
      </c>
      <c r="Y495" s="262">
        <f t="shared" si="936"/>
        <v>969209094798.42725</v>
      </c>
      <c r="Z495" s="262">
        <f t="shared" si="936"/>
        <v>982858457943.95386</v>
      </c>
      <c r="AA495" s="258">
        <f t="shared" si="714"/>
        <v>1000000000000</v>
      </c>
    </row>
    <row r="496" spans="3:27" hidden="1" outlineLevel="1">
      <c r="C496" s="256" t="s">
        <v>315</v>
      </c>
      <c r="D496" s="256"/>
      <c r="E496" s="262"/>
      <c r="F496" s="262"/>
      <c r="G496" s="262"/>
      <c r="H496" s="262"/>
      <c r="I496" s="262"/>
      <c r="J496" s="262"/>
      <c r="K496" s="262"/>
      <c r="L496" s="262"/>
      <c r="M496" s="262"/>
      <c r="N496" s="262"/>
      <c r="O496" s="262"/>
      <c r="P496" s="262"/>
      <c r="Q496" s="262"/>
      <c r="R496" s="262"/>
      <c r="S496" s="262"/>
      <c r="T496" s="262"/>
      <c r="U496" s="262"/>
      <c r="V496" s="262"/>
      <c r="W496" s="262">
        <f>(X496+X497)/2/((1+W$72/4))</f>
        <v>956628867518.76428</v>
      </c>
      <c r="X496" s="262">
        <f t="shared" ref="X496:Z496" si="937">(Y496+Y497)/2/((1+X$72/4))</f>
        <v>965285497636.79065</v>
      </c>
      <c r="Y496" s="262">
        <f t="shared" si="937"/>
        <v>974428273942.64148</v>
      </c>
      <c r="Z496" s="262">
        <f t="shared" si="937"/>
        <v>985779146243.48596</v>
      </c>
      <c r="AA496" s="258">
        <f t="shared" si="714"/>
        <v>1000000000000</v>
      </c>
    </row>
    <row r="497" spans="3:30" hidden="1" outlineLevel="1">
      <c r="C497" s="256" t="s">
        <v>764</v>
      </c>
      <c r="D497" s="256"/>
      <c r="E497" s="262"/>
      <c r="F497" s="262"/>
      <c r="G497" s="262"/>
      <c r="H497" s="262"/>
      <c r="I497" s="262"/>
      <c r="J497" s="262"/>
      <c r="K497" s="262"/>
      <c r="L497" s="262"/>
      <c r="M497" s="262"/>
      <c r="N497" s="262"/>
      <c r="O497" s="262"/>
      <c r="P497" s="262"/>
      <c r="Q497" s="262"/>
      <c r="R497" s="262"/>
      <c r="S497" s="262"/>
      <c r="T497" s="262"/>
      <c r="U497" s="262"/>
      <c r="V497" s="262"/>
      <c r="W497" s="262"/>
      <c r="X497" s="262">
        <f>(Y497+Y498)/2/((1+X$73/4))</f>
        <v>971168867062.45239</v>
      </c>
      <c r="Y497" s="262">
        <f t="shared" ref="Y497:Z497" si="938">(Z497+Z498)/2/((1+Y$73/4))</f>
        <v>978777366636.51526</v>
      </c>
      <c r="Z497" s="262">
        <f t="shared" si="938"/>
        <v>988208159031.61182</v>
      </c>
      <c r="AA497" s="258">
        <f t="shared" si="714"/>
        <v>1000000000000</v>
      </c>
    </row>
    <row r="498" spans="3:30" hidden="1" outlineLevel="1">
      <c r="C498" s="256" t="s">
        <v>765</v>
      </c>
      <c r="D498" s="256"/>
      <c r="E498" s="262"/>
      <c r="F498" s="262"/>
      <c r="G498" s="262"/>
      <c r="H498" s="262"/>
      <c r="I498" s="262"/>
      <c r="J498" s="262"/>
      <c r="K498" s="262"/>
      <c r="L498" s="262"/>
      <c r="M498" s="262"/>
      <c r="N498" s="262"/>
      <c r="O498" s="262"/>
      <c r="P498" s="262"/>
      <c r="Q498" s="262"/>
      <c r="R498" s="262"/>
      <c r="S498" s="262"/>
      <c r="T498" s="262"/>
      <c r="U498" s="262"/>
      <c r="V498" s="262"/>
      <c r="W498" s="262"/>
      <c r="X498" s="262"/>
      <c r="Y498" s="262">
        <f>(Z498+Z499)/2/((1+Y$74/4))</f>
        <v>982396849622.76831</v>
      </c>
      <c r="Z498" s="262">
        <f t="shared" ref="Z498" si="939">(AA498+AA499)/2/((1+Z$74/4))</f>
        <v>990226394375.27173</v>
      </c>
      <c r="AA498" s="258">
        <f t="shared" si="714"/>
        <v>1000000000000</v>
      </c>
    </row>
    <row r="499" spans="3:30" hidden="1" outlineLevel="1">
      <c r="C499" s="256" t="s">
        <v>766</v>
      </c>
      <c r="D499" s="256"/>
      <c r="E499" s="262"/>
      <c r="F499" s="262"/>
      <c r="G499" s="262"/>
      <c r="H499" s="262"/>
      <c r="I499" s="262"/>
      <c r="J499" s="262"/>
      <c r="K499" s="262"/>
      <c r="L499" s="262"/>
      <c r="M499" s="262"/>
      <c r="N499" s="262"/>
      <c r="O499" s="262"/>
      <c r="P499" s="262"/>
      <c r="Q499" s="262"/>
      <c r="R499" s="262"/>
      <c r="S499" s="262"/>
      <c r="T499" s="262"/>
      <c r="U499" s="262"/>
      <c r="V499" s="262"/>
      <c r="W499" s="262"/>
      <c r="X499" s="262"/>
      <c r="Y499" s="262"/>
      <c r="Z499" s="262">
        <f>(AA499+AA500)/2/((1+Z$75/4))</f>
        <v>991902028842.56897</v>
      </c>
      <c r="AA499" s="258">
        <f t="shared" si="714"/>
        <v>1000000000000</v>
      </c>
    </row>
    <row r="500" spans="3:30" hidden="1" outlineLevel="1">
      <c r="C500" s="256" t="s">
        <v>824</v>
      </c>
      <c r="D500" s="256"/>
      <c r="E500" s="262"/>
      <c r="F500" s="262"/>
      <c r="G500" s="262"/>
      <c r="H500" s="262"/>
      <c r="I500" s="262"/>
      <c r="J500" s="262"/>
      <c r="K500" s="262"/>
      <c r="L500" s="262"/>
      <c r="M500" s="262"/>
      <c r="N500" s="262"/>
      <c r="O500" s="262"/>
      <c r="P500" s="262"/>
      <c r="Q500" s="262"/>
      <c r="R500" s="262"/>
      <c r="S500" s="262"/>
      <c r="T500" s="262"/>
      <c r="U500" s="262"/>
      <c r="V500" s="262"/>
      <c r="W500" s="262"/>
      <c r="X500" s="262"/>
      <c r="Y500" s="262"/>
      <c r="Z500" s="262"/>
      <c r="AA500" s="258">
        <f t="shared" si="714"/>
        <v>1000000000000</v>
      </c>
    </row>
    <row r="501" spans="3:30" hidden="1" outlineLevel="1">
      <c r="C501" s="256" t="s">
        <v>2371</v>
      </c>
      <c r="D501" s="257"/>
      <c r="E501" s="255"/>
      <c r="F501" s="255"/>
      <c r="G501" s="255"/>
      <c r="H501" s="255"/>
      <c r="I501" s="255"/>
      <c r="J501" s="255"/>
      <c r="K501" s="255"/>
      <c r="L501" s="255"/>
      <c r="M501" s="255"/>
      <c r="N501" s="255"/>
      <c r="O501" s="255"/>
      <c r="P501" s="255"/>
      <c r="Q501" s="255"/>
      <c r="R501" s="255"/>
      <c r="S501" s="255"/>
      <c r="T501" s="255"/>
      <c r="U501" s="255"/>
      <c r="V501" s="255"/>
      <c r="W501" s="172"/>
    </row>
    <row r="502" spans="3:30" hidden="1" outlineLevel="1"/>
    <row r="503" spans="3:30" hidden="1" outlineLevel="1">
      <c r="C503" s="256"/>
      <c r="D503" s="256" t="s">
        <v>256</v>
      </c>
      <c r="E503" s="256" t="s">
        <v>257</v>
      </c>
      <c r="F503" s="256" t="s">
        <v>262</v>
      </c>
      <c r="G503" s="256" t="s">
        <v>265</v>
      </c>
      <c r="H503" s="256" t="s">
        <v>268</v>
      </c>
      <c r="I503" s="256" t="s">
        <v>271</v>
      </c>
      <c r="J503" s="256" t="s">
        <v>274</v>
      </c>
      <c r="K503" s="256" t="s">
        <v>277</v>
      </c>
      <c r="L503" s="256" t="s">
        <v>280</v>
      </c>
      <c r="M503" s="256" t="s">
        <v>283</v>
      </c>
      <c r="N503" s="256" t="s">
        <v>286</v>
      </c>
      <c r="O503" s="256" t="s">
        <v>289</v>
      </c>
      <c r="P503" s="256" t="s">
        <v>292</v>
      </c>
      <c r="Q503" s="256" t="s">
        <v>295</v>
      </c>
      <c r="R503" s="256" t="s">
        <v>298</v>
      </c>
      <c r="S503" s="256" t="s">
        <v>301</v>
      </c>
      <c r="T503" s="256" t="s">
        <v>304</v>
      </c>
      <c r="U503" s="256" t="s">
        <v>307</v>
      </c>
      <c r="V503" s="256" t="s">
        <v>310</v>
      </c>
      <c r="W503" s="256" t="s">
        <v>313</v>
      </c>
      <c r="X503" s="256" t="s">
        <v>804</v>
      </c>
      <c r="Y503" s="256" t="s">
        <v>805</v>
      </c>
      <c r="Z503" s="256" t="s">
        <v>806</v>
      </c>
      <c r="AA503" s="256" t="s">
        <v>807</v>
      </c>
    </row>
    <row r="504" spans="3:30" hidden="1" outlineLevel="1">
      <c r="C504" s="256" t="s">
        <v>258</v>
      </c>
      <c r="D504" s="256"/>
      <c r="E504" s="256" t="s">
        <v>259</v>
      </c>
      <c r="F504" s="256" t="s">
        <v>263</v>
      </c>
      <c r="G504" s="256" t="s">
        <v>266</v>
      </c>
      <c r="H504" s="256" t="s">
        <v>269</v>
      </c>
      <c r="I504" s="256" t="s">
        <v>272</v>
      </c>
      <c r="J504" s="256" t="s">
        <v>275</v>
      </c>
      <c r="K504" s="256" t="s">
        <v>278</v>
      </c>
      <c r="L504" s="256" t="s">
        <v>281</v>
      </c>
      <c r="M504" s="256" t="s">
        <v>284</v>
      </c>
      <c r="N504" s="256" t="s">
        <v>287</v>
      </c>
      <c r="O504" s="256" t="s">
        <v>290</v>
      </c>
      <c r="P504" s="256" t="s">
        <v>293</v>
      </c>
      <c r="Q504" s="256" t="s">
        <v>296</v>
      </c>
      <c r="R504" s="256" t="s">
        <v>299</v>
      </c>
      <c r="S504" s="256" t="s">
        <v>302</v>
      </c>
      <c r="T504" s="256" t="s">
        <v>305</v>
      </c>
      <c r="U504" s="256" t="s">
        <v>308</v>
      </c>
      <c r="V504" s="256" t="s">
        <v>311</v>
      </c>
      <c r="W504" s="256" t="s">
        <v>314</v>
      </c>
      <c r="X504" s="256" t="s">
        <v>784</v>
      </c>
      <c r="Y504" s="256" t="s">
        <v>785</v>
      </c>
      <c r="Z504" s="256" t="s">
        <v>786</v>
      </c>
      <c r="AA504" s="256" t="s">
        <v>787</v>
      </c>
      <c r="AB504" s="258" t="s">
        <v>260</v>
      </c>
    </row>
    <row r="505" spans="3:30" hidden="1" outlineLevel="1">
      <c r="C505" s="256"/>
      <c r="D505" s="259">
        <f>(E505+E506)/2/((1+D$53/4)^($D$17))</f>
        <v>246155914046.34454</v>
      </c>
      <c r="E505" s="262">
        <f t="shared" ref="E505" si="940">(F505+F506)/2/((1+E$53/4))</f>
        <v>224412122485.84332</v>
      </c>
      <c r="F505" s="262">
        <f t="shared" ref="F505" si="941">(G505+G506)/2/((1+F$53/4))</f>
        <v>205022342855.83408</v>
      </c>
      <c r="G505" s="262">
        <f t="shared" ref="G505" si="942">(H505+H506)/2/((1+G$53/4))</f>
        <v>187703209982.36539</v>
      </c>
      <c r="H505" s="262">
        <f t="shared" ref="H505" si="943">(I505+I506)/2/((1+H$53/4))</f>
        <v>171673909493.10077</v>
      </c>
      <c r="I505" s="262">
        <f t="shared" ref="I505" si="944">(J505+J506)/2/((1+I$53/4))</f>
        <v>157077586996.94882</v>
      </c>
      <c r="J505" s="262">
        <f t="shared" ref="J505" si="945">(K505+K506)/2/((1+J$53/4))</f>
        <v>144167769006.48447</v>
      </c>
      <c r="K505" s="262">
        <f t="shared" ref="K505" si="946">(L505+L506)/2/((1+K$53/4))</f>
        <v>133024806506.85863</v>
      </c>
      <c r="L505" s="262">
        <f t="shared" ref="L505" si="947">(M505+M506)/2/((1+L$53/4))</f>
        <v>123705566443.41872</v>
      </c>
      <c r="M505" s="262">
        <f t="shared" ref="M505" si="948">(N505+N506)/2/((1+M$53/4))</f>
        <v>116310333071.57465</v>
      </c>
      <c r="N505" s="262">
        <f t="shared" ref="N505" si="949">(O505+O506)/2/((1+N$53/4))</f>
        <v>110973593573.78658</v>
      </c>
      <c r="O505" s="262">
        <f t="shared" ref="O505" si="950">(P505+P506)/2/((1+O$53/4))</f>
        <v>107926140228.19263</v>
      </c>
      <c r="P505" s="262">
        <f t="shared" ref="P505" si="951">(Q505+Q506)/2/((1+P$53/4))</f>
        <v>107556013109.31512</v>
      </c>
      <c r="Q505" s="262">
        <f t="shared" ref="Q505" si="952">(R505+R506)/2/((1+Q$53/4))</f>
        <v>106126515069.52943</v>
      </c>
      <c r="R505" s="262">
        <f t="shared" ref="R505" si="953">(S505+S506)/2/((1+R$53/4))</f>
        <v>106619353790.22421</v>
      </c>
      <c r="S505" s="262">
        <f t="shared" ref="S505" si="954">(T505+T506)/2/((1+S$53/4))</f>
        <v>109937280876.74763</v>
      </c>
      <c r="T505" s="262">
        <f t="shared" ref="T505" si="955">(U505+U506)/2/((1+T$53/4))</f>
        <v>116973629073.63757</v>
      </c>
      <c r="U505" s="262">
        <f t="shared" ref="U505" si="956">(V505+V506)/2/((1+U$53/4))</f>
        <v>129221736400.45428</v>
      </c>
      <c r="V505" s="262">
        <f t="shared" ref="V505" si="957">(W505+W506)/2/((1+V$53/4))</f>
        <v>149228345688.51489</v>
      </c>
      <c r="W505" s="262">
        <f t="shared" ref="W505" si="958">(X505+X506)/2/((1+W$53/4))</f>
        <v>181491987191.23325</v>
      </c>
      <c r="X505" s="262">
        <f t="shared" ref="X505" si="959">(Y505+Y506)/2/((1+X$53/4))</f>
        <v>234341896978.06866</v>
      </c>
      <c r="Y505" s="262">
        <f t="shared" ref="Y505" si="960">(Z505+Z506)/2/((1+Y$53/4))</f>
        <v>306426473213.7196</v>
      </c>
      <c r="Z505" s="262">
        <f t="shared" ref="Z505" si="961">(AA505+AA506)/2/((1+Z$53/4))</f>
        <v>423786208898.64624</v>
      </c>
      <c r="AA505" s="262">
        <f t="shared" ref="AA505" si="962">(AB505+AB506)/2/((1+AA$53/4))</f>
        <v>627162727842.65759</v>
      </c>
      <c r="AB505" s="258">
        <f t="shared" ref="AB505:AB529" si="963">$C$15*10^6</f>
        <v>1000000000000</v>
      </c>
      <c r="AD505" s="261">
        <f>AA$50*10^6</f>
        <v>246155914046.34448</v>
      </c>
    </row>
    <row r="506" spans="3:30" hidden="1" outlineLevel="1">
      <c r="C506" s="256" t="s">
        <v>261</v>
      </c>
      <c r="D506" s="256"/>
      <c r="E506" s="262">
        <f>(F506+F507)/2/((1+E$54/4))</f>
        <v>285553826079.72351</v>
      </c>
      <c r="F506" s="262">
        <f t="shared" ref="F506" si="964">(G506+G507)/2/((1+F$54/4))</f>
        <v>264556644213.952</v>
      </c>
      <c r="G506" s="262">
        <f t="shared" ref="G506" si="965">(H506+H507)/2/((1+G$54/4))</f>
        <v>245511818029.0618</v>
      </c>
      <c r="H506" s="262">
        <f t="shared" ref="H506" si="966">(I506+I507)/2/((1+H$54/4))</f>
        <v>227624351724.4375</v>
      </c>
      <c r="I506" s="262">
        <f t="shared" ref="I506" si="967">(J506+J507)/2/((1+I$54/4))</f>
        <v>211090887561.83389</v>
      </c>
      <c r="J506" s="262">
        <f t="shared" ref="J506" si="968">(K506+K507)/2/((1+J$54/4))</f>
        <v>196245227518.04401</v>
      </c>
      <c r="K506" s="262">
        <f t="shared" ref="K506" si="969">(L506+L507)/2/((1+K$54/4))</f>
        <v>183238480529.33252</v>
      </c>
      <c r="L506" s="262">
        <f t="shared" ref="L506" si="970">(M506+M507)/2/((1+L$54/4))</f>
        <v>172198923557.40848</v>
      </c>
      <c r="M506" s="262">
        <f t="shared" ref="M506" si="971">(N506+N507)/2/((1+M$54/4))</f>
        <v>163306473922.72394</v>
      </c>
      <c r="N506" s="262">
        <f t="shared" ref="N506" si="972">(O506+O507)/2/((1+N$54/4))</f>
        <v>156779544219.41452</v>
      </c>
      <c r="O506" s="262">
        <f t="shared" ref="O506" si="973">(P506+P507)/2/((1+O$54/4))</f>
        <v>152944057663.12143</v>
      </c>
      <c r="P506" s="262">
        <f t="shared" ref="P506" si="974">(Q506+Q507)/2/((1+P$54/4))</f>
        <v>152298964898.647</v>
      </c>
      <c r="Q506" s="262">
        <f t="shared" ref="Q506" si="975">(R506+R507)/2/((1+Q$54/4))</f>
        <v>150336974995.90448</v>
      </c>
      <c r="R506" s="262">
        <f t="shared" ref="R506" si="976">(S506+S507)/2/((1+R$54/4))</f>
        <v>150646635879.24863</v>
      </c>
      <c r="S506" s="262">
        <f t="shared" ref="S506" si="977">(T506+T507)/2/((1+S$54/4))</f>
        <v>154291466770.35641</v>
      </c>
      <c r="T506" s="262">
        <f t="shared" ref="T506" si="978">(U506+U507)/2/((1+T$54/4))</f>
        <v>162265349801.07941</v>
      </c>
      <c r="U506" s="262">
        <f t="shared" ref="U506" si="979">(V506+V507)/2/((1+U$54/4))</f>
        <v>176169206784.09473</v>
      </c>
      <c r="V506" s="262">
        <f t="shared" ref="V506" si="980">(W506+W507)/2/((1+V$54/4))</f>
        <v>198634087875.69342</v>
      </c>
      <c r="W506" s="262">
        <f t="shared" ref="W506" si="981">(X506+X507)/2/((1+W$54/4))</f>
        <v>234130038823.11639</v>
      </c>
      <c r="X506" s="262">
        <f t="shared" ref="X506" si="982">(Y506+Y507)/2/((1+X$54/4))</f>
        <v>290592955876.98102</v>
      </c>
      <c r="Y506" s="262">
        <f t="shared" ref="Y506" si="983">(Z506+Z507)/2/((1+Y$54/4))</f>
        <v>364471822873.07556</v>
      </c>
      <c r="Z506" s="262">
        <f t="shared" ref="Z506" si="984">(AA506+AA507)/2/((1+Z$54/4))</f>
        <v>479888183067.38104</v>
      </c>
      <c r="AA506" s="262">
        <f t="shared" ref="AA506" si="985">(AB506+AB507)/2/((1+AA$54/4))</f>
        <v>670362848014.47266</v>
      </c>
      <c r="AB506" s="258">
        <f t="shared" si="963"/>
        <v>1000000000000</v>
      </c>
    </row>
    <row r="507" spans="3:30" hidden="1" outlineLevel="1">
      <c r="C507" s="256" t="s">
        <v>264</v>
      </c>
      <c r="D507" s="256"/>
      <c r="E507" s="256"/>
      <c r="F507" s="262">
        <f>(G507+G508)/2/((1+F$55/4))</f>
        <v>328395711016.48907</v>
      </c>
      <c r="G507" s="262">
        <f t="shared" ref="G507" si="986">(H507+H508)/2/((1+G$55/4))</f>
        <v>308332207758.75409</v>
      </c>
      <c r="H507" s="262">
        <f t="shared" ref="H507" si="987">(I507+I508)/2/((1+H$55/4))</f>
        <v>289247910014.12152</v>
      </c>
      <c r="I507" s="262">
        <f t="shared" ref="I507" si="988">(J507+J508)/2/((1+I$55/4))</f>
        <v>271379488534.3515</v>
      </c>
      <c r="J507" s="262">
        <f t="shared" ref="J507" si="989">(K507+K508)/2/((1+J$55/4))</f>
        <v>255124330556.28183</v>
      </c>
      <c r="K507" s="262">
        <f t="shared" ref="K507" si="990">(L507+L508)/2/((1+K$55/4))</f>
        <v>240697147880.58499</v>
      </c>
      <c r="L507" s="262">
        <f t="shared" ref="L507" si="991">(M507+M508)/2/((1+L$55/4))</f>
        <v>228294289990.15073</v>
      </c>
      <c r="M507" s="262">
        <f t="shared" ref="M507" si="992">(N507+N508)/2/((1+M$55/4))</f>
        <v>218173165611.7428</v>
      </c>
      <c r="N507" s="262">
        <f t="shared" ref="N507" si="993">(O507+O508)/2/((1+N$55/4))</f>
        <v>210635355687.37851</v>
      </c>
      <c r="O507" s="262">
        <f t="shared" ref="O507" si="994">(P507+P508)/2/((1+O$55/4))</f>
        <v>206099518569.68097</v>
      </c>
      <c r="P507" s="262">
        <f t="shared" ref="P507" si="995">(Q507+Q508)/2/((1+P$55/4))</f>
        <v>205168088707.71057</v>
      </c>
      <c r="Q507" s="262">
        <f t="shared" ref="Q507" si="996">(R507+R508)/2/((1+Q$55/4))</f>
        <v>202693833056.87549</v>
      </c>
      <c r="R507" s="262">
        <f t="shared" ref="R507" si="997">(S507+S508)/2/((1+R$55/4))</f>
        <v>202770530027.9855</v>
      </c>
      <c r="S507" s="262">
        <f t="shared" ref="S507" si="998">(T507+T508)/2/((1+S$55/4))</f>
        <v>206594891503.03003</v>
      </c>
      <c r="T507" s="262">
        <f t="shared" ref="T507" si="999">(U507+U508)/2/((1+T$55/4))</f>
        <v>215232028103.38538</v>
      </c>
      <c r="U507" s="262">
        <f t="shared" ref="U507" si="1000">(V507+V508)/2/((1+U$55/4))</f>
        <v>230337886339.52896</v>
      </c>
      <c r="V507" s="262">
        <f t="shared" ref="V507" si="1001">(W507+W508)/2/((1+V$55/4))</f>
        <v>254539296981.56207</v>
      </c>
      <c r="W507" s="262">
        <f t="shared" ref="W507" si="1002">(X507+X508)/2/((1+W$55/4))</f>
        <v>292137845042.21533</v>
      </c>
      <c r="X507" s="262">
        <f t="shared" ref="X507" si="1003">(Y507+Y508)/2/((1+X$55/4))</f>
        <v>350477620610.39618</v>
      </c>
      <c r="Y507" s="262">
        <f t="shared" ref="Y507" si="1004">(Z507+Z508)/2/((1+Y$55/4))</f>
        <v>424126420831.37463</v>
      </c>
      <c r="Z507" s="262">
        <f t="shared" ref="Z507" si="1005">(AA507+AA508)/2/((1+Z$55/4))</f>
        <v>535177454282.50732</v>
      </c>
      <c r="AA507" s="262">
        <f t="shared" ref="AA507" si="1006">(AB507+AB508)/2/((1+AA$55/4))</f>
        <v>710865087209.72974</v>
      </c>
      <c r="AB507" s="258">
        <f t="shared" si="963"/>
        <v>1000000000000</v>
      </c>
    </row>
    <row r="508" spans="3:30" hidden="1" outlineLevel="1">
      <c r="C508" s="256" t="s">
        <v>267</v>
      </c>
      <c r="D508" s="256"/>
      <c r="E508" s="262"/>
      <c r="F508" s="262"/>
      <c r="G508" s="262">
        <f>(H508+H509)/2/((1+G$56/4))</f>
        <v>373851570554.3183</v>
      </c>
      <c r="H508" s="262">
        <f t="shared" ref="H508" si="1007">(I508+I509)/2/((1+H$56/4))</f>
        <v>354268161967.84784</v>
      </c>
      <c r="I508" s="262">
        <f t="shared" ref="I508" si="1008">(J508+J509)/2/((1+I$56/4))</f>
        <v>335728676244.11163</v>
      </c>
      <c r="J508" s="262">
        <f t="shared" ref="J508" si="1009">(K508+K509)/2/((1+J$56/4))</f>
        <v>318672792833.68414</v>
      </c>
      <c r="K508" s="262">
        <f t="shared" ref="K508" si="1010">(L508+L509)/2/((1+K$56/4))</f>
        <v>303365307207.10944</v>
      </c>
      <c r="L508" s="262">
        <f t="shared" ref="L508" si="1011">(M508+M509)/2/((1+L$56/4))</f>
        <v>290059656908.4209</v>
      </c>
      <c r="M508" s="262">
        <f t="shared" ref="M508" si="1012">(N508+N509)/2/((1+M$56/4))</f>
        <v>279079636570.71478</v>
      </c>
      <c r="N508" s="262">
        <f t="shared" ref="N508" si="1013">(O508+O509)/2/((1+N$56/4))</f>
        <v>270799498339.05856</v>
      </c>
      <c r="O508" s="262">
        <f t="shared" ref="O508" si="1014">(P508+P509)/2/((1+O$56/4))</f>
        <v>265717835578.48849</v>
      </c>
      <c r="P508" s="262">
        <f t="shared" ref="P508" si="1015">(Q508+Q509)/2/((1+P$56/4))</f>
        <v>264522483125.91354</v>
      </c>
      <c r="Q508" s="262">
        <f t="shared" ref="Q508" si="1016">(R508+R509)/2/((1+Q$56/4))</f>
        <v>261610835284.16681</v>
      </c>
      <c r="R508" s="262">
        <f t="shared" ref="R508" si="1017">(S508+S509)/2/((1+R$56/4))</f>
        <v>261437603211.31525</v>
      </c>
      <c r="S508" s="262">
        <f t="shared" ref="S508" si="1018">(T508+T509)/2/((1+S$56/4))</f>
        <v>265294256632.25723</v>
      </c>
      <c r="T508" s="262">
        <f t="shared" ref="T508" si="1019">(U508+U509)/2/((1+T$56/4))</f>
        <v>274284205019.41064</v>
      </c>
      <c r="U508" s="262">
        <f t="shared" ref="U508" si="1020">(V508+V509)/2/((1+U$56/4))</f>
        <v>290067032811.97064</v>
      </c>
      <c r="V508" s="262">
        <f t="shared" ref="V508" si="1021">(W508+W509)/2/((1+V$56/4))</f>
        <v>315188489988.87134</v>
      </c>
      <c r="W508" s="262">
        <f t="shared" ref="W508" si="1022">(X508+X509)/2/((1+W$56/4))</f>
        <v>353674875845.53748</v>
      </c>
      <c r="X508" s="262">
        <f t="shared" ref="X508" si="1023">(Y508+Y509)/2/((1+X$56/4))</f>
        <v>412154159283.29736</v>
      </c>
      <c r="Y508" s="262">
        <f t="shared" ref="Y508" si="1024">(Z508+Z509)/2/((1+Y$56/4))</f>
        <v>483746175259.49005</v>
      </c>
      <c r="Z508" s="262">
        <f t="shared" ref="Z508" si="1025">(AA508+AA509)/2/((1+Z$56/4))</f>
        <v>588479069540.53394</v>
      </c>
      <c r="AA508" s="262">
        <f t="shared" ref="AA508" si="1026">(AB508+AB509)/2/((1+AA$56/4))</f>
        <v>748259658863.2605</v>
      </c>
      <c r="AB508" s="258">
        <f t="shared" si="963"/>
        <v>1000000000000</v>
      </c>
    </row>
    <row r="509" spans="3:30" hidden="1" outlineLevel="1">
      <c r="C509" s="256" t="s">
        <v>270</v>
      </c>
      <c r="D509" s="256"/>
      <c r="E509" s="262"/>
      <c r="F509" s="262"/>
      <c r="G509" s="262"/>
      <c r="H509" s="262">
        <f>(I509+I510)/2/((1+H$57/4))</f>
        <v>420365114328.63647</v>
      </c>
      <c r="I509" s="262">
        <f t="shared" ref="I509" si="1027">(J509+J510)/2/((1+I$57/4))</f>
        <v>401794594806.26508</v>
      </c>
      <c r="J509" s="262">
        <f t="shared" ref="J509" si="1028">(K509+K510)/2/((1+J$57/4))</f>
        <v>384545571448.25525</v>
      </c>
      <c r="K509" s="262">
        <f t="shared" ref="K509" si="1029">(L509+L510)/2/((1+K$57/4))</f>
        <v>368916356177.93604</v>
      </c>
      <c r="L509" s="262">
        <f t="shared" ref="L509" si="1030">(M509+M510)/2/((1+L$57/4))</f>
        <v>355201929695.37469</v>
      </c>
      <c r="M509" s="262">
        <f t="shared" ref="M509" si="1031">(N509+N510)/2/((1+M$57/4))</f>
        <v>343775481750.5564</v>
      </c>
      <c r="N509" s="262">
        <f t="shared" ref="N509" si="1032">(O509+O510)/2/((1+N$57/4))</f>
        <v>335066538613.82697</v>
      </c>
      <c r="O509" s="262">
        <f t="shared" ref="O509" si="1033">(P509+P510)/2/((1+O$57/4))</f>
        <v>329633335263.70929</v>
      </c>
      <c r="P509" s="262">
        <f t="shared" ref="P509" si="1034">(Q509+Q510)/2/((1+P$57/4))</f>
        <v>328223674961.72406</v>
      </c>
      <c r="Q509" s="262">
        <f t="shared" ref="Q509" si="1035">(R509+R510)/2/((1+Q$57/4))</f>
        <v>324988750461.38831</v>
      </c>
      <c r="R509" s="262">
        <f t="shared" ref="R509" si="1036">(S509+S510)/2/((1+R$57/4))</f>
        <v>324579895977.32202</v>
      </c>
      <c r="S509" s="262">
        <f t="shared" ref="S509" si="1037">(T509+T510)/2/((1+S$57/4))</f>
        <v>328339473608.84717</v>
      </c>
      <c r="T509" s="262">
        <f t="shared" ref="T509" si="1038">(U509+U510)/2/((1+T$57/4))</f>
        <v>337376230069.0752</v>
      </c>
      <c r="U509" s="262">
        <f t="shared" ref="U509" si="1039">(V509+V510)/2/((1+U$57/4))</f>
        <v>353307871035.94025</v>
      </c>
      <c r="V509" s="262">
        <f t="shared" ref="V509" si="1040">(W509+W510)/2/((1+V$57/4))</f>
        <v>378539164655.91357</v>
      </c>
      <c r="W509" s="262">
        <f t="shared" ref="W509" si="1041">(X509+X510)/2/((1+W$57/4))</f>
        <v>416750960157.84723</v>
      </c>
      <c r="X509" s="262">
        <f t="shared" ref="X509" si="1042">(Y509+Y510)/2/((1+X$57/4))</f>
        <v>473799709315.80713</v>
      </c>
      <c r="Y509" s="262">
        <f t="shared" ref="Y509" si="1043">(Z509+Z510)/2/((1+Y$57/4))</f>
        <v>541834182912.16095</v>
      </c>
      <c r="Z509" s="262">
        <f t="shared" ref="Z509" si="1044">(AA509+AA510)/2/((1+Z$57/4))</f>
        <v>638837178807.33325</v>
      </c>
      <c r="AA509" s="262">
        <f t="shared" ref="AA509" si="1045">(AB509+AB510)/2/((1+AA$57/4))</f>
        <v>782299011625.11914</v>
      </c>
      <c r="AB509" s="258">
        <f t="shared" si="963"/>
        <v>1000000000000</v>
      </c>
    </row>
    <row r="510" spans="3:30" hidden="1" outlineLevel="1">
      <c r="C510" s="256" t="s">
        <v>273</v>
      </c>
      <c r="D510" s="256"/>
      <c r="E510" s="262"/>
      <c r="F510" s="262"/>
      <c r="G510" s="262"/>
      <c r="H510" s="262"/>
      <c r="I510" s="262">
        <f>(J510+J511)/2/((1+I$58/4))</f>
        <v>467385757333.79944</v>
      </c>
      <c r="J510" s="262">
        <f t="shared" ref="J510" si="1046">(K510+K511)/2/((1+J$58/4))</f>
        <v>450484673540.4317</v>
      </c>
      <c r="K510" s="262">
        <f t="shared" ref="K510" si="1047">(L510+L511)/2/((1+K$58/4))</f>
        <v>435045763059.25482</v>
      </c>
      <c r="L510" s="262">
        <f t="shared" ref="L510" si="1048">(M510+M511)/2/((1+L$58/4))</f>
        <v>421388580972.34204</v>
      </c>
      <c r="M510" s="262">
        <f t="shared" ref="M510" si="1049">(N510+N511)/2/((1+M$58/4))</f>
        <v>409916326315.40533</v>
      </c>
      <c r="N510" s="262">
        <f t="shared" ref="N510" si="1050">(O510+O511)/2/((1+N$58/4))</f>
        <v>401093106515.18335</v>
      </c>
      <c r="O510" s="262">
        <f t="shared" ref="O510" si="1051">(P510+P511)/2/((1+O$58/4))</f>
        <v>395512874294.4787</v>
      </c>
      <c r="P510" s="262">
        <f t="shared" ref="P510" si="1052">(Q510+Q511)/2/((1+P$58/4))</f>
        <v>393954825567.59546</v>
      </c>
      <c r="Q510" s="262">
        <f t="shared" ref="Q510" si="1053">(R510+R511)/2/((1+Q$58/4))</f>
        <v>390529641817.1098</v>
      </c>
      <c r="R510" s="262">
        <f t="shared" ref="R510" si="1054">(S510+S511)/2/((1+R$58/4))</f>
        <v>389922978965.29065</v>
      </c>
      <c r="S510" s="262">
        <f t="shared" ref="S510" si="1055">(T510+T511)/2/((1+S$58/4))</f>
        <v>393484345216.88452</v>
      </c>
      <c r="T510" s="262">
        <f t="shared" ref="T510" si="1056">(U510+U511)/2/((1+T$58/4))</f>
        <v>402297893521.13336</v>
      </c>
      <c r="U510" s="262">
        <f t="shared" ref="U510" si="1057">(V510+V511)/2/((1+U$58/4))</f>
        <v>417902733287.39063</v>
      </c>
      <c r="V510" s="262">
        <f t="shared" ref="V510" si="1058">(W510+W511)/2/((1+V$58/4))</f>
        <v>442521333067.87787</v>
      </c>
      <c r="W510" s="262">
        <f t="shared" ref="W510" si="1059">(X510+X511)/2/((1+W$58/4))</f>
        <v>479453007479.86041</v>
      </c>
      <c r="X510" s="262">
        <f t="shared" ref="X510" si="1060">(Y510+Y511)/2/((1+X$58/4))</f>
        <v>533783061219.79944</v>
      </c>
      <c r="Y510" s="262">
        <f t="shared" ref="Y510" si="1061">(Z510+Z511)/2/((1+Y$58/4))</f>
        <v>597149261183.29016</v>
      </c>
      <c r="Z510" s="262">
        <f t="shared" ref="Z510" si="1062">(AA510+AA511)/2/((1+Z$58/4))</f>
        <v>685552799523.16821</v>
      </c>
      <c r="AA510" s="262">
        <f t="shared" ref="AA510" si="1063">(AB510+AB511)/2/((1+AA$58/4))</f>
        <v>812886660291.89636</v>
      </c>
      <c r="AB510" s="258">
        <f t="shared" si="963"/>
        <v>1000000000000</v>
      </c>
    </row>
    <row r="511" spans="3:30" hidden="1" outlineLevel="1">
      <c r="C511" s="256" t="s">
        <v>276</v>
      </c>
      <c r="D511" s="256"/>
      <c r="E511" s="262"/>
      <c r="F511" s="262"/>
      <c r="G511" s="262"/>
      <c r="H511" s="262"/>
      <c r="I511" s="262"/>
      <c r="J511" s="262">
        <f>(K511+K512)/2/((1+J$59/4))</f>
        <v>514538948550.6178</v>
      </c>
      <c r="K511" s="262">
        <f t="shared" ref="K511" si="1064">(L511+L512)/2/((1+K$59/4))</f>
        <v>499713214886.73108</v>
      </c>
      <c r="L511" s="262">
        <f t="shared" ref="L511" si="1065">(M511+M512)/2/((1+L$59/4))</f>
        <v>486508295384.04456</v>
      </c>
      <c r="M511" s="262">
        <f t="shared" ref="M511" si="1066">(N511+N512)/2/((1+M$59/4))</f>
        <v>475338593654.6488</v>
      </c>
      <c r="N511" s="262">
        <f t="shared" ref="N511" si="1067">(O511+O512)/2/((1+N$59/4))</f>
        <v>466682114154.37451</v>
      </c>
      <c r="O511" s="262">
        <f t="shared" ref="O511" si="1068">(P511+P512)/2/((1+O$59/4))</f>
        <v>461144627001.83374</v>
      </c>
      <c r="P511" s="262">
        <f t="shared" ref="P511" si="1069">(Q511+Q512)/2/((1+P$59/4))</f>
        <v>459508918616.6311</v>
      </c>
      <c r="Q511" s="262">
        <f t="shared" ref="Q511" si="1070">(R511+R512)/2/((1+Q$59/4))</f>
        <v>456025994948.14752</v>
      </c>
      <c r="R511" s="262">
        <f t="shared" ref="R511" si="1071">(S511+S512)/2/((1+R$59/4))</f>
        <v>455272521682.97449</v>
      </c>
      <c r="S511" s="262">
        <f t="shared" ref="S511" si="1072">(T511+T512)/2/((1+S$59/4))</f>
        <v>458566036961.95819</v>
      </c>
      <c r="T511" s="262">
        <f t="shared" ref="T511" si="1073">(U511+U512)/2/((1+T$59/4))</f>
        <v>466941336868.88306</v>
      </c>
      <c r="U511" s="262">
        <f t="shared" ref="U511" si="1074">(V511+V512)/2/((1+U$59/4))</f>
        <v>481832214059.78845</v>
      </c>
      <c r="V511" s="262">
        <f t="shared" ref="V511" si="1075">(W511+W512)/2/((1+V$59/4))</f>
        <v>505254971766.99445</v>
      </c>
      <c r="W511" s="262">
        <f t="shared" ref="W511" si="1076">(X511+X512)/2/((1+W$59/4))</f>
        <v>540119210981.50818</v>
      </c>
      <c r="X511" s="262">
        <f t="shared" ref="X511" si="1077">(Y511+Y512)/2/((1+X$59/4))</f>
        <v>590779106775.23279</v>
      </c>
      <c r="Y511" s="262">
        <f t="shared" ref="Y511" si="1078">(Z511+Z512)/2/((1+Y$59/4))</f>
        <v>648762633043.83093</v>
      </c>
      <c r="Z511" s="262">
        <f t="shared" ref="Z511" si="1079">(AA511+AA512)/2/((1+Z$59/4))</f>
        <v>728187199788.28503</v>
      </c>
      <c r="AA511" s="262">
        <f t="shared" ref="AA511" si="1080">(AB511+AB512)/2/((1+AA$59/4))</f>
        <v>840055327654.16968</v>
      </c>
      <c r="AB511" s="258">
        <f t="shared" si="963"/>
        <v>1000000000000</v>
      </c>
    </row>
    <row r="512" spans="3:30" hidden="1" outlineLevel="1">
      <c r="C512" s="256" t="s">
        <v>279</v>
      </c>
      <c r="D512" s="256"/>
      <c r="E512" s="262"/>
      <c r="F512" s="262"/>
      <c r="G512" s="262"/>
      <c r="H512" s="262"/>
      <c r="I512" s="262"/>
      <c r="J512" s="262"/>
      <c r="K512" s="262">
        <f>(L512+L513)/2/((1+K$60/4))</f>
        <v>561288058466.29382</v>
      </c>
      <c r="L512" s="262">
        <f t="shared" ref="L512" si="1081">(M512+M513)/2/((1+L$60/4))</f>
        <v>548837304281.58002</v>
      </c>
      <c r="M512" s="262">
        <f t="shared" ref="M512" si="1082">(N512+N513)/2/((1+M$60/4))</f>
        <v>538243438718.22253</v>
      </c>
      <c r="N512" s="262">
        <f t="shared" ref="N512" si="1083">(O512+O513)/2/((1+N$60/4))</f>
        <v>529980083521.11908</v>
      </c>
      <c r="O512" s="262">
        <f t="shared" ref="O512" si="1084">(P512+P513)/2/((1+O$60/4))</f>
        <v>524643671900.49261</v>
      </c>
      <c r="P512" s="262">
        <f t="shared" ref="P512" si="1085">(Q512+Q513)/2/((1+P$60/4))</f>
        <v>522996434147.98468</v>
      </c>
      <c r="Q512" s="262">
        <f t="shared" ref="Q512" si="1086">(R512+R513)/2/((1+Q$60/4))</f>
        <v>519573145291.72845</v>
      </c>
      <c r="R512" s="262">
        <f t="shared" ref="R512" si="1087">(S512+S513)/2/((1+R$60/4))</f>
        <v>518727294379.07416</v>
      </c>
      <c r="S512" s="262">
        <f t="shared" ref="S512" si="1088">(T512+T513)/2/((1+S$60/4))</f>
        <v>521712841896.5368</v>
      </c>
      <c r="T512" s="262">
        <f t="shared" ref="T512" si="1089">(U512+U513)/2/((1+T$60/4))</f>
        <v>529496712219.83588</v>
      </c>
      <c r="U512" s="262">
        <f t="shared" ref="U512" si="1090">(V512+V513)/2/((1+U$60/4))</f>
        <v>543390460735.47571</v>
      </c>
      <c r="V512" s="262">
        <f t="shared" ref="V512" si="1091">(W512+W513)/2/((1+V$60/4))</f>
        <v>565195054529.84863</v>
      </c>
      <c r="W512" s="262">
        <f t="shared" ref="W512" si="1092">(X512+X513)/2/((1+W$60/4))</f>
        <v>597442647488.34534</v>
      </c>
      <c r="X512" s="262">
        <f t="shared" ref="X512" si="1093">(Y512+Y513)/2/((1+X$60/4))</f>
        <v>643820564029.69958</v>
      </c>
      <c r="Y512" s="262">
        <f t="shared" ref="Y512" si="1094">(Z512+Z513)/2/((1+Y$60/4))</f>
        <v>696067046356.55725</v>
      </c>
      <c r="Z512" s="262">
        <f t="shared" ref="Z512" si="1095">(AA512+AA513)/2/((1+Z$60/4))</f>
        <v>766538915362.84985</v>
      </c>
      <c r="AA512" s="262">
        <f t="shared" ref="AA512" si="1096">(AB512+AB513)/2/((1+AA$60/4))</f>
        <v>863939421309.76318</v>
      </c>
      <c r="AB512" s="258">
        <f t="shared" si="963"/>
        <v>1000000000000</v>
      </c>
    </row>
    <row r="513" spans="3:28" hidden="1" outlineLevel="1">
      <c r="C513" s="256" t="s">
        <v>282</v>
      </c>
      <c r="D513" s="256"/>
      <c r="E513" s="262"/>
      <c r="F513" s="262"/>
      <c r="G513" s="262"/>
      <c r="H513" s="262"/>
      <c r="I513" s="262"/>
      <c r="J513" s="262"/>
      <c r="K513" s="262"/>
      <c r="L513" s="262">
        <f>(M513+M514)/2/((1+L$61/4))</f>
        <v>607110517504.91321</v>
      </c>
      <c r="M513" s="262">
        <f t="shared" ref="M513" si="1097">(N513+N514)/2/((1+M$61/4))</f>
        <v>597283856999.4563</v>
      </c>
      <c r="N513" s="262">
        <f t="shared" ref="N513" si="1098">(O513+O514)/2/((1+N$61/4))</f>
        <v>589577212313.7135</v>
      </c>
      <c r="O513" s="262">
        <f t="shared" ref="O513" si="1099">(P513+P514)/2/((1+O$61/4))</f>
        <v>584560828982.06433</v>
      </c>
      <c r="P513" s="262">
        <f t="shared" ref="P513" si="1100">(Q513+Q514)/2/((1+P$61/4))</f>
        <v>582957494007.51343</v>
      </c>
      <c r="Q513" s="262">
        <f t="shared" ref="Q513" si="1101">(R513+R514)/2/((1+Q$61/4))</f>
        <v>579687535432.33984</v>
      </c>
      <c r="R513" s="262">
        <f t="shared" ref="R513" si="1102">(S513+S514)/2/((1+R$61/4))</f>
        <v>578799831154.54639</v>
      </c>
      <c r="S513" s="262">
        <f t="shared" ref="S513" si="1103">(T513+T514)/2/((1+S$61/4))</f>
        <v>581461867003.65295</v>
      </c>
      <c r="T513" s="262">
        <f t="shared" ref="T513" si="1104">(U513+U514)/2/((1+T$61/4))</f>
        <v>588560559973.84399</v>
      </c>
      <c r="U513" s="262">
        <f t="shared" ref="U513" si="1105">(V513+V514)/2/((1+U$61/4))</f>
        <v>601276973212.63953</v>
      </c>
      <c r="V513" s="262">
        <f t="shared" ref="V513" si="1106">(W513+W514)/2/((1+V$61/4))</f>
        <v>621198861690.00415</v>
      </c>
      <c r="W513" s="262">
        <f t="shared" ref="W513" si="1107">(X513+X514)/2/((1+W$61/4))</f>
        <v>650506522164.46643</v>
      </c>
      <c r="X513" s="262">
        <f t="shared" ref="X513" si="1108">(Y513+Y514)/2/((1+X$61/4))</f>
        <v>692296374842.94519</v>
      </c>
      <c r="Y513" s="262">
        <f t="shared" ref="Y513" si="1109">(Z513+Z514)/2/((1+Y$61/4))</f>
        <v>738750131628.15088</v>
      </c>
      <c r="Z513" s="262">
        <f t="shared" ref="Z513" si="1110">(AA513+AA514)/2/((1+Z$61/4))</f>
        <v>800604490682.17529</v>
      </c>
      <c r="AA513" s="262">
        <f t="shared" ref="AA513" si="1111">(AB513+AB514)/2/((1+AA$61/4))</f>
        <v>884746291632.04846</v>
      </c>
      <c r="AB513" s="258">
        <f t="shared" si="963"/>
        <v>1000000000000</v>
      </c>
    </row>
    <row r="514" spans="3:28" hidden="1" outlineLevel="1">
      <c r="C514" s="256" t="s">
        <v>285</v>
      </c>
      <c r="D514" s="256"/>
      <c r="E514" s="262"/>
      <c r="F514" s="262"/>
      <c r="G514" s="262"/>
      <c r="H514" s="262"/>
      <c r="I514" s="262"/>
      <c r="J514" s="262"/>
      <c r="K514" s="262"/>
      <c r="L514" s="262"/>
      <c r="M514" s="262">
        <f>(N514+N515)/2/((1+M$62/4))</f>
        <v>651571603171.90137</v>
      </c>
      <c r="N514" s="262">
        <f t="shared" ref="N514" si="1112">(O514+O515)/2/((1+N$62/4))</f>
        <v>644524274095.10608</v>
      </c>
      <c r="O514" s="262">
        <f t="shared" ref="O514" si="1113">(P514+P515)/2/((1+O$62/4))</f>
        <v>639906775651.64319</v>
      </c>
      <c r="P514" s="262">
        <f t="shared" ref="P514" si="1114">(Q514+Q515)/2/((1+P$62/4))</f>
        <v>638389283360.39636</v>
      </c>
      <c r="Q514" s="262">
        <f t="shared" ref="Q514" si="1115">(R514+R515)/2/((1+Q$62/4))</f>
        <v>635339739553.91394</v>
      </c>
      <c r="R514" s="262">
        <f t="shared" ref="R514" si="1116">(S514+S515)/2/((1+R$62/4))</f>
        <v>634452400654.36938</v>
      </c>
      <c r="S514" s="262">
        <f t="shared" ref="S514" si="1117">(T514+T515)/2/((1+S$62/4))</f>
        <v>636793936580.94434</v>
      </c>
      <c r="T514" s="262">
        <f t="shared" ref="T514" si="1118">(U514+U515)/2/((1+T$62/4))</f>
        <v>643164931319.30164</v>
      </c>
      <c r="U514" s="262">
        <f t="shared" ref="U514" si="1119">(V514+V515)/2/((1+U$62/4))</f>
        <v>654614739757.90955</v>
      </c>
      <c r="V514" s="262">
        <f t="shared" ref="V514" si="1120">(W514+W515)/2/((1+V$62/4))</f>
        <v>672527968889.82983</v>
      </c>
      <c r="W514" s="262">
        <f t="shared" ref="W514" si="1121">(X514+X515)/2/((1+W$62/4))</f>
        <v>698766056476.56555</v>
      </c>
      <c r="X514" s="262">
        <f t="shared" ref="X514" si="1122">(Y514+Y515)/2/((1+X$62/4))</f>
        <v>735913000178.85083</v>
      </c>
      <c r="Y514" s="262">
        <f t="shared" ref="Y514" si="1123">(Z514+Z515)/2/((1+Y$62/4))</f>
        <v>776746187935.48413</v>
      </c>
      <c r="Z514" s="262">
        <f t="shared" ref="Z514" si="1124">(AA514+AA515)/2/((1+Z$62/4))</f>
        <v>830532409833.07129</v>
      </c>
      <c r="AA514" s="262">
        <f t="shared" ref="AA514" si="1125">(AB514+AB515)/2/((1+AA$62/4))</f>
        <v>902729544876.86292</v>
      </c>
      <c r="AB514" s="258">
        <f t="shared" si="963"/>
        <v>1000000000000</v>
      </c>
    </row>
    <row r="515" spans="3:28" hidden="1" outlineLevel="1">
      <c r="C515" s="256" t="s">
        <v>288</v>
      </c>
      <c r="D515" s="256"/>
      <c r="E515" s="262"/>
      <c r="F515" s="262"/>
      <c r="G515" s="262"/>
      <c r="H515" s="262"/>
      <c r="I515" s="262"/>
      <c r="J515" s="262"/>
      <c r="K515" s="262"/>
      <c r="L515" s="262"/>
      <c r="M515" s="262"/>
      <c r="N515" s="262">
        <f>(O515+O516)/2/((1+N$63/4))</f>
        <v>694291696500.4624</v>
      </c>
      <c r="O515" s="262">
        <f t="shared" ref="O515" si="1126">(P515+P516)/2/((1+O$63/4))</f>
        <v>690115951965.75403</v>
      </c>
      <c r="P515" s="262">
        <f t="shared" ref="P515" si="1127">(Q515+Q516)/2/((1+P$63/4))</f>
        <v>688712554114.4043</v>
      </c>
      <c r="Q515" s="262">
        <f t="shared" ref="Q515" si="1128">(R515+R516)/2/((1+Q$63/4))</f>
        <v>685925096902.14417</v>
      </c>
      <c r="R515" s="262">
        <f t="shared" ref="R515" si="1129">(S515+S516)/2/((1+R$63/4))</f>
        <v>685070254397.53394</v>
      </c>
      <c r="S515" s="262">
        <f t="shared" ref="S515" si="1130">(T515+T516)/2/((1+S$63/4))</f>
        <v>687107049488.74011</v>
      </c>
      <c r="T515" s="262">
        <f t="shared" ref="T515" si="1131">(U515+U516)/2/((1+T$63/4))</f>
        <v>692748237350.40283</v>
      </c>
      <c r="U515" s="262">
        <f t="shared" ref="U515" si="1132">(V515+V516)/2/((1+U$63/4))</f>
        <v>702915525535.15515</v>
      </c>
      <c r="V515" s="262">
        <f t="shared" ref="V515" si="1133">(W515+W516)/2/((1+V$63/4))</f>
        <v>718805457642.83936</v>
      </c>
      <c r="W515" s="262">
        <f t="shared" ref="W515" si="1134">(X515+X516)/2/((1+W$63/4))</f>
        <v>741996588197.21155</v>
      </c>
      <c r="X515" s="262">
        <f t="shared" ref="X515" si="1135">(Y515+Y516)/2/((1+X$63/4))</f>
        <v>774635615155.87866</v>
      </c>
      <c r="Y515" s="262">
        <f t="shared" ref="Y515" si="1136">(Z515+Z516)/2/((1+Y$63/4))</f>
        <v>810179207816.62671</v>
      </c>
      <c r="Z515" s="262">
        <f t="shared" ref="Z515" si="1137">(AA515+AA516)/2/((1+Z$63/4))</f>
        <v>856577510601.02832</v>
      </c>
      <c r="AA515" s="262">
        <f t="shared" ref="AA515" si="1138">(AB515+AB516)/2/((1+AA$63/4))</f>
        <v>918166371483.62402</v>
      </c>
      <c r="AB515" s="258">
        <f t="shared" si="963"/>
        <v>1000000000000</v>
      </c>
    </row>
    <row r="516" spans="3:28" hidden="1" outlineLevel="1">
      <c r="C516" s="256" t="s">
        <v>291</v>
      </c>
      <c r="D516" s="256"/>
      <c r="E516" s="262"/>
      <c r="F516" s="262"/>
      <c r="G516" s="262"/>
      <c r="H516" s="262"/>
      <c r="I516" s="262"/>
      <c r="J516" s="262"/>
      <c r="K516" s="262"/>
      <c r="L516" s="262"/>
      <c r="M516" s="262"/>
      <c r="N516" s="262"/>
      <c r="O516" s="262">
        <f>(P516+P517)/2/((1+O$64/4))</f>
        <v>734976454034.74097</v>
      </c>
      <c r="P516" s="262">
        <f t="shared" ref="P516" si="1139">(Q516+Q517)/2/((1+P$64/4))</f>
        <v>733703185483.94934</v>
      </c>
      <c r="Q516" s="262">
        <f t="shared" ref="Q516" si="1140">(R516+R517)/2/((1+Q$64/4))</f>
        <v>731197728829.99475</v>
      </c>
      <c r="R516" s="262">
        <f t="shared" ref="R516" si="1141">(S516+S517)/2/((1+R$64/4))</f>
        <v>730397533089.76038</v>
      </c>
      <c r="S516" s="262">
        <f t="shared" ref="S516" si="1142">(T516+T517)/2/((1+S$64/4))</f>
        <v>732153165757.06885</v>
      </c>
      <c r="T516" s="262">
        <f t="shared" ref="T516" si="1143">(U516+U517)/2/((1+T$64/4))</f>
        <v>737091750721.92432</v>
      </c>
      <c r="U516" s="262">
        <f t="shared" ref="U516" si="1144">(V516+V517)/2/((1+U$64/4))</f>
        <v>746015030857.0647</v>
      </c>
      <c r="V516" s="262">
        <f t="shared" ref="V516" si="1145">(W516+W517)/2/((1+V$64/4))</f>
        <v>759949264916.91699</v>
      </c>
      <c r="W516" s="262">
        <f t="shared" ref="W516" si="1146">(X516+X517)/2/((1+W$64/4))</f>
        <v>780226047009.51257</v>
      </c>
      <c r="X516" s="262">
        <f t="shared" ref="X516" si="1147">(Y516+Y517)/2/((1+X$64/4))</f>
        <v>808623237381.26965</v>
      </c>
      <c r="Y516" s="262">
        <f t="shared" ref="Y516" si="1148">(Z516+Z517)/2/((1+Y$64/4))</f>
        <v>839306660563.59631</v>
      </c>
      <c r="Z516" s="262">
        <f t="shared" ref="Z516" si="1149">(AA516+AA517)/2/((1+Z$64/4))</f>
        <v>879060537698.69788</v>
      </c>
      <c r="AA516" s="262">
        <f t="shared" ref="AA516" si="1150">(AB516+AB517)/2/((1+AA$64/4))</f>
        <v>931339703000.74475</v>
      </c>
      <c r="AB516" s="258">
        <f t="shared" si="963"/>
        <v>1000000000000</v>
      </c>
    </row>
    <row r="517" spans="3:28" hidden="1" outlineLevel="1">
      <c r="C517" s="256" t="s">
        <v>294</v>
      </c>
      <c r="D517" s="256"/>
      <c r="E517" s="262"/>
      <c r="F517" s="262"/>
      <c r="G517" s="262"/>
      <c r="H517" s="262"/>
      <c r="I517" s="262"/>
      <c r="J517" s="262"/>
      <c r="K517" s="262"/>
      <c r="L517" s="262"/>
      <c r="M517" s="262"/>
      <c r="N517" s="262"/>
      <c r="O517" s="262"/>
      <c r="P517" s="262">
        <f>(Q517+Q518)/2/((1+P$65/4))</f>
        <v>773410480305.54993</v>
      </c>
      <c r="Q517" s="262">
        <f t="shared" ref="Q517" si="1151">(R517+R518)/2/((1+Q$65/4))</f>
        <v>771189872176.33557</v>
      </c>
      <c r="R517" s="262">
        <f t="shared" ref="R517" si="1152">(S517+S518)/2/((1+R$65/4))</f>
        <v>770457720672.35718</v>
      </c>
      <c r="S517" s="262">
        <f t="shared" ref="S517" si="1153">(T517+T518)/2/((1+S$65/4))</f>
        <v>771959769454.34277</v>
      </c>
      <c r="T517" s="262">
        <f t="shared" ref="T517" si="1154">(U517+U518)/2/((1+T$65/4))</f>
        <v>776242294375.29065</v>
      </c>
      <c r="U517" s="262">
        <f t="shared" ref="U517" si="1155">(V517+V518)/2/((1+U$65/4))</f>
        <v>783996964614.89136</v>
      </c>
      <c r="V517" s="262">
        <f t="shared" ref="V517" si="1156">(W517+W518)/2/((1+V$65/4))</f>
        <v>796098502022.60925</v>
      </c>
      <c r="W517" s="262">
        <f t="shared" ref="W517" si="1157">(X517+X518)/2/((1+W$65/4))</f>
        <v>813665526281.34021</v>
      </c>
      <c r="X517" s="262">
        <f t="shared" ref="X517" si="1158">(Y517+Y518)/2/((1+X$65/4))</f>
        <v>838167411648.30579</v>
      </c>
      <c r="Y517" s="262">
        <f t="shared" ref="Y517" si="1159">(Z517+Z518)/2/((1+Y$65/4))</f>
        <v>864469883940.4082</v>
      </c>
      <c r="Z517" s="262">
        <f t="shared" ref="Z517" si="1160">(AA517+AA518)/2/((1+Z$65/4))</f>
        <v>898335119992.52905</v>
      </c>
      <c r="AA517" s="262">
        <f t="shared" ref="AA517" si="1161">(AB517+AB518)/2/((1+AA$65/4))</f>
        <v>942525175457.15295</v>
      </c>
      <c r="AB517" s="258">
        <f t="shared" si="963"/>
        <v>1000000000000</v>
      </c>
    </row>
    <row r="518" spans="3:28" hidden="1" outlineLevel="1">
      <c r="C518" s="256" t="s">
        <v>297</v>
      </c>
      <c r="D518" s="256"/>
      <c r="E518" s="262"/>
      <c r="F518" s="262"/>
      <c r="G518" s="262"/>
      <c r="H518" s="262"/>
      <c r="I518" s="262"/>
      <c r="J518" s="262"/>
      <c r="K518" s="262"/>
      <c r="L518" s="262"/>
      <c r="M518" s="262"/>
      <c r="N518" s="262"/>
      <c r="O518" s="262"/>
      <c r="P518" s="262"/>
      <c r="Q518" s="262">
        <f>(R518+R519)/2/((1+Q$66/4))</f>
        <v>806131932575.85925</v>
      </c>
      <c r="R518" s="262">
        <f t="shared" ref="R518" si="1162">(S518+S519)/2/((1+R$66/4))</f>
        <v>805474192291.4541</v>
      </c>
      <c r="S518" s="262">
        <f t="shared" ref="S518" si="1163">(T518+T519)/2/((1+S$66/4))</f>
        <v>806751488423.99817</v>
      </c>
      <c r="T518" s="262">
        <f t="shared" ref="T518" si="1164">(U518+U519)/2/((1+T$66/4))</f>
        <v>810435649673.54211</v>
      </c>
      <c r="U518" s="262">
        <f t="shared" ref="U518" si="1165">(V518+V519)/2/((1+U$66/4))</f>
        <v>817119251054.44861</v>
      </c>
      <c r="V518" s="262">
        <f t="shared" ref="V518" si="1166">(W518+W519)/2/((1+V$66/4))</f>
        <v>827544001245.22034</v>
      </c>
      <c r="W518" s="262">
        <f t="shared" ref="W518" si="1167">(X518+X519)/2/((1+W$66/4))</f>
        <v>842646564315.09595</v>
      </c>
      <c r="X518" s="262">
        <f t="shared" ref="X518" si="1168">(Y518+Y519)/2/((1+X$66/4))</f>
        <v>863639818991.16748</v>
      </c>
      <c r="Y518" s="262">
        <f t="shared" ref="Y518" si="1169">(Z518+Z519)/2/((1+Y$66/4))</f>
        <v>886053806920.50867</v>
      </c>
      <c r="Z518" s="262">
        <f t="shared" ref="Z518" si="1170">(AA518+AA519)/2/((1+Z$66/4))</f>
        <v>914762690820.21375</v>
      </c>
      <c r="AA518" s="262">
        <f t="shared" ref="AA518" si="1171">(AB518+AB519)/2/((1+AA$66/4))</f>
        <v>951982368516.60083</v>
      </c>
      <c r="AB518" s="258">
        <f t="shared" si="963"/>
        <v>1000000000000</v>
      </c>
    </row>
    <row r="519" spans="3:28" hidden="1" outlineLevel="1">
      <c r="C519" s="256" t="s">
        <v>300</v>
      </c>
      <c r="D519" s="256"/>
      <c r="E519" s="262"/>
      <c r="F519" s="262"/>
      <c r="G519" s="262"/>
      <c r="H519" s="262"/>
      <c r="I519" s="262"/>
      <c r="J519" s="262"/>
      <c r="K519" s="262"/>
      <c r="L519" s="262"/>
      <c r="M519" s="262"/>
      <c r="N519" s="262"/>
      <c r="O519" s="262"/>
      <c r="P519" s="262"/>
      <c r="Q519" s="262"/>
      <c r="R519" s="262">
        <f>(S519+S520)/2/((1+R$67/4))</f>
        <v>835799994066.81885</v>
      </c>
      <c r="S519" s="262">
        <f t="shared" ref="S519" si="1172">(T519+T520)/2/((1+S$67/4))</f>
        <v>836880782015.1554</v>
      </c>
      <c r="T519" s="262">
        <f t="shared" ref="T519" si="1173">(U519+U520)/2/((1+T$67/4))</f>
        <v>840029180557.83643</v>
      </c>
      <c r="U519" s="262">
        <f t="shared" ref="U519" si="1174">(V519+V520)/2/((1+U$67/4))</f>
        <v>845749908894.41785</v>
      </c>
      <c r="V519" s="262">
        <f t="shared" ref="V519" si="1175">(W519+W520)/2/((1+V$67/4))</f>
        <v>854669197361.03906</v>
      </c>
      <c r="W519" s="262">
        <f t="shared" ref="W519" si="1176">(X519+X520)/2/((1+W$67/4))</f>
        <v>867569364370.44519</v>
      </c>
      <c r="X519" s="262">
        <f t="shared" ref="X519" si="1177">(Y519+Y520)/2/((1+X$67/4))</f>
        <v>885450867507.80762</v>
      </c>
      <c r="Y519" s="262">
        <f t="shared" ref="Y519" si="1178">(Z519+Z520)/2/((1+Y$67/4))</f>
        <v>904456498033.67065</v>
      </c>
      <c r="Z519" s="262">
        <f t="shared" ref="Z519" si="1179">(AA519+AA520)/2/((1+Z$67/4))</f>
        <v>928694760754.63306</v>
      </c>
      <c r="AA519" s="262">
        <f t="shared" ref="AA519" si="1180">(AB519+AB520)/2/((1+AA$67/4))</f>
        <v>959949552391.94531</v>
      </c>
      <c r="AB519" s="258">
        <f t="shared" si="963"/>
        <v>1000000000000</v>
      </c>
    </row>
    <row r="520" spans="3:28" hidden="1" outlineLevel="1">
      <c r="C520" s="256" t="s">
        <v>303</v>
      </c>
      <c r="D520" s="256"/>
      <c r="E520" s="262"/>
      <c r="F520" s="262"/>
      <c r="G520" s="262"/>
      <c r="H520" s="262"/>
      <c r="I520" s="262"/>
      <c r="J520" s="262"/>
      <c r="K520" s="262"/>
      <c r="L520" s="262"/>
      <c r="M520" s="262"/>
      <c r="N520" s="262"/>
      <c r="O520" s="262"/>
      <c r="P520" s="262"/>
      <c r="Q520" s="262"/>
      <c r="R520" s="262"/>
      <c r="S520" s="262">
        <f>(T520+T521)/2/((1+S$68/4))</f>
        <v>862771704971.35144</v>
      </c>
      <c r="T520" s="262">
        <f t="shared" ref="T520" si="1181">(U520+U521)/2/((1+T$68/4))</f>
        <v>865447381886.18079</v>
      </c>
      <c r="U520" s="262">
        <f t="shared" ref="U520" si="1182">(V520+V521)/2/((1+U$68/4))</f>
        <v>870315717487.86169</v>
      </c>
      <c r="V520" s="262">
        <f t="shared" ref="V520" si="1183">(W520+W521)/2/((1+V$68/4))</f>
        <v>877903569588.10205</v>
      </c>
      <c r="W520" s="262">
        <f t="shared" ref="W520" si="1184">(X520+X521)/2/((1+W$68/4))</f>
        <v>888863048532.57275</v>
      </c>
      <c r="X520" s="262">
        <f t="shared" ref="X520" si="1185">(Y520+Y521)/2/((1+X$68/4))</f>
        <v>904019141932.80872</v>
      </c>
      <c r="Y520" s="262">
        <f t="shared" ref="Y520" si="1186">(Z520+Z521)/2/((1+Y$68/4))</f>
        <v>920067693704.95386</v>
      </c>
      <c r="Z520" s="262">
        <f t="shared" ref="Z520" si="1187">(AA520+AA521)/2/((1+Z$68/4))</f>
        <v>940461390780.53479</v>
      </c>
      <c r="AA520" s="262">
        <f t="shared" ref="AA520" si="1188">(AB520+AB521)/2/((1+AA$68/4))</f>
        <v>966641127220.06702</v>
      </c>
      <c r="AB520" s="258">
        <f t="shared" si="963"/>
        <v>1000000000000</v>
      </c>
    </row>
    <row r="521" spans="3:28" hidden="1" outlineLevel="1">
      <c r="C521" s="256" t="s">
        <v>306</v>
      </c>
      <c r="D521" s="256"/>
      <c r="E521" s="262"/>
      <c r="F521" s="262"/>
      <c r="G521" s="262"/>
      <c r="H521" s="262"/>
      <c r="I521" s="262"/>
      <c r="J521" s="262"/>
      <c r="K521" s="262"/>
      <c r="L521" s="262"/>
      <c r="M521" s="262"/>
      <c r="N521" s="262"/>
      <c r="O521" s="262"/>
      <c r="P521" s="262"/>
      <c r="Q521" s="262"/>
      <c r="R521" s="262"/>
      <c r="S521" s="262"/>
      <c r="T521" s="262">
        <f>(U521+U522)/2/((1+T$69/4))</f>
        <v>887140850050.65515</v>
      </c>
      <c r="U521" s="262">
        <f t="shared" ref="U521" si="1189">(V521+V522)/2/((1+U$69/4))</f>
        <v>891263865466.22583</v>
      </c>
      <c r="V521" s="262">
        <f t="shared" ref="V521" si="1190">(W521+W522)/2/((1+V$69/4))</f>
        <v>897688385827.10364</v>
      </c>
      <c r="W521" s="262">
        <f t="shared" ref="W521" si="1191">(X521+X522)/2/((1+W$69/4))</f>
        <v>906957139499.92529</v>
      </c>
      <c r="X521" s="262">
        <f t="shared" ref="X521" si="1192">(Y521+Y522)/2/((1+X$69/4))</f>
        <v>919750390687.2074</v>
      </c>
      <c r="Y521" s="262">
        <f t="shared" ref="Y521" si="1193">(Z521+Z522)/2/((1+Y$69/4))</f>
        <v>933254821513.93933</v>
      </c>
      <c r="Z521" s="262">
        <f t="shared" ref="Z521" si="1194">(AA521+AA522)/2/((1+Z$69/4))</f>
        <v>950364539743.66919</v>
      </c>
      <c r="AA521" s="262">
        <f t="shared" ref="AA521" si="1195">(AB521+AB522)/2/((1+AA$69/4))</f>
        <v>972247005672.52917</v>
      </c>
      <c r="AB521" s="258">
        <f t="shared" si="963"/>
        <v>1000000000000</v>
      </c>
    </row>
    <row r="522" spans="3:28" hidden="1" outlineLevel="1">
      <c r="C522" s="256" t="s">
        <v>309</v>
      </c>
      <c r="D522" s="256"/>
      <c r="E522" s="262"/>
      <c r="F522" s="262"/>
      <c r="G522" s="262"/>
      <c r="H522" s="262"/>
      <c r="I522" s="262"/>
      <c r="J522" s="262"/>
      <c r="K522" s="262"/>
      <c r="L522" s="262"/>
      <c r="M522" s="262"/>
      <c r="N522" s="262"/>
      <c r="O522" s="262"/>
      <c r="P522" s="262"/>
      <c r="Q522" s="262"/>
      <c r="R522" s="262"/>
      <c r="S522" s="262"/>
      <c r="T522" s="262"/>
      <c r="U522" s="262">
        <f>(V522+V523)/2/((1+U$70/4))</f>
        <v>909035157836.63806</v>
      </c>
      <c r="V522" s="262">
        <f t="shared" ref="V522" si="1196">(W522+W523)/2/((1+V$70/4))</f>
        <v>914453169455.41199</v>
      </c>
      <c r="W522" s="262">
        <f t="shared" ref="W522" si="1197">(X522+X523)/2/((1+W$70/4))</f>
        <v>922262532126.34937</v>
      </c>
      <c r="X522" s="262">
        <f t="shared" ref="X522" si="1198">(Y522+Y523)/2/((1+X$70/4))</f>
        <v>933024243641.65393</v>
      </c>
      <c r="Y522" s="262">
        <f t="shared" ref="Y522" si="1199">(Z522+Z523)/2/((1+Y$70/4))</f>
        <v>944354866555.94006</v>
      </c>
      <c r="Z522" s="262">
        <f t="shared" ref="Z522" si="1200">(AA522+AA523)/2/((1+Z$70/4))</f>
        <v>958675020716.70581</v>
      </c>
      <c r="AA522" s="262">
        <f t="shared" ref="AA522" si="1201">(AB522+AB523)/2/((1+AA$70/4))</f>
        <v>976933309698.99048</v>
      </c>
      <c r="AB522" s="258">
        <f t="shared" si="963"/>
        <v>1000000000000</v>
      </c>
    </row>
    <row r="523" spans="3:28" hidden="1" outlineLevel="1">
      <c r="C523" s="256" t="s">
        <v>312</v>
      </c>
      <c r="D523" s="256"/>
      <c r="E523" s="262"/>
      <c r="F523" s="262"/>
      <c r="G523" s="262"/>
      <c r="H523" s="262"/>
      <c r="I523" s="262"/>
      <c r="J523" s="262"/>
      <c r="K523" s="262"/>
      <c r="L523" s="262"/>
      <c r="M523" s="262"/>
      <c r="N523" s="262"/>
      <c r="O523" s="262"/>
      <c r="P523" s="262"/>
      <c r="Q523" s="262"/>
      <c r="R523" s="262"/>
      <c r="S523" s="262"/>
      <c r="T523" s="262"/>
      <c r="U523" s="262"/>
      <c r="V523" s="262">
        <f>(W523+W524)/2/((1+V$71/4))</f>
        <v>928600803376.63184</v>
      </c>
      <c r="W523" s="262">
        <f t="shared" ref="W523:AA523" si="1202">(X523+X524)/2/((1+W$71/4))</f>
        <v>935159935601.0813</v>
      </c>
      <c r="X523" s="262">
        <f t="shared" si="1202"/>
        <v>944186815108.11841</v>
      </c>
      <c r="Y523" s="262">
        <f t="shared" si="1202"/>
        <v>953670536392.85022</v>
      </c>
      <c r="Z523" s="262">
        <f t="shared" si="1202"/>
        <v>965631979261.82703</v>
      </c>
      <c r="AA523" s="262">
        <f t="shared" si="1202"/>
        <v>980843886955.5863</v>
      </c>
      <c r="AB523" s="258">
        <f t="shared" si="963"/>
        <v>1000000000000</v>
      </c>
    </row>
    <row r="524" spans="3:28" hidden="1" outlineLevel="1">
      <c r="C524" s="256" t="s">
        <v>315</v>
      </c>
      <c r="D524" s="256"/>
      <c r="E524" s="262"/>
      <c r="F524" s="262"/>
      <c r="G524" s="262"/>
      <c r="H524" s="262"/>
      <c r="I524" s="262"/>
      <c r="J524" s="262"/>
      <c r="K524" s="262"/>
      <c r="L524" s="262"/>
      <c r="M524" s="262"/>
      <c r="N524" s="262"/>
      <c r="O524" s="262"/>
      <c r="P524" s="262"/>
      <c r="Q524" s="262"/>
      <c r="R524" s="262"/>
      <c r="S524" s="262"/>
      <c r="T524" s="262"/>
      <c r="U524" s="262"/>
      <c r="V524" s="262"/>
      <c r="W524" s="262">
        <f>(X524+X525)/2/((1+W$72/4))</f>
        <v>945993864453.9436</v>
      </c>
      <c r="X524" s="262">
        <f t="shared" ref="X524:AA524" si="1203">(Y524+Y525)/2/((1+X$72/4))</f>
        <v>953547545700.70593</v>
      </c>
      <c r="Y524" s="262">
        <f t="shared" si="1203"/>
        <v>961469416483.30493</v>
      </c>
      <c r="Z524" s="262">
        <f t="shared" si="1203"/>
        <v>971444024280.04346</v>
      </c>
      <c r="AA524" s="262">
        <f t="shared" si="1203"/>
        <v>984102278908.08655</v>
      </c>
      <c r="AB524" s="258">
        <f t="shared" si="963"/>
        <v>1000000000000</v>
      </c>
    </row>
    <row r="525" spans="3:28" hidden="1" outlineLevel="1">
      <c r="C525" s="256" t="s">
        <v>764</v>
      </c>
      <c r="D525" s="256"/>
      <c r="E525" s="262"/>
      <c r="F525" s="262"/>
      <c r="G525" s="262"/>
      <c r="H525" s="262"/>
      <c r="I525" s="262"/>
      <c r="J525" s="262"/>
      <c r="K525" s="262"/>
      <c r="L525" s="262"/>
      <c r="M525" s="262"/>
      <c r="N525" s="262"/>
      <c r="O525" s="262"/>
      <c r="P525" s="262"/>
      <c r="Q525" s="262"/>
      <c r="R525" s="262"/>
      <c r="S525" s="262"/>
      <c r="T525" s="262"/>
      <c r="U525" s="262"/>
      <c r="V525" s="262"/>
      <c r="W525" s="262"/>
      <c r="X525" s="262">
        <f>(Y525+Y526)/2/((1+X$73/4))</f>
        <v>961378932058.56042</v>
      </c>
      <c r="Y525" s="262">
        <f t="shared" ref="Y525:AA525" si="1204">(Z525+Z526)/2/((1+Y$73/4))</f>
        <v>967985081054.19556</v>
      </c>
      <c r="Z525" s="262">
        <f t="shared" si="1204"/>
        <v>976291353788.44934</v>
      </c>
      <c r="AA525" s="262">
        <f t="shared" si="1204"/>
        <v>986813880115.83008</v>
      </c>
      <c r="AB525" s="258">
        <f t="shared" si="963"/>
        <v>1000000000000</v>
      </c>
    </row>
    <row r="526" spans="3:28" hidden="1" outlineLevel="1">
      <c r="C526" s="256" t="s">
        <v>765</v>
      </c>
      <c r="D526" s="256"/>
      <c r="E526" s="262"/>
      <c r="F526" s="262"/>
      <c r="G526" s="262"/>
      <c r="H526" s="262"/>
      <c r="I526" s="262"/>
      <c r="J526" s="262"/>
      <c r="K526" s="262"/>
      <c r="L526" s="262"/>
      <c r="M526" s="262"/>
      <c r="N526" s="262"/>
      <c r="O526" s="262"/>
      <c r="P526" s="262"/>
      <c r="Q526" s="262"/>
      <c r="R526" s="262"/>
      <c r="S526" s="262"/>
      <c r="T526" s="262"/>
      <c r="U526" s="262"/>
      <c r="V526" s="262"/>
      <c r="W526" s="262"/>
      <c r="X526" s="262"/>
      <c r="Y526" s="262">
        <f>(Z526+Z527)/2/((1+Y$74/4))</f>
        <v>973419382734.99341</v>
      </c>
      <c r="Z526" s="262">
        <f t="shared" ref="Z526:AA526" si="1205">(AA526+AA527)/2/((1+Z$74/4))</f>
        <v>980328401448.68298</v>
      </c>
      <c r="AA526" s="262">
        <f t="shared" si="1205"/>
        <v>989068113704.49976</v>
      </c>
      <c r="AB526" s="258">
        <f t="shared" si="963"/>
        <v>1000000000000</v>
      </c>
    </row>
    <row r="527" spans="3:28" hidden="1" outlineLevel="1">
      <c r="C527" s="256" t="s">
        <v>766</v>
      </c>
      <c r="D527" s="256"/>
      <c r="E527" s="262"/>
      <c r="F527" s="262"/>
      <c r="G527" s="262"/>
      <c r="H527" s="262"/>
      <c r="I527" s="262"/>
      <c r="J527" s="262"/>
      <c r="K527" s="262"/>
      <c r="L527" s="262"/>
      <c r="M527" s="262"/>
      <c r="N527" s="262"/>
      <c r="O527" s="262"/>
      <c r="P527" s="262"/>
      <c r="Q527" s="262"/>
      <c r="R527" s="262"/>
      <c r="S527" s="262"/>
      <c r="T527" s="262"/>
      <c r="U527" s="262"/>
      <c r="V527" s="262"/>
      <c r="W527" s="262"/>
      <c r="X527" s="262"/>
      <c r="Y527" s="262"/>
      <c r="Z527" s="262">
        <f>(AA527+AA528)/2/((1+Z$75/4))</f>
        <v>983686677560.46204</v>
      </c>
      <c r="AA527" s="262">
        <f t="shared" ref="AA527" si="1206">(AB527+AB528)/2/((1+AA$75/4))</f>
        <v>990940512640.32068</v>
      </c>
      <c r="AB527" s="258">
        <f t="shared" si="963"/>
        <v>1000000000000</v>
      </c>
    </row>
    <row r="528" spans="3:28" hidden="1" outlineLevel="1">
      <c r="C528" s="256" t="s">
        <v>767</v>
      </c>
      <c r="D528" s="256"/>
      <c r="E528" s="262"/>
      <c r="F528" s="262"/>
      <c r="G528" s="262"/>
      <c r="H528" s="262"/>
      <c r="I528" s="262"/>
      <c r="J528" s="262"/>
      <c r="K528" s="262"/>
      <c r="L528" s="262"/>
      <c r="M528" s="262"/>
      <c r="N528" s="262"/>
      <c r="O528" s="262"/>
      <c r="P528" s="262"/>
      <c r="Q528" s="262"/>
      <c r="R528" s="262"/>
      <c r="S528" s="262"/>
      <c r="T528" s="262"/>
      <c r="U528" s="262"/>
      <c r="V528" s="262"/>
      <c r="W528" s="262"/>
      <c r="X528" s="262"/>
      <c r="Y528" s="262"/>
      <c r="Z528" s="262"/>
      <c r="AA528" s="262">
        <f>(AB528+AB529)/2/((1+AA$76/4))</f>
        <v>992494643164.94922</v>
      </c>
      <c r="AB528" s="258">
        <f t="shared" si="963"/>
        <v>1000000000000</v>
      </c>
    </row>
    <row r="529" spans="3:31" hidden="1" outlineLevel="1">
      <c r="C529" s="256" t="s">
        <v>824</v>
      </c>
      <c r="D529" s="256"/>
      <c r="E529" s="262"/>
      <c r="F529" s="262"/>
      <c r="G529" s="262"/>
      <c r="H529" s="262"/>
      <c r="I529" s="262"/>
      <c r="J529" s="262"/>
      <c r="K529" s="262"/>
      <c r="L529" s="262"/>
      <c r="M529" s="262"/>
      <c r="N529" s="262"/>
      <c r="O529" s="262"/>
      <c r="P529" s="262"/>
      <c r="Q529" s="262"/>
      <c r="R529" s="262"/>
      <c r="S529" s="262"/>
      <c r="T529" s="262"/>
      <c r="U529" s="262"/>
      <c r="V529" s="262"/>
      <c r="W529" s="262"/>
      <c r="X529" s="262"/>
      <c r="Y529" s="262"/>
      <c r="Z529" s="262"/>
      <c r="AA529" s="262"/>
      <c r="AB529" s="258">
        <f t="shared" si="963"/>
        <v>1000000000000</v>
      </c>
    </row>
    <row r="530" spans="3:31" hidden="1" outlineLevel="1">
      <c r="C530" s="256" t="s">
        <v>2372</v>
      </c>
      <c r="D530" s="257"/>
      <c r="E530" s="255"/>
      <c r="F530" s="255"/>
      <c r="G530" s="255"/>
      <c r="H530" s="255"/>
      <c r="I530" s="255"/>
      <c r="J530" s="255"/>
      <c r="K530" s="255"/>
      <c r="L530" s="255"/>
      <c r="M530" s="255"/>
      <c r="N530" s="255"/>
      <c r="O530" s="255"/>
      <c r="P530" s="255"/>
      <c r="Q530" s="255"/>
      <c r="R530" s="255"/>
      <c r="S530" s="255"/>
      <c r="T530" s="255"/>
      <c r="U530" s="255"/>
      <c r="V530" s="255"/>
      <c r="W530" s="172"/>
    </row>
    <row r="531" spans="3:31" hidden="1" outlineLevel="1"/>
    <row r="532" spans="3:31" hidden="1" outlineLevel="1">
      <c r="C532" s="256"/>
      <c r="D532" s="256" t="s">
        <v>256</v>
      </c>
      <c r="E532" s="256" t="s">
        <v>257</v>
      </c>
      <c r="F532" s="256" t="s">
        <v>262</v>
      </c>
      <c r="G532" s="256" t="s">
        <v>265</v>
      </c>
      <c r="H532" s="256" t="s">
        <v>268</v>
      </c>
      <c r="I532" s="256" t="s">
        <v>271</v>
      </c>
      <c r="J532" s="256" t="s">
        <v>274</v>
      </c>
      <c r="K532" s="256" t="s">
        <v>277</v>
      </c>
      <c r="L532" s="256" t="s">
        <v>280</v>
      </c>
      <c r="M532" s="256" t="s">
        <v>283</v>
      </c>
      <c r="N532" s="256" t="s">
        <v>286</v>
      </c>
      <c r="O532" s="256" t="s">
        <v>289</v>
      </c>
      <c r="P532" s="256" t="s">
        <v>292</v>
      </c>
      <c r="Q532" s="256" t="s">
        <v>295</v>
      </c>
      <c r="R532" s="256" t="s">
        <v>298</v>
      </c>
      <c r="S532" s="256" t="s">
        <v>301</v>
      </c>
      <c r="T532" s="256" t="s">
        <v>304</v>
      </c>
      <c r="U532" s="256" t="s">
        <v>307</v>
      </c>
      <c r="V532" s="256" t="s">
        <v>310</v>
      </c>
      <c r="W532" s="256" t="s">
        <v>313</v>
      </c>
      <c r="X532" s="256" t="s">
        <v>804</v>
      </c>
      <c r="Y532" s="256" t="s">
        <v>805</v>
      </c>
      <c r="Z532" s="256" t="s">
        <v>806</v>
      </c>
      <c r="AA532" s="256" t="s">
        <v>807</v>
      </c>
      <c r="AB532" s="256" t="s">
        <v>808</v>
      </c>
    </row>
    <row r="533" spans="3:31" hidden="1" outlineLevel="1">
      <c r="C533" s="256" t="s">
        <v>258</v>
      </c>
      <c r="D533" s="256"/>
      <c r="E533" s="256" t="s">
        <v>259</v>
      </c>
      <c r="F533" s="256" t="s">
        <v>263</v>
      </c>
      <c r="G533" s="256" t="s">
        <v>266</v>
      </c>
      <c r="H533" s="256" t="s">
        <v>269</v>
      </c>
      <c r="I533" s="256" t="s">
        <v>272</v>
      </c>
      <c r="J533" s="256" t="s">
        <v>275</v>
      </c>
      <c r="K533" s="256" t="s">
        <v>278</v>
      </c>
      <c r="L533" s="256" t="s">
        <v>281</v>
      </c>
      <c r="M533" s="256" t="s">
        <v>284</v>
      </c>
      <c r="N533" s="256" t="s">
        <v>287</v>
      </c>
      <c r="O533" s="256" t="s">
        <v>290</v>
      </c>
      <c r="P533" s="256" t="s">
        <v>293</v>
      </c>
      <c r="Q533" s="256" t="s">
        <v>296</v>
      </c>
      <c r="R533" s="256" t="s">
        <v>299</v>
      </c>
      <c r="S533" s="256" t="s">
        <v>302</v>
      </c>
      <c r="T533" s="256" t="s">
        <v>305</v>
      </c>
      <c r="U533" s="256" t="s">
        <v>308</v>
      </c>
      <c r="V533" s="256" t="s">
        <v>311</v>
      </c>
      <c r="W533" s="256" t="s">
        <v>314</v>
      </c>
      <c r="X533" s="256" t="s">
        <v>784</v>
      </c>
      <c r="Y533" s="256" t="s">
        <v>785</v>
      </c>
      <c r="Z533" s="256" t="s">
        <v>786</v>
      </c>
      <c r="AA533" s="256" t="s">
        <v>787</v>
      </c>
      <c r="AB533" s="256" t="s">
        <v>788</v>
      </c>
      <c r="AC533" s="258" t="s">
        <v>260</v>
      </c>
    </row>
    <row r="534" spans="3:31" hidden="1" outlineLevel="1">
      <c r="C534" s="256"/>
      <c r="D534" s="259">
        <f>(E534+E535)/2/((1+D$53/4)^($D$17))</f>
        <v>231222239044.9209</v>
      </c>
      <c r="E534" s="262">
        <f t="shared" ref="E534" si="1207">(F534+F535)/2/((1+E$53/4))</f>
        <v>209603733081.74478</v>
      </c>
      <c r="F534" s="262">
        <f t="shared" ref="F534" si="1208">(G534+G535)/2/((1+F$53/4))</f>
        <v>190305181283.06662</v>
      </c>
      <c r="G534" s="262">
        <f t="shared" ref="G534" si="1209">(H534+H535)/2/((1+G$53/4))</f>
        <v>173044165592.23038</v>
      </c>
      <c r="H534" s="262">
        <f t="shared" ref="H534" si="1210">(I534+I535)/2/((1+H$53/4))</f>
        <v>157085739361.87018</v>
      </c>
      <c r="I534" s="262">
        <f t="shared" ref="I534" si="1211">(J534+J535)/2/((1+I$53/4))</f>
        <v>142552397516.79333</v>
      </c>
      <c r="J534" s="262">
        <f t="shared" ref="J534" si="1212">(K534+K535)/2/((1+J$53/4))</f>
        <v>129659228439.26384</v>
      </c>
      <c r="K534" s="262">
        <f t="shared" ref="K534" si="1213">(L534+L535)/2/((1+K$53/4))</f>
        <v>118455004799.01828</v>
      </c>
      <c r="L534" s="262">
        <f t="shared" ref="L534" si="1214">(M534+M535)/2/((1+L$53/4))</f>
        <v>108959886886.21198</v>
      </c>
      <c r="M534" s="262">
        <f t="shared" ref="M534" si="1215">(N534+N535)/2/((1+M$53/4))</f>
        <v>101223509423.35591</v>
      </c>
      <c r="N534" s="262">
        <f t="shared" ref="N534" si="1216">(O534+O535)/2/((1+N$53/4))</f>
        <v>95313299967.150894</v>
      </c>
      <c r="O534" s="262">
        <f t="shared" ref="O534" si="1217">(P534+P535)/2/((1+O$53/4))</f>
        <v>91363232164.561722</v>
      </c>
      <c r="P534" s="262">
        <f t="shared" ref="P534" si="1218">(Q534+Q535)/2/((1+P$53/4))</f>
        <v>89616182356.222687</v>
      </c>
      <c r="Q534" s="262">
        <f t="shared" ref="Q534" si="1219">(R534+R535)/2/((1+Q$53/4))</f>
        <v>86899249290.275574</v>
      </c>
      <c r="R534" s="262">
        <f t="shared" ref="R534" si="1220">(S534+S535)/2/((1+R$53/4))</f>
        <v>85654254801.356171</v>
      </c>
      <c r="S534" s="262">
        <f t="shared" ref="S534" si="1221">(T534+T535)/2/((1+S$53/4))</f>
        <v>86498914742.568954</v>
      </c>
      <c r="T534" s="262">
        <f t="shared" ref="T534" si="1222">(U534+U535)/2/((1+T$53/4))</f>
        <v>89969758571.288528</v>
      </c>
      <c r="U534" s="262">
        <f t="shared" ref="U534" si="1223">(V534+V535)/2/((1+U$53/4))</f>
        <v>96971954487.447479</v>
      </c>
      <c r="V534" s="262">
        <f t="shared" ref="V534" si="1224">(W534+W535)/2/((1+V$53/4))</f>
        <v>109045459393.66841</v>
      </c>
      <c r="W534" s="262">
        <f t="shared" ref="W534" si="1225">(X534+X535)/2/((1+W$53/4))</f>
        <v>128886959114.96837</v>
      </c>
      <c r="X534" s="262">
        <f t="shared" ref="X534" si="1226">(Y534+Y535)/2/((1+X$53/4))</f>
        <v>161428087961.40768</v>
      </c>
      <c r="Y534" s="262">
        <f t="shared" ref="Y534" si="1227">(Z534+Z535)/2/((1+Y$53/4))</f>
        <v>204377366681.65872</v>
      </c>
      <c r="Z534" s="262">
        <f t="shared" ref="Z534" si="1228">(AA534+AA535)/2/((1+Z$53/4))</f>
        <v>273214503524.01611</v>
      </c>
      <c r="AA534" s="262">
        <f t="shared" ref="AA534" si="1229">(AB534+AB535)/2/((1+AA$53/4))</f>
        <v>390276031909.82263</v>
      </c>
      <c r="AB534" s="262">
        <f t="shared" ref="AB534" si="1230">(AC534+AC535)/2/((1+AB$53/4))</f>
        <v>600006590388.32117</v>
      </c>
      <c r="AC534" s="258">
        <f t="shared" ref="AC534:AC559" si="1231">$C$15*10^6</f>
        <v>1000000000000</v>
      </c>
      <c r="AE534" s="261">
        <f>AB$50*10^6</f>
        <v>231222239044.92084</v>
      </c>
    </row>
    <row r="535" spans="3:31" hidden="1" outlineLevel="1">
      <c r="C535" s="256" t="s">
        <v>261</v>
      </c>
      <c r="D535" s="256"/>
      <c r="E535" s="262">
        <f>(F535+F536)/2/((1+E$54/4))</f>
        <v>269423833332.10544</v>
      </c>
      <c r="F535" s="262">
        <f t="shared" ref="F535" si="1232">(G535+G536)/2/((1+F$54/4))</f>
        <v>248287473945.62106</v>
      </c>
      <c r="G535" s="262">
        <f t="shared" ref="G535" si="1233">(H535+H536)/2/((1+G$54/4))</f>
        <v>229073297762.65411</v>
      </c>
      <c r="H535" s="262">
        <f t="shared" ref="H535" si="1234">(I535+I536)/2/((1+H$54/4))</f>
        <v>211028553629.22415</v>
      </c>
      <c r="I535" s="262">
        <f t="shared" ref="I535" si="1235">(J535+J536)/2/((1+I$54/4))</f>
        <v>194330575595.21881</v>
      </c>
      <c r="J535" s="262">
        <f t="shared" ref="J535" si="1236">(K535+K536)/2/((1+J$54/4))</f>
        <v>179275290661.73291</v>
      </c>
      <c r="K535" s="262">
        <f t="shared" ref="K535" si="1237">(L535+L536)/2/((1+K$54/4))</f>
        <v>165980650017.37531</v>
      </c>
      <c r="L535" s="262">
        <f t="shared" ref="L535" si="1238">(M535+M536)/2/((1+L$54/4))</f>
        <v>154535085995.34476</v>
      </c>
      <c r="M535" s="262">
        <f t="shared" ref="M535" si="1239">(N535+N536)/2/((1+M$54/4))</f>
        <v>145063028341.44022</v>
      </c>
      <c r="N535" s="262">
        <f t="shared" ref="N535" si="1240">(O535+O536)/2/((1+N$54/4))</f>
        <v>137709094095.33289</v>
      </c>
      <c r="O535" s="262">
        <f t="shared" ref="O535" si="1241">(P535+P536)/2/((1+O$54/4))</f>
        <v>132693668431.09613</v>
      </c>
      <c r="P535" s="262">
        <f t="shared" ref="P535" si="1242">(Q535+Q536)/2/((1+P$54/4))</f>
        <v>130360096186.32097</v>
      </c>
      <c r="Q535" s="262">
        <f t="shared" ref="Q535" si="1243">(R535+R536)/2/((1+Q$54/4))</f>
        <v>126787352034.91536</v>
      </c>
      <c r="R535" s="262">
        <f t="shared" ref="R535" si="1244">(S535+S536)/2/((1+R$54/4))</f>
        <v>125002067565.86908</v>
      </c>
      <c r="S535" s="262">
        <f t="shared" ref="S535" si="1245">(T535+T536)/2/((1+S$54/4))</f>
        <v>125773207271.39336</v>
      </c>
      <c r="T535" s="262">
        <f t="shared" ref="T535" si="1246">(U535+U536)/2/((1+T$54/4))</f>
        <v>129736135861.05991</v>
      </c>
      <c r="U535" s="262">
        <f t="shared" ref="U535" si="1247">(V535+V536)/2/((1+U$54/4))</f>
        <v>137918162590.7807</v>
      </c>
      <c r="V535" s="262">
        <f t="shared" ref="V535" si="1248">(W535+W536)/2/((1+V$54/4))</f>
        <v>152001180398.75693</v>
      </c>
      <c r="W535" s="262">
        <f t="shared" ref="W535" si="1249">(X535+X536)/2/((1+W$54/4))</f>
        <v>174820051451.6579</v>
      </c>
      <c r="X535" s="262">
        <f t="shared" ref="X535" si="1250">(Y535+Y536)/2/((1+X$54/4))</f>
        <v>211355625330.91574</v>
      </c>
      <c r="Y535" s="262">
        <f t="shared" ref="Y535" si="1251">(Z535+Z536)/2/((1+Y$54/4))</f>
        <v>257775712005.73169</v>
      </c>
      <c r="Z535" s="262">
        <f t="shared" ref="Z535" si="1252">(AA535+AA536)/2/((1+Z$54/4))</f>
        <v>329509506026.07202</v>
      </c>
      <c r="AA535" s="262">
        <f t="shared" ref="AA535" si="1253">(AB535+AB536)/2/((1+AA$54/4))</f>
        <v>446237282052.9325</v>
      </c>
      <c r="AB535" s="262">
        <f t="shared" ref="AB535" si="1254">(AC535+AC536)/2/((1+AB$54/4))</f>
        <v>644570022932.79102</v>
      </c>
      <c r="AC535" s="258">
        <f t="shared" si="1231"/>
        <v>1000000000000</v>
      </c>
    </row>
    <row r="536" spans="3:31" hidden="1" outlineLevel="1">
      <c r="C536" s="256" t="s">
        <v>264</v>
      </c>
      <c r="D536" s="256"/>
      <c r="E536" s="256"/>
      <c r="F536" s="262">
        <f>(G536+G537)/2/((1+F$55/4))</f>
        <v>311170960643.4632</v>
      </c>
      <c r="G536" s="262">
        <f t="shared" ref="G536" si="1255">(H536+H537)/2/((1+G$55/4))</f>
        <v>290711546542.82935</v>
      </c>
      <c r="H536" s="262">
        <f t="shared" ref="H536" si="1256">(I536+I537)/2/((1+H$55/4))</f>
        <v>271235943733.90457</v>
      </c>
      <c r="I536" s="262">
        <f t="shared" ref="I536" si="1257">(J536+J537)/2/((1+I$55/4))</f>
        <v>252963507244.3154</v>
      </c>
      <c r="J536" s="262">
        <f t="shared" ref="J536" si="1258">(K536+K537)/2/((1+J$55/4))</f>
        <v>236256175617.45142</v>
      </c>
      <c r="K536" s="262">
        <f t="shared" ref="K536" si="1259">(L536+L537)/2/((1+K$55/4))</f>
        <v>221295942469.76855</v>
      </c>
      <c r="L536" s="262">
        <f t="shared" ref="L536" si="1260">(M536+M537)/2/((1+L$55/4))</f>
        <v>208238735966.8512</v>
      </c>
      <c r="M536" s="262">
        <f t="shared" ref="M536" si="1261">(N536+N537)/2/((1+M$55/4))</f>
        <v>197285156438.46198</v>
      </c>
      <c r="N536" s="262">
        <f t="shared" ref="N536" si="1262">(O536+O537)/2/((1+N$55/4))</f>
        <v>188660808811.68304</v>
      </c>
      <c r="O536" s="262">
        <f t="shared" ref="O536" si="1263">(P536+P537)/2/((1+O$55/4))</f>
        <v>182676336437.46661</v>
      </c>
      <c r="P536" s="262">
        <f t="shared" ref="P536" si="1264">(Q536+Q537)/2/((1+P$55/4))</f>
        <v>179776926533.19778</v>
      </c>
      <c r="Q536" s="262">
        <f t="shared" ref="Q536" si="1265">(R536+R537)/2/((1+Q$55/4))</f>
        <v>175388897981.76389</v>
      </c>
      <c r="R536" s="262">
        <f t="shared" ref="R536" si="1266">(S536+S537)/2/((1+R$55/4))</f>
        <v>173053860659.92685</v>
      </c>
      <c r="S536" s="262">
        <f t="shared" ref="S536" si="1267">(T536+T537)/2/((1+S$55/4))</f>
        <v>173679486625.13422</v>
      </c>
      <c r="T536" s="262">
        <f t="shared" ref="T536" si="1268">(U536+U537)/2/((1+T$55/4))</f>
        <v>177987012731.80695</v>
      </c>
      <c r="U536" s="262">
        <f t="shared" ref="U536" si="1269">(V536+V537)/2/((1+U$55/4))</f>
        <v>187096756038.63171</v>
      </c>
      <c r="V536" s="262">
        <f t="shared" ref="V536" si="1270">(W536+W537)/2/((1+V$55/4))</f>
        <v>202776148258.66107</v>
      </c>
      <c r="W536" s="262">
        <f t="shared" ref="W536" si="1271">(X536+X537)/2/((1+W$55/4))</f>
        <v>227897027016.49872</v>
      </c>
      <c r="X536" s="262">
        <f t="shared" ref="X536" si="1272">(Y536+Y537)/2/((1+X$55/4))</f>
        <v>267318498369.78922</v>
      </c>
      <c r="Y536" s="262">
        <f t="shared" ref="Y536" si="1273">(Z536+Z537)/2/((1+Y$55/4))</f>
        <v>315791787006.78949</v>
      </c>
      <c r="Z536" s="262">
        <f t="shared" ref="Z536" si="1274">(AA536+AA537)/2/((1+Z$55/4))</f>
        <v>388404063637.00745</v>
      </c>
      <c r="AA536" s="262">
        <f t="shared" ref="AA536" si="1275">(AB536+AB537)/2/((1+AA$55/4))</f>
        <v>502166430945.42224</v>
      </c>
      <c r="AB536" s="262">
        <f t="shared" ref="AB536" si="1276">(AC536+AC537)/2/((1+AB$55/4))</f>
        <v>686760564299.56873</v>
      </c>
      <c r="AC536" s="258">
        <f t="shared" si="1231"/>
        <v>1000000000000</v>
      </c>
    </row>
    <row r="537" spans="3:31" hidden="1" outlineLevel="1">
      <c r="C537" s="256" t="s">
        <v>267</v>
      </c>
      <c r="D537" s="256"/>
      <c r="E537" s="262"/>
      <c r="F537" s="262"/>
      <c r="G537" s="262">
        <f>(H537+H538)/2/((1+G$56/4))</f>
        <v>355690871369.40546</v>
      </c>
      <c r="H537" s="262">
        <f t="shared" ref="H537" si="1277">(I537+I538)/2/((1+H$56/4))</f>
        <v>335504279322.58063</v>
      </c>
      <c r="I537" s="262">
        <f t="shared" ref="I537" si="1278">(J537+J538)/2/((1+I$56/4))</f>
        <v>316338984912.69226</v>
      </c>
      <c r="J537" s="262">
        <f t="shared" ref="J537" si="1279">(K537+K538)/2/((1+J$56/4))</f>
        <v>298602717231.59961</v>
      </c>
      <c r="K537" s="262">
        <f t="shared" ref="K537" si="1280">(L537+L538)/2/((1+K$56/4))</f>
        <v>282529445942.97595</v>
      </c>
      <c r="L537" s="262">
        <f t="shared" ref="L537" si="1281">(M537+M538)/2/((1+L$56/4))</f>
        <v>268333696327.8334</v>
      </c>
      <c r="M537" s="262">
        <f t="shared" ref="M537" si="1282">(N537+N538)/2/((1+M$56/4))</f>
        <v>256284203473.76801</v>
      </c>
      <c r="N537" s="262">
        <f t="shared" ref="N537" si="1283">(O537+O538)/2/((1+N$56/4))</f>
        <v>246681228900.50024</v>
      </c>
      <c r="O537" s="262">
        <f t="shared" ref="O537" si="1284">(P537+P538)/2/((1+O$56/4))</f>
        <v>239918642237.88086</v>
      </c>
      <c r="P537" s="262">
        <f t="shared" ref="P537" si="1285">(Q537+Q538)/2/((1+P$56/4))</f>
        <v>236533375971.3483</v>
      </c>
      <c r="Q537" s="262">
        <f t="shared" ref="Q537" si="1286">(R537+R538)/2/((1+Q$56/4))</f>
        <v>231454421440.50906</v>
      </c>
      <c r="R537" s="262">
        <f t="shared" ref="R537" si="1287">(S537+S538)/2/((1+R$56/4))</f>
        <v>228620683134.24643</v>
      </c>
      <c r="S537" s="262">
        <f t="shared" ref="S537" si="1288">(T537+T538)/2/((1+S$56/4))</f>
        <v>229052798372.41901</v>
      </c>
      <c r="T537" s="262">
        <f t="shared" ref="T537" si="1289">(U537+U538)/2/((1+T$56/4))</f>
        <v>233537819488.8862</v>
      </c>
      <c r="U537" s="262">
        <f t="shared" ref="U537" si="1290">(V537+V538)/2/((1+U$56/4))</f>
        <v>243254236733.78662</v>
      </c>
      <c r="V537" s="262">
        <f t="shared" ref="V537" si="1291">(W537+W538)/2/((1+V$56/4))</f>
        <v>259997138677.34814</v>
      </c>
      <c r="W537" s="262">
        <f t="shared" ref="W537" si="1292">(X537+X538)/2/((1+W$56/4))</f>
        <v>286583124343.19568</v>
      </c>
      <c r="X537" s="262">
        <f t="shared" ref="X537" si="1293">(Y537+Y538)/2/((1+X$56/4))</f>
        <v>327611320876.86963</v>
      </c>
      <c r="Y537" s="262">
        <f t="shared" ref="Y537" si="1294">(Z537+Z538)/2/((1+Y$56/4))</f>
        <v>376666517964.06207</v>
      </c>
      <c r="Z537" s="262">
        <f t="shared" ref="Z537" si="1295">(AA537+AA538)/2/((1+Z$56/4))</f>
        <v>448236815618.64789</v>
      </c>
      <c r="AA537" s="262">
        <f t="shared" ref="AA537" si="1296">(AB537+AB538)/2/((1+AA$56/4))</f>
        <v>556790698494.68091</v>
      </c>
      <c r="AB537" s="262">
        <f t="shared" ref="AB537" si="1297">(AC537+AC538)/2/((1+AB$56/4))</f>
        <v>726071321752.15344</v>
      </c>
      <c r="AC537" s="258">
        <f t="shared" si="1231"/>
        <v>1000000000000</v>
      </c>
    </row>
    <row r="538" spans="3:31" hidden="1" outlineLevel="1">
      <c r="C538" s="256" t="s">
        <v>270</v>
      </c>
      <c r="D538" s="256"/>
      <c r="E538" s="262"/>
      <c r="F538" s="262"/>
      <c r="G538" s="262"/>
      <c r="H538" s="262">
        <f>(I538+I539)/2/((1+H$57/4))</f>
        <v>401499405399.40491</v>
      </c>
      <c r="I538" s="262">
        <f t="shared" ref="I538" si="1298">(J538+J539)/2/((1+I$57/4))</f>
        <v>382121221510.95459</v>
      </c>
      <c r="J538" s="262">
        <f t="shared" ref="J538" si="1299">(K538+K539)/2/((1+J$57/4))</f>
        <v>364001937269.71295</v>
      </c>
      <c r="K538" s="262">
        <f t="shared" ref="K538" si="1300">(L538+L539)/2/((1+K$57/4))</f>
        <v>347411785144.55957</v>
      </c>
      <c r="L538" s="262">
        <f t="shared" ref="L538" si="1301">(M538+M539)/2/((1+L$57/4))</f>
        <v>332609767609.50775</v>
      </c>
      <c r="M538" s="262">
        <f t="shared" ref="M538" si="1302">(N538+N539)/2/((1+M$57/4))</f>
        <v>319918009399.37494</v>
      </c>
      <c r="N538" s="262">
        <f t="shared" ref="N538" si="1303">(O538+O539)/2/((1+N$57/4))</f>
        <v>309697217768.91339</v>
      </c>
      <c r="O538" s="262">
        <f t="shared" ref="O538" si="1304">(P538+P539)/2/((1+O$57/4))</f>
        <v>302408649176.90717</v>
      </c>
      <c r="P538" s="262">
        <f t="shared" ref="P538" si="1305">(Q538+Q539)/2/((1+P$57/4))</f>
        <v>298661610584.60547</v>
      </c>
      <c r="Q538" s="262">
        <f t="shared" ref="Q538" si="1306">(R538+R539)/2/((1+Q$57/4))</f>
        <v>293077099359.35028</v>
      </c>
      <c r="R538" s="262">
        <f t="shared" ref="R538" si="1307">(S538+S539)/2/((1+R$57/4))</f>
        <v>289845385296.70813</v>
      </c>
      <c r="S538" s="262">
        <f t="shared" ref="S538" si="1308">(T538+T539)/2/((1+S$57/4))</f>
        <v>290065137502.91382</v>
      </c>
      <c r="T538" s="262">
        <f t="shared" ref="T538" si="1309">(U538+U539)/2/((1+T$57/4))</f>
        <v>294564583062.98993</v>
      </c>
      <c r="U538" s="262">
        <f t="shared" ref="U538" si="1310">(V538+V539)/2/((1+U$57/4))</f>
        <v>304543884371.58221</v>
      </c>
      <c r="V538" s="262">
        <f t="shared" ref="V538" si="1311">(W538+W539)/2/((1+V$57/4))</f>
        <v>321772494003.13245</v>
      </c>
      <c r="W538" s="262">
        <f t="shared" ref="W538" si="1312">(X538+X539)/2/((1+W$57/4))</f>
        <v>348936633789.64856</v>
      </c>
      <c r="X538" s="262">
        <f t="shared" ref="X538" si="1313">(Y538+Y539)/2/((1+X$57/4))</f>
        <v>390278031823.31885</v>
      </c>
      <c r="Y538" s="262">
        <f t="shared" ref="Y538" si="1314">(Z538+Z539)/2/((1+Y$57/4))</f>
        <v>438542374723.68854</v>
      </c>
      <c r="Z538" s="262">
        <f t="shared" ref="Z538" si="1315">(AA538+AA539)/2/((1+Z$57/4))</f>
        <v>507406787057.74976</v>
      </c>
      <c r="AA538" s="262">
        <f t="shared" ref="AA538" si="1316">(AB538+AB539)/2/((1+AA$57/4))</f>
        <v>609015835819.05627</v>
      </c>
      <c r="AB538" s="262">
        <f t="shared" ref="AB538" si="1317">(AC538+AC539)/2/((1+AB$57/4))</f>
        <v>762157241419.47351</v>
      </c>
      <c r="AC538" s="258">
        <f t="shared" si="1231"/>
        <v>1000000000000</v>
      </c>
    </row>
    <row r="539" spans="3:31" hidden="1" outlineLevel="1">
      <c r="C539" s="256" t="s">
        <v>273</v>
      </c>
      <c r="D539" s="256"/>
      <c r="E539" s="262"/>
      <c r="F539" s="262"/>
      <c r="G539" s="262"/>
      <c r="H539" s="262"/>
      <c r="I539" s="262">
        <f>(J539+J540)/2/((1+I$58/4))</f>
        <v>448050890003.17175</v>
      </c>
      <c r="J539" s="262">
        <f t="shared" ref="J539" si="1318">(K539+K540)/2/((1+J$58/4))</f>
        <v>430142088902.47131</v>
      </c>
      <c r="K539" s="262">
        <f t="shared" ref="K539" si="1319">(L539+L540)/2/((1+K$58/4))</f>
        <v>413600148477.92865</v>
      </c>
      <c r="L539" s="262">
        <f t="shared" ref="L539" si="1320">(M539+M540)/2/((1+L$58/4))</f>
        <v>398712363055.9812</v>
      </c>
      <c r="M539" s="262">
        <f t="shared" ref="M539" si="1321">(N539+N540)/2/((1+M$58/4))</f>
        <v>385836200170.9386</v>
      </c>
      <c r="N539" s="262">
        <f t="shared" ref="N539" si="1322">(O539+O540)/2/((1+N$58/4))</f>
        <v>375374117366.9353</v>
      </c>
      <c r="O539" s="262">
        <f t="shared" ref="O539" si="1323">(P539+P540)/2/((1+O$58/4))</f>
        <v>367833639130.71088</v>
      </c>
      <c r="P539" s="262">
        <f t="shared" ref="P539" si="1324">(Q539+Q540)/2/((1+P$58/4))</f>
        <v>363871578405.39667</v>
      </c>
      <c r="Q539" s="262">
        <f t="shared" ref="Q539" si="1325">(R539+R540)/2/((1+Q$58/4))</f>
        <v>357996822915.526</v>
      </c>
      <c r="R539" s="262">
        <f t="shared" ref="R539" si="1326">(S539+S540)/2/((1+R$58/4))</f>
        <v>354498241289.76569</v>
      </c>
      <c r="S539" s="262">
        <f t="shared" ref="S539" si="1327">(T539+T540)/2/((1+S$58/4))</f>
        <v>354513610216.27081</v>
      </c>
      <c r="T539" s="262">
        <f t="shared" ref="T539" si="1328">(U539+U540)/2/((1+T$58/4))</f>
        <v>358886170233.09479</v>
      </c>
      <c r="U539" s="262">
        <f t="shared" ref="U539" si="1329">(V539+V540)/2/((1+U$58/4))</f>
        <v>368803286736.90649</v>
      </c>
      <c r="V539" s="262">
        <f t="shared" ref="V539" si="1330">(W539+W540)/2/((1+V$58/4))</f>
        <v>385964224535.56061</v>
      </c>
      <c r="W539" s="262">
        <f t="shared" ref="W539" si="1331">(X539+X540)/2/((1+W$58/4))</f>
        <v>412870367249.24054</v>
      </c>
      <c r="X539" s="262">
        <f t="shared" ref="X539" si="1332">(Y539+Y540)/2/((1+X$58/4))</f>
        <v>453349395170.43817</v>
      </c>
      <c r="Y539" s="262">
        <f t="shared" ref="Y539" si="1333">(Z539+Z540)/2/((1+Y$58/4))</f>
        <v>499660431442.71765</v>
      </c>
      <c r="Z539" s="262">
        <f t="shared" ref="Z539" si="1334">(AA539+AA540)/2/((1+Z$58/4))</f>
        <v>564509944064.15637</v>
      </c>
      <c r="AA539" s="262">
        <f t="shared" ref="AA539" si="1335">(AB539+AB540)/2/((1+AA$58/4))</f>
        <v>657986247652.48157</v>
      </c>
      <c r="AB539" s="262">
        <f t="shared" ref="AB539" si="1336">(AC539+AC540)/2/((1+AB$58/4))</f>
        <v>794832673610.35437</v>
      </c>
      <c r="AC539" s="258">
        <f t="shared" si="1231"/>
        <v>1000000000000</v>
      </c>
    </row>
    <row r="540" spans="3:31" hidden="1" outlineLevel="1">
      <c r="C540" s="256" t="s">
        <v>276</v>
      </c>
      <c r="D540" s="256"/>
      <c r="E540" s="262"/>
      <c r="F540" s="262"/>
      <c r="G540" s="262"/>
      <c r="H540" s="262"/>
      <c r="I540" s="262"/>
      <c r="J540" s="262">
        <f>(K540+K541)/2/((1+J$59/4))</f>
        <v>494960325896.14777</v>
      </c>
      <c r="K540" s="262">
        <f t="shared" ref="K540" si="1337">(L540+L541)/2/((1+K$59/4))</f>
        <v>478947818213.19171</v>
      </c>
      <c r="L540" s="262">
        <f t="shared" ref="L540" si="1338">(M540+M541)/2/((1+L$59/4))</f>
        <v>464429666470.01099</v>
      </c>
      <c r="M540" s="262">
        <f t="shared" ref="M540" si="1339">(N540+N541)/2/((1+M$59/4))</f>
        <v>451780424925.41302</v>
      </c>
      <c r="N540" s="262">
        <f t="shared" ref="N540" si="1340">(O540+O541)/2/((1+N$59/4))</f>
        <v>441424512624.73108</v>
      </c>
      <c r="O540" s="262">
        <f t="shared" ref="O540" si="1341">(P540+P541)/2/((1+O$59/4))</f>
        <v>433893062753.39313</v>
      </c>
      <c r="P540" s="262">
        <f t="shared" ref="P540" si="1342">(Q540+Q541)/2/((1+P$59/4))</f>
        <v>429864088099.52686</v>
      </c>
      <c r="Q540" s="262">
        <f t="shared" ref="Q540" si="1343">(R540+R541)/2/((1+Q$59/4))</f>
        <v>423913984532.89337</v>
      </c>
      <c r="R540" s="262">
        <f t="shared" ref="R540" si="1344">(S540+S541)/2/((1+R$59/4))</f>
        <v>420288795532.08264</v>
      </c>
      <c r="S540" s="262">
        <f t="shared" ref="S540" si="1345">(T540+T541)/2/((1+S$59/4))</f>
        <v>420127481145.4151</v>
      </c>
      <c r="T540" s="262">
        <f t="shared" ref="T540" si="1346">(U540+U541)/2/((1+T$59/4))</f>
        <v>424263506375.57544</v>
      </c>
      <c r="U540" s="262">
        <f t="shared" ref="U540" si="1347">(V540+V541)/2/((1+U$59/4))</f>
        <v>433841804571.13855</v>
      </c>
      <c r="V540" s="262">
        <f t="shared" ref="V540" si="1348">(W540+W541)/2/((1+V$59/4))</f>
        <v>450457718831.05835</v>
      </c>
      <c r="W540" s="262">
        <f t="shared" ref="W540" si="1349">(X540+X541)/2/((1+W$59/4))</f>
        <v>476393881161.76654</v>
      </c>
      <c r="X540" s="262">
        <f t="shared" ref="X540" si="1350">(Y540+Y541)/2/((1+X$59/4))</f>
        <v>515042476506.81726</v>
      </c>
      <c r="Y540" s="262">
        <f t="shared" ref="Y540" si="1351">(Z540+Z541)/2/((1+Y$59/4))</f>
        <v>558509909131.15649</v>
      </c>
      <c r="Z540" s="262">
        <f t="shared" ref="Z540" si="1352">(AA540+AA541)/2/((1+Z$59/4))</f>
        <v>618427026508.3772</v>
      </c>
      <c r="AA540" s="262">
        <f t="shared" ref="AA540" si="1353">(AB540+AB541)/2/((1+AA$59/4))</f>
        <v>703108316917.51526</v>
      </c>
      <c r="AB540" s="262">
        <f t="shared" ref="AB540" si="1354">(AC540+AC541)/2/((1+AB$59/4))</f>
        <v>824055370182.14136</v>
      </c>
      <c r="AC540" s="258">
        <f t="shared" si="1231"/>
        <v>1000000000000</v>
      </c>
    </row>
    <row r="541" spans="3:31" hidden="1" outlineLevel="1">
      <c r="C541" s="256" t="s">
        <v>279</v>
      </c>
      <c r="D541" s="256"/>
      <c r="E541" s="262"/>
      <c r="F541" s="262"/>
      <c r="G541" s="262"/>
      <c r="H541" s="262"/>
      <c r="I541" s="262"/>
      <c r="J541" s="262"/>
      <c r="K541" s="262">
        <f>(L541+L542)/2/((1+K$60/4))</f>
        <v>541681499575.72003</v>
      </c>
      <c r="L541" s="262">
        <f t="shared" ref="L541" si="1355">(M541+M542)/2/((1+L$60/4))</f>
        <v>527892532111.18671</v>
      </c>
      <c r="M541" s="262">
        <f t="shared" ref="M541" si="1356">(N541+N542)/2/((1+M$60/4))</f>
        <v>515803416298.36963</v>
      </c>
      <c r="N541" s="262">
        <f t="shared" ref="N541" si="1357">(O541+O542)/2/((1+N$60/4))</f>
        <v>505842292940.12531</v>
      </c>
      <c r="O541" s="262">
        <f t="shared" ref="O541" si="1358">(P541+P542)/2/((1+O$60/4))</f>
        <v>498542756396.4657</v>
      </c>
      <c r="P541" s="262">
        <f t="shared" ref="P541" si="1359">(Q541+Q542)/2/((1+P$60/4))</f>
        <v>494579636755.901</v>
      </c>
      <c r="Q541" s="262">
        <f t="shared" ref="Q541" si="1360">(R541+R542)/2/((1+Q$60/4))</f>
        <v>488745199607.51685</v>
      </c>
      <c r="R541" s="262">
        <f t="shared" ref="R541" si="1361">(S541+S542)/2/((1+R$60/4))</f>
        <v>485124815830.39294</v>
      </c>
      <c r="S541" s="262">
        <f t="shared" ref="S541" si="1362">(T541+T542)/2/((1+S$60/4))</f>
        <v>484825507798.3595</v>
      </c>
      <c r="T541" s="262">
        <f t="shared" ref="T541" si="1363">(U541+U542)/2/((1+T$60/4))</f>
        <v>488649736075.96686</v>
      </c>
      <c r="U541" s="262">
        <f t="shared" ref="U541" si="1364">(V541+V542)/2/((1+U$60/4))</f>
        <v>497676852014.45935</v>
      </c>
      <c r="V541" s="262">
        <f t="shared" ref="V541" si="1365">(W541+W542)/2/((1+V$60/4))</f>
        <v>513375660425.35425</v>
      </c>
      <c r="W541" s="262">
        <f t="shared" ref="W541" si="1366">(X541+X542)/2/((1+W$60/4))</f>
        <v>537794100014.32166</v>
      </c>
      <c r="X541" s="262">
        <f t="shared" ref="X541" si="1367">(Y541+Y542)/2/((1+X$60/4))</f>
        <v>573894404273.63232</v>
      </c>
      <c r="Y541" s="262">
        <f t="shared" ref="Y541" si="1368">(Z541+Z542)/2/((1+Y$60/4))</f>
        <v>613915453605.59277</v>
      </c>
      <c r="Z541" s="262">
        <f t="shared" ref="Z541" si="1369">(AA541+AA542)/2/((1+Z$60/4))</f>
        <v>668360011197.948</v>
      </c>
      <c r="AA541" s="262">
        <f t="shared" ref="AA541" si="1370">(AB541+AB542)/2/((1+AA$60/4))</f>
        <v>744042094534.42615</v>
      </c>
      <c r="AB541" s="262">
        <f t="shared" ref="AB541" si="1371">(AC541+AC542)/2/((1+AB$60/4))</f>
        <v>849901793760.67908</v>
      </c>
      <c r="AC541" s="258">
        <f t="shared" si="1231"/>
        <v>1000000000000</v>
      </c>
    </row>
    <row r="542" spans="3:31" hidden="1" outlineLevel="1">
      <c r="C542" s="256" t="s">
        <v>282</v>
      </c>
      <c r="D542" s="256"/>
      <c r="E542" s="262"/>
      <c r="F542" s="262"/>
      <c r="G542" s="262"/>
      <c r="H542" s="262"/>
      <c r="I542" s="262"/>
      <c r="J542" s="262"/>
      <c r="K542" s="262"/>
      <c r="L542" s="262">
        <f>(M542+M543)/2/((1+L$61/4))</f>
        <v>587676452640.68884</v>
      </c>
      <c r="M542" s="262">
        <f t="shared" ref="M542" si="1372">(N542+N543)/2/((1+M$61/4))</f>
        <v>576389797868.12573</v>
      </c>
      <c r="N542" s="262">
        <f t="shared" ref="N542" si="1373">(O542+O543)/2/((1+N$61/4))</f>
        <v>567039300021.9115</v>
      </c>
      <c r="O542" s="262">
        <f t="shared" ref="O542" si="1374">(P542+P543)/2/((1+O$61/4))</f>
        <v>560143344292.79041</v>
      </c>
      <c r="P542" s="262">
        <f t="shared" ref="P542" si="1375">(Q542+Q543)/2/((1+P$61/4))</f>
        <v>556353309395.62793</v>
      </c>
      <c r="Q542" s="262">
        <f t="shared" ref="Q542" si="1376">(R542+R543)/2/((1+Q$61/4))</f>
        <v>550787601525.72998</v>
      </c>
      <c r="R542" s="262">
        <f t="shared" ref="R542" si="1377">(S542+S543)/2/((1+R$61/4))</f>
        <v>547282495641.4328</v>
      </c>
      <c r="S542" s="262">
        <f t="shared" ref="S542" si="1378">(T542+T543)/2/((1+S$61/4))</f>
        <v>546886980214.38092</v>
      </c>
      <c r="T542" s="262">
        <f t="shared" ref="T542" si="1379">(U542+U543)/2/((1+T$61/4))</f>
        <v>550356094734.01794</v>
      </c>
      <c r="U542" s="262">
        <f t="shared" ref="U542" si="1380">(V542+V543)/2/((1+U$61/4))</f>
        <v>558687477706.39075</v>
      </c>
      <c r="V542" s="262">
        <f t="shared" ref="V542" si="1381">(W542+W543)/2/((1+V$61/4))</f>
        <v>573210932711.08862</v>
      </c>
      <c r="W542" s="262">
        <f t="shared" ref="W542" si="1382">(X542+X543)/2/((1+W$61/4))</f>
        <v>595737985967.422</v>
      </c>
      <c r="X542" s="262">
        <f t="shared" ref="X542" si="1383">(Y542+Y543)/2/((1+X$61/4))</f>
        <v>628824902216.65601</v>
      </c>
      <c r="Y542" s="262">
        <f t="shared" ref="Y542" si="1384">(Z542+Z543)/2/((1+Y$61/4))</f>
        <v>665064429309.61511</v>
      </c>
      <c r="Z542" s="262">
        <f t="shared" ref="Z542" si="1385">(AA542+AA543)/2/((1+Z$61/4))</f>
        <v>713825167691.15173</v>
      </c>
      <c r="AA542" s="262">
        <f t="shared" ref="AA542" si="1386">(AB542+AB543)/2/((1+AA$61/4))</f>
        <v>780670583790.89954</v>
      </c>
      <c r="AB542" s="262">
        <f t="shared" ref="AB542" si="1387">(AC542+AC543)/2/((1+AB$61/4))</f>
        <v>872538637089.04797</v>
      </c>
      <c r="AC542" s="258">
        <f t="shared" si="1231"/>
        <v>1000000000000</v>
      </c>
    </row>
    <row r="543" spans="3:31" hidden="1" outlineLevel="1">
      <c r="C543" s="256" t="s">
        <v>285</v>
      </c>
      <c r="D543" s="256"/>
      <c r="E543" s="262"/>
      <c r="F543" s="262"/>
      <c r="G543" s="262"/>
      <c r="H543" s="262"/>
      <c r="I543" s="262"/>
      <c r="J543" s="262"/>
      <c r="K543" s="262"/>
      <c r="L543" s="262"/>
      <c r="M543" s="262">
        <f>(N543+N544)/2/((1+M$62/4))</f>
        <v>632488858543.09216</v>
      </c>
      <c r="N543" s="262">
        <f t="shared" ref="N543" si="1388">(O543+O544)/2/((1+N$62/4))</f>
        <v>623891105955.19238</v>
      </c>
      <c r="O543" s="262">
        <f t="shared" ref="O543" si="1389">(P543+P544)/2/((1+O$62/4))</f>
        <v>617516237742.67737</v>
      </c>
      <c r="P543" s="262">
        <f t="shared" ref="P543" si="1390">(Q543+Q544)/2/((1+P$62/4))</f>
        <v>613977021508.35022</v>
      </c>
      <c r="Q543" s="262">
        <f t="shared" ref="Q543" si="1391">(R543+R544)/2/((1+Q$62/4))</f>
        <v>608789987566.62598</v>
      </c>
      <c r="R543" s="262">
        <f t="shared" ref="R543" si="1392">(S543+S544)/2/((1+R$62/4))</f>
        <v>605483858572.79919</v>
      </c>
      <c r="S543" s="262">
        <f t="shared" ref="S543" si="1393">(T543+T544)/2/((1+S$62/4))</f>
        <v>605031248900.32788</v>
      </c>
      <c r="T543" s="262">
        <f t="shared" ref="T543" si="1394">(U543+U544)/2/((1+T$62/4))</f>
        <v>608128532740.53174</v>
      </c>
      <c r="U543" s="262">
        <f t="shared" ref="U543" si="1395">(V543+V544)/2/((1+U$62/4))</f>
        <v>615682171850.15515</v>
      </c>
      <c r="V543" s="262">
        <f t="shared" ref="V543" si="1396">(W543+W544)/2/((1+V$62/4))</f>
        <v>628878972637.93713</v>
      </c>
      <c r="W543" s="262">
        <f t="shared" ref="W543" si="1397">(X543+X544)/2/((1+W$62/4))</f>
        <v>649302597623.14966</v>
      </c>
      <c r="X543" s="262">
        <f t="shared" ref="X543" si="1398">(Y543+Y544)/2/((1+X$62/4))</f>
        <v>679138273593.22339</v>
      </c>
      <c r="Y543" s="262">
        <f t="shared" ref="Y543" si="1399">(Z543+Z544)/2/((1+Y$62/4))</f>
        <v>711487376519.93115</v>
      </c>
      <c r="Z543" s="262">
        <f t="shared" ref="Z543" si="1400">(AA543+AA544)/2/((1+Z$62/4))</f>
        <v>754616035122.82666</v>
      </c>
      <c r="AA543" s="262">
        <f t="shared" ref="AA543" si="1401">(AB543+AB544)/2/((1+AA$62/4))</f>
        <v>813056723000.31519</v>
      </c>
      <c r="AB543" s="262">
        <f t="shared" ref="AB543" si="1402">(AC543+AC544)/2/((1+AB$62/4))</f>
        <v>892194577787.35327</v>
      </c>
      <c r="AC543" s="258">
        <f t="shared" si="1231"/>
        <v>1000000000000</v>
      </c>
    </row>
    <row r="544" spans="3:31" hidden="1" outlineLevel="1">
      <c r="C544" s="256" t="s">
        <v>288</v>
      </c>
      <c r="D544" s="256"/>
      <c r="E544" s="262"/>
      <c r="F544" s="262"/>
      <c r="G544" s="262"/>
      <c r="H544" s="262"/>
      <c r="I544" s="262"/>
      <c r="J544" s="262"/>
      <c r="K544" s="262"/>
      <c r="L544" s="262"/>
      <c r="M544" s="262"/>
      <c r="N544" s="262">
        <f>(O544+O545)/2/((1+N$63/4))</f>
        <v>675714617988.31873</v>
      </c>
      <c r="O544" s="262">
        <f t="shared" ref="O544" si="1403">(P544+P545)/2/((1+O$63/4))</f>
        <v>669928446390.8418</v>
      </c>
      <c r="P544" s="262">
        <f t="shared" ref="P544" si="1404">(Q544+Q545)/2/((1+P$63/4))</f>
        <v>666689108248.27844</v>
      </c>
      <c r="Q544" s="262">
        <f t="shared" ref="Q544" si="1405">(R544+R545)/2/((1+Q$63/4))</f>
        <v>661949152415.20605</v>
      </c>
      <c r="R544" s="262">
        <f t="shared" ref="R544" si="1406">(S544+S545)/2/((1+R$63/4))</f>
        <v>658898220418.43884</v>
      </c>
      <c r="S544" s="262">
        <f t="shared" ref="S544" si="1407">(T544+T545)/2/((1+S$63/4))</f>
        <v>658421575278.50964</v>
      </c>
      <c r="T544" s="262">
        <f t="shared" ref="T544" si="1408">(U544+U545)/2/((1+T$63/4))</f>
        <v>661150532952.77771</v>
      </c>
      <c r="U544" s="262">
        <f t="shared" ref="U544" si="1409">(V544+V545)/2/((1+U$63/4))</f>
        <v>667896655574.57483</v>
      </c>
      <c r="V544" s="262">
        <f t="shared" ref="V544" si="1410">(W544+W545)/2/((1+V$63/4))</f>
        <v>679706266570.31531</v>
      </c>
      <c r="W544" s="262">
        <f t="shared" ref="W544" si="1411">(X544+X545)/2/((1+W$63/4))</f>
        <v>697950414460.85681</v>
      </c>
      <c r="X544" s="262">
        <f t="shared" ref="X544" si="1412">(Y544+Y545)/2/((1+X$63/4))</f>
        <v>724483340081.68896</v>
      </c>
      <c r="Y544" s="262">
        <f t="shared" ref="Y544" si="1413">(Z544+Z545)/2/((1+Y$63/4))</f>
        <v>753008798069.19165</v>
      </c>
      <c r="Z544" s="262">
        <f t="shared" ref="Z544" si="1414">(AA544+AA545)/2/((1+Z$63/4))</f>
        <v>790750301828.03833</v>
      </c>
      <c r="AA544" s="262">
        <f t="shared" ref="AA544" si="1415">(AB544+AB545)/2/((1+AA$63/4))</f>
        <v>841396782373.99365</v>
      </c>
      <c r="AB544" s="262">
        <f t="shared" ref="AB544" si="1416">(AC544+AC545)/2/((1+AB$63/4))</f>
        <v>909135017803.14099</v>
      </c>
      <c r="AC544" s="258">
        <f t="shared" si="1231"/>
        <v>1000000000000</v>
      </c>
    </row>
    <row r="545" spans="3:29" hidden="1" outlineLevel="1">
      <c r="C545" s="256" t="s">
        <v>291</v>
      </c>
      <c r="D545" s="256"/>
      <c r="E545" s="262"/>
      <c r="F545" s="262"/>
      <c r="G545" s="262"/>
      <c r="H545" s="262"/>
      <c r="I545" s="262"/>
      <c r="J545" s="262"/>
      <c r="K545" s="262"/>
      <c r="L545" s="262"/>
      <c r="M545" s="262"/>
      <c r="N545" s="262"/>
      <c r="O545" s="262">
        <f>(P545+P546)/2/((1+O$64/4))</f>
        <v>717032935363.25696</v>
      </c>
      <c r="P545" s="262">
        <f t="shared" ref="P545" si="1417">(Q545+Q546)/2/((1+P$64/4))</f>
        <v>714117644351.30823</v>
      </c>
      <c r="Q545" s="262">
        <f t="shared" ref="Q545" si="1418">(R545+R546)/2/((1+Q$64/4))</f>
        <v>709857339743.93005</v>
      </c>
      <c r="R545" s="262">
        <f t="shared" ref="R545" si="1419">(S545+S546)/2/((1+R$64/4))</f>
        <v>707093061180.50806</v>
      </c>
      <c r="S545" s="262">
        <f t="shared" ref="S545" si="1420">(T545+T546)/2/((1+S$64/4))</f>
        <v>706618030708.38867</v>
      </c>
      <c r="T545" s="262">
        <f t="shared" ref="T545" si="1421">(U545+U546)/2/((1+T$64/4))</f>
        <v>708996226628.9906</v>
      </c>
      <c r="U545" s="262">
        <f t="shared" ref="U545" si="1422">(V545+V546)/2/((1+U$64/4))</f>
        <v>714945130114.05347</v>
      </c>
      <c r="V545" s="262">
        <f t="shared" ref="V545" si="1423">(W545+W546)/2/((1+V$64/4))</f>
        <v>725377698335.46985</v>
      </c>
      <c r="W545" s="262">
        <f t="shared" ref="W545" si="1424">(X545+X546)/2/((1+W$64/4))</f>
        <v>741471411380.78027</v>
      </c>
      <c r="X545" s="262">
        <f t="shared" ref="X545" si="1425">(Y545+Y546)/2/((1+X$64/4))</f>
        <v>764790586382.00171</v>
      </c>
      <c r="Y545" s="262">
        <f t="shared" ref="Y545" si="1426">(Z545+Z546)/2/((1+Y$64/4))</f>
        <v>789684318488.81274</v>
      </c>
      <c r="Z545" s="262">
        <f t="shared" ref="Z545" si="1427">(AA545+AA546)/2/((1+Z$64/4))</f>
        <v>822412203484.17542</v>
      </c>
      <c r="AA545" s="262">
        <f t="shared" ref="AA545" si="1428">(AB545+AB546)/2/((1+AA$64/4))</f>
        <v>865976419153.47278</v>
      </c>
      <c r="AB545" s="262">
        <f t="shared" ref="AB545" si="1429">(AC545+AC546)/2/((1+AB$64/4))</f>
        <v>923641281800.20459</v>
      </c>
      <c r="AC545" s="258">
        <f t="shared" si="1231"/>
        <v>1000000000000</v>
      </c>
    </row>
    <row r="546" spans="3:29" hidden="1" outlineLevel="1">
      <c r="C546" s="256" t="s">
        <v>294</v>
      </c>
      <c r="D546" s="256"/>
      <c r="E546" s="262"/>
      <c r="F546" s="262"/>
      <c r="G546" s="262"/>
      <c r="H546" s="262"/>
      <c r="I546" s="262"/>
      <c r="J546" s="262"/>
      <c r="K546" s="262"/>
      <c r="L546" s="262"/>
      <c r="M546" s="262"/>
      <c r="N546" s="262"/>
      <c r="O546" s="262"/>
      <c r="P546" s="262">
        <f>(Q546+Q547)/2/((1+P$65/4))</f>
        <v>756201751290.23267</v>
      </c>
      <c r="Q546" s="262">
        <f t="shared" ref="Q546" si="1430">(R546+R547)/2/((1+Q$65/4))</f>
        <v>752425386786.12158</v>
      </c>
      <c r="R546" s="262">
        <f t="shared" ref="R546" si="1431">(S546+S547)/2/((1+R$65/4))</f>
        <v>749958945095.60059</v>
      </c>
      <c r="S546" s="262">
        <f t="shared" ref="S546" si="1432">(T546+T547)/2/((1+S$65/4))</f>
        <v>749503836544.87048</v>
      </c>
      <c r="T546" s="262">
        <f t="shared" ref="T546" si="1433">(U546+U547)/2/((1+T$65/4))</f>
        <v>751557620249.22913</v>
      </c>
      <c r="U546" s="262">
        <f t="shared" ref="U546" si="1434">(V546+V547)/2/((1+U$65/4))</f>
        <v>756747817777.79053</v>
      </c>
      <c r="V546" s="262">
        <f t="shared" ref="V546" si="1435">(W546+W547)/2/((1+V$65/4))</f>
        <v>765864069166.41467</v>
      </c>
      <c r="W546" s="262">
        <f t="shared" ref="W546" si="1436">(X546+X547)/2/((1+W$65/4))</f>
        <v>779910941632.51025</v>
      </c>
      <c r="X546" s="262">
        <f t="shared" ref="X546" si="1437">(Y546+Y547)/2/((1+X$65/4))</f>
        <v>800202265964.72766</v>
      </c>
      <c r="Y546" s="262">
        <f t="shared" ref="Y546" si="1438">(Z546+Z547)/2/((1+Y$65/4))</f>
        <v>821736430134.48267</v>
      </c>
      <c r="Z546" s="262">
        <f t="shared" ref="Z546" si="1439">(AA546+AA547)/2/((1+Z$65/4))</f>
        <v>849898460280.08374</v>
      </c>
      <c r="AA546" s="262">
        <f t="shared" ref="AA546" si="1440">(AB546+AB547)/2/((1+AA$65/4))</f>
        <v>887133039904.49023</v>
      </c>
      <c r="AB546" s="262">
        <f t="shared" ref="AB546" si="1441">(AC546+AC547)/2/((1+AB$65/4))</f>
        <v>935994716457.63025</v>
      </c>
      <c r="AC546" s="258">
        <f t="shared" si="1231"/>
        <v>1000000000000</v>
      </c>
    </row>
    <row r="547" spans="3:29" hidden="1" outlineLevel="1">
      <c r="C547" s="256" t="s">
        <v>297</v>
      </c>
      <c r="D547" s="256"/>
      <c r="E547" s="262"/>
      <c r="F547" s="262"/>
      <c r="G547" s="262"/>
      <c r="H547" s="262"/>
      <c r="I547" s="262"/>
      <c r="J547" s="262"/>
      <c r="K547" s="262"/>
      <c r="L547" s="262"/>
      <c r="M547" s="262"/>
      <c r="N547" s="262"/>
      <c r="O547" s="262"/>
      <c r="P547" s="262"/>
      <c r="Q547" s="262">
        <f>(R547+R548)/2/((1+Q$66/4))</f>
        <v>789800302514.92493</v>
      </c>
      <c r="R547" s="262">
        <f t="shared" ref="R547" si="1442">(S547+S548)/2/((1+R$66/4))</f>
        <v>787627610358.09558</v>
      </c>
      <c r="S547" s="262">
        <f t="shared" ref="S547" si="1443">(T547+T548)/2/((1+S$66/4))</f>
        <v>787204275790.96582</v>
      </c>
      <c r="T547" s="262">
        <f t="shared" ref="T547" si="1444">(U547+U548)/2/((1+T$66/4))</f>
        <v>788964636844.97754</v>
      </c>
      <c r="U547" s="262">
        <f t="shared" ref="U547" si="1445">(V547+V548)/2/((1+U$66/4))</f>
        <v>793452553305.21667</v>
      </c>
      <c r="V547" s="262">
        <f t="shared" ref="V547" si="1446">(W547+W548)/2/((1+V$66/4))</f>
        <v>801345979666.80408</v>
      </c>
      <c r="W547" s="262">
        <f t="shared" ref="W547" si="1447">(X547+X548)/2/((1+W$66/4))</f>
        <v>813497304069.34143</v>
      </c>
      <c r="X547" s="262">
        <f t="shared" ref="X547" si="1448">(Y547+Y548)/2/((1+X$66/4))</f>
        <v>831006181308.38635</v>
      </c>
      <c r="Y547" s="262">
        <f t="shared" ref="Y547" si="1449">(Z547+Z548)/2/((1+Y$66/4))</f>
        <v>849496553377.89355</v>
      </c>
      <c r="Z547" s="262">
        <f t="shared" ref="Z547" si="1450">(AA547+AA548)/2/((1+Z$66/4))</f>
        <v>873572247283.18079</v>
      </c>
      <c r="AA547" s="262">
        <f t="shared" ref="AA547" si="1451">(AB547+AB548)/2/((1+AA$66/4))</f>
        <v>905225968196.7262</v>
      </c>
      <c r="AB547" s="262">
        <f t="shared" ref="AB547" si="1452">(AC547+AC548)/2/((1+AB$66/4))</f>
        <v>946465429976.55737</v>
      </c>
      <c r="AC547" s="258">
        <f t="shared" si="1231"/>
        <v>1000000000000</v>
      </c>
    </row>
    <row r="548" spans="3:29" hidden="1" outlineLevel="1">
      <c r="C548" s="256" t="s">
        <v>300</v>
      </c>
      <c r="D548" s="256"/>
      <c r="E548" s="262"/>
      <c r="F548" s="262"/>
      <c r="G548" s="262"/>
      <c r="H548" s="262"/>
      <c r="I548" s="262"/>
      <c r="J548" s="262"/>
      <c r="K548" s="262"/>
      <c r="L548" s="262"/>
      <c r="M548" s="262"/>
      <c r="N548" s="262"/>
      <c r="O548" s="262"/>
      <c r="P548" s="262"/>
      <c r="Q548" s="262"/>
      <c r="R548" s="262">
        <f>(S548+S549)/2/((1+R$67/4))</f>
        <v>820395588467.01453</v>
      </c>
      <c r="S548" s="262">
        <f t="shared" ref="S548" si="1453">(T548+T549)/2/((1+S$67/4))</f>
        <v>820010666491.14795</v>
      </c>
      <c r="T548" s="262">
        <f t="shared" ref="T548" si="1454">(U548+U549)/2/((1+T$67/4))</f>
        <v>821510199636.40625</v>
      </c>
      <c r="U548" s="262">
        <f t="shared" ref="U548" si="1455">(V548+V549)/2/((1+U$67/4))</f>
        <v>825361924350.40613</v>
      </c>
      <c r="V548" s="262">
        <f t="shared" ref="V548" si="1456">(W548+W549)/2/((1+V$67/4))</f>
        <v>832144304542.55774</v>
      </c>
      <c r="W548" s="262">
        <f t="shared" ref="W548" si="1457">(X548+X549)/2/((1+W$67/4))</f>
        <v>842577365980.96423</v>
      </c>
      <c r="X548" s="262">
        <f t="shared" ref="X548" si="1458">(Y548+Y549)/2/((1+X$67/4))</f>
        <v>857579066999.40076</v>
      </c>
      <c r="Y548" s="262">
        <f t="shared" ref="Y548" si="1459">(Z548+Z549)/2/((1+Y$67/4))</f>
        <v>873357231723.58313</v>
      </c>
      <c r="Z548" s="262">
        <f t="shared" ref="Z548" si="1460">(AA548+AA549)/2/((1+Z$67/4))</f>
        <v>893826909720.97217</v>
      </c>
      <c r="AA548" s="262">
        <f t="shared" ref="AA548" si="1461">(AB548+AB549)/2/((1+AA$67/4))</f>
        <v>920614418125.70667</v>
      </c>
      <c r="AB548" s="262">
        <f t="shared" ref="AB548" si="1462">(AC548+AC549)/2/((1+AB$67/4))</f>
        <v>955305019001.96436</v>
      </c>
      <c r="AC548" s="258">
        <f t="shared" si="1231"/>
        <v>1000000000000</v>
      </c>
    </row>
    <row r="549" spans="3:29" hidden="1" outlineLevel="1">
      <c r="C549" s="256" t="s">
        <v>303</v>
      </c>
      <c r="D549" s="256"/>
      <c r="E549" s="262"/>
      <c r="F549" s="262"/>
      <c r="G549" s="262"/>
      <c r="H549" s="262"/>
      <c r="I549" s="262"/>
      <c r="J549" s="262"/>
      <c r="K549" s="262"/>
      <c r="L549" s="262"/>
      <c r="M549" s="262"/>
      <c r="N549" s="262"/>
      <c r="O549" s="262"/>
      <c r="P549" s="262"/>
      <c r="Q549" s="262"/>
      <c r="R549" s="262"/>
      <c r="S549" s="262">
        <f>(T549+T550)/2/((1+S$68/4))</f>
        <v>848315981210.69958</v>
      </c>
      <c r="T549" s="262">
        <f t="shared" ref="T549" si="1463">(U549+U550)/2/((1+T$68/4))</f>
        <v>849586810486.38586</v>
      </c>
      <c r="U549" s="262">
        <f t="shared" ref="U549" si="1464">(V549+V550)/2/((1+U$68/4))</f>
        <v>852871936980.81702</v>
      </c>
      <c r="V549" s="262">
        <f t="shared" ref="V549" si="1465">(W549+W550)/2/((1+V$68/4))</f>
        <v>858662372428.38794</v>
      </c>
      <c r="W549" s="262">
        <f t="shared" ref="W549" si="1466">(X549+X550)/2/((1+W$68/4))</f>
        <v>867564093690.43286</v>
      </c>
      <c r="X549" s="262">
        <f t="shared" ref="X549" si="1467">(Y549+Y550)/2/((1+X$68/4))</f>
        <v>880341828986.27307</v>
      </c>
      <c r="Y549" s="262">
        <f t="shared" ref="Y549" si="1468">(Z549+Z550)/2/((1+Y$68/4))</f>
        <v>893735456855.49109</v>
      </c>
      <c r="Z549" s="262">
        <f t="shared" ref="Z549" si="1469">(AA549+AA550)/2/((1+Z$68/4))</f>
        <v>911059279623.5249</v>
      </c>
      <c r="AA549" s="262">
        <f t="shared" ref="AA549" si="1470">(AB549+AB550)/2/((1+AA$68/4))</f>
        <v>933642401472.96204</v>
      </c>
      <c r="AB549" s="262">
        <f t="shared" ref="AB549" si="1471">(AC549+AC550)/2/((1+AB$68/4))</f>
        <v>962742478039.46716</v>
      </c>
      <c r="AC549" s="258">
        <f t="shared" si="1231"/>
        <v>1000000000000</v>
      </c>
    </row>
    <row r="550" spans="3:29" hidden="1" outlineLevel="1">
      <c r="C550" s="256" t="s">
        <v>306</v>
      </c>
      <c r="D550" s="256"/>
      <c r="E550" s="262"/>
      <c r="F550" s="262"/>
      <c r="G550" s="262"/>
      <c r="H550" s="262"/>
      <c r="I550" s="262"/>
      <c r="J550" s="262"/>
      <c r="K550" s="262"/>
      <c r="L550" s="262"/>
      <c r="M550" s="262"/>
      <c r="N550" s="262"/>
      <c r="O550" s="262"/>
      <c r="P550" s="262"/>
      <c r="Q550" s="262"/>
      <c r="R550" s="262"/>
      <c r="S550" s="262"/>
      <c r="T550" s="262">
        <f>(U550+U551)/2/((1+T$69/4))</f>
        <v>873636838443.07227</v>
      </c>
      <c r="U550" s="262">
        <f t="shared" ref="U550" si="1472">(V550+V551)/2/((1+U$69/4))</f>
        <v>876424159609.29077</v>
      </c>
      <c r="V550" s="262">
        <f t="shared" ref="V550" si="1473">(W550+W551)/2/((1+V$69/4))</f>
        <v>881341306551.06641</v>
      </c>
      <c r="W550" s="262">
        <f t="shared" ref="W550" si="1474">(X550+X551)/2/((1+W$69/4))</f>
        <v>888896725616.02124</v>
      </c>
      <c r="X550" s="262">
        <f t="shared" ref="X550" si="1475">(Y550+Y551)/2/((1+X$69/4))</f>
        <v>899726500189.77869</v>
      </c>
      <c r="Y550" s="262">
        <f t="shared" ref="Y550" si="1476">(Z550+Z551)/2/((1+Y$69/4))</f>
        <v>911046385773.35229</v>
      </c>
      <c r="Z550" s="262">
        <f t="shared" ref="Z550" si="1477">(AA550+AA551)/2/((1+Z$69/4))</f>
        <v>925651419397.25061</v>
      </c>
      <c r="AA550" s="262">
        <f t="shared" ref="AA550" si="1478">(AB550+AB551)/2/((1+AA$69/4))</f>
        <v>944629309562.05823</v>
      </c>
      <c r="AB550" s="262">
        <f t="shared" ref="AB550" si="1479">(AC550+AC551)/2/((1+AB$69/4))</f>
        <v>968982492442.5874</v>
      </c>
      <c r="AC550" s="258">
        <f t="shared" si="1231"/>
        <v>1000000000000</v>
      </c>
    </row>
    <row r="551" spans="3:29" hidden="1" outlineLevel="1">
      <c r="C551" s="256" t="s">
        <v>309</v>
      </c>
      <c r="D551" s="256"/>
      <c r="E551" s="262"/>
      <c r="F551" s="262"/>
      <c r="G551" s="262"/>
      <c r="H551" s="262"/>
      <c r="I551" s="262"/>
      <c r="J551" s="262"/>
      <c r="K551" s="262"/>
      <c r="L551" s="262"/>
      <c r="M551" s="262"/>
      <c r="N551" s="262"/>
      <c r="O551" s="262"/>
      <c r="P551" s="262"/>
      <c r="Q551" s="262"/>
      <c r="R551" s="262"/>
      <c r="S551" s="262"/>
      <c r="T551" s="262"/>
      <c r="U551" s="262">
        <f>(V551+V552)/2/((1+U$70/4))</f>
        <v>896470806145.76208</v>
      </c>
      <c r="V551" s="262">
        <f t="shared" ref="V551" si="1480">(W551+W552)/2/((1+V$70/4))</f>
        <v>900627761442.90173</v>
      </c>
      <c r="W551" s="262">
        <f t="shared" ref="W551" si="1481">(X551+X552)/2/((1+W$70/4))</f>
        <v>907012501698.54443</v>
      </c>
      <c r="X551" s="262">
        <f t="shared" ref="X551" si="1482">(Y551+Y552)/2/((1+X$70/4))</f>
        <v>916153472558.90222</v>
      </c>
      <c r="Y551" s="262">
        <f t="shared" ref="Y551" si="1483">(Z551+Z552)/2/((1+Y$70/4))</f>
        <v>925685852097.53223</v>
      </c>
      <c r="Z551" s="262">
        <f t="shared" ref="Z551" si="1484">(AA551+AA552)/2/((1+Z$70/4))</f>
        <v>937959195583.96155</v>
      </c>
      <c r="AA551" s="262">
        <f t="shared" ref="AA551" si="1485">(AB551+AB552)/2/((1+AA$70/4))</f>
        <v>953864847292.18445</v>
      </c>
      <c r="AB551" s="262">
        <f t="shared" ref="AB551" si="1486">(AC551+AC552)/2/((1+AB$70/4))</f>
        <v>974205409501.39014</v>
      </c>
      <c r="AC551" s="258">
        <f t="shared" si="1231"/>
        <v>1000000000000</v>
      </c>
    </row>
    <row r="552" spans="3:29" hidden="1" outlineLevel="1">
      <c r="C552" s="256" t="s">
        <v>312</v>
      </c>
      <c r="D552" s="256"/>
      <c r="E552" s="262"/>
      <c r="F552" s="262"/>
      <c r="G552" s="262"/>
      <c r="H552" s="262"/>
      <c r="I552" s="262"/>
      <c r="J552" s="262"/>
      <c r="K552" s="262"/>
      <c r="L552" s="262"/>
      <c r="M552" s="262"/>
      <c r="N552" s="262"/>
      <c r="O552" s="262"/>
      <c r="P552" s="262"/>
      <c r="Q552" s="262"/>
      <c r="R552" s="262"/>
      <c r="S552" s="262"/>
      <c r="T552" s="262"/>
      <c r="U552" s="262"/>
      <c r="V552" s="262">
        <f>(W552+W553)/2/((1+V$71/4))</f>
        <v>916952193029.89905</v>
      </c>
      <c r="W552" s="262">
        <f t="shared" ref="W552:AB552" si="1487">(X552+X553)/2/((1+W$71/4))</f>
        <v>922328021183.93738</v>
      </c>
      <c r="X552" s="262">
        <f t="shared" si="1487"/>
        <v>930017047550.16138</v>
      </c>
      <c r="Y552" s="262">
        <f t="shared" si="1487"/>
        <v>938019808035.77026</v>
      </c>
      <c r="Z552" s="262">
        <f t="shared" si="1487"/>
        <v>948306050730.47156</v>
      </c>
      <c r="AA552" s="262">
        <f t="shared" si="1487"/>
        <v>961607116433.25012</v>
      </c>
      <c r="AB552" s="262">
        <f t="shared" si="1487"/>
        <v>978568311738.77563</v>
      </c>
      <c r="AC552" s="258">
        <f t="shared" si="1231"/>
        <v>1000000000000</v>
      </c>
    </row>
    <row r="553" spans="3:29" hidden="1" outlineLevel="1">
      <c r="C553" s="256" t="s">
        <v>315</v>
      </c>
      <c r="D553" s="256"/>
      <c r="E553" s="262"/>
      <c r="F553" s="262"/>
      <c r="G553" s="262"/>
      <c r="H553" s="262"/>
      <c r="I553" s="262"/>
      <c r="J553" s="262"/>
      <c r="K553" s="262"/>
      <c r="L553" s="262"/>
      <c r="M553" s="262"/>
      <c r="N553" s="262"/>
      <c r="O553" s="262"/>
      <c r="P553" s="262"/>
      <c r="Q553" s="262"/>
      <c r="R553" s="262"/>
      <c r="S553" s="262"/>
      <c r="T553" s="262"/>
      <c r="U553" s="262"/>
      <c r="V553" s="262"/>
      <c r="W553" s="262">
        <f>(X553+X554)/2/((1+W$72/4))</f>
        <v>935228095626.10645</v>
      </c>
      <c r="X553" s="262">
        <f t="shared" ref="X553:AB553" si="1488">(Y553+Y554)/2/((1+X$72/4))</f>
        <v>941677313064.77087</v>
      </c>
      <c r="Y553" s="262">
        <f t="shared" si="1488"/>
        <v>948378917427.56189</v>
      </c>
      <c r="Z553" s="262">
        <f t="shared" si="1488"/>
        <v>956980514864.49414</v>
      </c>
      <c r="AA553" s="262">
        <f t="shared" si="1488"/>
        <v>968082846685.62537</v>
      </c>
      <c r="AB553" s="262">
        <f t="shared" si="1488"/>
        <v>982206749862.42456</v>
      </c>
      <c r="AC553" s="258">
        <f t="shared" si="1231"/>
        <v>1000000000000</v>
      </c>
    </row>
    <row r="554" spans="3:29" hidden="1" outlineLevel="1">
      <c r="C554" s="256" t="s">
        <v>764</v>
      </c>
      <c r="D554" s="256"/>
      <c r="E554" s="262"/>
      <c r="F554" s="262"/>
      <c r="G554" s="262"/>
      <c r="H554" s="262"/>
      <c r="I554" s="262"/>
      <c r="J554" s="262"/>
      <c r="K554" s="262"/>
      <c r="L554" s="262"/>
      <c r="M554" s="262"/>
      <c r="N554" s="262"/>
      <c r="O554" s="262"/>
      <c r="P554" s="262"/>
      <c r="Q554" s="262"/>
      <c r="R554" s="262"/>
      <c r="S554" s="262"/>
      <c r="T554" s="262"/>
      <c r="U554" s="262"/>
      <c r="V554" s="262"/>
      <c r="W554" s="262"/>
      <c r="X554" s="262">
        <f>(Y554+Y555)/2/((1+X$73/4))</f>
        <v>951456575380.22913</v>
      </c>
      <c r="Y554" s="262">
        <f t="shared" ref="Y554:AB554" si="1489">(Z554+Z555)/2/((1+Y$73/4))</f>
        <v>957056773864.2666</v>
      </c>
      <c r="Z554" s="262">
        <f t="shared" si="1489"/>
        <v>964236257733.73755</v>
      </c>
      <c r="AA554" s="262">
        <f t="shared" si="1489"/>
        <v>973488992222.23767</v>
      </c>
      <c r="AB554" s="262">
        <f t="shared" si="1489"/>
        <v>985236812527.78625</v>
      </c>
      <c r="AC554" s="258">
        <f t="shared" si="1231"/>
        <v>1000000000000</v>
      </c>
    </row>
    <row r="555" spans="3:29" hidden="1" outlineLevel="1">
      <c r="C555" s="256" t="s">
        <v>765</v>
      </c>
      <c r="D555" s="256"/>
      <c r="E555" s="262"/>
      <c r="F555" s="262"/>
      <c r="G555" s="262"/>
      <c r="H555" s="262"/>
      <c r="I555" s="262"/>
      <c r="J555" s="262"/>
      <c r="K555" s="262"/>
      <c r="L555" s="262"/>
      <c r="M555" s="262"/>
      <c r="N555" s="262"/>
      <c r="O555" s="262"/>
      <c r="P555" s="262"/>
      <c r="Q555" s="262"/>
      <c r="R555" s="262"/>
      <c r="S555" s="262"/>
      <c r="T555" s="262"/>
      <c r="U555" s="262"/>
      <c r="V555" s="262"/>
      <c r="W555" s="262"/>
      <c r="X555" s="262"/>
      <c r="Y555" s="262">
        <f>(Z555+Z556)/2/((1+Y$74/4))</f>
        <v>964310525697.31323</v>
      </c>
      <c r="Z555" s="262">
        <f t="shared" ref="Z555:AB555" si="1490">(AA555+AA556)/2/((1+Z$74/4))</f>
        <v>970293754430.25977</v>
      </c>
      <c r="AA555" s="262">
        <f t="shared" si="1490"/>
        <v>977995113471.92017</v>
      </c>
      <c r="AB555" s="262">
        <f t="shared" si="1490"/>
        <v>987757308933.03394</v>
      </c>
      <c r="AC555" s="258">
        <f t="shared" si="1231"/>
        <v>1000000000000</v>
      </c>
    </row>
    <row r="556" spans="3:29" hidden="1" outlineLevel="1">
      <c r="C556" s="256" t="s">
        <v>766</v>
      </c>
      <c r="D556" s="256"/>
      <c r="E556" s="262"/>
      <c r="F556" s="262"/>
      <c r="G556" s="262"/>
      <c r="H556" s="262"/>
      <c r="I556" s="262"/>
      <c r="J556" s="262"/>
      <c r="K556" s="262"/>
      <c r="L556" s="262"/>
      <c r="M556" s="262"/>
      <c r="N556" s="262"/>
      <c r="O556" s="262"/>
      <c r="P556" s="262"/>
      <c r="Q556" s="262"/>
      <c r="R556" s="262"/>
      <c r="S556" s="262"/>
      <c r="T556" s="262"/>
      <c r="U556" s="262"/>
      <c r="V556" s="262"/>
      <c r="W556" s="262"/>
      <c r="X556" s="262"/>
      <c r="Y556" s="262"/>
      <c r="Z556" s="262">
        <f>(AA556+AA557)/2/((1+Z$75/4))</f>
        <v>975342881646.83948</v>
      </c>
      <c r="AA556" s="262">
        <f t="shared" ref="AA556:AB556" si="1491">(AB556+AB557)/2/((1+AA$75/4))</f>
        <v>981746133462.651</v>
      </c>
      <c r="AB556" s="262">
        <f t="shared" si="1491"/>
        <v>989851917207.91138</v>
      </c>
      <c r="AC556" s="258">
        <f t="shared" si="1231"/>
        <v>1000000000000</v>
      </c>
    </row>
    <row r="557" spans="3:29" hidden="1" outlineLevel="1">
      <c r="C557" s="256" t="s">
        <v>767</v>
      </c>
      <c r="D557" s="256"/>
      <c r="E557" s="262"/>
      <c r="F557" s="262"/>
      <c r="G557" s="262"/>
      <c r="H557" s="262"/>
      <c r="I557" s="262"/>
      <c r="J557" s="262"/>
      <c r="K557" s="262"/>
      <c r="L557" s="262"/>
      <c r="M557" s="262"/>
      <c r="N557" s="262"/>
      <c r="O557" s="262"/>
      <c r="P557" s="262"/>
      <c r="Q557" s="262"/>
      <c r="R557" s="262"/>
      <c r="S557" s="262"/>
      <c r="T557" s="262"/>
      <c r="U557" s="262"/>
      <c r="V557" s="262"/>
      <c r="W557" s="262"/>
      <c r="X557" s="262"/>
      <c r="Y557" s="262"/>
      <c r="Z557" s="262"/>
      <c r="AA557" s="262">
        <f>(AB557+AB558)/2/((1+AA$76/4))</f>
        <v>984865191619.41992</v>
      </c>
      <c r="AB557" s="262">
        <f t="shared" ref="AB557" si="1492">(AC557+AC558)/2/((1+AB$76/4))</f>
        <v>991591208670.20679</v>
      </c>
      <c r="AC557" s="258">
        <f t="shared" si="1231"/>
        <v>1000000000000</v>
      </c>
    </row>
    <row r="558" spans="3:29" hidden="1" outlineLevel="1">
      <c r="C558" s="256" t="s">
        <v>768</v>
      </c>
      <c r="D558" s="256"/>
      <c r="E558" s="262"/>
      <c r="F558" s="262"/>
      <c r="G558" s="262"/>
      <c r="H558" s="262"/>
      <c r="I558" s="262"/>
      <c r="J558" s="262"/>
      <c r="K558" s="262"/>
      <c r="L558" s="262"/>
      <c r="M558" s="262"/>
      <c r="N558" s="262"/>
      <c r="O558" s="262"/>
      <c r="P558" s="262"/>
      <c r="Q558" s="262"/>
      <c r="R558" s="262"/>
      <c r="S558" s="262"/>
      <c r="T558" s="262"/>
      <c r="U558" s="262"/>
      <c r="V558" s="262"/>
      <c r="W558" s="262"/>
      <c r="X558" s="262"/>
      <c r="Y558" s="262"/>
      <c r="Z558" s="262"/>
      <c r="AA558" s="262"/>
      <c r="AB558" s="262">
        <f>(AC558+AC559)/2/((1+AB$77/4))</f>
        <v>993034498686.35901</v>
      </c>
      <c r="AC558" s="258">
        <f t="shared" si="1231"/>
        <v>1000000000000</v>
      </c>
    </row>
    <row r="559" spans="3:29" hidden="1" outlineLevel="1">
      <c r="C559" s="256" t="s">
        <v>824</v>
      </c>
      <c r="D559" s="256"/>
      <c r="E559" s="262"/>
      <c r="F559" s="262"/>
      <c r="G559" s="262"/>
      <c r="H559" s="262"/>
      <c r="I559" s="262"/>
      <c r="J559" s="262"/>
      <c r="K559" s="262"/>
      <c r="L559" s="262"/>
      <c r="M559" s="262"/>
      <c r="N559" s="262"/>
      <c r="O559" s="262"/>
      <c r="P559" s="262"/>
      <c r="Q559" s="262"/>
      <c r="R559" s="262"/>
      <c r="S559" s="262"/>
      <c r="T559" s="262"/>
      <c r="U559" s="262"/>
      <c r="V559" s="262"/>
      <c r="W559" s="262"/>
      <c r="X559" s="262"/>
      <c r="Y559" s="262"/>
      <c r="Z559" s="262"/>
      <c r="AA559" s="262"/>
      <c r="AB559" s="262"/>
      <c r="AC559" s="258">
        <f t="shared" si="1231"/>
        <v>1000000000000</v>
      </c>
    </row>
    <row r="560" spans="3:29" hidden="1" outlineLevel="1">
      <c r="C560" s="256" t="s">
        <v>2373</v>
      </c>
      <c r="D560" s="257"/>
      <c r="E560" s="255"/>
      <c r="F560" s="255"/>
      <c r="G560" s="255"/>
      <c r="H560" s="255"/>
      <c r="I560" s="255"/>
      <c r="J560" s="255"/>
      <c r="K560" s="255"/>
      <c r="L560" s="255"/>
      <c r="M560" s="255"/>
      <c r="N560" s="255"/>
      <c r="O560" s="255"/>
      <c r="P560" s="255"/>
      <c r="Q560" s="255"/>
      <c r="R560" s="255"/>
      <c r="S560" s="255"/>
      <c r="T560" s="255"/>
      <c r="U560" s="255"/>
      <c r="V560" s="255"/>
      <c r="W560" s="172"/>
    </row>
    <row r="561" spans="3:32" hidden="1" outlineLevel="1"/>
    <row r="562" spans="3:32" hidden="1" outlineLevel="1">
      <c r="C562" s="256"/>
      <c r="D562" s="256" t="s">
        <v>256</v>
      </c>
      <c r="E562" s="256" t="s">
        <v>257</v>
      </c>
      <c r="F562" s="256" t="s">
        <v>262</v>
      </c>
      <c r="G562" s="256" t="s">
        <v>265</v>
      </c>
      <c r="H562" s="256" t="s">
        <v>268</v>
      </c>
      <c r="I562" s="256" t="s">
        <v>271</v>
      </c>
      <c r="J562" s="256" t="s">
        <v>274</v>
      </c>
      <c r="K562" s="256" t="s">
        <v>277</v>
      </c>
      <c r="L562" s="256" t="s">
        <v>280</v>
      </c>
      <c r="M562" s="256" t="s">
        <v>283</v>
      </c>
      <c r="N562" s="256" t="s">
        <v>286</v>
      </c>
      <c r="O562" s="256" t="s">
        <v>289</v>
      </c>
      <c r="P562" s="256" t="s">
        <v>292</v>
      </c>
      <c r="Q562" s="256" t="s">
        <v>295</v>
      </c>
      <c r="R562" s="256" t="s">
        <v>298</v>
      </c>
      <c r="S562" s="256" t="s">
        <v>301</v>
      </c>
      <c r="T562" s="256" t="s">
        <v>304</v>
      </c>
      <c r="U562" s="256" t="s">
        <v>307</v>
      </c>
      <c r="V562" s="256" t="s">
        <v>310</v>
      </c>
      <c r="W562" s="256" t="s">
        <v>313</v>
      </c>
      <c r="X562" s="256" t="s">
        <v>804</v>
      </c>
      <c r="Y562" s="256" t="s">
        <v>805</v>
      </c>
      <c r="Z562" s="256" t="s">
        <v>806</v>
      </c>
      <c r="AA562" s="256" t="s">
        <v>807</v>
      </c>
      <c r="AB562" s="256" t="s">
        <v>808</v>
      </c>
      <c r="AC562" s="256" t="s">
        <v>809</v>
      </c>
    </row>
    <row r="563" spans="3:32" hidden="1" outlineLevel="1">
      <c r="C563" s="256" t="s">
        <v>258</v>
      </c>
      <c r="D563" s="256"/>
      <c r="E563" s="256" t="s">
        <v>259</v>
      </c>
      <c r="F563" s="256" t="s">
        <v>263</v>
      </c>
      <c r="G563" s="256" t="s">
        <v>266</v>
      </c>
      <c r="H563" s="256" t="s">
        <v>269</v>
      </c>
      <c r="I563" s="256" t="s">
        <v>272</v>
      </c>
      <c r="J563" s="256" t="s">
        <v>275</v>
      </c>
      <c r="K563" s="256" t="s">
        <v>278</v>
      </c>
      <c r="L563" s="256" t="s">
        <v>281</v>
      </c>
      <c r="M563" s="256" t="s">
        <v>284</v>
      </c>
      <c r="N563" s="256" t="s">
        <v>287</v>
      </c>
      <c r="O563" s="256" t="s">
        <v>290</v>
      </c>
      <c r="P563" s="256" t="s">
        <v>293</v>
      </c>
      <c r="Q563" s="256" t="s">
        <v>296</v>
      </c>
      <c r="R563" s="256" t="s">
        <v>299</v>
      </c>
      <c r="S563" s="256" t="s">
        <v>302</v>
      </c>
      <c r="T563" s="256" t="s">
        <v>305</v>
      </c>
      <c r="U563" s="256" t="s">
        <v>308</v>
      </c>
      <c r="V563" s="256" t="s">
        <v>311</v>
      </c>
      <c r="W563" s="256" t="s">
        <v>314</v>
      </c>
      <c r="X563" s="256" t="s">
        <v>784</v>
      </c>
      <c r="Y563" s="256" t="s">
        <v>785</v>
      </c>
      <c r="Z563" s="256" t="s">
        <v>786</v>
      </c>
      <c r="AA563" s="256" t="s">
        <v>787</v>
      </c>
      <c r="AB563" s="256" t="s">
        <v>788</v>
      </c>
      <c r="AC563" s="256" t="s">
        <v>789</v>
      </c>
      <c r="AD563" s="258" t="s">
        <v>260</v>
      </c>
    </row>
    <row r="564" spans="3:32" hidden="1" outlineLevel="1">
      <c r="C564" s="256"/>
      <c r="D564" s="259">
        <f>(E564+E565)/2/((1+D$53/4)^($D$17))</f>
        <v>217041064836.90195</v>
      </c>
      <c r="E564" s="262">
        <f t="shared" ref="E564" si="1493">(F564+F565)/2/((1+E$53/4))</f>
        <v>195629082969.26031</v>
      </c>
      <c r="F564" s="262">
        <f t="shared" ref="F564" si="1494">(G564+G565)/2/((1+F$53/4))</f>
        <v>176510648341.65231</v>
      </c>
      <c r="G564" s="262">
        <f t="shared" ref="G564" si="1495">(H564+H565)/2/((1+G$53/4))</f>
        <v>159405310167.70325</v>
      </c>
      <c r="H564" s="262">
        <f t="shared" ref="H564" si="1496">(I564+I565)/2/((1+H$53/4))</f>
        <v>143621686156.76163</v>
      </c>
      <c r="I564" s="262">
        <f t="shared" ref="I564" si="1497">(J564+J565)/2/((1+I$53/4))</f>
        <v>129263643525.30775</v>
      </c>
      <c r="J564" s="262">
        <f t="shared" ref="J564" si="1498">(K564+K565)/2/((1+J$53/4))</f>
        <v>116512208423.00034</v>
      </c>
      <c r="K564" s="262">
        <f t="shared" ref="K564" si="1499">(L564+L565)/2/((1+K$53/4))</f>
        <v>105389730829.64447</v>
      </c>
      <c r="L564" s="262">
        <f t="shared" ref="L564" si="1500">(M564+M565)/2/((1+L$53/4))</f>
        <v>95886889328.381805</v>
      </c>
      <c r="M564" s="262">
        <f t="shared" ref="M564" si="1501">(N564+N565)/2/((1+M$53/4))</f>
        <v>88013592342.782272</v>
      </c>
      <c r="N564" s="262">
        <f t="shared" ref="N564" si="1502">(O564+O565)/2/((1+N$53/4))</f>
        <v>81786304863.182983</v>
      </c>
      <c r="O564" s="262">
        <f t="shared" ref="O564" si="1503">(P564+P565)/2/((1+O$53/4))</f>
        <v>77266931577.213165</v>
      </c>
      <c r="P564" s="262">
        <f t="shared" ref="P564" si="1504">(Q564+Q565)/2/((1+P$53/4))</f>
        <v>74592232983.446182</v>
      </c>
      <c r="Q564" s="262">
        <f t="shared" ref="Q564" si="1505">(R564+R565)/2/((1+Q$53/4))</f>
        <v>71077544118.885071</v>
      </c>
      <c r="R564" s="262">
        <f t="shared" ref="R564" si="1506">(S564+S565)/2/((1+R$53/4))</f>
        <v>68729236123.312836</v>
      </c>
      <c r="S564" s="262">
        <f t="shared" ref="S564" si="1507">(T564+T565)/2/((1+S$53/4))</f>
        <v>67966100487.538651</v>
      </c>
      <c r="T564" s="262">
        <f t="shared" ref="T564" si="1508">(U564+U565)/2/((1+T$53/4))</f>
        <v>69092543119.539917</v>
      </c>
      <c r="U564" s="262">
        <f t="shared" ref="U564" si="1509">(V564+V565)/2/((1+U$53/4))</f>
        <v>72636898537.640121</v>
      </c>
      <c r="V564" s="262">
        <f t="shared" ref="V564" si="1510">(W564+W565)/2/((1+V$53/4))</f>
        <v>79504623552.005737</v>
      </c>
      <c r="W564" s="262">
        <f t="shared" ref="W564" si="1511">(X564+X565)/2/((1+W$53/4))</f>
        <v>91276181945.086777</v>
      </c>
      <c r="X564" s="262">
        <f t="shared" ref="X564" si="1512">(Y564+Y565)/2/((1+X$53/4))</f>
        <v>110815278199.127</v>
      </c>
      <c r="Y564" s="262">
        <f t="shared" ref="Y564" si="1513">(Z564+Z565)/2/((1+Y$53/4))</f>
        <v>135717525135.26411</v>
      </c>
      <c r="Z564" s="262">
        <f t="shared" ref="Z564" si="1514">(AA564+AA565)/2/((1+Z$53/4))</f>
        <v>175169298606.11447</v>
      </c>
      <c r="AA564" s="262">
        <f t="shared" ref="AA564" si="1515">(AB564+AB565)/2/((1+AA$53/4))</f>
        <v>241181007868.89072</v>
      </c>
      <c r="AB564" s="262">
        <f t="shared" ref="AB564" si="1516">(AC564+AC565)/2/((1+AB$53/4))</f>
        <v>356898659234.00201</v>
      </c>
      <c r="AC564" s="262">
        <f t="shared" ref="AC564" si="1517">(AD564+AD565)/2/((1+AC$53/4))</f>
        <v>571976370288.7168</v>
      </c>
      <c r="AD564" s="258">
        <f t="shared" ref="AD564:AD590" si="1518">$C$15*10^6</f>
        <v>1000000000000</v>
      </c>
      <c r="AF564" s="261">
        <f>AC$50*10^6</f>
        <v>217041064836.90192</v>
      </c>
    </row>
    <row r="565" spans="3:32" hidden="1" outlineLevel="1">
      <c r="C565" s="256" t="s">
        <v>261</v>
      </c>
      <c r="D565" s="256"/>
      <c r="E565" s="262">
        <f>(F565+F566)/2/((1+E$54/4))</f>
        <v>254019071681.18066</v>
      </c>
      <c r="F565" s="262">
        <f t="shared" ref="F565" si="1519">(G565+G566)/2/((1+F$54/4))</f>
        <v>232840261959.06659</v>
      </c>
      <c r="G565" s="262">
        <f t="shared" ref="G565" si="1520">(H565+H566)/2/((1+G$54/4))</f>
        <v>213564115508.08054</v>
      </c>
      <c r="H565" s="262">
        <f t="shared" ref="H565" si="1521">(I565+I566)/2/((1+H$54/4))</f>
        <v>195478871499.05145</v>
      </c>
      <c r="I565" s="262">
        <f t="shared" ref="I565" si="1522">(J565+J566)/2/((1+I$54/4))</f>
        <v>178744587090.65659</v>
      </c>
      <c r="J565" s="262">
        <f t="shared" ref="J565" si="1523">(K565+K566)/2/((1+J$54/4))</f>
        <v>163623392558.59106</v>
      </c>
      <c r="K565" s="262">
        <f t="shared" ref="K565" si="1524">(L565+L566)/2/((1+K$54/4))</f>
        <v>150205082557.85052</v>
      </c>
      <c r="L565" s="262">
        <f t="shared" ref="L565" si="1525">(M565+M566)/2/((1+L$54/4))</f>
        <v>138545284424.58301</v>
      </c>
      <c r="M565" s="262">
        <f t="shared" ref="M565" si="1526">(N565+N566)/2/((1+M$54/4))</f>
        <v>128723508480.25198</v>
      </c>
      <c r="N565" s="262">
        <f t="shared" ref="N565" si="1527">(O565+O566)/2/((1+N$54/4))</f>
        <v>120826093329.58723</v>
      </c>
      <c r="O565" s="262">
        <f t="shared" ref="O565" si="1528">(P565+P566)/2/((1+O$54/4))</f>
        <v>114991504392.70784</v>
      </c>
      <c r="P565" s="262">
        <f t="shared" ref="P565" si="1529">(Q565+Q566)/2/((1+P$54/4))</f>
        <v>111444224572.50175</v>
      </c>
      <c r="Q565" s="262">
        <f t="shared" ref="Q565" si="1530">(R565+R566)/2/((1+Q$54/4))</f>
        <v>106784983969.29829</v>
      </c>
      <c r="R565" s="262">
        <f t="shared" ref="R565" si="1531">(S565+S566)/2/((1+R$54/4))</f>
        <v>103572989376.5117</v>
      </c>
      <c r="S565" s="262">
        <f t="shared" ref="S565" si="1532">(T565+T566)/2/((1+S$54/4))</f>
        <v>102361699691.55177</v>
      </c>
      <c r="T565" s="262">
        <f t="shared" ref="T565" si="1533">(U565+U566)/2/((1+T$54/4))</f>
        <v>103540292137.81107</v>
      </c>
      <c r="U565" s="262">
        <f t="shared" ref="U565" si="1534">(V565+V566)/2/((1+U$54/4))</f>
        <v>107747664012.0294</v>
      </c>
      <c r="V565" s="262">
        <f t="shared" ref="V565" si="1535">(W565+W566)/2/((1+V$54/4))</f>
        <v>116032512813.01178</v>
      </c>
      <c r="W565" s="262">
        <f t="shared" ref="W565" si="1536">(X565+X566)/2/((1+W$54/4))</f>
        <v>130155427215.58464</v>
      </c>
      <c r="X565" s="262">
        <f t="shared" ref="X565" si="1537">(Y565+Y566)/2/((1+X$54/4))</f>
        <v>153185628287.33466</v>
      </c>
      <c r="Y565" s="262">
        <f t="shared" ref="Y565" si="1538">(Z565+Z566)/2/((1+Y$54/4))</f>
        <v>181535950589.29346</v>
      </c>
      <c r="Z565" s="262">
        <f t="shared" ref="Z565" si="1539">(AA565+AA566)/2/((1+Z$54/4))</f>
        <v>225071746886.7287</v>
      </c>
      <c r="AA565" s="262">
        <f t="shared" ref="AA565" si="1540">(AB565+AB566)/2/((1+AA$54/4))</f>
        <v>295142827767.64539</v>
      </c>
      <c r="AB565" s="262">
        <f t="shared" ref="AB565" si="1541">(AC565+AC566)/2/((1+AB$54/4))</f>
        <v>412219137987.51324</v>
      </c>
      <c r="AC565" s="262">
        <f t="shared" ref="AC565" si="1542">(AD565+AD566)/2/((1+AC$54/4))</f>
        <v>617672760075.06482</v>
      </c>
      <c r="AD565" s="258">
        <f t="shared" si="1518"/>
        <v>1000000000000</v>
      </c>
    </row>
    <row r="566" spans="3:32" hidden="1" outlineLevel="1">
      <c r="C566" s="256" t="s">
        <v>264</v>
      </c>
      <c r="D566" s="256"/>
      <c r="E566" s="256"/>
      <c r="F566" s="262">
        <f>(G566+G567)/2/((1+F$55/4))</f>
        <v>294630193942.84283</v>
      </c>
      <c r="G566" s="262">
        <f t="shared" ref="G566" si="1543">(H566+H567)/2/((1+G$55/4))</f>
        <v>273882300483.6832</v>
      </c>
      <c r="H566" s="262">
        <f t="shared" ref="H566" si="1544">(I566+I567)/2/((1+H$55/4))</f>
        <v>254134382539.04901</v>
      </c>
      <c r="I566" s="262">
        <f t="shared" ref="I566" si="1545">(J566+J567)/2/((1+I$55/4))</f>
        <v>235590539781.79898</v>
      </c>
      <c r="J566" s="262">
        <f t="shared" ref="J566" si="1546">(K566+K567)/2/((1+J$55/4))</f>
        <v>218581003922.77914</v>
      </c>
      <c r="K566" s="262">
        <f t="shared" ref="K566" si="1547">(L566+L567)/2/((1+K$55/4))</f>
        <v>203259746239.12494</v>
      </c>
      <c r="L566" s="262">
        <f t="shared" ref="L566" si="1548">(M566+M567)/2/((1+L$55/4))</f>
        <v>189748838245.46552</v>
      </c>
      <c r="M566" s="262">
        <f t="shared" ref="M566" si="1549">(N566+N567)/2/((1+M$55/4))</f>
        <v>178201785067.64859</v>
      </c>
      <c r="N566" s="262">
        <f t="shared" ref="N566" si="1550">(O566+O567)/2/((1+N$55/4))</f>
        <v>168782357871.81955</v>
      </c>
      <c r="O566" s="262">
        <f t="shared" ref="O566" si="1551">(P566+P567)/2/((1+O$55/4))</f>
        <v>161714445144.81625</v>
      </c>
      <c r="P566" s="262">
        <f t="shared" ref="P566" si="1552">(Q566+Q567)/2/((1+P$55/4))</f>
        <v>157318582515.85352</v>
      </c>
      <c r="Q566" s="262">
        <f t="shared" ref="Q566" si="1553">(R566+R567)/2/((1+Q$55/4))</f>
        <v>151544051161.23065</v>
      </c>
      <c r="R566" s="262">
        <f t="shared" ref="R566" si="1554">(S566+S567)/2/((1+R$55/4))</f>
        <v>147460706072.70792</v>
      </c>
      <c r="S566" s="262">
        <f t="shared" ref="S566" si="1555">(T566+T567)/2/((1+S$55/4))</f>
        <v>145755881782.60733</v>
      </c>
      <c r="T566" s="262">
        <f t="shared" ref="T566" si="1556">(U566+U567)/2/((1+T$55/4))</f>
        <v>146903067046.2569</v>
      </c>
      <c r="U566" s="262">
        <f t="shared" ref="U566" si="1557">(V566+V567)/2/((1+U$55/4))</f>
        <v>151641436801.60822</v>
      </c>
      <c r="V566" s="262">
        <f t="shared" ref="V566" si="1558">(W566+W567)/2/((1+V$55/4))</f>
        <v>161134958745.37231</v>
      </c>
      <c r="W566" s="262">
        <f t="shared" ref="W566" si="1559">(X566+X567)/2/((1+W$55/4))</f>
        <v>177265044420.15536</v>
      </c>
      <c r="X566" s="262">
        <f t="shared" ref="X566" si="1560">(Y566+Y567)/2/((1+X$55/4))</f>
        <v>203192456205.67294</v>
      </c>
      <c r="Y566" s="262">
        <f t="shared" ref="Y566" si="1561">(Z566+Z567)/2/((1+Y$55/4))</f>
        <v>234172396722.79645</v>
      </c>
      <c r="Z566" s="262">
        <f t="shared" ref="Z566" si="1562">(AA566+AA567)/2/((1+Z$55/4))</f>
        <v>280511658530.62201</v>
      </c>
      <c r="AA566" s="262">
        <f t="shared" ref="AA566" si="1563">(AB566+AB567)/2/((1+AA$55/4))</f>
        <v>352665130833.4328</v>
      </c>
      <c r="AB566" s="262">
        <f t="shared" ref="AB566" si="1564">(AC566+AC567)/2/((1+AB$55/4))</f>
        <v>468327356024.85626</v>
      </c>
      <c r="AC566" s="262">
        <f t="shared" ref="AC566" si="1565">(AD566+AD567)/2/((1+AC$55/4))</f>
        <v>661378772951.30164</v>
      </c>
      <c r="AD566" s="258">
        <f t="shared" si="1518"/>
        <v>1000000000000</v>
      </c>
    </row>
    <row r="567" spans="3:32" hidden="1" outlineLevel="1">
      <c r="C567" s="256" t="s">
        <v>267</v>
      </c>
      <c r="D567" s="256"/>
      <c r="E567" s="262"/>
      <c r="F567" s="262"/>
      <c r="G567" s="262">
        <f>(H567+H568)/2/((1+G$56/4))</f>
        <v>338159611656.11877</v>
      </c>
      <c r="H567" s="262">
        <f t="shared" ref="H567" si="1566">(I567+I568)/2/((1+H$56/4))</f>
        <v>317481743696.27869</v>
      </c>
      <c r="I567" s="262">
        <f t="shared" ref="I567" si="1567">(J567+J568)/2/((1+I$56/4))</f>
        <v>297817147011.36542</v>
      </c>
      <c r="J567" s="262">
        <f t="shared" ref="J567" si="1568">(K567+K568)/2/((1+J$56/4))</f>
        <v>279544977354.44708</v>
      </c>
      <c r="K567" s="262">
        <f t="shared" ref="K567" si="1569">(L567+L568)/2/((1+K$56/4))</f>
        <v>262872658186.82382</v>
      </c>
      <c r="L567" s="262">
        <f t="shared" ref="L567" si="1570">(M567+M568)/2/((1+L$56/4))</f>
        <v>247981698391.07211</v>
      </c>
      <c r="M567" s="262">
        <f t="shared" ref="M567" si="1571">(N567+N568)/2/((1+M$56/4))</f>
        <v>235094322918.64526</v>
      </c>
      <c r="N567" s="262">
        <f t="shared" ref="N567" si="1572">(O567+O568)/2/((1+N$56/4))</f>
        <v>224449092663.06821</v>
      </c>
      <c r="O567" s="262">
        <f t="shared" ref="O567" si="1573">(P567+P568)/2/((1+O$56/4))</f>
        <v>216353354812.58252</v>
      </c>
      <c r="P567" s="262">
        <f t="shared" ref="P567" si="1574">(Q567+Q568)/2/((1+P$56/4))</f>
        <v>211220610302.03665</v>
      </c>
      <c r="Q567" s="262">
        <f t="shared" ref="Q567" si="1575">(R567+R568)/2/((1+Q$56/4))</f>
        <v>204475019538.24286</v>
      </c>
      <c r="R567" s="262">
        <f t="shared" ref="R567" si="1576">(S567+S568)/2/((1+R$56/4))</f>
        <v>199604520491.61716</v>
      </c>
      <c r="S567" s="262">
        <f t="shared" ref="S567" si="1577">(T567+T568)/2/((1+S$56/4))</f>
        <v>197415815615.79803</v>
      </c>
      <c r="T567" s="262">
        <f t="shared" ref="T567" si="1578">(U567+U568)/2/((1+T$56/4))</f>
        <v>198458184079.67932</v>
      </c>
      <c r="U567" s="262">
        <f t="shared" ref="U567" si="1579">(V567+V568)/2/((1+U$56/4))</f>
        <v>203552348263.65546</v>
      </c>
      <c r="V567" s="262">
        <f t="shared" ref="V567" si="1580">(W567+W568)/2/((1+V$56/4))</f>
        <v>213941593249.41211</v>
      </c>
      <c r="W567" s="262">
        <f t="shared" ref="W567" si="1581">(X567+X568)/2/((1+W$56/4))</f>
        <v>231563798008.14221</v>
      </c>
      <c r="X567" s="262">
        <f t="shared" ref="X567" si="1582">(Y567+Y568)/2/((1+X$56/4))</f>
        <v>259561543775.20053</v>
      </c>
      <c r="Y567" s="262">
        <f t="shared" ref="Y567" si="1583">(Z567+Z568)/2/((1+Y$56/4))</f>
        <v>292174656193.85883</v>
      </c>
      <c r="Z567" s="262">
        <f t="shared" ref="Z567" si="1584">(AA567+AA568)/2/((1+Z$56/4))</f>
        <v>339891429683.17096</v>
      </c>
      <c r="AA567" s="262">
        <f t="shared" ref="AA567" si="1585">(AB567+AB568)/2/((1+AA$56/4))</f>
        <v>412130731265.69592</v>
      </c>
      <c r="AB567" s="262">
        <f t="shared" ref="AB567" si="1586">(AC567+AC568)/2/((1+AB$56/4))</f>
        <v>523886601809.8302</v>
      </c>
      <c r="AC567" s="262">
        <f t="shared" ref="AC567" si="1587">(AD567+AD568)/2/((1+AC$56/4))</f>
        <v>702494985590.74902</v>
      </c>
      <c r="AD567" s="258">
        <f t="shared" si="1518"/>
        <v>1000000000000</v>
      </c>
    </row>
    <row r="568" spans="3:32" hidden="1" outlineLevel="1">
      <c r="C568" s="256" t="s">
        <v>270</v>
      </c>
      <c r="D568" s="256"/>
      <c r="E568" s="262"/>
      <c r="F568" s="262"/>
      <c r="G568" s="262"/>
      <c r="H568" s="262">
        <f>(I568+I569)/2/((1+H$57/4))</f>
        <v>383196569624.5061</v>
      </c>
      <c r="I568" s="262">
        <f t="shared" ref="I568" si="1588">(J568+J569)/2/((1+I$57/4))</f>
        <v>363123347356.02698</v>
      </c>
      <c r="J568" s="262">
        <f t="shared" ref="J568" si="1589">(K568+K569)/2/((1+J$57/4))</f>
        <v>344263775950.16284</v>
      </c>
      <c r="K568" s="262">
        <f t="shared" ref="K568" si="1590">(L568+L569)/2/((1+K$57/4))</f>
        <v>326863794353.27448</v>
      </c>
      <c r="L568" s="262">
        <f t="shared" ref="L568" si="1591">(M568+M569)/2/((1+L$57/4))</f>
        <v>311151546138.38696</v>
      </c>
      <c r="M568" s="262">
        <f t="shared" ref="M568" si="1592">(N568+N569)/2/((1+M$57/4))</f>
        <v>297405341940.45941</v>
      </c>
      <c r="N568" s="262">
        <f t="shared" ref="N568" si="1593">(O568+O569)/2/((1+N$57/4))</f>
        <v>285927327082.44897</v>
      </c>
      <c r="O568" s="262">
        <f t="shared" ref="O568" si="1594">(P568+P569)/2/((1+O$57/4))</f>
        <v>277096710387.01447</v>
      </c>
      <c r="P568" s="262">
        <f t="shared" ref="P568" si="1595">(Q568+Q569)/2/((1+P$57/4))</f>
        <v>271406457524.76376</v>
      </c>
      <c r="Q568" s="262">
        <f t="shared" ref="Q568" si="1596">(R568+R569)/2/((1+Q$57/4))</f>
        <v>263923435821.48672</v>
      </c>
      <c r="R568" s="262">
        <f t="shared" ref="R568" si="1597">(S568+S569)/2/((1+R$57/4))</f>
        <v>258426735997.40225</v>
      </c>
      <c r="S568" s="262">
        <f t="shared" ref="S568" si="1598">(T568+T569)/2/((1+S$57/4))</f>
        <v>255816522108.20856</v>
      </c>
      <c r="T568" s="262">
        <f t="shared" ref="T568" si="1599">(U568+U569)/2/((1+T$57/4))</f>
        <v>256702229891.47302</v>
      </c>
      <c r="U568" s="262">
        <f t="shared" ref="U568" si="1600">(V568+V569)/2/((1+U$57/4))</f>
        <v>261961205792.65186</v>
      </c>
      <c r="V568" s="262">
        <f t="shared" ref="V568" si="1601">(W568+W569)/2/((1+V$57/4))</f>
        <v>272876545956.08749</v>
      </c>
      <c r="W568" s="262">
        <f t="shared" ref="W568" si="1602">(X568+X569)/2/((1+W$57/4))</f>
        <v>291380840106.32098</v>
      </c>
      <c r="X568" s="262">
        <f t="shared" ref="X568" si="1603">(Y568+Y569)/2/((1+X$57/4))</f>
        <v>320504660199.1347</v>
      </c>
      <c r="Y568" s="262">
        <f t="shared" ref="Y568" si="1604">(Z568+Z569)/2/((1+Y$57/4))</f>
        <v>353703142286.8338</v>
      </c>
      <c r="Z568" s="262">
        <f t="shared" ref="Z568" si="1605">(AA568+AA569)/2/((1+Z$57/4))</f>
        <v>401387202049.30811</v>
      </c>
      <c r="AA568" s="262">
        <f t="shared" ref="AA568" si="1606">(AB568+AB569)/2/((1+AA$57/4))</f>
        <v>471883334234.4469</v>
      </c>
      <c r="AB568" s="262">
        <f t="shared" ref="AB568" si="1607">(AC568+AC569)/2/((1+AB$57/4))</f>
        <v>577684828331.93591</v>
      </c>
      <c r="AC568" s="262">
        <f t="shared" ref="AC568" si="1608">(AD568+AD569)/2/((1+AC$57/4))</f>
        <v>740577027074.86182</v>
      </c>
      <c r="AD568" s="258">
        <f t="shared" si="1518"/>
        <v>1000000000000</v>
      </c>
    </row>
    <row r="569" spans="3:32" hidden="1" outlineLevel="1">
      <c r="C569" s="256" t="s">
        <v>273</v>
      </c>
      <c r="D569" s="256"/>
      <c r="E569" s="262"/>
      <c r="F569" s="262"/>
      <c r="G569" s="262"/>
      <c r="H569" s="262"/>
      <c r="I569" s="262">
        <f>(J569+J570)/2/((1+I$58/4))</f>
        <v>429204364844.90784</v>
      </c>
      <c r="J569" s="262">
        <f t="shared" ref="J569" si="1609">(K569+K570)/2/((1+J$58/4))</f>
        <v>410397888550.37537</v>
      </c>
      <c r="K569" s="262">
        <f t="shared" ref="K569" si="1610">(L569+L570)/2/((1+K$58/4))</f>
        <v>392881940455.5152</v>
      </c>
      <c r="L569" s="262">
        <f t="shared" ref="L569" si="1611">(M569+M570)/2/((1+L$58/4))</f>
        <v>376915861892.62213</v>
      </c>
      <c r="M569" s="262">
        <f t="shared" ref="M569" si="1612">(N569+N570)/2/((1+M$58/4))</f>
        <v>362817342076.71606</v>
      </c>
      <c r="N569" s="262">
        <f t="shared" ref="N569" si="1613">(O569+O570)/2/((1+N$58/4))</f>
        <v>350935458673.8136</v>
      </c>
      <c r="O569" s="262">
        <f t="shared" ref="O569" si="1614">(P569+P570)/2/((1+O$58/4))</f>
        <v>341703120538.22723</v>
      </c>
      <c r="P569" s="262">
        <f t="shared" ref="P569" si="1615">(Q569+Q570)/2/((1+P$58/4))</f>
        <v>335671969931.0304</v>
      </c>
      <c r="Q569" s="262">
        <f t="shared" ref="Q569" si="1616">(R569+R570)/2/((1+Q$58/4))</f>
        <v>327735018324.966</v>
      </c>
      <c r="R569" s="262">
        <f t="shared" ref="R569" si="1617">(S569+S570)/2/((1+R$58/4))</f>
        <v>321821206097.40802</v>
      </c>
      <c r="S569" s="262">
        <f t="shared" ref="S569" si="1618">(T569+T570)/2/((1+S$58/4))</f>
        <v>318891202480.33862</v>
      </c>
      <c r="T569" s="262">
        <f t="shared" ref="T569" si="1619">(U569+U570)/2/((1+T$58/4))</f>
        <v>319594185859.33105</v>
      </c>
      <c r="U569" s="262">
        <f t="shared" ref="U569" si="1620">(V569+V570)/2/((1+U$58/4))</f>
        <v>324836156325.05383</v>
      </c>
      <c r="V569" s="262">
        <f t="shared" ref="V569" si="1621">(W569+W570)/2/((1+V$58/4))</f>
        <v>335901281103.86975</v>
      </c>
      <c r="W569" s="262">
        <f t="shared" ref="W569" si="1622">(X569+X570)/2/((1+W$58/4))</f>
        <v>354663389909.9151</v>
      </c>
      <c r="X569" s="262">
        <f t="shared" ref="X569" si="1623">(Y569+Y570)/2/((1+X$58/4))</f>
        <v>383969575550.96454</v>
      </c>
      <c r="Y569" s="262">
        <f t="shared" ref="Y569" si="1624">(Z569+Z570)/2/((1+Y$58/4))</f>
        <v>416769052070.15369</v>
      </c>
      <c r="Z569" s="262">
        <f t="shared" ref="Z569" si="1625">(AA569+AA570)/2/((1+Z$58/4))</f>
        <v>463159391210.99762</v>
      </c>
      <c r="AA569" s="262">
        <f t="shared" ref="AA569" si="1626">(AB569+AB570)/2/((1+AA$58/4))</f>
        <v>530386312618.74677</v>
      </c>
      <c r="AB569" s="262">
        <f t="shared" ref="AB569" si="1627">(AC569+AC570)/2/((1+AB$58/4))</f>
        <v>628716629990.69141</v>
      </c>
      <c r="AC569" s="262">
        <f t="shared" ref="AC569" si="1628">(AD569+AD570)/2/((1+AC$58/4))</f>
        <v>775343302583.17981</v>
      </c>
      <c r="AD569" s="258">
        <f t="shared" si="1518"/>
        <v>1000000000000</v>
      </c>
    </row>
    <row r="570" spans="3:32" hidden="1" outlineLevel="1">
      <c r="C570" s="256" t="s">
        <v>276</v>
      </c>
      <c r="D570" s="256"/>
      <c r="E570" s="262"/>
      <c r="F570" s="262"/>
      <c r="G570" s="262"/>
      <c r="H570" s="262"/>
      <c r="I570" s="262"/>
      <c r="J570" s="262">
        <f>(K570+K571)/2/((1+J$59/4))</f>
        <v>475791611837.22784</v>
      </c>
      <c r="K570" s="262">
        <f t="shared" ref="K570" si="1629">(L570+L571)/2/((1+K$59/4))</f>
        <v>458696666731.23676</v>
      </c>
      <c r="L570" s="262">
        <f t="shared" ref="L570" si="1630">(M570+M571)/2/((1+L$59/4))</f>
        <v>442989345339.13928</v>
      </c>
      <c r="M570" s="262">
        <f t="shared" ref="M570" si="1631">(N570+N571)/2/((1+M$59/4))</f>
        <v>429009100835.59796</v>
      </c>
      <c r="N570" s="262">
        <f t="shared" ref="N570" si="1632">(O570+O571)/2/((1+N$59/4))</f>
        <v>417133239427.0564</v>
      </c>
      <c r="O570" s="262">
        <f t="shared" ref="O570" si="1633">(P570+P571)/2/((1+O$59/4))</f>
        <v>407827320799.34814</v>
      </c>
      <c r="P570" s="262">
        <f t="shared" ref="P570" si="1634">(Q570+Q571)/2/((1+P$59/4))</f>
        <v>401677541571.48462</v>
      </c>
      <c r="Q570" s="262">
        <f t="shared" ref="Q570" si="1635">(R570+R571)/2/((1+Q$59/4))</f>
        <v>393578644579.90479</v>
      </c>
      <c r="R570" s="262">
        <f t="shared" ref="R570" si="1636">(S570+S571)/2/((1+R$59/4))</f>
        <v>387472361490.12177</v>
      </c>
      <c r="S570" s="262">
        <f t="shared" ref="S570" si="1637">(T570+T571)/2/((1+S$59/4))</f>
        <v>384344811914.60028</v>
      </c>
      <c r="T570" s="262">
        <f t="shared" ref="T570" si="1638">(U570+U571)/2/((1+T$59/4))</f>
        <v>384862666850.70648</v>
      </c>
      <c r="U570" s="262">
        <f t="shared" ref="U570" si="1639">(V570+V571)/2/((1+U$59/4))</f>
        <v>389932831078.31744</v>
      </c>
      <c r="V570" s="262">
        <f t="shared" ref="V570" si="1640">(W570+W571)/2/((1+V$59/4))</f>
        <v>400806061048.87866</v>
      </c>
      <c r="W570" s="262">
        <f t="shared" ref="W570" si="1641">(X570+X571)/2/((1+W$59/4))</f>
        <v>419255489853.00995</v>
      </c>
      <c r="X570" s="262">
        <f t="shared" ref="X570" si="1642">(Y570+Y571)/2/((1+X$59/4))</f>
        <v>447897206893.4339</v>
      </c>
      <c r="Y570" s="262">
        <f t="shared" ref="Y570" si="1643">(Z570+Z571)/2/((1+Y$59/4))</f>
        <v>479460701094.10992</v>
      </c>
      <c r="Z570" s="262">
        <f t="shared" ref="Z570" si="1644">(AA570+AA571)/2/((1+Z$59/4))</f>
        <v>523533748489.36768</v>
      </c>
      <c r="AA570" s="262">
        <f t="shared" ref="AA570" si="1645">(AB570+AB571)/2/((1+AA$59/4))</f>
        <v>586341101194.875</v>
      </c>
      <c r="AB570" s="262">
        <f t="shared" ref="AB570" si="1646">(AC570+AC571)/2/((1+AB$59/4))</f>
        <v>676228668110.99548</v>
      </c>
      <c r="AC570" s="262">
        <f t="shared" ref="AC570" si="1647">(AD570+AD571)/2/((1+AC$59/4))</f>
        <v>806666725099.45923</v>
      </c>
      <c r="AD570" s="258">
        <f t="shared" si="1518"/>
        <v>1000000000000</v>
      </c>
    </row>
    <row r="571" spans="3:32" hidden="1" outlineLevel="1">
      <c r="C571" s="256" t="s">
        <v>279</v>
      </c>
      <c r="D571" s="256"/>
      <c r="E571" s="262"/>
      <c r="F571" s="262"/>
      <c r="G571" s="262"/>
      <c r="H571" s="262"/>
      <c r="I571" s="262"/>
      <c r="J571" s="262"/>
      <c r="K571" s="262">
        <f>(L571+L572)/2/((1+K$60/4))</f>
        <v>522405944513.21735</v>
      </c>
      <c r="L571" s="262">
        <f t="shared" ref="L571" si="1648">(M571+M572)/2/((1+L$60/4))</f>
        <v>507374906262.89648</v>
      </c>
      <c r="M571" s="262">
        <f t="shared" ref="M571" si="1649">(N571+N572)/2/((1+M$60/4))</f>
        <v>493906387406.86237</v>
      </c>
      <c r="N571" s="262">
        <f t="shared" ref="N571" si="1650">(O571+O572)/2/((1+N$60/4))</f>
        <v>482387983905.89526</v>
      </c>
      <c r="O571" s="262">
        <f t="shared" ref="O571" si="1651">(P571+P572)/2/((1+O$60/4))</f>
        <v>473297226378.80139</v>
      </c>
      <c r="P571" s="262">
        <f t="shared" ref="P571" si="1652">(Q571+Q572)/2/((1+P$60/4))</f>
        <v>467231044210.25616</v>
      </c>
      <c r="Q571" s="262">
        <f t="shared" ref="Q571" si="1653">(R571+R572)/2/((1+Q$60/4))</f>
        <v>459236716198.2182</v>
      </c>
      <c r="R571" s="262">
        <f t="shared" ref="R571" si="1654">(S571+S572)/2/((1+R$60/4))</f>
        <v>453149733902.41382</v>
      </c>
      <c r="S571" s="262">
        <f t="shared" ref="S571" si="1655">(T571+T572)/2/((1+S$60/4))</f>
        <v>449948834242.85962</v>
      </c>
      <c r="T571" s="262">
        <f t="shared" ref="T571" si="1656">(U571+U572)/2/((1+T$60/4))</f>
        <v>450296860223.74603</v>
      </c>
      <c r="U571" s="262">
        <f t="shared" ref="U571" si="1657">(V571+V572)/2/((1+U$60/4))</f>
        <v>455076812709.79504</v>
      </c>
      <c r="V571" s="262">
        <f t="shared" ref="V571" si="1658">(W571+W572)/2/((1+V$60/4))</f>
        <v>465478087461.77618</v>
      </c>
      <c r="W571" s="262">
        <f t="shared" ref="W571" si="1659">(X571+X572)/2/((1+W$60/4))</f>
        <v>483143720783.57147</v>
      </c>
      <c r="X571" s="262">
        <f t="shared" ref="X571" si="1660">(Y571+Y572)/2/((1+X$60/4))</f>
        <v>510433249109.19116</v>
      </c>
      <c r="Y571" s="262">
        <f t="shared" ref="Y571" si="1661">(Z571+Z572)/2/((1+Y$60/4))</f>
        <v>540117429281.43463</v>
      </c>
      <c r="Z571" s="262">
        <f t="shared" ref="Z571" si="1662">(AA571+AA572)/2/((1+Z$60/4))</f>
        <v>581126715310.21753</v>
      </c>
      <c r="AA571" s="262">
        <f t="shared" ref="AA571" si="1663">(AB571+AB572)/2/((1+AA$60/4))</f>
        <v>638754256963.93054</v>
      </c>
      <c r="AB571" s="262">
        <f t="shared" ref="AB571" si="1664">(AC571+AC572)/2/((1+AB$60/4))</f>
        <v>719729626284.24548</v>
      </c>
      <c r="AC571" s="262">
        <f t="shared" ref="AC571" si="1665">(AD571+AD572)/2/((1+AC$60/4))</f>
        <v>834554708750.37622</v>
      </c>
      <c r="AD571" s="258">
        <f t="shared" si="1518"/>
        <v>1000000000000</v>
      </c>
    </row>
    <row r="572" spans="3:32" hidden="1" outlineLevel="1">
      <c r="C572" s="256" t="s">
        <v>282</v>
      </c>
      <c r="D572" s="256"/>
      <c r="E572" s="262"/>
      <c r="F572" s="262"/>
      <c r="G572" s="262"/>
      <c r="H572" s="262"/>
      <c r="I572" s="262"/>
      <c r="J572" s="262"/>
      <c r="K572" s="262"/>
      <c r="L572" s="262">
        <f>(M572+M573)/2/((1+L$61/4))</f>
        <v>568496929133.78101</v>
      </c>
      <c r="M572" s="262">
        <f t="shared" ref="M572" si="1666">(N572+N573)/2/((1+M$61/4))</f>
        <v>555836497650.62085</v>
      </c>
      <c r="N572" s="262">
        <f t="shared" ref="N572" si="1667">(O572+O573)/2/((1+N$61/4))</f>
        <v>544947343762.18237</v>
      </c>
      <c r="O572" s="262">
        <f t="shared" ref="O572" si="1668">(P572+P573)/2/((1+O$61/4))</f>
        <v>536300944490.50006</v>
      </c>
      <c r="P572" s="262">
        <f t="shared" ref="P572" si="1669">(Q572+Q573)/2/((1+P$61/4))</f>
        <v>530484080805.14178</v>
      </c>
      <c r="Q572" s="262">
        <f t="shared" ref="Q572" si="1670">(R572+R573)/2/((1+Q$61/4))</f>
        <v>522813412978.48486</v>
      </c>
      <c r="R572" s="262">
        <f t="shared" ref="R572" si="1671">(S572+S573)/2/((1+R$61/4))</f>
        <v>516924946892.5899</v>
      </c>
      <c r="S572" s="262">
        <f t="shared" ref="S572" si="1672">(T572+T573)/2/((1+S$61/4))</f>
        <v>513762409030.71246</v>
      </c>
      <c r="T572" s="262">
        <f t="shared" ref="T572" si="1673">(U572+U573)/2/((1+T$61/4))</f>
        <v>513966477461.28577</v>
      </c>
      <c r="U572" s="262">
        <f t="shared" ref="U572" si="1674">(V572+V573)/2/((1+U$61/4))</f>
        <v>518376165584.0694</v>
      </c>
      <c r="V572" s="262">
        <f t="shared" ref="V572" si="1675">(W572+W573)/2/((1+V$61/4))</f>
        <v>528099093265.44971</v>
      </c>
      <c r="W572" s="262">
        <f t="shared" ref="W572" si="1676">(X572+X573)/2/((1+W$61/4))</f>
        <v>544630652123.33942</v>
      </c>
      <c r="X572" s="262">
        <f t="shared" ref="X572" si="1677">(Y572+Y573)/2/((1+X$61/4))</f>
        <v>570066296684.41272</v>
      </c>
      <c r="Y572" s="262">
        <f t="shared" ref="Y572" si="1678">(Z572+Z573)/2/((1+Y$61/4))</f>
        <v>597433054431.64905</v>
      </c>
      <c r="Z572" s="262">
        <f t="shared" ref="Z572" si="1679">(AA572+AA573)/2/((1+Z$61/4))</f>
        <v>634907677093.41968</v>
      </c>
      <c r="AA572" s="262">
        <f t="shared" ref="AA572" si="1680">(AB572+AB573)/2/((1+AA$61/4))</f>
        <v>686955324252.50037</v>
      </c>
      <c r="AB572" s="262">
        <f t="shared" ref="AB572" si="1681">(AC572+AC573)/2/((1+AB$61/4))</f>
        <v>758971868770.94312</v>
      </c>
      <c r="AC572" s="262">
        <f t="shared" ref="AC572" si="1682">(AD572+AD573)/2/((1+AC$61/4))</f>
        <v>859122446817.34509</v>
      </c>
      <c r="AD572" s="258">
        <f t="shared" si="1518"/>
        <v>1000000000000</v>
      </c>
    </row>
    <row r="573" spans="3:32" hidden="1" outlineLevel="1">
      <c r="C573" s="256" t="s">
        <v>285</v>
      </c>
      <c r="D573" s="256"/>
      <c r="E573" s="262"/>
      <c r="F573" s="262"/>
      <c r="G573" s="262"/>
      <c r="H573" s="262"/>
      <c r="I573" s="262"/>
      <c r="J573" s="262"/>
      <c r="K573" s="262"/>
      <c r="L573" s="262"/>
      <c r="M573" s="262">
        <f>(N573+N574)/2/((1+M$62/4))</f>
        <v>613588958783.88452</v>
      </c>
      <c r="N573" s="262">
        <f t="shared" ref="N573" si="1683">(O573+O574)/2/((1+N$62/4))</f>
        <v>603516054188.86609</v>
      </c>
      <c r="O573" s="262">
        <f t="shared" ref="O573" si="1684">(P573+P574)/2/((1+O$62/4))</f>
        <v>595476801887.06335</v>
      </c>
      <c r="P573" s="262">
        <f t="shared" ref="P573" si="1685">(Q573+Q574)/2/((1+P$62/4))</f>
        <v>590031351940.24243</v>
      </c>
      <c r="Q573" s="262">
        <f t="shared" ref="Q573" si="1686">(R573+R574)/2/((1+Q$62/4))</f>
        <v>582846319934.99548</v>
      </c>
      <c r="R573" s="262">
        <f t="shared" ref="R573" si="1687">(S573+S574)/2/((1+R$62/4))</f>
        <v>577293060818.59741</v>
      </c>
      <c r="S573" s="262">
        <f t="shared" ref="S573" si="1688">(T573+T574)/2/((1+S$62/4))</f>
        <v>574259360625.62231</v>
      </c>
      <c r="T573" s="262">
        <f t="shared" ref="T573" si="1689">(U573+U574)/2/((1+T$62/4))</f>
        <v>574349526702.97144</v>
      </c>
      <c r="U573" s="262">
        <f t="shared" ref="U573" si="1690">(V573+V574)/2/((1+U$62/4))</f>
        <v>578344008491.09985</v>
      </c>
      <c r="V573" s="262">
        <f t="shared" ref="V573" si="1691">(W573+W574)/2/((1+V$62/4))</f>
        <v>587255699328.67273</v>
      </c>
      <c r="W573" s="262">
        <f t="shared" ref="W573" si="1692">(X573+X574)/2/((1+W$62/4))</f>
        <v>602424935534.58948</v>
      </c>
      <c r="X573" s="262">
        <f t="shared" ref="X573" si="1693">(Y573+Y574)/2/((1+X$62/4))</f>
        <v>625688975220.64917</v>
      </c>
      <c r="Y573" s="262">
        <f t="shared" ref="Y573" si="1694">(Z573+Z574)/2/((1+Y$62/4))</f>
        <v>650491109158.6792</v>
      </c>
      <c r="Z573" s="262">
        <f t="shared" ref="Z573" si="1695">(AA573+AA574)/2/((1+Z$62/4))</f>
        <v>684205591317.4856</v>
      </c>
      <c r="AA573" s="262">
        <f t="shared" ref="AA573" si="1696">(AB573+AB574)/2/((1+AA$62/4))</f>
        <v>730576233997.2981</v>
      </c>
      <c r="AB573" s="262">
        <f t="shared" ref="AB573" si="1697">(AC573+AC574)/2/((1+AB$62/4))</f>
        <v>793914717473.58875</v>
      </c>
      <c r="AC573" s="262">
        <f t="shared" ref="AC573" si="1698">(AD573+AD574)/2/((1+AC$62/4))</f>
        <v>880564110337.33911</v>
      </c>
      <c r="AD573" s="258">
        <f t="shared" si="1518"/>
        <v>1000000000000</v>
      </c>
    </row>
    <row r="574" spans="3:32" hidden="1" outlineLevel="1">
      <c r="C574" s="256" t="s">
        <v>288</v>
      </c>
      <c r="D574" s="256"/>
      <c r="E574" s="262"/>
      <c r="F574" s="262"/>
      <c r="G574" s="262"/>
      <c r="H574" s="262"/>
      <c r="I574" s="262"/>
      <c r="J574" s="262"/>
      <c r="K574" s="262"/>
      <c r="L574" s="262"/>
      <c r="M574" s="262"/>
      <c r="N574" s="262">
        <f>(O574+O575)/2/((1+N$63/4))</f>
        <v>657255123379.23035</v>
      </c>
      <c r="O574" s="262">
        <f t="shared" ref="O574" si="1699">(P574+P575)/2/((1+O$63/4))</f>
        <v>649922480676.99341</v>
      </c>
      <c r="P574" s="262">
        <f t="shared" ref="P574" si="1700">(Q574+Q575)/2/((1+P$63/4))</f>
        <v>644927220194.24939</v>
      </c>
      <c r="Q574" s="262">
        <f t="shared" ref="Q574" si="1701">(R574+R575)/2/((1+Q$63/4))</f>
        <v>638332822706.03601</v>
      </c>
      <c r="R574" s="262">
        <f t="shared" ref="R574" si="1702">(S574+S575)/2/((1+R$63/4))</f>
        <v>633207204925.59119</v>
      </c>
      <c r="S574" s="262">
        <f t="shared" ref="S574" si="1703">(T574+T575)/2/((1+S$63/4))</f>
        <v>630368207464.05017</v>
      </c>
      <c r="T574" s="262">
        <f t="shared" ref="T574" si="1704">(U574+U575)/2/((1+T$63/4))</f>
        <v>630374007900.12219</v>
      </c>
      <c r="U574" s="262">
        <f t="shared" ref="U574" si="1705">(V574+V575)/2/((1+U$63/4))</f>
        <v>633937363499.54358</v>
      </c>
      <c r="V574" s="262">
        <f t="shared" ref="V574" si="1706">(W574+W575)/2/((1+V$63/4))</f>
        <v>641970137147.51917</v>
      </c>
      <c r="W574" s="262">
        <f t="shared" ref="W574" si="1707">(X574+X575)/2/((1+W$63/4))</f>
        <v>655658168222.73572</v>
      </c>
      <c r="X574" s="262">
        <f t="shared" ref="X574" si="1708">(Y574+Y575)/2/((1+X$63/4))</f>
        <v>676595449989.41577</v>
      </c>
      <c r="Y574" s="262">
        <f t="shared" ref="Y574" si="1709">(Z574+Z575)/2/((1+Y$63/4))</f>
        <v>698746809424.69812</v>
      </c>
      <c r="Z574" s="262">
        <f t="shared" ref="Z574" si="1710">(AA574+AA575)/2/((1+Z$63/4))</f>
        <v>728675502225.70117</v>
      </c>
      <c r="AA574" s="262">
        <f t="shared" ref="AA574" si="1711">(AB574+AB575)/2/((1+AA$63/4))</f>
        <v>769506306347.4292</v>
      </c>
      <c r="AB574" s="262">
        <f t="shared" ref="AB574" si="1712">(AC574+AC575)/2/((1+AB$63/4))</f>
        <v>824679108647.28455</v>
      </c>
      <c r="AC574" s="262">
        <f t="shared" ref="AC574" si="1713">(AD574+AD575)/2/((1+AC$63/4))</f>
        <v>899125516206.90857</v>
      </c>
      <c r="AD574" s="258">
        <f t="shared" si="1518"/>
        <v>1000000000000</v>
      </c>
    </row>
    <row r="575" spans="3:32" hidden="1" outlineLevel="1">
      <c r="C575" s="256" t="s">
        <v>291</v>
      </c>
      <c r="D575" s="256"/>
      <c r="E575" s="262"/>
      <c r="F575" s="262"/>
      <c r="G575" s="262"/>
      <c r="H575" s="262"/>
      <c r="I575" s="262"/>
      <c r="J575" s="262"/>
      <c r="K575" s="262"/>
      <c r="L575" s="262"/>
      <c r="M575" s="262"/>
      <c r="N575" s="262"/>
      <c r="O575" s="262">
        <f>(P575+P576)/2/((1+O$64/4))</f>
        <v>699149227732.86804</v>
      </c>
      <c r="P575" s="262">
        <f t="shared" ref="P575" si="1714">(Q575+Q576)/2/((1+P$64/4))</f>
        <v>694644721883.73486</v>
      </c>
      <c r="Q575" s="262">
        <f t="shared" ref="Q575" si="1715">(R575+R576)/2/((1+Q$64/4))</f>
        <v>688695527820.34399</v>
      </c>
      <c r="R575" s="262">
        <f t="shared" ref="R575" si="1716">(S575+S576)/2/((1+R$64/4))</f>
        <v>684049668043.34387</v>
      </c>
      <c r="S575" s="262">
        <f t="shared" ref="S575" si="1717">(T575+T576)/2/((1+S$64/4))</f>
        <v>681447315380.70654</v>
      </c>
      <c r="T575" s="262">
        <f t="shared" ref="T575" si="1718">(U575+U576)/2/((1+T$64/4))</f>
        <v>681394909202.71704</v>
      </c>
      <c r="U575" s="262">
        <f t="shared" ref="U575" si="1719">(V575+V576)/2/((1+U$64/4))</f>
        <v>684533204531.53979</v>
      </c>
      <c r="V575" s="262">
        <f t="shared" ref="V575" si="1720">(W575+W576)/2/((1+V$64/4))</f>
        <v>691672151331.34961</v>
      </c>
      <c r="W575" s="262">
        <f t="shared" ref="W575" si="1721">(X575+X576)/2/((1+W$64/4))</f>
        <v>703849419681.92004</v>
      </c>
      <c r="X575" s="262">
        <f t="shared" ref="X575" si="1722">(Y575+Y576)/2/((1+X$64/4))</f>
        <v>722436049062.4801</v>
      </c>
      <c r="Y575" s="262">
        <f t="shared" ref="Y575" si="1723">(Z575+Z576)/2/((1+Y$64/4))</f>
        <v>741975268843.44531</v>
      </c>
      <c r="Z575" s="262">
        <f t="shared" ref="Z575" si="1724">(AA575+AA576)/2/((1+Z$64/4))</f>
        <v>768242138790.87561</v>
      </c>
      <c r="AA575" s="262">
        <f t="shared" ref="AA575" si="1725">(AB575+AB576)/2/((1+AA$64/4))</f>
        <v>803836153634.6908</v>
      </c>
      <c r="AB575" s="262">
        <f t="shared" ref="AB575" si="1726">(AC575+AC576)/2/((1+AB$64/4))</f>
        <v>851501440426.88464</v>
      </c>
      <c r="AC575" s="262">
        <f t="shared" ref="AC575" si="1727">(AD575+AD576)/2/((1+AC$64/4))</f>
        <v>915080498296.99182</v>
      </c>
      <c r="AD575" s="258">
        <f t="shared" si="1518"/>
        <v>1000000000000</v>
      </c>
    </row>
    <row r="576" spans="3:32" hidden="1" outlineLevel="1">
      <c r="C576" s="256" t="s">
        <v>294</v>
      </c>
      <c r="D576" s="256"/>
      <c r="E576" s="262"/>
      <c r="F576" s="262"/>
      <c r="G576" s="262"/>
      <c r="H576" s="262"/>
      <c r="I576" s="262"/>
      <c r="J576" s="262"/>
      <c r="K576" s="262"/>
      <c r="L576" s="262"/>
      <c r="M576" s="262"/>
      <c r="N576" s="262"/>
      <c r="O576" s="262"/>
      <c r="P576" s="262">
        <f>(Q576+Q577)/2/((1+P$65/4))</f>
        <v>739003049766.61243</v>
      </c>
      <c r="Q576" s="262">
        <f t="shared" ref="Q576" si="1728">(R576+R577)/2/((1+Q$65/4))</f>
        <v>733712930954.76709</v>
      </c>
      <c r="R576" s="262">
        <f t="shared" ref="R576" si="1729">(S576+S577)/2/((1+R$65/4))</f>
        <v>729565637936.30579</v>
      </c>
      <c r="S576" s="262">
        <f t="shared" ref="S576" si="1730">(T576+T577)/2/((1+S$65/4))</f>
        <v>727221125322.56055</v>
      </c>
      <c r="T576" s="262">
        <f t="shared" ref="T576" si="1731">(U576+U577)/2/((1+T$65/4))</f>
        <v>727131981805.62866</v>
      </c>
      <c r="U576" s="262">
        <f t="shared" ref="U576" si="1732">(V576+V577)/2/((1+U$65/4))</f>
        <v>729866541107.44153</v>
      </c>
      <c r="V576" s="262">
        <f t="shared" ref="V576" si="1733">(W576+W577)/2/((1+V$65/4))</f>
        <v>736136029803.46814</v>
      </c>
      <c r="W576" s="262">
        <f t="shared" ref="W576" si="1734">(X576+X577)/2/((1+W$65/4))</f>
        <v>746840072869.29822</v>
      </c>
      <c r="X576" s="262">
        <f t="shared" ref="X576" si="1735">(Y576+Y577)/2/((1+X$65/4))</f>
        <v>763149631010.24304</v>
      </c>
      <c r="Y576" s="262">
        <f t="shared" ref="Y576" si="1736">(Z576+Z577)/2/((1+Y$65/4))</f>
        <v>780204082918.66223</v>
      </c>
      <c r="Z576" s="262">
        <f t="shared" ref="Z576" si="1737">(AA576+AA577)/2/((1+Z$65/4))</f>
        <v>803035301174.93396</v>
      </c>
      <c r="AA576" s="262">
        <f t="shared" ref="AA576" si="1738">(AB576+AB577)/2/((1+AA$65/4))</f>
        <v>833800732899.08167</v>
      </c>
      <c r="AB576" s="262">
        <f t="shared" ref="AB576" si="1739">(AC576+AC577)/2/((1+AB$65/4))</f>
        <v>874691807954.46973</v>
      </c>
      <c r="AC576" s="262">
        <f t="shared" ref="AC576" si="1740">(AD576+AD577)/2/((1+AC$65/4))</f>
        <v>928712015539.72791</v>
      </c>
      <c r="AD576" s="258">
        <f t="shared" si="1518"/>
        <v>1000000000000</v>
      </c>
    </row>
    <row r="577" spans="3:30" hidden="1" outlineLevel="1">
      <c r="C577" s="256" t="s">
        <v>297</v>
      </c>
      <c r="D577" s="256"/>
      <c r="E577" s="262"/>
      <c r="F577" s="262"/>
      <c r="G577" s="262"/>
      <c r="H577" s="262"/>
      <c r="I577" s="262"/>
      <c r="J577" s="262"/>
      <c r="K577" s="262"/>
      <c r="L577" s="262"/>
      <c r="M577" s="262"/>
      <c r="N577" s="262"/>
      <c r="O577" s="262"/>
      <c r="P577" s="262"/>
      <c r="Q577" s="262">
        <f>(R577+R578)/2/((1+Q$66/4))</f>
        <v>773437093330.83557</v>
      </c>
      <c r="R577" s="262">
        <f t="shared" ref="R577" si="1741">(S577+S578)/2/((1+R$66/4))</f>
        <v>769781882775.74365</v>
      </c>
      <c r="S577" s="262">
        <f t="shared" ref="S577" si="1742">(T577+T578)/2/((1+S$66/4))</f>
        <v>767699952197.59009</v>
      </c>
      <c r="T577" s="262">
        <f t="shared" ref="T577" si="1743">(U577+U578)/2/((1+T$66/4))</f>
        <v>767590626357.33972</v>
      </c>
      <c r="U577" s="262">
        <f t="shared" ref="U577" si="1744">(V577+V578)/2/((1+U$66/4))</f>
        <v>769952285355.40442</v>
      </c>
      <c r="V577" s="262">
        <f t="shared" ref="V577" si="1745">(W577+W578)/2/((1+V$66/4))</f>
        <v>775403416573.37537</v>
      </c>
      <c r="W577" s="262">
        <f t="shared" ref="W577" si="1746">(X577+X578)/2/((1+W$66/4))</f>
        <v>784717898147.35266</v>
      </c>
      <c r="X577" s="262">
        <f t="shared" ref="X577" si="1747">(Y577+Y578)/2/((1+X$66/4))</f>
        <v>798890046336.02087</v>
      </c>
      <c r="Y577" s="262">
        <f t="shared" ref="Y577" si="1748">(Z577+Z578)/2/((1+Y$66/4))</f>
        <v>813643983934.77051</v>
      </c>
      <c r="Z577" s="262">
        <f t="shared" ref="Z577" si="1749">(AA577+AA578)/2/((1+Z$66/4))</f>
        <v>833327446685.12195</v>
      </c>
      <c r="AA577" s="262">
        <f t="shared" ref="AA577" si="1750">(AB577+AB578)/2/((1+AA$66/4))</f>
        <v>859728109840.36292</v>
      </c>
      <c r="AB577" s="262">
        <f t="shared" ref="AB577" si="1751">(AC577+AC578)/2/((1+AB$66/4))</f>
        <v>894599357121.65308</v>
      </c>
      <c r="AC577" s="262">
        <f t="shared" ref="AC577" si="1752">(AD577+AD578)/2/((1+AC$66/4))</f>
        <v>940298124314.12122</v>
      </c>
      <c r="AD577" s="258">
        <f t="shared" si="1518"/>
        <v>1000000000000</v>
      </c>
    </row>
    <row r="578" spans="3:30" hidden="1" outlineLevel="1">
      <c r="C578" s="256" t="s">
        <v>300</v>
      </c>
      <c r="D578" s="256"/>
      <c r="E578" s="262"/>
      <c r="F578" s="262"/>
      <c r="G578" s="262"/>
      <c r="H578" s="262"/>
      <c r="I578" s="262"/>
      <c r="J578" s="262"/>
      <c r="K578" s="262"/>
      <c r="L578" s="262"/>
      <c r="M578" s="262"/>
      <c r="N578" s="262"/>
      <c r="O578" s="262"/>
      <c r="P578" s="262"/>
      <c r="Q578" s="262"/>
      <c r="R578" s="262">
        <f>(S578+S579)/2/((1+R$67/4))</f>
        <v>804926033829.97717</v>
      </c>
      <c r="S578" s="262">
        <f t="shared" ref="S578" si="1753">(T578+T579)/2/((1+S$67/4))</f>
        <v>803099405296.66724</v>
      </c>
      <c r="T578" s="262">
        <f t="shared" ref="T578" si="1754">(U578+U579)/2/((1+T$67/4))</f>
        <v>802981959443.10059</v>
      </c>
      <c r="U578" s="262">
        <f t="shared" ref="U578" si="1755">(V578+V579)/2/((1+U$67/4))</f>
        <v>805006541480.02844</v>
      </c>
      <c r="V578" s="262">
        <f t="shared" ref="V578" si="1756">(W578+W579)/2/((1+V$67/4))</f>
        <v>809706584262.48438</v>
      </c>
      <c r="W578" s="262">
        <f t="shared" ref="W578" si="1757">(X578+X579)/2/((1+W$67/4))</f>
        <v>817743447938.84851</v>
      </c>
      <c r="X578" s="262">
        <f t="shared" ref="X578" si="1758">(Y578+Y579)/2/((1+X$67/4))</f>
        <v>829957474444.16541</v>
      </c>
      <c r="Y578" s="262">
        <f t="shared" ref="Y578" si="1759">(Z578+Z579)/2/((1+Y$67/4))</f>
        <v>842626175262.92175</v>
      </c>
      <c r="Z578" s="262">
        <f t="shared" ref="Z578" si="1760">(AA578+AA579)/2/((1+Z$67/4))</f>
        <v>859479528916.71204</v>
      </c>
      <c r="AA578" s="262">
        <f t="shared" ref="AA578" si="1761">(AB578+AB579)/2/((1+AA$67/4))</f>
        <v>881997216165.13086</v>
      </c>
      <c r="AB578" s="262">
        <f t="shared" ref="AB578" si="1762">(AC578+AC579)/2/((1+AB$67/4))</f>
        <v>911585585525.99194</v>
      </c>
      <c r="AC578" s="262">
        <f t="shared" ref="AC578" si="1763">(AD578+AD579)/2/((1+AC$67/4))</f>
        <v>950102367426.63049</v>
      </c>
      <c r="AD578" s="258">
        <f t="shared" si="1518"/>
        <v>1000000000000</v>
      </c>
    </row>
    <row r="579" spans="3:30" hidden="1" outlineLevel="1">
      <c r="C579" s="256" t="s">
        <v>303</v>
      </c>
      <c r="D579" s="256"/>
      <c r="E579" s="262"/>
      <c r="F579" s="262"/>
      <c r="G579" s="262"/>
      <c r="H579" s="262"/>
      <c r="I579" s="262"/>
      <c r="J579" s="262"/>
      <c r="K579" s="262"/>
      <c r="L579" s="262"/>
      <c r="M579" s="262"/>
      <c r="N579" s="262"/>
      <c r="O579" s="262"/>
      <c r="P579" s="262"/>
      <c r="Q579" s="262"/>
      <c r="R579" s="262"/>
      <c r="S579" s="262">
        <f>(T579+T580)/2/((1+S$68/4))</f>
        <v>833768918406.54163</v>
      </c>
      <c r="T579" s="262">
        <f t="shared" ref="T579" si="1764">(U579+U580)/2/((1+T$68/4))</f>
        <v>833651647733.44775</v>
      </c>
      <c r="U579" s="262">
        <f t="shared" ref="U579" si="1765">(V579+V580)/2/((1+U$68/4))</f>
        <v>835376639364.15271</v>
      </c>
      <c r="V579" s="262">
        <f t="shared" ref="V579" si="1766">(W579+W580)/2/((1+V$68/4))</f>
        <v>839400789343.30762</v>
      </c>
      <c r="W579" s="262">
        <f t="shared" ref="W579" si="1767">(X579+X580)/2/((1+W$68/4))</f>
        <v>846286206962.6333</v>
      </c>
      <c r="X579" s="262">
        <f t="shared" ref="X579" si="1768">(Y579+Y580)/2/((1+X$68/4))</f>
        <v>856740368517.36206</v>
      </c>
      <c r="Y579" s="262">
        <f t="shared" ref="Y579" si="1769">(Z579+Z580)/2/((1+Y$68/4))</f>
        <v>867550578530.04736</v>
      </c>
      <c r="Z579" s="262">
        <f t="shared" ref="Z579" si="1770">(AA579+AA580)/2/((1+Z$68/4))</f>
        <v>881897643298.16138</v>
      </c>
      <c r="AA579" s="262">
        <f t="shared" ref="AA579" si="1771">(AB579+AB580)/2/((1+AA$68/4))</f>
        <v>901005466419.99255</v>
      </c>
      <c r="AB579" s="262">
        <f t="shared" ref="AB579" si="1772">(AC579+AC580)/2/((1+AB$68/4))</f>
        <v>926005179462.48596</v>
      </c>
      <c r="AC579" s="262">
        <f t="shared" ref="AC579" si="1773">(AD579+AD580)/2/((1+AC$68/4))</f>
        <v>958367843435.13696</v>
      </c>
      <c r="AD579" s="258">
        <f t="shared" si="1518"/>
        <v>1000000000000</v>
      </c>
    </row>
    <row r="580" spans="3:30" hidden="1" outlineLevel="1">
      <c r="C580" s="256" t="s">
        <v>306</v>
      </c>
      <c r="D580" s="256"/>
      <c r="E580" s="262"/>
      <c r="F580" s="262"/>
      <c r="G580" s="262"/>
      <c r="H580" s="262"/>
      <c r="I580" s="262"/>
      <c r="J580" s="262"/>
      <c r="K580" s="262"/>
      <c r="L580" s="262"/>
      <c r="M580" s="262"/>
      <c r="N580" s="262"/>
      <c r="O580" s="262"/>
      <c r="P580" s="262"/>
      <c r="Q580" s="262"/>
      <c r="R580" s="262"/>
      <c r="S580" s="262"/>
      <c r="T580" s="262">
        <f>(U580+U581)/2/((1+T$69/4))</f>
        <v>860021876947.71912</v>
      </c>
      <c r="U580" s="262">
        <f t="shared" ref="U580" si="1774">(V580+V581)/2/((1+U$69/4))</f>
        <v>861484143486.3175</v>
      </c>
      <c r="V580" s="262">
        <f t="shared" ref="V580" si="1775">(W580+W581)/2/((1+V$69/4))</f>
        <v>864909509542.52881</v>
      </c>
      <c r="W580" s="262">
        <f t="shared" ref="W580" si="1776">(X580+X581)/2/((1+W$69/4))</f>
        <v>870773542618.26819</v>
      </c>
      <c r="X580" s="262">
        <f t="shared" ref="X580" si="1777">(Y580+Y581)/2/((1+X$69/4))</f>
        <v>879669984779.54236</v>
      </c>
      <c r="Y580" s="262">
        <f t="shared" ref="Y580" si="1778">(Z580+Z581)/2/((1+Y$69/4))</f>
        <v>888846096075.07239</v>
      </c>
      <c r="Z580" s="262">
        <f t="shared" ref="Z580" si="1779">(AA580+AA581)/2/((1+Z$69/4))</f>
        <v>901000659891.17517</v>
      </c>
      <c r="AA580" s="262">
        <f t="shared" ref="AA580" si="1780">(AB580+AB581)/2/((1+AA$69/4))</f>
        <v>917145594090.44788</v>
      </c>
      <c r="AB580" s="262">
        <f t="shared" ref="AB580" si="1781">(AC580+AC581)/2/((1+AB$69/4))</f>
        <v>938193313749.08691</v>
      </c>
      <c r="AC580" s="262">
        <f t="shared" ref="AC580" si="1782">(AD580+AD581)/2/((1+AC$69/4))</f>
        <v>965314139203.05884</v>
      </c>
      <c r="AD580" s="258">
        <f t="shared" si="1518"/>
        <v>1000000000000</v>
      </c>
    </row>
    <row r="581" spans="3:30" hidden="1" outlineLevel="1">
      <c r="C581" s="256" t="s">
        <v>309</v>
      </c>
      <c r="D581" s="256"/>
      <c r="E581" s="262"/>
      <c r="F581" s="262"/>
      <c r="G581" s="262"/>
      <c r="H581" s="262"/>
      <c r="I581" s="262"/>
      <c r="J581" s="262"/>
      <c r="K581" s="262"/>
      <c r="L581" s="262"/>
      <c r="M581" s="262"/>
      <c r="N581" s="262"/>
      <c r="O581" s="262"/>
      <c r="P581" s="262"/>
      <c r="Q581" s="262"/>
      <c r="R581" s="262"/>
      <c r="S581" s="262"/>
      <c r="T581" s="262"/>
      <c r="U581" s="262">
        <f>(V581+V582)/2/((1+U$70/4))</f>
        <v>883781611100.07947</v>
      </c>
      <c r="V581" s="262">
        <f t="shared" ref="V581" si="1783">(W581+W582)/2/((1+V$70/4))</f>
        <v>886683117644.12769</v>
      </c>
      <c r="W581" s="262">
        <f t="shared" ref="W581" si="1784">(X581+X582)/2/((1+W$70/4))</f>
        <v>891652611056.5592</v>
      </c>
      <c r="X581" s="262">
        <f t="shared" ref="X581" si="1785">(Y581+Y582)/2/((1+X$70/4))</f>
        <v>899187098695.61523</v>
      </c>
      <c r="Y581" s="262">
        <f t="shared" ref="Y581" si="1786">(Z581+Z582)/2/((1+Y$70/4))</f>
        <v>906942089991.66394</v>
      </c>
      <c r="Z581" s="262">
        <f t="shared" ref="Z581" si="1787">(AA581+AA582)/2/((1+Z$70/4))</f>
        <v>917197672923.68738</v>
      </c>
      <c r="AA581" s="262">
        <f t="shared" ref="AA581" si="1788">(AB581+AB582)/2/((1+AA$70/4))</f>
        <v>930790305191.22253</v>
      </c>
      <c r="AB581" s="262">
        <f t="shared" ref="AB581" si="1789">(AC581+AC582)/2/((1+AB$70/4))</f>
        <v>948458100427.36279</v>
      </c>
      <c r="AC581" s="262">
        <f t="shared" ref="AC581" si="1790">(AD581+AD582)/2/((1+AC$70/4))</f>
        <v>971136356169.90125</v>
      </c>
      <c r="AD581" s="258">
        <f t="shared" si="1518"/>
        <v>1000000000000</v>
      </c>
    </row>
    <row r="582" spans="3:30" hidden="1" outlineLevel="1">
      <c r="C582" s="256" t="s">
        <v>312</v>
      </c>
      <c r="D582" s="256"/>
      <c r="E582" s="262"/>
      <c r="F582" s="262"/>
      <c r="G582" s="262"/>
      <c r="H582" s="262"/>
      <c r="I582" s="262"/>
      <c r="J582" s="262"/>
      <c r="K582" s="262"/>
      <c r="L582" s="262"/>
      <c r="M582" s="262"/>
      <c r="N582" s="262"/>
      <c r="O582" s="262"/>
      <c r="P582" s="262"/>
      <c r="Q582" s="262"/>
      <c r="R582" s="262"/>
      <c r="S582" s="262"/>
      <c r="T582" s="262"/>
      <c r="U582" s="262"/>
      <c r="V582" s="262">
        <f>(W582+W583)/2/((1+V$71/4))</f>
        <v>905169700601.4635</v>
      </c>
      <c r="W582" s="262">
        <f t="shared" ref="W582:AC582" si="1791">(X582+X583)/2/((1+W$71/4))</f>
        <v>909363777183.00403</v>
      </c>
      <c r="X582" s="262">
        <f t="shared" si="1791"/>
        <v>915719268778.03394</v>
      </c>
      <c r="Y582" s="262">
        <f t="shared" si="1791"/>
        <v>922249345234.94543</v>
      </c>
      <c r="Z582" s="262">
        <f t="shared" si="1791"/>
        <v>930873506834.17957</v>
      </c>
      <c r="AA582" s="262">
        <f t="shared" si="1791"/>
        <v>942283103493.39648</v>
      </c>
      <c r="AB582" s="262">
        <f t="shared" si="1791"/>
        <v>957076895565.38245</v>
      </c>
      <c r="AC582" s="262">
        <f t="shared" si="1791"/>
        <v>976005573400.77295</v>
      </c>
      <c r="AD582" s="258">
        <f t="shared" si="1518"/>
        <v>1000000000000</v>
      </c>
    </row>
    <row r="583" spans="3:30" hidden="1" outlineLevel="1">
      <c r="C583" s="256" t="s">
        <v>315</v>
      </c>
      <c r="D583" s="256"/>
      <c r="E583" s="262"/>
      <c r="F583" s="262"/>
      <c r="G583" s="262"/>
      <c r="H583" s="262"/>
      <c r="I583" s="262"/>
      <c r="J583" s="262"/>
      <c r="K583" s="262"/>
      <c r="L583" s="262"/>
      <c r="M583" s="262"/>
      <c r="N583" s="262"/>
      <c r="O583" s="262"/>
      <c r="P583" s="262"/>
      <c r="Q583" s="262"/>
      <c r="R583" s="262"/>
      <c r="S583" s="262"/>
      <c r="T583" s="262"/>
      <c r="U583" s="262"/>
      <c r="V583" s="262"/>
      <c r="W583" s="262">
        <f>(X583+X584)/2/((1+W$72/4))</f>
        <v>924323438883.81995</v>
      </c>
      <c r="X583" s="262">
        <f t="shared" ref="X583:AC583" si="1792">(Y583+Y584)/2/((1+X$72/4))</f>
        <v>929666553194.61011</v>
      </c>
      <c r="Y583" s="262">
        <f t="shared" si="1792"/>
        <v>935148501455.5238</v>
      </c>
      <c r="Z583" s="262">
        <f t="shared" si="1792"/>
        <v>942380418671.2915</v>
      </c>
      <c r="AA583" s="262">
        <f t="shared" si="1792"/>
        <v>951933707300.45508</v>
      </c>
      <c r="AB583" s="262">
        <f t="shared" si="1792"/>
        <v>964295335071.89563</v>
      </c>
      <c r="AC583" s="262">
        <f t="shared" si="1792"/>
        <v>980070224444.7428</v>
      </c>
      <c r="AD583" s="258">
        <f t="shared" si="1518"/>
        <v>1000000000000</v>
      </c>
    </row>
    <row r="584" spans="3:30" hidden="1" outlineLevel="1">
      <c r="C584" s="256" t="s">
        <v>764</v>
      </c>
      <c r="D584" s="256"/>
      <c r="E584" s="262"/>
      <c r="F584" s="262"/>
      <c r="G584" s="262"/>
      <c r="H584" s="262"/>
      <c r="I584" s="262"/>
      <c r="J584" s="262"/>
      <c r="K584" s="262"/>
      <c r="L584" s="262"/>
      <c r="M584" s="262"/>
      <c r="N584" s="262"/>
      <c r="O584" s="262"/>
      <c r="P584" s="262"/>
      <c r="Q584" s="262"/>
      <c r="R584" s="262"/>
      <c r="S584" s="262"/>
      <c r="T584" s="262"/>
      <c r="U584" s="262"/>
      <c r="V584" s="262"/>
      <c r="W584" s="262"/>
      <c r="X584" s="262">
        <f>(Y584+Y585)/2/((1+X$73/4))</f>
        <v>941393602310.55298</v>
      </c>
      <c r="Y584" s="262">
        <f t="shared" ref="Y584:AC584" si="1793">(Z584+Z585)/2/((1+Y$73/4))</f>
        <v>945984033947.73779</v>
      </c>
      <c r="Z584" s="262">
        <f t="shared" si="1793"/>
        <v>952034306130.604</v>
      </c>
      <c r="AA584" s="262">
        <f t="shared" si="1793"/>
        <v>960016697133.28821</v>
      </c>
      <c r="AB584" s="262">
        <f t="shared" si="1793"/>
        <v>970328184663.62561</v>
      </c>
      <c r="AC584" s="262">
        <f t="shared" si="1793"/>
        <v>983457994450.03125</v>
      </c>
      <c r="AD584" s="258">
        <f t="shared" si="1518"/>
        <v>1000000000000</v>
      </c>
    </row>
    <row r="585" spans="3:30" hidden="1" outlineLevel="1">
      <c r="C585" s="256" t="s">
        <v>765</v>
      </c>
      <c r="D585" s="256"/>
      <c r="E585" s="262"/>
      <c r="F585" s="262"/>
      <c r="G585" s="262"/>
      <c r="H585" s="262"/>
      <c r="I585" s="262"/>
      <c r="J585" s="262"/>
      <c r="K585" s="262"/>
      <c r="L585" s="262"/>
      <c r="M585" s="262"/>
      <c r="N585" s="262"/>
      <c r="O585" s="262"/>
      <c r="P585" s="262"/>
      <c r="Q585" s="262"/>
      <c r="R585" s="262"/>
      <c r="S585" s="262"/>
      <c r="T585" s="262"/>
      <c r="U585" s="262"/>
      <c r="V585" s="262"/>
      <c r="W585" s="262"/>
      <c r="X585" s="262"/>
      <c r="Y585" s="262">
        <f>(Z585+Z586)/2/((1+Y$74/4))</f>
        <v>955062141252.78772</v>
      </c>
      <c r="Z585" s="262">
        <f t="shared" ref="Z585:AC585" si="1794">(AA585+AA586)/2/((1+Z$74/4))</f>
        <v>960114016388.25085</v>
      </c>
      <c r="AA585" s="262">
        <f t="shared" si="1794"/>
        <v>966772304616.18909</v>
      </c>
      <c r="AB585" s="262">
        <f t="shared" si="1794"/>
        <v>975361304463.95642</v>
      </c>
      <c r="AC585" s="262">
        <f t="shared" si="1794"/>
        <v>986277955984.24036</v>
      </c>
      <c r="AD585" s="258">
        <f t="shared" si="1518"/>
        <v>1000000000000</v>
      </c>
    </row>
    <row r="586" spans="3:30" hidden="1" outlineLevel="1">
      <c r="C586" s="256" t="s">
        <v>766</v>
      </c>
      <c r="D586" s="256"/>
      <c r="E586" s="262"/>
      <c r="F586" s="262"/>
      <c r="G586" s="262"/>
      <c r="H586" s="262"/>
      <c r="I586" s="262"/>
      <c r="J586" s="262"/>
      <c r="K586" s="262"/>
      <c r="L586" s="262"/>
      <c r="M586" s="262"/>
      <c r="N586" s="262"/>
      <c r="O586" s="262"/>
      <c r="P586" s="262"/>
      <c r="Q586" s="262"/>
      <c r="R586" s="262"/>
      <c r="S586" s="262"/>
      <c r="T586" s="262"/>
      <c r="U586" s="262"/>
      <c r="V586" s="262"/>
      <c r="W586" s="262"/>
      <c r="X586" s="262"/>
      <c r="Y586" s="262"/>
      <c r="Z586" s="262">
        <f>(AA586+AA587)/2/((1+Z$75/4))</f>
        <v>966862659934.92712</v>
      </c>
      <c r="AA586" s="262">
        <f t="shared" ref="AA586:AC586" si="1795">(AB586+AB587)/2/((1+AA$75/4))</f>
        <v>972408516743.31738</v>
      </c>
      <c r="AB586" s="262">
        <f t="shared" si="1795"/>
        <v>979554218988.10791</v>
      </c>
      <c r="AC586" s="262">
        <f t="shared" si="1795"/>
        <v>988622752201.92834</v>
      </c>
      <c r="AD586" s="258">
        <f t="shared" si="1518"/>
        <v>1000000000000</v>
      </c>
    </row>
    <row r="587" spans="3:30" hidden="1" outlineLevel="1">
      <c r="C587" s="256" t="s">
        <v>767</v>
      </c>
      <c r="D587" s="256"/>
      <c r="E587" s="262"/>
      <c r="F587" s="262"/>
      <c r="G587" s="262"/>
      <c r="H587" s="262"/>
      <c r="I587" s="262"/>
      <c r="J587" s="262"/>
      <c r="K587" s="262"/>
      <c r="L587" s="262"/>
      <c r="M587" s="262"/>
      <c r="N587" s="262"/>
      <c r="O587" s="262"/>
      <c r="P587" s="262"/>
      <c r="Q587" s="262"/>
      <c r="R587" s="262"/>
      <c r="S587" s="262"/>
      <c r="T587" s="262"/>
      <c r="U587" s="262"/>
      <c r="V587" s="262"/>
      <c r="W587" s="262"/>
      <c r="X587" s="262"/>
      <c r="Y587" s="262"/>
      <c r="Z587" s="262"/>
      <c r="AA587" s="262">
        <f>(AB587+AB588)/2/((1+AA$76/4))</f>
        <v>977103898435.71033</v>
      </c>
      <c r="AB587" s="262">
        <f t="shared" ref="AB587:AC587" si="1796">(AC587+AC588)/2/((1+AB$76/4))</f>
        <v>983042938640.20313</v>
      </c>
      <c r="AC587" s="262">
        <f t="shared" si="1796"/>
        <v>990570704837.8877</v>
      </c>
      <c r="AD587" s="258">
        <f t="shared" si="1518"/>
        <v>1000000000000</v>
      </c>
    </row>
    <row r="588" spans="3:30" hidden="1" outlineLevel="1">
      <c r="C588" s="256" t="s">
        <v>768</v>
      </c>
      <c r="D588" s="256"/>
      <c r="E588" s="262"/>
      <c r="F588" s="262"/>
      <c r="G588" s="262"/>
      <c r="H588" s="262"/>
      <c r="I588" s="262"/>
      <c r="J588" s="262"/>
      <c r="K588" s="262"/>
      <c r="L588" s="262"/>
      <c r="M588" s="262"/>
      <c r="N588" s="262"/>
      <c r="O588" s="262"/>
      <c r="P588" s="262"/>
      <c r="Q588" s="262"/>
      <c r="R588" s="262"/>
      <c r="S588" s="262"/>
      <c r="T588" s="262"/>
      <c r="U588" s="262"/>
      <c r="V588" s="262"/>
      <c r="W588" s="262"/>
      <c r="X588" s="262"/>
      <c r="Y588" s="262"/>
      <c r="Z588" s="262"/>
      <c r="AA588" s="262"/>
      <c r="AB588" s="262">
        <f>(AC588+AC589)/2/((1+AB$77/4))</f>
        <v>985942798793.7854</v>
      </c>
      <c r="AC588" s="262">
        <f t="shared" ref="AC588" si="1797">(AD588+AD589)/2/((1+AC$77/4))</f>
        <v>992187774754.79138</v>
      </c>
      <c r="AD588" s="258">
        <f t="shared" si="1518"/>
        <v>1000000000000</v>
      </c>
    </row>
    <row r="589" spans="3:30" hidden="1" outlineLevel="1">
      <c r="C589" s="256" t="s">
        <v>769</v>
      </c>
      <c r="D589" s="256"/>
      <c r="E589" s="262"/>
      <c r="F589" s="262"/>
      <c r="G589" s="262"/>
      <c r="H589" s="262"/>
      <c r="I589" s="262"/>
      <c r="J589" s="262"/>
      <c r="K589" s="262"/>
      <c r="L589" s="262"/>
      <c r="M589" s="262"/>
      <c r="N589" s="262"/>
      <c r="O589" s="262"/>
      <c r="P589" s="262"/>
      <c r="Q589" s="262"/>
      <c r="R589" s="262"/>
      <c r="S589" s="262"/>
      <c r="T589" s="262"/>
      <c r="U589" s="262"/>
      <c r="V589" s="262"/>
      <c r="W589" s="262"/>
      <c r="X589" s="262"/>
      <c r="Y589" s="262"/>
      <c r="Z589" s="262"/>
      <c r="AA589" s="262"/>
      <c r="AB589" s="262"/>
      <c r="AC589" s="262">
        <f>(AD589+AD590)/2/((1+AC$78/4))</f>
        <v>993529337990.12378</v>
      </c>
      <c r="AD589" s="258">
        <f t="shared" si="1518"/>
        <v>1000000000000</v>
      </c>
    </row>
    <row r="590" spans="3:30" hidden="1" outlineLevel="1">
      <c r="C590" s="256" t="s">
        <v>824</v>
      </c>
      <c r="D590" s="256"/>
      <c r="E590" s="262"/>
      <c r="F590" s="262"/>
      <c r="G590" s="262"/>
      <c r="H590" s="262"/>
      <c r="I590" s="262"/>
      <c r="J590" s="262"/>
      <c r="K590" s="262"/>
      <c r="L590" s="262"/>
      <c r="M590" s="262"/>
      <c r="N590" s="262"/>
      <c r="O590" s="262"/>
      <c r="P590" s="262"/>
      <c r="Q590" s="262"/>
      <c r="R590" s="262"/>
      <c r="S590" s="262"/>
      <c r="T590" s="262"/>
      <c r="U590" s="262"/>
      <c r="V590" s="262"/>
      <c r="W590" s="262"/>
      <c r="X590" s="262"/>
      <c r="Y590" s="262"/>
      <c r="Z590" s="262"/>
      <c r="AA590" s="262"/>
      <c r="AB590" s="262"/>
      <c r="AC590" s="262"/>
      <c r="AD590" s="258">
        <f t="shared" si="1518"/>
        <v>1000000000000</v>
      </c>
    </row>
    <row r="591" spans="3:30" hidden="1" outlineLevel="1">
      <c r="C591" s="256" t="s">
        <v>2374</v>
      </c>
      <c r="D591" s="257"/>
      <c r="E591" s="255"/>
      <c r="F591" s="255"/>
      <c r="G591" s="255"/>
      <c r="H591" s="255"/>
      <c r="I591" s="255"/>
      <c r="J591" s="255"/>
      <c r="K591" s="255"/>
      <c r="L591" s="255"/>
      <c r="M591" s="255"/>
      <c r="N591" s="255"/>
      <c r="O591" s="255"/>
      <c r="P591" s="255"/>
      <c r="Q591" s="255"/>
      <c r="R591" s="255"/>
      <c r="S591" s="255"/>
      <c r="T591" s="255"/>
      <c r="U591" s="255"/>
      <c r="V591" s="255"/>
      <c r="W591" s="172"/>
    </row>
    <row r="592" spans="3:30" hidden="1" outlineLevel="1"/>
    <row r="593" spans="3:33" hidden="1" outlineLevel="1">
      <c r="C593" s="256"/>
      <c r="D593" s="256" t="s">
        <v>256</v>
      </c>
      <c r="E593" s="256" t="s">
        <v>257</v>
      </c>
      <c r="F593" s="256" t="s">
        <v>262</v>
      </c>
      <c r="G593" s="256" t="s">
        <v>265</v>
      </c>
      <c r="H593" s="256" t="s">
        <v>268</v>
      </c>
      <c r="I593" s="256" t="s">
        <v>271</v>
      </c>
      <c r="J593" s="256" t="s">
        <v>274</v>
      </c>
      <c r="K593" s="256" t="s">
        <v>277</v>
      </c>
      <c r="L593" s="256" t="s">
        <v>280</v>
      </c>
      <c r="M593" s="256" t="s">
        <v>283</v>
      </c>
      <c r="N593" s="256" t="s">
        <v>286</v>
      </c>
      <c r="O593" s="256" t="s">
        <v>289</v>
      </c>
      <c r="P593" s="256" t="s">
        <v>292</v>
      </c>
      <c r="Q593" s="256" t="s">
        <v>295</v>
      </c>
      <c r="R593" s="256" t="s">
        <v>298</v>
      </c>
      <c r="S593" s="256" t="s">
        <v>301</v>
      </c>
      <c r="T593" s="256" t="s">
        <v>304</v>
      </c>
      <c r="U593" s="256" t="s">
        <v>307</v>
      </c>
      <c r="V593" s="256" t="s">
        <v>310</v>
      </c>
      <c r="W593" s="256" t="s">
        <v>313</v>
      </c>
      <c r="X593" s="256" t="s">
        <v>804</v>
      </c>
      <c r="Y593" s="256" t="s">
        <v>805</v>
      </c>
      <c r="Z593" s="256" t="s">
        <v>806</v>
      </c>
      <c r="AA593" s="256" t="s">
        <v>807</v>
      </c>
      <c r="AB593" s="256" t="s">
        <v>808</v>
      </c>
      <c r="AC593" s="256" t="s">
        <v>809</v>
      </c>
      <c r="AD593" s="256" t="s">
        <v>810</v>
      </c>
    </row>
    <row r="594" spans="3:33" hidden="1" outlineLevel="1">
      <c r="C594" s="256" t="s">
        <v>258</v>
      </c>
      <c r="D594" s="256"/>
      <c r="E594" s="256" t="s">
        <v>259</v>
      </c>
      <c r="F594" s="256" t="s">
        <v>263</v>
      </c>
      <c r="G594" s="256" t="s">
        <v>266</v>
      </c>
      <c r="H594" s="256" t="s">
        <v>269</v>
      </c>
      <c r="I594" s="256" t="s">
        <v>272</v>
      </c>
      <c r="J594" s="256" t="s">
        <v>275</v>
      </c>
      <c r="K594" s="256" t="s">
        <v>278</v>
      </c>
      <c r="L594" s="256" t="s">
        <v>281</v>
      </c>
      <c r="M594" s="256" t="s">
        <v>284</v>
      </c>
      <c r="N594" s="256" t="s">
        <v>287</v>
      </c>
      <c r="O594" s="256" t="s">
        <v>290</v>
      </c>
      <c r="P594" s="256" t="s">
        <v>293</v>
      </c>
      <c r="Q594" s="256" t="s">
        <v>296</v>
      </c>
      <c r="R594" s="256" t="s">
        <v>299</v>
      </c>
      <c r="S594" s="256" t="s">
        <v>302</v>
      </c>
      <c r="T594" s="256" t="s">
        <v>305</v>
      </c>
      <c r="U594" s="256" t="s">
        <v>308</v>
      </c>
      <c r="V594" s="256" t="s">
        <v>311</v>
      </c>
      <c r="W594" s="256" t="s">
        <v>314</v>
      </c>
      <c r="X594" s="256" t="s">
        <v>784</v>
      </c>
      <c r="Y594" s="256" t="s">
        <v>785</v>
      </c>
      <c r="Z594" s="256" t="s">
        <v>786</v>
      </c>
      <c r="AA594" s="256" t="s">
        <v>787</v>
      </c>
      <c r="AB594" s="256" t="s">
        <v>788</v>
      </c>
      <c r="AC594" s="256" t="s">
        <v>789</v>
      </c>
      <c r="AD594" s="256" t="s">
        <v>790</v>
      </c>
      <c r="AE594" s="258" t="s">
        <v>260</v>
      </c>
    </row>
    <row r="595" spans="3:33" hidden="1" outlineLevel="1">
      <c r="C595" s="256"/>
      <c r="D595" s="259">
        <f>(E595+E596)/2/((1+D$53/4)^($D$17))</f>
        <v>203577794116.60699</v>
      </c>
      <c r="E595" s="262">
        <f t="shared" ref="E595" si="1798">(F595+F596)/2/((1+E$53/4))</f>
        <v>182445295183.00577</v>
      </c>
      <c r="F595" s="262">
        <f t="shared" ref="F595" si="1799">(G595+G596)/2/((1+F$53/4))</f>
        <v>163585703910.41101</v>
      </c>
      <c r="G595" s="262">
        <f t="shared" ref="G595" si="1800">(H595+H596)/2/((1+G$53/4))</f>
        <v>146721176614.8942</v>
      </c>
      <c r="H595" s="262">
        <f t="shared" ref="H595" si="1801">(I595+I596)/2/((1+H$53/4))</f>
        <v>131201375526.40343</v>
      </c>
      <c r="I595" s="262">
        <f t="shared" ref="I595" si="1802">(J595+J596)/2/((1+I$53/4))</f>
        <v>117113026631.08025</v>
      </c>
      <c r="J595" s="262">
        <f t="shared" ref="J595" si="1803">(K595+K596)/2/((1+J$53/4))</f>
        <v>104606612565.50749</v>
      </c>
      <c r="K595" s="262">
        <f t="shared" ref="K595" si="1804">(L595+L596)/2/((1+K$53/4))</f>
        <v>93682063279.305389</v>
      </c>
      <c r="L595" s="262">
        <f t="shared" ref="L595" si="1805">(M595+M596)/2/((1+L$53/4))</f>
        <v>84306136780.480133</v>
      </c>
      <c r="M595" s="262">
        <f t="shared" ref="M595" si="1806">(N595+N596)/2/((1+M$53/4))</f>
        <v>76457412428.014374</v>
      </c>
      <c r="N595" s="262">
        <f t="shared" ref="N595" si="1807">(O595+O596)/2/((1+N$53/4))</f>
        <v>70113627168.924637</v>
      </c>
      <c r="O595" s="262">
        <f t="shared" ref="O595" si="1808">(P595+P596)/2/((1+O$53/4))</f>
        <v>65283245496.82048</v>
      </c>
      <c r="P595" s="262">
        <f t="shared" ref="P595" si="1809">(Q595+Q596)/2/((1+P$53/4))</f>
        <v>62025969298.103874</v>
      </c>
      <c r="Q595" s="262">
        <f t="shared" ref="Q595" si="1810">(R595+R596)/2/((1+Q$53/4))</f>
        <v>58076679846.406822</v>
      </c>
      <c r="R595" s="262">
        <f t="shared" ref="R595" si="1811">(S595+S596)/2/((1+R$53/4))</f>
        <v>55087978580.392982</v>
      </c>
      <c r="S595" s="262">
        <f t="shared" ref="S595" si="1812">(T595+T596)/2/((1+S$53/4))</f>
        <v>53339763789.46405</v>
      </c>
      <c r="T595" s="262">
        <f t="shared" ref="T595" si="1813">(U595+U596)/2/((1+T$53/4))</f>
        <v>52987694283.23317</v>
      </c>
      <c r="U595" s="262">
        <f t="shared" ref="U595" si="1814">(V595+V596)/2/((1+U$53/4))</f>
        <v>54322429006.24894</v>
      </c>
      <c r="V595" s="262">
        <f t="shared" ref="V595" si="1815">(W595+W596)/2/((1+V$53/4))</f>
        <v>57855966910.255234</v>
      </c>
      <c r="W595" s="262">
        <f t="shared" ref="W595" si="1816">(X595+X596)/2/((1+W$53/4))</f>
        <v>64488613660.876442</v>
      </c>
      <c r="X595" s="262">
        <f t="shared" ref="X595" si="1817">(Y595+Y596)/2/((1+X$53/4))</f>
        <v>75846314232.525818</v>
      </c>
      <c r="Y595" s="262">
        <f t="shared" ref="Y595" si="1818">(Z595+Z596)/2/((1+Y$53/4))</f>
        <v>89785409834.963364</v>
      </c>
      <c r="Z595" s="262">
        <f t="shared" ref="Z595" si="1819">(AA595+AA596)/2/((1+Z$53/4))</f>
        <v>111771090481.04915</v>
      </c>
      <c r="AA595" s="262">
        <f t="shared" ref="AA595" si="1820">(AB595+AB596)/2/((1+AA$53/4))</f>
        <v>148137067742.51129</v>
      </c>
      <c r="AB595" s="262">
        <f t="shared" ref="AB595" si="1821">(AC595+AC596)/2/((1+AB$53/4))</f>
        <v>210660327213.93198</v>
      </c>
      <c r="AC595" s="262">
        <f t="shared" ref="AC595" si="1822">(AD595+AD596)/2/((1+AC$53/4))</f>
        <v>324012773499.25128</v>
      </c>
      <c r="AD595" s="262">
        <f t="shared" ref="AD595" si="1823">(AE595+AE596)/2/((1+AD$53/4))</f>
        <v>543196689438.42694</v>
      </c>
      <c r="AE595" s="258">
        <f t="shared" ref="AE595:AE622" si="1824">$C$15*10^6</f>
        <v>1000000000000</v>
      </c>
      <c r="AG595" s="261">
        <f>AD$50*10^6</f>
        <v>203577794116.60709</v>
      </c>
    </row>
    <row r="596" spans="3:33" hidden="1" outlineLevel="1">
      <c r="C596" s="256" t="s">
        <v>261</v>
      </c>
      <c r="D596" s="256"/>
      <c r="E596" s="262">
        <f>(F596+F597)/2/((1+E$54/4))</f>
        <v>239310742187.74402</v>
      </c>
      <c r="F596" s="262">
        <f t="shared" ref="F596" si="1825">(G596+G597)/2/((1+F$54/4))</f>
        <v>218178328971.05011</v>
      </c>
      <c r="G596" s="262">
        <f t="shared" ref="G596" si="1826">(H596+H597)/2/((1+G$54/4))</f>
        <v>198937663854.26367</v>
      </c>
      <c r="H596" s="262">
        <f t="shared" ref="H596" si="1827">(I596+I597)/2/((1+H$54/4))</f>
        <v>180916412505.15271</v>
      </c>
      <c r="I596" s="262">
        <f t="shared" ref="I596" si="1828">(J596+J597)/2/((1+I$54/4))</f>
        <v>164258851193.55338</v>
      </c>
      <c r="J596" s="262">
        <f t="shared" ref="J596" si="1829">(K596+K597)/2/((1+J$54/4))</f>
        <v>149196600800.10986</v>
      </c>
      <c r="K596" s="262">
        <f t="shared" ref="K596" si="1830">(L596+L597)/2/((1+K$54/4))</f>
        <v>135795241971.91687</v>
      </c>
      <c r="L596" s="262">
        <f t="shared" ref="L596" si="1831">(M596+M597)/2/((1+L$54/4))</f>
        <v>124083139511.82419</v>
      </c>
      <c r="M596" s="262">
        <f t="shared" ref="M596" si="1832">(N596+N597)/2/((1+M$54/4))</f>
        <v>114103234552.77139</v>
      </c>
      <c r="N596" s="262">
        <f t="shared" ref="N596" si="1833">(O596+O597)/2/((1+N$54/4))</f>
        <v>105895774098.56145</v>
      </c>
      <c r="O596" s="262">
        <f t="shared" ref="O596" si="1834">(P596+P597)/2/((1+O$54/4))</f>
        <v>99535746169.640732</v>
      </c>
      <c r="P596" s="262">
        <f t="shared" ref="P596" si="1835">(Q596+Q597)/2/((1+P$54/4))</f>
        <v>95157232908.485123</v>
      </c>
      <c r="Q596" s="262">
        <f t="shared" ref="Q596" si="1836">(R596+R597)/2/((1+Q$54/4))</f>
        <v>89822039165.384766</v>
      </c>
      <c r="R596" s="262">
        <f t="shared" ref="R596" si="1837">(S596+S597)/2/((1+R$54/4))</f>
        <v>85698275520.330002</v>
      </c>
      <c r="S596" s="262">
        <f t="shared" ref="S596" si="1838">(T596+T597)/2/((1+S$54/4))</f>
        <v>83181675079.379807</v>
      </c>
      <c r="T596" s="262">
        <f t="shared" ref="T596" si="1839">(U596+U597)/2/((1+T$54/4))</f>
        <v>82494473869.416</v>
      </c>
      <c r="U596" s="262">
        <f t="shared" ref="U596" si="1840">(V596+V597)/2/((1+U$54/4))</f>
        <v>84016118429.46582</v>
      </c>
      <c r="V596" s="262">
        <f t="shared" ref="V596" si="1841">(W596+W597)/2/((1+V$54/4))</f>
        <v>88378969081.258484</v>
      </c>
      <c r="W596" s="262">
        <f t="shared" ref="W596" si="1842">(X596+X597)/2/((1+W$54/4))</f>
        <v>96648428188.071182</v>
      </c>
      <c r="X596" s="262">
        <f t="shared" ref="X596" si="1843">(Y596+Y597)/2/((1+X$54/4))</f>
        <v>110676085168.1102</v>
      </c>
      <c r="Y596" s="262">
        <f t="shared" ref="Y596" si="1844">(Z596+Z597)/2/((1+Y$54/4))</f>
        <v>127355287749.41864</v>
      </c>
      <c r="Z596" s="262">
        <f t="shared" ref="Z596" si="1845">(AA596+AA597)/2/((1+Z$54/4))</f>
        <v>153012740984.58795</v>
      </c>
      <c r="AA596" s="262">
        <f t="shared" ref="AA596" si="1846">(AB596+AB597)/2/((1+AA$54/4))</f>
        <v>194077580812.2449</v>
      </c>
      <c r="AB596" s="262">
        <f t="shared" ref="AB596" si="1847">(AC596+AC597)/2/((1+AB$54/4))</f>
        <v>261743599760.74588</v>
      </c>
      <c r="AC596" s="262">
        <f t="shared" ref="AC596" si="1848">(AD596+AD597)/2/((1+AC$54/4))</f>
        <v>378180604335.46118</v>
      </c>
      <c r="AD596" s="262">
        <f t="shared" ref="AD596" si="1849">(AE596+AE597)/2/((1+AD$54/4))</f>
        <v>589761909308.22803</v>
      </c>
      <c r="AE596" s="258">
        <f t="shared" si="1824"/>
        <v>1000000000000</v>
      </c>
    </row>
    <row r="597" spans="3:33" hidden="1" outlineLevel="1">
      <c r="C597" s="256" t="s">
        <v>264</v>
      </c>
      <c r="D597" s="256"/>
      <c r="E597" s="256"/>
      <c r="F597" s="262">
        <f>(G597+G598)/2/((1+F$55/4))</f>
        <v>278750289217.20978</v>
      </c>
      <c r="G597" s="262">
        <f t="shared" ref="G597" si="1850">(H597+H598)/2/((1+G$55/4))</f>
        <v>257814289648.97873</v>
      </c>
      <c r="H597" s="262">
        <f t="shared" ref="H597" si="1851">(I597+I598)/2/((1+H$55/4))</f>
        <v>237903997391.23267</v>
      </c>
      <c r="I597" s="262">
        <f t="shared" ref="I597" si="1852">(J597+J598)/2/((1+I$55/4))</f>
        <v>219209828330.69736</v>
      </c>
      <c r="J597" s="262">
        <f t="shared" ref="J597" si="1853">(K597+K598)/2/((1+J$55/4))</f>
        <v>202033364308.22626</v>
      </c>
      <c r="K597" s="262">
        <f t="shared" ref="K597" si="1854">(L597+L598)/2/((1+K$55/4))</f>
        <v>186504339611.5517</v>
      </c>
      <c r="L597" s="262">
        <f t="shared" ref="L597" si="1855">(M597+M598)/2/((1+L$55/4))</f>
        <v>172716270113.79483</v>
      </c>
      <c r="M597" s="262">
        <f t="shared" ref="M597" si="1856">(N597+N598)/2/((1+M$55/4))</f>
        <v>160783450888.64377</v>
      </c>
      <c r="N597" s="262">
        <f t="shared" ref="N597" si="1857">(O597+O598)/2/((1+N$55/4))</f>
        <v>150819269066.75583</v>
      </c>
      <c r="O597" s="262">
        <f t="shared" ref="O597" si="1858">(P597+P598)/2/((1+O$55/4))</f>
        <v>142978018171.18054</v>
      </c>
      <c r="P597" s="262">
        <f t="shared" ref="P597" si="1859">(Q597+Q598)/2/((1+P$55/4))</f>
        <v>137481749314.30151</v>
      </c>
      <c r="Q597" s="262">
        <f t="shared" ref="Q597" si="1860">(R597+R598)/2/((1+Q$55/4))</f>
        <v>130753556001.03734</v>
      </c>
      <c r="R597" s="262">
        <f t="shared" ref="R597" si="1861">(S597+S598)/2/((1+R$55/4))</f>
        <v>125458364545.78587</v>
      </c>
      <c r="S597" s="262">
        <f t="shared" ref="S597" si="1862">(T597+T598)/2/((1+S$55/4))</f>
        <v>122115564930.88582</v>
      </c>
      <c r="T597" s="262">
        <f t="shared" ref="T597" si="1863">(U597+U598)/2/((1+T$55/4))</f>
        <v>121022058116.78456</v>
      </c>
      <c r="U597" s="262">
        <f t="shared" ref="U597" si="1864">(V597+V598)/2/((1+U$55/4))</f>
        <v>122649006395.57523</v>
      </c>
      <c r="V597" s="262">
        <f t="shared" ref="V597" si="1865">(W597+W598)/2/((1+V$55/4))</f>
        <v>127742051534.51086</v>
      </c>
      <c r="W597" s="262">
        <f t="shared" ref="W597" si="1866">(X597+X598)/2/((1+W$55/4))</f>
        <v>137505807542.6076</v>
      </c>
      <c r="X597" s="262">
        <f t="shared" ref="X597" si="1867">(Y597+Y598)/2/((1+X$55/4))</f>
        <v>153956611629.65039</v>
      </c>
      <c r="Y597" s="262">
        <f t="shared" ref="Y597" si="1868">(Z597+Z598)/2/((1+Y$55/4))</f>
        <v>172992551448.04742</v>
      </c>
      <c r="Z597" s="262">
        <f t="shared" ref="Z597" si="1869">(AA597+AA598)/2/((1+Z$55/4))</f>
        <v>201675792439.4642</v>
      </c>
      <c r="AA597" s="262">
        <f t="shared" ref="AA597" si="1870">(AB597+AB598)/2/((1+AA$55/4))</f>
        <v>246328079819.4592</v>
      </c>
      <c r="AB597" s="262">
        <f t="shared" ref="AB597" si="1871">(AC597+AC598)/2/((1+AB$55/4))</f>
        <v>317278884516.47034</v>
      </c>
      <c r="AC597" s="262">
        <f t="shared" ref="AC597" si="1872">(AD597+AD598)/2/((1+AC$55/4))</f>
        <v>433968861039.34338</v>
      </c>
      <c r="AD597" s="262">
        <f t="shared" ref="AD597" si="1873">(AE597+AE598)/2/((1+AD$55/4))</f>
        <v>634771949978.36719</v>
      </c>
      <c r="AE597" s="258">
        <f t="shared" si="1824"/>
        <v>1000000000000</v>
      </c>
    </row>
    <row r="598" spans="3:33" hidden="1" outlineLevel="1">
      <c r="C598" s="256" t="s">
        <v>267</v>
      </c>
      <c r="D598" s="256"/>
      <c r="E598" s="262"/>
      <c r="F598" s="262"/>
      <c r="G598" s="262">
        <f>(H598+H599)/2/((1+G$56/4))</f>
        <v>321239940125.99481</v>
      </c>
      <c r="H598" s="262">
        <f t="shared" ref="H598" si="1874">(I598+I599)/2/((1+H$56/4))</f>
        <v>300176795989.72449</v>
      </c>
      <c r="I598" s="262">
        <f t="shared" ref="I598" si="1875">(J598+J599)/2/((1+I$56/4))</f>
        <v>280131581751.05597</v>
      </c>
      <c r="J598" s="262">
        <f t="shared" ref="J598" si="1876">(K598+K599)/2/((1+J$56/4))</f>
        <v>261457703473.93149</v>
      </c>
      <c r="K598" s="262">
        <f t="shared" ref="K598" si="1877">(L598+L599)/2/((1+K$56/4))</f>
        <v>244339586389.11438</v>
      </c>
      <c r="L598" s="262">
        <f t="shared" ref="L598" si="1878">(M598+M599)/2/((1+L$56/4))</f>
        <v>228930618528.70004</v>
      </c>
      <c r="M598" s="262">
        <f t="shared" ref="M598" si="1879">(N598+N599)/2/((1+M$56/4))</f>
        <v>215413646727.29755</v>
      </c>
      <c r="N598" s="262">
        <f t="shared" ref="N598" si="1880">(O598+O599)/2/((1+N$56/4))</f>
        <v>203975771796.30225</v>
      </c>
      <c r="O598" s="262">
        <f t="shared" ref="O598" si="1881">(P598+P599)/2/((1+O$56/4))</f>
        <v>194852961122.01474</v>
      </c>
      <c r="P598" s="262">
        <f t="shared" ref="P598" si="1882">(Q598+Q599)/2/((1+P$56/4))</f>
        <v>188358056525.68759</v>
      </c>
      <c r="Q598" s="262">
        <f t="shared" ref="Q598" si="1883">(R598+R599)/2/((1+Q$56/4))</f>
        <v>180373863571.81027</v>
      </c>
      <c r="R598" s="262">
        <f t="shared" ref="R598" si="1884">(S598+S599)/2/((1+R$56/4))</f>
        <v>173992601624.50946</v>
      </c>
      <c r="S598" s="262">
        <f t="shared" ref="S598" si="1885">(T598+T599)/2/((1+S$56/4))</f>
        <v>169852112836.6199</v>
      </c>
      <c r="T598" s="262">
        <f t="shared" ref="T598" si="1886">(U598+U599)/2/((1+T$56/4))</f>
        <v>168324647969.37589</v>
      </c>
      <c r="U598" s="262">
        <f t="shared" ref="U598" si="1887">(V598+V599)/2/((1+U$56/4))</f>
        <v>169967640507.74286</v>
      </c>
      <c r="V598" s="262">
        <f t="shared" ref="V598" si="1888">(W598+W599)/2/((1+V$56/4))</f>
        <v>175623356989.17535</v>
      </c>
      <c r="W598" s="262">
        <f t="shared" ref="W598" si="1889">(X598+X599)/2/((1+W$56/4))</f>
        <v>186599125768.58102</v>
      </c>
      <c r="X598" s="262">
        <f t="shared" ref="X598" si="1890">(Y598+Y599)/2/((1+X$56/4))</f>
        <v>205005092687.65515</v>
      </c>
      <c r="Y598" s="262">
        <f t="shared" ref="Y598" si="1891">(Z598+Z599)/2/((1+Y$56/4))</f>
        <v>225814620439.65643</v>
      </c>
      <c r="Z598" s="262">
        <f t="shared" ref="Z598" si="1892">(AA598+AA599)/2/((1+Z$56/4))</f>
        <v>256640877921.12958</v>
      </c>
      <c r="AA598" s="262">
        <f t="shared" ref="AA598" si="1893">(AB598+AB599)/2/((1+AA$56/4))</f>
        <v>303527182351.14069</v>
      </c>
      <c r="AB598" s="262">
        <f t="shared" ref="AB598" si="1894">(AC598+AC599)/2/((1+AB$56/4))</f>
        <v>375758610928.24237</v>
      </c>
      <c r="AC598" s="262">
        <f t="shared" ref="AC598" si="1895">(AD598+AD599)/2/((1+AC$56/4))</f>
        <v>490018045052.34515</v>
      </c>
      <c r="AD598" s="262">
        <f t="shared" ref="AD598" si="1896">(AE598+AE599)/2/((1+AD$56/4))</f>
        <v>677543711750.00586</v>
      </c>
      <c r="AE598" s="258">
        <f t="shared" si="1824"/>
        <v>1000000000000</v>
      </c>
    </row>
    <row r="599" spans="3:33" hidden="1" outlineLevel="1">
      <c r="C599" s="256" t="s">
        <v>270</v>
      </c>
      <c r="D599" s="256"/>
      <c r="E599" s="262"/>
      <c r="F599" s="262"/>
      <c r="G599" s="262"/>
      <c r="H599" s="262">
        <f>(I599+I600)/2/((1+H$57/4))</f>
        <v>365443377621.20978</v>
      </c>
      <c r="I599" s="262">
        <f t="shared" ref="I599" si="1897">(J599+J600)/2/((1+I$57/4))</f>
        <v>344783090913.9281</v>
      </c>
      <c r="J599" s="262">
        <f t="shared" ref="J599" si="1898">(K599+K600)/2/((1+J$57/4))</f>
        <v>325306807995.60388</v>
      </c>
      <c r="K599" s="262">
        <f t="shared" ref="K599" si="1899">(L599+L600)/2/((1+K$57/4))</f>
        <v>307239411721.41754</v>
      </c>
      <c r="L599" s="262">
        <f t="shared" ref="L599" si="1900">(M599+M600)/2/((1+L$57/4))</f>
        <v>290782563690.64197</v>
      </c>
      <c r="M599" s="262">
        <f t="shared" ref="M599" si="1901">(N599+N600)/2/((1+M$57/4))</f>
        <v>276176976425.35516</v>
      </c>
      <c r="N599" s="262">
        <f t="shared" ref="N599" si="1902">(O599+O600)/2/((1+N$57/4))</f>
        <v>263675017963.7269</v>
      </c>
      <c r="O599" s="262">
        <f t="shared" ref="O599" si="1903">(P599+P600)/2/((1+O$57/4))</f>
        <v>253586623541.92068</v>
      </c>
      <c r="P599" s="262">
        <f t="shared" ref="P599" si="1904">(Q599+Q600)/2/((1+P$57/4))</f>
        <v>246307323935.60184</v>
      </c>
      <c r="Q599" s="262">
        <f t="shared" ref="Q599" si="1905">(R599+R600)/2/((1+Q$57/4))</f>
        <v>237325065547.9964</v>
      </c>
      <c r="R599" s="262">
        <f t="shared" ref="R599" si="1906">(S599+S600)/2/((1+R$57/4))</f>
        <v>230051215347.09589</v>
      </c>
      <c r="S599" s="262">
        <f t="shared" ref="S599" si="1907">(T599+T600)/2/((1+S$57/4))</f>
        <v>225224478548.84454</v>
      </c>
      <c r="T599" s="262">
        <f t="shared" ref="T599" si="1908">(U599+U600)/2/((1+T$57/4))</f>
        <v>223285100983.30191</v>
      </c>
      <c r="U599" s="262">
        <f t="shared" ref="U599" si="1909">(V599+V600)/2/((1+U$57/4))</f>
        <v>224863167175.35623</v>
      </c>
      <c r="V599" s="262">
        <f t="shared" ref="V599" si="1910">(W599+W600)/2/((1+V$57/4))</f>
        <v>230873208552.54779</v>
      </c>
      <c r="W599" s="262">
        <f t="shared" ref="W599" si="1911">(X599+X600)/2/((1+W$57/4))</f>
        <v>242682957580.60361</v>
      </c>
      <c r="X599" s="262">
        <f t="shared" ref="X599" si="1912">(Y599+Y600)/2/((1+X$57/4))</f>
        <v>262424822871.53094</v>
      </c>
      <c r="Y599" s="262">
        <f t="shared" ref="Y599" si="1913">(Z599+Z600)/2/((1+Y$57/4))</f>
        <v>284308088867.03644</v>
      </c>
      <c r="Z599" s="262">
        <f t="shared" ref="Z599" si="1914">(AA599+AA600)/2/((1+Z$57/4))</f>
        <v>316275182100.28705</v>
      </c>
      <c r="AA599" s="262">
        <f t="shared" ref="AA599" si="1915">(AB599+AB600)/2/((1+AA$57/4))</f>
        <v>363962863149.75305</v>
      </c>
      <c r="AB599" s="262">
        <f t="shared" ref="AB599" si="1916">(AC599+AC600)/2/((1+AB$57/4))</f>
        <v>435529766724.65009</v>
      </c>
      <c r="AC599" s="262">
        <f t="shared" ref="AC599" si="1917">(AD599+AD600)/2/((1+AC$57/4))</f>
        <v>545027961231.06702</v>
      </c>
      <c r="AD599" s="262">
        <f t="shared" ref="AD599" si="1918">(AE599+AE600)/2/((1+AD$57/4))</f>
        <v>717535413662.60986</v>
      </c>
      <c r="AE599" s="258">
        <f t="shared" si="1824"/>
        <v>1000000000000</v>
      </c>
    </row>
    <row r="600" spans="3:33" hidden="1" outlineLevel="1">
      <c r="C600" s="256" t="s">
        <v>273</v>
      </c>
      <c r="D600" s="256"/>
      <c r="E600" s="262"/>
      <c r="F600" s="262"/>
      <c r="G600" s="262"/>
      <c r="H600" s="262"/>
      <c r="I600" s="262">
        <f>(J600+J601)/2/((1+I$58/4))</f>
        <v>410836709162.37756</v>
      </c>
      <c r="J600" s="262">
        <f t="shared" ref="J600" si="1919">(K600+K601)/2/((1+J$58/4))</f>
        <v>391239189873.36719</v>
      </c>
      <c r="K600" s="262">
        <f t="shared" ref="K600" si="1920">(L600+L601)/2/((1+K$58/4))</f>
        <v>372873350397.91943</v>
      </c>
      <c r="L600" s="262">
        <f t="shared" ref="L600" si="1921">(M600+M601)/2/((1+L$58/4))</f>
        <v>355974370910.82416</v>
      </c>
      <c r="M600" s="262">
        <f t="shared" ref="M600" si="1922">(N600+N601)/2/((1+M$58/4))</f>
        <v>340825404079.75677</v>
      </c>
      <c r="N600" s="262">
        <f t="shared" ref="N600" si="1923">(O600+O601)/2/((1+N$58/4))</f>
        <v>327729418218.88184</v>
      </c>
      <c r="O600" s="262">
        <f t="shared" ref="O600" si="1924">(P600+P601)/2/((1+O$58/4))</f>
        <v>317055078320.01941</v>
      </c>
      <c r="P600" s="262">
        <f t="shared" ref="P600" si="1925">(Q600+Q601)/2/((1+P$58/4))</f>
        <v>309263936468.89581</v>
      </c>
      <c r="Q600" s="262">
        <f t="shared" ref="Q600" si="1926">(R600+R601)/2/((1+Q$58/4))</f>
        <v>299617982357.89594</v>
      </c>
      <c r="R600" s="262">
        <f t="shared" ref="R600" si="1927">(S600+S601)/2/((1+R$58/4))</f>
        <v>291718973280.19897</v>
      </c>
      <c r="S600" s="262">
        <f t="shared" ref="S600" si="1928">(T600+T601)/2/((1+S$58/4))</f>
        <v>286379748470.02069</v>
      </c>
      <c r="T600" s="262">
        <f t="shared" ref="T600" si="1929">(U600+U601)/2/((1+T$58/4))</f>
        <v>284094401549.9245</v>
      </c>
      <c r="U600" s="262">
        <f t="shared" ref="U600" si="1930">(V600+V601)/2/((1+U$58/4))</f>
        <v>285545754136.2359</v>
      </c>
      <c r="V600" s="262">
        <f t="shared" ref="V600" si="1931">(W600+W601)/2/((1+V$58/4))</f>
        <v>291691611244.41907</v>
      </c>
      <c r="W600" s="262">
        <f t="shared" ref="W600" si="1932">(X600+X601)/2/((1+W$58/4))</f>
        <v>303916984631.76666</v>
      </c>
      <c r="X600" s="262">
        <f t="shared" ref="X600" si="1933">(Y600+Y601)/2/((1+X$58/4))</f>
        <v>324312077910.23297</v>
      </c>
      <c r="Y600" s="262">
        <f t="shared" ref="Y600" si="1934">(Z600+Z601)/2/((1+Y$58/4))</f>
        <v>346543983629.96765</v>
      </c>
      <c r="Z600" s="262">
        <f t="shared" ref="Z600" si="1935">(AA600+AA601)/2/((1+Z$58/4))</f>
        <v>378651043539.56409</v>
      </c>
      <c r="AA600" s="262">
        <f t="shared" ref="AA600" si="1936">(AB600+AB601)/2/((1+AA$58/4))</f>
        <v>425780839324.20746</v>
      </c>
      <c r="AB600" s="262">
        <f t="shared" ref="AB600" si="1937">(AC600+AC601)/2/((1+AB$58/4))</f>
        <v>494965754147.0177</v>
      </c>
      <c r="AC600" s="262">
        <f t="shared" ref="AC600" si="1938">(AD600+AD601)/2/((1+AC$58/4))</f>
        <v>597858947285.3468</v>
      </c>
      <c r="AD600" s="262">
        <f t="shared" ref="AD600" si="1939">(AE600+AE601)/2/((1+AD$58/4))</f>
        <v>754365391534.72034</v>
      </c>
      <c r="AE600" s="258">
        <f t="shared" si="1824"/>
        <v>1000000000000</v>
      </c>
    </row>
    <row r="601" spans="3:33" hidden="1" outlineLevel="1">
      <c r="C601" s="256" t="s">
        <v>276</v>
      </c>
      <c r="D601" s="256"/>
      <c r="E601" s="262"/>
      <c r="F601" s="262"/>
      <c r="G601" s="262"/>
      <c r="H601" s="262"/>
      <c r="I601" s="262"/>
      <c r="J601" s="262">
        <f>(K601+K602)/2/((1+J$59/4))</f>
        <v>457026130459.64893</v>
      </c>
      <c r="K601" s="262">
        <f t="shared" ref="K601" si="1940">(L601+L602)/2/((1+K$59/4))</f>
        <v>438950817523.79077</v>
      </c>
      <c r="L601" s="262">
        <f t="shared" ref="L601" si="1941">(M601+M602)/2/((1+L$59/4))</f>
        <v>422174915551.02875</v>
      </c>
      <c r="M601" s="262">
        <f t="shared" ref="M601" si="1942">(N601+N602)/2/((1+M$59/4))</f>
        <v>407007065668.00696</v>
      </c>
      <c r="N601" s="262">
        <f t="shared" ref="N601" si="1943">(O601+O602)/2/((1+N$59/4))</f>
        <v>393783293640.10675</v>
      </c>
      <c r="O601" s="262">
        <f t="shared" ref="O601" si="1944">(P601+P602)/2/((1+O$59/4))</f>
        <v>382911737245.41754</v>
      </c>
      <c r="P601" s="262">
        <f t="shared" ref="P601" si="1945">(Q601+Q602)/2/((1+P$59/4))</f>
        <v>374898405245.8158</v>
      </c>
      <c r="Q601" s="262">
        <f t="shared" ref="Q601" si="1946">(R601+R602)/2/((1+Q$59/4))</f>
        <v>364948388389.69244</v>
      </c>
      <c r="R601" s="262">
        <f t="shared" ref="R601" si="1947">(S601+S602)/2/((1+R$59/4))</f>
        <v>356722895111.44177</v>
      </c>
      <c r="S601" s="262">
        <f t="shared" ref="S601" si="1948">(T601+T602)/2/((1+S$59/4))</f>
        <v>351077585621.43549</v>
      </c>
      <c r="T601" s="262">
        <f t="shared" ref="T601" si="1949">(U601+U602)/2/((1+T$59/4))</f>
        <v>348541979503.96014</v>
      </c>
      <c r="U601" s="262">
        <f t="shared" ref="U601" si="1950">(V601+V602)/2/((1+U$59/4))</f>
        <v>349828344353.10181</v>
      </c>
      <c r="V601" s="262">
        <f t="shared" ref="V601" si="1951">(W601+W602)/2/((1+V$59/4))</f>
        <v>355907646093.80627</v>
      </c>
      <c r="W601" s="262">
        <f t="shared" ref="W601" si="1952">(X601+X602)/2/((1+W$59/4))</f>
        <v>368142509361.99622</v>
      </c>
      <c r="X601" s="262">
        <f t="shared" ref="X601" si="1953">(Y601+Y602)/2/((1+X$59/4))</f>
        <v>388528467035.91321</v>
      </c>
      <c r="Y601" s="262">
        <f t="shared" ref="Y601" si="1954">(Z601+Z602)/2/((1+Y$59/4))</f>
        <v>410438215067.95575</v>
      </c>
      <c r="Z601" s="262">
        <f t="shared" ref="Z601" si="1955">(AA601+AA602)/2/((1+Z$59/4))</f>
        <v>441785525715.50653</v>
      </c>
      <c r="AA601" s="262">
        <f t="shared" ref="AA601" si="1956">(AB601+AB602)/2/((1+AA$59/4))</f>
        <v>487187803034.88123</v>
      </c>
      <c r="AB601" s="262">
        <f t="shared" ref="AB601" si="1957">(AC601+AC602)/2/((1+AB$59/4))</f>
        <v>552611626865.276</v>
      </c>
      <c r="AC601" s="262">
        <f t="shared" ref="AC601" si="1958">(AD601+AD602)/2/((1+AC$59/4))</f>
        <v>647600054541.3988</v>
      </c>
      <c r="AD601" s="262">
        <f t="shared" ref="AD601" si="1959">(AE601+AE602)/2/((1+AD$59/4))</f>
        <v>787813267372.84863</v>
      </c>
      <c r="AE601" s="258">
        <f t="shared" si="1824"/>
        <v>1000000000000</v>
      </c>
    </row>
    <row r="602" spans="3:33" hidden="1" outlineLevel="1">
      <c r="C602" s="256" t="s">
        <v>279</v>
      </c>
      <c r="D602" s="256"/>
      <c r="E602" s="262"/>
      <c r="F602" s="262"/>
      <c r="G602" s="262"/>
      <c r="H602" s="262"/>
      <c r="I602" s="262"/>
      <c r="J602" s="262"/>
      <c r="K602" s="262">
        <f>(L602+L603)/2/((1+K$60/4))</f>
        <v>503456570175.82202</v>
      </c>
      <c r="L602" s="262">
        <f t="shared" ref="L602" si="1960">(M602+M603)/2/((1+L$60/4))</f>
        <v>487278314529.94495</v>
      </c>
      <c r="M602" s="262">
        <f t="shared" ref="M602" si="1961">(N602+N603)/2/((1+M$60/4))</f>
        <v>472544039587.59882</v>
      </c>
      <c r="N602" s="262">
        <f t="shared" ref="N602" si="1962">(O602+O603)/2/((1+N$60/4))</f>
        <v>459605347537.32007</v>
      </c>
      <c r="O602" s="262">
        <f t="shared" ref="O602" si="1963">(P602+P603)/2/((1+O$60/4))</f>
        <v>448889935456.41461</v>
      </c>
      <c r="P602" s="262">
        <f t="shared" ref="P602" si="1964">(Q602+Q603)/2/((1+P$60/4))</f>
        <v>440925545530.74792</v>
      </c>
      <c r="Q602" s="262">
        <f t="shared" ref="Q602" si="1965">(R602+R603)/2/((1+Q$60/4))</f>
        <v>431011269882.50018</v>
      </c>
      <c r="R602" s="262">
        <f t="shared" ref="R602" si="1966">(S602+S603)/2/((1+R$60/4))</f>
        <v>422749475107.53906</v>
      </c>
      <c r="S602" s="262">
        <f t="shared" ref="S602" si="1967">(T602+T603)/2/((1+S$60/4))</f>
        <v>417007249348.03186</v>
      </c>
      <c r="T602" s="262">
        <f t="shared" ref="T602" si="1968">(U602+U603)/2/((1+T$60/4))</f>
        <v>414329747353.60901</v>
      </c>
      <c r="U602" s="262">
        <f t="shared" ref="U602" si="1969">(V602+V603)/2/((1+U$60/4))</f>
        <v>415435110156.22803</v>
      </c>
      <c r="V602" s="262">
        <f t="shared" ref="V602" si="1970">(W602+W603)/2/((1+V$60/4))</f>
        <v>421279410904.61206</v>
      </c>
      <c r="W602" s="262">
        <f t="shared" ref="W602" si="1971">(X602+X603)/2/((1+W$60/4))</f>
        <v>433169671531.91376</v>
      </c>
      <c r="X602" s="262">
        <f t="shared" ref="X602" si="1972">(Y602+Y603)/2/((1+X$60/4))</f>
        <v>452968394447.10321</v>
      </c>
      <c r="Y602" s="262">
        <f t="shared" ref="Y602" si="1973">(Z602+Z603)/2/((1+Y$60/4))</f>
        <v>473994913608.38226</v>
      </c>
      <c r="Z602" s="262">
        <f t="shared" ref="Z602" si="1974">(AA602+AA603)/2/((1+Z$60/4))</f>
        <v>503849576355.24323</v>
      </c>
      <c r="AA602" s="262">
        <f t="shared" ref="AA602" si="1975">(AB602+AB603)/2/((1+AA$60/4))</f>
        <v>546612593630.10364</v>
      </c>
      <c r="AB602" s="262">
        <f t="shared" ref="AB602" si="1976">(AC602+AC603)/2/((1+AB$60/4))</f>
        <v>607282934830.65222</v>
      </c>
      <c r="AC602" s="262">
        <f t="shared" ref="AC602" si="1977">(AD602+AD603)/2/((1+AC$60/4))</f>
        <v>693600177533.13269</v>
      </c>
      <c r="AD602" s="262">
        <f t="shared" ref="AD602" si="1978">(AE602+AE603)/2/((1+AD$60/4))</f>
        <v>817806586257.6626</v>
      </c>
      <c r="AE602" s="258">
        <f t="shared" si="1824"/>
        <v>1000000000000</v>
      </c>
    </row>
    <row r="603" spans="3:33" hidden="1" outlineLevel="1">
      <c r="C603" s="256" t="s">
        <v>282</v>
      </c>
      <c r="D603" s="256"/>
      <c r="E603" s="262"/>
      <c r="F603" s="262"/>
      <c r="G603" s="262"/>
      <c r="H603" s="262"/>
      <c r="I603" s="262"/>
      <c r="J603" s="262"/>
      <c r="K603" s="262"/>
      <c r="L603" s="262">
        <f>(M603+M604)/2/((1+L$61/4))</f>
        <v>549568126224.6615</v>
      </c>
      <c r="M603" s="262">
        <f t="shared" ref="M603" si="1979">(N603+N604)/2/((1+M$61/4))</f>
        <v>535619622837.5379</v>
      </c>
      <c r="N603" s="262">
        <f t="shared" ref="N603" si="1980">(O603+O604)/2/((1+N$61/4))</f>
        <v>523295862337.93787</v>
      </c>
      <c r="O603" s="262">
        <f t="shared" ref="O603" si="1981">(P603+P604)/2/((1+O$61/4))</f>
        <v>513026060954.36835</v>
      </c>
      <c r="P603" s="262">
        <f t="shared" ref="P603" si="1982">(Q603+Q604)/2/((1+P$61/4))</f>
        <v>505338774458.32452</v>
      </c>
      <c r="Q603" s="262">
        <f t="shared" ref="Q603" si="1983">(R603+R604)/2/((1+Q$61/4))</f>
        <v>495748615427.95087</v>
      </c>
      <c r="R603" s="262">
        <f t="shared" ref="R603" si="1984">(S603+S604)/2/((1+R$61/4))</f>
        <v>487702815187.66302</v>
      </c>
      <c r="S603" s="262">
        <f t="shared" ref="S603" si="1985">(T603+T604)/2/((1+S$61/4))</f>
        <v>482051917564.93433</v>
      </c>
      <c r="T603" s="262">
        <f t="shared" ref="T603" si="1986">(U603+U604)/2/((1+T$61/4))</f>
        <v>479338091061.43982</v>
      </c>
      <c r="U603" s="262">
        <f t="shared" ref="U603" si="1987">(V603+V604)/2/((1+U$61/4))</f>
        <v>480264065620.18317</v>
      </c>
      <c r="V603" s="262">
        <f t="shared" ref="V603" si="1988">(W603+W604)/2/((1+V$61/4))</f>
        <v>485747345888.97827</v>
      </c>
      <c r="W603" s="262">
        <f t="shared" ref="W603" si="1989">(X603+X604)/2/((1+W$61/4))</f>
        <v>497014141678.48926</v>
      </c>
      <c r="X603" s="262">
        <f t="shared" ref="X603" si="1990">(Y603+Y604)/2/((1+X$61/4))</f>
        <v>515769505287.41486</v>
      </c>
      <c r="Y603" s="262">
        <f t="shared" ref="Y603" si="1991">(Z603+Z604)/2/((1+Y$61/4))</f>
        <v>535489513805.58179</v>
      </c>
      <c r="Z603" s="262">
        <f t="shared" ref="Z603" si="1992">(AA603+AA604)/2/((1+Z$61/4))</f>
        <v>563314868863.66235</v>
      </c>
      <c r="AA603" s="262">
        <f t="shared" ref="AA603" si="1993">(AB603+AB604)/2/((1+AA$61/4))</f>
        <v>602806617822.62671</v>
      </c>
      <c r="AB603" s="262">
        <f t="shared" ref="AB603" si="1994">(AC603+AC604)/2/((1+AB$61/4))</f>
        <v>658112717103.87671</v>
      </c>
      <c r="AC603" s="262">
        <f t="shared" ref="AC603" si="1995">(AD603+AD604)/2/((1+AC$61/4))</f>
        <v>735465955257.39282</v>
      </c>
      <c r="AD603" s="262">
        <f t="shared" ref="AD603" si="1996">(AE603+AE604)/2/((1+AD$61/4))</f>
        <v>844397629381.35193</v>
      </c>
      <c r="AE603" s="258">
        <f t="shared" si="1824"/>
        <v>1000000000000</v>
      </c>
    </row>
    <row r="604" spans="3:33" hidden="1" outlineLevel="1">
      <c r="C604" s="256" t="s">
        <v>285</v>
      </c>
      <c r="D604" s="256"/>
      <c r="E604" s="262"/>
      <c r="F604" s="262"/>
      <c r="G604" s="262"/>
      <c r="H604" s="262"/>
      <c r="I604" s="262"/>
      <c r="J604" s="262"/>
      <c r="K604" s="262"/>
      <c r="L604" s="262"/>
      <c r="M604" s="262">
        <f>(N604+N605)/2/((1+M$62/4))</f>
        <v>594868377918.03491</v>
      </c>
      <c r="N604" s="262">
        <f t="shared" ref="N604" si="1997">(O604+O605)/2/((1+N$62/4))</f>
        <v>583395646142.15576</v>
      </c>
      <c r="O604" s="262">
        <f t="shared" ref="O604" si="1998">(P604+P605)/2/((1+O$62/4))</f>
        <v>573784653043.7124</v>
      </c>
      <c r="P604" s="262">
        <f t="shared" ref="P604" si="1999">(Q604+Q605)/2/((1+P$62/4))</f>
        <v>566547495005.67932</v>
      </c>
      <c r="Q604" s="262">
        <f t="shared" ref="Q604" si="2000">(R604+R605)/2/((1+Q$62/4))</f>
        <v>557502093906.06055</v>
      </c>
      <c r="R604" s="262">
        <f t="shared" ref="R604" si="2001">(S604+S605)/2/((1+R$62/4))</f>
        <v>549870148384.09509</v>
      </c>
      <c r="S604" s="262">
        <f t="shared" ref="S604" si="2002">(T604+T605)/2/((1+S$62/4))</f>
        <v>544463214344.75769</v>
      </c>
      <c r="T604" s="262">
        <f t="shared" ref="T604" si="2003">(U604+U605)/2/((1+T$62/4))</f>
        <v>541804770896.42175</v>
      </c>
      <c r="U604" s="262">
        <f t="shared" ref="U604" si="2004">(V604+V605)/2/((1+U$62/4))</f>
        <v>542564810820.22559</v>
      </c>
      <c r="V604" s="262">
        <f t="shared" ref="V604" si="2005">(W604+W605)/2/((1+V$62/4))</f>
        <v>547604229403.185</v>
      </c>
      <c r="W604" s="262">
        <f t="shared" ref="W604" si="2006">(X604+X605)/2/((1+W$62/4))</f>
        <v>558051497322.51233</v>
      </c>
      <c r="X604" s="262">
        <f t="shared" ref="X604" si="2007">(Y604+Y605)/2/((1+X$62/4))</f>
        <v>575442085184.78931</v>
      </c>
      <c r="Y604" s="262">
        <f t="shared" ref="Y604" si="2008">(Z604+Z605)/2/((1+Y$62/4))</f>
        <v>593574302516.66711</v>
      </c>
      <c r="Z604" s="262">
        <f t="shared" ref="Z604" si="2009">(AA604+AA605)/2/((1+Z$62/4))</f>
        <v>619029023085.59338</v>
      </c>
      <c r="AA604" s="262">
        <f t="shared" ref="AA604" si="2010">(AB604+AB605)/2/((1+AA$62/4))</f>
        <v>654882700884.56433</v>
      </c>
      <c r="AB604" s="262">
        <f t="shared" ref="AB604" si="2011">(AC604+AC605)/2/((1+AB$62/4))</f>
        <v>704552769090.26978</v>
      </c>
      <c r="AC604" s="262">
        <f t="shared" ref="AC604" si="2012">(AD604+AD605)/2/((1+AC$62/4))</f>
        <v>773035076397.69531</v>
      </c>
      <c r="AD604" s="262">
        <f t="shared" ref="AD604" si="2013">(AE604+AE605)/2/((1+AD$62/4))</f>
        <v>867735391893.92065</v>
      </c>
      <c r="AE604" s="258">
        <f t="shared" si="1824"/>
        <v>1000000000000</v>
      </c>
    </row>
    <row r="605" spans="3:33" hidden="1" outlineLevel="1">
      <c r="C605" s="256" t="s">
        <v>288</v>
      </c>
      <c r="D605" s="256"/>
      <c r="E605" s="262"/>
      <c r="F605" s="262"/>
      <c r="G605" s="262"/>
      <c r="H605" s="262"/>
      <c r="I605" s="262"/>
      <c r="J605" s="262"/>
      <c r="K605" s="262"/>
      <c r="L605" s="262"/>
      <c r="M605" s="262"/>
      <c r="N605" s="262">
        <f>(O605+O606)/2/((1+N$63/4))</f>
        <v>638909440331.70837</v>
      </c>
      <c r="O605" s="262">
        <f t="shared" ref="O605" si="2014">(P605+P606)/2/((1+O$63/4))</f>
        <v>630094703791.198</v>
      </c>
      <c r="P605" s="262">
        <f t="shared" ref="P605" si="2015">(Q605+Q606)/2/((1+P$63/4))</f>
        <v>623423757593.91235</v>
      </c>
      <c r="Q605" s="262">
        <f t="shared" ref="Q605" si="2016">(R605+R606)/2/((1+Q$63/4))</f>
        <v>615072858156.02869</v>
      </c>
      <c r="R605" s="262">
        <f t="shared" ref="R605" si="2017">(S605+S606)/2/((1+R$63/4))</f>
        <v>607993270744.11401</v>
      </c>
      <c r="S605" s="262">
        <f t="shared" ref="S605" si="2018">(T605+T606)/2/((1+S$63/4))</f>
        <v>602941430834.55078</v>
      </c>
      <c r="T605" s="262">
        <f t="shared" ref="T605" si="2019">(U605+U606)/2/((1+T$63/4))</f>
        <v>600410215955.8313</v>
      </c>
      <c r="U605" s="262">
        <f t="shared" ref="U605" si="2020">(V605+V606)/2/((1+U$63/4))</f>
        <v>601024241622.86804</v>
      </c>
      <c r="V605" s="262">
        <f t="shared" ref="V605" si="2021">(W605+W606)/2/((1+V$63/4))</f>
        <v>605575666353.10022</v>
      </c>
      <c r="W605" s="262">
        <f t="shared" ref="W605" si="2022">(X605+X606)/2/((1+W$63/4))</f>
        <v>615085910021.09717</v>
      </c>
      <c r="X605" s="262">
        <f t="shared" ref="X605" si="2023">(Y605+Y606)/2/((1+X$63/4))</f>
        <v>630918625603.77747</v>
      </c>
      <c r="Y605" s="262">
        <f t="shared" ref="Y605" si="2024">(Z605+Z606)/2/((1+Y$63/4))</f>
        <v>647311044721.87659</v>
      </c>
      <c r="Z605" s="262">
        <f t="shared" ref="Z605" si="2025">(AA605+AA606)/2/((1+Z$63/4))</f>
        <v>670227506067.52832</v>
      </c>
      <c r="AA605" s="262">
        <f t="shared" ref="AA605" si="2026">(AB605+AB606)/2/((1+AA$63/4))</f>
        <v>702303854269.53491</v>
      </c>
      <c r="AB605" s="262">
        <f t="shared" ref="AB605" si="2027">(AC605+AC606)/2/((1+AB$63/4))</f>
        <v>746341808585.02649</v>
      </c>
      <c r="AC605" s="262">
        <f t="shared" ref="AC605" si="2028">(AD605+AD606)/2/((1+AC$63/4))</f>
        <v>806335134162.34619</v>
      </c>
      <c r="AD605" s="262">
        <f t="shared" ref="AD605" si="2029">(AE605+AE606)/2/((1+AD$63/4))</f>
        <v>888036998378.83264</v>
      </c>
      <c r="AE605" s="258">
        <f t="shared" si="1824"/>
        <v>1000000000000</v>
      </c>
    </row>
    <row r="606" spans="3:33" hidden="1" outlineLevel="1">
      <c r="C606" s="256" t="s">
        <v>291</v>
      </c>
      <c r="D606" s="256"/>
      <c r="E606" s="262"/>
      <c r="F606" s="262"/>
      <c r="G606" s="262"/>
      <c r="H606" s="262"/>
      <c r="I606" s="262"/>
      <c r="J606" s="262"/>
      <c r="K606" s="262"/>
      <c r="L606" s="262"/>
      <c r="M606" s="262"/>
      <c r="N606" s="262"/>
      <c r="O606" s="262">
        <f>(P606+P607)/2/((1+O$64/4))</f>
        <v>681320939126.74622</v>
      </c>
      <c r="P606" s="262">
        <f t="shared" ref="P606" si="2030">(Q606+Q607)/2/((1+P$64/4))</f>
        <v>675280643539.30139</v>
      </c>
      <c r="Q606" s="262">
        <f t="shared" ref="Q606" si="2031">(R606+R607)/2/((1+Q$64/4))</f>
        <v>667709097410.41138</v>
      </c>
      <c r="R606" s="262">
        <f t="shared" ref="R606" si="2032">(S606+S607)/2/((1+R$64/4))</f>
        <v>661264584974.50342</v>
      </c>
      <c r="S606" s="262">
        <f t="shared" ref="S606" si="2033">(T606+T607)/2/((1+S$64/4))</f>
        <v>656638378338.6687</v>
      </c>
      <c r="T606" s="262">
        <f t="shared" ref="T606" si="2034">(U606+U607)/2/((1+T$64/4))</f>
        <v>654284767765.06238</v>
      </c>
      <c r="U606" s="262">
        <f t="shared" ref="U606" si="2035">(V606+V607)/2/((1+U$64/4))</f>
        <v>654774995912.28259</v>
      </c>
      <c r="V606" s="262">
        <f t="shared" ref="V606" si="2036">(W606+W607)/2/((1+V$64/4))</f>
        <v>658825820576.72839</v>
      </c>
      <c r="W606" s="262">
        <f t="shared" ref="W606" si="2037">(X606+X607)/2/((1+W$64/4))</f>
        <v>667348685948.70618</v>
      </c>
      <c r="X606" s="262">
        <f t="shared" ref="X606" si="2038">(Y606+Y607)/2/((1+X$64/4))</f>
        <v>681540525290.5094</v>
      </c>
      <c r="Y606" s="262">
        <f t="shared" ref="Y606" si="2039">(Z606+Z607)/2/((1+Y$64/4))</f>
        <v>696148172321.59387</v>
      </c>
      <c r="Z606" s="262">
        <f t="shared" ref="Z606" si="2040">(AA606+AA607)/2/((1+Z$64/4))</f>
        <v>716499859266.46729</v>
      </c>
      <c r="AA606" s="262">
        <f t="shared" ref="AA606" si="2041">(AB606+AB607)/2/((1+AA$64/4))</f>
        <v>744838790053.01917</v>
      </c>
      <c r="AB606" s="262">
        <f t="shared" ref="AB606" si="2042">(AC606+AC607)/2/((1+AB$64/4))</f>
        <v>783454699066.87866</v>
      </c>
      <c r="AC606" s="262">
        <f t="shared" ref="AC606" si="2043">(AD606+AD607)/2/((1+AC$64/4))</f>
        <v>835537181763.85706</v>
      </c>
      <c r="AD606" s="262">
        <f t="shared" ref="AD606" si="2044">(AE606+AE607)/2/((1+AD$64/4))</f>
        <v>905561602991.05823</v>
      </c>
      <c r="AE606" s="258">
        <f t="shared" si="1824"/>
        <v>1000000000000</v>
      </c>
    </row>
    <row r="607" spans="3:33" hidden="1" outlineLevel="1">
      <c r="C607" s="256" t="s">
        <v>294</v>
      </c>
      <c r="D607" s="256"/>
      <c r="E607" s="262"/>
      <c r="F607" s="262"/>
      <c r="G607" s="262"/>
      <c r="H607" s="262"/>
      <c r="I607" s="262"/>
      <c r="J607" s="262"/>
      <c r="K607" s="262"/>
      <c r="L607" s="262"/>
      <c r="M607" s="262"/>
      <c r="N607" s="262"/>
      <c r="O607" s="262"/>
      <c r="P607" s="262">
        <f>(Q607+Q608)/2/((1+P$65/4))</f>
        <v>721809144180.5083</v>
      </c>
      <c r="Q607" s="262">
        <f t="shared" ref="Q607" si="2045">(R607+R608)/2/((1+Q$65/4))</f>
        <v>715047971286.02283</v>
      </c>
      <c r="R607" s="262">
        <f t="shared" ref="R607" si="2046">(S607+S608)/2/((1+R$65/4))</f>
        <v>709274008514.72266</v>
      </c>
      <c r="S607" s="262">
        <f t="shared" ref="S607" si="2047">(T607+T608)/2/((1+S$65/4))</f>
        <v>705108575611.03101</v>
      </c>
      <c r="T607" s="262">
        <f t="shared" ref="T607" si="2048">(U607+U608)/2/((1+T$65/4))</f>
        <v>702962949971.43469</v>
      </c>
      <c r="U607" s="262">
        <f t="shared" ref="U607" si="2049">(V607+V608)/2/((1+U$65/4))</f>
        <v>703351101896.6593</v>
      </c>
      <c r="V607" s="262">
        <f t="shared" ref="V607" si="2050">(W607+W608)/2/((1+V$65/4))</f>
        <v>706912305458.90784</v>
      </c>
      <c r="W607" s="262">
        <f t="shared" ref="W607" si="2051">(X607+X608)/2/((1+W$65/4))</f>
        <v>714450036889.03845</v>
      </c>
      <c r="X607" s="262">
        <f t="shared" ref="X607" si="2052">(Y607+Y608)/2/((1+X$65/4))</f>
        <v>727004575036.17236</v>
      </c>
      <c r="Y607" s="262">
        <f t="shared" ref="Y607" si="2053">(Z607+Z608)/2/((1+Y$65/4))</f>
        <v>739863937445.9126</v>
      </c>
      <c r="Z607" s="262">
        <f t="shared" ref="Z607" si="2054">(AA607+AA608)/2/((1+Z$65/4))</f>
        <v>757729759932.80676</v>
      </c>
      <c r="AA607" s="262">
        <f t="shared" ref="AA607" si="2055">(AB607+AB608)/2/((1+AA$65/4))</f>
        <v>782500754973.45776</v>
      </c>
      <c r="AB607" s="262">
        <f t="shared" ref="AB607" si="2056">(AC607+AC608)/2/((1+AB$65/4))</f>
        <v>816045005827.42358</v>
      </c>
      <c r="AC607" s="262">
        <f t="shared" ref="AC607" si="2057">(AD607+AD608)/2/((1+AC$65/4))</f>
        <v>860910810556.06567</v>
      </c>
      <c r="AD607" s="262">
        <f t="shared" ref="AD607" si="2058">(AE607+AE608)/2/((1+AD$65/4))</f>
        <v>920588518924.62317</v>
      </c>
      <c r="AE607" s="258">
        <f t="shared" si="1824"/>
        <v>1000000000000</v>
      </c>
    </row>
    <row r="608" spans="3:33" hidden="1" outlineLevel="1">
      <c r="C608" s="256" t="s">
        <v>297</v>
      </c>
      <c r="D608" s="256"/>
      <c r="E608" s="262"/>
      <c r="F608" s="262"/>
      <c r="G608" s="262"/>
      <c r="H608" s="262"/>
      <c r="I608" s="262"/>
      <c r="J608" s="262"/>
      <c r="K608" s="262"/>
      <c r="L608" s="262"/>
      <c r="M608" s="262"/>
      <c r="N608" s="262"/>
      <c r="O608" s="262"/>
      <c r="P608" s="262"/>
      <c r="Q608" s="262">
        <f>(R608+R609)/2/((1+Q$66/4))</f>
        <v>757036168995.65674</v>
      </c>
      <c r="R608" s="262">
        <f t="shared" ref="R608" si="2059">(S608+S609)/2/((1+R$66/4))</f>
        <v>751931536197.11414</v>
      </c>
      <c r="S608" s="262">
        <f t="shared" ref="S608" si="2060">(T608+T609)/2/((1+S$66/4))</f>
        <v>748233810503.9729</v>
      </c>
      <c r="T608" s="262">
        <f t="shared" ref="T608" si="2061">(U608+U609)/2/((1+T$66/4))</f>
        <v>746309757429.51941</v>
      </c>
      <c r="U608" s="262">
        <f t="shared" ref="U608" si="2062">(V608+V609)/2/((1+U$66/4))</f>
        <v>746615469584.51318</v>
      </c>
      <c r="V608" s="262">
        <f t="shared" ref="V608" si="2063">(W608+W609)/2/((1+V$66/4))</f>
        <v>749714180742.65247</v>
      </c>
      <c r="W608" s="262">
        <f t="shared" ref="W608" si="2064">(X608+X609)/2/((1+W$66/4))</f>
        <v>756306905308.72144</v>
      </c>
      <c r="X608" s="262">
        <f t="shared" ref="X608" si="2065">(Y608+Y609)/2/((1+X$66/4))</f>
        <v>767290315722.16931</v>
      </c>
      <c r="Y608" s="262">
        <f t="shared" ref="Y608" si="2066">(Z608+Z609)/2/((1+Y$66/4))</f>
        <v>778494703416.02893</v>
      </c>
      <c r="Z608" s="262">
        <f t="shared" ref="Z608" si="2067">(AA608+AA609)/2/((1+Z$66/4))</f>
        <v>794025495169.81299</v>
      </c>
      <c r="AA608" s="262">
        <f t="shared" ref="AA608" si="2068">(AB608+AB609)/2/((1+AA$66/4))</f>
        <v>815482797643.36792</v>
      </c>
      <c r="AB608" s="262">
        <f t="shared" ref="AB608" si="2069">(AC608+AC609)/2/((1+AB$66/4))</f>
        <v>844389697349.43616</v>
      </c>
      <c r="AC608" s="262">
        <f t="shared" ref="AC608" si="2070">(AD608+AD609)/2/((1+AC$66/4))</f>
        <v>882784942163.2041</v>
      </c>
      <c r="AD608" s="262">
        <f t="shared" ref="AD608" si="2071">(AE608+AE609)/2/((1+AD$66/4))</f>
        <v>933400222796.86951</v>
      </c>
      <c r="AE608" s="258">
        <f t="shared" si="1824"/>
        <v>1000000000000</v>
      </c>
    </row>
    <row r="609" spans="3:31" hidden="1" outlineLevel="1">
      <c r="C609" s="256" t="s">
        <v>300</v>
      </c>
      <c r="D609" s="256"/>
      <c r="E609" s="262"/>
      <c r="F609" s="262"/>
      <c r="G609" s="262"/>
      <c r="H609" s="262"/>
      <c r="I609" s="262"/>
      <c r="J609" s="262"/>
      <c r="K609" s="262"/>
      <c r="L609" s="262"/>
      <c r="M609" s="262"/>
      <c r="N609" s="262"/>
      <c r="O609" s="262"/>
      <c r="P609" s="262"/>
      <c r="Q609" s="262"/>
      <c r="R609" s="262">
        <f>(S609+S610)/2/((1+R$67/4))</f>
        <v>789384310629.49365</v>
      </c>
      <c r="S609" s="262">
        <f t="shared" ref="S609" si="2072">(T609+T610)/2/((1+S$67/4))</f>
        <v>786140536783.94568</v>
      </c>
      <c r="T609" s="262">
        <f t="shared" ref="T609" si="2073">(U609+U610)/2/((1+T$67/4))</f>
        <v>784438690818.50208</v>
      </c>
      <c r="U609" s="262">
        <f t="shared" ref="U609" si="2074">(V609+V610)/2/((1+U$67/4))</f>
        <v>784678816270.71826</v>
      </c>
      <c r="V609" s="262">
        <f t="shared" ref="V609" si="2075">(W609+W610)/2/((1+V$67/4))</f>
        <v>787352037680.08203</v>
      </c>
      <c r="W609" s="262">
        <f t="shared" ref="W609" si="2076">(X609+X610)/2/((1+W$67/4))</f>
        <v>793064647065.78198</v>
      </c>
      <c r="X609" s="262">
        <f t="shared" ref="X609" si="2077">(Y609+Y610)/2/((1+X$67/4))</f>
        <v>802584196595.53101</v>
      </c>
      <c r="Y609" s="262">
        <f t="shared" ref="Y609" si="2078">(Z609+Z610)/2/((1+Y$67/4))</f>
        <v>812262446708.0791</v>
      </c>
      <c r="Z609" s="262">
        <f t="shared" ref="Z609" si="2079">(AA609+AA610)/2/((1+Z$67/4))</f>
        <v>825652509500.82104</v>
      </c>
      <c r="AA609" s="262">
        <f t="shared" ref="AA609" si="2080">(AB609+AB610)/2/((1+AA$67/4))</f>
        <v>844098102916.93921</v>
      </c>
      <c r="AB609" s="262">
        <f t="shared" ref="AB609" si="2081">(AC609+AC610)/2/((1+AB$67/4))</f>
        <v>868841187197.45007</v>
      </c>
      <c r="AC609" s="262">
        <f t="shared" ref="AC609" si="2082">(AD609+AD610)/2/((1+AC$67/4))</f>
        <v>901516249630.66943</v>
      </c>
      <c r="AD609" s="262">
        <f t="shared" ref="AD609" si="2083">(AE609+AE610)/2/((1+AD$67/4))</f>
        <v>944270101829.44263</v>
      </c>
      <c r="AE609" s="258">
        <f t="shared" si="1824"/>
        <v>1000000000000</v>
      </c>
    </row>
    <row r="610" spans="3:31" hidden="1" outlineLevel="1">
      <c r="C610" s="256" t="s">
        <v>303</v>
      </c>
      <c r="D610" s="256"/>
      <c r="E610" s="262"/>
      <c r="F610" s="262"/>
      <c r="G610" s="262"/>
      <c r="H610" s="262"/>
      <c r="I610" s="262"/>
      <c r="J610" s="262"/>
      <c r="K610" s="262"/>
      <c r="L610" s="262"/>
      <c r="M610" s="262"/>
      <c r="N610" s="262"/>
      <c r="O610" s="262"/>
      <c r="P610" s="262"/>
      <c r="Q610" s="262"/>
      <c r="R610" s="262"/>
      <c r="S610" s="262">
        <f>(T610+T611)/2/((1+S$68/4))</f>
        <v>819122703553.29504</v>
      </c>
      <c r="T610" s="262">
        <f t="shared" ref="T610" si="2084">(U610+U611)/2/((1+T$68/4))</f>
        <v>817634494616.28772</v>
      </c>
      <c r="U610" s="262">
        <f t="shared" ref="U610" si="2085">(V610+V611)/2/((1+U$68/4))</f>
        <v>817822983040.60352</v>
      </c>
      <c r="V610" s="262">
        <f t="shared" ref="V610" si="2086">(W610+W611)/2/((1+V$68/4))</f>
        <v>820112691047.72742</v>
      </c>
      <c r="W610" s="262">
        <f t="shared" ref="W610" si="2087">(X610+X611)/2/((1+W$68/4))</f>
        <v>825024133501.72571</v>
      </c>
      <c r="X610" s="262">
        <f t="shared" ref="X610" si="2088">(Y610+Y611)/2/((1+X$68/4))</f>
        <v>833210541847.82837</v>
      </c>
      <c r="Y610" s="262">
        <f t="shared" ref="Y610" si="2089">(Z610+Z611)/2/((1+Y$68/4))</f>
        <v>841510039525.03467</v>
      </c>
      <c r="Z610" s="262">
        <f t="shared" ref="Z610" si="2090">(AA610+AA611)/2/((1+Z$68/4))</f>
        <v>852974768014.62219</v>
      </c>
      <c r="AA610" s="262">
        <f t="shared" ref="AA610" si="2091">(AB610+AB611)/2/((1+AA$68/4))</f>
        <v>868729939862.14722</v>
      </c>
      <c r="AB610" s="262">
        <f t="shared" ref="AB610" si="2092">(AC610+AC611)/2/((1+AB$68/4))</f>
        <v>889788942508.14917</v>
      </c>
      <c r="AC610" s="262">
        <f t="shared" ref="AC610" si="2093">(AD610+AD611)/2/((1+AC$68/4))</f>
        <v>917465478540.62073</v>
      </c>
      <c r="AD610" s="262">
        <f t="shared" ref="AD610" si="2094">(AE610+AE611)/2/((1+AD$68/4))</f>
        <v>953454355109.745</v>
      </c>
      <c r="AE610" s="258">
        <f t="shared" si="1824"/>
        <v>1000000000000</v>
      </c>
    </row>
    <row r="611" spans="3:31" hidden="1" outlineLevel="1">
      <c r="C611" s="256" t="s">
        <v>306</v>
      </c>
      <c r="D611" s="256"/>
      <c r="E611" s="262"/>
      <c r="F611" s="262"/>
      <c r="G611" s="262"/>
      <c r="H611" s="262"/>
      <c r="I611" s="262"/>
      <c r="J611" s="262"/>
      <c r="K611" s="262"/>
      <c r="L611" s="262"/>
      <c r="M611" s="262"/>
      <c r="N611" s="262"/>
      <c r="O611" s="262"/>
      <c r="P611" s="262"/>
      <c r="Q611" s="262"/>
      <c r="R611" s="262"/>
      <c r="S611" s="262"/>
      <c r="T611" s="262">
        <f>(U611+U612)/2/((1+T$69/4))</f>
        <v>846287493654.59448</v>
      </c>
      <c r="U611" s="262">
        <f t="shared" ref="U611" si="2095">(V611+V612)/2/((1+U$69/4))</f>
        <v>846435598337.20776</v>
      </c>
      <c r="V611" s="262">
        <f t="shared" ref="V611" si="2096">(W611+W612)/2/((1+V$69/4))</f>
        <v>848385166065.6189</v>
      </c>
      <c r="W611" s="262">
        <f t="shared" ref="W611" si="2097">(X611+X612)/2/((1+W$69/4))</f>
        <v>852580307423.56836</v>
      </c>
      <c r="X611" s="262">
        <f t="shared" ref="X611" si="2098">(Y611+Y612)/2/((1+X$69/4))</f>
        <v>859574281236.80164</v>
      </c>
      <c r="Y611" s="262">
        <f t="shared" ref="Y611" si="2099">(Z611+Z612)/2/((1+Y$69/4))</f>
        <v>866648322943.67456</v>
      </c>
      <c r="Z611" s="262">
        <f t="shared" ref="Z611" si="2100">(AA611+AA612)/2/((1+Z$69/4))</f>
        <v>876407770266.99158</v>
      </c>
      <c r="AA611" s="262">
        <f t="shared" ref="AA611" si="2101">(AB611+AB612)/2/((1+AA$69/4))</f>
        <v>889792708247.60474</v>
      </c>
      <c r="AB611" s="262">
        <f t="shared" ref="AB611" si="2102">(AC611+AC612)/2/((1+AB$69/4))</f>
        <v>907630834902.93713</v>
      </c>
      <c r="AC611" s="262">
        <f t="shared" ref="AC611" si="2103">(AD611+AD612)/2/((1+AC$69/4))</f>
        <v>930980939488.25684</v>
      </c>
      <c r="AD611" s="262">
        <f t="shared" ref="AD611" si="2104">(AE611+AE612)/2/((1+AD$69/4))</f>
        <v>961187261520.65576</v>
      </c>
      <c r="AE611" s="258">
        <f t="shared" si="1824"/>
        <v>1000000000000</v>
      </c>
    </row>
    <row r="612" spans="3:31" hidden="1" outlineLevel="1">
      <c r="C612" s="256" t="s">
        <v>309</v>
      </c>
      <c r="D612" s="256"/>
      <c r="E612" s="262"/>
      <c r="F612" s="262"/>
      <c r="G612" s="262"/>
      <c r="H612" s="262"/>
      <c r="I612" s="262"/>
      <c r="J612" s="262"/>
      <c r="K612" s="262"/>
      <c r="L612" s="262"/>
      <c r="M612" s="262"/>
      <c r="N612" s="262"/>
      <c r="O612" s="262"/>
      <c r="P612" s="262"/>
      <c r="Q612" s="262"/>
      <c r="R612" s="262"/>
      <c r="S612" s="262"/>
      <c r="T612" s="262"/>
      <c r="U612" s="262">
        <f>(V612+V613)/2/((1+U$70/4))</f>
        <v>870958599182.61121</v>
      </c>
      <c r="V612" s="262">
        <f t="shared" ref="V612" si="2105">(W612+W613)/2/((1+V$70/4))</f>
        <v>872610356191.86841</v>
      </c>
      <c r="W612" s="262">
        <f t="shared" ref="W612" si="2106">(X612+X613)/2/((1+W$70/4))</f>
        <v>876174190667.98779</v>
      </c>
      <c r="X612" s="262">
        <f t="shared" ref="X612" si="2107">(Y612+Y613)/2/((1+X$70/4))</f>
        <v>882116807047.3324</v>
      </c>
      <c r="Y612" s="262">
        <f t="shared" ref="Y612" si="2108">(Z612+Z613)/2/((1+Y$70/4))</f>
        <v>888115811334.14307</v>
      </c>
      <c r="Z612" s="262">
        <f t="shared" ref="Z612" si="2109">(AA612+AA613)/2/((1+Z$70/4))</f>
        <v>896383428199.27014</v>
      </c>
      <c r="AA612" s="262">
        <f t="shared" ref="AA612" si="2110">(AB612+AB613)/2/((1+AA$70/4))</f>
        <v>907703623532.42847</v>
      </c>
      <c r="AB612" s="262">
        <f t="shared" ref="AB612" si="2111">(AC612+AC613)/2/((1+AB$70/4))</f>
        <v>922753219881.80627</v>
      </c>
      <c r="AC612" s="262">
        <f t="shared" ref="AC612" si="2112">(AD612+AD613)/2/((1+AC$70/4))</f>
        <v>942387964453.45105</v>
      </c>
      <c r="AD612" s="262">
        <f t="shared" ref="AD612" si="2113">(AE612+AE613)/2/((1+AD$70/4))</f>
        <v>967679004246.16162</v>
      </c>
      <c r="AE612" s="258">
        <f t="shared" si="1824"/>
        <v>1000000000000</v>
      </c>
    </row>
    <row r="613" spans="3:31" hidden="1" outlineLevel="1">
      <c r="C613" s="256" t="s">
        <v>312</v>
      </c>
      <c r="D613" s="256"/>
      <c r="E613" s="262"/>
      <c r="F613" s="262"/>
      <c r="G613" s="262"/>
      <c r="H613" s="262"/>
      <c r="I613" s="262"/>
      <c r="J613" s="262"/>
      <c r="K613" s="262"/>
      <c r="L613" s="262"/>
      <c r="M613" s="262"/>
      <c r="N613" s="262"/>
      <c r="O613" s="262"/>
      <c r="P613" s="262"/>
      <c r="Q613" s="262"/>
      <c r="R613" s="262"/>
      <c r="S613" s="262"/>
      <c r="T613" s="262"/>
      <c r="U613" s="262"/>
      <c r="V613" s="262">
        <f>(W613+W614)/2/((1+V$71/4))</f>
        <v>893244014299.06555</v>
      </c>
      <c r="W613" s="262">
        <f t="shared" ref="W613:AD613" si="2114">(X613+X614)/2/((1+W$71/4))</f>
        <v>896257832425.83289</v>
      </c>
      <c r="X613" s="262">
        <f t="shared" si="2114"/>
        <v>901284147473.6593</v>
      </c>
      <c r="Y613" s="262">
        <f t="shared" si="2114"/>
        <v>906350001911.06262</v>
      </c>
      <c r="Z613" s="262">
        <f t="shared" si="2114"/>
        <v>913325541453.89783</v>
      </c>
      <c r="AA613" s="262">
        <f t="shared" si="2114"/>
        <v>922863562703.01526</v>
      </c>
      <c r="AB613" s="262">
        <f t="shared" si="2114"/>
        <v>935518198485.75269</v>
      </c>
      <c r="AC613" s="262">
        <f t="shared" si="2114"/>
        <v>951982998553.38013</v>
      </c>
      <c r="AD613" s="262">
        <f t="shared" si="2114"/>
        <v>973115320806.53857</v>
      </c>
      <c r="AE613" s="258">
        <f t="shared" si="1824"/>
        <v>1000000000000</v>
      </c>
    </row>
    <row r="614" spans="3:31" hidden="1" outlineLevel="1">
      <c r="C614" s="256" t="s">
        <v>315</v>
      </c>
      <c r="D614" s="256"/>
      <c r="E614" s="262"/>
      <c r="F614" s="262"/>
      <c r="G614" s="262"/>
      <c r="H614" s="262"/>
      <c r="I614" s="262"/>
      <c r="J614" s="262"/>
      <c r="K614" s="262"/>
      <c r="L614" s="262"/>
      <c r="M614" s="262"/>
      <c r="N614" s="262"/>
      <c r="O614" s="262"/>
      <c r="P614" s="262"/>
      <c r="Q614" s="262"/>
      <c r="R614" s="262"/>
      <c r="S614" s="262"/>
      <c r="T614" s="262"/>
      <c r="U614" s="262"/>
      <c r="V614" s="262"/>
      <c r="W614" s="262">
        <f>(X614+X615)/2/((1+W$72/4))</f>
        <v>913270401628.00562</v>
      </c>
      <c r="X614" s="262">
        <f t="shared" ref="X614:AD614" si="2115">(Y614+Y615)/2/((1+X$72/4))</f>
        <v>917505580344.71606</v>
      </c>
      <c r="Y614" s="262">
        <f t="shared" si="2115"/>
        <v>921768387481.05847</v>
      </c>
      <c r="Z614" s="262">
        <f t="shared" si="2115"/>
        <v>927633964491.06348</v>
      </c>
      <c r="AA614" s="262">
        <f t="shared" si="2115"/>
        <v>935645226781.25647</v>
      </c>
      <c r="AB614" s="262">
        <f t="shared" si="2115"/>
        <v>946256414123.52905</v>
      </c>
      <c r="AC614" s="262">
        <f t="shared" si="2115"/>
        <v>960031088278.16846</v>
      </c>
      <c r="AD614" s="262">
        <f t="shared" si="2115"/>
        <v>977658372495.86938</v>
      </c>
      <c r="AE614" s="258">
        <f t="shared" si="1824"/>
        <v>1000000000000</v>
      </c>
    </row>
    <row r="615" spans="3:31" hidden="1" outlineLevel="1">
      <c r="C615" s="256" t="s">
        <v>764</v>
      </c>
      <c r="D615" s="256"/>
      <c r="E615" s="262"/>
      <c r="F615" s="262"/>
      <c r="G615" s="262"/>
      <c r="H615" s="262"/>
      <c r="I615" s="262"/>
      <c r="J615" s="262"/>
      <c r="K615" s="262"/>
      <c r="L615" s="262"/>
      <c r="M615" s="262"/>
      <c r="N615" s="262"/>
      <c r="O615" s="262"/>
      <c r="P615" s="262"/>
      <c r="Q615" s="262"/>
      <c r="R615" s="262"/>
      <c r="S615" s="262"/>
      <c r="T615" s="262"/>
      <c r="U615" s="262"/>
      <c r="V615" s="262"/>
      <c r="W615" s="262"/>
      <c r="X615" s="262">
        <f>(Y615+Y616)/2/((1+X$73/4))</f>
        <v>931180483217.43433</v>
      </c>
      <c r="Y615" s="262">
        <f t="shared" ref="Y615:AD615" si="2116">(Z615+Z616)/2/((1+Y$73/4))</f>
        <v>934757043782.03455</v>
      </c>
      <c r="Z615" s="262">
        <f t="shared" si="2116"/>
        <v>939675455759.41333</v>
      </c>
      <c r="AA615" s="262">
        <f t="shared" si="2116"/>
        <v>946386804482.54822</v>
      </c>
      <c r="AB615" s="262">
        <f t="shared" si="2116"/>
        <v>955263878704.98511</v>
      </c>
      <c r="AC615" s="262">
        <f t="shared" si="2116"/>
        <v>966765717498.35266</v>
      </c>
      <c r="AD615" s="262">
        <f t="shared" si="2116"/>
        <v>981448361558.97363</v>
      </c>
      <c r="AE615" s="258">
        <f t="shared" si="1824"/>
        <v>1000000000000</v>
      </c>
    </row>
    <row r="616" spans="3:31" hidden="1" outlineLevel="1">
      <c r="C616" s="256" t="s">
        <v>765</v>
      </c>
      <c r="D616" s="256"/>
      <c r="E616" s="262"/>
      <c r="F616" s="262"/>
      <c r="G616" s="262"/>
      <c r="H616" s="262"/>
      <c r="I616" s="262"/>
      <c r="J616" s="262"/>
      <c r="K616" s="262"/>
      <c r="L616" s="262"/>
      <c r="M616" s="262"/>
      <c r="N616" s="262"/>
      <c r="O616" s="262"/>
      <c r="P616" s="262"/>
      <c r="Q616" s="262"/>
      <c r="R616" s="262"/>
      <c r="S616" s="262"/>
      <c r="T616" s="262"/>
      <c r="U616" s="262"/>
      <c r="V616" s="262"/>
      <c r="W616" s="262"/>
      <c r="X616" s="262"/>
      <c r="Y616" s="262">
        <f>(Z616+Z617)/2/((1+Y$74/4))</f>
        <v>945664802826.08582</v>
      </c>
      <c r="Z616" s="262">
        <f t="shared" ref="Z616:AD616" si="2117">(AA616+AA617)/2/((1+Z$74/4))</f>
        <v>949779386064.32117</v>
      </c>
      <c r="AA616" s="262">
        <f t="shared" si="2117"/>
        <v>955389551382.07495</v>
      </c>
      <c r="AB616" s="262">
        <f t="shared" si="2117"/>
        <v>962801571228.62036</v>
      </c>
      <c r="AC616" s="262">
        <f t="shared" si="2117"/>
        <v>972390161693.97937</v>
      </c>
      <c r="AD616" s="262">
        <f t="shared" si="2117"/>
        <v>984605548123.2323</v>
      </c>
      <c r="AE616" s="258">
        <f t="shared" si="1824"/>
        <v>1000000000000</v>
      </c>
    </row>
    <row r="617" spans="3:31" hidden="1" outlineLevel="1">
      <c r="C617" s="256" t="s">
        <v>766</v>
      </c>
      <c r="D617" s="256"/>
      <c r="E617" s="262"/>
      <c r="F617" s="262"/>
      <c r="G617" s="262"/>
      <c r="H617" s="262"/>
      <c r="I617" s="262"/>
      <c r="J617" s="262"/>
      <c r="K617" s="262"/>
      <c r="L617" s="262"/>
      <c r="M617" s="262"/>
      <c r="N617" s="262"/>
      <c r="O617" s="262"/>
      <c r="P617" s="262"/>
      <c r="Q617" s="262"/>
      <c r="R617" s="262"/>
      <c r="S617" s="262"/>
      <c r="T617" s="262"/>
      <c r="U617" s="262"/>
      <c r="V617" s="262"/>
      <c r="W617" s="262"/>
      <c r="X617" s="262"/>
      <c r="Y617" s="262"/>
      <c r="Z617" s="262">
        <f>(AA617+AA618)/2/((1+Z$75/4))</f>
        <v>958236794197.29492</v>
      </c>
      <c r="AA617" s="262">
        <f t="shared" ref="AA617:AD617" si="2118">(AB617+AB618)/2/((1+AA$75/4))</f>
        <v>962918002242.63269</v>
      </c>
      <c r="AB617" s="262">
        <f t="shared" si="2118"/>
        <v>969096825139.08044</v>
      </c>
      <c r="AC617" s="262">
        <f t="shared" si="2118"/>
        <v>977079738495.63208</v>
      </c>
      <c r="AD617" s="262">
        <f t="shared" si="2118"/>
        <v>987232422692.20203</v>
      </c>
      <c r="AE617" s="258">
        <f t="shared" si="1824"/>
        <v>1000000000000</v>
      </c>
    </row>
    <row r="618" spans="3:31" hidden="1" outlineLevel="1">
      <c r="C618" s="256" t="s">
        <v>767</v>
      </c>
      <c r="D618" s="256"/>
      <c r="E618" s="262"/>
      <c r="F618" s="262"/>
      <c r="G618" s="262"/>
      <c r="H618" s="262"/>
      <c r="I618" s="262"/>
      <c r="J618" s="262"/>
      <c r="K618" s="262"/>
      <c r="L618" s="262"/>
      <c r="M618" s="262"/>
      <c r="N618" s="262"/>
      <c r="O618" s="262"/>
      <c r="P618" s="262"/>
      <c r="Q618" s="262"/>
      <c r="R618" s="262"/>
      <c r="S618" s="262"/>
      <c r="T618" s="262"/>
      <c r="U618" s="262"/>
      <c r="V618" s="262"/>
      <c r="W618" s="262"/>
      <c r="X618" s="262"/>
      <c r="Y618" s="262"/>
      <c r="Z618" s="262"/>
      <c r="AA618" s="262">
        <f>(AB618+AB619)/2/((1+AA$76/4))</f>
        <v>969201836881.88782</v>
      </c>
      <c r="AB618" s="262">
        <f t="shared" ref="AB618:AD618" si="2119">(AC618+AC619)/2/((1+AB$76/4))</f>
        <v>974345772998.27258</v>
      </c>
      <c r="AC618" s="262">
        <f t="shared" si="2119"/>
        <v>980984509887.3479</v>
      </c>
      <c r="AD618" s="262">
        <f t="shared" si="2119"/>
        <v>989415871754.61926</v>
      </c>
      <c r="AE618" s="258">
        <f t="shared" si="1824"/>
        <v>1000000000000</v>
      </c>
    </row>
    <row r="619" spans="3:31" hidden="1" outlineLevel="1">
      <c r="C619" s="256" t="s">
        <v>768</v>
      </c>
      <c r="D619" s="256"/>
      <c r="E619" s="262"/>
      <c r="F619" s="262"/>
      <c r="G619" s="262"/>
      <c r="H619" s="262"/>
      <c r="I619" s="262"/>
      <c r="J619" s="262"/>
      <c r="K619" s="262"/>
      <c r="L619" s="262"/>
      <c r="M619" s="262"/>
      <c r="N619" s="262"/>
      <c r="O619" s="262"/>
      <c r="P619" s="262"/>
      <c r="Q619" s="262"/>
      <c r="R619" s="262"/>
      <c r="S619" s="262"/>
      <c r="T619" s="262"/>
      <c r="U619" s="262"/>
      <c r="V619" s="262"/>
      <c r="W619" s="262"/>
      <c r="X619" s="262"/>
      <c r="Y619" s="262"/>
      <c r="Z619" s="262"/>
      <c r="AA619" s="262"/>
      <c r="AB619" s="262">
        <f>(AC619+AC620)/2/((1+AB$77/4))</f>
        <v>978716328760.21497</v>
      </c>
      <c r="AC619" s="262">
        <f t="shared" ref="AC619:AD619" si="2120">(AD619+AD620)/2/((1+AC$77/4))</f>
        <v>984232132775.18335</v>
      </c>
      <c r="AD619" s="262">
        <f t="shared" si="2120"/>
        <v>991229235346.32483</v>
      </c>
      <c r="AE619" s="258">
        <f t="shared" si="1824"/>
        <v>1000000000000</v>
      </c>
    </row>
    <row r="620" spans="3:31" hidden="1" outlineLevel="1">
      <c r="C620" s="256" t="s">
        <v>769</v>
      </c>
      <c r="D620" s="256"/>
      <c r="E620" s="262"/>
      <c r="F620" s="262"/>
      <c r="G620" s="262"/>
      <c r="H620" s="262"/>
      <c r="I620" s="262"/>
      <c r="J620" s="262"/>
      <c r="K620" s="262"/>
      <c r="L620" s="262"/>
      <c r="M620" s="262"/>
      <c r="N620" s="262"/>
      <c r="O620" s="262"/>
      <c r="P620" s="262"/>
      <c r="Q620" s="262"/>
      <c r="R620" s="262"/>
      <c r="S620" s="262"/>
      <c r="T620" s="262"/>
      <c r="U620" s="262"/>
      <c r="V620" s="262"/>
      <c r="W620" s="262"/>
      <c r="X620" s="262"/>
      <c r="Y620" s="262"/>
      <c r="Z620" s="262"/>
      <c r="AA620" s="262"/>
      <c r="AB620" s="262"/>
      <c r="AC620" s="262">
        <f>(AD620+AD621)/2/((1+AC$78/4))</f>
        <v>986930661780.12183</v>
      </c>
      <c r="AD620" s="262">
        <f t="shared" ref="AD620" si="2121">(AE620+AE621)/2/((1+AD$78/4))</f>
        <v>992734199434.80994</v>
      </c>
      <c r="AE620" s="258">
        <f t="shared" si="1824"/>
        <v>1000000000000</v>
      </c>
    </row>
    <row r="621" spans="3:31" hidden="1" outlineLevel="1">
      <c r="C621" s="256" t="s">
        <v>770</v>
      </c>
      <c r="D621" s="256"/>
      <c r="E621" s="262"/>
      <c r="F621" s="262"/>
      <c r="G621" s="262"/>
      <c r="H621" s="262"/>
      <c r="I621" s="262"/>
      <c r="J621" s="262"/>
      <c r="K621" s="262"/>
      <c r="L621" s="262"/>
      <c r="M621" s="262"/>
      <c r="N621" s="262"/>
      <c r="O621" s="262"/>
      <c r="P621" s="262"/>
      <c r="Q621" s="262"/>
      <c r="R621" s="262"/>
      <c r="S621" s="262"/>
      <c r="T621" s="262"/>
      <c r="U621" s="262"/>
      <c r="V621" s="262"/>
      <c r="W621" s="262"/>
      <c r="X621" s="262"/>
      <c r="Y621" s="262"/>
      <c r="Z621" s="262"/>
      <c r="AA621" s="262"/>
      <c r="AB621" s="262"/>
      <c r="AC621" s="262"/>
      <c r="AD621" s="262">
        <f>(AE621+AE622)/2/((1+AD$79/4))</f>
        <v>993982496373.3866</v>
      </c>
      <c r="AE621" s="258">
        <f t="shared" si="1824"/>
        <v>1000000000000</v>
      </c>
    </row>
    <row r="622" spans="3:31" hidden="1" outlineLevel="1">
      <c r="C622" s="256" t="s">
        <v>824</v>
      </c>
      <c r="D622" s="256"/>
      <c r="E622" s="262"/>
      <c r="F622" s="262"/>
      <c r="G622" s="262"/>
      <c r="H622" s="262"/>
      <c r="I622" s="262"/>
      <c r="J622" s="262"/>
      <c r="K622" s="262"/>
      <c r="L622" s="262"/>
      <c r="M622" s="262"/>
      <c r="N622" s="262"/>
      <c r="O622" s="262"/>
      <c r="P622" s="262"/>
      <c r="Q622" s="262"/>
      <c r="R622" s="262"/>
      <c r="S622" s="262"/>
      <c r="T622" s="262"/>
      <c r="U622" s="262"/>
      <c r="V622" s="262"/>
      <c r="W622" s="262"/>
      <c r="X622" s="262"/>
      <c r="Y622" s="262"/>
      <c r="Z622" s="262"/>
      <c r="AA622" s="262"/>
      <c r="AB622" s="262"/>
      <c r="AC622" s="262"/>
      <c r="AD622" s="262"/>
      <c r="AE622" s="258">
        <f t="shared" si="1824"/>
        <v>1000000000000</v>
      </c>
    </row>
    <row r="623" spans="3:31" hidden="1" outlineLevel="1">
      <c r="C623" s="256" t="s">
        <v>2375</v>
      </c>
      <c r="D623" s="257"/>
      <c r="E623" s="255"/>
      <c r="F623" s="255"/>
      <c r="G623" s="255"/>
      <c r="H623" s="255"/>
      <c r="I623" s="255"/>
      <c r="J623" s="255"/>
      <c r="K623" s="255"/>
      <c r="L623" s="255"/>
      <c r="M623" s="255"/>
      <c r="N623" s="255"/>
      <c r="O623" s="255"/>
      <c r="P623" s="255"/>
      <c r="Q623" s="255"/>
      <c r="R623" s="255"/>
      <c r="S623" s="255"/>
      <c r="T623" s="255"/>
      <c r="U623" s="255"/>
      <c r="V623" s="255"/>
      <c r="W623" s="172"/>
    </row>
    <row r="624" spans="3:31" hidden="1" outlineLevel="1"/>
    <row r="625" spans="3:34" hidden="1" outlineLevel="1">
      <c r="C625" s="256"/>
      <c r="D625" s="256" t="s">
        <v>256</v>
      </c>
      <c r="E625" s="256" t="s">
        <v>257</v>
      </c>
      <c r="F625" s="256" t="s">
        <v>262</v>
      </c>
      <c r="G625" s="256" t="s">
        <v>265</v>
      </c>
      <c r="H625" s="256" t="s">
        <v>268</v>
      </c>
      <c r="I625" s="256" t="s">
        <v>271</v>
      </c>
      <c r="J625" s="256" t="s">
        <v>274</v>
      </c>
      <c r="K625" s="256" t="s">
        <v>277</v>
      </c>
      <c r="L625" s="256" t="s">
        <v>280</v>
      </c>
      <c r="M625" s="256" t="s">
        <v>283</v>
      </c>
      <c r="N625" s="256" t="s">
        <v>286</v>
      </c>
      <c r="O625" s="256" t="s">
        <v>289</v>
      </c>
      <c r="P625" s="256" t="s">
        <v>292</v>
      </c>
      <c r="Q625" s="256" t="s">
        <v>295</v>
      </c>
      <c r="R625" s="256" t="s">
        <v>298</v>
      </c>
      <c r="S625" s="256" t="s">
        <v>301</v>
      </c>
      <c r="T625" s="256" t="s">
        <v>304</v>
      </c>
      <c r="U625" s="256" t="s">
        <v>307</v>
      </c>
      <c r="V625" s="256" t="s">
        <v>310</v>
      </c>
      <c r="W625" s="256" t="s">
        <v>313</v>
      </c>
      <c r="X625" s="256" t="s">
        <v>804</v>
      </c>
      <c r="Y625" s="256" t="s">
        <v>805</v>
      </c>
      <c r="Z625" s="256" t="s">
        <v>806</v>
      </c>
      <c r="AA625" s="256" t="s">
        <v>807</v>
      </c>
      <c r="AB625" s="256" t="s">
        <v>808</v>
      </c>
      <c r="AC625" s="256" t="s">
        <v>809</v>
      </c>
      <c r="AD625" s="256" t="s">
        <v>810</v>
      </c>
      <c r="AE625" s="256" t="s">
        <v>811</v>
      </c>
    </row>
    <row r="626" spans="3:34" hidden="1" outlineLevel="1">
      <c r="C626" s="256" t="s">
        <v>258</v>
      </c>
      <c r="D626" s="256"/>
      <c r="E626" s="256" t="s">
        <v>259</v>
      </c>
      <c r="F626" s="256" t="s">
        <v>263</v>
      </c>
      <c r="G626" s="256" t="s">
        <v>266</v>
      </c>
      <c r="H626" s="256" t="s">
        <v>269</v>
      </c>
      <c r="I626" s="256" t="s">
        <v>272</v>
      </c>
      <c r="J626" s="256" t="s">
        <v>275</v>
      </c>
      <c r="K626" s="256" t="s">
        <v>278</v>
      </c>
      <c r="L626" s="256" t="s">
        <v>281</v>
      </c>
      <c r="M626" s="256" t="s">
        <v>284</v>
      </c>
      <c r="N626" s="256" t="s">
        <v>287</v>
      </c>
      <c r="O626" s="256" t="s">
        <v>290</v>
      </c>
      <c r="P626" s="256" t="s">
        <v>293</v>
      </c>
      <c r="Q626" s="256" t="s">
        <v>296</v>
      </c>
      <c r="R626" s="256" t="s">
        <v>299</v>
      </c>
      <c r="S626" s="256" t="s">
        <v>302</v>
      </c>
      <c r="T626" s="256" t="s">
        <v>305</v>
      </c>
      <c r="U626" s="256" t="s">
        <v>308</v>
      </c>
      <c r="V626" s="256" t="s">
        <v>311</v>
      </c>
      <c r="W626" s="256" t="s">
        <v>314</v>
      </c>
      <c r="X626" s="256" t="s">
        <v>784</v>
      </c>
      <c r="Y626" s="256" t="s">
        <v>785</v>
      </c>
      <c r="Z626" s="256" t="s">
        <v>786</v>
      </c>
      <c r="AA626" s="256" t="s">
        <v>787</v>
      </c>
      <c r="AB626" s="256" t="s">
        <v>788</v>
      </c>
      <c r="AC626" s="256" t="s">
        <v>789</v>
      </c>
      <c r="AD626" s="256" t="s">
        <v>790</v>
      </c>
      <c r="AE626" s="256" t="s">
        <v>791</v>
      </c>
      <c r="AF626" s="258" t="s">
        <v>260</v>
      </c>
    </row>
    <row r="627" spans="3:34" hidden="1" outlineLevel="1">
      <c r="C627" s="256"/>
      <c r="D627" s="259">
        <f>(E627+E628)/2/((1+D$53/4)^($D$17))</f>
        <v>190799632808.81342</v>
      </c>
      <c r="E627" s="262">
        <f t="shared" ref="E627" si="2122">(F627+F628)/2/((1+E$53/4))</f>
        <v>170011817541.85193</v>
      </c>
      <c r="F627" s="262">
        <f t="shared" ref="F627" si="2123">(G627+G628)/2/((1+F$53/4))</f>
        <v>151480366386.27682</v>
      </c>
      <c r="G627" s="262">
        <f t="shared" ref="G627" si="2124">(H627+H628)/2/((1+G$53/4))</f>
        <v>134930377908.38605</v>
      </c>
      <c r="H627" s="262">
        <f t="shared" ref="H627" si="2125">(I627+I628)/2/((1+H$53/4))</f>
        <v>119749906211.86182</v>
      </c>
      <c r="I627" s="262">
        <f t="shared" ref="I627" si="2126">(J627+J628)/2/((1+I$53/4))</f>
        <v>106009612026.33966</v>
      </c>
      <c r="J627" s="262">
        <f t="shared" ref="J627" si="2127">(K627+K628)/2/((1+J$53/4))</f>
        <v>93832278860.838089</v>
      </c>
      <c r="K627" s="262">
        <f t="shared" ref="K627" si="2128">(L627+L628)/2/((1+K$53/4))</f>
        <v>83198523089.039566</v>
      </c>
      <c r="L627" s="262">
        <f t="shared" ref="L627" si="2129">(M627+M628)/2/((1+L$53/4))</f>
        <v>74055454540.887711</v>
      </c>
      <c r="M627" s="262">
        <f t="shared" ref="M627" si="2130">(N627+N628)/2/((1+M$53/4))</f>
        <v>66356765512.390045</v>
      </c>
      <c r="N627" s="262">
        <f t="shared" ref="N627" si="2131">(O627+O628)/2/((1+N$53/4))</f>
        <v>60050727153.848015</v>
      </c>
      <c r="O627" s="262">
        <f t="shared" ref="O627" si="2132">(P627+P628)/2/((1+O$53/4))</f>
        <v>55106312813.515091</v>
      </c>
      <c r="P627" s="262">
        <f t="shared" ref="P627" si="2133">(Q627+Q628)/2/((1+P$53/4))</f>
        <v>51527649753.603271</v>
      </c>
      <c r="Q627" s="262">
        <f t="shared" ref="Q627" si="2134">(R627+R628)/2/((1+Q$53/4))</f>
        <v>47407700168.26001</v>
      </c>
      <c r="R627" s="262">
        <f t="shared" ref="R627" si="2135">(S627+S628)/2/((1+R$53/4))</f>
        <v>44109618859.438744</v>
      </c>
      <c r="S627" s="262">
        <f t="shared" ref="S627" si="2136">(T627+T628)/2/((1+S$53/4))</f>
        <v>41815998591.356392</v>
      </c>
      <c r="T627" s="262">
        <f t="shared" ref="T627" si="2137">(U627+U628)/2/((1+T$53/4))</f>
        <v>40588701660.4991</v>
      </c>
      <c r="U627" s="262">
        <f t="shared" ref="U627" si="2138">(V627+V628)/2/((1+U$53/4))</f>
        <v>40570964351.858147</v>
      </c>
      <c r="V627" s="262">
        <f t="shared" ref="V627" si="2139">(W627+W628)/2/((1+V$53/4))</f>
        <v>42034945348.230499</v>
      </c>
      <c r="W627" s="262">
        <f t="shared" ref="W627" si="2140">(X627+X628)/2/((1+W$53/4))</f>
        <v>45473612224.687225</v>
      </c>
      <c r="X627" s="262">
        <f t="shared" ref="X627" si="2141">(Y627+Y628)/2/((1+X$53/4))</f>
        <v>51784728102.293655</v>
      </c>
      <c r="Y627" s="262">
        <f t="shared" ref="Y627" si="2142">(Z627+Z628)/2/((1+Y$53/4))</f>
        <v>59212118033.324989</v>
      </c>
      <c r="Z627" s="262">
        <f t="shared" ref="Z627" si="2143">(AA627+AA628)/2/((1+Z$53/4))</f>
        <v>71029944861.719193</v>
      </c>
      <c r="AA627" s="262">
        <f t="shared" ref="AA627" si="2144">(AB627+AB628)/2/((1+AA$53/4))</f>
        <v>90513757743.515854</v>
      </c>
      <c r="AB627" s="262">
        <f t="shared" ref="AB627" si="2145">(AC627+AC628)/2/((1+AB$53/4))</f>
        <v>123511457328.46411</v>
      </c>
      <c r="AC627" s="262">
        <f t="shared" ref="AC627" si="2146">(AD627+AD628)/2/((1+AC$53/4))</f>
        <v>181987574445.98096</v>
      </c>
      <c r="AD627" s="262">
        <f t="shared" ref="AD627" si="2147">(AE627+AE628)/2/((1+AD$53/4))</f>
        <v>291919049219.17822</v>
      </c>
      <c r="AE627" s="262">
        <f t="shared" ref="AE627" si="2148">(AF627+AF628)/2/((1+AE$53/4))</f>
        <v>513839908567.42462</v>
      </c>
      <c r="AF627" s="258">
        <f t="shared" ref="AF627:AF655" si="2149">$C$15*10^6</f>
        <v>1000000000000</v>
      </c>
      <c r="AH627" s="261">
        <f>AE$50*10^6</f>
        <v>190799632808.81342</v>
      </c>
    </row>
    <row r="628" spans="3:34" hidden="1" outlineLevel="1">
      <c r="C628" s="256" t="s">
        <v>261</v>
      </c>
      <c r="D628" s="256"/>
      <c r="E628" s="262">
        <f>(F628+F629)/2/((1+E$54/4))</f>
        <v>225271456915.60898</v>
      </c>
      <c r="F628" s="262">
        <f t="shared" ref="F628" si="2150">(G628+G629)/2/((1+F$54/4))</f>
        <v>204266801756.26556</v>
      </c>
      <c r="G628" s="262">
        <f t="shared" ref="G628" si="2151">(H628+H629)/2/((1+G$54/4))</f>
        <v>185149718012.46103</v>
      </c>
      <c r="H628" s="262">
        <f t="shared" ref="H628" si="2152">(I628+I629)/2/((1+H$54/4))</f>
        <v>167285490195.61383</v>
      </c>
      <c r="I628" s="262">
        <f t="shared" ref="I628" si="2153">(J628+J629)/2/((1+I$54/4))</f>
        <v>150803670951.58588</v>
      </c>
      <c r="J628" s="262">
        <f t="shared" ref="J628" si="2154">(K628+K629)/2/((1+J$54/4))</f>
        <v>135908006689.83025</v>
      </c>
      <c r="K628" s="262">
        <f t="shared" ref="K628" si="2155">(L628+L629)/2/((1+K$54/4))</f>
        <v>122642943052.33073</v>
      </c>
      <c r="L628" s="262">
        <f t="shared" ref="L628" si="2156">(M628+M629)/2/((1+L$54/4))</f>
        <v>111013911015.49051</v>
      </c>
      <c r="M628" s="262">
        <f t="shared" ref="M628" si="2157">(N628+N629)/2/((1+M$54/4))</f>
        <v>101033840541.74925</v>
      </c>
      <c r="N628" s="262">
        <f t="shared" ref="N628" si="2158">(O628+O629)/2/((1+N$54/4))</f>
        <v>92706398636.657349</v>
      </c>
      <c r="O628" s="262">
        <f t="shared" ref="O628" si="2159">(P628+P629)/2/((1+O$54/4))</f>
        <v>86057405253.57309</v>
      </c>
      <c r="P628" s="262">
        <f t="shared" ref="P628" si="2160">(Q628+Q629)/2/((1+P$54/4))</f>
        <v>81152437516.998901</v>
      </c>
      <c r="Q628" s="262">
        <f t="shared" ref="Q628" si="2161">(R628+R629)/2/((1+Q$54/4))</f>
        <v>75458149063.68663</v>
      </c>
      <c r="R628" s="262">
        <f t="shared" ref="R628" si="2162">(S628+S629)/2/((1+R$54/4))</f>
        <v>70813488657.570618</v>
      </c>
      <c r="S628" s="262">
        <f t="shared" ref="S628" si="2163">(T628+T629)/2/((1+S$54/4))</f>
        <v>67498388863.59005</v>
      </c>
      <c r="T628" s="262">
        <f t="shared" ref="T628" si="2164">(U628+U629)/2/((1+T$54/4))</f>
        <v>65623282610.494835</v>
      </c>
      <c r="U628" s="262">
        <f t="shared" ref="U628" si="2165">(V628+V629)/2/((1+U$54/4))</f>
        <v>65396696743.215584</v>
      </c>
      <c r="V628" s="262">
        <f t="shared" ref="V628" si="2166">(W628+W629)/2/((1+V$54/4))</f>
        <v>67181311797.146332</v>
      </c>
      <c r="W628" s="262">
        <f t="shared" ref="W628" si="2167">(X628+X629)/2/((1+W$54/4))</f>
        <v>71599649349.227127</v>
      </c>
      <c r="X628" s="262">
        <f t="shared" ref="X628" si="2168">(Y628+Y629)/2/((1+X$54/4))</f>
        <v>79739998203.126526</v>
      </c>
      <c r="Y628" s="262">
        <f t="shared" ref="Y628" si="2169">(Z628+Z629)/2/((1+Y$54/4))</f>
        <v>89042574342.056</v>
      </c>
      <c r="Z628" s="262">
        <f t="shared" ref="Z628" si="2170">(AA628+AA629)/2/((1+Z$54/4))</f>
        <v>103590981977.93309</v>
      </c>
      <c r="AA628" s="262">
        <f t="shared" ref="AA628" si="2171">(AB628+AB629)/2/((1+AA$54/4))</f>
        <v>126961865989.7812</v>
      </c>
      <c r="AB628" s="262">
        <f t="shared" ref="AB628" si="2172">(AC628+AC629)/2/((1+AB$54/4))</f>
        <v>165133749808.98529</v>
      </c>
      <c r="AC628" s="262">
        <f t="shared" ref="AC628" si="2173">(AD628+AD629)/2/((1+AC$54/4))</f>
        <v>229712761207.0929</v>
      </c>
      <c r="AD628" s="262">
        <f t="shared" ref="AD628" si="2174">(AE628+AE629)/2/((1+AD$54/4))</f>
        <v>344427429059.70245</v>
      </c>
      <c r="AE628" s="262">
        <f t="shared" ref="AE628" si="2175">(AF628+AF629)/2/((1+AE$54/4))</f>
        <v>560979047052.40039</v>
      </c>
      <c r="AF628" s="258">
        <f t="shared" si="2149"/>
        <v>1000000000000</v>
      </c>
    </row>
    <row r="629" spans="3:34" hidden="1" outlineLevel="1">
      <c r="C629" s="256" t="s">
        <v>264</v>
      </c>
      <c r="D629" s="256"/>
      <c r="E629" s="256"/>
      <c r="F629" s="262">
        <f>(G629+G630)/2/((1+F$55/4))</f>
        <v>263509248658.16812</v>
      </c>
      <c r="G629" s="262">
        <f t="shared" ref="G629" si="2176">(H629+H630)/2/((1+G$55/4))</f>
        <v>242478732430.08334</v>
      </c>
      <c r="H629" s="262">
        <f t="shared" ref="H629" si="2177">(I629+I630)/2/((1+H$55/4))</f>
        <v>222507368973.50803</v>
      </c>
      <c r="I629" s="262">
        <f t="shared" ref="I629" si="2178">(J629+J630)/2/((1+I$55/4))</f>
        <v>203773037378.02457</v>
      </c>
      <c r="J629" s="262">
        <f t="shared" ref="J629" si="2179">(K629+K630)/2/((1+J$55/4))</f>
        <v>186551134486.80841</v>
      </c>
      <c r="K629" s="262">
        <f t="shared" ref="K629" si="2180">(L629+L630)/2/((1+K$55/4))</f>
        <v>170950164666.40277</v>
      </c>
      <c r="L629" s="262">
        <f t="shared" ref="L629" si="2181">(M629+M630)/2/((1+L$55/4))</f>
        <v>157039317979.14505</v>
      </c>
      <c r="M629" s="262">
        <f t="shared" ref="M629" si="2182">(N629+N630)/2/((1+M$55/4))</f>
        <v>144900024099.29187</v>
      </c>
      <c r="N629" s="262">
        <f t="shared" ref="N629" si="2183">(O629+O630)/2/((1+N$55/4))</f>
        <v>134604482053.91086</v>
      </c>
      <c r="O629" s="262">
        <f t="shared" ref="O629" si="2184">(P629+P630)/2/((1+O$55/4))</f>
        <v>126251139664.67003</v>
      </c>
      <c r="P629" s="262">
        <f t="shared" ref="P629" si="2185">(Q629+Q630)/2/((1+P$55/4))</f>
        <v>119984419756.40851</v>
      </c>
      <c r="Q629" s="262">
        <f t="shared" ref="Q629" si="2186">(R629+R630)/2/((1+Q$55/4))</f>
        <v>112654164182.46451</v>
      </c>
      <c r="R629" s="262">
        <f t="shared" ref="R629" si="2187">(S629+S630)/2/((1+R$55/4))</f>
        <v>106576040348.31927</v>
      </c>
      <c r="S629" s="262">
        <f t="shared" ref="S629" si="2188">(T629+T630)/2/((1+S$55/4))</f>
        <v>102141124751.22855</v>
      </c>
      <c r="T629" s="262">
        <f t="shared" ref="T629" si="2189">(U629+U630)/2/((1+T$55/4))</f>
        <v>99521720818.020523</v>
      </c>
      <c r="U629" s="262">
        <f t="shared" ref="U629" si="2190">(V629+V630)/2/((1+U$55/4))</f>
        <v>99002726102.911011</v>
      </c>
      <c r="V629" s="262">
        <f t="shared" ref="V629" si="2191">(W629+W630)/2/((1+V$55/4))</f>
        <v>101043561111.13155</v>
      </c>
      <c r="W629" s="262">
        <f t="shared" ref="W629" si="2192">(X629+X630)/2/((1+W$55/4))</f>
        <v>106392794812.25475</v>
      </c>
      <c r="X629" s="262">
        <f t="shared" ref="X629" si="2193">(Y629+Y630)/2/((1+X$55/4))</f>
        <v>116306731705.29225</v>
      </c>
      <c r="Y629" s="262">
        <f t="shared" ref="Y629" si="2194">(Z629+Z630)/2/((1+Y$55/4))</f>
        <v>127352287488.67006</v>
      </c>
      <c r="Z629" s="262">
        <f t="shared" ref="Z629" si="2195">(AA629+AA630)/2/((1+Z$55/4))</f>
        <v>144395424113.2435</v>
      </c>
      <c r="AA629" s="262">
        <f t="shared" ref="AA629" si="2196">(AB629+AB630)/2/((1+AA$55/4))</f>
        <v>171196670089.73267</v>
      </c>
      <c r="AB629" s="262">
        <f t="shared" ref="AB629" si="2197">(AC629+AC630)/2/((1+AB$55/4))</f>
        <v>213651758265.71097</v>
      </c>
      <c r="AC629" s="262">
        <f t="shared" ref="AC629" si="2198">(AD629+AD630)/2/((1+AC$55/4))</f>
        <v>282671445112.7337</v>
      </c>
      <c r="AD629" s="262">
        <f t="shared" ref="AD629" si="2199">(AE629+AE630)/2/((1+AD$55/4))</f>
        <v>399373418428.46027</v>
      </c>
      <c r="AE629" s="262">
        <f t="shared" ref="AE629" si="2200">(AF629+AF630)/2/((1+AE$55/4))</f>
        <v>607042907650.31982</v>
      </c>
      <c r="AF629" s="258">
        <f t="shared" si="2149"/>
        <v>1000000000000</v>
      </c>
    </row>
    <row r="630" spans="3:34" hidden="1" outlineLevel="1">
      <c r="C630" s="256" t="s">
        <v>267</v>
      </c>
      <c r="D630" s="256"/>
      <c r="E630" s="262"/>
      <c r="F630" s="262"/>
      <c r="G630" s="262">
        <f>(H630+H631)/2/((1+G$56/4))</f>
        <v>304914941846.74677</v>
      </c>
      <c r="H630" s="262">
        <f t="shared" ref="H630" si="2201">(I630+I631)/2/((1+H$56/4))</f>
        <v>283566785805.23163</v>
      </c>
      <c r="I630" s="262">
        <f t="shared" ref="I630" si="2202">(J630+J631)/2/((1+I$56/4))</f>
        <v>263252084499.59137</v>
      </c>
      <c r="J630" s="262">
        <f t="shared" ref="J630" si="2203">(K630+K631)/2/((1+J$56/4))</f>
        <v>244300818633.98206</v>
      </c>
      <c r="K630" s="262">
        <f t="shared" ref="K630" si="2204">(L630+L631)/2/((1+K$56/4))</f>
        <v>226877310302.30551</v>
      </c>
      <c r="L630" s="262">
        <f t="shared" ref="L630" si="2205">(M630+M631)/2/((1+L$56/4))</f>
        <v>211110838173.73663</v>
      </c>
      <c r="M630" s="262">
        <f t="shared" ref="M630" si="2206">(N630+N631)/2/((1+M$56/4))</f>
        <v>197150760093.86871</v>
      </c>
      <c r="N630" s="262">
        <f t="shared" ref="N630" si="2207">(O630+O631)/2/((1+N$56/4))</f>
        <v>185141173902.7587</v>
      </c>
      <c r="O630" s="262">
        <f t="shared" ref="O630" si="2208">(P630+P631)/2/((1+O$56/4))</f>
        <v>175259166484.5957</v>
      </c>
      <c r="P630" s="262">
        <f t="shared" ref="P630" si="2209">(Q630+Q631)/2/((1+P$56/4))</f>
        <v>167735660306.25784</v>
      </c>
      <c r="Q630" s="262">
        <f t="shared" ref="Q630" si="2210">(R630+R631)/2/((1+Q$56/4))</f>
        <v>158876006868.92673</v>
      </c>
      <c r="R630" s="262">
        <f t="shared" ref="R630" si="2211">(S630+S631)/2/((1+R$56/4))</f>
        <v>151423813263.91016</v>
      </c>
      <c r="S630" s="262">
        <f t="shared" ref="S630" si="2212">(T630+T631)/2/((1+S$56/4))</f>
        <v>145883461882.04251</v>
      </c>
      <c r="T630" s="262">
        <f t="shared" ref="T630" si="2213">(U630+U631)/2/((1+T$56/4))</f>
        <v>142496551131.42731</v>
      </c>
      <c r="U630" s="262">
        <f t="shared" ref="U630" si="2214">(V630+V631)/2/((1+U$56/4))</f>
        <v>141628714916.83499</v>
      </c>
      <c r="V630" s="262">
        <f t="shared" ref="V630" si="2215">(W630+W631)/2/((1+V$56/4))</f>
        <v>143834105099.23032</v>
      </c>
      <c r="W630" s="262">
        <f t="shared" ref="W630" si="2216">(X630+X631)/2/((1+W$56/4))</f>
        <v>149973188370.66669</v>
      </c>
      <c r="X630" s="262">
        <f t="shared" ref="X630" si="2217">(Y630+Y631)/2/((1+X$56/4))</f>
        <v>161433820751.40659</v>
      </c>
      <c r="Y630" s="262">
        <f t="shared" ref="Y630" si="2218">(Z630+Z631)/2/((1+Y$56/4))</f>
        <v>173927133069.56006</v>
      </c>
      <c r="Z630" s="262">
        <f t="shared" ref="Z630" si="2219">(AA630+AA631)/2/((1+Z$56/4))</f>
        <v>193004515225.42313</v>
      </c>
      <c r="AA630" s="262">
        <f t="shared" ref="AA630" si="2220">(AB630+AB631)/2/((1+AA$56/4))</f>
        <v>222487583343.18469</v>
      </c>
      <c r="AB630" s="262">
        <f t="shared" ref="AB630" si="2221">(AC630+AC631)/2/((1+AB$56/4))</f>
        <v>268005515864.06696</v>
      </c>
      <c r="AC630" s="262">
        <f t="shared" ref="AC630" si="2222">(AD630+AD631)/2/((1+AC$56/4))</f>
        <v>339530147034.93335</v>
      </c>
      <c r="AD630" s="262">
        <f t="shared" ref="AD630" si="2223">(AE630+AE631)/2/((1+AD$56/4))</f>
        <v>455421010039.07477</v>
      </c>
      <c r="AE630" s="262">
        <f t="shared" ref="AE630" si="2224">(AF630+AF631)/2/((1+AE$56/4))</f>
        <v>651278032467.05859</v>
      </c>
      <c r="AF630" s="258">
        <f t="shared" si="2149"/>
        <v>1000000000000</v>
      </c>
    </row>
    <row r="631" spans="3:34" hidden="1" outlineLevel="1">
      <c r="C631" s="256" t="s">
        <v>270</v>
      </c>
      <c r="D631" s="256"/>
      <c r="E631" s="262"/>
      <c r="F631" s="262"/>
      <c r="G631" s="262"/>
      <c r="H631" s="262">
        <f>(I631+I632)/2/((1+H$57/4))</f>
        <v>348227431467.36761</v>
      </c>
      <c r="I631" s="262">
        <f t="shared" ref="I631" si="2225">(J631+J632)/2/((1+I$57/4))</f>
        <v>327083502719.4953</v>
      </c>
      <c r="J631" s="262">
        <f t="shared" ref="J631" si="2226">(K631+K632)/2/((1+J$57/4))</f>
        <v>307107843642.48151</v>
      </c>
      <c r="K631" s="262">
        <f t="shared" ref="K631" si="2227">(L631+L632)/2/((1+K$57/4))</f>
        <v>288507009950.28137</v>
      </c>
      <c r="L631" s="262">
        <f t="shared" ref="L631" si="2228">(M631+M632)/2/((1+L$57/4))</f>
        <v>271459876842.54037</v>
      </c>
      <c r="M631" s="262">
        <f t="shared" ref="M631" si="2229">(N631+N632)/2/((1+M$57/4))</f>
        <v>256174833306.80411</v>
      </c>
      <c r="N631" s="262">
        <f t="shared" ref="N631" si="2230">(O631+O632)/2/((1+N$57/4))</f>
        <v>242861926459.79742</v>
      </c>
      <c r="O631" s="262">
        <f t="shared" ref="O631" si="2231">(P631+P632)/2/((1+O$57/4))</f>
        <v>231772660864.28186</v>
      </c>
      <c r="P631" s="262">
        <f t="shared" ref="P631" si="2232">(Q631+Q632)/2/((1+P$57/4))</f>
        <v>223221150617.71243</v>
      </c>
      <c r="Q631" s="262">
        <f t="shared" ref="Q631" si="2233">(R631+R632)/2/((1+Q$57/4))</f>
        <v>213091123061.47058</v>
      </c>
      <c r="R631" s="262">
        <f t="shared" ref="R631" si="2234">(S631+S632)/2/((1+R$57/4))</f>
        <v>204464046370.3197</v>
      </c>
      <c r="S631" s="262">
        <f t="shared" ref="S631" si="2235">(T631+T632)/2/((1+S$57/4))</f>
        <v>197947272530.44644</v>
      </c>
      <c r="T631" s="262">
        <f t="shared" ref="T631" si="2236">(U631+U632)/2/((1+T$57/4))</f>
        <v>193851257146.51117</v>
      </c>
      <c r="U631" s="262">
        <f t="shared" ref="U631" si="2237">(V631+V632)/2/((1+U$57/4))</f>
        <v>192618402507.78305</v>
      </c>
      <c r="V631" s="262">
        <f t="shared" ref="V631" si="2238">(W631+W632)/2/((1+V$57/4))</f>
        <v>194886759788.92215</v>
      </c>
      <c r="W631" s="262">
        <f t="shared" ref="W631" si="2239">(X631+X632)/2/((1+W$57/4))</f>
        <v>201605356489.22278</v>
      </c>
      <c r="X631" s="262">
        <f t="shared" ref="X631" si="2240">(Y631+Y632)/2/((1+X$57/4))</f>
        <v>214248297197.97018</v>
      </c>
      <c r="Y631" s="262">
        <f t="shared" ref="Y631" si="2241">(Z631+Z632)/2/((1+Y$57/4))</f>
        <v>227775365808.88611</v>
      </c>
      <c r="Z631" s="262">
        <f t="shared" ref="Z631" si="2242">(AA631+AA632)/2/((1+Z$57/4))</f>
        <v>248267390087.99268</v>
      </c>
      <c r="AA631" s="262">
        <f t="shared" ref="AA631" si="2243">(AB631+AB632)/2/((1+AA$57/4))</f>
        <v>279492435168.46875</v>
      </c>
      <c r="AB631" s="262">
        <f t="shared" ref="AB631" si="2244">(AC631+AC632)/2/((1+AB$57/4))</f>
        <v>326674634823.68481</v>
      </c>
      <c r="AC631" s="262">
        <f t="shared" ref="AC631" si="2245">(AD631+AD632)/2/((1+AC$57/4))</f>
        <v>398704535523.01898</v>
      </c>
      <c r="AD631" s="262">
        <f t="shared" ref="AD631" si="2246">(AE631+AE632)/2/((1+AD$57/4))</f>
        <v>511219760355.64142</v>
      </c>
      <c r="AE631" s="262">
        <f t="shared" ref="AE631" si="2247">(AF631+AF632)/2/((1+AE$57/4))</f>
        <v>693051498280.9502</v>
      </c>
      <c r="AF631" s="258">
        <f t="shared" si="2149"/>
        <v>1000000000000</v>
      </c>
    </row>
    <row r="632" spans="3:34" hidden="1" outlineLevel="1">
      <c r="C632" s="256" t="s">
        <v>273</v>
      </c>
      <c r="D632" s="256"/>
      <c r="E632" s="262"/>
      <c r="F632" s="262"/>
      <c r="G632" s="262"/>
      <c r="H632" s="262"/>
      <c r="I632" s="262">
        <f>(J632+J633)/2/((1+I$58/4))</f>
        <v>392939237490.60455</v>
      </c>
      <c r="J632" s="262">
        <f t="shared" ref="J632" si="2248">(K632+K633)/2/((1+J$58/4))</f>
        <v>372653957382.52148</v>
      </c>
      <c r="K632" s="262">
        <f t="shared" ref="K632" si="2249">(L632+L633)/2/((1+K$58/4))</f>
        <v>353557523205.828</v>
      </c>
      <c r="L632" s="262">
        <f t="shared" ref="L632" si="2250">(M632+M633)/2/((1+L$58/4))</f>
        <v>335864256220.40308</v>
      </c>
      <c r="M632" s="262">
        <f t="shared" ref="M632" si="2251">(N632+N633)/2/((1+M$58/4))</f>
        <v>319827345426.52191</v>
      </c>
      <c r="N632" s="262">
        <f t="shared" ref="N632" si="2252">(O632+O633)/2/((1+N$58/4))</f>
        <v>305709988610.51007</v>
      </c>
      <c r="O632" s="262">
        <f t="shared" ref="O632" si="2253">(P632+P633)/2/((1+O$58/4))</f>
        <v>293825646107.49658</v>
      </c>
      <c r="P632" s="262">
        <f t="shared" ref="P632" si="2254">(Q632+Q633)/2/((1+P$58/4))</f>
        <v>284558903097.88428</v>
      </c>
      <c r="Q632" s="262">
        <f t="shared" ref="Q632" si="2255">(R632+R633)/2/((1+Q$58/4))</f>
        <v>273524715455.25967</v>
      </c>
      <c r="R632" s="262">
        <f t="shared" ref="R632" si="2256">(S632+S633)/2/((1+R$58/4))</f>
        <v>264026693189.17169</v>
      </c>
      <c r="S632" s="262">
        <f t="shared" ref="S632" si="2257">(T632+T633)/2/((1+S$58/4))</f>
        <v>256754391351.71021</v>
      </c>
      <c r="T632" s="262">
        <f t="shared" ref="T632" si="2258">(U632+U633)/2/((1+T$58/4))</f>
        <v>252078906889.92435</v>
      </c>
      <c r="U632" s="262">
        <f t="shared" ref="U632" si="2259">(V632+V633)/2/((1+U$58/4))</f>
        <v>250507496261.63904</v>
      </c>
      <c r="V632" s="262">
        <f t="shared" ref="V632" si="2260">(W632+W633)/2/((1+V$58/4))</f>
        <v>252743690588.77133</v>
      </c>
      <c r="W632" s="262">
        <f t="shared" ref="W632" si="2261">(X632+X633)/2/((1+W$58/4))</f>
        <v>259795480387.59198</v>
      </c>
      <c r="X632" s="262">
        <f t="shared" ref="X632" si="2262">(Y632+Y633)/2/((1+X$58/4))</f>
        <v>273174895706.71155</v>
      </c>
      <c r="Y632" s="262">
        <f t="shared" ref="Y632" si="2263">(Z632+Z633)/2/((1+Y$58/4))</f>
        <v>287263496892.22406</v>
      </c>
      <c r="Z632" s="262">
        <f t="shared" ref="Z632" si="2264">(AA632+AA633)/2/((1+Z$58/4))</f>
        <v>308477498480.17035</v>
      </c>
      <c r="AA632" s="262">
        <f t="shared" ref="AA632" si="2265">(AB632+AB633)/2/((1+AA$58/4))</f>
        <v>340434827380.59735</v>
      </c>
      <c r="AB632" s="262">
        <f t="shared" ref="AB632" si="2266">(AC632+AC633)/2/((1+AB$58/4))</f>
        <v>387866559822.23828</v>
      </c>
      <c r="AC632" s="262">
        <f t="shared" ref="AC632" si="2267">(AD632+AD633)/2/((1+AC$58/4))</f>
        <v>458532310289.19769</v>
      </c>
      <c r="AD632" s="262">
        <f t="shared" ref="AD632" si="2268">(AE632+AE633)/2/((1+AD$58/4))</f>
        <v>565520459626.13672</v>
      </c>
      <c r="AE632" s="262">
        <f t="shared" ref="AE632" si="2269">(AF632+AF633)/2/((1+AE$58/4))</f>
        <v>731880987618.68091</v>
      </c>
      <c r="AF632" s="258">
        <f t="shared" si="2149"/>
        <v>1000000000000</v>
      </c>
    </row>
    <row r="633" spans="3:34" hidden="1" outlineLevel="1">
      <c r="C633" s="256" t="s">
        <v>276</v>
      </c>
      <c r="D633" s="256"/>
      <c r="E633" s="262"/>
      <c r="F633" s="262"/>
      <c r="G633" s="262"/>
      <c r="H633" s="262"/>
      <c r="I633" s="262"/>
      <c r="J633" s="262">
        <f>(K633+K634)/2/((1+J$59/4))</f>
        <v>438657984145.17651</v>
      </c>
      <c r="K633" s="262">
        <f t="shared" ref="K633" si="2270">(L633+L634)/2/((1+K$59/4))</f>
        <v>419702151963.00677</v>
      </c>
      <c r="L633" s="262">
        <f t="shared" ref="L633" si="2271">(M633+M634)/2/((1+L$59/4))</f>
        <v>401974836094.01019</v>
      </c>
      <c r="M633" s="262">
        <f t="shared" ref="M633" si="2272">(N633+N634)/2/((1+M$59/4))</f>
        <v>385757709999.33862</v>
      </c>
      <c r="N633" s="262">
        <f t="shared" ref="N633" si="2273">(O633+O634)/2/((1+N$59/4))</f>
        <v>371350736802.2915</v>
      </c>
      <c r="O633" s="262">
        <f t="shared" ref="O633" si="2274">(P633+P634)/2/((1+O$59/4))</f>
        <v>359111915546.88184</v>
      </c>
      <c r="P633" s="262">
        <f t="shared" ref="P633" si="2275">(Q633+Q634)/2/((1+P$59/4))</f>
        <v>349477438984.73364</v>
      </c>
      <c r="Q633" s="262">
        <f t="shared" ref="Q633" si="2276">(R633+R634)/2/((1+Q$59/4))</f>
        <v>337953879995.83069</v>
      </c>
      <c r="R633" s="262">
        <f t="shared" ref="R633" si="2277">(S633+S634)/2/((1+R$59/4))</f>
        <v>327943375313.71539</v>
      </c>
      <c r="S633" s="262">
        <f t="shared" ref="S633" si="2278">(T633+T634)/2/((1+S$59/4))</f>
        <v>320190433583.25513</v>
      </c>
      <c r="T633" s="262">
        <f t="shared" ref="T633" si="2279">(U633+U634)/2/((1+T$59/4))</f>
        <v>315112627540.25116</v>
      </c>
      <c r="U633" s="262">
        <f t="shared" ref="U633" si="2280">(V633+V634)/2/((1+U$59/4))</f>
        <v>313264289945.9021</v>
      </c>
      <c r="V633" s="262">
        <f t="shared" ref="V633" si="2281">(W633+W634)/2/((1+V$59/4))</f>
        <v>315391069556.51636</v>
      </c>
      <c r="W633" s="262">
        <f t="shared" ref="W633" si="2282">(X633+X634)/2/((1+W$59/4))</f>
        <v>322527734471.25067</v>
      </c>
      <c r="X633" s="262">
        <f t="shared" ref="X633" si="2283">(Y633+Y634)/2/((1+X$59/4))</f>
        <v>336178188124.45715</v>
      </c>
      <c r="Y633" s="262">
        <f t="shared" ref="Y633" si="2284">(Z633+Z634)/2/((1+Y$59/4))</f>
        <v>350358556882.72009</v>
      </c>
      <c r="Z633" s="262">
        <f t="shared" ref="Z633" si="2285">(AA633+AA634)/2/((1+Z$59/4))</f>
        <v>371613598164.36591</v>
      </c>
      <c r="AA633" s="262">
        <f t="shared" ref="AA633" si="2286">(AB633+AB634)/2/((1+AA$59/4))</f>
        <v>403337803887.33221</v>
      </c>
      <c r="AB633" s="262">
        <f t="shared" ref="AB633" si="2287">(AC633+AC634)/2/((1+AB$59/4))</f>
        <v>449728258767.48212</v>
      </c>
      <c r="AC633" s="262">
        <f t="shared" ref="AC633" si="2288">(AD633+AD634)/2/((1+AC$59/4))</f>
        <v>517438035923.26709</v>
      </c>
      <c r="AD633" s="262">
        <f t="shared" ref="AD633" si="2289">(AE633+AE634)/2/((1+AD$59/4))</f>
        <v>617264788563.9856</v>
      </c>
      <c r="AE633" s="262">
        <f t="shared" ref="AE633" si="2290">(AF633+AF634)/2/((1+AE$59/4))</f>
        <v>767446701515.12842</v>
      </c>
      <c r="AF633" s="258">
        <f t="shared" si="2149"/>
        <v>1000000000000</v>
      </c>
    </row>
    <row r="634" spans="3:34" hidden="1" outlineLevel="1">
      <c r="C634" s="256" t="s">
        <v>279</v>
      </c>
      <c r="D634" s="256"/>
      <c r="E634" s="262"/>
      <c r="F634" s="262"/>
      <c r="G634" s="262"/>
      <c r="H634" s="262"/>
      <c r="I634" s="262"/>
      <c r="J634" s="262"/>
      <c r="K634" s="262">
        <f>(L634+L635)/2/((1+K$60/4))</f>
        <v>484829334050.86096</v>
      </c>
      <c r="L634" s="262">
        <f t="shared" ref="L634" si="2291">(M634+M635)/2/((1+L$60/4))</f>
        <v>467597477104.84698</v>
      </c>
      <c r="M634" s="262">
        <f t="shared" ref="M634" si="2292">(N634+N635)/2/((1+M$60/4))</f>
        <v>451708937941.97595</v>
      </c>
      <c r="N634" s="262">
        <f t="shared" ref="N634" si="2293">(O634+O635)/2/((1+N$60/4))</f>
        <v>437483496627.40222</v>
      </c>
      <c r="O634" s="262">
        <f t="shared" ref="O634" si="2294">(P634+P635)/2/((1+O$60/4))</f>
        <v>425304714157.85669</v>
      </c>
      <c r="P634" s="262">
        <f t="shared" ref="P634" si="2295">(Q634+Q635)/2/((1+P$60/4))</f>
        <v>415639096277.34375</v>
      </c>
      <c r="Q634" s="262">
        <f t="shared" ref="Q634" si="2296">(R634+R635)/2/((1+Q$60/4))</f>
        <v>404033653201.96307</v>
      </c>
      <c r="R634" s="262">
        <f t="shared" ref="R634" si="2297">(S634+S635)/2/((1+R$60/4))</f>
        <v>393872969806.74792</v>
      </c>
      <c r="S634" s="262">
        <f t="shared" ref="S634" si="2298">(T634+T635)/2/((1+S$60/4))</f>
        <v>385927218967.40094</v>
      </c>
      <c r="T634" s="262">
        <f t="shared" ref="T634" si="2299">(U634+U635)/2/((1+T$60/4))</f>
        <v>380643065773.42004</v>
      </c>
      <c r="U634" s="262">
        <f t="shared" ref="U634" si="2300">(V634+V635)/2/((1+U$60/4))</f>
        <v>378601230110.4115</v>
      </c>
      <c r="V634" s="262">
        <f t="shared" ref="V634" si="2301">(W634+W635)/2/((1+V$60/4))</f>
        <v>380564405452.14026</v>
      </c>
      <c r="W634" s="262">
        <f t="shared" ref="W634" si="2302">(X634+X635)/2/((1+W$60/4))</f>
        <v>387562954938.0575</v>
      </c>
      <c r="X634" s="262">
        <f t="shared" ref="X634" si="2303">(Y634+Y635)/2/((1+X$60/4))</f>
        <v>401052828117.43585</v>
      </c>
      <c r="Y634" s="262">
        <f t="shared" ref="Y634" si="2304">(Z634+Z635)/2/((1+Y$60/4))</f>
        <v>414906158426.21777</v>
      </c>
      <c r="Z634" s="262">
        <f t="shared" ref="Z634" si="2305">(AA634+AA635)/2/((1+Z$60/4))</f>
        <v>435600100599.763</v>
      </c>
      <c r="AA634" s="262">
        <f t="shared" ref="AA634" si="2306">(AB634+AB635)/2/((1+AA$60/4))</f>
        <v>466256745563.38409</v>
      </c>
      <c r="AB634" s="262">
        <f t="shared" ref="AB634" si="2307">(AC634+AC635)/2/((1+AB$60/4))</f>
        <v>510536596676.36462</v>
      </c>
      <c r="AC634" s="262">
        <f t="shared" ref="AC634" si="2308">(AD634+AD635)/2/((1+AC$60/4))</f>
        <v>574062062348.23242</v>
      </c>
      <c r="AD634" s="262">
        <f t="shared" ref="AD634" si="2309">(AE634+AE635)/2/((1+AD$60/4))</f>
        <v>665639339803.20032</v>
      </c>
      <c r="AE634" s="262">
        <f t="shared" ref="AE634" si="2310">(AF634+AF635)/2/((1+AE$60/4))</f>
        <v>799586538791.6825</v>
      </c>
      <c r="AF634" s="258">
        <f t="shared" si="2149"/>
        <v>1000000000000</v>
      </c>
    </row>
    <row r="635" spans="3:34" hidden="1" outlineLevel="1">
      <c r="C635" s="256" t="s">
        <v>282</v>
      </c>
      <c r="D635" s="256"/>
      <c r="E635" s="262"/>
      <c r="F635" s="262"/>
      <c r="G635" s="262"/>
      <c r="H635" s="262"/>
      <c r="I635" s="262"/>
      <c r="J635" s="262"/>
      <c r="K635" s="262"/>
      <c r="L635" s="262">
        <f>(M635+M636)/2/((1+L$61/4))</f>
        <v>530886998345.54919</v>
      </c>
      <c r="M635" s="262">
        <f t="shared" ref="M635" si="2311">(N635+N636)/2/((1+M$61/4))</f>
        <v>515735684570.1684</v>
      </c>
      <c r="N635" s="262">
        <f t="shared" ref="N635" si="2312">(O635+O636)/2/((1+N$61/4))</f>
        <v>502080278215.91864</v>
      </c>
      <c r="O635" s="262">
        <f t="shared" ref="O635" si="2313">(P635+P636)/2/((1+O$61/4))</f>
        <v>490312077131.65314</v>
      </c>
      <c r="P635" s="262">
        <f t="shared" ref="P635" si="2314">(Q635+Q636)/2/((1+P$61/4))</f>
        <v>480907349393.20636</v>
      </c>
      <c r="Q635" s="262">
        <f t="shared" ref="Q635" si="2315">(R635+R636)/2/((1+Q$61/4))</f>
        <v>469577878497.48309</v>
      </c>
      <c r="R635" s="262">
        <f t="shared" ref="R635" si="2316">(S635+S636)/2/((1+R$61/4))</f>
        <v>459592799230.67615</v>
      </c>
      <c r="S635" s="262">
        <f t="shared" ref="S635" si="2317">(T635+T636)/2/((1+S$61/4))</f>
        <v>451720430420.95337</v>
      </c>
      <c r="T635" s="262">
        <f t="shared" ref="T635" si="2318">(U635+U636)/2/((1+T$61/4))</f>
        <v>446418679794.1842</v>
      </c>
      <c r="U635" s="262">
        <f t="shared" ref="U635" si="2319">(V635+V636)/2/((1+U$61/4))</f>
        <v>444273985719.27032</v>
      </c>
      <c r="V635" s="262">
        <f t="shared" ref="V635" si="2320">(W635+W636)/2/((1+V$61/4))</f>
        <v>446042295498.03027</v>
      </c>
      <c r="W635" s="262">
        <f t="shared" ref="W635" si="2321">(X635+X636)/2/((1+W$61/4))</f>
        <v>452722235063.2522</v>
      </c>
      <c r="X635" s="262">
        <f t="shared" ref="X635" si="2322">(Y635+Y636)/2/((1+X$61/4))</f>
        <v>465690500550.56958</v>
      </c>
      <c r="Y635" s="262">
        <f t="shared" ref="Y635" si="2323">(Z635+Z636)/2/((1+Y$61/4))</f>
        <v>478879345193.85675</v>
      </c>
      <c r="Z635" s="262">
        <f t="shared" ref="Z635" si="2324">(AA635+AA636)/2/((1+Z$61/4))</f>
        <v>498530388278.52917</v>
      </c>
      <c r="AA635" s="262">
        <f t="shared" ref="AA635" si="2325">(AB635+AB636)/2/((1+AA$61/4))</f>
        <v>527466674354.89752</v>
      </c>
      <c r="AB635" s="262">
        <f t="shared" ref="AB635" si="2326">(AC635+AC636)/2/((1+AB$61/4))</f>
        <v>568837104911.46692</v>
      </c>
      <c r="AC635" s="262">
        <f t="shared" ref="AC635" si="2327">(AD635+AD636)/2/((1+AC$61/4))</f>
        <v>627339324080.95044</v>
      </c>
      <c r="AD635" s="262">
        <f t="shared" ref="AD635" si="2328">(AE635+AE636)/2/((1+AD$61/4))</f>
        <v>710093266649.42297</v>
      </c>
      <c r="AE635" s="262">
        <f t="shared" ref="AE635" si="2329">(AF635+AF636)/2/((1+AE$61/4))</f>
        <v>828278413603.01563</v>
      </c>
      <c r="AF635" s="258">
        <f t="shared" si="2149"/>
        <v>1000000000000</v>
      </c>
    </row>
    <row r="636" spans="3:34" hidden="1" outlineLevel="1">
      <c r="C636" s="256" t="s">
        <v>285</v>
      </c>
      <c r="D636" s="256"/>
      <c r="E636" s="262"/>
      <c r="F636" s="262"/>
      <c r="G636" s="262"/>
      <c r="H636" s="262"/>
      <c r="I636" s="262"/>
      <c r="J636" s="262"/>
      <c r="K636" s="262"/>
      <c r="L636" s="262"/>
      <c r="M636" s="262">
        <f>(N636+N637)/2/((1+M$62/4))</f>
        <v>576324339925.21716</v>
      </c>
      <c r="N636" s="262">
        <f t="shared" ref="N636" si="2330">(O636+O637)/2/((1+N$62/4))</f>
        <v>563527250705.95264</v>
      </c>
      <c r="O636" s="262">
        <f t="shared" ref="O636" si="2331">(P636+P637)/2/((1+O$62/4))</f>
        <v>552436900883.03125</v>
      </c>
      <c r="P636" s="262">
        <f t="shared" ref="P636" si="2332">(Q636+Q637)/2/((1+P$62/4))</f>
        <v>543521667433.1748</v>
      </c>
      <c r="Q636" s="262">
        <f t="shared" ref="Q636" si="2333">(R636+R637)/2/((1+Q$62/4))</f>
        <v>532751712013.89459</v>
      </c>
      <c r="R636" s="262">
        <f t="shared" ref="R636" si="2334">(S636+S637)/2/((1+R$62/4))</f>
        <v>523206336980.28979</v>
      </c>
      <c r="S636" s="262">
        <f t="shared" ref="S636" si="2335">(T636+T637)/2/((1+S$62/4))</f>
        <v>515628840969.8349</v>
      </c>
      <c r="T636" s="262">
        <f t="shared" ref="T636" si="2336">(U636+U637)/2/((1+T$62/4))</f>
        <v>510472219955.74646</v>
      </c>
      <c r="U636" s="262">
        <f t="shared" ref="U636" si="2337">(V636+V637)/2/((1+U$62/4))</f>
        <v>508310265752.97382</v>
      </c>
      <c r="V636" s="262">
        <f t="shared" ref="V636" si="2338">(W636+W637)/2/((1+V$62/4))</f>
        <v>509871868955.42346</v>
      </c>
      <c r="W636" s="262">
        <f t="shared" ref="W636" si="2339">(X636+X637)/2/((1+W$62/4))</f>
        <v>516102203204.8335</v>
      </c>
      <c r="X636" s="262">
        <f t="shared" ref="X636" si="2340">(Y636+Y637)/2/((1+X$62/4))</f>
        <v>528276690196.03412</v>
      </c>
      <c r="Y636" s="262">
        <f t="shared" ref="Y636" si="2341">(Z636+Z637)/2/((1+Y$62/4))</f>
        <v>540557221695.92731</v>
      </c>
      <c r="Z636" s="262">
        <f t="shared" ref="Z636" si="2342">(AA636+AA637)/2/((1+Z$62/4))</f>
        <v>558820043752.86987</v>
      </c>
      <c r="AA636" s="262">
        <f t="shared" ref="AA636" si="2343">(AB636+AB637)/2/((1+AA$62/4))</f>
        <v>585581070423.52942</v>
      </c>
      <c r="AB636" s="262">
        <f t="shared" ref="AB636" si="2344">(AC636+AC637)/2/((1+AB$62/4))</f>
        <v>623519798629.5592</v>
      </c>
      <c r="AC636" s="262">
        <f t="shared" ref="AC636" si="2345">(AD636+AD637)/2/((1+AC$62/4))</f>
        <v>676527532312.28357</v>
      </c>
      <c r="AD636" s="262">
        <f t="shared" ref="AD636" si="2346">(AE636+AE637)/2/((1+AD$62/4))</f>
        <v>750325621030.5697</v>
      </c>
      <c r="AE636" s="262">
        <f t="shared" ref="AE636" si="2347">(AF636+AF637)/2/((1+AE$62/4))</f>
        <v>853614670747.95081</v>
      </c>
      <c r="AF636" s="258">
        <f t="shared" si="2149"/>
        <v>1000000000000</v>
      </c>
    </row>
    <row r="637" spans="3:34" hidden="1" outlineLevel="1">
      <c r="C637" s="256" t="s">
        <v>288</v>
      </c>
      <c r="D637" s="256"/>
      <c r="E637" s="262"/>
      <c r="F637" s="262"/>
      <c r="G637" s="262"/>
      <c r="H637" s="262"/>
      <c r="I637" s="262"/>
      <c r="J637" s="262"/>
      <c r="K637" s="262"/>
      <c r="L637" s="262"/>
      <c r="M637" s="262"/>
      <c r="N637" s="262">
        <f>(O637+O638)/2/((1+N$63/4))</f>
        <v>620674495930.42419</v>
      </c>
      <c r="O637" s="262">
        <f t="shared" ref="O637" si="2348">(P637+P638)/2/((1+O$63/4))</f>
        <v>610442576577.99463</v>
      </c>
      <c r="P637" s="262">
        <f t="shared" ref="P637" si="2349">(Q637+Q638)/2/((1+P$63/4))</f>
        <v>602176509467.93494</v>
      </c>
      <c r="Q637" s="262">
        <f t="shared" ref="Q637" si="2350">(R637+R638)/2/((1+Q$63/4))</f>
        <v>592167026050.19849</v>
      </c>
      <c r="R637" s="262">
        <f t="shared" ref="R637" si="2351">(S637+S638)/2/((1+R$63/4))</f>
        <v>583253576913.33435</v>
      </c>
      <c r="S637" s="262">
        <f t="shared" ref="S637" si="2352">(T637+T638)/2/((1+S$63/4))</f>
        <v>576136884452.11206</v>
      </c>
      <c r="T637" s="262">
        <f t="shared" ref="T637" si="2353">(U637+U638)/2/((1+T$63/4))</f>
        <v>571251897104.74927</v>
      </c>
      <c r="U637" s="262">
        <f t="shared" ref="U637" si="2354">(V637+V638)/2/((1+U$63/4))</f>
        <v>569145071806.8269</v>
      </c>
      <c r="V637" s="262">
        <f t="shared" ref="V637" si="2355">(W637+W638)/2/((1+V$63/4))</f>
        <v>570502618263.37195</v>
      </c>
      <c r="W637" s="262">
        <f t="shared" ref="W637" si="2356">(X637+X638)/2/((1+W$63/4))</f>
        <v>576200833014.78967</v>
      </c>
      <c r="X637" s="262">
        <f t="shared" ref="X637" si="2357">(Y637+Y638)/2/((1+X$63/4))</f>
        <v>587400668766.24927</v>
      </c>
      <c r="Y637" s="262">
        <f t="shared" ref="Y637" si="2358">(Z637+Z638)/2/((1+Y$63/4))</f>
        <v>598620501013.43359</v>
      </c>
      <c r="Z637" s="262">
        <f t="shared" ref="Z637" si="2359">(AA637+AA638)/2/((1+Z$63/4))</f>
        <v>615282211849.37085</v>
      </c>
      <c r="AA637" s="262">
        <f t="shared" ref="AA637" si="2360">(AB637+AB638)/2/((1+AA$63/4))</f>
        <v>639600660719.87927</v>
      </c>
      <c r="AB637" s="262">
        <f t="shared" ref="AB637" si="2361">(AC637+AC638)/2/((1+AB$63/4))</f>
        <v>673836809995.46545</v>
      </c>
      <c r="AC637" s="262">
        <f t="shared" ref="AC637" si="2362">(AD637+AD638)/2/((1+AC$63/4))</f>
        <v>721194027878.97253</v>
      </c>
      <c r="AD637" s="262">
        <f t="shared" ref="AD637" si="2363">(AE637+AE638)/2/((1+AD$63/4))</f>
        <v>786251953208.9928</v>
      </c>
      <c r="AE637" s="262">
        <f t="shared" ref="AE637" si="2364">(AF637+AF638)/2/((1+AE$63/4))</f>
        <v>875773407783.47314</v>
      </c>
      <c r="AF637" s="258">
        <f t="shared" si="2149"/>
        <v>1000000000000</v>
      </c>
    </row>
    <row r="638" spans="3:34" hidden="1" outlineLevel="1">
      <c r="C638" s="256" t="s">
        <v>291</v>
      </c>
      <c r="D638" s="256"/>
      <c r="E638" s="262"/>
      <c r="F638" s="262"/>
      <c r="G638" s="262"/>
      <c r="H638" s="262"/>
      <c r="I638" s="262"/>
      <c r="J638" s="262"/>
      <c r="K638" s="262"/>
      <c r="L638" s="262"/>
      <c r="M638" s="262"/>
      <c r="N638" s="262"/>
      <c r="O638" s="262">
        <f>(P638+P639)/2/((1+O$64/4))</f>
        <v>663544301281.84131</v>
      </c>
      <c r="P638" s="262">
        <f t="shared" ref="P638" si="2365">(Q638+Q639)/2/((1+P$64/4))</f>
        <v>656022386778.70752</v>
      </c>
      <c r="Q638" s="262">
        <f t="shared" ref="Q638" si="2366">(R638+R639)/2/((1+Q$64/4))</f>
        <v>646895731828.55798</v>
      </c>
      <c r="R638" s="262">
        <f t="shared" ref="R638" si="2367">(S638+S639)/2/((1+R$64/4))</f>
        <v>638736045527.59009</v>
      </c>
      <c r="S638" s="262">
        <f t="shared" ref="S638" si="2368">(T638+T639)/2/((1+S$64/4))</f>
        <v>632189694901.24597</v>
      </c>
      <c r="T638" s="262">
        <f t="shared" ref="T638" si="2369">(U638+U639)/2/((1+T$64/4))</f>
        <v>627663987408.43274</v>
      </c>
      <c r="U638" s="262">
        <f t="shared" ref="U638" si="2370">(V638+V639)/2/((1+U$64/4))</f>
        <v>625667537573.26697</v>
      </c>
      <c r="V638" s="262">
        <f t="shared" ref="V638" si="2371">(W638+W639)/2/((1+V$64/4))</f>
        <v>626833238154.36243</v>
      </c>
      <c r="W638" s="262">
        <f t="shared" ref="W638" si="2372">(X638+X639)/2/((1+W$64/4))</f>
        <v>631959163172.54199</v>
      </c>
      <c r="X638" s="262">
        <f t="shared" ref="X638" si="2373">(Y638+Y639)/2/((1+X$64/4))</f>
        <v>642086210582.41443</v>
      </c>
      <c r="Y638" s="262">
        <f t="shared" ref="Y638" si="2374">(Z638+Z639)/2/((1+Y$64/4))</f>
        <v>652172882675.81042</v>
      </c>
      <c r="Z638" s="262">
        <f t="shared" ref="Z638" si="2375">(AA638+AA639)/2/((1+Z$64/4))</f>
        <v>667135934687.81006</v>
      </c>
      <c r="AA638" s="262">
        <f t="shared" ref="AA638" si="2376">(AB638+AB639)/2/((1+AA$64/4))</f>
        <v>688905136191.73926</v>
      </c>
      <c r="AB638" s="262">
        <f t="shared" ref="AB638" si="2377">(AC638+AC639)/2/((1+AB$64/4))</f>
        <v>719376186220.84583</v>
      </c>
      <c r="AC638" s="262">
        <f t="shared" ref="AC638" si="2378">(AD638+AD639)/2/((1+AC$64/4))</f>
        <v>761175030181.82751</v>
      </c>
      <c r="AD638" s="262">
        <f t="shared" ref="AD638" si="2379">(AE638+AE639)/2/((1+AD$64/4))</f>
        <v>817960172638.42847</v>
      </c>
      <c r="AE638" s="262">
        <f t="shared" ref="AE638" si="2380">(AF638+AF639)/2/((1+AE$64/4))</f>
        <v>894990546070.578</v>
      </c>
      <c r="AF638" s="258">
        <f t="shared" si="2149"/>
        <v>1000000000000</v>
      </c>
    </row>
    <row r="639" spans="3:34" hidden="1" outlineLevel="1">
      <c r="C639" s="256" t="s">
        <v>294</v>
      </c>
      <c r="D639" s="256"/>
      <c r="E639" s="262"/>
      <c r="F639" s="262"/>
      <c r="G639" s="262"/>
      <c r="H639" s="262"/>
      <c r="I639" s="262"/>
      <c r="J639" s="262"/>
      <c r="K639" s="262"/>
      <c r="L639" s="262"/>
      <c r="M639" s="262"/>
      <c r="N639" s="262"/>
      <c r="O639" s="262"/>
      <c r="P639" s="262">
        <f>(Q639+Q640)/2/((1+P$65/4))</f>
        <v>704615330019.95581</v>
      </c>
      <c r="Q639" s="262">
        <f t="shared" ref="Q639" si="2381">(R639+R640)/2/((1+Q$65/4))</f>
        <v>696426635279.34741</v>
      </c>
      <c r="R639" s="262">
        <f t="shared" ref="R639" si="2382">(S639+S640)/2/((1+R$65/4))</f>
        <v>689081068052.25427</v>
      </c>
      <c r="S639" s="262">
        <f t="shared" ref="S639" si="2383">(T639+T640)/2/((1+S$65/4))</f>
        <v>683164074435.44031</v>
      </c>
      <c r="T639" s="262">
        <f t="shared" ref="T639" si="2384">(U639+U640)/2/((1+T$65/4))</f>
        <v>679049188193.84009</v>
      </c>
      <c r="U639" s="262">
        <f t="shared" ref="U639" si="2385">(V639+V640)/2/((1+U$65/4))</f>
        <v>677200699549.30103</v>
      </c>
      <c r="V639" s="262">
        <f t="shared" ref="V639" si="2386">(W639+W640)/2/((1+V$65/4))</f>
        <v>678192176104.30627</v>
      </c>
      <c r="W639" s="262">
        <f t="shared" ref="W639" si="2387">(X639+X640)/2/((1+W$65/4))</f>
        <v>682739412477.88074</v>
      </c>
      <c r="X639" s="262">
        <f t="shared" ref="X639" si="2388">(Y639+Y640)/2/((1+X$65/4))</f>
        <v>691763696723.24304</v>
      </c>
      <c r="Y639" s="262">
        <f t="shared" ref="Y639" si="2389">(Z639+Z640)/2/((1+Y$65/4))</f>
        <v>700708625754.00964</v>
      </c>
      <c r="Z639" s="262">
        <f t="shared" ref="Z639" si="2390">(AA639+AA640)/2/((1+Z$65/4))</f>
        <v>713967426214.35486</v>
      </c>
      <c r="AA639" s="262">
        <f t="shared" ref="AA639" si="2391">(AB639+AB640)/2/((1+AA$65/4))</f>
        <v>733206929538.54431</v>
      </c>
      <c r="AB639" s="262">
        <f t="shared" ref="AB639" si="2392">(AC639+AC640)/2/((1+AB$65/4))</f>
        <v>760009120713.04822</v>
      </c>
      <c r="AC639" s="262">
        <f t="shared" ref="AC639" si="2393">(AD639+AD640)/2/((1+AC$65/4))</f>
        <v>796521015665.6687</v>
      </c>
      <c r="AD639" s="262">
        <f t="shared" ref="AD639" si="2394">(AE639+AE640)/2/((1+AD$65/4))</f>
        <v>845664025666.3335</v>
      </c>
      <c r="AE639" s="262">
        <f t="shared" ref="AE639" si="2395">(AF639+AF640)/2/((1+AE$65/4))</f>
        <v>911535194280.41882</v>
      </c>
      <c r="AF639" s="258">
        <f t="shared" si="2149"/>
        <v>1000000000000</v>
      </c>
    </row>
    <row r="640" spans="3:34" hidden="1" outlineLevel="1">
      <c r="C640" s="256" t="s">
        <v>297</v>
      </c>
      <c r="D640" s="256"/>
      <c r="E640" s="262"/>
      <c r="F640" s="262"/>
      <c r="G640" s="262"/>
      <c r="H640" s="262"/>
      <c r="I640" s="262"/>
      <c r="J640" s="262"/>
      <c r="K640" s="262"/>
      <c r="L640" s="262"/>
      <c r="M640" s="262"/>
      <c r="N640" s="262"/>
      <c r="O640" s="262"/>
      <c r="P640" s="262"/>
      <c r="Q640" s="262">
        <f>(R640+R641)/2/((1+Q$66/4))</f>
        <v>740591807455.04529</v>
      </c>
      <c r="R640" s="262">
        <f t="shared" ref="R640" si="2396">(S640+S641)/2/((1+R$66/4))</f>
        <v>734071645918.78711</v>
      </c>
      <c r="S640" s="262">
        <f t="shared" ref="S640" si="2397">(T640+T641)/2/((1+S$66/4))</f>
        <v>728801839509.29822</v>
      </c>
      <c r="T640" s="262">
        <f t="shared" ref="T640" si="2398">(U640+U641)/2/((1+T$66/4))</f>
        <v>725119023628.18628</v>
      </c>
      <c r="U640" s="262">
        <f t="shared" ref="U640" si="2399">(V640+V641)/2/((1+U$66/4))</f>
        <v>723440149747.95642</v>
      </c>
      <c r="V640" s="262">
        <f t="shared" ref="V640" si="2400">(W640+W641)/2/((1+V$66/4))</f>
        <v>724277334183.98376</v>
      </c>
      <c r="W640" s="262">
        <f t="shared" ref="W640" si="2401">(X640+X641)/2/((1+W$66/4))</f>
        <v>728264248721.78333</v>
      </c>
      <c r="X640" s="262">
        <f t="shared" ref="X640" si="2402">(Y640+Y641)/2/((1+X$66/4))</f>
        <v>736207418272.3031</v>
      </c>
      <c r="Y640" s="262">
        <f t="shared" ref="Y640" si="2403">(Z640+Z641)/2/((1+Y$66/4))</f>
        <v>744048976083.7439</v>
      </c>
      <c r="Z640" s="262">
        <f t="shared" ref="Z640" si="2404">(AA640+AA641)/2/((1+Z$66/4))</f>
        <v>755665349864.8385</v>
      </c>
      <c r="AA640" s="262">
        <f t="shared" ref="AA640" si="2405">(AB640+AB641)/2/((1+AA$66/4))</f>
        <v>772485818092.0603</v>
      </c>
      <c r="AB640" s="262">
        <f t="shared" ref="AB640" si="2406">(AC640+AC641)/2/((1+AB$66/4))</f>
        <v>795826094368.43103</v>
      </c>
      <c r="AC640" s="262">
        <f t="shared" ref="AC640" si="2407">(AD640+AD641)/2/((1+AC$66/4))</f>
        <v>827439263916.63928</v>
      </c>
      <c r="AD640" s="262">
        <f t="shared" ref="AD640" si="2408">(AE640+AE641)/2/((1+AD$66/4))</f>
        <v>869659998009.11047</v>
      </c>
      <c r="AE640" s="262">
        <f t="shared" ref="AE640" si="2409">(AF640+AF641)/2/((1+AE$66/4))</f>
        <v>925689598951.17175</v>
      </c>
      <c r="AF640" s="258">
        <f t="shared" si="2149"/>
        <v>1000000000000</v>
      </c>
    </row>
    <row r="641" spans="3:32" hidden="1" outlineLevel="1">
      <c r="C641" s="256" t="s">
        <v>300</v>
      </c>
      <c r="D641" s="256"/>
      <c r="E641" s="262"/>
      <c r="F641" s="262"/>
      <c r="G641" s="262"/>
      <c r="H641" s="262"/>
      <c r="I641" s="262"/>
      <c r="J641" s="262"/>
      <c r="K641" s="262"/>
      <c r="L641" s="262"/>
      <c r="M641" s="262"/>
      <c r="N641" s="262"/>
      <c r="O641" s="262"/>
      <c r="P641" s="262"/>
      <c r="Q641" s="262"/>
      <c r="R641" s="262">
        <f>(S641+S642)/2/((1+R$67/4))</f>
        <v>773763693540.36389</v>
      </c>
      <c r="S641" s="262">
        <f t="shared" ref="S641" si="2410">(T641+T642)/2/((1+S$67/4))</f>
        <v>769128022916.29358</v>
      </c>
      <c r="T641" s="262">
        <f t="shared" ref="T641" si="2411">(U641+U642)/2/((1+T$67/4))</f>
        <v>765875194018.48926</v>
      </c>
      <c r="U641" s="262">
        <f t="shared" ref="U641" si="2412">(V641+V642)/2/((1+U$67/4))</f>
        <v>764374536303.00061</v>
      </c>
      <c r="V641" s="262">
        <f t="shared" ref="V641" si="2413">(W641+W642)/2/((1+V$67/4))</f>
        <v>765077575441.81775</v>
      </c>
      <c r="W641" s="262">
        <f t="shared" ref="W641" si="2414">(X641+X642)/2/((1+W$67/4))</f>
        <v>768539101726.65161</v>
      </c>
      <c r="X641" s="262">
        <f t="shared" ref="X641" si="2415">(Y641+Y642)/2/((1+X$67/4))</f>
        <v>775458645167.69971</v>
      </c>
      <c r="Y641" s="262">
        <f t="shared" ref="Y641" si="2416">(Z641+Z642)/2/((1+Y$67/4))</f>
        <v>782266670802.55566</v>
      </c>
      <c r="Z641" s="262">
        <f t="shared" ref="Z641" si="2417">(AA641+AA642)/2/((1+Z$67/4))</f>
        <v>792347444149.67468</v>
      </c>
      <c r="AA641" s="262">
        <f t="shared" ref="AA641" si="2418">(AB641+AB642)/2/((1+AA$67/4))</f>
        <v>806919112202.65869</v>
      </c>
      <c r="AB641" s="262">
        <f t="shared" ref="AB641" si="2419">(AC641+AC642)/2/((1+AB$67/4))</f>
        <v>827073328224.37219</v>
      </c>
      <c r="AC641" s="262">
        <f t="shared" ref="AC641" si="2420">(AD641+AD642)/2/((1+AC$67/4))</f>
        <v>854240952101.69409</v>
      </c>
      <c r="AD641" s="262">
        <f t="shared" ref="AD641" si="2421">(AE641+AE642)/2/((1+AD$67/4))</f>
        <v>890290899521.80994</v>
      </c>
      <c r="AE641" s="262">
        <f t="shared" ref="AE641" si="2422">(AF641+AF642)/2/((1+AE$67/4))</f>
        <v>937733993135.04834</v>
      </c>
      <c r="AF641" s="258">
        <f t="shared" si="2149"/>
        <v>1000000000000</v>
      </c>
    </row>
    <row r="642" spans="3:32" hidden="1" outlineLevel="1">
      <c r="C642" s="256" t="s">
        <v>303</v>
      </c>
      <c r="D642" s="256"/>
      <c r="E642" s="262"/>
      <c r="F642" s="262"/>
      <c r="G642" s="262"/>
      <c r="H642" s="262"/>
      <c r="I642" s="262"/>
      <c r="J642" s="262"/>
      <c r="K642" s="262"/>
      <c r="L642" s="262"/>
      <c r="M642" s="262"/>
      <c r="N642" s="262"/>
      <c r="O642" s="262"/>
      <c r="P642" s="262"/>
      <c r="Q642" s="262"/>
      <c r="R642" s="262"/>
      <c r="S642" s="262">
        <f>(T642+T643)/2/((1+S$68/4))</f>
        <v>804369698310.78455</v>
      </c>
      <c r="T642" s="262">
        <f t="shared" ref="T642" si="2423">(U642+U643)/2/((1+T$68/4))</f>
        <v>801528245984.13806</v>
      </c>
      <c r="U642" s="262">
        <f t="shared" ref="U642" si="2424">(V642+V643)/2/((1+U$68/4))</f>
        <v>800204558057.99438</v>
      </c>
      <c r="V642" s="262">
        <f t="shared" ref="V642" si="2425">(W642+W643)/2/((1+V$68/4))</f>
        <v>800792537484.53735</v>
      </c>
      <c r="W642" s="262">
        <f t="shared" ref="W642" si="2426">(X642+X643)/2/((1+W$68/4))</f>
        <v>803773386006.06885</v>
      </c>
      <c r="X642" s="262">
        <f t="shared" ref="X642" si="2427">(Y642+Y643)/2/((1+X$68/4))</f>
        <v>809749097408.88293</v>
      </c>
      <c r="Y642" s="262">
        <f t="shared" ref="Y642" si="2428">(Z642+Z643)/2/((1+Y$68/4))</f>
        <v>815612002899.06616</v>
      </c>
      <c r="Z642" s="262">
        <f t="shared" ref="Z642" si="2429">(AA642+AA643)/2/((1+Z$68/4))</f>
        <v>824290352195.83826</v>
      </c>
      <c r="AA642" s="262">
        <f t="shared" ref="AA642" si="2430">(AB642+AB643)/2/((1+AA$68/4))</f>
        <v>836817092008.01746</v>
      </c>
      <c r="AB642" s="262">
        <f t="shared" ref="AB642" si="2431">(AC642+AC643)/2/((1+AB$68/4))</f>
        <v>854096500319.27478</v>
      </c>
      <c r="AC642" s="262">
        <f t="shared" ref="AC642" si="2432">(AD642+AD643)/2/((1+AC$68/4))</f>
        <v>877296748994.9469</v>
      </c>
      <c r="AD642" s="262">
        <f t="shared" ref="AD642" si="2433">(AE642+AE643)/2/((1+AD$68/4))</f>
        <v>907917338639.77087</v>
      </c>
      <c r="AE642" s="262">
        <f t="shared" ref="AE642" si="2434">(AF642+AF643)/2/((1+AE$68/4))</f>
        <v>947936002763.25964</v>
      </c>
      <c r="AF642" s="258">
        <f t="shared" si="2149"/>
        <v>1000000000000</v>
      </c>
    </row>
    <row r="643" spans="3:32" hidden="1" outlineLevel="1">
      <c r="C643" s="256" t="s">
        <v>306</v>
      </c>
      <c r="D643" s="256"/>
      <c r="E643" s="262"/>
      <c r="F643" s="262"/>
      <c r="G643" s="262"/>
      <c r="H643" s="262"/>
      <c r="I643" s="262"/>
      <c r="J643" s="262"/>
      <c r="K643" s="262"/>
      <c r="L643" s="262"/>
      <c r="M643" s="262"/>
      <c r="N643" s="262"/>
      <c r="O643" s="262"/>
      <c r="P643" s="262"/>
      <c r="Q643" s="262"/>
      <c r="R643" s="262"/>
      <c r="S643" s="262"/>
      <c r="T643" s="262">
        <f>(U643+U644)/2/((1+T$69/4))</f>
        <v>832425277599.33923</v>
      </c>
      <c r="U643" s="262">
        <f t="shared" ref="U643" si="2435">(V643+V644)/2/((1+U$69/4))</f>
        <v>831270471896.34229</v>
      </c>
      <c r="V643" s="262">
        <f t="shared" ref="V643" si="2436">(W643+W644)/2/((1+V$69/4))</f>
        <v>831760738785.77332</v>
      </c>
      <c r="W643" s="262">
        <f t="shared" ref="W643" si="2437">(X643+X644)/2/((1+W$69/4))</f>
        <v>834310174714.8728</v>
      </c>
      <c r="X643" s="262">
        <f t="shared" ref="X643" si="2438">(Y643+Y644)/2/((1+X$69/4))</f>
        <v>839433434083.1748</v>
      </c>
      <c r="Y643" s="262">
        <f t="shared" ref="Y643" si="2439">(Z643+Z644)/2/((1+Y$69/4))</f>
        <v>844448237305.00818</v>
      </c>
      <c r="Z643" s="262">
        <f t="shared" ref="Z643" si="2440">(AA643+AA644)/2/((1+Z$69/4))</f>
        <v>851869277013.88037</v>
      </c>
      <c r="AA643" s="262">
        <f t="shared" ref="AA643" si="2441">(AB643+AB644)/2/((1+AA$69/4))</f>
        <v>862568760083.09229</v>
      </c>
      <c r="AB643" s="262">
        <f t="shared" ref="AB643" si="2442">(AC643+AC644)/2/((1+AB$69/4))</f>
        <v>877294950848.53052</v>
      </c>
      <c r="AC643" s="262">
        <f t="shared" ref="AC643" si="2443">(AD643+AD644)/2/((1+AC$69/4))</f>
        <v>897002235004.51367</v>
      </c>
      <c r="AD643" s="262">
        <f t="shared" ref="AD643" si="2444">(AE643+AE644)/2/((1+AD$69/4))</f>
        <v>922896904564.37939</v>
      </c>
      <c r="AE643" s="262">
        <f t="shared" ref="AE643" si="2445">(AF643+AF644)/2/((1+AE$69/4))</f>
        <v>956543920736.10339</v>
      </c>
      <c r="AF643" s="258">
        <f t="shared" si="2149"/>
        <v>1000000000000</v>
      </c>
    </row>
    <row r="644" spans="3:32" hidden="1" outlineLevel="1">
      <c r="C644" s="256" t="s">
        <v>309</v>
      </c>
      <c r="D644" s="256"/>
      <c r="E644" s="262"/>
      <c r="F644" s="262"/>
      <c r="G644" s="262"/>
      <c r="H644" s="262"/>
      <c r="I644" s="262"/>
      <c r="J644" s="262"/>
      <c r="K644" s="262"/>
      <c r="L644" s="262"/>
      <c r="M644" s="262"/>
      <c r="N644" s="262"/>
      <c r="O644" s="262"/>
      <c r="P644" s="262"/>
      <c r="Q644" s="262"/>
      <c r="R644" s="262"/>
      <c r="S644" s="262"/>
      <c r="T644" s="262"/>
      <c r="U644" s="262">
        <f>(V644+V645)/2/((1+U$70/4))</f>
        <v>857992754060.54602</v>
      </c>
      <c r="V644" s="262">
        <f t="shared" ref="V644" si="2446">(W644+W645)/2/((1+V$70/4))</f>
        <v>858400642338.62756</v>
      </c>
      <c r="W644" s="262">
        <f t="shared" ref="W644" si="2447">(X644+X645)/2/((1+W$70/4))</f>
        <v>860568727022.83813</v>
      </c>
      <c r="X644" s="262">
        <f t="shared" ref="X644" si="2448">(Y644+Y645)/2/((1+X$70/4))</f>
        <v>864934569157.31812</v>
      </c>
      <c r="Y644" s="262">
        <f t="shared" ref="Y644" si="2449">(Z644+Z645)/2/((1+Y$70/4))</f>
        <v>869199687483.26624</v>
      </c>
      <c r="Z644" s="262">
        <f t="shared" ref="Z644" si="2450">(AA644+AA645)/2/((1+Z$70/4))</f>
        <v>875510056704.58228</v>
      </c>
      <c r="AA644" s="262">
        <f t="shared" ref="AA644" si="2451">(AB644+AB645)/2/((1+AA$70/4))</f>
        <v>884599570158.98206</v>
      </c>
      <c r="AB644" s="262">
        <f t="shared" ref="AB644" si="2452">(AC644+AC645)/2/((1+AB$70/4))</f>
        <v>897086981007.21326</v>
      </c>
      <c r="AC644" s="262">
        <f t="shared" ref="AC644" si="2453">(AD644+AD645)/2/((1+AC$70/4))</f>
        <v>913752773864.77319</v>
      </c>
      <c r="AD644" s="262">
        <f t="shared" ref="AD644" si="2454">(AE644+AE645)/2/((1+AD$70/4))</f>
        <v>935570093018.5177</v>
      </c>
      <c r="AE644" s="262">
        <f t="shared" ref="AE644" si="2455">(AF644+AF645)/2/((1+AE$70/4))</f>
        <v>963783036373.79675</v>
      </c>
      <c r="AF644" s="258">
        <f t="shared" si="2149"/>
        <v>1000000000000</v>
      </c>
    </row>
    <row r="645" spans="3:32" hidden="1" outlineLevel="1">
      <c r="C645" s="256" t="s">
        <v>312</v>
      </c>
      <c r="D645" s="256"/>
      <c r="E645" s="262"/>
      <c r="F645" s="262"/>
      <c r="G645" s="262"/>
      <c r="H645" s="262"/>
      <c r="I645" s="262"/>
      <c r="J645" s="262"/>
      <c r="K645" s="262"/>
      <c r="L645" s="262"/>
      <c r="M645" s="262"/>
      <c r="N645" s="262"/>
      <c r="O645" s="262"/>
      <c r="P645" s="262"/>
      <c r="Q645" s="262"/>
      <c r="R645" s="262"/>
      <c r="S645" s="262"/>
      <c r="T645" s="262"/>
      <c r="U645" s="262"/>
      <c r="V645" s="262">
        <f>(W645+W646)/2/((1+V$71/4))</f>
        <v>881165688402.31714</v>
      </c>
      <c r="W645" s="262">
        <f t="shared" ref="W645:AE645" si="2456">(X645+X646)/2/((1+W$71/4))</f>
        <v>883000755426.38574</v>
      </c>
      <c r="X645" s="262">
        <f t="shared" si="2456"/>
        <v>886702383345.66797</v>
      </c>
      <c r="Y645" s="262">
        <f t="shared" si="2456"/>
        <v>890312774638.42688</v>
      </c>
      <c r="Z645" s="262">
        <f t="shared" si="2456"/>
        <v>895653625760.67151</v>
      </c>
      <c r="AA645" s="262">
        <f t="shared" si="2456"/>
        <v>903340646721.35303</v>
      </c>
      <c r="AB645" s="262">
        <f t="shared" si="2456"/>
        <v>913885295967.43933</v>
      </c>
      <c r="AC645" s="262">
        <f t="shared" si="2456"/>
        <v>927926552195.12439</v>
      </c>
      <c r="AD645" s="262">
        <f t="shared" si="2456"/>
        <v>946251688360.47412</v>
      </c>
      <c r="AE645" s="262">
        <f t="shared" si="2456"/>
        <v>969854231590.57898</v>
      </c>
      <c r="AF645" s="258">
        <f t="shared" si="2149"/>
        <v>1000000000000</v>
      </c>
    </row>
    <row r="646" spans="3:32" hidden="1" outlineLevel="1">
      <c r="C646" s="256" t="s">
        <v>315</v>
      </c>
      <c r="D646" s="256"/>
      <c r="E646" s="262"/>
      <c r="F646" s="262"/>
      <c r="G646" s="262"/>
      <c r="H646" s="262"/>
      <c r="I646" s="262"/>
      <c r="J646" s="262"/>
      <c r="K646" s="262"/>
      <c r="L646" s="262"/>
      <c r="M646" s="262"/>
      <c r="N646" s="262"/>
      <c r="O646" s="262"/>
      <c r="P646" s="262"/>
      <c r="Q646" s="262"/>
      <c r="R646" s="262"/>
      <c r="S646" s="262"/>
      <c r="T646" s="262"/>
      <c r="U646" s="262"/>
      <c r="V646" s="262"/>
      <c r="W646" s="262">
        <f>(X646+X647)/2/((1+W$72/4))</f>
        <v>902059280262.39514</v>
      </c>
      <c r="X646" s="262">
        <f t="shared" ref="X646:AE646" si="2457">(Y646+Y647)/2/((1+X$72/4))</f>
        <v>905184555347.58508</v>
      </c>
      <c r="Y646" s="262">
        <f t="shared" si="2457"/>
        <v>908228714697.3905</v>
      </c>
      <c r="Z646" s="262">
        <f t="shared" si="2457"/>
        <v>912731393579.43896</v>
      </c>
      <c r="AA646" s="262">
        <f t="shared" si="2457"/>
        <v>919207897316.80579</v>
      </c>
      <c r="AB646" s="262">
        <f t="shared" si="2457"/>
        <v>928080910347.42419</v>
      </c>
      <c r="AC646" s="262">
        <f t="shared" si="2457"/>
        <v>939874162388.8092</v>
      </c>
      <c r="AD646" s="262">
        <f t="shared" si="2457"/>
        <v>955226289806.95984</v>
      </c>
      <c r="AE646" s="262">
        <f t="shared" si="2457"/>
        <v>974934157058.36499</v>
      </c>
      <c r="AF646" s="258">
        <f t="shared" si="2149"/>
        <v>1000000000000</v>
      </c>
    </row>
    <row r="647" spans="3:32" hidden="1" outlineLevel="1">
      <c r="C647" s="256" t="s">
        <v>764</v>
      </c>
      <c r="D647" s="256"/>
      <c r="E647" s="262"/>
      <c r="F647" s="262"/>
      <c r="G647" s="262"/>
      <c r="H647" s="262"/>
      <c r="I647" s="262"/>
      <c r="J647" s="262"/>
      <c r="K647" s="262"/>
      <c r="L647" s="262"/>
      <c r="M647" s="262"/>
      <c r="N647" s="262"/>
      <c r="O647" s="262"/>
      <c r="P647" s="262"/>
      <c r="Q647" s="262"/>
      <c r="R647" s="262"/>
      <c r="S647" s="262"/>
      <c r="T647" s="262"/>
      <c r="U647" s="262"/>
      <c r="V647" s="262"/>
      <c r="W647" s="262"/>
      <c r="X647" s="262">
        <f>(Y647+Y648)/2/((1+X$73/4))</f>
        <v>920807414780.06665</v>
      </c>
      <c r="Y647" s="262">
        <f t="shared" ref="Y647:AE647" si="2458">(Z647+Z648)/2/((1+Y$73/4))</f>
        <v>923365755123.69373</v>
      </c>
      <c r="Z647" s="262">
        <f t="shared" si="2458"/>
        <v>927149489438.22693</v>
      </c>
      <c r="AA647" s="262">
        <f t="shared" si="2458"/>
        <v>932589023033.13159</v>
      </c>
      <c r="AB647" s="262">
        <f t="shared" si="2458"/>
        <v>940033648510.65588</v>
      </c>
      <c r="AC647" s="262">
        <f t="shared" si="2458"/>
        <v>949913116058.25586</v>
      </c>
      <c r="AD647" s="262">
        <f t="shared" si="2458"/>
        <v>962746808337.703</v>
      </c>
      <c r="AE647" s="262">
        <f t="shared" si="2458"/>
        <v>979176433471.03931</v>
      </c>
      <c r="AF647" s="258">
        <f t="shared" si="2149"/>
        <v>1000000000000</v>
      </c>
    </row>
    <row r="648" spans="3:32" hidden="1" outlineLevel="1">
      <c r="C648" s="256" t="s">
        <v>765</v>
      </c>
      <c r="D648" s="256"/>
      <c r="E648" s="262"/>
      <c r="F648" s="262"/>
      <c r="G648" s="262"/>
      <c r="H648" s="262"/>
      <c r="I648" s="262"/>
      <c r="J648" s="262"/>
      <c r="K648" s="262"/>
      <c r="L648" s="262"/>
      <c r="M648" s="262"/>
      <c r="N648" s="262"/>
      <c r="O648" s="262"/>
      <c r="P648" s="262"/>
      <c r="Q648" s="262"/>
      <c r="R648" s="262"/>
      <c r="S648" s="262"/>
      <c r="T648" s="262"/>
      <c r="U648" s="262"/>
      <c r="V648" s="262"/>
      <c r="W648" s="262"/>
      <c r="X648" s="262"/>
      <c r="Y648" s="262">
        <f>(Z648+Z649)/2/((1+Y$74/4))</f>
        <v>936108761876.96899</v>
      </c>
      <c r="Z648" s="262">
        <f t="shared" ref="Z648:AE648" si="2459">(AA648+AA649)/2/((1+Z$74/4))</f>
        <v>939279769798.79578</v>
      </c>
      <c r="AA648" s="262">
        <f t="shared" si="2459"/>
        <v>943836466808.56543</v>
      </c>
      <c r="AB648" s="262">
        <f t="shared" si="2459"/>
        <v>950067497864.92273</v>
      </c>
      <c r="AC648" s="262">
        <f t="shared" si="2459"/>
        <v>958325870868.8479</v>
      </c>
      <c r="AD648" s="262">
        <f t="shared" si="2459"/>
        <v>969034968655.15283</v>
      </c>
      <c r="AE648" s="262">
        <f t="shared" si="2459"/>
        <v>982713455077.83093</v>
      </c>
      <c r="AF648" s="258">
        <f t="shared" si="2149"/>
        <v>1000000000000</v>
      </c>
    </row>
    <row r="649" spans="3:32" hidden="1" outlineLevel="1">
      <c r="C649" s="256" t="s">
        <v>766</v>
      </c>
      <c r="D649" s="256"/>
      <c r="E649" s="262"/>
      <c r="F649" s="262"/>
      <c r="G649" s="262"/>
      <c r="H649" s="262"/>
      <c r="I649" s="262"/>
      <c r="J649" s="262"/>
      <c r="K649" s="262"/>
      <c r="L649" s="262"/>
      <c r="M649" s="262"/>
      <c r="N649" s="262"/>
      <c r="O649" s="262"/>
      <c r="P649" s="262"/>
      <c r="Q649" s="262"/>
      <c r="R649" s="262"/>
      <c r="S649" s="262"/>
      <c r="T649" s="262"/>
      <c r="U649" s="262"/>
      <c r="V649" s="262"/>
      <c r="W649" s="262"/>
      <c r="X649" s="262"/>
      <c r="Y649" s="262"/>
      <c r="Z649" s="262">
        <f>(AA649+AA650)/2/((1+Z$75/4))</f>
        <v>949455708996.85864</v>
      </c>
      <c r="AA649" s="262">
        <f t="shared" ref="AA649:AE649" si="2460">(AB649+AB650)/2/((1+AA$75/4))</f>
        <v>953264590351.96826</v>
      </c>
      <c r="AB649" s="262">
        <f t="shared" si="2460"/>
        <v>958469343492.70276</v>
      </c>
      <c r="AC649" s="262">
        <f t="shared" si="2460"/>
        <v>965360219373.65625</v>
      </c>
      <c r="AD649" s="262">
        <f t="shared" si="2460"/>
        <v>974283068728.13623</v>
      </c>
      <c r="AE649" s="262">
        <f t="shared" si="2460"/>
        <v>985658489407.43262</v>
      </c>
      <c r="AF649" s="258">
        <f t="shared" si="2149"/>
        <v>1000000000000</v>
      </c>
    </row>
    <row r="650" spans="3:32" hidden="1" outlineLevel="1">
      <c r="C650" s="256" t="s">
        <v>767</v>
      </c>
      <c r="D650" s="256"/>
      <c r="E650" s="262"/>
      <c r="F650" s="262"/>
      <c r="G650" s="262"/>
      <c r="H650" s="262"/>
      <c r="I650" s="262"/>
      <c r="J650" s="262"/>
      <c r="K650" s="262"/>
      <c r="L650" s="262"/>
      <c r="M650" s="262"/>
      <c r="N650" s="262"/>
      <c r="O650" s="262"/>
      <c r="P650" s="262"/>
      <c r="Q650" s="262"/>
      <c r="R650" s="262"/>
      <c r="S650" s="262"/>
      <c r="T650" s="262"/>
      <c r="U650" s="262"/>
      <c r="V650" s="262"/>
      <c r="W650" s="262"/>
      <c r="X650" s="262"/>
      <c r="Y650" s="262"/>
      <c r="Z650" s="262"/>
      <c r="AA650" s="262">
        <f>(AB650+AB651)/2/((1+AA$76/4))</f>
        <v>961149699343.07349</v>
      </c>
      <c r="AB650" s="262">
        <f t="shared" ref="AB650:AE650" si="2461">(AC650+AC651)/2/((1+AB$76/4))</f>
        <v>965489921856.20007</v>
      </c>
      <c r="AC650" s="262">
        <f t="shared" si="2461"/>
        <v>971231157236.02905</v>
      </c>
      <c r="AD650" s="262">
        <f t="shared" si="2461"/>
        <v>978656446822.23865</v>
      </c>
      <c r="AE650" s="262">
        <f t="shared" si="2461"/>
        <v>988107862534.79236</v>
      </c>
      <c r="AF650" s="258">
        <f t="shared" si="2149"/>
        <v>1000000000000</v>
      </c>
    </row>
    <row r="651" spans="3:32" hidden="1" outlineLevel="1">
      <c r="C651" s="256" t="s">
        <v>768</v>
      </c>
      <c r="D651" s="256"/>
      <c r="E651" s="262"/>
      <c r="F651" s="262"/>
      <c r="G651" s="262"/>
      <c r="H651" s="262"/>
      <c r="I651" s="262"/>
      <c r="J651" s="262"/>
      <c r="K651" s="262"/>
      <c r="L651" s="262"/>
      <c r="M651" s="262"/>
      <c r="N651" s="262"/>
      <c r="O651" s="262"/>
      <c r="P651" s="262"/>
      <c r="Q651" s="262"/>
      <c r="R651" s="262"/>
      <c r="S651" s="262"/>
      <c r="T651" s="262"/>
      <c r="U651" s="262"/>
      <c r="V651" s="262"/>
      <c r="W651" s="262"/>
      <c r="X651" s="262"/>
      <c r="Y651" s="262"/>
      <c r="Z651" s="262"/>
      <c r="AA651" s="262"/>
      <c r="AB651" s="262">
        <f>(AC651+AC652)/2/((1+AB$77/4))</f>
        <v>971346122473.63062</v>
      </c>
      <c r="AC651" s="262">
        <f t="shared" ref="AC651:AE651" si="2462">(AD651+AD652)/2/((1+AC$77/4))</f>
        <v>976123586158.65979</v>
      </c>
      <c r="AD651" s="262">
        <f t="shared" si="2462"/>
        <v>982296269612.02405</v>
      </c>
      <c r="AE651" s="262">
        <f t="shared" si="2462"/>
        <v>990143092923.80579</v>
      </c>
      <c r="AF651" s="258">
        <f t="shared" si="2149"/>
        <v>1000000000000</v>
      </c>
    </row>
    <row r="652" spans="3:32" hidden="1" outlineLevel="1">
      <c r="C652" s="256" t="s">
        <v>769</v>
      </c>
      <c r="D652" s="256"/>
      <c r="E652" s="262"/>
      <c r="F652" s="262"/>
      <c r="G652" s="262"/>
      <c r="H652" s="262"/>
      <c r="I652" s="262"/>
      <c r="J652" s="262"/>
      <c r="K652" s="262"/>
      <c r="L652" s="262"/>
      <c r="M652" s="262"/>
      <c r="N652" s="262"/>
      <c r="O652" s="262"/>
      <c r="P652" s="262"/>
      <c r="Q652" s="262"/>
      <c r="R652" s="262"/>
      <c r="S652" s="262"/>
      <c r="T652" s="262"/>
      <c r="U652" s="262"/>
      <c r="V652" s="262"/>
      <c r="W652" s="262"/>
      <c r="X652" s="262"/>
      <c r="Y652" s="262"/>
      <c r="Z652" s="262"/>
      <c r="AA652" s="262"/>
      <c r="AB652" s="262"/>
      <c r="AC652" s="262">
        <f>(AD652+AD653)/2/((1+AC$78/4))</f>
        <v>980195401265.40479</v>
      </c>
      <c r="AD652" s="262">
        <f t="shared" ref="AD652:AE652" si="2463">(AE652+AE653)/2/((1+AD$78/4))</f>
        <v>985322382814.72717</v>
      </c>
      <c r="AE652" s="262">
        <f t="shared" si="2463"/>
        <v>991832891206.28345</v>
      </c>
      <c r="AF652" s="258">
        <f t="shared" si="2149"/>
        <v>1000000000000</v>
      </c>
    </row>
    <row r="653" spans="3:32" hidden="1" outlineLevel="1">
      <c r="C653" s="256" t="s">
        <v>770</v>
      </c>
      <c r="D653" s="256"/>
      <c r="E653" s="262"/>
      <c r="F653" s="262"/>
      <c r="G653" s="262"/>
      <c r="H653" s="262"/>
      <c r="I653" s="262"/>
      <c r="J653" s="262"/>
      <c r="K653" s="262"/>
      <c r="L653" s="262"/>
      <c r="M653" s="262"/>
      <c r="N653" s="262"/>
      <c r="O653" s="262"/>
      <c r="P653" s="262"/>
      <c r="Q653" s="262"/>
      <c r="R653" s="262"/>
      <c r="S653" s="262"/>
      <c r="T653" s="262"/>
      <c r="U653" s="262"/>
      <c r="V653" s="262"/>
      <c r="W653" s="262"/>
      <c r="X653" s="262"/>
      <c r="Y653" s="262"/>
      <c r="Z653" s="262"/>
      <c r="AA653" s="262"/>
      <c r="AB653" s="262"/>
      <c r="AC653" s="262"/>
      <c r="AD653" s="262">
        <f>(AE653+AE654)/2/((1+AD$79/4))</f>
        <v>987836061098.57874</v>
      </c>
      <c r="AE653" s="262">
        <f t="shared" ref="AE653" si="2464">(AF653+AF654)/2/((1+AE$79/4))</f>
        <v>993234981696.04529</v>
      </c>
      <c r="AF653" s="258">
        <f t="shared" si="2149"/>
        <v>1000000000000</v>
      </c>
    </row>
    <row r="654" spans="3:32" hidden="1" outlineLevel="1">
      <c r="C654" s="256" t="s">
        <v>771</v>
      </c>
      <c r="D654" s="256"/>
      <c r="E654" s="262"/>
      <c r="F654" s="262"/>
      <c r="G654" s="262"/>
      <c r="H654" s="262"/>
      <c r="I654" s="262"/>
      <c r="J654" s="262"/>
      <c r="K654" s="262"/>
      <c r="L654" s="262"/>
      <c r="M654" s="262"/>
      <c r="N654" s="262"/>
      <c r="O654" s="262"/>
      <c r="P654" s="262"/>
      <c r="Q654" s="262"/>
      <c r="R654" s="262"/>
      <c r="S654" s="262"/>
      <c r="T654" s="262"/>
      <c r="U654" s="262"/>
      <c r="V654" s="262"/>
      <c r="W654" s="262"/>
      <c r="X654" s="262"/>
      <c r="Y654" s="262"/>
      <c r="Z654" s="262"/>
      <c r="AA654" s="262"/>
      <c r="AB654" s="262"/>
      <c r="AC654" s="262"/>
      <c r="AD654" s="262"/>
      <c r="AE654" s="262">
        <f>(AF654+AF655)/2/((1+AE$80/4))</f>
        <v>994397727537.29919</v>
      </c>
      <c r="AF654" s="258">
        <f t="shared" si="2149"/>
        <v>1000000000000</v>
      </c>
    </row>
    <row r="655" spans="3:32" hidden="1" outlineLevel="1">
      <c r="C655" s="256" t="s">
        <v>824</v>
      </c>
      <c r="D655" s="256"/>
      <c r="E655" s="262"/>
      <c r="F655" s="262"/>
      <c r="G655" s="262"/>
      <c r="H655" s="262"/>
      <c r="I655" s="262"/>
      <c r="J655" s="262"/>
      <c r="K655" s="262"/>
      <c r="L655" s="262"/>
      <c r="M655" s="262"/>
      <c r="N655" s="262"/>
      <c r="O655" s="262"/>
      <c r="P655" s="262"/>
      <c r="Q655" s="262"/>
      <c r="R655" s="262"/>
      <c r="S655" s="262"/>
      <c r="T655" s="262"/>
      <c r="U655" s="262"/>
      <c r="V655" s="262"/>
      <c r="W655" s="262"/>
      <c r="X655" s="262"/>
      <c r="Y655" s="262"/>
      <c r="Z655" s="262"/>
      <c r="AA655" s="262"/>
      <c r="AB655" s="262"/>
      <c r="AC655" s="262"/>
      <c r="AD655" s="262"/>
      <c r="AE655" s="262"/>
      <c r="AF655" s="258">
        <f t="shared" si="2149"/>
        <v>1000000000000</v>
      </c>
    </row>
    <row r="656" spans="3:32" hidden="1" outlineLevel="1">
      <c r="C656" s="256" t="s">
        <v>2376</v>
      </c>
      <c r="D656" s="257"/>
      <c r="E656" s="255"/>
      <c r="F656" s="255"/>
      <c r="G656" s="255"/>
      <c r="H656" s="255"/>
      <c r="I656" s="255"/>
      <c r="J656" s="255"/>
      <c r="K656" s="255"/>
      <c r="L656" s="255"/>
      <c r="M656" s="255"/>
      <c r="N656" s="255"/>
      <c r="O656" s="255"/>
      <c r="P656" s="255"/>
      <c r="Q656" s="255"/>
      <c r="R656" s="255"/>
      <c r="S656" s="255"/>
      <c r="T656" s="255"/>
      <c r="U656" s="255"/>
      <c r="V656" s="255"/>
      <c r="W656" s="172"/>
    </row>
    <row r="657" spans="3:35" hidden="1" outlineLevel="1"/>
    <row r="658" spans="3:35" hidden="1" outlineLevel="1">
      <c r="C658" s="256"/>
      <c r="D658" s="256" t="s">
        <v>256</v>
      </c>
      <c r="E658" s="256" t="s">
        <v>257</v>
      </c>
      <c r="F658" s="256" t="s">
        <v>262</v>
      </c>
      <c r="G658" s="256" t="s">
        <v>265</v>
      </c>
      <c r="H658" s="256" t="s">
        <v>268</v>
      </c>
      <c r="I658" s="256" t="s">
        <v>271</v>
      </c>
      <c r="J658" s="256" t="s">
        <v>274</v>
      </c>
      <c r="K658" s="256" t="s">
        <v>277</v>
      </c>
      <c r="L658" s="256" t="s">
        <v>280</v>
      </c>
      <c r="M658" s="256" t="s">
        <v>283</v>
      </c>
      <c r="N658" s="256" t="s">
        <v>286</v>
      </c>
      <c r="O658" s="256" t="s">
        <v>289</v>
      </c>
      <c r="P658" s="256" t="s">
        <v>292</v>
      </c>
      <c r="Q658" s="256" t="s">
        <v>295</v>
      </c>
      <c r="R658" s="256" t="s">
        <v>298</v>
      </c>
      <c r="S658" s="256" t="s">
        <v>301</v>
      </c>
      <c r="T658" s="256" t="s">
        <v>304</v>
      </c>
      <c r="U658" s="256" t="s">
        <v>307</v>
      </c>
      <c r="V658" s="256" t="s">
        <v>310</v>
      </c>
      <c r="W658" s="256" t="s">
        <v>313</v>
      </c>
      <c r="X658" s="256" t="s">
        <v>804</v>
      </c>
      <c r="Y658" s="256" t="s">
        <v>805</v>
      </c>
      <c r="Z658" s="256" t="s">
        <v>806</v>
      </c>
      <c r="AA658" s="256" t="s">
        <v>807</v>
      </c>
      <c r="AB658" s="256" t="s">
        <v>808</v>
      </c>
      <c r="AC658" s="256" t="s">
        <v>809</v>
      </c>
      <c r="AD658" s="256" t="s">
        <v>810</v>
      </c>
      <c r="AE658" s="256" t="s">
        <v>811</v>
      </c>
      <c r="AF658" s="256" t="s">
        <v>812</v>
      </c>
    </row>
    <row r="659" spans="3:35" hidden="1" outlineLevel="1">
      <c r="C659" s="256" t="s">
        <v>258</v>
      </c>
      <c r="D659" s="256"/>
      <c r="E659" s="256" t="s">
        <v>259</v>
      </c>
      <c r="F659" s="256" t="s">
        <v>263</v>
      </c>
      <c r="G659" s="256" t="s">
        <v>266</v>
      </c>
      <c r="H659" s="256" t="s">
        <v>269</v>
      </c>
      <c r="I659" s="256" t="s">
        <v>272</v>
      </c>
      <c r="J659" s="256" t="s">
        <v>275</v>
      </c>
      <c r="K659" s="256" t="s">
        <v>278</v>
      </c>
      <c r="L659" s="256" t="s">
        <v>281</v>
      </c>
      <c r="M659" s="256" t="s">
        <v>284</v>
      </c>
      <c r="N659" s="256" t="s">
        <v>287</v>
      </c>
      <c r="O659" s="256" t="s">
        <v>290</v>
      </c>
      <c r="P659" s="256" t="s">
        <v>293</v>
      </c>
      <c r="Q659" s="256" t="s">
        <v>296</v>
      </c>
      <c r="R659" s="256" t="s">
        <v>299</v>
      </c>
      <c r="S659" s="256" t="s">
        <v>302</v>
      </c>
      <c r="T659" s="256" t="s">
        <v>305</v>
      </c>
      <c r="U659" s="256" t="s">
        <v>308</v>
      </c>
      <c r="V659" s="256" t="s">
        <v>311</v>
      </c>
      <c r="W659" s="256" t="s">
        <v>314</v>
      </c>
      <c r="X659" s="256" t="s">
        <v>784</v>
      </c>
      <c r="Y659" s="256" t="s">
        <v>785</v>
      </c>
      <c r="Z659" s="256" t="s">
        <v>786</v>
      </c>
      <c r="AA659" s="256" t="s">
        <v>787</v>
      </c>
      <c r="AB659" s="256" t="s">
        <v>788</v>
      </c>
      <c r="AC659" s="256" t="s">
        <v>789</v>
      </c>
      <c r="AD659" s="256" t="s">
        <v>790</v>
      </c>
      <c r="AE659" s="256" t="s">
        <v>791</v>
      </c>
      <c r="AF659" s="256" t="s">
        <v>792</v>
      </c>
      <c r="AG659" s="258" t="s">
        <v>260</v>
      </c>
    </row>
    <row r="660" spans="3:35" hidden="1" outlineLevel="1">
      <c r="C660" s="256"/>
      <c r="D660" s="259">
        <f>(E660+E661)/2/((1+D$53/4)^($D$17))</f>
        <v>178668625350.05423</v>
      </c>
      <c r="E660" s="262">
        <f t="shared" ref="E660" si="2465">(F660+F661)/2/((1+E$53/4))</f>
        <v>158283696429.76196</v>
      </c>
      <c r="F660" s="262">
        <f t="shared" ref="F660" si="2466">(G660+G661)/2/((1+F$53/4))</f>
        <v>140141203042.15109</v>
      </c>
      <c r="G660" s="262">
        <f t="shared" ref="G660" si="2467">(H660+H661)/2/((1+G$53/4))</f>
        <v>123969285423.68306</v>
      </c>
      <c r="H660" s="262">
        <f t="shared" ref="H660" si="2468">(I660+I661)/2/((1+H$53/4))</f>
        <v>109191695670.50647</v>
      </c>
      <c r="I660" s="262">
        <f t="shared" ref="I660" si="2469">(J660+J661)/2/((1+I$53/4))</f>
        <v>95863793369.704681</v>
      </c>
      <c r="J660" s="262">
        <f t="shared" ref="J660" si="2470">(K660+K661)/2/((1+J$53/4))</f>
        <v>84082973117.741867</v>
      </c>
      <c r="K660" s="262">
        <f t="shared" ref="K660" si="2471">(L660+L661)/2/((1+K$53/4))</f>
        <v>73812952035.023926</v>
      </c>
      <c r="L660" s="262">
        <f t="shared" ref="L660" si="2472">(M660+M661)/2/((1+L$53/4))</f>
        <v>64984474200.169876</v>
      </c>
      <c r="M660" s="262">
        <f t="shared" ref="M660" si="2473">(N660+N661)/2/((1+M$53/4))</f>
        <v>57531283955.6651</v>
      </c>
      <c r="N660" s="262">
        <f t="shared" ref="N660" si="2474">(O660+O661)/2/((1+N$53/4))</f>
        <v>51379178608.879272</v>
      </c>
      <c r="O660" s="262">
        <f t="shared" ref="O660" si="2475">(P660+P661)/2/((1+O$53/4))</f>
        <v>46468037243.327293</v>
      </c>
      <c r="P660" s="262">
        <f t="shared" ref="P660" si="2476">(Q660+Q661)/2/((1+P$53/4))</f>
        <v>42762197269.303314</v>
      </c>
      <c r="Q660" s="262">
        <f t="shared" ref="Q660" si="2477">(R660+R661)/2/((1+Q$53/4))</f>
        <v>38658592743.13414</v>
      </c>
      <c r="R660" s="262">
        <f t="shared" ref="R660" si="2478">(S660+S661)/2/((1+R$53/4))</f>
        <v>35281898696.983139</v>
      </c>
      <c r="S660" s="262">
        <f t="shared" ref="S660" si="2479">(T660+T661)/2/((1+S$53/4))</f>
        <v>32746085070.567772</v>
      </c>
      <c r="T660" s="262">
        <f t="shared" ref="T660" si="2480">(U660+U661)/2/((1+T$53/4))</f>
        <v>31054904249.939651</v>
      </c>
      <c r="U660" s="262">
        <f t="shared" ref="U660" si="2481">(V660+V661)/2/((1+U$53/4))</f>
        <v>30261799169.675102</v>
      </c>
      <c r="V660" s="262">
        <f t="shared" ref="V660" si="2482">(W660+W661)/2/((1+V$53/4))</f>
        <v>30495395424.427948</v>
      </c>
      <c r="W660" s="262">
        <f t="shared" ref="W660" si="2483">(X660+X661)/2/((1+W$53/4))</f>
        <v>32009116484.342823</v>
      </c>
      <c r="X660" s="262">
        <f t="shared" ref="X660" si="2484">(Y660+Y661)/2/((1+X$53/4))</f>
        <v>35279874707.068947</v>
      </c>
      <c r="Y660" s="262">
        <f t="shared" ref="Y660" si="2485">(Z660+Z661)/2/((1+Y$53/4))</f>
        <v>38942313232.811363</v>
      </c>
      <c r="Z660" s="262">
        <f t="shared" ref="Z660" si="2486">(AA660+AA661)/2/((1+Z$53/4))</f>
        <v>44979768276.70182</v>
      </c>
      <c r="AA660" s="262">
        <f t="shared" ref="AA660" si="2487">(AB660+AB661)/2/((1+AA$53/4))</f>
        <v>55052329705.455666</v>
      </c>
      <c r="AB660" s="262">
        <f t="shared" ref="AB660" si="2488">(AC660+AC661)/2/((1+AB$53/4))</f>
        <v>71987565192.292542</v>
      </c>
      <c r="AC660" s="262">
        <f t="shared" ref="AC660" si="2489">(AD660+AD661)/2/((1+AC$53/4))</f>
        <v>101440982103.86125</v>
      </c>
      <c r="AD660" s="262">
        <f t="shared" ref="AD660" si="2490">(AE660+AE661)/2/((1+AD$53/4))</f>
        <v>155368623394.39926</v>
      </c>
      <c r="AE660" s="262">
        <f t="shared" ref="AE660" si="2491">(AF660+AF661)/2/((1+AE$53/4))</f>
        <v>260846398489.62506</v>
      </c>
      <c r="AF660" s="262">
        <f t="shared" ref="AF660" si="2492">(AG660+AG661)/2/((1+AF$53/4))</f>
        <v>483944374653.82251</v>
      </c>
      <c r="AG660" s="258">
        <f t="shared" ref="AG660:AG689" si="2493">$C$15*10^6</f>
        <v>1000000000000</v>
      </c>
      <c r="AI660" s="261">
        <f>AF$50*10^6</f>
        <v>178668625350.05429</v>
      </c>
    </row>
    <row r="661" spans="3:35" hidden="1" outlineLevel="1">
      <c r="C661" s="256" t="s">
        <v>261</v>
      </c>
      <c r="D661" s="256"/>
      <c r="E661" s="262">
        <f>(F661+F662)/2/((1+E$54/4))</f>
        <v>211867536208.88095</v>
      </c>
      <c r="F661" s="262">
        <f t="shared" ref="F661" si="2494">(G661+G662)/2/((1+F$54/4))</f>
        <v>191065048277.17291</v>
      </c>
      <c r="G661" s="262">
        <f t="shared" ref="G661" si="2495">(H661+H662)/2/((1+G$54/4))</f>
        <v>172151002520.49994</v>
      </c>
      <c r="H661" s="262">
        <f t="shared" ref="H661" si="2496">(I661+I662)/2/((1+H$54/4))</f>
        <v>154526330881.66559</v>
      </c>
      <c r="I661" s="262">
        <f t="shared" ref="I661" si="2497">(J661+J662)/2/((1+I$54/4))</f>
        <v>138306559878.48532</v>
      </c>
      <c r="J661" s="262">
        <f t="shared" ref="J661" si="2498">(K661+K662)/2/((1+J$54/4))</f>
        <v>123669652722.01772</v>
      </c>
      <c r="K661" s="262">
        <f t="shared" ref="K661" si="2499">(L661+L662)/2/((1+K$54/4))</f>
        <v>110641296270.61957</v>
      </c>
      <c r="L661" s="262">
        <f t="shared" ref="L661" si="2500">(M661+M662)/2/((1+L$54/4))</f>
        <v>99207337093.71196</v>
      </c>
      <c r="M661" s="262">
        <f t="shared" ref="M661" si="2501">(N661+N662)/2/((1+M$54/4))</f>
        <v>89355810153.927277</v>
      </c>
      <c r="N661" s="262">
        <f t="shared" ref="N661" si="2502">(O661+O662)/2/((1+N$54/4))</f>
        <v>81061176375.931976</v>
      </c>
      <c r="O661" s="262">
        <f t="shared" ref="O661" si="2503">(P661+P662)/2/((1+O$54/4))</f>
        <v>74311114440.894119</v>
      </c>
      <c r="P661" s="262">
        <f t="shared" ref="P661" si="2504">(Q661+Q662)/2/((1+P$54/4))</f>
        <v>69119417049.594971</v>
      </c>
      <c r="Q661" s="262">
        <f t="shared" ref="Q661" si="2505">(R661+R662)/2/((1+Q$54/4))</f>
        <v>63306346617.399658</v>
      </c>
      <c r="R661" s="262">
        <f t="shared" ref="R661" si="2506">(S661+S662)/2/((1+R$54/4))</f>
        <v>58432109671.006927</v>
      </c>
      <c r="S661" s="262">
        <f t="shared" ref="S661" si="2507">(T661+T662)/2/((1+S$54/4))</f>
        <v>54691060024.665543</v>
      </c>
      <c r="T661" s="262">
        <f t="shared" ref="T661" si="2508">(U661+U662)/2/((1+T$54/4))</f>
        <v>52119641130.179565</v>
      </c>
      <c r="U661" s="262">
        <f t="shared" ref="U661" si="2509">(V661+V662)/2/((1+U$54/4))</f>
        <v>50815333979.922272</v>
      </c>
      <c r="V661" s="262">
        <f t="shared" ref="V661" si="2510">(W661+W662)/2/((1+V$54/4))</f>
        <v>50968786968.012894</v>
      </c>
      <c r="W661" s="262">
        <f t="shared" ref="W661" si="2511">(X661+X662)/2/((1+W$54/4))</f>
        <v>52924868221.653595</v>
      </c>
      <c r="X661" s="262">
        <f t="shared" ref="X661" si="2512">(Y661+Y662)/2/((1+X$54/4))</f>
        <v>57301076726.473358</v>
      </c>
      <c r="Y661" s="262">
        <f t="shared" ref="Y661" si="2513">(Z661+Z662)/2/((1+Y$54/4))</f>
        <v>62060572432.756599</v>
      </c>
      <c r="Z661" s="262">
        <f t="shared" ref="Z661" si="2514">(AA661+AA662)/2/((1+Z$54/4))</f>
        <v>69864001138.30896</v>
      </c>
      <c r="AA661" s="262">
        <f t="shared" ref="AA661" si="2515">(AB661+AB662)/2/((1+AA$54/4))</f>
        <v>82664279541.509979</v>
      </c>
      <c r="AB661" s="262">
        <f t="shared" ref="AB661" si="2516">(AC661+AC662)/2/((1+AB$54/4))</f>
        <v>103572388425.57355</v>
      </c>
      <c r="AC661" s="262">
        <f t="shared" ref="AC661" si="2517">(AD661+AD662)/2/((1+AC$54/4))</f>
        <v>138514932866.01453</v>
      </c>
      <c r="AD661" s="262">
        <f t="shared" ref="AD661" si="2518">(AE661+AE662)/2/((1+AD$54/4))</f>
        <v>199334778260.6615</v>
      </c>
      <c r="AE661" s="262">
        <f t="shared" ref="AE661" si="2519">(AF661+AF662)/2/((1+AE$54/4))</f>
        <v>311206511313.72455</v>
      </c>
      <c r="AF661" s="262">
        <f t="shared" ref="AF661" si="2520">(AG661+AG662)/2/((1+AF$54/4))</f>
        <v>531338378361.05963</v>
      </c>
      <c r="AG661" s="258">
        <f t="shared" si="2493"/>
        <v>1000000000000</v>
      </c>
    </row>
    <row r="662" spans="3:35" hidden="1" outlineLevel="1">
      <c r="C662" s="256" t="s">
        <v>264</v>
      </c>
      <c r="D662" s="256"/>
      <c r="E662" s="256"/>
      <c r="F662" s="262">
        <f>(G662+G663)/2/((1+F$55/4))</f>
        <v>248877768517.20941</v>
      </c>
      <c r="G662" s="262">
        <f t="shared" ref="G662" si="2521">(H662+H663)/2/((1+G$55/4))</f>
        <v>227839841933.94513</v>
      </c>
      <c r="H662" s="262">
        <f t="shared" ref="H662" si="2522">(I662+I663)/2/((1+H$55/4))</f>
        <v>207900532100.54083</v>
      </c>
      <c r="I662" s="262">
        <f t="shared" ref="I662" si="2523">(J662+J663)/2/((1+I$55/4))</f>
        <v>189225957677.00217</v>
      </c>
      <c r="J662" s="262">
        <f t="shared" ref="J662" si="2524">(K662+K663)/2/((1+J$55/4))</f>
        <v>172067276200.81717</v>
      </c>
      <c r="K662" s="262">
        <f t="shared" ref="K662" si="2525">(L662+L663)/2/((1+K$55/4))</f>
        <v>156514102130.72137</v>
      </c>
      <c r="L662" s="262">
        <f t="shared" ref="L662" si="2526">(M662+M663)/2/((1+L$55/4))</f>
        <v>142614621735.48038</v>
      </c>
      <c r="M662" s="262">
        <f t="shared" ref="M662" si="2527">(N662+N663)/2/((1+M$55/4))</f>
        <v>130422446363.84032</v>
      </c>
      <c r="N662" s="262">
        <f t="shared" ref="N662" si="2528">(O662+O663)/2/((1+N$55/4))</f>
        <v>119975899835.3329</v>
      </c>
      <c r="O662" s="262">
        <f t="shared" ref="O662" si="2529">(P662+P663)/2/((1+O$55/4))</f>
        <v>111328503307.45535</v>
      </c>
      <c r="P662" s="262">
        <f t="shared" ref="P662" si="2530">(Q662+Q663)/2/((1+P$55/4))</f>
        <v>104563533012.45537</v>
      </c>
      <c r="Q662" s="262">
        <f t="shared" ref="Q662" si="2531">(R662+R663)/2/((1+Q$55/4))</f>
        <v>96913282382.668381</v>
      </c>
      <c r="R662" s="262">
        <f t="shared" ref="R662" si="2532">(S662+S663)/2/((1+R$55/4))</f>
        <v>90390557580.82457</v>
      </c>
      <c r="S662" s="262">
        <f t="shared" ref="S662" si="2533">(T662+T663)/2/((1+S$55/4))</f>
        <v>85287845858.791824</v>
      </c>
      <c r="T662" s="262">
        <f t="shared" ref="T662" si="2534">(U662+U663)/2/((1+T$55/4))</f>
        <v>81690297852.742493</v>
      </c>
      <c r="U662" s="262">
        <f t="shared" ref="U662" si="2535">(V662+V663)/2/((1+U$55/4))</f>
        <v>79754771322.588913</v>
      </c>
      <c r="V662" s="262">
        <f t="shared" ref="V662" si="2536">(W662+W663)/2/((1+V$55/4))</f>
        <v>79747342840.95871</v>
      </c>
      <c r="W662" s="262">
        <f t="shared" ref="W662" si="2537">(X662+X663)/2/((1+W$55/4))</f>
        <v>82113563236.421249</v>
      </c>
      <c r="X662" s="262">
        <f t="shared" ref="X662" si="2538">(Y662+Y663)/2/((1+X$55/4))</f>
        <v>87612305391.943069</v>
      </c>
      <c r="Y662" s="262">
        <f t="shared" ref="Y662" si="2539">(Z662+Z663)/2/((1+Y$55/4))</f>
        <v>93440541943.87825</v>
      </c>
      <c r="Z662" s="262">
        <f t="shared" ref="Z662" si="2540">(AA662+AA663)/2/((1+Z$55/4))</f>
        <v>102976670094.30014</v>
      </c>
      <c r="AA662" s="262">
        <f t="shared" ref="AA662" si="2541">(AB662+AB663)/2/((1+AA$55/4))</f>
        <v>118420292747.73627</v>
      </c>
      <c r="AB662" s="262">
        <f t="shared" ref="AB662" si="2542">(AC662+AC663)/2/((1+AB$55/4))</f>
        <v>143053091451.03598</v>
      </c>
      <c r="AC662" s="262">
        <f t="shared" ref="AC662" si="2543">(AD662+AD663)/2/((1+AC$55/4))</f>
        <v>182853994451.82632</v>
      </c>
      <c r="AD662" s="262">
        <f t="shared" ref="AD662" si="2544">(AE662+AE663)/2/((1+AD$55/4))</f>
        <v>249171103232.90161</v>
      </c>
      <c r="AE662" s="262">
        <f t="shared" ref="AE662" si="2545">(AF662+AF663)/2/((1+AE$55/4))</f>
        <v>364777390374.58496</v>
      </c>
      <c r="AF662" s="262">
        <f t="shared" ref="AF662" si="2546">(AG662+AG663)/2/((1+AF$55/4))</f>
        <v>578173689688.26685</v>
      </c>
      <c r="AG662" s="258">
        <f t="shared" si="2493"/>
        <v>1000000000000</v>
      </c>
    </row>
    <row r="663" spans="3:35" hidden="1" outlineLevel="1">
      <c r="C663" s="256" t="s">
        <v>267</v>
      </c>
      <c r="D663" s="256"/>
      <c r="E663" s="262"/>
      <c r="F663" s="262"/>
      <c r="G663" s="262">
        <f>(H663+H664)/2/((1+G$56/4))</f>
        <v>289159530377.1972</v>
      </c>
      <c r="H663" s="262">
        <f t="shared" ref="H663" si="2547">(I663+I664)/2/((1+H$56/4))</f>
        <v>267620987977.05933</v>
      </c>
      <c r="I663" s="262">
        <f t="shared" ref="I663" si="2548">(J663+J664)/2/((1+I$56/4))</f>
        <v>247140585105.84161</v>
      </c>
      <c r="J663" s="262">
        <f t="shared" ref="J663" si="2549">(K663+K664)/2/((1+J$56/4))</f>
        <v>228026742592.46927</v>
      </c>
      <c r="K663" s="262">
        <f t="shared" ref="K663" si="2550">(L663+L664)/2/((1+K$56/4))</f>
        <v>210425987534.37213</v>
      </c>
      <c r="L663" s="262">
        <f t="shared" ref="L663" si="2551">(M663+M664)/2/((1+L$56/4))</f>
        <v>194446715713.33621</v>
      </c>
      <c r="M663" s="262">
        <f t="shared" ref="M663" si="2552">(N663+N664)/2/((1+M$56/4))</f>
        <v>180209590439.26303</v>
      </c>
      <c r="N663" s="262">
        <f t="shared" ref="N663" si="2553">(O663+O664)/2/((1+N$56/4))</f>
        <v>167822607606.6232</v>
      </c>
      <c r="O663" s="262">
        <f t="shared" ref="O663" si="2554">(P663+P664)/2/((1+O$56/4))</f>
        <v>157414184438.98029</v>
      </c>
      <c r="P663" s="262">
        <f t="shared" ref="P663" si="2555">(Q663+Q664)/2/((1+P$56/4))</f>
        <v>149148599566.74478</v>
      </c>
      <c r="Q663" s="262">
        <f t="shared" ref="Q663" si="2556">(R663+R664)/2/((1+Q$56/4))</f>
        <v>139718724191.61307</v>
      </c>
      <c r="R663" s="262">
        <f t="shared" ref="R663" si="2557">(S663+S664)/2/((1+R$56/4))</f>
        <v>131559628186.92975</v>
      </c>
      <c r="S663" s="262">
        <f t="shared" ref="S663" si="2558">(T663+T664)/2/((1+S$56/4))</f>
        <v>125069759905.72421</v>
      </c>
      <c r="T663" s="262">
        <f t="shared" ref="T663" si="2559">(U663+U664)/2/((1+T$56/4))</f>
        <v>120394975080.25792</v>
      </c>
      <c r="U663" s="262">
        <f t="shared" ref="U663" si="2560">(V663+V664)/2/((1+U$56/4))</f>
        <v>117762453340.1736</v>
      </c>
      <c r="V663" s="262">
        <f t="shared" ref="V663" si="2561">(W663+W664)/2/((1+V$56/4))</f>
        <v>117521591453.99724</v>
      </c>
      <c r="W663" s="262">
        <f t="shared" ref="W663" si="2562">(X663+X664)/2/((1+W$56/4))</f>
        <v>120220021692.97615</v>
      </c>
      <c r="X663" s="262">
        <f t="shared" ref="X663" si="2563">(Y663+Y664)/2/((1+X$56/4))</f>
        <v>126746819751.03886</v>
      </c>
      <c r="Y663" s="262">
        <f t="shared" ref="Y663" si="2564">(Z663+Z664)/2/((1+Y$56/4))</f>
        <v>133509215952.67375</v>
      </c>
      <c r="Z663" s="262">
        <f t="shared" ref="Z663" si="2565">(AA663+AA664)/2/((1+Z$56/4))</f>
        <v>144579410800.13568</v>
      </c>
      <c r="AA663" s="262">
        <f t="shared" ref="AA663" si="2566">(AB663+AB664)/2/((1+AA$56/4))</f>
        <v>162338559106.79523</v>
      </c>
      <c r="AB663" s="262">
        <f t="shared" ref="AB663" si="2567">(AC663+AC664)/2/((1+AB$56/4))</f>
        <v>190119249907.17221</v>
      </c>
      <c r="AC663" s="262">
        <f t="shared" ref="AC663" si="2568">(AD663+AD664)/2/((1+AC$56/4))</f>
        <v>233748527263.83655</v>
      </c>
      <c r="AD663" s="262">
        <f t="shared" ref="AD663" si="2569">(AE663+AE664)/2/((1+AD$56/4))</f>
        <v>303776774534.23132</v>
      </c>
      <c r="AE663" s="262">
        <f t="shared" ref="AE663" si="2570">(AF663+AF664)/2/((1+AE$56/4))</f>
        <v>420295432208.05511</v>
      </c>
      <c r="AF663" s="262">
        <f t="shared" ref="AF663" si="2571">(AG663+AG664)/2/((1+AF$56/4))</f>
        <v>623643795624.35559</v>
      </c>
      <c r="AG663" s="258">
        <f t="shared" si="2493"/>
        <v>1000000000000</v>
      </c>
    </row>
    <row r="664" spans="3:35" hidden="1" outlineLevel="1">
      <c r="C664" s="256" t="s">
        <v>270</v>
      </c>
      <c r="D664" s="256"/>
      <c r="E664" s="262"/>
      <c r="F664" s="262"/>
      <c r="G664" s="262"/>
      <c r="H664" s="262">
        <f>(I664+I665)/2/((1+H$57/4))</f>
        <v>331527476362.20258</v>
      </c>
      <c r="I664" s="262">
        <f t="shared" ref="I664" si="2572">(J664+J665)/2/((1+I$57/4))</f>
        <v>309998688596.3421</v>
      </c>
      <c r="J664" s="262">
        <f t="shared" ref="J664" si="2573">(K664+K665)/2/((1+J$57/4))</f>
        <v>289634721272.01221</v>
      </c>
      <c r="K664" s="262">
        <f t="shared" ref="K664" si="2574">(L664+L665)/2/((1+K$57/4))</f>
        <v>270626054728.75702</v>
      </c>
      <c r="L664" s="262">
        <f t="shared" ref="L664" si="2575">(M664+M665)/2/((1+L$57/4))</f>
        <v>253131841733.25323</v>
      </c>
      <c r="M664" s="262">
        <f t="shared" ref="M664" si="2576">(N664+N665)/2/((1+M$57/4))</f>
        <v>237332557316.39932</v>
      </c>
      <c r="N664" s="262">
        <f t="shared" ref="N664" si="2577">(O664+O665)/2/((1+N$57/4))</f>
        <v>223402175834.97888</v>
      </c>
      <c r="O664" s="262">
        <f t="shared" ref="O664" si="2578">(P664+P665)/2/((1+O$57/4))</f>
        <v>211542872517.21762</v>
      </c>
      <c r="P664" s="262">
        <f t="shared" ref="P664" si="2579">(Q664+Q665)/2/((1+P$57/4))</f>
        <v>202000779817.47479</v>
      </c>
      <c r="Q664" s="262">
        <f t="shared" ref="Q664" si="2580">(R664+R665)/2/((1+Q$57/4))</f>
        <v>191030124399.59128</v>
      </c>
      <c r="R664" s="262">
        <f t="shared" ref="R664" si="2581">(S664+S665)/2/((1+R$57/4))</f>
        <v>181415242489.42798</v>
      </c>
      <c r="S664" s="262">
        <f t="shared" ref="S664" si="2582">(T664+T665)/2/((1+S$57/4))</f>
        <v>173656329495.47977</v>
      </c>
      <c r="T664" s="262">
        <f t="shared" ref="T664" si="2583">(U664+U665)/2/((1+T$57/4))</f>
        <v>167964919066.97952</v>
      </c>
      <c r="U664" s="262">
        <f t="shared" ref="U664" si="2584">(V664+V665)/2/((1+U$57/4))</f>
        <v>164642089460.7905</v>
      </c>
      <c r="V664" s="262">
        <f t="shared" ref="V664" si="2585">(W664+W665)/2/((1+V$57/4))</f>
        <v>164120447522.047</v>
      </c>
      <c r="W664" s="262">
        <f t="shared" ref="W664" si="2586">(X664+X665)/2/((1+W$57/4))</f>
        <v>167041960327.97552</v>
      </c>
      <c r="X664" s="262">
        <f t="shared" ref="X664" si="2587">(Y664+Y665)/2/((1+X$57/4))</f>
        <v>174403758297.02405</v>
      </c>
      <c r="Y664" s="262">
        <f t="shared" ref="Y664" si="2588">(Z664+Z665)/2/((1+Y$57/4))</f>
        <v>181880173841.2532</v>
      </c>
      <c r="Z664" s="262">
        <f t="shared" ref="Z664" si="2589">(AA664+AA665)/2/((1+Z$57/4))</f>
        <v>194147877234.76074</v>
      </c>
      <c r="AA664" s="262">
        <f t="shared" ref="AA664" si="2590">(AB664+AB665)/2/((1+AA$57/4))</f>
        <v>213693966479.92297</v>
      </c>
      <c r="AB664" s="262">
        <f t="shared" ref="AB664" si="2591">(AC664+AC665)/2/((1+AB$57/4))</f>
        <v>243790442226.74933</v>
      </c>
      <c r="AC664" s="262">
        <f t="shared" ref="AC664" si="2592">(AD664+AD665)/2/((1+AC$57/4))</f>
        <v>289944515585.94</v>
      </c>
      <c r="AD664" s="262">
        <f t="shared" ref="AD664" si="2593">(AE664+AE665)/2/((1+AD$57/4))</f>
        <v>361704209838.26337</v>
      </c>
      <c r="AE664" s="262">
        <f t="shared" ref="AE664" si="2594">(AF664+AF665)/2/((1+AE$57/4))</f>
        <v>476404719431.21271</v>
      </c>
      <c r="AF664" s="262">
        <f t="shared" ref="AF664" si="2595">(AG664+AG665)/2/((1+AF$57/4))</f>
        <v>667035180959.46924</v>
      </c>
      <c r="AG664" s="258">
        <f t="shared" si="2493"/>
        <v>1000000000000</v>
      </c>
    </row>
    <row r="665" spans="3:35" hidden="1" outlineLevel="1">
      <c r="C665" s="256" t="s">
        <v>273</v>
      </c>
      <c r="D665" s="256"/>
      <c r="E665" s="262"/>
      <c r="F665" s="262"/>
      <c r="G665" s="262"/>
      <c r="H665" s="262"/>
      <c r="I665" s="262">
        <f>(J665+J666)/2/((1+I$58/4))</f>
        <v>375493895888.98279</v>
      </c>
      <c r="J665" s="262">
        <f t="shared" ref="J665" si="2596">(K665+K666)/2/((1+J$58/4))</f>
        <v>354620538084.05243</v>
      </c>
      <c r="K665" s="262">
        <f t="shared" ref="K665" si="2597">(L665+L666)/2/((1+K$58/4))</f>
        <v>334907753505.08264</v>
      </c>
      <c r="L665" s="262">
        <f t="shared" ref="L665" si="2598">(M665+M666)/2/((1+L$58/4))</f>
        <v>316551834586.12262</v>
      </c>
      <c r="M665" s="262">
        <f t="shared" ref="M665" si="2599">(N665+N666)/2/((1+M$58/4))</f>
        <v>299779939900.664</v>
      </c>
      <c r="N665" s="262">
        <f t="shared" ref="N665" si="2600">(O665+O666)/2/((1+N$58/4))</f>
        <v>284820953638.73389</v>
      </c>
      <c r="O665" s="262">
        <f t="shared" ref="O665" si="2601">(P665+P666)/2/((1+O$58/4))</f>
        <v>271940920534.69064</v>
      </c>
      <c r="P665" s="262">
        <f t="shared" ref="P665" si="2602">(Q665+Q666)/2/((1+P$58/4))</f>
        <v>261458761827.27621</v>
      </c>
      <c r="Q665" s="262">
        <f t="shared" ref="Q665" si="2603">(R665+R666)/2/((1+Q$58/4))</f>
        <v>249325901809.84494</v>
      </c>
      <c r="R665" s="262">
        <f t="shared" ref="R665" si="2604">(S665+S666)/2/((1+R$58/4))</f>
        <v>238573366009.71262</v>
      </c>
      <c r="S665" s="262">
        <f t="shared" ref="S665" si="2605">(T665+T666)/2/((1+S$58/4))</f>
        <v>229787767781.77222</v>
      </c>
      <c r="T665" s="262">
        <f t="shared" ref="T665" si="2606">(U665+U666)/2/((1+T$58/4))</f>
        <v>223243277479.26843</v>
      </c>
      <c r="U665" s="262">
        <f t="shared" ref="U665" si="2607">(V665+V666)/2/((1+U$58/4))</f>
        <v>219310054151.23294</v>
      </c>
      <c r="V665" s="262">
        <f t="shared" ref="V665" si="2608">(W665+W666)/2/((1+V$58/4))</f>
        <v>218495188870.63995</v>
      </c>
      <c r="W665" s="262">
        <f t="shared" ref="W665" si="2609">(X665+X666)/2/((1+W$58/4))</f>
        <v>221518616682.41953</v>
      </c>
      <c r="X665" s="262">
        <f t="shared" ref="X665" si="2610">(Y665+Y666)/2/((1+X$58/4))</f>
        <v>229455182110.00574</v>
      </c>
      <c r="Y665" s="262">
        <f t="shared" ref="Y665" si="2611">(Z665+Z666)/2/((1+Y$58/4))</f>
        <v>237375029111.88177</v>
      </c>
      <c r="Z665" s="262">
        <f t="shared" ref="Z665" si="2612">(AA665+AA666)/2/((1+Z$58/4))</f>
        <v>250416690836.08633</v>
      </c>
      <c r="AA665" s="262">
        <f t="shared" ref="AA665" si="2613">(AB665+AB666)/2/((1+AA$58/4))</f>
        <v>271096090003.93262</v>
      </c>
      <c r="AB665" s="262">
        <f t="shared" ref="AB665" si="2614">(AC665+AC666)/2/((1+AB$58/4))</f>
        <v>302532545031.03339</v>
      </c>
      <c r="AC665" s="262">
        <f t="shared" ref="AC665" si="2615">(AD665+AD666)/2/((1+AC$58/4))</f>
        <v>349793399316.5119</v>
      </c>
      <c r="AD665" s="262">
        <f t="shared" ref="AD665" si="2616">(AE665+AE666)/2/((1+AD$58/4))</f>
        <v>421319040913.02069</v>
      </c>
      <c r="AE665" s="262">
        <f t="shared" ref="AE665" si="2617">(AF665+AF666)/2/((1+AE$58/4))</f>
        <v>531780250818.46259</v>
      </c>
      <c r="AF665" s="262">
        <f t="shared" ref="AF665" si="2618">(AG665+AG666)/2/((1+AF$58/4))</f>
        <v>707768049717.87671</v>
      </c>
      <c r="AG665" s="258">
        <f t="shared" si="2493"/>
        <v>1000000000000</v>
      </c>
    </row>
    <row r="666" spans="3:35" hidden="1" outlineLevel="1">
      <c r="C666" s="256" t="s">
        <v>276</v>
      </c>
      <c r="D666" s="256"/>
      <c r="E666" s="262"/>
      <c r="F666" s="262"/>
      <c r="G666" s="262"/>
      <c r="H666" s="262"/>
      <c r="I666" s="262"/>
      <c r="J666" s="262">
        <f>(K666+K667)/2/((1+J$59/4))</f>
        <v>420671549443.28229</v>
      </c>
      <c r="K666" s="262">
        <f t="shared" ref="K666" si="2619">(L666+L667)/2/((1+K$59/4))</f>
        <v>400932445303.26398</v>
      </c>
      <c r="L666" s="262">
        <f t="shared" ref="L666" si="2620">(M666+M667)/2/((1+L$59/4))</f>
        <v>382367058765.75885</v>
      </c>
      <c r="M666" s="262">
        <f t="shared" ref="M666" si="2621">(N666+N667)/2/((1+M$59/4))</f>
        <v>365233498162.34961</v>
      </c>
      <c r="N666" s="262">
        <f t="shared" ref="N666" si="2622">(O666+O667)/2/((1+N$59/4))</f>
        <v>349800277083.95404</v>
      </c>
      <c r="O666" s="262">
        <f t="shared" ref="O666" si="2623">(P666+P667)/2/((1+O$59/4))</f>
        <v>336381692089.80298</v>
      </c>
      <c r="P666" s="262">
        <f t="shared" ref="P666" si="2624">(Q666+Q667)/2/((1+P$59/4))</f>
        <v>325353277225.68939</v>
      </c>
      <c r="Q666" s="262">
        <f t="shared" ref="Q666" si="2625">(R666+R667)/2/((1+Q$59/4))</f>
        <v>312513614402.82745</v>
      </c>
      <c r="R666" s="262">
        <f t="shared" ref="R666" si="2626">(S666+S667)/2/((1+R$59/4))</f>
        <v>301024932916.43982</v>
      </c>
      <c r="S666" s="262">
        <f t="shared" ref="S666" si="2627">(T666+T667)/2/((1+S$59/4))</f>
        <v>291537054432.31793</v>
      </c>
      <c r="T666" s="262">
        <f t="shared" ref="T666" si="2628">(U666+U667)/2/((1+T$59/4))</f>
        <v>284376771063.12665</v>
      </c>
      <c r="U666" s="262">
        <f t="shared" ref="U666" si="2629">(V666+V667)/2/((1+U$59/4))</f>
        <v>279971154483.45697</v>
      </c>
      <c r="V666" s="262">
        <f t="shared" ref="V666" si="2630">(W666+W667)/2/((1+V$59/4))</f>
        <v>278885795219.85809</v>
      </c>
      <c r="W666" s="262">
        <f t="shared" ref="W666" si="2631">(X666+X667)/2/((1+W$59/4))</f>
        <v>281895812844.76312</v>
      </c>
      <c r="X666" s="262">
        <f t="shared" ref="X666" si="2632">(Y666+Y667)/2/((1+X$59/4))</f>
        <v>290119107635.38971</v>
      </c>
      <c r="Y666" s="262">
        <f t="shared" ref="Y666" si="2633">(Z666+Z667)/2/((1+Y$59/4))</f>
        <v>298200116209.53778</v>
      </c>
      <c r="Z666" s="262">
        <f t="shared" ref="Z666" si="2634">(AA666+AA667)/2/((1+Z$59/4))</f>
        <v>311564367012.33368</v>
      </c>
      <c r="AA666" s="262">
        <f t="shared" ref="AA666" si="2635">(AB666+AB667)/2/((1+AA$59/4))</f>
        <v>332685650882.2226</v>
      </c>
      <c r="AB666" s="262">
        <f t="shared" ref="AB666" si="2636">(AC666+AC667)/2/((1+AB$59/4))</f>
        <v>364463490816.29053</v>
      </c>
      <c r="AC666" s="262">
        <f t="shared" ref="AC666" si="2637">(AD666+AD667)/2/((1+AC$59/4))</f>
        <v>411454986854.74402</v>
      </c>
      <c r="AD666" s="262">
        <f t="shared" ref="AD666" si="2638">(AE666+AE667)/2/((1+AD$59/4))</f>
        <v>480973912804.69232</v>
      </c>
      <c r="AE666" s="262">
        <f t="shared" ref="AE666" si="2639">(AF666+AF667)/2/((1+AE$59/4))</f>
        <v>585235576368.06116</v>
      </c>
      <c r="AF666" s="262">
        <f t="shared" ref="AF666" si="2640">(AG666+AG667)/2/((1+AF$59/4))</f>
        <v>745419722104.73767</v>
      </c>
      <c r="AG666" s="258">
        <f t="shared" si="2493"/>
        <v>1000000000000</v>
      </c>
    </row>
    <row r="667" spans="3:35" hidden="1" outlineLevel="1">
      <c r="C667" s="256" t="s">
        <v>279</v>
      </c>
      <c r="D667" s="256"/>
      <c r="E667" s="262"/>
      <c r="F667" s="262"/>
      <c r="G667" s="262"/>
      <c r="H667" s="262"/>
      <c r="I667" s="262"/>
      <c r="J667" s="262"/>
      <c r="K667" s="262">
        <f>(L667+L668)/2/((1+K$60/4))</f>
        <v>466510244662.12836</v>
      </c>
      <c r="L667" s="262">
        <f t="shared" ref="L667" si="2641">(M667+M668)/2/((1+L$60/4))</f>
        <v>448316682711.84778</v>
      </c>
      <c r="M667" s="262">
        <f t="shared" ref="M667" si="2642">(N667+N668)/2/((1+M$60/4))</f>
        <v>431382683336.25946</v>
      </c>
      <c r="N667" s="262">
        <f t="shared" ref="N667" si="2643">(O667+O668)/2/((1+N$60/4))</f>
        <v>415999987827.13739</v>
      </c>
      <c r="O667" s="262">
        <f t="shared" ref="O667" si="2644">(P667+P668)/2/((1+O$60/4))</f>
        <v>402513177980.33423</v>
      </c>
      <c r="P667" s="262">
        <f t="shared" ref="P667" si="2645">(Q667+Q668)/2/((1+P$60/4))</f>
        <v>391334706756.68939</v>
      </c>
      <c r="Q667" s="262">
        <f t="shared" ref="Q667" si="2646">(R667+R668)/2/((1+Q$60/4))</f>
        <v>378255083822.21796</v>
      </c>
      <c r="R667" s="262">
        <f t="shared" ref="R667" si="2647">(S667+S668)/2/((1+R$60/4))</f>
        <v>366455005326.66504</v>
      </c>
      <c r="S667" s="262">
        <f t="shared" ref="S667" si="2648">(T667+T668)/2/((1+S$60/4))</f>
        <v>356620630676.69873</v>
      </c>
      <c r="T667" s="262">
        <f t="shared" ref="T667" si="2649">(U667+U668)/2/((1+T$60/4))</f>
        <v>349116750786.3988</v>
      </c>
      <c r="U667" s="262">
        <f t="shared" ref="U667" si="2650">(V667+V668)/2/((1+U$60/4))</f>
        <v>344410306010.03998</v>
      </c>
      <c r="V667" s="262">
        <f t="shared" ref="V667" si="2651">(W667+W668)/2/((1+V$60/4))</f>
        <v>343104849934.44489</v>
      </c>
      <c r="W667" s="262">
        <f t="shared" ref="W667" si="2652">(X667+X668)/2/((1+W$60/4))</f>
        <v>346004675500.05829</v>
      </c>
      <c r="X667" s="262">
        <f t="shared" ref="X667" si="2653">(Y667+Y668)/2/((1+X$60/4))</f>
        <v>354235824874.77557</v>
      </c>
      <c r="Y667" s="262">
        <f t="shared" ref="Y667" si="2654">(Z667+Z668)/2/((1+Y$60/4))</f>
        <v>362217258126.73523</v>
      </c>
      <c r="Z667" s="262">
        <f t="shared" ref="Z667" si="2655">(AA667+AA668)/2/((1+Z$60/4))</f>
        <v>375478132874.34772</v>
      </c>
      <c r="AA667" s="262">
        <f t="shared" ref="AA667" si="2656">(AB667+AB668)/2/((1+AA$60/4))</f>
        <v>396390671123.49872</v>
      </c>
      <c r="AB667" s="262">
        <f t="shared" ref="AB667" si="2657">(AC667+AC668)/2/((1+AB$60/4))</f>
        <v>427593031963.55481</v>
      </c>
      <c r="AC667" s="262">
        <f t="shared" ref="AC667" si="2658">(AD667+AD668)/2/((1+AC$60/4))</f>
        <v>473105696818.0849</v>
      </c>
      <c r="AD667" s="262">
        <f t="shared" ref="AD667" si="2659">(AE667+AE668)/2/((1+AD$60/4))</f>
        <v>539162344344.16449</v>
      </c>
      <c r="AE667" s="262">
        <f t="shared" ref="AE667" si="2660">(AF667+AF668)/2/((1+AE$60/4))</f>
        <v>635799744371.3689</v>
      </c>
      <c r="AF667" s="262">
        <f t="shared" ref="AF667" si="2661">(AG667+AG668)/2/((1+AF$60/4))</f>
        <v>779730038035.37952</v>
      </c>
      <c r="AG667" s="258">
        <f t="shared" si="2493"/>
        <v>1000000000000</v>
      </c>
    </row>
    <row r="668" spans="3:35" hidden="1" outlineLevel="1">
      <c r="C668" s="256" t="s">
        <v>282</v>
      </c>
      <c r="D668" s="256"/>
      <c r="E668" s="262"/>
      <c r="F668" s="262"/>
      <c r="G668" s="262"/>
      <c r="H668" s="262"/>
      <c r="I668" s="262"/>
      <c r="J668" s="262"/>
      <c r="K668" s="262"/>
      <c r="L668" s="262">
        <f>(M668+M669)/2/((1+L$61/4))</f>
        <v>512440441948.51001</v>
      </c>
      <c r="M668" s="262">
        <f t="shared" ref="M668" si="2662">(N668+N669)/2/((1+M$61/4))</f>
        <v>496170575841.84595</v>
      </c>
      <c r="N668" s="262">
        <f t="shared" ref="N668" si="2663">(O668+O669)/2/((1+N$61/4))</f>
        <v>481284764172.87933</v>
      </c>
      <c r="O668" s="262">
        <f t="shared" ref="O668" si="2664">(P668+P669)/2/((1+O$61/4))</f>
        <v>468140405451.09344</v>
      </c>
      <c r="P668" s="262">
        <f t="shared" ref="P668" si="2665">(Q668+Q669)/2/((1+P$61/4))</f>
        <v>457166960497.07275</v>
      </c>
      <c r="Q668" s="262">
        <f t="shared" ref="Q668" si="2666">(R668+R669)/2/((1+Q$61/4))</f>
        <v>444272237690.24683</v>
      </c>
      <c r="R668" s="262">
        <f t="shared" ref="R668" si="2667">(S668+S669)/2/((1+R$61/4))</f>
        <v>432557065693.25458</v>
      </c>
      <c r="S668" s="262">
        <f t="shared" ref="S668" si="2668">(T668+T669)/2/((1+S$61/4))</f>
        <v>422717372560.96057</v>
      </c>
      <c r="T668" s="262">
        <f t="shared" ref="T668" si="2669">(U668+U669)/2/((1+T$61/4))</f>
        <v>415139478929.81732</v>
      </c>
      <c r="U668" s="262">
        <f t="shared" ref="U668" si="2670">(V668+V669)/2/((1+U$61/4))</f>
        <v>410311236255.27985</v>
      </c>
      <c r="V668" s="262">
        <f t="shared" ref="V668" si="2671">(W668+W669)/2/((1+V$61/4))</f>
        <v>408852207207.63873</v>
      </c>
      <c r="W668" s="262">
        <f t="shared" ref="W668" si="2672">(X668+X669)/2/((1+W$61/4))</f>
        <v>411569916046.42621</v>
      </c>
      <c r="X668" s="262">
        <f t="shared" ref="X668" si="2673">(Y668+Y669)/2/((1+X$61/4))</f>
        <v>419566831845.97534</v>
      </c>
      <c r="Y668" s="262">
        <f t="shared" ref="Y668" si="2674">(Z668+Z669)/2/((1+Y$61/4))</f>
        <v>427231968854.56458</v>
      </c>
      <c r="Z668" s="262">
        <f t="shared" ref="Z668" si="2675">(AA668+AA669)/2/((1+Z$61/4))</f>
        <v>440027198975.89423</v>
      </c>
      <c r="AA668" s="262">
        <f t="shared" ref="AA668" si="2676">(AB668+AB669)/2/((1+AA$61/4))</f>
        <v>460178034417.86719</v>
      </c>
      <c r="AB668" s="262">
        <f t="shared" ref="AB668" si="2677">(AC668+AC669)/2/((1+AB$61/4))</f>
        <v>490042305297.83844</v>
      </c>
      <c r="AC668" s="262">
        <f t="shared" ref="AC668" si="2678">(AD668+AD669)/2/((1+AC$61/4))</f>
        <v>533111809963.5498</v>
      </c>
      <c r="AD668" s="262">
        <f t="shared" ref="AD668" si="2679">(AE668+AE669)/2/((1+AD$61/4))</f>
        <v>594629585310.13354</v>
      </c>
      <c r="AE668" s="262">
        <f t="shared" ref="AE668" si="2680">(AF668+AF669)/2/((1+AE$61/4))</f>
        <v>682757365351.62122</v>
      </c>
      <c r="AF668" s="262">
        <f t="shared" ref="AF668" si="2681">(AG668+AG669)/2/((1+AF$61/4))</f>
        <v>810591243091.177</v>
      </c>
      <c r="AG668" s="258">
        <f t="shared" si="2493"/>
        <v>1000000000000</v>
      </c>
    </row>
    <row r="669" spans="3:35" hidden="1" outlineLevel="1">
      <c r="C669" s="256" t="s">
        <v>285</v>
      </c>
      <c r="D669" s="256"/>
      <c r="E669" s="262"/>
      <c r="F669" s="262"/>
      <c r="G669" s="262"/>
      <c r="H669" s="262"/>
      <c r="I669" s="262"/>
      <c r="J669" s="262"/>
      <c r="K669" s="262"/>
      <c r="L669" s="262"/>
      <c r="M669" s="262">
        <f>(N669+N670)/2/((1+M$62/4))</f>
        <v>557943997185.36462</v>
      </c>
      <c r="N669" s="262">
        <f t="shared" ref="N669" si="2682">(O669+O670)/2/((1+N$62/4))</f>
        <v>543897547357.93353</v>
      </c>
      <c r="O669" s="262">
        <f t="shared" ref="O669" si="2683">(P669+P670)/2/((1+O$62/4))</f>
        <v>531419262095.70618</v>
      </c>
      <c r="P669" s="262">
        <f t="shared" ref="P669" si="2684">(Q669+Q670)/2/((1+P$62/4))</f>
        <v>520937878564.83862</v>
      </c>
      <c r="Q669" s="262">
        <f t="shared" ref="Q669" si="2685">(R669+R670)/2/((1+Q$62/4))</f>
        <v>508576523902.90558</v>
      </c>
      <c r="R669" s="262">
        <f t="shared" ref="R669" si="2686">(S669+S670)/2/((1+R$62/4))</f>
        <v>497278838931.51544</v>
      </c>
      <c r="S669" s="262">
        <f t="shared" ref="S669" si="2687">(T669+T670)/2/((1+S$62/4))</f>
        <v>487727184085.12683</v>
      </c>
      <c r="T669" s="262">
        <f t="shared" ref="T669" si="2688">(U669+U670)/2/((1+T$62/4))</f>
        <v>480313504219.16315</v>
      </c>
      <c r="U669" s="262">
        <f t="shared" ref="U669" si="2689">(V669+V670)/2/((1+U$62/4))</f>
        <v>475528330259.40369</v>
      </c>
      <c r="V669" s="262">
        <f t="shared" ref="V669" si="2690">(W669+W670)/2/((1+V$62/4))</f>
        <v>473986615632.34766</v>
      </c>
      <c r="W669" s="262">
        <f t="shared" ref="W669" si="2691">(X669+X670)/2/((1+W$62/4))</f>
        <v>476475935166.70569</v>
      </c>
      <c r="X669" s="262">
        <f t="shared" ref="X669" si="2692">(Y669+Y670)/2/((1+X$62/4))</f>
        <v>484049031402.54858</v>
      </c>
      <c r="Y669" s="262">
        <f t="shared" ref="Y669" si="2693">(Z669+Z670)/2/((1+Y$62/4))</f>
        <v>491235919436.48694</v>
      </c>
      <c r="Z669" s="262">
        <f t="shared" ref="Z669" si="2694">(AA669+AA670)/2/((1+Z$62/4))</f>
        <v>503287461344.50696</v>
      </c>
      <c r="AA669" s="262">
        <f t="shared" ref="AA669" si="2695">(AB669+AB670)/2/((1+AA$62/4))</f>
        <v>522252110216.87024</v>
      </c>
      <c r="AB669" s="262">
        <f t="shared" ref="AB669" si="2696">(AC669+AC670)/2/((1+AB$62/4))</f>
        <v>550206269395.81567</v>
      </c>
      <c r="AC669" s="262">
        <f t="shared" ref="AC669" si="2697">(AD669+AD670)/2/((1+AC$62/4))</f>
        <v>590144592601.52441</v>
      </c>
      <c r="AD669" s="262">
        <f t="shared" ref="AD669" si="2698">(AE669+AE670)/2/((1+AD$62/4))</f>
        <v>646431713782.8761</v>
      </c>
      <c r="AE669" s="262">
        <f t="shared" ref="AE669" si="2699">(AF669+AF670)/2/((1+AE$62/4))</f>
        <v>725653943774.83643</v>
      </c>
      <c r="AF669" s="262">
        <f t="shared" ref="AF669" si="2700">(AG669+AG670)/2/((1+AF$62/4))</f>
        <v>838026791952.43359</v>
      </c>
      <c r="AG669" s="258">
        <f t="shared" si="2493"/>
        <v>1000000000000</v>
      </c>
    </row>
    <row r="670" spans="3:35" hidden="1" outlineLevel="1">
      <c r="C670" s="256" t="s">
        <v>288</v>
      </c>
      <c r="D670" s="256"/>
      <c r="E670" s="262"/>
      <c r="F670" s="262"/>
      <c r="G670" s="262"/>
      <c r="H670" s="262"/>
      <c r="I670" s="262"/>
      <c r="J670" s="262"/>
      <c r="K670" s="262"/>
      <c r="L670" s="262"/>
      <c r="M670" s="262"/>
      <c r="N670" s="262">
        <f>(O670+O671)/2/((1+N$63/4))</f>
        <v>602537212065.76904</v>
      </c>
      <c r="O670" s="262">
        <f t="shared" ref="O670" si="2701">(P670+P671)/2/((1+O$63/4))</f>
        <v>590952894479.83765</v>
      </c>
      <c r="P670" s="262">
        <f t="shared" ref="P670" si="2702">(Q670+Q671)/2/((1+P$63/4))</f>
        <v>581171844337.42639</v>
      </c>
      <c r="Q670" s="262">
        <f t="shared" ref="Q670" si="2703">(R670+R671)/2/((1+Q$63/4))</f>
        <v>569600881116.5426</v>
      </c>
      <c r="R670" s="262">
        <f t="shared" ref="R670" si="2704">(S670+S671)/2/((1+R$63/4))</f>
        <v>558972176609.56909</v>
      </c>
      <c r="S670" s="262">
        <f t="shared" ref="S670" si="2705">(T670+T671)/2/((1+S$63/4))</f>
        <v>549936074078.93103</v>
      </c>
      <c r="T670" s="262">
        <f t="shared" ref="T670" si="2706">(U670+U671)/2/((1+T$63/4))</f>
        <v>542876464322.08508</v>
      </c>
      <c r="U670" s="262">
        <f t="shared" ref="U670" si="2707">(V670+V671)/2/((1+U$63/4))</f>
        <v>538270910114.25146</v>
      </c>
      <c r="V670" s="262">
        <f t="shared" ref="V670" si="2708">(W670+W671)/2/((1+V$63/4))</f>
        <v>536712381762.44904</v>
      </c>
      <c r="W670" s="262">
        <f t="shared" ref="W670" si="2709">(X670+X671)/2/((1+W$63/4))</f>
        <v>538949803937.83984</v>
      </c>
      <c r="X670" s="262">
        <f t="shared" ref="X670" si="2710">(Y670+Y671)/2/((1+X$63/4))</f>
        <v>545966747749.03302</v>
      </c>
      <c r="Y670" s="262">
        <f t="shared" ref="Y670" si="2711">(Z670+Z671)/2/((1+Y$63/4))</f>
        <v>552569123462.91833</v>
      </c>
      <c r="Z670" s="262">
        <f t="shared" ref="Z670" si="2712">(AA670+AA671)/2/((1+Z$63/4))</f>
        <v>563687833581.17615</v>
      </c>
      <c r="AA670" s="262">
        <f t="shared" ref="AA670" si="2713">(AB670+AB671)/2/((1+AA$63/4))</f>
        <v>581177535956.5321</v>
      </c>
      <c r="AB670" s="262">
        <f t="shared" ref="AB670" si="2714">(AC670+AC671)/2/((1+AB$63/4))</f>
        <v>606844838947.17786</v>
      </c>
      <c r="AC670" s="262">
        <f t="shared" ref="AC670" si="2715">(AD670+AD671)/2/((1+AC$63/4))</f>
        <v>643232706687.44849</v>
      </c>
      <c r="AD670" s="262">
        <f t="shared" ref="AD670" si="2716">(AE670+AE671)/2/((1+AD$63/4))</f>
        <v>693946767859.85913</v>
      </c>
      <c r="AE670" s="262">
        <f t="shared" ref="AE670" si="2717">(AF670+AF671)/2/((1+AE$63/4))</f>
        <v>764274252819.68823</v>
      </c>
      <c r="AF670" s="262">
        <f t="shared" ref="AF670" si="2718">(AG670+AG671)/2/((1+AF$63/4))</f>
        <v>862164098953.89734</v>
      </c>
      <c r="AG670" s="258">
        <f t="shared" si="2493"/>
        <v>1000000000000</v>
      </c>
    </row>
    <row r="671" spans="3:35" hidden="1" outlineLevel="1">
      <c r="C671" s="256" t="s">
        <v>291</v>
      </c>
      <c r="D671" s="256"/>
      <c r="E671" s="262"/>
      <c r="F671" s="262"/>
      <c r="G671" s="262"/>
      <c r="H671" s="262"/>
      <c r="I671" s="262"/>
      <c r="J671" s="262"/>
      <c r="K671" s="262"/>
      <c r="L671" s="262"/>
      <c r="M671" s="262"/>
      <c r="N671" s="262"/>
      <c r="O671" s="262">
        <f>(P671+P672)/2/((1+O$64/4))</f>
        <v>645805674830.03699</v>
      </c>
      <c r="P671" s="262">
        <f t="shared" ref="P671" si="2719">(Q671+Q672)/2/((1+P$64/4))</f>
        <v>636856366827.64258</v>
      </c>
      <c r="Q671" s="262">
        <f t="shared" ref="Q671" si="2720">(R671+R672)/2/((1+Q$64/4))</f>
        <v>626241827664.11218</v>
      </c>
      <c r="R671" s="262">
        <f t="shared" ref="R671" si="2721">(S671+S672)/2/((1+R$64/4))</f>
        <v>616450187415.50464</v>
      </c>
      <c r="S671" s="262">
        <f t="shared" ref="S671" si="2722">(T671+T672)/2/((1+S$64/4))</f>
        <v>608086722267.67834</v>
      </c>
      <c r="T671" s="262">
        <f t="shared" ref="T671" si="2723">(U671+U672)/2/((1+T$64/4))</f>
        <v>601516669450.36487</v>
      </c>
      <c r="U671" s="262">
        <f t="shared" ref="U671" si="2724">(V671+V672)/2/((1+U$64/4))</f>
        <v>597192531136.72949</v>
      </c>
      <c r="V671" s="262">
        <f t="shared" ref="V671" si="2725">(W671+W672)/2/((1+V$64/4))</f>
        <v>595672124529.37891</v>
      </c>
      <c r="W671" s="262">
        <f t="shared" ref="W671" si="2726">(X671+X672)/2/((1+W$64/4))</f>
        <v>597652217412.50745</v>
      </c>
      <c r="X671" s="262">
        <f t="shared" ref="X671" si="2727">(Y671+Y672)/2/((1+X$64/4))</f>
        <v>604034561867.4364</v>
      </c>
      <c r="Y671" s="262">
        <f t="shared" ref="Y671" si="2728">(Z671+Z672)/2/((1+Y$64/4))</f>
        <v>609996110303.56812</v>
      </c>
      <c r="Z671" s="262">
        <f t="shared" ref="Z671" si="2729">(AA671+AA672)/2/((1+Z$64/4))</f>
        <v>620074950929.75439</v>
      </c>
      <c r="AA671" s="262">
        <f t="shared" ref="AA671" si="2730">(AB671+AB672)/2/((1+AA$64/4))</f>
        <v>635926648333.57971</v>
      </c>
      <c r="AB671" s="262">
        <f t="shared" ref="AB671" si="2731">(AC671+AC672)/2/((1+AB$64/4))</f>
        <v>659107724785.76147</v>
      </c>
      <c r="AC671" s="262">
        <f t="shared" ref="AC671" si="2732">(AD671+AD672)/2/((1+AC$64/4))</f>
        <v>691761165649.74182</v>
      </c>
      <c r="AD671" s="262">
        <f t="shared" ref="AD671" si="2733">(AE671+AE672)/2/((1+AD$64/4))</f>
        <v>736849478254.96362</v>
      </c>
      <c r="AE671" s="262">
        <f t="shared" ref="AE671" si="2734">(AF671+AF672)/2/((1+AE$64/4))</f>
        <v>798603800970.19336</v>
      </c>
      <c r="AF671" s="262">
        <f t="shared" ref="AF671" si="2735">(AG671+AG672)/2/((1+AF$64/4))</f>
        <v>883205755913.05481</v>
      </c>
      <c r="AG671" s="258">
        <f t="shared" si="2493"/>
        <v>1000000000000</v>
      </c>
    </row>
    <row r="672" spans="3:35" hidden="1" outlineLevel="1">
      <c r="C672" s="256" t="s">
        <v>294</v>
      </c>
      <c r="D672" s="256"/>
      <c r="E672" s="262"/>
      <c r="F672" s="262"/>
      <c r="G672" s="262"/>
      <c r="H672" s="262"/>
      <c r="I672" s="262"/>
      <c r="J672" s="262"/>
      <c r="K672" s="262"/>
      <c r="L672" s="262"/>
      <c r="M672" s="262"/>
      <c r="N672" s="262"/>
      <c r="O672" s="262"/>
      <c r="P672" s="262">
        <f>(Q672+Q673)/2/((1+P$65/4))</f>
        <v>687407223710.11902</v>
      </c>
      <c r="Q672" s="262">
        <f t="shared" ref="Q672" si="2736">(R672+R673)/2/((1+Q$65/4))</f>
        <v>677834709106.92871</v>
      </c>
      <c r="R672" s="262">
        <f t="shared" ref="R672" si="2737">(S672+S673)/2/((1+R$65/4))</f>
        <v>668972756497.66223</v>
      </c>
      <c r="S672" s="262">
        <f t="shared" ref="S672" si="2738">(T672+T673)/2/((1+S$65/4))</f>
        <v>661373617888.22449</v>
      </c>
      <c r="T672" s="262">
        <f t="shared" ref="T672" si="2739">(U672+U673)/2/((1+T$65/4))</f>
        <v>655376535713.47229</v>
      </c>
      <c r="U672" s="262">
        <f t="shared" ref="U672" si="2740">(V672+V673)/2/((1+U$65/4))</f>
        <v>651400630886.86902</v>
      </c>
      <c r="V672" s="262">
        <f t="shared" ref="V672" si="2741">(W672+W673)/2/((1+V$65/4))</f>
        <v>649959754282.34485</v>
      </c>
      <c r="W672" s="262">
        <f t="shared" ref="W672" si="2742">(X672+X673)/2/((1+W$65/4))</f>
        <v>651690105242.98682</v>
      </c>
      <c r="X672" s="262">
        <f t="shared" ref="X672" si="2743">(Y672+Y673)/2/((1+X$65/4))</f>
        <v>657405102674.68896</v>
      </c>
      <c r="Y672" s="262">
        <f t="shared" ref="Y672" si="2744">(Z672+Z673)/2/((1+Y$65/4))</f>
        <v>662710226843.46436</v>
      </c>
      <c r="Z672" s="262">
        <f t="shared" ref="Z672" si="2745">(AA672+AA673)/2/((1+Z$65/4))</f>
        <v>671710863011.07019</v>
      </c>
      <c r="AA672" s="262">
        <f t="shared" ref="AA672" si="2746">(AB672+AB673)/2/((1+AA$65/4))</f>
        <v>685867042463.43616</v>
      </c>
      <c r="AB672" s="262">
        <f t="shared" ref="AB672" si="2747">(AC672+AC673)/2/((1+AB$65/4))</f>
        <v>706509238143.3302</v>
      </c>
      <c r="AC672" s="262">
        <f t="shared" ref="AC672" si="2748">(AD672+AD673)/2/((1+AC$65/4))</f>
        <v>735433001118.42322</v>
      </c>
      <c r="AD672" s="262">
        <f t="shared" ref="AD672" si="2749">(AE672+AE673)/2/((1+AD$65/4))</f>
        <v>775063772955.48645</v>
      </c>
      <c r="AE672" s="262">
        <f t="shared" ref="AE672" si="2750">(AF672+AF673)/2/((1+AE$65/4))</f>
        <v>828782951783.36707</v>
      </c>
      <c r="AF672" s="262">
        <f t="shared" ref="AF672" si="2751">(AG672+AG673)/2/((1+AF$65/4))</f>
        <v>901402594368.2594</v>
      </c>
      <c r="AG672" s="258">
        <f t="shared" si="2493"/>
        <v>1000000000000</v>
      </c>
    </row>
    <row r="673" spans="3:33" hidden="1" outlineLevel="1">
      <c r="C673" s="256" t="s">
        <v>297</v>
      </c>
      <c r="D673" s="256"/>
      <c r="E673" s="262"/>
      <c r="F673" s="262"/>
      <c r="G673" s="262"/>
      <c r="H673" s="262"/>
      <c r="I673" s="262"/>
      <c r="J673" s="262"/>
      <c r="K673" s="262"/>
      <c r="L673" s="262"/>
      <c r="M673" s="262"/>
      <c r="N673" s="262"/>
      <c r="O673" s="262"/>
      <c r="P673" s="262"/>
      <c r="Q673" s="262">
        <f>(R673+R674)/2/((1+Q$66/4))</f>
        <v>724088888144.79578</v>
      </c>
      <c r="R673" s="262">
        <f t="shared" ref="R673" si="2752">(S673+S674)/2/((1+R$66/4))</f>
        <v>716187225935.16956</v>
      </c>
      <c r="S673" s="262">
        <f t="shared" ref="S673" si="2753">(T673+T674)/2/((1+S$66/4))</f>
        <v>709389233284.35254</v>
      </c>
      <c r="T673" s="262">
        <f t="shared" ref="T673" si="2754">(U673+U674)/2/((1+T$66/4))</f>
        <v>704003802229.24475</v>
      </c>
      <c r="U673" s="262">
        <f t="shared" ref="U673" si="2755">(V673+V674)/2/((1+U$66/4))</f>
        <v>700411820333.05151</v>
      </c>
      <c r="V673" s="262">
        <f t="shared" ref="V673" si="2756">(W673+W674)/2/((1+V$66/4))</f>
        <v>699078314357.27759</v>
      </c>
      <c r="W673" s="262">
        <f t="shared" ref="W673" si="2757">(X673+X674)/2/((1+W$66/4))</f>
        <v>700574968342.54626</v>
      </c>
      <c r="X673" s="262">
        <f t="shared" ref="X673" si="2758">(Y673+Y674)/2/((1+X$66/4))</f>
        <v>705625402387.21375</v>
      </c>
      <c r="Y673" s="262">
        <f t="shared" ref="Y673" si="2759">(Z673+Z674)/2/((1+Y$66/4))</f>
        <v>710288998289.58398</v>
      </c>
      <c r="Z673" s="262">
        <f t="shared" ref="Z673" si="2760">(AA673+AA674)/2/((1+Z$66/4))</f>
        <v>718225887609.07068</v>
      </c>
      <c r="AA673" s="262">
        <f t="shared" ref="AA673" si="2761">(AB673+AB674)/2/((1+AA$66/4))</f>
        <v>730710434051.31531</v>
      </c>
      <c r="AB673" s="262">
        <f t="shared" ref="AB673" si="2762">(AC673+AC674)/2/((1+AB$66/4))</f>
        <v>748872666389.3949</v>
      </c>
      <c r="AC673" s="262">
        <f t="shared" ref="AC673" si="2763">(AD673+AD674)/2/((1+AC$66/4))</f>
        <v>774210644771.34875</v>
      </c>
      <c r="AD673" s="262">
        <f t="shared" ref="AD673" si="2764">(AE673+AE674)/2/((1+AD$66/4))</f>
        <v>808705983035.06348</v>
      </c>
      <c r="AE673" s="262">
        <f t="shared" ref="AE673" si="2765">(AF673+AF674)/2/((1+AE$66/4))</f>
        <v>855061147990.69873</v>
      </c>
      <c r="AF673" s="262">
        <f t="shared" ref="AF673" si="2766">(AG673+AG674)/2/((1+AF$66/4))</f>
        <v>917030653154.61255</v>
      </c>
      <c r="AG673" s="258">
        <f t="shared" si="2493"/>
        <v>1000000000000</v>
      </c>
    </row>
    <row r="674" spans="3:33" hidden="1" outlineLevel="1">
      <c r="C674" s="256" t="s">
        <v>300</v>
      </c>
      <c r="D674" s="256"/>
      <c r="E674" s="262"/>
      <c r="F674" s="262"/>
      <c r="G674" s="262"/>
      <c r="H674" s="262"/>
      <c r="I674" s="262"/>
      <c r="J674" s="262"/>
      <c r="K674" s="262"/>
      <c r="L674" s="262"/>
      <c r="M674" s="262"/>
      <c r="N674" s="262"/>
      <c r="O674" s="262"/>
      <c r="P674" s="262"/>
      <c r="Q674" s="262"/>
      <c r="R674" s="262">
        <f>(S674+S675)/2/((1+R$67/4))</f>
        <v>758048383295.0625</v>
      </c>
      <c r="S674" s="262">
        <f t="shared" ref="S674" si="2767">(T674+T675)/2/((1+S$67/4))</f>
        <v>752046089521.62048</v>
      </c>
      <c r="T674" s="262">
        <f t="shared" ref="T674" si="2768">(U674+U675)/2/((1+T$67/4))</f>
        <v>747275801565.28394</v>
      </c>
      <c r="U674" s="262">
        <f t="shared" ref="U674" si="2769">(V674+V675)/2/((1+U$67/4))</f>
        <v>744078203872.22278</v>
      </c>
      <c r="V674" s="262">
        <f t="shared" ref="V674" si="2770">(W674+W675)/2/((1+V$67/4))</f>
        <v>742867897414.91711</v>
      </c>
      <c r="W674" s="262">
        <f t="shared" ref="W674" si="2771">(X674+X675)/2/((1+W$67/4))</f>
        <v>744151676782.60852</v>
      </c>
      <c r="X674" s="262">
        <f t="shared" ref="X674" si="2772">(Y674+Y675)/2/((1+X$67/4))</f>
        <v>748565719033.00281</v>
      </c>
      <c r="Y674" s="262">
        <f t="shared" ref="Y674" si="2773">(Z674+Z675)/2/((1+Y$67/4))</f>
        <v>752623580113.27307</v>
      </c>
      <c r="Z674" s="262">
        <f t="shared" ref="Z674" si="2774">(AA674+AA675)/2/((1+Z$67/4))</f>
        <v>759548415081.82373</v>
      </c>
      <c r="AA674" s="262">
        <f t="shared" ref="AA674" si="2775">(AB674+AB675)/2/((1+AA$67/4))</f>
        <v>770442831951.90295</v>
      </c>
      <c r="AB674" s="262">
        <f t="shared" ref="AB674" si="2776">(AC674+AC675)/2/((1+AB$67/4))</f>
        <v>786261718903.73608</v>
      </c>
      <c r="AC674" s="262">
        <f t="shared" ref="AC674" si="2777">(AD674+AD675)/2/((1+AC$67/4))</f>
        <v>808251096927.85608</v>
      </c>
      <c r="AD674" s="262">
        <f t="shared" ref="AD674" si="2778">(AE674+AE675)/2/((1+AD$67/4))</f>
        <v>838028440339.60596</v>
      </c>
      <c r="AE674" s="262">
        <f t="shared" ref="AE674" si="2779">(AF674+AF675)/2/((1+AE$67/4))</f>
        <v>877756057927.31921</v>
      </c>
      <c r="AF674" s="262">
        <f t="shared" ref="AF674" si="2780">(AG674+AG675)/2/((1+AF$67/4))</f>
        <v>930372945113.10779</v>
      </c>
      <c r="AG674" s="258">
        <f t="shared" si="2493"/>
        <v>1000000000000</v>
      </c>
    </row>
    <row r="675" spans="3:33" hidden="1" outlineLevel="1">
      <c r="C675" s="256" t="s">
        <v>303</v>
      </c>
      <c r="D675" s="256"/>
      <c r="E675" s="262"/>
      <c r="F675" s="262"/>
      <c r="G675" s="262"/>
      <c r="H675" s="262"/>
      <c r="I675" s="262"/>
      <c r="J675" s="262"/>
      <c r="K675" s="262"/>
      <c r="L675" s="262"/>
      <c r="M675" s="262"/>
      <c r="N675" s="262"/>
      <c r="O675" s="262"/>
      <c r="P675" s="262"/>
      <c r="Q675" s="262"/>
      <c r="R675" s="262"/>
      <c r="S675" s="262">
        <f>(T675+T676)/2/((1+S$68/4))</f>
        <v>789493548034.95728</v>
      </c>
      <c r="T675" s="262">
        <f t="shared" ref="T675" si="2781">(U675+U676)/2/((1+T$68/4))</f>
        <v>785316423181.9342</v>
      </c>
      <c r="U675" s="262">
        <f t="shared" ref="U675" si="2782">(V675+V676)/2/((1+U$68/4))</f>
        <v>782504855589.90845</v>
      </c>
      <c r="V675" s="262">
        <f t="shared" ref="V675" si="2783">(W675+W676)/2/((1+V$68/4))</f>
        <v>781423880747.58228</v>
      </c>
      <c r="W675" s="262">
        <f t="shared" ref="W675" si="2784">(X675+X676)/2/((1+W$68/4))</f>
        <v>782517656280.40015</v>
      </c>
      <c r="X675" s="262">
        <f t="shared" ref="X675" si="2785">(Y675+Y676)/2/((1+X$68/4))</f>
        <v>786339918216.80042</v>
      </c>
      <c r="Y675" s="262">
        <f t="shared" ref="Y675" si="2786">(Z675+Z676)/2/((1+Y$68/4))</f>
        <v>789840619313.22852</v>
      </c>
      <c r="Z675" s="262">
        <f t="shared" ref="Z675" si="2787">(AA675+AA676)/2/((1+Z$68/4))</f>
        <v>795828761838.82349</v>
      </c>
      <c r="AA675" s="262">
        <f t="shared" ref="AA675" si="2788">(AB675+AB676)/2/((1+AA$68/4))</f>
        <v>805251313260.7251</v>
      </c>
      <c r="AB675" s="262">
        <f t="shared" ref="AB675" si="2789">(AC675+AC676)/2/((1+AB$68/4))</f>
        <v>818911865545.90369</v>
      </c>
      <c r="AC675" s="262">
        <f t="shared" ref="AC675" si="2790">(AD675+AD676)/2/((1+AC$68/4))</f>
        <v>837844554752.41504</v>
      </c>
      <c r="AD675" s="262">
        <f t="shared" ref="AD675" si="2791">(AE675+AE676)/2/((1+AD$68/4))</f>
        <v>863369481901.17078</v>
      </c>
      <c r="AE675" s="262">
        <f t="shared" ref="AE675" si="2792">(AF675+AF676)/2/((1+AE$68/4))</f>
        <v>897220061121.66357</v>
      </c>
      <c r="AF675" s="262">
        <f t="shared" ref="AF675" si="2793">(AG675+AG676)/2/((1+AF$68/4))</f>
        <v>941706054588.69507</v>
      </c>
      <c r="AG675" s="258">
        <f t="shared" si="2493"/>
        <v>1000000000000</v>
      </c>
    </row>
    <row r="676" spans="3:33" hidden="1" outlineLevel="1">
      <c r="C676" s="256" t="s">
        <v>306</v>
      </c>
      <c r="D676" s="256"/>
      <c r="E676" s="262"/>
      <c r="F676" s="262"/>
      <c r="G676" s="262"/>
      <c r="H676" s="262"/>
      <c r="I676" s="262"/>
      <c r="J676" s="262"/>
      <c r="K676" s="262"/>
      <c r="L676" s="262"/>
      <c r="M676" s="262"/>
      <c r="N676" s="262"/>
      <c r="O676" s="262"/>
      <c r="P676" s="262"/>
      <c r="Q676" s="262"/>
      <c r="R676" s="262"/>
      <c r="S676" s="262"/>
      <c r="T676" s="262">
        <f>(U676+U677)/2/((1+T$69/4))</f>
        <v>818418485489.0332</v>
      </c>
      <c r="U676" s="262">
        <f t="shared" ref="U676" si="2794">(V676+V677)/2/((1+U$69/4))</f>
        <v>815971731422.0155</v>
      </c>
      <c r="V676" s="262">
        <f t="shared" ref="V676" si="2795">(W676+W677)/2/((1+V$69/4))</f>
        <v>815018994797.93115</v>
      </c>
      <c r="W676" s="262">
        <f t="shared" ref="W676" si="2796">(X676+X677)/2/((1+W$69/4))</f>
        <v>815945807213.21729</v>
      </c>
      <c r="X676" s="262">
        <f t="shared" ref="X676" si="2797">(Y676+Y677)/2/((1+X$69/4))</f>
        <v>819230099141.29883</v>
      </c>
      <c r="Y676" s="262">
        <f t="shared" ref="Y676" si="2798">(Z676+Z677)/2/((1+Y$69/4))</f>
        <v>822228647196.72375</v>
      </c>
      <c r="Z676" s="262">
        <f t="shared" ref="Z676" si="2799">(AA676+AA677)/2/((1+Z$69/4))</f>
        <v>827368242247.77686</v>
      </c>
      <c r="AA676" s="262">
        <f t="shared" ref="AA676" si="2800">(AB676+AB677)/2/((1+AA$69/4))</f>
        <v>835457127585.81824</v>
      </c>
      <c r="AB676" s="262">
        <f t="shared" ref="AB676" si="2801">(AC676+AC677)/2/((1+AB$69/4))</f>
        <v>847169352364.86792</v>
      </c>
      <c r="AC676" s="262">
        <f t="shared" ref="AC676" si="2802">(AD676+AD677)/2/((1+AC$69/4))</f>
        <v>863361913697.04871</v>
      </c>
      <c r="AD676" s="262">
        <f t="shared" ref="AD676" si="2803">(AE676+AE677)/2/((1+AD$69/4))</f>
        <v>885112712053.24487</v>
      </c>
      <c r="AE676" s="262">
        <f t="shared" ref="AE676" si="2804">(AF676+AF677)/2/((1+AE$69/4))</f>
        <v>913814682752.98096</v>
      </c>
      <c r="AF676" s="262">
        <f t="shared" ref="AF676" si="2805">(AG676+AG677)/2/((1+AF$69/4))</f>
        <v>951291064428.28967</v>
      </c>
      <c r="AG676" s="258">
        <f t="shared" si="2493"/>
        <v>1000000000000</v>
      </c>
    </row>
    <row r="677" spans="3:33" hidden="1" outlineLevel="1">
      <c r="C677" s="256" t="s">
        <v>309</v>
      </c>
      <c r="D677" s="256"/>
      <c r="E677" s="262"/>
      <c r="F677" s="262"/>
      <c r="G677" s="262"/>
      <c r="H677" s="262"/>
      <c r="I677" s="262"/>
      <c r="J677" s="262"/>
      <c r="K677" s="262"/>
      <c r="L677" s="262"/>
      <c r="M677" s="262"/>
      <c r="N677" s="262"/>
      <c r="O677" s="262"/>
      <c r="P677" s="262"/>
      <c r="Q677" s="262"/>
      <c r="R677" s="262"/>
      <c r="S677" s="262"/>
      <c r="T677" s="262"/>
      <c r="U677" s="262">
        <f>(V677+V678)/2/((1+U$70/4))</f>
        <v>844867130856.48877</v>
      </c>
      <c r="V677" s="262">
        <f t="shared" ref="V677" si="2806">(W677+W678)/2/((1+V$70/4))</f>
        <v>844036577562.96985</v>
      </c>
      <c r="W677" s="262">
        <f t="shared" ref="W677" si="2807">(X677+X678)/2/((1+W$70/4))</f>
        <v>844818441908.51318</v>
      </c>
      <c r="X677" s="262">
        <f t="shared" ref="X677" si="2808">(Y677+Y678)/2/((1+X$70/4))</f>
        <v>847622311795.3269</v>
      </c>
      <c r="Y677" s="262">
        <f t="shared" ref="Y677" si="2809">(Z677+Z678)/2/((1+Y$70/4))</f>
        <v>850175503408.59644</v>
      </c>
      <c r="Z677" s="262">
        <f t="shared" ref="Z677" si="2810">(AA677+AA678)/2/((1+Z$70/4))</f>
        <v>854559328933.72107</v>
      </c>
      <c r="AA677" s="262">
        <f t="shared" ref="AA677" si="2811">(AB677+AB678)/2/((1+AA$70/4))</f>
        <v>861460027791.07935</v>
      </c>
      <c r="AB677" s="262">
        <f t="shared" ref="AB677" si="2812">(AC677+AC678)/2/((1+AB$70/4))</f>
        <v>871441500044.82446</v>
      </c>
      <c r="AC677" s="262">
        <f t="shared" ref="AC677" si="2813">(AD677+AD678)/2/((1+AC$70/4))</f>
        <v>885213233887.59766</v>
      </c>
      <c r="AD677" s="262">
        <f t="shared" ref="AD677" si="2814">(AE677+AE678)/2/((1+AD$70/4))</f>
        <v>903656101402.28052</v>
      </c>
      <c r="AE677" s="262">
        <f t="shared" ref="AE677" si="2815">(AF677+AF678)/2/((1+AE$70/4))</f>
        <v>927892438194.38489</v>
      </c>
      <c r="AF677" s="262">
        <f t="shared" ref="AF677" si="2816">(AG677+AG678)/2/((1+AF$70/4))</f>
        <v>959368055227.73132</v>
      </c>
      <c r="AG677" s="258">
        <f t="shared" si="2493"/>
        <v>1000000000000</v>
      </c>
    </row>
    <row r="678" spans="3:33" hidden="1" outlineLevel="1">
      <c r="C678" s="256" t="s">
        <v>312</v>
      </c>
      <c r="D678" s="256"/>
      <c r="E678" s="262"/>
      <c r="F678" s="262"/>
      <c r="G678" s="262"/>
      <c r="H678" s="262"/>
      <c r="I678" s="262"/>
      <c r="J678" s="262"/>
      <c r="K678" s="262"/>
      <c r="L678" s="262"/>
      <c r="M678" s="262"/>
      <c r="N678" s="262"/>
      <c r="O678" s="262"/>
      <c r="P678" s="262"/>
      <c r="Q678" s="262"/>
      <c r="R678" s="262"/>
      <c r="S678" s="262"/>
      <c r="T678" s="262"/>
      <c r="U678" s="262"/>
      <c r="V678" s="262">
        <f>(W678+W679)/2/((1+V$71/4))</f>
        <v>868917765969.79541</v>
      </c>
      <c r="W678" s="262">
        <f t="shared" ref="W678:AF678" si="2817">(X678+X679)/2/((1+W$71/4))</f>
        <v>869574984802.29858</v>
      </c>
      <c r="X678" s="262">
        <f t="shared" si="2817"/>
        <v>871955863119.78003</v>
      </c>
      <c r="Y678" s="262">
        <f t="shared" si="2817"/>
        <v>874119112575.25635</v>
      </c>
      <c r="Z678" s="262">
        <f t="shared" si="2817"/>
        <v>877838872587.61816</v>
      </c>
      <c r="AA678" s="262">
        <f t="shared" si="2817"/>
        <v>883695245081.38354</v>
      </c>
      <c r="AB678" s="262">
        <f t="shared" si="2817"/>
        <v>892158981663.61401</v>
      </c>
      <c r="AC678" s="262">
        <f t="shared" si="2817"/>
        <v>903817070287.86084</v>
      </c>
      <c r="AD678" s="262">
        <f t="shared" si="2817"/>
        <v>919390123288.18689</v>
      </c>
      <c r="AE678" s="262">
        <f t="shared" si="2817"/>
        <v>939784957795.50537</v>
      </c>
      <c r="AF678" s="262">
        <f t="shared" si="2817"/>
        <v>966153360226.00171</v>
      </c>
      <c r="AG678" s="258">
        <f t="shared" si="2493"/>
        <v>1000000000000</v>
      </c>
    </row>
    <row r="679" spans="3:33" hidden="1" outlineLevel="1">
      <c r="C679" s="256" t="s">
        <v>315</v>
      </c>
      <c r="D679" s="256"/>
      <c r="E679" s="262"/>
      <c r="F679" s="262"/>
      <c r="G679" s="262"/>
      <c r="H679" s="262"/>
      <c r="I679" s="262"/>
      <c r="J679" s="262"/>
      <c r="K679" s="262"/>
      <c r="L679" s="262"/>
      <c r="M679" s="262"/>
      <c r="N679" s="262"/>
      <c r="O679" s="262"/>
      <c r="P679" s="262"/>
      <c r="Q679" s="262"/>
      <c r="R679" s="262"/>
      <c r="S679" s="262"/>
      <c r="T679" s="262"/>
      <c r="U679" s="262"/>
      <c r="V679" s="262"/>
      <c r="W679" s="262">
        <f>(X679+X680)/2/((1+W$72/4))</f>
        <v>890673284901.63989</v>
      </c>
      <c r="X679" s="262">
        <f t="shared" ref="X679:AF679" si="2818">(Y679+Y680)/2/((1+X$72/4))</f>
        <v>892685953895.65918</v>
      </c>
      <c r="Y679" s="262">
        <f t="shared" si="2818"/>
        <v>894511293912.76636</v>
      </c>
      <c r="Z679" s="262">
        <f t="shared" si="2818"/>
        <v>897653913014.53784</v>
      </c>
      <c r="AA679" s="262">
        <f t="shared" si="2818"/>
        <v>902602396237.13013</v>
      </c>
      <c r="AB679" s="262">
        <f t="shared" si="2818"/>
        <v>909749062692.47681</v>
      </c>
      <c r="AC679" s="262">
        <f t="shared" si="2818"/>
        <v>919579356842.24988</v>
      </c>
      <c r="AD679" s="262">
        <f t="shared" si="2818"/>
        <v>932683460961.17334</v>
      </c>
      <c r="AE679" s="262">
        <f t="shared" si="2818"/>
        <v>949796068482.40161</v>
      </c>
      <c r="AF679" s="262">
        <f t="shared" si="2818"/>
        <v>971838818772.36304</v>
      </c>
      <c r="AG679" s="258">
        <f t="shared" si="2493"/>
        <v>1000000000000</v>
      </c>
    </row>
    <row r="680" spans="3:33" hidden="1" outlineLevel="1">
      <c r="C680" s="256" t="s">
        <v>764</v>
      </c>
      <c r="D680" s="256"/>
      <c r="E680" s="262"/>
      <c r="F680" s="262"/>
      <c r="G680" s="262"/>
      <c r="H680" s="262"/>
      <c r="I680" s="262"/>
      <c r="J680" s="262"/>
      <c r="K680" s="262"/>
      <c r="L680" s="262"/>
      <c r="M680" s="262"/>
      <c r="N680" s="262"/>
      <c r="O680" s="262"/>
      <c r="P680" s="262"/>
      <c r="Q680" s="262"/>
      <c r="R680" s="262"/>
      <c r="S680" s="262"/>
      <c r="T680" s="262"/>
      <c r="U680" s="262"/>
      <c r="V680" s="262"/>
      <c r="W680" s="262"/>
      <c r="X680" s="262">
        <f>(Y680+Y681)/2/((1+X$73/4))</f>
        <v>910257934409.03064</v>
      </c>
      <c r="Y680" s="262">
        <f t="shared" ref="Y680:AF680" si="2819">(Z680+Z681)/2/((1+Y$73/4))</f>
        <v>911792897627.93469</v>
      </c>
      <c r="Z680" s="262">
        <f t="shared" si="2819"/>
        <v>914438352601.45508</v>
      </c>
      <c r="AA680" s="262">
        <f t="shared" si="2819"/>
        <v>918604547397.72498</v>
      </c>
      <c r="AB680" s="262">
        <f t="shared" si="2819"/>
        <v>924617985494.04932</v>
      </c>
      <c r="AC680" s="262">
        <f t="shared" si="2819"/>
        <v>932880041995.93433</v>
      </c>
      <c r="AD680" s="262">
        <f t="shared" si="2819"/>
        <v>943874634379.87451</v>
      </c>
      <c r="AE680" s="262">
        <f t="shared" si="2819"/>
        <v>958198558679.88745</v>
      </c>
      <c r="AF680" s="262">
        <f t="shared" si="2819"/>
        <v>976592388824.64734</v>
      </c>
      <c r="AG680" s="258">
        <f t="shared" si="2493"/>
        <v>1000000000000</v>
      </c>
    </row>
    <row r="681" spans="3:33" hidden="1" outlineLevel="1">
      <c r="C681" s="256" t="s">
        <v>765</v>
      </c>
      <c r="D681" s="256"/>
      <c r="E681" s="262"/>
      <c r="F681" s="262"/>
      <c r="G681" s="262"/>
      <c r="H681" s="262"/>
      <c r="I681" s="262"/>
      <c r="J681" s="262"/>
      <c r="K681" s="262"/>
      <c r="L681" s="262"/>
      <c r="M681" s="262"/>
      <c r="N681" s="262"/>
      <c r="O681" s="262"/>
      <c r="P681" s="262"/>
      <c r="Q681" s="262"/>
      <c r="R681" s="262"/>
      <c r="S681" s="262"/>
      <c r="T681" s="262"/>
      <c r="U681" s="262"/>
      <c r="V681" s="262"/>
      <c r="W681" s="262"/>
      <c r="X681" s="262"/>
      <c r="Y681" s="262">
        <f>(Z681+Z682)/2/((1+Y$74/4))</f>
        <v>926378044268.23608</v>
      </c>
      <c r="Z681" s="262">
        <f t="shared" ref="Z681:AF681" si="2820">(AA681+AA682)/2/((1+Z$74/4))</f>
        <v>928598313047.15625</v>
      </c>
      <c r="AA681" s="262">
        <f t="shared" si="2820"/>
        <v>932095316277.86523</v>
      </c>
      <c r="AB681" s="262">
        <f t="shared" si="2820"/>
        <v>937140479617.73279</v>
      </c>
      <c r="AC681" s="262">
        <f t="shared" si="2820"/>
        <v>944065629820.34814</v>
      </c>
      <c r="AD681" s="262">
        <f t="shared" si="2820"/>
        <v>953267993491.3219</v>
      </c>
      <c r="AE681" s="262">
        <f t="shared" si="2820"/>
        <v>965233526693.57947</v>
      </c>
      <c r="AF681" s="262">
        <f t="shared" si="2820"/>
        <v>980559613462.03296</v>
      </c>
      <c r="AG681" s="258">
        <f t="shared" si="2493"/>
        <v>1000000000000</v>
      </c>
    </row>
    <row r="682" spans="3:33" hidden="1" outlineLevel="1">
      <c r="C682" s="256" t="s">
        <v>766</v>
      </c>
      <c r="D682" s="256"/>
      <c r="E682" s="262"/>
      <c r="F682" s="262"/>
      <c r="G682" s="262"/>
      <c r="H682" s="262"/>
      <c r="I682" s="262"/>
      <c r="J682" s="262"/>
      <c r="K682" s="262"/>
      <c r="L682" s="262"/>
      <c r="M682" s="262"/>
      <c r="N682" s="262"/>
      <c r="O682" s="262"/>
      <c r="P682" s="262"/>
      <c r="Q682" s="262"/>
      <c r="R682" s="262"/>
      <c r="S682" s="262"/>
      <c r="T682" s="262"/>
      <c r="U682" s="262"/>
      <c r="V682" s="262"/>
      <c r="W682" s="262"/>
      <c r="X682" s="262"/>
      <c r="Y682" s="262"/>
      <c r="Z682" s="262">
        <f>(AA682+AA683)/2/((1+Z$75/4))</f>
        <v>940504028734.69153</v>
      </c>
      <c r="AA682" s="262">
        <f t="shared" ref="AA682:AF682" si="2821">(AB682+AB683)/2/((1+AA$75/4))</f>
        <v>943431973888.95313</v>
      </c>
      <c r="AB682" s="262">
        <f t="shared" si="2821"/>
        <v>947654517537.22314</v>
      </c>
      <c r="AC682" s="262">
        <f t="shared" si="2821"/>
        <v>953445977823.48279</v>
      </c>
      <c r="AD682" s="262">
        <f t="shared" si="2821"/>
        <v>961132757518.53491</v>
      </c>
      <c r="AE682" s="262">
        <f t="shared" si="2821"/>
        <v>971111429534.53992</v>
      </c>
      <c r="AF682" s="262">
        <f t="shared" si="2821"/>
        <v>983865564001.59082</v>
      </c>
      <c r="AG682" s="258">
        <f t="shared" si="2493"/>
        <v>1000000000000</v>
      </c>
    </row>
    <row r="683" spans="3:33" hidden="1" outlineLevel="1">
      <c r="C683" s="256" t="s">
        <v>767</v>
      </c>
      <c r="D683" s="256"/>
      <c r="E683" s="262"/>
      <c r="F683" s="262"/>
      <c r="G683" s="262"/>
      <c r="H683" s="262"/>
      <c r="I683" s="262"/>
      <c r="J683" s="262"/>
      <c r="K683" s="262"/>
      <c r="L683" s="262"/>
      <c r="M683" s="262"/>
      <c r="N683" s="262"/>
      <c r="O683" s="262"/>
      <c r="P683" s="262"/>
      <c r="Q683" s="262"/>
      <c r="R683" s="262"/>
      <c r="S683" s="262"/>
      <c r="T683" s="262"/>
      <c r="U683" s="262"/>
      <c r="V683" s="262"/>
      <c r="W683" s="262"/>
      <c r="X683" s="262"/>
      <c r="Y683" s="262"/>
      <c r="Z683" s="262"/>
      <c r="AA683" s="262">
        <f>(AB683+AB684)/2/((1+AA$76/4))</f>
        <v>952932790748.43201</v>
      </c>
      <c r="AB683" s="262">
        <f t="shared" ref="AB683:AF683" si="2822">(AC683+AC684)/2/((1+AB$76/4))</f>
        <v>956459729190.29626</v>
      </c>
      <c r="AC683" s="262">
        <f t="shared" si="2822"/>
        <v>961293997041.21191</v>
      </c>
      <c r="AD683" s="262">
        <f t="shared" si="2822"/>
        <v>967704052477.80103</v>
      </c>
      <c r="AE683" s="262">
        <f t="shared" si="2822"/>
        <v>976014162020.70325</v>
      </c>
      <c r="AF683" s="262">
        <f t="shared" si="2822"/>
        <v>986616991509.82532</v>
      </c>
      <c r="AG683" s="258">
        <f t="shared" si="2493"/>
        <v>1000000000000</v>
      </c>
    </row>
    <row r="684" spans="3:33" hidden="1" outlineLevel="1">
      <c r="C684" s="256" t="s">
        <v>768</v>
      </c>
      <c r="D684" s="256"/>
      <c r="E684" s="262"/>
      <c r="F684" s="262"/>
      <c r="G684" s="262"/>
      <c r="H684" s="262"/>
      <c r="I684" s="262"/>
      <c r="J684" s="262"/>
      <c r="K684" s="262"/>
      <c r="L684" s="262"/>
      <c r="M684" s="262"/>
      <c r="N684" s="262"/>
      <c r="O684" s="262"/>
      <c r="P684" s="262"/>
      <c r="Q684" s="262"/>
      <c r="R684" s="262"/>
      <c r="S684" s="262"/>
      <c r="T684" s="262"/>
      <c r="U684" s="262"/>
      <c r="V684" s="262"/>
      <c r="W684" s="262"/>
      <c r="X684" s="262"/>
      <c r="Y684" s="262"/>
      <c r="Z684" s="262"/>
      <c r="AA684" s="262"/>
      <c r="AB684" s="262">
        <f>(AC684+AC685)/2/((1+AB$77/4))</f>
        <v>963818223564.47339</v>
      </c>
      <c r="AC684" s="262">
        <f t="shared" ref="AC684:AF684" si="2823">(AD684+AD685)/2/((1+AC$77/4))</f>
        <v>967847207171.30969</v>
      </c>
      <c r="AD684" s="262">
        <f t="shared" si="2823"/>
        <v>973185158855.24158</v>
      </c>
      <c r="AE684" s="262">
        <f t="shared" si="2823"/>
        <v>980097681549.55457</v>
      </c>
      <c r="AF684" s="262">
        <f t="shared" si="2823"/>
        <v>988904505742.37708</v>
      </c>
      <c r="AG684" s="258">
        <f t="shared" si="2493"/>
        <v>1000000000000</v>
      </c>
    </row>
    <row r="685" spans="3:33" hidden="1" outlineLevel="1">
      <c r="C685" s="256" t="s">
        <v>769</v>
      </c>
      <c r="D685" s="256"/>
      <c r="E685" s="262"/>
      <c r="F685" s="262"/>
      <c r="G685" s="262"/>
      <c r="H685" s="262"/>
      <c r="I685" s="262"/>
      <c r="J685" s="262"/>
      <c r="K685" s="262"/>
      <c r="L685" s="262"/>
      <c r="M685" s="262"/>
      <c r="N685" s="262"/>
      <c r="O685" s="262"/>
      <c r="P685" s="262"/>
      <c r="Q685" s="262"/>
      <c r="R685" s="262"/>
      <c r="S685" s="262"/>
      <c r="T685" s="262"/>
      <c r="U685" s="262"/>
      <c r="V685" s="262"/>
      <c r="W685" s="262"/>
      <c r="X685" s="262"/>
      <c r="Y685" s="262"/>
      <c r="Z685" s="262"/>
      <c r="AA685" s="262"/>
      <c r="AB685" s="262"/>
      <c r="AC685" s="262">
        <f>(AD685+AD686)/2/((1+AC$78/4))</f>
        <v>973310375650.76855</v>
      </c>
      <c r="AD685" s="262">
        <f t="shared" ref="AD685:AF685" si="2824">(AE685+AE686)/2/((1+AD$78/4))</f>
        <v>977750403539.6947</v>
      </c>
      <c r="AE685" s="262">
        <f t="shared" si="2824"/>
        <v>983494844078.93152</v>
      </c>
      <c r="AF685" s="262">
        <f t="shared" si="2824"/>
        <v>990804666707.45947</v>
      </c>
      <c r="AG685" s="258">
        <f t="shared" si="2493"/>
        <v>1000000000000</v>
      </c>
    </row>
    <row r="686" spans="3:33" hidden="1" outlineLevel="1">
      <c r="C686" s="256" t="s">
        <v>770</v>
      </c>
      <c r="D686" s="256"/>
      <c r="E686" s="262"/>
      <c r="F686" s="262"/>
      <c r="G686" s="262"/>
      <c r="H686" s="262"/>
      <c r="I686" s="262"/>
      <c r="J686" s="262"/>
      <c r="K686" s="262"/>
      <c r="L686" s="262"/>
      <c r="M686" s="262"/>
      <c r="N686" s="262"/>
      <c r="O686" s="262"/>
      <c r="P686" s="262"/>
      <c r="Q686" s="262"/>
      <c r="R686" s="262"/>
      <c r="S686" s="262"/>
      <c r="T686" s="262"/>
      <c r="U686" s="262"/>
      <c r="V686" s="262"/>
      <c r="W686" s="262"/>
      <c r="X686" s="262"/>
      <c r="Y686" s="262"/>
      <c r="Z686" s="262"/>
      <c r="AA686" s="262"/>
      <c r="AB686" s="262"/>
      <c r="AC686" s="262"/>
      <c r="AD686" s="262">
        <f>(AE686+AE687)/2/((1+AD$79/4))</f>
        <v>981548307497.34912</v>
      </c>
      <c r="AE686" s="262">
        <f t="shared" ref="AE686:AF686" si="2825">(AF686+AF687)/2/((1+AE$79/4))</f>
        <v>986318231961.67249</v>
      </c>
      <c r="AF686" s="262">
        <f t="shared" si="2825"/>
        <v>992381922079.26428</v>
      </c>
      <c r="AG686" s="258">
        <f t="shared" si="2493"/>
        <v>1000000000000</v>
      </c>
    </row>
    <row r="687" spans="3:33" hidden="1" outlineLevel="1">
      <c r="C687" s="256" t="s">
        <v>771</v>
      </c>
      <c r="D687" s="256"/>
      <c r="E687" s="262"/>
      <c r="F687" s="262"/>
      <c r="G687" s="262"/>
      <c r="H687" s="262"/>
      <c r="I687" s="262"/>
      <c r="J687" s="262"/>
      <c r="K687" s="262"/>
      <c r="L687" s="262"/>
      <c r="M687" s="262"/>
      <c r="N687" s="262"/>
      <c r="O687" s="262"/>
      <c r="P687" s="262"/>
      <c r="Q687" s="262"/>
      <c r="R687" s="262"/>
      <c r="S687" s="262"/>
      <c r="T687" s="262"/>
      <c r="U687" s="262"/>
      <c r="V687" s="262"/>
      <c r="W687" s="262"/>
      <c r="X687" s="262"/>
      <c r="Y687" s="262"/>
      <c r="Z687" s="262"/>
      <c r="AA687" s="262"/>
      <c r="AB687" s="262"/>
      <c r="AC687" s="262"/>
      <c r="AD687" s="262"/>
      <c r="AE687" s="262">
        <f>(AF687+AF688)/2/((1+AE$80/4))</f>
        <v>988662838788.75928</v>
      </c>
      <c r="AF687" s="262">
        <f t="shared" ref="AF687" si="2826">(AG687+AG688)/2/((1+AF$80/4))</f>
        <v>993690357166.15295</v>
      </c>
      <c r="AG687" s="258">
        <f t="shared" si="2493"/>
        <v>1000000000000</v>
      </c>
    </row>
    <row r="688" spans="3:33" hidden="1" outlineLevel="1">
      <c r="C688" s="256" t="s">
        <v>772</v>
      </c>
      <c r="D688" s="256"/>
      <c r="E688" s="262"/>
      <c r="F688" s="262"/>
      <c r="G688" s="262"/>
      <c r="H688" s="262"/>
      <c r="I688" s="262"/>
      <c r="J688" s="262"/>
      <c r="K688" s="262"/>
      <c r="L688" s="262"/>
      <c r="M688" s="262"/>
      <c r="N688" s="262"/>
      <c r="O688" s="262"/>
      <c r="P688" s="262"/>
      <c r="Q688" s="262"/>
      <c r="R688" s="262"/>
      <c r="S688" s="262"/>
      <c r="T688" s="262"/>
      <c r="U688" s="262"/>
      <c r="V688" s="262"/>
      <c r="W688" s="262"/>
      <c r="X688" s="262"/>
      <c r="Y688" s="262"/>
      <c r="Z688" s="262"/>
      <c r="AA688" s="262"/>
      <c r="AB688" s="262"/>
      <c r="AC688" s="262"/>
      <c r="AD688" s="262"/>
      <c r="AE688" s="262"/>
      <c r="AF688" s="262">
        <f>(AG688+AG689)/2/((1+AF$81/4))</f>
        <v>994775246505.84485</v>
      </c>
      <c r="AG688" s="258">
        <f t="shared" si="2493"/>
        <v>1000000000000</v>
      </c>
    </row>
    <row r="689" spans="3:36" hidden="1" outlineLevel="1">
      <c r="C689" s="256" t="s">
        <v>824</v>
      </c>
      <c r="D689" s="256"/>
      <c r="E689" s="262"/>
      <c r="F689" s="262"/>
      <c r="G689" s="262"/>
      <c r="H689" s="262"/>
      <c r="I689" s="262"/>
      <c r="J689" s="262"/>
      <c r="K689" s="262"/>
      <c r="L689" s="262"/>
      <c r="M689" s="262"/>
      <c r="N689" s="262"/>
      <c r="O689" s="262"/>
      <c r="P689" s="262"/>
      <c r="Q689" s="262"/>
      <c r="R689" s="262"/>
      <c r="S689" s="262"/>
      <c r="T689" s="262"/>
      <c r="U689" s="262"/>
      <c r="V689" s="262"/>
      <c r="W689" s="262"/>
      <c r="X689" s="262"/>
      <c r="Y689" s="262"/>
      <c r="Z689" s="262"/>
      <c r="AA689" s="262"/>
      <c r="AB689" s="262"/>
      <c r="AC689" s="262"/>
      <c r="AD689" s="262"/>
      <c r="AE689" s="262"/>
      <c r="AF689" s="262"/>
      <c r="AG689" s="258">
        <f t="shared" si="2493"/>
        <v>1000000000000</v>
      </c>
    </row>
    <row r="690" spans="3:36" hidden="1" outlineLevel="1">
      <c r="C690" s="256" t="s">
        <v>2377</v>
      </c>
      <c r="D690" s="257"/>
      <c r="E690" s="255"/>
      <c r="F690" s="255"/>
      <c r="G690" s="255"/>
      <c r="H690" s="255"/>
      <c r="I690" s="255"/>
      <c r="J690" s="255"/>
      <c r="K690" s="255"/>
      <c r="L690" s="255"/>
      <c r="M690" s="255"/>
      <c r="N690" s="255"/>
      <c r="O690" s="255"/>
      <c r="P690" s="255"/>
      <c r="Q690" s="255"/>
      <c r="R690" s="255"/>
      <c r="S690" s="255"/>
      <c r="T690" s="255"/>
      <c r="U690" s="255"/>
      <c r="V690" s="255"/>
      <c r="W690" s="172"/>
    </row>
    <row r="691" spans="3:36" hidden="1" outlineLevel="1"/>
    <row r="692" spans="3:36" hidden="1" outlineLevel="1">
      <c r="C692" s="256"/>
      <c r="D692" s="256" t="s">
        <v>256</v>
      </c>
      <c r="E692" s="256" t="s">
        <v>257</v>
      </c>
      <c r="F692" s="256" t="s">
        <v>262</v>
      </c>
      <c r="G692" s="256" t="s">
        <v>265</v>
      </c>
      <c r="H692" s="256" t="s">
        <v>268</v>
      </c>
      <c r="I692" s="256" t="s">
        <v>271</v>
      </c>
      <c r="J692" s="256" t="s">
        <v>274</v>
      </c>
      <c r="K692" s="256" t="s">
        <v>277</v>
      </c>
      <c r="L692" s="256" t="s">
        <v>280</v>
      </c>
      <c r="M692" s="256" t="s">
        <v>283</v>
      </c>
      <c r="N692" s="256" t="s">
        <v>286</v>
      </c>
      <c r="O692" s="256" t="s">
        <v>289</v>
      </c>
      <c r="P692" s="256" t="s">
        <v>292</v>
      </c>
      <c r="Q692" s="256" t="s">
        <v>295</v>
      </c>
      <c r="R692" s="256" t="s">
        <v>298</v>
      </c>
      <c r="S692" s="256" t="s">
        <v>301</v>
      </c>
      <c r="T692" s="256" t="s">
        <v>304</v>
      </c>
      <c r="U692" s="256" t="s">
        <v>307</v>
      </c>
      <c r="V692" s="256" t="s">
        <v>310</v>
      </c>
      <c r="W692" s="256" t="s">
        <v>313</v>
      </c>
      <c r="X692" s="256" t="s">
        <v>804</v>
      </c>
      <c r="Y692" s="256" t="s">
        <v>805</v>
      </c>
      <c r="Z692" s="256" t="s">
        <v>806</v>
      </c>
      <c r="AA692" s="256" t="s">
        <v>807</v>
      </c>
      <c r="AB692" s="256" t="s">
        <v>808</v>
      </c>
      <c r="AC692" s="256" t="s">
        <v>809</v>
      </c>
      <c r="AD692" s="256" t="s">
        <v>810</v>
      </c>
      <c r="AE692" s="256" t="s">
        <v>811</v>
      </c>
      <c r="AF692" s="256" t="s">
        <v>812</v>
      </c>
      <c r="AG692" s="256" t="s">
        <v>813</v>
      </c>
    </row>
    <row r="693" spans="3:36" hidden="1" outlineLevel="1">
      <c r="C693" s="256" t="s">
        <v>258</v>
      </c>
      <c r="D693" s="256"/>
      <c r="E693" s="256" t="s">
        <v>259</v>
      </c>
      <c r="F693" s="256" t="s">
        <v>263</v>
      </c>
      <c r="G693" s="256" t="s">
        <v>266</v>
      </c>
      <c r="H693" s="256" t="s">
        <v>269</v>
      </c>
      <c r="I693" s="256" t="s">
        <v>272</v>
      </c>
      <c r="J693" s="256" t="s">
        <v>275</v>
      </c>
      <c r="K693" s="256" t="s">
        <v>278</v>
      </c>
      <c r="L693" s="256" t="s">
        <v>281</v>
      </c>
      <c r="M693" s="256" t="s">
        <v>284</v>
      </c>
      <c r="N693" s="256" t="s">
        <v>287</v>
      </c>
      <c r="O693" s="256" t="s">
        <v>290</v>
      </c>
      <c r="P693" s="256" t="s">
        <v>293</v>
      </c>
      <c r="Q693" s="256" t="s">
        <v>296</v>
      </c>
      <c r="R693" s="256" t="s">
        <v>299</v>
      </c>
      <c r="S693" s="256" t="s">
        <v>302</v>
      </c>
      <c r="T693" s="256" t="s">
        <v>305</v>
      </c>
      <c r="U693" s="256" t="s">
        <v>308</v>
      </c>
      <c r="V693" s="256" t="s">
        <v>311</v>
      </c>
      <c r="W693" s="256" t="s">
        <v>314</v>
      </c>
      <c r="X693" s="256" t="s">
        <v>784</v>
      </c>
      <c r="Y693" s="256" t="s">
        <v>785</v>
      </c>
      <c r="Z693" s="256" t="s">
        <v>786</v>
      </c>
      <c r="AA693" s="256" t="s">
        <v>787</v>
      </c>
      <c r="AB693" s="256" t="s">
        <v>788</v>
      </c>
      <c r="AC693" s="256" t="s">
        <v>789</v>
      </c>
      <c r="AD693" s="256" t="s">
        <v>790</v>
      </c>
      <c r="AE693" s="256" t="s">
        <v>791</v>
      </c>
      <c r="AF693" s="256" t="s">
        <v>792</v>
      </c>
      <c r="AG693" s="256" t="s">
        <v>793</v>
      </c>
      <c r="AH693" s="258" t="s">
        <v>260</v>
      </c>
    </row>
    <row r="694" spans="3:36" hidden="1" outlineLevel="1">
      <c r="C694" s="256"/>
      <c r="D694" s="259">
        <f>(E694+E695)/2/((1+D$53/4)^($D$17))</f>
        <v>167156884270.65854</v>
      </c>
      <c r="E694" s="262">
        <f t="shared" ref="E694" si="2827">(F694+F695)/2/((1+E$53/4))</f>
        <v>147226293060.80908</v>
      </c>
      <c r="F694" s="262">
        <f t="shared" ref="F694" si="2828">(G694+G695)/2/((1+F$53/4))</f>
        <v>129525535368.786</v>
      </c>
      <c r="G694" s="262">
        <f t="shared" ref="G694" si="2829">(H694+H695)/2/((1+G$53/4))</f>
        <v>113785713771.78021</v>
      </c>
      <c r="H694" s="262">
        <f t="shared" ref="H694" si="2830">(I694+I695)/2/((1+H$53/4))</f>
        <v>99463578315.261261</v>
      </c>
      <c r="I694" s="262">
        <f t="shared" ref="I694" si="2831">(J694+J695)/2/((1+I$53/4))</f>
        <v>86599740464.327133</v>
      </c>
      <c r="J694" s="262">
        <f t="shared" ref="J694" si="2832">(K694+K695)/2/((1+J$53/4))</f>
        <v>75268128401.216614</v>
      </c>
      <c r="K694" s="262">
        <f t="shared" ref="K694" si="2833">(L694+L695)/2/((1+K$53/4))</f>
        <v>65417469037.362747</v>
      </c>
      <c r="L694" s="262">
        <f t="shared" ref="L694" si="2834">(M694+M695)/2/((1+L$53/4))</f>
        <v>56964693644.13932</v>
      </c>
      <c r="M694" s="262">
        <f t="shared" ref="M694" si="2835">(N694+N695)/2/((1+M$53/4))</f>
        <v>49827419692.423775</v>
      </c>
      <c r="N694" s="262">
        <f t="shared" ref="N694" si="2836">(O694+O695)/2/((1+N$53/4))</f>
        <v>43914273326.501366</v>
      </c>
      <c r="O694" s="262">
        <f t="shared" ref="O694" si="2837">(P694+P695)/2/((1+O$53/4))</f>
        <v>39143799591.059761</v>
      </c>
      <c r="P694" s="262">
        <f t="shared" ref="P694" si="2838">(Q694+Q695)/2/((1+P$53/4))</f>
        <v>35452126729.150116</v>
      </c>
      <c r="Q694" s="262">
        <f t="shared" ref="Q694" si="2839">(R694+R695)/2/((1+Q$53/4))</f>
        <v>31492884142.37674</v>
      </c>
      <c r="R694" s="262">
        <f t="shared" ref="R694" si="2840">(S694+S695)/2/((1+R$53/4))</f>
        <v>28193183163.856483</v>
      </c>
      <c r="S694" s="262">
        <f t="shared" ref="S694" si="2841">(T694+T695)/2/((1+S$53/4))</f>
        <v>25618200802.7145</v>
      </c>
      <c r="T694" s="262">
        <f t="shared" ref="T694" si="2842">(U694+U695)/2/((1+T$53/4))</f>
        <v>23736486690.987</v>
      </c>
      <c r="U694" s="262">
        <f t="shared" ref="U694" si="2843">(V694+V695)/2/((1+U$53/4))</f>
        <v>22548007390.484058</v>
      </c>
      <c r="V694" s="262">
        <f t="shared" ref="V694" si="2844">(W694+W695)/2/((1+V$53/4))</f>
        <v>22097366562.219864</v>
      </c>
      <c r="W694" s="262">
        <f t="shared" ref="W694" si="2845">(X694+X695)/2/((1+W$53/4))</f>
        <v>22500064327.86673</v>
      </c>
      <c r="X694" s="262">
        <f t="shared" ref="X694" si="2846">(Y694+Y695)/2/((1+X$53/4))</f>
        <v>23994569637.016514</v>
      </c>
      <c r="Y694" s="262">
        <f t="shared" ref="Y694" si="2847">(Z694+Z695)/2/((1+Y$53/4))</f>
        <v>25556077244.495083</v>
      </c>
      <c r="Z694" s="262">
        <f t="shared" ref="Z694" si="2848">(AA694+AA695)/2/((1+Z$53/4))</f>
        <v>28403520668.283947</v>
      </c>
      <c r="AA694" s="262">
        <f t="shared" ref="AA694" si="2849">(AB694+AB695)/2/((1+AA$53/4))</f>
        <v>33360320334.688351</v>
      </c>
      <c r="AB694" s="262">
        <f t="shared" ref="AB694" si="2850">(AC694+AC695)/2/((1+AB$53/4))</f>
        <v>41753174080.464561</v>
      </c>
      <c r="AC694" s="262">
        <f t="shared" ref="AC694" si="2851">(AD694+AD695)/2/((1+AC$53/4))</f>
        <v>56183407253.968498</v>
      </c>
      <c r="AD694" s="262">
        <f t="shared" ref="AD694" si="2852">(AE694+AE695)/2/((1+AD$53/4))</f>
        <v>82009201084.021378</v>
      </c>
      <c r="AE694" s="262">
        <f t="shared" ref="AE694" si="2853">(AF694+AF695)/2/((1+AE$53/4))</f>
        <v>131019867908.99263</v>
      </c>
      <c r="AF694" s="262">
        <f t="shared" ref="AF694" si="2854">(AG694+AG695)/2/((1+AF$53/4))</f>
        <v>231099989326.86377</v>
      </c>
      <c r="AG694" s="262">
        <f t="shared" ref="AG694" si="2855">(AH694+AH695)/2/((1+AG$53/4))</f>
        <v>453879608110.67975</v>
      </c>
      <c r="AH694" s="258">
        <f t="shared" ref="AH694:AH724" si="2856">$C$15*10^6</f>
        <v>1000000000000</v>
      </c>
      <c r="AJ694" s="261">
        <f>AG$50*10^6</f>
        <v>167156884270.65842</v>
      </c>
    </row>
    <row r="695" spans="3:36" hidden="1" outlineLevel="1">
      <c r="C695" s="256" t="s">
        <v>261</v>
      </c>
      <c r="D695" s="256"/>
      <c r="E695" s="262">
        <f>(F695+F696)/2/((1+E$54/4))</f>
        <v>199075843845.40329</v>
      </c>
      <c r="F695" s="262">
        <f t="shared" ref="F695" si="2857">(G695+G696)/2/((1+F$54/4))</f>
        <v>178543265905.06424</v>
      </c>
      <c r="G695" s="262">
        <f t="shared" ref="G695" si="2858">(H695+H696)/2/((1+G$54/4))</f>
        <v>159903522490.82745</v>
      </c>
      <c r="H695" s="262">
        <f t="shared" ref="H695" si="2859">(I695+I696)/2/((1+H$54/4))</f>
        <v>142591086944.5224</v>
      </c>
      <c r="I695" s="262">
        <f t="shared" ref="I695" si="2860">(J695+J696)/2/((1+I$54/4))</f>
        <v>126707884501.01114</v>
      </c>
      <c r="J695" s="262">
        <f t="shared" ref="J695" si="2861">(K695+K696)/2/((1+J$54/4))</f>
        <v>112407769308.37</v>
      </c>
      <c r="K695" s="262">
        <f t="shared" ref="K695" si="2862">(L695+L696)/2/((1+K$54/4))</f>
        <v>99699504480.901001</v>
      </c>
      <c r="L695" s="262">
        <f t="shared" ref="L695" si="2863">(M695+M696)/2/((1+L$54/4))</f>
        <v>88551945853.078705</v>
      </c>
      <c r="M695" s="262">
        <f t="shared" ref="M695" si="2864">(N695+N696)/2/((1+M$54/4))</f>
        <v>78932232812.526657</v>
      </c>
      <c r="N695" s="262">
        <f t="shared" ref="N695" si="2865">(O695+O696)/2/((1+N$54/4))</f>
        <v>70791338964.843307</v>
      </c>
      <c r="O695" s="262">
        <f t="shared" ref="O695" si="2866">(P695+P696)/2/((1+O$54/4))</f>
        <v>64087291734.468925</v>
      </c>
      <c r="P695" s="262">
        <f t="shared" ref="P695" si="2867">(Q695+Q696)/2/((1+P$54/4))</f>
        <v>58794838467.385674</v>
      </c>
      <c r="Q695" s="262">
        <f t="shared" ref="Q695" si="2868">(R695+R696)/2/((1+Q$54/4))</f>
        <v>53041451859.451553</v>
      </c>
      <c r="R695" s="262">
        <f t="shared" ref="R695" si="2869">(S695+S696)/2/((1+R$54/4))</f>
        <v>48150113335.858917</v>
      </c>
      <c r="S695" s="262">
        <f t="shared" ref="S695" si="2870">(T695+T696)/2/((1+S$54/4))</f>
        <v>44251379294.611588</v>
      </c>
      <c r="T695" s="262">
        <f t="shared" ref="T695" si="2871">(U695+U696)/2/((1+T$54/4))</f>
        <v>41333343813.348122</v>
      </c>
      <c r="U695" s="262">
        <f t="shared" ref="U695" si="2872">(V695+V696)/2/((1+U$54/4))</f>
        <v>39422439417.528214</v>
      </c>
      <c r="V695" s="262">
        <f t="shared" ref="V695" si="2873">(W695+W696)/2/((1+V$54/4))</f>
        <v>38601436451.620186</v>
      </c>
      <c r="W695" s="262">
        <f t="shared" ref="W695" si="2874">(X695+X696)/2/((1+W$54/4))</f>
        <v>39044223506.977272</v>
      </c>
      <c r="X695" s="262">
        <f t="shared" ref="X695" si="2875">(Y695+Y696)/2/((1+X$54/4))</f>
        <v>41083057976.002396</v>
      </c>
      <c r="Y695" s="262">
        <f t="shared" ref="Y695" si="2876">(Z695+Z696)/2/((1+Y$54/4))</f>
        <v>43138066194.639427</v>
      </c>
      <c r="Z695" s="262">
        <f t="shared" ref="Z695" si="2877">(AA695+AA696)/2/((1+Z$54/4))</f>
        <v>46963246186.904068</v>
      </c>
      <c r="AA695" s="262">
        <f t="shared" ref="AA695" si="2878">(AB695+AB696)/2/((1+AA$54/4))</f>
        <v>53604035129.505623</v>
      </c>
      <c r="AB695" s="262">
        <f t="shared" ref="AB695" si="2879">(AC695+AC696)/2/((1+AB$54/4))</f>
        <v>64631720472.955978</v>
      </c>
      <c r="AC695" s="262">
        <f t="shared" ref="AC695" si="2880">(AD695+AD696)/2/((1+AC$54/4))</f>
        <v>82992310977.533325</v>
      </c>
      <c r="AD695" s="262">
        <f t="shared" ref="AD695" si="2881">(AE695+AE696)/2/((1+AD$54/4))</f>
        <v>114444394457.37755</v>
      </c>
      <c r="AE695" s="262">
        <f t="shared" ref="AE695" si="2882">(AF695+AF696)/2/((1+AE$54/4))</f>
        <v>170930429942.80374</v>
      </c>
      <c r="AF695" s="262">
        <f t="shared" ref="AF695" si="2883">(AG695+AG696)/2/((1+AF$54/4))</f>
        <v>278863778471.06146</v>
      </c>
      <c r="AG695" s="262">
        <f t="shared" ref="AG695" si="2884">(AH695+AH696)/2/((1+AG$54/4))</f>
        <v>501188789955.42181</v>
      </c>
      <c r="AH695" s="258">
        <f t="shared" si="2856"/>
        <v>1000000000000</v>
      </c>
    </row>
    <row r="696" spans="3:36" hidden="1" outlineLevel="1">
      <c r="C696" s="256" t="s">
        <v>264</v>
      </c>
      <c r="D696" s="256"/>
      <c r="E696" s="256"/>
      <c r="F696" s="262">
        <f>(G696+G697)/2/((1+F$55/4))</f>
        <v>234837609071.07147</v>
      </c>
      <c r="G696" s="262">
        <f t="shared" ref="G696" si="2885">(H696+H697)/2/((1+G$55/4))</f>
        <v>213873221842.9682</v>
      </c>
      <c r="H696" s="262">
        <f t="shared" ref="H696" si="2886">(I696+I697)/2/((1+H$55/4))</f>
        <v>194051344337.59647</v>
      </c>
      <c r="I696" s="262">
        <f t="shared" ref="I696" si="2887">(J696+J697)/2/((1+I$55/4))</f>
        <v>175526805350.50412</v>
      </c>
      <c r="J696" s="262">
        <f t="shared" ref="J696" si="2888">(K696+K697)/2/((1+J$55/4))</f>
        <v>158528046502.25375</v>
      </c>
      <c r="K696" s="262">
        <f t="shared" ref="K696" si="2889">(L696+L697)/2/((1+K$55/4))</f>
        <v>143127589571.71387</v>
      </c>
      <c r="L696" s="262">
        <f t="shared" ref="L696" si="2890">(M696+M697)/2/((1+L$55/4))</f>
        <v>129355203471.17885</v>
      </c>
      <c r="M696" s="262">
        <f t="shared" ref="M696" si="2891">(N696+N697)/2/((1+M$55/4))</f>
        <v>117240679806.4427</v>
      </c>
      <c r="N696" s="262">
        <f t="shared" ref="N696" si="2892">(O696+O697)/2/((1+N$55/4))</f>
        <v>106794262644.29611</v>
      </c>
      <c r="O696" s="262">
        <f t="shared" ref="O696" si="2893">(P696+P697)/2/((1+O$55/4))</f>
        <v>98033191743.109497</v>
      </c>
      <c r="P696" s="262">
        <f t="shared" ref="P696" si="2894">(Q696+Q697)/2/((1+P$55/4))</f>
        <v>90992578578.864334</v>
      </c>
      <c r="Q696" s="262">
        <f t="shared" ref="Q696" si="2895">(R696+R697)/2/((1+Q$55/4))</f>
        <v>83245681459.458054</v>
      </c>
      <c r="R696" s="262">
        <f t="shared" ref="R696" si="2896">(S696+S697)/2/((1+R$55/4))</f>
        <v>76541497575.449081</v>
      </c>
      <c r="S696" s="262">
        <f t="shared" ref="S696" si="2897">(T696+T697)/2/((1+S$55/4))</f>
        <v>71096161995.041367</v>
      </c>
      <c r="T696" s="262">
        <f t="shared" ref="T696" si="2898">(U696+U697)/2/((1+T$55/4))</f>
        <v>66934339436.009926</v>
      </c>
      <c r="U696" s="262">
        <f t="shared" ref="U696" si="2899">(V696+V697)/2/((1+U$55/4))</f>
        <v>64125837914.886513</v>
      </c>
      <c r="V696" s="262">
        <f t="shared" ref="V696" si="2900">(W696+W697)/2/((1+V$55/4))</f>
        <v>62807888346.363152</v>
      </c>
      <c r="W696" s="262">
        <f t="shared" ref="W696" si="2901">(X696+X697)/2/((1+W$55/4))</f>
        <v>63227730379.755959</v>
      </c>
      <c r="X696" s="262">
        <f t="shared" ref="X696" si="2902">(Y696+Y697)/2/((1+X$55/4))</f>
        <v>65823783187.723679</v>
      </c>
      <c r="Y696" s="262">
        <f t="shared" ref="Y696" si="2903">(Z696+Z697)/2/((1+Y$55/4))</f>
        <v>68351309960.778824</v>
      </c>
      <c r="Z696" s="262">
        <f t="shared" ref="Z696" si="2904">(AA696+AA697)/2/((1+Z$55/4))</f>
        <v>73177642375.425644</v>
      </c>
      <c r="AA696" s="262">
        <f t="shared" ref="AA696" si="2905">(AB696+AB697)/2/((1+AA$55/4))</f>
        <v>81566927296.663239</v>
      </c>
      <c r="AB696" s="262">
        <f t="shared" ref="AB696" si="2906">(AC696+AC697)/2/((1+AB$55/4))</f>
        <v>95293714799.221725</v>
      </c>
      <c r="AC696" s="262">
        <f t="shared" ref="AC696" si="2907">(AD696+AD697)/2/((1+AC$55/4))</f>
        <v>117549812216.10176</v>
      </c>
      <c r="AD696" s="262">
        <f t="shared" ref="AD696" si="2908">(AE696+AE697)/2/((1+AD$55/4))</f>
        <v>154281430419.36594</v>
      </c>
      <c r="AE696" s="262">
        <f t="shared" ref="AE696" si="2909">(AF696+AF697)/2/((1+AE$55/4))</f>
        <v>217173286662.48593</v>
      </c>
      <c r="AF696" s="262">
        <f t="shared" ref="AF696" si="2910">(AG696+AG697)/2/((1+AF$55/4))</f>
        <v>330536629051.95721</v>
      </c>
      <c r="AG696" s="262">
        <f t="shared" ref="AG696" si="2911">(AH696+AH697)/2/((1+AG$55/4))</f>
        <v>548476695648.05005</v>
      </c>
      <c r="AH696" s="258">
        <f t="shared" si="2856"/>
        <v>1000000000000</v>
      </c>
    </row>
    <row r="697" spans="3:36" hidden="1" outlineLevel="1">
      <c r="C697" s="256" t="s">
        <v>267</v>
      </c>
      <c r="D697" s="256"/>
      <c r="E697" s="262"/>
      <c r="F697" s="262"/>
      <c r="G697" s="262">
        <f>(H697+H698)/2/((1+G$56/4))</f>
        <v>273960212248.58682</v>
      </c>
      <c r="H697" s="262">
        <f t="shared" ref="H697" si="2912">(I697+I698)/2/((1+H$56/4))</f>
        <v>252320627708.21927</v>
      </c>
      <c r="I697" s="262">
        <f t="shared" ref="I697" si="2913">(J697+J698)/2/((1+I$56/4))</f>
        <v>231771403054.32108</v>
      </c>
      <c r="J697" s="262">
        <f t="shared" ref="J697" si="2914">(K697+K698)/2/((1+J$56/4))</f>
        <v>212600871648.0983</v>
      </c>
      <c r="K697" s="262">
        <f t="shared" ref="K697" si="2915">(L697+L698)/2/((1+K$56/4))</f>
        <v>194939571612.84174</v>
      </c>
      <c r="L697" s="262">
        <f t="shared" ref="L697" si="2916">(M697+M698)/2/((1+L$56/4))</f>
        <v>178877576259.90607</v>
      </c>
      <c r="M697" s="262">
        <f t="shared" ref="M697" si="2917">(N697+N698)/2/((1+M$56/4))</f>
        <v>164510727141.5834</v>
      </c>
      <c r="N697" s="262">
        <f t="shared" ref="N697" si="2918">(O697+O698)/2/((1+N$56/4))</f>
        <v>151916516063.57358</v>
      </c>
      <c r="O697" s="262">
        <f t="shared" ref="O697" si="2919">(P697+P698)/2/((1+O$56/4))</f>
        <v>141182994326.90906</v>
      </c>
      <c r="P697" s="262">
        <f t="shared" ref="P697" si="2920">(Q697+Q698)/2/((1+P$56/4))</f>
        <v>132420198937.78377</v>
      </c>
      <c r="Q697" s="262">
        <f t="shared" ref="Q697" si="2921">(R697+R698)/2/((1+Q$56/4))</f>
        <v>122674641163.15103</v>
      </c>
      <c r="R697" s="262">
        <f t="shared" ref="R697" si="2922">(S697+S698)/2/((1+R$56/4))</f>
        <v>114107235085.72296</v>
      </c>
      <c r="S697" s="262">
        <f t="shared" ref="S697" si="2923">(T697+T698)/2/((1+S$56/4))</f>
        <v>107031804050.58084</v>
      </c>
      <c r="T697" s="262">
        <f t="shared" ref="T697" si="2924">(U697+U698)/2/((1+T$56/4))</f>
        <v>101524450401.92903</v>
      </c>
      <c r="U697" s="262">
        <f t="shared" ref="U697" si="2925">(V697+V698)/2/((1+U$56/4))</f>
        <v>97713270370.261368</v>
      </c>
      <c r="V697" s="262">
        <f t="shared" ref="V697" si="2926">(W697+W698)/2/((1+V$56/4))</f>
        <v>95803759539.559341</v>
      </c>
      <c r="W697" s="262">
        <f t="shared" ref="W697" si="2927">(X697+X698)/2/((1+W$56/4))</f>
        <v>96127362319.809189</v>
      </c>
      <c r="X697" s="262">
        <f t="shared" ref="X697" si="2928">(Y697+Y698)/2/((1+X$56/4))</f>
        <v>99233491576.468201</v>
      </c>
      <c r="Y697" s="262">
        <f t="shared" ref="Y697" si="2929">(Z697+Z698)/2/((1+Y$56/4))</f>
        <v>102157748001.56076</v>
      </c>
      <c r="Z697" s="262">
        <f t="shared" ref="Z697" si="2930">(AA697+AA698)/2/((1+Z$56/4))</f>
        <v>107908447943.42215</v>
      </c>
      <c r="AA697" s="262">
        <f t="shared" ref="AA697" si="2931">(AB697+AB698)/2/((1+AA$56/4))</f>
        <v>117946912449.09499</v>
      </c>
      <c r="AB697" s="262">
        <f t="shared" ref="AB697" si="2932">(AC697+AC698)/2/((1+AB$56/4))</f>
        <v>134192663880.10756</v>
      </c>
      <c r="AC697" s="262">
        <f t="shared" ref="AC697" si="2933">(AD697+AD698)/2/((1+AC$56/4))</f>
        <v>159966748148.46246</v>
      </c>
      <c r="AD697" s="262">
        <f t="shared" ref="AD697" si="2934">(AE697+AE698)/2/((1+AD$56/4))</f>
        <v>201187529346.46899</v>
      </c>
      <c r="AE697" s="262">
        <f t="shared" ref="AE697" si="2935">(AF697+AF698)/2/((1+AE$56/4))</f>
        <v>268927053545.12338</v>
      </c>
      <c r="AF697" s="262">
        <f t="shared" ref="AF697" si="2936">(AG697+AG698)/2/((1+AF$56/4))</f>
        <v>384975516549.40826</v>
      </c>
      <c r="AG697" s="262">
        <f t="shared" ref="AG697" si="2937">(AH697+AH698)/2/((1+AG$56/4))</f>
        <v>594905076809.1925</v>
      </c>
      <c r="AH697" s="258">
        <f t="shared" si="2856"/>
        <v>1000000000000</v>
      </c>
    </row>
    <row r="698" spans="3:36" hidden="1" outlineLevel="1">
      <c r="C698" s="256" t="s">
        <v>270</v>
      </c>
      <c r="D698" s="256"/>
      <c r="E698" s="262"/>
      <c r="F698" s="262"/>
      <c r="G698" s="262"/>
      <c r="H698" s="262">
        <f>(I698+I699)/2/((1+H$57/4))</f>
        <v>315334328172.64417</v>
      </c>
      <c r="I698" s="262">
        <f t="shared" ref="I698" si="2938">(J698+J699)/2/((1+I$57/4))</f>
        <v>293515243273.60754</v>
      </c>
      <c r="J698" s="262">
        <f t="shared" ref="J698" si="2939">(K698+K699)/2/((1+J$57/4))</f>
        <v>272868254095.21805</v>
      </c>
      <c r="K698" s="262">
        <f t="shared" ref="K698" si="2940">(L698+L699)/2/((1+K$57/4))</f>
        <v>253569591525.18692</v>
      </c>
      <c r="L698" s="262">
        <f t="shared" ref="L698" si="2941">(M698+M699)/2/((1+L$57/4))</f>
        <v>235761191860.30917</v>
      </c>
      <c r="M698" s="262">
        <f t="shared" ref="M698" si="2942">(N698+N699)/2/((1+M$57/4))</f>
        <v>219599269794.53812</v>
      </c>
      <c r="N698" s="262">
        <f t="shared" ref="N698" si="2943">(O698+O699)/2/((1+N$57/4))</f>
        <v>205226926984.63791</v>
      </c>
      <c r="O698" s="262">
        <f t="shared" ref="O698" si="2944">(P698+P699)/2/((1+O$57/4))</f>
        <v>192804610020.40292</v>
      </c>
      <c r="P698" s="262">
        <f t="shared" ref="P698" si="2945">(Q698+Q699)/2/((1+P$57/4))</f>
        <v>182521691554.41376</v>
      </c>
      <c r="Q698" s="262">
        <f t="shared" ref="Q698" si="2946">(R698+R699)/2/((1+Q$57/4))</f>
        <v>170977652295.29633</v>
      </c>
      <c r="R698" s="262">
        <f t="shared" ref="R698" si="2947">(S698+S699)/2/((1+R$57/4))</f>
        <v>160688288387.93381</v>
      </c>
      <c r="S698" s="262">
        <f t="shared" ref="S698" si="2948">(T698+T699)/2/((1+S$57/4))</f>
        <v>152065979815.97733</v>
      </c>
      <c r="T698" s="262">
        <f t="shared" ref="T698" si="2949">(U698+U699)/2/((1+T$57/4))</f>
        <v>145247268914.37854</v>
      </c>
      <c r="U698" s="262">
        <f t="shared" ref="U698" si="2950">(V698+V699)/2/((1+U$57/4))</f>
        <v>140427615325.03644</v>
      </c>
      <c r="V698" s="262">
        <f t="shared" ref="V698" si="2951">(W698+W699)/2/((1+V$57/4))</f>
        <v>137888422658.80222</v>
      </c>
      <c r="W698" s="262">
        <f t="shared" ref="W698" si="2952">(X698+X699)/2/((1+W$57/4))</f>
        <v>138048992083.67276</v>
      </c>
      <c r="X698" s="262">
        <f t="shared" ref="X698" si="2953">(Y698+Y699)/2/((1+X$57/4))</f>
        <v>141565090233.6152</v>
      </c>
      <c r="Y698" s="262">
        <f t="shared" ref="Y698" si="2954">(Z698+Z699)/2/((1+Y$57/4))</f>
        <v>144769081538.60663</v>
      </c>
      <c r="Z698" s="262">
        <f t="shared" ref="Z698" si="2955">(AA698+AA699)/2/((1+Z$57/4))</f>
        <v>151276782719.51053</v>
      </c>
      <c r="AA698" s="262">
        <f t="shared" ref="AA698" si="2956">(AB698+AB699)/2/((1+AA$57/4))</f>
        <v>162709136622.79581</v>
      </c>
      <c r="AB698" s="262">
        <f t="shared" ref="AB698" si="2957">(AC698+AC699)/2/((1+AB$57/4))</f>
        <v>181063974779.99963</v>
      </c>
      <c r="AC698" s="262">
        <f t="shared" ref="AC698" si="2958">(AD698+AD699)/2/((1+AC$57/4))</f>
        <v>209673698622.72845</v>
      </c>
      <c r="AD698" s="262">
        <f t="shared" ref="AD698" si="2959">(AE698+AE699)/2/((1+AD$57/4))</f>
        <v>254237068493.0206</v>
      </c>
      <c r="AE698" s="262">
        <f t="shared" ref="AE698" si="2960">(AF698+AF699)/2/((1+AE$57/4))</f>
        <v>324946155983.53778</v>
      </c>
      <c r="AF698" s="262">
        <f t="shared" ref="AF698" si="2961">(AG698+AG699)/2/((1+AF$57/4))</f>
        <v>440868562749.32214</v>
      </c>
      <c r="AG698" s="262">
        <f t="shared" ref="AG698" si="2962">(AH698+AH699)/2/((1+AG$57/4))</f>
        <v>639695569426.67151</v>
      </c>
      <c r="AH698" s="258">
        <f t="shared" si="2856"/>
        <v>1000000000000</v>
      </c>
    </row>
    <row r="699" spans="3:36" hidden="1" outlineLevel="1">
      <c r="C699" s="256" t="s">
        <v>273</v>
      </c>
      <c r="D699" s="256"/>
      <c r="E699" s="262"/>
      <c r="F699" s="262"/>
      <c r="G699" s="262"/>
      <c r="H699" s="262"/>
      <c r="I699" s="262">
        <f>(J699+J700)/2/((1+I$58/4))</f>
        <v>358495099784.20172</v>
      </c>
      <c r="J699" s="262">
        <f t="shared" ref="J699" si="2963">(K699+K700)/2/((1+J$58/4))</f>
        <v>337130259241.80829</v>
      </c>
      <c r="K699" s="262">
        <f t="shared" ref="K699" si="2964">(L699+L700)/2/((1+K$58/4))</f>
        <v>316910882372.20447</v>
      </c>
      <c r="L699" s="262">
        <f t="shared" ref="L699" si="2965">(M699+M700)/2/((1+L$58/4))</f>
        <v>298017631644.52551</v>
      </c>
      <c r="M699" s="262">
        <f t="shared" ref="M699" si="2966">(N699+N700)/2/((1+M$58/4))</f>
        <v>280654991541.74634</v>
      </c>
      <c r="N699" s="262">
        <f t="shared" ref="N699" si="2967">(O699+O700)/2/((1+N$58/4))</f>
        <v>265022201019.8938</v>
      </c>
      <c r="O699" s="262">
        <f t="shared" ref="O699" si="2968">(P699+P700)/2/((1+O$58/4))</f>
        <v>251344569476.45996</v>
      </c>
      <c r="P699" s="262">
        <f t="shared" ref="P699" si="2969">(Q699+Q700)/2/((1+P$58/4))</f>
        <v>239885053346.8027</v>
      </c>
      <c r="Q699" s="262">
        <f t="shared" ref="Q699" si="2970">(R699+R700)/2/((1+Q$58/4))</f>
        <v>226914508628.79224</v>
      </c>
      <c r="R699" s="262">
        <f t="shared" ref="R699" si="2971">(S699+S700)/2/((1+R$58/4))</f>
        <v>215214028053.76056</v>
      </c>
      <c r="S699" s="262">
        <f t="shared" ref="S699" si="2972">(T699+T700)/2/((1+S$58/4))</f>
        <v>205284045254.13</v>
      </c>
      <c r="T699" s="262">
        <f t="shared" ref="T699" si="2973">(U699+U700)/2/((1+T$58/4))</f>
        <v>197322782477.81747</v>
      </c>
      <c r="U699" s="262">
        <f t="shared" ref="U699" si="2974">(V699+V700)/2/((1+U$58/4))</f>
        <v>191594098275.93875</v>
      </c>
      <c r="V699" s="262">
        <f t="shared" ref="V699" si="2975">(W699+W700)/2/((1+V$58/4))</f>
        <v>188454625954.48694</v>
      </c>
      <c r="W699" s="262">
        <f t="shared" ref="W699" si="2976">(X699+X700)/2/((1+W$58/4))</f>
        <v>188406400162.0744</v>
      </c>
      <c r="X699" s="262">
        <f t="shared" ref="X699" si="2977">(Y699+Y700)/2/((1+X$58/4))</f>
        <v>192197274370.49167</v>
      </c>
      <c r="Y699" s="262">
        <f t="shared" ref="Y699" si="2978">(Z699+Z700)/2/((1+Y$58/4))</f>
        <v>195544115932.12674</v>
      </c>
      <c r="Z699" s="262">
        <f t="shared" ref="Z699" si="2979">(AA699+AA700)/2/((1+Z$58/4))</f>
        <v>202578191382.26944</v>
      </c>
      <c r="AA699" s="262">
        <f t="shared" ref="AA699" si="2980">(AB699+AB700)/2/((1+AA$58/4))</f>
        <v>215031177017.66119</v>
      </c>
      <c r="AB699" s="262">
        <f t="shared" ref="AB699" si="2981">(AC699+AC700)/2/((1+AB$58/4))</f>
        <v>234912868357.74084</v>
      </c>
      <c r="AC699" s="262">
        <f t="shared" ref="AC699" si="2982">(AD699+AD700)/2/((1+AC$58/4))</f>
        <v>265461785080.81418</v>
      </c>
      <c r="AD699" s="262">
        <f t="shared" ref="AD699" si="2983">(AE699+AE700)/2/((1+AD$58/4))</f>
        <v>312007065357.30859</v>
      </c>
      <c r="AE699" s="262">
        <f t="shared" ref="AE699" si="2984">(AF699+AF700)/2/((1+AE$58/4))</f>
        <v>383693623049.2074</v>
      </c>
      <c r="AF699" s="262">
        <f t="shared" ref="AF699" si="2985">(AG699+AG700)/2/((1+AF$58/4))</f>
        <v>496857296842.74719</v>
      </c>
      <c r="AG699" s="262">
        <f t="shared" ref="AG699" si="2986">(AH699+AH700)/2/((1+AG$58/4))</f>
        <v>682179424078.68738</v>
      </c>
      <c r="AH699" s="258">
        <f t="shared" si="2856"/>
        <v>1000000000000</v>
      </c>
    </row>
    <row r="700" spans="3:36" hidden="1" outlineLevel="1">
      <c r="C700" s="256" t="s">
        <v>276</v>
      </c>
      <c r="D700" s="256"/>
      <c r="E700" s="262"/>
      <c r="F700" s="262"/>
      <c r="G700" s="262"/>
      <c r="H700" s="262"/>
      <c r="I700" s="262"/>
      <c r="J700" s="262">
        <f>(K700+K701)/2/((1+J$59/4))</f>
        <v>403063968475.24677</v>
      </c>
      <c r="K700" s="262">
        <f t="shared" ref="K700" si="2987">(L700+L701)/2/((1+K$59/4))</f>
        <v>382636860477.37341</v>
      </c>
      <c r="L700" s="262">
        <f t="shared" ref="L700" si="2988">(M700+M701)/2/((1+L$59/4))</f>
        <v>363343596576.15222</v>
      </c>
      <c r="M700" s="262">
        <f t="shared" ref="M700" si="2989">(N700+N701)/2/((1+M$59/4))</f>
        <v>345421714292.04437</v>
      </c>
      <c r="N700" s="262">
        <f t="shared" ref="N700" si="2990">(O700+O701)/2/((1+N$59/4))</f>
        <v>329112337134.01868</v>
      </c>
      <c r="O700" s="262">
        <f t="shared" ref="O700" si="2991">(P700+P701)/2/((1+O$59/4))</f>
        <v>314691726899.42139</v>
      </c>
      <c r="P700" s="262">
        <f t="shared" ref="P700" si="2992">(Q700+Q701)/2/((1+P$59/4))</f>
        <v>302482822107.07239</v>
      </c>
      <c r="Q700" s="262">
        <f t="shared" ref="Q700" si="2993">(R700+R701)/2/((1+Q$59/4))</f>
        <v>288566025957.59302</v>
      </c>
      <c r="R700" s="262">
        <f t="shared" ref="R700" si="2994">(S700+S701)/2/((1+R$59/4))</f>
        <v>275880888154.11993</v>
      </c>
      <c r="S700" s="262">
        <f t="shared" ref="S700" si="2995">(T700+T701)/2/((1+S$59/4))</f>
        <v>264996509485.3176</v>
      </c>
      <c r="T700" s="262">
        <f t="shared" ref="T700" si="2996">(U700+U701)/2/((1+T$59/4))</f>
        <v>256166530825.59857</v>
      </c>
      <c r="U700" s="262">
        <f t="shared" ref="U700" si="2997">(V700+V701)/2/((1+U$59/4))</f>
        <v>249716199794.89023</v>
      </c>
      <c r="V700" s="262">
        <f t="shared" ref="V700" si="2998">(W700+W701)/2/((1+V$59/4))</f>
        <v>246068367144.1506</v>
      </c>
      <c r="W700" s="262">
        <f t="shared" ref="W700" si="2999">(X700+X701)/2/((1+W$59/4))</f>
        <v>245794364198.02713</v>
      </c>
      <c r="X700" s="262">
        <f t="shared" ref="X700" si="3000">(Y700+Y701)/2/((1+X$59/4))</f>
        <v>249711956617.70242</v>
      </c>
      <c r="Y700" s="262">
        <f t="shared" ref="Y700" si="3001">(Z700+Z701)/2/((1+Y$59/4))</f>
        <v>253066729134.80688</v>
      </c>
      <c r="Z700" s="262">
        <f t="shared" ref="Z700" si="3002">(AA700+AA701)/2/((1+Z$59/4))</f>
        <v>260368941425.77045</v>
      </c>
      <c r="AA700" s="262">
        <f t="shared" ref="AA700" si="3003">(AB700+AB701)/2/((1+AA$59/4))</f>
        <v>273406764758.42044</v>
      </c>
      <c r="AB700" s="262">
        <f t="shared" ref="AB700" si="3004">(AC700+AC701)/2/((1+AB$59/4))</f>
        <v>294142872181.65112</v>
      </c>
      <c r="AC700" s="262">
        <f t="shared" ref="AC700" si="3005">(AD700+AD701)/2/((1+AC$59/4))</f>
        <v>325638395264.56665</v>
      </c>
      <c r="AD700" s="262">
        <f t="shared" ref="AD700" si="3006">(AE700+AE701)/2/((1+AD$59/4))</f>
        <v>372752277236.8324</v>
      </c>
      <c r="AE700" s="262">
        <f t="shared" ref="AE700" si="3007">(AF700+AF701)/2/((1+AE$59/4))</f>
        <v>443510458311.27258</v>
      </c>
      <c r="AF700" s="262">
        <f t="shared" ref="AF700" si="3008">(AG700+AG701)/2/((1+AF$59/4))</f>
        <v>551656408363.97021</v>
      </c>
      <c r="AG700" s="262">
        <f t="shared" ref="AG700" si="3009">(AH700+AH701)/2/((1+AG$59/4))</f>
        <v>721832234940.95703</v>
      </c>
      <c r="AH700" s="258">
        <f t="shared" si="2856"/>
        <v>1000000000000</v>
      </c>
    </row>
    <row r="701" spans="3:36" hidden="1" outlineLevel="1">
      <c r="C701" s="256" t="s">
        <v>279</v>
      </c>
      <c r="D701" s="256"/>
      <c r="E701" s="262"/>
      <c r="F701" s="262"/>
      <c r="G701" s="262"/>
      <c r="H701" s="262"/>
      <c r="I701" s="262"/>
      <c r="J701" s="262"/>
      <c r="K701" s="262">
        <f>(L701+L702)/2/((1+K$60/4))</f>
        <v>448498246008.91437</v>
      </c>
      <c r="L701" s="262">
        <f t="shared" ref="L701" si="3010">(M701+M702)/2/((1+L$60/4))</f>
        <v>429433896520.39343</v>
      </c>
      <c r="M701" s="262">
        <f t="shared" ref="M701" si="3011">(N701+N702)/2/((1+M$60/4))</f>
        <v>411561351693.72638</v>
      </c>
      <c r="N701" s="262">
        <f t="shared" ref="N701" si="3012">(O701+O702)/2/((1+N$60/4))</f>
        <v>395147736604.63818</v>
      </c>
      <c r="O701" s="262">
        <f t="shared" ref="O701" si="3013">(P701+P702)/2/((1+O$60/4))</f>
        <v>380503313002.60663</v>
      </c>
      <c r="P701" s="262">
        <f t="shared" ref="P701" si="3014">(Q701+Q702)/2/((1+P$60/4))</f>
        <v>367992963677.57397</v>
      </c>
      <c r="Q701" s="262">
        <f t="shared" ref="Q701" si="3015">(R701+R702)/2/((1+Q$60/4))</f>
        <v>353645624848.6781</v>
      </c>
      <c r="R701" s="262">
        <f t="shared" ref="R701" si="3016">(S701+S702)/2/((1+R$60/4))</f>
        <v>340450766878.85748</v>
      </c>
      <c r="S701" s="262">
        <f t="shared" ref="S701" si="3017">(T701+T702)/2/((1+S$60/4))</f>
        <v>329021786937.42487</v>
      </c>
      <c r="T701" s="262">
        <f t="shared" ref="T701" si="3018">(U701+U702)/2/((1+T$60/4))</f>
        <v>319655888724.35907</v>
      </c>
      <c r="U701" s="262">
        <f t="shared" ref="U701" si="3019">(V701+V702)/2/((1+U$60/4))</f>
        <v>312726478095.05078</v>
      </c>
      <c r="V701" s="262">
        <f t="shared" ref="V701" si="3020">(W701+W702)/2/((1+V$60/4))</f>
        <v>308707143577.55219</v>
      </c>
      <c r="W701" s="262">
        <f t="shared" ref="W701" si="3021">(X701+X702)/2/((1+W$60/4))</f>
        <v>308218965072.54639</v>
      </c>
      <c r="X701" s="262">
        <f t="shared" ref="X701" si="3022">(Y701+Y702)/2/((1+X$60/4))</f>
        <v>312122606854.21466</v>
      </c>
      <c r="Y701" s="262">
        <f t="shared" ref="Y701" si="3023">(Z701+Z702)/2/((1+Y$60/4))</f>
        <v>315369166294.36945</v>
      </c>
      <c r="Z701" s="262">
        <f t="shared" ref="Z701" si="3024">(AA701+AA702)/2/((1+Z$60/4))</f>
        <v>322687834114.68896</v>
      </c>
      <c r="AA701" s="262">
        <f t="shared" ref="AA701" si="3025">(AB701+AB702)/2/((1+AA$60/4))</f>
        <v>335869681067.32819</v>
      </c>
      <c r="AB701" s="262">
        <f t="shared" ref="AB701" si="3026">(AC701+AC702)/2/((1+AB$60/4))</f>
        <v>356782741305.97699</v>
      </c>
      <c r="AC701" s="262">
        <f t="shared" ref="AC701" si="3027">(AD701+AD702)/2/((1+AC$60/4))</f>
        <v>388252643675.29626</v>
      </c>
      <c r="AD701" s="262">
        <f t="shared" ref="AD701" si="3028">(AE701+AE702)/2/((1+AD$60/4))</f>
        <v>434615586423.13593</v>
      </c>
      <c r="AE701" s="262">
        <f t="shared" ref="AE701" si="3029">(AF701+AF702)/2/((1+AE$60/4))</f>
        <v>502785555412.54761</v>
      </c>
      <c r="AF701" s="262">
        <f t="shared" ref="AF701" si="3030">(AG701+AG702)/2/((1+AF$60/4))</f>
        <v>604151434540.75244</v>
      </c>
      <c r="AG701" s="262">
        <f t="shared" ref="AG701" si="3031">(AH701+AH702)/2/((1+AG$60/4))</f>
        <v>758290686428.3219</v>
      </c>
      <c r="AH701" s="258">
        <f t="shared" si="2856"/>
        <v>1000000000000</v>
      </c>
    </row>
    <row r="702" spans="3:36" hidden="1" outlineLevel="1">
      <c r="C702" s="256" t="s">
        <v>282</v>
      </c>
      <c r="D702" s="256"/>
      <c r="E702" s="262"/>
      <c r="F702" s="262"/>
      <c r="G702" s="262"/>
      <c r="H702" s="262"/>
      <c r="I702" s="262"/>
      <c r="J702" s="262"/>
      <c r="K702" s="262"/>
      <c r="L702" s="262">
        <f>(M702+M703)/2/((1+L$61/4))</f>
        <v>494228317077.54718</v>
      </c>
      <c r="M702" s="262">
        <f t="shared" ref="M702" si="3032">(N702+N703)/2/((1+M$61/4))</f>
        <v>476924010728.2276</v>
      </c>
      <c r="N702" s="262">
        <f t="shared" ref="N702" si="3033">(O702+O703)/2/((1+N$61/4))</f>
        <v>460908242581.34137</v>
      </c>
      <c r="O702" s="262">
        <f t="shared" ref="O702" si="3034">(P702+P703)/2/((1+O$61/4))</f>
        <v>446508232494.37427</v>
      </c>
      <c r="P702" s="262">
        <f t="shared" ref="P702" si="3035">(Q702+Q703)/2/((1+P$61/4))</f>
        <v>434111695599.11157</v>
      </c>
      <c r="Q702" s="262">
        <f t="shared" ref="Q702" si="3036">(R702+R703)/2/((1+Q$61/4))</f>
        <v>419820826051.47491</v>
      </c>
      <c r="R702" s="262">
        <f t="shared" ref="R702" si="3037">(S702+S703)/2/((1+R$61/4))</f>
        <v>406577191773.20404</v>
      </c>
      <c r="S702" s="262">
        <f t="shared" ref="S702" si="3038">(T702+T703)/2/((1+S$61/4))</f>
        <v>395013134139.94373</v>
      </c>
      <c r="T702" s="262">
        <f t="shared" ref="T702" si="3039">(U702+U703)/2/((1+T$61/4))</f>
        <v>385454608955.32104</v>
      </c>
      <c r="U702" s="262">
        <f t="shared" ref="U702" si="3040">(V702+V703)/2/((1+U$61/4))</f>
        <v>378306492362.00201</v>
      </c>
      <c r="V702" s="262">
        <f t="shared" ref="V702" si="3041">(W702+W703)/2/((1+V$61/4))</f>
        <v>374074056796.59558</v>
      </c>
      <c r="W702" s="262">
        <f t="shared" ref="W702" si="3042">(X702+X703)/2/((1+W$61/4))</f>
        <v>373405582781.93597</v>
      </c>
      <c r="X702" s="262">
        <f t="shared" ref="X702" si="3043">(Y702+Y703)/2/((1+X$61/4))</f>
        <v>377176327271.94165</v>
      </c>
      <c r="Y702" s="262">
        <f t="shared" ref="Y702" si="3044">(Z702+Z703)/2/((1+Y$61/4))</f>
        <v>380226630069.68683</v>
      </c>
      <c r="Z702" s="262">
        <f t="shared" ref="Z702" si="3045">(AA702+AA703)/2/((1+Z$61/4))</f>
        <v>387342488416.87305</v>
      </c>
      <c r="AA702" s="262">
        <f t="shared" ref="AA702" si="3046">(AB702+AB703)/2/((1+AA$61/4))</f>
        <v>400269859857.85211</v>
      </c>
      <c r="AB702" s="262">
        <f t="shared" ref="AB702" si="3047">(AC702+AC703)/2/((1+AB$61/4))</f>
        <v>420747888233.15833</v>
      </c>
      <c r="AC702" s="262">
        <f t="shared" ref="AC702" si="3048">(AD702+AD703)/2/((1+AC$61/4))</f>
        <v>451333162414.77118</v>
      </c>
      <c r="AD702" s="262">
        <f t="shared" ref="AD702" si="3049">(AE702+AE703)/2/((1+AD$61/4))</f>
        <v>495827054675.00824</v>
      </c>
      <c r="AE702" s="262">
        <f t="shared" ref="AE702" si="3050">(AF702+AF703)/2/((1+AE$61/4))</f>
        <v>560095555418.23157</v>
      </c>
      <c r="AF702" s="262">
        <f t="shared" ref="AF702" si="3051">(AG702+AG703)/2/((1+AF$61/4))</f>
        <v>653462422171.60791</v>
      </c>
      <c r="AG702" s="262">
        <f t="shared" ref="AG702" si="3052">(AH702+AH703)/2/((1+AG$61/4))</f>
        <v>791351895157.94666</v>
      </c>
      <c r="AH702" s="258">
        <f t="shared" si="2856"/>
        <v>1000000000000</v>
      </c>
    </row>
    <row r="703" spans="3:36" hidden="1" outlineLevel="1">
      <c r="C703" s="256" t="s">
        <v>285</v>
      </c>
      <c r="D703" s="256"/>
      <c r="E703" s="262"/>
      <c r="F703" s="262"/>
      <c r="G703" s="262"/>
      <c r="H703" s="262"/>
      <c r="I703" s="262"/>
      <c r="J703" s="262"/>
      <c r="K703" s="262"/>
      <c r="L703" s="262"/>
      <c r="M703" s="262">
        <f>(N703+N704)/2/((1+M$62/4))</f>
        <v>539727347726.62061</v>
      </c>
      <c r="N703" s="262">
        <f t="shared" ref="N703" si="3053">(O703+O704)/2/((1+N$62/4))</f>
        <v>524507022951.77246</v>
      </c>
      <c r="O703" s="262">
        <f t="shared" ref="O703" si="3054">(P703+P704)/2/((1+O$62/4))</f>
        <v>510732312021.79938</v>
      </c>
      <c r="P703" s="262">
        <f t="shared" ref="P703" si="3055">(Q703+Q704)/2/((1+P$62/4))</f>
        <v>498796162381.87134</v>
      </c>
      <c r="Q703" s="262">
        <f t="shared" ref="Q703" si="3056">(R703+R704)/2/((1+Q$62/4))</f>
        <v>484975074104.93097</v>
      </c>
      <c r="R703" s="262">
        <f t="shared" ref="R703" si="3057">(S703+S704)/2/((1+R$62/4))</f>
        <v>472083333136.8833</v>
      </c>
      <c r="S703" s="262">
        <f t="shared" ref="S703" si="3058">(T703+T704)/2/((1+S$62/4))</f>
        <v>460749077287.82452</v>
      </c>
      <c r="T703" s="262">
        <f t="shared" ref="T703" si="3059">(U703+U704)/2/((1+T$62/4))</f>
        <v>451311779910.401</v>
      </c>
      <c r="U703" s="262">
        <f t="shared" ref="U703" si="3060">(V703+V704)/2/((1+U$62/4))</f>
        <v>444190429849.03522</v>
      </c>
      <c r="V703" s="262">
        <f t="shared" ref="V703" si="3061">(W703+W704)/2/((1+V$62/4))</f>
        <v>439902332048.38928</v>
      </c>
      <c r="W703" s="262">
        <f t="shared" ref="W703" si="3062">(X703+X704)/2/((1+W$62/4))</f>
        <v>439100521694.03772</v>
      </c>
      <c r="X703" s="262">
        <f t="shared" ref="X703" si="3063">(Y703+Y704)/2/((1+X$62/4))</f>
        <v>442648433654.59778</v>
      </c>
      <c r="Y703" s="262">
        <f t="shared" ref="Y703" si="3064">(Z703+Z704)/2/((1+Y$62/4))</f>
        <v>445444797051.15045</v>
      </c>
      <c r="Z703" s="262">
        <f t="shared" ref="Z703" si="3065">(AA703+AA704)/2/((1+Z$62/4))</f>
        <v>452185872137.65887</v>
      </c>
      <c r="AA703" s="262">
        <f t="shared" ref="AA703" si="3066">(AB703+AB704)/2/((1+AA$62/4))</f>
        <v>464533356407.4552</v>
      </c>
      <c r="AB703" s="262">
        <f t="shared" ref="AB703" si="3067">(AC703+AC704)/2/((1+AB$62/4))</f>
        <v>484076158261.55768</v>
      </c>
      <c r="AC703" s="262">
        <f t="shared" ref="AC703" si="3068">(AD703+AD704)/2/((1+AC$62/4))</f>
        <v>513089203193.82111</v>
      </c>
      <c r="AD703" s="262">
        <f t="shared" ref="AD703" si="3069">(AE703+AE704)/2/((1+AD$62/4))</f>
        <v>554857080250.70264</v>
      </c>
      <c r="AE703" s="262">
        <f t="shared" ref="AE703" si="3070">(AF703+AF704)/2/((1+AE$62/4))</f>
        <v>614296786346.81116</v>
      </c>
      <c r="AF703" s="262">
        <f t="shared" ref="AF703" si="3071">(AG703+AG704)/2/((1+AF$62/4))</f>
        <v>698970639513.08057</v>
      </c>
      <c r="AG703" s="262">
        <f t="shared" ref="AG703" si="3072">(AH703+AH704)/2/((1+AG$62/4))</f>
        <v>820958693541.82581</v>
      </c>
      <c r="AH703" s="258">
        <f t="shared" si="2856"/>
        <v>1000000000000</v>
      </c>
    </row>
    <row r="704" spans="3:36" hidden="1" outlineLevel="1">
      <c r="C704" s="256" t="s">
        <v>288</v>
      </c>
      <c r="D704" s="256"/>
      <c r="E704" s="262"/>
      <c r="F704" s="262"/>
      <c r="G704" s="262"/>
      <c r="H704" s="262"/>
      <c r="I704" s="262"/>
      <c r="J704" s="262"/>
      <c r="K704" s="262"/>
      <c r="L704" s="262"/>
      <c r="M704" s="262"/>
      <c r="N704" s="262">
        <f>(O704+O705)/2/((1+N$63/4))</f>
        <v>584497097832.39868</v>
      </c>
      <c r="O704" s="262">
        <f t="shared" ref="O704" si="3073">(P704+P705)/2/((1+O$63/4))</f>
        <v>571626086814.63953</v>
      </c>
      <c r="P704" s="262">
        <f t="shared" ref="P704" si="3074">(Q704+Q705)/2/((1+P$63/4))</f>
        <v>560410921418.19971</v>
      </c>
      <c r="Q704" s="262">
        <f t="shared" ref="Q704" si="3075">(R704+R705)/2/((1+Q$63/4))</f>
        <v>547375949153.61127</v>
      </c>
      <c r="R704" s="262">
        <f t="shared" ref="R704" si="3076">(S704+S705)/2/((1+R$63/4))</f>
        <v>535150368104.98285</v>
      </c>
      <c r="S704" s="262">
        <f t="shared" ref="S704" si="3077">(T704+T705)/2/((1+S$63/4))</f>
        <v>524339149350.40973</v>
      </c>
      <c r="T704" s="262">
        <f t="shared" ref="T704" si="3078">(U704+U705)/2/((1+T$63/4))</f>
        <v>515281531429.93085</v>
      </c>
      <c r="U704" s="262">
        <f t="shared" ref="U704" si="3079">(V704+V705)/2/((1+U$63/4))</f>
        <v>508394778823.49713</v>
      </c>
      <c r="V704" s="262">
        <f t="shared" ref="V704" si="3080">(W704+W705)/2/((1+V$63/4))</f>
        <v>504190361347.78021</v>
      </c>
      <c r="W704" s="262">
        <f t="shared" ref="W704" si="3081">(X704+X705)/2/((1+W$63/4))</f>
        <v>503306153773.2016</v>
      </c>
      <c r="X704" s="262">
        <f t="shared" ref="X704" si="3082">(Y704+Y705)/2/((1+X$63/4))</f>
        <v>506571521851.25543</v>
      </c>
      <c r="Y704" s="262">
        <f t="shared" ref="Y704" si="3083">(Z704+Z705)/2/((1+Y$63/4))</f>
        <v>509083850473.29388</v>
      </c>
      <c r="Z704" s="262">
        <f t="shared" ref="Z704" si="3084">(AA704+AA705)/2/((1+Z$63/4))</f>
        <v>515330090970.19</v>
      </c>
      <c r="AA704" s="262">
        <f t="shared" ref="AA704" si="3085">(AB704+AB705)/2/((1+AA$63/4))</f>
        <v>526858909882.14099</v>
      </c>
      <c r="AB704" s="262">
        <f t="shared" ref="AB704" si="3086">(AC704+AC705)/2/((1+AB$63/4))</f>
        <v>545098878810.74731</v>
      </c>
      <c r="AC704" s="262">
        <f t="shared" ref="AC704" si="3087">(AD704+AD705)/2/((1+AC$63/4))</f>
        <v>572046641191.3103</v>
      </c>
      <c r="AD704" s="262">
        <f t="shared" ref="AD704" si="3088">(AE704+AE705)/2/((1+AD$63/4))</f>
        <v>610507706186.61768</v>
      </c>
      <c r="AE704" s="262">
        <f t="shared" ref="AE704" si="3089">(AF704+AF705)/2/((1+AE$63/4))</f>
        <v>664565607498.0929</v>
      </c>
      <c r="AF704" s="262">
        <f t="shared" ref="AF704" si="3090">(AG704+AG705)/2/((1+AF$63/4))</f>
        <v>740312932800.77039</v>
      </c>
      <c r="AG704" s="262">
        <f t="shared" ref="AG704" si="3091">(AH704+AH705)/2/((1+AG$63/4))</f>
        <v>847175657830.44897</v>
      </c>
      <c r="AH704" s="258">
        <f t="shared" si="2856"/>
        <v>1000000000000</v>
      </c>
    </row>
    <row r="705" spans="3:34" hidden="1" outlineLevel="1">
      <c r="C705" s="256" t="s">
        <v>291</v>
      </c>
      <c r="D705" s="256"/>
      <c r="E705" s="262"/>
      <c r="F705" s="262"/>
      <c r="G705" s="262"/>
      <c r="H705" s="262"/>
      <c r="I705" s="262"/>
      <c r="J705" s="262"/>
      <c r="K705" s="262"/>
      <c r="L705" s="262"/>
      <c r="M705" s="262"/>
      <c r="N705" s="262"/>
      <c r="O705" s="262">
        <f>(P705+P706)/2/((1+O$64/4))</f>
        <v>628103622828.69775</v>
      </c>
      <c r="P705" s="262">
        <f t="shared" ref="P705" si="3092">(Q705+Q706)/2/((1+P$64/4))</f>
        <v>617782309348.48523</v>
      </c>
      <c r="Q705" s="262">
        <f t="shared" ref="Q705" si="3093">(R705+R706)/2/((1+Q$64/4))</f>
        <v>605748244367.89758</v>
      </c>
      <c r="R705" s="262">
        <f t="shared" ref="R705" si="3094">(S705+S706)/2/((1+R$64/4))</f>
        <v>594408860987.8606</v>
      </c>
      <c r="S705" s="262">
        <f t="shared" ref="S705" si="3095">(T705+T706)/2/((1+S$64/4))</f>
        <v>584332000433.32837</v>
      </c>
      <c r="T705" s="262">
        <f t="shared" ref="T705" si="3096">(U705+U706)/2/((1+T$64/4))</f>
        <v>575845511453.552</v>
      </c>
      <c r="U705" s="262">
        <f t="shared" ref="U705" si="3097">(V705+V706)/2/((1+U$64/4))</f>
        <v>569351963469.19983</v>
      </c>
      <c r="V705" s="262">
        <f t="shared" ref="V705" si="3098">(W705+W706)/2/((1+V$64/4))</f>
        <v>565342395860.28271</v>
      </c>
      <c r="W705" s="262">
        <f t="shared" ref="W705" si="3099">(X705+X706)/2/((1+W$64/4))</f>
        <v>564423608621.00598</v>
      </c>
      <c r="X705" s="262">
        <f t="shared" ref="X705" si="3100">(Y705+Y706)/2/((1+X$64/4))</f>
        <v>567374013981.92334</v>
      </c>
      <c r="Y705" s="262">
        <f t="shared" ref="Y705" si="3101">(Z705+Z706)/2/((1+Y$64/4))</f>
        <v>569594369672.0144</v>
      </c>
      <c r="Z705" s="262">
        <f t="shared" ref="Z705" si="3102">(AA705+AA706)/2/((1+Z$64/4))</f>
        <v>575274669225.48889</v>
      </c>
      <c r="AA705" s="262">
        <f t="shared" ref="AA705" si="3103">(AB705+AB706)/2/((1+AA$64/4))</f>
        <v>585832144713.94568</v>
      </c>
      <c r="AB705" s="262">
        <f t="shared" ref="AB705" si="3104">(AC705+AC706)/2/((1+AB$64/4))</f>
        <v>602533895042.23804</v>
      </c>
      <c r="AC705" s="262">
        <f t="shared" ref="AC705" si="3105">(AD705+AD706)/2/((1+AC$64/4))</f>
        <v>627112709480.1427</v>
      </c>
      <c r="AD705" s="262">
        <f t="shared" ref="AD705" si="3106">(AE705+AE706)/2/((1+AD$64/4))</f>
        <v>661943427453.92688</v>
      </c>
      <c r="AE705" s="262">
        <f t="shared" ref="AE705" si="3107">(AF705+AF706)/2/((1+AE$64/4))</f>
        <v>710394461285.38757</v>
      </c>
      <c r="AF705" s="262">
        <f t="shared" ref="AF705" si="3108">(AG705+AG706)/2/((1+AF$64/4))</f>
        <v>777352713567.88623</v>
      </c>
      <c r="AG705" s="262">
        <f t="shared" ref="AG705" si="3109">(AH705+AH706)/2/((1+AG$64/4))</f>
        <v>870160829965.84314</v>
      </c>
      <c r="AH705" s="258">
        <f t="shared" si="2856"/>
        <v>1000000000000</v>
      </c>
    </row>
    <row r="706" spans="3:34" hidden="1" outlineLevel="1">
      <c r="C706" s="256" t="s">
        <v>294</v>
      </c>
      <c r="D706" s="256"/>
      <c r="E706" s="262"/>
      <c r="F706" s="262"/>
      <c r="G706" s="262"/>
      <c r="H706" s="262"/>
      <c r="I706" s="262"/>
      <c r="J706" s="262"/>
      <c r="K706" s="262"/>
      <c r="L706" s="262"/>
      <c r="M706" s="262"/>
      <c r="N706" s="262"/>
      <c r="O706" s="262"/>
      <c r="P706" s="262">
        <f>(Q706+Q707)/2/((1+P$65/4))</f>
        <v>670182153050.84827</v>
      </c>
      <c r="Q706" s="262">
        <f t="shared" ref="Q706" si="3110">(R706+R707)/2/((1+Q$65/4))</f>
        <v>659270771562.93311</v>
      </c>
      <c r="R706" s="262">
        <f t="shared" ref="R706" si="3111">(S706+S707)/2/((1+R$65/4))</f>
        <v>648948987608.67908</v>
      </c>
      <c r="S706" s="262">
        <f t="shared" ref="S706" si="3112">(T706+T707)/2/((1+S$65/4))</f>
        <v>639738476412.39465</v>
      </c>
      <c r="T706" s="262">
        <f t="shared" ref="T706" si="3113">(U706+U707)/2/((1+T$65/4))</f>
        <v>631947545045.94958</v>
      </c>
      <c r="U706" s="262">
        <f t="shared" ref="U706" si="3114">(V706+V707)/2/((1+U$65/4))</f>
        <v>625954508485.8822</v>
      </c>
      <c r="V706" s="262">
        <f t="shared" ref="V706" si="3115">(W706+W707)/2/((1+V$65/4))</f>
        <v>622219268066.33569</v>
      </c>
      <c r="W706" s="262">
        <f t="shared" ref="W706" si="3116">(X706+X707)/2/((1+W$65/4))</f>
        <v>621306179385.67126</v>
      </c>
      <c r="X706" s="262">
        <f t="shared" ref="X706" si="3117">(Y706+Y707)/2/((1+X$65/4))</f>
        <v>623931408762.14587</v>
      </c>
      <c r="Y706" s="262">
        <f t="shared" ref="Y706" si="3118">(Z706+Z707)/2/((1+Y$65/4))</f>
        <v>625867858341.71582</v>
      </c>
      <c r="Z706" s="262">
        <f t="shared" ref="Z706" si="3119">(AA706+AA707)/2/((1+Z$65/4))</f>
        <v>630952573890.3761</v>
      </c>
      <c r="AA706" s="262">
        <f t="shared" ref="AA706" si="3120">(AB706+AB707)/2/((1+AA$65/4))</f>
        <v>640462236501.4845</v>
      </c>
      <c r="AB706" s="262">
        <f t="shared" ref="AB706" si="3121">(AC706+AC707)/2/((1+AB$65/4))</f>
        <v>655507918973.45239</v>
      </c>
      <c r="AC706" s="262">
        <f t="shared" ref="AC706" si="3122">(AD706+AD707)/2/((1+AC$65/4))</f>
        <v>677579722343.34924</v>
      </c>
      <c r="AD706" s="262">
        <f t="shared" ref="AD706" si="3123">(AE706+AE707)/2/((1+AD$65/4))</f>
        <v>708674153506.93762</v>
      </c>
      <c r="AE706" s="262">
        <f t="shared" ref="AE706" si="3124">(AF706+AF707)/2/((1+AE$65/4))</f>
        <v>751556719655.88977</v>
      </c>
      <c r="AF706" s="262">
        <f t="shared" ref="AF706" si="3125">(AG706+AG707)/2/((1+AF$65/4))</f>
        <v>810137711675.92761</v>
      </c>
      <c r="AG706" s="262">
        <f t="shared" ref="AG706" si="3126">(AH706+AH707)/2/((1+AG$65/4))</f>
        <v>890137284858.51489</v>
      </c>
      <c r="AH706" s="258">
        <f t="shared" si="2856"/>
        <v>1000000000000</v>
      </c>
    </row>
    <row r="707" spans="3:34" hidden="1" outlineLevel="1">
      <c r="C707" s="256" t="s">
        <v>297</v>
      </c>
      <c r="D707" s="256"/>
      <c r="E707" s="262"/>
      <c r="F707" s="262"/>
      <c r="G707" s="262"/>
      <c r="H707" s="262"/>
      <c r="I707" s="262"/>
      <c r="J707" s="262"/>
      <c r="K707" s="262"/>
      <c r="L707" s="262"/>
      <c r="M707" s="262"/>
      <c r="N707" s="262"/>
      <c r="O707" s="262"/>
      <c r="P707" s="262"/>
      <c r="Q707" s="262">
        <f>(R707+R708)/2/((1+Q$66/4))</f>
        <v>707523382487.38684</v>
      </c>
      <c r="R707" s="262">
        <f t="shared" ref="R707" si="3127">(S707+S708)/2/((1+R$66/4))</f>
        <v>698275458244.43945</v>
      </c>
      <c r="S707" s="262">
        <f t="shared" ref="S707" si="3128">(T707+T708)/2/((1+S$66/4))</f>
        <v>689994544670.8623</v>
      </c>
      <c r="T707" s="262">
        <f t="shared" ref="T707" si="3129">(U707+U708)/2/((1+T$66/4))</f>
        <v>682964151972.20239</v>
      </c>
      <c r="U707" s="262">
        <f t="shared" ref="U707" si="3130">(V707+V708)/2/((1+U$66/4))</f>
        <v>677532133709.77515</v>
      </c>
      <c r="V707" s="262">
        <f t="shared" ref="V707" si="3131">(W707+W708)/2/((1+V$66/4))</f>
        <v>674120374765.10474</v>
      </c>
      <c r="W707" s="262">
        <f t="shared" ref="W707" si="3132">(X707+X708)/2/((1+W$66/4))</f>
        <v>673243796631.07544</v>
      </c>
      <c r="X707" s="262">
        <f t="shared" ref="X707" si="3133">(Y707+Y708)/2/((1+X$66/4))</f>
        <v>675550152601.09729</v>
      </c>
      <c r="Y707" s="262">
        <f t="shared" ref="Y707" si="3134">(Z707+Z708)/2/((1+Y$66/4))</f>
        <v>677221115688.51257</v>
      </c>
      <c r="Z707" s="262">
        <f t="shared" ref="Z707" si="3135">(AA707+AA708)/2/((1+Z$66/4))</f>
        <v>681712754189.05591</v>
      </c>
      <c r="AA707" s="262">
        <f t="shared" ref="AA707" si="3136">(AB707+AB708)/2/((1+AA$66/4))</f>
        <v>690159693469.27734</v>
      </c>
      <c r="AB707" s="262">
        <f t="shared" ref="AB707" si="3137">(AC707+AC708)/2/((1+AB$66/4))</f>
        <v>703526838248.47766</v>
      </c>
      <c r="AC707" s="262">
        <f t="shared" ref="AC707" si="3138">(AD707+AD708)/2/((1+AC$66/4))</f>
        <v>723086130674.04907</v>
      </c>
      <c r="AD707" s="262">
        <f t="shared" ref="AD707" si="3139">(AE707+AE708)/2/((1+AD$66/4))</f>
        <v>750507403328.13513</v>
      </c>
      <c r="AE707" s="262">
        <f t="shared" ref="AE707" si="3140">(AF707+AF708)/2/((1+AE$66/4))</f>
        <v>788054385498.38428</v>
      </c>
      <c r="AF707" s="262">
        <f t="shared" ref="AF707" si="3141">(AG707+AG708)/2/((1+AF$66/4))</f>
        <v>838853406542.34644</v>
      </c>
      <c r="AG707" s="262">
        <f t="shared" ref="AG707" si="3142">(AH707+AH708)/2/((1+AG$66/4))</f>
        <v>907367441081.85364</v>
      </c>
      <c r="AH707" s="258">
        <f t="shared" si="2856"/>
        <v>1000000000000</v>
      </c>
    </row>
    <row r="708" spans="3:34" hidden="1" outlineLevel="1">
      <c r="C708" s="256" t="s">
        <v>300</v>
      </c>
      <c r="D708" s="256"/>
      <c r="E708" s="262"/>
      <c r="F708" s="262"/>
      <c r="G708" s="262"/>
      <c r="H708" s="262"/>
      <c r="I708" s="262"/>
      <c r="J708" s="262"/>
      <c r="K708" s="262"/>
      <c r="L708" s="262"/>
      <c r="M708" s="262"/>
      <c r="N708" s="262"/>
      <c r="O708" s="262"/>
      <c r="P708" s="262"/>
      <c r="Q708" s="262"/>
      <c r="R708" s="262">
        <f>(S708+S709)/2/((1+R$67/4))</f>
        <v>742232995763.69287</v>
      </c>
      <c r="S708" s="262">
        <f t="shared" ref="S708" si="3143">(T708+T709)/2/((1+S$67/4))</f>
        <v>734890433407.93848</v>
      </c>
      <c r="T708" s="262">
        <f t="shared" ref="T708" si="3144">(U708+U709)/2/((1+T$67/4))</f>
        <v>728637494100.31836</v>
      </c>
      <c r="U708" s="262">
        <f t="shared" ref="U708" si="3145">(V708+V709)/2/((1+U$67/4))</f>
        <v>723788287131.38416</v>
      </c>
      <c r="V708" s="262">
        <f t="shared" ref="V708" si="3146">(W708+W709)/2/((1+V$67/4))</f>
        <v>720723151850.69055</v>
      </c>
      <c r="W708" s="262">
        <f t="shared" ref="W708" si="3147">(X708+X709)/2/((1+W$67/4))</f>
        <v>719904363515.05847</v>
      </c>
      <c r="X708" s="262">
        <f t="shared" ref="X708" si="3148">(Y708+Y709)/2/((1+X$67/4))</f>
        <v>721909356876.34265</v>
      </c>
      <c r="Y708" s="262">
        <f t="shared" ref="Y708" si="3149">(Z708+Z709)/2/((1+Y$67/4))</f>
        <v>723339028884.90869</v>
      </c>
      <c r="Z708" s="262">
        <f t="shared" ref="Z708" si="3150">(AA708+AA709)/2/((1+Z$67/4))</f>
        <v>727262978807.05688</v>
      </c>
      <c r="AA708" s="262">
        <f t="shared" ref="AA708" si="3151">(AB708+AB709)/2/((1+AA$67/4))</f>
        <v>734678014391.17969</v>
      </c>
      <c r="AB708" s="262">
        <f t="shared" ref="AB708" si="3152">(AC708+AC709)/2/((1+AB$67/4))</f>
        <v>746415337770.38904</v>
      </c>
      <c r="AC708" s="262">
        <f t="shared" ref="AC708" si="3153">(AD708+AD709)/2/((1+AC$67/4))</f>
        <v>763554196518.67883</v>
      </c>
      <c r="AD708" s="262">
        <f t="shared" ref="AD708" si="3154">(AE708+AE709)/2/((1+AD$67/4))</f>
        <v>787485945752.4823</v>
      </c>
      <c r="AE708" s="262">
        <f t="shared" ref="AE708" si="3155">(AF708+AF709)/2/((1+AE$67/4))</f>
        <v>820060515265.8158</v>
      </c>
      <c r="AF708" s="262">
        <f t="shared" ref="AF708" si="3156">(AG708+AG709)/2/((1+AF$67/4))</f>
        <v>863778634243.82764</v>
      </c>
      <c r="AG708" s="262">
        <f t="shared" ref="AG708" si="3157">(AH708+AH709)/2/((1+AG$67/4))</f>
        <v>922131722673.83081</v>
      </c>
      <c r="AH708" s="258">
        <f t="shared" si="2856"/>
        <v>1000000000000</v>
      </c>
    </row>
    <row r="709" spans="3:34" hidden="1" outlineLevel="1">
      <c r="C709" s="256" t="s">
        <v>303</v>
      </c>
      <c r="D709" s="256"/>
      <c r="E709" s="262"/>
      <c r="F709" s="262"/>
      <c r="G709" s="262"/>
      <c r="H709" s="262"/>
      <c r="I709" s="262"/>
      <c r="J709" s="262"/>
      <c r="K709" s="262"/>
      <c r="L709" s="262"/>
      <c r="M709" s="262"/>
      <c r="N709" s="262"/>
      <c r="O709" s="262"/>
      <c r="P709" s="262"/>
      <c r="Q709" s="262"/>
      <c r="R709" s="262"/>
      <c r="S709" s="262">
        <f>(T709+T710)/2/((1+S$68/4))</f>
        <v>774487606946.9541</v>
      </c>
      <c r="T709" s="262">
        <f t="shared" ref="T709" si="3158">(U709+U710)/2/((1+T$68/4))</f>
        <v>768993276107.60303</v>
      </c>
      <c r="U709" s="262">
        <f t="shared" ref="U709" si="3159">(V709+V710)/2/((1+U$68/4))</f>
        <v>764719239343.51001</v>
      </c>
      <c r="V709" s="262">
        <f t="shared" ref="V709" si="3160">(W709+W710)/2/((1+V$68/4))</f>
        <v>762003434499.02344</v>
      </c>
      <c r="W709" s="262">
        <f t="shared" ref="W709" si="3161">(X709+X710)/2/((1+W$68/4))</f>
        <v>761255257714.8855</v>
      </c>
      <c r="X709" s="262">
        <f t="shared" ref="X709" si="3162">(Y709+Y710)/2/((1+X$68/4))</f>
        <v>762983172852.91284</v>
      </c>
      <c r="Y709" s="262">
        <f t="shared" ref="Y709" si="3163">(Z709+Z710)/2/((1+Y$68/4))</f>
        <v>764198150417.41455</v>
      </c>
      <c r="Z709" s="262">
        <f t="shared" ref="Z709" si="3164">(AA709+AA710)/2/((1+Z$68/4))</f>
        <v>767594538856.95862</v>
      </c>
      <c r="AA709" s="262">
        <f t="shared" ref="AA709" si="3165">(AB709+AB710)/2/((1+AA$68/4))</f>
        <v>774039527482.3374</v>
      </c>
      <c r="AB709" s="262">
        <f t="shared" ref="AB709" si="3166">(AC709+AC710)/2/((1+AB$68/4))</f>
        <v>784244294416.64111</v>
      </c>
      <c r="AC709" s="262">
        <f t="shared" ref="AC709" si="3167">(AD709+AD710)/2/((1+AC$68/4))</f>
        <v>799120180614.16907</v>
      </c>
      <c r="AD709" s="262">
        <f t="shared" ref="AD709" si="3168">(AE709+AE710)/2/((1+AD$68/4))</f>
        <v>819823377319.26038</v>
      </c>
      <c r="AE709" s="262">
        <f t="shared" ref="AE709" si="3169">(AF709+AF710)/2/((1+AE$68/4))</f>
        <v>847864677381.4906</v>
      </c>
      <c r="AF709" s="262">
        <f t="shared" ref="AF709" si="3170">(AG709+AG710)/2/((1+AF$68/4))</f>
        <v>885247254268.91638</v>
      </c>
      <c r="AG709" s="262">
        <f t="shared" ref="AG709" si="3171">(AH709+AH710)/2/((1+AG$68/4))</f>
        <v>934712113512.34705</v>
      </c>
      <c r="AH709" s="258">
        <f t="shared" si="2856"/>
        <v>1000000000000</v>
      </c>
    </row>
    <row r="710" spans="3:34" hidden="1" outlineLevel="1">
      <c r="C710" s="256" t="s">
        <v>306</v>
      </c>
      <c r="D710" s="256"/>
      <c r="E710" s="262"/>
      <c r="F710" s="262"/>
      <c r="G710" s="262"/>
      <c r="H710" s="262"/>
      <c r="I710" s="262"/>
      <c r="J710" s="262"/>
      <c r="K710" s="262"/>
      <c r="L710" s="262"/>
      <c r="M710" s="262"/>
      <c r="N710" s="262"/>
      <c r="O710" s="262"/>
      <c r="P710" s="262"/>
      <c r="Q710" s="262"/>
      <c r="R710" s="262"/>
      <c r="S710" s="262"/>
      <c r="T710" s="262">
        <f>(U710+U711)/2/((1+T$69/4))</f>
        <v>804259367546.51965</v>
      </c>
      <c r="U710" s="262">
        <f t="shared" ref="U710" si="3172">(V710+V711)/2/((1+U$69/4))</f>
        <v>800532309130.50732</v>
      </c>
      <c r="V710" s="262">
        <f t="shared" ref="V710" si="3173">(W710+W711)/2/((1+V$69/4))</f>
        <v>798153761614.70667</v>
      </c>
      <c r="W710" s="262">
        <f t="shared" ref="W710" si="3174">(X710+X711)/2/((1+W$69/4))</f>
        <v>797482169068.20215</v>
      </c>
      <c r="X710" s="262">
        <f t="shared" ref="X710" si="3175">(Y710+Y711)/2/((1+X$69/4))</f>
        <v>798960647243.15881</v>
      </c>
      <c r="Y710" s="262">
        <f t="shared" ref="Y710" si="3176">(Z710+Z711)/2/((1+Y$69/4))</f>
        <v>799987636576.18823</v>
      </c>
      <c r="Z710" s="262">
        <f t="shared" ref="Z710" si="3177">(AA710+AA711)/2/((1+Z$69/4))</f>
        <v>802904771959.24451</v>
      </c>
      <c r="AA710" s="262">
        <f t="shared" ref="AA710" si="3178">(AB710+AB711)/2/((1+AA$69/4))</f>
        <v>808460250661.37329</v>
      </c>
      <c r="AB710" s="262">
        <f t="shared" ref="AB710" si="3179">(AC710+AC711)/2/((1+AB$69/4))</f>
        <v>817259108833.69116</v>
      </c>
      <c r="AC710" s="262">
        <f t="shared" ref="AC710" si="3180">(AD710+AD711)/2/((1+AC$69/4))</f>
        <v>830067919642.25574</v>
      </c>
      <c r="AD710" s="262">
        <f t="shared" ref="AD710" si="3181">(AE710+AE711)/2/((1+AD$69/4))</f>
        <v>847845641603.23059</v>
      </c>
      <c r="AE710" s="262">
        <f t="shared" ref="AE710" si="3182">(AF710+AF711)/2/((1+AE$69/4))</f>
        <v>871826198066.65112</v>
      </c>
      <c r="AF710" s="262">
        <f t="shared" ref="AF710" si="3183">(AG710+AG711)/2/((1+AF$69/4))</f>
        <v>903617552869.83899</v>
      </c>
      <c r="AG710" s="262">
        <f t="shared" ref="AG710" si="3184">(AH710+AH711)/2/((1+AG$69/4))</f>
        <v>945380405709.1886</v>
      </c>
      <c r="AH710" s="258">
        <f t="shared" si="2856"/>
        <v>1000000000000</v>
      </c>
    </row>
    <row r="711" spans="3:34" hidden="1" outlineLevel="1">
      <c r="C711" s="256" t="s">
        <v>309</v>
      </c>
      <c r="D711" s="256"/>
      <c r="E711" s="262"/>
      <c r="F711" s="262"/>
      <c r="G711" s="262"/>
      <c r="H711" s="262"/>
      <c r="I711" s="262"/>
      <c r="J711" s="262"/>
      <c r="K711" s="262"/>
      <c r="L711" s="262"/>
      <c r="M711" s="262"/>
      <c r="N711" s="262"/>
      <c r="O711" s="262"/>
      <c r="P711" s="262"/>
      <c r="Q711" s="262"/>
      <c r="R711" s="262"/>
      <c r="S711" s="262"/>
      <c r="T711" s="262"/>
      <c r="U711" s="262">
        <f>(V711+V712)/2/((1+U$70/4))</f>
        <v>831573070520.87915</v>
      </c>
      <c r="V711" s="262">
        <f t="shared" ref="V711" si="3185">(W711+W712)/2/((1+V$70/4))</f>
        <v>829509963945.17798</v>
      </c>
      <c r="W711" s="262">
        <f t="shared" ref="W711" si="3186">(X711+X712)/2/((1+W$70/4))</f>
        <v>828915793497.53821</v>
      </c>
      <c r="X711" s="262">
        <f t="shared" ref="X711" si="3187">(Y711+Y712)/2/((1+X$70/4))</f>
        <v>830173376657.69934</v>
      </c>
      <c r="Y711" s="262">
        <f t="shared" ref="Y711" si="3188">(Z711+Z712)/2/((1+Y$70/4))</f>
        <v>831037766445.91199</v>
      </c>
      <c r="Z711" s="262">
        <f t="shared" ref="Z711" si="3189">(AA711+AA712)/2/((1+Z$70/4))</f>
        <v>833527219493.72437</v>
      </c>
      <c r="AA711" s="262">
        <f t="shared" ref="AA711" si="3190">(AB711+AB712)/2/((1+AA$70/4))</f>
        <v>838282773907.83997</v>
      </c>
      <c r="AB711" s="262">
        <f t="shared" ref="AB711" si="3191">(AC711+AC712)/2/((1+AB$70/4))</f>
        <v>845816726719.31189</v>
      </c>
      <c r="AC711" s="262">
        <f t="shared" ref="AC711" si="3192">(AD711+AD712)/2/((1+AC$70/4))</f>
        <v>856771863754.7887</v>
      </c>
      <c r="AD711" s="262">
        <f t="shared" ref="AD711" si="3193">(AE711+AE712)/2/((1+AD$70/4))</f>
        <v>871942530830.54492</v>
      </c>
      <c r="AE711" s="262">
        <f t="shared" ref="AE711" si="3194">(AF711+AF712)/2/((1+AE$70/4))</f>
        <v>892337093614.69727</v>
      </c>
      <c r="AF711" s="262">
        <f t="shared" ref="AF711" si="3195">(AG711+AG712)/2/((1+AF$70/4))</f>
        <v>919249498327.85583</v>
      </c>
      <c r="AG711" s="262">
        <f t="shared" ref="AG711" si="3196">(AH711+AH712)/2/((1+AG$70/4))</f>
        <v>954390519634.04114</v>
      </c>
      <c r="AH711" s="258">
        <f t="shared" si="2856"/>
        <v>1000000000000</v>
      </c>
    </row>
    <row r="712" spans="3:34" hidden="1" outlineLevel="1">
      <c r="C712" s="256" t="s">
        <v>312</v>
      </c>
      <c r="D712" s="256"/>
      <c r="E712" s="262"/>
      <c r="F712" s="262"/>
      <c r="G712" s="262"/>
      <c r="H712" s="262"/>
      <c r="I712" s="262"/>
      <c r="J712" s="262"/>
      <c r="K712" s="262"/>
      <c r="L712" s="262"/>
      <c r="M712" s="262"/>
      <c r="N712" s="262"/>
      <c r="O712" s="262"/>
      <c r="P712" s="262"/>
      <c r="Q712" s="262"/>
      <c r="R712" s="262"/>
      <c r="S712" s="262"/>
      <c r="T712" s="262"/>
      <c r="U712" s="262"/>
      <c r="V712" s="262">
        <f>(W712+W713)/2/((1+V$71/4))</f>
        <v>856490888839.30371</v>
      </c>
      <c r="W712" s="262">
        <f t="shared" ref="W712:AG712" si="3197">(X712+X713)/2/((1+W$71/4))</f>
        <v>855971410899.28601</v>
      </c>
      <c r="X712" s="262">
        <f t="shared" si="3197"/>
        <v>857035894154.07788</v>
      </c>
      <c r="Y712" s="262">
        <f t="shared" si="3197"/>
        <v>857760963582.86719</v>
      </c>
      <c r="Z712" s="262">
        <f t="shared" si="3197"/>
        <v>859874114954.38318</v>
      </c>
      <c r="AA712" s="262">
        <f t="shared" si="3197"/>
        <v>863921359767.95789</v>
      </c>
      <c r="AB712" s="262">
        <f t="shared" si="3197"/>
        <v>870334755854.51697</v>
      </c>
      <c r="AC712" s="262">
        <f t="shared" si="3197"/>
        <v>879651930385.73218</v>
      </c>
      <c r="AD712" s="262">
        <f t="shared" si="3197"/>
        <v>892530312373.14539</v>
      </c>
      <c r="AE712" s="262">
        <f t="shared" si="3197"/>
        <v>909794660829.64551</v>
      </c>
      <c r="AF712" s="262">
        <f t="shared" si="3197"/>
        <v>932489036046.20288</v>
      </c>
      <c r="AG712" s="262">
        <f t="shared" si="3197"/>
        <v>961974098342.83691</v>
      </c>
      <c r="AH712" s="258">
        <f t="shared" si="2856"/>
        <v>1000000000000</v>
      </c>
    </row>
    <row r="713" spans="3:34" hidden="1" outlineLevel="1">
      <c r="C713" s="256" t="s">
        <v>315</v>
      </c>
      <c r="D713" s="256"/>
      <c r="E713" s="262"/>
      <c r="F713" s="262"/>
      <c r="G713" s="262"/>
      <c r="H713" s="262"/>
      <c r="I713" s="262"/>
      <c r="J713" s="262"/>
      <c r="K713" s="262"/>
      <c r="L713" s="262"/>
      <c r="M713" s="262"/>
      <c r="N713" s="262"/>
      <c r="O713" s="262"/>
      <c r="P713" s="262"/>
      <c r="Q713" s="262"/>
      <c r="R713" s="262"/>
      <c r="S713" s="262"/>
      <c r="T713" s="262"/>
      <c r="U713" s="262"/>
      <c r="V713" s="262"/>
      <c r="W713" s="262">
        <f>(X713+X714)/2/((1+W$72/4))</f>
        <v>879102567492.56555</v>
      </c>
      <c r="X713" s="262">
        <f t="shared" ref="X713:AG713" si="3198">(Y713+Y714)/2/((1+X$72/4))</f>
        <v>879999982270.08093</v>
      </c>
      <c r="Y713" s="262">
        <f t="shared" si="3198"/>
        <v>880606545558.28162</v>
      </c>
      <c r="Z713" s="262">
        <f t="shared" si="3198"/>
        <v>882392334438.02478</v>
      </c>
      <c r="AA713" s="262">
        <f t="shared" si="3198"/>
        <v>885820137605.24036</v>
      </c>
      <c r="AB713" s="262">
        <f t="shared" si="3198"/>
        <v>891253140562.8407</v>
      </c>
      <c r="AC713" s="262">
        <f t="shared" si="3198"/>
        <v>899140097547.51819</v>
      </c>
      <c r="AD713" s="262">
        <f t="shared" si="3198"/>
        <v>910024825341.26733</v>
      </c>
      <c r="AE713" s="262">
        <f t="shared" si="3198"/>
        <v>924582608317.44263</v>
      </c>
      <c r="AF713" s="262">
        <f t="shared" si="3198"/>
        <v>943658185248.20837</v>
      </c>
      <c r="AG713" s="262">
        <f t="shared" si="3198"/>
        <v>968338571331.2113</v>
      </c>
      <c r="AH713" s="258">
        <f t="shared" si="2856"/>
        <v>1000000000000</v>
      </c>
    </row>
    <row r="714" spans="3:34" hidden="1" outlineLevel="1">
      <c r="C714" s="256" t="s">
        <v>764</v>
      </c>
      <c r="D714" s="256"/>
      <c r="E714" s="262"/>
      <c r="F714" s="262"/>
      <c r="G714" s="262"/>
      <c r="H714" s="262"/>
      <c r="I714" s="262"/>
      <c r="J714" s="262"/>
      <c r="K714" s="262"/>
      <c r="L714" s="262"/>
      <c r="M714" s="262"/>
      <c r="N714" s="262"/>
      <c r="O714" s="262"/>
      <c r="P714" s="262"/>
      <c r="Q714" s="262"/>
      <c r="R714" s="262"/>
      <c r="S714" s="262"/>
      <c r="T714" s="262"/>
      <c r="U714" s="262"/>
      <c r="V714" s="262"/>
      <c r="W714" s="262"/>
      <c r="X714" s="262">
        <f>(Y714+Y715)/2/((1+X$73/4))</f>
        <v>899521900918.22668</v>
      </c>
      <c r="Y714" s="262">
        <f t="shared" ref="Y714:AG714" si="3199">(Z714+Z715)/2/((1+Y$73/4))</f>
        <v>900028233776.42578</v>
      </c>
      <c r="Z714" s="262">
        <f t="shared" si="3199"/>
        <v>901531827410.06226</v>
      </c>
      <c r="AA714" s="262">
        <f t="shared" si="3199"/>
        <v>904423321694.06055</v>
      </c>
      <c r="AB714" s="262">
        <f t="shared" si="3199"/>
        <v>909007170973.28235</v>
      </c>
      <c r="AC714" s="262">
        <f t="shared" si="3199"/>
        <v>915657328122.13123</v>
      </c>
      <c r="AD714" s="262">
        <f t="shared" si="3199"/>
        <v>924823484751.86816</v>
      </c>
      <c r="AE714" s="262">
        <f t="shared" si="3199"/>
        <v>937059149054.42944</v>
      </c>
      <c r="AF714" s="262">
        <f t="shared" si="3199"/>
        <v>953049611116.53015</v>
      </c>
      <c r="AG714" s="262">
        <f t="shared" si="3199"/>
        <v>973666969135.35974</v>
      </c>
      <c r="AH714" s="258">
        <f t="shared" si="2856"/>
        <v>1000000000000</v>
      </c>
    </row>
    <row r="715" spans="3:34" hidden="1" outlineLevel="1">
      <c r="C715" s="256" t="s">
        <v>765</v>
      </c>
      <c r="D715" s="256"/>
      <c r="E715" s="262"/>
      <c r="F715" s="262"/>
      <c r="G715" s="262"/>
      <c r="H715" s="262"/>
      <c r="I715" s="262"/>
      <c r="J715" s="262"/>
      <c r="K715" s="262"/>
      <c r="L715" s="262"/>
      <c r="M715" s="262"/>
      <c r="N715" s="262"/>
      <c r="O715" s="262"/>
      <c r="P715" s="262"/>
      <c r="Q715" s="262"/>
      <c r="R715" s="262"/>
      <c r="S715" s="262"/>
      <c r="T715" s="262"/>
      <c r="U715" s="262"/>
      <c r="V715" s="262"/>
      <c r="W715" s="262"/>
      <c r="X715" s="262"/>
      <c r="Y715" s="262">
        <f>(Z715+Z716)/2/((1+Y$74/4))</f>
        <v>916462408450.80298</v>
      </c>
      <c r="Z715" s="262">
        <f t="shared" ref="Z715:AG715" si="3200">(AA715+AA716)/2/((1+Z$74/4))</f>
        <v>917724540219.37146</v>
      </c>
      <c r="AA715" s="262">
        <f t="shared" si="3200"/>
        <v>920155476144.46875</v>
      </c>
      <c r="AB715" s="262">
        <f t="shared" si="3200"/>
        <v>924009854664.625</v>
      </c>
      <c r="AC715" s="262">
        <f t="shared" si="3200"/>
        <v>929598877116.63928</v>
      </c>
      <c r="AD715" s="262">
        <f t="shared" si="3200"/>
        <v>937294334798.08533</v>
      </c>
      <c r="AE715" s="262">
        <f t="shared" si="3200"/>
        <v>947550415697.0769</v>
      </c>
      <c r="AF715" s="262">
        <f t="shared" si="3200"/>
        <v>960924453256.50598</v>
      </c>
      <c r="AG715" s="262">
        <f t="shared" si="3200"/>
        <v>978118897767.71655</v>
      </c>
      <c r="AH715" s="258">
        <f t="shared" si="2856"/>
        <v>1000000000000</v>
      </c>
    </row>
    <row r="716" spans="3:34" hidden="1" outlineLevel="1">
      <c r="C716" s="256" t="s">
        <v>766</v>
      </c>
      <c r="D716" s="256"/>
      <c r="E716" s="262"/>
      <c r="F716" s="262"/>
      <c r="G716" s="262"/>
      <c r="H716" s="262"/>
      <c r="I716" s="262"/>
      <c r="J716" s="262"/>
      <c r="K716" s="262"/>
      <c r="L716" s="262"/>
      <c r="M716" s="262"/>
      <c r="N716" s="262"/>
      <c r="O716" s="262"/>
      <c r="P716" s="262"/>
      <c r="Q716" s="262"/>
      <c r="R716" s="262"/>
      <c r="S716" s="262"/>
      <c r="T716" s="262"/>
      <c r="U716" s="262"/>
      <c r="V716" s="262"/>
      <c r="W716" s="262"/>
      <c r="X716" s="262"/>
      <c r="Y716" s="262"/>
      <c r="Z716" s="262">
        <f>(AA716+AA717)/2/((1+Z$75/4))</f>
        <v>931371565187.06665</v>
      </c>
      <c r="AA716" s="262">
        <f t="shared" ref="AA716:AG716" si="3201">(AB716+AB717)/2/((1+AA$75/4))</f>
        <v>933409618529.37866</v>
      </c>
      <c r="AB716" s="262">
        <f t="shared" si="3201"/>
        <v>936641526963.84021</v>
      </c>
      <c r="AC716" s="262">
        <f t="shared" si="3201"/>
        <v>941325987337.62988</v>
      </c>
      <c r="AD716" s="262">
        <f t="shared" si="3201"/>
        <v>947770360151.85059</v>
      </c>
      <c r="AE716" s="262">
        <f t="shared" si="3201"/>
        <v>956347722160.61145</v>
      </c>
      <c r="AF716" s="262">
        <f t="shared" si="3201"/>
        <v>967512388227.52747</v>
      </c>
      <c r="AG716" s="262">
        <f t="shared" si="3201"/>
        <v>981832215992.30933</v>
      </c>
      <c r="AH716" s="258">
        <f t="shared" si="2856"/>
        <v>1000000000000</v>
      </c>
    </row>
    <row r="717" spans="3:34" hidden="1" outlineLevel="1">
      <c r="C717" s="256" t="s">
        <v>767</v>
      </c>
      <c r="D717" s="256"/>
      <c r="E717" s="262"/>
      <c r="F717" s="262"/>
      <c r="G717" s="262"/>
      <c r="H717" s="262"/>
      <c r="I717" s="262"/>
      <c r="J717" s="262"/>
      <c r="K717" s="262"/>
      <c r="L717" s="262"/>
      <c r="M717" s="262"/>
      <c r="N717" s="262"/>
      <c r="O717" s="262"/>
      <c r="P717" s="262"/>
      <c r="Q717" s="262"/>
      <c r="R717" s="262"/>
      <c r="S717" s="262"/>
      <c r="T717" s="262"/>
      <c r="U717" s="262"/>
      <c r="V717" s="262"/>
      <c r="W717" s="262"/>
      <c r="X717" s="262"/>
      <c r="Y717" s="262"/>
      <c r="Z717" s="262"/>
      <c r="AA717" s="262">
        <f>(AB717+AB718)/2/((1+AA$76/4))</f>
        <v>944541102619.69678</v>
      </c>
      <c r="AB717" s="262">
        <f t="shared" ref="AB717:AG717" si="3202">(AC717+AC718)/2/((1+AB$76/4))</f>
        <v>947244754044.78796</v>
      </c>
      <c r="AC717" s="262">
        <f t="shared" si="3202"/>
        <v>951162193330.5199</v>
      </c>
      <c r="AD717" s="262">
        <f t="shared" si="3202"/>
        <v>956547510827.84119</v>
      </c>
      <c r="AE717" s="262">
        <f t="shared" si="3202"/>
        <v>963707451001.67664</v>
      </c>
      <c r="AF717" s="262">
        <f t="shared" si="3202"/>
        <v>973013123272.01331</v>
      </c>
      <c r="AG717" s="262">
        <f t="shared" si="3202"/>
        <v>984925080182.27881</v>
      </c>
      <c r="AH717" s="258">
        <f t="shared" si="2856"/>
        <v>1000000000000</v>
      </c>
    </row>
    <row r="718" spans="3:34" hidden="1" outlineLevel="1">
      <c r="C718" s="256" t="s">
        <v>768</v>
      </c>
      <c r="D718" s="256"/>
      <c r="E718" s="262"/>
      <c r="F718" s="262"/>
      <c r="G718" s="262"/>
      <c r="H718" s="262"/>
      <c r="I718" s="262"/>
      <c r="J718" s="262"/>
      <c r="K718" s="262"/>
      <c r="L718" s="262"/>
      <c r="M718" s="262"/>
      <c r="N718" s="262"/>
      <c r="O718" s="262"/>
      <c r="P718" s="262"/>
      <c r="Q718" s="262"/>
      <c r="R718" s="262"/>
      <c r="S718" s="262"/>
      <c r="T718" s="262"/>
      <c r="U718" s="262"/>
      <c r="V718" s="262"/>
      <c r="W718" s="262"/>
      <c r="X718" s="262"/>
      <c r="Y718" s="262"/>
      <c r="Z718" s="262"/>
      <c r="AA718" s="262"/>
      <c r="AB718" s="262">
        <f>(AC718+AC719)/2/((1+AB$77/4))</f>
        <v>956122904661.49121</v>
      </c>
      <c r="AC718" s="262">
        <f t="shared" ref="AC718:AG718" si="3203">(AD718+AD719)/2/((1+AC$77/4))</f>
        <v>959392772793.29138</v>
      </c>
      <c r="AD718" s="262">
        <f t="shared" si="3203"/>
        <v>963885202728.29578</v>
      </c>
      <c r="AE718" s="262">
        <f t="shared" si="3203"/>
        <v>969852618398.68665</v>
      </c>
      <c r="AF718" s="262">
        <f t="shared" si="3203"/>
        <v>977598722947.84912</v>
      </c>
      <c r="AG718" s="262">
        <f t="shared" si="3203"/>
        <v>987498122833.9314</v>
      </c>
      <c r="AH718" s="258">
        <f t="shared" si="2856"/>
        <v>1000000000000</v>
      </c>
    </row>
    <row r="719" spans="3:34" hidden="1" outlineLevel="1">
      <c r="C719" s="256" t="s">
        <v>769</v>
      </c>
      <c r="D719" s="256"/>
      <c r="E719" s="262"/>
      <c r="F719" s="262"/>
      <c r="G719" s="262"/>
      <c r="H719" s="262"/>
      <c r="I719" s="262"/>
      <c r="J719" s="262"/>
      <c r="K719" s="262"/>
      <c r="L719" s="262"/>
      <c r="M719" s="262"/>
      <c r="N719" s="262"/>
      <c r="O719" s="262"/>
      <c r="P719" s="262"/>
      <c r="Q719" s="262"/>
      <c r="R719" s="262"/>
      <c r="S719" s="262"/>
      <c r="T719" s="262"/>
      <c r="U719" s="262"/>
      <c r="V719" s="262"/>
      <c r="W719" s="262"/>
      <c r="X719" s="262"/>
      <c r="Y719" s="262"/>
      <c r="Z719" s="262"/>
      <c r="AA719" s="262"/>
      <c r="AB719" s="262"/>
      <c r="AC719" s="262">
        <f>(AD719+AD720)/2/((1+AC$78/4))</f>
        <v>966266216750.98657</v>
      </c>
      <c r="AD719" s="262">
        <f t="shared" ref="AD719:AG719" si="3204">(AE719+AE720)/2/((1+AD$78/4))</f>
        <v>970008354930.979</v>
      </c>
      <c r="AE719" s="262">
        <f t="shared" si="3204"/>
        <v>974975416039.83484</v>
      </c>
      <c r="AF719" s="262">
        <f t="shared" si="3204"/>
        <v>981416343318.57666</v>
      </c>
      <c r="AG719" s="262">
        <f t="shared" si="3204"/>
        <v>989636610138.00378</v>
      </c>
      <c r="AH719" s="258">
        <f t="shared" si="2856"/>
        <v>1000000000000</v>
      </c>
    </row>
    <row r="720" spans="3:34" hidden="1" outlineLevel="1">
      <c r="C720" s="256" t="s">
        <v>770</v>
      </c>
      <c r="D720" s="256"/>
      <c r="E720" s="262"/>
      <c r="F720" s="262"/>
      <c r="G720" s="262"/>
      <c r="H720" s="262"/>
      <c r="I720" s="262"/>
      <c r="J720" s="262"/>
      <c r="K720" s="262"/>
      <c r="L720" s="262"/>
      <c r="M720" s="262"/>
      <c r="N720" s="262"/>
      <c r="O720" s="262"/>
      <c r="P720" s="262"/>
      <c r="Q720" s="262"/>
      <c r="R720" s="262"/>
      <c r="S720" s="262"/>
      <c r="T720" s="262"/>
      <c r="U720" s="262"/>
      <c r="V720" s="262"/>
      <c r="W720" s="262"/>
      <c r="X720" s="262"/>
      <c r="Y720" s="262"/>
      <c r="Z720" s="262"/>
      <c r="AA720" s="262"/>
      <c r="AB720" s="262"/>
      <c r="AC720" s="262"/>
      <c r="AD720" s="262">
        <f>(AE720+AE721)/2/((1+AD$79/4))</f>
        <v>975110283851.66687</v>
      </c>
      <c r="AE720" s="262">
        <f t="shared" ref="AE720:AG720" si="3205">(AF720+AF721)/2/((1+AE$79/4))</f>
        <v>979240235003.98047</v>
      </c>
      <c r="AF720" s="262">
        <f t="shared" si="3205"/>
        <v>984591085320.03931</v>
      </c>
      <c r="AG720" s="262">
        <f t="shared" si="3205"/>
        <v>991412483181.10388</v>
      </c>
      <c r="AH720" s="258">
        <f t="shared" si="2856"/>
        <v>1000000000000</v>
      </c>
    </row>
    <row r="721" spans="3:37" hidden="1" outlineLevel="1">
      <c r="C721" s="256" t="s">
        <v>771</v>
      </c>
      <c r="D721" s="256"/>
      <c r="E721" s="262"/>
      <c r="F721" s="262"/>
      <c r="G721" s="262"/>
      <c r="H721" s="262"/>
      <c r="I721" s="262"/>
      <c r="J721" s="262"/>
      <c r="K721" s="262"/>
      <c r="L721" s="262"/>
      <c r="M721" s="262"/>
      <c r="N721" s="262"/>
      <c r="O721" s="262"/>
      <c r="P721" s="262"/>
      <c r="Q721" s="262"/>
      <c r="R721" s="262"/>
      <c r="S721" s="262"/>
      <c r="T721" s="262"/>
      <c r="U721" s="262"/>
      <c r="V721" s="262"/>
      <c r="W721" s="262"/>
      <c r="X721" s="262"/>
      <c r="Y721" s="262"/>
      <c r="Z721" s="262"/>
      <c r="AA721" s="262"/>
      <c r="AB721" s="262"/>
      <c r="AC721" s="262"/>
      <c r="AD721" s="262"/>
      <c r="AE721" s="262">
        <f>(AF721+AF722)/2/((1+AE$80/4))</f>
        <v>982786837725.01379</v>
      </c>
      <c r="AF721" s="262">
        <f t="shared" ref="AF721:AG721" si="3206">(AG721+AG722)/2/((1+AF$80/4))</f>
        <v>987228782183.68579</v>
      </c>
      <c r="AG721" s="262">
        <f t="shared" si="3206"/>
        <v>992886229671.50134</v>
      </c>
      <c r="AH721" s="258">
        <f t="shared" si="2856"/>
        <v>1000000000000</v>
      </c>
    </row>
    <row r="722" spans="3:37" hidden="1" outlineLevel="1">
      <c r="C722" s="256" t="s">
        <v>772</v>
      </c>
      <c r="D722" s="256"/>
      <c r="E722" s="262"/>
      <c r="F722" s="262"/>
      <c r="G722" s="262"/>
      <c r="H722" s="262"/>
      <c r="I722" s="262"/>
      <c r="J722" s="262"/>
      <c r="K722" s="262"/>
      <c r="L722" s="262"/>
      <c r="M722" s="262"/>
      <c r="N722" s="262"/>
      <c r="O722" s="262"/>
      <c r="P722" s="262"/>
      <c r="Q722" s="262"/>
      <c r="R722" s="262"/>
      <c r="S722" s="262"/>
      <c r="T722" s="262"/>
      <c r="U722" s="262"/>
      <c r="V722" s="262"/>
      <c r="W722" s="262"/>
      <c r="X722" s="262"/>
      <c r="Y722" s="262"/>
      <c r="Z722" s="262"/>
      <c r="AA722" s="262"/>
      <c r="AB722" s="262"/>
      <c r="AC722" s="262"/>
      <c r="AD722" s="262"/>
      <c r="AE722" s="262"/>
      <c r="AF722" s="262">
        <f>(AG722+AG723)/2/((1+AF$81/4))</f>
        <v>989418610522.97144</v>
      </c>
      <c r="AG722" s="262">
        <f t="shared" ref="AG722" si="3207">(AH722+AH723)/2/((1+AG$81/4))</f>
        <v>994108562144.94653</v>
      </c>
      <c r="AH722" s="258">
        <f t="shared" si="2856"/>
        <v>1000000000000</v>
      </c>
    </row>
    <row r="723" spans="3:37" hidden="1" outlineLevel="1">
      <c r="C723" s="256" t="s">
        <v>773</v>
      </c>
      <c r="D723" s="256"/>
      <c r="E723" s="262"/>
      <c r="F723" s="262"/>
      <c r="G723" s="262"/>
      <c r="H723" s="262"/>
      <c r="I723" s="262"/>
      <c r="J723" s="262"/>
      <c r="K723" s="262"/>
      <c r="L723" s="262"/>
      <c r="M723" s="262"/>
      <c r="N723" s="262"/>
      <c r="O723" s="262"/>
      <c r="P723" s="262"/>
      <c r="Q723" s="262"/>
      <c r="R723" s="262"/>
      <c r="S723" s="262"/>
      <c r="T723" s="262"/>
      <c r="U723" s="262"/>
      <c r="V723" s="262"/>
      <c r="W723" s="262"/>
      <c r="X723" s="262"/>
      <c r="Y723" s="262"/>
      <c r="Z723" s="262"/>
      <c r="AA723" s="262"/>
      <c r="AB723" s="262"/>
      <c r="AC723" s="262"/>
      <c r="AD723" s="262"/>
      <c r="AE723" s="262"/>
      <c r="AF723" s="262"/>
      <c r="AG723" s="262">
        <f>(AH723+AH724)/2/((1+AG$82/4))</f>
        <v>995121897696.73425</v>
      </c>
      <c r="AH723" s="258">
        <f t="shared" si="2856"/>
        <v>1000000000000</v>
      </c>
    </row>
    <row r="724" spans="3:37" hidden="1" outlineLevel="1">
      <c r="C724" s="256" t="s">
        <v>824</v>
      </c>
      <c r="D724" s="256"/>
      <c r="E724" s="262"/>
      <c r="F724" s="262"/>
      <c r="G724" s="262"/>
      <c r="H724" s="262"/>
      <c r="I724" s="262"/>
      <c r="J724" s="262"/>
      <c r="K724" s="262"/>
      <c r="L724" s="262"/>
      <c r="M724" s="262"/>
      <c r="N724" s="262"/>
      <c r="O724" s="262"/>
      <c r="P724" s="262"/>
      <c r="Q724" s="262"/>
      <c r="R724" s="262"/>
      <c r="S724" s="262"/>
      <c r="T724" s="262"/>
      <c r="U724" s="262"/>
      <c r="V724" s="262"/>
      <c r="W724" s="262"/>
      <c r="X724" s="262"/>
      <c r="Y724" s="262"/>
      <c r="Z724" s="262"/>
      <c r="AA724" s="262"/>
      <c r="AB724" s="262"/>
      <c r="AC724" s="262"/>
      <c r="AD724" s="262"/>
      <c r="AE724" s="262"/>
      <c r="AF724" s="262"/>
      <c r="AG724" s="262"/>
      <c r="AH724" s="258">
        <f t="shared" si="2856"/>
        <v>1000000000000</v>
      </c>
    </row>
    <row r="725" spans="3:37" hidden="1" outlineLevel="1">
      <c r="C725" s="256" t="s">
        <v>2378</v>
      </c>
      <c r="D725" s="257"/>
      <c r="E725" s="255"/>
      <c r="F725" s="255"/>
      <c r="G725" s="255"/>
      <c r="H725" s="255"/>
      <c r="I725" s="255"/>
      <c r="J725" s="255"/>
      <c r="K725" s="255"/>
      <c r="L725" s="255"/>
      <c r="M725" s="255"/>
      <c r="N725" s="255"/>
      <c r="O725" s="255"/>
      <c r="P725" s="255"/>
      <c r="Q725" s="255"/>
      <c r="R725" s="255"/>
      <c r="S725" s="255"/>
      <c r="T725" s="255"/>
      <c r="U725" s="255"/>
      <c r="V725" s="255"/>
      <c r="W725" s="172"/>
    </row>
    <row r="726" spans="3:37" hidden="1" outlineLevel="1"/>
    <row r="727" spans="3:37" hidden="1" outlineLevel="1">
      <c r="C727" s="256"/>
      <c r="D727" s="256" t="s">
        <v>256</v>
      </c>
      <c r="E727" s="256" t="s">
        <v>257</v>
      </c>
      <c r="F727" s="256" t="s">
        <v>262</v>
      </c>
      <c r="G727" s="256" t="s">
        <v>265</v>
      </c>
      <c r="H727" s="256" t="s">
        <v>268</v>
      </c>
      <c r="I727" s="256" t="s">
        <v>271</v>
      </c>
      <c r="J727" s="256" t="s">
        <v>274</v>
      </c>
      <c r="K727" s="256" t="s">
        <v>277</v>
      </c>
      <c r="L727" s="256" t="s">
        <v>280</v>
      </c>
      <c r="M727" s="256" t="s">
        <v>283</v>
      </c>
      <c r="N727" s="256" t="s">
        <v>286</v>
      </c>
      <c r="O727" s="256" t="s">
        <v>289</v>
      </c>
      <c r="P727" s="256" t="s">
        <v>292</v>
      </c>
      <c r="Q727" s="256" t="s">
        <v>295</v>
      </c>
      <c r="R727" s="256" t="s">
        <v>298</v>
      </c>
      <c r="S727" s="256" t="s">
        <v>301</v>
      </c>
      <c r="T727" s="256" t="s">
        <v>304</v>
      </c>
      <c r="U727" s="256" t="s">
        <v>307</v>
      </c>
      <c r="V727" s="256" t="s">
        <v>310</v>
      </c>
      <c r="W727" s="256" t="s">
        <v>313</v>
      </c>
      <c r="X727" s="256" t="s">
        <v>804</v>
      </c>
      <c r="Y727" s="256" t="s">
        <v>805</v>
      </c>
      <c r="Z727" s="256" t="s">
        <v>806</v>
      </c>
      <c r="AA727" s="256" t="s">
        <v>807</v>
      </c>
      <c r="AB727" s="256" t="s">
        <v>808</v>
      </c>
      <c r="AC727" s="256" t="s">
        <v>809</v>
      </c>
      <c r="AD727" s="256" t="s">
        <v>810</v>
      </c>
      <c r="AE727" s="256" t="s">
        <v>811</v>
      </c>
      <c r="AF727" s="256" t="s">
        <v>812</v>
      </c>
      <c r="AG727" s="256" t="s">
        <v>813</v>
      </c>
      <c r="AH727" s="256" t="s">
        <v>814</v>
      </c>
    </row>
    <row r="728" spans="3:37" hidden="1" outlineLevel="1">
      <c r="C728" s="256" t="s">
        <v>258</v>
      </c>
      <c r="D728" s="256"/>
      <c r="E728" s="256" t="s">
        <v>259</v>
      </c>
      <c r="F728" s="256" t="s">
        <v>263</v>
      </c>
      <c r="G728" s="256" t="s">
        <v>266</v>
      </c>
      <c r="H728" s="256" t="s">
        <v>269</v>
      </c>
      <c r="I728" s="256" t="s">
        <v>272</v>
      </c>
      <c r="J728" s="256" t="s">
        <v>275</v>
      </c>
      <c r="K728" s="256" t="s">
        <v>278</v>
      </c>
      <c r="L728" s="256" t="s">
        <v>281</v>
      </c>
      <c r="M728" s="256" t="s">
        <v>284</v>
      </c>
      <c r="N728" s="256" t="s">
        <v>287</v>
      </c>
      <c r="O728" s="256" t="s">
        <v>290</v>
      </c>
      <c r="P728" s="256" t="s">
        <v>293</v>
      </c>
      <c r="Q728" s="256" t="s">
        <v>296</v>
      </c>
      <c r="R728" s="256" t="s">
        <v>299</v>
      </c>
      <c r="S728" s="256" t="s">
        <v>302</v>
      </c>
      <c r="T728" s="256" t="s">
        <v>305</v>
      </c>
      <c r="U728" s="256" t="s">
        <v>308</v>
      </c>
      <c r="V728" s="256" t="s">
        <v>311</v>
      </c>
      <c r="W728" s="256" t="s">
        <v>314</v>
      </c>
      <c r="X728" s="256" t="s">
        <v>784</v>
      </c>
      <c r="Y728" s="256" t="s">
        <v>785</v>
      </c>
      <c r="Z728" s="256" t="s">
        <v>786</v>
      </c>
      <c r="AA728" s="256" t="s">
        <v>787</v>
      </c>
      <c r="AB728" s="256" t="s">
        <v>788</v>
      </c>
      <c r="AC728" s="256" t="s">
        <v>789</v>
      </c>
      <c r="AD728" s="256" t="s">
        <v>790</v>
      </c>
      <c r="AE728" s="256" t="s">
        <v>791</v>
      </c>
      <c r="AF728" s="256" t="s">
        <v>792</v>
      </c>
      <c r="AG728" s="256" t="s">
        <v>793</v>
      </c>
      <c r="AH728" s="256" t="s">
        <v>794</v>
      </c>
      <c r="AI728" s="258" t="s">
        <v>260</v>
      </c>
    </row>
    <row r="729" spans="3:37" hidden="1" outlineLevel="1">
      <c r="C729" s="256"/>
      <c r="D729" s="259">
        <f>(E729+E730)/2/((1+D$53/4)^($D$17))</f>
        <v>156235909464.69821</v>
      </c>
      <c r="E729" s="262">
        <f t="shared" ref="E729" si="3208">(F729+F730)/2/((1+E$53/4))</f>
        <v>136804861005.50812</v>
      </c>
      <c r="F729" s="262">
        <f t="shared" ref="F729" si="3209">(G729+G730)/2/((1+F$53/4))</f>
        <v>119591247640.76778</v>
      </c>
      <c r="G729" s="262">
        <f t="shared" ref="G729" si="3210">(H729+H730)/2/((1+G$53/4))</f>
        <v>104328928223.56944</v>
      </c>
      <c r="H729" s="262">
        <f t="shared" ref="H729" si="3211">(I729+I730)/2/((1+H$53/4))</f>
        <v>90505001486.911911</v>
      </c>
      <c r="I729" s="262">
        <f t="shared" ref="I729" si="3212">(J729+J730)/2/((1+I$53/4))</f>
        <v>78145744964.744446</v>
      </c>
      <c r="J729" s="262">
        <f t="shared" ref="J729" si="3213">(K729+K730)/2/((1+J$53/4))</f>
        <v>67303255976.828575</v>
      </c>
      <c r="K729" s="262">
        <f t="shared" ref="K729" si="3214">(L729+L730)/2/((1+K$53/4))</f>
        <v>57912812365.342545</v>
      </c>
      <c r="L729" s="262">
        <f t="shared" ref="L729" si="3215">(M729+M730)/2/((1+L$53/4))</f>
        <v>49879549900.857521</v>
      </c>
      <c r="M729" s="262">
        <f t="shared" ref="M729" si="3216">(N729+N730)/2/((1+M$53/4))</f>
        <v>43107948525.949341</v>
      </c>
      <c r="N729" s="262">
        <f t="shared" ref="N729" si="3217">(O729+O730)/2/((1+N$53/4))</f>
        <v>37493509651.396286</v>
      </c>
      <c r="O729" s="262">
        <f t="shared" ref="O729" si="3218">(P729+P730)/2/((1+O$53/4))</f>
        <v>32939248021.765282</v>
      </c>
      <c r="P729" s="262">
        <f t="shared" ref="P729" si="3219">(Q729+Q730)/2/((1+P$53/4))</f>
        <v>29361564263.832367</v>
      </c>
      <c r="Q729" s="262">
        <f t="shared" ref="Q729" si="3220">(R729+R730)/2/((1+Q$53/4))</f>
        <v>25629939927.585896</v>
      </c>
      <c r="R729" s="262">
        <f t="shared" ref="R729" si="3221">(S729+S730)/2/((1+R$53/4))</f>
        <v>22507081795.656605</v>
      </c>
      <c r="S729" s="262">
        <f t="shared" ref="S729" si="3222">(T729+T730)/2/((1+S$53/4))</f>
        <v>20023152517.792339</v>
      </c>
      <c r="T729" s="262">
        <f t="shared" ref="T729" si="3223">(U729+U730)/2/((1+T$53/4))</f>
        <v>18126033455.400108</v>
      </c>
      <c r="U729" s="262">
        <f t="shared" ref="U729" si="3224">(V729+V730)/2/((1+U$53/4))</f>
        <v>16784783526.617369</v>
      </c>
      <c r="V729" s="262">
        <f t="shared" ref="V729" si="3225">(W729+W730)/2/((1+V$53/4))</f>
        <v>15996179092.964809</v>
      </c>
      <c r="W729" s="262">
        <f t="shared" ref="W729" si="3226">(X729+X730)/2/((1+W$53/4))</f>
        <v>15798295125.469149</v>
      </c>
      <c r="X729" s="262">
        <f t="shared" ref="X729" si="3227">(Y729+Y730)/2/((1+X$53/4))</f>
        <v>16297508327.069014</v>
      </c>
      <c r="Y729" s="262">
        <f t="shared" ref="Y729" si="3228">(Z729+Z730)/2/((1+Y$53/4))</f>
        <v>16743235399.021643</v>
      </c>
      <c r="Z729" s="262">
        <f t="shared" ref="Z729" si="3229">(AA729+AA730)/2/((1+Z$53/4))</f>
        <v>17896850085.559715</v>
      </c>
      <c r="AA729" s="262">
        <f t="shared" ref="AA729" si="3230">(AB729+AB730)/2/((1+AA$53/4))</f>
        <v>20156543080.620529</v>
      </c>
      <c r="AB729" s="262">
        <f t="shared" ref="AB729" si="3231">(AC729+AC730)/2/((1+AB$53/4))</f>
        <v>24122184557.931736</v>
      </c>
      <c r="AC729" s="262">
        <f t="shared" ref="AC729" si="3232">(AD729+AD730)/2/((1+AC$53/4))</f>
        <v>30954208237.604774</v>
      </c>
      <c r="AD729" s="262">
        <f t="shared" ref="AD729" si="3233">(AE729+AE730)/2/((1+AD$53/4))</f>
        <v>42986922508.484161</v>
      </c>
      <c r="AE729" s="262">
        <f t="shared" ref="AE729" si="3234">(AF729+AF730)/2/((1+AE$53/4))</f>
        <v>65213692288.449646</v>
      </c>
      <c r="AF729" s="262">
        <f t="shared" ref="AF729" si="3235">(AG729+AG730)/2/((1+AF$53/4))</f>
        <v>109077323869.14952</v>
      </c>
      <c r="AG729" s="262">
        <f t="shared" ref="AG729" si="3236">(AH729+AH730)/2/((1+AG$53/4))</f>
        <v>203000168768.86267</v>
      </c>
      <c r="AH729" s="262">
        <f t="shared" ref="AH729" si="3237">(AI729+AI730)/2/((1+AH$53/4))</f>
        <v>423817335995.21222</v>
      </c>
      <c r="AI729" s="258">
        <f t="shared" ref="AI729:AI760" si="3238">$C$15*10^6</f>
        <v>1000000000000</v>
      </c>
      <c r="AK729" s="261">
        <f>AH$50*10^6</f>
        <v>156235909464.69821</v>
      </c>
    </row>
    <row r="730" spans="3:37" hidden="1" outlineLevel="1">
      <c r="C730" s="256" t="s">
        <v>261</v>
      </c>
      <c r="D730" s="256"/>
      <c r="E730" s="262">
        <f>(F730+F731)/2/((1+E$54/4))</f>
        <v>186872082036.24301</v>
      </c>
      <c r="F730" s="262">
        <f t="shared" ref="F730" si="3239">(G730+G731)/2/((1+F$54/4))</f>
        <v>166670863984.87265</v>
      </c>
      <c r="G730" s="262">
        <f t="shared" ref="G730" si="3240">(H730+H731)/2/((1+G$54/4))</f>
        <v>148369021545.96945</v>
      </c>
      <c r="H730" s="262">
        <f t="shared" ref="H730" si="3241">(I730+I731)/2/((1+H$54/4))</f>
        <v>131432383804.87085</v>
      </c>
      <c r="I730" s="262">
        <f t="shared" ref="I730" si="3242">(J730+J731)/2/((1+I$54/4))</f>
        <v>115949493128.00624</v>
      </c>
      <c r="J730" s="262">
        <f t="shared" ref="J730" si="3243">(K730+K731)/2/((1+J$54/4))</f>
        <v>102051441390.7021</v>
      </c>
      <c r="K730" s="262">
        <f t="shared" ref="K730" si="3244">(L730+L731)/2/((1+K$54/4))</f>
        <v>89731485040.082291</v>
      </c>
      <c r="L730" s="262">
        <f t="shared" ref="L730" si="3245">(M730+M731)/2/((1+L$54/4))</f>
        <v>78943499404.587143</v>
      </c>
      <c r="M730" s="262">
        <f t="shared" ref="M730" si="3246">(N730+N731)/2/((1+M$54/4))</f>
        <v>69636860608.971924</v>
      </c>
      <c r="N730" s="262">
        <f t="shared" ref="N730" si="3247">(O730+O731)/2/((1+N$54/4))</f>
        <v>61743489992.890533</v>
      </c>
      <c r="O730" s="262">
        <f t="shared" ref="O730" si="3248">(P730+P731)/2/((1+O$54/4))</f>
        <v>55198289633.949867</v>
      </c>
      <c r="P730" s="262">
        <f t="shared" ref="P730" si="3249">(Q730+Q731)/2/((1+P$54/4))</f>
        <v>49946632547.404289</v>
      </c>
      <c r="Q730" s="262">
        <f t="shared" ref="Q730" si="3250">(R730+R731)/2/((1+Q$54/4))</f>
        <v>44381666371.260857</v>
      </c>
      <c r="R730" s="262">
        <f t="shared" ref="R730" si="3251">(S730+S731)/2/((1+R$54/4))</f>
        <v>39623591734.13575</v>
      </c>
      <c r="S730" s="262">
        <f t="shared" ref="S730" si="3252">(T730+T731)/2/((1+S$54/4))</f>
        <v>35754882375.930244</v>
      </c>
      <c r="T730" s="262">
        <f t="shared" ref="T730" si="3253">(U730+U731)/2/((1+T$54/4))</f>
        <v>32732461664.098812</v>
      </c>
      <c r="U730" s="262">
        <f t="shared" ref="U730" si="3254">(V730+V731)/2/((1+U$54/4))</f>
        <v>30538074599.418789</v>
      </c>
      <c r="V730" s="262">
        <f t="shared" ref="V730" si="3255">(W730+W731)/2/((1+V$54/4))</f>
        <v>29188135922.918434</v>
      </c>
      <c r="W730" s="262">
        <f t="shared" ref="W730" si="3256">(X730+X731)/2/((1+W$54/4))</f>
        <v>28753323619.829956</v>
      </c>
      <c r="X730" s="262">
        <f t="shared" ref="X730" si="3257">(Y730+Y731)/2/((1+X$54/4))</f>
        <v>29396386237.601795</v>
      </c>
      <c r="Y730" s="262">
        <f t="shared" ref="Y730" si="3258">(Z730+Z731)/2/((1+Y$54/4))</f>
        <v>29914962337.229649</v>
      </c>
      <c r="Z730" s="262">
        <f t="shared" ref="Z730" si="3259">(AA730+AA731)/2/((1+Z$54/4))</f>
        <v>31480192668.191212</v>
      </c>
      <c r="AA730" s="262">
        <f t="shared" ref="AA730" si="3260">(AB730+AB731)/2/((1+AA$54/4))</f>
        <v>34639059573.944244</v>
      </c>
      <c r="AB730" s="262">
        <f t="shared" ref="AB730" si="3261">(AC730+AC731)/2/((1+AB$54/4))</f>
        <v>40156326220.143066</v>
      </c>
      <c r="AC730" s="262">
        <f t="shared" ref="AC730" si="3262">(AD730+AD731)/2/((1+AC$54/4))</f>
        <v>49452190439.849693</v>
      </c>
      <c r="AD730" s="262">
        <f t="shared" ref="AD730" si="3263">(AE730+AE731)/2/((1+AD$54/4))</f>
        <v>65249046127.702682</v>
      </c>
      <c r="AE730" s="262">
        <f t="shared" ref="AE730" si="3264">(AF730+AF731)/2/((1+AE$54/4))</f>
        <v>93060182881.612</v>
      </c>
      <c r="AF730" s="262">
        <f t="shared" ref="AF730" si="3265">(AG730+AG731)/2/((1+AF$54/4))</f>
        <v>144751509590.92218</v>
      </c>
      <c r="AG730" s="262">
        <f t="shared" ref="AG730" si="3266">(AH730+AH731)/2/((1+AG$54/4))</f>
        <v>247784382439.83878</v>
      </c>
      <c r="AH730" s="262">
        <f t="shared" ref="AH730" si="3267">(AI730+AI731)/2/((1+AH$54/4))</f>
        <v>470693742014.53412</v>
      </c>
      <c r="AI730" s="258">
        <f t="shared" si="3238"/>
        <v>1000000000000</v>
      </c>
    </row>
    <row r="731" spans="3:37" hidden="1" outlineLevel="1">
      <c r="C731" s="256" t="s">
        <v>264</v>
      </c>
      <c r="D731" s="256"/>
      <c r="E731" s="256"/>
      <c r="F731" s="262">
        <f>(G731+G732)/2/((1+F$55/4))</f>
        <v>221368906630.10974</v>
      </c>
      <c r="G731" s="262">
        <f t="shared" ref="G731" si="3268">(H731+H732)/2/((1+G$55/4))</f>
        <v>200553087612.10852</v>
      </c>
      <c r="H731" s="262">
        <f t="shared" ref="H731" si="3269">(I731+I732)/2/((1+H$55/4))</f>
        <v>180926639699.75128</v>
      </c>
      <c r="I731" s="262">
        <f t="shared" ref="I731" si="3270">(J731+J732)/2/((1+I$55/4))</f>
        <v>162633317389.21469</v>
      </c>
      <c r="J731" s="262">
        <f t="shared" ref="J731" si="3271">(K731+K732)/2/((1+J$55/4))</f>
        <v>145880016364.90414</v>
      </c>
      <c r="K731" s="262">
        <f t="shared" ref="K731" si="3272">(L731+L732)/2/((1+K$55/4))</f>
        <v>130723516507.03696</v>
      </c>
      <c r="L731" s="262">
        <f t="shared" ref="L731" si="3273">(M731+M732)/2/((1+L$55/4))</f>
        <v>117177155472.5121</v>
      </c>
      <c r="M731" s="262">
        <f t="shared" ref="M731" si="3274">(N731+N732)/2/((1+M$55/4))</f>
        <v>105250049682.37668</v>
      </c>
      <c r="N731" s="262">
        <f t="shared" ref="N731" si="3275">(O731+O732)/2/((1+N$55/4))</f>
        <v>94928928165.961792</v>
      </c>
      <c r="O731" s="262">
        <f t="shared" ref="O731" si="3276">(P731+P732)/2/((1+O$55/4))</f>
        <v>86201556669.445953</v>
      </c>
      <c r="P731" s="262">
        <f t="shared" ref="P731" si="3277">(Q731+Q732)/2/((1+P$55/4))</f>
        <v>79065048331.49379</v>
      </c>
      <c r="Q731" s="262">
        <f t="shared" ref="Q731" si="3278">(R731+R732)/2/((1+Q$55/4))</f>
        <v>71395220618.481674</v>
      </c>
      <c r="R731" s="262">
        <f t="shared" ref="R731" si="3279">(S731+S732)/2/((1+R$55/4))</f>
        <v>64710307146.021393</v>
      </c>
      <c r="S731" s="262">
        <f t="shared" ref="S731" si="3280">(T731+T732)/2/((1+S$55/4))</f>
        <v>59166677864.589279</v>
      </c>
      <c r="T731" s="262">
        <f t="shared" ref="T731" si="3281">(U731+U732)/2/((1+T$55/4))</f>
        <v>54747258548.071999</v>
      </c>
      <c r="U731" s="262">
        <f t="shared" ref="U731" si="3282">(V731+V732)/2/((1+U$55/4))</f>
        <v>51463276016.501457</v>
      </c>
      <c r="V731" s="262">
        <f t="shared" ref="V731" si="3283">(W731+W732)/2/((1+V$55/4))</f>
        <v>49367264795.905899</v>
      </c>
      <c r="W731" s="262">
        <f t="shared" ref="W731" si="3284">(X731+X732)/2/((1+W$55/4))</f>
        <v>48578712841.81118</v>
      </c>
      <c r="X731" s="262">
        <f t="shared" ref="X731" si="3285">(Y731+Y732)/2/((1+X$55/4))</f>
        <v>49332980748.146004</v>
      </c>
      <c r="Y731" s="262">
        <f t="shared" ref="Y731" si="3286">(Z731+Z732)/2/((1+Y$55/4))</f>
        <v>49859643651.65136</v>
      </c>
      <c r="Z731" s="262">
        <f t="shared" ref="Z731" si="3287">(AA731+AA732)/2/((1+Z$55/4))</f>
        <v>51833930414.822853</v>
      </c>
      <c r="AA731" s="262">
        <f t="shared" ref="AA731" si="3288">(AB731+AB732)/2/((1+AA$55/4))</f>
        <v>55968134046.909332</v>
      </c>
      <c r="AB731" s="262">
        <f t="shared" ref="AB731" si="3289">(AC731+AC732)/2/((1+AB$55/4))</f>
        <v>63187884087.873329</v>
      </c>
      <c r="AC731" s="262">
        <f t="shared" ref="AC731" si="3290">(AD731+AD732)/2/((1+AC$55/4))</f>
        <v>75146611215.34346</v>
      </c>
      <c r="AD731" s="262">
        <f t="shared" ref="AD731" si="3291">(AE731+AE732)/2/((1+AD$55/4))</f>
        <v>94875193231.144363</v>
      </c>
      <c r="AE731" s="262">
        <f t="shared" ref="AE731" si="3292">(AF731+AF732)/2/((1+AE$55/4))</f>
        <v>128212317420.20549</v>
      </c>
      <c r="AF731" s="262">
        <f t="shared" ref="AF731" si="3293">(AG731+AG732)/2/((1+AF$55/4))</f>
        <v>187026239936.75085</v>
      </c>
      <c r="AG731" s="262">
        <f t="shared" ref="AG731" si="3294">(AH731+AH732)/2/((1+AG$55/4))</f>
        <v>297071835315.09021</v>
      </c>
      <c r="AH731" s="262">
        <f t="shared" ref="AH731" si="3295">(AI731+AI732)/2/((1+AH$55/4))</f>
        <v>518092868563.39978</v>
      </c>
      <c r="AI731" s="258">
        <f t="shared" si="3238"/>
        <v>1000000000000</v>
      </c>
    </row>
    <row r="732" spans="3:37" hidden="1" outlineLevel="1">
      <c r="C732" s="256" t="s">
        <v>267</v>
      </c>
      <c r="D732" s="256"/>
      <c r="E732" s="262"/>
      <c r="F732" s="262"/>
      <c r="G732" s="262">
        <f>(H732+H733)/2/((1+G$56/4))</f>
        <v>259301508717.80347</v>
      </c>
      <c r="H732" s="262">
        <f t="shared" ref="H732" si="3296">(I732+I733)/2/((1+H$56/4))</f>
        <v>237645056400.76944</v>
      </c>
      <c r="I732" s="262">
        <f t="shared" ref="I732" si="3297">(J732+J733)/2/((1+I$56/4))</f>
        <v>217117188611.97845</v>
      </c>
      <c r="J732" s="262">
        <f t="shared" ref="J732" si="3298">(K732+K733)/2/((1+J$56/4))</f>
        <v>197987275114.22458</v>
      </c>
      <c r="K732" s="262">
        <f t="shared" ref="K732" si="3299">(L732+L733)/2/((1+K$56/4))</f>
        <v>180371233565.08063</v>
      </c>
      <c r="L732" s="262">
        <f t="shared" ref="L732" si="3300">(M732+M733)/2/((1+L$56/4))</f>
        <v>164342801579.49625</v>
      </c>
      <c r="M732" s="262">
        <f t="shared" ref="M732" si="3301">(N732+N733)/2/((1+M$56/4))</f>
        <v>149976083713.20639</v>
      </c>
      <c r="N732" s="262">
        <f t="shared" ref="N732" si="3302">(O732+O733)/2/((1+N$56/4))</f>
        <v>137322559605.37842</v>
      </c>
      <c r="O732" s="262">
        <f t="shared" ref="O732" si="3303">(P732+P733)/2/((1+O$56/4))</f>
        <v>126436609289.07904</v>
      </c>
      <c r="P732" s="262">
        <f t="shared" ref="P732" si="3304">(Q732+Q733)/2/((1+P$56/4))</f>
        <v>117384020186.49918</v>
      </c>
      <c r="Q732" s="262">
        <f t="shared" ref="Q732" si="3305">(R732+R733)/2/((1+Q$56/4))</f>
        <v>107532561348.72963</v>
      </c>
      <c r="R732" s="262">
        <f t="shared" ref="R732" si="3306">(S732+S733)/2/((1+R$56/4))</f>
        <v>98798575120.829651</v>
      </c>
      <c r="S732" s="262">
        <f t="shared" ref="S732" si="3307">(T732+T733)/2/((1+S$56/4))</f>
        <v>91427650169.639206</v>
      </c>
      <c r="T732" s="262">
        <f t="shared" ref="T732" si="3308">(U732+U733)/2/((1+T$56/4))</f>
        <v>85445216996.459442</v>
      </c>
      <c r="U732" s="262">
        <f t="shared" ref="U732" si="3309">(V732+V733)/2/((1+U$56/4))</f>
        <v>80908949946.031906</v>
      </c>
      <c r="V732" s="262">
        <f t="shared" ref="V732" si="3310">(W732+W733)/2/((1+V$56/4))</f>
        <v>77924249514.122986</v>
      </c>
      <c r="W732" s="262">
        <f t="shared" ref="W732" si="3311">(X732+X733)/2/((1+W$56/4))</f>
        <v>76675061246.123001</v>
      </c>
      <c r="X732" s="262">
        <f t="shared" ref="X732" si="3312">(Y732+Y733)/2/((1+X$56/4))</f>
        <v>77482736106.825394</v>
      </c>
      <c r="Y732" s="262">
        <f t="shared" ref="Y732" si="3313">(Z732+Z733)/2/((1+Y$56/4))</f>
        <v>77931857633.698944</v>
      </c>
      <c r="Z732" s="262">
        <f t="shared" ref="Z732" si="3314">(AA732+AA733)/2/((1+Z$56/4))</f>
        <v>80261386247.717163</v>
      </c>
      <c r="AA732" s="262">
        <f t="shared" ref="AA732" si="3315">(AB732+AB733)/2/((1+AA$56/4))</f>
        <v>85353534026.516312</v>
      </c>
      <c r="AB732" s="262">
        <f t="shared" ref="AB732" si="3316">(AC732+AC733)/2/((1+AB$56/4))</f>
        <v>94276971210.040039</v>
      </c>
      <c r="AC732" s="262">
        <f t="shared" ref="AC732" si="3317">(AD732+AD733)/2/((1+AC$56/4))</f>
        <v>108870606349.61392</v>
      </c>
      <c r="AD732" s="262">
        <f t="shared" ref="AD732" si="3318">(AE732+AE733)/2/((1+AD$56/4))</f>
        <v>132367089976.74635</v>
      </c>
      <c r="AE732" s="262">
        <f t="shared" ref="AE732" si="3319">(AF732+AF733)/2/((1+AE$56/4))</f>
        <v>170714543586.73621</v>
      </c>
      <c r="AF732" s="262">
        <f t="shared" ref="AF732" si="3320">(AG732+AG733)/2/((1+AF$56/4))</f>
        <v>235389756706.63879</v>
      </c>
      <c r="AG732" s="262">
        <f t="shared" ref="AG732" si="3321">(AH732+AH733)/2/((1+AG$56/4))</f>
        <v>349883373032.73175</v>
      </c>
      <c r="AH732" s="262">
        <f t="shared" ref="AH732" si="3322">(AI732+AI733)/2/((1+AH$56/4))</f>
        <v>565168599689.4541</v>
      </c>
      <c r="AI732" s="258">
        <f t="shared" si="3238"/>
        <v>1000000000000</v>
      </c>
    </row>
    <row r="733" spans="3:37" hidden="1" outlineLevel="1">
      <c r="C733" s="256" t="s">
        <v>270</v>
      </c>
      <c r="D733" s="256"/>
      <c r="E733" s="262"/>
      <c r="F733" s="262"/>
      <c r="G733" s="262"/>
      <c r="H733" s="262">
        <f>(I733+I734)/2/((1+H$57/4))</f>
        <v>299636563010.02631</v>
      </c>
      <c r="I733" s="262">
        <f t="shared" ref="I733" si="3323">(J733+J734)/2/((1+I$57/4))</f>
        <v>277617529777.854</v>
      </c>
      <c r="J733" s="262">
        <f t="shared" ref="J733" si="3324">(K733+K734)/2/((1+J$57/4))</f>
        <v>256787085959.99335</v>
      </c>
      <c r="K733" s="262">
        <f t="shared" ref="K733" si="3325">(L733+L734)/2/((1+K$57/4))</f>
        <v>237308648860.05719</v>
      </c>
      <c r="L733" s="262">
        <f t="shared" ref="L733" si="3326">(M733+M734)/2/((1+L$57/4))</f>
        <v>219308939680.52148</v>
      </c>
      <c r="M733" s="262">
        <f t="shared" ref="M733" si="3327">(N733+N734)/2/((1+M$57/4))</f>
        <v>202922889601.66763</v>
      </c>
      <c r="N733" s="262">
        <f t="shared" ref="N733" si="3328">(O733+O734)/2/((1+N$57/4))</f>
        <v>188266998248.33682</v>
      </c>
      <c r="O733" s="262">
        <f t="shared" ref="O733" si="3329">(P733+P734)/2/((1+O$57/4))</f>
        <v>175466264038.05975</v>
      </c>
      <c r="P733" s="262">
        <f t="shared" ref="P733" si="3330">(Q733+Q734)/2/((1+P$57/4))</f>
        <v>164662588519.94534</v>
      </c>
      <c r="Q733" s="262">
        <f t="shared" ref="Q733" si="3331">(R733+R734)/2/((1+Q$57/4))</f>
        <v>152775813201.6936</v>
      </c>
      <c r="R733" s="262">
        <f t="shared" ref="R733" si="3332">(S733+S734)/2/((1+R$57/4))</f>
        <v>142078155441.50381</v>
      </c>
      <c r="S733" s="262">
        <f t="shared" ref="S733" si="3333">(T733+T734)/2/((1+S$57/4))</f>
        <v>132909499387.52766</v>
      </c>
      <c r="T733" s="262">
        <f t="shared" ref="T733" si="3334">(U733+U734)/2/((1+T$57/4))</f>
        <v>125349682945.1465</v>
      </c>
      <c r="U733" s="262">
        <f t="shared" ref="U733" si="3335">(V733+V734)/2/((1+U$57/4))</f>
        <v>119515672629.19293</v>
      </c>
      <c r="V733" s="262">
        <f t="shared" ref="V733" si="3336">(W733+W734)/2/((1+V$57/4))</f>
        <v>115578526522.53615</v>
      </c>
      <c r="W733" s="262">
        <f t="shared" ref="W733" si="3337">(X733+X734)/2/((1+W$57/4))</f>
        <v>113797804939.35942</v>
      </c>
      <c r="X733" s="262">
        <f t="shared" ref="X733" si="3338">(Y733+Y734)/2/((1+X$57/4))</f>
        <v>114587924761.21904</v>
      </c>
      <c r="Y733" s="262">
        <f t="shared" ref="Y733" si="3339">(Z733+Z734)/2/((1+Y$57/4))</f>
        <v>114871661289.26979</v>
      </c>
      <c r="Z733" s="262">
        <f t="shared" ref="Z733" si="3340">(AA733+AA734)/2/((1+Z$57/4))</f>
        <v>117460146302.82901</v>
      </c>
      <c r="AA733" s="262">
        <f t="shared" ref="AA733" si="3341">(AB733+AB734)/2/((1+AA$57/4))</f>
        <v>123396049408.58128</v>
      </c>
      <c r="AB733" s="262">
        <f t="shared" ref="AB733" si="3342">(AC733+AC734)/2/((1+AB$57/4))</f>
        <v>133861838668.29422</v>
      </c>
      <c r="AC733" s="262">
        <f t="shared" ref="AC733" si="3343">(AD733+AD734)/2/((1+AC$57/4))</f>
        <v>150820055946.5668</v>
      </c>
      <c r="AD733" s="262">
        <f t="shared" ref="AD733" si="3344">(AE733+AE734)/2/((1+AD$57/4))</f>
        <v>177587026658.15424</v>
      </c>
      <c r="AE733" s="262">
        <f t="shared" ref="AE733" si="3345">(AF733+AF734)/2/((1+AE$57/4))</f>
        <v>220011804193.42294</v>
      </c>
      <c r="AF733" s="262">
        <f t="shared" ref="AF733" si="3346">(AG733+AG734)/2/((1+AF$57/4))</f>
        <v>288854990011.02625</v>
      </c>
      <c r="AG733" s="262">
        <f t="shared" ref="AG733" si="3347">(AH733+AH734)/2/((1+AG$57/4))</f>
        <v>405001894352.89301</v>
      </c>
      <c r="AH733" s="262">
        <f t="shared" ref="AH733" si="3348">(AI733+AI734)/2/((1+AH$57/4))</f>
        <v>611097620492.59998</v>
      </c>
      <c r="AI733" s="258">
        <f t="shared" si="3238"/>
        <v>1000000000000</v>
      </c>
    </row>
    <row r="734" spans="3:37" hidden="1" outlineLevel="1">
      <c r="C734" s="256" t="s">
        <v>273</v>
      </c>
      <c r="D734" s="256"/>
      <c r="E734" s="262"/>
      <c r="F734" s="262"/>
      <c r="G734" s="262"/>
      <c r="H734" s="262"/>
      <c r="I734" s="262">
        <f>(J734+J735)/2/((1+I$58/4))</f>
        <v>341934865208.67615</v>
      </c>
      <c r="J734" s="262">
        <f t="shared" ref="J734" si="3349">(K734+K735)/2/((1+J$58/4))</f>
        <v>320171979443.39435</v>
      </c>
      <c r="K734" s="262">
        <f t="shared" ref="K734" si="3350">(L734+L735)/2/((1+K$58/4))</f>
        <v>299551232385.3017</v>
      </c>
      <c r="L734" s="262">
        <f t="shared" ref="L734" si="3351">(M734+M735)/2/((1+L$58/4))</f>
        <v>280239648279.64478</v>
      </c>
      <c r="M734" s="262">
        <f t="shared" ref="M734" si="3352">(N734+N735)/2/((1+M$58/4))</f>
        <v>262421855047.09302</v>
      </c>
      <c r="N734" s="262">
        <f t="shared" ref="N734" si="3353">(O734+O735)/2/((1+N$58/4))</f>
        <v>246271386039.66714</v>
      </c>
      <c r="O734" s="262">
        <f t="shared" ref="O734" si="3354">(P734+P735)/2/((1+O$58/4))</f>
        <v>231978480308.74478</v>
      </c>
      <c r="P734" s="262">
        <f t="shared" ref="P734" si="3355">(Q734+Q735)/2/((1+P$58/4))</f>
        <v>219758372288.25778</v>
      </c>
      <c r="Q734" s="262">
        <f t="shared" ref="Q734" si="3356">(R734+R735)/2/((1+Q$58/4))</f>
        <v>206184004733.27618</v>
      </c>
      <c r="R734" s="262">
        <f t="shared" ref="R734" si="3357">(S734+S735)/2/((1+R$58/4))</f>
        <v>193806571643.14862</v>
      </c>
      <c r="S734" s="262">
        <f t="shared" ref="S734" si="3358">(T734+T735)/2/((1+S$58/4))</f>
        <v>183053990660.75186</v>
      </c>
      <c r="T734" s="262">
        <f t="shared" ref="T734" si="3359">(U734+U735)/2/((1+T$58/4))</f>
        <v>174065176912.36749</v>
      </c>
      <c r="U734" s="262">
        <f t="shared" ref="U734" si="3360">(V734+V735)/2/((1+U$58/4))</f>
        <v>167022014735.65698</v>
      </c>
      <c r="V734" s="262">
        <f t="shared" ref="V734" si="3361">(W734+W735)/2/((1+V$58/4))</f>
        <v>162166765047.08374</v>
      </c>
      <c r="W734" s="262">
        <f t="shared" ref="W734" si="3362">(X734+X735)/2/((1+W$58/4))</f>
        <v>159838171769.60635</v>
      </c>
      <c r="X734" s="262">
        <f t="shared" ref="X734" si="3363">(Y734+Y735)/2/((1+X$58/4))</f>
        <v>160542113423.31635</v>
      </c>
      <c r="Y734" s="262">
        <f t="shared" ref="Y734" si="3364">(Z734+Z735)/2/((1+Y$58/4))</f>
        <v>160590198712.19104</v>
      </c>
      <c r="Z734" s="262">
        <f t="shared" ref="Z734" si="3365">(AA734+AA735)/2/((1+Z$58/4))</f>
        <v>163317408535.10184</v>
      </c>
      <c r="AA734" s="262">
        <f t="shared" ref="AA734" si="3366">(AB734+AB735)/2/((1+AA$58/4))</f>
        <v>169903634171.76074</v>
      </c>
      <c r="AB734" s="262">
        <f t="shared" ref="AB734" si="3367">(AC734+AC735)/2/((1+AB$58/4))</f>
        <v>181608454850.91367</v>
      </c>
      <c r="AC734" s="262">
        <f t="shared" ref="AC734" si="3368">(AD734+AD735)/2/((1+AC$58/4))</f>
        <v>200450866623.1232</v>
      </c>
      <c r="AD734" s="262">
        <f t="shared" ref="AD734" si="3369">(AE734+AE735)/2/((1+AD$58/4))</f>
        <v>229717144097.121</v>
      </c>
      <c r="AE734" s="262">
        <f t="shared" ref="AE734" si="3370">(AF734+AF735)/2/((1+AE$58/4))</f>
        <v>274979866675.26227</v>
      </c>
      <c r="AF734" s="262">
        <f t="shared" ref="AF734" si="3371">(AG734+AG735)/2/((1+AF$58/4))</f>
        <v>346052530538.7215</v>
      </c>
      <c r="AG734" s="262">
        <f t="shared" ref="AG734" si="3372">(AH734+AH735)/2/((1+AG$58/4))</f>
        <v>461084327952.60718</v>
      </c>
      <c r="AH734" s="262">
        <f t="shared" ref="AH734" si="3373">(AI734+AI735)/2/((1+AH$58/4))</f>
        <v>655135612030.41675</v>
      </c>
      <c r="AI734" s="258">
        <f t="shared" si="3238"/>
        <v>1000000000000</v>
      </c>
    </row>
    <row r="735" spans="3:37" hidden="1" outlineLevel="1">
      <c r="C735" s="256" t="s">
        <v>276</v>
      </c>
      <c r="D735" s="256"/>
      <c r="E735" s="262"/>
      <c r="F735" s="262"/>
      <c r="G735" s="262"/>
      <c r="H735" s="262"/>
      <c r="I735" s="262"/>
      <c r="J735" s="262">
        <f>(K735+K736)/2/((1+J$59/4))</f>
        <v>385829897946.35345</v>
      </c>
      <c r="K735" s="262">
        <f t="shared" ref="K735" si="3374">(L735+L736)/2/((1+K$59/4))</f>
        <v>364807956395.37787</v>
      </c>
      <c r="L735" s="262">
        <f t="shared" ref="L735" si="3375">(M735+M736)/2/((1+L$59/4))</f>
        <v>344893731433.97241</v>
      </c>
      <c r="M735" s="262">
        <f t="shared" ref="M735" si="3376">(N735+N736)/2/((1+M$59/4))</f>
        <v>326306787854.87524</v>
      </c>
      <c r="N735" s="262">
        <f t="shared" ref="N735" si="3377">(O735+O736)/2/((1+N$59/4))</f>
        <v>309264386879.96747</v>
      </c>
      <c r="O735" s="262">
        <f t="shared" ref="O735" si="3378">(P735+P736)/2/((1+O$59/4))</f>
        <v>294009692458.65375</v>
      </c>
      <c r="P735" s="262">
        <f t="shared" ref="P735" si="3379">(Q735+Q736)/2/((1+P$59/4))</f>
        <v>280820079747.30988</v>
      </c>
      <c r="Q735" s="262">
        <f t="shared" ref="Q735" si="3380">(R735+R736)/2/((1+Q$59/4))</f>
        <v>266047014442.45377</v>
      </c>
      <c r="R735" s="262">
        <f t="shared" ref="R735" si="3381">(S735+S736)/2/((1+R$59/4))</f>
        <v>252422790858.90851</v>
      </c>
      <c r="S735" s="262">
        <f t="shared" ref="S735" si="3382">(T735+T736)/2/((1+S$59/4))</f>
        <v>240447501545.52185</v>
      </c>
      <c r="T735" s="262">
        <f t="shared" ref="T735" si="3383">(U735+U736)/2/((1+T$59/4))</f>
        <v>230316120325.94867</v>
      </c>
      <c r="U735" s="262">
        <f t="shared" ref="U735" si="3384">(V735+V736)/2/((1+U$59/4))</f>
        <v>222272896588.55371</v>
      </c>
      <c r="V735" s="262">
        <f t="shared" ref="V735" si="3385">(W735+W736)/2/((1+V$59/4))</f>
        <v>216628335686.02008</v>
      </c>
      <c r="W735" s="262">
        <f t="shared" ref="W735" si="3386">(X735+X736)/2/((1+W$59/4))</f>
        <v>213795178861.19199</v>
      </c>
      <c r="X735" s="262">
        <f t="shared" ref="X735" si="3387">(Y735+Y736)/2/((1+X$59/4))</f>
        <v>214360031665.72302</v>
      </c>
      <c r="Y735" s="262">
        <f t="shared" ref="Y735" si="3388">(Z735+Z736)/2/((1+Y$59/4))</f>
        <v>214133810291.35669</v>
      </c>
      <c r="Z735" s="262">
        <f t="shared" ref="Z735" si="3389">(AA735+AA736)/2/((1+Z$59/4))</f>
        <v>216876961909.09634</v>
      </c>
      <c r="AA735" s="262">
        <f t="shared" ref="AA735" si="3390">(AB735+AB736)/2/((1+AA$59/4))</f>
        <v>223872311485.48969</v>
      </c>
      <c r="AB735" s="262">
        <f t="shared" ref="AB735" si="3391">(AC735+AC736)/2/((1+AB$59/4))</f>
        <v>236416941483.55365</v>
      </c>
      <c r="AC735" s="262">
        <f t="shared" ref="AC735" si="3392">(AD735+AD736)/2/((1+AC$59/4))</f>
        <v>256521929993.29367</v>
      </c>
      <c r="AD735" s="262">
        <f t="shared" ref="AD735" si="3393">(AE735+AE736)/2/((1+AD$59/4))</f>
        <v>287346370749.24243</v>
      </c>
      <c r="AE735" s="262">
        <f t="shared" ref="AE735" si="3394">(AF735+AF736)/2/((1+AE$59/4))</f>
        <v>334054287528.90247</v>
      </c>
      <c r="AF735" s="262">
        <f t="shared" ref="AF735" si="3395">(AG735+AG736)/2/((1+AF$59/4))</f>
        <v>405380752541.80634</v>
      </c>
      <c r="AG735" s="262">
        <f t="shared" ref="AG735" si="3396">(AH735+AH736)/2/((1+AG$59/4))</f>
        <v>516785556613.84473</v>
      </c>
      <c r="AH735" s="262">
        <f t="shared" ref="AH735" si="3397">(AI735+AI736)/2/((1+AH$59/4))</f>
        <v>696662204432.08167</v>
      </c>
      <c r="AI735" s="258">
        <f t="shared" si="3238"/>
        <v>1000000000000</v>
      </c>
    </row>
    <row r="736" spans="3:37" hidden="1" outlineLevel="1">
      <c r="C736" s="256" t="s">
        <v>279</v>
      </c>
      <c r="D736" s="256"/>
      <c r="E736" s="262"/>
      <c r="F736" s="262"/>
      <c r="G736" s="262"/>
      <c r="H736" s="262"/>
      <c r="I736" s="262"/>
      <c r="J736" s="262"/>
      <c r="K736" s="262">
        <f>(L736+L737)/2/((1+K$60/4))</f>
        <v>430789761079.40973</v>
      </c>
      <c r="L736" s="262">
        <f t="shared" ref="L736" si="3398">(M736+M737)/2/((1+L$60/4))</f>
        <v>410944419579.45728</v>
      </c>
      <c r="M736" s="262">
        <f t="shared" ref="M736" si="3399">(N736+N737)/2/((1+M$60/4))</f>
        <v>392238183682.67224</v>
      </c>
      <c r="N736" s="262">
        <f t="shared" ref="N736" si="3400">(O736+O737)/2/((1+N$60/4))</f>
        <v>374916625647.18646</v>
      </c>
      <c r="O736" s="262">
        <f t="shared" ref="O736" si="3401">(P736+P737)/2/((1+O$60/4))</f>
        <v>359259855713.11499</v>
      </c>
      <c r="P736" s="262">
        <f t="shared" ref="P736" si="3402">(Q736+Q737)/2/((1+P$60/4))</f>
        <v>345590984571.90442</v>
      </c>
      <c r="Q736" s="262">
        <f t="shared" ref="Q736" si="3403">(R736+R737)/2/((1+Q$60/4))</f>
        <v>330171725312.06372</v>
      </c>
      <c r="R736" s="262">
        <f t="shared" ref="R736" si="3404">(S736+S737)/2/((1+R$60/4))</f>
        <v>315811796645.84888</v>
      </c>
      <c r="S736" s="262">
        <f t="shared" ref="S736" si="3405">(T736+T737)/2/((1+S$60/4))</f>
        <v>303061536748.27051</v>
      </c>
      <c r="T736" s="262">
        <f t="shared" ref="T736" si="3406">(U736+U737)/2/((1+T$60/4))</f>
        <v>292162694144.45789</v>
      </c>
      <c r="U736" s="262">
        <f t="shared" ref="U736" si="3407">(V736+V737)/2/((1+U$60/4))</f>
        <v>283412272585.79352</v>
      </c>
      <c r="V736" s="262">
        <f t="shared" ref="V736" si="3408">(W736+W737)/2/((1+V$60/4))</f>
        <v>277178473106.48804</v>
      </c>
      <c r="W736" s="262">
        <f t="shared" ref="W736" si="3409">(X736+X737)/2/((1+W$60/4))</f>
        <v>273935068064.24384</v>
      </c>
      <c r="X736" s="262">
        <f t="shared" ref="X736" si="3410">(Y736+Y737)/2/((1+X$60/4))</f>
        <v>274331079620.71866</v>
      </c>
      <c r="Y736" s="262">
        <f t="shared" ref="Y736" si="3411">(Z736+Z737)/2/((1+Y$60/4))</f>
        <v>273828152742.22974</v>
      </c>
      <c r="Z736" s="262">
        <f t="shared" ref="Z736" si="3412">(AA736+AA737)/2/((1+Z$60/4))</f>
        <v>276479748352.73737</v>
      </c>
      <c r="AA736" s="262">
        <f t="shared" ref="AA736" si="3413">(AB736+AB737)/2/((1+AA$60/4))</f>
        <v>283630710226.23096</v>
      </c>
      <c r="AB736" s="262">
        <f t="shared" ref="AB736" si="3414">(AC736+AC737)/2/((1+AB$60/4))</f>
        <v>296577265244.82147</v>
      </c>
      <c r="AC736" s="262">
        <f t="shared" ref="AC736" si="3415">(AD736+AD737)/2/((1+AC$60/4))</f>
        <v>317267041083.48798</v>
      </c>
      <c r="AD736" s="262">
        <f t="shared" ref="AD736" si="3416">(AE736+AE737)/2/((1+AD$60/4))</f>
        <v>348658368287.60181</v>
      </c>
      <c r="AE736" s="262">
        <f t="shared" ref="AE736" si="3417">(AF736+AF737)/2/((1+AE$60/4))</f>
        <v>395424086724.5993</v>
      </c>
      <c r="AF736" s="262">
        <f t="shared" ref="AF736" si="3418">(AG736+AG737)/2/((1+AF$60/4))</f>
        <v>465179474948.6427</v>
      </c>
      <c r="AG736" s="262">
        <f t="shared" ref="AG736" si="3419">(AH736+AH737)/2/((1+AG$60/4))</f>
        <v>570872149563.25842</v>
      </c>
      <c r="AH736" s="262">
        <f t="shared" ref="AH736" si="3420">(AI736+AI737)/2/((1+AH$60/4))</f>
        <v>735209445511.94092</v>
      </c>
      <c r="AI736" s="258">
        <f t="shared" si="3238"/>
        <v>1000000000000</v>
      </c>
    </row>
    <row r="737" spans="3:35" hidden="1" outlineLevel="1">
      <c r="C737" s="256" t="s">
        <v>282</v>
      </c>
      <c r="D737" s="256"/>
      <c r="E737" s="262"/>
      <c r="F737" s="262"/>
      <c r="G737" s="262"/>
      <c r="H737" s="262"/>
      <c r="I737" s="262"/>
      <c r="J737" s="262"/>
      <c r="K737" s="262"/>
      <c r="L737" s="262">
        <f>(M737+M738)/2/((1+L$61/4))</f>
        <v>476247955986.77136</v>
      </c>
      <c r="M737" s="262">
        <f t="shared" ref="M737" si="3421">(N737+N738)/2/((1+M$61/4))</f>
        <v>457993026577.63483</v>
      </c>
      <c r="N737" s="262">
        <f t="shared" ref="N737" si="3422">(O737+O738)/2/((1+N$61/4))</f>
        <v>440946771206.65009</v>
      </c>
      <c r="O737" s="262">
        <f t="shared" ref="O737" si="3423">(P737+P738)/2/((1+O$61/4))</f>
        <v>425409647073.94281</v>
      </c>
      <c r="P737" s="262">
        <f t="shared" ref="P737" si="3424">(Q737+Q738)/2/((1+P$61/4))</f>
        <v>411732261537.61176</v>
      </c>
      <c r="Q737" s="262">
        <f t="shared" ref="Q737" si="3425">(R737+R738)/2/((1+Q$61/4))</f>
        <v>396209099007.51355</v>
      </c>
      <c r="R737" s="262">
        <f t="shared" ref="R737" si="3426">(S737+S738)/2/((1+R$61/4))</f>
        <v>381630763459.44989</v>
      </c>
      <c r="S737" s="262">
        <f t="shared" ref="S737" si="3427">(T737+T738)/2/((1+S$61/4))</f>
        <v>368573811164.28918</v>
      </c>
      <c r="T737" s="262">
        <f t="shared" ref="T737" si="3428">(U737+U738)/2/((1+T$61/4))</f>
        <v>357313661185.11414</v>
      </c>
      <c r="U737" s="262">
        <f t="shared" ref="U737" si="3429">(V737+V738)/2/((1+U$61/4))</f>
        <v>348185834982.54346</v>
      </c>
      <c r="V737" s="262">
        <f t="shared" ref="V737" si="3430">(W737+W738)/2/((1+V$61/4))</f>
        <v>341600508627.44073</v>
      </c>
      <c r="W737" s="262">
        <f t="shared" ref="W737" si="3431">(X737+X738)/2/((1+W$61/4))</f>
        <v>338074259665.3009</v>
      </c>
      <c r="X737" s="262">
        <f t="shared" ref="X737" si="3432">(Y737+Y738)/2/((1+X$61/4))</f>
        <v>338295565180.37421</v>
      </c>
      <c r="Y737" s="262">
        <f t="shared" ref="Y737" si="3433">(Z737+Z738)/2/((1+Y$61/4))</f>
        <v>337545524158.12512</v>
      </c>
      <c r="Z737" s="262">
        <f t="shared" ref="Z737" si="3434">(AA737+AA738)/2/((1+Z$61/4))</f>
        <v>340024058580.3327</v>
      </c>
      <c r="AA737" s="262">
        <f t="shared" ref="AA737" si="3435">(AB737+AB738)/2/((1+AA$61/4))</f>
        <v>347095501023.35742</v>
      </c>
      <c r="AB737" s="262">
        <f t="shared" ref="AB737" si="3436">(AC737+AC738)/2/((1+AB$61/4))</f>
        <v>360021341625.63861</v>
      </c>
      <c r="AC737" s="262">
        <f t="shared" ref="AC737" si="3437">(AD737+AD738)/2/((1+AC$61/4))</f>
        <v>380642452512.27124</v>
      </c>
      <c r="AD737" s="262">
        <f t="shared" ref="AD737" si="3438">(AE737+AE738)/2/((1+AD$61/4))</f>
        <v>411668157359.94745</v>
      </c>
      <c r="AE737" s="262">
        <f t="shared" ref="AE737" si="3439">(AF737+AF738)/2/((1+AE$61/4))</f>
        <v>457242972079.81976</v>
      </c>
      <c r="AF737" s="262">
        <f t="shared" ref="AF737" si="3440">(AG737+AG738)/2/((1+AF$61/4))</f>
        <v>523891920180.53351</v>
      </c>
      <c r="AG737" s="262">
        <f t="shared" ref="AG737" si="3441">(AH737+AH738)/2/((1+AG$61/4))</f>
        <v>622308700877.53381</v>
      </c>
      <c r="AH737" s="262">
        <f t="shared" ref="AH737" si="3442">(AI737+AI738)/2/((1+AH$61/4))</f>
        <v>770472108489.89807</v>
      </c>
      <c r="AI737" s="258">
        <f t="shared" si="3238"/>
        <v>1000000000000</v>
      </c>
    </row>
    <row r="738" spans="3:35" hidden="1" outlineLevel="1">
      <c r="C738" s="256" t="s">
        <v>285</v>
      </c>
      <c r="D738" s="256"/>
      <c r="E738" s="262"/>
      <c r="F738" s="262"/>
      <c r="G738" s="262"/>
      <c r="H738" s="262"/>
      <c r="I738" s="262"/>
      <c r="J738" s="262"/>
      <c r="K738" s="262"/>
      <c r="L738" s="262"/>
      <c r="M738" s="262">
        <f>(N738+N739)/2/((1+M$62/4))</f>
        <v>521671866519.38611</v>
      </c>
      <c r="N738" s="262">
        <f t="shared" ref="N738" si="3443">(O738+O739)/2/((1+N$62/4))</f>
        <v>505353498323.06488</v>
      </c>
      <c r="O738" s="262">
        <f t="shared" ref="O738" si="3444">(P738+P739)/2/((1+O$62/4))</f>
        <v>490373774390.92993</v>
      </c>
      <c r="P738" s="262">
        <f t="shared" ref="P738" si="3445">(Q738+Q739)/2/((1+P$62/4))</f>
        <v>477093461560.7821</v>
      </c>
      <c r="Q738" s="262">
        <f t="shared" ref="Q738" si="3446">(R738+R739)/2/((1+Q$62/4))</f>
        <v>461942537951.32855</v>
      </c>
      <c r="R738" s="262">
        <f t="shared" ref="R738" si="3447">(S738+S739)/2/((1+R$62/4))</f>
        <v>447611792662.35974</v>
      </c>
      <c r="S738" s="262">
        <f t="shared" ref="S738" si="3448">(T738+T739)/2/((1+S$62/4))</f>
        <v>434681247641.62006</v>
      </c>
      <c r="T738" s="262">
        <f t="shared" ref="T738" si="3449">(U738+U739)/2/((1+T$62/4))</f>
        <v>423445636021.33374</v>
      </c>
      <c r="U738" s="262">
        <f t="shared" ref="U738" si="3450">(V738+V739)/2/((1+U$62/4))</f>
        <v>414262919710.59119</v>
      </c>
      <c r="V738" s="262">
        <f t="shared" ref="V738" si="3451">(W738+W739)/2/((1+V$62/4))</f>
        <v>407567307226.12976</v>
      </c>
      <c r="W738" s="262">
        <f t="shared" ref="W738" si="3452">(X738+X739)/2/((1+W$62/4))</f>
        <v>403897800436.1925</v>
      </c>
      <c r="X738" s="262">
        <f t="shared" ref="X738" si="3453">(Y738+Y739)/2/((1+X$62/4))</f>
        <v>403958064346.58685</v>
      </c>
      <c r="Y738" s="262">
        <f t="shared" ref="Y738" si="3454">(Z738+Z739)/2/((1+Y$62/4))</f>
        <v>403012570013.41394</v>
      </c>
      <c r="Z738" s="262">
        <f t="shared" ref="Z738" si="3455">(AA738+AA739)/2/((1+Z$62/4))</f>
        <v>405265771479.84491</v>
      </c>
      <c r="AA738" s="262">
        <f t="shared" ref="AA738" si="3456">(AB738+AB739)/2/((1+AA$62/4))</f>
        <v>412061855221.49323</v>
      </c>
      <c r="AB738" s="262">
        <f t="shared" ref="AB738" si="3457">(AC738+AC739)/2/((1+AB$62/4))</f>
        <v>424600203118.19342</v>
      </c>
      <c r="AC738" s="262">
        <f t="shared" ref="AC738" si="3458">(AD738+AD739)/2/((1+AC$62/4))</f>
        <v>444584824131.28717</v>
      </c>
      <c r="AD738" s="262">
        <f t="shared" ref="AD738" si="3459">(AE738+AE739)/2/((1+AD$62/4))</f>
        <v>474451053987.34552</v>
      </c>
      <c r="AE738" s="262">
        <f t="shared" ref="AE738" si="3460">(AF738+AF739)/2/((1+AE$62/4))</f>
        <v>517814614620.31396</v>
      </c>
      <c r="AF738" s="262">
        <f t="shared" ref="AF738" si="3461">(AG738+AG739)/2/((1+AF$62/4))</f>
        <v>580188458036.27979</v>
      </c>
      <c r="AG738" s="262">
        <f t="shared" ref="AG738" si="3462">(AH738+AH739)/2/((1+AG$62/4))</f>
        <v>670308076433.50635</v>
      </c>
      <c r="AH738" s="262">
        <f t="shared" ref="AH738" si="3463">(AI738+AI739)/2/((1+AH$62/4))</f>
        <v>802301532883.20227</v>
      </c>
      <c r="AI738" s="258">
        <f t="shared" si="3238"/>
        <v>1000000000000</v>
      </c>
    </row>
    <row r="739" spans="3:35" hidden="1" outlineLevel="1">
      <c r="C739" s="256" t="s">
        <v>288</v>
      </c>
      <c r="D739" s="256"/>
      <c r="E739" s="262"/>
      <c r="F739" s="262"/>
      <c r="G739" s="262"/>
      <c r="H739" s="262"/>
      <c r="I739" s="262"/>
      <c r="J739" s="262"/>
      <c r="K739" s="262"/>
      <c r="L739" s="262"/>
      <c r="M739" s="262"/>
      <c r="N739" s="262">
        <f>(O739+O740)/2/((1+N$63/4))</f>
        <v>566551144093.17578</v>
      </c>
      <c r="O739" s="262">
        <f t="shared" ref="O739" si="3464">(P739+P740)/2/((1+O$63/4))</f>
        <v>552459932988.50183</v>
      </c>
      <c r="P739" s="262">
        <f t="shared" ref="P739" si="3465">(Q739+Q740)/2/((1+P$63/4))</f>
        <v>539892077279.5354</v>
      </c>
      <c r="Q739" s="262">
        <f t="shared" ref="Q739" si="3466">(R739+R740)/2/((1+Q$63/4))</f>
        <v>525490727132.93842</v>
      </c>
      <c r="R739" s="262">
        <f t="shared" ref="R739" si="3467">(S739+S740)/2/((1+R$63/4))</f>
        <v>511786158089.03772</v>
      </c>
      <c r="S739" s="262">
        <f t="shared" ref="S739" si="3468">(T739+T740)/2/((1+S$63/4))</f>
        <v>499342633536.73254</v>
      </c>
      <c r="T739" s="262">
        <f t="shared" ref="T739" si="3469">(U739+U740)/2/((1+T$63/4))</f>
        <v>488460664494.14484</v>
      </c>
      <c r="U739" s="262">
        <f t="shared" ref="U739" si="3470">(V739+V740)/2/((1+U$63/4))</f>
        <v>479505130462.91882</v>
      </c>
      <c r="V739" s="262">
        <f t="shared" ref="V739" si="3471">(W739+W740)/2/((1+V$63/4))</f>
        <v>472916758530.65656</v>
      </c>
      <c r="W739" s="262">
        <f t="shared" ref="W739" si="3472">(X739+X740)/2/((1+W$63/4))</f>
        <v>469237263985.01971</v>
      </c>
      <c r="X739" s="262">
        <f t="shared" ref="X739" si="3473">(Y739+Y740)/2/((1+X$63/4))</f>
        <v>469162857213.36682</v>
      </c>
      <c r="Y739" s="262">
        <f t="shared" ref="Y739" si="3474">(Z739+Z740)/2/((1+Y$63/4))</f>
        <v>468084028327.24286</v>
      </c>
      <c r="Z739" s="262">
        <f t="shared" ref="Z739" si="3475">(AA739+AA740)/2/((1+Z$63/4))</f>
        <v>470086454884.40845</v>
      </c>
      <c r="AA739" s="262">
        <f t="shared" ref="AA739" si="3476">(AB739+AB740)/2/((1+AA$63/4))</f>
        <v>476460711256.85974</v>
      </c>
      <c r="AB739" s="262">
        <f t="shared" ref="AB739" si="3477">(AC739+AC740)/2/((1+AB$63/4))</f>
        <v>488324066526.04553</v>
      </c>
      <c r="AC739" s="262">
        <f t="shared" ref="AC739" si="3478">(AD739+AD740)/2/((1+AC$63/4))</f>
        <v>507225943809.49969</v>
      </c>
      <c r="AD739" s="262">
        <f t="shared" ref="AD739" si="3479">(AE739+AE740)/2/((1+AD$63/4))</f>
        <v>535321701708.93005</v>
      </c>
      <c r="AE739" s="262">
        <f t="shared" ref="AE739" si="3480">(AF739+AF740)/2/((1+AE$63/4))</f>
        <v>575723941993.83521</v>
      </c>
      <c r="AF739" s="262">
        <f t="shared" ref="AF739" si="3481">(AG739+AG740)/2/((1+AF$63/4))</f>
        <v>633039553067.59827</v>
      </c>
      <c r="AG739" s="262">
        <f t="shared" ref="AG739" si="3482">(AH739+AH740)/2/((1+AG$63/4))</f>
        <v>714345644922.00671</v>
      </c>
      <c r="AH739" s="262">
        <f t="shared" ref="AH739" si="3483">(AI739+AI740)/2/((1+AH$63/4))</f>
        <v>830687024778.87903</v>
      </c>
      <c r="AI739" s="258">
        <f t="shared" si="3238"/>
        <v>1000000000000</v>
      </c>
    </row>
    <row r="740" spans="3:35" hidden="1" outlineLevel="1">
      <c r="C740" s="256" t="s">
        <v>291</v>
      </c>
      <c r="D740" s="256"/>
      <c r="E740" s="262"/>
      <c r="F740" s="262"/>
      <c r="G740" s="262"/>
      <c r="H740" s="262"/>
      <c r="I740" s="262"/>
      <c r="J740" s="262"/>
      <c r="K740" s="262"/>
      <c r="L740" s="262"/>
      <c r="M740" s="262"/>
      <c r="N740" s="262"/>
      <c r="O740" s="262">
        <f>(P740+P741)/2/((1+O$64/4))</f>
        <v>610434189363.34106</v>
      </c>
      <c r="P740" s="262">
        <f t="shared" ref="P740" si="3484">(Q740+Q741)/2/((1+P$64/4))</f>
        <v>598797300848.75354</v>
      </c>
      <c r="Q740" s="262">
        <f t="shared" ref="Q740" si="3485">(R740+R741)/2/((1+Q$64/4))</f>
        <v>585413062226.0072</v>
      </c>
      <c r="R740" s="262">
        <f t="shared" ref="R740" si="3486">(S740+S741)/2/((1+R$64/4))</f>
        <v>572610957921.52356</v>
      </c>
      <c r="S740" s="262">
        <f t="shared" ref="S740" si="3487">(T740+T741)/2/((1+S$64/4))</f>
        <v>560924876586.07739</v>
      </c>
      <c r="T740" s="262">
        <f t="shared" ref="T740" si="3488">(U740+U741)/2/((1+T$64/4))</f>
        <v>550649712428.08521</v>
      </c>
      <c r="U740" s="262">
        <f t="shared" ref="U740" si="3489">(V740+V741)/2/((1+U$64/4))</f>
        <v>542143925026.81152</v>
      </c>
      <c r="V740" s="262">
        <f t="shared" ref="V740" si="3490">(W740+W741)/2/((1+V$64/4))</f>
        <v>535839557704.97083</v>
      </c>
      <c r="W740" s="262">
        <f t="shared" ref="W740" si="3491">(X740+X741)/2/((1+W$64/4))</f>
        <v>532264027845.25873</v>
      </c>
      <c r="X740" s="262">
        <f t="shared" ref="X740" si="3492">(Y740+Y741)/2/((1+X$64/4))</f>
        <v>532087099945.64819</v>
      </c>
      <c r="Y740" s="262">
        <f t="shared" ref="Y740" si="3493">(Z740+Z741)/2/((1+Y$64/4))</f>
        <v>530937302220.0376</v>
      </c>
      <c r="Z740" s="262">
        <f t="shared" ref="Z740" si="3494">(AA740+AA741)/2/((1+Z$64/4))</f>
        <v>532684835131.28259</v>
      </c>
      <c r="AA740" s="262">
        <f t="shared" ref="AA740" si="3495">(AB740+AB741)/2/((1+AA$64/4))</f>
        <v>538541133971.94012</v>
      </c>
      <c r="AB740" s="262">
        <f t="shared" ref="AB740" si="3496">(AC740+AC741)/2/((1+AB$64/4))</f>
        <v>549528606049.98926</v>
      </c>
      <c r="AC740" s="262">
        <f t="shared" ref="AC740" si="3497">(AD740+AD741)/2/((1+AC$64/4))</f>
        <v>567034879860.11389</v>
      </c>
      <c r="AD740" s="262">
        <f t="shared" ref="AD740" si="3498">(AE740+AE741)/2/((1+AD$64/4))</f>
        <v>592943339526.48254</v>
      </c>
      <c r="AE740" s="262">
        <f t="shared" ref="AE740" si="3499">(AF740+AF741)/2/((1+AE$64/4))</f>
        <v>629905334007.48779</v>
      </c>
      <c r="AF740" s="262">
        <f t="shared" ref="AF740" si="3500">(AG740+AG741)/2/((1+AF$64/4))</f>
        <v>681738760311.32922</v>
      </c>
      <c r="AG740" s="262">
        <f t="shared" ref="AG740" si="3501">(AH740+AH741)/2/((1+AG$64/4))</f>
        <v>754144063326.55908</v>
      </c>
      <c r="AH740" s="262">
        <f t="shared" ref="AH740" si="3502">(AI740+AI741)/2/((1+AH$64/4))</f>
        <v>855729808186.76672</v>
      </c>
      <c r="AI740" s="258">
        <f t="shared" si="3238"/>
        <v>1000000000000</v>
      </c>
    </row>
    <row r="741" spans="3:35" hidden="1" outlineLevel="1">
      <c r="C741" s="256" t="s">
        <v>294</v>
      </c>
      <c r="D741" s="256"/>
      <c r="E741" s="262"/>
      <c r="F741" s="262"/>
      <c r="G741" s="262"/>
      <c r="H741" s="262"/>
      <c r="I741" s="262"/>
      <c r="J741" s="262"/>
      <c r="K741" s="262"/>
      <c r="L741" s="262"/>
      <c r="M741" s="262"/>
      <c r="N741" s="262"/>
      <c r="O741" s="262"/>
      <c r="P741" s="262">
        <f>(Q741+Q742)/2/((1+P$65/4))</f>
        <v>652934919692.74951</v>
      </c>
      <c r="Q741" s="262">
        <f t="shared" ref="Q741" si="3503">(R741+R742)/2/((1+Q$65/4))</f>
        <v>640730776467.88232</v>
      </c>
      <c r="R741" s="262">
        <f t="shared" ref="R741" si="3504">(S741+S742)/2/((1+R$65/4))</f>
        <v>629006929306.83484</v>
      </c>
      <c r="S741" s="262">
        <f t="shared" ref="S741" si="3505">(T741+T742)/2/((1+S$65/4))</f>
        <v>618257020442.20447</v>
      </c>
      <c r="T741" s="262">
        <f t="shared" ref="T741" si="3506">(U741+U742)/2/((1+T$65/4))</f>
        <v>608761667842.20349</v>
      </c>
      <c r="U741" s="262">
        <f t="shared" ref="U741" si="3507">(V741+V742)/2/((1+U$65/4))</f>
        <v>600862579242.14709</v>
      </c>
      <c r="V741" s="262">
        <f t="shared" ref="V741" si="3508">(W741+W742)/2/((1+V$65/4))</f>
        <v>594971228947.17212</v>
      </c>
      <c r="W741" s="262">
        <f t="shared" ref="W741" si="3509">(X741+X742)/2/((1+W$65/4))</f>
        <v>591587517369.7019</v>
      </c>
      <c r="X741" s="262">
        <f t="shared" ref="X741" si="3510">(Y741+Y742)/2/((1+X$65/4))</f>
        <v>591340433946.59448</v>
      </c>
      <c r="Y741" s="262">
        <f t="shared" ref="Y741" si="3511">(Z741+Z742)/2/((1+Y$65/4))</f>
        <v>590175075723.05042</v>
      </c>
      <c r="Z741" s="262">
        <f t="shared" ref="Z741" si="3512">(AA741+AA742)/2/((1+Z$65/4))</f>
        <v>591678523117.89709</v>
      </c>
      <c r="AA741" s="262">
        <f t="shared" ref="AA741" si="3513">(AB741+AB742)/2/((1+AA$65/4))</f>
        <v>596965877243.45435</v>
      </c>
      <c r="AB741" s="262">
        <f t="shared" ref="AB741" si="3514">(AC741+AC742)/2/((1+AB$65/4))</f>
        <v>606958403441.34668</v>
      </c>
      <c r="AC741" s="262">
        <f t="shared" ref="AC741" si="3515">(AD741+AD742)/2/((1+AC$65/4))</f>
        <v>622882931043.57703</v>
      </c>
      <c r="AD741" s="262">
        <f t="shared" ref="AD741" si="3516">(AE741+AE742)/2/((1+AD$65/4))</f>
        <v>646368132885.81921</v>
      </c>
      <c r="AE741" s="262">
        <f t="shared" ref="AE741" si="3517">(AF741+AF742)/2/((1+AE$65/4))</f>
        <v>679654032396.73792</v>
      </c>
      <c r="AF741" s="262">
        <f t="shared" ref="AF741" si="3518">(AG741+AG742)/2/((1+AF$65/4))</f>
        <v>725885793429.63074</v>
      </c>
      <c r="AG741" s="262">
        <f t="shared" ref="AG741" si="3519">(AH741+AH742)/2/((1+AG$65/4))</f>
        <v>789638358260.01721</v>
      </c>
      <c r="AH741" s="262">
        <f t="shared" ref="AH741" si="3520">(AI741+AI742)/2/((1+AH$65/4))</f>
        <v>877614275702.09753</v>
      </c>
      <c r="AI741" s="258">
        <f t="shared" si="3238"/>
        <v>1000000000000</v>
      </c>
    </row>
    <row r="742" spans="3:35" hidden="1" outlineLevel="1">
      <c r="C742" s="256" t="s">
        <v>297</v>
      </c>
      <c r="D742" s="256"/>
      <c r="E742" s="262"/>
      <c r="F742" s="262"/>
      <c r="G742" s="262"/>
      <c r="H742" s="262"/>
      <c r="I742" s="262"/>
      <c r="J742" s="262"/>
      <c r="K742" s="262"/>
      <c r="L742" s="262"/>
      <c r="M742" s="262"/>
      <c r="N742" s="262"/>
      <c r="O742" s="262"/>
      <c r="P742" s="262"/>
      <c r="Q742" s="262">
        <f>(R742+R743)/2/((1+Q$66/4))</f>
        <v>690888734957.17737</v>
      </c>
      <c r="R742" s="262">
        <f t="shared" ref="R742" si="3521">(S742+S743)/2/((1+R$66/4))</f>
        <v>680330906528.92285</v>
      </c>
      <c r="S742" s="262">
        <f t="shared" ref="S742" si="3522">(T742+T743)/2/((1+S$66/4))</f>
        <v>670613600146.30017</v>
      </c>
      <c r="T742" s="262">
        <f t="shared" ref="T742" si="3523">(U742+U743)/2/((1+T$66/4))</f>
        <v>661997271813.93018</v>
      </c>
      <c r="U742" s="262">
        <f t="shared" ref="U742" si="3524">(V742+V743)/2/((1+U$66/4))</f>
        <v>654799711930.08093</v>
      </c>
      <c r="V742" s="262">
        <f t="shared" ref="V742" si="3525">(W742+W743)/2/((1+V$66/4))</f>
        <v>649403515232.99683</v>
      </c>
      <c r="W742" s="262">
        <f t="shared" ref="W742" si="3526">(X742+X743)/2/((1+W$66/4))</f>
        <v>646271915299.13916</v>
      </c>
      <c r="X742" s="262">
        <f t="shared" ref="X742" si="3527">(Y742+Y743)/2/((1+X$66/4))</f>
        <v>645983604122.21826</v>
      </c>
      <c r="Y742" s="262">
        <f t="shared" ref="Y742" si="3528">(Z742+Z743)/2/((1+Y$66/4))</f>
        <v>644847217677.4939</v>
      </c>
      <c r="Z742" s="262">
        <f t="shared" ref="Z742" si="3529">(AA742+AA743)/2/((1+Z$66/4))</f>
        <v>646126468899.00269</v>
      </c>
      <c r="AA742" s="262">
        <f t="shared" ref="AA742" si="3530">(AB742+AB743)/2/((1+AA$66/4))</f>
        <v>650830630660.44153</v>
      </c>
      <c r="AB742" s="262">
        <f t="shared" ref="AB742" si="3531">(AC742+AC743)/2/((1+AB$66/4))</f>
        <v>659778852577.11035</v>
      </c>
      <c r="AC742" s="262">
        <f t="shared" ref="AC742" si="3532">(AD742+AD743)/2/((1+AC$66/4))</f>
        <v>674044055336.09851</v>
      </c>
      <c r="AD742" s="262">
        <f t="shared" ref="AD742" si="3533">(AE742+AE743)/2/((1+AD$66/4))</f>
        <v>695022784042.46875</v>
      </c>
      <c r="AE742" s="262">
        <f t="shared" ref="AE742" si="3534">(AF742+AF743)/2/((1+AE$66/4))</f>
        <v>724595791706.79956</v>
      </c>
      <c r="AF742" s="262">
        <f t="shared" ref="AF742" si="3535">(AG742+AG743)/2/((1+AF$66/4))</f>
        <v>765343588960.30127</v>
      </c>
      <c r="AG742" s="262">
        <f t="shared" ref="AG742" si="3536">(AH742+AH743)/2/((1+AG$66/4))</f>
        <v>820931209577.45251</v>
      </c>
      <c r="AH742" s="262">
        <f t="shared" ref="AH742" si="3537">(AI742+AI743)/2/((1+AH$66/4))</f>
        <v>896580270896.47192</v>
      </c>
      <c r="AI742" s="258">
        <f t="shared" si="3238"/>
        <v>1000000000000</v>
      </c>
    </row>
    <row r="743" spans="3:35" hidden="1" outlineLevel="1">
      <c r="C743" s="256" t="s">
        <v>300</v>
      </c>
      <c r="D743" s="256"/>
      <c r="E743" s="262"/>
      <c r="F743" s="262"/>
      <c r="G743" s="262"/>
      <c r="H743" s="262"/>
      <c r="I743" s="262"/>
      <c r="J743" s="262"/>
      <c r="K743" s="262"/>
      <c r="L743" s="262"/>
      <c r="M743" s="262"/>
      <c r="N743" s="262"/>
      <c r="O743" s="262"/>
      <c r="P743" s="262"/>
      <c r="Q743" s="262"/>
      <c r="R743" s="262">
        <f>(S743+S744)/2/((1+R$67/4))</f>
        <v>726309620298.52771</v>
      </c>
      <c r="S743" s="262">
        <f t="shared" ref="S743" si="3538">(T743+T744)/2/((1+S$67/4))</f>
        <v>717654134871.88733</v>
      </c>
      <c r="T743" s="262">
        <f t="shared" ref="T743" si="3539">(U743+U744)/2/((1+T$67/4))</f>
        <v>709954534408.96912</v>
      </c>
      <c r="U743" s="262">
        <f t="shared" ref="U743" si="3540">(V743+V744)/2/((1+U$67/4))</f>
        <v>703500416788.46619</v>
      </c>
      <c r="V743" s="262">
        <f t="shared" ref="V743" si="3541">(W743+W744)/2/((1+V$67/4))</f>
        <v>698640502125.44299</v>
      </c>
      <c r="W743" s="262">
        <f t="shared" ref="W743" si="3542">(X743+X744)/2/((1+W$67/4))</f>
        <v>695795979851.67395</v>
      </c>
      <c r="X743" s="262">
        <f t="shared" ref="X743" si="3543">(Y743+Y744)/2/((1+X$67/4))</f>
        <v>695490076381.49255</v>
      </c>
      <c r="Y743" s="262">
        <f t="shared" ref="Y743" si="3544">(Z743+Z744)/2/((1+Y$67/4))</f>
        <v>694415139821.6825</v>
      </c>
      <c r="Z743" s="262">
        <f t="shared" ref="Z743" si="3545">(AA743+AA744)/2/((1+Z$67/4))</f>
        <v>695494546969.54102</v>
      </c>
      <c r="AA743" s="262">
        <f t="shared" ref="AA743" si="3546">(AB743+AB744)/2/((1+AA$67/4))</f>
        <v>699628710575.10962</v>
      </c>
      <c r="AB743" s="262">
        <f t="shared" ref="AB743" si="3547">(AC743+AC744)/2/((1+AB$67/4))</f>
        <v>707537711645.77466</v>
      </c>
      <c r="AC743" s="262">
        <f t="shared" ref="AC743" si="3548">(AD743+AD744)/2/((1+AC$67/4))</f>
        <v>720151298620.89099</v>
      </c>
      <c r="AD743" s="262">
        <f t="shared" ref="AD743" si="3549">(AE743+AE744)/2/((1+AD$67/4))</f>
        <v>738658806735.48669</v>
      </c>
      <c r="AE743" s="262">
        <f t="shared" ref="AE743" si="3550">(AF743+AF744)/2/((1+AE$67/4))</f>
        <v>764632016617.22437</v>
      </c>
      <c r="AF743" s="262">
        <f t="shared" ref="AF743" si="3551">(AG743+AG744)/2/((1+AF$67/4))</f>
        <v>800182895355.35632</v>
      </c>
      <c r="AG743" s="262">
        <f t="shared" ref="AG743" si="3552">(AH743+AH744)/2/((1+AG$67/4))</f>
        <v>848246557441.55981</v>
      </c>
      <c r="AH743" s="262">
        <f t="shared" ref="AH743" si="3553">(AI743+AI744)/2/((1+AH$67/4))</f>
        <v>912898827446.87793</v>
      </c>
      <c r="AI743" s="258">
        <f t="shared" si="3238"/>
        <v>1000000000000</v>
      </c>
    </row>
    <row r="744" spans="3:35" hidden="1" outlineLevel="1">
      <c r="C744" s="256" t="s">
        <v>303</v>
      </c>
      <c r="D744" s="256"/>
      <c r="E744" s="262"/>
      <c r="F744" s="262"/>
      <c r="G744" s="262"/>
      <c r="H744" s="262"/>
      <c r="I744" s="262"/>
      <c r="J744" s="262"/>
      <c r="K744" s="262"/>
      <c r="L744" s="262"/>
      <c r="M744" s="262"/>
      <c r="N744" s="262"/>
      <c r="O744" s="262"/>
      <c r="P744" s="262"/>
      <c r="Q744" s="262"/>
      <c r="R744" s="262"/>
      <c r="S744" s="262">
        <f>(T744+T745)/2/((1+S$68/4))</f>
        <v>759342707944.46558</v>
      </c>
      <c r="T744" s="262">
        <f t="shared" ref="T744" si="3554">(U744+U745)/2/((1+T$68/4))</f>
        <v>752550440335.30286</v>
      </c>
      <c r="U744" s="262">
        <f t="shared" ref="U744" si="3555">(V744+V745)/2/((1+U$68/4))</f>
        <v>746840358259.86548</v>
      </c>
      <c r="V744" s="262">
        <f t="shared" ref="V744" si="3556">(W744+W745)/2/((1+V$68/4))</f>
        <v>742525084588.47559</v>
      </c>
      <c r="W744" s="262">
        <f t="shared" ref="W744" si="3557">(X744+X745)/2/((1+W$68/4))</f>
        <v>739981542830.70276</v>
      </c>
      <c r="X744" s="262">
        <f t="shared" ref="X744" si="3558">(Y744+Y745)/2/((1+X$68/4))</f>
        <v>739675905461.85388</v>
      </c>
      <c r="Y744" s="262">
        <f t="shared" ref="Y744" si="3559">(Z744+Z745)/2/((1+Y$68/4))</f>
        <v>738683540225.6189</v>
      </c>
      <c r="Z744" s="262">
        <f t="shared" ref="Z744" si="3560">(AA744+AA745)/2/((1+Z$68/4))</f>
        <v>739588658401.52734</v>
      </c>
      <c r="AA744" s="262">
        <f t="shared" ref="AA744" si="3561">(AB744+AB745)/2/((1+AA$68/4))</f>
        <v>743184761123.27917</v>
      </c>
      <c r="AB744" s="262">
        <f t="shared" ref="AB744" si="3562">(AC744+AC745)/2/((1+AB$68/4))</f>
        <v>750098700250.6969</v>
      </c>
      <c r="AC744" s="262">
        <f t="shared" ref="AC744" si="3563">(AD744+AD745)/2/((1+AC$68/4))</f>
        <v>761129962488.69763</v>
      </c>
      <c r="AD744" s="262">
        <f t="shared" ref="AD744" si="3564">(AE744+AE745)/2/((1+AD$68/4))</f>
        <v>777285839463.9198</v>
      </c>
      <c r="AE744" s="262">
        <f t="shared" ref="AE744" si="3565">(AF744+AF745)/2/((1+AE$68/4))</f>
        <v>799875437985.85657</v>
      </c>
      <c r="AF744" s="262">
        <f t="shared" ref="AF744" si="3566">(AG744+AG745)/2/((1+AF$68/4))</f>
        <v>830625035710.24048</v>
      </c>
      <c r="AG744" s="262">
        <f t="shared" ref="AG744" si="3567">(AH744+AH745)/2/((1+AG$68/4))</f>
        <v>871887071891.51611</v>
      </c>
      <c r="AH744" s="262">
        <f t="shared" ref="AH744" si="3568">(AI744+AI745)/2/((1+AH$68/4))</f>
        <v>926852558574.12964</v>
      </c>
      <c r="AI744" s="258">
        <f t="shared" si="3238"/>
        <v>1000000000000</v>
      </c>
    </row>
    <row r="745" spans="3:35" hidden="1" outlineLevel="1">
      <c r="C745" s="256" t="s">
        <v>306</v>
      </c>
      <c r="D745" s="256"/>
      <c r="E745" s="262"/>
      <c r="F745" s="262"/>
      <c r="G745" s="262"/>
      <c r="H745" s="262"/>
      <c r="I745" s="262"/>
      <c r="J745" s="262"/>
      <c r="K745" s="262"/>
      <c r="L745" s="262"/>
      <c r="M745" s="262"/>
      <c r="N745" s="262"/>
      <c r="O745" s="262"/>
      <c r="P745" s="262"/>
      <c r="Q745" s="262"/>
      <c r="R745" s="262"/>
      <c r="S745" s="262"/>
      <c r="T745" s="262">
        <f>(U745+U746)/2/((1+T$69/4))</f>
        <v>789937666636.99304</v>
      </c>
      <c r="U745" s="262">
        <f t="shared" ref="U745" si="3569">(V745+V746)/2/((1+U$69/4))</f>
        <v>784942530664.65588</v>
      </c>
      <c r="V745" s="262">
        <f t="shared" ref="V745" si="3570">(W745+W746)/2/((1+V$69/4))</f>
        <v>781156155977.10352</v>
      </c>
      <c r="W745" s="262">
        <f t="shared" ref="W745" si="3571">(X745+X746)/2/((1+W$69/4))</f>
        <v>778911400787.41199</v>
      </c>
      <c r="X745" s="262">
        <f t="shared" ref="X745" si="3572">(Y745+Y746)/2/((1+X$69/4))</f>
        <v>778618498545.35034</v>
      </c>
      <c r="Y745" s="262">
        <f t="shared" ref="Y745" si="3573">(Z745+Z746)/2/((1+Y$69/4))</f>
        <v>777720201653.62598</v>
      </c>
      <c r="Z745" s="262">
        <f t="shared" ref="Z745" si="3574">(AA745+AA746)/2/((1+Z$69/4))</f>
        <v>778475720846.1134</v>
      </c>
      <c r="AA745" s="262">
        <f t="shared" ref="AA745" si="3575">(AB745+AB746)/2/((1+AA$69/4))</f>
        <v>781577113265.36304</v>
      </c>
      <c r="AB745" s="262">
        <f t="shared" ref="AB745" si="3576">(AC745+AC746)/2/((1+AB$69/4))</f>
        <v>787565568722.79663</v>
      </c>
      <c r="AC745" s="262">
        <f t="shared" ref="AC745" si="3577">(AD745+AD746)/2/((1+AC$69/4))</f>
        <v>797124123854.72607</v>
      </c>
      <c r="AD745" s="262">
        <f t="shared" ref="AD745" si="3578">(AE745+AE746)/2/((1+AD$69/4))</f>
        <v>811102100933.85596</v>
      </c>
      <c r="AE745" s="262">
        <f t="shared" ref="AE745" si="3579">(AF745+AF746)/2/((1+AE$69/4))</f>
        <v>830587174719.81885</v>
      </c>
      <c r="AF745" s="262">
        <f t="shared" ref="AF745" si="3580">(AG745+AG746)/2/((1+AF$69/4))</f>
        <v>856989815195.72266</v>
      </c>
      <c r="AG745" s="262">
        <f t="shared" ref="AG745" si="3581">(AH745+AH746)/2/((1+AG$69/4))</f>
        <v>892198508025.51855</v>
      </c>
      <c r="AH745" s="262">
        <f t="shared" ref="AH745" si="3582">(AI745+AI746)/2/((1+AH$69/4))</f>
        <v>938720935740.06189</v>
      </c>
      <c r="AI745" s="258">
        <f t="shared" si="3238"/>
        <v>1000000000000</v>
      </c>
    </row>
    <row r="746" spans="3:35" hidden="1" outlineLevel="1">
      <c r="C746" s="256" t="s">
        <v>309</v>
      </c>
      <c r="D746" s="256"/>
      <c r="E746" s="262"/>
      <c r="F746" s="262"/>
      <c r="G746" s="262"/>
      <c r="H746" s="262"/>
      <c r="I746" s="262"/>
      <c r="J746" s="262"/>
      <c r="K746" s="262"/>
      <c r="L746" s="262"/>
      <c r="M746" s="262"/>
      <c r="N746" s="262"/>
      <c r="O746" s="262"/>
      <c r="P746" s="262"/>
      <c r="Q746" s="262"/>
      <c r="R746" s="262"/>
      <c r="S746" s="262"/>
      <c r="T746" s="262"/>
      <c r="U746" s="262">
        <f>(V746+V747)/2/((1+U$70/4))</f>
        <v>818099432328.61548</v>
      </c>
      <c r="V746" s="262">
        <f t="shared" ref="V746" si="3583">(W746+W747)/2/((1+V$70/4))</f>
        <v>814810014582.23181</v>
      </c>
      <c r="W746" s="262">
        <f t="shared" ref="W746" si="3584">(X746+X747)/2/((1+W$70/4))</f>
        <v>812850539864.99841</v>
      </c>
      <c r="X746" s="262">
        <f t="shared" ref="X746" si="3585">(Y746+Y747)/2/((1+X$70/4))</f>
        <v>812578287847.65979</v>
      </c>
      <c r="Y746" s="262">
        <f t="shared" ref="Y746" si="3586">(Z746+Z747)/2/((1+Y$70/4))</f>
        <v>811778048069.16919</v>
      </c>
      <c r="Z746" s="262">
        <f t="shared" ref="Z746" si="3587">(AA746+AA747)/2/((1+Z$70/4))</f>
        <v>812406638076.49365</v>
      </c>
      <c r="AA746" s="262">
        <f t="shared" ref="AA746" si="3588">(AB746+AB747)/2/((1+AA$70/4))</f>
        <v>815062373596.34827</v>
      </c>
      <c r="AB746" s="262">
        <f t="shared" ref="AB746" si="3589">(AC746+AC747)/2/((1+AB$70/4))</f>
        <v>820209222467.68982</v>
      </c>
      <c r="AC746" s="262">
        <f t="shared" ref="AC746" si="3590">(AD746+AD747)/2/((1+AC$70/4))</f>
        <v>828427575717.3075</v>
      </c>
      <c r="AD746" s="262">
        <f t="shared" ref="AD746" si="3591">(AE746+AE747)/2/((1+AD$70/4))</f>
        <v>840430993801.11499</v>
      </c>
      <c r="AE746" s="262">
        <f t="shared" ref="AE746" si="3592">(AF746+AF747)/2/((1+AE$70/4))</f>
        <v>857121627518.45435</v>
      </c>
      <c r="AF746" s="262">
        <f t="shared" ref="AF746" si="3593">(AG746+AG747)/2/((1+AF$70/4))</f>
        <v>879652186732.72986</v>
      </c>
      <c r="AG746" s="262">
        <f t="shared" ref="AG746" si="3594">(AH746+AH747)/2/((1+AG$70/4))</f>
        <v>909541983904.27698</v>
      </c>
      <c r="AH746" s="262">
        <f t="shared" ref="AH746" si="3595">(AI746+AI747)/2/((1+AH$70/4))</f>
        <v>948770073461.09656</v>
      </c>
      <c r="AI746" s="258">
        <f t="shared" si="3238"/>
        <v>1000000000000</v>
      </c>
    </row>
    <row r="747" spans="3:35" hidden="1" outlineLevel="1">
      <c r="C747" s="256" t="s">
        <v>312</v>
      </c>
      <c r="D747" s="256"/>
      <c r="E747" s="262"/>
      <c r="F747" s="262"/>
      <c r="G747" s="262"/>
      <c r="H747" s="262"/>
      <c r="I747" s="262"/>
      <c r="J747" s="262"/>
      <c r="K747" s="262"/>
      <c r="L747" s="262"/>
      <c r="M747" s="262"/>
      <c r="N747" s="262"/>
      <c r="O747" s="262"/>
      <c r="P747" s="262"/>
      <c r="Q747" s="262"/>
      <c r="R747" s="262"/>
      <c r="S747" s="262"/>
      <c r="T747" s="262"/>
      <c r="U747" s="262"/>
      <c r="V747" s="262">
        <f>(W747+W748)/2/((1+V$71/4))</f>
        <v>843873256275.21973</v>
      </c>
      <c r="W747" s="262">
        <f t="shared" ref="W747:AH747" si="3596">(X747+X748)/2/((1+W$71/4))</f>
        <v>842178365459.54822</v>
      </c>
      <c r="X747" s="262">
        <f t="shared" si="3596"/>
        <v>841931105510.46875</v>
      </c>
      <c r="Y747" s="262">
        <f t="shared" si="3596"/>
        <v>841227479632.68188</v>
      </c>
      <c r="Z747" s="262">
        <f t="shared" si="3596"/>
        <v>841749268405.38245</v>
      </c>
      <c r="AA747" s="262">
        <f t="shared" si="3596"/>
        <v>844009946080.76208</v>
      </c>
      <c r="AB747" s="262">
        <f t="shared" si="3596"/>
        <v>848404930626.30737</v>
      </c>
      <c r="AC747" s="262">
        <f t="shared" si="3596"/>
        <v>855425161022.23218</v>
      </c>
      <c r="AD747" s="262">
        <f t="shared" si="3596"/>
        <v>865668402960.36987</v>
      </c>
      <c r="AE747" s="262">
        <f t="shared" si="3596"/>
        <v>879882048521.46338</v>
      </c>
      <c r="AF747" s="262">
        <f t="shared" si="3596"/>
        <v>899008767382.72607</v>
      </c>
      <c r="AG747" s="262">
        <f t="shared" si="3596"/>
        <v>924273895078.52136</v>
      </c>
      <c r="AH747" s="262">
        <f t="shared" si="3596"/>
        <v>957246311221.85022</v>
      </c>
      <c r="AI747" s="258">
        <f t="shared" si="3238"/>
        <v>1000000000000</v>
      </c>
    </row>
    <row r="748" spans="3:35" hidden="1" outlineLevel="1">
      <c r="C748" s="256" t="s">
        <v>315</v>
      </c>
      <c r="D748" s="256"/>
      <c r="E748" s="262"/>
      <c r="F748" s="262"/>
      <c r="G748" s="262"/>
      <c r="H748" s="262"/>
      <c r="I748" s="262"/>
      <c r="J748" s="262"/>
      <c r="K748" s="262"/>
      <c r="L748" s="262"/>
      <c r="M748" s="262"/>
      <c r="N748" s="262"/>
      <c r="O748" s="262"/>
      <c r="P748" s="262"/>
      <c r="Q748" s="262"/>
      <c r="R748" s="262"/>
      <c r="S748" s="262"/>
      <c r="T748" s="262"/>
      <c r="U748" s="262"/>
      <c r="V748" s="262"/>
      <c r="W748" s="262">
        <f>(X748+X749)/2/((1+W$72/4))</f>
        <v>867334890435.2782</v>
      </c>
      <c r="X748" s="262">
        <f t="shared" ref="X748:AH748" si="3597">(Y748+Y749)/2/((1+X$72/4))</f>
        <v>867114332834.92065</v>
      </c>
      <c r="Y748" s="262">
        <f t="shared" si="3597"/>
        <v>866502253436.77588</v>
      </c>
      <c r="Z748" s="262">
        <f t="shared" si="3597"/>
        <v>866934708012.67346</v>
      </c>
      <c r="AA748" s="262">
        <f t="shared" si="3597"/>
        <v>868849645454.40479</v>
      </c>
      <c r="AB748" s="262">
        <f t="shared" si="3597"/>
        <v>872582389181.45679</v>
      </c>
      <c r="AC748" s="262">
        <f t="shared" si="3597"/>
        <v>878546643396.43604</v>
      </c>
      <c r="AD748" s="262">
        <f t="shared" si="3597"/>
        <v>887241999060.40369</v>
      </c>
      <c r="AE748" s="262">
        <f t="shared" si="3597"/>
        <v>899287150547.12305</v>
      </c>
      <c r="AF748" s="262">
        <f t="shared" si="3597"/>
        <v>915453694833.76721</v>
      </c>
      <c r="AG748" s="262">
        <f t="shared" si="3597"/>
        <v>936732451103.27063</v>
      </c>
      <c r="AH748" s="262">
        <f t="shared" si="3597"/>
        <v>964372777422.51013</v>
      </c>
      <c r="AI748" s="258">
        <f t="shared" si="3238"/>
        <v>1000000000000</v>
      </c>
    </row>
    <row r="749" spans="3:35" hidden="1" outlineLevel="1">
      <c r="C749" s="256" t="s">
        <v>764</v>
      </c>
      <c r="D749" s="256"/>
      <c r="E749" s="262"/>
      <c r="F749" s="262"/>
      <c r="G749" s="262"/>
      <c r="H749" s="262"/>
      <c r="I749" s="262"/>
      <c r="J749" s="262"/>
      <c r="K749" s="262"/>
      <c r="L749" s="262"/>
      <c r="M749" s="262"/>
      <c r="N749" s="262"/>
      <c r="O749" s="262"/>
      <c r="P749" s="262"/>
      <c r="Q749" s="262"/>
      <c r="R749" s="262"/>
      <c r="S749" s="262"/>
      <c r="T749" s="262"/>
      <c r="U749" s="262"/>
      <c r="V749" s="262"/>
      <c r="W749" s="262"/>
      <c r="X749" s="262">
        <f>(Y749+Y750)/2/((1+X$73/4))</f>
        <v>888586850002.72754</v>
      </c>
      <c r="Y749" s="262">
        <f t="shared" ref="Y749:AH749" si="3598">(Z749+Z750)/2/((1+Y$73/4))</f>
        <v>888059075896.97583</v>
      </c>
      <c r="Z749" s="262">
        <f t="shared" si="3598"/>
        <v>888417116248.06787</v>
      </c>
      <c r="AA749" s="262">
        <f t="shared" si="3598"/>
        <v>890032577437.62195</v>
      </c>
      <c r="AB749" s="262">
        <f t="shared" si="3598"/>
        <v>893188637013.98975</v>
      </c>
      <c r="AC749" s="262">
        <f t="shared" si="3598"/>
        <v>898232816332.74487</v>
      </c>
      <c r="AD749" s="262">
        <f t="shared" si="3598"/>
        <v>905581864952.35181</v>
      </c>
      <c r="AE749" s="262">
        <f t="shared" si="3598"/>
        <v>915747679657.13086</v>
      </c>
      <c r="AF749" s="262">
        <f t="shared" si="3598"/>
        <v>929362478723.04187</v>
      </c>
      <c r="AG749" s="262">
        <f t="shared" si="3598"/>
        <v>947229533436.87756</v>
      </c>
      <c r="AH749" s="262">
        <f t="shared" si="3598"/>
        <v>970348153533.50769</v>
      </c>
      <c r="AI749" s="258">
        <f t="shared" si="3238"/>
        <v>1000000000000</v>
      </c>
    </row>
    <row r="750" spans="3:35" hidden="1" outlineLevel="1">
      <c r="C750" s="256" t="s">
        <v>765</v>
      </c>
      <c r="D750" s="256"/>
      <c r="E750" s="262"/>
      <c r="F750" s="262"/>
      <c r="G750" s="262"/>
      <c r="H750" s="262"/>
      <c r="I750" s="262"/>
      <c r="J750" s="262"/>
      <c r="K750" s="262"/>
      <c r="L750" s="262"/>
      <c r="M750" s="262"/>
      <c r="N750" s="262"/>
      <c r="O750" s="262"/>
      <c r="P750" s="262"/>
      <c r="Q750" s="262"/>
      <c r="R750" s="262"/>
      <c r="S750" s="262"/>
      <c r="T750" s="262"/>
      <c r="U750" s="262"/>
      <c r="V750" s="262"/>
      <c r="W750" s="262"/>
      <c r="X750" s="262"/>
      <c r="Y750" s="262">
        <f>(Z750+Z751)/2/((1+Y$74/4))</f>
        <v>906349371733.31641</v>
      </c>
      <c r="Z750" s="262">
        <f t="shared" ref="Z750:AH750" si="3599">(AA750+AA751)/2/((1+Z$74/4))</f>
        <v>906645602926.59912</v>
      </c>
      <c r="AA750" s="262">
        <f t="shared" si="3599"/>
        <v>908003814244.60498</v>
      </c>
      <c r="AB750" s="262">
        <f t="shared" si="3599"/>
        <v>910662312737.85596</v>
      </c>
      <c r="AC750" s="262">
        <f t="shared" si="3599"/>
        <v>914912258347.05347</v>
      </c>
      <c r="AD750" s="262">
        <f t="shared" si="3599"/>
        <v>921100761863.96521</v>
      </c>
      <c r="AE750" s="262">
        <f t="shared" si="3599"/>
        <v>929651223478.00244</v>
      </c>
      <c r="AF750" s="262">
        <f t="shared" si="3599"/>
        <v>941082210005.70398</v>
      </c>
      <c r="AG750" s="262">
        <f t="shared" si="3599"/>
        <v>956046571021.71277</v>
      </c>
      <c r="AH750" s="262">
        <f t="shared" si="3599"/>
        <v>975346962894.32117</v>
      </c>
      <c r="AI750" s="258">
        <f t="shared" si="3238"/>
        <v>1000000000000</v>
      </c>
    </row>
    <row r="751" spans="3:35" hidden="1" outlineLevel="1">
      <c r="C751" s="256" t="s">
        <v>766</v>
      </c>
      <c r="D751" s="256"/>
      <c r="E751" s="262"/>
      <c r="F751" s="262"/>
      <c r="G751" s="262"/>
      <c r="H751" s="262"/>
      <c r="I751" s="262"/>
      <c r="J751" s="262"/>
      <c r="K751" s="262"/>
      <c r="L751" s="262"/>
      <c r="M751" s="262"/>
      <c r="N751" s="262"/>
      <c r="O751" s="262"/>
      <c r="P751" s="262"/>
      <c r="Q751" s="262"/>
      <c r="R751" s="262"/>
      <c r="S751" s="262"/>
      <c r="T751" s="262"/>
      <c r="U751" s="262"/>
      <c r="V751" s="262"/>
      <c r="W751" s="262"/>
      <c r="X751" s="262"/>
      <c r="Y751" s="262"/>
      <c r="Z751" s="262">
        <f>(AA751+AA752)/2/((1+Z$75/4))</f>
        <v>922045981098.81726</v>
      </c>
      <c r="AA751" s="262">
        <f t="shared" ref="AA751:AH751" si="3600">(AB751+AB752)/2/((1+AA$75/4))</f>
        <v>923184706030.29016</v>
      </c>
      <c r="AB751" s="262">
        <f t="shared" si="3600"/>
        <v>925417127420.67261</v>
      </c>
      <c r="AC751" s="262">
        <f t="shared" si="3600"/>
        <v>928986651844.85327</v>
      </c>
      <c r="AD751" s="262">
        <f t="shared" si="3600"/>
        <v>934182026919.50977</v>
      </c>
      <c r="AE751" s="262">
        <f t="shared" si="3600"/>
        <v>941353390744.79089</v>
      </c>
      <c r="AF751" s="262">
        <f t="shared" si="3600"/>
        <v>950926531045.62109</v>
      </c>
      <c r="AG751" s="262">
        <f t="shared" si="3600"/>
        <v>963433279230.43616</v>
      </c>
      <c r="AH751" s="262">
        <f t="shared" si="3600"/>
        <v>979520841426.03748</v>
      </c>
      <c r="AI751" s="258">
        <f t="shared" si="3238"/>
        <v>1000000000000</v>
      </c>
    </row>
    <row r="752" spans="3:35" hidden="1" outlineLevel="1">
      <c r="C752" s="256" t="s">
        <v>767</v>
      </c>
      <c r="D752" s="256"/>
      <c r="E752" s="262"/>
      <c r="F752" s="262"/>
      <c r="G752" s="262"/>
      <c r="H752" s="262"/>
      <c r="I752" s="262"/>
      <c r="J752" s="262"/>
      <c r="K752" s="262"/>
      <c r="L752" s="262"/>
      <c r="M752" s="262"/>
      <c r="N752" s="262"/>
      <c r="O752" s="262"/>
      <c r="P752" s="262"/>
      <c r="Q752" s="262"/>
      <c r="R752" s="262"/>
      <c r="S752" s="262"/>
      <c r="T752" s="262"/>
      <c r="U752" s="262"/>
      <c r="V752" s="262"/>
      <c r="W752" s="262"/>
      <c r="X752" s="262"/>
      <c r="Y752" s="262"/>
      <c r="Z752" s="262"/>
      <c r="AA752" s="262">
        <f>(AB752+AB753)/2/((1+AA$76/4))</f>
        <v>935962577244.7218</v>
      </c>
      <c r="AB752" s="262">
        <f t="shared" ref="AB752:AH752" si="3601">(AC752+AC753)/2/((1+AB$76/4))</f>
        <v>937832369908.8938</v>
      </c>
      <c r="AC752" s="262">
        <f t="shared" si="3601"/>
        <v>940822581906.00732</v>
      </c>
      <c r="AD752" s="262">
        <f t="shared" si="3601"/>
        <v>945173166506.39612</v>
      </c>
      <c r="AE752" s="262">
        <f t="shared" si="3601"/>
        <v>951173648373.26648</v>
      </c>
      <c r="AF752" s="262">
        <f t="shared" si="3601"/>
        <v>959173977114.60876</v>
      </c>
      <c r="AG752" s="262">
        <f t="shared" si="3601"/>
        <v>969608318806.59717</v>
      </c>
      <c r="AH752" s="262">
        <f t="shared" si="3601"/>
        <v>983000378672.08691</v>
      </c>
      <c r="AI752" s="258">
        <f t="shared" si="3238"/>
        <v>1000000000000</v>
      </c>
    </row>
    <row r="753" spans="3:38" hidden="1" outlineLevel="1">
      <c r="C753" s="256" t="s">
        <v>768</v>
      </c>
      <c r="D753" s="256"/>
      <c r="E753" s="262"/>
      <c r="F753" s="262"/>
      <c r="G753" s="262"/>
      <c r="H753" s="262"/>
      <c r="I753" s="262"/>
      <c r="J753" s="262"/>
      <c r="K753" s="262"/>
      <c r="L753" s="262"/>
      <c r="M753" s="262"/>
      <c r="N753" s="262"/>
      <c r="O753" s="262"/>
      <c r="P753" s="262"/>
      <c r="Q753" s="262"/>
      <c r="R753" s="262"/>
      <c r="S753" s="262"/>
      <c r="T753" s="262"/>
      <c r="U753" s="262"/>
      <c r="V753" s="262"/>
      <c r="W753" s="262"/>
      <c r="X753" s="262"/>
      <c r="Y753" s="262"/>
      <c r="Z753" s="262"/>
      <c r="AA753" s="262"/>
      <c r="AB753" s="262">
        <f>(AC753+AC754)/2/((1+AB$77/4))</f>
        <v>948248494487.60681</v>
      </c>
      <c r="AC753" s="262">
        <f t="shared" ref="AC753:AH753" si="3602">(AD753+AD754)/2/((1+AC$77/4))</f>
        <v>950747980052.87195</v>
      </c>
      <c r="AD753" s="262">
        <f t="shared" si="3602"/>
        <v>954383477579.85913</v>
      </c>
      <c r="AE753" s="262">
        <f t="shared" si="3602"/>
        <v>959394381691.25317</v>
      </c>
      <c r="AF753" s="262">
        <f t="shared" si="3602"/>
        <v>966068568639.90308</v>
      </c>
      <c r="AG753" s="262">
        <f t="shared" si="3602"/>
        <v>974761148511.77881</v>
      </c>
      <c r="AH753" s="262">
        <f t="shared" si="3602"/>
        <v>985897232559.72986</v>
      </c>
      <c r="AI753" s="258">
        <f t="shared" si="3238"/>
        <v>1000000000000</v>
      </c>
    </row>
    <row r="754" spans="3:38" hidden="1" outlineLevel="1">
      <c r="C754" s="256" t="s">
        <v>769</v>
      </c>
      <c r="D754" s="256"/>
      <c r="E754" s="262"/>
      <c r="F754" s="262"/>
      <c r="G754" s="262"/>
      <c r="H754" s="262"/>
      <c r="I754" s="262"/>
      <c r="J754" s="262"/>
      <c r="K754" s="262"/>
      <c r="L754" s="262"/>
      <c r="M754" s="262"/>
      <c r="N754" s="262"/>
      <c r="O754" s="262"/>
      <c r="P754" s="262"/>
      <c r="Q754" s="262"/>
      <c r="R754" s="262"/>
      <c r="S754" s="262"/>
      <c r="T754" s="262"/>
      <c r="U754" s="262"/>
      <c r="V754" s="262"/>
      <c r="W754" s="262"/>
      <c r="X754" s="262"/>
      <c r="Y754" s="262"/>
      <c r="Z754" s="262"/>
      <c r="AA754" s="262"/>
      <c r="AB754" s="262"/>
      <c r="AC754" s="262">
        <f>(AD754+AD755)/2/((1+AC$78/4))</f>
        <v>959051721250.56189</v>
      </c>
      <c r="AD754" s="262">
        <f t="shared" ref="AD754:AH754" si="3603">(AE754+AE755)/2/((1+AD$78/4))</f>
        <v>962084360955.72278</v>
      </c>
      <c r="AE754" s="262">
        <f t="shared" si="3603"/>
        <v>966262052859.74707</v>
      </c>
      <c r="AF754" s="262">
        <f t="shared" si="3603"/>
        <v>971821800030.43848</v>
      </c>
      <c r="AG754" s="262">
        <f t="shared" si="3603"/>
        <v>979054539514.98193</v>
      </c>
      <c r="AH754" s="262">
        <f t="shared" si="3603"/>
        <v>988306314712.64392</v>
      </c>
      <c r="AI754" s="258">
        <f t="shared" si="3238"/>
        <v>1000000000000</v>
      </c>
    </row>
    <row r="755" spans="3:38" hidden="1" outlineLevel="1">
      <c r="C755" s="256" t="s">
        <v>770</v>
      </c>
      <c r="D755" s="256"/>
      <c r="E755" s="262"/>
      <c r="F755" s="262"/>
      <c r="G755" s="262"/>
      <c r="H755" s="262"/>
      <c r="I755" s="262"/>
      <c r="J755" s="262"/>
      <c r="K755" s="262"/>
      <c r="L755" s="262"/>
      <c r="M755" s="262"/>
      <c r="N755" s="262"/>
      <c r="O755" s="262"/>
      <c r="P755" s="262"/>
      <c r="Q755" s="262"/>
      <c r="R755" s="262"/>
      <c r="S755" s="262"/>
      <c r="T755" s="262"/>
      <c r="U755" s="262"/>
      <c r="V755" s="262"/>
      <c r="W755" s="262"/>
      <c r="X755" s="262"/>
      <c r="Y755" s="262"/>
      <c r="Z755" s="262"/>
      <c r="AA755" s="262"/>
      <c r="AB755" s="262"/>
      <c r="AC755" s="262"/>
      <c r="AD755" s="262">
        <f>(AE755+AE756)/2/((1+AD$79/4))</f>
        <v>968511313633.39612</v>
      </c>
      <c r="AE755" s="262">
        <f t="shared" ref="AE755:AH755" si="3604">(AF755+AF756)/2/((1+AE$79/4))</f>
        <v>971989619145.63562</v>
      </c>
      <c r="AF755" s="262">
        <f t="shared" si="3604"/>
        <v>976615404314.66711</v>
      </c>
      <c r="AG755" s="262">
        <f t="shared" si="3604"/>
        <v>982627379606.16467</v>
      </c>
      <c r="AH755" s="262">
        <f t="shared" si="3604"/>
        <v>990307914965.97278</v>
      </c>
      <c r="AI755" s="258">
        <f t="shared" si="3238"/>
        <v>1000000000000</v>
      </c>
    </row>
    <row r="756" spans="3:38" hidden="1" outlineLevel="1">
      <c r="C756" s="256" t="s">
        <v>771</v>
      </c>
      <c r="D756" s="256"/>
      <c r="E756" s="262"/>
      <c r="F756" s="262"/>
      <c r="G756" s="262"/>
      <c r="H756" s="262"/>
      <c r="I756" s="262"/>
      <c r="J756" s="262"/>
      <c r="K756" s="262"/>
      <c r="L756" s="262"/>
      <c r="M756" s="262"/>
      <c r="N756" s="262"/>
      <c r="O756" s="262"/>
      <c r="P756" s="262"/>
      <c r="Q756" s="262"/>
      <c r="R756" s="262"/>
      <c r="S756" s="262"/>
      <c r="T756" s="262"/>
      <c r="U756" s="262"/>
      <c r="V756" s="262"/>
      <c r="W756" s="262"/>
      <c r="X756" s="262"/>
      <c r="Y756" s="262"/>
      <c r="Z756" s="262"/>
      <c r="AA756" s="262"/>
      <c r="AB756" s="262"/>
      <c r="AC756" s="262"/>
      <c r="AD756" s="262"/>
      <c r="AE756" s="262">
        <f>(AF756+AF757)/2/((1+AE$80/4))</f>
        <v>976759613697.14795</v>
      </c>
      <c r="AF756" s="262">
        <f t="shared" ref="AF756:AH756" si="3605">(AG756+AG757)/2/((1+AF$80/4))</f>
        <v>980604462198.4292</v>
      </c>
      <c r="AG756" s="262">
        <f t="shared" si="3605"/>
        <v>985597519671.39844</v>
      </c>
      <c r="AH756" s="262">
        <f t="shared" si="3605"/>
        <v>991969686488.56848</v>
      </c>
      <c r="AI756" s="258">
        <f t="shared" si="3238"/>
        <v>1000000000000</v>
      </c>
    </row>
    <row r="757" spans="3:38" hidden="1" outlineLevel="1">
      <c r="C757" s="256" t="s">
        <v>772</v>
      </c>
      <c r="D757" s="256"/>
      <c r="E757" s="262"/>
      <c r="F757" s="262"/>
      <c r="G757" s="262"/>
      <c r="H757" s="262"/>
      <c r="I757" s="262"/>
      <c r="J757" s="262"/>
      <c r="K757" s="262"/>
      <c r="L757" s="262"/>
      <c r="M757" s="262"/>
      <c r="N757" s="262"/>
      <c r="O757" s="262"/>
      <c r="P757" s="262"/>
      <c r="Q757" s="262"/>
      <c r="R757" s="262"/>
      <c r="S757" s="262"/>
      <c r="T757" s="262"/>
      <c r="U757" s="262"/>
      <c r="V757" s="262"/>
      <c r="W757" s="262"/>
      <c r="X757" s="262"/>
      <c r="Y757" s="262"/>
      <c r="Z757" s="262"/>
      <c r="AA757" s="262"/>
      <c r="AB757" s="262"/>
      <c r="AC757" s="262"/>
      <c r="AD757" s="262"/>
      <c r="AE757" s="262"/>
      <c r="AF757" s="262">
        <f>(AG757+AG758)/2/((1+AF$81/4))</f>
        <v>983920569684.26965</v>
      </c>
      <c r="AG757" s="262">
        <f t="shared" ref="AG757:AH757" si="3606">(AH757+AH758)/2/((1+AG$81/4))</f>
        <v>988064507189.67993</v>
      </c>
      <c r="AH757" s="262">
        <f t="shared" si="3606"/>
        <v>993348450106.9718</v>
      </c>
      <c r="AI757" s="258">
        <f t="shared" si="3238"/>
        <v>1000000000000</v>
      </c>
    </row>
    <row r="758" spans="3:38" hidden="1" outlineLevel="1">
      <c r="C758" s="256" t="s">
        <v>773</v>
      </c>
      <c r="D758" s="256"/>
      <c r="E758" s="262"/>
      <c r="F758" s="262"/>
      <c r="G758" s="262"/>
      <c r="H758" s="262"/>
      <c r="I758" s="262"/>
      <c r="J758" s="262"/>
      <c r="K758" s="262"/>
      <c r="L758" s="262"/>
      <c r="M758" s="262"/>
      <c r="N758" s="262"/>
      <c r="O758" s="262"/>
      <c r="P758" s="262"/>
      <c r="Q758" s="262"/>
      <c r="R758" s="262"/>
      <c r="S758" s="262"/>
      <c r="T758" s="262"/>
      <c r="U758" s="262"/>
      <c r="V758" s="262"/>
      <c r="W758" s="262"/>
      <c r="X758" s="262"/>
      <c r="Y758" s="262"/>
      <c r="Z758" s="262"/>
      <c r="AA758" s="262"/>
      <c r="AB758" s="262"/>
      <c r="AC758" s="262"/>
      <c r="AD758" s="262"/>
      <c r="AE758" s="262"/>
      <c r="AF758" s="262"/>
      <c r="AG758" s="262">
        <f>(AH758+AH759)/2/((1+AG$82/4))</f>
        <v>990112117410.29419</v>
      </c>
      <c r="AH758" s="262">
        <f t="shared" ref="AH758" si="3607">(AI758+AI759)/2/((1+AH$82/4))</f>
        <v>994491801580.98157</v>
      </c>
      <c r="AI758" s="258">
        <f t="shared" si="3238"/>
        <v>1000000000000</v>
      </c>
    </row>
    <row r="759" spans="3:38" hidden="1" outlineLevel="1">
      <c r="C759" s="256" t="s">
        <v>774</v>
      </c>
      <c r="D759" s="256"/>
      <c r="E759" s="262"/>
      <c r="F759" s="262"/>
      <c r="G759" s="262"/>
      <c r="H759" s="262"/>
      <c r="I759" s="262"/>
      <c r="J759" s="262"/>
      <c r="K759" s="262"/>
      <c r="L759" s="262"/>
      <c r="M759" s="262"/>
      <c r="N759" s="262"/>
      <c r="O759" s="262"/>
      <c r="P759" s="262"/>
      <c r="Q759" s="262"/>
      <c r="R759" s="262"/>
      <c r="S759" s="262"/>
      <c r="T759" s="262"/>
      <c r="U759" s="262"/>
      <c r="V759" s="262"/>
      <c r="W759" s="262"/>
      <c r="X759" s="262"/>
      <c r="Y759" s="262"/>
      <c r="Z759" s="262"/>
      <c r="AA759" s="262"/>
      <c r="AB759" s="262"/>
      <c r="AC759" s="262"/>
      <c r="AD759" s="262"/>
      <c r="AE759" s="262"/>
      <c r="AF759" s="262"/>
      <c r="AG759" s="262"/>
      <c r="AH759" s="262">
        <f>(AI759+AI760)/2/((1+AH$83/4))</f>
        <v>995439521811.58887</v>
      </c>
      <c r="AI759" s="258">
        <f t="shared" si="3238"/>
        <v>1000000000000</v>
      </c>
    </row>
    <row r="760" spans="3:38" hidden="1" outlineLevel="1">
      <c r="C760" s="256" t="s">
        <v>824</v>
      </c>
      <c r="D760" s="256"/>
      <c r="E760" s="262"/>
      <c r="F760" s="262"/>
      <c r="G760" s="262"/>
      <c r="H760" s="262"/>
      <c r="I760" s="262"/>
      <c r="J760" s="262"/>
      <c r="K760" s="262"/>
      <c r="L760" s="262"/>
      <c r="M760" s="262"/>
      <c r="N760" s="262"/>
      <c r="O760" s="262"/>
      <c r="P760" s="262"/>
      <c r="Q760" s="262"/>
      <c r="R760" s="262"/>
      <c r="S760" s="262"/>
      <c r="T760" s="262"/>
      <c r="U760" s="262"/>
      <c r="V760" s="262"/>
      <c r="W760" s="262"/>
      <c r="X760" s="262"/>
      <c r="Y760" s="262"/>
      <c r="Z760" s="262"/>
      <c r="AA760" s="262"/>
      <c r="AB760" s="262"/>
      <c r="AC760" s="262"/>
      <c r="AD760" s="262"/>
      <c r="AE760" s="262"/>
      <c r="AF760" s="262"/>
      <c r="AG760" s="262"/>
      <c r="AH760" s="262"/>
      <c r="AI760" s="258">
        <f t="shared" si="3238"/>
        <v>1000000000000</v>
      </c>
    </row>
    <row r="761" spans="3:38" hidden="1" outlineLevel="1">
      <c r="C761" s="256" t="s">
        <v>2379</v>
      </c>
      <c r="D761" s="257"/>
      <c r="E761" s="255"/>
      <c r="F761" s="255"/>
      <c r="G761" s="255"/>
      <c r="H761" s="255"/>
      <c r="I761" s="255"/>
      <c r="J761" s="255"/>
      <c r="K761" s="255"/>
      <c r="L761" s="255"/>
      <c r="M761" s="255"/>
      <c r="N761" s="255"/>
      <c r="O761" s="255"/>
      <c r="P761" s="255"/>
      <c r="Q761" s="255"/>
      <c r="R761" s="255"/>
      <c r="S761" s="255"/>
      <c r="T761" s="255"/>
      <c r="U761" s="255"/>
      <c r="V761" s="255"/>
      <c r="W761" s="172"/>
    </row>
    <row r="762" spans="3:38" hidden="1" outlineLevel="1"/>
    <row r="763" spans="3:38" hidden="1" outlineLevel="1">
      <c r="C763" s="256"/>
      <c r="D763" s="256" t="s">
        <v>256</v>
      </c>
      <c r="E763" s="256" t="s">
        <v>257</v>
      </c>
      <c r="F763" s="256" t="s">
        <v>262</v>
      </c>
      <c r="G763" s="256" t="s">
        <v>265</v>
      </c>
      <c r="H763" s="256" t="s">
        <v>268</v>
      </c>
      <c r="I763" s="256" t="s">
        <v>271</v>
      </c>
      <c r="J763" s="256" t="s">
        <v>274</v>
      </c>
      <c r="K763" s="256" t="s">
        <v>277</v>
      </c>
      <c r="L763" s="256" t="s">
        <v>280</v>
      </c>
      <c r="M763" s="256" t="s">
        <v>283</v>
      </c>
      <c r="N763" s="256" t="s">
        <v>286</v>
      </c>
      <c r="O763" s="256" t="s">
        <v>289</v>
      </c>
      <c r="P763" s="256" t="s">
        <v>292</v>
      </c>
      <c r="Q763" s="256" t="s">
        <v>295</v>
      </c>
      <c r="R763" s="256" t="s">
        <v>298</v>
      </c>
      <c r="S763" s="256" t="s">
        <v>301</v>
      </c>
      <c r="T763" s="256" t="s">
        <v>304</v>
      </c>
      <c r="U763" s="256" t="s">
        <v>307</v>
      </c>
      <c r="V763" s="256" t="s">
        <v>310</v>
      </c>
      <c r="W763" s="256" t="s">
        <v>313</v>
      </c>
      <c r="X763" s="256" t="s">
        <v>804</v>
      </c>
      <c r="Y763" s="256" t="s">
        <v>805</v>
      </c>
      <c r="Z763" s="256" t="s">
        <v>806</v>
      </c>
      <c r="AA763" s="256" t="s">
        <v>807</v>
      </c>
      <c r="AB763" s="256" t="s">
        <v>808</v>
      </c>
      <c r="AC763" s="256" t="s">
        <v>809</v>
      </c>
      <c r="AD763" s="256" t="s">
        <v>810</v>
      </c>
      <c r="AE763" s="256" t="s">
        <v>811</v>
      </c>
      <c r="AF763" s="256" t="s">
        <v>812</v>
      </c>
      <c r="AG763" s="256" t="s">
        <v>813</v>
      </c>
      <c r="AH763" s="256" t="s">
        <v>814</v>
      </c>
      <c r="AI763" s="256" t="s">
        <v>815</v>
      </c>
    </row>
    <row r="764" spans="3:38" hidden="1" outlineLevel="1">
      <c r="C764" s="256" t="s">
        <v>258</v>
      </c>
      <c r="D764" s="256"/>
      <c r="E764" s="256" t="s">
        <v>259</v>
      </c>
      <c r="F764" s="256" t="s">
        <v>263</v>
      </c>
      <c r="G764" s="256" t="s">
        <v>266</v>
      </c>
      <c r="H764" s="256" t="s">
        <v>269</v>
      </c>
      <c r="I764" s="256" t="s">
        <v>272</v>
      </c>
      <c r="J764" s="256" t="s">
        <v>275</v>
      </c>
      <c r="K764" s="256" t="s">
        <v>278</v>
      </c>
      <c r="L764" s="256" t="s">
        <v>281</v>
      </c>
      <c r="M764" s="256" t="s">
        <v>284</v>
      </c>
      <c r="N764" s="256" t="s">
        <v>287</v>
      </c>
      <c r="O764" s="256" t="s">
        <v>290</v>
      </c>
      <c r="P764" s="256" t="s">
        <v>293</v>
      </c>
      <c r="Q764" s="256" t="s">
        <v>296</v>
      </c>
      <c r="R764" s="256" t="s">
        <v>299</v>
      </c>
      <c r="S764" s="256" t="s">
        <v>302</v>
      </c>
      <c r="T764" s="256" t="s">
        <v>305</v>
      </c>
      <c r="U764" s="256" t="s">
        <v>308</v>
      </c>
      <c r="V764" s="256" t="s">
        <v>311</v>
      </c>
      <c r="W764" s="256" t="s">
        <v>314</v>
      </c>
      <c r="X764" s="256" t="s">
        <v>784</v>
      </c>
      <c r="Y764" s="256" t="s">
        <v>785</v>
      </c>
      <c r="Z764" s="256" t="s">
        <v>786</v>
      </c>
      <c r="AA764" s="256" t="s">
        <v>787</v>
      </c>
      <c r="AB764" s="256" t="s">
        <v>788</v>
      </c>
      <c r="AC764" s="256" t="s">
        <v>789</v>
      </c>
      <c r="AD764" s="256" t="s">
        <v>790</v>
      </c>
      <c r="AE764" s="256" t="s">
        <v>791</v>
      </c>
      <c r="AF764" s="256" t="s">
        <v>792</v>
      </c>
      <c r="AG764" s="256" t="s">
        <v>793</v>
      </c>
      <c r="AH764" s="256" t="s">
        <v>794</v>
      </c>
      <c r="AI764" s="256" t="s">
        <v>795</v>
      </c>
      <c r="AJ764" s="258" t="s">
        <v>260</v>
      </c>
    </row>
    <row r="765" spans="3:38" hidden="1" outlineLevel="1">
      <c r="C765" s="256"/>
      <c r="D765" s="259">
        <f>(E765+E766)/2/((1+D$53/4)^($D$17))</f>
        <v>145877462932.19888</v>
      </c>
      <c r="E765" s="262">
        <f t="shared" ref="E765" si="3608">(F765+F766)/2/((1+E$53/4))</f>
        <v>126985405627.58426</v>
      </c>
      <c r="F765" s="262">
        <f t="shared" ref="F765" si="3609">(G765+G766)/2/((1+F$53/4))</f>
        <v>110297619230.39914</v>
      </c>
      <c r="G765" s="262">
        <f t="shared" ref="G765" si="3610">(H765+H766)/2/((1+G$53/4))</f>
        <v>95550430962.930862</v>
      </c>
      <c r="H765" s="262">
        <f t="shared" ref="H765" si="3611">(I765+I766)/2/((1+H$53/4))</f>
        <v>82258734263.850204</v>
      </c>
      <c r="I765" s="262">
        <f t="shared" ref="I765" si="3612">(J765+J766)/2/((1+I$53/4))</f>
        <v>70434807794.964371</v>
      </c>
      <c r="J765" s="262">
        <f t="shared" ref="J765" si="3613">(K765+K766)/2/((1+J$53/4))</f>
        <v>60110349712.495247</v>
      </c>
      <c r="K765" s="262">
        <f t="shared" ref="K765" si="3614">(L765+L766)/2/((1+K$53/4))</f>
        <v>51208472378.945488</v>
      </c>
      <c r="L765" s="262">
        <f t="shared" ref="L765" si="3615">(M765+M766)/2/((1+L$53/4))</f>
        <v>43624151090.814537</v>
      </c>
      <c r="M765" s="262">
        <f t="shared" ref="M765" si="3616">(N765+N766)/2/((1+M$53/4))</f>
        <v>37251110263.836655</v>
      </c>
      <c r="N765" s="262">
        <f t="shared" ref="N765" si="3617">(O765+O766)/2/((1+N$53/4))</f>
        <v>31974852474.000816</v>
      </c>
      <c r="O765" s="262">
        <f t="shared" ref="O765" si="3618">(P765+P766)/2/((1+O$53/4))</f>
        <v>27687231715.150894</v>
      </c>
      <c r="P765" s="262">
        <f t="shared" ref="P765" si="3619">(Q765+Q766)/2/((1+P$53/4))</f>
        <v>24291143085.512737</v>
      </c>
      <c r="Q765" s="262">
        <f t="shared" ref="Q765" si="3620">(R765+R766)/2/((1+Q$53/4))</f>
        <v>20836967805.722755</v>
      </c>
      <c r="R765" s="262">
        <f t="shared" ref="R765" si="3621">(S765+S766)/2/((1+R$53/4))</f>
        <v>17950149203.988041</v>
      </c>
      <c r="S765" s="262">
        <f t="shared" ref="S765" si="3622">(T765+T766)/2/((1+S$53/4))</f>
        <v>15635519125.054848</v>
      </c>
      <c r="T765" s="262">
        <f t="shared" ref="T765" si="3623">(U765+U766)/2/((1+T$53/4))</f>
        <v>13829439930.857624</v>
      </c>
      <c r="U765" s="262">
        <f t="shared" ref="U765" si="3624">(V765+V766)/2/((1+U$53/4))</f>
        <v>12483923040.782019</v>
      </c>
      <c r="V765" s="262">
        <f t="shared" ref="V765" si="3625">(W765+W766)/2/((1+V$53/4))</f>
        <v>11569607180.919405</v>
      </c>
      <c r="W765" s="262">
        <f t="shared" ref="W765" si="3626">(X765+X766)/2/((1+W$53/4))</f>
        <v>11082561302.525099</v>
      </c>
      <c r="X765" s="262">
        <f t="shared" ref="X765" si="3627">(Y765+Y766)/2/((1+X$53/4))</f>
        <v>11057993935.842331</v>
      </c>
      <c r="Y765" s="262">
        <f t="shared" ref="Y765" si="3628">(Z765+Z766)/2/((1+Y$53/4))</f>
        <v>10955398035.805523</v>
      </c>
      <c r="Z765" s="262">
        <f t="shared" ref="Z765" si="3629">(AA765+AA766)/2/((1+Z$53/4))</f>
        <v>11257897783.143415</v>
      </c>
      <c r="AA765" s="262">
        <f t="shared" ref="AA765" si="3630">(AB765+AB766)/2/((1+AA$53/4))</f>
        <v>12151395267.647827</v>
      </c>
      <c r="AB765" s="262">
        <f t="shared" ref="AB765" si="3631">(AC765+AC766)/2/((1+AB$53/4))</f>
        <v>13893374352.169897</v>
      </c>
      <c r="AC765" s="262">
        <f t="shared" ref="AC765" si="3632">(AD765+AD766)/2/((1+AC$53/4))</f>
        <v>16982488083.354807</v>
      </c>
      <c r="AD765" s="262">
        <f t="shared" ref="AD765" si="3633">(AE765+AE766)/2/((1+AD$53/4))</f>
        <v>22404075240.299103</v>
      </c>
      <c r="AE765" s="262">
        <f t="shared" ref="AE765" si="3634">(AF765+AF766)/2/((1+AE$53/4))</f>
        <v>32212322547.497101</v>
      </c>
      <c r="AF765" s="262">
        <f t="shared" ref="AF765" si="3635">(AG765+AG766)/2/((1+AF$53/4))</f>
        <v>50970101727.683044</v>
      </c>
      <c r="AG765" s="262">
        <f t="shared" ref="AG765" si="3636">(AH765+AH766)/2/((1+AG$53/4))</f>
        <v>89630202470.634186</v>
      </c>
      <c r="AH765" s="262">
        <f t="shared" ref="AH765" si="3637">(AI765+AI766)/2/((1+AH$53/4))</f>
        <v>176729171029.52185</v>
      </c>
      <c r="AI765" s="262">
        <f t="shared" ref="AI765" si="3638">(AJ765+AJ766)/2/((1+AI$53/4))</f>
        <v>393945854664.44714</v>
      </c>
      <c r="AJ765" s="258">
        <f t="shared" ref="AJ765:AJ797" si="3639">$C$15*10^6</f>
        <v>1000000000000</v>
      </c>
      <c r="AL765" s="261">
        <f>AI$50*10^6</f>
        <v>145877462932.19888</v>
      </c>
    </row>
    <row r="766" spans="3:38" hidden="1" outlineLevel="1">
      <c r="C766" s="256" t="s">
        <v>261</v>
      </c>
      <c r="D766" s="256"/>
      <c r="E766" s="262">
        <f>(F766+F767)/2/((1+E$54/4))</f>
        <v>175231744209.20981</v>
      </c>
      <c r="F766" s="262">
        <f t="shared" ref="F766" si="3640">(G766+G767)/2/((1+F$54/4))</f>
        <v>155417429879.7868</v>
      </c>
      <c r="G766" s="262">
        <f t="shared" ref="G766" si="3641">(H766+H767)/2/((1+G$54/4))</f>
        <v>137509954256.11066</v>
      </c>
      <c r="H766" s="262">
        <f t="shared" ref="H766" si="3642">(I766+I767)/2/((1+H$54/4))</f>
        <v>121004283697.69235</v>
      </c>
      <c r="I766" s="262">
        <f t="shared" ref="I766" si="3643">(J766+J767)/2/((1+I$54/4))</f>
        <v>105975648531.68611</v>
      </c>
      <c r="J766" s="262">
        <f t="shared" ref="J766" si="3644">(K766+K767)/2/((1+J$54/4))</f>
        <v>92533477070.881409</v>
      </c>
      <c r="K766" s="262">
        <f t="shared" ref="K766" si="3645">(L766+L767)/2/((1+K$54/4))</f>
        <v>80656624209.416351</v>
      </c>
      <c r="L766" s="262">
        <f t="shared" ref="L766" si="3646">(M766+M767)/2/((1+L$54/4))</f>
        <v>70285557187.784225</v>
      </c>
      <c r="M766" s="262">
        <f t="shared" ref="M766" si="3647">(N766+N767)/2/((1+M$54/4))</f>
        <v>61354362283.185997</v>
      </c>
      <c r="N766" s="262">
        <f t="shared" ref="N766" si="3648">(O766+O767)/2/((1+N$54/4))</f>
        <v>53779365539.32872</v>
      </c>
      <c r="O766" s="262">
        <f t="shared" ref="O766" si="3649">(P766+P767)/2/((1+O$54/4))</f>
        <v>47477371176.54538</v>
      </c>
      <c r="P766" s="262">
        <f t="shared" ref="P766" si="3650">(Q766+Q767)/2/((1+P$54/4))</f>
        <v>42371715173.199333</v>
      </c>
      <c r="Q766" s="262">
        <f t="shared" ref="Q766" si="3651">(R766+R767)/2/((1+Q$54/4))</f>
        <v>37084399426.97438</v>
      </c>
      <c r="R766" s="262">
        <f t="shared" ref="R766" si="3652">(S766+S767)/2/((1+R$54/4))</f>
        <v>32561668137.212231</v>
      </c>
      <c r="S766" s="262">
        <f t="shared" ref="S766" si="3653">(T766+T767)/2/((1+S$54/4))</f>
        <v>28849326033.360432</v>
      </c>
      <c r="T766" s="262">
        <f t="shared" ref="T766" si="3654">(U766+U767)/2/((1+T$54/4))</f>
        <v>25884534799.436687</v>
      </c>
      <c r="U766" s="262">
        <f t="shared" ref="U766" si="3655">(V766+V767)/2/((1+U$54/4))</f>
        <v>23621528569.511753</v>
      </c>
      <c r="V766" s="262">
        <f t="shared" ref="V766" si="3656">(W766+W767)/2/((1+V$54/4))</f>
        <v>22036873975.910625</v>
      </c>
      <c r="W766" s="262">
        <f t="shared" ref="W766" si="3657">(X766+X767)/2/((1+W$54/4))</f>
        <v>21140429273.011215</v>
      </c>
      <c r="X766" s="262">
        <f t="shared" ref="X766" si="3658">(Y766+Y767)/2/((1+X$54/4))</f>
        <v>20996438750.864697</v>
      </c>
      <c r="Y766" s="262">
        <f t="shared" ref="Y766" si="3659">(Z766+Z767)/2/((1+Y$54/4))</f>
        <v>20702574291.648304</v>
      </c>
      <c r="Z766" s="262">
        <f t="shared" ref="Z766" si="3660">(AA766+AA767)/2/((1+Z$54/4))</f>
        <v>21050383400.66753</v>
      </c>
      <c r="AA766" s="262">
        <f t="shared" ref="AA766" si="3661">(AB766+AB767)/2/((1+AA$54/4))</f>
        <v>22317424144.801285</v>
      </c>
      <c r="AB766" s="262">
        <f t="shared" ref="AB766" si="3662">(AC766+AC767)/2/((1+AB$54/4))</f>
        <v>24857000082.378345</v>
      </c>
      <c r="AC766" s="262">
        <f t="shared" ref="AC766" si="3663">(AD766+AD767)/2/((1+AC$54/4))</f>
        <v>29328251080.953964</v>
      </c>
      <c r="AD766" s="262">
        <f t="shared" ref="AD766" si="3664">(AE766+AE767)/2/((1+AD$54/4))</f>
        <v>36977706824.51783</v>
      </c>
      <c r="AE766" s="262">
        <f t="shared" ref="AE766" si="3665">(AF766+AF767)/2/((1+AE$54/4))</f>
        <v>50277411561.380142</v>
      </c>
      <c r="AF766" s="262">
        <f t="shared" ref="AF766" si="3666">(AG766+AG767)/2/((1+AF$54/4))</f>
        <v>74408725453.352432</v>
      </c>
      <c r="AG766" s="262">
        <f t="shared" ref="AG766" si="3667">(AH766+AH767)/2/((1+AG$54/4))</f>
        <v>121014261633.91595</v>
      </c>
      <c r="AH766" s="262">
        <f t="shared" ref="AH766" si="3668">(AI766+AI767)/2/((1+AH$54/4))</f>
        <v>218222269259.80536</v>
      </c>
      <c r="AI766" s="262">
        <f t="shared" ref="AI766" si="3669">(AJ766+AJ767)/2/((1+AI$54/4))</f>
        <v>440041601816.18323</v>
      </c>
      <c r="AJ766" s="258">
        <f t="shared" si="3639"/>
        <v>1000000000000</v>
      </c>
    </row>
    <row r="767" spans="3:38" hidden="1" outlineLevel="1">
      <c r="C767" s="256" t="s">
        <v>264</v>
      </c>
      <c r="D767" s="256"/>
      <c r="E767" s="256"/>
      <c r="F767" s="262">
        <f>(G767+G768)/2/((1+F$55/4))</f>
        <v>208451185948.11066</v>
      </c>
      <c r="G767" s="262">
        <f t="shared" ref="G767" si="3670">(H767+H768)/2/((1+G$55/4))</f>
        <v>187853316426.3092</v>
      </c>
      <c r="H767" s="262">
        <f t="shared" ref="H767" si="3671">(I767+I768)/2/((1+H$55/4))</f>
        <v>168493312134.97906</v>
      </c>
      <c r="I767" s="262">
        <f t="shared" ref="I767" si="3672">(J767+J768)/2/((1+I$55/4))</f>
        <v>150503861778.13907</v>
      </c>
      <c r="J767" s="262">
        <f t="shared" ref="J767" si="3673">(K767+K768)/2/((1+J$55/4))</f>
        <v>134071196379.91064</v>
      </c>
      <c r="K767" s="262">
        <f t="shared" ref="K767" si="3674">(L767+L768)/2/((1+K$55/4))</f>
        <v>119237346447.23015</v>
      </c>
      <c r="L767" s="262">
        <f t="shared" ref="L767" si="3675">(M767+M768)/2/((1+L$55/4))</f>
        <v>106000725749.14557</v>
      </c>
      <c r="M767" s="262">
        <f t="shared" ref="M767" si="3676">(N767+N768)/2/((1+M$55/4))</f>
        <v>94352238353.816208</v>
      </c>
      <c r="N767" s="262">
        <f t="shared" ref="N767" si="3677">(O767+O768)/2/((1+N$55/4))</f>
        <v>84258682405.965454</v>
      </c>
      <c r="O767" s="262">
        <f t="shared" ref="O767" si="3678">(P767+P768)/2/((1+O$55/4))</f>
        <v>75683694426.173737</v>
      </c>
      <c r="P767" s="262">
        <f t="shared" ref="P767" si="3679">(Q767+Q768)/2/((1+P$55/4))</f>
        <v>68594321996.006432</v>
      </c>
      <c r="Q767" s="262">
        <f t="shared" ref="Q767" si="3680">(R767+R768)/2/((1+Q$55/4))</f>
        <v>61133739193.544167</v>
      </c>
      <c r="R767" s="262">
        <f t="shared" ref="R767" si="3681">(S767+S768)/2/((1+R$55/4))</f>
        <v>54617572666.390388</v>
      </c>
      <c r="S767" s="262">
        <f t="shared" ref="S767" si="3682">(T767+T768)/2/((1+S$55/4))</f>
        <v>49154817668.621681</v>
      </c>
      <c r="T767" s="262">
        <f t="shared" ref="T767" si="3683">(U767+U768)/2/((1+T$55/4))</f>
        <v>44699698793.428139</v>
      </c>
      <c r="U767" s="262">
        <f t="shared" ref="U767" si="3684">(V767+V768)/2/((1+U$55/4))</f>
        <v>41224398247.738373</v>
      </c>
      <c r="V767" s="262">
        <f t="shared" ref="V767" si="3685">(W767+W768)/2/((1+V$55/4))</f>
        <v>38726571876.843613</v>
      </c>
      <c r="W767" s="262">
        <f t="shared" ref="W767" si="3686">(X767+X768)/2/((1+W$55/4))</f>
        <v>37244811439.384293</v>
      </c>
      <c r="X767" s="262">
        <f t="shared" ref="X767" si="3687">(Y767+Y768)/2/((1+X$55/4))</f>
        <v>36888090929.15107</v>
      </c>
      <c r="Y767" s="262">
        <f t="shared" ref="Y767" si="3688">(Z767+Z768)/2/((1+Y$55/4))</f>
        <v>36276627674.931648</v>
      </c>
      <c r="Z767" s="262">
        <f t="shared" ref="Z767" si="3689">(AA767+AA768)/2/((1+Z$55/4))</f>
        <v>36606945504.709946</v>
      </c>
      <c r="AA767" s="262">
        <f t="shared" ref="AA767" si="3690">(AB767+AB768)/2/((1+AA$55/4))</f>
        <v>38270393238.689827</v>
      </c>
      <c r="AB767" s="262">
        <f t="shared" ref="AB767" si="3691">(AC767+AC768)/2/((1+AB$55/4))</f>
        <v>41726117436.447723</v>
      </c>
      <c r="AC767" s="262">
        <f t="shared" ref="AC767" si="3692">(AD767+AD768)/2/((1+AC$55/4))</f>
        <v>47799133680.99662</v>
      </c>
      <c r="AD767" s="262">
        <f t="shared" ref="AD767" si="3693">(AE767+AE768)/2/((1+AD$55/4))</f>
        <v>57986011754.846901</v>
      </c>
      <c r="AE767" s="262">
        <f t="shared" ref="AE767" si="3694">(AF767+AF768)/2/((1+AE$55/4))</f>
        <v>75121351027.039673</v>
      </c>
      <c r="AF767" s="262">
        <f t="shared" ref="AF767" si="3695">(AG767+AG768)/2/((1+AF$55/4))</f>
        <v>104840078314.12155</v>
      </c>
      <c r="AG767" s="262">
        <f t="shared" ref="AG767" si="3696">(AH767+AH768)/2/((1+AG$55/4))</f>
        <v>159066110812.99796</v>
      </c>
      <c r="AH767" s="262">
        <f t="shared" ref="AH767" si="3697">(AI767+AI768)/2/((1+AH$55/4))</f>
        <v>264686622795.34036</v>
      </c>
      <c r="AI767" s="262">
        <f t="shared" ref="AI767" si="3698">(AJ767+AJ768)/2/((1+AI$55/4))</f>
        <v>487195154405.94244</v>
      </c>
      <c r="AJ767" s="258">
        <f t="shared" si="3639"/>
        <v>1000000000000</v>
      </c>
    </row>
    <row r="768" spans="3:38" hidden="1" outlineLevel="1">
      <c r="C768" s="256" t="s">
        <v>267</v>
      </c>
      <c r="D768" s="256"/>
      <c r="E768" s="262"/>
      <c r="F768" s="262"/>
      <c r="G768" s="262">
        <f>(H768+H769)/2/((1+G$56/4))</f>
        <v>245167008911.56607</v>
      </c>
      <c r="H768" s="262">
        <f t="shared" ref="H768" si="3699">(I768+I769)/2/((1+H$56/4))</f>
        <v>223572859525.00146</v>
      </c>
      <c r="I768" s="262">
        <f t="shared" ref="I768" si="3700">(J768+J769)/2/((1+I$56/4))</f>
        <v>203150086845.78616</v>
      </c>
      <c r="J768" s="262">
        <f t="shared" ref="J768" si="3701">(K768+K769)/2/((1+J$56/4))</f>
        <v>184149916843.41193</v>
      </c>
      <c r="K768" s="262">
        <f t="shared" ref="K768" si="3702">(L768+L769)/2/((1+K$56/4))</f>
        <v>166674640464.99796</v>
      </c>
      <c r="L768" s="262">
        <f t="shared" ref="L768" si="3703">(M768+M769)/2/((1+L$56/4))</f>
        <v>150783160943.5957</v>
      </c>
      <c r="M768" s="262">
        <f t="shared" ref="M768" si="3704">(N768+N769)/2/((1+M$56/4))</f>
        <v>136530268231.91943</v>
      </c>
      <c r="N768" s="262">
        <f t="shared" ref="N768" si="3705">(O768+O769)/2/((1+N$56/4))</f>
        <v>123944998241.78972</v>
      </c>
      <c r="O768" s="262">
        <f t="shared" ref="O768" si="3706">(P768+P769)/2/((1+O$56/4))</f>
        <v>113053417000.63164</v>
      </c>
      <c r="P768" s="262">
        <f t="shared" ref="P768" si="3707">(Q768+Q769)/2/((1+P$56/4))</f>
        <v>103885060586.79315</v>
      </c>
      <c r="Q768" s="262">
        <f t="shared" ref="Q768" si="3708">(R768+R769)/2/((1+Q$56/4))</f>
        <v>94098315289.388199</v>
      </c>
      <c r="R768" s="262">
        <f t="shared" ref="R768" si="3709">(S768+S769)/2/((1+R$56/4))</f>
        <v>85390529805.135635</v>
      </c>
      <c r="S768" s="262">
        <f t="shared" ref="S768" si="3710">(T768+T769)/2/((1+S$56/4))</f>
        <v>77951620506.605133</v>
      </c>
      <c r="T768" s="262">
        <f t="shared" ref="T768" si="3711">(U768+U769)/2/((1+T$56/4))</f>
        <v>71770176187.138062</v>
      </c>
      <c r="U768" s="262">
        <f t="shared" ref="U768" si="3712">(V768+V769)/2/((1+U$56/4))</f>
        <v>66854047798.01754</v>
      </c>
      <c r="V768" s="262">
        <f t="shared" ref="V768" si="3713">(W768+W769)/2/((1+V$56/4))</f>
        <v>63239655026.234367</v>
      </c>
      <c r="W768" s="262">
        <f t="shared" ref="W768" si="3714">(X768+X769)/2/((1+W$56/4))</f>
        <v>61011579817.369865</v>
      </c>
      <c r="X768" s="262">
        <f t="shared" ref="X768" si="3715">(Y768+Y769)/2/((1+X$56/4))</f>
        <v>60340246042.110283</v>
      </c>
      <c r="Y768" s="262">
        <f t="shared" ref="Y768" si="3716">(Z768+Z769)/2/((1+Y$56/4))</f>
        <v>59277795510.087143</v>
      </c>
      <c r="Z768" s="262">
        <f t="shared" ref="Z768" si="3717">(AA768+AA769)/2/((1+Z$56/4))</f>
        <v>59502297747.180946</v>
      </c>
      <c r="AA768" s="262">
        <f t="shared" ref="AA768" si="3718">(AB768+AB769)/2/((1+AA$56/4))</f>
        <v>61535941345.561295</v>
      </c>
      <c r="AB768" s="262">
        <f t="shared" ref="AB768" si="3719">(AC768+AC769)/2/((1+AB$56/4))</f>
        <v>65946615202.337036</v>
      </c>
      <c r="AC768" s="262">
        <f t="shared" ref="AC768" si="3720">(AD768+AD769)/2/((1+AC$56/4))</f>
        <v>73716630634.924591</v>
      </c>
      <c r="AD768" s="262">
        <f t="shared" ref="AD768" si="3721">(AE768+AE769)/2/((1+AD$56/4))</f>
        <v>86557888460.457275</v>
      </c>
      <c r="AE768" s="262">
        <f t="shared" ref="AE768" si="3722">(AF768+AF769)/2/((1+AE$56/4))</f>
        <v>107577370165.10828</v>
      </c>
      <c r="AF768" s="262">
        <f t="shared" ref="AF768" si="3723">(AG768+AG769)/2/((1+AF$56/4))</f>
        <v>142659233778.36887</v>
      </c>
      <c r="AG768" s="262">
        <f t="shared" ref="AG768" si="3724">(AH768+AH769)/2/((1+AG$56/4))</f>
        <v>203593346661.27087</v>
      </c>
      <c r="AH768" s="262">
        <f t="shared" ref="AH768" si="3725">(AI768+AI769)/2/((1+AH$56/4))</f>
        <v>315342071496.05212</v>
      </c>
      <c r="AI768" s="262">
        <f t="shared" ref="AI768" si="3726">(AJ768+AJ769)/2/((1+AI$56/4))</f>
        <v>534577731714.95685</v>
      </c>
      <c r="AJ768" s="258">
        <f t="shared" si="3639"/>
        <v>1000000000000</v>
      </c>
    </row>
    <row r="769" spans="3:36" hidden="1" outlineLevel="1">
      <c r="C769" s="256" t="s">
        <v>270</v>
      </c>
      <c r="D769" s="256"/>
      <c r="E769" s="262"/>
      <c r="F769" s="262"/>
      <c r="G769" s="262"/>
      <c r="H769" s="262">
        <f>(I769+I770)/2/((1+H$57/4))</f>
        <v>284421591511.77014</v>
      </c>
      <c r="I769" s="262">
        <f t="shared" ref="I769" si="3727">(J769+J770)/2/((1+I$57/4))</f>
        <v>262288821801.98087</v>
      </c>
      <c r="J769" s="262">
        <f t="shared" ref="J769" si="3728">(K769+K770)/2/((1+J$57/4))</f>
        <v>241368907981.52969</v>
      </c>
      <c r="K769" s="262">
        <f t="shared" ref="K769" si="3729">(L769+L770)/2/((1+K$57/4))</f>
        <v>221813536724.0679</v>
      </c>
      <c r="L769" s="262">
        <f t="shared" ref="L769" si="3730">(M769+M770)/2/((1+L$57/4))</f>
        <v>203735765242.11206</v>
      </c>
      <c r="M769" s="262">
        <f t="shared" ref="M769" si="3731">(N769+N770)/2/((1+M$57/4))</f>
        <v>187251620471.16983</v>
      </c>
      <c r="N769" s="262">
        <f t="shared" ref="N769" si="3732">(O769+O770)/2/((1+N$57/4))</f>
        <v>172454458036.08762</v>
      </c>
      <c r="O769" s="262">
        <f t="shared" ref="O769" si="3733">(P769+P770)/2/((1+O$57/4))</f>
        <v>159438963066.08759</v>
      </c>
      <c r="P769" s="262">
        <f t="shared" ref="P769" si="3734">(Q769+Q770)/2/((1+P$57/4))</f>
        <v>148307188533.0813</v>
      </c>
      <c r="Q769" s="262">
        <f t="shared" ref="Q769" si="3735">(R769+R770)/2/((1+Q$57/4))</f>
        <v>136275045739.2758</v>
      </c>
      <c r="R769" s="262">
        <f t="shared" ref="R769" si="3736">(S769+S770)/2/((1+R$57/4))</f>
        <v>125393015699.97879</v>
      </c>
      <c r="S769" s="262">
        <f t="shared" ref="S769" si="3737">(T769+T770)/2/((1+S$57/4))</f>
        <v>115940528567.73634</v>
      </c>
      <c r="T769" s="262">
        <f t="shared" ref="T769" si="3738">(U769+U770)/2/((1+T$57/4))</f>
        <v>107954491508.98579</v>
      </c>
      <c r="U769" s="262">
        <f t="shared" ref="U769" si="3739">(V769+V770)/2/((1+U$57/4))</f>
        <v>101493707408.22861</v>
      </c>
      <c r="V769" s="262">
        <f t="shared" ref="V769" si="3740">(W769+W770)/2/((1+V$57/4))</f>
        <v>96649255246.767471</v>
      </c>
      <c r="W769" s="262">
        <f t="shared" ref="W769" si="3741">(X769+X770)/2/((1+W$57/4))</f>
        <v>93567237746.280777</v>
      </c>
      <c r="X769" s="262">
        <f t="shared" ref="X769" si="3742">(Y769+Y770)/2/((1+X$57/4))</f>
        <v>92493468932.172943</v>
      </c>
      <c r="Y769" s="262">
        <f t="shared" ref="Y769" si="3743">(Z769+Z770)/2/((1+Y$57/4))</f>
        <v>90869351508.018585</v>
      </c>
      <c r="Z769" s="262">
        <f t="shared" ref="Z769" si="3744">(AA769+AA770)/2/((1+Z$57/4))</f>
        <v>90891866210.283752</v>
      </c>
      <c r="AA769" s="262">
        <f t="shared" ref="AA769" si="3745">(AB769+AB770)/2/((1+AA$57/4))</f>
        <v>93221912322.938675</v>
      </c>
      <c r="AB769" s="262">
        <f t="shared" ref="AB769" si="3746">(AC769+AC770)/2/((1+AB$57/4))</f>
        <v>98530891012.67218</v>
      </c>
      <c r="AC769" s="262">
        <f t="shared" ref="AC769" si="3747">(AD769+AD770)/2/((1+AC$57/4))</f>
        <v>107936640129.70177</v>
      </c>
      <c r="AD769" s="262">
        <f t="shared" ref="AD769" si="3748">(AE769+AE770)/2/((1+AD$57/4))</f>
        <v>123313020647.69547</v>
      </c>
      <c r="AE769" s="262">
        <f t="shared" ref="AE769" si="3749">(AF769+AF770)/2/((1+AE$57/4))</f>
        <v>147927586812.17569</v>
      </c>
      <c r="AF769" s="262">
        <f t="shared" ref="AF769" si="3750">(AG769+AG770)/2/((1+AF$57/4))</f>
        <v>187698508390.83136</v>
      </c>
      <c r="AG769" s="262">
        <f t="shared" ref="AG769" si="3751">(AH769+AH770)/2/((1+AG$57/4))</f>
        <v>253908948011.75415</v>
      </c>
      <c r="AH769" s="262">
        <f t="shared" ref="AH769" si="3752">(AI769+AI770)/2/((1+AH$57/4))</f>
        <v>369114506865.17303</v>
      </c>
      <c r="AI769" s="262">
        <f t="shared" ref="AI769" si="3753">(AJ769+AJ770)/2/((1+AI$57/4))</f>
        <v>581344390176.89856</v>
      </c>
      <c r="AJ769" s="258">
        <f t="shared" si="3639"/>
        <v>1000000000000</v>
      </c>
    </row>
    <row r="770" spans="3:36" hidden="1" outlineLevel="1">
      <c r="C770" s="256" t="s">
        <v>273</v>
      </c>
      <c r="D770" s="256"/>
      <c r="E770" s="262"/>
      <c r="F770" s="262"/>
      <c r="G770" s="262"/>
      <c r="H770" s="262"/>
      <c r="I770" s="262">
        <f>(J770+J771)/2/((1+I$58/4))</f>
        <v>325803887701.90356</v>
      </c>
      <c r="J770" s="262">
        <f t="shared" ref="J770" si="3754">(K770+K771)/2/((1+J$58/4))</f>
        <v>303733246099.73029</v>
      </c>
      <c r="K770" s="262">
        <f t="shared" ref="K770" si="3755">(L770+L771)/2/((1+K$58/4))</f>
        <v>282811852792.11029</v>
      </c>
      <c r="L770" s="262">
        <f t="shared" ref="L770" si="3756">(M770+M771)/2/((1+L$58/4))</f>
        <v>263194705236.87234</v>
      </c>
      <c r="M770" s="262">
        <f t="shared" ref="M770" si="3757">(N770+N771)/2/((1+M$58/4))</f>
        <v>245048894913.75339</v>
      </c>
      <c r="N770" s="262">
        <f t="shared" ref="N770" si="3758">(O770+O771)/2/((1+N$58/4))</f>
        <v>228525523939.21332</v>
      </c>
      <c r="O770" s="262">
        <f t="shared" ref="O770" si="3759">(P770+P771)/2/((1+O$58/4))</f>
        <v>213784507960.39221</v>
      </c>
      <c r="P770" s="262">
        <f t="shared" ref="P770" si="3760">(Q770+Q771)/2/((1+P$58/4))</f>
        <v>201000296345.2338</v>
      </c>
      <c r="Q770" s="262">
        <f t="shared" ref="Q770" si="3761">(R770+R771)/2/((1+Q$58/4))</f>
        <v>187030459614.38049</v>
      </c>
      <c r="R770" s="262">
        <f t="shared" ref="R770" si="3762">(S770+S771)/2/((1+R$58/4))</f>
        <v>174214007082.85117</v>
      </c>
      <c r="S770" s="262">
        <f t="shared" ref="S770" si="3763">(T770+T771)/2/((1+S$58/4))</f>
        <v>162917363028.10526</v>
      </c>
      <c r="T770" s="262">
        <f t="shared" ref="T770" si="3764">(U770+U771)/2/((1+T$58/4))</f>
        <v>153233138215.63937</v>
      </c>
      <c r="U770" s="262">
        <f t="shared" ref="U770" si="3765">(V770+V771)/2/((1+U$58/4))</f>
        <v>145280194294.97339</v>
      </c>
      <c r="V770" s="262">
        <f t="shared" ref="V770" si="3766">(W770+W771)/2/((1+V$58/4))</f>
        <v>139214366121.45294</v>
      </c>
      <c r="W770" s="262">
        <f t="shared" ref="W770" si="3767">(X770+X771)/2/((1+W$58/4))</f>
        <v>135253064375.20909</v>
      </c>
      <c r="X770" s="262">
        <f t="shared" ref="X770" si="3768">(Y770+Y771)/2/((1+X$58/4))</f>
        <v>133724934029.76245</v>
      </c>
      <c r="Y770" s="262">
        <f t="shared" ref="Y770" si="3769">(Z770+Z771)/2/((1+Y$58/4))</f>
        <v>131478884950.02194</v>
      </c>
      <c r="Z770" s="262">
        <f t="shared" ref="Z770" si="3770">(AA770+AA771)/2/((1+Z$58/4))</f>
        <v>131217521255.44086</v>
      </c>
      <c r="AA770" s="262">
        <f t="shared" ref="AA770" si="3771">(AB770+AB771)/2/((1+AA$58/4))</f>
        <v>133736391736.83537</v>
      </c>
      <c r="AB770" s="262">
        <f t="shared" ref="AB770" si="3772">(AC770+AC771)/2/((1+AB$58/4))</f>
        <v>139797193102.58936</v>
      </c>
      <c r="AC770" s="262">
        <f t="shared" ref="AC770" si="3773">(AD770+AD771)/2/((1+AC$58/4))</f>
        <v>150621268023.64499</v>
      </c>
      <c r="AD770" s="262">
        <f t="shared" ref="AD770" si="3774">(AE770+AE771)/2/((1+AD$58/4))</f>
        <v>168180331653.63351</v>
      </c>
      <c r="AE770" s="262">
        <f t="shared" ref="AE770" si="3775">(AF770+AF771)/2/((1+AE$58/4))</f>
        <v>195785122831.66666</v>
      </c>
      <c r="AF770" s="262">
        <f t="shared" ref="AF770" si="3776">(AG770+AG771)/2/((1+AF$58/4))</f>
        <v>239189211148.32642</v>
      </c>
      <c r="AG770" s="262">
        <f t="shared" ref="AG770" si="3777">(AH770+AH771)/2/((1+AG$58/4))</f>
        <v>308875485999.19019</v>
      </c>
      <c r="AH770" s="262">
        <f t="shared" ref="AH770" si="3778">(AI770+AI771)/2/((1+AH$58/4))</f>
        <v>424728565205.25134</v>
      </c>
      <c r="AI770" s="262">
        <f t="shared" ref="AI770" si="3779">(AJ770+AJ771)/2/((1+AI$58/4))</f>
        <v>626693391307.61548</v>
      </c>
      <c r="AJ770" s="258">
        <f t="shared" si="3639"/>
        <v>1000000000000</v>
      </c>
    </row>
    <row r="771" spans="3:36" hidden="1" outlineLevel="1">
      <c r="C771" s="256" t="s">
        <v>276</v>
      </c>
      <c r="D771" s="256"/>
      <c r="E771" s="262"/>
      <c r="F771" s="262"/>
      <c r="G771" s="262"/>
      <c r="H771" s="262"/>
      <c r="I771" s="262"/>
      <c r="J771" s="262">
        <f>(K771+K772)/2/((1+J$59/4))</f>
        <v>368962579282.23798</v>
      </c>
      <c r="K771" s="262">
        <f t="shared" ref="K771" si="3780">(L771+L772)/2/((1+K$59/4))</f>
        <v>347436844596.52222</v>
      </c>
      <c r="L771" s="262">
        <f t="shared" ref="L771" si="3781">(M771+M772)/2/((1+L$59/4))</f>
        <v>327005268073.85944</v>
      </c>
      <c r="M771" s="262">
        <f t="shared" ref="M771" si="3782">(N771+N772)/2/((1+M$59/4))</f>
        <v>307871659277.30115</v>
      </c>
      <c r="N771" s="262">
        <f t="shared" ref="N771" si="3783">(O771+O772)/2/((1+N$59/4))</f>
        <v>290232440082.43585</v>
      </c>
      <c r="O771" s="262">
        <f t="shared" ref="O771" si="3784">(P771+P772)/2/((1+O$59/4))</f>
        <v>274301926685.88947</v>
      </c>
      <c r="P771" s="262">
        <f t="shared" ref="P771" si="3785">(Q771+Q772)/2/((1+P$59/4))</f>
        <v>260318003186.55463</v>
      </c>
      <c r="Q771" s="262">
        <f t="shared" ref="Q771" si="3786">(R771+R772)/2/((1+Q$59/4))</f>
        <v>244891991436.66977</v>
      </c>
      <c r="R771" s="262">
        <f t="shared" ref="R771" si="3787">(S771+S772)/2/((1+R$59/4))</f>
        <v>230562701324.5509</v>
      </c>
      <c r="S771" s="262">
        <f t="shared" ref="S771" si="3788">(T771+T772)/2/((1+S$59/4))</f>
        <v>217770924976.24033</v>
      </c>
      <c r="T771" s="262">
        <f t="shared" ref="T771" si="3789">(U771+U772)/2/((1+T$59/4))</f>
        <v>206664695020.05096</v>
      </c>
      <c r="U771" s="262">
        <f t="shared" ref="U771" si="3790">(V771+V772)/2/((1+U$59/4))</f>
        <v>197424084709.78058</v>
      </c>
      <c r="V771" s="262">
        <f t="shared" ref="V771" si="3791">(W771+W772)/2/((1+V$59/4))</f>
        <v>190271695459.03204</v>
      </c>
      <c r="W771" s="262">
        <f t="shared" ref="W771" si="3792">(X771+X772)/2/((1+W$59/4))</f>
        <v>185497800050.05713</v>
      </c>
      <c r="X771" s="262">
        <f t="shared" ref="X771" si="3793">(Y771+Y772)/2/((1+X$59/4))</f>
        <v>183512578153.63092</v>
      </c>
      <c r="Y771" s="262">
        <f t="shared" ref="Y771" si="3794">(Z771+Z772)/2/((1+Y$59/4))</f>
        <v>180650700956.43723</v>
      </c>
      <c r="Z771" s="262">
        <f t="shared" ref="Z771" si="3795">(AA771+AA772)/2/((1+Z$59/4))</f>
        <v>180056344093.37888</v>
      </c>
      <c r="AA771" s="262">
        <f t="shared" ref="AA771" si="3796">(AB771+AB772)/2/((1+AA$59/4))</f>
        <v>182643251943.68558</v>
      </c>
      <c r="AB771" s="262">
        <f t="shared" ref="AB771" si="3797">(AC771+AC772)/2/((1+AB$59/4))</f>
        <v>189243491828.35162</v>
      </c>
      <c r="AC771" s="262">
        <f t="shared" ref="AC771" si="3798">(AD771+AD772)/2/((1+AC$59/4))</f>
        <v>201143821017.27487</v>
      </c>
      <c r="AD771" s="262">
        <f t="shared" ref="AD771" si="3799">(AE771+AE772)/2/((1+AD$59/4))</f>
        <v>220347608219.77795</v>
      </c>
      <c r="AE771" s="262">
        <f t="shared" ref="AE771" si="3800">(AF771+AF772)/2/((1+AE$59/4))</f>
        <v>250100474627.88446</v>
      </c>
      <c r="AF771" s="262">
        <f t="shared" ref="AF771" si="3801">(AG771+AG772)/2/((1+AF$59/4))</f>
        <v>295829804630.97992</v>
      </c>
      <c r="AG771" s="262">
        <f t="shared" ref="AG771" si="3802">(AH771+AH772)/2/((1+AG$59/4))</f>
        <v>367021684673.23438</v>
      </c>
      <c r="AH771" s="262">
        <f t="shared" ref="AH771" si="3803">(AI771+AI772)/2/((1+AH$59/4))</f>
        <v>480826410793.44525</v>
      </c>
      <c r="AI771" s="262">
        <f t="shared" ref="AI771" si="3804">(AJ771+AJ772)/2/((1+AI$59/4))</f>
        <v>669919271493.35583</v>
      </c>
      <c r="AJ771" s="258">
        <f t="shared" si="3639"/>
        <v>1000000000000</v>
      </c>
    </row>
    <row r="772" spans="3:36" hidden="1" outlineLevel="1">
      <c r="C772" s="256" t="s">
        <v>279</v>
      </c>
      <c r="D772" s="256"/>
      <c r="E772" s="262"/>
      <c r="F772" s="262"/>
      <c r="G772" s="262"/>
      <c r="H772" s="262"/>
      <c r="I772" s="262"/>
      <c r="J772" s="262"/>
      <c r="K772" s="262">
        <f>(L772+L773)/2/((1+K$60/4))</f>
        <v>413379741865.56183</v>
      </c>
      <c r="L772" s="262">
        <f t="shared" ref="L772" si="3805">(M772+M773)/2/((1+L$60/4))</f>
        <v>392842031334.17212</v>
      </c>
      <c r="M772" s="262">
        <f t="shared" ref="M772" si="3806">(N772+N773)/2/((1+M$60/4))</f>
        <v>373404831495.1687</v>
      </c>
      <c r="N772" s="262">
        <f t="shared" ref="N772" si="3807">(O772+O773)/2/((1+N$60/4))</f>
        <v>355294871676.83044</v>
      </c>
      <c r="O772" s="262">
        <f t="shared" ref="O772" si="3808">(P772+P773)/2/((1+O$60/4))</f>
        <v>338765801254.70563</v>
      </c>
      <c r="P772" s="262">
        <f t="shared" ref="P772" si="3809">(Q772+Q773)/2/((1+P$60/4))</f>
        <v>324104096653.85382</v>
      </c>
      <c r="Q772" s="262">
        <f t="shared" ref="Q772" si="3810">(R772+R773)/2/((1+Q$60/4))</f>
        <v>307798086619.56964</v>
      </c>
      <c r="R772" s="262">
        <f t="shared" ref="R772" si="3811">(S772+S773)/2/((1+R$60/4))</f>
        <v>292488083623.58923</v>
      </c>
      <c r="S772" s="262">
        <f t="shared" ref="S772" si="3812">(T772+T773)/2/((1+S$60/4))</f>
        <v>278669636658.18475</v>
      </c>
      <c r="T772" s="262">
        <f t="shared" ref="T772" si="3813">(U772+U773)/2/((1+T$60/4))</f>
        <v>266539201782.21533</v>
      </c>
      <c r="U772" s="262">
        <f t="shared" ref="U772" si="3814">(V772+V773)/2/((1+U$60/4))</f>
        <v>256331697194.14456</v>
      </c>
      <c r="V772" s="262">
        <f t="shared" ref="V772" si="3815">(W772+W773)/2/((1+V$60/4))</f>
        <v>248330395689.21872</v>
      </c>
      <c r="W772" s="262">
        <f t="shared" ref="W772" si="3816">(X772+X773)/2/((1+W$60/4))</f>
        <v>242891499601.21594</v>
      </c>
      <c r="X772" s="262">
        <f t="shared" ref="X772" si="3817">(Y772+Y773)/2/((1+X$60/4))</f>
        <v>240496637257.66916</v>
      </c>
      <c r="Y772" s="262">
        <f t="shared" ref="Y772" si="3818">(Z772+Z773)/2/((1+Y$60/4))</f>
        <v>237091156895.3179</v>
      </c>
      <c r="Z772" s="262">
        <f t="shared" ref="Z772" si="3819">(AA772+AA773)/2/((1+Z$60/4))</f>
        <v>236156468862.66852</v>
      </c>
      <c r="AA772" s="262">
        <f t="shared" ref="AA772" si="3820">(AB772+AB773)/2/((1+AA$60/4))</f>
        <v>238697668278.4288</v>
      </c>
      <c r="AB772" s="262">
        <f t="shared" ref="AB772" si="3821">(AC772+AC773)/2/((1+AB$60/4))</f>
        <v>245592752716.90137</v>
      </c>
      <c r="AC772" s="262">
        <f t="shared" ref="AC772" si="3822">(AD772+AD773)/2/((1+AC$60/4))</f>
        <v>258154179277.34866</v>
      </c>
      <c r="AD772" s="262">
        <f t="shared" ref="AD772" si="3823">(AE772+AE773)/2/((1+AD$60/4))</f>
        <v>278356044128.03528</v>
      </c>
      <c r="AE772" s="262">
        <f t="shared" ref="AE772" si="3824">(AF772+AF773)/2/((1+AE$60/4))</f>
        <v>309289973198.86932</v>
      </c>
      <c r="AF772" s="262">
        <f t="shared" ref="AF772" si="3825">(AG772+AG773)/2/((1+AF$60/4))</f>
        <v>355943078447.73987</v>
      </c>
      <c r="AG772" s="262">
        <f t="shared" ref="AG772" si="3826">(AH772+AH773)/2/((1+AG$60/4))</f>
        <v>426705113420.2923</v>
      </c>
      <c r="AH772" s="262">
        <f t="shared" ref="AH772" si="3827">(AI772+AI773)/2/((1+AH$60/4))</f>
        <v>536090448574.17572</v>
      </c>
      <c r="AI772" s="262">
        <f t="shared" ref="AI772" si="3828">(AJ772+AJ773)/2/((1+AI$60/4))</f>
        <v>710452471754.62048</v>
      </c>
      <c r="AJ772" s="258">
        <f t="shared" si="3639"/>
        <v>1000000000000</v>
      </c>
    </row>
    <row r="773" spans="3:36" hidden="1" outlineLevel="1">
      <c r="C773" s="256" t="s">
        <v>282</v>
      </c>
      <c r="D773" s="256"/>
      <c r="E773" s="262"/>
      <c r="F773" s="262"/>
      <c r="G773" s="262"/>
      <c r="H773" s="262"/>
      <c r="I773" s="262"/>
      <c r="J773" s="262"/>
      <c r="K773" s="262"/>
      <c r="L773" s="262">
        <f>(M773+M774)/2/((1+L$61/4))</f>
        <v>458495183082.71765</v>
      </c>
      <c r="M773" s="262">
        <f t="shared" ref="M773" si="3829">(N773+N774)/2/((1+M$61/4))</f>
        <v>439373101063.6394</v>
      </c>
      <c r="N773" s="262">
        <f t="shared" ref="N773" si="3830">(O773+O774)/2/((1+N$61/4))</f>
        <v>421394769716.54279</v>
      </c>
      <c r="O773" s="262">
        <f t="shared" ref="O773" si="3831">(P773+P774)/2/((1+O$61/4))</f>
        <v>404836992620.33368</v>
      </c>
      <c r="P773" s="262">
        <f t="shared" ref="P773" si="3832">(Q773+Q774)/2/((1+P$61/4))</f>
        <v>390017484695.26202</v>
      </c>
      <c r="Q773" s="262">
        <f t="shared" ref="Q773" si="3833">(R773+R774)/2/((1+Q$61/4))</f>
        <v>373420496626.76416</v>
      </c>
      <c r="R773" s="262">
        <f t="shared" ref="R773" si="3834">(S773+S774)/2/((1+R$61/4))</f>
        <v>357693228312.09271</v>
      </c>
      <c r="S773" s="262">
        <f t="shared" ref="S773" si="3835">(T773+T774)/2/((1+S$61/4))</f>
        <v>343363288936.10791</v>
      </c>
      <c r="T773" s="262">
        <f t="shared" ref="T773" si="3836">(U773+U774)/2/((1+T$61/4))</f>
        <v>330664065579.646</v>
      </c>
      <c r="U773" s="262">
        <f t="shared" ref="U773" si="3837">(V773+V774)/2/((1+U$61/4))</f>
        <v>319873474829.58044</v>
      </c>
      <c r="V773" s="262">
        <f t="shared" ref="V773" si="3838">(W773+W774)/2/((1+V$61/4))</f>
        <v>311323091186.18781</v>
      </c>
      <c r="W773" s="262">
        <f t="shared" ref="W773" si="3839">(X773+X774)/2/((1+W$61/4))</f>
        <v>305421350301.02661</v>
      </c>
      <c r="X773" s="262">
        <f t="shared" ref="X773" si="3840">(Y773+Y774)/2/((1+X$61/4))</f>
        <v>302704368378.09558</v>
      </c>
      <c r="Y773" s="262">
        <f t="shared" ref="Y773" si="3841">(Z773+Z774)/2/((1+Y$61/4))</f>
        <v>298879151702.87524</v>
      </c>
      <c r="Z773" s="262">
        <f t="shared" ref="Z773" si="3842">(AA773+AA774)/2/((1+Z$61/4))</f>
        <v>297636712562.78302</v>
      </c>
      <c r="AA773" s="262">
        <f t="shared" ref="AA773" si="3843">(AB773+AB774)/2/((1+AA$61/4))</f>
        <v>300040072027.23505</v>
      </c>
      <c r="AB773" s="262">
        <f t="shared" ref="AB773" si="3844">(AC773+AC774)/2/((1+AB$61/4))</f>
        <v>306986889769.03723</v>
      </c>
      <c r="AC773" s="262">
        <f t="shared" ref="AC773" si="3845">(AD773+AD774)/2/((1+AC$61/4))</f>
        <v>319777893627.66974</v>
      </c>
      <c r="AD773" s="262">
        <f t="shared" ref="AD773" si="3846">(AE773+AE774)/2/((1+AD$61/4))</f>
        <v>340307241982.70239</v>
      </c>
      <c r="AE773" s="262">
        <f t="shared" ref="AE773" si="3847">(AF773+AF774)/2/((1+AE$61/4))</f>
        <v>371448110366.36835</v>
      </c>
      <c r="AF773" s="262">
        <f t="shared" ref="AF773" si="3848">(AG773+AG774)/2/((1+AF$61/4))</f>
        <v>417681684335.93945</v>
      </c>
      <c r="AG773" s="262">
        <f t="shared" ref="AG773" si="3849">(AH773+AH774)/2/((1+AG$61/4))</f>
        <v>486285437372.33807</v>
      </c>
      <c r="AH773" s="262">
        <f t="shared" ref="AH773" si="3850">(AI773+AI774)/2/((1+AH$61/4))</f>
        <v>589348966830.3468</v>
      </c>
      <c r="AI773" s="262">
        <f t="shared" ref="AI773" si="3851">(AJ773+AJ774)/2/((1+AI$61/4))</f>
        <v>747881481506.50867</v>
      </c>
      <c r="AJ773" s="258">
        <f t="shared" si="3639"/>
        <v>1000000000000</v>
      </c>
    </row>
    <row r="774" spans="3:36" hidden="1" outlineLevel="1">
      <c r="C774" s="256" t="s">
        <v>285</v>
      </c>
      <c r="D774" s="256"/>
      <c r="E774" s="262"/>
      <c r="F774" s="262"/>
      <c r="G774" s="262"/>
      <c r="H774" s="262"/>
      <c r="I774" s="262"/>
      <c r="J774" s="262"/>
      <c r="K774" s="262"/>
      <c r="L774" s="262"/>
      <c r="M774" s="262">
        <f>(N774+N775)/2/((1+M$62/4))</f>
        <v>503773486494.01135</v>
      </c>
      <c r="N774" s="262">
        <f t="shared" ref="N774" si="3852">(O774+O775)/2/((1+N$62/4))</f>
        <v>486433209821.80859</v>
      </c>
      <c r="O774" s="262">
        <f t="shared" ref="O774" si="3853">(P774+P775)/2/((1+O$62/4))</f>
        <v>470339716220.02283</v>
      </c>
      <c r="P774" s="262">
        <f t="shared" ref="P774" si="3854">(Q774+Q775)/2/((1+P$62/4))</f>
        <v>455824952536.07605</v>
      </c>
      <c r="Q774" s="262">
        <f t="shared" ref="Q774" si="3855">(R774+R775)/2/((1+Q$62/4))</f>
        <v>439472186797.88635</v>
      </c>
      <c r="R774" s="262">
        <f t="shared" ref="R774" si="3856">(S774+S775)/2/((1+R$62/4))</f>
        <v>423854110975.99689</v>
      </c>
      <c r="S774" s="262">
        <f t="shared" ref="S774" si="3857">(T774+T775)/2/((1+S$62/4))</f>
        <v>409508131957.17798</v>
      </c>
      <c r="T774" s="262">
        <f t="shared" ref="T774" si="3858">(U774+U775)/2/((1+T$62/4))</f>
        <v>396691139906.59924</v>
      </c>
      <c r="U774" s="262">
        <f t="shared" ref="U774" si="3859">(V774+V775)/2/((1+U$62/4))</f>
        <v>385709413288.30969</v>
      </c>
      <c r="V774" s="262">
        <f t="shared" ref="V774" si="3860">(W774+W775)/2/((1+V$62/4))</f>
        <v>376926942016.86694</v>
      </c>
      <c r="W774" s="262">
        <f t="shared" ref="W774" si="3861">(X774+X775)/2/((1+W$62/4))</f>
        <v>370786762657.34283</v>
      </c>
      <c r="X774" s="262">
        <f t="shared" ref="X774" si="3862">(Y774+Y775)/2/((1+X$62/4))</f>
        <v>367858678984.33673</v>
      </c>
      <c r="Y774" s="262">
        <f t="shared" ref="Y774" si="3863">(Z774+Z775)/2/((1+Y$62/4))</f>
        <v>363766750923.59784</v>
      </c>
      <c r="Z774" s="262">
        <f t="shared" ref="Z774" si="3864">(AA774+AA775)/2/((1+Z$62/4))</f>
        <v>362278991361.10217</v>
      </c>
      <c r="AA774" s="262">
        <f t="shared" ref="AA774" si="3865">(AB774+AB775)/2/((1+AA$62/4))</f>
        <v>364480846798.24298</v>
      </c>
      <c r="AB774" s="262">
        <f t="shared" ref="AB774" si="3866">(AC774+AC775)/2/((1+AB$62/4))</f>
        <v>371264208574.11768</v>
      </c>
      <c r="AC774" s="262">
        <f t="shared" ref="AC774" si="3867">(AD774+AD775)/2/((1+AC$62/4))</f>
        <v>383885822155.05573</v>
      </c>
      <c r="AD774" s="262">
        <f t="shared" ref="AD774" si="3868">(AE774+AE775)/2/((1+AD$62/4))</f>
        <v>404121901528.33081</v>
      </c>
      <c r="AE774" s="262">
        <f t="shared" ref="AE774" si="3869">(AF774+AF775)/2/((1+AE$62/4))</f>
        <v>434587411623.49933</v>
      </c>
      <c r="AF774" s="262">
        <f t="shared" ref="AF774" si="3870">(AG774+AG775)/2/((1+AF$62/4))</f>
        <v>479234387038.09778</v>
      </c>
      <c r="AG774" s="262">
        <f t="shared" ref="AG774" si="3871">(AH774+AH775)/2/((1+AG$62/4))</f>
        <v>544275126650.3299</v>
      </c>
      <c r="AH774" s="262">
        <f t="shared" ref="AH774" si="3872">(AI774+AI775)/2/((1+AH$62/4))</f>
        <v>639650269407.73645</v>
      </c>
      <c r="AI774" s="262">
        <f t="shared" ref="AI774" si="3873">(AJ774+AJ775)/2/((1+AI$62/4))</f>
        <v>781957069003.65295</v>
      </c>
      <c r="AJ774" s="258">
        <f t="shared" si="3639"/>
        <v>1000000000000</v>
      </c>
    </row>
    <row r="775" spans="3:36" hidden="1" outlineLevel="1">
      <c r="C775" s="256" t="s">
        <v>288</v>
      </c>
      <c r="D775" s="256"/>
      <c r="E775" s="262"/>
      <c r="F775" s="262"/>
      <c r="G775" s="262"/>
      <c r="H775" s="262"/>
      <c r="I775" s="262"/>
      <c r="J775" s="262"/>
      <c r="K775" s="262"/>
      <c r="L775" s="262"/>
      <c r="M775" s="262"/>
      <c r="N775" s="262">
        <f>(O775+O776)/2/((1+N$63/4))</f>
        <v>548694757691.61505</v>
      </c>
      <c r="O775" s="262">
        <f t="shared" ref="O775" si="3874">(P775+P776)/2/((1+O$63/4))</f>
        <v>533450599418.92084</v>
      </c>
      <c r="P775" s="262">
        <f t="shared" ref="P775" si="3875">(Q775+Q776)/2/((1+P$63/4))</f>
        <v>519611978878.39728</v>
      </c>
      <c r="Q775" s="262">
        <f t="shared" ref="Q775" si="3876">(R775+R776)/2/((1+Q$63/4))</f>
        <v>503941960436.73438</v>
      </c>
      <c r="R775" s="262">
        <f t="shared" ref="R775" si="3877">(S775+S776)/2/((1+R$63/4))</f>
        <v>488875678525.55231</v>
      </c>
      <c r="S775" s="262">
        <f t="shared" ref="S775" si="3878">(T775+T776)/2/((1+S$63/4))</f>
        <v>474941000699.66974</v>
      </c>
      <c r="T775" s="262">
        <f t="shared" ref="T775" si="3879">(U775+U776)/2/((1+T$63/4))</f>
        <v>462405146556.5274</v>
      </c>
      <c r="U775" s="262">
        <f t="shared" ref="U775" si="3880">(V775+V776)/2/((1+U$63/4))</f>
        <v>451587836877.62567</v>
      </c>
      <c r="V775" s="262">
        <f t="shared" ref="V775" si="3881">(W775+W776)/2/((1+V$63/4))</f>
        <v>442868835626.01672</v>
      </c>
      <c r="W775" s="262">
        <f t="shared" ref="W775" si="3882">(X775+X776)/2/((1+W$63/4))</f>
        <v>436707175067.62097</v>
      </c>
      <c r="X775" s="262">
        <f t="shared" ref="X775" si="3883">(Y775+Y776)/2/((1+X$63/4))</f>
        <v>433684878727.49939</v>
      </c>
      <c r="Y775" s="262">
        <f t="shared" ref="Y775" si="3884">(Z775+Z776)/2/((1+Y$63/4))</f>
        <v>429485005175.55182</v>
      </c>
      <c r="Z775" s="262">
        <f t="shared" ref="Z775" si="3885">(AA775+AA776)/2/((1+Z$63/4))</f>
        <v>427830446882.13599</v>
      </c>
      <c r="AA775" s="262">
        <f t="shared" ref="AA775" si="3886">(AB775+AB776)/2/((1+AA$63/4))</f>
        <v>429795605441.85022</v>
      </c>
      <c r="AB775" s="262">
        <f t="shared" ref="AB775" si="3887">(AC775+AC776)/2/((1+AB$63/4))</f>
        <v>436244194948.80029</v>
      </c>
      <c r="AC775" s="262">
        <f t="shared" ref="AC775" si="3888">(AD775+AD776)/2/((1+AC$63/4))</f>
        <v>448363594771.13696</v>
      </c>
      <c r="AD775" s="262">
        <f t="shared" ref="AD775" si="3889">(AE775+AE776)/2/((1+AD$63/4))</f>
        <v>467786952462.98431</v>
      </c>
      <c r="AE775" s="262">
        <f t="shared" ref="AE775" si="3890">(AF775+AF776)/2/((1+AE$63/4))</f>
        <v>496852991300.00873</v>
      </c>
      <c r="AF775" s="262">
        <f t="shared" ref="AF775" si="3891">(AG775+AG776)/2/((1+AF$63/4))</f>
        <v>538994156861.47449</v>
      </c>
      <c r="AG775" s="262">
        <f t="shared" ref="AG775" si="3892">(AH775+AH776)/2/((1+AG$63/4))</f>
        <v>599445794065.29126</v>
      </c>
      <c r="AH775" s="262">
        <f t="shared" ref="AH775" si="3893">(AI775+AI776)/2/((1+AH$63/4))</f>
        <v>686299820242.17725</v>
      </c>
      <c r="AI775" s="262">
        <f t="shared" ref="AI775" si="3894">(AJ775+AJ776)/2/((1+AI$63/4))</f>
        <v>812581251542.85815</v>
      </c>
      <c r="AJ775" s="258">
        <f t="shared" si="3639"/>
        <v>1000000000000</v>
      </c>
    </row>
    <row r="776" spans="3:36" hidden="1" outlineLevel="1">
      <c r="C776" s="256" t="s">
        <v>291</v>
      </c>
      <c r="D776" s="256"/>
      <c r="E776" s="262"/>
      <c r="F776" s="262"/>
      <c r="G776" s="262"/>
      <c r="H776" s="262"/>
      <c r="I776" s="262"/>
      <c r="J776" s="262"/>
      <c r="K776" s="262"/>
      <c r="L776" s="262"/>
      <c r="M776" s="262"/>
      <c r="N776" s="262"/>
      <c r="O776" s="262">
        <f>(P776+P777)/2/((1+O$64/4))</f>
        <v>592791780174.45459</v>
      </c>
      <c r="P776" s="262">
        <f t="shared" ref="P776" si="3895">(Q776+Q777)/2/((1+P$64/4))</f>
        <v>579896772875.97888</v>
      </c>
      <c r="Q776" s="262">
        <f t="shared" ref="Q776" si="3896">(R776+R777)/2/((1+Q$64/4))</f>
        <v>565232677651.98083</v>
      </c>
      <c r="R776" s="262">
        <f t="shared" ref="R776" si="3897">(S776+S777)/2/((1+R$64/4))</f>
        <v>551053630057.76855</v>
      </c>
      <c r="S776" s="262">
        <f t="shared" ref="S776" si="3898">(T776+T777)/2/((1+S$64/4))</f>
        <v>537862863252.64301</v>
      </c>
      <c r="T776" s="262">
        <f t="shared" ref="T776" si="3899">(U776+U777)/2/((1+T$64/4))</f>
        <v>525926490094.22339</v>
      </c>
      <c r="U776" s="262">
        <f t="shared" ref="U776" si="3900">(V776+V777)/2/((1+U$64/4))</f>
        <v>515564311847.19629</v>
      </c>
      <c r="V776" s="262">
        <f t="shared" ref="V776" si="3901">(W776+W777)/2/((1+V$64/4))</f>
        <v>507156625719.31757</v>
      </c>
      <c r="W776" s="262">
        <f t="shared" ref="W776" si="3902">(X776+X777)/2/((1+W$64/4))</f>
        <v>501161282732.17841</v>
      </c>
      <c r="X776" s="262">
        <f t="shared" ref="X776" si="3903">(Y776+Y777)/2/((1+X$64/4))</f>
        <v>498152965125.94434</v>
      </c>
      <c r="Y776" s="262">
        <f t="shared" ref="Y776" si="3904">(Z776+Z777)/2/((1+Y$64/4))</f>
        <v>493990581016.35211</v>
      </c>
      <c r="Z776" s="262">
        <f t="shared" ref="Z776" si="3905">(AA776+AA777)/2/((1+Z$64/4))</f>
        <v>492250578358.90027</v>
      </c>
      <c r="AA776" s="262">
        <f t="shared" ref="AA776" si="3906">(AB776+AB777)/2/((1+AA$64/4))</f>
        <v>493967860870.33966</v>
      </c>
      <c r="AB776" s="262">
        <f t="shared" ref="AB776" si="3907">(AC776+AC777)/2/((1+AB$64/4))</f>
        <v>499960002439.44153</v>
      </c>
      <c r="AC776" s="262">
        <f t="shared" ref="AC776" si="3908">(AD776+AD777)/2/((1+AC$64/4))</f>
        <v>511327070324.90753</v>
      </c>
      <c r="AD776" s="262">
        <f t="shared" ref="AD776" si="3909">(AE776+AE777)/2/((1+AD$64/4))</f>
        <v>529545648357.02991</v>
      </c>
      <c r="AE776" s="262">
        <f t="shared" ref="AE776" si="3910">(AF776+AF777)/2/((1+AE$64/4))</f>
        <v>556677330785.57715</v>
      </c>
      <c r="AF776" s="262">
        <f t="shared" ref="AF776" si="3911">(AG776+AG777)/2/((1+AF$64/4))</f>
        <v>595666902458.68042</v>
      </c>
      <c r="AG776" s="262">
        <f t="shared" ref="AG776" si="3912">(AH776+AH777)/2/((1+AG$64/4))</f>
        <v>650882670122.58301</v>
      </c>
      <c r="AH776" s="262">
        <f t="shared" ref="AH776" si="3913">(AI776+AI777)/2/((1+AH$64/4))</f>
        <v>728863112083.8656</v>
      </c>
      <c r="AI776" s="262">
        <f t="shared" ref="AI776" si="3914">(AJ776+AJ777)/2/((1+AI$64/4))</f>
        <v>839785523837.71021</v>
      </c>
      <c r="AJ776" s="258">
        <f t="shared" si="3639"/>
        <v>1000000000000</v>
      </c>
    </row>
    <row r="777" spans="3:36" hidden="1" outlineLevel="1">
      <c r="C777" s="256" t="s">
        <v>294</v>
      </c>
      <c r="D777" s="256"/>
      <c r="E777" s="262"/>
      <c r="F777" s="262"/>
      <c r="G777" s="262"/>
      <c r="H777" s="262"/>
      <c r="I777" s="262"/>
      <c r="J777" s="262"/>
      <c r="K777" s="262"/>
      <c r="L777" s="262"/>
      <c r="M777" s="262"/>
      <c r="N777" s="262"/>
      <c r="O777" s="262"/>
      <c r="P777" s="262">
        <f>(Q777+Q778)/2/((1+P$65/4))</f>
        <v>635658620720.85547</v>
      </c>
      <c r="Q777" s="262">
        <f t="shared" ref="Q777" si="3915">(R777+R778)/2/((1+Q$65/4))</f>
        <v>622208972690.30725</v>
      </c>
      <c r="R777" s="262">
        <f t="shared" ref="R777" si="3916">(S777+S778)/2/((1+R$65/4))</f>
        <v>609142033035.22266</v>
      </c>
      <c r="S777" s="262">
        <f t="shared" ref="S777" si="3917">(T777+T778)/2/((1+S$65/4))</f>
        <v>596925872217.02417</v>
      </c>
      <c r="T777" s="262">
        <f t="shared" ref="T777" si="3918">(U777+U778)/2/((1+T$65/4))</f>
        <v>585816544864.89795</v>
      </c>
      <c r="U777" s="262">
        <f t="shared" ref="U777" si="3919">(V777+V778)/2/((1+U$65/4))</f>
        <v>576123171824.2854</v>
      </c>
      <c r="V777" s="262">
        <f t="shared" ref="V777" si="3920">(W777+W778)/2/((1+V$65/4))</f>
        <v>568214061171.37573</v>
      </c>
      <c r="W777" s="262">
        <f t="shared" ref="W777" si="3921">(X777+X778)/2/((1+W$65/4))</f>
        <v>562531662823.88855</v>
      </c>
      <c r="X777" s="262">
        <f t="shared" ref="X777" si="3922">(Y777+Y778)/2/((1+X$65/4))</f>
        <v>559627298968.41296</v>
      </c>
      <c r="Y777" s="262">
        <f t="shared" ref="Y777" si="3923">(Z777+Z778)/2/((1+Y$65/4))</f>
        <v>555622265017.30652</v>
      </c>
      <c r="Z777" s="262">
        <f t="shared" ref="Z777" si="3924">(AA777+AA778)/2/((1+Z$65/4))</f>
        <v>553870887005.42834</v>
      </c>
      <c r="AA777" s="262">
        <f t="shared" ref="AA777" si="3925">(AB777+AB778)/2/((1+AA$65/4))</f>
        <v>555346754710.19873</v>
      </c>
      <c r="AB777" s="262">
        <f t="shared" ref="AB777" si="3926">(AC777+AC778)/2/((1+AB$65/4))</f>
        <v>560808392333.79114</v>
      </c>
      <c r="AC777" s="262">
        <f t="shared" ref="AC777" si="3927">(AD777+AD778)/2/((1+AC$65/4))</f>
        <v>571257721608.61133</v>
      </c>
      <c r="AD777" s="262">
        <f t="shared" ref="AD777" si="3928">(AE777+AE778)/2/((1+AD$65/4))</f>
        <v>588010831704.58533</v>
      </c>
      <c r="AE777" s="262">
        <f t="shared" ref="AE777" si="3929">(AF777+AF778)/2/((1+AE$65/4))</f>
        <v>612863530063.53015</v>
      </c>
      <c r="AF777" s="262">
        <f t="shared" ref="AF777" si="3930">(AG777+AG778)/2/((1+AF$65/4))</f>
        <v>648317926721.13123</v>
      </c>
      <c r="AG777" s="262">
        <f t="shared" ref="AG777" si="3931">(AH777+AH778)/2/((1+AG$65/4))</f>
        <v>697991923301.87256</v>
      </c>
      <c r="AH777" s="262">
        <f t="shared" ref="AH777" si="3932">(AI777+AI778)/2/((1+AH$65/4))</f>
        <v>767142333594.79688</v>
      </c>
      <c r="AI777" s="262">
        <f t="shared" ref="AI777" si="3933">(AJ777+AJ778)/2/((1+AI$65/4))</f>
        <v>863703369761.25671</v>
      </c>
      <c r="AJ777" s="258">
        <f t="shared" si="3639"/>
        <v>1000000000000</v>
      </c>
    </row>
    <row r="778" spans="3:36" hidden="1" outlineLevel="1">
      <c r="C778" s="256" t="s">
        <v>297</v>
      </c>
      <c r="D778" s="256"/>
      <c r="E778" s="262"/>
      <c r="F778" s="262"/>
      <c r="G778" s="262"/>
      <c r="H778" s="262"/>
      <c r="I778" s="262"/>
      <c r="J778" s="262"/>
      <c r="K778" s="262"/>
      <c r="L778" s="262"/>
      <c r="M778" s="262"/>
      <c r="N778" s="262"/>
      <c r="O778" s="262"/>
      <c r="P778" s="262"/>
      <c r="Q778" s="262">
        <f>(R778+R779)/2/((1+Q$66/4))</f>
        <v>674176618626.7384</v>
      </c>
      <c r="R778" s="262">
        <f t="shared" ref="R778" si="3934">(S778+S779)/2/((1+R$66/4))</f>
        <v>662346366868.03113</v>
      </c>
      <c r="S778" s="262">
        <f t="shared" ref="S778" si="3935">(T778+T779)/2/((1+S$66/4))</f>
        <v>651240457222.04297</v>
      </c>
      <c r="T778" s="262">
        <f t="shared" ref="T778" si="3936">(U778+U779)/2/((1+T$66/4))</f>
        <v>641098578378.2981</v>
      </c>
      <c r="U778" s="262">
        <f t="shared" ref="U778" si="3937">(V778+V779)/2/((1+U$66/4))</f>
        <v>632211360044.31299</v>
      </c>
      <c r="V778" s="262">
        <f t="shared" ref="V778" si="3938">(W778+W779)/2/((1+V$66/4))</f>
        <v>624925850219.57361</v>
      </c>
      <c r="W778" s="262">
        <f t="shared" ref="W778" si="3939">(X778+X779)/2/((1+W$66/4))</f>
        <v>619658502305.10474</v>
      </c>
      <c r="X778" s="262">
        <f t="shared" ref="X778" si="3940">(Y778+Y779)/2/((1+X$66/4))</f>
        <v>616925498632.02026</v>
      </c>
      <c r="Y778" s="262">
        <f t="shared" ref="Y778" si="3941">(Z778+Z779)/2/((1+Y$66/4))</f>
        <v>613166727828.63403</v>
      </c>
      <c r="Z778" s="262">
        <f t="shared" ref="Z778" si="3942">(AA778+AA779)/2/((1+Z$66/4))</f>
        <v>611464691545.66931</v>
      </c>
      <c r="AA778" s="262">
        <f t="shared" ref="AA778" si="3943">(AB778+AB779)/2/((1+AA$66/4))</f>
        <v>612716867057.08264</v>
      </c>
      <c r="AB778" s="262">
        <f t="shared" ref="AB778" si="3944">(AC778+AC779)/2/((1+AB$66/4))</f>
        <v>617614782285.04895</v>
      </c>
      <c r="AC778" s="262">
        <f t="shared" ref="AC778" si="3945">(AD778+AD779)/2/((1+AC$66/4))</f>
        <v>627057573281.57581</v>
      </c>
      <c r="AD778" s="262">
        <f t="shared" ref="AD778" si="3946">(AE778+AE779)/2/((1+AD$66/4))</f>
        <v>642204158626.12708</v>
      </c>
      <c r="AE778" s="262">
        <f t="shared" ref="AE778" si="3947">(AF778+AF779)/2/((1+AE$66/4))</f>
        <v>664603697947.23096</v>
      </c>
      <c r="AF778" s="262">
        <f t="shared" ref="AF778" si="3948">(AG778+AG779)/2/((1+AF$66/4))</f>
        <v>696366368321.00366</v>
      </c>
      <c r="AG778" s="262">
        <f t="shared" ref="AG778" si="3949">(AH778+AH779)/2/((1+AG$66/4))</f>
        <v>740472822132.9895</v>
      </c>
      <c r="AH778" s="262">
        <f t="shared" ref="AH778" si="3950">(AI778+AI779)/2/((1+AH$66/4))</f>
        <v>801136931131.91711</v>
      </c>
      <c r="AI778" s="262">
        <f t="shared" ref="AI778" si="3951">(AJ778+AJ779)/2/((1+AI$66/4))</f>
        <v>884541513746.54114</v>
      </c>
      <c r="AJ778" s="258">
        <f t="shared" si="3639"/>
        <v>1000000000000</v>
      </c>
    </row>
    <row r="779" spans="3:36" hidden="1" outlineLevel="1">
      <c r="C779" s="256" t="s">
        <v>300</v>
      </c>
      <c r="D779" s="256"/>
      <c r="E779" s="262"/>
      <c r="F779" s="262"/>
      <c r="G779" s="262"/>
      <c r="H779" s="262"/>
      <c r="I779" s="262"/>
      <c r="J779" s="262"/>
      <c r="K779" s="262"/>
      <c r="L779" s="262"/>
      <c r="M779" s="262"/>
      <c r="N779" s="262"/>
      <c r="O779" s="262"/>
      <c r="P779" s="262"/>
      <c r="Q779" s="262"/>
      <c r="R779" s="262">
        <f>(S779+S780)/2/((1+R$67/4))</f>
        <v>710268507303.63074</v>
      </c>
      <c r="S779" s="262">
        <f t="shared" ref="S779" si="3952">(T779+T780)/2/((1+S$67/4))</f>
        <v>700328436246.00024</v>
      </c>
      <c r="T779" s="262">
        <f t="shared" ref="T779" si="3953">(U779+U780)/2/((1+T$67/4))</f>
        <v>691219348631.07117</v>
      </c>
      <c r="U779" s="262">
        <f t="shared" ref="U779" si="3954">(V779+V780)/2/((1+U$67/4))</f>
        <v>683208383524.17688</v>
      </c>
      <c r="V779" s="262">
        <f t="shared" ref="V779" si="3955">(W779+W780)/2/((1+V$67/4))</f>
        <v>676615256299.39429</v>
      </c>
      <c r="W779" s="262">
        <f t="shared" ref="W779" si="3956">(X779+X780)/2/((1+W$67/4))</f>
        <v>671823451143.52148</v>
      </c>
      <c r="X779" s="262">
        <f t="shared" ref="X779" si="3957">(Y779+Y780)/2/((1+X$67/4))</f>
        <v>669306429546.20459</v>
      </c>
      <c r="Y779" s="262">
        <f t="shared" ref="Y779" si="3958">(Z779+Z780)/2/((1+Y$67/4))</f>
        <v>665851953801.79761</v>
      </c>
      <c r="Z779" s="262">
        <f t="shared" ref="Z779" si="3959">(AA779+AA780)/2/((1+Z$67/4))</f>
        <v>664244260489.64319</v>
      </c>
      <c r="AA779" s="262">
        <f t="shared" ref="AA779" si="3960">(AB779+AB780)/2/((1+AA$67/4))</f>
        <v>665296407868.26343</v>
      </c>
      <c r="AB779" s="262">
        <f t="shared" ref="AB779" si="3961">(AC779+AC780)/2/((1+AB$67/4))</f>
        <v>669629367019.58801</v>
      </c>
      <c r="AC779" s="262">
        <f t="shared" ref="AC779" si="3962">(AD779+AD780)/2/((1+AC$67/4))</f>
        <v>678039819024.33533</v>
      </c>
      <c r="AD779" s="262">
        <f t="shared" ref="AD779" si="3963">(AE779+AE780)/2/((1+AD$67/4))</f>
        <v>691537889916.12317</v>
      </c>
      <c r="AE779" s="262">
        <f t="shared" ref="AE779" si="3964">(AF779+AF780)/2/((1+AE$67/4))</f>
        <v>711449452547.64795</v>
      </c>
      <c r="AF779" s="262">
        <f t="shared" ref="AF779" si="3965">(AG779+AG780)/2/((1+AF$67/4))</f>
        <v>739544111175.02344</v>
      </c>
      <c r="AG779" s="262">
        <f t="shared" ref="AG779" si="3966">(AH779+AH780)/2/((1+AG$67/4))</f>
        <v>778268925322.1969</v>
      </c>
      <c r="AH779" s="262">
        <f t="shared" ref="AH779" si="3967">(AI779+AI780)/2/((1+AH$67/4))</f>
        <v>830997502191.20117</v>
      </c>
      <c r="AI779" s="262">
        <f t="shared" ref="AI779" si="3968">(AJ779+AJ780)/2/((1+AI$67/4))</f>
        <v>902553199660.16138</v>
      </c>
      <c r="AJ779" s="258">
        <f t="shared" si="3639"/>
        <v>1000000000000</v>
      </c>
    </row>
    <row r="780" spans="3:36" hidden="1" outlineLevel="1">
      <c r="C780" s="256" t="s">
        <v>303</v>
      </c>
      <c r="D780" s="256"/>
      <c r="E780" s="262"/>
      <c r="F780" s="262"/>
      <c r="G780" s="262"/>
      <c r="H780" s="262"/>
      <c r="I780" s="262"/>
      <c r="J780" s="262"/>
      <c r="K780" s="262"/>
      <c r="L780" s="262"/>
      <c r="M780" s="262"/>
      <c r="N780" s="262"/>
      <c r="O780" s="262"/>
      <c r="P780" s="262"/>
      <c r="Q780" s="262"/>
      <c r="R780" s="262"/>
      <c r="S780" s="262">
        <f>(T780+T781)/2/((1+S$68/4))</f>
        <v>744047782271.05603</v>
      </c>
      <c r="T780" s="262">
        <f t="shared" ref="T780" si="3969">(U780+U781)/2/((1+T$68/4))</f>
        <v>735977642503.79346</v>
      </c>
      <c r="U780" s="262">
        <f t="shared" ref="U780" si="3970">(V780+V781)/2/((1+U$68/4))</f>
        <v>728858949289.69971</v>
      </c>
      <c r="V780" s="262">
        <f t="shared" ref="V780" si="3971">(W780+W781)/2/((1+V$68/4))</f>
        <v>722980802768.11597</v>
      </c>
      <c r="W780" s="262">
        <f t="shared" ref="W780" si="3972">(X780+X781)/2/((1+W$68/4))</f>
        <v>718689943861.76196</v>
      </c>
      <c r="X780" s="262">
        <f t="shared" ref="X780" si="3973">(Y780+Y781)/2/((1+X$68/4))</f>
        <v>716413222199.00342</v>
      </c>
      <c r="Y780" s="262">
        <f t="shared" ref="Y780" si="3974">(Z780+Z781)/2/((1+Y$68/4))</f>
        <v>713293764164.85815</v>
      </c>
      <c r="Z780" s="262">
        <f t="shared" ref="Z780" si="3975">(AA780+AA781)/2/((1+Z$68/4))</f>
        <v>711810064031.34424</v>
      </c>
      <c r="AA780" s="262">
        <f t="shared" ref="AA780" si="3976">(AB780+AB781)/2/((1+AA$68/4))</f>
        <v>712687893674.74036</v>
      </c>
      <c r="AB780" s="262">
        <f t="shared" ref="AB780" si="3977">(AC780+AC781)/2/((1+AB$68/4))</f>
        <v>716477655397.40735</v>
      </c>
      <c r="AC780" s="262">
        <f t="shared" ref="AC780" si="3978">(AD780+AD781)/2/((1+AC$68/4))</f>
        <v>723877586830.33044</v>
      </c>
      <c r="AD780" s="262">
        <f t="shared" ref="AD780" si="3979">(AE780+AE781)/2/((1+AD$68/4))</f>
        <v>735760561851.38159</v>
      </c>
      <c r="AE780" s="262">
        <f t="shared" ref="AE780" si="3980">(AF780+AF781)/2/((1+AE$68/4))</f>
        <v>753254107538.23792</v>
      </c>
      <c r="AF780" s="262">
        <f t="shared" ref="AF780" si="3981">(AG780+AG781)/2/((1+AF$68/4))</f>
        <v>777835993963.57312</v>
      </c>
      <c r="AG780" s="262">
        <f t="shared" ref="AG780" si="3982">(AH780+AH781)/2/((1+AG$68/4))</f>
        <v>811510990483.74963</v>
      </c>
      <c r="AH780" s="262">
        <f t="shared" ref="AH780" si="3983">(AI780+AI781)/2/((1+AH$68/4))</f>
        <v>856980269716.51184</v>
      </c>
      <c r="AI780" s="262">
        <f t="shared" ref="AI780" si="3984">(AJ780+AJ781)/2/((1+AI$68/4))</f>
        <v>918015470616.84668</v>
      </c>
      <c r="AJ780" s="258">
        <f t="shared" si="3639"/>
        <v>1000000000000</v>
      </c>
    </row>
    <row r="781" spans="3:36" hidden="1" outlineLevel="1">
      <c r="C781" s="256" t="s">
        <v>306</v>
      </c>
      <c r="D781" s="256"/>
      <c r="E781" s="262"/>
      <c r="F781" s="262"/>
      <c r="G781" s="262"/>
      <c r="H781" s="262"/>
      <c r="I781" s="262"/>
      <c r="J781" s="262"/>
      <c r="K781" s="262"/>
      <c r="L781" s="262"/>
      <c r="M781" s="262"/>
      <c r="N781" s="262"/>
      <c r="O781" s="262"/>
      <c r="P781" s="262"/>
      <c r="Q781" s="262"/>
      <c r="R781" s="262"/>
      <c r="S781" s="262"/>
      <c r="T781" s="262">
        <f>(U781+U782)/2/((1+T$69/4))</f>
        <v>775441171642.70667</v>
      </c>
      <c r="U781" s="262">
        <f t="shared" ref="U781" si="3985">(V781+V782)/2/((1+U$69/4))</f>
        <v>769190748104.69568</v>
      </c>
      <c r="V781" s="262">
        <f t="shared" ref="V781" si="3986">(W781+W782)/2/((1+V$69/4))</f>
        <v>764015307938.36389</v>
      </c>
      <c r="W781" s="262">
        <f t="shared" ref="W781" si="3987">(X781+X782)/2/((1+W$69/4))</f>
        <v>760223647730.17773</v>
      </c>
      <c r="X781" s="262">
        <f t="shared" ref="X781" si="3988">(Y781+Y782)/2/((1+X$69/4))</f>
        <v>758195071147.59448</v>
      </c>
      <c r="Y781" s="262">
        <f t="shared" ref="Y781" si="3989">(Z781+Z782)/2/((1+Y$69/4))</f>
        <v>755419334169.74927</v>
      </c>
      <c r="Z781" s="262">
        <f t="shared" ref="Z781" si="3990">(AA781+AA782)/2/((1+Z$69/4))</f>
        <v>754075929566.68115</v>
      </c>
      <c r="AA781" s="262">
        <f t="shared" ref="AA781" si="3991">(AB781+AB782)/2/((1+AA$69/4))</f>
        <v>754804657910.45911</v>
      </c>
      <c r="AB781" s="262">
        <f t="shared" ref="AB781" si="3992">(AC781+AC782)/2/((1+AB$69/4))</f>
        <v>758087979367.86926</v>
      </c>
      <c r="AC781" s="262">
        <f t="shared" ref="AC781" si="3993">(AD781+AD782)/2/((1+AC$69/4))</f>
        <v>764532183675.37219</v>
      </c>
      <c r="AD781" s="262">
        <f t="shared" ref="AD781" si="3994">(AE781+AE782)/2/((1+AD$69/4))</f>
        <v>774886089721.75842</v>
      </c>
      <c r="AE781" s="262">
        <f t="shared" ref="AE781" si="3995">(AF781+AF782)/2/((1+AE$69/4))</f>
        <v>790103595760.92761</v>
      </c>
      <c r="AF781" s="262">
        <f t="shared" ref="AF781" si="3996">(AG781+AG782)/2/((1+AF$69/4))</f>
        <v>811414979398.51343</v>
      </c>
      <c r="AG781" s="262">
        <f t="shared" ref="AG781" si="3997">(AH781+AH782)/2/((1+AG$69/4))</f>
        <v>840460960154.93494</v>
      </c>
      <c r="AH781" s="262">
        <f t="shared" ref="AH781" si="3998">(AI781+AI782)/2/((1+AH$69/4))</f>
        <v>879406749885.3905</v>
      </c>
      <c r="AI781" s="262">
        <f t="shared" ref="AI781" si="3999">(AJ781+AJ782)/2/((1+AI$69/4))</f>
        <v>931211273785.50073</v>
      </c>
      <c r="AJ781" s="258">
        <f t="shared" si="3639"/>
        <v>1000000000000</v>
      </c>
    </row>
    <row r="782" spans="3:36" hidden="1" outlineLevel="1">
      <c r="C782" s="256" t="s">
        <v>309</v>
      </c>
      <c r="D782" s="256"/>
      <c r="E782" s="262"/>
      <c r="F782" s="262"/>
      <c r="G782" s="262"/>
      <c r="H782" s="262"/>
      <c r="I782" s="262"/>
      <c r="J782" s="262"/>
      <c r="K782" s="262"/>
      <c r="L782" s="262"/>
      <c r="M782" s="262"/>
      <c r="N782" s="262"/>
      <c r="O782" s="262"/>
      <c r="P782" s="262"/>
      <c r="Q782" s="262"/>
      <c r="R782" s="262"/>
      <c r="S782" s="262"/>
      <c r="T782" s="262"/>
      <c r="U782" s="262">
        <f>(V782+V783)/2/((1+U$70/4))</f>
        <v>804433083846.54529</v>
      </c>
      <c r="V782" s="262">
        <f t="shared" ref="V782" si="4000">(W782+W783)/2/((1+V$70/4))</f>
        <v>799923916558.54309</v>
      </c>
      <c r="W782" s="262">
        <f t="shared" ref="W782" si="4001">(X782+X783)/2/((1+W$70/4))</f>
        <v>796610385960.47534</v>
      </c>
      <c r="X782" s="262">
        <f t="shared" ref="X782" si="4002">(Y782+Y783)/2/((1+X$70/4))</f>
        <v>794825495742.76538</v>
      </c>
      <c r="Y782" s="262">
        <f t="shared" ref="Y782" si="4003">(Z782+Z783)/2/((1+Y$70/4))</f>
        <v>792385837154.9314</v>
      </c>
      <c r="Z782" s="262">
        <f t="shared" ref="Z782" si="4004">(AA782+AA783)/2/((1+Z$70/4))</f>
        <v>791188408127.55225</v>
      </c>
      <c r="AA782" s="262">
        <f t="shared" ref="AA782" si="4005">(AB782+AB783)/2/((1+AA$70/4))</f>
        <v>791791302628.3208</v>
      </c>
      <c r="AB782" s="262">
        <f t="shared" ref="AB782" si="4006">(AC782+AC783)/2/((1+AB$70/4))</f>
        <v>794613450426.38452</v>
      </c>
      <c r="AC782" s="262">
        <f t="shared" ref="AC782" si="4007">(AD782+AD783)/2/((1+AC$70/4))</f>
        <v>800177158919.45544</v>
      </c>
      <c r="AD782" s="262">
        <f t="shared" ref="AD782" si="4008">(AE782+AE783)/2/((1+AD$70/4))</f>
        <v>809120924422.98926</v>
      </c>
      <c r="AE782" s="262">
        <f t="shared" ref="AE782" si="4009">(AF782+AF783)/2/((1+AE$70/4))</f>
        <v>822248379224.34668</v>
      </c>
      <c r="AF782" s="262">
        <f t="shared" ref="AF782" si="4010">(AG782+AG783)/2/((1+AF$70/4))</f>
        <v>840581502170.06421</v>
      </c>
      <c r="AG782" s="262">
        <f t="shared" ref="AG782" si="4011">(AH782+AH783)/2/((1+AG$70/4))</f>
        <v>865462725538.80273</v>
      </c>
      <c r="AH782" s="262">
        <f t="shared" ref="AH782" si="4012">(AI782+AI783)/2/((1+AH$70/4))</f>
        <v>898630863501.47229</v>
      </c>
      <c r="AI782" s="262">
        <f t="shared" ref="AI782" si="4013">(AJ782+AJ783)/2/((1+AI$70/4))</f>
        <v>942416375079.26074</v>
      </c>
      <c r="AJ782" s="258">
        <f t="shared" si="3639"/>
        <v>1000000000000</v>
      </c>
    </row>
    <row r="783" spans="3:36" hidden="1" outlineLevel="1">
      <c r="C783" s="256" t="s">
        <v>312</v>
      </c>
      <c r="D783" s="256"/>
      <c r="E783" s="262"/>
      <c r="F783" s="262"/>
      <c r="G783" s="262"/>
      <c r="H783" s="262"/>
      <c r="I783" s="262"/>
      <c r="J783" s="262"/>
      <c r="K783" s="262"/>
      <c r="L783" s="262"/>
      <c r="M783" s="262"/>
      <c r="N783" s="262"/>
      <c r="O783" s="262"/>
      <c r="P783" s="262"/>
      <c r="Q783" s="262"/>
      <c r="R783" s="262"/>
      <c r="S783" s="262"/>
      <c r="T783" s="262"/>
      <c r="U783" s="262"/>
      <c r="V783" s="262">
        <f>(W783+W784)/2/((1+V$71/4))</f>
        <v>831051055398.86414</v>
      </c>
      <c r="W783" s="262">
        <f t="shared" ref="W783:AI783" si="4014">(X783+X784)/2/((1+W$71/4))</f>
        <v>828182118146.87341</v>
      </c>
      <c r="X783" s="262">
        <f t="shared" si="4014"/>
        <v>826628020960.50146</v>
      </c>
      <c r="Y783" s="262">
        <f t="shared" si="4014"/>
        <v>824505676770.7677</v>
      </c>
      <c r="Z783" s="262">
        <f t="shared" si="4014"/>
        <v>823452091033.53406</v>
      </c>
      <c r="AA783" s="262">
        <f t="shared" si="4014"/>
        <v>823949788165.45557</v>
      </c>
      <c r="AB783" s="262">
        <f t="shared" si="4014"/>
        <v>826359639071.98657</v>
      </c>
      <c r="AC783" s="262">
        <f t="shared" si="4014"/>
        <v>831128606120.54187</v>
      </c>
      <c r="AD783" s="262">
        <f t="shared" si="4014"/>
        <v>838798348366.47205</v>
      </c>
      <c r="AE783" s="262">
        <f t="shared" si="4014"/>
        <v>850043611968.14197</v>
      </c>
      <c r="AF783" s="262">
        <f t="shared" si="4014"/>
        <v>865712026958.71191</v>
      </c>
      <c r="AG783" s="262">
        <f t="shared" si="4014"/>
        <v>886902276797.09448</v>
      </c>
      <c r="AH783" s="262">
        <f t="shared" si="4014"/>
        <v>915013986765.19299</v>
      </c>
      <c r="AI783" s="262">
        <f t="shared" si="4014"/>
        <v>951890556890.63733</v>
      </c>
      <c r="AJ783" s="258">
        <f t="shared" si="3639"/>
        <v>1000000000000</v>
      </c>
    </row>
    <row r="784" spans="3:36" hidden="1" outlineLevel="1">
      <c r="C784" s="256" t="s">
        <v>315</v>
      </c>
      <c r="D784" s="256"/>
      <c r="E784" s="262"/>
      <c r="F784" s="262"/>
      <c r="G784" s="262"/>
      <c r="H784" s="262"/>
      <c r="I784" s="262"/>
      <c r="J784" s="262"/>
      <c r="K784" s="262"/>
      <c r="L784" s="262"/>
      <c r="M784" s="262"/>
      <c r="N784" s="262"/>
      <c r="O784" s="262"/>
      <c r="P784" s="262"/>
      <c r="Q784" s="262"/>
      <c r="R784" s="262"/>
      <c r="S784" s="262"/>
      <c r="T784" s="262"/>
      <c r="U784" s="262"/>
      <c r="V784" s="262"/>
      <c r="W784" s="262">
        <f>(X784+X785)/2/((1+W$72/4))</f>
        <v>855356002021.25903</v>
      </c>
      <c r="X784" s="262">
        <f t="shared" ref="X784:AI784" si="4015">(Y784+Y785)/2/((1+X$72/4))</f>
        <v>854014618637.3468</v>
      </c>
      <c r="Y784" s="262">
        <f t="shared" si="4015"/>
        <v>852184067013.80676</v>
      </c>
      <c r="Z784" s="262">
        <f t="shared" si="4015"/>
        <v>851266902905.0498</v>
      </c>
      <c r="AA784" s="262">
        <f t="shared" si="4015"/>
        <v>851677224814.86157</v>
      </c>
      <c r="AB784" s="262">
        <f t="shared" si="4015"/>
        <v>853723805650.06812</v>
      </c>
      <c r="AC784" s="262">
        <f t="shared" si="4015"/>
        <v>857786984460.28113</v>
      </c>
      <c r="AD784" s="262">
        <f t="shared" si="4015"/>
        <v>864324315625.24097</v>
      </c>
      <c r="AE784" s="262">
        <f t="shared" si="4015"/>
        <v>873900776598.79224</v>
      </c>
      <c r="AF784" s="262">
        <f t="shared" si="4015"/>
        <v>887218638867.3363</v>
      </c>
      <c r="AG784" s="262">
        <f t="shared" si="4015"/>
        <v>905177661228.90466</v>
      </c>
      <c r="AH784" s="262">
        <f t="shared" si="4015"/>
        <v>928907337779.68542</v>
      </c>
      <c r="AI784" s="262">
        <f t="shared" si="4015"/>
        <v>959872332218.33008</v>
      </c>
      <c r="AJ784" s="258">
        <f t="shared" si="3639"/>
        <v>1000000000000</v>
      </c>
    </row>
    <row r="785" spans="3:36" hidden="1" outlineLevel="1">
      <c r="C785" s="256" t="s">
        <v>764</v>
      </c>
      <c r="D785" s="256"/>
      <c r="E785" s="262"/>
      <c r="F785" s="262"/>
      <c r="G785" s="262"/>
      <c r="H785" s="262"/>
      <c r="I785" s="262"/>
      <c r="J785" s="262"/>
      <c r="K785" s="262"/>
      <c r="L785" s="262"/>
      <c r="M785" s="262"/>
      <c r="N785" s="262"/>
      <c r="O785" s="262"/>
      <c r="P785" s="262"/>
      <c r="Q785" s="262"/>
      <c r="R785" s="262"/>
      <c r="S785" s="262"/>
      <c r="T785" s="262"/>
      <c r="U785" s="262"/>
      <c r="V785" s="262"/>
      <c r="W785" s="262"/>
      <c r="X785" s="262">
        <f>(Y785+Y786)/2/((1+X$73/4))</f>
        <v>877438319618.5354</v>
      </c>
      <c r="Y785" s="262">
        <f t="shared" ref="Y785:AI785" si="4016">(Z785+Z786)/2/((1+Y$73/4))</f>
        <v>875870663263.68982</v>
      </c>
      <c r="Z785" s="262">
        <f t="shared" si="4016"/>
        <v>875079278776.02319</v>
      </c>
      <c r="AA785" s="262">
        <f t="shared" si="4016"/>
        <v>875417340228.38831</v>
      </c>
      <c r="AB785" s="262">
        <f t="shared" si="4016"/>
        <v>877147554102.98999</v>
      </c>
      <c r="AC785" s="262">
        <f t="shared" si="4016"/>
        <v>880592039649.7594</v>
      </c>
      <c r="AD785" s="262">
        <f t="shared" si="4016"/>
        <v>886135933172.25525</v>
      </c>
      <c r="AE785" s="262">
        <f t="shared" si="4016"/>
        <v>894251248568.65491</v>
      </c>
      <c r="AF785" s="262">
        <f t="shared" si="4016"/>
        <v>905519404562.35071</v>
      </c>
      <c r="AG785" s="262">
        <f t="shared" si="4016"/>
        <v>920677864871.77173</v>
      </c>
      <c r="AH785" s="262">
        <f t="shared" si="4016"/>
        <v>940640541500.84985</v>
      </c>
      <c r="AI785" s="262">
        <f t="shared" si="4016"/>
        <v>966576359671.09949</v>
      </c>
      <c r="AJ785" s="258">
        <f t="shared" si="3639"/>
        <v>1000000000000</v>
      </c>
    </row>
    <row r="786" spans="3:36" hidden="1" outlineLevel="1">
      <c r="C786" s="256" t="s">
        <v>765</v>
      </c>
      <c r="D786" s="256"/>
      <c r="E786" s="262"/>
      <c r="F786" s="262"/>
      <c r="G786" s="262"/>
      <c r="H786" s="262"/>
      <c r="I786" s="262"/>
      <c r="J786" s="262"/>
      <c r="K786" s="262"/>
      <c r="L786" s="262"/>
      <c r="M786" s="262"/>
      <c r="N786" s="262"/>
      <c r="O786" s="262"/>
      <c r="P786" s="262"/>
      <c r="Q786" s="262"/>
      <c r="R786" s="262"/>
      <c r="S786" s="262"/>
      <c r="T786" s="262"/>
      <c r="U786" s="262"/>
      <c r="V786" s="262"/>
      <c r="W786" s="262"/>
      <c r="X786" s="262"/>
      <c r="Y786" s="262">
        <f>(Z786+Z787)/2/((1+Y$74/4))</f>
        <v>896024490252.47534</v>
      </c>
      <c r="Z786" s="262">
        <f t="shared" ref="Z786:AI786" si="4017">(AA786+AA787)/2/((1+Z$74/4))</f>
        <v>895346605172.52954</v>
      </c>
      <c r="AA786" s="262">
        <f t="shared" si="4017"/>
        <v>895625067746.77246</v>
      </c>
      <c r="AB786" s="262">
        <f t="shared" si="4017"/>
        <v>897082334365.20581</v>
      </c>
      <c r="AC786" s="262">
        <f t="shared" si="4017"/>
        <v>899990137040.37952</v>
      </c>
      <c r="AD786" s="262">
        <f t="shared" si="4017"/>
        <v>904671695865.73657</v>
      </c>
      <c r="AE786" s="262">
        <f t="shared" si="4017"/>
        <v>911520645053.29749</v>
      </c>
      <c r="AF786" s="262">
        <f t="shared" si="4017"/>
        <v>921018118197.79822</v>
      </c>
      <c r="AG786" s="262">
        <f t="shared" si="4017"/>
        <v>933769118177.4519</v>
      </c>
      <c r="AH786" s="262">
        <f t="shared" si="4017"/>
        <v>950515046717.07288</v>
      </c>
      <c r="AI786" s="262">
        <f t="shared" si="4017"/>
        <v>972192809055.65503</v>
      </c>
      <c r="AJ786" s="258">
        <f t="shared" si="3639"/>
        <v>1000000000000</v>
      </c>
    </row>
    <row r="787" spans="3:36" hidden="1" outlineLevel="1">
      <c r="C787" s="256" t="s">
        <v>766</v>
      </c>
      <c r="D787" s="256"/>
      <c r="E787" s="262"/>
      <c r="F787" s="262"/>
      <c r="G787" s="262"/>
      <c r="H787" s="262"/>
      <c r="I787" s="262"/>
      <c r="J787" s="262"/>
      <c r="K787" s="262"/>
      <c r="L787" s="262"/>
      <c r="M787" s="262"/>
      <c r="N787" s="262"/>
      <c r="O787" s="262"/>
      <c r="P787" s="262"/>
      <c r="Q787" s="262"/>
      <c r="R787" s="262"/>
      <c r="S787" s="262"/>
      <c r="T787" s="262"/>
      <c r="U787" s="262"/>
      <c r="V787" s="262"/>
      <c r="W787" s="262"/>
      <c r="X787" s="262"/>
      <c r="Y787" s="262"/>
      <c r="Z787" s="262">
        <f>(AA787+AA788)/2/((1+Z$75/4))</f>
        <v>912513029872.80933</v>
      </c>
      <c r="AA787" s="262">
        <f t="shared" ref="AA787:AI787" si="4018">(AB787+AB788)/2/((1+AA$75/4))</f>
        <v>912742413181.46265</v>
      </c>
      <c r="AB787" s="262">
        <f t="shared" si="4018"/>
        <v>913965975325.53613</v>
      </c>
      <c r="AC787" s="262">
        <f t="shared" si="4018"/>
        <v>916412184161.83093</v>
      </c>
      <c r="AD787" s="262">
        <f t="shared" si="4018"/>
        <v>920351628603.17285</v>
      </c>
      <c r="AE787" s="262">
        <f t="shared" si="4018"/>
        <v>926112095469.32385</v>
      </c>
      <c r="AF787" s="262">
        <f t="shared" si="4018"/>
        <v>934091609553.11584</v>
      </c>
      <c r="AG787" s="262">
        <f t="shared" si="4018"/>
        <v>944786974798.8573</v>
      </c>
      <c r="AH787" s="262">
        <f t="shared" si="4018"/>
        <v>958801132141.18091</v>
      </c>
      <c r="AI787" s="262">
        <f t="shared" si="4018"/>
        <v>976888047045.93127</v>
      </c>
      <c r="AJ787" s="258">
        <f t="shared" si="3639"/>
        <v>1000000000000</v>
      </c>
    </row>
    <row r="788" spans="3:36" hidden="1" outlineLevel="1">
      <c r="C788" s="256" t="s">
        <v>767</v>
      </c>
      <c r="D788" s="256"/>
      <c r="E788" s="262"/>
      <c r="F788" s="262"/>
      <c r="G788" s="262"/>
      <c r="H788" s="262"/>
      <c r="I788" s="262"/>
      <c r="J788" s="262"/>
      <c r="K788" s="262"/>
      <c r="L788" s="262"/>
      <c r="M788" s="262"/>
      <c r="N788" s="262"/>
      <c r="O788" s="262"/>
      <c r="P788" s="262"/>
      <c r="Q788" s="262"/>
      <c r="R788" s="262"/>
      <c r="S788" s="262"/>
      <c r="T788" s="262"/>
      <c r="U788" s="262"/>
      <c r="V788" s="262"/>
      <c r="W788" s="262"/>
      <c r="X788" s="262"/>
      <c r="Y788" s="262"/>
      <c r="Z788" s="262"/>
      <c r="AA788" s="262">
        <f>(AB788+AB789)/2/((1+AA$76/4))</f>
        <v>927183312018.64197</v>
      </c>
      <c r="AB788" s="262">
        <f t="shared" ref="AB788:AI788" si="4019">(AC788+AC789)/2/((1+AB$76/4))</f>
        <v>928208002907.52173</v>
      </c>
      <c r="AC788" s="262">
        <f t="shared" si="4019"/>
        <v>930259948178.06946</v>
      </c>
      <c r="AD788" s="262">
        <f t="shared" si="4019"/>
        <v>933565211001.69153</v>
      </c>
      <c r="AE788" s="262">
        <f t="shared" si="4019"/>
        <v>938396418327.97656</v>
      </c>
      <c r="AF788" s="262">
        <f t="shared" si="4019"/>
        <v>945082780810.20874</v>
      </c>
      <c r="AG788" s="262">
        <f t="shared" si="4019"/>
        <v>954032627655.70239</v>
      </c>
      <c r="AH788" s="262">
        <f t="shared" si="4019"/>
        <v>965737418152.74768</v>
      </c>
      <c r="AI788" s="262">
        <f t="shared" si="4019"/>
        <v>980806147077.2041</v>
      </c>
      <c r="AJ788" s="258">
        <f t="shared" si="3639"/>
        <v>1000000000000</v>
      </c>
    </row>
    <row r="789" spans="3:36" hidden="1" outlineLevel="1">
      <c r="C789" s="256" t="s">
        <v>768</v>
      </c>
      <c r="D789" s="256"/>
      <c r="E789" s="262"/>
      <c r="F789" s="262"/>
      <c r="G789" s="262"/>
      <c r="H789" s="262"/>
      <c r="I789" s="262"/>
      <c r="J789" s="262"/>
      <c r="K789" s="262"/>
      <c r="L789" s="262"/>
      <c r="M789" s="262"/>
      <c r="N789" s="262"/>
      <c r="O789" s="262"/>
      <c r="P789" s="262"/>
      <c r="Q789" s="262"/>
      <c r="R789" s="262"/>
      <c r="S789" s="262"/>
      <c r="T789" s="262"/>
      <c r="U789" s="262"/>
      <c r="V789" s="262"/>
      <c r="W789" s="262"/>
      <c r="X789" s="262"/>
      <c r="Y789" s="262"/>
      <c r="Z789" s="262"/>
      <c r="AA789" s="262"/>
      <c r="AB789" s="262">
        <f>(AC789+AC790)/2/((1+AB$77/4))</f>
        <v>940181551442.03748</v>
      </c>
      <c r="AC789" s="262">
        <f t="shared" ref="AC789:AI789" si="4020">(AD789+AD790)/2/((1+AC$77/4))</f>
        <v>941898648613.67419</v>
      </c>
      <c r="AD789" s="262">
        <f t="shared" si="4020"/>
        <v>944665073085.52393</v>
      </c>
      <c r="AE789" s="262">
        <f t="shared" si="4020"/>
        <v>948707351992.82349</v>
      </c>
      <c r="AF789" s="262">
        <f t="shared" si="4020"/>
        <v>954297750219.48853</v>
      </c>
      <c r="AG789" s="262">
        <f t="shared" si="4020"/>
        <v>961772165780.79333</v>
      </c>
      <c r="AH789" s="262">
        <f t="shared" si="4020"/>
        <v>971532018582.76685</v>
      </c>
      <c r="AI789" s="262">
        <f t="shared" si="4020"/>
        <v>984070854206.03162</v>
      </c>
      <c r="AJ789" s="258">
        <f t="shared" si="3639"/>
        <v>1000000000000</v>
      </c>
    </row>
    <row r="790" spans="3:36" hidden="1" outlineLevel="1">
      <c r="C790" s="256" t="s">
        <v>769</v>
      </c>
      <c r="D790" s="256"/>
      <c r="E790" s="262"/>
      <c r="F790" s="262"/>
      <c r="G790" s="262"/>
      <c r="H790" s="262"/>
      <c r="I790" s="262"/>
      <c r="J790" s="262"/>
      <c r="K790" s="262"/>
      <c r="L790" s="262"/>
      <c r="M790" s="262"/>
      <c r="N790" s="262"/>
      <c r="O790" s="262"/>
      <c r="P790" s="262"/>
      <c r="Q790" s="262"/>
      <c r="R790" s="262"/>
      <c r="S790" s="262"/>
      <c r="T790" s="262"/>
      <c r="U790" s="262"/>
      <c r="V790" s="262"/>
      <c r="W790" s="262"/>
      <c r="X790" s="262"/>
      <c r="Y790" s="262"/>
      <c r="Z790" s="262"/>
      <c r="AA790" s="262"/>
      <c r="AB790" s="262"/>
      <c r="AC790" s="262">
        <f>(AD790+AD791)/2/((1+AC$78/4))</f>
        <v>951653997715.85742</v>
      </c>
      <c r="AD790" s="262">
        <f t="shared" ref="AD790:AI790" si="4021">(AE790+AE791)/2/((1+AD$78/4))</f>
        <v>953964747961.11096</v>
      </c>
      <c r="AE790" s="262">
        <f t="shared" si="4021"/>
        <v>957340289460.10059</v>
      </c>
      <c r="AF790" s="262">
        <f t="shared" si="4021"/>
        <v>962005779589.26636</v>
      </c>
      <c r="AG790" s="262">
        <f t="shared" si="4021"/>
        <v>968237748580.13074</v>
      </c>
      <c r="AH790" s="262">
        <f t="shared" si="4021"/>
        <v>976364678214.36829</v>
      </c>
      <c r="AI790" s="262">
        <f t="shared" si="4021"/>
        <v>986787743419.47144</v>
      </c>
      <c r="AJ790" s="258">
        <f t="shared" si="3639"/>
        <v>1000000000000</v>
      </c>
    </row>
    <row r="791" spans="3:36" hidden="1" outlineLevel="1">
      <c r="C791" s="256" t="s">
        <v>770</v>
      </c>
      <c r="D791" s="256"/>
      <c r="E791" s="262"/>
      <c r="F791" s="262"/>
      <c r="G791" s="262"/>
      <c r="H791" s="262"/>
      <c r="I791" s="262"/>
      <c r="J791" s="262"/>
      <c r="K791" s="262"/>
      <c r="L791" s="262"/>
      <c r="M791" s="262"/>
      <c r="N791" s="262"/>
      <c r="O791" s="262"/>
      <c r="P791" s="262"/>
      <c r="Q791" s="262"/>
      <c r="R791" s="262"/>
      <c r="S791" s="262"/>
      <c r="T791" s="262"/>
      <c r="U791" s="262"/>
      <c r="V791" s="262"/>
      <c r="W791" s="262"/>
      <c r="X791" s="262"/>
      <c r="Y791" s="262"/>
      <c r="Z791" s="262"/>
      <c r="AA791" s="262"/>
      <c r="AB791" s="262"/>
      <c r="AC791" s="262"/>
      <c r="AD791" s="262">
        <f>(AE791+AE792)/2/((1+AD$79/4))</f>
        <v>961739119709.31177</v>
      </c>
      <c r="AE791" s="262">
        <f t="shared" ref="AE791:AI791" si="4022">(AF791+AF792)/2/((1+AE$79/4))</f>
        <v>964553302005.22534</v>
      </c>
      <c r="AF791" s="262">
        <f t="shared" si="4022"/>
        <v>968440967938.47009</v>
      </c>
      <c r="AG791" s="262">
        <f t="shared" si="4022"/>
        <v>973629931123.28723</v>
      </c>
      <c r="AH791" s="262">
        <f t="shared" si="4022"/>
        <v>980389424577.18274</v>
      </c>
      <c r="AI791" s="262">
        <f t="shared" si="4022"/>
        <v>989046395611.10278</v>
      </c>
      <c r="AJ791" s="258">
        <f t="shared" si="3639"/>
        <v>1000000000000</v>
      </c>
    </row>
    <row r="792" spans="3:36" hidden="1" outlineLevel="1">
      <c r="C792" s="256" t="s">
        <v>771</v>
      </c>
      <c r="D792" s="256"/>
      <c r="E792" s="262"/>
      <c r="F792" s="262"/>
      <c r="G792" s="262"/>
      <c r="H792" s="262"/>
      <c r="I792" s="262"/>
      <c r="J792" s="262"/>
      <c r="K792" s="262"/>
      <c r="L792" s="262"/>
      <c r="M792" s="262"/>
      <c r="N792" s="262"/>
      <c r="O792" s="262"/>
      <c r="P792" s="262"/>
      <c r="Q792" s="262"/>
      <c r="R792" s="262"/>
      <c r="S792" s="262"/>
      <c r="T792" s="262"/>
      <c r="U792" s="262"/>
      <c r="V792" s="262"/>
      <c r="W792" s="262"/>
      <c r="X792" s="262"/>
      <c r="Y792" s="262"/>
      <c r="Z792" s="262"/>
      <c r="AA792" s="262"/>
      <c r="AB792" s="262"/>
      <c r="AC792" s="262"/>
      <c r="AD792" s="262"/>
      <c r="AE792" s="262">
        <f>(AF792+AF793)/2/((1+AE$80/4))</f>
        <v>970569546170.23633</v>
      </c>
      <c r="AF792" s="262">
        <f t="shared" ref="AF792:AI792" si="4023">(AG792+AG793)/2/((1+AF$80/4))</f>
        <v>973804965361.53662</v>
      </c>
      <c r="AG792" s="262">
        <f t="shared" si="4023"/>
        <v>978120592323.10437</v>
      </c>
      <c r="AH792" s="262">
        <f t="shared" si="4023"/>
        <v>983737409894.8656</v>
      </c>
      <c r="AI792" s="262">
        <f t="shared" si="4023"/>
        <v>990922480252.8634</v>
      </c>
      <c r="AJ792" s="258">
        <f t="shared" si="3639"/>
        <v>1000000000000</v>
      </c>
    </row>
    <row r="793" spans="3:36" hidden="1" outlineLevel="1">
      <c r="C793" s="256" t="s">
        <v>772</v>
      </c>
      <c r="D793" s="256"/>
      <c r="E793" s="262"/>
      <c r="F793" s="262"/>
      <c r="G793" s="262"/>
      <c r="H793" s="262"/>
      <c r="I793" s="262"/>
      <c r="J793" s="262"/>
      <c r="K793" s="262"/>
      <c r="L793" s="262"/>
      <c r="M793" s="262"/>
      <c r="N793" s="262"/>
      <c r="O793" s="262"/>
      <c r="P793" s="262"/>
      <c r="Q793" s="262"/>
      <c r="R793" s="262"/>
      <c r="S793" s="262"/>
      <c r="T793" s="262"/>
      <c r="U793" s="262"/>
      <c r="V793" s="262"/>
      <c r="W793" s="262"/>
      <c r="X793" s="262"/>
      <c r="Y793" s="262"/>
      <c r="Z793" s="262"/>
      <c r="AA793" s="262"/>
      <c r="AB793" s="262"/>
      <c r="AC793" s="262"/>
      <c r="AD793" s="262"/>
      <c r="AE793" s="262"/>
      <c r="AF793" s="262">
        <f>(AG793+AG794)/2/((1+AF$81/4))</f>
        <v>978270183832.38782</v>
      </c>
      <c r="AG793" s="262">
        <f t="shared" ref="AG793:AI793" si="4024">(AH793+AH794)/2/((1+AG$81/4))</f>
        <v>981856091235.89417</v>
      </c>
      <c r="AH793" s="262">
        <f t="shared" si="4024"/>
        <v>986519731543.62061</v>
      </c>
      <c r="AI793" s="262">
        <f t="shared" si="4024"/>
        <v>992479680708.6394</v>
      </c>
      <c r="AJ793" s="258">
        <f t="shared" si="3639"/>
        <v>1000000000000</v>
      </c>
    </row>
    <row r="794" spans="3:36" hidden="1" outlineLevel="1">
      <c r="C794" s="256" t="s">
        <v>773</v>
      </c>
      <c r="D794" s="256"/>
      <c r="E794" s="262"/>
      <c r="F794" s="262"/>
      <c r="G794" s="262"/>
      <c r="H794" s="262"/>
      <c r="I794" s="262"/>
      <c r="J794" s="262"/>
      <c r="K794" s="262"/>
      <c r="L794" s="262"/>
      <c r="M794" s="262"/>
      <c r="N794" s="262"/>
      <c r="O794" s="262"/>
      <c r="P794" s="262"/>
      <c r="Q794" s="262"/>
      <c r="R794" s="262"/>
      <c r="S794" s="262"/>
      <c r="T794" s="262"/>
      <c r="U794" s="262"/>
      <c r="V794" s="262"/>
      <c r="W794" s="262"/>
      <c r="X794" s="262"/>
      <c r="Y794" s="262"/>
      <c r="Z794" s="262"/>
      <c r="AA794" s="262"/>
      <c r="AB794" s="262"/>
      <c r="AC794" s="262"/>
      <c r="AD794" s="262"/>
      <c r="AE794" s="262"/>
      <c r="AF794" s="262"/>
      <c r="AG794" s="262">
        <f>(AH794+AH795)/2/((1+AG$82/4))</f>
        <v>984960407804.60535</v>
      </c>
      <c r="AH794" s="262">
        <f t="shared" ref="AH794:AI794" si="4025">(AI794+AI795)/2/((1+AH$82/4))</f>
        <v>988830101712.78821</v>
      </c>
      <c r="AI794" s="262">
        <f t="shared" si="4025"/>
        <v>993771430746.52856</v>
      </c>
      <c r="AJ794" s="258">
        <f t="shared" si="3639"/>
        <v>1000000000000</v>
      </c>
    </row>
    <row r="795" spans="3:36" hidden="1" outlineLevel="1">
      <c r="C795" s="256" t="s">
        <v>774</v>
      </c>
      <c r="D795" s="256"/>
      <c r="E795" s="262"/>
      <c r="F795" s="262"/>
      <c r="G795" s="262"/>
      <c r="H795" s="262"/>
      <c r="I795" s="262"/>
      <c r="J795" s="262"/>
      <c r="K795" s="262"/>
      <c r="L795" s="262"/>
      <c r="M795" s="262"/>
      <c r="N795" s="262"/>
      <c r="O795" s="262"/>
      <c r="P795" s="262"/>
      <c r="Q795" s="262"/>
      <c r="R795" s="262"/>
      <c r="S795" s="262"/>
      <c r="T795" s="262"/>
      <c r="U795" s="262"/>
      <c r="V795" s="262"/>
      <c r="W795" s="262"/>
      <c r="X795" s="262"/>
      <c r="Y795" s="262"/>
      <c r="Z795" s="262"/>
      <c r="AA795" s="262"/>
      <c r="AB795" s="262"/>
      <c r="AC795" s="262"/>
      <c r="AD795" s="262"/>
      <c r="AE795" s="262"/>
      <c r="AF795" s="262"/>
      <c r="AG795" s="262"/>
      <c r="AH795" s="262">
        <f>(AI795+AI796)/2/((1+AH$83/4))</f>
        <v>990747294954.59851</v>
      </c>
      <c r="AI795" s="262">
        <f t="shared" ref="AI795" si="4026">(AJ795+AJ796)/2/((1+AI$83/4))</f>
        <v>994842452526.93274</v>
      </c>
      <c r="AJ795" s="258">
        <f t="shared" si="3639"/>
        <v>1000000000000</v>
      </c>
    </row>
    <row r="796" spans="3:36" hidden="1" outlineLevel="1">
      <c r="C796" s="256" t="s">
        <v>775</v>
      </c>
      <c r="D796" s="256"/>
      <c r="E796" s="262"/>
      <c r="F796" s="262"/>
      <c r="G796" s="262"/>
      <c r="H796" s="262"/>
      <c r="I796" s="262"/>
      <c r="J796" s="262"/>
      <c r="K796" s="262"/>
      <c r="L796" s="262"/>
      <c r="M796" s="262"/>
      <c r="N796" s="262"/>
      <c r="O796" s="262"/>
      <c r="P796" s="262"/>
      <c r="Q796" s="262"/>
      <c r="R796" s="262"/>
      <c r="S796" s="262"/>
      <c r="T796" s="262"/>
      <c r="U796" s="262"/>
      <c r="V796" s="262"/>
      <c r="W796" s="262"/>
      <c r="X796" s="262"/>
      <c r="Y796" s="262"/>
      <c r="Z796" s="262"/>
      <c r="AA796" s="262"/>
      <c r="AB796" s="262"/>
      <c r="AC796" s="262"/>
      <c r="AD796" s="262"/>
      <c r="AE796" s="262"/>
      <c r="AF796" s="262"/>
      <c r="AG796" s="262"/>
      <c r="AH796" s="262"/>
      <c r="AI796" s="262">
        <f>(AJ796+AJ797)/2/((1+AI$84/4))</f>
        <v>995730100090.92786</v>
      </c>
      <c r="AJ796" s="258">
        <f t="shared" si="3639"/>
        <v>1000000000000</v>
      </c>
    </row>
    <row r="797" spans="3:36" hidden="1" outlineLevel="1">
      <c r="C797" s="256" t="s">
        <v>824</v>
      </c>
      <c r="D797" s="256"/>
      <c r="E797" s="262"/>
      <c r="F797" s="262"/>
      <c r="G797" s="262"/>
      <c r="H797" s="262"/>
      <c r="I797" s="262"/>
      <c r="J797" s="262"/>
      <c r="K797" s="262"/>
      <c r="L797" s="262"/>
      <c r="M797" s="262"/>
      <c r="N797" s="262"/>
      <c r="O797" s="262"/>
      <c r="P797" s="262"/>
      <c r="Q797" s="262"/>
      <c r="R797" s="262"/>
      <c r="S797" s="262"/>
      <c r="T797" s="262"/>
      <c r="U797" s="262"/>
      <c r="V797" s="262"/>
      <c r="W797" s="262"/>
      <c r="X797" s="262"/>
      <c r="Y797" s="262"/>
      <c r="Z797" s="262"/>
      <c r="AA797" s="262"/>
      <c r="AB797" s="262"/>
      <c r="AC797" s="262"/>
      <c r="AD797" s="262"/>
      <c r="AE797" s="262"/>
      <c r="AF797" s="262"/>
      <c r="AG797" s="262"/>
      <c r="AH797" s="262"/>
      <c r="AI797" s="262"/>
      <c r="AJ797" s="258">
        <f t="shared" si="3639"/>
        <v>1000000000000</v>
      </c>
    </row>
    <row r="798" spans="3:36" hidden="1" outlineLevel="1">
      <c r="C798" s="256" t="s">
        <v>2380</v>
      </c>
      <c r="D798" s="257"/>
      <c r="E798" s="255"/>
      <c r="F798" s="255"/>
      <c r="G798" s="255"/>
      <c r="H798" s="255"/>
      <c r="I798" s="255"/>
      <c r="J798" s="255"/>
      <c r="K798" s="255"/>
      <c r="L798" s="255"/>
      <c r="M798" s="255"/>
      <c r="N798" s="255"/>
      <c r="O798" s="255"/>
      <c r="P798" s="255"/>
      <c r="Q798" s="255"/>
      <c r="R798" s="255"/>
      <c r="S798" s="255"/>
      <c r="T798" s="255"/>
      <c r="U798" s="255"/>
      <c r="V798" s="255"/>
      <c r="W798" s="172"/>
    </row>
    <row r="799" spans="3:36" hidden="1" outlineLevel="1"/>
    <row r="800" spans="3:36" hidden="1" outlineLevel="1">
      <c r="C800" s="256"/>
      <c r="D800" s="256" t="s">
        <v>256</v>
      </c>
      <c r="E800" s="256" t="s">
        <v>257</v>
      </c>
      <c r="F800" s="256" t="s">
        <v>262</v>
      </c>
      <c r="G800" s="256" t="s">
        <v>265</v>
      </c>
      <c r="H800" s="256" t="s">
        <v>268</v>
      </c>
      <c r="I800" s="256" t="s">
        <v>271</v>
      </c>
      <c r="J800" s="256" t="s">
        <v>274</v>
      </c>
      <c r="K800" s="256" t="s">
        <v>277</v>
      </c>
      <c r="L800" s="256" t="s">
        <v>280</v>
      </c>
      <c r="M800" s="256" t="s">
        <v>283</v>
      </c>
      <c r="N800" s="256" t="s">
        <v>286</v>
      </c>
      <c r="O800" s="256" t="s">
        <v>289</v>
      </c>
      <c r="P800" s="256" t="s">
        <v>292</v>
      </c>
      <c r="Q800" s="256" t="s">
        <v>295</v>
      </c>
      <c r="R800" s="256" t="s">
        <v>298</v>
      </c>
      <c r="S800" s="256" t="s">
        <v>301</v>
      </c>
      <c r="T800" s="256" t="s">
        <v>304</v>
      </c>
      <c r="U800" s="256" t="s">
        <v>307</v>
      </c>
      <c r="V800" s="256" t="s">
        <v>310</v>
      </c>
      <c r="W800" s="256" t="s">
        <v>313</v>
      </c>
      <c r="X800" s="256" t="s">
        <v>804</v>
      </c>
      <c r="Y800" s="256" t="s">
        <v>805</v>
      </c>
      <c r="Z800" s="256" t="s">
        <v>806</v>
      </c>
      <c r="AA800" s="256" t="s">
        <v>807</v>
      </c>
      <c r="AB800" s="256" t="s">
        <v>808</v>
      </c>
      <c r="AC800" s="256" t="s">
        <v>809</v>
      </c>
      <c r="AD800" s="256" t="s">
        <v>810</v>
      </c>
      <c r="AE800" s="256" t="s">
        <v>811</v>
      </c>
      <c r="AF800" s="256" t="s">
        <v>812</v>
      </c>
      <c r="AG800" s="256" t="s">
        <v>813</v>
      </c>
      <c r="AH800" s="256" t="s">
        <v>814</v>
      </c>
      <c r="AI800" s="256" t="s">
        <v>815</v>
      </c>
      <c r="AJ800" s="256" t="s">
        <v>816</v>
      </c>
    </row>
    <row r="801" spans="3:39" hidden="1" outlineLevel="1">
      <c r="C801" s="256" t="s">
        <v>258</v>
      </c>
      <c r="D801" s="256"/>
      <c r="E801" s="256" t="s">
        <v>259</v>
      </c>
      <c r="F801" s="256" t="s">
        <v>263</v>
      </c>
      <c r="G801" s="256" t="s">
        <v>266</v>
      </c>
      <c r="H801" s="256" t="s">
        <v>269</v>
      </c>
      <c r="I801" s="256" t="s">
        <v>272</v>
      </c>
      <c r="J801" s="256" t="s">
        <v>275</v>
      </c>
      <c r="K801" s="256" t="s">
        <v>278</v>
      </c>
      <c r="L801" s="256" t="s">
        <v>281</v>
      </c>
      <c r="M801" s="256" t="s">
        <v>284</v>
      </c>
      <c r="N801" s="256" t="s">
        <v>287</v>
      </c>
      <c r="O801" s="256" t="s">
        <v>290</v>
      </c>
      <c r="P801" s="256" t="s">
        <v>293</v>
      </c>
      <c r="Q801" s="256" t="s">
        <v>296</v>
      </c>
      <c r="R801" s="256" t="s">
        <v>299</v>
      </c>
      <c r="S801" s="256" t="s">
        <v>302</v>
      </c>
      <c r="T801" s="256" t="s">
        <v>305</v>
      </c>
      <c r="U801" s="256" t="s">
        <v>308</v>
      </c>
      <c r="V801" s="256" t="s">
        <v>311</v>
      </c>
      <c r="W801" s="256" t="s">
        <v>314</v>
      </c>
      <c r="X801" s="256" t="s">
        <v>784</v>
      </c>
      <c r="Y801" s="256" t="s">
        <v>785</v>
      </c>
      <c r="Z801" s="256" t="s">
        <v>786</v>
      </c>
      <c r="AA801" s="256" t="s">
        <v>787</v>
      </c>
      <c r="AB801" s="256" t="s">
        <v>788</v>
      </c>
      <c r="AC801" s="256" t="s">
        <v>789</v>
      </c>
      <c r="AD801" s="256" t="s">
        <v>790</v>
      </c>
      <c r="AE801" s="256" t="s">
        <v>791</v>
      </c>
      <c r="AF801" s="256" t="s">
        <v>792</v>
      </c>
      <c r="AG801" s="256" t="s">
        <v>793</v>
      </c>
      <c r="AH801" s="256" t="s">
        <v>794</v>
      </c>
      <c r="AI801" s="256" t="s">
        <v>795</v>
      </c>
      <c r="AJ801" s="256" t="s">
        <v>796</v>
      </c>
      <c r="AK801" s="258" t="s">
        <v>260</v>
      </c>
    </row>
    <row r="802" spans="3:39" hidden="1" outlineLevel="1">
      <c r="C802" s="256"/>
      <c r="D802" s="259">
        <f>(E802+E803)/2/((1+D$53/4)^($D$17))</f>
        <v>136052069484.23036</v>
      </c>
      <c r="E802" s="262">
        <f t="shared" ref="E802" si="4027">(F802+F803)/2/((1+E$53/4))</f>
        <v>117733288542.02408</v>
      </c>
      <c r="F802" s="262">
        <f t="shared" ref="F802" si="4028">(G802+G803)/2/((1+F$53/4))</f>
        <v>101604016186.53119</v>
      </c>
      <c r="G802" s="262">
        <f t="shared" ref="G802" si="4029">(H802+H803)/2/((1+G$53/4))</f>
        <v>87402716909.210556</v>
      </c>
      <c r="H802" s="262">
        <f t="shared" ref="H802" si="4030">(I802+I803)/2/((1+H$53/4))</f>
        <v>74669659362.640472</v>
      </c>
      <c r="I802" s="262">
        <f t="shared" ref="I802" si="4031">(J802+J803)/2/((1+I$53/4))</f>
        <v>63403424565.732277</v>
      </c>
      <c r="J802" s="262">
        <f t="shared" ref="J802" si="4032">(K802+K803)/2/((1+J$53/4))</f>
        <v>53616602384.942429</v>
      </c>
      <c r="K802" s="262">
        <f t="shared" ref="K802" si="4033">(L802+L803)/2/((1+K$53/4))</f>
        <v>45221250100.790421</v>
      </c>
      <c r="L802" s="262">
        <f t="shared" ref="L802" si="4034">(M802+M803)/2/((1+L$53/4))</f>
        <v>38103552122.396118</v>
      </c>
      <c r="M802" s="262">
        <f t="shared" ref="M802" si="4035">(N802+N803)/2/((1+M$53/4))</f>
        <v>32148422505.421967</v>
      </c>
      <c r="N802" s="262">
        <f t="shared" ref="N802" si="4036">(O802+O803)/2/((1+N$53/4))</f>
        <v>27233824198.847385</v>
      </c>
      <c r="O802" s="262">
        <f t="shared" ref="O802" si="4037">(P802+P803)/2/((1+O$53/4))</f>
        <v>23243778378.149872</v>
      </c>
      <c r="P802" s="262">
        <f t="shared" ref="P802" si="4038">(Q802+Q803)/2/((1+P$53/4))</f>
        <v>20072263350.330925</v>
      </c>
      <c r="Q802" s="262">
        <f t="shared" ref="Q802" si="4039">(R802+R803)/2/((1+Q$53/4))</f>
        <v>16920916007.130339</v>
      </c>
      <c r="R802" s="262">
        <f t="shared" ref="R802" si="4040">(S802+S803)/2/((1+R$53/4))</f>
        <v>14300326424.131207</v>
      </c>
      <c r="S802" s="262">
        <f t="shared" ref="S802" si="4041">(T802+T803)/2/((1+S$53/4))</f>
        <v>12196921154.862377</v>
      </c>
      <c r="T802" s="262">
        <f t="shared" ref="T802" si="4042">(U802+U803)/2/((1+T$53/4))</f>
        <v>10541287753.677456</v>
      </c>
      <c r="U802" s="262">
        <f t="shared" ref="U802" si="4043">(V802+V803)/2/((1+U$53/4))</f>
        <v>9276827138.0413113</v>
      </c>
      <c r="V802" s="262">
        <f t="shared" ref="V802" si="4044">(W802+W803)/2/((1+V$53/4))</f>
        <v>8360863155.4919786</v>
      </c>
      <c r="W802" s="262">
        <f t="shared" ref="W802" si="4045">(X802+X803)/2/((1+W$53/4))</f>
        <v>7767856572.3185892</v>
      </c>
      <c r="X802" s="262">
        <f t="shared" ref="X802" si="4046">(Y802+Y803)/2/((1+X$53/4))</f>
        <v>7496134530.0798473</v>
      </c>
      <c r="Y802" s="262">
        <f t="shared" ref="Y802" si="4047">(Z802+Z803)/2/((1+Y$53/4))</f>
        <v>7160764495.8406534</v>
      </c>
      <c r="Z802" s="262">
        <f t="shared" ref="Z802" si="4048">(AA802+AA803)/2/((1+Z$53/4))</f>
        <v>7072335125.6166744</v>
      </c>
      <c r="AA802" s="262">
        <f t="shared" ref="AA802" si="4049">(AB802+AB803)/2/((1+AA$53/4))</f>
        <v>7312561759.7979412</v>
      </c>
      <c r="AB802" s="262">
        <f t="shared" ref="AB802" si="4050">(AC802+AC803)/2/((1+AB$53/4))</f>
        <v>7982584291.5133219</v>
      </c>
      <c r="AC802" s="262">
        <f t="shared" ref="AC802" si="4051">(AD802+AD803)/2/((1+AC$53/4))</f>
        <v>9285726569.0663872</v>
      </c>
      <c r="AD802" s="262">
        <f t="shared" ref="AD802" si="4052">(AE802+AE803)/2/((1+AD$53/4))</f>
        <v>11622202094.46867</v>
      </c>
      <c r="AE802" s="262">
        <f t="shared" ref="AE802" si="4053">(AF802+AF803)/2/((1+AE$53/4))</f>
        <v>15810172136.947546</v>
      </c>
      <c r="AF802" s="262">
        <f t="shared" ref="AF802" si="4054">(AG802+AG803)/2/((1+AF$53/4))</f>
        <v>23615005691.070591</v>
      </c>
      <c r="AG802" s="262">
        <f t="shared" ref="AG802" si="4055">(AH802+AH803)/2/((1+AG$53/4))</f>
        <v>39133380585.596619</v>
      </c>
      <c r="AH802" s="262">
        <f t="shared" ref="AH802" si="4056">(AI802+AI803)/2/((1+AH$53/4))</f>
        <v>72642890657.447937</v>
      </c>
      <c r="AI802" s="262">
        <f t="shared" ref="AI802" si="4057">(AJ802+AJ803)/2/((1+AI$53/4))</f>
        <v>152416394036.47775</v>
      </c>
      <c r="AJ802" s="262">
        <f t="shared" ref="AJ802" si="4058">(AK802+AK803)/2/((1+AJ$53/4))</f>
        <v>364409693395.89795</v>
      </c>
      <c r="AK802" s="258">
        <f t="shared" ref="AK802:AK835" si="4059">$C$15*10^6</f>
        <v>1000000000000</v>
      </c>
      <c r="AM802" s="261">
        <f>AJ$50*10^6</f>
        <v>136052069484.23036</v>
      </c>
    </row>
    <row r="803" spans="3:39" hidden="1" outlineLevel="1">
      <c r="C803" s="256" t="s">
        <v>261</v>
      </c>
      <c r="D803" s="256"/>
      <c r="E803" s="262">
        <f>(F803+F804)/2/((1+E$54/4))</f>
        <v>164128404432.6618</v>
      </c>
      <c r="F803" s="262">
        <f t="shared" ref="F803" si="4060">(G803+G804)/2/((1+F$54/4))</f>
        <v>144751117241.90509</v>
      </c>
      <c r="G803" s="262">
        <f t="shared" ref="G803" si="4061">(H803+H804)/2/((1+G$54/4))</f>
        <v>127287965604.70787</v>
      </c>
      <c r="H803" s="262">
        <f t="shared" ref="H803" si="4062">(I803+I804)/2/((1+H$54/4))</f>
        <v>111260847051.26328</v>
      </c>
      <c r="I803" s="262">
        <f t="shared" ref="I803" si="4063">(J803+J804)/2/((1+I$54/4))</f>
        <v>96731651664.194656</v>
      </c>
      <c r="J803" s="262">
        <f t="shared" ref="J803" si="4064">(K803+K804)/2/((1+J$54/4))</f>
        <v>83789059103.58725</v>
      </c>
      <c r="K803" s="262">
        <f t="shared" ref="K803" si="4065">(L803+L804)/2/((1+K$54/4))</f>
        <v>72398402522.201035</v>
      </c>
      <c r="L803" s="262">
        <f t="shared" ref="L803" si="4066">(M803+M804)/2/((1+L$54/4))</f>
        <v>62487993918.186371</v>
      </c>
      <c r="M803" s="262">
        <f t="shared" ref="M803" si="4067">(N803+N804)/2/((1+M$54/4))</f>
        <v>53978611919.325691</v>
      </c>
      <c r="N803" s="262">
        <f t="shared" ref="N803" si="4068">(O803+O804)/2/((1+N$54/4))</f>
        <v>46773710416.595863</v>
      </c>
      <c r="O803" s="262">
        <f t="shared" ref="O803" si="4069">(P803+P804)/2/((1+O$54/4))</f>
        <v>40775894043.891525</v>
      </c>
      <c r="P803" s="262">
        <f t="shared" ref="P803" si="4070">(Q803+Q804)/2/((1+P$54/4))</f>
        <v>35892042484.246674</v>
      </c>
      <c r="Q803" s="262">
        <f t="shared" ref="Q803" si="4071">(R803+R804)/2/((1+Q$54/4))</f>
        <v>30940682461.626324</v>
      </c>
      <c r="R803" s="262">
        <f t="shared" ref="R803" si="4072">(S803+S804)/2/((1+R$54/4))</f>
        <v>26718416157.17754</v>
      </c>
      <c r="S803" s="262">
        <f t="shared" ref="S803" si="4073">(T803+T804)/2/((1+S$54/4))</f>
        <v>23242773494.078831</v>
      </c>
      <c r="T803" s="262">
        <f t="shared" ref="T803" si="4074">(U803+U804)/2/((1+T$54/4))</f>
        <v>20438701759.775772</v>
      </c>
      <c r="U803" s="262">
        <f t="shared" ref="U803" si="4075">(V803+V804)/2/((1+U$54/4))</f>
        <v>18244023800.495663</v>
      </c>
      <c r="V803" s="262">
        <f t="shared" ref="V803" si="4076">(W803+W804)/2/((1+V$54/4))</f>
        <v>16612177401.655304</v>
      </c>
      <c r="W803" s="262">
        <f t="shared" ref="W803" si="4077">(X803+X804)/2/((1+W$54/4))</f>
        <v>15518328554.785906</v>
      </c>
      <c r="X803" s="262">
        <f t="shared" ref="X803" si="4078">(Y803+Y804)/2/((1+X$54/4))</f>
        <v>14971075785.341469</v>
      </c>
      <c r="Y803" s="262">
        <f t="shared" ref="Y803" si="4079">(Z803+Z804)/2/((1+Y$54/4))</f>
        <v>14299947175.101484</v>
      </c>
      <c r="Z803" s="262">
        <f t="shared" ref="Z803" si="4080">(AA803+AA804)/2/((1+Z$54/4))</f>
        <v>14045290365.172653</v>
      </c>
      <c r="AA803" s="262">
        <f t="shared" ref="AA803" si="4081">(AB803+AB804)/2/((1+AA$54/4))</f>
        <v>14341129450.13728</v>
      </c>
      <c r="AB803" s="262">
        <f t="shared" ref="AB803" si="4082">(AC803+AC804)/2/((1+AB$54/4))</f>
        <v>15336919356.134933</v>
      </c>
      <c r="AC803" s="262">
        <f t="shared" ref="AC803" si="4083">(AD803+AD804)/2/((1+AC$54/4))</f>
        <v>17322595470.686657</v>
      </c>
      <c r="AD803" s="262">
        <f t="shared" ref="AD803" si="4084">(AE803+AE804)/2/((1+AD$54/4))</f>
        <v>20846714635.008202</v>
      </c>
      <c r="AE803" s="262">
        <f t="shared" ref="AE803" si="4085">(AF803+AF804)/2/((1+AE$54/4))</f>
        <v>26981701673.933193</v>
      </c>
      <c r="AF803" s="262">
        <f t="shared" ref="AF803" si="4086">(AG803+AG804)/2/((1+AF$54/4))</f>
        <v>37922340370.764076</v>
      </c>
      <c r="AG803" s="262">
        <f t="shared" ref="AG803" si="4087">(AH803+AH804)/2/((1+AG$54/4))</f>
        <v>58460503868.429703</v>
      </c>
      <c r="AH803" s="262">
        <f t="shared" ref="AH803" si="4088">(AI803+AI804)/2/((1+AH$54/4))</f>
        <v>99796583979.860886</v>
      </c>
      <c r="AI803" s="262">
        <f t="shared" ref="AI803" si="4089">(AJ803+AJ804)/2/((1+AI$54/4))</f>
        <v>190386433917.06577</v>
      </c>
      <c r="AJ803" s="262">
        <f t="shared" ref="AJ803" si="4090">(AK803+AK804)/2/((1+AJ$54/4))</f>
        <v>409383924340.23523</v>
      </c>
      <c r="AK803" s="258">
        <f t="shared" si="4059"/>
        <v>1000000000000</v>
      </c>
    </row>
    <row r="804" spans="3:39" hidden="1" outlineLevel="1">
      <c r="C804" s="256" t="s">
        <v>264</v>
      </c>
      <c r="D804" s="256"/>
      <c r="E804" s="256"/>
      <c r="F804" s="262">
        <f>(G804+G805)/2/((1+F$55/4))</f>
        <v>196061419941.15619</v>
      </c>
      <c r="G804" s="262">
        <f t="shared" ref="G804" si="4091">(H804+H805)/2/((1+G$55/4))</f>
        <v>175745593611.84393</v>
      </c>
      <c r="H804" s="262">
        <f t="shared" ref="H804" si="4092">(I804+I805)/2/((1+H$55/4))</f>
        <v>156716552987.44833</v>
      </c>
      <c r="I804" s="262">
        <f t="shared" ref="I804" si="4093">(J804+J805)/2/((1+I$55/4))</f>
        <v>139095764492.87958</v>
      </c>
      <c r="J804" s="262">
        <f t="shared" ref="J804" si="4094">(K804+K805)/2/((1+J$55/4))</f>
        <v>123049442395.8085</v>
      </c>
      <c r="K804" s="262">
        <f t="shared" ref="K804" si="4095">(L804+L805)/2/((1+K$55/4))</f>
        <v>108605578436.71907</v>
      </c>
      <c r="L804" s="262">
        <f t="shared" ref="L804" si="4096">(M804+M805)/2/((1+L$55/4))</f>
        <v>95748795636.42099</v>
      </c>
      <c r="M804" s="262">
        <f t="shared" ref="M804" si="4097">(N804+N805)/2/((1+M$55/4))</f>
        <v>84453713339.632721</v>
      </c>
      <c r="N804" s="262">
        <f t="shared" ref="N804" si="4098">(O804+O805)/2/((1+N$55/4))</f>
        <v>74670013270.876358</v>
      </c>
      <c r="O804" s="262">
        <f t="shared" ref="O804" si="4099">(P804+P805)/2/((1+O$55/4))</f>
        <v>66341398235.954422</v>
      </c>
      <c r="P804" s="262">
        <f t="shared" ref="P804" si="4100">(Q804+Q805)/2/((1+P$55/4))</f>
        <v>59411030578.84996</v>
      </c>
      <c r="Q804" s="262">
        <f t="shared" ref="Q804" si="4101">(R804+R805)/2/((1+Q$55/4))</f>
        <v>52257497967.96949</v>
      </c>
      <c r="R804" s="262">
        <f t="shared" ref="R804" si="4102">(S804+S805)/2/((1+R$55/4))</f>
        <v>46017970264.868874</v>
      </c>
      <c r="S804" s="262">
        <f t="shared" ref="S804" si="4103">(T804+T805)/2/((1+S$55/4))</f>
        <v>40763381369.714088</v>
      </c>
      <c r="T804" s="262">
        <f t="shared" ref="T804" si="4104">(U804+U805)/2/((1+T$55/4))</f>
        <v>36428254222.315491</v>
      </c>
      <c r="U804" s="262">
        <f t="shared" ref="U804" si="4105">(V804+V805)/2/((1+U$55/4))</f>
        <v>32959004139.680576</v>
      </c>
      <c r="V804" s="262">
        <f t="shared" ref="V804" si="4106">(W804+W805)/2/((1+V$55/4))</f>
        <v>30318305910.445251</v>
      </c>
      <c r="W804" s="262">
        <f t="shared" ref="W804" si="4107">(X804+X805)/2/((1+W$55/4))</f>
        <v>28494537217.959557</v>
      </c>
      <c r="X804" s="262">
        <f t="shared" ref="X804" si="4108">(Y804+Y805)/2/((1+X$55/4))</f>
        <v>27519601116.877956</v>
      </c>
      <c r="Y804" s="262">
        <f t="shared" ref="Y804" si="4109">(Z804+Z805)/2/((1+Y$55/4))</f>
        <v>26327892667.253468</v>
      </c>
      <c r="Z804" s="262">
        <f t="shared" ref="Z804" si="4110">(AA804+AA805)/2/((1+Z$55/4))</f>
        <v>25780518057.935524</v>
      </c>
      <c r="AA804" s="262">
        <f t="shared" ref="AA804" si="4111">(AB804+AB805)/2/((1+AA$55/4))</f>
        <v>26084428201.045586</v>
      </c>
      <c r="AB804" s="262">
        <f t="shared" ref="AB804" si="4112">(AC804+AC805)/2/((1+AB$55/4))</f>
        <v>27449250828.008877</v>
      </c>
      <c r="AC804" s="262">
        <f t="shared" ref="AC804" si="4113">(AD804+AD805)/2/((1+AC$55/4))</f>
        <v>30265467301.305161</v>
      </c>
      <c r="AD804" s="262">
        <f t="shared" ref="AD804" si="4114">(AE804+AE805)/2/((1+AD$55/4))</f>
        <v>35243165283.223801</v>
      </c>
      <c r="AE804" s="262">
        <f t="shared" ref="AE804" si="4115">(AF804+AF805)/2/((1+AE$55/4))</f>
        <v>43713656252.660393</v>
      </c>
      <c r="AF804" s="262">
        <f t="shared" ref="AF804" si="4116">(AG804+AG805)/2/((1+AF$55/4))</f>
        <v>58272702263.022095</v>
      </c>
      <c r="AG804" s="262">
        <f t="shared" ref="AG804" si="4117">(AH804+AH805)/2/((1+AG$55/4))</f>
        <v>84282207425.03067</v>
      </c>
      <c r="AH804" s="262">
        <f t="shared" ref="AH804" si="4118">(AI804+AI805)/2/((1+AH$55/4))</f>
        <v>133490772162.44017</v>
      </c>
      <c r="AI804" s="262">
        <f t="shared" ref="AI804" si="4119">(AJ804+AJ805)/2/((1+AI$55/4))</f>
        <v>233653977381.96252</v>
      </c>
      <c r="AJ804" s="262">
        <f t="shared" ref="AJ804" si="4120">(AK804+AK805)/2/((1+AJ$55/4))</f>
        <v>455927142301.1189</v>
      </c>
      <c r="AK804" s="258">
        <f t="shared" si="4059"/>
        <v>1000000000000</v>
      </c>
    </row>
    <row r="805" spans="3:39" hidden="1" outlineLevel="1">
      <c r="C805" s="256" t="s">
        <v>267</v>
      </c>
      <c r="D805" s="256"/>
      <c r="E805" s="262"/>
      <c r="F805" s="262"/>
      <c r="G805" s="262">
        <f>(H805+H806)/2/((1+G$56/4))</f>
        <v>231537192825.54703</v>
      </c>
      <c r="H805" s="262">
        <f t="shared" ref="H805" si="4121">(I805+I806)/2/((1+H$56/4))</f>
        <v>210079750555.77869</v>
      </c>
      <c r="I805" s="262">
        <f t="shared" ref="I805" si="4122">(J805+J806)/2/((1+I$56/4))</f>
        <v>189839711203.28522</v>
      </c>
      <c r="J805" s="262">
        <f t="shared" ref="J805" si="4123">(K805+K806)/2/((1+J$56/4))</f>
        <v>171050712235.58948</v>
      </c>
      <c r="K805" s="262">
        <f t="shared" ref="K805" si="4124">(L805+L806)/2/((1+K$56/4))</f>
        <v>153802093858.05109</v>
      </c>
      <c r="L805" s="262">
        <f t="shared" ref="L805" si="4125">(M805+M806)/2/((1+L$56/4))</f>
        <v>138139020374.61646</v>
      </c>
      <c r="M805" s="262">
        <f t="shared" ref="M805" si="4126">(N805+N806)/2/((1+M$56/4))</f>
        <v>124098839323.24771</v>
      </c>
      <c r="N805" s="262">
        <f t="shared" ref="N805" si="4127">(O805+O806)/2/((1+N$56/4))</f>
        <v>111690949314.28699</v>
      </c>
      <c r="O805" s="262">
        <f t="shared" ref="O805" si="4128">(P805+P806)/2/((1+O$56/4))</f>
        <v>100917360298.21239</v>
      </c>
      <c r="P805" s="262">
        <f t="shared" ref="P805" si="4129">(Q805+Q806)/2/((1+P$56/4))</f>
        <v>91777722747.386642</v>
      </c>
      <c r="Q805" s="262">
        <f t="shared" ref="Q805" si="4130">(R805+R806)/2/((1+Q$56/4))</f>
        <v>82192352505.662048</v>
      </c>
      <c r="R805" s="262">
        <f t="shared" ref="R805" si="4131">(S805+S806)/2/((1+R$56/4))</f>
        <v>73661820746.142426</v>
      </c>
      <c r="S805" s="262">
        <f t="shared" ref="S805" si="4132">(T805+T806)/2/((1+S$56/4))</f>
        <v>66329995484.44165</v>
      </c>
      <c r="T805" s="262">
        <f t="shared" ref="T805" si="4133">(U805+U806)/2/((1+T$56/4))</f>
        <v>60158533341.876259</v>
      </c>
      <c r="U805" s="262">
        <f t="shared" ref="U805" si="4134">(V805+V806)/2/((1+U$56/4))</f>
        <v>55120092918.719475</v>
      </c>
      <c r="V805" s="262">
        <f t="shared" ref="V805" si="4135">(W805+W806)/2/((1+V$56/4))</f>
        <v>51203934254.467995</v>
      </c>
      <c r="W805" s="262">
        <f t="shared" ref="W805" si="4136">(X805+X806)/2/((1+W$56/4))</f>
        <v>48428546427.353531</v>
      </c>
      <c r="X805" s="262">
        <f t="shared" ref="X805" si="4137">(Y805+Y806)/2/((1+X$56/4))</f>
        <v>46865967218.643181</v>
      </c>
      <c r="Y805" s="262">
        <f t="shared" ref="Y805" si="4138">(Z805+Z806)/2/((1+Y$56/4))</f>
        <v>44958518333.40358</v>
      </c>
      <c r="Z805" s="262">
        <f t="shared" ref="Z805" si="4139">(AA805+AA806)/2/((1+Z$56/4))</f>
        <v>43971109996.931793</v>
      </c>
      <c r="AA805" s="262">
        <f t="shared" ref="AA805" si="4140">(AB805+AB806)/2/((1+AA$56/4))</f>
        <v>44204392009.714264</v>
      </c>
      <c r="AB805" s="262">
        <f t="shared" ref="AB805" si="4141">(AC805+AC806)/2/((1+AB$56/4))</f>
        <v>45938593561.512474</v>
      </c>
      <c r="AC805" s="262">
        <f t="shared" ref="AC805" si="4142">(AD805+AD806)/2/((1+AC$56/4))</f>
        <v>49672875856.195534</v>
      </c>
      <c r="AD805" s="262">
        <f t="shared" ref="AD805" si="4143">(AE805+AE806)/2/((1+AD$56/4))</f>
        <v>56279177250.541367</v>
      </c>
      <c r="AE805" s="262">
        <f t="shared" ref="AE805" si="4144">(AF805+AF806)/2/((1+AE$56/4))</f>
        <v>67328318064.020966</v>
      </c>
      <c r="AF805" s="262">
        <f t="shared" ref="AF805" si="4145">(AG805+AG806)/2/((1+AF$56/4))</f>
        <v>85748933445.935577</v>
      </c>
      <c r="AG805" s="262">
        <f t="shared" ref="AG805" si="4146">(AH805+AH806)/2/((1+AG$56/4))</f>
        <v>117292866994.0108</v>
      </c>
      <c r="AH805" s="262">
        <f t="shared" ref="AH805" si="4147">(AI805+AI806)/2/((1+AH$56/4))</f>
        <v>173841182298.98843</v>
      </c>
      <c r="AI805" s="262">
        <f t="shared" ref="AI805" si="4148">(AJ805+AJ806)/2/((1+AI$56/4))</f>
        <v>281662021977.73419</v>
      </c>
      <c r="AJ805" s="262">
        <f t="shared" ref="AJ805" si="4149">(AK805+AK806)/2/((1+AJ$56/4))</f>
        <v>503253076421.97839</v>
      </c>
      <c r="AK805" s="258">
        <f t="shared" si="4059"/>
        <v>1000000000000</v>
      </c>
    </row>
    <row r="806" spans="3:39" hidden="1" outlineLevel="1">
      <c r="C806" s="256" t="s">
        <v>270</v>
      </c>
      <c r="D806" s="256"/>
      <c r="E806" s="262"/>
      <c r="F806" s="262"/>
      <c r="G806" s="262"/>
      <c r="H806" s="262">
        <f>(I806+I807)/2/((1+H$57/4))</f>
        <v>269673254084.56152</v>
      </c>
      <c r="I806" s="262">
        <f t="shared" ref="I806" si="4150">(J806+J807)/2/((1+I$57/4))</f>
        <v>247508945674.90979</v>
      </c>
      <c r="J806" s="262">
        <f t="shared" ref="J806" si="4151">(K806+K807)/2/((1+J$57/4))</f>
        <v>226588156989.45624</v>
      </c>
      <c r="K806" s="262">
        <f t="shared" ref="K806" si="4152">(L806+L807)/2/((1+K$57/4))</f>
        <v>207051609159.37134</v>
      </c>
      <c r="L806" s="262">
        <f t="shared" ref="L806" si="4153">(M806+M807)/2/((1+L$57/4))</f>
        <v>188999847347.25653</v>
      </c>
      <c r="M806" s="262">
        <f t="shared" ref="M806" si="4154">(N806+N807)/2/((1+M$57/4))</f>
        <v>172531849678.02005</v>
      </c>
      <c r="N806" s="262">
        <f t="shared" ref="N806" si="4155">(O806+O807)/2/((1+N$57/4))</f>
        <v>157720581011.31461</v>
      </c>
      <c r="O806" s="262">
        <f t="shared" ref="O806" si="4156">(P806+P807)/2/((1+O$57/4))</f>
        <v>144634562266.58069</v>
      </c>
      <c r="P806" s="262">
        <f t="shared" ref="P806" si="4157">(Q806+Q807)/2/((1+P$57/4))</f>
        <v>133342196172.9297</v>
      </c>
      <c r="Q806" s="262">
        <f t="shared" ref="Q806" si="4158">(R806+R807)/2/((1+Q$57/4))</f>
        <v>121332026624.94267</v>
      </c>
      <c r="R806" s="262">
        <f t="shared" ref="R806" si="4159">(S806+S807)/2/((1+R$57/4))</f>
        <v>110451948148.33003</v>
      </c>
      <c r="S806" s="262">
        <f t="shared" ref="S806" si="4160">(T806+T807)/2/((1+S$57/4))</f>
        <v>100930340782.25613</v>
      </c>
      <c r="T806" s="262">
        <f t="shared" ref="T806" si="4161">(U806+U807)/2/((1+T$57/4))</f>
        <v>92771403447.783539</v>
      </c>
      <c r="U806" s="262">
        <f t="shared" ref="U806" si="4162">(V806+V807)/2/((1+U$57/4))</f>
        <v>85990805544.142883</v>
      </c>
      <c r="V806" s="262">
        <f t="shared" ref="V806" si="4163">(W806+W807)/2/((1+V$57/4))</f>
        <v>80621914459.242981</v>
      </c>
      <c r="W806" s="262">
        <f t="shared" ref="W806" si="4164">(X806+X807)/2/((1+W$57/4))</f>
        <v>76730953705.57872</v>
      </c>
      <c r="X806" s="262">
        <f t="shared" ref="X806" si="4165">(Y806+Y807)/2/((1+X$57/4))</f>
        <v>74447309432.321289</v>
      </c>
      <c r="Y806" s="262">
        <f t="shared" ref="Y806" si="4166">(Z806+Z807)/2/((1+Y$57/4))</f>
        <v>71660019569.350433</v>
      </c>
      <c r="Z806" s="262">
        <f t="shared" ref="Z806" si="4167">(AA806+AA807)/2/((1+Z$57/4))</f>
        <v>70093502550.408875</v>
      </c>
      <c r="AA806" s="262">
        <f t="shared" ref="AA806" si="4168">(AB806+AB807)/2/((1+AA$57/4))</f>
        <v>70158832003.245514</v>
      </c>
      <c r="AB806" s="262">
        <f t="shared" ref="AB806" si="4169">(AC806+AC807)/2/((1+AB$57/4))</f>
        <v>72213952780.137421</v>
      </c>
      <c r="AC806" s="262">
        <f t="shared" ref="AC806" si="4170">(AD806+AD807)/2/((1+AC$57/4))</f>
        <v>76867292265.728287</v>
      </c>
      <c r="AD806" s="262">
        <f t="shared" ref="AD806" si="4171">(AE806+AE807)/2/((1+AD$57/4))</f>
        <v>85139272347.142609</v>
      </c>
      <c r="AE806" s="262">
        <f t="shared" ref="AE806" si="4172">(AF806+AF807)/2/((1+AE$57/4))</f>
        <v>98798756173.535446</v>
      </c>
      <c r="AF806" s="262">
        <f t="shared" ref="AF806" si="4173">(AG806+AG807)/2/((1+AF$57/4))</f>
        <v>121008594699.08566</v>
      </c>
      <c r="AG806" s="262">
        <f t="shared" ref="AG806" si="4174">(AH806+AH807)/2/((1+AG$57/4))</f>
        <v>157700435425.00476</v>
      </c>
      <c r="AH806" s="262">
        <f t="shared" ref="AH806" si="4175">(AI806+AI807)/2/((1+AH$57/4))</f>
        <v>220483463989.51804</v>
      </c>
      <c r="AI806" s="262">
        <f t="shared" ref="AI806" si="4176">(AJ806+AJ807)/2/((1+AI$57/4))</f>
        <v>333521420253.5213</v>
      </c>
      <c r="AJ806" s="262">
        <f t="shared" ref="AJ806" si="4177">(AK806+AK807)/2/((1+AJ$57/4))</f>
        <v>550520791315.2572</v>
      </c>
      <c r="AK806" s="258">
        <f t="shared" si="4059"/>
        <v>1000000000000</v>
      </c>
    </row>
    <row r="807" spans="3:39" hidden="1" outlineLevel="1">
      <c r="C807" s="256" t="s">
        <v>273</v>
      </c>
      <c r="D807" s="256"/>
      <c r="E807" s="262"/>
      <c r="F807" s="262"/>
      <c r="G807" s="262"/>
      <c r="H807" s="262"/>
      <c r="I807" s="262">
        <f>(J807+J808)/2/((1+I$58/4))</f>
        <v>310088928074.26447</v>
      </c>
      <c r="J807" s="262">
        <f t="shared" ref="J807" si="4178">(K807+K808)/2/((1+J$58/4))</f>
        <v>287797696417.72076</v>
      </c>
      <c r="K807" s="262">
        <f t="shared" ref="K807" si="4179">(L807+L808)/2/((1+K$58/4))</f>
        <v>266671945115.92545</v>
      </c>
      <c r="L807" s="262">
        <f t="shared" ref="L807" si="4180">(M807+M808)/2/((1+L$58/4))</f>
        <v>246855902063.03595</v>
      </c>
      <c r="M807" s="262">
        <f t="shared" ref="M807" si="4181">(N807+N808)/2/((1+M$58/4))</f>
        <v>228500984781.83008</v>
      </c>
      <c r="N807" s="262">
        <f t="shared" ref="N807" si="4182">(O807+O808)/2/((1+N$58/4))</f>
        <v>211738533948.43753</v>
      </c>
      <c r="O807" s="262">
        <f t="shared" ref="O807" si="4183">(P807+P808)/2/((1+O$58/4))</f>
        <v>196702062879.04416</v>
      </c>
      <c r="P807" s="262">
        <f t="shared" ref="P807" si="4184">(Q807+Q808)/2/((1+P$58/4))</f>
        <v>183531008470.74304</v>
      </c>
      <c r="Q807" s="262">
        <f t="shared" ref="Q807" si="4185">(R807+R808)/2/((1+Q$58/4))</f>
        <v>169350215719.90002</v>
      </c>
      <c r="R807" s="262">
        <f t="shared" ref="R807" si="4186">(S807+S808)/2/((1+R$58/4))</f>
        <v>156302152487.6395</v>
      </c>
      <c r="S807" s="262">
        <f t="shared" ref="S807" si="4187">(T807+T808)/2/((1+S$58/4))</f>
        <v>144700543931.37903</v>
      </c>
      <c r="T807" s="262">
        <f t="shared" ref="T807" si="4188">(U807+U808)/2/((1+T$58/4))</f>
        <v>134601688618.24693</v>
      </c>
      <c r="U807" s="262">
        <f t="shared" ref="U807" si="4189">(V807+V808)/2/((1+U$58/4))</f>
        <v>126075972551.75357</v>
      </c>
      <c r="V807" s="262">
        <f t="shared" ref="V807" si="4190">(W807+W808)/2/((1+V$58/4))</f>
        <v>119214147479.38724</v>
      </c>
      <c r="W807" s="262">
        <f t="shared" ref="W807" si="4191">(X807+X808)/2/((1+W$58/4))</f>
        <v>114144090050.06265</v>
      </c>
      <c r="X807" s="262">
        <f t="shared" ref="X807" si="4192">(Y807+Y808)/2/((1+X$58/4))</f>
        <v>111065849052.6013</v>
      </c>
      <c r="Y807" s="262">
        <f t="shared" ref="Y807" si="4193">(Z807+Z808)/2/((1+Y$58/4))</f>
        <v>107306432358.85493</v>
      </c>
      <c r="Z807" s="262">
        <f t="shared" ref="Z807" si="4194">(AA807+AA808)/2/((1+Z$58/4))</f>
        <v>105063057810.05276</v>
      </c>
      <c r="AA807" s="262">
        <f t="shared" ref="AA807" si="4195">(AB807+AB808)/2/((1+AA$58/4))</f>
        <v>104865657290.93881</v>
      </c>
      <c r="AB807" s="262">
        <f t="shared" ref="AB807" si="4196">(AC807+AC808)/2/((1+AB$58/4))</f>
        <v>107151816473.48888</v>
      </c>
      <c r="AC807" s="262">
        <f t="shared" ref="AC807" si="4197">(AD807+AD808)/2/((1+AC$58/4))</f>
        <v>112631537780.53131</v>
      </c>
      <c r="AD807" s="262">
        <f t="shared" ref="AD807" si="4198">(AE807+AE808)/2/((1+AD$58/4))</f>
        <v>122448296414.8522</v>
      </c>
      <c r="AE807" s="262">
        <f t="shared" ref="AE807" si="4199">(AF807+AF808)/2/((1+AE$58/4))</f>
        <v>138511544408.16013</v>
      </c>
      <c r="AF807" s="262">
        <f t="shared" ref="AF807" si="4200">(AG807+AG808)/2/((1+AF$58/4))</f>
        <v>164103713458.66763</v>
      </c>
      <c r="AG807" s="262">
        <f t="shared" ref="AG807" si="4201">(AH807+AH808)/2/((1+AG$58/4))</f>
        <v>205124789250.62875</v>
      </c>
      <c r="AH807" s="262">
        <f t="shared" ref="AH807" si="4202">(AI807+AI808)/2/((1+AH$58/4))</f>
        <v>272564926407.63327</v>
      </c>
      <c r="AI807" s="262">
        <f t="shared" ref="AI807" si="4203">(AJ807+AJ808)/2/((1+AI$58/4))</f>
        <v>388076755212.41614</v>
      </c>
      <c r="AJ807" s="262">
        <f t="shared" ref="AJ807" si="4204">(AK807+AK808)/2/((1+AJ$58/4))</f>
        <v>596893463949.27979</v>
      </c>
      <c r="AK807" s="258">
        <f t="shared" si="4059"/>
        <v>1000000000000</v>
      </c>
    </row>
    <row r="808" spans="3:39" hidden="1" outlineLevel="1">
      <c r="C808" s="256" t="s">
        <v>276</v>
      </c>
      <c r="D808" s="256"/>
      <c r="E808" s="262"/>
      <c r="F808" s="262"/>
      <c r="G808" s="262"/>
      <c r="H808" s="262"/>
      <c r="I808" s="262"/>
      <c r="J808" s="262">
        <f>(K808+K809)/2/((1+J$59/4))</f>
        <v>352451039974.22491</v>
      </c>
      <c r="K808" s="262">
        <f t="shared" ref="K808" si="4205">(L808+L809)/2/((1+K$59/4))</f>
        <v>330510370642.68762</v>
      </c>
      <c r="L808" s="262">
        <f t="shared" ref="L808" si="4206">(M808+M809)/2/((1+L$59/4))</f>
        <v>309661702614.00153</v>
      </c>
      <c r="M808" s="262">
        <f t="shared" ref="M808" si="4207">(N808+N809)/2/((1+M$59/4))</f>
        <v>290094942332.9859</v>
      </c>
      <c r="N808" s="262">
        <f t="shared" ref="N808" si="4208">(O808+O809)/2/((1+N$59/4))</f>
        <v>271988216519.39792</v>
      </c>
      <c r="O808" s="262">
        <f t="shared" ref="O808" si="4209">(P808+P809)/2/((1+O$59/4))</f>
        <v>255530599497.93076</v>
      </c>
      <c r="P808" s="262">
        <f t="shared" ref="P808" si="4210">(Q808+Q809)/2/((1+P$59/4))</f>
        <v>240925665342.90561</v>
      </c>
      <c r="Q808" s="262">
        <f t="shared" ref="Q808" si="4211">(R808+R809)/2/((1+Q$59/4))</f>
        <v>225033098453.92566</v>
      </c>
      <c r="R808" s="262">
        <f t="shared" ref="R808" si="4212">(S808+S809)/2/((1+R$59/4))</f>
        <v>210210462775.77289</v>
      </c>
      <c r="S808" s="262">
        <f t="shared" ref="S808" si="4213">(T808+T809)/2/((1+S$59/4))</f>
        <v>196847187150.97885</v>
      </c>
      <c r="T808" s="262">
        <f t="shared" ref="T808" si="4214">(U808+U809)/2/((1+T$59/4))</f>
        <v>185053695319.83667</v>
      </c>
      <c r="U808" s="262">
        <f t="shared" ref="U808" si="4215">(V808+V809)/2/((1+U$59/4))</f>
        <v>174959268179.42343</v>
      </c>
      <c r="V808" s="262">
        <f t="shared" ref="V808" si="4216">(W808+W809)/2/((1+V$59/4))</f>
        <v>166717984271.92523</v>
      </c>
      <c r="W808" s="262">
        <f t="shared" ref="W808" si="4217">(X808+X809)/2/((1+W$59/4))</f>
        <v>160526132004.28427</v>
      </c>
      <c r="X808" s="262">
        <f t="shared" ref="X808" si="4218">(Y808+Y809)/2/((1+X$59/4))</f>
        <v>156660337597.52734</v>
      </c>
      <c r="Y808" s="262">
        <f t="shared" ref="Y808" si="4219">(Z808+Z809)/2/((1+Y$59/4))</f>
        <v>151934207576.11862</v>
      </c>
      <c r="Z808" s="262">
        <f t="shared" ref="Z808" si="4220">(AA808+AA809)/2/((1+Z$59/4))</f>
        <v>148982966308.79465</v>
      </c>
      <c r="AA808" s="262">
        <f t="shared" ref="AA808" si="4221">(AB808+AB809)/2/((1+AA$59/4))</f>
        <v>148452744671.72739</v>
      </c>
      <c r="AB808" s="262">
        <f t="shared" ref="AB808" si="4222">(AC808+AC809)/2/((1+AB$59/4))</f>
        <v>150856248890.21878</v>
      </c>
      <c r="AC808" s="262">
        <f t="shared" ref="AC808" si="4223">(AD808+AD809)/2/((1+AC$59/4))</f>
        <v>156989528466.72064</v>
      </c>
      <c r="AD808" s="262">
        <f t="shared" ref="AD808" si="4224">(AE808+AE809)/2/((1+AD$59/4))</f>
        <v>168085038703.36288</v>
      </c>
      <c r="AE808" s="262">
        <f t="shared" ref="AE808" si="4225">(AF808+AF809)/2/((1+AE$59/4))</f>
        <v>186127676290.27887</v>
      </c>
      <c r="AF808" s="262">
        <f t="shared" ref="AF808" si="4226">(AG808+AG809)/2/((1+AF$59/4))</f>
        <v>214404669055.36584</v>
      </c>
      <c r="AG808" s="262">
        <f t="shared" ref="AG808" si="4227">(AH808+AH809)/2/((1+AG$59/4))</f>
        <v>258596944229.94016</v>
      </c>
      <c r="AH808" s="262">
        <f t="shared" ref="AH808" si="4228">(AI808+AI809)/2/((1+AH$59/4))</f>
        <v>328815830649.52545</v>
      </c>
      <c r="AI808" s="262">
        <f t="shared" ref="AI808" si="4229">(AJ808+AJ809)/2/((1+AI$59/4))</f>
        <v>444010285706.91821</v>
      </c>
      <c r="AJ808" s="262">
        <f t="shared" ref="AJ808" si="4230">(AK808+AK809)/2/((1+AJ$59/4))</f>
        <v>641596555556.69177</v>
      </c>
      <c r="AK808" s="258">
        <f t="shared" si="4059"/>
        <v>1000000000000</v>
      </c>
    </row>
    <row r="809" spans="3:39" hidden="1" outlineLevel="1">
      <c r="C809" s="256" t="s">
        <v>279</v>
      </c>
      <c r="D809" s="256"/>
      <c r="E809" s="262"/>
      <c r="F809" s="262"/>
      <c r="G809" s="262"/>
      <c r="H809" s="262"/>
      <c r="I809" s="262"/>
      <c r="J809" s="262"/>
      <c r="K809" s="262">
        <f>(L809+L810)/2/((1+K$60/4))</f>
        <v>396258717024.27466</v>
      </c>
      <c r="L809" s="262">
        <f t="shared" ref="L809" si="4231">(M809+M810)/2/((1+L$60/4))</f>
        <v>375115981254.78564</v>
      </c>
      <c r="M809" s="262">
        <f t="shared" ref="M809" si="4232">(N809+N810)/2/((1+M$60/4))</f>
        <v>355048297487.37445</v>
      </c>
      <c r="N809" s="262">
        <f t="shared" ref="N809" si="4233">(O809+O810)/2/((1+N$60/4))</f>
        <v>336265913525.4278</v>
      </c>
      <c r="O809" s="262">
        <f t="shared" ref="O809" si="4234">(P809+P810)/2/((1+O$60/4))</f>
        <v>318999242448.06281</v>
      </c>
      <c r="P809" s="262">
        <f t="shared" ref="P809" si="4235">(Q809+Q810)/2/((1+P$60/4))</f>
        <v>303502627000.33325</v>
      </c>
      <c r="Q809" s="262">
        <f t="shared" ref="Q809" si="4236">(R809+R810)/2/((1+Q$60/4))</f>
        <v>286484442223.79663</v>
      </c>
      <c r="R809" s="262">
        <f t="shared" ref="R809" si="4237">(S809+S810)/2/((1+R$60/4))</f>
        <v>270424849531.19028</v>
      </c>
      <c r="S809" s="262">
        <f t="shared" ref="S809" si="4238">(T809+T810)/2/((1+S$60/4))</f>
        <v>255771556480.66901</v>
      </c>
      <c r="T809" s="262">
        <f t="shared" ref="T809" si="4239">(U809+U810)/2/((1+T$60/4))</f>
        <v>242684103215.80862</v>
      </c>
      <c r="U809" s="262">
        <f t="shared" ref="U809" si="4240">(V809+V810)/2/((1+U$60/4))</f>
        <v>231347112336.68936</v>
      </c>
      <c r="V809" s="262">
        <f t="shared" ref="V809" si="4241">(W809+W810)/2/((1+V$60/4))</f>
        <v>221975730591.02664</v>
      </c>
      <c r="W809" s="262">
        <f t="shared" ref="W809" si="4242">(X809+X810)/2/((1+W$60/4))</f>
        <v>214832905761.26556</v>
      </c>
      <c r="X809" s="262">
        <f t="shared" ref="X809" si="4243">(Y809+Y810)/2/((1+X$60/4))</f>
        <v>210268861917.39914</v>
      </c>
      <c r="Y809" s="262">
        <f t="shared" ref="Y809" si="4244">(Z809+Z810)/2/((1+Y$60/4))</f>
        <v>204682113430.97302</v>
      </c>
      <c r="Z809" s="262">
        <f t="shared" ref="Z809" si="4245">(AA809+AA810)/2/((1+Z$60/4))</f>
        <v>201068063577.6243</v>
      </c>
      <c r="AA809" s="262">
        <f t="shared" ref="AA809" si="4246">(AB809+AB810)/2/((1+AA$60/4))</f>
        <v>200174905401.03726</v>
      </c>
      <c r="AB809" s="262">
        <f t="shared" ref="AB809" si="4247">(AC809+AC810)/2/((1+AB$60/4))</f>
        <v>202579387513.10577</v>
      </c>
      <c r="AC809" s="262">
        <f t="shared" ref="AC809" si="4248">(AD809+AD810)/2/((1+AC$60/4))</f>
        <v>209141812578.66318</v>
      </c>
      <c r="AD809" s="262">
        <f t="shared" ref="AD809" si="4249">(AE809+AE810)/2/((1+AD$60/4))</f>
        <v>221145168969.73624</v>
      </c>
      <c r="AE809" s="262">
        <f t="shared" ref="AE809" si="4250">(AF809+AF810)/2/((1+AE$60/4))</f>
        <v>240585215367.1124</v>
      </c>
      <c r="AF809" s="262">
        <f t="shared" ref="AF809" si="4251">(AG809+AG810)/2/((1+AF$60/4))</f>
        <v>270652276066.20953</v>
      </c>
      <c r="AG809" s="262">
        <f t="shared" ref="AG809" si="4252">(AH809+AH810)/2/((1+AG$60/4))</f>
        <v>316661967487.55853</v>
      </c>
      <c r="AH809" s="262">
        <f t="shared" ref="AH809" si="4253">(AI809+AI810)/2/((1+AH$60/4))</f>
        <v>387685682340.10248</v>
      </c>
      <c r="AI809" s="262">
        <f t="shared" ref="AI809" si="4254">(AJ809+AJ810)/2/((1+AI$60/4))</f>
        <v>499964652383.99139</v>
      </c>
      <c r="AJ809" s="262">
        <f t="shared" ref="AJ809" si="4255">(AK809+AK810)/2/((1+AJ$60/4))</f>
        <v>683966999936.04443</v>
      </c>
      <c r="AK809" s="258">
        <f t="shared" si="4059"/>
        <v>1000000000000</v>
      </c>
    </row>
    <row r="810" spans="3:39" hidden="1" outlineLevel="1">
      <c r="C810" s="256" t="s">
        <v>282</v>
      </c>
      <c r="D810" s="256"/>
      <c r="E810" s="262"/>
      <c r="F810" s="262"/>
      <c r="G810" s="262"/>
      <c r="H810" s="262"/>
      <c r="I810" s="262"/>
      <c r="J810" s="262"/>
      <c r="K810" s="262"/>
      <c r="L810" s="262">
        <f>(M810+M811)/2/((1+L$61/4))</f>
        <v>440961243084.78662</v>
      </c>
      <c r="M810" s="262">
        <f t="shared" ref="M810" si="4256">(N810+N811)/2/((1+M$61/4))</f>
        <v>421054989318.71881</v>
      </c>
      <c r="N810" s="262">
        <f t="shared" ref="N810" si="4257">(O810+O811)/2/((1+N$61/4))</f>
        <v>402241763915.71033</v>
      </c>
      <c r="O810" s="262">
        <f t="shared" ref="O810" si="4258">(P810+P811)/2/((1+O$61/4))</f>
        <v>384777515157.0672</v>
      </c>
      <c r="P810" s="262">
        <f t="shared" ref="P810" si="4259">(Q810+Q811)/2/((1+P$61/4))</f>
        <v>368950857449.54163</v>
      </c>
      <c r="Q810" s="262">
        <f t="shared" ref="Q810" si="4260">(R810+R811)/2/((1+Q$61/4))</f>
        <v>351432917387.73621</v>
      </c>
      <c r="R810" s="262">
        <f t="shared" ref="R810" si="4261">(S810+S811)/2/((1+R$61/4))</f>
        <v>334734307044.24048</v>
      </c>
      <c r="S810" s="262">
        <f t="shared" ref="S810" si="4262">(T810+T811)/2/((1+S$61/4))</f>
        <v>319339600949.45959</v>
      </c>
      <c r="T810" s="262">
        <f t="shared" ref="T810" si="4263">(U810+U811)/2/((1+T$61/4))</f>
        <v>305447408563.65405</v>
      </c>
      <c r="U810" s="262">
        <f t="shared" ref="U810" si="4264">(V810+V811)/2/((1+U$61/4))</f>
        <v>293288042664.43475</v>
      </c>
      <c r="V810" s="262">
        <f t="shared" ref="V810" si="4265">(W810+W811)/2/((1+V$61/4))</f>
        <v>283128474292.85608</v>
      </c>
      <c r="W810" s="262">
        <f t="shared" ref="W810" si="4266">(X810+X811)/2/((1+W$61/4))</f>
        <v>275288914049.38263</v>
      </c>
      <c r="X810" s="262">
        <f t="shared" ref="X810" si="4267">(Y810+Y811)/2/((1+X$61/4))</f>
        <v>270182082824.46756</v>
      </c>
      <c r="Y810" s="262">
        <f t="shared" ref="Y810" si="4268">(Z810+Z811)/2/((1+Y$61/4))</f>
        <v>263922637535.72882</v>
      </c>
      <c r="Z810" s="262">
        <f t="shared" ref="Z810" si="4269">(AA810+AA811)/2/((1+Z$61/4))</f>
        <v>259758556613.2103</v>
      </c>
      <c r="AA810" s="262">
        <f t="shared" ref="AA810" si="4270">(AB810+AB811)/2/((1+AA$61/4))</f>
        <v>258516549214.32474</v>
      </c>
      <c r="AB810" s="262">
        <f t="shared" ref="AB810" si="4271">(AC810+AC811)/2/((1+AB$61/4))</f>
        <v>260820940018.11145</v>
      </c>
      <c r="AC810" s="262">
        <f t="shared" ref="AC810" si="4272">(AD810+AD811)/2/((1+AC$61/4))</f>
        <v>267570647614.47156</v>
      </c>
      <c r="AD810" s="262">
        <f t="shared" ref="AD810" si="4273">(AE810+AE811)/2/((1+AD$61/4))</f>
        <v>280060588749.42511</v>
      </c>
      <c r="AE810" s="262">
        <f t="shared" ref="AE810" si="4274">(AF810+AF811)/2/((1+AE$61/4))</f>
        <v>300239895816.47748</v>
      </c>
      <c r="AF810" s="262">
        <f t="shared" ref="AF810" si="4275">(AG810+AG811)/2/((1+AF$61/4))</f>
        <v>331121775134.50098</v>
      </c>
      <c r="AG810" s="262">
        <f t="shared" ref="AG810" si="4276">(AH810+AH811)/2/((1+AG$61/4))</f>
        <v>377558500786.69037</v>
      </c>
      <c r="AH810" s="262">
        <f t="shared" ref="AH810" si="4277">(AI810+AI811)/2/((1+AH$61/4))</f>
        <v>447513729060.00397</v>
      </c>
      <c r="AI810" s="262">
        <f t="shared" ref="AI810" si="4278">(AJ810+AJ811)/2/((1+AI$61/4))</f>
        <v>554661848150.55847</v>
      </c>
      <c r="AJ810" s="262">
        <f t="shared" ref="AJ810" si="4279">(AK810+AK811)/2/((1+AJ$61/4))</f>
        <v>723487185279.80103</v>
      </c>
      <c r="AK810" s="258">
        <f t="shared" si="4059"/>
        <v>1000000000000</v>
      </c>
    </row>
    <row r="811" spans="3:39" hidden="1" outlineLevel="1">
      <c r="C811" s="256" t="s">
        <v>285</v>
      </c>
      <c r="D811" s="256"/>
      <c r="E811" s="262"/>
      <c r="F811" s="262"/>
      <c r="G811" s="262"/>
      <c r="H811" s="262"/>
      <c r="I811" s="262"/>
      <c r="J811" s="262"/>
      <c r="K811" s="262"/>
      <c r="L811" s="262"/>
      <c r="M811" s="262">
        <f>(N811+N812)/2/((1+M$62/4))</f>
        <v>486023442485.79767</v>
      </c>
      <c r="N811" s="262">
        <f t="shared" ref="N811" si="4280">(O811+O812)/2/((1+N$62/4))</f>
        <v>467737529997.39063</v>
      </c>
      <c r="O811" s="262">
        <f t="shared" ref="O811" si="4281">(P811+P812)/2/((1+O$62/4))</f>
        <v>450621138078.92517</v>
      </c>
      <c r="P811" s="262">
        <f t="shared" ref="P811" si="4282">(Q811+Q812)/2/((1+P$62/4))</f>
        <v>434980495527.13049</v>
      </c>
      <c r="Q811" s="262">
        <f t="shared" ref="Q811" si="4283">(R811+R812)/2/((1+Q$62/4))</f>
        <v>417551716207.14587</v>
      </c>
      <c r="R811" s="262">
        <f t="shared" ref="R811" si="4284">(S811+S812)/2/((1+R$62/4))</f>
        <v>400794310168.11853</v>
      </c>
      <c r="S811" s="262">
        <f t="shared" ref="S811" si="4285">(T811+T812)/2/((1+S$62/4))</f>
        <v>385207965006.25537</v>
      </c>
      <c r="T811" s="262">
        <f t="shared" ref="T811" si="4286">(U811+U812)/2/((1+T$62/4))</f>
        <v>371017806422.42023</v>
      </c>
      <c r="U811" s="262">
        <f t="shared" ref="U811" si="4287">(V811+V812)/2/((1+U$62/4))</f>
        <v>358486634830.89459</v>
      </c>
      <c r="V811" s="262">
        <f t="shared" ref="V811" si="4288">(W811+W812)/2/((1+V$62/4))</f>
        <v>347919489935.49713</v>
      </c>
      <c r="W811" s="262">
        <f t="shared" ref="W811" si="4289">(X811+X812)/2/((1+W$62/4))</f>
        <v>339679190619.26471</v>
      </c>
      <c r="X811" s="262">
        <f t="shared" ref="X811" si="4290">(Y811+Y812)/2/((1+X$62/4))</f>
        <v>334224167518.2356</v>
      </c>
      <c r="Y811" s="262">
        <f t="shared" ref="Y811" si="4291">(Z811+Z812)/2/((1+Y$62/4))</f>
        <v>327529184273.11444</v>
      </c>
      <c r="Z811" s="262">
        <f t="shared" ref="Z811" si="4292">(AA811+AA812)/2/((1+Z$62/4))</f>
        <v>322974270813.92072</v>
      </c>
      <c r="AA811" s="262">
        <f t="shared" ref="AA811" si="4293">(AB811+AB812)/2/((1+AA$62/4))</f>
        <v>321435410431.71301</v>
      </c>
      <c r="AB811" s="262">
        <f t="shared" ref="AB811" si="4294">(AC811+AC812)/2/((1+AB$62/4))</f>
        <v>323564779728.62366</v>
      </c>
      <c r="AC811" s="262">
        <f t="shared" ref="AC811" si="4295">(AD811+AD812)/2/((1+AC$62/4))</f>
        <v>330273227559.37482</v>
      </c>
      <c r="AD811" s="262">
        <f t="shared" ref="AD811" si="4296">(AE811+AE812)/2/((1+AD$62/4))</f>
        <v>342832337877.5025</v>
      </c>
      <c r="AE811" s="262">
        <f t="shared" ref="AE811" si="4297">(AF811+AF812)/2/((1+AE$62/4))</f>
        <v>363098273322.18188</v>
      </c>
      <c r="AF811" s="262">
        <f t="shared" ref="AF811" si="4298">(AG811+AG812)/2/((1+AF$62/4))</f>
        <v>393851593446.80084</v>
      </c>
      <c r="AG811" s="262">
        <f t="shared" ref="AG811" si="4299">(AH811+AH812)/2/((1+AG$62/4))</f>
        <v>439429785126.12872</v>
      </c>
      <c r="AH811" s="262">
        <f t="shared" ref="AH811" si="4300">(AI811+AI812)/2/((1+AH$62/4))</f>
        <v>506697673217.19177</v>
      </c>
      <c r="AI811" s="262">
        <f t="shared" ref="AI811" si="4301">(AJ811+AJ812)/2/((1+AI$62/4))</f>
        <v>606999227257.13501</v>
      </c>
      <c r="AJ811" s="262">
        <f t="shared" ref="AJ811" si="4302">(AK811+AK812)/2/((1+AJ$62/4))</f>
        <v>759800907462.55481</v>
      </c>
      <c r="AK811" s="258">
        <f t="shared" si="4059"/>
        <v>1000000000000</v>
      </c>
    </row>
    <row r="812" spans="3:39" hidden="1" outlineLevel="1">
      <c r="C812" s="256" t="s">
        <v>288</v>
      </c>
      <c r="D812" s="256"/>
      <c r="E812" s="262"/>
      <c r="F812" s="262"/>
      <c r="G812" s="262"/>
      <c r="H812" s="262"/>
      <c r="I812" s="262"/>
      <c r="J812" s="262"/>
      <c r="K812" s="262"/>
      <c r="L812" s="262"/>
      <c r="M812" s="262"/>
      <c r="N812" s="262">
        <f>(O812+O813)/2/((1+N$63/4))</f>
        <v>530918555866.67084</v>
      </c>
      <c r="O812" s="262">
        <f t="shared" ref="O812" si="4303">(P812+P813)/2/((1+O$63/4))</f>
        <v>514589282164.07745</v>
      </c>
      <c r="P812" s="262">
        <f t="shared" ref="P812" si="4304">(Q812+Q813)/2/((1+P$63/4))</f>
        <v>499562102088.81006</v>
      </c>
      <c r="Q812" s="262">
        <f t="shared" ref="Q812" si="4305">(R812+R813)/2/((1+Q$63/4))</f>
        <v>482720967348.81262</v>
      </c>
      <c r="R812" s="262">
        <f t="shared" ref="R812" si="4306">(S812+S813)/2/((1+R$63/4))</f>
        <v>466409352517.89478</v>
      </c>
      <c r="S812" s="262">
        <f t="shared" ref="S812" si="4307">(T812+T813)/2/((1+S$63/4))</f>
        <v>451122675236.29401</v>
      </c>
      <c r="T812" s="262">
        <f t="shared" ref="T812" si="4308">(U812+U813)/2/((1+T$63/4))</f>
        <v>437099802063.79486</v>
      </c>
      <c r="U812" s="262">
        <f t="shared" ref="U812" si="4309">(V812+V813)/2/((1+U$63/4))</f>
        <v>424621828729.02441</v>
      </c>
      <c r="V812" s="262">
        <f t="shared" ref="V812" si="4310">(W812+W813)/2/((1+V$63/4))</f>
        <v>414016359828.4292</v>
      </c>
      <c r="W812" s="262">
        <f t="shared" ref="W812" si="4311">(X812+X813)/2/((1+W$63/4))</f>
        <v>405671824715.43561</v>
      </c>
      <c r="X812" s="262">
        <f t="shared" ref="X812" si="4312">(Y812+Y813)/2/((1+X$63/4))</f>
        <v>400072992872.1817</v>
      </c>
      <c r="Y812" s="262">
        <f t="shared" ref="Y812" si="4313">(Z812+Z813)/2/((1+Y$63/4))</f>
        <v>393192992369.9046</v>
      </c>
      <c r="Z812" s="262">
        <f t="shared" ref="Z812" si="4314">(AA812+AA813)/2/((1+Z$63/4))</f>
        <v>388426370221.16138</v>
      </c>
      <c r="AA812" s="262">
        <f t="shared" ref="AA812" si="4315">(AB812+AB813)/2/((1+AA$63/4))</f>
        <v>386667637506.87006</v>
      </c>
      <c r="AB812" s="262">
        <f t="shared" ref="AB812" si="4316">(AC812+AC813)/2/((1+AB$63/4))</f>
        <v>388576331096.6756</v>
      </c>
      <c r="AC812" s="262">
        <f t="shared" ref="AC812" si="4317">(AD812+AD813)/2/((1+AC$63/4))</f>
        <v>395050121818.2146</v>
      </c>
      <c r="AD812" s="262">
        <f t="shared" ref="AD812" si="4318">(AE812+AE813)/2/((1+AD$63/4))</f>
        <v>407307768179.84979</v>
      </c>
      <c r="AE812" s="262">
        <f t="shared" ref="AE812" si="4319">(AF812+AF813)/2/((1+AE$63/4))</f>
        <v>427078873029.39447</v>
      </c>
      <c r="AF812" s="262">
        <f t="shared" ref="AF812" si="4320">(AG812+AG813)/2/((1+AF$63/4))</f>
        <v>456879505174.14807</v>
      </c>
      <c r="AG812" s="262">
        <f t="shared" ref="AG812" si="4321">(AH812+AH813)/2/((1+AG$63/4))</f>
        <v>500520100077.91339</v>
      </c>
      <c r="AH812" s="262">
        <f t="shared" ref="AH812" si="4322">(AI812+AI813)/2/((1+AH$63/4))</f>
        <v>563830694611.68457</v>
      </c>
      <c r="AI812" s="262">
        <f t="shared" ref="AI812" si="4323">(AJ812+AJ813)/2/((1+AI$63/4))</f>
        <v>656111093363.31934</v>
      </c>
      <c r="AJ812" s="262">
        <f t="shared" ref="AJ812" si="4324">(AK812+AK813)/2/((1+AJ$63/4))</f>
        <v>792712015096.11169</v>
      </c>
      <c r="AK812" s="258">
        <f t="shared" si="4059"/>
        <v>1000000000000</v>
      </c>
    </row>
    <row r="813" spans="3:39" hidden="1" outlineLevel="1">
      <c r="C813" s="256" t="s">
        <v>291</v>
      </c>
      <c r="D813" s="256"/>
      <c r="E813" s="262"/>
      <c r="F813" s="262"/>
      <c r="G813" s="262"/>
      <c r="H813" s="262"/>
      <c r="I813" s="262"/>
      <c r="J813" s="262"/>
      <c r="K813" s="262"/>
      <c r="L813" s="262"/>
      <c r="M813" s="262"/>
      <c r="N813" s="262"/>
      <c r="O813" s="262">
        <f>(P813+P814)/2/((1+O$64/4))</f>
        <v>575165940293.54614</v>
      </c>
      <c r="P813" s="262">
        <f t="shared" ref="P813" si="4325">(Q813+Q814)/2/((1+P$64/4))</f>
        <v>561071103525.2002</v>
      </c>
      <c r="Q813" s="262">
        <f t="shared" ref="Q813" si="4326">(R813+R814)/2/((1+Q$64/4))</f>
        <v>545198232775.39984</v>
      </c>
      <c r="R813" s="262">
        <f t="shared" ref="R813" si="4327">(S813+S814)/2/((1+R$64/4))</f>
        <v>529728538795.37244</v>
      </c>
      <c r="S813" s="262">
        <f t="shared" ref="S813" si="4328">(T813+T814)/2/((1+S$64/4))</f>
        <v>515137695576.8349</v>
      </c>
      <c r="T813" s="262">
        <f t="shared" ref="T813" si="4329">(U813+U814)/2/((1+T$64/4))</f>
        <v>501666931677.29065</v>
      </c>
      <c r="U813" s="262">
        <f t="shared" ref="U813" si="4330">(V813+V814)/2/((1+U$64/4))</f>
        <v>489602452556.12109</v>
      </c>
      <c r="V813" s="262">
        <f t="shared" ref="V813" si="4331">(W813+W814)/2/((1+V$64/4))</f>
        <v>479279508202.01868</v>
      </c>
      <c r="W813" s="262">
        <f t="shared" ref="W813" si="4332">(X813+X814)/2/((1+W$64/4))</f>
        <v>471095411225.43781</v>
      </c>
      <c r="X813" s="262">
        <f t="shared" ref="X813" si="4333">(Y813+Y814)/2/((1+X$64/4))</f>
        <v>465542183696.39648</v>
      </c>
      <c r="Y813" s="262">
        <f t="shared" ref="Y813" si="4334">(Z813+Z814)/2/((1+Y$64/4))</f>
        <v>458710451200.07886</v>
      </c>
      <c r="Z813" s="262">
        <f t="shared" ref="Z813" si="4335">(AA813+AA814)/2/((1+Z$64/4))</f>
        <v>453906673255.92047</v>
      </c>
      <c r="AA813" s="262">
        <f t="shared" ref="AA813" si="4336">(AB813+AB814)/2/((1+AA$64/4))</f>
        <v>452015286481.97028</v>
      </c>
      <c r="AB813" s="262">
        <f t="shared" ref="AB813" si="4337">(AC813+AC814)/2/((1+AB$64/4))</f>
        <v>453684177490.82819</v>
      </c>
      <c r="AC813" s="262">
        <f t="shared" ref="AC813" si="4338">(AD813+AD814)/2/((1+AC$64/4))</f>
        <v>459776330771.06561</v>
      </c>
      <c r="AD813" s="262">
        <f t="shared" ref="AD813" si="4339">(AE813+AE814)/2/((1+AD$64/4))</f>
        <v>471435220863.08344</v>
      </c>
      <c r="AE813" s="262">
        <f t="shared" ref="AE813" si="4340">(AF813+AF814)/2/((1+AE$64/4))</f>
        <v>490242745154.11755</v>
      </c>
      <c r="AF813" s="262">
        <f t="shared" ref="AF813" si="4341">(AG813+AG814)/2/((1+AF$64/4))</f>
        <v>518438697533.79663</v>
      </c>
      <c r="AG813" s="262">
        <f t="shared" ref="AG813" si="4342">(AH813+AH814)/2/((1+AG$64/4))</f>
        <v>559323393123.67236</v>
      </c>
      <c r="AH813" s="262">
        <f t="shared" ref="AH813" si="4343">(AI813+AI814)/2/((1+AH$64/4))</f>
        <v>617789894817.68237</v>
      </c>
      <c r="AI813" s="262">
        <f t="shared" ref="AI813" si="4344">(AJ813+AJ814)/2/((1+AI$64/4))</f>
        <v>701393424687.31702</v>
      </c>
      <c r="AJ813" s="262">
        <f t="shared" ref="AJ813" si="4345">(AK813+AK814)/2/((1+AJ$64/4))</f>
        <v>822169185073.23242</v>
      </c>
      <c r="AK813" s="258">
        <f t="shared" si="4059"/>
        <v>1000000000000</v>
      </c>
    </row>
    <row r="814" spans="3:39" hidden="1" outlineLevel="1">
      <c r="C814" s="256" t="s">
        <v>294</v>
      </c>
      <c r="D814" s="256"/>
      <c r="E814" s="262"/>
      <c r="F814" s="262"/>
      <c r="G814" s="262"/>
      <c r="H814" s="262"/>
      <c r="I814" s="262"/>
      <c r="J814" s="262"/>
      <c r="K814" s="262"/>
      <c r="L814" s="262"/>
      <c r="M814" s="262"/>
      <c r="N814" s="262"/>
      <c r="O814" s="262"/>
      <c r="P814" s="262">
        <f>(Q814+Q815)/2/((1+P$65/4))</f>
        <v>618341439494.98279</v>
      </c>
      <c r="Q814" s="262">
        <f t="shared" ref="Q814" si="4346">(R814+R815)/2/((1+Q$65/4))</f>
        <v>603694515541.06543</v>
      </c>
      <c r="R814" s="262">
        <f t="shared" ref="R814" si="4347">(S814+S815)/2/((1+R$65/4))</f>
        <v>589344455744.83496</v>
      </c>
      <c r="S814" s="262">
        <f t="shared" ref="S814" si="4348">(T814+T815)/2/((1+S$65/4))</f>
        <v>575736124851.09167</v>
      </c>
      <c r="T814" s="262">
        <f t="shared" ref="T814" si="4349">(U814+U815)/2/((1+T$65/4))</f>
        <v>563104005730.65503</v>
      </c>
      <c r="U814" s="262">
        <f t="shared" ref="U814" si="4350">(V814+V815)/2/((1+U$65/4))</f>
        <v>551728456989.53967</v>
      </c>
      <c r="V814" s="262">
        <f t="shared" ref="V814" si="4351">(W814+W815)/2/((1+V$65/4))</f>
        <v>541939597950.32904</v>
      </c>
      <c r="W814" s="262">
        <f t="shared" ref="W814" si="4352">(X814+X815)/2/((1+W$65/4))</f>
        <v>534129022352.63635</v>
      </c>
      <c r="X814" s="262">
        <f t="shared" ref="X814" si="4353">(Y814+Y815)/2/((1+X$65/4))</f>
        <v>528779296572.42987</v>
      </c>
      <c r="Y814" s="262">
        <f t="shared" ref="Y814" si="4354">(Z814+Z815)/2/((1+Y$65/4))</f>
        <v>522191180600.42645</v>
      </c>
      <c r="Z814" s="262">
        <f t="shared" ref="Z814" si="4355">(AA814+AA815)/2/((1+Z$65/4))</f>
        <v>517502231748.02789</v>
      </c>
      <c r="AA814" s="262">
        <f t="shared" ref="AA814" si="4356">(AB814+AB815)/2/((1+AA$65/4))</f>
        <v>515562868418.05939</v>
      </c>
      <c r="AB814" s="262">
        <f t="shared" ref="AB814" si="4357">(AC814+AC815)/2/((1+AB$65/4))</f>
        <v>516993406693.74469</v>
      </c>
      <c r="AC814" s="262">
        <f t="shared" ref="AC814" si="4358">(AD814+AD815)/2/((1+AC$65/4))</f>
        <v>522605436762.28693</v>
      </c>
      <c r="AD814" s="262">
        <f t="shared" ref="AD814" si="4359">(AE814+AE815)/2/((1+AD$65/4))</f>
        <v>533451959284.96082</v>
      </c>
      <c r="AE814" s="262">
        <f t="shared" ref="AE814" si="4360">(AF814+AF815)/2/((1+AE$65/4))</f>
        <v>550956924323.78223</v>
      </c>
      <c r="AF814" s="262">
        <f t="shared" ref="AF814" si="4361">(AG814+AG815)/2/((1+AF$65/4))</f>
        <v>577087388873.5061</v>
      </c>
      <c r="AG814" s="262">
        <f t="shared" ref="AG814" si="4362">(AH814+AH815)/2/((1+AG$65/4))</f>
        <v>614669629595.78821</v>
      </c>
      <c r="AH814" s="262">
        <f t="shared" ref="AH814" si="4363">(AI814+AI815)/2/((1+AH$65/4))</f>
        <v>667773357082.83765</v>
      </c>
      <c r="AI814" s="262">
        <f t="shared" ref="AI814" si="4364">(AJ814+AJ815)/2/((1+AI$65/4))</f>
        <v>742496665168.81921</v>
      </c>
      <c r="AJ814" s="262">
        <f t="shared" ref="AJ814" si="4365">(AK814+AK815)/2/((1+AJ$65/4))</f>
        <v>848241663358.73547</v>
      </c>
      <c r="AK814" s="258">
        <f t="shared" si="4059"/>
        <v>1000000000000</v>
      </c>
    </row>
    <row r="815" spans="3:39" hidden="1" outlineLevel="1">
      <c r="C815" s="256" t="s">
        <v>297</v>
      </c>
      <c r="D815" s="256"/>
      <c r="E815" s="262"/>
      <c r="F815" s="262"/>
      <c r="G815" s="262"/>
      <c r="H815" s="262"/>
      <c r="I815" s="262"/>
      <c r="J815" s="262"/>
      <c r="K815" s="262"/>
      <c r="L815" s="262"/>
      <c r="M815" s="262"/>
      <c r="N815" s="262"/>
      <c r="O815" s="262"/>
      <c r="P815" s="262"/>
      <c r="Q815" s="262">
        <f>(R815+R816)/2/((1+Q$66/4))</f>
        <v>657373778894.22192</v>
      </c>
      <c r="R815" s="262">
        <f t="shared" ref="R815" si="4366">(S815+S816)/2/((1+R$66/4))</f>
        <v>644309521112.44336</v>
      </c>
      <c r="S815" s="262">
        <f t="shared" ref="S815" si="4367">(T815+T816)/2/((1+S$66/4))</f>
        <v>631863853822.1261</v>
      </c>
      <c r="T815" s="262">
        <f t="shared" ref="T815" si="4368">(U815+U816)/2/((1+T$66/4))</f>
        <v>620257934929.90833</v>
      </c>
      <c r="U815" s="262">
        <f t="shared" ref="U815" si="4369">(V815+V816)/2/((1+U$66/4))</f>
        <v>609758054653.45715</v>
      </c>
      <c r="V815" s="262">
        <f t="shared" ref="V815" si="4370">(W815+W816)/2/((1+V$66/4))</f>
        <v>600679332303.59827</v>
      </c>
      <c r="W815" s="262">
        <f t="shared" ref="W815" si="4371">(X815+X816)/2/((1+W$66/4))</f>
        <v>593396159741.7384</v>
      </c>
      <c r="X815" s="262">
        <f t="shared" ref="X815" si="4372">(Y815+Y816)/2/((1+X$66/4))</f>
        <v>588368478494.80432</v>
      </c>
      <c r="Y815" s="262">
        <f t="shared" ref="Y815" si="4373">(Z815+Z816)/2/((1+Y$66/4))</f>
        <v>582171352496.01318</v>
      </c>
      <c r="Z815" s="262">
        <f t="shared" ref="Z815" si="4374">(AA815+AA816)/2/((1+Z$66/4))</f>
        <v>577716588434.28479</v>
      </c>
      <c r="AA815" s="262">
        <f t="shared" ref="AA815" si="4375">(AB815+AB816)/2/((1+AA$66/4))</f>
        <v>575802547728.69702</v>
      </c>
      <c r="AB815" s="262">
        <f t="shared" ref="AB815" si="4376">(AC815+AC816)/2/((1+AB$66/4))</f>
        <v>577009983015.17407</v>
      </c>
      <c r="AC815" s="262">
        <f t="shared" ref="AC815" si="4377">(AD815+AD816)/2/((1+AC$66/4))</f>
        <v>582087565459.69189</v>
      </c>
      <c r="AD815" s="262">
        <f t="shared" ref="AD815" si="4378">(AE815+AE816)/2/((1+AD$66/4))</f>
        <v>591989357329.36316</v>
      </c>
      <c r="AE815" s="262">
        <f t="shared" ref="AE815" si="4379">(AF815+AF816)/2/((1+AE$66/4))</f>
        <v>607979882552.99194</v>
      </c>
      <c r="AF815" s="262">
        <f t="shared" ref="AF815" si="4380">(AG815+AG816)/2/((1+AF$66/4))</f>
        <v>631767579713.23486</v>
      </c>
      <c r="AG815" s="262">
        <f t="shared" ref="AG815" si="4381">(AH815+AH816)/2/((1+AG$66/4))</f>
        <v>665751333199.31677</v>
      </c>
      <c r="AH815" s="262">
        <f t="shared" ref="AH815" si="4382">(AI815+AI816)/2/((1+AH$66/4))</f>
        <v>713293676174.8208</v>
      </c>
      <c r="AI815" s="262">
        <f t="shared" ref="AI815" si="4383">(AJ815+AJ816)/2/((1+AI$66/4))</f>
        <v>779295711211.14429</v>
      </c>
      <c r="AJ815" s="262">
        <f t="shared" ref="AJ815" si="4384">(AK815+AK816)/2/((1+AJ$66/4))</f>
        <v>871090901880.78345</v>
      </c>
      <c r="AK815" s="258">
        <f t="shared" si="4059"/>
        <v>1000000000000</v>
      </c>
    </row>
    <row r="816" spans="3:39" hidden="1" outlineLevel="1">
      <c r="C816" s="256" t="s">
        <v>300</v>
      </c>
      <c r="D816" s="256"/>
      <c r="E816" s="262"/>
      <c r="F816" s="262"/>
      <c r="G816" s="262"/>
      <c r="H816" s="262"/>
      <c r="I816" s="262"/>
      <c r="J816" s="262"/>
      <c r="K816" s="262"/>
      <c r="L816" s="262"/>
      <c r="M816" s="262"/>
      <c r="N816" s="262"/>
      <c r="O816" s="262"/>
      <c r="P816" s="262"/>
      <c r="Q816" s="262"/>
      <c r="R816" s="262">
        <f>(S816+S817)/2/((1+R$67/4))</f>
        <v>694094988730.42505</v>
      </c>
      <c r="S816" s="262">
        <f t="shared" ref="S816" si="4385">(T816+T817)/2/((1+S$67/4))</f>
        <v>682899463471.61523</v>
      </c>
      <c r="T816" s="262">
        <f t="shared" ref="T816" si="4386">(U816+U817)/2/((1+T$67/4))</f>
        <v>672419033370.62891</v>
      </c>
      <c r="U816" s="262">
        <f t="shared" ref="U816" si="4387">(V816+V817)/2/((1+U$67/4))</f>
        <v>662900411967.53198</v>
      </c>
      <c r="V816" s="262">
        <f t="shared" ref="V816" si="4388">(W816+W817)/2/((1+V$67/4))</f>
        <v>654636885214.04797</v>
      </c>
      <c r="W816" s="262">
        <f t="shared" ref="W816" si="4389">(X816+X817)/2/((1+W$67/4))</f>
        <v>647977544365.86829</v>
      </c>
      <c r="X816" s="262">
        <f t="shared" ref="X816" si="4390">(Y816+Y817)/2/((1+X$67/4))</f>
        <v>643350418089.24817</v>
      </c>
      <c r="Y816" s="262">
        <f t="shared" ref="Y816" si="4391">(Z816+Z817)/2/((1+Y$67/4))</f>
        <v>637642510516.63306</v>
      </c>
      <c r="Z816" s="262">
        <f t="shared" ref="Z816" si="4392">(AA816+AA817)/2/((1+Z$67/4))</f>
        <v>633505697921.13513</v>
      </c>
      <c r="AA816" s="262">
        <f t="shared" ref="AA816" si="4393">(AB816+AB817)/2/((1+AA$67/4))</f>
        <v>631674317856.5238</v>
      </c>
      <c r="AB816" s="262">
        <f t="shared" ref="AB816" si="4394">(AC816+AC817)/2/((1+AB$67/4))</f>
        <v>632681638954.51611</v>
      </c>
      <c r="AC816" s="262">
        <f t="shared" ref="AC816" si="4395">(AD816+AD817)/2/((1+AC$67/4))</f>
        <v>637206800166.4585</v>
      </c>
      <c r="AD816" s="262">
        <f t="shared" ref="AD816" si="4396">(AE816+AE817)/2/((1+AD$67/4))</f>
        <v>646102159410.1438</v>
      </c>
      <c r="AE816" s="262">
        <f t="shared" ref="AE816" si="4397">(AF816+AF817)/2/((1+AE$67/4))</f>
        <v>660477833378.35376</v>
      </c>
      <c r="AF816" s="262">
        <f t="shared" ref="AF816" si="4398">(AG816+AG817)/2/((1+AF$67/4))</f>
        <v>681804233650.22437</v>
      </c>
      <c r="AG816" s="262">
        <f t="shared" ref="AG816" si="4399">(AH816+AH817)/2/((1+AG$67/4))</f>
        <v>712103545566.04565</v>
      </c>
      <c r="AH816" s="262">
        <f t="shared" ref="AH816" si="4400">(AI816+AI817)/2/((1+AH$67/4))</f>
        <v>754141241713.66296</v>
      </c>
      <c r="AI816" s="262">
        <f t="shared" ref="AI816" si="4401">(AJ816+AJ817)/2/((1+AI$67/4))</f>
        <v>811847211132.24683</v>
      </c>
      <c r="AJ816" s="262">
        <f t="shared" ref="AJ816" si="4402">(AK816+AK817)/2/((1+AJ$67/4))</f>
        <v>890942194588.32288</v>
      </c>
      <c r="AK816" s="258">
        <f t="shared" si="4059"/>
        <v>1000000000000</v>
      </c>
    </row>
    <row r="817" spans="3:37" hidden="1" outlineLevel="1">
      <c r="C817" s="256" t="s">
        <v>303</v>
      </c>
      <c r="D817" s="256"/>
      <c r="E817" s="262"/>
      <c r="F817" s="262"/>
      <c r="G817" s="262"/>
      <c r="H817" s="262"/>
      <c r="I817" s="262"/>
      <c r="J817" s="262"/>
      <c r="K817" s="262"/>
      <c r="L817" s="262"/>
      <c r="M817" s="262"/>
      <c r="N817" s="262"/>
      <c r="O817" s="262"/>
      <c r="P817" s="262"/>
      <c r="Q817" s="262"/>
      <c r="R817" s="262"/>
      <c r="S817" s="262">
        <f>(T817+T818)/2/((1+S$68/4))</f>
        <v>728586875574.97778</v>
      </c>
      <c r="T817" s="262">
        <f t="shared" ref="T817" si="4403">(U817+U818)/2/((1+T$68/4))</f>
        <v>719259512111.06482</v>
      </c>
      <c r="U817" s="262">
        <f t="shared" ref="U817" si="4404">(V817+V818)/2/((1+U$68/4))</f>
        <v>710760427916.93164</v>
      </c>
      <c r="V817" s="262">
        <f t="shared" ref="V817" si="4405">(W817+W818)/2/((1+V$68/4))</f>
        <v>703356995596.04419</v>
      </c>
      <c r="W817" s="262">
        <f t="shared" ref="W817" si="4406">(X817+X818)/2/((1+W$68/4))</f>
        <v>697368055337.66711</v>
      </c>
      <c r="X817" s="262">
        <f t="shared" ref="X817" si="4407">(Y817+Y818)/2/((1+X$68/4))</f>
        <v>693184077080.62146</v>
      </c>
      <c r="Y817" s="262">
        <f t="shared" ref="Y817" si="4408">(Z817+Z818)/2/((1+Y$68/4))</f>
        <v>688019301609.42639</v>
      </c>
      <c r="Z817" s="262">
        <f t="shared" ref="Z817" si="4409">(AA817+AA818)/2/((1+Z$68/4))</f>
        <v>684250792969.95349</v>
      </c>
      <c r="AA817" s="262">
        <f t="shared" ref="AA817" si="4410">(AB817+AB818)/2/((1+AA$68/4))</f>
        <v>682542392167.99512</v>
      </c>
      <c r="AB817" s="262">
        <f t="shared" ref="AB817" si="4411">(AC817+AC818)/2/((1+AB$68/4))</f>
        <v>683375681521.45105</v>
      </c>
      <c r="AC817" s="262">
        <f t="shared" ref="AC817" si="4412">(AD817+AD818)/2/((1+AC$68/4))</f>
        <v>687357870530.02222</v>
      </c>
      <c r="AD817" s="262">
        <f t="shared" ref="AD817" si="4413">(AE817+AE818)/2/((1+AD$68/4))</f>
        <v>695241304225.97925</v>
      </c>
      <c r="AE817" s="262">
        <f t="shared" ref="AE817" si="4414">(AF817+AF818)/2/((1+AE$68/4))</f>
        <v>707991120914.22876</v>
      </c>
      <c r="AF817" s="262">
        <f t="shared" ref="AF817" si="4415">(AG817+AG818)/2/((1+AF$68/4))</f>
        <v>726863551059.66516</v>
      </c>
      <c r="AG817" s="262">
        <f t="shared" ref="AG817" si="4416">(AH817+AH818)/2/((1+AG$68/4))</f>
        <v>753554365557.61853</v>
      </c>
      <c r="AH817" s="262">
        <f t="shared" ref="AH817" si="4417">(AI817+AI818)/2/((1+AH$68/4))</f>
        <v>790331262716.00049</v>
      </c>
      <c r="AI817" s="262">
        <f t="shared" ref="AI817" si="4418">(AJ817+AJ818)/2/((1+AI$68/4))</f>
        <v>840342974767.72754</v>
      </c>
      <c r="AJ817" s="262">
        <f t="shared" ref="AJ817" si="4419">(AK817+AK818)/2/((1+AJ$68/4))</f>
        <v>908059152784.73376</v>
      </c>
      <c r="AK817" s="258">
        <f t="shared" si="4059"/>
        <v>1000000000000</v>
      </c>
    </row>
    <row r="818" spans="3:37" hidden="1" outlineLevel="1">
      <c r="C818" s="256" t="s">
        <v>306</v>
      </c>
      <c r="D818" s="256"/>
      <c r="E818" s="262"/>
      <c r="F818" s="262"/>
      <c r="G818" s="262"/>
      <c r="H818" s="262"/>
      <c r="I818" s="262"/>
      <c r="J818" s="262"/>
      <c r="K818" s="262"/>
      <c r="L818" s="262"/>
      <c r="M818" s="262"/>
      <c r="N818" s="262"/>
      <c r="O818" s="262"/>
      <c r="P818" s="262"/>
      <c r="Q818" s="262"/>
      <c r="R818" s="262"/>
      <c r="S818" s="262"/>
      <c r="T818" s="262">
        <f>(U818+U819)/2/((1+T$69/4))</f>
        <v>760752844250.03528</v>
      </c>
      <c r="U818" s="262">
        <f t="shared" ref="U818" si="4420">(V818+V819)/2/((1+U$69/4))</f>
        <v>753260259994.74939</v>
      </c>
      <c r="V818" s="262">
        <f t="shared" ref="V818" si="4421">(W818+W819)/2/((1+V$69/4))</f>
        <v>746715056049.25342</v>
      </c>
      <c r="W818" s="262">
        <f t="shared" ref="W818" si="4422">(X818+X819)/2/((1+W$69/4))</f>
        <v>741403508921.81995</v>
      </c>
      <c r="X818" s="262">
        <f t="shared" ref="X818" si="4423">(Y818+Y819)/2/((1+X$69/4))</f>
        <v>737675957484.87183</v>
      </c>
      <c r="Y818" s="262">
        <f t="shared" ref="Y818" si="4424">(Z818+Z819)/2/((1+Y$69/4))</f>
        <v>733071909466.09009</v>
      </c>
      <c r="Z818" s="262">
        <f t="shared" ref="Z818" si="4425">(AA818+AA819)/2/((1+Z$69/4))</f>
        <v>729693795113.18762</v>
      </c>
      <c r="AA818" s="262">
        <f t="shared" ref="AA818" si="4426">(AB818+AB819)/2/((1+AA$69/4))</f>
        <v>728133001226.63489</v>
      </c>
      <c r="AB818" s="262">
        <f t="shared" ref="AB818" si="4427">(AC818+AC819)/2/((1+AB$69/4))</f>
        <v>728818302260.0946</v>
      </c>
      <c r="AC818" s="262">
        <f t="shared" ref="AC818" si="4428">(AD818+AD819)/2/((1+AC$69/4))</f>
        <v>732285901526.40613</v>
      </c>
      <c r="AD818" s="262">
        <f t="shared" ref="AD818" si="4429">(AE818+AE819)/2/((1+AD$69/4))</f>
        <v>739193031688.88843</v>
      </c>
      <c r="AE818" s="262">
        <f t="shared" ref="AE818" si="4430">(AF818+AF819)/2/((1+AE$69/4))</f>
        <v>750371936530.62415</v>
      </c>
      <c r="AF818" s="262">
        <f t="shared" ref="AF818" si="4431">(AG818+AG819)/2/((1+AF$69/4))</f>
        <v>766889442497.73779</v>
      </c>
      <c r="AG818" s="262">
        <f t="shared" ref="AG818" si="4432">(AH818+AH819)/2/((1+AG$69/4))</f>
        <v>790162057455.3656</v>
      </c>
      <c r="AH818" s="262">
        <f t="shared" ref="AH818" si="4433">(AI818+AI819)/2/((1+AH$69/4))</f>
        <v>822046184123.76257</v>
      </c>
      <c r="AI818" s="262">
        <f t="shared" ref="AI818" si="4434">(AJ818+AJ819)/2/((1+AI$69/4))</f>
        <v>865065842211.41833</v>
      </c>
      <c r="AJ818" s="262">
        <f t="shared" ref="AJ818" si="4435">(AK818+AK819)/2/((1+AJ$69/4))</f>
        <v>922722575115.93384</v>
      </c>
      <c r="AK818" s="258">
        <f t="shared" si="4059"/>
        <v>1000000000000</v>
      </c>
    </row>
    <row r="819" spans="3:37" hidden="1" outlineLevel="1">
      <c r="C819" s="256" t="s">
        <v>309</v>
      </c>
      <c r="D819" s="256"/>
      <c r="E819" s="262"/>
      <c r="F819" s="262"/>
      <c r="G819" s="262"/>
      <c r="H819" s="262"/>
      <c r="I819" s="262"/>
      <c r="J819" s="262"/>
      <c r="K819" s="262"/>
      <c r="L819" s="262"/>
      <c r="M819" s="262"/>
      <c r="N819" s="262"/>
      <c r="O819" s="262"/>
      <c r="P819" s="262"/>
      <c r="Q819" s="262"/>
      <c r="R819" s="262"/>
      <c r="S819" s="262"/>
      <c r="T819" s="262"/>
      <c r="U819" s="262">
        <f>(V819+V820)/2/((1+U$70/4))</f>
        <v>790556150217.91528</v>
      </c>
      <c r="V819" s="262">
        <f t="shared" ref="V819" si="4436">(W819+W820)/2/((1+V$70/4))</f>
        <v>784833873476.06677</v>
      </c>
      <c r="W819" s="262">
        <f t="shared" ref="W819" si="4437">(X819+X820)/2/((1+W$70/4))</f>
        <v>780177800572.6825</v>
      </c>
      <c r="X819" s="262">
        <f t="shared" ref="X819" si="4438">(Y819+Y820)/2/((1+X$70/4))</f>
        <v>776897946073.74573</v>
      </c>
      <c r="Y819" s="262">
        <f t="shared" ref="Y819" si="4439">(Z819+Z820)/2/((1+Y$70/4))</f>
        <v>772844846269.06396</v>
      </c>
      <c r="Z819" s="262">
        <f t="shared" ref="Z819" si="4440">(AA819+AA820)/2/((1+Z$70/4))</f>
        <v>769857285226.00964</v>
      </c>
      <c r="AA819" s="262">
        <f t="shared" ref="AA819" si="4441">(AB819+AB820)/2/((1+AA$70/4))</f>
        <v>768455646816.76306</v>
      </c>
      <c r="AB819" s="262">
        <f t="shared" ref="AB819" si="4442">(AC819+AC820)/2/((1+AB$70/4))</f>
        <v>769017118118.42517</v>
      </c>
      <c r="AC819" s="262">
        <f t="shared" ref="AC819" si="4443">(AD819+AD820)/2/((1+AC$70/4))</f>
        <v>772010219289.78564</v>
      </c>
      <c r="AD819" s="262">
        <f t="shared" ref="AD819" si="4444">(AE819+AE820)/2/((1+AD$70/4))</f>
        <v>778004058433.43091</v>
      </c>
      <c r="AE819" s="262">
        <f t="shared" ref="AE819" si="4445">(AF819+AF820)/2/((1+AE$70/4))</f>
        <v>787711351255.44336</v>
      </c>
      <c r="AF819" s="262">
        <f t="shared" ref="AF819" si="4446">(AG819+AG820)/2/((1+AF$70/4))</f>
        <v>802033678048.94727</v>
      </c>
      <c r="AG819" s="262">
        <f t="shared" ref="AG819" si="4447">(AH819+AH820)/2/((1+AG$70/4))</f>
        <v>822150874252.08362</v>
      </c>
      <c r="AH819" s="262">
        <f t="shared" ref="AH819" si="4448">(AI819+AI820)/2/((1+AH$70/4))</f>
        <v>849581559974.90186</v>
      </c>
      <c r="AI819" s="262">
        <f t="shared" ref="AI819" si="4449">(AJ819+AJ820)/2/((1+AI$70/4))</f>
        <v>886351757686.2207</v>
      </c>
      <c r="AJ819" s="262">
        <f t="shared" ref="AJ819" si="4450">(AK819+AK820)/2/((1+AJ$70/4))</f>
        <v>935214214448.06677</v>
      </c>
      <c r="AK819" s="258">
        <f t="shared" si="4059"/>
        <v>1000000000000</v>
      </c>
    </row>
    <row r="820" spans="3:37" hidden="1" outlineLevel="1">
      <c r="C820" s="256" t="s">
        <v>312</v>
      </c>
      <c r="D820" s="256"/>
      <c r="E820" s="262"/>
      <c r="F820" s="262"/>
      <c r="G820" s="262"/>
      <c r="H820" s="262"/>
      <c r="I820" s="262"/>
      <c r="J820" s="262"/>
      <c r="K820" s="262"/>
      <c r="L820" s="262"/>
      <c r="M820" s="262"/>
      <c r="N820" s="262"/>
      <c r="O820" s="262"/>
      <c r="P820" s="262"/>
      <c r="Q820" s="262"/>
      <c r="R820" s="262"/>
      <c r="S820" s="262"/>
      <c r="T820" s="262"/>
      <c r="U820" s="262"/>
      <c r="V820" s="262">
        <f>(W820+W821)/2/((1+V$71/4))</f>
        <v>818005841627.42542</v>
      </c>
      <c r="W820" s="262">
        <f t="shared" ref="W820:AJ820" si="4451">(X820+X821)/2/((1+W$71/4))</f>
        <v>813964052417.06055</v>
      </c>
      <c r="X820" s="262">
        <f t="shared" si="4451"/>
        <v>811108011025.53992</v>
      </c>
      <c r="Y820" s="262">
        <f t="shared" si="4451"/>
        <v>807577149403.15857</v>
      </c>
      <c r="Z820" s="262">
        <f t="shared" si="4451"/>
        <v>804964638439.90405</v>
      </c>
      <c r="AA820" s="262">
        <f t="shared" si="4451"/>
        <v>803723668512.73206</v>
      </c>
      <c r="AB820" s="262">
        <f t="shared" si="4451"/>
        <v>804182688229.74243</v>
      </c>
      <c r="AC820" s="262">
        <f t="shared" si="4451"/>
        <v>806747423848.36389</v>
      </c>
      <c r="AD820" s="262">
        <f t="shared" si="4451"/>
        <v>811907006856.19312</v>
      </c>
      <c r="AE820" s="262">
        <f t="shared" si="4451"/>
        <v>820268268059.55713</v>
      </c>
      <c r="AF820" s="262">
        <f t="shared" si="4451"/>
        <v>832590135665.771</v>
      </c>
      <c r="AG820" s="262">
        <f t="shared" si="4451"/>
        <v>849853261550.75684</v>
      </c>
      <c r="AH820" s="262">
        <f t="shared" si="4451"/>
        <v>873299917446.59534</v>
      </c>
      <c r="AI820" s="262">
        <f t="shared" si="4451"/>
        <v>904559620611.45935</v>
      </c>
      <c r="AJ820" s="262">
        <f t="shared" si="4451"/>
        <v>945805218414.98218</v>
      </c>
      <c r="AK820" s="258">
        <f t="shared" si="4059"/>
        <v>1000000000000</v>
      </c>
    </row>
    <row r="821" spans="3:37" hidden="1" outlineLevel="1">
      <c r="C821" s="256" t="s">
        <v>315</v>
      </c>
      <c r="D821" s="256"/>
      <c r="E821" s="262"/>
      <c r="F821" s="262"/>
      <c r="G821" s="262"/>
      <c r="H821" s="262"/>
      <c r="I821" s="262"/>
      <c r="J821" s="262"/>
      <c r="K821" s="262"/>
      <c r="L821" s="262"/>
      <c r="M821" s="262"/>
      <c r="N821" s="262"/>
      <c r="O821" s="262"/>
      <c r="P821" s="262"/>
      <c r="Q821" s="262"/>
      <c r="R821" s="262"/>
      <c r="S821" s="262"/>
      <c r="T821" s="262"/>
      <c r="U821" s="262"/>
      <c r="V821" s="262"/>
      <c r="W821" s="262">
        <f>(X821+X822)/2/((1+W$72/4))</f>
        <v>843147153872.21448</v>
      </c>
      <c r="X821" s="262">
        <f t="shared" ref="X821:AJ821" si="4452">(Y821+Y822)/2/((1+X$72/4))</f>
        <v>840681690318.10339</v>
      </c>
      <c r="Y821" s="262">
        <f t="shared" si="4452"/>
        <v>837632604807.44983</v>
      </c>
      <c r="Z821" s="262">
        <f t="shared" si="4452"/>
        <v>835369478449.70569</v>
      </c>
      <c r="AA821" s="262">
        <f t="shared" si="4452"/>
        <v>834283578479.50171</v>
      </c>
      <c r="AB821" s="262">
        <f t="shared" si="4452"/>
        <v>834658475387.81824</v>
      </c>
      <c r="AC821" s="262">
        <f t="shared" si="4452"/>
        <v>836842867361.50586</v>
      </c>
      <c r="AD821" s="262">
        <f t="shared" si="4452"/>
        <v>841254503353.93921</v>
      </c>
      <c r="AE821" s="262">
        <f t="shared" si="4452"/>
        <v>848407559967.21252</v>
      </c>
      <c r="AF821" s="262">
        <f t="shared" si="4452"/>
        <v>858938841249.24829</v>
      </c>
      <c r="AG821" s="262">
        <f t="shared" si="4452"/>
        <v>873662217339.70068</v>
      </c>
      <c r="AH821" s="262">
        <f t="shared" si="4452"/>
        <v>893594353438.18799</v>
      </c>
      <c r="AI821" s="262">
        <f t="shared" si="4452"/>
        <v>920048961754.13074</v>
      </c>
      <c r="AJ821" s="262">
        <f t="shared" si="4452"/>
        <v>954748609046.47473</v>
      </c>
      <c r="AK821" s="258">
        <f t="shared" si="4059"/>
        <v>1000000000000</v>
      </c>
    </row>
    <row r="822" spans="3:37" hidden="1" outlineLevel="1">
      <c r="C822" s="256" t="s">
        <v>764</v>
      </c>
      <c r="D822" s="256"/>
      <c r="E822" s="262"/>
      <c r="F822" s="262"/>
      <c r="G822" s="262"/>
      <c r="H822" s="262"/>
      <c r="I822" s="262"/>
      <c r="J822" s="262"/>
      <c r="K822" s="262"/>
      <c r="L822" s="262"/>
      <c r="M822" s="262"/>
      <c r="N822" s="262"/>
      <c r="O822" s="262"/>
      <c r="P822" s="262"/>
      <c r="Q822" s="262"/>
      <c r="R822" s="262"/>
      <c r="S822" s="262"/>
      <c r="T822" s="262"/>
      <c r="U822" s="262"/>
      <c r="V822" s="262"/>
      <c r="W822" s="262"/>
      <c r="X822" s="262">
        <f>(Y822+Y823)/2/((1+X$73/4))</f>
        <v>866057507751.90295</v>
      </c>
      <c r="Y822" s="262">
        <f t="shared" ref="Y822:AJ822" si="4453">(Z822+Z823)/2/((1+Y$73/4))</f>
        <v>863443629613.28748</v>
      </c>
      <c r="Z822" s="262">
        <f t="shared" si="4453"/>
        <v>861498492842.09265</v>
      </c>
      <c r="AA822" s="262">
        <f t="shared" si="4453"/>
        <v>860557465040.3429</v>
      </c>
      <c r="AB822" s="262">
        <f t="shared" si="4453"/>
        <v>860863618931.85632</v>
      </c>
      <c r="AC822" s="262">
        <f t="shared" si="4453"/>
        <v>862714736991.60388</v>
      </c>
      <c r="AD822" s="262">
        <f t="shared" si="4453"/>
        <v>866465711971.68762</v>
      </c>
      <c r="AE822" s="262">
        <f t="shared" si="4453"/>
        <v>872550449539.31067</v>
      </c>
      <c r="AF822" s="262">
        <f t="shared" si="4453"/>
        <v>881501892773.41296</v>
      </c>
      <c r="AG822" s="262">
        <f t="shared" si="4453"/>
        <v>893994774041.37793</v>
      </c>
      <c r="AH822" s="262">
        <f t="shared" si="4453"/>
        <v>910861739101.1073</v>
      </c>
      <c r="AI822" s="262">
        <f t="shared" si="4453"/>
        <v>933164597065.9502</v>
      </c>
      <c r="AJ822" s="262">
        <f t="shared" si="4453"/>
        <v>962275001015.99084</v>
      </c>
      <c r="AK822" s="258">
        <f t="shared" si="4059"/>
        <v>1000000000000</v>
      </c>
    </row>
    <row r="823" spans="3:37" hidden="1" outlineLevel="1">
      <c r="C823" s="256" t="s">
        <v>765</v>
      </c>
      <c r="D823" s="256"/>
      <c r="E823" s="262"/>
      <c r="F823" s="262"/>
      <c r="G823" s="262"/>
      <c r="H823" s="262"/>
      <c r="I823" s="262"/>
      <c r="J823" s="262"/>
      <c r="K823" s="262"/>
      <c r="L823" s="262"/>
      <c r="M823" s="262"/>
      <c r="N823" s="262"/>
      <c r="O823" s="262"/>
      <c r="P823" s="262"/>
      <c r="Q823" s="262"/>
      <c r="R823" s="262"/>
      <c r="S823" s="262"/>
      <c r="T823" s="262"/>
      <c r="U823" s="262"/>
      <c r="V823" s="262"/>
      <c r="W823" s="262"/>
      <c r="X823" s="262"/>
      <c r="Y823" s="262">
        <f>(Z823+Z824)/2/((1+Y$74/4))</f>
        <v>885469161566.19238</v>
      </c>
      <c r="Z823" s="262">
        <f t="shared" ref="Z823:AJ823" si="4454">(AA823+AA824)/2/((1+Z$74/4))</f>
        <v>883808223450.59778</v>
      </c>
      <c r="AA823" s="262">
        <f t="shared" si="4454"/>
        <v>882999264315.77271</v>
      </c>
      <c r="AB823" s="262">
        <f t="shared" si="4454"/>
        <v>883249394434.62073</v>
      </c>
      <c r="AC823" s="262">
        <f t="shared" si="4454"/>
        <v>884811559195.34009</v>
      </c>
      <c r="AD823" s="262">
        <f t="shared" si="4454"/>
        <v>887985910487.39014</v>
      </c>
      <c r="AE823" s="262">
        <f t="shared" si="4454"/>
        <v>893137376553.45947</v>
      </c>
      <c r="AF823" s="262">
        <f t="shared" si="4454"/>
        <v>900711035791.96326</v>
      </c>
      <c r="AG823" s="262">
        <f t="shared" si="4454"/>
        <v>911265850269.49109</v>
      </c>
      <c r="AH823" s="262">
        <f t="shared" si="4454"/>
        <v>925484367689.93921</v>
      </c>
      <c r="AI823" s="262">
        <f t="shared" si="4454"/>
        <v>944227008790.60461</v>
      </c>
      <c r="AJ823" s="262">
        <f t="shared" si="4454"/>
        <v>968590755691.49084</v>
      </c>
      <c r="AK823" s="258">
        <f t="shared" si="4059"/>
        <v>1000000000000</v>
      </c>
    </row>
    <row r="824" spans="3:37" hidden="1" outlineLevel="1">
      <c r="C824" s="256" t="s">
        <v>766</v>
      </c>
      <c r="D824" s="256"/>
      <c r="E824" s="262"/>
      <c r="F824" s="262"/>
      <c r="G824" s="262"/>
      <c r="H824" s="262"/>
      <c r="I824" s="262"/>
      <c r="J824" s="262"/>
      <c r="K824" s="262"/>
      <c r="L824" s="262"/>
      <c r="M824" s="262"/>
      <c r="N824" s="262"/>
      <c r="O824" s="262"/>
      <c r="P824" s="262"/>
      <c r="Q824" s="262"/>
      <c r="R824" s="262"/>
      <c r="S824" s="262"/>
      <c r="T824" s="262"/>
      <c r="U824" s="262"/>
      <c r="V824" s="262"/>
      <c r="W824" s="262"/>
      <c r="X824" s="262"/>
      <c r="Y824" s="262"/>
      <c r="Z824" s="262">
        <f>(AA824+AA825)/2/((1+Z$75/4))</f>
        <v>902754501885.06311</v>
      </c>
      <c r="AA824" s="262">
        <f t="shared" ref="AA824:AJ824" si="4455">(AB824+AB825)/2/((1+AA$75/4))</f>
        <v>902063683856.17004</v>
      </c>
      <c r="AB824" s="262">
        <f t="shared" si="4455"/>
        <v>902268209623.09741</v>
      </c>
      <c r="AC824" s="262">
        <f t="shared" si="4455"/>
        <v>903581979271.50928</v>
      </c>
      <c r="AD824" s="262">
        <f t="shared" si="4455"/>
        <v>906257900452.00488</v>
      </c>
      <c r="AE824" s="262">
        <f t="shared" si="4455"/>
        <v>910602023818.57788</v>
      </c>
      <c r="AF824" s="262">
        <f t="shared" si="4455"/>
        <v>916985408555.02698</v>
      </c>
      <c r="AG824" s="262">
        <f t="shared" si="4455"/>
        <v>925870869265.28418</v>
      </c>
      <c r="AH824" s="262">
        <f t="shared" si="4455"/>
        <v>937818452343.9054</v>
      </c>
      <c r="AI824" s="262">
        <f t="shared" si="4455"/>
        <v>953527129785.03467</v>
      </c>
      <c r="AJ824" s="262">
        <f t="shared" si="4455"/>
        <v>973877857520.70691</v>
      </c>
      <c r="AK824" s="258">
        <f t="shared" si="4059"/>
        <v>1000000000000</v>
      </c>
    </row>
    <row r="825" spans="3:37" hidden="1" outlineLevel="1">
      <c r="C825" s="256" t="s">
        <v>767</v>
      </c>
      <c r="D825" s="256"/>
      <c r="E825" s="262"/>
      <c r="F825" s="262"/>
      <c r="G825" s="262"/>
      <c r="H825" s="262"/>
      <c r="I825" s="262"/>
      <c r="J825" s="262"/>
      <c r="K825" s="262"/>
      <c r="L825" s="262"/>
      <c r="M825" s="262"/>
      <c r="N825" s="262"/>
      <c r="O825" s="262"/>
      <c r="P825" s="262"/>
      <c r="Q825" s="262"/>
      <c r="R825" s="262"/>
      <c r="S825" s="262"/>
      <c r="T825" s="262"/>
      <c r="U825" s="262"/>
      <c r="V825" s="262"/>
      <c r="W825" s="262"/>
      <c r="X825" s="262"/>
      <c r="Y825" s="262"/>
      <c r="Z825" s="262"/>
      <c r="AA825" s="262">
        <f>(AB825+AB826)/2/((1+AA$76/4))</f>
        <v>918185646490.43616</v>
      </c>
      <c r="AB825" s="262">
        <f t="shared" ref="AB825:AJ825" si="4456">(AC825+AC826)/2/((1+AB$76/4))</f>
        <v>918353053408.44031</v>
      </c>
      <c r="AC825" s="262">
        <f t="shared" si="4456"/>
        <v>919454767817.16125</v>
      </c>
      <c r="AD825" s="262">
        <f t="shared" si="4456"/>
        <v>921703224777.99731</v>
      </c>
      <c r="AE825" s="262">
        <f t="shared" si="4456"/>
        <v>925354493858.63123</v>
      </c>
      <c r="AF825" s="262">
        <f t="shared" si="4456"/>
        <v>930717489770.38</v>
      </c>
      <c r="AG825" s="262">
        <f t="shared" si="4456"/>
        <v>938175281156.83655</v>
      </c>
      <c r="AH825" s="262">
        <f t="shared" si="4456"/>
        <v>948187841164.2644</v>
      </c>
      <c r="AI825" s="262">
        <f t="shared" si="4456"/>
        <v>961324321417.53577</v>
      </c>
      <c r="AJ825" s="262">
        <f t="shared" si="4456"/>
        <v>978294927617.69446</v>
      </c>
      <c r="AK825" s="258">
        <f t="shared" si="4059"/>
        <v>1000000000000</v>
      </c>
    </row>
    <row r="826" spans="3:37" hidden="1" outlineLevel="1">
      <c r="C826" s="256" t="s">
        <v>768</v>
      </c>
      <c r="D826" s="256"/>
      <c r="E826" s="262"/>
      <c r="F826" s="262"/>
      <c r="G826" s="262"/>
      <c r="H826" s="262"/>
      <c r="I826" s="262"/>
      <c r="J826" s="262"/>
      <c r="K826" s="262"/>
      <c r="L826" s="262"/>
      <c r="M826" s="262"/>
      <c r="N826" s="262"/>
      <c r="O826" s="262"/>
      <c r="P826" s="262"/>
      <c r="Q826" s="262"/>
      <c r="R826" s="262"/>
      <c r="S826" s="262"/>
      <c r="T826" s="262"/>
      <c r="U826" s="262"/>
      <c r="V826" s="262"/>
      <c r="W826" s="262"/>
      <c r="X826" s="262"/>
      <c r="Y826" s="262"/>
      <c r="Z826" s="262"/>
      <c r="AA826" s="262"/>
      <c r="AB826" s="262">
        <f>(AC826+AC827)/2/((1+AB$77/4))</f>
        <v>931905087154.31323</v>
      </c>
      <c r="AC826" s="262">
        <f t="shared" ref="AC826:AJ826" si="4457">(AD826+AD827)/2/((1+AC$77/4))</f>
        <v>932826788087.34509</v>
      </c>
      <c r="AD826" s="262">
        <f t="shared" si="4457"/>
        <v>934710988415.66858</v>
      </c>
      <c r="AE826" s="262">
        <f t="shared" si="4457"/>
        <v>937771520369.25647</v>
      </c>
      <c r="AF826" s="262">
        <f t="shared" si="4457"/>
        <v>942265266352.66113</v>
      </c>
      <c r="AG826" s="262">
        <f t="shared" si="4457"/>
        <v>948509212987.33606</v>
      </c>
      <c r="AH826" s="262">
        <f t="shared" si="4457"/>
        <v>956881488541.92932</v>
      </c>
      <c r="AI826" s="262">
        <f t="shared" si="4457"/>
        <v>967846534946.01941</v>
      </c>
      <c r="AJ826" s="262">
        <f t="shared" si="4457"/>
        <v>981978923198.34253</v>
      </c>
      <c r="AK826" s="258">
        <f t="shared" si="4059"/>
        <v>1000000000000</v>
      </c>
    </row>
    <row r="827" spans="3:37" hidden="1" outlineLevel="1">
      <c r="C827" s="256" t="s">
        <v>769</v>
      </c>
      <c r="D827" s="256"/>
      <c r="E827" s="262"/>
      <c r="F827" s="262"/>
      <c r="G827" s="262"/>
      <c r="H827" s="262"/>
      <c r="I827" s="262"/>
      <c r="J827" s="262"/>
      <c r="K827" s="262"/>
      <c r="L827" s="262"/>
      <c r="M827" s="262"/>
      <c r="N827" s="262"/>
      <c r="O827" s="262"/>
      <c r="P827" s="262"/>
      <c r="Q827" s="262"/>
      <c r="R827" s="262"/>
      <c r="S827" s="262"/>
      <c r="T827" s="262"/>
      <c r="U827" s="262"/>
      <c r="V827" s="262"/>
      <c r="W827" s="262"/>
      <c r="X827" s="262"/>
      <c r="Y827" s="262"/>
      <c r="Z827" s="262"/>
      <c r="AA827" s="262"/>
      <c r="AB827" s="262"/>
      <c r="AC827" s="262">
        <f>(AD827+AD828)/2/((1+AC$78/4))</f>
        <v>944056821469.19897</v>
      </c>
      <c r="AD827" s="262">
        <f t="shared" ref="AD827:AJ827" si="4458">(AE827+AE828)/2/((1+AD$78/4))</f>
        <v>945632252696.89856</v>
      </c>
      <c r="AE827" s="262">
        <f t="shared" si="4458"/>
        <v>948191796862.98926</v>
      </c>
      <c r="AF827" s="262">
        <f t="shared" si="4458"/>
        <v>951948867081.52625</v>
      </c>
      <c r="AG827" s="262">
        <f t="shared" si="4458"/>
        <v>957165725049.8739</v>
      </c>
      <c r="AH827" s="262">
        <f t="shared" si="4458"/>
        <v>964153480649.29382</v>
      </c>
      <c r="AI827" s="262">
        <f t="shared" si="4458"/>
        <v>973291865569.69006</v>
      </c>
      <c r="AJ827" s="262">
        <f t="shared" si="4458"/>
        <v>985047192470.73242</v>
      </c>
      <c r="AK827" s="258">
        <f t="shared" si="4059"/>
        <v>1000000000000</v>
      </c>
    </row>
    <row r="828" spans="3:37" hidden="1" outlineLevel="1">
      <c r="C828" s="256" t="s">
        <v>770</v>
      </c>
      <c r="D828" s="256"/>
      <c r="E828" s="262"/>
      <c r="F828" s="262"/>
      <c r="G828" s="262"/>
      <c r="H828" s="262"/>
      <c r="I828" s="262"/>
      <c r="J828" s="262"/>
      <c r="K828" s="262"/>
      <c r="L828" s="262"/>
      <c r="M828" s="262"/>
      <c r="N828" s="262"/>
      <c r="O828" s="262"/>
      <c r="P828" s="262"/>
      <c r="Q828" s="262"/>
      <c r="R828" s="262"/>
      <c r="S828" s="262"/>
      <c r="T828" s="262"/>
      <c r="U828" s="262"/>
      <c r="V828" s="262"/>
      <c r="W828" s="262"/>
      <c r="X828" s="262"/>
      <c r="Y828" s="262"/>
      <c r="Z828" s="262"/>
      <c r="AA828" s="262"/>
      <c r="AB828" s="262"/>
      <c r="AC828" s="262"/>
      <c r="AD828" s="262">
        <f>(AE828+AE829)/2/((1+AD$79/4))</f>
        <v>954778304638.01416</v>
      </c>
      <c r="AE828" s="262">
        <f t="shared" ref="AE828:AJ828" si="4459">(AF828+AF829)/2/((1+AE$79/4))</f>
        <v>956914833361.43982</v>
      </c>
      <c r="AF828" s="262">
        <f t="shared" si="4459"/>
        <v>960050231294.37598</v>
      </c>
      <c r="AG828" s="262">
        <f t="shared" si="4459"/>
        <v>964401459822.08521</v>
      </c>
      <c r="AH828" s="262">
        <f t="shared" si="4459"/>
        <v>970224684516.6012</v>
      </c>
      <c r="AI828" s="262">
        <f t="shared" si="4459"/>
        <v>977830911440.24414</v>
      </c>
      <c r="AJ828" s="262">
        <f t="shared" si="4459"/>
        <v>987599654959.66907</v>
      </c>
      <c r="AK828" s="258">
        <f t="shared" si="4059"/>
        <v>1000000000000</v>
      </c>
    </row>
    <row r="829" spans="3:37" hidden="1" outlineLevel="1">
      <c r="C829" s="256" t="s">
        <v>771</v>
      </c>
      <c r="D829" s="256"/>
      <c r="E829" s="262"/>
      <c r="F829" s="262"/>
      <c r="G829" s="262"/>
      <c r="H829" s="262"/>
      <c r="I829" s="262"/>
      <c r="J829" s="262"/>
      <c r="K829" s="262"/>
      <c r="L829" s="262"/>
      <c r="M829" s="262"/>
      <c r="N829" s="262"/>
      <c r="O829" s="262"/>
      <c r="P829" s="262"/>
      <c r="Q829" s="262"/>
      <c r="R829" s="262"/>
      <c r="S829" s="262"/>
      <c r="T829" s="262"/>
      <c r="U829" s="262"/>
      <c r="V829" s="262"/>
      <c r="W829" s="262"/>
      <c r="X829" s="262"/>
      <c r="Y829" s="262"/>
      <c r="Z829" s="262"/>
      <c r="AA829" s="262"/>
      <c r="AB829" s="262"/>
      <c r="AC829" s="262"/>
      <c r="AD829" s="262"/>
      <c r="AE829" s="262">
        <f>(AF829+AF830)/2/((1+AE$80/4))</f>
        <v>964202104052.62598</v>
      </c>
      <c r="AF829" s="262">
        <f t="shared" ref="AF829:AJ829" si="4460">(AG829+AG830)/2/((1+AF$80/4))</f>
        <v>966814712039.4054</v>
      </c>
      <c r="AG829" s="262">
        <f t="shared" si="4460"/>
        <v>970438766374.00244</v>
      </c>
      <c r="AH829" s="262">
        <f t="shared" si="4460"/>
        <v>975285335142.72437</v>
      </c>
      <c r="AI829" s="262">
        <f t="shared" si="4460"/>
        <v>981609520882.13782</v>
      </c>
      <c r="AJ829" s="262">
        <f t="shared" si="4460"/>
        <v>989720955639.33337</v>
      </c>
      <c r="AK829" s="258">
        <f t="shared" si="4059"/>
        <v>1000000000000</v>
      </c>
    </row>
    <row r="830" spans="3:37" hidden="1" outlineLevel="1">
      <c r="C830" s="256" t="s">
        <v>772</v>
      </c>
      <c r="D830" s="256"/>
      <c r="E830" s="262"/>
      <c r="F830" s="262"/>
      <c r="G830" s="262"/>
      <c r="H830" s="262"/>
      <c r="I830" s="262"/>
      <c r="J830" s="262"/>
      <c r="K830" s="262"/>
      <c r="L830" s="262"/>
      <c r="M830" s="262"/>
      <c r="N830" s="262"/>
      <c r="O830" s="262"/>
      <c r="P830" s="262"/>
      <c r="Q830" s="262"/>
      <c r="R830" s="262"/>
      <c r="S830" s="262"/>
      <c r="T830" s="262"/>
      <c r="U830" s="262"/>
      <c r="V830" s="262"/>
      <c r="W830" s="262"/>
      <c r="X830" s="262"/>
      <c r="Y830" s="262"/>
      <c r="Z830" s="262"/>
      <c r="AA830" s="262"/>
      <c r="AB830" s="262"/>
      <c r="AC830" s="262"/>
      <c r="AD830" s="262"/>
      <c r="AE830" s="262"/>
      <c r="AF830" s="262">
        <f>(AG830+AG831)/2/((1+AF$81/4))</f>
        <v>972453806686.08484</v>
      </c>
      <c r="AG830" s="262">
        <f t="shared" ref="AG830:AJ830" si="4461">(AH830+AH831)/2/((1+AG$81/4))</f>
        <v>975468638416.77649</v>
      </c>
      <c r="AH830" s="262">
        <f t="shared" si="4461"/>
        <v>979498077847.24963</v>
      </c>
      <c r="AI830" s="262">
        <f t="shared" si="4461"/>
        <v>984751646050.48425</v>
      </c>
      <c r="AJ830" s="262">
        <f t="shared" si="4461"/>
        <v>991482499613.09155</v>
      </c>
      <c r="AK830" s="258">
        <f t="shared" si="4059"/>
        <v>1000000000000</v>
      </c>
    </row>
    <row r="831" spans="3:37" hidden="1" outlineLevel="1">
      <c r="C831" s="256" t="s">
        <v>773</v>
      </c>
      <c r="D831" s="256"/>
      <c r="E831" s="262"/>
      <c r="F831" s="262"/>
      <c r="G831" s="262"/>
      <c r="H831" s="262"/>
      <c r="I831" s="262"/>
      <c r="J831" s="262"/>
      <c r="K831" s="262"/>
      <c r="L831" s="262"/>
      <c r="M831" s="262"/>
      <c r="N831" s="262"/>
      <c r="O831" s="262"/>
      <c r="P831" s="262"/>
      <c r="Q831" s="262"/>
      <c r="R831" s="262"/>
      <c r="S831" s="262"/>
      <c r="T831" s="262"/>
      <c r="U831" s="262"/>
      <c r="V831" s="262"/>
      <c r="W831" s="262"/>
      <c r="X831" s="262"/>
      <c r="Y831" s="262"/>
      <c r="Z831" s="262"/>
      <c r="AA831" s="262"/>
      <c r="AB831" s="262"/>
      <c r="AC831" s="262"/>
      <c r="AD831" s="262"/>
      <c r="AE831" s="262"/>
      <c r="AF831" s="262"/>
      <c r="AG831" s="262">
        <f>(AH831+AH832)/2/((1+AG$82/4))</f>
        <v>979654008838.14026</v>
      </c>
      <c r="AH831" s="262">
        <f t="shared" ref="AH831:AJ831" si="4462">(AI831+AI832)/2/((1+AH$82/4))</f>
        <v>983001141175.76831</v>
      </c>
      <c r="AI831" s="262">
        <f t="shared" si="4462"/>
        <v>987362122772.06616</v>
      </c>
      <c r="AJ831" s="262">
        <f t="shared" si="4462"/>
        <v>992944315749.74341</v>
      </c>
      <c r="AK831" s="258">
        <f t="shared" si="4059"/>
        <v>1000000000000</v>
      </c>
    </row>
    <row r="832" spans="3:37" hidden="1" outlineLevel="1">
      <c r="C832" s="256" t="s">
        <v>774</v>
      </c>
      <c r="D832" s="256"/>
      <c r="E832" s="262"/>
      <c r="F832" s="262"/>
      <c r="G832" s="262"/>
      <c r="H832" s="262"/>
      <c r="I832" s="262"/>
      <c r="J832" s="262"/>
      <c r="K832" s="262"/>
      <c r="L832" s="262"/>
      <c r="M832" s="262"/>
      <c r="N832" s="262"/>
      <c r="O832" s="262"/>
      <c r="P832" s="262"/>
      <c r="Q832" s="262"/>
      <c r="R832" s="262"/>
      <c r="S832" s="262"/>
      <c r="T832" s="262"/>
      <c r="U832" s="262"/>
      <c r="V832" s="262"/>
      <c r="W832" s="262"/>
      <c r="X832" s="262"/>
      <c r="Y832" s="262"/>
      <c r="Z832" s="262"/>
      <c r="AA832" s="262"/>
      <c r="AB832" s="262"/>
      <c r="AC832" s="262"/>
      <c r="AD832" s="262"/>
      <c r="AE832" s="262"/>
      <c r="AF832" s="262"/>
      <c r="AG832" s="262"/>
      <c r="AH832" s="262">
        <f>(AI832+AI833)/2/((1+AH$83/4))</f>
        <v>985911433465.80005</v>
      </c>
      <c r="AI832" s="262">
        <f t="shared" ref="AI832:AJ832" si="4463">(AJ832+AJ833)/2/((1+AI$83/4))</f>
        <v>989529269621.62451</v>
      </c>
      <c r="AJ832" s="262">
        <f t="shared" si="4463"/>
        <v>994156726248.11768</v>
      </c>
      <c r="AK832" s="258">
        <f t="shared" si="4059"/>
        <v>1000000000000</v>
      </c>
    </row>
    <row r="833" spans="3:40" hidden="1" outlineLevel="1">
      <c r="C833" s="256" t="s">
        <v>775</v>
      </c>
      <c r="D833" s="256"/>
      <c r="E833" s="262"/>
      <c r="F833" s="262"/>
      <c r="G833" s="262"/>
      <c r="H833" s="262"/>
      <c r="I833" s="262"/>
      <c r="J833" s="262"/>
      <c r="K833" s="262"/>
      <c r="L833" s="262"/>
      <c r="M833" s="262"/>
      <c r="N833" s="262"/>
      <c r="O833" s="262"/>
      <c r="P833" s="262"/>
      <c r="Q833" s="262"/>
      <c r="R833" s="262"/>
      <c r="S833" s="262"/>
      <c r="T833" s="262"/>
      <c r="U833" s="262"/>
      <c r="V833" s="262"/>
      <c r="W833" s="262"/>
      <c r="X833" s="262"/>
      <c r="Y833" s="262"/>
      <c r="Z833" s="262"/>
      <c r="AA833" s="262"/>
      <c r="AB833" s="262"/>
      <c r="AC833" s="262"/>
      <c r="AD833" s="262"/>
      <c r="AE833" s="262"/>
      <c r="AF833" s="262"/>
      <c r="AG833" s="262"/>
      <c r="AH833" s="262"/>
      <c r="AI833" s="262">
        <f>(AJ833+AJ834)/2/((1+AI$84/4))</f>
        <v>991327250263.28284</v>
      </c>
      <c r="AJ833" s="262">
        <f t="shared" ref="AJ833" si="4464">(AK833+AK834)/2/((1+AJ$84/4))</f>
        <v>995161817825.24255</v>
      </c>
      <c r="AK833" s="258">
        <f t="shared" si="4059"/>
        <v>1000000000000</v>
      </c>
    </row>
    <row r="834" spans="3:40" hidden="1" outlineLevel="1">
      <c r="C834" s="256" t="s">
        <v>776</v>
      </c>
      <c r="D834" s="256"/>
      <c r="E834" s="262"/>
      <c r="F834" s="262"/>
      <c r="G834" s="262"/>
      <c r="H834" s="262"/>
      <c r="I834" s="262"/>
      <c r="J834" s="262"/>
      <c r="K834" s="262"/>
      <c r="L834" s="262"/>
      <c r="M834" s="262"/>
      <c r="N834" s="262"/>
      <c r="O834" s="262"/>
      <c r="P834" s="262"/>
      <c r="Q834" s="262"/>
      <c r="R834" s="262"/>
      <c r="S834" s="262"/>
      <c r="T834" s="262"/>
      <c r="U834" s="262"/>
      <c r="V834" s="262"/>
      <c r="W834" s="262"/>
      <c r="X834" s="262"/>
      <c r="Y834" s="262"/>
      <c r="Z834" s="262"/>
      <c r="AA834" s="262"/>
      <c r="AB834" s="262"/>
      <c r="AC834" s="262"/>
      <c r="AD834" s="262"/>
      <c r="AE834" s="262"/>
      <c r="AF834" s="262"/>
      <c r="AG834" s="262"/>
      <c r="AH834" s="262"/>
      <c r="AI834" s="262"/>
      <c r="AJ834" s="262">
        <f>(AK834+AK835)/2/((1+AJ$85/4))</f>
        <v>995994721828.94092</v>
      </c>
      <c r="AK834" s="258">
        <f t="shared" si="4059"/>
        <v>1000000000000</v>
      </c>
    </row>
    <row r="835" spans="3:40" hidden="1" outlineLevel="1">
      <c r="C835" s="256" t="s">
        <v>824</v>
      </c>
      <c r="D835" s="256"/>
      <c r="E835" s="262"/>
      <c r="F835" s="262"/>
      <c r="G835" s="262"/>
      <c r="H835" s="262"/>
      <c r="I835" s="262"/>
      <c r="J835" s="262"/>
      <c r="K835" s="262"/>
      <c r="L835" s="262"/>
      <c r="M835" s="262"/>
      <c r="N835" s="262"/>
      <c r="O835" s="262"/>
      <c r="P835" s="262"/>
      <c r="Q835" s="262"/>
      <c r="R835" s="262"/>
      <c r="S835" s="262"/>
      <c r="T835" s="262"/>
      <c r="U835" s="262"/>
      <c r="V835" s="262"/>
      <c r="W835" s="262"/>
      <c r="X835" s="262"/>
      <c r="Y835" s="262"/>
      <c r="Z835" s="262"/>
      <c r="AA835" s="262"/>
      <c r="AB835" s="262"/>
      <c r="AC835" s="262"/>
      <c r="AD835" s="262"/>
      <c r="AE835" s="262"/>
      <c r="AF835" s="262"/>
      <c r="AG835" s="262"/>
      <c r="AH835" s="262"/>
      <c r="AI835" s="262"/>
      <c r="AJ835" s="262"/>
      <c r="AK835" s="258">
        <f t="shared" si="4059"/>
        <v>1000000000000</v>
      </c>
    </row>
    <row r="836" spans="3:40" hidden="1" outlineLevel="1">
      <c r="C836" s="256" t="s">
        <v>2381</v>
      </c>
      <c r="D836" s="257"/>
      <c r="E836" s="255"/>
      <c r="F836" s="255"/>
      <c r="G836" s="255"/>
      <c r="H836" s="255"/>
      <c r="I836" s="255"/>
      <c r="J836" s="255"/>
      <c r="K836" s="255"/>
      <c r="L836" s="255"/>
      <c r="M836" s="255"/>
      <c r="N836" s="255"/>
      <c r="O836" s="255"/>
      <c r="P836" s="255"/>
      <c r="Q836" s="255"/>
      <c r="R836" s="255"/>
      <c r="S836" s="255"/>
      <c r="T836" s="255"/>
      <c r="U836" s="255"/>
      <c r="V836" s="255"/>
      <c r="W836" s="172"/>
    </row>
    <row r="837" spans="3:40" hidden="1" outlineLevel="1"/>
    <row r="838" spans="3:40" hidden="1" outlineLevel="1">
      <c r="C838" s="256"/>
      <c r="D838" s="256" t="s">
        <v>256</v>
      </c>
      <c r="E838" s="256" t="s">
        <v>257</v>
      </c>
      <c r="F838" s="256" t="s">
        <v>262</v>
      </c>
      <c r="G838" s="256" t="s">
        <v>265</v>
      </c>
      <c r="H838" s="256" t="s">
        <v>268</v>
      </c>
      <c r="I838" s="256" t="s">
        <v>271</v>
      </c>
      <c r="J838" s="256" t="s">
        <v>274</v>
      </c>
      <c r="K838" s="256" t="s">
        <v>277</v>
      </c>
      <c r="L838" s="256" t="s">
        <v>280</v>
      </c>
      <c r="M838" s="256" t="s">
        <v>283</v>
      </c>
      <c r="N838" s="256" t="s">
        <v>286</v>
      </c>
      <c r="O838" s="256" t="s">
        <v>289</v>
      </c>
      <c r="P838" s="256" t="s">
        <v>292</v>
      </c>
      <c r="Q838" s="256" t="s">
        <v>295</v>
      </c>
      <c r="R838" s="256" t="s">
        <v>298</v>
      </c>
      <c r="S838" s="256" t="s">
        <v>301</v>
      </c>
      <c r="T838" s="256" t="s">
        <v>304</v>
      </c>
      <c r="U838" s="256" t="s">
        <v>307</v>
      </c>
      <c r="V838" s="256" t="s">
        <v>310</v>
      </c>
      <c r="W838" s="256" t="s">
        <v>313</v>
      </c>
      <c r="X838" s="256" t="s">
        <v>804</v>
      </c>
      <c r="Y838" s="256" t="s">
        <v>805</v>
      </c>
      <c r="Z838" s="256" t="s">
        <v>806</v>
      </c>
      <c r="AA838" s="256" t="s">
        <v>807</v>
      </c>
      <c r="AB838" s="256" t="s">
        <v>808</v>
      </c>
      <c r="AC838" s="256" t="s">
        <v>809</v>
      </c>
      <c r="AD838" s="256" t="s">
        <v>810</v>
      </c>
      <c r="AE838" s="256" t="s">
        <v>811</v>
      </c>
      <c r="AF838" s="256" t="s">
        <v>812</v>
      </c>
      <c r="AG838" s="256" t="s">
        <v>813</v>
      </c>
      <c r="AH838" s="256" t="s">
        <v>814</v>
      </c>
      <c r="AI838" s="256" t="s">
        <v>815</v>
      </c>
      <c r="AJ838" s="256" t="s">
        <v>816</v>
      </c>
      <c r="AK838" s="256" t="s">
        <v>817</v>
      </c>
    </row>
    <row r="839" spans="3:40" hidden="1" outlineLevel="1">
      <c r="C839" s="256" t="s">
        <v>258</v>
      </c>
      <c r="D839" s="256"/>
      <c r="E839" s="256" t="s">
        <v>259</v>
      </c>
      <c r="F839" s="256" t="s">
        <v>263</v>
      </c>
      <c r="G839" s="256" t="s">
        <v>266</v>
      </c>
      <c r="H839" s="256" t="s">
        <v>269</v>
      </c>
      <c r="I839" s="256" t="s">
        <v>272</v>
      </c>
      <c r="J839" s="256" t="s">
        <v>275</v>
      </c>
      <c r="K839" s="256" t="s">
        <v>278</v>
      </c>
      <c r="L839" s="256" t="s">
        <v>281</v>
      </c>
      <c r="M839" s="256" t="s">
        <v>284</v>
      </c>
      <c r="N839" s="256" t="s">
        <v>287</v>
      </c>
      <c r="O839" s="256" t="s">
        <v>290</v>
      </c>
      <c r="P839" s="256" t="s">
        <v>293</v>
      </c>
      <c r="Q839" s="256" t="s">
        <v>296</v>
      </c>
      <c r="R839" s="256" t="s">
        <v>299</v>
      </c>
      <c r="S839" s="256" t="s">
        <v>302</v>
      </c>
      <c r="T839" s="256" t="s">
        <v>305</v>
      </c>
      <c r="U839" s="256" t="s">
        <v>308</v>
      </c>
      <c r="V839" s="256" t="s">
        <v>311</v>
      </c>
      <c r="W839" s="256" t="s">
        <v>314</v>
      </c>
      <c r="X839" s="256" t="s">
        <v>784</v>
      </c>
      <c r="Y839" s="256" t="s">
        <v>785</v>
      </c>
      <c r="Z839" s="256" t="s">
        <v>786</v>
      </c>
      <c r="AA839" s="256" t="s">
        <v>787</v>
      </c>
      <c r="AB839" s="256" t="s">
        <v>788</v>
      </c>
      <c r="AC839" s="256" t="s">
        <v>789</v>
      </c>
      <c r="AD839" s="256" t="s">
        <v>790</v>
      </c>
      <c r="AE839" s="256" t="s">
        <v>791</v>
      </c>
      <c r="AF839" s="256" t="s">
        <v>792</v>
      </c>
      <c r="AG839" s="256" t="s">
        <v>793</v>
      </c>
      <c r="AH839" s="256" t="s">
        <v>794</v>
      </c>
      <c r="AI839" s="256" t="s">
        <v>795</v>
      </c>
      <c r="AJ839" s="256" t="s">
        <v>796</v>
      </c>
      <c r="AK839" s="256" t="s">
        <v>797</v>
      </c>
      <c r="AL839" s="258" t="s">
        <v>260</v>
      </c>
    </row>
    <row r="840" spans="3:40" hidden="1" outlineLevel="1">
      <c r="C840" s="256"/>
      <c r="D840" s="259">
        <f>(E840+E841)/2/((1+D$53/4)^($D$17))</f>
        <v>126733813038.30246</v>
      </c>
      <c r="E840" s="262">
        <f t="shared" ref="E840" si="4465">(F840+F841)/2/((1+E$53/4))</f>
        <v>109017737725.18536</v>
      </c>
      <c r="F840" s="262">
        <f t="shared" ref="F840" si="4466">(G840+G841)/2/((1+F$53/4))</f>
        <v>93474107982.78627</v>
      </c>
      <c r="G840" s="262">
        <f t="shared" ref="G840" si="4467">(H840+H841)/2/((1+G$53/4))</f>
        <v>79843182877.443237</v>
      </c>
      <c r="H840" s="262">
        <f t="shared" ref="H840" si="4468">(I840+I841)/2/((1+H$53/4))</f>
        <v>67688340191.579819</v>
      </c>
      <c r="I840" s="262">
        <f t="shared" ref="I840" si="4469">(J840+J841)/2/((1+I$53/4))</f>
        <v>56994772032.114708</v>
      </c>
      <c r="J840" s="262">
        <f t="shared" ref="J840" si="4470">(K840+K841)/2/((1+J$53/4))</f>
        <v>47757167547.7351</v>
      </c>
      <c r="K840" s="262">
        <f t="shared" ref="K840" si="4471">(L840+L841)/2/((1+K$53/4))</f>
        <v>39877535247.433769</v>
      </c>
      <c r="L840" s="262">
        <f t="shared" ref="L840" si="4472">(M840+M841)/2/((1+L$53/4))</f>
        <v>33234464558.017239</v>
      </c>
      <c r="M840" s="262">
        <f t="shared" ref="M840" si="4473">(N840+N841)/2/((1+M$53/4))</f>
        <v>27705699120.180092</v>
      </c>
      <c r="N840" s="262">
        <f t="shared" ref="N840" si="4474">(O840+O841)/2/((1+N$53/4))</f>
        <v>23163647047.370224</v>
      </c>
      <c r="O840" s="262">
        <f t="shared" ref="O840" si="4475">(P840+P841)/2/((1+O$53/4))</f>
        <v>19487077172.469738</v>
      </c>
      <c r="P840" s="262">
        <f t="shared" ref="P840" si="4476">(Q840+Q841)/2/((1+P$53/4))</f>
        <v>16564470728.826826</v>
      </c>
      <c r="Q840" s="262">
        <f t="shared" ref="Q840" si="4477">(R840+R841)/2/((1+Q$53/4))</f>
        <v>13723716703.31477</v>
      </c>
      <c r="R840" s="262">
        <f t="shared" ref="R840" si="4478">(S840+S841)/2/((1+R$53/4))</f>
        <v>11379244707.886208</v>
      </c>
      <c r="S840" s="262">
        <f t="shared" ref="S840" si="4479">(T840+T841)/2/((1+S$53/4))</f>
        <v>9504150254.4392014</v>
      </c>
      <c r="T840" s="262">
        <f t="shared" ref="T840" si="4480">(U840+U841)/2/((1+T$53/4))</f>
        <v>8026871363.3899927</v>
      </c>
      <c r="U840" s="262">
        <f t="shared" ref="U840" si="4481">(V840+V841)/2/((1+U$53/4))</f>
        <v>6887313171.6030951</v>
      </c>
      <c r="V840" s="262">
        <f t="shared" ref="V840" si="4482">(W840+W841)/2/((1+V$53/4))</f>
        <v>6036980373.2542009</v>
      </c>
      <c r="W840" s="262">
        <f t="shared" ref="W840" si="4483">(X840+X841)/2/((1+W$53/4))</f>
        <v>5440289416.6359034</v>
      </c>
      <c r="X840" s="262">
        <f t="shared" ref="X840" si="4484">(Y840+Y841)/2/((1+X$53/4))</f>
        <v>5077645382.2187853</v>
      </c>
      <c r="Y840" s="262">
        <f t="shared" ref="Y840" si="4485">(Z840+Z841)/2/((1+Y$53/4))</f>
        <v>4676586257.4931068</v>
      </c>
      <c r="Z840" s="262">
        <f t="shared" ref="Z840" si="4486">(AA840+AA841)/2/((1+Z$53/4))</f>
        <v>4438504776.9540348</v>
      </c>
      <c r="AA840" s="262">
        <f t="shared" ref="AA840" si="4487">(AB840+AB841)/2/((1+AA$53/4))</f>
        <v>4394895535.4248114</v>
      </c>
      <c r="AB840" s="262">
        <f t="shared" ref="AB840" si="4488">(AC840+AC841)/2/((1+AB$53/4))</f>
        <v>4578225995.4087391</v>
      </c>
      <c r="AC840" s="262">
        <f t="shared" ref="AC840" si="4489">(AD840+AD841)/2/((1+AC$53/4))</f>
        <v>5064306720.5805035</v>
      </c>
      <c r="AD840" s="262">
        <f t="shared" ref="AD840" si="4490">(AE840+AE841)/2/((1+AD$53/4))</f>
        <v>6007196996.7957621</v>
      </c>
      <c r="AE840" s="262">
        <f t="shared" ref="AE840" si="4491">(AF840+AF841)/2/((1+AE$53/4))</f>
        <v>7720357677.3842878</v>
      </c>
      <c r="AF840" s="262">
        <f t="shared" ref="AF840" si="4492">(AG840+AG841)/2/((1+AF$53/4))</f>
        <v>10864637139.957649</v>
      </c>
      <c r="AG840" s="262">
        <f t="shared" ref="AG840" si="4493">(AH840+AH841)/2/((1+AG$53/4))</f>
        <v>16925625639.979353</v>
      </c>
      <c r="AH840" s="262">
        <f t="shared" ref="AH840" si="4494">(AI840+AI841)/2/((1+AH$53/4))</f>
        <v>29491650834.043663</v>
      </c>
      <c r="AI840" s="262">
        <f t="shared" ref="AI840" si="4495">(AJ840+AJ841)/2/((1+AI$53/4))</f>
        <v>58040160658.534187</v>
      </c>
      <c r="AJ840" s="262">
        <f t="shared" ref="AJ840" si="4496">(AK840+AK841)/2/((1+AJ$53/4))</f>
        <v>130177819543.16528</v>
      </c>
      <c r="AK840" s="262">
        <f t="shared" ref="AK840" si="4497">(AL840+AL841)/2/((1+AK$53/4))</f>
        <v>335463306787.0191</v>
      </c>
      <c r="AL840" s="258">
        <f t="shared" ref="AL840:AL874" si="4498">$C$15*10^6</f>
        <v>1000000000000</v>
      </c>
      <c r="AN840" s="261">
        <f>AK$50*10^6</f>
        <v>126733813038.30247</v>
      </c>
    </row>
    <row r="841" spans="3:40" hidden="1" outlineLevel="1">
      <c r="C841" s="256" t="s">
        <v>261</v>
      </c>
      <c r="D841" s="256"/>
      <c r="E841" s="262">
        <f>(F841+F842)/2/((1+E$54/4))</f>
        <v>153539143882.95279</v>
      </c>
      <c r="F841" s="262">
        <f t="shared" ref="F841" si="4499">(G841+G842)/2/((1+F$54/4))</f>
        <v>134643866601.50356</v>
      </c>
      <c r="G841" s="262">
        <f t="shared" ref="G841" si="4500">(H841+H842)/2/((1+G$54/4))</f>
        <v>117668891875.21158</v>
      </c>
      <c r="H841" s="262">
        <f t="shared" ref="H841" si="4501">(I841+I842)/2/((1+H$54/4))</f>
        <v>102160881332.29416</v>
      </c>
      <c r="I841" s="262">
        <f t="shared" ref="I841" si="4502">(J841+J842)/2/((1+I$54/4))</f>
        <v>88168305032.611877</v>
      </c>
      <c r="J841" s="262">
        <f t="shared" ref="J841" si="4503">(K841+K842)/2/((1+J$54/4))</f>
        <v>75759888606.567963</v>
      </c>
      <c r="K841" s="262">
        <f t="shared" ref="K841" si="4504">(L841+L842)/2/((1+K$54/4))</f>
        <v>64888175509.354515</v>
      </c>
      <c r="L841" s="262">
        <f t="shared" ref="L841" si="4505">(M841+M842)/2/((1+L$54/4))</f>
        <v>55470357044.361931</v>
      </c>
      <c r="M841" s="262">
        <f t="shared" ref="M841" si="4506">(N841+N842)/2/((1+M$54/4))</f>
        <v>47415535348.508263</v>
      </c>
      <c r="N841" s="262">
        <f t="shared" ref="N841" si="4507">(O841+O842)/2/((1+N$54/4))</f>
        <v>40616480463.893204</v>
      </c>
      <c r="O841" s="262">
        <f t="shared" ref="O841" si="4508">(P841+P842)/2/((1+O$54/4))</f>
        <v>34964662151.572395</v>
      </c>
      <c r="P841" s="262">
        <f t="shared" ref="P841" si="4509">(Q841+Q842)/2/((1+P$54/4))</f>
        <v>30354783488.779373</v>
      </c>
      <c r="Q841" s="262">
        <f t="shared" ref="Q841" si="4510">(R841+R842)/2/((1+Q$54/4))</f>
        <v>25773674947.712559</v>
      </c>
      <c r="R841" s="262">
        <f t="shared" ref="R841" si="4511">(S841+S842)/2/((1+R$54/4))</f>
        <v>21889025312.180176</v>
      </c>
      <c r="S841" s="262">
        <f t="shared" ref="S841" si="4512">(T841+T842)/2/((1+S$54/4))</f>
        <v>18696391874.62397</v>
      </c>
      <c r="T841" s="262">
        <f t="shared" ref="T841" si="4513">(U841+U842)/2/((1+T$54/4))</f>
        <v>16113522058.718063</v>
      </c>
      <c r="U841" s="262">
        <f t="shared" ref="U841" si="4514">(V841+V842)/2/((1+U$54/4))</f>
        <v>14068981301.773859</v>
      </c>
      <c r="V841" s="262">
        <f t="shared" ref="V841" si="4515">(W841+W842)/2/((1+V$54/4))</f>
        <v>12503534460.628309</v>
      </c>
      <c r="W841" s="262">
        <f t="shared" ref="W841" si="4516">(X841+X842)/2/((1+W$54/4))</f>
        <v>11373553839.242823</v>
      </c>
      <c r="X841" s="262">
        <f t="shared" ref="X841" si="4517">(Y841+Y842)/2/((1+X$54/4))</f>
        <v>10657470909.177456</v>
      </c>
      <c r="Y841" s="262">
        <f t="shared" ref="Y841" si="4518">(Z841+Z842)/2/((1+Y$54/4))</f>
        <v>9860223758.0986767</v>
      </c>
      <c r="Z841" s="262">
        <f t="shared" ref="Z841" si="4519">(AA841+AA842)/2/((1+Z$54/4))</f>
        <v>9353094879.5457058</v>
      </c>
      <c r="AA841" s="262">
        <f t="shared" ref="AA841" si="4520">(AB841+AB842)/2/((1+AA$54/4))</f>
        <v>9194677097.5045013</v>
      </c>
      <c r="AB841" s="262">
        <f t="shared" ref="AB841" si="4521">(AC841+AC842)/2/((1+AB$54/4))</f>
        <v>9436942127.0419369</v>
      </c>
      <c r="AC841" s="262">
        <f t="shared" ref="AC841" si="4522">(AD841+AD842)/2/((1+AC$54/4))</f>
        <v>10196278975.472383</v>
      </c>
      <c r="AD841" s="262">
        <f t="shared" ref="AD841" si="4523">(AE841+AE842)/2/((1+AD$54/4))</f>
        <v>11700900692.709105</v>
      </c>
      <c r="AE841" s="262">
        <f t="shared" ref="AE841" si="4524">(AF841+AF842)/2/((1+AE$54/4))</f>
        <v>14397586388.166565</v>
      </c>
      <c r="AF841" s="262">
        <f t="shared" ref="AF841" si="4525">(AG841+AG842)/2/((1+AF$54/4))</f>
        <v>19185024432.295433</v>
      </c>
      <c r="AG841" s="262">
        <f t="shared" ref="AG841" si="4526">(AH841+AH842)/2/((1+AG$54/4))</f>
        <v>27974729479.260933</v>
      </c>
      <c r="AH841" s="262">
        <f t="shared" ref="AH841" si="4527">(AI841+AI842)/2/((1+AH$54/4))</f>
        <v>45090354338.799408</v>
      </c>
      <c r="AI841" s="262">
        <f t="shared" ref="AI841" si="4528">(AJ841+AJ842)/2/((1+AI$54/4))</f>
        <v>81131356546.117523</v>
      </c>
      <c r="AJ841" s="262">
        <f t="shared" ref="AJ841" si="4529">(AK841+AK842)/2/((1+AJ$54/4))</f>
        <v>164482778969.6496</v>
      </c>
      <c r="AK841" s="262">
        <f t="shared" ref="AK841" si="4530">(AL841+AL842)/2/((1+AK$54/4))</f>
        <v>378995292434.37402</v>
      </c>
      <c r="AL841" s="258">
        <f t="shared" si="4498"/>
        <v>1000000000000</v>
      </c>
    </row>
    <row r="842" spans="3:40" hidden="1" outlineLevel="1">
      <c r="C842" s="256" t="s">
        <v>264</v>
      </c>
      <c r="D842" s="256"/>
      <c r="E842" s="256"/>
      <c r="F842" s="262">
        <f>(G842+G843)/2/((1+F$55/4))</f>
        <v>184180077154.88184</v>
      </c>
      <c r="G842" s="262">
        <f t="shared" ref="G842" si="4531">(H842+H843)/2/((1+G$55/4))</f>
        <v>164205340948.46616</v>
      </c>
      <c r="H842" s="262">
        <f t="shared" ref="H842" si="4532">(I842+I843)/2/((1+H$55/4))</f>
        <v>145565630442.431</v>
      </c>
      <c r="I842" s="262">
        <f t="shared" ref="I842" si="4533">(J842+J843)/2/((1+I$55/4))</f>
        <v>128370911730.89073</v>
      </c>
      <c r="J842" s="262">
        <f t="shared" ref="J842" si="4534">(K842+K843)/2/((1+J$55/4))</f>
        <v>112767855714.34677</v>
      </c>
      <c r="K842" s="262">
        <f t="shared" ref="K842" si="4535">(L842+L843)/2/((1+K$55/4))</f>
        <v>98770917712.35289</v>
      </c>
      <c r="L842" s="262">
        <f t="shared" ref="L842" si="4536">(M842+M843)/2/((1+L$55/4))</f>
        <v>86351785640.451584</v>
      </c>
      <c r="M842" s="262">
        <f t="shared" ref="M842" si="4537">(N842+N843)/2/((1+M$55/4))</f>
        <v>75470318830.926651</v>
      </c>
      <c r="N842" s="262">
        <f t="shared" ref="N842" si="4538">(O842+O843)/2/((1+N$55/4))</f>
        <v>66061312250.820671</v>
      </c>
      <c r="O842" s="262">
        <f t="shared" ref="O842" si="4539">(P842+P843)/2/((1+O$55/4))</f>
        <v>58051850125.927231</v>
      </c>
      <c r="P842" s="262">
        <f t="shared" ref="P842" si="4540">(Q842+Q843)/2/((1+P$55/4))</f>
        <v>51366042744.26268</v>
      </c>
      <c r="Q842" s="262">
        <f t="shared" ref="Q842" si="4541">(R842+R843)/2/((1+Q$55/4))</f>
        <v>44589073416.614426</v>
      </c>
      <c r="R842" s="262">
        <f t="shared" ref="R842" si="4542">(S842+S843)/2/((1+R$55/4))</f>
        <v>38700587823.796509</v>
      </c>
      <c r="S842" s="262">
        <f t="shared" ref="S842" si="4543">(T842+T843)/2/((1+S$55/4))</f>
        <v>33740561562.547466</v>
      </c>
      <c r="T842" s="262">
        <f t="shared" ref="T842" si="4544">(U842+U843)/2/((1+T$55/4))</f>
        <v>29630024598.010544</v>
      </c>
      <c r="U842" s="262">
        <f t="shared" ref="U842" si="4545">(V842+V843)/2/((1+U$55/4))</f>
        <v>26298608082.545174</v>
      </c>
      <c r="V842" s="262">
        <f t="shared" ref="V842" si="4546">(W842+W843)/2/((1+V$55/4))</f>
        <v>23687171023.060795</v>
      </c>
      <c r="W842" s="262">
        <f t="shared" ref="W842" si="4547">(X842+X843)/2/((1+W$55/4))</f>
        <v>21753734089.050991</v>
      </c>
      <c r="X842" s="262">
        <f t="shared" ref="X842" si="4548">(Y842+Y843)/2/((1+X$55/4))</f>
        <v>20484413972.762482</v>
      </c>
      <c r="Y842" s="262">
        <f t="shared" ref="Y842" si="4549">(Z842+Z843)/2/((1+Y$55/4))</f>
        <v>19061546957.040535</v>
      </c>
      <c r="Z842" s="262">
        <f t="shared" ref="Z842" si="4550">(AA842+AA843)/2/((1+Z$55/4))</f>
        <v>18107942394.966515</v>
      </c>
      <c r="AA842" s="262">
        <f t="shared" ref="AA842" si="4551">(AB842+AB843)/2/((1+AA$55/4))</f>
        <v>17725668900.298603</v>
      </c>
      <c r="AB842" s="262">
        <f t="shared" ref="AB842" si="4552">(AC842+AC843)/2/((1+AB$55/4))</f>
        <v>17994999021.659657</v>
      </c>
      <c r="AC842" s="262">
        <f t="shared" ref="AC842" si="4553">(AD842+AD843)/2/((1+AC$55/4))</f>
        <v>19085076940.224373</v>
      </c>
      <c r="AD842" s="262">
        <f t="shared" ref="AD842" si="4554">(AE842+AE843)/2/((1+AD$55/4))</f>
        <v>21314247892.549034</v>
      </c>
      <c r="AE842" s="262">
        <f t="shared" ref="AE842" si="4555">(AF842+AF843)/2/((1+AE$55/4))</f>
        <v>25282496397.898369</v>
      </c>
      <c r="AF842" s="262">
        <f t="shared" ref="AF842" si="4556">(AG842+AG843)/2/((1+AF$55/4))</f>
        <v>32145186433.215572</v>
      </c>
      <c r="AG842" s="262">
        <f t="shared" ref="AG842" si="4557">(AH842+AH843)/2/((1+AG$55/4))</f>
        <v>44239231392.425476</v>
      </c>
      <c r="AH842" s="262">
        <f t="shared" ref="AH842" si="4558">(AI842+AI843)/2/((1+AH$55/4))</f>
        <v>66543146010.436821</v>
      </c>
      <c r="AI842" s="262">
        <f t="shared" ref="AI842" si="4559">(AJ842+AJ843)/2/((1+AI$55/4))</f>
        <v>110459694338.96986</v>
      </c>
      <c r="AJ842" s="262">
        <f t="shared" ref="AJ842" si="4560">(AK842+AK843)/2/((1+AJ$55/4))</f>
        <v>204261249827.9194</v>
      </c>
      <c r="AK842" s="262">
        <f t="shared" ref="AK842" si="4561">(AL842+AL843)/2/((1+AK$55/4))</f>
        <v>424567178831.34888</v>
      </c>
      <c r="AL842" s="258">
        <f t="shared" si="4498"/>
        <v>1000000000000</v>
      </c>
    </row>
    <row r="843" spans="3:40" hidden="1" outlineLevel="1">
      <c r="C843" s="256" t="s">
        <v>267</v>
      </c>
      <c r="D843" s="256"/>
      <c r="E843" s="262"/>
      <c r="F843" s="262"/>
      <c r="G843" s="262">
        <f>(H843+H844)/2/((1+G$56/4))</f>
        <v>218396065551.63803</v>
      </c>
      <c r="H843" s="262">
        <f t="shared" ref="H843" si="4562">(I843+I844)/2/((1+H$56/4))</f>
        <v>197145164429.4903</v>
      </c>
      <c r="I843" s="262">
        <f t="shared" ref="I843" si="4563">(J843+J844)/2/((1+I$56/4))</f>
        <v>177159671872.66824</v>
      </c>
      <c r="J843" s="262">
        <f t="shared" ref="J843" si="4564">(K843+K844)/2/((1+J$56/4))</f>
        <v>158655973241.71863</v>
      </c>
      <c r="K843" s="262">
        <f t="shared" ref="K843" si="4565">(L843+L844)/2/((1+K$56/4))</f>
        <v>141710875228.15869</v>
      </c>
      <c r="L843" s="262">
        <f t="shared" ref="L843" si="4566">(M843+M844)/2/((1+L$56/4))</f>
        <v>126356572085.46849</v>
      </c>
      <c r="M843" s="262">
        <f t="shared" ref="M843" si="4567">(N843+N844)/2/((1+M$56/4))</f>
        <v>112614400173.7666</v>
      </c>
      <c r="N843" s="262">
        <f t="shared" ref="N843" si="4568">(O843+O844)/2/((1+N$56/4))</f>
        <v>100476317745.13983</v>
      </c>
      <c r="O843" s="262">
        <f t="shared" ref="O843" si="4569">(P843+P844)/2/((1+O$56/4))</f>
        <v>89923656910.975845</v>
      </c>
      <c r="P843" s="262">
        <f t="shared" ref="P843" si="4570">(Q843+Q844)/2/((1+P$56/4))</f>
        <v>80931241940.698883</v>
      </c>
      <c r="Q843" s="262">
        <f t="shared" ref="Q843" si="4571">(R843+R844)/2/((1+Q$56/4))</f>
        <v>71654605561.86203</v>
      </c>
      <c r="R843" s="262">
        <f t="shared" ref="R843" si="4572">(S843+S844)/2/((1+R$56/4))</f>
        <v>63417025827.471924</v>
      </c>
      <c r="S843" s="262">
        <f t="shared" ref="S843" si="4573">(T843+T844)/2/((1+S$56/4))</f>
        <v>56323746194.529999</v>
      </c>
      <c r="T843" s="262">
        <f t="shared" ref="T843" si="4574">(U843+U844)/2/((1+T$56/4))</f>
        <v>50316543680.536629</v>
      </c>
      <c r="U843" s="262">
        <f t="shared" ref="U843" si="4575">(V843+V844)/2/((1+U$56/4))</f>
        <v>45343194911.467911</v>
      </c>
      <c r="V843" s="262">
        <f t="shared" ref="V843" si="4576">(W843+W844)/2/((1+V$56/4))</f>
        <v>41360954673.401878</v>
      </c>
      <c r="W843" s="262">
        <f t="shared" ref="W843" si="4577">(X843+X844)/2/((1+W$56/4))</f>
        <v>38344948314.572227</v>
      </c>
      <c r="X843" s="262">
        <f t="shared" ref="X843" si="4578">(Y843+Y844)/2/((1+X$56/4))</f>
        <v>36304150840.775208</v>
      </c>
      <c r="Y843" s="262">
        <f t="shared" ref="Y843" si="4579">(Z843+Z844)/2/((1+Y$56/4))</f>
        <v>34001008251.085667</v>
      </c>
      <c r="Z843" s="262">
        <f t="shared" ref="Z843" si="4580">(AA843+AA844)/2/((1+Z$56/4))</f>
        <v>32392640781.278278</v>
      </c>
      <c r="AA843" s="262">
        <f t="shared" ref="AA843" si="4581">(AB843+AB844)/2/((1+AA$56/4))</f>
        <v>31644398238.240536</v>
      </c>
      <c r="AB843" s="262">
        <f t="shared" ref="AB843" si="4582">(AC843+AC844)/2/((1+AB$56/4))</f>
        <v>31875698581.101974</v>
      </c>
      <c r="AC843" s="262">
        <f t="shared" ref="AC843" si="4583">(AD843+AD844)/2/((1+AC$56/4))</f>
        <v>33320375431.703434</v>
      </c>
      <c r="AD843" s="262">
        <f t="shared" ref="AD843" si="4584">(AE843+AE844)/2/((1+AD$56/4))</f>
        <v>36398753252.19632</v>
      </c>
      <c r="AE843" s="262">
        <f t="shared" ref="AE843" si="4585">(AF843+AF844)/2/((1+AE$56/4))</f>
        <v>41873110882.087502</v>
      </c>
      <c r="AF843" s="262">
        <f t="shared" ref="AF843" si="4586">(AG843+AG844)/2/((1+AF$56/4))</f>
        <v>51152043727.200264</v>
      </c>
      <c r="AG843" s="262">
        <f t="shared" ref="AG843" si="4587">(AH843+AH844)/2/((1+AG$56/4))</f>
        <v>66956372996.100922</v>
      </c>
      <c r="AH843" s="262">
        <f t="shared" ref="AH843" si="4588">(AI843+AI844)/2/((1+AH$56/4))</f>
        <v>94773576262.165207</v>
      </c>
      <c r="AI843" s="262">
        <f t="shared" ref="AI843" si="4589">(AJ843+AJ844)/2/((1+AI$56/4))</f>
        <v>146417595614.67032</v>
      </c>
      <c r="AJ843" s="262">
        <f t="shared" ref="AJ843" si="4590">(AK843+AK844)/2/((1+AJ$56/4))</f>
        <v>249190281206.5303</v>
      </c>
      <c r="AK843" s="262">
        <f t="shared" ref="AK843" si="4591">(AL843+AL844)/2/((1+AK$56/4))</f>
        <v>471458658968.03461</v>
      </c>
      <c r="AL843" s="258">
        <f t="shared" si="4498"/>
        <v>1000000000000</v>
      </c>
    </row>
    <row r="844" spans="3:40" hidden="1" outlineLevel="1">
      <c r="C844" s="256" t="s">
        <v>270</v>
      </c>
      <c r="D844" s="256"/>
      <c r="E844" s="262"/>
      <c r="F844" s="262"/>
      <c r="G844" s="262"/>
      <c r="H844" s="262">
        <f>(I844+I845)/2/((1+H$57/4))</f>
        <v>255378973793.8284</v>
      </c>
      <c r="I844" s="262">
        <f t="shared" ref="I844" si="4592">(J844+J845)/2/((1+I$57/4))</f>
        <v>233261478405.57208</v>
      </c>
      <c r="J844" s="262">
        <f t="shared" ref="J844" si="4593">(K844+K845)/2/((1+J$57/4))</f>
        <v>212423244848.18359</v>
      </c>
      <c r="K844" s="262">
        <f t="shared" ref="K844" si="4594">(L844+L845)/2/((1+K$57/4))</f>
        <v>192994515365.32904</v>
      </c>
      <c r="L844" s="262">
        <f t="shared" ref="L844" si="4595">(M844+M845)/2/((1+L$57/4))</f>
        <v>175064130995.47784</v>
      </c>
      <c r="M844" s="262">
        <f t="shared" ref="M844" si="4596">(N844+N845)/2/((1+M$57/4))</f>
        <v>158715430716.20392</v>
      </c>
      <c r="N844" s="262">
        <f t="shared" ref="N844" si="4597">(O844+O845)/2/((1+N$57/4))</f>
        <v>144003147598.50232</v>
      </c>
      <c r="O844" s="262">
        <f t="shared" ref="O844" si="4598">(P844+P845)/2/((1+O$57/4))</f>
        <v>130972961355.9635</v>
      </c>
      <c r="P844" s="262">
        <f t="shared" ref="P844" si="4599">(Q844+Q845)/2/((1+P$57/4))</f>
        <v>119664634655.72665</v>
      </c>
      <c r="Q844" s="262">
        <f t="shared" ref="Q844" si="4600">(R844+R845)/2/((1+Q$57/4))</f>
        <v>107816842139.95537</v>
      </c>
      <c r="R844" s="262">
        <f t="shared" ref="R844" si="4601">(S844+S845)/2/((1+R$57/4))</f>
        <v>97091818200.717194</v>
      </c>
      <c r="S844" s="262">
        <f t="shared" ref="S844" si="4602">(T844+T845)/2/((1+S$57/4))</f>
        <v>87674229384.865341</v>
      </c>
      <c r="T844" s="262">
        <f t="shared" ref="T844" si="4603">(U844+U845)/2/((1+T$57/4))</f>
        <v>79543060294.662125</v>
      </c>
      <c r="U844" s="262">
        <f t="shared" ref="U844" si="4604">(V844+V845)/2/((1+U$57/4))</f>
        <v>72681834820.497589</v>
      </c>
      <c r="V844" s="262">
        <f t="shared" ref="V844" si="4605">(W844+W845)/2/((1+V$57/4))</f>
        <v>67082352223.95417</v>
      </c>
      <c r="W844" s="262">
        <f t="shared" ref="W844" si="4606">(X844+X845)/2/((1+W$57/4))</f>
        <v>62755025492.462601</v>
      </c>
      <c r="X844" s="262">
        <f t="shared" ref="X844" si="4607">(Y844+Y845)/2/((1+X$57/4))</f>
        <v>59749760874.923553</v>
      </c>
      <c r="Y844" s="262">
        <f t="shared" ref="Y844" si="4608">(Z844+Z845)/2/((1+Y$57/4))</f>
        <v>56336122125.433502</v>
      </c>
      <c r="Z844" s="262">
        <f t="shared" ref="Z844" si="4609">(AA844+AA845)/2/((1+Z$57/4))</f>
        <v>53871586247.250946</v>
      </c>
      <c r="AA844" s="262">
        <f t="shared" ref="AA844" si="4610">(AB844+AB845)/2/((1+AA$57/4))</f>
        <v>52604710649.371307</v>
      </c>
      <c r="AB844" s="262">
        <f t="shared" ref="AB844" si="4611">(AC844+AC845)/2/((1+AB$57/4))</f>
        <v>52705630542.838783</v>
      </c>
      <c r="AC844" s="262">
        <f t="shared" ref="AC844" si="4612">(AD844+AD845)/2/((1+AC$57/4))</f>
        <v>54482840660.565903</v>
      </c>
      <c r="AD844" s="262">
        <f t="shared" ref="AD844" si="4613">(AE844+AE845)/2/((1+AD$57/4))</f>
        <v>58464202683.875816</v>
      </c>
      <c r="AE844" s="262">
        <f t="shared" ref="AE844" si="4614">(AF844+AF845)/2/((1+AE$57/4))</f>
        <v>65570151068.298401</v>
      </c>
      <c r="AF844" s="262">
        <f t="shared" ref="AF844" si="4615">(AG844+AG845)/2/((1+AF$57/4))</f>
        <v>77435468194.46254</v>
      </c>
      <c r="AG844" s="262">
        <f t="shared" ref="AG844" si="4616">(AH844+AH845)/2/((1+AG$57/4))</f>
        <v>97086127181.391708</v>
      </c>
      <c r="AH844" s="262">
        <f t="shared" ref="AH844" si="4617">(AI844+AI845)/2/((1+AH$57/4))</f>
        <v>130325773554.19632</v>
      </c>
      <c r="AI844" s="262">
        <f t="shared" ref="AI844" si="4618">(AJ844+AJ845)/2/((1+AI$57/4))</f>
        <v>188964010207.87857</v>
      </c>
      <c r="AJ844" s="262">
        <f t="shared" ref="AJ844" si="4619">(AK844+AK845)/2/((1+AJ$57/4))</f>
        <v>298597577988.25519</v>
      </c>
      <c r="AK844" s="262">
        <f t="shared" ref="AK844" si="4620">(AL844+AL845)/2/((1+AK$57/4))</f>
        <v>518859305815.09143</v>
      </c>
      <c r="AL844" s="258">
        <f t="shared" si="4498"/>
        <v>1000000000000</v>
      </c>
    </row>
    <row r="845" spans="3:40" hidden="1" outlineLevel="1">
      <c r="C845" s="256" t="s">
        <v>273</v>
      </c>
      <c r="D845" s="256"/>
      <c r="E845" s="262"/>
      <c r="F845" s="262"/>
      <c r="G845" s="262"/>
      <c r="H845" s="262"/>
      <c r="I845" s="262">
        <f>(J845+J846)/2/((1+I$58/4))</f>
        <v>294780404246.36047</v>
      </c>
      <c r="J845" s="262">
        <f t="shared" ref="J845" si="4621">(K845+K846)/2/((1+J$58/4))</f>
        <v>272352787426.08389</v>
      </c>
      <c r="K845" s="262">
        <f t="shared" ref="K845" si="4622">(L845+L846)/2/((1+K$58/4))</f>
        <v>251114726252.51834</v>
      </c>
      <c r="L845" s="262">
        <f t="shared" ref="L845" si="4623">(M845+M846)/2/((1+L$58/4))</f>
        <v>231200613664.80023</v>
      </c>
      <c r="M845" s="262">
        <f t="shared" ref="M845" si="4624">(N845+N846)/2/((1+M$58/4))</f>
        <v>212747645316.73068</v>
      </c>
      <c r="N845" s="262">
        <f t="shared" ref="N845" si="4625">(O845+O846)/2/((1+N$58/4))</f>
        <v>195869534878.94601</v>
      </c>
      <c r="O845" s="262">
        <f t="shared" ref="O845" si="4626">(P845+P846)/2/((1+O$58/4))</f>
        <v>180676590633.03076</v>
      </c>
      <c r="P845" s="262">
        <f t="shared" ref="P845" si="4627">(Q845+Q846)/2/((1+P$58/4))</f>
        <v>167277997424.44452</v>
      </c>
      <c r="Q845" s="262">
        <f t="shared" ref="Q845" si="4628">(R845+R846)/2/((1+Q$58/4))</f>
        <v>153048700272.37744</v>
      </c>
      <c r="R845" s="262">
        <f t="shared" ref="R845" si="4629">(S845+S846)/2/((1+R$58/4))</f>
        <v>139948521093.68701</v>
      </c>
      <c r="S845" s="262">
        <f t="shared" ref="S845" si="4630">(T845+T846)/2/((1+S$58/4))</f>
        <v>128245449741.75555</v>
      </c>
      <c r="T845" s="262">
        <f t="shared" ref="T845" si="4631">(U845+U846)/2/((1+T$58/4))</f>
        <v>117967029092.13455</v>
      </c>
      <c r="U845" s="262">
        <f t="shared" ref="U845" si="4632">(V845+V846)/2/((1+U$58/4))</f>
        <v>109146184263.75653</v>
      </c>
      <c r="V845" s="262">
        <f t="shared" ref="V845" si="4633">(W845+W846)/2/((1+V$58/4))</f>
        <v>101824678627.68967</v>
      </c>
      <c r="W845" s="262">
        <f t="shared" ref="W845" si="4634">(X845+X846)/2/((1+W$58/4))</f>
        <v>96064657739.589813</v>
      </c>
      <c r="X845" s="262">
        <f t="shared" ref="X845" si="4635">(Y845+Y846)/2/((1+X$58/4))</f>
        <v>91973662693.864273</v>
      </c>
      <c r="Y845" s="262">
        <f t="shared" ref="Y845" si="4636">(Z845+Z846)/2/((1+Y$58/4))</f>
        <v>87298386480.478867</v>
      </c>
      <c r="Z845" s="262">
        <f t="shared" ref="Z845" si="4637">(AA845+AA846)/2/((1+Z$58/4))</f>
        <v>83829204721.529373</v>
      </c>
      <c r="AA845" s="262">
        <f t="shared" ref="AA845" si="4638">(AB845+AB846)/2/((1+AA$58/4))</f>
        <v>81913419096.132477</v>
      </c>
      <c r="AB845" s="262">
        <f t="shared" ref="AB845" si="4639">(AC845+AC846)/2/((1+AB$58/4))</f>
        <v>81781847691.582672</v>
      </c>
      <c r="AC845" s="262">
        <f t="shared" ref="AC845" si="4640">(AD845+AD846)/2/((1+AC$58/4))</f>
        <v>83823607611.650497</v>
      </c>
      <c r="AD845" s="262">
        <f t="shared" ref="AD845" si="4641">(AE845+AE846)/2/((1+AD$58/4))</f>
        <v>88671986176.215454</v>
      </c>
      <c r="AE845" s="262">
        <f t="shared" ref="AE845" si="4642">(AF845+AF846)/2/((1+AE$58/4))</f>
        <v>97388224422.743469</v>
      </c>
      <c r="AF845" s="262">
        <f t="shared" ref="AF845" si="4643">(AG845+AG846)/2/((1+AF$58/4))</f>
        <v>111786115572.22452</v>
      </c>
      <c r="AG845" s="262">
        <f t="shared" ref="AG845" si="4644">(AH845+AH846)/2/((1+AG$58/4))</f>
        <v>135091935999.85965</v>
      </c>
      <c r="AH845" s="262">
        <f t="shared" ref="AH845" si="4645">(AI845+AI846)/2/((1+AH$58/4))</f>
        <v>173212758902.43881</v>
      </c>
      <c r="AI845" s="262">
        <f t="shared" ref="AI845" si="4646">(AJ845+AJ846)/2/((1+AI$58/4))</f>
        <v>237566119132.64133</v>
      </c>
      <c r="AJ845" s="262">
        <f t="shared" ref="AJ845" si="4647">(AK845+AK846)/2/((1+AJ$58/4))</f>
        <v>351495597075.76593</v>
      </c>
      <c r="AK845" s="262">
        <f t="shared" ref="AK845" si="4648">(AL845+AL846)/2/((1+AK$58/4))</f>
        <v>565922895688.58423</v>
      </c>
      <c r="AL845" s="258">
        <f t="shared" si="4498"/>
        <v>1000000000000</v>
      </c>
    </row>
    <row r="846" spans="3:40" hidden="1" outlineLevel="1">
      <c r="C846" s="256" t="s">
        <v>276</v>
      </c>
      <c r="D846" s="256"/>
      <c r="E846" s="262"/>
      <c r="F846" s="262"/>
      <c r="G846" s="262"/>
      <c r="H846" s="262"/>
      <c r="I846" s="262"/>
      <c r="J846" s="262">
        <f>(K846+K847)/2/((1+J$59/4))</f>
        <v>336288038623.14166</v>
      </c>
      <c r="K846" s="262">
        <f t="shared" ref="K846" si="4649">(L846+L847)/2/((1+K$59/4))</f>
        <v>314019290881.35693</v>
      </c>
      <c r="L846" s="262">
        <f t="shared" ref="L846" si="4650">(M846+M847)/2/((1+L$59/4))</f>
        <v>292850635492.40155</v>
      </c>
      <c r="M846" s="262">
        <f t="shared" ref="M846" si="4651">(N846+N847)/2/((1+M$59/4))</f>
        <v>272959585464.38495</v>
      </c>
      <c r="N846" s="262">
        <f t="shared" ref="N846" si="4652">(O846+O847)/2/((1+N$59/4))</f>
        <v>254508073939.69687</v>
      </c>
      <c r="O846" s="262">
        <f t="shared" ref="O846" si="4653">(P846+P847)/2/((1+O$59/4))</f>
        <v>237662950994.362</v>
      </c>
      <c r="P846" s="262">
        <f t="shared" ref="P846" si="4654">(Q846+Q847)/2/((1+P$59/4))</f>
        <v>222597856308.94632</v>
      </c>
      <c r="Q846" s="262">
        <f t="shared" ref="Q846" si="4655">(R846+R847)/2/((1+Q$59/4))</f>
        <v>206409091423.51328</v>
      </c>
      <c r="R846" s="262">
        <f t="shared" ref="R846" si="4656">(S846+S847)/2/((1+R$59/4))</f>
        <v>191283884847.10834</v>
      </c>
      <c r="S846" s="262">
        <f t="shared" ref="S846" si="4657">(T846+T847)/2/((1+S$59/4))</f>
        <v>177566716547.2551</v>
      </c>
      <c r="T846" s="262">
        <f t="shared" ref="T846" si="4658">(U846+U847)/2/((1+T$59/4))</f>
        <v>165337700535.92908</v>
      </c>
      <c r="U846" s="262">
        <f t="shared" ref="U846" si="4659">(V846+V847)/2/((1+U$59/4))</f>
        <v>154685817887.50296</v>
      </c>
      <c r="V846" s="262">
        <f t="shared" ref="V846" si="4660">(W846+W847)/2/((1+V$59/4))</f>
        <v>145711790910.52124</v>
      </c>
      <c r="W846" s="262">
        <f t="shared" ref="W846" si="4661">(X846+X847)/2/((1+W$59/4))</f>
        <v>138540107555.70273</v>
      </c>
      <c r="X846" s="262">
        <f t="shared" ref="X846" si="4662">(Y846+Y847)/2/((1+X$59/4))</f>
        <v>133347021690.14546</v>
      </c>
      <c r="Y846" s="262">
        <f t="shared" ref="Y846" si="4663">(Z846+Z847)/2/((1+Y$59/4))</f>
        <v>127378864693.53839</v>
      </c>
      <c r="Z846" s="262">
        <f t="shared" ref="Z846" si="4664">(AA846+AA847)/2/((1+Z$59/4))</f>
        <v>122848135208.93272</v>
      </c>
      <c r="AA846" s="262">
        <f t="shared" ref="AA846" si="4665">(AB846+AB847)/2/((1+AA$59/4))</f>
        <v>120207865211.53914</v>
      </c>
      <c r="AB846" s="262">
        <f t="shared" ref="AB846" si="4666">(AC846+AC847)/2/((1+AB$59/4))</f>
        <v>119755274511.20634</v>
      </c>
      <c r="AC846" s="262">
        <f t="shared" ref="AC846" si="4667">(AD846+AD847)/2/((1+AC$59/4))</f>
        <v>121960201753.17201</v>
      </c>
      <c r="AD846" s="262">
        <f t="shared" ref="AD846" si="4668">(AE846+AE847)/2/((1+AD$59/4))</f>
        <v>127551220582.33601</v>
      </c>
      <c r="AE846" s="262">
        <f t="shared" ref="AE846" si="4669">(AF846+AF847)/2/((1+AE$59/4))</f>
        <v>137702057213.36536</v>
      </c>
      <c r="AF846" s="262">
        <f t="shared" ref="AF846" si="4670">(AG846+AG847)/2/((1+AF$59/4))</f>
        <v>154345198316.9783</v>
      </c>
      <c r="AG846" s="262">
        <f t="shared" ref="AG846" si="4671">(AH846+AH847)/2/((1+AG$59/4))</f>
        <v>180791539149.3324</v>
      </c>
      <c r="AH846" s="262">
        <f t="shared" ref="AH846" si="4672">(AI846+AI847)/2/((1+AH$59/4))</f>
        <v>222847078822.23929</v>
      </c>
      <c r="AI846" s="262">
        <f t="shared" ref="AI846" si="4673">(AJ846+AJ847)/2/((1+AI$59/4))</f>
        <v>291218320979.26892</v>
      </c>
      <c r="AJ846" s="262">
        <f t="shared" ref="AJ846" si="4674">(AK846+AK847)/2/((1+AJ$59/4))</f>
        <v>406661812680.70886</v>
      </c>
      <c r="AK846" s="262">
        <f t="shared" ref="AK846" si="4675">(AL846+AL847)/2/((1+AK$59/4))</f>
        <v>611826965233.44385</v>
      </c>
      <c r="AL846" s="258">
        <f t="shared" si="4498"/>
        <v>1000000000000</v>
      </c>
    </row>
    <row r="847" spans="3:40" hidden="1" outlineLevel="1">
      <c r="C847" s="256" t="s">
        <v>279</v>
      </c>
      <c r="D847" s="256"/>
      <c r="E847" s="262"/>
      <c r="F847" s="262"/>
      <c r="G847" s="262"/>
      <c r="H847" s="262"/>
      <c r="I847" s="262"/>
      <c r="J847" s="262"/>
      <c r="K847" s="262">
        <f>(L847+L848)/2/((1+K$60/4))</f>
        <v>379420998133.89563</v>
      </c>
      <c r="L847" s="262">
        <f t="shared" ref="L847" si="4676">(M847+M848)/2/((1+L$60/4))</f>
        <v>357759517168.51337</v>
      </c>
      <c r="M847" s="262">
        <f t="shared" ref="M847" si="4677">(N847+N848)/2/((1+M$60/4))</f>
        <v>337159800207.67694</v>
      </c>
      <c r="N847" s="262">
        <f t="shared" ref="N847" si="4678">(O847+O848)/2/((1+N$60/4))</f>
        <v>317817640734.29193</v>
      </c>
      <c r="O847" s="262">
        <f t="shared" ref="O847" si="4679">(P847+P848)/2/((1+O$60/4))</f>
        <v>299942998872.67883</v>
      </c>
      <c r="P847" s="262">
        <f t="shared" ref="P847" si="4680">(Q847+Q848)/2/((1+P$60/4))</f>
        <v>283761987941.9696</v>
      </c>
      <c r="Q847" s="262">
        <f t="shared" ref="Q847" si="4681">(R847+R848)/2/((1+Q$60/4))</f>
        <v>266196049490.91061</v>
      </c>
      <c r="R847" s="262">
        <f t="shared" ref="R847" si="4682">(S847+S848)/2/((1+R$60/4))</f>
        <v>249573477029.58914</v>
      </c>
      <c r="S847" s="262">
        <f t="shared" ref="S847" si="4683">(T847+T848)/2/((1+S$60/4))</f>
        <v>234299897955.32858</v>
      </c>
      <c r="T847" s="262">
        <f t="shared" ref="T847" si="4684">(U847+U848)/2/((1+T$60/4))</f>
        <v>220504726416.6683</v>
      </c>
      <c r="U847" s="262">
        <f t="shared" ref="U847" si="4685">(V847+V848)/2/((1+U$60/4))</f>
        <v>208331859503.3967</v>
      </c>
      <c r="V847" s="262">
        <f t="shared" ref="V847" si="4686">(W847+W848)/2/((1+V$60/4))</f>
        <v>197941939566.03772</v>
      </c>
      <c r="W847" s="262">
        <f t="shared" ref="W847" si="4687">(X847+X848)/2/((1+W$60/4))</f>
        <v>189524305327.6684</v>
      </c>
      <c r="X847" s="262">
        <f t="shared" ref="X847" si="4688">(Y847+Y848)/2/((1+X$60/4))</f>
        <v>183326719409.95844</v>
      </c>
      <c r="Y847" s="262">
        <f t="shared" ref="Y847" si="4689">(Z847+Z848)/2/((1+Y$60/4))</f>
        <v>176167808457.14612</v>
      </c>
      <c r="Z847" s="262">
        <f t="shared" ref="Z847" si="4690">(AA847+AA848)/2/((1+Z$60/4))</f>
        <v>170628254888.38556</v>
      </c>
      <c r="AA847" s="262">
        <f t="shared" ref="AA847" si="4691">(AB847+AB848)/2/((1+AA$60/4))</f>
        <v>167262962862.47052</v>
      </c>
      <c r="AB847" s="262">
        <f t="shared" ref="AB847" si="4692">(AC847+AC848)/2/((1+AB$60/4))</f>
        <v>166435078086.67822</v>
      </c>
      <c r="AC847" s="262">
        <f t="shared" ref="AC847" si="4693">(AD847+AD848)/2/((1+AC$60/4))</f>
        <v>168688409601.03052</v>
      </c>
      <c r="AD847" s="262">
        <f t="shared" ref="AD847" si="4694">(AE847+AE848)/2/((1+AD$60/4))</f>
        <v>174829423017.7449</v>
      </c>
      <c r="AE847" s="262">
        <f t="shared" ref="AE847" si="4695">(AF847+AF848)/2/((1+AE$60/4))</f>
        <v>186108738732.4455</v>
      </c>
      <c r="AF847" s="262">
        <f t="shared" ref="AF847" si="4696">(AG847+AG848)/2/((1+AF$60/4))</f>
        <v>204512444673.75348</v>
      </c>
      <c r="AG847" s="262">
        <f t="shared" ref="AG847" si="4697">(AH847+AH848)/2/((1+AG$60/4))</f>
        <v>233324679512.48486</v>
      </c>
      <c r="AH847" s="262">
        <f t="shared" ref="AH847" si="4698">(AI847+AI848)/2/((1+AH$60/4))</f>
        <v>278076904336.0368</v>
      </c>
      <c r="AI847" s="262">
        <f t="shared" ref="AI847" si="4699">(AJ847+AJ848)/2/((1+AI$60/4))</f>
        <v>348538156132.63074</v>
      </c>
      <c r="AJ847" s="262">
        <f t="shared" ref="AJ847" si="4700">(AK847+AK848)/2/((1+AJ$60/4))</f>
        <v>462751364014.73779</v>
      </c>
      <c r="AK847" s="262">
        <f t="shared" ref="AK847" si="4701">(AL847+AL848)/2/((1+AK$60/4))</f>
        <v>655828882226.21716</v>
      </c>
      <c r="AL847" s="258">
        <f t="shared" si="4498"/>
        <v>1000000000000</v>
      </c>
    </row>
    <row r="848" spans="3:40" hidden="1" outlineLevel="1">
      <c r="C848" s="256" t="s">
        <v>282</v>
      </c>
      <c r="D848" s="256"/>
      <c r="E848" s="262"/>
      <c r="F848" s="262"/>
      <c r="G848" s="262"/>
      <c r="H848" s="262"/>
      <c r="I848" s="262"/>
      <c r="J848" s="262"/>
      <c r="K848" s="262"/>
      <c r="L848" s="262">
        <f>(M848+M849)/2/((1+L$61/4))</f>
        <v>423641173114.07123</v>
      </c>
      <c r="M848" s="262">
        <f t="shared" ref="M848" si="4702">(N848+N849)/2/((1+M$61/4))</f>
        <v>403033502759.2088</v>
      </c>
      <c r="N848" s="262">
        <f t="shared" ref="N848" si="4703">(O848+O849)/2/((1+N$61/4))</f>
        <v>383481598664.94495</v>
      </c>
      <c r="O848" s="262">
        <f t="shared" ref="O848" si="4704">(P848+P849)/2/((1+O$61/4))</f>
        <v>365223048915.80261</v>
      </c>
      <c r="P848" s="262">
        <f t="shared" ref="P848" si="4705">(Q848+Q849)/2/((1+P$61/4))</f>
        <v>348520750977.43945</v>
      </c>
      <c r="Q848" s="262">
        <f t="shared" ref="Q848" si="4706">(R848+R849)/2/((1+Q$61/4))</f>
        <v>330229424301.98065</v>
      </c>
      <c r="R848" s="262">
        <f t="shared" ref="R848" si="4707">(S848+S849)/2/((1+R$61/4))</f>
        <v>312729227938.20679</v>
      </c>
      <c r="S848" s="262">
        <f t="shared" ref="S848" si="4708">(T848+T849)/2/((1+S$61/4))</f>
        <v>296466751216.06683</v>
      </c>
      <c r="T848" s="262">
        <f t="shared" ref="T848" si="4709">(U848+U849)/2/((1+T$61/4))</f>
        <v>281611924250.60205</v>
      </c>
      <c r="U848" s="262">
        <f t="shared" ref="U848" si="4710">(V848+V849)/2/((1+U$61/4))</f>
        <v>268355858353.49121</v>
      </c>
      <c r="V848" s="262">
        <f t="shared" ref="V848" si="4711">(W848+W849)/2/((1+V$61/4))</f>
        <v>256912660448.58978</v>
      </c>
      <c r="W848" s="262">
        <f t="shared" ref="W848" si="4712">(X848+X849)/2/((1+W$61/4))</f>
        <v>247530968141.39258</v>
      </c>
      <c r="X848" s="262">
        <f t="shared" ref="X848" si="4713">(Y848+Y849)/2/((1+X$61/4))</f>
        <v>240524232210.14441</v>
      </c>
      <c r="Y848" s="262">
        <f t="shared" ref="Y848" si="4714">(Z848+Z849)/2/((1+Y$61/4))</f>
        <v>232393739416.7066</v>
      </c>
      <c r="Z848" s="262">
        <f t="shared" ref="Z848" si="4715">(AA848+AA849)/2/((1+Z$61/4))</f>
        <v>226000519345.52444</v>
      </c>
      <c r="AA848" s="262">
        <f t="shared" ref="AA848" si="4716">(AB848+AB849)/2/((1+AA$61/4))</f>
        <v>221986931131.85385</v>
      </c>
      <c r="AB848" s="262">
        <f t="shared" ref="AB848" si="4717">(AC848+AC849)/2/((1+AB$61/4))</f>
        <v>220774855241.50317</v>
      </c>
      <c r="AC848" s="262">
        <f t="shared" ref="AC848" si="4718">(AD848+AD849)/2/((1+AC$61/4))</f>
        <v>222968789638.9657</v>
      </c>
      <c r="AD848" s="262">
        <f t="shared" ref="AD848" si="4719">(AE848+AE849)/2/((1+AD$61/4))</f>
        <v>229430256622.95059</v>
      </c>
      <c r="AE848" s="262">
        <f t="shared" ref="AE848" si="4720">(AF848+AF849)/2/((1+AE$61/4))</f>
        <v>241448157862.81421</v>
      </c>
      <c r="AF848" s="262">
        <f t="shared" ref="AF848" si="4721">(AG848+AG849)/2/((1+AF$61/4))</f>
        <v>260999991325.20389</v>
      </c>
      <c r="AG848" s="262">
        <f t="shared" ref="AG848" si="4722">(AH848+AH849)/2/((1+AG$61/4))</f>
        <v>291247761454.51025</v>
      </c>
      <c r="AH848" s="262">
        <f t="shared" ref="AH848" si="4723">(AI848+AI849)/2/((1+AH$61/4))</f>
        <v>337319496248.76746</v>
      </c>
      <c r="AI848" s="262">
        <f t="shared" ref="AI848" si="4724">(AJ848+AJ849)/2/((1+AI$61/4))</f>
        <v>407918132707.36462</v>
      </c>
      <c r="AJ848" s="262">
        <f t="shared" ref="AJ848" si="4725">(AK848+AK849)/2/((1+AJ$61/4))</f>
        <v>518420973303.86761</v>
      </c>
      <c r="AK848" s="262">
        <f t="shared" ref="AK848" si="4726">(AL848+AL849)/2/((1+AK$61/4))</f>
        <v>697310564729.58093</v>
      </c>
      <c r="AL848" s="258">
        <f t="shared" si="4498"/>
        <v>1000000000000</v>
      </c>
    </row>
    <row r="849" spans="3:38" hidden="1" outlineLevel="1">
      <c r="C849" s="256" t="s">
        <v>285</v>
      </c>
      <c r="D849" s="256"/>
      <c r="E849" s="262"/>
      <c r="F849" s="262"/>
      <c r="G849" s="262"/>
      <c r="H849" s="262"/>
      <c r="I849" s="262"/>
      <c r="J849" s="262"/>
      <c r="K849" s="262"/>
      <c r="L849" s="262"/>
      <c r="M849" s="262">
        <f>(N849+N850)/2/((1+M$62/4))</f>
        <v>468416714198.40741</v>
      </c>
      <c r="N849" s="262">
        <f t="shared" ref="N849" si="4727">(O849+O850)/2/((1+N$62/4))</f>
        <v>449261893393.21295</v>
      </c>
      <c r="O849" s="262">
        <f t="shared" ref="O849" si="4728">(P849+P850)/2/((1+O$62/4))</f>
        <v>431213422391.56702</v>
      </c>
      <c r="P849" s="262">
        <f t="shared" ref="P849" si="4729">(Q849+Q850)/2/((1+P$62/4))</f>
        <v>414554658284.17596</v>
      </c>
      <c r="Q849" s="262">
        <f t="shared" ref="Q849" si="4730">(R849+R850)/2/((1+Q$62/4))</f>
        <v>396173825830.73529</v>
      </c>
      <c r="R849" s="262">
        <f t="shared" ref="R849" si="4731">(S849+S850)/2/((1+R$62/4))</f>
        <v>378421713826.54822</v>
      </c>
      <c r="S849" s="262">
        <f t="shared" ref="S849" si="4732">(T849+T850)/2/((1+S$62/4))</f>
        <v>361764603354.80804</v>
      </c>
      <c r="T849" s="262">
        <f t="shared" ref="T849" si="4733">(U849+U850)/2/((1+T$62/4))</f>
        <v>346401150236.01526</v>
      </c>
      <c r="U849" s="262">
        <f t="shared" ref="U849" si="4734">(V849+V850)/2/((1+U$62/4))</f>
        <v>332557804559.52924</v>
      </c>
      <c r="V849" s="262">
        <f t="shared" ref="V849" si="4735">(W849+W850)/2/((1+V$62/4))</f>
        <v>320490415940.99011</v>
      </c>
      <c r="W849" s="262">
        <f t="shared" ref="W849" si="4736">(X849+X850)/2/((1+W$62/4))</f>
        <v>310495179726.82819</v>
      </c>
      <c r="X849" s="262">
        <f t="shared" ref="X849" si="4737">(Y849+Y850)/2/((1+X$62/4))</f>
        <v>302938496082.65051</v>
      </c>
      <c r="Y849" s="262">
        <f t="shared" ref="Y849" si="4738">(Z849+Z850)/2/((1+Y$62/4))</f>
        <v>294134496070.6405</v>
      </c>
      <c r="Z849" s="262">
        <f t="shared" ref="Z849" si="4739">(AA849+AA850)/2/((1+Z$62/4))</f>
        <v>287117499294.79871</v>
      </c>
      <c r="AA849" s="262">
        <f t="shared" ref="AA849" si="4740">(AB849+AB850)/2/((1+AA$62/4))</f>
        <v>282594884321.58746</v>
      </c>
      <c r="AB849" s="262">
        <f t="shared" ref="AB849" si="4741">(AC849+AC850)/2/((1+AB$62/4))</f>
        <v>281034382573.70221</v>
      </c>
      <c r="AC849" s="262">
        <f t="shared" ref="AC849" si="4742">(AD849+AD850)/2/((1+AC$62/4))</f>
        <v>283082967514.27478</v>
      </c>
      <c r="AD849" s="262">
        <f t="shared" ref="AD849" si="4743">(AE849+AE850)/2/((1+AD$62/4))</f>
        <v>289631468431.40656</v>
      </c>
      <c r="AE849" s="262">
        <f t="shared" ref="AE849" si="4744">(AF849+AF850)/2/((1+AE$62/4))</f>
        <v>301969418501.16193</v>
      </c>
      <c r="AF849" s="262">
        <f t="shared" ref="AF849" si="4745">(AG849+AG850)/2/((1+AF$62/4))</f>
        <v>322012082628.31952</v>
      </c>
      <c r="AG849" s="262">
        <f t="shared" ref="AG849" si="4746">(AH849+AH850)/2/((1+AG$62/4))</f>
        <v>352726605527.01428</v>
      </c>
      <c r="AH849" s="262">
        <f t="shared" ref="AH849" si="4747">(AI849+AI850)/2/((1+AH$62/4))</f>
        <v>398756990675.87646</v>
      </c>
      <c r="AI849" s="262">
        <f t="shared" ref="AI849" si="4748">(AJ849+AJ850)/2/((1+AI$62/4))</f>
        <v>467699537372.61639</v>
      </c>
      <c r="AJ849" s="262">
        <f t="shared" ref="AJ849" si="4749">(AK849+AK850)/2/((1+AJ$62/4))</f>
        <v>572442065277.23828</v>
      </c>
      <c r="AK849" s="262">
        <f t="shared" ref="AK849" si="4750">(AL849+AL850)/2/((1+AK$62/4))</f>
        <v>735806659325.6698</v>
      </c>
      <c r="AL849" s="258">
        <f t="shared" si="4498"/>
        <v>1000000000000</v>
      </c>
    </row>
    <row r="850" spans="3:38" hidden="1" outlineLevel="1">
      <c r="C850" s="256" t="s">
        <v>288</v>
      </c>
      <c r="D850" s="256"/>
      <c r="E850" s="262"/>
      <c r="F850" s="262"/>
      <c r="G850" s="262"/>
      <c r="H850" s="262"/>
      <c r="I850" s="262"/>
      <c r="J850" s="262"/>
      <c r="K850" s="262"/>
      <c r="L850" s="262"/>
      <c r="M850" s="262"/>
      <c r="N850" s="262">
        <f>(O850+O851)/2/((1+N$63/4))</f>
        <v>513216788627.05975</v>
      </c>
      <c r="O850" s="262">
        <f t="shared" ref="O850" si="4751">(P850+P851)/2/((1+O$63/4))</f>
        <v>495871177648.22296</v>
      </c>
      <c r="P850" s="262">
        <f t="shared" ref="P850" si="4752">(Q850+Q851)/2/((1+P$63/4))</f>
        <v>479738302775.48163</v>
      </c>
      <c r="Q850" s="262">
        <f t="shared" ref="Q850" si="4753">(R850+R851)/2/((1+Q$63/4))</f>
        <v>461823805170.72321</v>
      </c>
      <c r="R850" s="262">
        <f t="shared" ref="R850" si="4754">(S850+S851)/2/((1+R$63/4))</f>
        <v>444382694550.74561</v>
      </c>
      <c r="S850" s="262">
        <f t="shared" ref="S850" si="4755">(T850+T851)/2/((1+S$63/4))</f>
        <v>427881522293.7464</v>
      </c>
      <c r="T850" s="262">
        <f t="shared" ref="T850" si="4756">(U850+U851)/2/((1+T$63/4))</f>
        <v>412535249465.12854</v>
      </c>
      <c r="U850" s="262">
        <f t="shared" ref="U850" si="4757">(V850+V851)/2/((1+U$63/4))</f>
        <v>398592204526.18567</v>
      </c>
      <c r="V850" s="262">
        <f t="shared" ref="V850" si="4758">(W850+W851)/2/((1+V$63/4))</f>
        <v>386335693579.71423</v>
      </c>
      <c r="W850" s="262">
        <f t="shared" ref="W850" si="4759">(X850+X851)/2/((1+W$63/4))</f>
        <v>376094286620.52826</v>
      </c>
      <c r="X850" s="262">
        <f t="shared" ref="X850" si="4760">(Y850+Y851)/2/((1+X$63/4))</f>
        <v>368270500773.07715</v>
      </c>
      <c r="Y850" s="262">
        <f t="shared" ref="Y850" si="4761">(Z850+Z851)/2/((1+Y$63/4))</f>
        <v>359123148063.48108</v>
      </c>
      <c r="Z850" s="262">
        <f t="shared" ref="Z850" si="4762">(AA850+AA851)/2/((1+Z$63/4))</f>
        <v>351749139473.79645</v>
      </c>
      <c r="AA850" s="262">
        <f t="shared" ref="AA850" si="4763">(AB850+AB851)/2/((1+AA$63/4))</f>
        <v>346894194962.64386</v>
      </c>
      <c r="AB850" s="262">
        <f t="shared" ref="AB850" si="4764">(AC850+AC851)/2/((1+AB$63/4))</f>
        <v>345055426772.53973</v>
      </c>
      <c r="AC850" s="262">
        <f t="shared" ref="AC850" si="4765">(AD850+AD851)/2/((1+AC$63/4))</f>
        <v>346901543870.38031</v>
      </c>
      <c r="AD850" s="262">
        <f t="shared" ref="AD850" si="4766">(AE850+AE851)/2/((1+AD$63/4))</f>
        <v>353326753896.84009</v>
      </c>
      <c r="AE850" s="262">
        <f t="shared" ref="AE850" si="4767">(AF850+AF851)/2/((1+AE$63/4))</f>
        <v>365587698880.56995</v>
      </c>
      <c r="AF850" s="262">
        <f t="shared" ref="AF850" si="4768">(AG850+AG851)/2/((1+AF$63/4))</f>
        <v>385495482199.66431</v>
      </c>
      <c r="AG850" s="262">
        <f t="shared" ref="AG850" si="4769">(AH850+AH851)/2/((1+AG$63/4))</f>
        <v>415774081373.69031</v>
      </c>
      <c r="AH850" s="262">
        <f t="shared" ref="AH850" si="4770">(AI850+AI851)/2/((1+AH$63/4))</f>
        <v>460547157758.83105</v>
      </c>
      <c r="AI850" s="262">
        <f t="shared" ref="AI850" si="4771">(AJ850+AJ851)/2/((1+AI$63/4))</f>
        <v>526333190554.19635</v>
      </c>
      <c r="AJ850" s="262">
        <f t="shared" ref="AJ850" si="4772">(AK850+AK851)/2/((1+AJ$63/4))</f>
        <v>623786106094.2301</v>
      </c>
      <c r="AK850" s="262">
        <f t="shared" ref="AK850" si="4773">(AL850+AL851)/2/((1+AK$63/4))</f>
        <v>771014560956.82874</v>
      </c>
      <c r="AL850" s="258">
        <f t="shared" si="4498"/>
        <v>1000000000000</v>
      </c>
    </row>
    <row r="851" spans="3:38" hidden="1" outlineLevel="1">
      <c r="C851" s="256" t="s">
        <v>291</v>
      </c>
      <c r="D851" s="256"/>
      <c r="E851" s="262"/>
      <c r="F851" s="262"/>
      <c r="G851" s="262"/>
      <c r="H851" s="262"/>
      <c r="I851" s="262"/>
      <c r="J851" s="262"/>
      <c r="K851" s="262"/>
      <c r="L851" s="262"/>
      <c r="M851" s="262"/>
      <c r="N851" s="262"/>
      <c r="O851" s="262">
        <f>(P851+P852)/2/((1+O$64/4))</f>
        <v>557549670953.12158</v>
      </c>
      <c r="P851" s="262">
        <f t="shared" ref="P851" si="4774">(Q851+Q852)/2/((1+P$64/4))</f>
        <v>542314536158.17743</v>
      </c>
      <c r="Q851" s="262">
        <f t="shared" ref="Q851" si="4775">(R851+R852)/2/((1+Q$64/4))</f>
        <v>525305143154.21069</v>
      </c>
      <c r="R851" s="262">
        <f t="shared" ref="R851" si="4776">(S851+S852)/2/((1+R$64/4))</f>
        <v>508632033538.76331</v>
      </c>
      <c r="S851" s="262">
        <f t="shared" ref="S851" si="4777">(T851+T852)/2/((1+S$64/4))</f>
        <v>492746215768.31671</v>
      </c>
      <c r="T851" s="262">
        <f t="shared" ref="T851" si="4778">(U851+U852)/2/((1+T$64/4))</f>
        <v>477867652365.21478</v>
      </c>
      <c r="U851" s="262">
        <f t="shared" ref="U851" si="4779">(V851+V852)/2/((1+U$64/4))</f>
        <v>464253626486.11066</v>
      </c>
      <c r="V851" s="262">
        <f t="shared" ref="V851" si="4780">(W851+W852)/2/((1+V$64/4))</f>
        <v>452200493780.57251</v>
      </c>
      <c r="W851" s="262">
        <f t="shared" ref="W851" si="4781">(X851+X852)/2/((1+W$64/4))</f>
        <v>442053282102.49634</v>
      </c>
      <c r="X851" s="262">
        <f t="shared" ref="X851" si="4782">(Y851+Y852)/2/((1+X$64/4))</f>
        <v>434232661845.68707</v>
      </c>
      <c r="Y851" s="262">
        <f t="shared" ref="Y851" si="4783">(Z851+Z852)/2/((1+Y$64/4))</f>
        <v>425061021733.90314</v>
      </c>
      <c r="Z851" s="262">
        <f t="shared" ref="Z851" si="4784">(AA851+AA852)/2/((1+Z$64/4))</f>
        <v>417596449490.30743</v>
      </c>
      <c r="AA851" s="262">
        <f t="shared" ref="AA851" si="4785">(AB851+AB852)/2/((1+AA$64/4))</f>
        <v>412595941189.72949</v>
      </c>
      <c r="AB851" s="262">
        <f t="shared" ref="AB851" si="4786">(AC851+AC852)/2/((1+AB$64/4))</f>
        <v>410568402930.81354</v>
      </c>
      <c r="AC851" s="262">
        <f t="shared" ref="AC851" si="4787">(AD851+AD852)/2/((1+AC$64/4))</f>
        <v>412183564535.94019</v>
      </c>
      <c r="AD851" s="262">
        <f t="shared" ref="AD851" si="4788">(AE851+AE852)/2/((1+AD$64/4))</f>
        <v>418315330811.94397</v>
      </c>
      <c r="AE851" s="262">
        <f t="shared" ref="AE851" si="4789">(AF851+AF852)/2/((1+AE$64/4))</f>
        <v>430160123658.04114</v>
      </c>
      <c r="AF851" s="262">
        <f t="shared" ref="AF851" si="4790">(AG851+AG852)/2/((1+AF$64/4))</f>
        <v>449395588096.35931</v>
      </c>
      <c r="AG851" s="262">
        <f t="shared" ref="AG851" si="4791">(AH851+AH852)/2/((1+AG$64/4))</f>
        <v>478476752469.66583</v>
      </c>
      <c r="AH851" s="262">
        <f t="shared" ref="AH851" si="4792">(AI851+AI852)/2/((1+AH$64/4))</f>
        <v>521006260427.08673</v>
      </c>
      <c r="AI851" s="262">
        <f t="shared" ref="AI851" si="4793">(AJ851+AJ852)/2/((1+AI$64/4))</f>
        <v>582501169489.94751</v>
      </c>
      <c r="AJ851" s="262">
        <f t="shared" ref="AJ851" si="4794">(AK851+AK852)/2/((1+AJ$64/4))</f>
        <v>671673737594.85559</v>
      </c>
      <c r="AK851" s="262">
        <f t="shared" ref="AK851" si="4795">(AL851+AL852)/2/((1+AK$64/4))</f>
        <v>802788016057.47253</v>
      </c>
      <c r="AL851" s="258">
        <f t="shared" si="4498"/>
        <v>1000000000000</v>
      </c>
    </row>
    <row r="852" spans="3:38" hidden="1" outlineLevel="1">
      <c r="C852" s="256" t="s">
        <v>294</v>
      </c>
      <c r="D852" s="256"/>
      <c r="E852" s="262"/>
      <c r="F852" s="262"/>
      <c r="G852" s="262"/>
      <c r="H852" s="262"/>
      <c r="I852" s="262"/>
      <c r="J852" s="262"/>
      <c r="K852" s="262"/>
      <c r="L852" s="262"/>
      <c r="M852" s="262"/>
      <c r="N852" s="262"/>
      <c r="O852" s="262"/>
      <c r="P852" s="262">
        <f>(Q852+Q853)/2/((1+P$65/4))</f>
        <v>600974781257.38306</v>
      </c>
      <c r="Q852" s="262">
        <f t="shared" ref="Q852" si="4796">(R852+R853)/2/((1+Q$65/4))</f>
        <v>585180201722.85486</v>
      </c>
      <c r="R852" s="262">
        <f t="shared" ref="R852" si="4797">(S852+S853)/2/((1+R$65/4))</f>
        <v>569608438013.03638</v>
      </c>
      <c r="S852" s="262">
        <f t="shared" ref="S852" si="4798">(T852+T853)/2/((1+S$65/4))</f>
        <v>554683418436.81519</v>
      </c>
      <c r="T852" s="262">
        <f t="shared" ref="T852" si="4799">(U852+U853)/2/((1+T$65/4))</f>
        <v>540620908213.42566</v>
      </c>
      <c r="U852" s="262">
        <f t="shared" ref="U852" si="4800">(V852+V853)/2/((1+U$65/4))</f>
        <v>527676129410.22516</v>
      </c>
      <c r="V852" s="262">
        <f t="shared" ref="V852" si="4801">(W852+W853)/2/((1+V$65/4))</f>
        <v>516145704227.46783</v>
      </c>
      <c r="W852" s="262">
        <f t="shared" ref="W852" si="4802">(X852+X853)/2/((1+W$65/4))</f>
        <v>506376553609.78064</v>
      </c>
      <c r="X852" s="262">
        <f t="shared" ref="X852" si="4803">(Y852+Y853)/2/((1+X$65/4))</f>
        <v>498790805044.99011</v>
      </c>
      <c r="Y852" s="262">
        <f t="shared" ref="Y852" si="4804">(Z852+Z853)/2/((1+Y$65/4))</f>
        <v>489871161647.54565</v>
      </c>
      <c r="Z852" s="262">
        <f t="shared" ref="Z852" si="4805">(AA852+AA853)/2/((1+Z$65/4))</f>
        <v>482553221401.51495</v>
      </c>
      <c r="AA852" s="262">
        <f t="shared" ref="AA852" si="4806">(AB852+AB853)/2/((1+AA$65/4))</f>
        <v>477580885672.69617</v>
      </c>
      <c r="AB852" s="262">
        <f t="shared" ref="AB852" si="4807">(AC852+AC853)/2/((1+AB$65/4))</f>
        <v>475458338676.69965</v>
      </c>
      <c r="AC852" s="262">
        <f t="shared" ref="AC852" si="4808">(AD852+AD853)/2/((1+AC$65/4))</f>
        <v>476837770956.13184</v>
      </c>
      <c r="AD852" s="262">
        <f t="shared" ref="AD852" si="4809">(AE852+AE853)/2/((1+AD$65/4))</f>
        <v>482553096180.07111</v>
      </c>
      <c r="AE852" s="262">
        <f t="shared" ref="AE852" si="4810">(AF852+AF853)/2/((1+AE$65/4))</f>
        <v>493720326728.22504</v>
      </c>
      <c r="AF852" s="262">
        <f t="shared" ref="AF852" si="4811">(AG852+AG853)/2/((1+AF$65/4))</f>
        <v>511866238738.89117</v>
      </c>
      <c r="AG852" s="262">
        <f t="shared" ref="AG852" si="4812">(AH852+AH853)/2/((1+AG$65/4))</f>
        <v>539169668169.375</v>
      </c>
      <c r="AH852" s="262">
        <f t="shared" ref="AH852" si="4813">(AI852+AI853)/2/((1+AH$65/4))</f>
        <v>578736996203.86902</v>
      </c>
      <c r="AI852" s="262">
        <f t="shared" ref="AI852" si="4814">(AJ852+AJ853)/2/((1+AI$65/4))</f>
        <v>635187534216.80701</v>
      </c>
      <c r="AJ852" s="262">
        <f t="shared" ref="AJ852" si="4815">(AK852+AK853)/2/((1+AJ$65/4))</f>
        <v>715588016639.70935</v>
      </c>
      <c r="AK852" s="262">
        <f t="shared" ref="AK852" si="4816">(AL852+AL853)/2/((1+AK$65/4))</f>
        <v>831118361825.14819</v>
      </c>
      <c r="AL852" s="258">
        <f t="shared" si="4498"/>
        <v>1000000000000</v>
      </c>
    </row>
    <row r="853" spans="3:38" hidden="1" outlineLevel="1">
      <c r="C853" s="256" t="s">
        <v>297</v>
      </c>
      <c r="D853" s="256"/>
      <c r="E853" s="262"/>
      <c r="F853" s="262"/>
      <c r="G853" s="262"/>
      <c r="H853" s="262"/>
      <c r="I853" s="262"/>
      <c r="J853" s="262"/>
      <c r="K853" s="262"/>
      <c r="L853" s="262"/>
      <c r="M853" s="262"/>
      <c r="N853" s="262"/>
      <c r="O853" s="262"/>
      <c r="P853" s="262"/>
      <c r="Q853" s="262">
        <f>(R853+R854)/2/((1+Q$66/4))</f>
        <v>640469890591.58289</v>
      </c>
      <c r="R853" s="262">
        <f t="shared" ref="R853" si="4817">(S853+S854)/2/((1+R$66/4))</f>
        <v>626211408696.23438</v>
      </c>
      <c r="S853" s="262">
        <f t="shared" ref="S853" si="4818">(T853+T854)/2/((1+S$66/4))</f>
        <v>612476348472.82068</v>
      </c>
      <c r="T853" s="262">
        <f t="shared" ref="T853" si="4819">(U853+U854)/2/((1+T$66/4))</f>
        <v>599469522386.86707</v>
      </c>
      <c r="U853" s="262">
        <f t="shared" ref="U853" si="4820">(V853+V854)/2/((1+U$66/4))</f>
        <v>587435619772.44775</v>
      </c>
      <c r="V853" s="262">
        <f t="shared" ref="V853" si="4821">(W853+W854)/2/((1+V$66/4))</f>
        <v>576661322252.72595</v>
      </c>
      <c r="W853" s="262">
        <f t="shared" ref="W853" si="4822">(X853+X854)/2/((1+W$66/4))</f>
        <v>567483487891.82715</v>
      </c>
      <c r="X853" s="262">
        <f t="shared" ref="X853" si="4823">(Y853+Y854)/2/((1+X$66/4))</f>
        <v>560311802260.81995</v>
      </c>
      <c r="Y853" s="262">
        <f t="shared" ref="Y853" si="4824">(Z853+Z854)/2/((1+Y$66/4))</f>
        <v>551860011481.4032</v>
      </c>
      <c r="Z853" s="262">
        <f t="shared" ref="Z853" si="4825">(AA853+AA854)/2/((1+Z$66/4))</f>
        <v>544879136004.5722</v>
      </c>
      <c r="AA853" s="262">
        <f t="shared" ref="AA853" si="4826">(AB853+AB854)/2/((1+AA$66/4))</f>
        <v>540080227611.63153</v>
      </c>
      <c r="AB853" s="262">
        <f t="shared" ref="AB853" si="4827">(AC853+AC854)/2/((1+AB$66/4))</f>
        <v>537948831993.42084</v>
      </c>
      <c r="AC853" s="262">
        <f t="shared" ref="AC853" si="4828">(AD853+AD854)/2/((1+AC$66/4))</f>
        <v>539104584949.72479</v>
      </c>
      <c r="AD853" s="262">
        <f t="shared" ref="AD853" si="4829">(AE853+AE854)/2/((1+AD$66/4))</f>
        <v>544326631824.77008</v>
      </c>
      <c r="AE853" s="262">
        <f t="shared" ref="AE853" si="4830">(AF853+AF854)/2/((1+AE$66/4))</f>
        <v>554637514500.90735</v>
      </c>
      <c r="AF853" s="262">
        <f t="shared" ref="AF853" si="4831">(AG853+AG854)/2/((1+AF$66/4))</f>
        <v>571405871490.43726</v>
      </c>
      <c r="AG853" s="262">
        <f t="shared" ref="AG853" si="4832">(AH853+AH854)/2/((1+AG$66/4))</f>
        <v>596540927599.71851</v>
      </c>
      <c r="AH853" s="262">
        <f t="shared" ref="AH853" si="4833">(AI853+AI854)/2/((1+AH$66/4))</f>
        <v>632693369293.2345</v>
      </c>
      <c r="AI853" s="262">
        <f t="shared" ref="AI853" si="4834">(AJ853+AJ854)/2/((1+AI$66/4))</f>
        <v>683699389633.36743</v>
      </c>
      <c r="AJ853" s="262">
        <f t="shared" ref="AJ853" si="4835">(AK853+AK854)/2/((1+AJ$66/4))</f>
        <v>755258471761.47498</v>
      </c>
      <c r="AK853" s="262">
        <f t="shared" ref="AK853" si="4836">(AL853+AL854)/2/((1+AK$66/4))</f>
        <v>856108398073.05151</v>
      </c>
      <c r="AL853" s="258">
        <f t="shared" si="4498"/>
        <v>1000000000000</v>
      </c>
    </row>
    <row r="854" spans="3:38" hidden="1" outlineLevel="1">
      <c r="C854" s="256" t="s">
        <v>300</v>
      </c>
      <c r="D854" s="256"/>
      <c r="E854" s="262"/>
      <c r="F854" s="262"/>
      <c r="G854" s="262"/>
      <c r="H854" s="262"/>
      <c r="I854" s="262"/>
      <c r="J854" s="262"/>
      <c r="K854" s="262"/>
      <c r="L854" s="262"/>
      <c r="M854" s="262"/>
      <c r="N854" s="262"/>
      <c r="O854" s="262"/>
      <c r="P854" s="262"/>
      <c r="Q854" s="262"/>
      <c r="R854" s="262">
        <f>(S854+S855)/2/((1+R$67/4))</f>
        <v>677777003236.26624</v>
      </c>
      <c r="S854" s="262">
        <f t="shared" ref="S854" si="4837">(T854+T855)/2/((1+S$67/4))</f>
        <v>665356373295.9519</v>
      </c>
      <c r="T854" s="262">
        <f t="shared" ref="T854" si="4838">(U854+U855)/2/((1+T$67/4))</f>
        <v>653544183826.03418</v>
      </c>
      <c r="U854" s="262">
        <f t="shared" ref="U854" si="4839">(V854+V855)/2/((1+U$67/4))</f>
        <v>642568738387.19458</v>
      </c>
      <c r="V854" s="262">
        <f t="shared" ref="V854" si="4840">(W854+W855)/2/((1+V$67/4))</f>
        <v>632699430951.22925</v>
      </c>
      <c r="W854" s="262">
        <f t="shared" ref="W854" si="4841">(X854+X855)/2/((1+W$67/4))</f>
        <v>624254204955.32288</v>
      </c>
      <c r="X854" s="262">
        <f t="shared" ref="X854" si="4842">(Y854+Y855)/2/((1+X$67/4))</f>
        <v>617619878052.05127</v>
      </c>
      <c r="Y854" s="262">
        <f t="shared" ref="Y854" si="4843">(Z854+Z855)/2/((1+Y$67/4))</f>
        <v>609786352980.29236</v>
      </c>
      <c r="Z854" s="262">
        <f t="shared" ref="Z854" si="4844">(AA854+AA855)/2/((1+Z$67/4))</f>
        <v>603279635444.44189</v>
      </c>
      <c r="AA854" s="262">
        <f t="shared" ref="AA854" si="4845">(AB854+AB855)/2/((1+AA$67/4))</f>
        <v>598763566105.09229</v>
      </c>
      <c r="AB854" s="262">
        <f t="shared" ref="AB854" si="4846">(AC854+AC855)/2/((1+AB$67/4))</f>
        <v>596694509044.91382</v>
      </c>
      <c r="AC854" s="262">
        <f t="shared" ref="AC854" si="4847">(AD854+AD855)/2/((1+AC$67/4))</f>
        <v>597648676089.60352</v>
      </c>
      <c r="AD854" s="262">
        <f t="shared" ref="AD854" si="4848">(AE854+AE855)/2/((1+AD$67/4))</f>
        <v>602340730386.46948</v>
      </c>
      <c r="AE854" s="262">
        <f t="shared" ref="AE854" si="4849">(AF854+AF855)/2/((1+AE$67/4))</f>
        <v>611693108806.06555</v>
      </c>
      <c r="AF854" s="262">
        <f t="shared" ref="AF854" si="4850">(AG854+AG855)/2/((1+AF$67/4))</f>
        <v>626917011534.98474</v>
      </c>
      <c r="AG854" s="262">
        <f t="shared" ref="AG854" si="4851">(AH854+AH855)/2/((1+AG$67/4))</f>
        <v>649667952168.44238</v>
      </c>
      <c r="AH854" s="262">
        <f t="shared" ref="AH854" si="4852">(AI854+AI855)/2/((1+AH$67/4))</f>
        <v>682189445740.24988</v>
      </c>
      <c r="AI854" s="262">
        <f t="shared" ref="AI854" si="4853">(AJ854+AJ855)/2/((1+AI$67/4))</f>
        <v>727648572910.17078</v>
      </c>
      <c r="AJ854" s="262">
        <f t="shared" ref="AJ854" si="4854">(AK854+AK855)/2/((1+AJ$67/4))</f>
        <v>790625760935.5481</v>
      </c>
      <c r="AK854" s="262">
        <f t="shared" ref="AK854" si="4855">(AL854+AL855)/2/((1+AK$67/4))</f>
        <v>877943628255.74341</v>
      </c>
      <c r="AL854" s="258">
        <f t="shared" si="4498"/>
        <v>1000000000000</v>
      </c>
    </row>
    <row r="855" spans="3:38" hidden="1" outlineLevel="1">
      <c r="C855" s="256" t="s">
        <v>303</v>
      </c>
      <c r="D855" s="256"/>
      <c r="E855" s="262"/>
      <c r="F855" s="262"/>
      <c r="G855" s="262"/>
      <c r="H855" s="262"/>
      <c r="I855" s="262"/>
      <c r="J855" s="262"/>
      <c r="K855" s="262"/>
      <c r="L855" s="262"/>
      <c r="M855" s="262"/>
      <c r="N855" s="262"/>
      <c r="O855" s="262"/>
      <c r="P855" s="262"/>
      <c r="Q855" s="262"/>
      <c r="R855" s="262"/>
      <c r="S855" s="262">
        <f>(T855+T856)/2/((1+S$68/4))</f>
        <v>712946303601.03418</v>
      </c>
      <c r="T855" s="262">
        <f t="shared" ref="T855" si="4856">(U855+U856)/2/((1+T$68/4))</f>
        <v>702383356529.94531</v>
      </c>
      <c r="U855" s="262">
        <f t="shared" ref="U855" si="4857">(V855+V856)/2/((1+U$68/4))</f>
        <v>692533345139.41638</v>
      </c>
      <c r="V855" s="262">
        <f t="shared" ref="V855" si="4858">(W855+W856)/2/((1+V$68/4))</f>
        <v>683643716490.36584</v>
      </c>
      <c r="W855" s="262">
        <f t="shared" ref="W855" si="4859">(X855+X856)/2/((1+W$68/4))</f>
        <v>676007687692.00134</v>
      </c>
      <c r="X855" s="262">
        <f t="shared" ref="X855" si="4860">(Y855+Y856)/2/((1+X$68/4))</f>
        <v>669982271022.63647</v>
      </c>
      <c r="Y855" s="262">
        <f t="shared" ref="Y855" si="4861">(Z855+Z856)/2/((1+Y$68/4))</f>
        <v>662856150579.83923</v>
      </c>
      <c r="Z855" s="262">
        <f t="shared" ref="Z855" si="4862">(AA855+AA856)/2/((1+Z$68/4))</f>
        <v>656909124626.66711</v>
      </c>
      <c r="AA855" s="262">
        <f t="shared" ref="AA855" si="4863">(AB855+AB856)/2/((1+AA$68/4))</f>
        <v>652748741235.33215</v>
      </c>
      <c r="AB855" s="262">
        <f t="shared" ref="AB855" si="4864">(AC855+AC856)/2/((1+AB$68/4))</f>
        <v>650795142079.20764</v>
      </c>
      <c r="AC855" s="262">
        <f t="shared" ref="AC855" si="4865">(AD855+AD856)/2/((1+AC$68/4))</f>
        <v>651574341011.88379</v>
      </c>
      <c r="AD855" s="262">
        <f t="shared" ref="AD855" si="4866">(AE855+AE856)/2/((1+AD$68/4))</f>
        <v>655731444948.37537</v>
      </c>
      <c r="AE855" s="262">
        <f t="shared" ref="AE855" si="4867">(AF855+AF856)/2/((1+AE$68/4))</f>
        <v>664087473930.77173</v>
      </c>
      <c r="AF855" s="262">
        <f t="shared" ref="AF855" si="4868">(AG855+AG856)/2/((1+AF$68/4))</f>
        <v>677702663733.56885</v>
      </c>
      <c r="AG855" s="262">
        <f t="shared" ref="AG855" si="4869">(AH855+AH856)/2/((1+AG$68/4))</f>
        <v>698000237943.79028</v>
      </c>
      <c r="AH855" s="262">
        <f t="shared" ref="AH855" si="4870">(AI855+AI856)/2/((1+AH$68/4))</f>
        <v>726867278356.93835</v>
      </c>
      <c r="AI855" s="262">
        <f t="shared" ref="AI855" si="4871">(AJ855+AJ856)/2/((1+AI$68/4))</f>
        <v>766907943605.77771</v>
      </c>
      <c r="AJ855" s="262">
        <f t="shared" ref="AJ855" si="4872">(AK855+AK856)/2/((1+AJ$68/4))</f>
        <v>821796804701.91797</v>
      </c>
      <c r="AK855" s="262">
        <f t="shared" ref="AK855" si="4873">(AL855+AL856)/2/((1+AK$68/4))</f>
        <v>896864582058.89355</v>
      </c>
      <c r="AL855" s="258">
        <f t="shared" si="4498"/>
        <v>1000000000000</v>
      </c>
    </row>
    <row r="856" spans="3:38" hidden="1" outlineLevel="1">
      <c r="C856" s="256" t="s">
        <v>306</v>
      </c>
      <c r="D856" s="256"/>
      <c r="E856" s="262"/>
      <c r="F856" s="262"/>
      <c r="G856" s="262"/>
      <c r="H856" s="262"/>
      <c r="I856" s="262"/>
      <c r="J856" s="262"/>
      <c r="K856" s="262"/>
      <c r="L856" s="262"/>
      <c r="M856" s="262"/>
      <c r="N856" s="262"/>
      <c r="O856" s="262"/>
      <c r="P856" s="262"/>
      <c r="Q856" s="262"/>
      <c r="R856" s="262"/>
      <c r="S856" s="262"/>
      <c r="T856" s="262">
        <f>(U856+U857)/2/((1+T$69/4))</f>
        <v>745857579623.06519</v>
      </c>
      <c r="U856" s="262">
        <f t="shared" ref="U856" si="4874">(V856+V857)/2/((1+U$69/4))</f>
        <v>737136680059.91687</v>
      </c>
      <c r="V856" s="262">
        <f t="shared" ref="V856" si="4875">(W856+W857)/2/((1+V$69/4))</f>
        <v>729241988981.77478</v>
      </c>
      <c r="W856" s="262">
        <f t="shared" ref="W856" si="4876">(X856+X857)/2/((1+W$69/4))</f>
        <v>722438827420.1106</v>
      </c>
      <c r="X856" s="262">
        <f t="shared" ref="X856" si="4877">(Y856+Y857)/2/((1+X$69/4))</f>
        <v>717050553285.84253</v>
      </c>
      <c r="Y856" s="262">
        <f t="shared" ref="Y856" si="4878">(Z856+Z857)/2/((1+Y$69/4))</f>
        <v>710669220828.75415</v>
      </c>
      <c r="Z856" s="262">
        <f t="shared" ref="Z856" si="4879">(AA856+AA857)/2/((1+Z$69/4))</f>
        <v>705322813630.8429</v>
      </c>
      <c r="AA856" s="262">
        <f t="shared" ref="AA856" si="4880">(AB856+AB857)/2/((1+AA$69/4))</f>
        <v>701558111351.59314</v>
      </c>
      <c r="AB856" s="262">
        <f t="shared" ref="AB856" si="4881">(AC856+AC857)/2/((1+AB$69/4))</f>
        <v>699755176657.07861</v>
      </c>
      <c r="AC856" s="262">
        <f t="shared" ref="AC856" si="4882">(AD856+AD857)/2/((1+AC$69/4))</f>
        <v>700386659824.99536</v>
      </c>
      <c r="AD856" s="262">
        <f t="shared" ref="AD856" si="4883">(AE856+AE857)/2/((1+AD$69/4))</f>
        <v>704026909790.25134</v>
      </c>
      <c r="AE856" s="262">
        <f t="shared" ref="AE856" si="4884">(AF856+AF857)/2/((1+AE$69/4))</f>
        <v>711398287782.27637</v>
      </c>
      <c r="AF856" s="262">
        <f t="shared" ref="AF856" si="4885">(AG856+AG857)/2/((1+AF$69/4))</f>
        <v>723420348779.80432</v>
      </c>
      <c r="AG856" s="262">
        <f t="shared" ref="AG856" si="4886">(AH856+AH857)/2/((1+AG$69/4))</f>
        <v>741308048184.97656</v>
      </c>
      <c r="AH856" s="262">
        <f t="shared" ref="AH856" si="4887">(AI856+AI857)/2/((1+AH$69/4))</f>
        <v>766641210199.88635</v>
      </c>
      <c r="AI856" s="262">
        <f t="shared" ref="AI856" si="4888">(AJ856+AJ857)/2/((1+AI$69/4))</f>
        <v>801555716839.09668</v>
      </c>
      <c r="AJ856" s="262">
        <f t="shared" ref="AJ856" si="4889">(AK856+AK857)/2/((1+AJ$69/4))</f>
        <v>848998444729.91443</v>
      </c>
      <c r="AK856" s="262">
        <f t="shared" ref="AK856" si="4890">(AL856+AL857)/2/((1+AK$69/4))</f>
        <v>913142623268.47729</v>
      </c>
      <c r="AL856" s="258">
        <f t="shared" si="4498"/>
        <v>1000000000000</v>
      </c>
    </row>
    <row r="857" spans="3:38" hidden="1" outlineLevel="1">
      <c r="C857" s="256" t="s">
        <v>309</v>
      </c>
      <c r="D857" s="256"/>
      <c r="E857" s="262"/>
      <c r="F857" s="262"/>
      <c r="G857" s="262"/>
      <c r="H857" s="262"/>
      <c r="I857" s="262"/>
      <c r="J857" s="262"/>
      <c r="K857" s="262"/>
      <c r="L857" s="262"/>
      <c r="M857" s="262"/>
      <c r="N857" s="262"/>
      <c r="O857" s="262"/>
      <c r="P857" s="262"/>
      <c r="Q857" s="262"/>
      <c r="R857" s="262"/>
      <c r="S857" s="262"/>
      <c r="T857" s="262"/>
      <c r="U857" s="262">
        <f>(V857+V858)/2/((1+U$70/4))</f>
        <v>776452365063.83228</v>
      </c>
      <c r="V857" s="262">
        <f t="shared" ref="V857" si="4891">(W857+W858)/2/((1+V$70/4))</f>
        <v>769524046103.474</v>
      </c>
      <c r="W857" s="262">
        <f t="shared" ref="W857" si="4892">(X857+X858)/2/((1+W$70/4))</f>
        <v>763537612380.07336</v>
      </c>
      <c r="X857" s="262">
        <f t="shared" ref="X857" si="4893">(Y857+Y858)/2/((1+X$70/4))</f>
        <v>758781408339.48083</v>
      </c>
      <c r="Y857" s="262">
        <f t="shared" ref="Y857" si="4894">(Z857+Z858)/2/((1+Y$70/4))</f>
        <v>753142134205.76062</v>
      </c>
      <c r="Z857" s="262">
        <f t="shared" ref="Z857" si="4895">(AA857+AA858)/2/((1+Z$70/4))</f>
        <v>748401963019.96606</v>
      </c>
      <c r="AA857" s="262">
        <f t="shared" ref="AA857" si="4896">(AB857+AB858)/2/((1+AA$70/4))</f>
        <v>745046098736.57275</v>
      </c>
      <c r="AB857" s="262">
        <f t="shared" ref="AB857" si="4897">(AC857+AC858)/2/((1+AB$70/4))</f>
        <v>743413292380.90356</v>
      </c>
      <c r="AC857" s="262">
        <f t="shared" ref="AC857" si="4898">(AD857+AD858)/2/((1+AC$70/4))</f>
        <v>743922565810.55322</v>
      </c>
      <c r="AD857" s="262">
        <f t="shared" ref="AD857" si="4899">(AE857+AE858)/2/((1+AD$70/4))</f>
        <v>747079277058.3501</v>
      </c>
      <c r="AE857" s="262">
        <f t="shared" ref="AE857" si="4900">(AF857+AF858)/2/((1+AE$70/4))</f>
        <v>753512740431.80652</v>
      </c>
      <c r="AF857" s="262">
        <f t="shared" ref="AF857" si="4901">(AG857+AG858)/2/((1+AF$70/4))</f>
        <v>764014304999.23706</v>
      </c>
      <c r="AG857" s="262">
        <f t="shared" ref="AG857" si="4902">(AH857+AH858)/2/((1+AG$70/4))</f>
        <v>779615201976.25146</v>
      </c>
      <c r="AH857" s="262">
        <f t="shared" ref="AH857" si="4903">(AI857+AI858)/2/((1+AH$70/4))</f>
        <v>801633409642.43066</v>
      </c>
      <c r="AI857" s="262">
        <f t="shared" ref="AI857" si="4904">(AJ857+AJ858)/2/((1+AI$70/4))</f>
        <v>831818337177.26001</v>
      </c>
      <c r="AJ857" s="262">
        <f t="shared" ref="AJ857" si="4905">(AK857+AK858)/2/((1+AJ$70/4))</f>
        <v>872535087785.56616</v>
      </c>
      <c r="AK857" s="262">
        <f t="shared" ref="AK857" si="4906">(AL857+AL858)/2/((1+AK$70/4))</f>
        <v>927060418524.97522</v>
      </c>
      <c r="AL857" s="258">
        <f t="shared" si="4498"/>
        <v>1000000000000</v>
      </c>
    </row>
    <row r="858" spans="3:38" hidden="1" outlineLevel="1">
      <c r="C858" s="256" t="s">
        <v>312</v>
      </c>
      <c r="D858" s="256"/>
      <c r="E858" s="262"/>
      <c r="F858" s="262"/>
      <c r="G858" s="262"/>
      <c r="H858" s="262"/>
      <c r="I858" s="262"/>
      <c r="J858" s="262"/>
      <c r="K858" s="262"/>
      <c r="L858" s="262"/>
      <c r="M858" s="262"/>
      <c r="N858" s="262"/>
      <c r="O858" s="262"/>
      <c r="P858" s="262"/>
      <c r="Q858" s="262"/>
      <c r="R858" s="262"/>
      <c r="S858" s="262"/>
      <c r="T858" s="262"/>
      <c r="U858" s="262"/>
      <c r="V858" s="262">
        <f>(W858+W859)/2/((1+V$71/4))</f>
        <v>804720474374.03235</v>
      </c>
      <c r="W858" s="262">
        <f t="shared" ref="W858:AK858" si="4907">(X858+X859)/2/((1+W$71/4))</f>
        <v>799507167201.50671</v>
      </c>
      <c r="X858" s="262">
        <f t="shared" si="4907"/>
        <v>795354425875.35522</v>
      </c>
      <c r="Y858" s="262">
        <f t="shared" si="4907"/>
        <v>790425890020.97656</v>
      </c>
      <c r="Z858" s="262">
        <f t="shared" si="4907"/>
        <v>786271846748.62781</v>
      </c>
      <c r="AA858" s="262">
        <f t="shared" si="4907"/>
        <v>783317805057.04456</v>
      </c>
      <c r="AB858" s="262">
        <f t="shared" si="4907"/>
        <v>781861956890.99182</v>
      </c>
      <c r="AC858" s="262">
        <f t="shared" si="4907"/>
        <v>782271571751.0343</v>
      </c>
      <c r="AD858" s="262">
        <f t="shared" si="4907"/>
        <v>784986866041.33875</v>
      </c>
      <c r="AE858" s="262">
        <f t="shared" si="4907"/>
        <v>790551507692.16211</v>
      </c>
      <c r="AF858" s="262">
        <f t="shared" si="4907"/>
        <v>799642061618.03503</v>
      </c>
      <c r="AG858" s="262">
        <f t="shared" si="4907"/>
        <v>813129732224.99854</v>
      </c>
      <c r="AH858" s="262">
        <f t="shared" si="4907"/>
        <v>832111238775.05994</v>
      </c>
      <c r="AI858" s="262">
        <f t="shared" si="4907"/>
        <v>858018709891.65967</v>
      </c>
      <c r="AJ858" s="262">
        <f t="shared" si="4907"/>
        <v>892753290416.26819</v>
      </c>
      <c r="AK858" s="262">
        <f t="shared" si="4907"/>
        <v>938897293207.42871</v>
      </c>
      <c r="AL858" s="258">
        <f t="shared" si="4498"/>
        <v>1000000000000</v>
      </c>
    </row>
    <row r="859" spans="3:38" hidden="1" outlineLevel="1">
      <c r="C859" s="256" t="s">
        <v>315</v>
      </c>
      <c r="D859" s="256"/>
      <c r="E859" s="262"/>
      <c r="F859" s="262"/>
      <c r="G859" s="262"/>
      <c r="H859" s="262"/>
      <c r="I859" s="262"/>
      <c r="J859" s="262"/>
      <c r="K859" s="262"/>
      <c r="L859" s="262"/>
      <c r="M859" s="262"/>
      <c r="N859" s="262"/>
      <c r="O859" s="262"/>
      <c r="P859" s="262"/>
      <c r="Q859" s="262"/>
      <c r="R859" s="262"/>
      <c r="S859" s="262"/>
      <c r="T859" s="262"/>
      <c r="U859" s="262"/>
      <c r="V859" s="262"/>
      <c r="W859" s="262">
        <f>(X859+X860)/2/((1+W$72/4))</f>
        <v>830690623761.21423</v>
      </c>
      <c r="X859" s="262">
        <f t="shared" ref="X859:AK859" si="4908">(Y859+Y860)/2/((1+X$72/4))</f>
        <v>827097697178.86816</v>
      </c>
      <c r="Y859" s="262">
        <f t="shared" si="4908"/>
        <v>822830102667.65955</v>
      </c>
      <c r="Z859" s="262">
        <f t="shared" si="4908"/>
        <v>819224984399.29346</v>
      </c>
      <c r="AA859" s="262">
        <f t="shared" si="4908"/>
        <v>816651835319.11597</v>
      </c>
      <c r="AB859" s="262">
        <f t="shared" si="4908"/>
        <v>815370417138.19763</v>
      </c>
      <c r="AC859" s="262">
        <f t="shared" si="4908"/>
        <v>815699561202.85242</v>
      </c>
      <c r="AD859" s="262">
        <f t="shared" si="4908"/>
        <v>818019495951.66492</v>
      </c>
      <c r="AE859" s="262">
        <f t="shared" si="4908"/>
        <v>822796569883.52551</v>
      </c>
      <c r="AF859" s="262">
        <f t="shared" si="4908"/>
        <v>830606035347.30591</v>
      </c>
      <c r="AG859" s="262">
        <f t="shared" si="4908"/>
        <v>842181100479.62207</v>
      </c>
      <c r="AH859" s="262">
        <f t="shared" si="4908"/>
        <v>858432682575.32153</v>
      </c>
      <c r="AI859" s="262">
        <f t="shared" si="4908"/>
        <v>880533278285.62549</v>
      </c>
      <c r="AJ859" s="262">
        <f t="shared" si="4908"/>
        <v>910014272893.50732</v>
      </c>
      <c r="AK859" s="262">
        <f t="shared" si="4908"/>
        <v>948919083852.48962</v>
      </c>
      <c r="AL859" s="258">
        <f t="shared" si="4498"/>
        <v>1000000000000</v>
      </c>
    </row>
    <row r="860" spans="3:38" hidden="1" outlineLevel="1">
      <c r="C860" s="256" t="s">
        <v>764</v>
      </c>
      <c r="D860" s="256"/>
      <c r="E860" s="262"/>
      <c r="F860" s="262"/>
      <c r="G860" s="262"/>
      <c r="H860" s="262"/>
      <c r="I860" s="262"/>
      <c r="J860" s="262"/>
      <c r="K860" s="262"/>
      <c r="L860" s="262"/>
      <c r="M860" s="262"/>
      <c r="N860" s="262"/>
      <c r="O860" s="262"/>
      <c r="P860" s="262"/>
      <c r="Q860" s="262"/>
      <c r="R860" s="262"/>
      <c r="S860" s="262"/>
      <c r="T860" s="262"/>
      <c r="U860" s="262"/>
      <c r="V860" s="262"/>
      <c r="W860" s="262"/>
      <c r="X860" s="262">
        <f>(Y860+Y861)/2/((1+X$73/4))</f>
        <v>854426390913.30652</v>
      </c>
      <c r="Y860" s="262">
        <f t="shared" ref="Y860:AK860" si="4909">(Z860+Z861)/2/((1+Y$73/4))</f>
        <v>850759619124.328</v>
      </c>
      <c r="Z860" s="262">
        <f t="shared" si="4909"/>
        <v>847656222251.50513</v>
      </c>
      <c r="AA860" s="262">
        <f t="shared" si="4909"/>
        <v>845434419033.32935</v>
      </c>
      <c r="AB860" s="262">
        <f t="shared" si="4909"/>
        <v>844318525407.96594</v>
      </c>
      <c r="AC860" s="262">
        <f t="shared" si="4909"/>
        <v>844583097722.88733</v>
      </c>
      <c r="AD860" s="262">
        <f t="shared" si="4909"/>
        <v>846554206743.94678</v>
      </c>
      <c r="AE860" s="262">
        <f t="shared" si="4909"/>
        <v>850629483561.58228</v>
      </c>
      <c r="AF860" s="262">
        <f t="shared" si="4909"/>
        <v>857295786384.16565</v>
      </c>
      <c r="AG860" s="262">
        <f t="shared" si="4909"/>
        <v>867168267549.40173</v>
      </c>
      <c r="AH860" s="262">
        <f t="shared" si="4909"/>
        <v>881002522038.79224</v>
      </c>
      <c r="AI860" s="262">
        <f t="shared" si="4909"/>
        <v>899758954495.27942</v>
      </c>
      <c r="AJ860" s="262">
        <f t="shared" si="4909"/>
        <v>924674047063.90479</v>
      </c>
      <c r="AK860" s="262">
        <f t="shared" si="4909"/>
        <v>957371774852.93555</v>
      </c>
      <c r="AL860" s="258">
        <f t="shared" si="4498"/>
        <v>1000000000000</v>
      </c>
    </row>
    <row r="861" spans="3:38" hidden="1" outlineLevel="1">
      <c r="C861" s="256" t="s">
        <v>765</v>
      </c>
      <c r="D861" s="256"/>
      <c r="E861" s="262"/>
      <c r="F861" s="262"/>
      <c r="G861" s="262"/>
      <c r="H861" s="262"/>
      <c r="I861" s="262"/>
      <c r="J861" s="262"/>
      <c r="K861" s="262"/>
      <c r="L861" s="262"/>
      <c r="M861" s="262"/>
      <c r="N861" s="262"/>
      <c r="O861" s="262"/>
      <c r="P861" s="262"/>
      <c r="Q861" s="262"/>
      <c r="R861" s="262"/>
      <c r="S861" s="262"/>
      <c r="T861" s="262"/>
      <c r="U861" s="262"/>
      <c r="V861" s="262"/>
      <c r="W861" s="262"/>
      <c r="X861" s="262"/>
      <c r="Y861" s="262">
        <f>(Z861+Z862)/2/((1+Y$74/4))</f>
        <v>874665344938.99744</v>
      </c>
      <c r="Z861" s="262">
        <f t="shared" ref="Z861:AK861" si="4910">(AA861+AA862)/2/((1+Z$74/4))</f>
        <v>872011890736.15796</v>
      </c>
      <c r="AA861" s="262">
        <f t="shared" si="4910"/>
        <v>870107422034.16455</v>
      </c>
      <c r="AB861" s="262">
        <f t="shared" si="4910"/>
        <v>869144238075.04077</v>
      </c>
      <c r="AC861" s="262">
        <f t="shared" si="4910"/>
        <v>869357174650.26636</v>
      </c>
      <c r="AD861" s="262">
        <f t="shared" si="4910"/>
        <v>871024179906.30261</v>
      </c>
      <c r="AE861" s="262">
        <f t="shared" si="4910"/>
        <v>874482585298.04626</v>
      </c>
      <c r="AF861" s="262">
        <f t="shared" si="4910"/>
        <v>880142849768.91931</v>
      </c>
      <c r="AG861" s="262">
        <f t="shared" si="4910"/>
        <v>888519768102.69238</v>
      </c>
      <c r="AH861" s="262">
        <f t="shared" si="4910"/>
        <v>900239514587.89648</v>
      </c>
      <c r="AI861" s="262">
        <f t="shared" si="4910"/>
        <v>916089344552.09924</v>
      </c>
      <c r="AJ861" s="262">
        <f t="shared" si="4910"/>
        <v>937070129674.37927</v>
      </c>
      <c r="AK861" s="262">
        <f t="shared" si="4910"/>
        <v>964478104002.09802</v>
      </c>
      <c r="AL861" s="258">
        <f t="shared" si="4498"/>
        <v>1000000000000</v>
      </c>
    </row>
    <row r="862" spans="3:38" hidden="1" outlineLevel="1">
      <c r="C862" s="256" t="s">
        <v>766</v>
      </c>
      <c r="D862" s="256"/>
      <c r="E862" s="262"/>
      <c r="F862" s="262"/>
      <c r="G862" s="262"/>
      <c r="H862" s="262"/>
      <c r="I862" s="262"/>
      <c r="J862" s="262"/>
      <c r="K862" s="262"/>
      <c r="L862" s="262"/>
      <c r="M862" s="262"/>
      <c r="N862" s="262"/>
      <c r="O862" s="262"/>
      <c r="P862" s="262"/>
      <c r="Q862" s="262"/>
      <c r="R862" s="262"/>
      <c r="S862" s="262"/>
      <c r="T862" s="262"/>
      <c r="U862" s="262"/>
      <c r="V862" s="262"/>
      <c r="W862" s="262"/>
      <c r="X862" s="262"/>
      <c r="Y862" s="262"/>
      <c r="Z862" s="262">
        <f>(AA862+AA863)/2/((1+Z$75/4))</f>
        <v>892752564354.41882</v>
      </c>
      <c r="AA862" s="262">
        <f t="shared" ref="AA862:AK862" si="4911">(AB862+AB863)/2/((1+AA$75/4))</f>
        <v>891129999406.82898</v>
      </c>
      <c r="AB862" s="262">
        <f t="shared" si="4911"/>
        <v>890304701746.1521</v>
      </c>
      <c r="AC862" s="262">
        <f t="shared" si="4911"/>
        <v>890476400287.04712</v>
      </c>
      <c r="AD862" s="262">
        <f t="shared" si="4911"/>
        <v>891880829529.30872</v>
      </c>
      <c r="AE862" s="262">
        <f t="shared" si="4911"/>
        <v>894802955630.64661</v>
      </c>
      <c r="AF862" s="262">
        <f t="shared" si="4911"/>
        <v>899587713152.47107</v>
      </c>
      <c r="AG862" s="262">
        <f t="shared" si="4911"/>
        <v>906665017575.81409</v>
      </c>
      <c r="AH862" s="262">
        <f t="shared" si="4911"/>
        <v>916553454304.72144</v>
      </c>
      <c r="AI862" s="262">
        <f t="shared" si="4911"/>
        <v>929898901346.47852</v>
      </c>
      <c r="AJ862" s="262">
        <f t="shared" si="4911"/>
        <v>947513537308.19727</v>
      </c>
      <c r="AK862" s="262">
        <f t="shared" si="4911"/>
        <v>970436356347.85962</v>
      </c>
      <c r="AL862" s="258">
        <f t="shared" si="4498"/>
        <v>1000000000000</v>
      </c>
    </row>
    <row r="863" spans="3:38" hidden="1" outlineLevel="1">
      <c r="C863" s="256" t="s">
        <v>767</v>
      </c>
      <c r="D863" s="256"/>
      <c r="E863" s="262"/>
      <c r="F863" s="262"/>
      <c r="G863" s="262"/>
      <c r="H863" s="262"/>
      <c r="I863" s="262"/>
      <c r="J863" s="262"/>
      <c r="K863" s="262"/>
      <c r="L863" s="262"/>
      <c r="M863" s="262"/>
      <c r="N863" s="262"/>
      <c r="O863" s="262"/>
      <c r="P863" s="262"/>
      <c r="Q863" s="262"/>
      <c r="R863" s="262"/>
      <c r="S863" s="262"/>
      <c r="T863" s="262"/>
      <c r="U863" s="262"/>
      <c r="V863" s="262"/>
      <c r="W863" s="262"/>
      <c r="X863" s="262"/>
      <c r="Y863" s="262"/>
      <c r="Z863" s="262"/>
      <c r="AA863" s="262">
        <f>(AB863+AB864)/2/((1+AA$76/4))</f>
        <v>908952142568.73364</v>
      </c>
      <c r="AB863" s="262">
        <f t="shared" ref="AB863:AK863" si="4912">(AC863+AC864)/2/((1+AB$76/4))</f>
        <v>908249274077.17822</v>
      </c>
      <c r="AC863" s="262">
        <f t="shared" si="4912"/>
        <v>908388028358.89929</v>
      </c>
      <c r="AD863" s="262">
        <f t="shared" si="4912"/>
        <v>909567495028.70313</v>
      </c>
      <c r="AE863" s="262">
        <f t="shared" si="4912"/>
        <v>912027551611.27002</v>
      </c>
      <c r="AF863" s="262">
        <f t="shared" si="4912"/>
        <v>916057290156.11414</v>
      </c>
      <c r="AG863" s="262">
        <f t="shared" si="4912"/>
        <v>922015131556.87073</v>
      </c>
      <c r="AH863" s="262">
        <f t="shared" si="4912"/>
        <v>930330367203.36414</v>
      </c>
      <c r="AI863" s="262">
        <f t="shared" si="4912"/>
        <v>941533365414.39014</v>
      </c>
      <c r="AJ863" s="262">
        <f t="shared" si="4912"/>
        <v>956284762115.06641</v>
      </c>
      <c r="AK863" s="262">
        <f t="shared" si="4912"/>
        <v>975420672829.02771</v>
      </c>
      <c r="AL863" s="258">
        <f t="shared" si="4498"/>
        <v>1000000000000</v>
      </c>
    </row>
    <row r="864" spans="3:38" hidden="1" outlineLevel="1">
      <c r="C864" s="256" t="s">
        <v>768</v>
      </c>
      <c r="D864" s="256"/>
      <c r="E864" s="262"/>
      <c r="F864" s="262"/>
      <c r="G864" s="262"/>
      <c r="H864" s="262"/>
      <c r="I864" s="262"/>
      <c r="J864" s="262"/>
      <c r="K864" s="262"/>
      <c r="L864" s="262"/>
      <c r="M864" s="262"/>
      <c r="N864" s="262"/>
      <c r="O864" s="262"/>
      <c r="P864" s="262"/>
      <c r="Q864" s="262"/>
      <c r="R864" s="262"/>
      <c r="S864" s="262"/>
      <c r="T864" s="262"/>
      <c r="U864" s="262"/>
      <c r="V864" s="262"/>
      <c r="W864" s="262"/>
      <c r="X864" s="262"/>
      <c r="Y864" s="262"/>
      <c r="Z864" s="262"/>
      <c r="AA864" s="262"/>
      <c r="AB864" s="262">
        <f>(AC864+AC865)/2/((1+AB$77/4))</f>
        <v>923402209038.52246</v>
      </c>
      <c r="AC864" s="262">
        <f t="shared" ref="AC864:AK864" si="4913">(AD864+AD865)/2/((1+AC$77/4))</f>
        <v>923514606790.9303</v>
      </c>
      <c r="AD864" s="262">
        <f t="shared" si="4913"/>
        <v>924502549486.82068</v>
      </c>
      <c r="AE864" s="262">
        <f t="shared" si="4913"/>
        <v>926567362811.69385</v>
      </c>
      <c r="AF864" s="262">
        <f t="shared" si="4913"/>
        <v>929950794976.71021</v>
      </c>
      <c r="AG864" s="262">
        <f t="shared" si="4913"/>
        <v>934951245546.09558</v>
      </c>
      <c r="AH864" s="262">
        <f t="shared" si="4913"/>
        <v>941923980073.96313</v>
      </c>
      <c r="AI864" s="262">
        <f t="shared" si="4913"/>
        <v>951304902786.74036</v>
      </c>
      <c r="AJ864" s="262">
        <f t="shared" si="4913"/>
        <v>963632579798.32471</v>
      </c>
      <c r="AK864" s="262">
        <f t="shared" si="4913"/>
        <v>979582333153.58276</v>
      </c>
      <c r="AL864" s="258">
        <f t="shared" si="4498"/>
        <v>1000000000000</v>
      </c>
    </row>
    <row r="865" spans="3:41" hidden="1" outlineLevel="1">
      <c r="C865" s="256" t="s">
        <v>769</v>
      </c>
      <c r="D865" s="256"/>
      <c r="E865" s="262"/>
      <c r="F865" s="262"/>
      <c r="G865" s="262"/>
      <c r="H865" s="262"/>
      <c r="I865" s="262"/>
      <c r="J865" s="262"/>
      <c r="K865" s="262"/>
      <c r="L865" s="262"/>
      <c r="M865" s="262"/>
      <c r="N865" s="262"/>
      <c r="O865" s="262"/>
      <c r="P865" s="262"/>
      <c r="Q865" s="262"/>
      <c r="R865" s="262"/>
      <c r="S865" s="262"/>
      <c r="T865" s="262"/>
      <c r="U865" s="262"/>
      <c r="V865" s="262"/>
      <c r="W865" s="262"/>
      <c r="X865" s="262"/>
      <c r="Y865" s="262"/>
      <c r="Z865" s="262"/>
      <c r="AA865" s="262"/>
      <c r="AB865" s="262"/>
      <c r="AC865" s="262">
        <f>(AD865+AD866)/2/((1+AC$78/4))</f>
        <v>936243962040.36414</v>
      </c>
      <c r="AD865" s="262">
        <f t="shared" ref="AD865:AK865" si="4914">(AE865+AE866)/2/((1+AD$78/4))</f>
        <v>937069685706.59717</v>
      </c>
      <c r="AE865" s="262">
        <f t="shared" si="4914"/>
        <v>938798420439.86536</v>
      </c>
      <c r="AF865" s="262">
        <f t="shared" si="4914"/>
        <v>941631947827.9115</v>
      </c>
      <c r="AG865" s="262">
        <f t="shared" si="4914"/>
        <v>945818413357.60217</v>
      </c>
      <c r="AH865" s="262">
        <f t="shared" si="4914"/>
        <v>951651762354.71851</v>
      </c>
      <c r="AI865" s="262">
        <f t="shared" si="4914"/>
        <v>959490561418.79944</v>
      </c>
      <c r="AJ865" s="262">
        <f t="shared" si="4914"/>
        <v>969774753059.37402</v>
      </c>
      <c r="AK865" s="262">
        <f t="shared" si="4914"/>
        <v>983051603346.2699</v>
      </c>
      <c r="AL865" s="258">
        <f t="shared" si="4498"/>
        <v>1000000000000</v>
      </c>
    </row>
    <row r="866" spans="3:41" hidden="1" outlineLevel="1">
      <c r="C866" s="256" t="s">
        <v>770</v>
      </c>
      <c r="D866" s="256"/>
      <c r="E866" s="262"/>
      <c r="F866" s="262"/>
      <c r="G866" s="262"/>
      <c r="H866" s="262"/>
      <c r="I866" s="262"/>
      <c r="J866" s="262"/>
      <c r="K866" s="262"/>
      <c r="L866" s="262"/>
      <c r="M866" s="262"/>
      <c r="N866" s="262"/>
      <c r="O866" s="262"/>
      <c r="P866" s="262"/>
      <c r="Q866" s="262"/>
      <c r="R866" s="262"/>
      <c r="S866" s="262"/>
      <c r="T866" s="262"/>
      <c r="U866" s="262"/>
      <c r="V866" s="262"/>
      <c r="W866" s="262"/>
      <c r="X866" s="262"/>
      <c r="Y866" s="262"/>
      <c r="Z866" s="262"/>
      <c r="AA866" s="262"/>
      <c r="AB866" s="262"/>
      <c r="AC866" s="262"/>
      <c r="AD866" s="262">
        <f>(AE866+AE867)/2/((1+AD$79/4))</f>
        <v>947613385523.79834</v>
      </c>
      <c r="AE866" s="262">
        <f t="shared" ref="AE866:AK866" si="4915">(AF866+AF867)/2/((1+AE$79/4))</f>
        <v>949057737311.31506</v>
      </c>
      <c r="AF866" s="262">
        <f t="shared" si="4915"/>
        <v>951425700821.11304</v>
      </c>
      <c r="AG866" s="262">
        <f t="shared" si="4915"/>
        <v>954923437116.40967</v>
      </c>
      <c r="AH866" s="262">
        <f t="shared" si="4915"/>
        <v>959794123273.35815</v>
      </c>
      <c r="AI866" s="262">
        <f t="shared" si="4915"/>
        <v>966332937202.51038</v>
      </c>
      <c r="AJ866" s="262">
        <f t="shared" si="4915"/>
        <v>974899910397.46985</v>
      </c>
      <c r="AK866" s="262">
        <f t="shared" si="4915"/>
        <v>985939853046.69458</v>
      </c>
      <c r="AL866" s="258">
        <f t="shared" si="4498"/>
        <v>1000000000000</v>
      </c>
    </row>
    <row r="867" spans="3:41" hidden="1" outlineLevel="1">
      <c r="C867" s="256" t="s">
        <v>771</v>
      </c>
      <c r="D867" s="256"/>
      <c r="E867" s="262"/>
      <c r="F867" s="262"/>
      <c r="G867" s="262"/>
      <c r="H867" s="262"/>
      <c r="I867" s="262"/>
      <c r="J867" s="262"/>
      <c r="K867" s="262"/>
      <c r="L867" s="262"/>
      <c r="M867" s="262"/>
      <c r="N867" s="262"/>
      <c r="O867" s="262"/>
      <c r="P867" s="262"/>
      <c r="Q867" s="262"/>
      <c r="R867" s="262"/>
      <c r="S867" s="262"/>
      <c r="T867" s="262"/>
      <c r="U867" s="262"/>
      <c r="V867" s="262"/>
      <c r="W867" s="262"/>
      <c r="X867" s="262"/>
      <c r="Y867" s="262"/>
      <c r="Z867" s="262"/>
      <c r="AA867" s="262"/>
      <c r="AB867" s="262"/>
      <c r="AC867" s="262"/>
      <c r="AD867" s="262"/>
      <c r="AE867" s="262">
        <f>(AF867+AF868)/2/((1+AE$80/4))</f>
        <v>957642609991.03857</v>
      </c>
      <c r="AF867" s="262">
        <f t="shared" ref="AF867:AK867" si="4916">(AG867+AG868)/2/((1+AF$80/4))</f>
        <v>959618019549.48193</v>
      </c>
      <c r="AG867" s="262">
        <f t="shared" si="4916"/>
        <v>962535314707.00403</v>
      </c>
      <c r="AH867" s="262">
        <f t="shared" si="4916"/>
        <v>966595655585.1582</v>
      </c>
      <c r="AI867" s="262">
        <f t="shared" si="4916"/>
        <v>972042206060.55627</v>
      </c>
      <c r="AJ867" s="262">
        <f t="shared" si="4916"/>
        <v>979170073560.04016</v>
      </c>
      <c r="AK867" s="262">
        <f t="shared" si="4916"/>
        <v>988341740717.69812</v>
      </c>
      <c r="AL867" s="258">
        <f t="shared" si="4498"/>
        <v>1000000000000</v>
      </c>
    </row>
    <row r="868" spans="3:41" hidden="1" outlineLevel="1">
      <c r="C868" s="256" t="s">
        <v>772</v>
      </c>
      <c r="D868" s="256"/>
      <c r="E868" s="262"/>
      <c r="F868" s="262"/>
      <c r="G868" s="262"/>
      <c r="H868" s="262"/>
      <c r="I868" s="262"/>
      <c r="J868" s="262"/>
      <c r="K868" s="262"/>
      <c r="L868" s="262"/>
      <c r="M868" s="262"/>
      <c r="N868" s="262"/>
      <c r="O868" s="262"/>
      <c r="P868" s="262"/>
      <c r="Q868" s="262"/>
      <c r="R868" s="262"/>
      <c r="S868" s="262"/>
      <c r="T868" s="262"/>
      <c r="U868" s="262"/>
      <c r="V868" s="262"/>
      <c r="W868" s="262"/>
      <c r="X868" s="262"/>
      <c r="Y868" s="262"/>
      <c r="Z868" s="262"/>
      <c r="AA868" s="262"/>
      <c r="AB868" s="262"/>
      <c r="AC868" s="262"/>
      <c r="AD868" s="262"/>
      <c r="AE868" s="262"/>
      <c r="AF868" s="262">
        <f>(AG868+AG869)/2/((1+AF$81/4))</f>
        <v>966457600841.79248</v>
      </c>
      <c r="AG868" s="262">
        <f t="shared" ref="AG868:AK868" si="4917">(AH868+AH869)/2/((1+AG$81/4))</f>
        <v>968887311323.42273</v>
      </c>
      <c r="AH868" s="262">
        <f t="shared" si="4917"/>
        <v>972267601739.82446</v>
      </c>
      <c r="AI868" s="262">
        <f t="shared" si="4917"/>
        <v>976798910257.76453</v>
      </c>
      <c r="AJ868" s="262">
        <f t="shared" si="4917"/>
        <v>982723465907.36743</v>
      </c>
      <c r="AK868" s="262">
        <f t="shared" si="4917"/>
        <v>990337336411.71851</v>
      </c>
      <c r="AL868" s="258">
        <f t="shared" si="4498"/>
        <v>1000000000000</v>
      </c>
    </row>
    <row r="869" spans="3:41" hidden="1" outlineLevel="1">
      <c r="C869" s="256" t="s">
        <v>773</v>
      </c>
      <c r="D869" s="256"/>
      <c r="E869" s="262"/>
      <c r="F869" s="262"/>
      <c r="G869" s="262"/>
      <c r="H869" s="262"/>
      <c r="I869" s="262"/>
      <c r="J869" s="262"/>
      <c r="K869" s="262"/>
      <c r="L869" s="262"/>
      <c r="M869" s="262"/>
      <c r="N869" s="262"/>
      <c r="O869" s="262"/>
      <c r="P869" s="262"/>
      <c r="Q869" s="262"/>
      <c r="R869" s="262"/>
      <c r="S869" s="262"/>
      <c r="T869" s="262"/>
      <c r="U869" s="262"/>
      <c r="V869" s="262"/>
      <c r="W869" s="262"/>
      <c r="X869" s="262"/>
      <c r="Y869" s="262"/>
      <c r="Z869" s="262"/>
      <c r="AA869" s="262"/>
      <c r="AB869" s="262"/>
      <c r="AC869" s="262"/>
      <c r="AD869" s="262"/>
      <c r="AE869" s="262"/>
      <c r="AF869" s="262"/>
      <c r="AG869" s="262">
        <f>(AH869+AH870)/2/((1+AG$82/4))</f>
        <v>974179937759.18518</v>
      </c>
      <c r="AH869" s="262">
        <f t="shared" ref="AH869:AK869" si="4918">(AI869+AI870)/2/((1+AH$82/4))</f>
        <v>976990956566.71521</v>
      </c>
      <c r="AI869" s="262">
        <f t="shared" si="4918"/>
        <v>980757074523.05005</v>
      </c>
      <c r="AJ869" s="262">
        <f t="shared" si="4918"/>
        <v>985677357291.9978</v>
      </c>
      <c r="AK869" s="262">
        <f t="shared" si="4918"/>
        <v>991994104215.53967</v>
      </c>
      <c r="AL869" s="258">
        <f t="shared" si="4498"/>
        <v>1000000000000</v>
      </c>
    </row>
    <row r="870" spans="3:41" hidden="1" outlineLevel="1">
      <c r="C870" s="256" t="s">
        <v>774</v>
      </c>
      <c r="D870" s="256"/>
      <c r="E870" s="262"/>
      <c r="F870" s="262"/>
      <c r="G870" s="262"/>
      <c r="H870" s="262"/>
      <c r="I870" s="262"/>
      <c r="J870" s="262"/>
      <c r="K870" s="262"/>
      <c r="L870" s="262"/>
      <c r="M870" s="262"/>
      <c r="N870" s="262"/>
      <c r="O870" s="262"/>
      <c r="P870" s="262"/>
      <c r="Q870" s="262"/>
      <c r="R870" s="262"/>
      <c r="S870" s="262"/>
      <c r="T870" s="262"/>
      <c r="U870" s="262"/>
      <c r="V870" s="262"/>
      <c r="W870" s="262"/>
      <c r="X870" s="262"/>
      <c r="Y870" s="262"/>
      <c r="Z870" s="262"/>
      <c r="AA870" s="262"/>
      <c r="AB870" s="262"/>
      <c r="AC870" s="262"/>
      <c r="AD870" s="262"/>
      <c r="AE870" s="262"/>
      <c r="AF870" s="262"/>
      <c r="AG870" s="262"/>
      <c r="AH870" s="262">
        <f>(AI870+AI871)/2/((1+AH$83/4))</f>
        <v>980919807961.68994</v>
      </c>
      <c r="AI870" s="262">
        <f t="shared" ref="AI870:AK870" si="4919">(AJ870+AJ871)/2/((1+AI$83/4))</f>
        <v>984047371352.83435</v>
      </c>
      <c r="AJ870" s="262">
        <f t="shared" si="4919"/>
        <v>988130792508.19897</v>
      </c>
      <c r="AK870" s="262">
        <f t="shared" si="4919"/>
        <v>993368703461.62891</v>
      </c>
      <c r="AL870" s="258">
        <f t="shared" si="4498"/>
        <v>1000000000000</v>
      </c>
    </row>
    <row r="871" spans="3:41" hidden="1" outlineLevel="1">
      <c r="C871" s="256" t="s">
        <v>775</v>
      </c>
      <c r="D871" s="256"/>
      <c r="E871" s="262"/>
      <c r="F871" s="262"/>
      <c r="G871" s="262"/>
      <c r="H871" s="262"/>
      <c r="I871" s="262"/>
      <c r="J871" s="262"/>
      <c r="K871" s="262"/>
      <c r="L871" s="262"/>
      <c r="M871" s="262"/>
      <c r="N871" s="262"/>
      <c r="O871" s="262"/>
      <c r="P871" s="262"/>
      <c r="Q871" s="262"/>
      <c r="R871" s="262"/>
      <c r="S871" s="262"/>
      <c r="T871" s="262"/>
      <c r="U871" s="262"/>
      <c r="V871" s="262"/>
      <c r="W871" s="262"/>
      <c r="X871" s="262"/>
      <c r="Y871" s="262"/>
      <c r="Z871" s="262"/>
      <c r="AA871" s="262"/>
      <c r="AB871" s="262"/>
      <c r="AC871" s="262"/>
      <c r="AD871" s="262"/>
      <c r="AE871" s="262"/>
      <c r="AF871" s="262"/>
      <c r="AG871" s="262"/>
      <c r="AH871" s="262"/>
      <c r="AI871" s="262">
        <f>(AJ871+AJ872)/2/((1+AI$84/4))</f>
        <v>986780160542.8761</v>
      </c>
      <c r="AJ871" s="262">
        <f t="shared" ref="AJ871:AK871" si="4920">(AK871+AK872)/2/((1+AJ$84/4))</f>
        <v>990167115574.27478</v>
      </c>
      <c r="AK871" s="262">
        <f t="shared" si="4920"/>
        <v>994508592781.87146</v>
      </c>
      <c r="AL871" s="258">
        <f t="shared" si="4498"/>
        <v>1000000000000</v>
      </c>
    </row>
    <row r="872" spans="3:41" hidden="1" outlineLevel="1">
      <c r="C872" s="256" t="s">
        <v>776</v>
      </c>
      <c r="D872" s="256"/>
      <c r="E872" s="262"/>
      <c r="F872" s="262"/>
      <c r="G872" s="262"/>
      <c r="H872" s="262"/>
      <c r="I872" s="262"/>
      <c r="J872" s="262"/>
      <c r="K872" s="262"/>
      <c r="L872" s="262"/>
      <c r="M872" s="262"/>
      <c r="N872" s="262"/>
      <c r="O872" s="262"/>
      <c r="P872" s="262"/>
      <c r="Q872" s="262"/>
      <c r="R872" s="262"/>
      <c r="S872" s="262"/>
      <c r="T872" s="262"/>
      <c r="U872" s="262"/>
      <c r="V872" s="262"/>
      <c r="W872" s="262"/>
      <c r="X872" s="262"/>
      <c r="Y872" s="262"/>
      <c r="Z872" s="262"/>
      <c r="AA872" s="262"/>
      <c r="AB872" s="262"/>
      <c r="AC872" s="262"/>
      <c r="AD872" s="262"/>
      <c r="AE872" s="262"/>
      <c r="AF872" s="262"/>
      <c r="AG872" s="262"/>
      <c r="AH872" s="262"/>
      <c r="AI872" s="262"/>
      <c r="AJ872" s="262">
        <f>(AK872+AK873)/2/((1+AJ$85/4))</f>
        <v>991856246886.62793</v>
      </c>
      <c r="AK872" s="262">
        <f t="shared" ref="AK872" si="4921">(AL872+AL873)/2/((1+AK$85/4))</f>
        <v>995453437188.52515</v>
      </c>
      <c r="AL872" s="258">
        <f t="shared" si="4498"/>
        <v>1000000000000</v>
      </c>
    </row>
    <row r="873" spans="3:41" hidden="1" outlineLevel="1">
      <c r="C873" s="256" t="s">
        <v>777</v>
      </c>
      <c r="D873" s="256"/>
      <c r="E873" s="262"/>
      <c r="F873" s="262"/>
      <c r="G873" s="262"/>
      <c r="H873" s="262"/>
      <c r="I873" s="262"/>
      <c r="J873" s="262"/>
      <c r="K873" s="262"/>
      <c r="L873" s="262"/>
      <c r="M873" s="262"/>
      <c r="N873" s="262"/>
      <c r="O873" s="262"/>
      <c r="P873" s="262"/>
      <c r="Q873" s="262"/>
      <c r="R873" s="262"/>
      <c r="S873" s="262"/>
      <c r="T873" s="262"/>
      <c r="U873" s="262"/>
      <c r="V873" s="262"/>
      <c r="W873" s="262"/>
      <c r="X873" s="262"/>
      <c r="Y873" s="262"/>
      <c r="Z873" s="262"/>
      <c r="AA873" s="262"/>
      <c r="AB873" s="262"/>
      <c r="AC873" s="262"/>
      <c r="AD873" s="262"/>
      <c r="AE873" s="262"/>
      <c r="AF873" s="262"/>
      <c r="AG873" s="262"/>
      <c r="AH873" s="262"/>
      <c r="AI873" s="262"/>
      <c r="AJ873" s="262"/>
      <c r="AK873" s="262">
        <f>(AL873+AL874)/2/((1+AK$86/4))</f>
        <v>996236328125.26404</v>
      </c>
      <c r="AL873" s="258">
        <f t="shared" si="4498"/>
        <v>1000000000000</v>
      </c>
    </row>
    <row r="874" spans="3:41" hidden="1" outlineLevel="1">
      <c r="C874" s="256" t="s">
        <v>824</v>
      </c>
      <c r="D874" s="256"/>
      <c r="E874" s="262"/>
      <c r="F874" s="262"/>
      <c r="G874" s="262"/>
      <c r="H874" s="262"/>
      <c r="I874" s="262"/>
      <c r="J874" s="262"/>
      <c r="K874" s="262"/>
      <c r="L874" s="262"/>
      <c r="M874" s="262"/>
      <c r="N874" s="262"/>
      <c r="O874" s="262"/>
      <c r="P874" s="262"/>
      <c r="Q874" s="262"/>
      <c r="R874" s="262"/>
      <c r="S874" s="262"/>
      <c r="T874" s="262"/>
      <c r="U874" s="262"/>
      <c r="V874" s="262"/>
      <c r="W874" s="262"/>
      <c r="X874" s="262"/>
      <c r="Y874" s="262"/>
      <c r="Z874" s="262"/>
      <c r="AA874" s="262"/>
      <c r="AB874" s="262"/>
      <c r="AC874" s="262"/>
      <c r="AD874" s="262"/>
      <c r="AE874" s="262"/>
      <c r="AF874" s="262"/>
      <c r="AG874" s="262"/>
      <c r="AH874" s="262"/>
      <c r="AI874" s="262"/>
      <c r="AJ874" s="262"/>
      <c r="AK874" s="262"/>
      <c r="AL874" s="258">
        <f t="shared" si="4498"/>
        <v>1000000000000</v>
      </c>
    </row>
    <row r="875" spans="3:41" hidden="1" outlineLevel="1">
      <c r="C875" s="256" t="s">
        <v>2382</v>
      </c>
      <c r="D875" s="257"/>
      <c r="E875" s="255"/>
      <c r="F875" s="255"/>
      <c r="G875" s="255"/>
      <c r="H875" s="255"/>
      <c r="I875" s="255"/>
      <c r="J875" s="255"/>
      <c r="K875" s="255"/>
      <c r="L875" s="255"/>
      <c r="M875" s="255"/>
      <c r="N875" s="255"/>
      <c r="O875" s="255"/>
      <c r="P875" s="255"/>
      <c r="Q875" s="255"/>
      <c r="R875" s="255"/>
      <c r="S875" s="255"/>
      <c r="T875" s="255"/>
      <c r="U875" s="255"/>
      <c r="V875" s="255"/>
      <c r="W875" s="172"/>
    </row>
    <row r="876" spans="3:41" hidden="1" outlineLevel="1"/>
    <row r="877" spans="3:41" hidden="1" outlineLevel="1">
      <c r="C877" s="256"/>
      <c r="D877" s="256" t="s">
        <v>256</v>
      </c>
      <c r="E877" s="256" t="s">
        <v>257</v>
      </c>
      <c r="F877" s="256" t="s">
        <v>262</v>
      </c>
      <c r="G877" s="256" t="s">
        <v>265</v>
      </c>
      <c r="H877" s="256" t="s">
        <v>268</v>
      </c>
      <c r="I877" s="256" t="s">
        <v>271</v>
      </c>
      <c r="J877" s="256" t="s">
        <v>274</v>
      </c>
      <c r="K877" s="256" t="s">
        <v>277</v>
      </c>
      <c r="L877" s="256" t="s">
        <v>280</v>
      </c>
      <c r="M877" s="256" t="s">
        <v>283</v>
      </c>
      <c r="N877" s="256" t="s">
        <v>286</v>
      </c>
      <c r="O877" s="256" t="s">
        <v>289</v>
      </c>
      <c r="P877" s="256" t="s">
        <v>292</v>
      </c>
      <c r="Q877" s="256" t="s">
        <v>295</v>
      </c>
      <c r="R877" s="256" t="s">
        <v>298</v>
      </c>
      <c r="S877" s="256" t="s">
        <v>301</v>
      </c>
      <c r="T877" s="256" t="s">
        <v>304</v>
      </c>
      <c r="U877" s="256" t="s">
        <v>307</v>
      </c>
      <c r="V877" s="256" t="s">
        <v>310</v>
      </c>
      <c r="W877" s="256" t="s">
        <v>313</v>
      </c>
      <c r="X877" s="256" t="s">
        <v>804</v>
      </c>
      <c r="Y877" s="256" t="s">
        <v>805</v>
      </c>
      <c r="Z877" s="256" t="s">
        <v>806</v>
      </c>
      <c r="AA877" s="256" t="s">
        <v>807</v>
      </c>
      <c r="AB877" s="256" t="s">
        <v>808</v>
      </c>
      <c r="AC877" s="256" t="s">
        <v>809</v>
      </c>
      <c r="AD877" s="256" t="s">
        <v>810</v>
      </c>
      <c r="AE877" s="256" t="s">
        <v>811</v>
      </c>
      <c r="AF877" s="256" t="s">
        <v>812</v>
      </c>
      <c r="AG877" s="256" t="s">
        <v>813</v>
      </c>
      <c r="AH877" s="256" t="s">
        <v>814</v>
      </c>
      <c r="AI877" s="256" t="s">
        <v>815</v>
      </c>
      <c r="AJ877" s="256" t="s">
        <v>816</v>
      </c>
      <c r="AK877" s="256" t="s">
        <v>817</v>
      </c>
      <c r="AL877" s="256" t="s">
        <v>818</v>
      </c>
    </row>
    <row r="878" spans="3:41" hidden="1" outlineLevel="1">
      <c r="C878" s="256" t="s">
        <v>258</v>
      </c>
      <c r="D878" s="256"/>
      <c r="E878" s="256" t="s">
        <v>259</v>
      </c>
      <c r="F878" s="256" t="s">
        <v>263</v>
      </c>
      <c r="G878" s="256" t="s">
        <v>266</v>
      </c>
      <c r="H878" s="256" t="s">
        <v>269</v>
      </c>
      <c r="I878" s="256" t="s">
        <v>272</v>
      </c>
      <c r="J878" s="256" t="s">
        <v>275</v>
      </c>
      <c r="K878" s="256" t="s">
        <v>278</v>
      </c>
      <c r="L878" s="256" t="s">
        <v>281</v>
      </c>
      <c r="M878" s="256" t="s">
        <v>284</v>
      </c>
      <c r="N878" s="256" t="s">
        <v>287</v>
      </c>
      <c r="O878" s="256" t="s">
        <v>290</v>
      </c>
      <c r="P878" s="256" t="s">
        <v>293</v>
      </c>
      <c r="Q878" s="256" t="s">
        <v>296</v>
      </c>
      <c r="R878" s="256" t="s">
        <v>299</v>
      </c>
      <c r="S878" s="256" t="s">
        <v>302</v>
      </c>
      <c r="T878" s="256" t="s">
        <v>305</v>
      </c>
      <c r="U878" s="256" t="s">
        <v>308</v>
      </c>
      <c r="V878" s="256" t="s">
        <v>311</v>
      </c>
      <c r="W878" s="256" t="s">
        <v>314</v>
      </c>
      <c r="X878" s="256" t="s">
        <v>784</v>
      </c>
      <c r="Y878" s="256" t="s">
        <v>785</v>
      </c>
      <c r="Z878" s="256" t="s">
        <v>786</v>
      </c>
      <c r="AA878" s="256" t="s">
        <v>787</v>
      </c>
      <c r="AB878" s="256" t="s">
        <v>788</v>
      </c>
      <c r="AC878" s="256" t="s">
        <v>789</v>
      </c>
      <c r="AD878" s="256" t="s">
        <v>790</v>
      </c>
      <c r="AE878" s="256" t="s">
        <v>791</v>
      </c>
      <c r="AF878" s="256" t="s">
        <v>792</v>
      </c>
      <c r="AG878" s="256" t="s">
        <v>793</v>
      </c>
      <c r="AH878" s="256" t="s">
        <v>794</v>
      </c>
      <c r="AI878" s="256" t="s">
        <v>795</v>
      </c>
      <c r="AJ878" s="256" t="s">
        <v>796</v>
      </c>
      <c r="AK878" s="256" t="s">
        <v>797</v>
      </c>
      <c r="AL878" s="256" t="s">
        <v>798</v>
      </c>
      <c r="AM878" s="258" t="s">
        <v>260</v>
      </c>
    </row>
    <row r="879" spans="3:41" hidden="1" outlineLevel="1">
      <c r="C879" s="256"/>
      <c r="D879" s="259">
        <f>(E879+E880)/2/((1+D$53/4)^($D$17))</f>
        <v>117900570122.45805</v>
      </c>
      <c r="E879" s="262">
        <f t="shared" ref="E879" si="4922">(F879+F880)/2/((1+E$53/4))</f>
        <v>100811964404.69258</v>
      </c>
      <c r="F879" s="262">
        <f t="shared" ref="F879" si="4923">(G879+G880)/2/((1+F$53/4))</f>
        <v>85875859954.097229</v>
      </c>
      <c r="G879" s="262">
        <f t="shared" ref="G879" si="4924">(H879+H880)/2/((1+G$53/4))</f>
        <v>72833982645.580841</v>
      </c>
      <c r="H879" s="262">
        <f t="shared" ref="H879" si="4925">(I879+I880)/2/((1+H$53/4))</f>
        <v>61270719620.477577</v>
      </c>
      <c r="I879" s="262">
        <f t="shared" ref="I879" si="4926">(J879+J880)/2/((1+I$53/4))</f>
        <v>51158223404.399353</v>
      </c>
      <c r="J879" s="262">
        <f t="shared" ref="J879" si="4927">(K879+K880)/2/((1+J$53/4))</f>
        <v>42474451757.035225</v>
      </c>
      <c r="K879" s="262">
        <f t="shared" ref="K879" si="4928">(L879+L880)/2/((1+K$53/4))</f>
        <v>35112318195.532631</v>
      </c>
      <c r="L879" s="262">
        <f t="shared" ref="L879" si="4929">(M879+M880)/2/((1+L$53/4))</f>
        <v>28943906333.209164</v>
      </c>
      <c r="M879" s="262">
        <f t="shared" ref="M879" si="4930">(N879+N880)/2/((1+M$53/4))</f>
        <v>23841219645.009605</v>
      </c>
      <c r="N879" s="262">
        <f t="shared" ref="N879" si="4931">(O879+O880)/2/((1+N$53/4))</f>
        <v>19672760629.416241</v>
      </c>
      <c r="O879" s="262">
        <f t="shared" ref="O879" si="4932">(P879+P880)/2/((1+O$53/4))</f>
        <v>16314090897.335213</v>
      </c>
      <c r="P879" s="262">
        <f t="shared" ref="P879" si="4933">(Q879+Q880)/2/((1+P$53/4))</f>
        <v>13650778972.423441</v>
      </c>
      <c r="Q879" s="262">
        <f t="shared" ref="Q879" si="4934">(R879+R880)/2/((1+Q$53/4))</f>
        <v>11115973738.550003</v>
      </c>
      <c r="R879" s="262">
        <f t="shared" ref="R879" si="4935">(S879+S880)/2/((1+R$53/4))</f>
        <v>9043673581.6495228</v>
      </c>
      <c r="S879" s="262">
        <f t="shared" ref="S879" si="4936">(T879+T880)/2/((1+S$53/4))</f>
        <v>7397462686.5634604</v>
      </c>
      <c r="T879" s="262">
        <f t="shared" ref="T879" si="4937">(U879+U880)/2/((1+T$53/4))</f>
        <v>6105947977.7940512</v>
      </c>
      <c r="U879" s="262">
        <f t="shared" ref="U879" si="4938">(V879+V880)/2/((1+U$53/4))</f>
        <v>5108640484.5768833</v>
      </c>
      <c r="V879" s="262">
        <f t="shared" ref="V879" si="4939">(W879+W880)/2/((1+V$53/4))</f>
        <v>4355563676.6240282</v>
      </c>
      <c r="W879" s="262">
        <f t="shared" ref="W879" si="4940">(X879+X880)/2/((1+W$53/4))</f>
        <v>3807537731.0936856</v>
      </c>
      <c r="X879" s="262">
        <f t="shared" ref="X879" si="4941">(Y879+Y880)/2/((1+X$53/4))</f>
        <v>3437330747.1916723</v>
      </c>
      <c r="Y879" s="262">
        <f t="shared" ref="Y879" si="4942">(Z879+Z880)/2/((1+Y$53/4))</f>
        <v>3052412056.4523768</v>
      </c>
      <c r="Z879" s="262">
        <f t="shared" ref="Z879" si="4943">(AA879+AA880)/2/((1+Z$53/4))</f>
        <v>2783755986.0747828</v>
      </c>
      <c r="AA879" s="262">
        <f t="shared" ref="AA879" si="4944">(AB879+AB880)/2/((1+AA$53/4))</f>
        <v>2639202232.2038097</v>
      </c>
      <c r="AB879" s="262">
        <f t="shared" ref="AB879" si="4945">(AC879+AC880)/2/((1+AB$53/4))</f>
        <v>2622697782.575388</v>
      </c>
      <c r="AC879" s="262">
        <f t="shared" ref="AC879" si="4946">(AD879+AD880)/2/((1+AC$53/4))</f>
        <v>2757251985.4796519</v>
      </c>
      <c r="AD879" s="262">
        <f t="shared" ref="AD879" si="4947">(AE879+AE880)/2/((1+AD$53/4))</f>
        <v>3096971257.8556347</v>
      </c>
      <c r="AE879" s="262">
        <f t="shared" ref="AE879" si="4948">(AF879+AF880)/2/((1+AE$53/4))</f>
        <v>3755722228.0921364</v>
      </c>
      <c r="AF879" s="262">
        <f t="shared" ref="AF879" si="4949">(AG879+AG880)/2/((1+AF$53/4))</f>
        <v>4971462166.3690042</v>
      </c>
      <c r="AG879" s="262">
        <f t="shared" ref="AG879" si="4950">(AH879+AH880)/2/((1+AG$53/4))</f>
        <v>7265333329.7812815</v>
      </c>
      <c r="AH879" s="262">
        <f t="shared" ref="AH879" si="4951">(AI879+AI880)/2/((1+AH$53/4))</f>
        <v>11850963640.141029</v>
      </c>
      <c r="AI879" s="262">
        <f t="shared" ref="AI879" si="4952">(AJ879+AJ880)/2/((1+AI$53/4))</f>
        <v>21805239378.508968</v>
      </c>
      <c r="AJ879" s="262">
        <f t="shared" ref="AJ879" si="4953">(AK879+AK880)/2/((1+AJ$53/4))</f>
        <v>45704464399.21936</v>
      </c>
      <c r="AK879" s="262">
        <f t="shared" ref="AK879" si="4954">(AL879+AL880)/2/((1+AK$53/4))</f>
        <v>110121490950.0025</v>
      </c>
      <c r="AL879" s="262">
        <f>(AM879+AM880)/2/((1+AL$53/4))</f>
        <v>307366042987.19531</v>
      </c>
      <c r="AM879" s="258">
        <f t="shared" ref="AM879:AM914" si="4955">$C$15*10^6</f>
        <v>1000000000000</v>
      </c>
      <c r="AO879" s="261">
        <f>AL$50*10^6</f>
        <v>117900570122.45804</v>
      </c>
    </row>
    <row r="880" spans="3:41" hidden="1" outlineLevel="1">
      <c r="C880" s="256" t="s">
        <v>261</v>
      </c>
      <c r="D880" s="256"/>
      <c r="E880" s="262">
        <f>(F880+F881)/2/((1+E$54/4))</f>
        <v>143444917709.46405</v>
      </c>
      <c r="F880" s="262">
        <f t="shared" ref="F880" si="4956">(G880+G881)/2/((1+F$54/4))</f>
        <v>125071657520.84302</v>
      </c>
      <c r="G880" s="262">
        <f t="shared" ref="G880" si="4957">(H880+H881)/2/((1+G$54/4))</f>
        <v>108622889602.14059</v>
      </c>
      <c r="H880" s="262">
        <f t="shared" ref="H880" si="4958">(I880+I881)/2/((1+H$54/4))</f>
        <v>93667933962.809952</v>
      </c>
      <c r="I880" s="262">
        <f t="shared" ref="I880" si="4959">(J880+J881)/2/((1+I$54/4))</f>
        <v>80241751375.674423</v>
      </c>
      <c r="J880" s="262">
        <f t="shared" ref="J880" si="4960">(K880+K881)/2/((1+J$54/4))</f>
        <v>68393842433.791153</v>
      </c>
      <c r="K880" s="262">
        <f t="shared" ref="K880" si="4961">(L880+L881)/2/((1+K$54/4))</f>
        <v>58064609076.858475</v>
      </c>
      <c r="L880" s="262">
        <f t="shared" ref="L880" si="4962">(M880+M881)/2/((1+L$54/4))</f>
        <v>49161019215.847397</v>
      </c>
      <c r="M880" s="262">
        <f t="shared" ref="M880" si="4963">(N880+N881)/2/((1+M$54/4))</f>
        <v>41581888655.745209</v>
      </c>
      <c r="N880" s="262">
        <f t="shared" ref="N880" si="4964">(O880+O881)/2/((1+N$54/4))</f>
        <v>35211110821.970085</v>
      </c>
      <c r="O880" s="262">
        <f t="shared" ref="O880" si="4965">(P880+P881)/2/((1+O$54/4))</f>
        <v>29931477919.465923</v>
      </c>
      <c r="P880" s="262">
        <f t="shared" ref="P880" si="4966">(Q880+Q881)/2/((1+P$54/4))</f>
        <v>25628840611.707127</v>
      </c>
      <c r="Q880" s="262">
        <f t="shared" ref="Q880" si="4967">(R880+R881)/2/((1+Q$54/4))</f>
        <v>21433823489.628841</v>
      </c>
      <c r="R880" s="262">
        <f t="shared" ref="R880" si="4968">(S880+S881)/2/((1+R$54/4))</f>
        <v>17903051118.717258</v>
      </c>
      <c r="S880" s="262">
        <f t="shared" ref="S880" si="4969">(T880+T881)/2/((1+S$54/4))</f>
        <v>15014964885.545429</v>
      </c>
      <c r="T880" s="262">
        <f t="shared" ref="T880" si="4970">(U880+U881)/2/((1+T$54/4))</f>
        <v>12683491877.241512</v>
      </c>
      <c r="U880" s="262">
        <f t="shared" ref="U880" si="4971">(V880+V881)/2/((1+U$54/4))</f>
        <v>10832569741.536926</v>
      </c>
      <c r="V880" s="262">
        <f t="shared" ref="V880" si="4972">(W880+W881)/2/((1+V$54/4))</f>
        <v>9396798431.1126957</v>
      </c>
      <c r="W880" s="262">
        <f t="shared" ref="W880" si="4973">(X880+X881)/2/((1+W$54/4))</f>
        <v>8323322470.8385267</v>
      </c>
      <c r="X880" s="262">
        <f t="shared" ref="X880" si="4974">(Y880+Y881)/2/((1+X$54/4))</f>
        <v>7575327660.1777239</v>
      </c>
      <c r="Y880" s="262">
        <f t="shared" ref="Y880" si="4975">(Z880+Z881)/2/((1+Y$54/4))</f>
        <v>6788335036.2173738</v>
      </c>
      <c r="Z880" s="262">
        <f t="shared" ref="Z880" si="4976">(AA880+AA881)/2/((1+Z$54/4))</f>
        <v>6218033514.0788603</v>
      </c>
      <c r="AA880" s="262">
        <f t="shared" ref="AA880" si="4977">(AB880+AB881)/2/((1+AA$54/4))</f>
        <v>5883950510.9315157</v>
      </c>
      <c r="AB880" s="262">
        <f t="shared" ref="AB880" si="4978">(AC880+AC881)/2/((1+AB$54/4))</f>
        <v>5793625812.68116</v>
      </c>
      <c r="AC880" s="262">
        <f t="shared" ref="AC880" si="4979">(AD880+AD881)/2/((1+AC$54/4))</f>
        <v>5984977931.95506</v>
      </c>
      <c r="AD880" s="262">
        <f t="shared" ref="AD880" si="4980">(AE880+AE881)/2/((1+AD$54/4))</f>
        <v>6544168232.1826429</v>
      </c>
      <c r="AE880" s="262">
        <f t="shared" ref="AE880" si="4981">(AF880+AF881)/2/((1+AE$54/4))</f>
        <v>7647039674.0740089</v>
      </c>
      <c r="AF880" s="262">
        <f t="shared" ref="AF880" si="4982">(AG880+AG881)/2/((1+AF$54/4))</f>
        <v>9646796032.2322483</v>
      </c>
      <c r="AG880" s="262">
        <f t="shared" ref="AG880" si="4983">(AH880+AH881)/2/((1+AG$54/4))</f>
        <v>13280260034.849583</v>
      </c>
      <c r="AH880" s="262">
        <f t="shared" ref="AH880" si="4984">(AI880+AI881)/2/((1+AH$54/4))</f>
        <v>20163399640.13047</v>
      </c>
      <c r="AI880" s="262">
        <f t="shared" ref="AI880" si="4985">(AJ880+AJ881)/2/((1+AI$54/4))</f>
        <v>34119625574.513664</v>
      </c>
      <c r="AJ880" s="262">
        <f t="shared" ref="AJ880" si="4986">(AK880+AK881)/2/((1+AJ$54/4))</f>
        <v>64997243057.923981</v>
      </c>
      <c r="AK880" s="262">
        <f t="shared" ref="AK880" si="4987">(AL880+AL881)/2/((1+AK$54/4))</f>
        <v>140719610302.29391</v>
      </c>
      <c r="AL880" s="262">
        <f>(AM880+AM881)/2/((1+AL$54/4))</f>
        <v>349167704352.96954</v>
      </c>
      <c r="AM880" s="258">
        <f t="shared" si="4955"/>
        <v>1000000000000</v>
      </c>
    </row>
    <row r="881" spans="3:39" hidden="1" outlineLevel="1">
      <c r="C881" s="256" t="s">
        <v>264</v>
      </c>
      <c r="D881" s="256"/>
      <c r="E881" s="256"/>
      <c r="F881" s="262">
        <f>(G881+G882)/2/((1+F$55/4))</f>
        <v>172791631405.69653</v>
      </c>
      <c r="G881" s="262">
        <f t="shared" ref="G881" si="4988">(H881+H882)/2/((1+G$55/4))</f>
        <v>153212115597.26968</v>
      </c>
      <c r="H881" s="262">
        <f t="shared" ref="H881" si="4989">(I881+I882)/2/((1+H$55/4))</f>
        <v>135014168088.14018</v>
      </c>
      <c r="I881" s="262">
        <f t="shared" ref="I881" si="4990">(J881+J882)/2/((1+I$55/4))</f>
        <v>118295896221.44695</v>
      </c>
      <c r="J881" s="262">
        <f t="shared" ref="J881" si="4991">(K881+K882)/2/((1+J$55/4))</f>
        <v>103184780764.4211</v>
      </c>
      <c r="K881" s="262">
        <f t="shared" ref="K881" si="4992">(L881+L882)/2/((1+K$55/4))</f>
        <v>89682100171.763611</v>
      </c>
      <c r="L881" s="262">
        <f t="shared" ref="L881" si="4993">(M881+M882)/2/((1+L$55/4))</f>
        <v>77747268908.98938</v>
      </c>
      <c r="M881" s="262">
        <f t="shared" ref="M881" si="4994">(N881+N882)/2/((1+M$55/4))</f>
        <v>67326619610.023285</v>
      </c>
      <c r="N881" s="262">
        <f t="shared" ref="N881" si="4995">(O881+O882)/2/((1+N$55/4))</f>
        <v>58341857969.796509</v>
      </c>
      <c r="O881" s="262">
        <f t="shared" ref="O881" si="4996">(P881+P882)/2/((1+O$55/4))</f>
        <v>50706102803.16082</v>
      </c>
      <c r="P881" s="262">
        <f t="shared" ref="P881" si="4997">(Q881+Q882)/2/((1+P$55/4))</f>
        <v>44328223333.348305</v>
      </c>
      <c r="Q881" s="262">
        <f t="shared" ref="Q881" si="4998">(R881+R882)/2/((1+Q$55/4))</f>
        <v>37974133200.215012</v>
      </c>
      <c r="R881" s="262">
        <f t="shared" ref="R881" si="4999">(S881+S882)/2/((1+R$55/4))</f>
        <v>32484294725.290108</v>
      </c>
      <c r="S881" s="262">
        <f t="shared" ref="S881" si="5000">(T881+T882)/2/((1+S$55/4))</f>
        <v>27873260812.338467</v>
      </c>
      <c r="T881" s="262">
        <f t="shared" ref="T881" si="5001">(U881+U882)/2/((1+T$55/4))</f>
        <v>24052887601.587902</v>
      </c>
      <c r="U881" s="262">
        <f t="shared" ref="U881" si="5002">(V881+V882)/2/((1+U$55/4))</f>
        <v>20942109325.775826</v>
      </c>
      <c r="V881" s="262">
        <f t="shared" ref="V881" si="5003">(W881+W882)/2/((1+V$55/4))</f>
        <v>18468640632.201412</v>
      </c>
      <c r="W881" s="262">
        <f t="shared" ref="W881" si="5004">(X881+X882)/2/((1+W$55/4))</f>
        <v>16572873737.666775</v>
      </c>
      <c r="X881" s="262">
        <f t="shared" ref="X881" si="5005">(Y881+Y882)/2/((1+X$55/4))</f>
        <v>15214730213.18206</v>
      </c>
      <c r="Y881" s="262">
        <f t="shared" ref="Y881" si="5006">(Z881+Z882)/2/((1+Y$55/4))</f>
        <v>13769252363.908278</v>
      </c>
      <c r="Z881" s="262">
        <f t="shared" ref="Z881" si="5007">(AA881+AA882)/2/((1+Z$55/4))</f>
        <v>12687695811.620384</v>
      </c>
      <c r="AA881" s="262">
        <f t="shared" ref="AA881" si="5008">(AB881+AB882)/2/((1+AA$55/4))</f>
        <v>12012971928.186188</v>
      </c>
      <c r="AB881" s="262">
        <f t="shared" ref="AB881" si="5009">(AC881+AC882)/2/((1+AB$55/4))</f>
        <v>11760898661.218342</v>
      </c>
      <c r="AC881" s="262">
        <f t="shared" ref="AC881" si="5010">(AD881+AD882)/2/((1+AC$55/4))</f>
        <v>11991737107.693186</v>
      </c>
      <c r="AD881" s="262">
        <f t="shared" ref="AD881" si="5011">(AE881+AE882)/2/((1+AD$55/4))</f>
        <v>12834953914.073944</v>
      </c>
      <c r="AE881" s="262">
        <f t="shared" ref="AE881" si="5012">(AF881+AF882)/2/((1+AE$55/4))</f>
        <v>14545537123.090611</v>
      </c>
      <c r="AF881" s="262">
        <f t="shared" ref="AF881" si="5013">(AG881+AG882)/2/((1+AF$55/4))</f>
        <v>17616395754.535885</v>
      </c>
      <c r="AG881" s="262">
        <f t="shared" ref="AG881" si="5014">(AH881+AH882)/2/((1+AG$55/4))</f>
        <v>23031049010.76569</v>
      </c>
      <c r="AH881" s="262">
        <f t="shared" ref="AH881" si="5015">(AI881+AI882)/2/((1+AH$55/4))</f>
        <v>32831640556.322422</v>
      </c>
      <c r="AI881" s="262">
        <f t="shared" ref="AI881" si="5016">(AJ881+AJ882)/2/((1+AI$55/4))</f>
        <v>51555614354.670952</v>
      </c>
      <c r="AJ881" s="262">
        <f t="shared" ref="AJ881" si="5017">(AK881+AK882)/2/((1+AJ$55/4))</f>
        <v>90077301865.518585</v>
      </c>
      <c r="AK881" s="262">
        <f t="shared" ref="AK881" si="5018">(AL881+AL882)/2/((1+AK$55/4))</f>
        <v>176817250299.51791</v>
      </c>
      <c r="AL881" s="262">
        <f>(AM881+AM882)/2/((1+AL$55/4))</f>
        <v>393425214933.28046</v>
      </c>
      <c r="AM881" s="258">
        <f t="shared" si="4955"/>
        <v>1000000000000</v>
      </c>
    </row>
    <row r="882" spans="3:39" hidden="1" outlineLevel="1">
      <c r="C882" s="256" t="s">
        <v>267</v>
      </c>
      <c r="D882" s="256"/>
      <c r="E882" s="262"/>
      <c r="F882" s="262"/>
      <c r="G882" s="262">
        <f>(H882+H883)/2/((1+G$56/4))</f>
        <v>205731817039.22922</v>
      </c>
      <c r="H882" s="262">
        <f t="shared" ref="H882" si="5019">(I882+I883)/2/((1+H$56/4))</f>
        <v>184752811579.2739</v>
      </c>
      <c r="I882" s="262">
        <f t="shared" ref="I882" si="5020">(J882+J883)/2/((1+I$56/4))</f>
        <v>165088014151.76855</v>
      </c>
      <c r="J882" s="262">
        <f t="shared" ref="J882" si="5021">(K882+K883)/2/((1+J$56/4))</f>
        <v>146936720043.52283</v>
      </c>
      <c r="K882" s="262">
        <f t="shared" ref="K882" si="5022">(L882+L883)/2/((1+K$56/4))</f>
        <v>130363416568.91388</v>
      </c>
      <c r="L882" s="262">
        <f t="shared" ref="L882" si="5023">(M882+M883)/2/((1+L$56/4))</f>
        <v>115387842992.08708</v>
      </c>
      <c r="M882" s="262">
        <f t="shared" ref="M882" si="5024">(N882+N883)/2/((1+M$56/4))</f>
        <v>102016412704.52097</v>
      </c>
      <c r="N882" s="262">
        <f t="shared" ref="N882" si="5025">(O882+O883)/2/((1+N$56/4))</f>
        <v>90225364736.809448</v>
      </c>
      <c r="O882" s="262">
        <f t="shared" ref="O882" si="5026">(P882+P883)/2/((1+O$56/4))</f>
        <v>79978040766.033493</v>
      </c>
      <c r="P882" s="262">
        <f t="shared" ref="P882" si="5027">(Q882+Q883)/2/((1+P$56/4))</f>
        <v>71228467853.288467</v>
      </c>
      <c r="Q882" s="262">
        <f t="shared" ref="Q882" si="5028">(R882+R883)/2/((1+Q$56/4))</f>
        <v>62342641998.970428</v>
      </c>
      <c r="R882" s="262">
        <f t="shared" ref="R882" si="5029">(S882+S883)/2/((1+R$56/4))</f>
        <v>54483824720.682419</v>
      </c>
      <c r="S882" s="262">
        <f t="shared" ref="S882" si="5030">(T882+T883)/2/((1+S$56/4))</f>
        <v>47724441494.683739</v>
      </c>
      <c r="T882" s="262">
        <f t="shared" ref="T882" si="5031">(U882+U883)/2/((1+T$56/4))</f>
        <v>41991405838.770744</v>
      </c>
      <c r="U882" s="262">
        <f t="shared" ref="U882" si="5032">(V882+V883)/2/((1+U$56/4))</f>
        <v>37214853362.193092</v>
      </c>
      <c r="V882" s="262">
        <f t="shared" ref="V882" si="5033">(W882+W883)/2/((1+V$56/4))</f>
        <v>33330487119.973202</v>
      </c>
      <c r="W882" s="262">
        <f t="shared" ref="W882" si="5034">(X882+X883)/2/((1+W$56/4))</f>
        <v>30285443226.428841</v>
      </c>
      <c r="X882" s="262">
        <f t="shared" ref="X882" si="5035">(Y882+Y883)/2/((1+X$56/4))</f>
        <v>28049093392.704628</v>
      </c>
      <c r="Y882" s="262">
        <f t="shared" ref="Y882" si="5036">(Z882+Z883)/2/((1+Y$56/4))</f>
        <v>25642783683.947662</v>
      </c>
      <c r="Z882" s="262">
        <f t="shared" ref="Z882" si="5037">(AA882+AA883)/2/((1+Z$56/4))</f>
        <v>23791781737.887745</v>
      </c>
      <c r="AA882" s="262">
        <f t="shared" ref="AA882" si="5038">(AB882+AB883)/2/((1+AA$56/4))</f>
        <v>22579163411.673256</v>
      </c>
      <c r="AB882" s="262">
        <f t="shared" ref="AB882" si="5039">(AC882+AC883)/2/((1+AB$56/4))</f>
        <v>22037278079.572826</v>
      </c>
      <c r="AC882" s="262">
        <f t="shared" ref="AC882" si="5040">(AD882+AD883)/2/((1+AC$56/4))</f>
        <v>22258624000.95129</v>
      </c>
      <c r="AD882" s="262">
        <f t="shared" ref="AD882" si="5041">(AE882+AE883)/2/((1+AD$56/4))</f>
        <v>23427888493.709698</v>
      </c>
      <c r="AE882" s="262">
        <f t="shared" ref="AE882" si="5042">(AF882+AF883)/2/((1+AE$56/4))</f>
        <v>25894037796.725407</v>
      </c>
      <c r="AF882" s="262">
        <f t="shared" ref="AF882" si="5043">(AG882+AG883)/2/((1+AF$56/4))</f>
        <v>30306203916.027775</v>
      </c>
      <c r="AG882" s="262">
        <f t="shared" ref="AG882" si="5044">(AH882+AH883)/2/((1+AG$56/4))</f>
        <v>37907025719.110367</v>
      </c>
      <c r="AH882" s="262">
        <f t="shared" ref="AH882" si="5045">(AI882+AI883)/2/((1+AH$56/4))</f>
        <v>51150228476.612381</v>
      </c>
      <c r="AI882" s="262">
        <f t="shared" ref="AI882" si="5046">(AJ882+AJ883)/2/((1+AI$56/4))</f>
        <v>75184754210.370453</v>
      </c>
      <c r="AJ882" s="262">
        <f t="shared" ref="AJ882" si="5047">(AK882+AK883)/2/((1+AJ$56/4))</f>
        <v>121565256105.05435</v>
      </c>
      <c r="AK882" s="262">
        <f t="shared" ref="AK882" si="5048">(AL882+AL883)/2/((1+AK$56/4))</f>
        <v>218321768671.31</v>
      </c>
      <c r="AL882" s="262">
        <f>(AM882+AM883)/2/((1+AL$56/4))</f>
        <v>439504220574.28693</v>
      </c>
      <c r="AM882" s="258">
        <f t="shared" si="4955"/>
        <v>1000000000000</v>
      </c>
    </row>
    <row r="883" spans="3:39" hidden="1" outlineLevel="1">
      <c r="C883" s="256" t="s">
        <v>270</v>
      </c>
      <c r="D883" s="256"/>
      <c r="E883" s="262"/>
      <c r="F883" s="262"/>
      <c r="G883" s="262"/>
      <c r="H883" s="262">
        <f>(I883+I884)/2/((1+H$57/4))</f>
        <v>241530569376.51651</v>
      </c>
      <c r="I883" s="262">
        <f t="shared" ref="I883" si="5049">(J883+J884)/2/((1+I$57/4))</f>
        <v>219534462716.66208</v>
      </c>
      <c r="J883" s="262">
        <f t="shared" ref="J883" si="5050">(K883+K884)/2/((1+J$57/4))</f>
        <v>198857164986.2684</v>
      </c>
      <c r="K883" s="262">
        <f t="shared" ref="K883" si="5051">(L883+L884)/2/((1+K$57/4))</f>
        <v>179618686656.18701</v>
      </c>
      <c r="L883" s="262">
        <f t="shared" ref="L883" si="5052">(M883+M884)/2/((1+L$57/4))</f>
        <v>161896681678.10095</v>
      </c>
      <c r="M883" s="262">
        <f t="shared" ref="M883" si="5053">(N883+N884)/2/((1+M$57/4))</f>
        <v>145759887404.54175</v>
      </c>
      <c r="N883" s="262">
        <f t="shared" ref="N883" si="5054">(O883+O884)/2/((1+N$57/4))</f>
        <v>131246471864.84381</v>
      </c>
      <c r="O883" s="262">
        <f t="shared" ref="O883" si="5055">(P883+P884)/2/((1+O$57/4))</f>
        <v>118381915087.60774</v>
      </c>
      <c r="P883" s="262">
        <f t="shared" ref="P883" si="5056">(Q883+Q884)/2/((1+P$57/4))</f>
        <v>107181371637.66916</v>
      </c>
      <c r="Q883" s="262">
        <f t="shared" ref="Q883" si="5057">(R883+R884)/2/((1+Q$57/4))</f>
        <v>95612134632.023788</v>
      </c>
      <c r="R883" s="262">
        <f t="shared" ref="R883" si="5058">(S883+S884)/2/((1+R$57/4))</f>
        <v>85165892453.169891</v>
      </c>
      <c r="S883" s="262">
        <f t="shared" ref="S883" si="5059">(T883+T884)/2/((1+S$57/4))</f>
        <v>75989346076.259506</v>
      </c>
      <c r="T883" s="262">
        <f t="shared" ref="T883" si="5060">(U883+U884)/2/((1+T$57/4))</f>
        <v>68041706146.224571</v>
      </c>
      <c r="U883" s="262">
        <f t="shared" ref="U883" si="5061">(V883+V884)/2/((1+U$57/4))</f>
        <v>61282311985.136475</v>
      </c>
      <c r="V883" s="262">
        <f t="shared" ref="V883" si="5062">(W883+W884)/2/((1+V$57/4))</f>
        <v>55672984562.515671</v>
      </c>
      <c r="W883" s="262">
        <f t="shared" ref="W883" si="5063">(X883+X884)/2/((1+W$57/4))</f>
        <v>51185388416.922287</v>
      </c>
      <c r="X883" s="262">
        <f t="shared" ref="X883" si="5064">(Y883+Y884)/2/((1+X$57/4))</f>
        <v>47815796711.650589</v>
      </c>
      <c r="Y883" s="262">
        <f t="shared" ref="Y883" si="5065">(Z883+Z884)/2/((1+Y$57/4))</f>
        <v>44152943473.34436</v>
      </c>
      <c r="Z883" s="262">
        <f t="shared" ref="Z883" si="5066">(AA883+AA884)/2/((1+Z$57/4))</f>
        <v>41266727616.313362</v>
      </c>
      <c r="AA883" s="262">
        <f t="shared" ref="AA883" si="5067">(AB883+AB884)/2/((1+AA$57/4))</f>
        <v>39300212950.38266</v>
      </c>
      <c r="AB883" s="262">
        <f t="shared" ref="AB883" si="5068">(AC883+AC884)/2/((1+AB$57/4))</f>
        <v>38313866457.538849</v>
      </c>
      <c r="AC883" s="262">
        <f t="shared" ref="AC883" si="5069">(AD883+AD884)/2/((1+AC$57/4))</f>
        <v>38444167637.733803</v>
      </c>
      <c r="AD883" s="262">
        <f t="shared" ref="AD883" si="5070">(AE883+AE884)/2/((1+AD$57/4))</f>
        <v>39942311884.968727</v>
      </c>
      <c r="AE883" s="262">
        <f t="shared" ref="AE883" si="5071">(AF883+AF884)/2/((1+AE$57/4))</f>
        <v>43261318787.423416</v>
      </c>
      <c r="AF883" s="262">
        <f t="shared" ref="AF883" si="5072">(AG883+AG884)/2/((1+AF$57/4))</f>
        <v>49211410699.770317</v>
      </c>
      <c r="AG883" s="262">
        <f t="shared" ref="AG883" si="5073">(AH883+AH884)/2/((1+AG$57/4))</f>
        <v>59283723643.470818</v>
      </c>
      <c r="AH883" s="262">
        <f t="shared" ref="AH883" si="5074">(AI883+AI884)/2/((1+AH$57/4))</f>
        <v>76288676306.069504</v>
      </c>
      <c r="AI883" s="262">
        <f t="shared" ref="AI883" si="5075">(AJ883+AJ884)/2/((1+AI$57/4))</f>
        <v>105823987268.60817</v>
      </c>
      <c r="AJ883" s="262">
        <f t="shared" ref="AJ883" si="5076">(AK883+AK884)/2/((1+AJ$57/4))</f>
        <v>159721261270.7193</v>
      </c>
      <c r="AK883" s="262">
        <f t="shared" ref="AK883" si="5077">(AL883+AL884)/2/((1+AK$57/4))</f>
        <v>264796017589.85818</v>
      </c>
      <c r="AL883" s="262">
        <f>(AM883+AM884)/2/((1+AL$57/4))</f>
        <v>486650234406.72754</v>
      </c>
      <c r="AM883" s="258">
        <f t="shared" si="4955"/>
        <v>1000000000000</v>
      </c>
    </row>
    <row r="884" spans="3:39" hidden="1" outlineLevel="1">
      <c r="C884" s="256" t="s">
        <v>273</v>
      </c>
      <c r="D884" s="256"/>
      <c r="E884" s="262"/>
      <c r="F884" s="262"/>
      <c r="G884" s="262"/>
      <c r="H884" s="262"/>
      <c r="I884" s="262">
        <f>(J884+J885)/2/((1+I$58/4))</f>
        <v>279873357265.1532</v>
      </c>
      <c r="J884" s="262">
        <f t="shared" ref="J884" si="5078">(K884+K885)/2/((1+J$58/4))</f>
        <v>257390675466.00363</v>
      </c>
      <c r="K884" s="262">
        <f t="shared" ref="K884" si="5079">(L884+L885)/2/((1+K$58/4))</f>
        <v>236128209571.87891</v>
      </c>
      <c r="L884" s="262">
        <f t="shared" ref="L884" si="5080">(M884+M885)/2/((1+L$58/4))</f>
        <v>216211161088.60431</v>
      </c>
      <c r="M884" s="262">
        <f t="shared" ref="M884" si="5081">(N884+N885)/2/((1+M$58/4))</f>
        <v>197763591869.60886</v>
      </c>
      <c r="N884" s="262">
        <f t="shared" ref="N884" si="5082">(O884+O885)/2/((1+N$58/4))</f>
        <v>180883254313.91467</v>
      </c>
      <c r="O884" s="262">
        <f t="shared" ref="O884" si="5083">(P884+P885)/2/((1+O$58/4))</f>
        <v>165659821769.81717</v>
      </c>
      <c r="P884" s="262">
        <f t="shared" ref="P884" si="5084">(Q884+Q885)/2/((1+P$58/4))</f>
        <v>152176116764.90036</v>
      </c>
      <c r="Q884" s="262">
        <f t="shared" ref="Q884" si="5085">(R884+R885)/2/((1+Q$58/4))</f>
        <v>138040245030.51123</v>
      </c>
      <c r="R884" s="262">
        <f t="shared" ref="R884" si="5086">(S884+S885)/2/((1+R$58/4))</f>
        <v>125041830051.05142</v>
      </c>
      <c r="S884" s="262">
        <f t="shared" ref="S884" si="5087">(T884+T885)/2/((1+S$58/4))</f>
        <v>113408612596.27582</v>
      </c>
      <c r="T884" s="262">
        <f t="shared" ref="T884" si="5088">(U884+U885)/2/((1+T$58/4))</f>
        <v>103144999927.71664</v>
      </c>
      <c r="U884" s="262">
        <f t="shared" ref="U884" si="5089">(V884+V885)/2/((1+U$58/4))</f>
        <v>94254683924.37558</v>
      </c>
      <c r="V884" s="262">
        <f t="shared" ref="V884" si="5090">(W884+W885)/2/((1+V$58/4))</f>
        <v>86742426202.738358</v>
      </c>
      <c r="W884" s="262">
        <f t="shared" ref="W884" si="5091">(X884+X885)/2/((1+W$58/4))</f>
        <v>80622240261.374741</v>
      </c>
      <c r="X884" s="262">
        <f t="shared" ref="X884" si="5092">(Y884+Y885)/2/((1+X$58/4))</f>
        <v>75935604970.855164</v>
      </c>
      <c r="Y884" s="262">
        <f t="shared" ref="Y884" si="5093">(Z884+Z885)/2/((1+Y$58/4))</f>
        <v>70793097543.542297</v>
      </c>
      <c r="Z884" s="262">
        <f t="shared" ref="Z884" si="5094">(AA884+AA885)/2/((1+Z$58/4))</f>
        <v>66655064131.126373</v>
      </c>
      <c r="AA884" s="262">
        <f t="shared" ref="AA884" si="5095">(AB884+AB885)/2/((1+AA$58/4))</f>
        <v>63743402550.114639</v>
      </c>
      <c r="AB884" s="262">
        <f t="shared" ref="AB884" si="5096">(AC884+AC885)/2/((1+AB$58/4))</f>
        <v>62159769240.253593</v>
      </c>
      <c r="AC884" s="262">
        <f t="shared" ref="AC884" si="5097">(AD884+AD885)/2/((1+AC$58/4))</f>
        <v>62096414739.156036</v>
      </c>
      <c r="AD884" s="262">
        <f t="shared" ref="AD884" si="5098">(AE884+AE885)/2/((1+AD$58/4))</f>
        <v>63879886839.128731</v>
      </c>
      <c r="AE884" s="262">
        <f t="shared" ref="AE884" si="5099">(AF884+AF885)/2/((1+AE$58/4))</f>
        <v>68070640930.316406</v>
      </c>
      <c r="AF884" s="262">
        <f t="shared" ref="AF884" si="5100">(AG884+AG885)/2/((1+AF$58/4))</f>
        <v>75631602827.302628</v>
      </c>
      <c r="AG884" s="262">
        <f t="shared" ref="AG884" si="5101">(AH884+AH885)/2/((1+AG$58/4))</f>
        <v>88268945554.529175</v>
      </c>
      <c r="AH884" s="262">
        <f t="shared" ref="AH884" si="5102">(AI884+AI885)/2/((1+AH$58/4))</f>
        <v>109061125933.78026</v>
      </c>
      <c r="AI884" s="262">
        <f t="shared" ref="AI884" si="5103">(AJ884+AJ885)/2/((1+AI$58/4))</f>
        <v>143853556049.50821</v>
      </c>
      <c r="AJ884" s="262">
        <f t="shared" ref="AJ884" si="5104">(AK884+AK885)/2/((1+AJ$58/4))</f>
        <v>204345164953.52536</v>
      </c>
      <c r="AK884" s="262">
        <f t="shared" ref="AK884" si="5105">(AL884+AL885)/2/((1+AK$58/4))</f>
        <v>315459129138.12244</v>
      </c>
      <c r="AL884" s="262">
        <f>(AM884+AM885)/2/((1+AL$58/4))</f>
        <v>534035005781.38971</v>
      </c>
      <c r="AM884" s="258">
        <f t="shared" si="4955"/>
        <v>1000000000000</v>
      </c>
    </row>
    <row r="885" spans="3:39" hidden="1" outlineLevel="1">
      <c r="C885" s="256" t="s">
        <v>276</v>
      </c>
      <c r="D885" s="256"/>
      <c r="E885" s="262"/>
      <c r="F885" s="262"/>
      <c r="G885" s="262"/>
      <c r="H885" s="262"/>
      <c r="I885" s="262"/>
      <c r="J885" s="262">
        <f>(K885+K886)/2/((1+J$59/4))</f>
        <v>320471180007.50525</v>
      </c>
      <c r="K885" s="262">
        <f t="shared" ref="K885" si="5106">(L885+L886)/2/((1+K$59/4))</f>
        <v>297959316293.38104</v>
      </c>
      <c r="L885" s="262">
        <f t="shared" ref="L885" si="5107">(M885+M886)/2/((1+L$59/4))</f>
        <v>276564730767.93988</v>
      </c>
      <c r="M885" s="262">
        <f t="shared" ref="M885" si="5108">(N885+N886)/2/((1+M$59/4))</f>
        <v>256453733299.64536</v>
      </c>
      <c r="N885" s="262">
        <f t="shared" ref="N885" si="5109">(O885+O886)/2/((1+N$59/4))</f>
        <v>237773758246.75986</v>
      </c>
      <c r="O885" s="262">
        <f t="shared" ref="O885" si="5110">(P885+P886)/2/((1+O$59/4))</f>
        <v>220671915549.72659</v>
      </c>
      <c r="P885" s="262">
        <f t="shared" ref="P885" si="5111">(Q885+Q886)/2/((1+P$59/4))</f>
        <v>205295563520.51056</v>
      </c>
      <c r="Q885" s="262">
        <f t="shared" ref="Q885" si="5112">(R885+R886)/2/((1+Q$59/4))</f>
        <v>188965647695.30396</v>
      </c>
      <c r="R885" s="262">
        <f t="shared" ref="R885" si="5113">(S885+S886)/2/((1+R$59/4))</f>
        <v>173708844712.86496</v>
      </c>
      <c r="S885" s="262">
        <f t="shared" ref="S885" si="5114">(T885+T886)/2/((1+S$59/4))</f>
        <v>159829808401.79568</v>
      </c>
      <c r="T885" s="262">
        <f t="shared" ref="T885" si="5115">(U885+U886)/2/((1+T$59/4))</f>
        <v>147383938087.4678</v>
      </c>
      <c r="U885" s="262">
        <f t="shared" ref="U885" si="5116">(V885+V886)/2/((1+U$59/4))</f>
        <v>136428008114.66145</v>
      </c>
      <c r="V885" s="262">
        <f t="shared" ref="V885" si="5117">(W885+W886)/2/((1+V$59/4))</f>
        <v>127021086039.69031</v>
      </c>
      <c r="W885" s="262">
        <f t="shared" ref="W885" si="5118">(X885+X886)/2/((1+W$59/4))</f>
        <v>119232910913.18288</v>
      </c>
      <c r="X885" s="262">
        <f t="shared" ref="X885" si="5119">(Y885+Y886)/2/((1+X$59/4))</f>
        <v>113164723700.57645</v>
      </c>
      <c r="Y885" s="262">
        <f t="shared" ref="Y885" si="5120">(Z885+Z886)/2/((1+Y$59/4))</f>
        <v>106449457160.83551</v>
      </c>
      <c r="Z885" s="262">
        <f t="shared" ref="Z885" si="5121">(AA885+AA886)/2/((1+Z$59/4))</f>
        <v>100946304870.22189</v>
      </c>
      <c r="AA885" s="262">
        <f t="shared" ref="AA885" si="5122">(AB885+AB886)/2/((1+AA$59/4))</f>
        <v>96969170264.42189</v>
      </c>
      <c r="AB885" s="262">
        <f t="shared" ref="AB885" si="5123">(AC885+AC886)/2/((1+AB$59/4))</f>
        <v>94672432993.758377</v>
      </c>
      <c r="AC885" s="262">
        <f t="shared" ref="AC885" si="5124">(AD885+AD886)/2/((1+AC$59/4))</f>
        <v>94313283311.897583</v>
      </c>
      <c r="AD885" s="262">
        <f t="shared" ref="AD885" si="5125">(AE885+AE886)/2/((1+AD$59/4))</f>
        <v>96297971232.958633</v>
      </c>
      <c r="AE885" s="262">
        <f t="shared" ref="AE885" si="5126">(AF885+AF886)/2/((1+AE$59/4))</f>
        <v>101289956880.69438</v>
      </c>
      <c r="AF885" s="262">
        <f t="shared" ref="AF885" si="5127">(AG885+AG886)/2/((1+AF$59/4))</f>
        <v>110383998293.30486</v>
      </c>
      <c r="AG885" s="262">
        <f t="shared" ref="AG885" si="5128">(AH885+AH886)/2/((1+AG$59/4))</f>
        <v>125449667082.61975</v>
      </c>
      <c r="AH885" s="262">
        <f t="shared" ref="AH885" si="5129">(AI885+AI886)/2/((1+AH$59/4))</f>
        <v>149724004308.86865</v>
      </c>
      <c r="AI885" s="262">
        <f t="shared" ref="AI885" si="5130">(AJ885+AJ886)/2/((1+AI$59/4))</f>
        <v>189088582741.496</v>
      </c>
      <c r="AJ885" s="262">
        <f t="shared" ref="AJ885" si="5131">(AK885+AK886)/2/((1+AJ$59/4))</f>
        <v>254742350711.36224</v>
      </c>
      <c r="AK885" s="262">
        <f t="shared" ref="AK885" si="5132">(AL885+AL886)/2/((1+AK$59/4))</f>
        <v>369236473328.34827</v>
      </c>
      <c r="AL885" s="262">
        <f>(AM885+AM886)/2/((1+AL$59/4))</f>
        <v>580813435733.91199</v>
      </c>
      <c r="AM885" s="258">
        <f t="shared" si="4955"/>
        <v>1000000000000</v>
      </c>
    </row>
    <row r="886" spans="3:39" hidden="1" outlineLevel="1">
      <c r="C886" s="256" t="s">
        <v>279</v>
      </c>
      <c r="D886" s="256"/>
      <c r="E886" s="262"/>
      <c r="F886" s="262"/>
      <c r="G886" s="262"/>
      <c r="H886" s="262"/>
      <c r="I886" s="262"/>
      <c r="J886" s="262"/>
      <c r="K886" s="262">
        <f>(L886+L887)/2/((1+K$60/4))</f>
        <v>362865935164.64349</v>
      </c>
      <c r="L886" s="262">
        <f t="shared" ref="L886" si="5133">(M886+M887)/2/((1+L$60/4))</f>
        <v>340771088685.33405</v>
      </c>
      <c r="M886" s="262">
        <f t="shared" ref="M886" si="5134">(N886+N887)/2/((1+M$60/4))</f>
        <v>319735911469.19049</v>
      </c>
      <c r="N886" s="262">
        <f t="shared" ref="N886" si="5135">(O886+O887)/2/((1+N$60/4))</f>
        <v>299943449748.79102</v>
      </c>
      <c r="O886" s="262">
        <f t="shared" ref="O886" si="5136">(P886+P887)/2/((1+O$60/4))</f>
        <v>281585577412.92566</v>
      </c>
      <c r="P886" s="262">
        <f t="shared" ref="P886" si="5137">(Q886+Q887)/2/((1+P$60/4))</f>
        <v>264863526572.42352</v>
      </c>
      <c r="Q886" s="262">
        <f t="shared" ref="Q886" si="5138">(R886+R887)/2/((1+Q$60/4))</f>
        <v>246904402158.43997</v>
      </c>
      <c r="R886" s="262">
        <f t="shared" ref="R886" si="5139">(S886+S887)/2/((1+R$60/4))</f>
        <v>229892064305.92828</v>
      </c>
      <c r="S886" s="262">
        <f t="shared" ref="S886" si="5140">(T886+T887)/2/((1+S$60/4))</f>
        <v>214194766842.62686</v>
      </c>
      <c r="T886" s="262">
        <f t="shared" ref="T886" si="5141">(U886+U887)/2/((1+T$60/4))</f>
        <v>199917191157.1322</v>
      </c>
      <c r="U886" s="262">
        <f t="shared" ref="U886" si="5142">(V886+V887)/2/((1+U$60/4))</f>
        <v>187170147150.65945</v>
      </c>
      <c r="V886" s="262">
        <f t="shared" ref="V886" si="5143">(W886+W887)/2/((1+V$60/4))</f>
        <v>176070655468.16141</v>
      </c>
      <c r="W886" s="262">
        <f t="shared" ref="W886" si="5144">(X886+X887)/2/((1+W$60/4))</f>
        <v>166750109095.18811</v>
      </c>
      <c r="X886" s="262">
        <f t="shared" ref="X886" si="5145">(Y886+Y887)/2/((1+X$60/4))</f>
        <v>159376799669.84335</v>
      </c>
      <c r="Y886" s="262">
        <f t="shared" ref="Y886" si="5146">(Z886+Z887)/2/((1+Y$60/4))</f>
        <v>151154911965.20529</v>
      </c>
      <c r="Z886" s="262">
        <f t="shared" ref="Z886" si="5147">(AA886+AA887)/2/((1+Z$60/4))</f>
        <v>144309471985.24478</v>
      </c>
      <c r="AA886" s="262">
        <f t="shared" ref="AA886" si="5148">(AB886+AB887)/2/((1+AA$60/4))</f>
        <v>139250270939.9574</v>
      </c>
      <c r="AB886" s="262">
        <f t="shared" ref="AB886" si="5149">(AC886+AC887)/2/((1+AB$60/4))</f>
        <v>136191337694.31171</v>
      </c>
      <c r="AC886" s="262">
        <f t="shared" ref="AC886" si="5150">(AD886+AD887)/2/((1+AC$60/4))</f>
        <v>135458735461.14406</v>
      </c>
      <c r="AD886" s="262">
        <f t="shared" ref="AD886" si="5151">(AE886+AE887)/2/((1+AD$60/4))</f>
        <v>137536598552.39871</v>
      </c>
      <c r="AE886" s="262">
        <f t="shared" ref="AE886" si="5152">(AF886+AF887)/2/((1+AE$60/4))</f>
        <v>143179069527.26953</v>
      </c>
      <c r="AF886" s="262">
        <f t="shared" ref="AF886" si="5153">(AG886+AG887)/2/((1+AF$60/4))</f>
        <v>153582103015.68015</v>
      </c>
      <c r="AG886" s="262">
        <f t="shared" ref="AG886" si="5154">(AH886+AH887)/2/((1+AG$60/4))</f>
        <v>170716358634.08371</v>
      </c>
      <c r="AH886" s="262">
        <f t="shared" ref="AH886" si="5155">(AI886+AI887)/2/((1+AH$60/4))</f>
        <v>197862764500.03894</v>
      </c>
      <c r="AI886" s="262">
        <f t="shared" ref="AI886" si="5156">(AJ886+AJ887)/2/((1+AI$60/4))</f>
        <v>240743847829.1377</v>
      </c>
      <c r="AJ886" s="262">
        <f t="shared" ref="AJ886" si="5157">(AK886+AK887)/2/((1+AJ$60/4))</f>
        <v>309769198030.88458</v>
      </c>
      <c r="AK886" s="262">
        <f t="shared" ref="AK886" si="5158">(AL886+AL887)/2/((1+AK$60/4))</f>
        <v>424852424141.90344</v>
      </c>
      <c r="AL886" s="262">
        <f>(AM886+AM887)/2/((1+AL$60/4))</f>
        <v>626182967856.9801</v>
      </c>
      <c r="AM886" s="258">
        <f t="shared" si="4955"/>
        <v>1000000000000</v>
      </c>
    </row>
    <row r="887" spans="3:39" hidden="1" outlineLevel="1">
      <c r="C887" s="256" t="s">
        <v>282</v>
      </c>
      <c r="D887" s="256"/>
      <c r="E887" s="262"/>
      <c r="F887" s="262"/>
      <c r="G887" s="262"/>
      <c r="H887" s="262"/>
      <c r="I887" s="262"/>
      <c r="J887" s="262"/>
      <c r="K887" s="262"/>
      <c r="L887" s="262">
        <f>(M887+M888)/2/((1+L$61/4))</f>
        <v>406535184853.13519</v>
      </c>
      <c r="M887" s="262">
        <f t="shared" ref="M887" si="5159">(N887+N888)/2/((1+M$61/4))</f>
        <v>385308861863.30908</v>
      </c>
      <c r="N887" s="262">
        <f t="shared" ref="N887" si="5160">(O887+O888)/2/((1+N$61/4))</f>
        <v>365113746820.45587</v>
      </c>
      <c r="O887" s="262">
        <f t="shared" ref="O887" si="5161">(P887+P888)/2/((1+O$61/4))</f>
        <v>346171266318.2453</v>
      </c>
      <c r="P887" s="262">
        <f t="shared" ref="P887" si="5162">(Q887+Q888)/2/((1+P$61/4))</f>
        <v>328721590586.53326</v>
      </c>
      <c r="Q887" s="262">
        <f t="shared" ref="Q887" si="5163">(R887+R888)/2/((1+Q$61/4))</f>
        <v>309799317998.46655</v>
      </c>
      <c r="R887" s="262">
        <f t="shared" ref="R887" si="5164">(S887+S888)/2/((1+R$61/4))</f>
        <v>291659677230.67139</v>
      </c>
      <c r="S887" s="262">
        <f t="shared" ref="S887" si="5165">(T887+T888)/2/((1+S$61/4))</f>
        <v>274715521602.35101</v>
      </c>
      <c r="T887" s="262">
        <f t="shared" ref="T887" si="5166">(U887+U888)/2/((1+T$61/4))</f>
        <v>259113136453.09256</v>
      </c>
      <c r="U887" s="262">
        <f t="shared" ref="U887" si="5167">(V887+V888)/2/((1+U$61/4))</f>
        <v>245011380935.84613</v>
      </c>
      <c r="V887" s="262">
        <f t="shared" ref="V887" si="5168">(W887+W888)/2/((1+V$61/4))</f>
        <v>232581207092.99481</v>
      </c>
      <c r="W887" s="262">
        <f t="shared" ref="W887" si="5169">(X887+X888)/2/((1+W$61/4))</f>
        <v>222013427547.0354</v>
      </c>
      <c r="X887" s="262">
        <f t="shared" ref="X887" si="5170">(Y887+Y888)/2/((1+X$61/4))</f>
        <v>213542084272.54968</v>
      </c>
      <c r="Y887" s="262">
        <f t="shared" ref="Y887" si="5171">(Z887+Z888)/2/((1+Y$61/4))</f>
        <v>204031894289.04459</v>
      </c>
      <c r="Z887" s="262">
        <f t="shared" ref="Z887" si="5172">(AA887+AA888)/2/((1+Z$61/4))</f>
        <v>196004618183.94604</v>
      </c>
      <c r="AA887" s="262">
        <f t="shared" ref="AA887" si="5173">(AB887+AB888)/2/((1+AA$61/4))</f>
        <v>189959253645.39325</v>
      </c>
      <c r="AB887" s="262">
        <f t="shared" ref="AB887" si="5174">(AC887+AC888)/2/((1+AB$61/4))</f>
        <v>186169854549.58194</v>
      </c>
      <c r="AC887" s="262">
        <f t="shared" ref="AC887" si="5175">(AD887+AD888)/2/((1+AC$61/4))</f>
        <v>185028498932.57782</v>
      </c>
      <c r="AD887" s="262">
        <f t="shared" ref="AD887" si="5176">(AE887+AE888)/2/((1+AD$61/4))</f>
        <v>187088579499.67587</v>
      </c>
      <c r="AE887" s="262">
        <f t="shared" ref="AE887" si="5177">(AF887+AF888)/2/((1+AE$61/4))</f>
        <v>193175762687.46069</v>
      </c>
      <c r="AF887" s="262">
        <f t="shared" ref="AF887" si="5178">(AG887+AG888)/2/((1+AF$61/4))</f>
        <v>204550663310.37277</v>
      </c>
      <c r="AG887" s="262">
        <f t="shared" ref="AG887" si="5179">(AH887+AH888)/2/((1+AG$61/4))</f>
        <v>223220248970.8974</v>
      </c>
      <c r="AH887" s="262">
        <f t="shared" ref="AH887" si="5180">(AI887+AI888)/2/((1+AH$61/4))</f>
        <v>252403503276.99734</v>
      </c>
      <c r="AI887" s="262">
        <f t="shared" ref="AI887" si="5181">(AJ887+AJ888)/2/((1+AI$61/4))</f>
        <v>297504853157.73059</v>
      </c>
      <c r="AJ887" s="262">
        <f t="shared" ref="AJ887" si="5182">(AK887+AK888)/2/((1+AJ$61/4))</f>
        <v>367950585910.6568</v>
      </c>
      <c r="AK887" s="262">
        <f t="shared" ref="AK887" si="5183">(AL887+AL888)/2/((1+AK$61/4))</f>
        <v>480949165875.88995</v>
      </c>
      <c r="AL887" s="262">
        <f>(AM887+AM888)/2/((1+AL$61/4))</f>
        <v>669436775816.82092</v>
      </c>
      <c r="AM887" s="258">
        <f t="shared" si="4955"/>
        <v>1000000000000</v>
      </c>
    </row>
    <row r="888" spans="3:39" hidden="1" outlineLevel="1">
      <c r="C888" s="256" t="s">
        <v>285</v>
      </c>
      <c r="D888" s="256"/>
      <c r="E888" s="262"/>
      <c r="F888" s="262"/>
      <c r="G888" s="262"/>
      <c r="H888" s="262"/>
      <c r="I888" s="262"/>
      <c r="J888" s="262"/>
      <c r="K888" s="262"/>
      <c r="L888" s="262"/>
      <c r="M888" s="262">
        <f>(N888+N889)/2/((1+M$62/4))</f>
        <v>450953516594.82965</v>
      </c>
      <c r="N888" s="262">
        <f t="shared" ref="N888" si="5184">(O888+O889)/2/((1+N$62/4))</f>
        <v>431007282702.75317</v>
      </c>
      <c r="O888" s="262">
        <f t="shared" ref="O888" si="5185">(P888+P889)/2/((1+O$62/4))</f>
        <v>412117801933.93134</v>
      </c>
      <c r="P888" s="262">
        <f t="shared" ref="P888" si="5186">(Q888+Q889)/2/((1+P$62/4))</f>
        <v>394548152395.38928</v>
      </c>
      <c r="Q888" s="262">
        <f t="shared" ref="Q888" si="5187">(R888+R889)/2/((1+Q$62/4))</f>
        <v>375337596005.00073</v>
      </c>
      <c r="R888" s="262">
        <f t="shared" ref="R888" si="5188">(S888+S889)/2/((1+R$62/4))</f>
        <v>356732242554.51758</v>
      </c>
      <c r="S888" s="262">
        <f t="shared" ref="S888" si="5189">(T888+T889)/2/((1+S$62/4))</f>
        <v>339168718393.224</v>
      </c>
      <c r="T888" s="262">
        <f t="shared" ref="T888" si="5190">(U888+U889)/2/((1+T$62/4))</f>
        <v>322823754017.80524</v>
      </c>
      <c r="U888" s="262">
        <f t="shared" ref="U888" si="5191">(V888+V889)/2/((1+U$62/4))</f>
        <v>307893558545.16125</v>
      </c>
      <c r="V888" s="262">
        <f t="shared" ref="V888" si="5192">(W888+W889)/2/((1+V$62/4))</f>
        <v>294593142559.04559</v>
      </c>
      <c r="W888" s="262">
        <f t="shared" ref="W888" si="5193">(X888+X889)/2/((1+W$62/4))</f>
        <v>283163681412.98041</v>
      </c>
      <c r="X888" s="262">
        <f t="shared" ref="X888" si="5194">(Y888+Y889)/2/((1+X$62/4))</f>
        <v>273896008659.02435</v>
      </c>
      <c r="Y888" s="262">
        <f t="shared" ref="Y888" si="5195">(Z888+Z889)/2/((1+Y$62/4))</f>
        <v>263430098214.40274</v>
      </c>
      <c r="Z888" s="262">
        <f t="shared" ref="Z888" si="5196">(AA888+AA889)/2/((1+Z$62/4))</f>
        <v>254491344400.06213</v>
      </c>
      <c r="AA888" s="262">
        <f t="shared" ref="AA888" si="5197">(AB888+AB889)/2/((1+AA$62/4))</f>
        <v>247651980023.0954</v>
      </c>
      <c r="AB888" s="262">
        <f t="shared" ref="AB888" si="5198">(AC888+AC889)/2/((1+AB$62/4))</f>
        <v>243239695831.20499</v>
      </c>
      <c r="AC888" s="262">
        <f t="shared" ref="AC888" si="5199">(AD888+AD889)/2/((1+AC$62/4))</f>
        <v>241702986954.80789</v>
      </c>
      <c r="AD888" s="262">
        <f t="shared" ref="AD888" si="5200">(AE888+AE889)/2/((1+AD$62/4))</f>
        <v>243649785253.85513</v>
      </c>
      <c r="AE888" s="262">
        <f t="shared" ref="AE888" si="5201">(AF888+AF889)/2/((1+AE$62/4))</f>
        <v>249953334291.99527</v>
      </c>
      <c r="AF888" s="262">
        <f t="shared" ref="AF888" si="5202">(AG888+AG889)/2/((1+AF$62/4))</f>
        <v>261900615667.53772</v>
      </c>
      <c r="AG888" s="262">
        <f t="shared" ref="AG888" si="5203">(AH888+AH889)/2/((1+AG$62/4))</f>
        <v>281474725355.05768</v>
      </c>
      <c r="AH888" s="262">
        <f t="shared" ref="AH888" si="5204">(AI888+AI889)/2/((1+AH$62/4))</f>
        <v>311745645380.42688</v>
      </c>
      <c r="AI888" s="262">
        <f t="shared" ref="AI888" si="5205">(AJ888+AJ889)/2/((1+AI$62/4))</f>
        <v>357686945469.99786</v>
      </c>
      <c r="AJ888" s="262">
        <f t="shared" ref="AJ888" si="5206">(AK888+AK889)/2/((1+AJ$62/4))</f>
        <v>427642995463.88464</v>
      </c>
      <c r="AK888" s="262">
        <f t="shared" ref="AK888" si="5207">(AL888+AL889)/2/((1+AK$62/4))</f>
        <v>536209377902.20288</v>
      </c>
      <c r="AL888" s="262">
        <f>(AM888+AM889)/2/((1+AL$62/4))</f>
        <v>710003577456.48254</v>
      </c>
      <c r="AM888" s="258">
        <f t="shared" si="4955"/>
        <v>1000000000000</v>
      </c>
    </row>
    <row r="889" spans="3:39" hidden="1" outlineLevel="1">
      <c r="C889" s="256" t="s">
        <v>288</v>
      </c>
      <c r="D889" s="256"/>
      <c r="E889" s="262"/>
      <c r="F889" s="262"/>
      <c r="G889" s="262"/>
      <c r="H889" s="262"/>
      <c r="I889" s="262"/>
      <c r="J889" s="262"/>
      <c r="K889" s="262"/>
      <c r="L889" s="262"/>
      <c r="M889" s="262"/>
      <c r="N889" s="262">
        <f>(O889+O890)/2/((1+N$63/4))</f>
        <v>495588914974.24774</v>
      </c>
      <c r="O889" s="262">
        <f t="shared" ref="O889" si="5208">(P889+P890)/2/((1+O$63/4))</f>
        <v>477297080954.85437</v>
      </c>
      <c r="P889" s="262">
        <f t="shared" ref="P889" si="5209">(Q889+Q890)/2/((1+P$63/4))</f>
        <v>460142426002.758</v>
      </c>
      <c r="Q889" s="262">
        <f t="shared" ref="Q889" si="5210">(R889+R890)/2/((1+Q$63/4))</f>
        <v>441252866329.62109</v>
      </c>
      <c r="R889" s="262">
        <f t="shared" ref="R889" si="5211">(S889+S890)/2/((1+R$63/4))</f>
        <v>422797873992.34717</v>
      </c>
      <c r="S889" s="262">
        <f t="shared" ref="S889" si="5212">(T889+T890)/2/((1+S$63/4))</f>
        <v>405218358074.09125</v>
      </c>
      <c r="T889" s="262">
        <f t="shared" ref="T889" si="5213">(U889+U890)/2/((1+T$63/4))</f>
        <v>388709335846.56403</v>
      </c>
      <c r="U889" s="262">
        <f t="shared" ref="U889" si="5214">(V889+V890)/2/((1+U$63/4))</f>
        <v>373491565385.24591</v>
      </c>
      <c r="V889" s="262">
        <f t="shared" ref="V889" si="5215">(W889+W890)/2/((1+V$63/4))</f>
        <v>359811003574.90967</v>
      </c>
      <c r="W889" s="262">
        <f t="shared" ref="W889" si="5216">(X889+X890)/2/((1+W$63/4))</f>
        <v>347945826012.81268</v>
      </c>
      <c r="X889" s="262">
        <f t="shared" ref="X889" si="5217">(Y889+Y890)/2/((1+X$63/4))</f>
        <v>338229470114.58136</v>
      </c>
      <c r="Y889" s="262">
        <f t="shared" ref="Y889" si="5218">(Z889+Z890)/2/((1+Y$63/4))</f>
        <v>327200223346.04132</v>
      </c>
      <c r="Z889" s="262">
        <f t="shared" ref="Z889" si="5219">(AA889+AA890)/2/((1+Z$63/4))</f>
        <v>317684662307.75903</v>
      </c>
      <c r="AA889" s="262">
        <f t="shared" ref="AA889" si="5220">(AB889+AB890)/2/((1+AA$63/4))</f>
        <v>310306077098.7243</v>
      </c>
      <c r="AB889" s="262">
        <f t="shared" ref="AB889" si="5221">(AC889+AC890)/2/((1+AB$63/4))</f>
        <v>305434004788.34534</v>
      </c>
      <c r="AC889" s="262">
        <f t="shared" ref="AC889" si="5222">(AD889+AD890)/2/((1+AC$63/4))</f>
        <v>303558555509.25983</v>
      </c>
      <c r="AD889" s="262">
        <f t="shared" ref="AD889" si="5223">(AE889+AE890)/2/((1+AD$63/4))</f>
        <v>305323274441.28241</v>
      </c>
      <c r="AE889" s="262">
        <f t="shared" ref="AE889" si="5224">(AF889+AF890)/2/((1+AE$63/4))</f>
        <v>311622896273.09601</v>
      </c>
      <c r="AF889" s="262">
        <f t="shared" ref="AF889" si="5225">(AG889+AG890)/2/((1+AF$63/4))</f>
        <v>323734432223.52576</v>
      </c>
      <c r="AG889" s="262">
        <f t="shared" ref="AG889" si="5226">(AH889+AH890)/2/((1+AG$63/4))</f>
        <v>343566426509.22107</v>
      </c>
      <c r="AH889" s="262">
        <f t="shared" ref="AH889" si="5227">(AI889+AI890)/2/((1+AH$63/4))</f>
        <v>373976371011.66162</v>
      </c>
      <c r="AI889" s="262">
        <f t="shared" ref="AI889" si="5228">(AJ889+AJ890)/2/((1+AI$63/4))</f>
        <v>419441434828.90985</v>
      </c>
      <c r="AJ889" s="262">
        <f t="shared" ref="AJ889" si="5229">(AK889+AK890)/2/((1+AJ$63/4))</f>
        <v>487207600939.70618</v>
      </c>
      <c r="AK889" s="262">
        <f t="shared" ref="AK889" si="5230">(AL889+AL890)/2/((1+AK$63/4))</f>
        <v>589461811125.58887</v>
      </c>
      <c r="AL889" s="262">
        <f>(AM889+AM890)/2/((1+AL$63/4))</f>
        <v>747469988748.02039</v>
      </c>
      <c r="AM889" s="258">
        <f t="shared" si="4955"/>
        <v>1000000000000</v>
      </c>
    </row>
    <row r="890" spans="3:39" hidden="1" outlineLevel="1">
      <c r="C890" s="256" t="s">
        <v>291</v>
      </c>
      <c r="D890" s="256"/>
      <c r="E890" s="262"/>
      <c r="F890" s="262"/>
      <c r="G890" s="262"/>
      <c r="H890" s="262"/>
      <c r="I890" s="262"/>
      <c r="J890" s="262"/>
      <c r="K890" s="262"/>
      <c r="L890" s="262"/>
      <c r="M890" s="262"/>
      <c r="N890" s="262"/>
      <c r="O890" s="262">
        <f>(P890+P891)/2/((1+O$64/4))</f>
        <v>539941066624.45367</v>
      </c>
      <c r="P890" s="262">
        <f t="shared" ref="P890" si="5231">(Q890+Q891)/2/((1+P$64/4))</f>
        <v>523626864477.61121</v>
      </c>
      <c r="Q890" s="262">
        <f t="shared" ref="Q890" si="5232">(R890+R891)/2/((1+Q$64/4))</f>
        <v>505554812840.33228</v>
      </c>
      <c r="R890" s="262">
        <f t="shared" ref="R890" si="5233">(S890+S891)/2/((1+R$64/4))</f>
        <v>487766881907.11469</v>
      </c>
      <c r="S890" s="262">
        <f t="shared" ref="S890" si="5234">(T890+T891)/2/((1+S$64/4))</f>
        <v>470692101905.7475</v>
      </c>
      <c r="T890" s="262">
        <f t="shared" ref="T890" si="5235">(U890+U891)/2/((1+T$64/4))</f>
        <v>454532503553.07874</v>
      </c>
      <c r="U890" s="262">
        <f t="shared" ref="U890" si="5236">(V890+V891)/2/((1+U$64/4))</f>
        <v>439520729553.48578</v>
      </c>
      <c r="V890" s="262">
        <f t="shared" ref="V890" si="5237">(W890+W891)/2/((1+V$64/4))</f>
        <v>425919850398.16266</v>
      </c>
      <c r="W890" s="262">
        <f t="shared" ref="W890" si="5238">(X890+X891)/2/((1+W$64/4))</f>
        <v>414030099760.30908</v>
      </c>
      <c r="X890" s="262">
        <f t="shared" ref="X890" si="5239">(Y890+Y891)/2/((1+X$64/4))</f>
        <v>404211018158.55109</v>
      </c>
      <c r="Y890" s="262">
        <f t="shared" ref="Y890" si="5240">(Z890+Z891)/2/((1+Y$64/4))</f>
        <v>393015475891.42102</v>
      </c>
      <c r="Z890" s="262">
        <f t="shared" ref="Z890" si="5241">(AA890+AA891)/2/((1+Z$64/4))</f>
        <v>383272794477.64703</v>
      </c>
      <c r="AA890" s="262">
        <f t="shared" ref="AA890" si="5242">(AB890+AB891)/2/((1+AA$64/4))</f>
        <v>375632679682.83893</v>
      </c>
      <c r="AB890" s="262">
        <f t="shared" ref="AB890" si="5243">(AC890+AC891)/2/((1+AB$64/4))</f>
        <v>370491593744.1181</v>
      </c>
      <c r="AC890" s="262">
        <f t="shared" ref="AC890" si="5244">(AD890+AD891)/2/((1+AC$64/4))</f>
        <v>368363653639.39777</v>
      </c>
      <c r="AD890" s="262">
        <f t="shared" ref="AD890" si="5245">(AE890+AE891)/2/((1+AD$64/4))</f>
        <v>369907380317.27814</v>
      </c>
      <c r="AE890" s="262">
        <f t="shared" ref="AE890" si="5246">(AF890+AF891)/2/((1+AE$64/4))</f>
        <v>376013485991.76294</v>
      </c>
      <c r="AF890" s="262">
        <f t="shared" ref="AF890" si="5247">(AG890+AG891)/2/((1+AF$64/4))</f>
        <v>387917448282.40051</v>
      </c>
      <c r="AG890" s="262">
        <f t="shared" ref="AG890" si="5248">(AH890+AH891)/2/((1+AG$64/4))</f>
        <v>407414581900.49438</v>
      </c>
      <c r="AH890" s="262">
        <f t="shared" ref="AH890" si="5249">(AI890+AI891)/2/((1+AH$64/4))</f>
        <v>437110263344.82593</v>
      </c>
      <c r="AI890" s="262">
        <f t="shared" ref="AI890" si="5250">(AJ890+AJ891)/2/((1+AI$64/4))</f>
        <v>480961147265.61755</v>
      </c>
      <c r="AJ890" s="262">
        <f t="shared" ref="AJ890" si="5251">(AK890+AK891)/2/((1+AJ$64/4))</f>
        <v>545160384495.62396</v>
      </c>
      <c r="AK890" s="262">
        <f t="shared" ref="AK890" si="5252">(AL890+AL891)/2/((1+AK$64/4))</f>
        <v>639755336240.68408</v>
      </c>
      <c r="AL890" s="262">
        <f>(AM890+AM891)/2/((1+AL$64/4))</f>
        <v>781584949965.63257</v>
      </c>
      <c r="AM890" s="258">
        <f t="shared" si="4955"/>
        <v>1000000000000</v>
      </c>
    </row>
    <row r="891" spans="3:39" hidden="1" outlineLevel="1">
      <c r="C891" s="256" t="s">
        <v>294</v>
      </c>
      <c r="D891" s="256"/>
      <c r="E891" s="262"/>
      <c r="F891" s="262"/>
      <c r="G891" s="262"/>
      <c r="H891" s="262"/>
      <c r="I891" s="262"/>
      <c r="J891" s="262"/>
      <c r="K891" s="262"/>
      <c r="L891" s="262"/>
      <c r="M891" s="262"/>
      <c r="N891" s="262"/>
      <c r="O891" s="262"/>
      <c r="P891" s="262">
        <f>(Q891+Q892)/2/((1+P$65/4))</f>
        <v>583554944903.46582</v>
      </c>
      <c r="Q891" s="262">
        <f t="shared" ref="Q891" si="5253">(R891+R892)/2/((1+Q$65/4))</f>
        <v>566664204753.3905</v>
      </c>
      <c r="R891" s="262">
        <f t="shared" ref="R891" si="5254">(S891+S892)/2/((1+R$65/4))</f>
        <v>549934094175.30896</v>
      </c>
      <c r="S891" s="262">
        <f t="shared" ref="S891" si="5255">(T891+T892)/2/((1+S$65/4))</f>
        <v>533769774273.76489</v>
      </c>
      <c r="T891" s="262">
        <f t="shared" ref="T891" si="5256">(U891+U892)/2/((1+T$65/4))</f>
        <v>518371003373.34479</v>
      </c>
      <c r="U891" s="262">
        <f t="shared" ref="U891" si="5257">(V891+V892)/2/((1+U$65/4))</f>
        <v>503971287670.93719</v>
      </c>
      <c r="V891" s="262">
        <f t="shared" ref="V891" si="5258">(W891+W892)/2/((1+V$65/4))</f>
        <v>490838152399.19666</v>
      </c>
      <c r="W891" s="262">
        <f t="shared" ref="W891" si="5259">(X891+X892)/2/((1+W$65/4))</f>
        <v>479279614173.22699</v>
      </c>
      <c r="X891" s="262">
        <f t="shared" ref="X891" si="5260">(Y891+Y892)/2/((1+X$65/4))</f>
        <v>469665083921.5766</v>
      </c>
      <c r="Y891" s="262">
        <f t="shared" ref="Y891" si="5261">(Z891+Z892)/2/((1+Y$65/4))</f>
        <v>458660830120.92169</v>
      </c>
      <c r="Z891" s="262">
        <f t="shared" ref="Z891" si="5262">(AA891+AA892)/2/((1+Z$65/4))</f>
        <v>449014178898.43579</v>
      </c>
      <c r="AA891" s="262">
        <f t="shared" ref="AA891" si="5263">(AB891+AB892)/2/((1+AA$65/4))</f>
        <v>441377523414.50653</v>
      </c>
      <c r="AB891" s="262">
        <f t="shared" ref="AB891" si="5264">(AC891+AC892)/2/((1+AB$65/4))</f>
        <v>436158608051.34552</v>
      </c>
      <c r="AC891" s="262">
        <f t="shared" ref="AC891" si="5265">(AD891+AD892)/2/((1+AC$65/4))</f>
        <v>433877651604.16797</v>
      </c>
      <c r="AD891" s="262">
        <f t="shared" ref="AD891" si="5266">(AE891+AE892)/2/((1+AD$65/4))</f>
        <v>435188246406.14124</v>
      </c>
      <c r="AE891" s="262">
        <f t="shared" ref="AE891" si="5267">(AF891+AF892)/2/((1+AE$65/4))</f>
        <v>440954413476.32147</v>
      </c>
      <c r="AF891" s="262">
        <f t="shared" ref="AF891" si="5268">(AG891+AG892)/2/((1+AF$65/4))</f>
        <v>452345027433.42889</v>
      </c>
      <c r="AG891" s="262">
        <f t="shared" ref="AG891" si="5269">(AH891+AH892)/2/((1+AG$65/4))</f>
        <v>471015943909.14075</v>
      </c>
      <c r="AH891" s="262">
        <f t="shared" ref="AH891" si="5270">(AI891+AI892)/2/((1+AH$65/4))</f>
        <v>499301875354.83698</v>
      </c>
      <c r="AI891" s="262">
        <f t="shared" ref="AI891" si="5271">(AJ891+AJ892)/2/((1+AI$65/4))</f>
        <v>540646979886.18256</v>
      </c>
      <c r="AJ891" s="262">
        <f t="shared" ref="AJ891" si="5272">(AK891+AK892)/2/((1+AJ$65/4))</f>
        <v>600277667514.81763</v>
      </c>
      <c r="AK891" s="262">
        <f t="shared" ref="AK891" si="5273">(AL891+AL892)/2/((1+AK$65/4))</f>
        <v>686396006799.65454</v>
      </c>
      <c r="AL891" s="262">
        <f>(AM891+AM892)/2/((1+AL$65/4))</f>
        <v>812248847859.47937</v>
      </c>
      <c r="AM891" s="258">
        <f t="shared" si="4955"/>
        <v>1000000000000</v>
      </c>
    </row>
    <row r="892" spans="3:39" hidden="1" outlineLevel="1">
      <c r="C892" s="256" t="s">
        <v>297</v>
      </c>
      <c r="D892" s="256"/>
      <c r="E892" s="262"/>
      <c r="F892" s="262"/>
      <c r="G892" s="262"/>
      <c r="H892" s="262"/>
      <c r="I892" s="262"/>
      <c r="J892" s="262"/>
      <c r="K892" s="262"/>
      <c r="L892" s="262"/>
      <c r="M892" s="262"/>
      <c r="N892" s="262"/>
      <c r="O892" s="262"/>
      <c r="P892" s="262"/>
      <c r="Q892" s="262">
        <f>(R892+R893)/2/((1+Q$66/4))</f>
        <v>623459232032.15735</v>
      </c>
      <c r="R892" s="262">
        <f t="shared" ref="R892" si="5274">(S892+S893)/2/((1+R$66/4))</f>
        <v>608048182854.56104</v>
      </c>
      <c r="S892" s="262">
        <f t="shared" ref="S892" si="5275">(T892+T893)/2/((1+S$66/4))</f>
        <v>593076154154.39734</v>
      </c>
      <c r="T892" s="262">
        <f t="shared" ref="T892" si="5276">(U892+U893)/2/((1+T$66/4))</f>
        <v>578733744246.79333</v>
      </c>
      <c r="U892" s="262">
        <f t="shared" ref="U892" si="5277">(V892+V893)/2/((1+U$66/4))</f>
        <v>565246693941.10425</v>
      </c>
      <c r="V892" s="262">
        <f t="shared" ref="V892" si="5278">(W892+W893)/2/((1+V$66/4))</f>
        <v>552876606740.33069</v>
      </c>
      <c r="W892" s="262">
        <f t="shared" ref="W892" si="5279">(X892+X893)/2/((1+W$66/4))</f>
        <v>541927138859.59894</v>
      </c>
      <c r="X892" s="262">
        <f t="shared" ref="X892" si="5280">(Y892+Y893)/2/((1+X$66/4))</f>
        <v>532763415938.53809</v>
      </c>
      <c r="Y892" s="262">
        <f t="shared" ref="Y892" si="5281">(Z892+Z893)/2/((1+Y$66/4))</f>
        <v>522240890405.38055</v>
      </c>
      <c r="Z892" s="262">
        <f t="shared" ref="Z892" si="5282">(AA892+AA893)/2/((1+Z$66/4))</f>
        <v>512959121093.4978</v>
      </c>
      <c r="AA892" s="262">
        <f t="shared" ref="AA892" si="5283">(AB892+AB893)/2/((1+AA$66/4))</f>
        <v>505552781705.19293</v>
      </c>
      <c r="AB892" s="262">
        <f t="shared" ref="AB892" si="5284">(AC892+AC893)/2/((1+AB$66/4))</f>
        <v>500426503747.76416</v>
      </c>
      <c r="AC892" s="262">
        <f t="shared" ref="AC892" si="5285">(AD892+AD893)/2/((1+AC$66/4))</f>
        <v>498090446895.43323</v>
      </c>
      <c r="AD892" s="262">
        <f t="shared" ref="AD892" si="5286">(AE892+AE893)/2/((1+AD$66/4))</f>
        <v>499176000732.44403</v>
      </c>
      <c r="AE892" s="262">
        <f t="shared" ref="AE892" si="5287">(AF892+AF893)/2/((1+AE$66/4))</f>
        <v>504502188382.02521</v>
      </c>
      <c r="AF892" s="262">
        <f t="shared" ref="AF892" si="5288">(AG892+AG893)/2/((1+AF$66/4))</f>
        <v>515153356047.8985</v>
      </c>
      <c r="AG892" s="262">
        <f t="shared" ref="AG892" si="5289">(AH892+AH893)/2/((1+AG$66/4))</f>
        <v>532631106275.91266</v>
      </c>
      <c r="AH892" s="262">
        <f t="shared" ref="AH892" si="5290">(AI892+AI893)/2/((1+AH$66/4))</f>
        <v>558997674436.53613</v>
      </c>
      <c r="AI892" s="262">
        <f t="shared" ref="AI892" si="5291">(AJ892+AJ893)/2/((1+AI$66/4))</f>
        <v>597214810147.69543</v>
      </c>
      <c r="AJ892" s="262">
        <f t="shared" ref="AJ892" si="5292">(AK892+AK893)/2/((1+AJ$66/4))</f>
        <v>651649785392.13867</v>
      </c>
      <c r="AK892" s="262">
        <f t="shared" ref="AK892" si="5293">(AL892+AL893)/2/((1+AK$66/4))</f>
        <v>728949863239.15356</v>
      </c>
      <c r="AL892" s="262">
        <f>(AM892+AM893)/2/((1+AL$66/4))</f>
        <v>839491838731.34192</v>
      </c>
      <c r="AM892" s="258">
        <f t="shared" si="4955"/>
        <v>1000000000000</v>
      </c>
    </row>
    <row r="893" spans="3:39" hidden="1" outlineLevel="1">
      <c r="C893" s="256" t="s">
        <v>300</v>
      </c>
      <c r="D893" s="256"/>
      <c r="E893" s="262"/>
      <c r="F893" s="262"/>
      <c r="G893" s="262"/>
      <c r="H893" s="262"/>
      <c r="I893" s="262"/>
      <c r="J893" s="262"/>
      <c r="K893" s="262"/>
      <c r="L893" s="262"/>
      <c r="M893" s="262"/>
      <c r="N893" s="262"/>
      <c r="O893" s="262"/>
      <c r="P893" s="262"/>
      <c r="Q893" s="262"/>
      <c r="R893" s="262">
        <f>(S893+S894)/2/((1+R$67/4))</f>
        <v>661306748305.96631</v>
      </c>
      <c r="S893" s="262">
        <f t="shared" ref="S893" si="5294">(T893+T894)/2/((1+S$67/4))</f>
        <v>647693103118.1145</v>
      </c>
      <c r="T893" s="262">
        <f t="shared" ref="T893" si="5295">(U893+U894)/2/((1+T$67/4))</f>
        <v>634590740586.71814</v>
      </c>
      <c r="U893" s="262">
        <f t="shared" ref="U893" si="5296">(V893+V894)/2/((1+U$67/4))</f>
        <v>622211552148.36938</v>
      </c>
      <c r="V893" s="262">
        <f t="shared" ref="V893" si="5297">(W893+W894)/2/((1+V$67/4))</f>
        <v>610803538831.12329</v>
      </c>
      <c r="W893" s="262">
        <f t="shared" ref="W893" si="5298">(X893+X894)/2/((1+W$67/4))</f>
        <v>600656673024.91333</v>
      </c>
      <c r="X893" s="262">
        <f t="shared" ref="X893" si="5299">(Y893+Y894)/2/((1+X$67/4))</f>
        <v>592120671271.61865</v>
      </c>
      <c r="Y893" s="262">
        <f t="shared" ref="Y893" si="5300">(Z893+Z894)/2/((1+Y$67/4))</f>
        <v>582291769349.50488</v>
      </c>
      <c r="Z893" s="262">
        <f t="shared" ref="Z893" si="5301">(AA893+AA894)/2/((1+Z$67/4))</f>
        <v>573576316614.12646</v>
      </c>
      <c r="AA893" s="262">
        <f t="shared" ref="AA893" si="5302">(AB893+AB894)/2/((1+AA$67/4))</f>
        <v>566575462681.85828</v>
      </c>
      <c r="AB893" s="262">
        <f t="shared" ref="AB893" si="5303">(AC893+AC894)/2/((1+AB$67/4))</f>
        <v>561678842789.18079</v>
      </c>
      <c r="AC893" s="262">
        <f t="shared" ref="AC893" si="5304">(AD893+AD894)/2/((1+AC$67/4))</f>
        <v>559373434823.224</v>
      </c>
      <c r="AD893" s="262">
        <f t="shared" ref="AD893" si="5305">(AE893+AE894)/2/((1+AD$67/4))</f>
        <v>560254905308.66675</v>
      </c>
      <c r="AE893" s="262">
        <f t="shared" ref="AE893" si="5306">(AF893+AF894)/2/((1+AE$67/4))</f>
        <v>565084015993.83728</v>
      </c>
      <c r="AF893" s="262">
        <f t="shared" ref="AF893" si="5307">(AG893+AG894)/2/((1+AF$67/4))</f>
        <v>574849575720.24084</v>
      </c>
      <c r="AG893" s="262">
        <f t="shared" ref="AG893" si="5308">(AH893+AH894)/2/((1+AG$67/4))</f>
        <v>590893727437.67297</v>
      </c>
      <c r="AH893" s="262">
        <f t="shared" ref="AH893" si="5309">(AI893+AI894)/2/((1+AH$67/4))</f>
        <v>615016472777.8645</v>
      </c>
      <c r="AI893" s="262">
        <f t="shared" ref="AI893" si="5310">(AJ893+AJ894)/2/((1+AI$67/4))</f>
        <v>649740298238.98816</v>
      </c>
      <c r="AJ893" s="262">
        <f t="shared" ref="AJ893" si="5311">(AK893+AK894)/2/((1+AJ$67/4))</f>
        <v>698687764324.77148</v>
      </c>
      <c r="AK893" s="262">
        <f t="shared" ref="AK893" si="5312">(AL893+AL894)/2/((1+AK$67/4))</f>
        <v>767219558310.66016</v>
      </c>
      <c r="AL893" s="262">
        <f>(AM893+AM894)/2/((1+AL$67/4))</f>
        <v>863446398715.90356</v>
      </c>
      <c r="AM893" s="258">
        <f t="shared" si="4955"/>
        <v>1000000000000</v>
      </c>
    </row>
    <row r="894" spans="3:39" hidden="1" outlineLevel="1">
      <c r="C894" s="256" t="s">
        <v>303</v>
      </c>
      <c r="D894" s="256"/>
      <c r="E894" s="262"/>
      <c r="F894" s="262"/>
      <c r="G894" s="262"/>
      <c r="H894" s="262"/>
      <c r="I894" s="262"/>
      <c r="J894" s="262"/>
      <c r="K894" s="262"/>
      <c r="L894" s="262"/>
      <c r="M894" s="262"/>
      <c r="N894" s="262"/>
      <c r="O894" s="262"/>
      <c r="P894" s="262"/>
      <c r="Q894" s="262"/>
      <c r="R894" s="262"/>
      <c r="S894" s="262">
        <f>(T894+T895)/2/((1+S$68/4))</f>
        <v>697116262038.85254</v>
      </c>
      <c r="T894" s="262">
        <f t="shared" ref="T894" si="5313">(U894+U895)/2/((1+T$68/4))</f>
        <v>685340880216.80029</v>
      </c>
      <c r="U894" s="262">
        <f t="shared" ref="U894" si="5314">(V894+V895)/2/((1+U$68/4))</f>
        <v>674171218767.0072</v>
      </c>
      <c r="V894" s="262">
        <f t="shared" ref="V894" si="5315">(W894+W895)/2/((1+V$68/4))</f>
        <v>663836610929.74329</v>
      </c>
      <c r="W894" s="262">
        <f t="shared" ref="W894" si="5316">(X894+X895)/2/((1+W$68/4))</f>
        <v>654606927010.56689</v>
      </c>
      <c r="X894" s="262">
        <f t="shared" ref="X894" si="5317">(Y894+Y895)/2/((1+X$68/4))</f>
        <v>646808625325.24158</v>
      </c>
      <c r="Y894" s="262">
        <f t="shared" ref="Y894" si="5318">(Z894+Z895)/2/((1+Y$68/4))</f>
        <v>637808101583.26111</v>
      </c>
      <c r="Z894" s="262">
        <f t="shared" ref="Z894" si="5319">(AA894+AA895)/2/((1+Z$68/4))</f>
        <v>629791943809.8324</v>
      </c>
      <c r="AA894" s="262">
        <f t="shared" ref="AA894" si="5320">(AB894+AB895)/2/((1+AA$68/4))</f>
        <v>623316881210.5874</v>
      </c>
      <c r="AB894" s="262">
        <f t="shared" ref="AB894" si="5321">(AC894+AC895)/2/((1+AB$68/4))</f>
        <v>618748735451.98669</v>
      </c>
      <c r="AC894" s="262">
        <f t="shared" ref="AC894" si="5322">(AD894+AD895)/2/((1+AC$68/4))</f>
        <v>616541757951.50562</v>
      </c>
      <c r="AD894" s="262">
        <f t="shared" ref="AD894" si="5323">(AE894+AE895)/2/((1+AD$68/4))</f>
        <v>617246496647.20264</v>
      </c>
      <c r="AE894" s="262">
        <f t="shared" ref="AE894" si="5324">(AF894+AF895)/2/((1+AE$68/4))</f>
        <v>621557188092.19861</v>
      </c>
      <c r="AF894" s="262">
        <f t="shared" ref="AF894" si="5325">(AG894+AG895)/2/((1+AF$68/4))</f>
        <v>630362179704.42639</v>
      </c>
      <c r="AG894" s="262">
        <f t="shared" ref="AG894" si="5326">(AH894+AH895)/2/((1+AG$68/4))</f>
        <v>644846367412.90332</v>
      </c>
      <c r="AH894" s="262">
        <f t="shared" ref="AH894" si="5327">(AI894+AI895)/2/((1+AH$68/4))</f>
        <v>666565567853.61096</v>
      </c>
      <c r="AI894" s="262">
        <f t="shared" ref="AI894" si="5328">(AJ894+AJ895)/2/((1+AI$68/4))</f>
        <v>697652105578.40564</v>
      </c>
      <c r="AJ894" s="262">
        <f t="shared" ref="AJ894" si="5329">(AK894+AK895)/2/((1+AJ$68/4))</f>
        <v>741095061737.1936</v>
      </c>
      <c r="AK894" s="262">
        <f t="shared" ref="AK894" si="5330">(AL894+AL895)/2/((1+AK$68/4))</f>
        <v>801204899681.50806</v>
      </c>
      <c r="AL894" s="262">
        <f>(AM894+AM895)/2/((1+AL$68/4))</f>
        <v>884318568460.71436</v>
      </c>
      <c r="AM894" s="258">
        <f t="shared" si="4955"/>
        <v>1000000000000</v>
      </c>
    </row>
    <row r="895" spans="3:39" hidden="1" outlineLevel="1">
      <c r="C895" s="256" t="s">
        <v>306</v>
      </c>
      <c r="D895" s="256"/>
      <c r="E895" s="262"/>
      <c r="F895" s="262"/>
      <c r="G895" s="262"/>
      <c r="H895" s="262"/>
      <c r="I895" s="262"/>
      <c r="J895" s="262"/>
      <c r="K895" s="262"/>
      <c r="L895" s="262"/>
      <c r="M895" s="262"/>
      <c r="N895" s="262"/>
      <c r="O895" s="262"/>
      <c r="P895" s="262"/>
      <c r="Q895" s="262"/>
      <c r="R895" s="262"/>
      <c r="S895" s="262"/>
      <c r="T895" s="262">
        <f>(U895+U896)/2/((1+T$69/4))</f>
        <v>730743757354.45325</v>
      </c>
      <c r="U895" s="262">
        <f t="shared" ref="U895" si="5331">(V895+V896)/2/((1+U$69/4))</f>
        <v>720809605280.9115</v>
      </c>
      <c r="V895" s="262">
        <f t="shared" ref="V895" si="5332">(W895+W896)/2/((1+V$69/4))</f>
        <v>711587236487.85547</v>
      </c>
      <c r="W895" s="262">
        <f t="shared" ref="W895" si="5333">(X895+X896)/2/((1+W$69/4))</f>
        <v>703322609626.39673</v>
      </c>
      <c r="X895" s="262">
        <f t="shared" ref="X895" si="5334">(Y895+Y896)/2/((1+X$69/4))</f>
        <v>696314110280.45325</v>
      </c>
      <c r="Y895" s="262">
        <f t="shared" ref="Y895" si="5335">(Z895+Z896)/2/((1+Y$69/4))</f>
        <v>688209161491.62659</v>
      </c>
      <c r="Z895" s="262">
        <f t="shared" ref="Z895" si="5336">(AA895+AA896)/2/((1+Z$69/4))</f>
        <v>680963890161.20496</v>
      </c>
      <c r="AA895" s="262">
        <f t="shared" ref="AA895" si="5337">(AB895+AB896)/2/((1+AA$69/4))</f>
        <v>675084241913.45471</v>
      </c>
      <c r="AB895" s="262">
        <f t="shared" ref="AB895" si="5338">(AC895+AC896)/2/((1+AB$69/4))</f>
        <v>670906470928.82385</v>
      </c>
      <c r="AC895" s="262">
        <f t="shared" ref="AC895" si="5339">(AD895+AD896)/2/((1+AC$69/4))</f>
        <v>668846078496.73999</v>
      </c>
      <c r="AD895" s="262">
        <f t="shared" ref="AD895" si="5340">(AE895+AE896)/2/((1+AD$69/4))</f>
        <v>669403013089.26147</v>
      </c>
      <c r="AE895" s="262">
        <f t="shared" ref="AE895" si="5341">(AF895+AF896)/2/((1+AE$69/4))</f>
        <v>673201167856.90381</v>
      </c>
      <c r="AF895" s="262">
        <f t="shared" ref="AF895" si="5342">(AG895+AG896)/2/((1+AF$69/4))</f>
        <v>681028433755.43201</v>
      </c>
      <c r="AG895" s="262">
        <f t="shared" ref="AG895" si="5343">(AH895+AH896)/2/((1+AG$69/4))</f>
        <v>693919963403.02612</v>
      </c>
      <c r="AH895" s="262">
        <f t="shared" ref="AH895" si="5344">(AI895+AI896)/2/((1+AH$69/4))</f>
        <v>713209783489.12146</v>
      </c>
      <c r="AI895" s="262">
        <f t="shared" ref="AI895" si="5345">(AJ895+AJ896)/2/((1+AI$69/4))</f>
        <v>740690080969.70227</v>
      </c>
      <c r="AJ895" s="262">
        <f t="shared" ref="AJ895" si="5346">(AK895+AK896)/2/((1+AJ$69/4))</f>
        <v>778818551722.1283</v>
      </c>
      <c r="AK895" s="262">
        <f t="shared" ref="AK895" si="5347">(AL895+AL896)/2/((1+AK$69/4))</f>
        <v>831056742006.67163</v>
      </c>
      <c r="AL895" s="262">
        <f>(AM895+AM896)/2/((1+AL$69/4))</f>
        <v>902361195037.61951</v>
      </c>
      <c r="AM895" s="258">
        <f t="shared" si="4955"/>
        <v>1000000000000</v>
      </c>
    </row>
    <row r="896" spans="3:39" hidden="1" outlineLevel="1">
      <c r="C896" s="256" t="s">
        <v>309</v>
      </c>
      <c r="D896" s="256"/>
      <c r="E896" s="262"/>
      <c r="F896" s="262"/>
      <c r="G896" s="262"/>
      <c r="H896" s="262"/>
      <c r="I896" s="262"/>
      <c r="J896" s="262"/>
      <c r="K896" s="262"/>
      <c r="L896" s="262"/>
      <c r="M896" s="262"/>
      <c r="N896" s="262"/>
      <c r="O896" s="262"/>
      <c r="P896" s="262"/>
      <c r="Q896" s="262"/>
      <c r="R896" s="262"/>
      <c r="S896" s="262"/>
      <c r="T896" s="262"/>
      <c r="U896" s="262">
        <f>(V896+V897)/2/((1+U$70/4))</f>
        <v>762108549795.33093</v>
      </c>
      <c r="V896" s="262">
        <f t="shared" ref="V896" si="5348">(W896+W897)/2/((1+V$70/4))</f>
        <v>753982152991.47778</v>
      </c>
      <c r="W896" s="262">
        <f t="shared" ref="W896" si="5349">(X896+X897)/2/((1+W$70/4))</f>
        <v>746678740076.33093</v>
      </c>
      <c r="X896" s="262">
        <f t="shared" ref="X896" si="5350">(Y896+Y897)/2/((1+X$70/4))</f>
        <v>740466343958.28296</v>
      </c>
      <c r="Y896" s="262">
        <f t="shared" ref="Y896" si="5351">(Z896+Z897)/2/((1+Y$70/4))</f>
        <v>733270114451.36743</v>
      </c>
      <c r="Z896" s="262">
        <f t="shared" ref="Z896" si="5352">(AA896+AA897)/2/((1+Z$70/4))</f>
        <v>726817226926.92651</v>
      </c>
      <c r="AA896" s="262">
        <f t="shared" ref="AA896" si="5353">(AB896+AB897)/2/((1+AA$70/4))</f>
        <v>721560260983.33643</v>
      </c>
      <c r="AB896" s="262">
        <f t="shared" ref="AB896" si="5354">(AC896+AC897)/2/((1+AB$70/4))</f>
        <v>717802854941.46973</v>
      </c>
      <c r="AC896" s="262">
        <f t="shared" ref="AC896" si="5355">(AD896+AD897)/2/((1+AC$70/4))</f>
        <v>715918819035.349</v>
      </c>
      <c r="AD896" s="262">
        <f t="shared" ref="AD896" si="5356">(AE896+AE897)/2/((1+AD$70/4))</f>
        <v>716355366144.51611</v>
      </c>
      <c r="AE896" s="262">
        <f t="shared" ref="AE896" si="5357">(AF896+AF897)/2/((1+AE$70/4))</f>
        <v>719665841283.90759</v>
      </c>
      <c r="AF896" s="262">
        <f t="shared" ref="AF896" si="5358">(AG896+AG897)/2/((1+AF$70/4))</f>
        <v>726541366779.90625</v>
      </c>
      <c r="AG896" s="262">
        <f t="shared" ref="AG896" si="5359">(AH896+AH897)/2/((1+AG$70/4))</f>
        <v>737878272113.29077</v>
      </c>
      <c r="AH896" s="262">
        <f t="shared" ref="AH896" si="5360">(AI896+AI897)/2/((1+AH$70/4))</f>
        <v>754812949396.85071</v>
      </c>
      <c r="AI896" s="262">
        <f t="shared" ref="AI896" si="5361">(AJ896+AJ897)/2/((1+AI$70/4))</f>
        <v>778845185231.31482</v>
      </c>
      <c r="AJ896" s="262">
        <f t="shared" ref="AJ896" si="5362">(AK896+AK897)/2/((1+AJ$70/4))</f>
        <v>811991400478.50635</v>
      </c>
      <c r="AK896" s="262">
        <f t="shared" ref="AK896" si="5363">(AL896+AL897)/2/((1+AK$70/4))</f>
        <v>857031471559.09045</v>
      </c>
      <c r="AL896" s="262">
        <f>(AM896+AM897)/2/((1+AL$70/4))</f>
        <v>917851159155.22339</v>
      </c>
      <c r="AM896" s="258">
        <f t="shared" si="4955"/>
        <v>1000000000000</v>
      </c>
    </row>
    <row r="897" spans="3:39" hidden="1" outlineLevel="1">
      <c r="C897" s="256" t="s">
        <v>312</v>
      </c>
      <c r="D897" s="256"/>
      <c r="E897" s="262"/>
      <c r="F897" s="262"/>
      <c r="G897" s="262"/>
      <c r="H897" s="262"/>
      <c r="I897" s="262"/>
      <c r="J897" s="262"/>
      <c r="K897" s="262"/>
      <c r="L897" s="262"/>
      <c r="M897" s="262"/>
      <c r="N897" s="262"/>
      <c r="O897" s="262"/>
      <c r="P897" s="262"/>
      <c r="Q897" s="262"/>
      <c r="R897" s="262"/>
      <c r="S897" s="262"/>
      <c r="T897" s="262"/>
      <c r="U897" s="262"/>
      <c r="V897" s="262">
        <f>(W897+W898)/2/((1+V$71/4))</f>
        <v>791180515713.54602</v>
      </c>
      <c r="W897" s="262">
        <f t="shared" ref="W897:AK897" si="5364">(X897+X898)/2/((1+W$71/4))</f>
        <v>784797597925.6416</v>
      </c>
      <c r="X897" s="262">
        <f t="shared" si="5364"/>
        <v>779354248745.36475</v>
      </c>
      <c r="Y897" s="262">
        <f t="shared" si="5364"/>
        <v>773040081065.07178</v>
      </c>
      <c r="Z897" s="262">
        <f t="shared" si="5364"/>
        <v>767363471542.78528</v>
      </c>
      <c r="AA897" s="262">
        <f t="shared" si="5364"/>
        <v>762723946139.79944</v>
      </c>
      <c r="AB897" s="262">
        <f t="shared" si="5364"/>
        <v>759391655307.4668</v>
      </c>
      <c r="AC897" s="262">
        <f t="shared" si="5364"/>
        <v>757698239422.27087</v>
      </c>
      <c r="AD897" s="262">
        <f t="shared" si="5364"/>
        <v>758038655842.02844</v>
      </c>
      <c r="AE897" s="262">
        <f t="shared" si="5364"/>
        <v>760898194932.97644</v>
      </c>
      <c r="AF897" s="262">
        <f t="shared" si="5364"/>
        <v>766877409279.12793</v>
      </c>
      <c r="AG897" s="262">
        <f t="shared" si="5364"/>
        <v>776746616261.67688</v>
      </c>
      <c r="AH897" s="262">
        <f t="shared" si="5364"/>
        <v>791468697231.88684</v>
      </c>
      <c r="AI897" s="262">
        <f t="shared" si="5364"/>
        <v>812294692617.71216</v>
      </c>
      <c r="AJ897" s="262">
        <f t="shared" si="5364"/>
        <v>840877131577.31873</v>
      </c>
      <c r="AK897" s="262">
        <f t="shared" si="5364"/>
        <v>879450690354.40747</v>
      </c>
      <c r="AL897" s="262">
        <f>(AM897+AM898)/2/((1+AL$71/4))</f>
        <v>931071423307.5116</v>
      </c>
      <c r="AM897" s="258">
        <f t="shared" si="4955"/>
        <v>1000000000000</v>
      </c>
    </row>
    <row r="898" spans="3:39" hidden="1" outlineLevel="1">
      <c r="C898" s="256" t="s">
        <v>315</v>
      </c>
      <c r="D898" s="256"/>
      <c r="E898" s="262"/>
      <c r="F898" s="262"/>
      <c r="G898" s="262"/>
      <c r="H898" s="262"/>
      <c r="I898" s="262"/>
      <c r="J898" s="262"/>
      <c r="K898" s="262"/>
      <c r="L898" s="262"/>
      <c r="M898" s="262"/>
      <c r="N898" s="262"/>
      <c r="O898" s="262"/>
      <c r="P898" s="262"/>
      <c r="Q898" s="262"/>
      <c r="R898" s="262"/>
      <c r="S898" s="262"/>
      <c r="T898" s="262"/>
      <c r="U898" s="262"/>
      <c r="V898" s="262"/>
      <c r="W898" s="262">
        <f>(X898+X899)/2/((1+W$72/4))</f>
        <v>817971028002.82166</v>
      </c>
      <c r="X898" s="262">
        <f t="shared" ref="X898:AK898" si="5365">(Y898+Y899)/2/((1+X$72/4))</f>
        <v>813247520390.98608</v>
      </c>
      <c r="Y898" s="262">
        <f t="shared" si="5365"/>
        <v>807761975618.08105</v>
      </c>
      <c r="Z898" s="262">
        <f t="shared" si="5365"/>
        <v>802819661587.34021</v>
      </c>
      <c r="AA898" s="262">
        <f t="shared" si="5365"/>
        <v>798769400822.9696</v>
      </c>
      <c r="AB898" s="262">
        <f t="shared" si="5365"/>
        <v>795848595018.60046</v>
      </c>
      <c r="AC898" s="262">
        <f t="shared" si="5365"/>
        <v>794348043290.76038</v>
      </c>
      <c r="AD898" s="262">
        <f t="shared" si="5365"/>
        <v>794612804501.9187</v>
      </c>
      <c r="AE898" s="262">
        <f t="shared" si="5365"/>
        <v>797064442452.59045</v>
      </c>
      <c r="AF898" s="262">
        <f t="shared" si="5365"/>
        <v>802220647209.40076</v>
      </c>
      <c r="AG898" s="262">
        <f t="shared" si="5365"/>
        <v>810739265068.26147</v>
      </c>
      <c r="AH898" s="262">
        <f t="shared" si="5365"/>
        <v>823432613728.05334</v>
      </c>
      <c r="AI898" s="262">
        <f t="shared" si="5365"/>
        <v>841341760097.65796</v>
      </c>
      <c r="AJ898" s="262">
        <f t="shared" si="5365"/>
        <v>865820527597.03687</v>
      </c>
      <c r="AK898" s="262">
        <f t="shared" si="5365"/>
        <v>898668345585.13599</v>
      </c>
      <c r="AL898" s="262">
        <f>(AM898+AM899)/2/((1+AL$72/4))</f>
        <v>942297893479.11621</v>
      </c>
      <c r="AM898" s="258">
        <f t="shared" si="4955"/>
        <v>1000000000000</v>
      </c>
    </row>
    <row r="899" spans="3:39" hidden="1" outlineLevel="1">
      <c r="C899" s="256" t="s">
        <v>764</v>
      </c>
      <c r="D899" s="256"/>
      <c r="E899" s="262"/>
      <c r="F899" s="262"/>
      <c r="G899" s="262"/>
      <c r="H899" s="262"/>
      <c r="I899" s="262"/>
      <c r="J899" s="262"/>
      <c r="K899" s="262"/>
      <c r="L899" s="262"/>
      <c r="M899" s="262"/>
      <c r="N899" s="262"/>
      <c r="O899" s="262"/>
      <c r="P899" s="262"/>
      <c r="Q899" s="262"/>
      <c r="R899" s="262"/>
      <c r="S899" s="262"/>
      <c r="T899" s="262"/>
      <c r="U899" s="262"/>
      <c r="V899" s="262"/>
      <c r="W899" s="262"/>
      <c r="X899" s="262">
        <f>(Y899+Y900)/2/((1+X$73/4))</f>
        <v>842528947532.21436</v>
      </c>
      <c r="Y899" s="262">
        <f t="shared" ref="Y899:AK899" si="5366">(Z899+Z900)/2/((1+Y$73/4))</f>
        <v>837802624599.67859</v>
      </c>
      <c r="Z899" s="262">
        <f t="shared" si="5366"/>
        <v>833536680067.70911</v>
      </c>
      <c r="AA899" s="262">
        <f t="shared" si="5366"/>
        <v>830032881405.5592</v>
      </c>
      <c r="AB899" s="262">
        <f t="shared" si="5366"/>
        <v>827497713475.36304</v>
      </c>
      <c r="AC899" s="262">
        <f t="shared" si="5366"/>
        <v>826183672929.01331</v>
      </c>
      <c r="AD899" s="262">
        <f t="shared" si="5366"/>
        <v>826389494064.58862</v>
      </c>
      <c r="AE899" s="262">
        <f t="shared" si="5366"/>
        <v>828478440125.80408</v>
      </c>
      <c r="AF899" s="262">
        <f t="shared" si="5366"/>
        <v>832893758582.97656</v>
      </c>
      <c r="AG899" s="262">
        <f t="shared" si="5366"/>
        <v>840194267763.39539</v>
      </c>
      <c r="AH899" s="262">
        <f t="shared" si="5366"/>
        <v>851062834601.98242</v>
      </c>
      <c r="AI899" s="262">
        <f t="shared" si="5366"/>
        <v>866364290935.53467</v>
      </c>
      <c r="AJ899" s="262">
        <f t="shared" si="5366"/>
        <v>887207936413.92188</v>
      </c>
      <c r="AK899" s="262">
        <f t="shared" si="5366"/>
        <v>915045797369.7262</v>
      </c>
      <c r="AL899" s="262">
        <f>(AM899+AM900)/2/((1+AL$73/4))</f>
        <v>951790571760.00183</v>
      </c>
      <c r="AM899" s="258">
        <f t="shared" si="4955"/>
        <v>1000000000000</v>
      </c>
    </row>
    <row r="900" spans="3:39" hidden="1" outlineLevel="1">
      <c r="C900" s="256" t="s">
        <v>765</v>
      </c>
      <c r="D900" s="256"/>
      <c r="E900" s="262"/>
      <c r="F900" s="262"/>
      <c r="G900" s="262"/>
      <c r="H900" s="262"/>
      <c r="I900" s="262"/>
      <c r="J900" s="262"/>
      <c r="K900" s="262"/>
      <c r="L900" s="262"/>
      <c r="M900" s="262"/>
      <c r="N900" s="262"/>
      <c r="O900" s="262"/>
      <c r="P900" s="262"/>
      <c r="Q900" s="262"/>
      <c r="R900" s="262"/>
      <c r="S900" s="262"/>
      <c r="T900" s="262"/>
      <c r="U900" s="262"/>
      <c r="V900" s="262"/>
      <c r="W900" s="262"/>
      <c r="X900" s="262"/>
      <c r="Y900" s="262">
        <f>(Z900+Z901)/2/((1+Y$74/4))</f>
        <v>863596693677.67834</v>
      </c>
      <c r="Z900" s="262">
        <f t="shared" ref="Z900:AK900" si="5367">(AA900+AA901)/2/((1+Z$74/4))</f>
        <v>859941038097.11389</v>
      </c>
      <c r="AA900" s="262">
        <f t="shared" si="5367"/>
        <v>856932911073.8877</v>
      </c>
      <c r="AB900" s="262">
        <f t="shared" si="5367"/>
        <v>854750374296.02478</v>
      </c>
      <c r="AC900" s="262">
        <f t="shared" si="5367"/>
        <v>853610875860.29199</v>
      </c>
      <c r="AD900" s="262">
        <f t="shared" si="5367"/>
        <v>853771077289.61792</v>
      </c>
      <c r="AE900" s="262">
        <f t="shared" si="5367"/>
        <v>855541884187.37134</v>
      </c>
      <c r="AF900" s="262">
        <f t="shared" si="5367"/>
        <v>859300644399.06299</v>
      </c>
      <c r="AG900" s="262">
        <f t="shared" si="5367"/>
        <v>865519944458.52136</v>
      </c>
      <c r="AH900" s="262">
        <f t="shared" si="5367"/>
        <v>874772167297.09338</v>
      </c>
      <c r="AI900" s="262">
        <f t="shared" si="5367"/>
        <v>887774842534.96338</v>
      </c>
      <c r="AJ900" s="262">
        <f t="shared" si="5367"/>
        <v>905437377672.45947</v>
      </c>
      <c r="AK900" s="262">
        <f t="shared" si="5367"/>
        <v>928934219729.72754</v>
      </c>
      <c r="AL900" s="262">
        <f>(AM900+AM901)/2/((1+AL$74/4))</f>
        <v>959788234728.81238</v>
      </c>
      <c r="AM900" s="258">
        <f t="shared" si="4955"/>
        <v>1000000000000</v>
      </c>
    </row>
    <row r="901" spans="3:39" hidden="1" outlineLevel="1">
      <c r="C901" s="256" t="s">
        <v>766</v>
      </c>
      <c r="D901" s="256"/>
      <c r="E901" s="262"/>
      <c r="F901" s="262"/>
      <c r="G901" s="262"/>
      <c r="H901" s="262"/>
      <c r="I901" s="262"/>
      <c r="J901" s="262"/>
      <c r="K901" s="262"/>
      <c r="L901" s="262"/>
      <c r="M901" s="262"/>
      <c r="N901" s="262"/>
      <c r="O901" s="262"/>
      <c r="P901" s="262"/>
      <c r="Q901" s="262"/>
      <c r="R901" s="262"/>
      <c r="S901" s="262"/>
      <c r="T901" s="262"/>
      <c r="U901" s="262"/>
      <c r="V901" s="262"/>
      <c r="W901" s="262"/>
      <c r="X901" s="262"/>
      <c r="Y901" s="262"/>
      <c r="Z901" s="262">
        <f>(AA901+AA902)/2/((1+Z$75/4))</f>
        <v>882490804383.62878</v>
      </c>
      <c r="AA901" s="262">
        <f t="shared" ref="AA901:AK901" si="5368">(AB901+AB902)/2/((1+AA$75/4))</f>
        <v>879924524724.20752</v>
      </c>
      <c r="AB901" s="262">
        <f t="shared" si="5368"/>
        <v>878058315419.57629</v>
      </c>
      <c r="AC901" s="262">
        <f t="shared" si="5368"/>
        <v>877078163979.50024</v>
      </c>
      <c r="AD901" s="262">
        <f t="shared" si="5368"/>
        <v>877203179371.01001</v>
      </c>
      <c r="AE901" s="262">
        <f t="shared" si="5368"/>
        <v>878697941937.92432</v>
      </c>
      <c r="AF901" s="262">
        <f t="shared" si="5368"/>
        <v>881882158719.49695</v>
      </c>
      <c r="AG901" s="262">
        <f t="shared" si="5368"/>
        <v>887154003360.22559</v>
      </c>
      <c r="AH901" s="262">
        <f t="shared" si="5368"/>
        <v>894992114803.63904</v>
      </c>
      <c r="AI901" s="262">
        <f t="shared" si="5368"/>
        <v>905991274706.48633</v>
      </c>
      <c r="AJ901" s="262">
        <f t="shared" si="5368"/>
        <v>920897551501.32947</v>
      </c>
      <c r="AK901" s="262">
        <f t="shared" si="5368"/>
        <v>940663177007.87561</v>
      </c>
      <c r="AL901" s="262">
        <f>(AM901+AM902)/2/((1+AL$75/4))</f>
        <v>966505821870.54175</v>
      </c>
      <c r="AM901" s="258">
        <f t="shared" si="4955"/>
        <v>1000000000000</v>
      </c>
    </row>
    <row r="902" spans="3:39" hidden="1" outlineLevel="1">
      <c r="C902" s="256" t="s">
        <v>767</v>
      </c>
      <c r="D902" s="256"/>
      <c r="E902" s="262"/>
      <c r="F902" s="262"/>
      <c r="G902" s="262"/>
      <c r="H902" s="262"/>
      <c r="I902" s="262"/>
      <c r="J902" s="262"/>
      <c r="K902" s="262"/>
      <c r="L902" s="262"/>
      <c r="M902" s="262"/>
      <c r="N902" s="262"/>
      <c r="O902" s="262"/>
      <c r="P902" s="262"/>
      <c r="Q902" s="262"/>
      <c r="R902" s="262"/>
      <c r="S902" s="262"/>
      <c r="T902" s="262"/>
      <c r="U902" s="262"/>
      <c r="V902" s="262"/>
      <c r="W902" s="262"/>
      <c r="X902" s="262"/>
      <c r="Y902" s="262"/>
      <c r="Z902" s="262"/>
      <c r="AA902" s="262">
        <f>(AB902+AB903)/2/((1+AA$76/4))</f>
        <v>899466541575.73755</v>
      </c>
      <c r="AB902" s="262">
        <f t="shared" ref="AB902:AK902" si="5369">(AC902+AC903)/2/((1+AB$76/4))</f>
        <v>897879823146.75293</v>
      </c>
      <c r="AC902" s="262">
        <f t="shared" si="5369"/>
        <v>897042389115.60742</v>
      </c>
      <c r="AD902" s="262">
        <f t="shared" si="5369"/>
        <v>897140293963.00281</v>
      </c>
      <c r="AE902" s="262">
        <f t="shared" si="5369"/>
        <v>898397621797.43152</v>
      </c>
      <c r="AF902" s="262">
        <f t="shared" si="5369"/>
        <v>901084155437.01831</v>
      </c>
      <c r="AG902" s="262">
        <f t="shared" si="5369"/>
        <v>905534329246.3031</v>
      </c>
      <c r="AH902" s="262">
        <f t="shared" si="5369"/>
        <v>912147616221.79858</v>
      </c>
      <c r="AI902" s="262">
        <f t="shared" si="5369"/>
        <v>921416733275.58533</v>
      </c>
      <c r="AJ902" s="262">
        <f t="shared" si="5369"/>
        <v>933954245377.88525</v>
      </c>
      <c r="AK902" s="262">
        <f t="shared" si="5369"/>
        <v>950534049399.43921</v>
      </c>
      <c r="AL902" s="262">
        <f>(AM902+AM903)/2/((1+AL$76/4))</f>
        <v>972133782581.14551</v>
      </c>
      <c r="AM902" s="258">
        <f t="shared" si="4955"/>
        <v>1000000000000</v>
      </c>
    </row>
    <row r="903" spans="3:39" hidden="1" outlineLevel="1">
      <c r="C903" s="256" t="s">
        <v>768</v>
      </c>
      <c r="D903" s="256"/>
      <c r="E903" s="262"/>
      <c r="F903" s="262"/>
      <c r="G903" s="262"/>
      <c r="H903" s="262"/>
      <c r="I903" s="262"/>
      <c r="J903" s="262"/>
      <c r="K903" s="262"/>
      <c r="L903" s="262"/>
      <c r="M903" s="262"/>
      <c r="N903" s="262"/>
      <c r="O903" s="262"/>
      <c r="P903" s="262"/>
      <c r="Q903" s="262"/>
      <c r="R903" s="262"/>
      <c r="S903" s="262"/>
      <c r="T903" s="262"/>
      <c r="U903" s="262"/>
      <c r="V903" s="262"/>
      <c r="W903" s="262"/>
      <c r="X903" s="262"/>
      <c r="Y903" s="262"/>
      <c r="Z903" s="262"/>
      <c r="AA903" s="262"/>
      <c r="AB903" s="262">
        <f>(AC903+AC904)/2/((1+AB$77/4))</f>
        <v>914656995606.13049</v>
      </c>
      <c r="AC903" s="262">
        <f t="shared" ref="AC903:AK903" si="5370">(AD903+AD904)/2/((1+AC$77/4))</f>
        <v>913945476238.44812</v>
      </c>
      <c r="AD903" s="262">
        <f t="shared" si="5370"/>
        <v>914022472580.57922</v>
      </c>
      <c r="AE903" s="262">
        <f t="shared" si="5370"/>
        <v>915077014246.20508</v>
      </c>
      <c r="AF903" s="262">
        <f t="shared" si="5370"/>
        <v>917335990502.86475</v>
      </c>
      <c r="AG903" s="262">
        <f t="shared" si="5370"/>
        <v>921079570962.49902</v>
      </c>
      <c r="AH903" s="262">
        <f t="shared" si="5370"/>
        <v>926640627608.31494</v>
      </c>
      <c r="AI903" s="262">
        <f t="shared" si="5370"/>
        <v>934427142296.46362</v>
      </c>
      <c r="AJ903" s="262">
        <f t="shared" si="5370"/>
        <v>944942488745.16455</v>
      </c>
      <c r="AK903" s="262">
        <f t="shared" si="5370"/>
        <v>958817045064.91443</v>
      </c>
      <c r="AL903" s="262">
        <f>(AM903+AM904)/2/((1+AL$77/4))</f>
        <v>976838749736.81445</v>
      </c>
      <c r="AM903" s="258">
        <f t="shared" si="4955"/>
        <v>1000000000000</v>
      </c>
    </row>
    <row r="904" spans="3:39" hidden="1" outlineLevel="1">
      <c r="C904" s="256" t="s">
        <v>769</v>
      </c>
      <c r="D904" s="256"/>
      <c r="E904" s="262"/>
      <c r="F904" s="262"/>
      <c r="G904" s="262"/>
      <c r="H904" s="262"/>
      <c r="I904" s="262"/>
      <c r="J904" s="262"/>
      <c r="K904" s="262"/>
      <c r="L904" s="262"/>
      <c r="M904" s="262"/>
      <c r="N904" s="262"/>
      <c r="O904" s="262"/>
      <c r="P904" s="262"/>
      <c r="Q904" s="262"/>
      <c r="R904" s="262"/>
      <c r="S904" s="262"/>
      <c r="T904" s="262"/>
      <c r="U904" s="262"/>
      <c r="V904" s="262"/>
      <c r="W904" s="262"/>
      <c r="X904" s="262"/>
      <c r="Y904" s="262"/>
      <c r="Z904" s="262"/>
      <c r="AA904" s="262"/>
      <c r="AB904" s="262"/>
      <c r="AC904" s="262">
        <f>(AD904+AD905)/2/((1+AC$78/4))</f>
        <v>928199981580.16614</v>
      </c>
      <c r="AD904" s="262">
        <f t="shared" ref="AD904:AK904" si="5371">(AE904+AE905)/2/((1+AD$78/4))</f>
        <v>928260811880.00598</v>
      </c>
      <c r="AE904" s="262">
        <f t="shared" si="5371"/>
        <v>929143151962.32996</v>
      </c>
      <c r="AF904" s="262">
        <f t="shared" si="5371"/>
        <v>931037281574.53345</v>
      </c>
      <c r="AG904" s="262">
        <f t="shared" si="5371"/>
        <v>934177403145.86487</v>
      </c>
      <c r="AH904" s="262">
        <f t="shared" si="5371"/>
        <v>938840530612.37366</v>
      </c>
      <c r="AI904" s="262">
        <f t="shared" si="5371"/>
        <v>945364375532.29749</v>
      </c>
      <c r="AJ904" s="262">
        <f t="shared" si="5371"/>
        <v>954162922826.80701</v>
      </c>
      <c r="AK904" s="262">
        <f t="shared" si="5371"/>
        <v>965750715854.94556</v>
      </c>
      <c r="AL904" s="262">
        <f>(AM904+AM905)/2/((1+AL$78/4))</f>
        <v>980765042438.94214</v>
      </c>
      <c r="AM904" s="258">
        <f t="shared" si="4955"/>
        <v>1000000000000</v>
      </c>
    </row>
    <row r="905" spans="3:39" hidden="1" outlineLevel="1">
      <c r="C905" s="256" t="s">
        <v>770</v>
      </c>
      <c r="D905" s="256"/>
      <c r="E905" s="262"/>
      <c r="F905" s="262"/>
      <c r="G905" s="262"/>
      <c r="H905" s="262"/>
      <c r="I905" s="262"/>
      <c r="J905" s="262"/>
      <c r="K905" s="262"/>
      <c r="L905" s="262"/>
      <c r="M905" s="262"/>
      <c r="N905" s="262"/>
      <c r="O905" s="262"/>
      <c r="P905" s="262"/>
      <c r="Q905" s="262"/>
      <c r="R905" s="262"/>
      <c r="S905" s="262"/>
      <c r="T905" s="262"/>
      <c r="U905" s="262"/>
      <c r="V905" s="262"/>
      <c r="W905" s="262"/>
      <c r="X905" s="262"/>
      <c r="Y905" s="262"/>
      <c r="Z905" s="262"/>
      <c r="AA905" s="262"/>
      <c r="AB905" s="262"/>
      <c r="AC905" s="262"/>
      <c r="AD905" s="262">
        <f>(AE905+AE906)/2/((1+AD$79/4))</f>
        <v>940229520691.11511</v>
      </c>
      <c r="AE905" s="262">
        <f t="shared" ref="AE905:AK905" si="5372">(AF905+AF906)/2/((1+AE$79/4))</f>
        <v>940966314213.99341</v>
      </c>
      <c r="AF905" s="262">
        <f t="shared" si="5372"/>
        <v>942550820212.03015</v>
      </c>
      <c r="AG905" s="262">
        <f t="shared" si="5372"/>
        <v>945178463572.9729</v>
      </c>
      <c r="AH905" s="262">
        <f t="shared" si="5372"/>
        <v>949079527267.44727</v>
      </c>
      <c r="AI905" s="262">
        <f t="shared" si="5372"/>
        <v>954533493450.45276</v>
      </c>
      <c r="AJ905" s="262">
        <f t="shared" si="5372"/>
        <v>961881093399.75977</v>
      </c>
      <c r="AK905" s="262">
        <f t="shared" si="5372"/>
        <v>971543111527.151</v>
      </c>
      <c r="AL905" s="262">
        <f>(AM905+AM906)/2/((1+AL$79/4))</f>
        <v>984036627315.86475</v>
      </c>
      <c r="AM905" s="258">
        <f t="shared" si="4955"/>
        <v>1000000000000</v>
      </c>
    </row>
    <row r="906" spans="3:39" hidden="1" outlineLevel="1">
      <c r="C906" s="256" t="s">
        <v>771</v>
      </c>
      <c r="D906" s="256"/>
      <c r="E906" s="262"/>
      <c r="F906" s="262"/>
      <c r="G906" s="262"/>
      <c r="H906" s="262"/>
      <c r="I906" s="262"/>
      <c r="J906" s="262"/>
      <c r="K906" s="262"/>
      <c r="L906" s="262"/>
      <c r="M906" s="262"/>
      <c r="N906" s="262"/>
      <c r="O906" s="262"/>
      <c r="P906" s="262"/>
      <c r="Q906" s="262"/>
      <c r="R906" s="262"/>
      <c r="S906" s="262"/>
      <c r="T906" s="262"/>
      <c r="U906" s="262"/>
      <c r="V906" s="262"/>
      <c r="W906" s="262"/>
      <c r="X906" s="262"/>
      <c r="Y906" s="262"/>
      <c r="Z906" s="262"/>
      <c r="AA906" s="262"/>
      <c r="AB906" s="262"/>
      <c r="AC906" s="262"/>
      <c r="AD906" s="262"/>
      <c r="AE906" s="262">
        <f>(AF906+AF907)/2/((1+AE$80/4))</f>
        <v>950876900574.20886</v>
      </c>
      <c r="AF906" s="262">
        <f t="shared" ref="AF906:AK906" si="5373">(AG906+AG907)/2/((1+AF$80/4))</f>
        <v>952199831053.19604</v>
      </c>
      <c r="AG906" s="262">
        <f t="shared" si="5373"/>
        <v>954394269951.17957</v>
      </c>
      <c r="AH906" s="262">
        <f t="shared" si="5373"/>
        <v>957651484511.25867</v>
      </c>
      <c r="AI906" s="262">
        <f t="shared" si="5373"/>
        <v>962202731565.09253</v>
      </c>
      <c r="AJ906" s="262">
        <f t="shared" si="5373"/>
        <v>968328647389.34546</v>
      </c>
      <c r="AK906" s="262">
        <f t="shared" si="5373"/>
        <v>976373918555.328</v>
      </c>
      <c r="AL906" s="262">
        <f>(AM906+AM907)/2/((1+AL$80/4))</f>
        <v>986759275750.52295</v>
      </c>
      <c r="AM906" s="258">
        <f t="shared" si="4955"/>
        <v>1000000000000</v>
      </c>
    </row>
    <row r="907" spans="3:39" hidden="1" outlineLevel="1">
      <c r="C907" s="256" t="s">
        <v>772</v>
      </c>
      <c r="D907" s="256"/>
      <c r="E907" s="262"/>
      <c r="F907" s="262"/>
      <c r="G907" s="262"/>
      <c r="H907" s="262"/>
      <c r="I907" s="262"/>
      <c r="J907" s="262"/>
      <c r="K907" s="262"/>
      <c r="L907" s="262"/>
      <c r="M907" s="262"/>
      <c r="N907" s="262"/>
      <c r="O907" s="262"/>
      <c r="P907" s="262"/>
      <c r="Q907" s="262"/>
      <c r="R907" s="262"/>
      <c r="S907" s="262"/>
      <c r="T907" s="262"/>
      <c r="U907" s="262"/>
      <c r="V907" s="262"/>
      <c r="W907" s="262"/>
      <c r="X907" s="262"/>
      <c r="Y907" s="262"/>
      <c r="Z907" s="262"/>
      <c r="AA907" s="262"/>
      <c r="AB907" s="262"/>
      <c r="AC907" s="262"/>
      <c r="AD907" s="262"/>
      <c r="AE907" s="262"/>
      <c r="AF907" s="262">
        <f>(AG907+AG908)/2/((1+AF$81/4))</f>
        <v>960268136726.91321</v>
      </c>
      <c r="AG907" s="262">
        <f t="shared" ref="AG907:AK907" si="5374">(AH907+AH908)/2/((1+AG$81/4))</f>
        <v>962097772436.5896</v>
      </c>
      <c r="AH907" s="262">
        <f t="shared" si="5374"/>
        <v>964813026386.31531</v>
      </c>
      <c r="AI907" s="262">
        <f t="shared" si="5374"/>
        <v>968605230724.98242</v>
      </c>
      <c r="AJ907" s="262">
        <f t="shared" si="5374"/>
        <v>973705670612.11487</v>
      </c>
      <c r="AK907" s="262">
        <f t="shared" si="5374"/>
        <v>980397112454.78333</v>
      </c>
      <c r="AL907" s="262">
        <f>(AM907+AM908)/2/((1+AL$81/4))</f>
        <v>989022740389.60376</v>
      </c>
      <c r="AM907" s="258">
        <f t="shared" si="4955"/>
        <v>1000000000000</v>
      </c>
    </row>
    <row r="908" spans="3:39" hidden="1" outlineLevel="1">
      <c r="C908" s="256" t="s">
        <v>773</v>
      </c>
      <c r="D908" s="256"/>
      <c r="E908" s="262"/>
      <c r="F908" s="262"/>
      <c r="G908" s="262"/>
      <c r="H908" s="262"/>
      <c r="I908" s="262"/>
      <c r="J908" s="262"/>
      <c r="K908" s="262"/>
      <c r="L908" s="262"/>
      <c r="M908" s="262"/>
      <c r="N908" s="262"/>
      <c r="O908" s="262"/>
      <c r="P908" s="262"/>
      <c r="Q908" s="262"/>
      <c r="R908" s="262"/>
      <c r="S908" s="262"/>
      <c r="T908" s="262"/>
      <c r="U908" s="262"/>
      <c r="V908" s="262"/>
      <c r="W908" s="262"/>
      <c r="X908" s="262"/>
      <c r="Y908" s="262"/>
      <c r="Z908" s="262"/>
      <c r="AA908" s="262"/>
      <c r="AB908" s="262"/>
      <c r="AC908" s="262"/>
      <c r="AD908" s="262"/>
      <c r="AE908" s="262"/>
      <c r="AF908" s="262"/>
      <c r="AG908" s="262">
        <f>(AH908+AH909)/2/((1+AG$82/4))</f>
        <v>968525531872.32227</v>
      </c>
      <c r="AH908" s="262">
        <f t="shared" ref="AH908:AK908" si="5375">(AI908+AI909)/2/((1+AH$82/4))</f>
        <v>970785979743.78259</v>
      </c>
      <c r="AI908" s="262">
        <f t="shared" si="5375"/>
        <v>973941770344.81616</v>
      </c>
      <c r="AJ908" s="262">
        <f t="shared" si="5375"/>
        <v>978183621536.19299</v>
      </c>
      <c r="AK908" s="262">
        <f t="shared" si="5375"/>
        <v>983743799749.08557</v>
      </c>
      <c r="AL908" s="262">
        <f>(AM908+AM909)/2/((1+AL$82/4))</f>
        <v>990902839326.59375</v>
      </c>
      <c r="AM908" s="258">
        <f t="shared" si="4955"/>
        <v>1000000000000</v>
      </c>
    </row>
    <row r="909" spans="3:39" hidden="1" outlineLevel="1">
      <c r="C909" s="256" t="s">
        <v>774</v>
      </c>
      <c r="D909" s="256"/>
      <c r="E909" s="262"/>
      <c r="F909" s="262"/>
      <c r="G909" s="262"/>
      <c r="H909" s="262"/>
      <c r="I909" s="262"/>
      <c r="J909" s="262"/>
      <c r="K909" s="262"/>
      <c r="L909" s="262"/>
      <c r="M909" s="262"/>
      <c r="N909" s="262"/>
      <c r="O909" s="262"/>
      <c r="P909" s="262"/>
      <c r="Q909" s="262"/>
      <c r="R909" s="262"/>
      <c r="S909" s="262"/>
      <c r="T909" s="262"/>
      <c r="U909" s="262"/>
      <c r="V909" s="262"/>
      <c r="W909" s="262"/>
      <c r="X909" s="262"/>
      <c r="Y909" s="262"/>
      <c r="Z909" s="262"/>
      <c r="AA909" s="262"/>
      <c r="AB909" s="262"/>
      <c r="AC909" s="262"/>
      <c r="AD909" s="262"/>
      <c r="AE909" s="262"/>
      <c r="AF909" s="262"/>
      <c r="AG909" s="262"/>
      <c r="AH909" s="262">
        <f>(AI909+AI910)/2/((1+AH$83/4))</f>
        <v>975760537047.83704</v>
      </c>
      <c r="AI909" s="262">
        <f t="shared" ref="AI909:AK909" si="5376">(AJ909+AJ910)/2/((1+AI$83/4))</f>
        <v>978383986791.61707</v>
      </c>
      <c r="AJ909" s="262">
        <f t="shared" si="5376"/>
        <v>981908488604.6344</v>
      </c>
      <c r="AK909" s="262">
        <f t="shared" si="5376"/>
        <v>986525038131.50586</v>
      </c>
      <c r="AL909" s="262">
        <f>(AM909+AM910)/2/((1+AL$83/4))</f>
        <v>992463383453.57434</v>
      </c>
      <c r="AM909" s="258">
        <f t="shared" si="4955"/>
        <v>1000000000000</v>
      </c>
    </row>
    <row r="910" spans="3:39" hidden="1" outlineLevel="1">
      <c r="C910" s="256" t="s">
        <v>775</v>
      </c>
      <c r="D910" s="256"/>
      <c r="E910" s="262"/>
      <c r="F910" s="262"/>
      <c r="G910" s="262"/>
      <c r="H910" s="262"/>
      <c r="I910" s="262"/>
      <c r="J910" s="262"/>
      <c r="K910" s="262"/>
      <c r="L910" s="262"/>
      <c r="M910" s="262"/>
      <c r="N910" s="262"/>
      <c r="O910" s="262"/>
      <c r="P910" s="262"/>
      <c r="Q910" s="262"/>
      <c r="R910" s="262"/>
      <c r="S910" s="262"/>
      <c r="T910" s="262"/>
      <c r="U910" s="262"/>
      <c r="V910" s="262"/>
      <c r="W910" s="262"/>
      <c r="X910" s="262"/>
      <c r="Y910" s="262"/>
      <c r="Z910" s="262"/>
      <c r="AA910" s="262"/>
      <c r="AB910" s="262"/>
      <c r="AC910" s="262"/>
      <c r="AD910" s="262"/>
      <c r="AE910" s="262"/>
      <c r="AF910" s="262"/>
      <c r="AG910" s="262"/>
      <c r="AH910" s="262"/>
      <c r="AI910" s="262">
        <f>(AJ910+AJ911)/2/((1+AI$84/4))</f>
        <v>982077730203.62903</v>
      </c>
      <c r="AJ910" s="262">
        <f t="shared" ref="AJ910:AK910" si="5377">(AK910+AK911)/2/((1+AJ$84/4))</f>
        <v>985003929148.52698</v>
      </c>
      <c r="AK910" s="262">
        <f t="shared" si="5377"/>
        <v>988834505650.47449</v>
      </c>
      <c r="AL910" s="262">
        <f>(AM910+AM911)/2/((1+AL$84/4))</f>
        <v>993757915231.849</v>
      </c>
      <c r="AM910" s="258">
        <f t="shared" si="4955"/>
        <v>1000000000000</v>
      </c>
    </row>
    <row r="911" spans="3:39" hidden="1" outlineLevel="1">
      <c r="C911" s="256" t="s">
        <v>776</v>
      </c>
      <c r="D911" s="256"/>
      <c r="E911" s="262"/>
      <c r="F911" s="262"/>
      <c r="G911" s="262"/>
      <c r="H911" s="262"/>
      <c r="I911" s="262"/>
      <c r="J911" s="262"/>
      <c r="K911" s="262"/>
      <c r="L911" s="262"/>
      <c r="M911" s="262"/>
      <c r="N911" s="262"/>
      <c r="O911" s="262"/>
      <c r="P911" s="262"/>
      <c r="Q911" s="262"/>
      <c r="R911" s="262"/>
      <c r="S911" s="262"/>
      <c r="T911" s="262"/>
      <c r="U911" s="262"/>
      <c r="V911" s="262"/>
      <c r="W911" s="262"/>
      <c r="X911" s="262"/>
      <c r="Y911" s="262"/>
      <c r="Z911" s="262"/>
      <c r="AA911" s="262"/>
      <c r="AB911" s="262"/>
      <c r="AC911" s="262"/>
      <c r="AD911" s="262"/>
      <c r="AE911" s="262"/>
      <c r="AF911" s="262"/>
      <c r="AG911" s="262"/>
      <c r="AH911" s="262"/>
      <c r="AI911" s="262"/>
      <c r="AJ911" s="262">
        <f>(AK911+AK912)/2/((1+AJ$85/4))</f>
        <v>987574242614.98181</v>
      </c>
      <c r="AK911" s="262">
        <f t="shared" ref="AK911" si="5378">(AL911+AL912)/2/((1+AK$85/4))</f>
        <v>990750947700.39075</v>
      </c>
      <c r="AL911" s="262">
        <f>(AM911+AM912)/2/((1+AL$85/4))</f>
        <v>994831248959.23096</v>
      </c>
      <c r="AM911" s="258">
        <f t="shared" si="4955"/>
        <v>1000000000000</v>
      </c>
    </row>
    <row r="912" spans="3:39" hidden="1" outlineLevel="1">
      <c r="C912" s="256" t="s">
        <v>777</v>
      </c>
      <c r="D912" s="256"/>
      <c r="E912" s="262"/>
      <c r="F912" s="262"/>
      <c r="G912" s="262"/>
      <c r="H912" s="262"/>
      <c r="I912" s="262"/>
      <c r="J912" s="262"/>
      <c r="K912" s="262"/>
      <c r="L912" s="262"/>
      <c r="M912" s="262"/>
      <c r="N912" s="262"/>
      <c r="O912" s="262"/>
      <c r="P912" s="262"/>
      <c r="Q912" s="262"/>
      <c r="R912" s="262"/>
      <c r="S912" s="262"/>
      <c r="T912" s="262"/>
      <c r="U912" s="262"/>
      <c r="V912" s="262"/>
      <c r="W912" s="262"/>
      <c r="X912" s="262"/>
      <c r="Y912" s="262"/>
      <c r="Z912" s="262"/>
      <c r="AA912" s="262"/>
      <c r="AB912" s="262"/>
      <c r="AC912" s="262"/>
      <c r="AD912" s="262"/>
      <c r="AE912" s="262"/>
      <c r="AF912" s="262"/>
      <c r="AG912" s="262"/>
      <c r="AH912" s="262"/>
      <c r="AI912" s="262"/>
      <c r="AJ912" s="262"/>
      <c r="AK912" s="262">
        <f>(AL912+AL913)/2/((1+AK$86/4))</f>
        <v>992340369895.15503</v>
      </c>
      <c r="AL912" s="262">
        <f>(AM912+AM913)/2/((1+AL$86/4))</f>
        <v>995720816436.38269</v>
      </c>
      <c r="AM912" s="258">
        <f t="shared" si="4955"/>
        <v>1000000000000</v>
      </c>
    </row>
    <row r="913" spans="3:42" hidden="1" outlineLevel="1">
      <c r="C913" s="256" t="s">
        <v>778</v>
      </c>
      <c r="D913" s="256"/>
      <c r="E913" s="262"/>
      <c r="F913" s="262"/>
      <c r="G913" s="262"/>
      <c r="H913" s="262"/>
      <c r="I913" s="262"/>
      <c r="J913" s="262"/>
      <c r="K913" s="262"/>
      <c r="L913" s="262"/>
      <c r="M913" s="262"/>
      <c r="N913" s="262"/>
      <c r="O913" s="262"/>
      <c r="P913" s="262"/>
      <c r="Q913" s="262"/>
      <c r="R913" s="262"/>
      <c r="S913" s="262"/>
      <c r="T913" s="262"/>
      <c r="U913" s="262"/>
      <c r="V913" s="262"/>
      <c r="W913" s="262"/>
      <c r="X913" s="262"/>
      <c r="Y913" s="262"/>
      <c r="Z913" s="262"/>
      <c r="AA913" s="262"/>
      <c r="AB913" s="262"/>
      <c r="AC913" s="262"/>
      <c r="AD913" s="262"/>
      <c r="AE913" s="262"/>
      <c r="AF913" s="262"/>
      <c r="AG913" s="262"/>
      <c r="AH913" s="262"/>
      <c r="AI913" s="262"/>
      <c r="AJ913" s="262"/>
      <c r="AK913" s="262"/>
      <c r="AL913" s="262">
        <f>(AM913+AM914)/2/((1+AL$87/4))</f>
        <v>996457830095.32825</v>
      </c>
      <c r="AM913" s="258">
        <f t="shared" si="4955"/>
        <v>1000000000000</v>
      </c>
    </row>
    <row r="914" spans="3:42" hidden="1" outlineLevel="1">
      <c r="C914" s="256" t="s">
        <v>824</v>
      </c>
      <c r="D914" s="256"/>
      <c r="E914" s="262"/>
      <c r="F914" s="262"/>
      <c r="G914" s="262"/>
      <c r="H914" s="262"/>
      <c r="I914" s="262"/>
      <c r="J914" s="262"/>
      <c r="K914" s="262"/>
      <c r="L914" s="262"/>
      <c r="M914" s="262"/>
      <c r="N914" s="262"/>
      <c r="O914" s="262"/>
      <c r="P914" s="262"/>
      <c r="Q914" s="262"/>
      <c r="R914" s="262"/>
      <c r="S914" s="262"/>
      <c r="T914" s="262"/>
      <c r="U914" s="262"/>
      <c r="V914" s="262"/>
      <c r="W914" s="262"/>
      <c r="X914" s="262"/>
      <c r="Y914" s="262"/>
      <c r="Z914" s="262"/>
      <c r="AA914" s="262"/>
      <c r="AB914" s="262"/>
      <c r="AC914" s="262"/>
      <c r="AD914" s="262"/>
      <c r="AE914" s="262"/>
      <c r="AF914" s="262"/>
      <c r="AG914" s="262"/>
      <c r="AH914" s="262"/>
      <c r="AI914" s="262"/>
      <c r="AJ914" s="262"/>
      <c r="AK914" s="262"/>
      <c r="AL914" s="262"/>
      <c r="AM914" s="258">
        <f t="shared" si="4955"/>
        <v>1000000000000</v>
      </c>
    </row>
    <row r="915" spans="3:42" hidden="1" outlineLevel="1">
      <c r="C915" s="256" t="s">
        <v>2490</v>
      </c>
      <c r="D915" s="257"/>
      <c r="E915" s="255"/>
      <c r="F915" s="255"/>
      <c r="G915" s="255"/>
      <c r="H915" s="255"/>
      <c r="I915" s="255"/>
      <c r="J915" s="255"/>
      <c r="K915" s="255"/>
      <c r="L915" s="255"/>
      <c r="M915" s="255"/>
      <c r="N915" s="255"/>
      <c r="O915" s="255"/>
      <c r="P915" s="255"/>
      <c r="Q915" s="255"/>
      <c r="R915" s="255"/>
      <c r="S915" s="255"/>
      <c r="T915" s="255"/>
      <c r="U915" s="255"/>
      <c r="V915" s="255"/>
      <c r="W915" s="172"/>
    </row>
    <row r="916" spans="3:42" hidden="1" outlineLevel="1"/>
    <row r="917" spans="3:42" hidden="1" outlineLevel="1">
      <c r="C917" s="256"/>
      <c r="D917" s="256" t="s">
        <v>256</v>
      </c>
      <c r="E917" s="256" t="s">
        <v>257</v>
      </c>
      <c r="F917" s="256" t="s">
        <v>262</v>
      </c>
      <c r="G917" s="256" t="s">
        <v>265</v>
      </c>
      <c r="H917" s="256" t="s">
        <v>268</v>
      </c>
      <c r="I917" s="256" t="s">
        <v>271</v>
      </c>
      <c r="J917" s="256" t="s">
        <v>274</v>
      </c>
      <c r="K917" s="256" t="s">
        <v>277</v>
      </c>
      <c r="L917" s="256" t="s">
        <v>280</v>
      </c>
      <c r="M917" s="256" t="s">
        <v>283</v>
      </c>
      <c r="N917" s="256" t="s">
        <v>286</v>
      </c>
      <c r="O917" s="256" t="s">
        <v>289</v>
      </c>
      <c r="P917" s="256" t="s">
        <v>292</v>
      </c>
      <c r="Q917" s="256" t="s">
        <v>295</v>
      </c>
      <c r="R917" s="256" t="s">
        <v>298</v>
      </c>
      <c r="S917" s="256" t="s">
        <v>301</v>
      </c>
      <c r="T917" s="256" t="s">
        <v>304</v>
      </c>
      <c r="U917" s="256" t="s">
        <v>307</v>
      </c>
      <c r="V917" s="256" t="s">
        <v>310</v>
      </c>
      <c r="W917" s="256" t="s">
        <v>313</v>
      </c>
      <c r="X917" s="256" t="s">
        <v>804</v>
      </c>
      <c r="Y917" s="256" t="s">
        <v>805</v>
      </c>
      <c r="Z917" s="256" t="s">
        <v>806</v>
      </c>
      <c r="AA917" s="256" t="s">
        <v>807</v>
      </c>
      <c r="AB917" s="256" t="s">
        <v>808</v>
      </c>
      <c r="AC917" s="256" t="s">
        <v>809</v>
      </c>
      <c r="AD917" s="256" t="s">
        <v>810</v>
      </c>
      <c r="AE917" s="256" t="s">
        <v>811</v>
      </c>
      <c r="AF917" s="256" t="s">
        <v>812</v>
      </c>
      <c r="AG917" s="256" t="s">
        <v>813</v>
      </c>
      <c r="AH917" s="256" t="s">
        <v>814</v>
      </c>
      <c r="AI917" s="256" t="s">
        <v>815</v>
      </c>
      <c r="AJ917" s="256" t="s">
        <v>816</v>
      </c>
      <c r="AK917" s="256" t="s">
        <v>817</v>
      </c>
      <c r="AL917" s="256" t="s">
        <v>818</v>
      </c>
      <c r="AM917" s="256" t="s">
        <v>819</v>
      </c>
    </row>
    <row r="918" spans="3:42" hidden="1" outlineLevel="1">
      <c r="C918" s="256" t="s">
        <v>258</v>
      </c>
      <c r="D918" s="256"/>
      <c r="E918" s="256" t="s">
        <v>259</v>
      </c>
      <c r="F918" s="256" t="s">
        <v>263</v>
      </c>
      <c r="G918" s="256" t="s">
        <v>266</v>
      </c>
      <c r="H918" s="256" t="s">
        <v>269</v>
      </c>
      <c r="I918" s="256" t="s">
        <v>272</v>
      </c>
      <c r="J918" s="256" t="s">
        <v>275</v>
      </c>
      <c r="K918" s="256" t="s">
        <v>278</v>
      </c>
      <c r="L918" s="256" t="s">
        <v>281</v>
      </c>
      <c r="M918" s="256" t="s">
        <v>284</v>
      </c>
      <c r="N918" s="256" t="s">
        <v>287</v>
      </c>
      <c r="O918" s="256" t="s">
        <v>290</v>
      </c>
      <c r="P918" s="256" t="s">
        <v>293</v>
      </c>
      <c r="Q918" s="256" t="s">
        <v>296</v>
      </c>
      <c r="R918" s="256" t="s">
        <v>299</v>
      </c>
      <c r="S918" s="256" t="s">
        <v>302</v>
      </c>
      <c r="T918" s="256" t="s">
        <v>305</v>
      </c>
      <c r="U918" s="256" t="s">
        <v>308</v>
      </c>
      <c r="V918" s="256" t="s">
        <v>311</v>
      </c>
      <c r="W918" s="256" t="s">
        <v>314</v>
      </c>
      <c r="X918" s="256" t="s">
        <v>784</v>
      </c>
      <c r="Y918" s="256" t="s">
        <v>785</v>
      </c>
      <c r="Z918" s="256" t="s">
        <v>786</v>
      </c>
      <c r="AA918" s="256" t="s">
        <v>787</v>
      </c>
      <c r="AB918" s="256" t="s">
        <v>788</v>
      </c>
      <c r="AC918" s="256" t="s">
        <v>789</v>
      </c>
      <c r="AD918" s="256" t="s">
        <v>790</v>
      </c>
      <c r="AE918" s="256" t="s">
        <v>791</v>
      </c>
      <c r="AF918" s="256" t="s">
        <v>792</v>
      </c>
      <c r="AG918" s="256" t="s">
        <v>793</v>
      </c>
      <c r="AH918" s="256" t="s">
        <v>794</v>
      </c>
      <c r="AI918" s="256" t="s">
        <v>795</v>
      </c>
      <c r="AJ918" s="256" t="s">
        <v>796</v>
      </c>
      <c r="AK918" s="256" t="s">
        <v>797</v>
      </c>
      <c r="AL918" s="256" t="s">
        <v>798</v>
      </c>
      <c r="AM918" s="256" t="s">
        <v>799</v>
      </c>
      <c r="AN918" s="258" t="s">
        <v>260</v>
      </c>
    </row>
    <row r="919" spans="3:42" hidden="1" outlineLevel="1">
      <c r="C919" s="256"/>
      <c r="D919" s="259">
        <f>(E919+E920)/2/((1+D$53/4)^($D$17))</f>
        <v>109530238853.24039</v>
      </c>
      <c r="E919" s="262">
        <f t="shared" ref="E919" si="5379">(F919+F920)/2/((1+E$53/4))</f>
        <v>93089599345.665085</v>
      </c>
      <c r="F919" s="262">
        <f t="shared" ref="F919" si="5380">(G919+G920)/2/((1+F$53/4))</f>
        <v>78778160511.669693</v>
      </c>
      <c r="G919" s="262">
        <f t="shared" ref="G919" si="5381">(H919+H920)/2/((1+G$53/4))</f>
        <v>66338824710.996269</v>
      </c>
      <c r="H919" s="262">
        <f t="shared" ref="H919" si="5382">(I919+I920)/2/((1+H$53/4))</f>
        <v>55375071574.939873</v>
      </c>
      <c r="I919" s="262">
        <f t="shared" ref="I919" si="5383">(J919+J920)/2/((1+I$53/4))</f>
        <v>45846423896.908852</v>
      </c>
      <c r="J919" s="262">
        <f t="shared" ref="J919" si="5384">(K919+K920)/2/((1+J$53/4))</f>
        <v>37715266242.536766</v>
      </c>
      <c r="K919" s="262">
        <f t="shared" ref="K919" si="5385">(L919+L920)/2/((1+K$53/4))</f>
        <v>30866351608.951351</v>
      </c>
      <c r="L919" s="262">
        <f t="shared" ref="L919" si="5386">(M919+M920)/2/((1+L$53/4))</f>
        <v>25166284661.04121</v>
      </c>
      <c r="M919" s="262">
        <f t="shared" ref="M919" si="5387">(N919+N920)/2/((1+M$53/4))</f>
        <v>20482614386.83987</v>
      </c>
      <c r="N919" s="262">
        <f t="shared" ref="N919" si="5388">(O919+O920)/2/((1+N$53/4))</f>
        <v>16681347966.62722</v>
      </c>
      <c r="O919" s="262">
        <f t="shared" ref="O919" si="5389">(P919+P920)/2/((1+O$53/4))</f>
        <v>13636499025.467627</v>
      </c>
      <c r="P919" s="262">
        <f t="shared" ref="P919" si="5390">(Q919+Q920)/2/((1+P$53/4))</f>
        <v>11232708548.199425</v>
      </c>
      <c r="Q919" s="262">
        <f t="shared" ref="Q919" si="5391">(R919+R920)/2/((1+Q$53/4))</f>
        <v>8990864745.9408913</v>
      </c>
      <c r="R919" s="262">
        <f t="shared" ref="R919" si="5392">(S919+S920)/2/((1+R$53/4))</f>
        <v>7177835356.2669439</v>
      </c>
      <c r="S919" s="262">
        <f t="shared" ref="S919" si="5393">(T919+T920)/2/((1+S$53/4))</f>
        <v>5750642581.7597122</v>
      </c>
      <c r="T919" s="262">
        <f t="shared" ref="T919" si="5394">(U919+U920)/2/((1+T$53/4))</f>
        <v>4639575850.1614017</v>
      </c>
      <c r="U919" s="262">
        <f t="shared" ref="U919" si="5395">(V919+V920)/2/((1+U$53/4))</f>
        <v>3785641204.8592691</v>
      </c>
      <c r="V919" s="262">
        <f t="shared" ref="V919" si="5396">(W919+W920)/2/((1+V$53/4))</f>
        <v>3139866294.3505034</v>
      </c>
      <c r="W919" s="262">
        <f t="shared" ref="W919" si="5397">(X919+X920)/2/((1+W$53/4))</f>
        <v>2663001430.2269616</v>
      </c>
      <c r="X919" s="262">
        <f t="shared" ref="X919" si="5398">(Y919+Y920)/2/((1+X$53/4))</f>
        <v>2325631809.8686767</v>
      </c>
      <c r="Y919" s="262">
        <f t="shared" ref="Y919" si="5399">(Z919+Z920)/2/((1+Y$53/4))</f>
        <v>1991403172.6502011</v>
      </c>
      <c r="Z919" s="262">
        <f t="shared" ref="Z919" si="5400">(AA919+AA920)/2/((1+Z$53/4))</f>
        <v>1745190567.3573852</v>
      </c>
      <c r="AA919" s="262">
        <f t="shared" ref="AA919" si="5401">(AB919+AB920)/2/((1+AA$53/4))</f>
        <v>1584122356.6270094</v>
      </c>
      <c r="AB919" s="262">
        <f t="shared" ref="AB919" si="5402">(AC919+AC920)/2/((1+AB$53/4))</f>
        <v>1501433828.3234286</v>
      </c>
      <c r="AC919" s="262">
        <f t="shared" ref="AC919" si="5403">(AD919+AD920)/2/((1+AC$53/4))</f>
        <v>1499587063.2645485</v>
      </c>
      <c r="AD919" s="262">
        <f t="shared" ref="AD919" si="5404">(AE919+AE920)/2/((1+AD$53/4))</f>
        <v>1593904888.088505</v>
      </c>
      <c r="AE919" s="262">
        <f t="shared" ref="AE919" si="5405">(AF919+AF920)/2/((1+AE$53/4))</f>
        <v>1822170666.1886427</v>
      </c>
      <c r="AF919" s="262">
        <f t="shared" ref="AF919" si="5406">(AG919+AG920)/2/((1+AF$53/4))</f>
        <v>2265677683.0016265</v>
      </c>
      <c r="AG919" s="262">
        <f t="shared" ref="AG919" si="5407">(AH919+AH920)/2/((1+AG$53/4))</f>
        <v>3100352780.7933168</v>
      </c>
      <c r="AH919" s="262">
        <f t="shared" ref="AH919" si="5408">(AI919+AI920)/2/((1+AH$53/4))</f>
        <v>4723012397.8378849</v>
      </c>
      <c r="AI919" s="262">
        <f t="shared" ref="AI919" si="5409">(AJ919+AJ920)/2/((1+AI$53/4))</f>
        <v>8100585063.4464521</v>
      </c>
      <c r="AJ919" s="262">
        <f t="shared" ref="AJ919" si="5410">(AK919+AK920)/2/((1+AJ$53/4))</f>
        <v>15810790467.715189</v>
      </c>
      <c r="AK919" s="262">
        <f t="shared" ref="AK919" si="5411">(AL919+AL920)/2/((1+AK$53/4))</f>
        <v>35470356386.684639</v>
      </c>
      <c r="AL919" s="262">
        <f t="shared" ref="AL919" si="5412">(AM919+AM920)/2/((1+AL$53/4))</f>
        <v>92264642352.169937</v>
      </c>
      <c r="AM919" s="262">
        <f t="shared" ref="AM919" si="5413">(AN919+AN920)/2/((1+AM$53/4))</f>
        <v>280268640004.30579</v>
      </c>
      <c r="AN919" s="258">
        <f t="shared" ref="AN919:AN955" si="5414">$C$15*10^6</f>
        <v>1000000000000</v>
      </c>
      <c r="AP919" s="261">
        <f>AM$50*10^6</f>
        <v>109530238853.24036</v>
      </c>
    </row>
    <row r="920" spans="3:42" hidden="1" outlineLevel="1">
      <c r="C920" s="256" t="s">
        <v>261</v>
      </c>
      <c r="D920" s="256"/>
      <c r="E920" s="262">
        <f>(F920+F921)/2/((1+E$54/4))</f>
        <v>133826306249.39415</v>
      </c>
      <c r="F920" s="262">
        <f t="shared" ref="F920" si="5415">(G920+G921)/2/((1+F$54/4))</f>
        <v>116010424361.80205</v>
      </c>
      <c r="G920" s="262">
        <f t="shared" ref="G920" si="5416">(H920+H921)/2/((1+G$54/4))</f>
        <v>100120511073.44287</v>
      </c>
      <c r="H920" s="262">
        <f t="shared" ref="H920" si="5417">(I920+I921)/2/((1+H$54/4))</f>
        <v>85746528640.658447</v>
      </c>
      <c r="I920" s="262">
        <f t="shared" ref="I920" si="5418">(J920+J921)/2/((1+I$54/4))</f>
        <v>72909860564.291397</v>
      </c>
      <c r="J920" s="262">
        <f t="shared" ref="J920" si="5419">(K920+K921)/2/((1+J$54/4))</f>
        <v>61641483737.227348</v>
      </c>
      <c r="K920" s="262">
        <f t="shared" ref="K920" si="5420">(L920+L921)/2/((1+K$54/4))</f>
        <v>51870269450.734138</v>
      </c>
      <c r="L920" s="262">
        <f t="shared" ref="L920" si="5421">(M920+M921)/2/((1+L$54/4))</f>
        <v>43493781614.357193</v>
      </c>
      <c r="M920" s="262">
        <f t="shared" ref="M920" si="5422">(N920+N921)/2/((1+M$54/4))</f>
        <v>36401779445.579376</v>
      </c>
      <c r="N920" s="262">
        <f t="shared" ref="N920" si="5423">(O920+O921)/2/((1+N$54/4))</f>
        <v>30470819235.143581</v>
      </c>
      <c r="O920" s="262">
        <f t="shared" ref="O920" si="5424">(P920+P921)/2/((1+O$54/4))</f>
        <v>25577032815.821083</v>
      </c>
      <c r="P920" s="262">
        <f t="shared" ref="P920" si="5425">(Q920+Q921)/2/((1+P$54/4))</f>
        <v>21600043062.08049</v>
      </c>
      <c r="Q920" s="262">
        <f t="shared" ref="Q920" si="5426">(R920+R921)/2/((1+Q$54/4))</f>
        <v>17793129508.579884</v>
      </c>
      <c r="R920" s="262">
        <f t="shared" ref="R920" si="5427">(S920+S921)/2/((1+R$54/4))</f>
        <v>14617318431.016582</v>
      </c>
      <c r="S920" s="262">
        <f t="shared" ref="S920" si="5428">(T920+T921)/2/((1+S$54/4))</f>
        <v>12037783061.253475</v>
      </c>
      <c r="T920" s="262">
        <f t="shared" ref="T920" si="5429">(U920+U921)/2/((1+T$54/4))</f>
        <v>9966966622.0354404</v>
      </c>
      <c r="U920" s="262">
        <f t="shared" ref="U920" si="5430">(V920+V921)/2/((1+U$54/4))</f>
        <v>8327212402.21387</v>
      </c>
      <c r="V920" s="262">
        <f t="shared" ref="V920" si="5431">(W920+W921)/2/((1+V$54/4))</f>
        <v>7051007151.6021814</v>
      </c>
      <c r="W920" s="262">
        <f t="shared" ref="W920" si="5432">(X920+X921)/2/((1+W$54/4))</f>
        <v>6081969805.9753923</v>
      </c>
      <c r="X920" s="262">
        <f t="shared" ref="X920" si="5433">(Y920+Y921)/2/((1+X$54/4))</f>
        <v>5376649076.262372</v>
      </c>
      <c r="Y920" s="262">
        <f t="shared" ref="Y920" si="5434">(Z920+Z921)/2/((1+Y$54/4))</f>
        <v>4666656861.3699417</v>
      </c>
      <c r="Z920" s="262">
        <f t="shared" ref="Z920" si="5435">(AA920+AA921)/2/((1+Z$54/4))</f>
        <v>4127605057.4147501</v>
      </c>
      <c r="AA920" s="262">
        <f t="shared" ref="AA920" si="5436">(AB920+AB921)/2/((1+AA$54/4))</f>
        <v>3759207247.6461444</v>
      </c>
      <c r="AB920" s="262">
        <f t="shared" ref="AB920" si="5437">(AC920+AC921)/2/((1+AB$54/4))</f>
        <v>3550276951.9907794</v>
      </c>
      <c r="AC920" s="262">
        <f t="shared" ref="AC920" si="5438">(AD920+AD921)/2/((1+AC$54/4))</f>
        <v>3505137392.6842051</v>
      </c>
      <c r="AD920" s="262">
        <f t="shared" ref="AD920" si="5439">(AE920+AE921)/2/((1+AD$54/4))</f>
        <v>3649623135.6569557</v>
      </c>
      <c r="AE920" s="262">
        <f t="shared" ref="AE920" si="5440">(AF920+AF921)/2/((1+AE$54/4))</f>
        <v>4046439798.7843003</v>
      </c>
      <c r="AF920" s="262">
        <f t="shared" ref="AF920" si="5441">(AG920+AG921)/2/((1+AF$54/4))</f>
        <v>4826689553.5908689</v>
      </c>
      <c r="AG920" s="262">
        <f t="shared" ref="AG920" si="5442">(AH920+AH921)/2/((1+AG$54/4))</f>
        <v>6263027812.7813988</v>
      </c>
      <c r="AH920" s="262">
        <f t="shared" ref="AH920" si="5443">(AI920+AI921)/2/((1+AH$54/4))</f>
        <v>8938552146.5524311</v>
      </c>
      <c r="AI920" s="262">
        <f t="shared" ref="AI920" si="5444">(AJ920+AJ921)/2/((1+AI$54/4))</f>
        <v>14187377210.429197</v>
      </c>
      <c r="AJ920" s="262">
        <f t="shared" ref="AJ920" si="5445">(AK920+AK921)/2/((1+AJ$54/4))</f>
        <v>25314582308.938702</v>
      </c>
      <c r="AK920" s="262">
        <f t="shared" ref="AK920" si="5446">(AL920+AL921)/2/((1+AK$54/4))</f>
        <v>51304450948.301399</v>
      </c>
      <c r="AL920" s="262">
        <f t="shared" ref="AL920" si="5447">(AM920+AM921)/2/((1+AL$54/4))</f>
        <v>119206214036.92696</v>
      </c>
      <c r="AM920" s="262">
        <f t="shared" ref="AM920" si="5448">(AN920+AN921)/2/((1+AM$54/4))</f>
        <v>320088129764.26373</v>
      </c>
      <c r="AN920" s="258">
        <f t="shared" si="5414"/>
        <v>1000000000000</v>
      </c>
    </row>
    <row r="921" spans="3:42" hidden="1" outlineLevel="1">
      <c r="C921" s="256" t="s">
        <v>264</v>
      </c>
      <c r="D921" s="256"/>
      <c r="E921" s="256"/>
      <c r="F921" s="262">
        <f>(G921+G922)/2/((1+F$55/4))</f>
        <v>161879823413.11017</v>
      </c>
      <c r="G921" s="262">
        <f t="shared" ref="G921" si="5449">(H921+H922)/2/((1+G$55/4))</f>
        <v>142744984339.82599</v>
      </c>
      <c r="H921" s="262">
        <f t="shared" ref="H921" si="5450">(I921+I922)/2/((1+H$55/4))</f>
        <v>125035646410.58553</v>
      </c>
      <c r="I921" s="262">
        <f t="shared" ref="I921" si="5451">(J921+J922)/2/((1+I$55/4))</f>
        <v>108837652866.44916</v>
      </c>
      <c r="J921" s="262">
        <f t="shared" ref="J921" si="5452">(K921+K922)/2/((1+J$55/4))</f>
        <v>94259568753.846939</v>
      </c>
      <c r="K921" s="262">
        <f t="shared" ref="K921" si="5453">(L921+L922)/2/((1+K$55/4))</f>
        <v>81289764425.03717</v>
      </c>
      <c r="L921" s="262">
        <f t="shared" ref="L921" si="5454">(M921+M922)/2/((1+L$55/4))</f>
        <v>69875914750.140244</v>
      </c>
      <c r="M921" s="262">
        <f t="shared" ref="M921" si="5455">(N921+N922)/2/((1+M$55/4))</f>
        <v>59951854999.204384</v>
      </c>
      <c r="N921" s="262">
        <f t="shared" ref="N921" si="5456">(O921+O922)/2/((1+N$55/4))</f>
        <v>51427686256.778908</v>
      </c>
      <c r="O921" s="262">
        <f t="shared" ref="O921" si="5457">(P921+P922)/2/((1+O$55/4))</f>
        <v>44204723237.877365</v>
      </c>
      <c r="P921" s="262">
        <f t="shared" ref="P921" si="5458">(Q921+Q922)/2/((1+P$55/4))</f>
        <v>38179635209.586487</v>
      </c>
      <c r="Q921" s="262">
        <f t="shared" ref="Q921" si="5459">(R921+R922)/2/((1+Q$55/4))</f>
        <v>32276026649.216587</v>
      </c>
      <c r="R921" s="262">
        <f t="shared" ref="R921" si="5460">(S921+S922)/2/((1+R$55/4))</f>
        <v>27211362794.703098</v>
      </c>
      <c r="S921" s="262">
        <f t="shared" ref="S921" si="5461">(T921+T922)/2/((1+S$55/4))</f>
        <v>22979200793.071526</v>
      </c>
      <c r="T921" s="262">
        <f t="shared" ref="T921" si="5462">(U921+U922)/2/((1+T$55/4))</f>
        <v>19485287844.956505</v>
      </c>
      <c r="U921" s="262">
        <f t="shared" ref="U921" si="5463">(V921+V922)/2/((1+U$55/4))</f>
        <v>16642028620.288506</v>
      </c>
      <c r="V921" s="262">
        <f t="shared" ref="V921" si="5464">(W921+W922)/2/((1+V$55/4))</f>
        <v>14369711597.284639</v>
      </c>
      <c r="W921" s="262">
        <f t="shared" ref="W921" si="5465">(X921+X922)/2/((1+W$55/4))</f>
        <v>12599207490.819675</v>
      </c>
      <c r="X921" s="262">
        <f t="shared" ref="X921" si="5466">(Y921+Y922)/2/((1+X$55/4))</f>
        <v>11276369516.71327</v>
      </c>
      <c r="Y921" s="262">
        <f t="shared" ref="Y921" si="5467">(Z921+Z922)/2/((1+Y$55/4))</f>
        <v>9924254352.4263744</v>
      </c>
      <c r="Z921" s="262">
        <f t="shared" ref="Z921" si="5468">(AA921+AA922)/2/((1+Z$55/4))</f>
        <v>8869182962.9566326</v>
      </c>
      <c r="AA921" s="262">
        <f t="shared" ref="AA921" si="5469">(AB921+AB922)/2/((1+AA$55/4))</f>
        <v>8120984038.650753</v>
      </c>
      <c r="AB921" s="262">
        <f t="shared" ref="AB921" si="5470">(AC921+AC922)/2/((1+AB$55/4))</f>
        <v>7665163339.1304436</v>
      </c>
      <c r="AC921" s="262">
        <f t="shared" ref="AC921" si="5471">(AD921+AD922)/2/((1+AC$55/4))</f>
        <v>7510816889.015193</v>
      </c>
      <c r="AD921" s="262">
        <f t="shared" ref="AD921" si="5472">(AE921+AE922)/2/((1+AD$55/4))</f>
        <v>7699873294.3239651</v>
      </c>
      <c r="AE921" s="262">
        <f t="shared" ref="AE921" si="5473">(AF921+AF922)/2/((1+AE$55/4))</f>
        <v>8330158547.2765608</v>
      </c>
      <c r="AF921" s="262">
        <f t="shared" ref="AF921" si="5474">(AG921+AG922)/2/((1+AF$55/4))</f>
        <v>9599659594.5488033</v>
      </c>
      <c r="AG921" s="262">
        <f t="shared" ref="AG921" si="5475">(AH921+AH922)/2/((1+AG$55/4))</f>
        <v>11905016319.393051</v>
      </c>
      <c r="AH921" s="262">
        <f t="shared" ref="AH921" si="5476">(AI921+AI922)/2/((1+AH$55/4))</f>
        <v>16054136988.966599</v>
      </c>
      <c r="AI921" s="262">
        <f t="shared" ref="AI921" si="5477">(AJ921+AJ922)/2/((1+AI$55/4))</f>
        <v>23792954154.488018</v>
      </c>
      <c r="AJ921" s="262">
        <f t="shared" ref="AJ921" si="5478">(AK921+AK922)/2/((1+AJ$55/4))</f>
        <v>39167399175.873871</v>
      </c>
      <c r="AK921" s="262">
        <f t="shared" ref="AK921" si="5479">(AL921+AL922)/2/((1+AK$55/4))</f>
        <v>72367148271.114868</v>
      </c>
      <c r="AL921" s="262">
        <f t="shared" ref="AL921" si="5480">(AM921+AM922)/2/((1+AL$55/4))</f>
        <v>151533037729.29474</v>
      </c>
      <c r="AM921" s="262">
        <f t="shared" ref="AM921" si="5481">(AN921+AN922)/2/((1+AM$55/4))</f>
        <v>362713930969.41046</v>
      </c>
      <c r="AN921" s="258">
        <f t="shared" si="5414"/>
        <v>1000000000000</v>
      </c>
    </row>
    <row r="922" spans="3:42" hidden="1" outlineLevel="1">
      <c r="C922" s="256" t="s">
        <v>267</v>
      </c>
      <c r="D922" s="256"/>
      <c r="E922" s="262"/>
      <c r="F922" s="262"/>
      <c r="G922" s="262">
        <f>(H922+H923)/2/((1+G$56/4))</f>
        <v>193531604738.59705</v>
      </c>
      <c r="H922" s="262">
        <f t="shared" ref="H922" si="5482">(I922+I923)/2/((1+H$56/4))</f>
        <v>172885522075.8569</v>
      </c>
      <c r="I922" s="262">
        <f t="shared" ref="I922" si="5483">(J922+J923)/2/((1+I$56/4))</f>
        <v>153602140805.7449</v>
      </c>
      <c r="J922" s="262">
        <f t="shared" ref="J922" si="5484">(K922+K923)/2/((1+J$56/4))</f>
        <v>135863689523.93971</v>
      </c>
      <c r="K922" s="262">
        <f t="shared" ref="K922" si="5485">(L922+L923)/2/((1+K$56/4))</f>
        <v>119722394156.25488</v>
      </c>
      <c r="L922" s="262">
        <f t="shared" ref="L922" si="5486">(M922+M923)/2/((1+L$56/4))</f>
        <v>105185861441.23413</v>
      </c>
      <c r="M922" s="262">
        <f t="shared" ref="M922" si="5487">(N922+N923)/2/((1+M$56/4))</f>
        <v>92246408111.400772</v>
      </c>
      <c r="N922" s="262">
        <f t="shared" ref="N922" si="5488">(O922+O923)/2/((1+N$56/4))</f>
        <v>80865909425.46933</v>
      </c>
      <c r="O922" s="262">
        <f t="shared" ref="O922" si="5489">(P922+P923)/2/((1+O$56/4))</f>
        <v>70991867479.060638</v>
      </c>
      <c r="P922" s="262">
        <f t="shared" ref="P922" si="5490">(Q922+Q923)/2/((1+P$56/4))</f>
        <v>62560734682.767372</v>
      </c>
      <c r="Q922" s="262">
        <f t="shared" ref="Q922" si="5491">(R922+R923)/2/((1+Q$56/4))</f>
        <v>54126215410.090683</v>
      </c>
      <c r="R922" s="262">
        <f t="shared" ref="R922" si="5492">(S922+S923)/2/((1+R$56/4))</f>
        <v>46706989102.123543</v>
      </c>
      <c r="S922" s="262">
        <f t="shared" ref="S922" si="5493">(T922+T923)/2/((1+S$56/4))</f>
        <v>40347293481.123398</v>
      </c>
      <c r="T922" s="262">
        <f t="shared" ref="T922" si="5494">(U922+U923)/2/((1+T$56/4))</f>
        <v>34962775853.810028</v>
      </c>
      <c r="U922" s="262">
        <f t="shared" ref="U922" si="5495">(V922+V923)/2/((1+U$56/4))</f>
        <v>30471032270.107822</v>
      </c>
      <c r="V922" s="262">
        <f t="shared" ref="V922" si="5496">(W922+W923)/2/((1+V$56/4))</f>
        <v>26793408752.615215</v>
      </c>
      <c r="W922" s="262">
        <f t="shared" ref="W922" si="5497">(X922+X923)/2/((1+W$56/4))</f>
        <v>23859377313.423378</v>
      </c>
      <c r="X922" s="262">
        <f t="shared" ref="X922" si="5498">(Y922+Y923)/2/((1+X$56/4))</f>
        <v>21614117618.170891</v>
      </c>
      <c r="Y922" s="262">
        <f t="shared" ref="Y922" si="5499">(Z922+Z923)/2/((1+Y$56/4))</f>
        <v>19285904201.459599</v>
      </c>
      <c r="Z922" s="262">
        <f t="shared" ref="Z922" si="5500">(AA922+AA923)/2/((1+Z$56/4))</f>
        <v>17423574572.223507</v>
      </c>
      <c r="AA922" s="262">
        <f t="shared" ref="AA922" si="5501">(AB922+AB923)/2/((1+AA$56/4))</f>
        <v>16060237040.717836</v>
      </c>
      <c r="AB922" s="262">
        <f t="shared" ref="AB922" si="5502">(AC922+AC923)/2/((1+AB$56/4))</f>
        <v>15183009077.17724</v>
      </c>
      <c r="AC922" s="262">
        <f t="shared" ref="AC922" si="5503">(AD922+AD923)/2/((1+AC$56/4))</f>
        <v>14811849081.032722</v>
      </c>
      <c r="AD922" s="262">
        <f t="shared" ref="AD922" si="5504">(AE922+AE923)/2/((1+AD$56/4))</f>
        <v>15012730122.018904</v>
      </c>
      <c r="AE922" s="262">
        <f t="shared" ref="AE922" si="5505">(AF922+AF923)/2/((1+AE$56/4))</f>
        <v>15930123573.212141</v>
      </c>
      <c r="AF922" s="262">
        <f t="shared" ref="AF922" si="5506">(AG922+AG923)/2/((1+AF$56/4))</f>
        <v>17845380755.300915</v>
      </c>
      <c r="AG922" s="262">
        <f t="shared" ref="AG922" si="5507">(AH922+AH923)/2/((1+AG$56/4))</f>
        <v>21301820192.744465</v>
      </c>
      <c r="AH922" s="262">
        <f t="shared" ref="AH922" si="5508">(AI922+AI923)/2/((1+AH$56/4))</f>
        <v>27357065032.394535</v>
      </c>
      <c r="AI922" s="262">
        <f t="shared" ref="AI922" si="5509">(AJ922+AJ923)/2/((1+AI$56/4))</f>
        <v>38181019868.673164</v>
      </c>
      <c r="AJ922" s="262">
        <f t="shared" ref="AJ922" si="5510">(AK922+AK923)/2/((1+AJ$56/4))</f>
        <v>58505797855.40519</v>
      </c>
      <c r="AK922" s="262">
        <f t="shared" ref="AK922" si="5511">(AL922+AL923)/2/((1+AK$56/4))</f>
        <v>99447141960.395889</v>
      </c>
      <c r="AL922" s="262">
        <f t="shared" ref="AL922" si="5512">(AM922+AM923)/2/((1+AL$56/4))</f>
        <v>189365420179.3479</v>
      </c>
      <c r="AM922" s="262">
        <f t="shared" ref="AM922" si="5513">(AN922+AN923)/2/((1+AM$56/4))</f>
        <v>407613094231.51709</v>
      </c>
      <c r="AN922" s="258">
        <f t="shared" si="5414"/>
        <v>1000000000000</v>
      </c>
    </row>
    <row r="923" spans="3:42" hidden="1" outlineLevel="1">
      <c r="C923" s="256" t="s">
        <v>270</v>
      </c>
      <c r="D923" s="256"/>
      <c r="E923" s="262"/>
      <c r="F923" s="262"/>
      <c r="G923" s="262"/>
      <c r="H923" s="262">
        <f>(I923+I924)/2/((1+H$57/4))</f>
        <v>228118600558.40604</v>
      </c>
      <c r="I923" s="262">
        <f t="shared" ref="I923" si="5514">(J923+J924)/2/((1+I$57/4))</f>
        <v>206314751105.67166</v>
      </c>
      <c r="J923" s="262">
        <f t="shared" ref="J923" si="5515">(K923+K924)/2/((1+J$57/4))</f>
        <v>185871848280.04785</v>
      </c>
      <c r="K923" s="262">
        <f t="shared" ref="K923" si="5516">(L923+L924)/2/((1+K$57/4))</f>
        <v>166899712408.24673</v>
      </c>
      <c r="L923" s="262">
        <f t="shared" ref="L923" si="5517">(M923+M924)/2/((1+L$57/4))</f>
        <v>149465083047.05374</v>
      </c>
      <c r="M923" s="262">
        <f t="shared" ref="M923" si="5518">(N923+N924)/2/((1+M$57/4))</f>
        <v>133622824694.00667</v>
      </c>
      <c r="N923" s="262">
        <f t="shared" ref="N923" si="5519">(O923+O924)/2/((1+N$57/4))</f>
        <v>119395802221.95659</v>
      </c>
      <c r="O923" s="262">
        <f t="shared" ref="O923" si="5520">(P923+P924)/2/((1+O$57/4))</f>
        <v>106791378623.53497</v>
      </c>
      <c r="P923" s="262">
        <f t="shared" ref="P923" si="5521">(Q923+Q924)/2/((1+P$57/4))</f>
        <v>95803330763.077072</v>
      </c>
      <c r="Q923" s="262">
        <f t="shared" ref="Q923" si="5522">(R923+R924)/2/((1+Q$57/4))</f>
        <v>84607175472.908539</v>
      </c>
      <c r="R923" s="262">
        <f t="shared" ref="R923" si="5523">(S923+S924)/2/((1+R$57/4))</f>
        <v>74537642683.532898</v>
      </c>
      <c r="S923" s="262">
        <f t="shared" ref="S923" si="5524">(T923+T924)/2/((1+S$57/4))</f>
        <v>65708009307.944427</v>
      </c>
      <c r="T923" s="262">
        <f t="shared" ref="T923" si="5525">(U923+U924)/2/((1+T$57/4))</f>
        <v>58061639369.455902</v>
      </c>
      <c r="U923" s="262">
        <f t="shared" ref="U923" si="5526">(V923+V924)/2/((1+U$57/4))</f>
        <v>51539423095.374168</v>
      </c>
      <c r="V923" s="262">
        <f t="shared" ref="V923" si="5527">(W923+W924)/2/((1+V$57/4))</f>
        <v>46081462777.684021</v>
      </c>
      <c r="W923" s="262">
        <f t="shared" ref="W923" si="5528">(X923+X924)/2/((1+W$57/4))</f>
        <v>41632653624.453903</v>
      </c>
      <c r="X923" s="262">
        <f t="shared" ref="X923" si="5529">(Y923+Y924)/2/((1+X$57/4))</f>
        <v>38153508178.423752</v>
      </c>
      <c r="Y923" s="262">
        <f t="shared" ref="Y923" si="5530">(Z923+Z924)/2/((1+Y$57/4))</f>
        <v>34497404759.814835</v>
      </c>
      <c r="Z923" s="262">
        <f t="shared" ref="Z923" si="5531">(AA923+AA924)/2/((1+Z$57/4))</f>
        <v>31506845555.304756</v>
      </c>
      <c r="AA923" s="262">
        <f t="shared" ref="AA923" si="5532">(AB923+AB924)/2/((1+AA$57/4))</f>
        <v>29256248307.246941</v>
      </c>
      <c r="AB923" s="262">
        <f t="shared" ref="AB923" si="5533">(AC923+AC924)/2/((1+AB$57/4))</f>
        <v>27743899651.581955</v>
      </c>
      <c r="AC923" s="262">
        <f t="shared" ref="AC923" si="5534">(AD923+AD924)/2/((1+AC$57/4))</f>
        <v>27010513605.149784</v>
      </c>
      <c r="AD923" s="262">
        <f t="shared" ref="AD923" si="5535">(AE923+AE924)/2/((1+AD$57/4))</f>
        <v>27156536235.311733</v>
      </c>
      <c r="AE923" s="262">
        <f t="shared" ref="AE923" si="5536">(AF923+AF924)/2/((1+AE$57/4))</f>
        <v>28385039748.850151</v>
      </c>
      <c r="AF923" s="262">
        <f t="shared" ref="AF923" si="5537">(AG923+AG924)/2/((1+AF$57/4))</f>
        <v>31074198223.490692</v>
      </c>
      <c r="AG923" s="262">
        <f t="shared" ref="AG923" si="5538">(AH923+AH924)/2/((1+AG$57/4))</f>
        <v>35927581848.961617</v>
      </c>
      <c r="AH923" s="262">
        <f t="shared" ref="AH923" si="5539">(AI923+AI924)/2/((1+AH$57/4))</f>
        <v>44257116870.365479</v>
      </c>
      <c r="AI923" s="262">
        <f t="shared" ref="AI923" si="5540">(AJ923+AJ924)/2/((1+AI$57/4))</f>
        <v>58629259568.034927</v>
      </c>
      <c r="AJ923" s="262">
        <f t="shared" ref="AJ923" si="5541">(AK923+AK924)/2/((1+AJ$57/4))</f>
        <v>84339732751.289566</v>
      </c>
      <c r="AK923" s="262">
        <f t="shared" ref="AK923" si="5542">(AL923+AL924)/2/((1+AK$57/4))</f>
        <v>133063300981.62798</v>
      </c>
      <c r="AL923" s="262">
        <f t="shared" ref="AL923" si="5543">(AM923+AM924)/2/((1+AL$57/4))</f>
        <v>232504621100.93546</v>
      </c>
      <c r="AM923" s="262">
        <f t="shared" ref="AM923" si="5544">(AN923+AN924)/2/((1+AM$57/4))</f>
        <v>454109780383.4743</v>
      </c>
      <c r="AN923" s="258">
        <f t="shared" si="5414"/>
        <v>1000000000000</v>
      </c>
    </row>
    <row r="924" spans="3:42" hidden="1" outlineLevel="1">
      <c r="C924" s="256" t="s">
        <v>273</v>
      </c>
      <c r="D924" s="256"/>
      <c r="E924" s="262"/>
      <c r="F924" s="262"/>
      <c r="G924" s="262"/>
      <c r="H924" s="262"/>
      <c r="I924" s="262">
        <f>(J924+J925)/2/((1+I$58/4))</f>
        <v>265361415171.1618</v>
      </c>
      <c r="J924" s="262">
        <f t="shared" ref="J924" si="5545">(K924+K925)/2/((1+J$58/4))</f>
        <v>242902105843.49496</v>
      </c>
      <c r="K924" s="262">
        <f t="shared" ref="K924" si="5546">(L924+L925)/2/((1+K$58/4))</f>
        <v>221699028924.20633</v>
      </c>
      <c r="L924" s="262">
        <f t="shared" ref="L924" si="5547">(M924+M925)/2/((1+L$58/4))</f>
        <v>201868574891.65924</v>
      </c>
      <c r="M924" s="262">
        <f t="shared" ref="M924" si="5548">(N924+N925)/2/((1+M$58/4))</f>
        <v>183522436259.59659</v>
      </c>
      <c r="N924" s="262">
        <f t="shared" ref="N924" si="5549">(O924+O925)/2/((1+N$58/4))</f>
        <v>166743659228.21033</v>
      </c>
      <c r="O924" s="262">
        <f t="shared" ref="O924" si="5550">(P924+P925)/2/((1+O$58/4))</f>
        <v>151603308523.05579</v>
      </c>
      <c r="P924" s="262">
        <f t="shared" ref="P924" si="5551">(Q924+Q925)/2/((1+P$58/4))</f>
        <v>138160984836.57175</v>
      </c>
      <c r="Q924" s="262">
        <f t="shared" ref="Q924" si="5552">(R924+R925)/2/((1+Q$58/4))</f>
        <v>124241394669.13242</v>
      </c>
      <c r="R924" s="262">
        <f t="shared" ref="R924" si="5553">(S924+S925)/2/((1+R$58/4))</f>
        <v>111475165545.50003</v>
      </c>
      <c r="S924" s="262">
        <f t="shared" ref="S924" si="5554">(T924+T925)/2/((1+S$58/4))</f>
        <v>100054092889.08975</v>
      </c>
      <c r="T924" s="262">
        <f t="shared" ref="T924" si="5555">(U924+U925)/2/((1+T$58/4))</f>
        <v>89963554383.55452</v>
      </c>
      <c r="U924" s="262">
        <f t="shared" ref="U924" si="5556">(V924+V925)/2/((1+U$58/4))</f>
        <v>81184070723.243347</v>
      </c>
      <c r="V924" s="262">
        <f t="shared" ref="V924" si="5557">(W924+W925)/2/((1+V$58/4))</f>
        <v>73692218615.279617</v>
      </c>
      <c r="W924" s="262">
        <f t="shared" ref="W924" si="5558">(X924+X925)/2/((1+W$58/4))</f>
        <v>67466730618.783867</v>
      </c>
      <c r="X924" s="262">
        <f t="shared" ref="X924" si="5559">(Y924+Y925)/2/((1+X$58/4))</f>
        <v>62502155500.883209</v>
      </c>
      <c r="Y924" s="262">
        <f t="shared" ref="Y924" si="5560">(Z924+Z925)/2/((1+Y$58/4))</f>
        <v>57221127976.59864</v>
      </c>
      <c r="Z924" s="262">
        <f t="shared" ref="Z924" si="5561">(AA924+AA925)/2/((1+Z$58/4))</f>
        <v>52814185828.786392</v>
      </c>
      <c r="AA924" s="262">
        <f t="shared" ref="AA924" si="5562">(AB924+AB925)/2/((1+AA$58/4))</f>
        <v>49416800576.594139</v>
      </c>
      <c r="AB924" s="262">
        <f t="shared" ref="AB924" si="5563">(AC924+AC925)/2/((1+AB$58/4))</f>
        <v>47051665400.893539</v>
      </c>
      <c r="AC924" s="262">
        <f t="shared" ref="AC924" si="5564">(AD924+AD925)/2/((1+AC$58/4))</f>
        <v>45793097366.020828</v>
      </c>
      <c r="AD924" s="262">
        <f t="shared" ref="AD924" si="5565">(AE924+AE925)/2/((1+AD$58/4))</f>
        <v>45787972215.986488</v>
      </c>
      <c r="AE924" s="262">
        <f t="shared" ref="AE924" si="5566">(AF924+AF925)/2/((1+AE$58/4))</f>
        <v>47308886204.41555</v>
      </c>
      <c r="AF924" s="262">
        <f t="shared" ref="AF924" si="5567">(AG924+AG925)/2/((1+AF$58/4))</f>
        <v>50839021268.153442</v>
      </c>
      <c r="AG924" s="262">
        <f t="shared" ref="AG924" si="5568">(AH924+AH925)/2/((1+AG$58/4))</f>
        <v>57243510502.699036</v>
      </c>
      <c r="AH924" s="262">
        <f t="shared" ref="AH924" si="5569">(AI924+AI925)/2/((1+AH$58/4))</f>
        <v>68070007362.062119</v>
      </c>
      <c r="AI924" s="262">
        <f t="shared" ref="AI924" si="5570">(AJ924+AJ925)/2/((1+AI$58/4))</f>
        <v>86215411352.759125</v>
      </c>
      <c r="AJ924" s="262">
        <f t="shared" ref="AJ924" si="5571">(AK924+AK925)/2/((1+AJ$58/4))</f>
        <v>117362599149.40872</v>
      </c>
      <c r="AK924" s="262">
        <f t="shared" ref="AK924" si="5572">(AL924+AL925)/2/((1+AK$58/4))</f>
        <v>173336508369.0499</v>
      </c>
      <c r="AL924" s="262">
        <f t="shared" ref="AL924" si="5573">(AM924+AM925)/2/((1+AL$58/4))</f>
        <v>280402440564.24908</v>
      </c>
      <c r="AM924" s="262">
        <f t="shared" ref="AM924" si="5574">(AN924+AN925)/2/((1+AM$58/4))</f>
        <v>501420925912.72424</v>
      </c>
      <c r="AN924" s="258">
        <f t="shared" si="5414"/>
        <v>1000000000000</v>
      </c>
    </row>
    <row r="925" spans="3:42" hidden="1" outlineLevel="1">
      <c r="C925" s="256" t="s">
        <v>276</v>
      </c>
      <c r="D925" s="256"/>
      <c r="E925" s="262"/>
      <c r="F925" s="262"/>
      <c r="G925" s="262"/>
      <c r="H925" s="262"/>
      <c r="I925" s="262"/>
      <c r="J925" s="262">
        <f>(K925+K926)/2/((1+J$59/4))</f>
        <v>304996562469.56848</v>
      </c>
      <c r="K925" s="262">
        <f t="shared" ref="K925" si="5575">(L925+L926)/2/((1+K$59/4))</f>
        <v>282324609471.1507</v>
      </c>
      <c r="L925" s="262">
        <f t="shared" ref="L925" si="5576">(M925+M926)/2/((1+L$59/4))</f>
        <v>260795064069.27478</v>
      </c>
      <c r="M925" s="262">
        <f t="shared" ref="M925" si="5577">(N925+N926)/2/((1+M$59/4))</f>
        <v>240563922933.68698</v>
      </c>
      <c r="N925" s="262">
        <f t="shared" ref="N925" si="5578">(O925+O926)/2/((1+N$59/4))</f>
        <v>221765439822.52728</v>
      </c>
      <c r="O925" s="262">
        <f t="shared" ref="O925" si="5579">(P925+P926)/2/((1+O$59/4))</f>
        <v>204528981339.75992</v>
      </c>
      <c r="P925" s="262">
        <f t="shared" ref="P925" si="5580">(Q925+Q926)/2/((1+P$59/4))</f>
        <v>188978624850.23709</v>
      </c>
      <c r="Q925" s="262">
        <f t="shared" ref="Q925" si="5581">(R925+R926)/2/((1+Q$59/4))</f>
        <v>172647875124.49445</v>
      </c>
      <c r="R925" s="262">
        <f t="shared" ref="R925" si="5582">(S925+S926)/2/((1+R$59/4))</f>
        <v>157411639768.48129</v>
      </c>
      <c r="S925" s="262">
        <f t="shared" ref="S925" si="5583">(T925+T926)/2/((1+S$59/4))</f>
        <v>143538776806.71756</v>
      </c>
      <c r="T925" s="262">
        <f t="shared" ref="T925" si="5584">(U925+U926)/2/((1+T$59/4))</f>
        <v>131064152963.59824</v>
      </c>
      <c r="U925" s="262">
        <f t="shared" ref="U925" si="5585">(V925+V926)/2/((1+U$59/4))</f>
        <v>120018458969.34729</v>
      </c>
      <c r="V925" s="262">
        <f t="shared" ref="V925" si="5586">(W925+W926)/2/((1+V$59/4))</f>
        <v>110427990305.71375</v>
      </c>
      <c r="W925" s="262">
        <f t="shared" ref="W925" si="5587">(X925+X926)/2/((1+W$59/4))</f>
        <v>102320651824.52989</v>
      </c>
      <c r="X925" s="262">
        <f t="shared" ref="X925" si="5588">(Y925+Y926)/2/((1+X$59/4))</f>
        <v>95741784298.333466</v>
      </c>
      <c r="Y925" s="262">
        <f t="shared" ref="Y925" si="5589">(Z925+Z926)/2/((1+Y$59/4))</f>
        <v>88666189570.402954</v>
      </c>
      <c r="Z925" s="262">
        <f t="shared" ref="Z925" si="5590">(AA925+AA926)/2/((1+Z$59/4))</f>
        <v>82655792424.116119</v>
      </c>
      <c r="AA925" s="262">
        <f t="shared" ref="AA925" si="5591">(AB925+AB926)/2/((1+AA$59/4))</f>
        <v>77923916836.137924</v>
      </c>
      <c r="AB925" s="262">
        <f t="shared" ref="AB925" si="5592">(AC925+AC926)/2/((1+AB$59/4))</f>
        <v>74531829545.005188</v>
      </c>
      <c r="AC925" s="262">
        <f t="shared" ref="AC925" si="5593">(AD925+AD926)/2/((1+AC$59/4))</f>
        <v>72600790965.649261</v>
      </c>
      <c r="AD925" s="262">
        <f t="shared" ref="AD925" si="5594">(AE925+AE926)/2/((1+AD$59/4))</f>
        <v>72335437668.264328</v>
      </c>
      <c r="AE925" s="262">
        <f t="shared" ref="AE925" si="5595">(AF925+AF926)/2/((1+AE$59/4))</f>
        <v>74085792633.734863</v>
      </c>
      <c r="AF925" s="262">
        <f t="shared" ref="AF925" si="5596">(AG925+AG926)/2/((1+AF$59/4))</f>
        <v>78441249717.82843</v>
      </c>
      <c r="AG925" s="262">
        <f t="shared" ref="AG925" si="5597">(AH925+AH926)/2/((1+AG$59/4))</f>
        <v>86416608906.246796</v>
      </c>
      <c r="AH925" s="262">
        <f t="shared" ref="AH925" si="5598">(AI925+AI926)/2/((1+AH$59/4))</f>
        <v>99755372537.101089</v>
      </c>
      <c r="AI925" s="262">
        <f t="shared" ref="AI925" si="5599">(AJ925+AJ926)/2/((1+AI$59/4))</f>
        <v>121588915299.84772</v>
      </c>
      <c r="AJ925" s="262">
        <f t="shared" ref="AJ925" si="5600">(AK925+AK926)/2/((1+AJ$59/4))</f>
        <v>157781235295.27231</v>
      </c>
      <c r="AK925" s="262">
        <f t="shared" ref="AK925" si="5601">(AL925+AL926)/2/((1+AK$59/4))</f>
        <v>219908203586.38693</v>
      </c>
      <c r="AL925" s="262">
        <f t="shared" ref="AL925" si="5602">(AM925+AM926)/2/((1+AL$59/4))</f>
        <v>332177505183.10736</v>
      </c>
      <c r="AM925" s="262">
        <f t="shared" ref="AM925" si="5603">(AN925+AN926)/2/((1+AM$59/4))</f>
        <v>548706640739.83881</v>
      </c>
      <c r="AN925" s="258">
        <f t="shared" si="5414"/>
        <v>1000000000000</v>
      </c>
    </row>
    <row r="926" spans="3:42" hidden="1" outlineLevel="1">
      <c r="C926" s="256" t="s">
        <v>279</v>
      </c>
      <c r="D926" s="256"/>
      <c r="E926" s="262"/>
      <c r="F926" s="262"/>
      <c r="G926" s="262"/>
      <c r="H926" s="262"/>
      <c r="I926" s="262"/>
      <c r="J926" s="262"/>
      <c r="K926" s="262">
        <f>(L926+L927)/2/((1+K$60/4))</f>
        <v>346591320139.32312</v>
      </c>
      <c r="L926" s="262">
        <f t="shared" ref="L926" si="5604">(M926+M927)/2/((1+L$60/4))</f>
        <v>324147525771.03516</v>
      </c>
      <c r="M926" s="262">
        <f t="shared" ref="M926" si="5605">(N926+N927)/2/((1+M$60/4))</f>
        <v>302771501313.25983</v>
      </c>
      <c r="N926" s="262">
        <f t="shared" ref="N926" si="5606">(O926+O927)/2/((1+N$60/4))</f>
        <v>282634941954.00867</v>
      </c>
      <c r="O926" s="262">
        <f t="shared" ref="O926" si="5607">(P926+P927)/2/((1+O$60/4))</f>
        <v>263913603125.0473</v>
      </c>
      <c r="P926" s="262">
        <f t="shared" ref="P926" si="5608">(Q926+Q927)/2/((1+P$60/4))</f>
        <v>246786658306.81732</v>
      </c>
      <c r="Q926" s="262">
        <f t="shared" ref="Q926" si="5609">(R926+R927)/2/((1+Q$60/4))</f>
        <v>228579122781.55344</v>
      </c>
      <c r="R926" s="262">
        <f t="shared" ref="R926" si="5610">(S926+S927)/2/((1+R$60/4))</f>
        <v>211337072975.14563</v>
      </c>
      <c r="S926" s="262">
        <f t="shared" ref="S926" si="5611">(T926+T927)/2/((1+S$60/4))</f>
        <v>195395154854.93198</v>
      </c>
      <c r="T926" s="262">
        <f t="shared" ref="T926" si="5612">(U926+U927)/2/((1+T$60/4))</f>
        <v>180837486498.05252</v>
      </c>
      <c r="U926" s="262">
        <f t="shared" ref="U926" si="5613">(V926+V927)/2/((1+U$60/4))</f>
        <v>167747756744.48413</v>
      </c>
      <c r="V926" s="262">
        <f t="shared" ref="V926" si="5614">(W926+W927)/2/((1+V$60/4))</f>
        <v>156207902461.51962</v>
      </c>
      <c r="W926" s="262">
        <f t="shared" ref="W926" si="5615">(X926+X927)/2/((1+W$60/4))</f>
        <v>146303660450.797</v>
      </c>
      <c r="X926" s="262">
        <f t="shared" ref="X926" si="5616">(Y926+Y927)/2/((1+X$60/4))</f>
        <v>138141848223.36859</v>
      </c>
      <c r="Y926" s="262">
        <f t="shared" ref="Y926" si="5617">(Z926+Z927)/2/((1+Y$60/4))</f>
        <v>129277186568.88808</v>
      </c>
      <c r="Z926" s="262">
        <f t="shared" ref="Z926" si="5618">(AA926+AA927)/2/((1+Z$60/4))</f>
        <v>121627966121.00426</v>
      </c>
      <c r="AA926" s="262">
        <f t="shared" ref="AA926" si="5619">(AB926+AB927)/2/((1+AA$60/4))</f>
        <v>115494803381.81747</v>
      </c>
      <c r="AB926" s="262">
        <f t="shared" ref="AB926" si="5620">(AC926+AC927)/2/((1+AB$60/4))</f>
        <v>110989086211.19441</v>
      </c>
      <c r="AC926" s="262">
        <f t="shared" ref="AC926" si="5621">(AD926+AD927)/2/((1+AC$60/4))</f>
        <v>108289552673.5928</v>
      </c>
      <c r="AD926" s="262">
        <f t="shared" ref="AD926" si="5622">(AE926+AE927)/2/((1+AD$60/4))</f>
        <v>107666510364.72995</v>
      </c>
      <c r="AE926" s="262">
        <f t="shared" ref="AE926" si="5623">(AF926+AF927)/2/((1+AE$60/4))</f>
        <v>109550205042.42543</v>
      </c>
      <c r="AF926" s="262">
        <f t="shared" ref="AF926" si="5624">(AG926+AG927)/2/((1+AF$60/4))</f>
        <v>114629598036.08409</v>
      </c>
      <c r="AG926" s="262">
        <f t="shared" ref="AG926" si="5625">(AH926+AH927)/2/((1+AG$60/4))</f>
        <v>124045356055.84143</v>
      </c>
      <c r="AH926" s="262">
        <f t="shared" ref="AH926" si="5626">(AI926+AI927)/2/((1+AH$60/4))</f>
        <v>139681451487.01672</v>
      </c>
      <c r="AI926" s="262">
        <f t="shared" ref="AI926" si="5627">(AJ926+AJ927)/2/((1+AI$60/4))</f>
        <v>164791978919.67316</v>
      </c>
      <c r="AJ926" s="262">
        <f t="shared" ref="AJ926" si="5628">(AK926+AK927)/2/((1+AJ$60/4))</f>
        <v>205214488141.09583</v>
      </c>
      <c r="AK926" s="262">
        <f t="shared" ref="AK926" si="5629">(AL926+AL927)/2/((1+AK$60/4))</f>
        <v>271931205240.77182</v>
      </c>
      <c r="AL926" s="262">
        <f t="shared" ref="AL926" si="5630">(AM926+AM927)/2/((1+AL$60/4))</f>
        <v>386680002192.3006</v>
      </c>
      <c r="AM926" s="262">
        <f t="shared" ref="AM926" si="5631">(AN926+AN927)/2/((1+AM$60/4))</f>
        <v>595128831190.55835</v>
      </c>
      <c r="AN926" s="258">
        <f t="shared" si="5414"/>
        <v>1000000000000</v>
      </c>
    </row>
    <row r="927" spans="3:42" hidden="1" outlineLevel="1">
      <c r="C927" s="256" t="s">
        <v>282</v>
      </c>
      <c r="D927" s="256"/>
      <c r="E927" s="262"/>
      <c r="F927" s="262"/>
      <c r="G927" s="262"/>
      <c r="H927" s="262"/>
      <c r="I927" s="262"/>
      <c r="J927" s="262"/>
      <c r="K927" s="262"/>
      <c r="L927" s="262">
        <f>(M927+M928)/2/((1+L$61/4))</f>
        <v>389641901105.24457</v>
      </c>
      <c r="M927" s="262">
        <f t="shared" ref="M927" si="5632">(N927+N928)/2/((1+M$61/4))</f>
        <v>367879637887.58105</v>
      </c>
      <c r="N927" s="262">
        <f t="shared" ref="N927" si="5633">(O927+O928)/2/((1+N$61/4))</f>
        <v>347135936578.85693</v>
      </c>
      <c r="O927" s="262">
        <f t="shared" ref="O927" si="5634">(P927+P928)/2/((1+O$61/4))</f>
        <v>327617964701.4519</v>
      </c>
      <c r="P927" s="262">
        <f t="shared" ref="P927" si="5635">(Q927+Q928)/2/((1+P$61/4))</f>
        <v>309545766351.06812</v>
      </c>
      <c r="Q927" s="262">
        <f t="shared" ref="Q927" si="5636">(R927+R928)/2/((1+Q$61/4))</f>
        <v>290129710187.67688</v>
      </c>
      <c r="R927" s="262">
        <f t="shared" ref="R927" si="5637">(S927+S928)/2/((1+R$61/4))</f>
        <v>271505025114.00043</v>
      </c>
      <c r="S927" s="262">
        <f t="shared" ref="S927" si="5638">(T927+T928)/2/((1+S$61/4))</f>
        <v>254054327533.01376</v>
      </c>
      <c r="T927" s="262">
        <f t="shared" ref="T927" si="5639">(U927+U928)/2/((1+T$61/4))</f>
        <v>237904312233.23358</v>
      </c>
      <c r="U927" s="262">
        <f t="shared" ref="U927" si="5640">(V927+V928)/2/((1+U$61/4))</f>
        <v>223187213868.53677</v>
      </c>
      <c r="V927" s="262">
        <f t="shared" ref="V927" si="5641">(W927+W928)/2/((1+V$61/4))</f>
        <v>210038714734.92194</v>
      </c>
      <c r="W927" s="262">
        <f t="shared" ref="W927" si="5642">(X927+X928)/2/((1+W$61/4))</f>
        <v>198602970645.29276</v>
      </c>
      <c r="X927" s="262">
        <f t="shared" ref="X927" si="5643">(Y927+Y928)/2/((1+X$61/4))</f>
        <v>189050727949.71927</v>
      </c>
      <c r="Y927" s="262">
        <f t="shared" ref="Y927" si="5644">(Z927+Z928)/2/((1+Y$61/4))</f>
        <v>178585450792.13626</v>
      </c>
      <c r="Z927" s="262">
        <f t="shared" ref="Z927" si="5645">(AA927+AA928)/2/((1+Z$61/4))</f>
        <v>169430045523.04446</v>
      </c>
      <c r="AA927" s="262">
        <f t="shared" ref="AA927" si="5646">(AB927+AB928)/2/((1+AA$61/4))</f>
        <v>161971979304.99765</v>
      </c>
      <c r="AB927" s="262">
        <f t="shared" ref="AB927" si="5647">(AC927+AC928)/2/((1+AB$61/4))</f>
        <v>156378741979.17389</v>
      </c>
      <c r="AC927" s="262">
        <f t="shared" ref="AC927" si="5648">(AD927+AD928)/2/((1+AC$61/4))</f>
        <v>152891414412.22897</v>
      </c>
      <c r="AD927" s="262">
        <f t="shared" ref="AD927" si="5649">(AE927+AE928)/2/((1+AD$61/4))</f>
        <v>151848058394.31665</v>
      </c>
      <c r="AE927" s="262">
        <f t="shared" ref="AE927" si="5650">(AF927+AF928)/2/((1+AE$61/4))</f>
        <v>153755354423.46021</v>
      </c>
      <c r="AF927" s="262">
        <f t="shared" ref="AF927" si="5651">(AG927+AG928)/2/((1+AF$61/4))</f>
        <v>159387533888.06082</v>
      </c>
      <c r="AG927" s="262">
        <f t="shared" ref="AG927" si="5652">(AH927+AH928)/2/((1+AG$61/4))</f>
        <v>169978453325.43289</v>
      </c>
      <c r="AH927" s="262">
        <f t="shared" ref="AH927" si="5653">(AI927+AI928)/2/((1+AH$61/4))</f>
        <v>187489535249.26028</v>
      </c>
      <c r="AI927" s="262">
        <f t="shared" ref="AI927" si="5654">(AJ927+AJ928)/2/((1+AI$61/4))</f>
        <v>215185325070.90265</v>
      </c>
      <c r="AJ927" s="262">
        <f t="shared" ref="AJ927" si="5655">(AK927+AK928)/2/((1+AJ$61/4))</f>
        <v>258692628721.15588</v>
      </c>
      <c r="AK927" s="262">
        <f t="shared" ref="AK927" si="5656">(AL927+AL928)/2/((1+AK$61/4))</f>
        <v>328140108609.99811</v>
      </c>
      <c r="AL927" s="262">
        <f t="shared" ref="AL927" si="5657">(AM927+AM928)/2/((1+AL$61/4))</f>
        <v>442594866940.32697</v>
      </c>
      <c r="AM927" s="262">
        <f t="shared" ref="AM927" si="5658">(AN927+AN928)/2/((1+AM$61/4))</f>
        <v>639909558677.04395</v>
      </c>
      <c r="AN927" s="258">
        <f t="shared" si="5414"/>
        <v>1000000000000</v>
      </c>
    </row>
    <row r="928" spans="3:42" hidden="1" outlineLevel="1">
      <c r="C928" s="256" t="s">
        <v>285</v>
      </c>
      <c r="D928" s="256"/>
      <c r="E928" s="262"/>
      <c r="F928" s="262"/>
      <c r="G928" s="262"/>
      <c r="H928" s="262"/>
      <c r="I928" s="262"/>
      <c r="J928" s="262"/>
      <c r="K928" s="262"/>
      <c r="L928" s="262"/>
      <c r="M928" s="262">
        <f>(N928+N929)/2/((1+M$62/4))</f>
        <v>433632445458.75122</v>
      </c>
      <c r="N928" s="262">
        <f t="shared" ref="N928" si="5659">(O928+O929)/2/((1+N$62/4))</f>
        <v>412973017675.05884</v>
      </c>
      <c r="O928" s="262">
        <f t="shared" ref="O928" si="5660">(P928+P929)/2/((1+O$62/4))</f>
        <v>393333761158.02588</v>
      </c>
      <c r="P928" s="262">
        <f t="shared" ref="P928" si="5661">(Q928+Q929)/2/((1+P$62/4))</f>
        <v>374959806991.46063</v>
      </c>
      <c r="Q928" s="262">
        <f t="shared" ref="Q928" si="5662">(R928+R929)/2/((1+Q$62/4))</f>
        <v>355040054056.27075</v>
      </c>
      <c r="R928" s="262">
        <f t="shared" ref="R928" si="5663">(S928+S929)/2/((1+R$62/4))</f>
        <v>335719551720.73438</v>
      </c>
      <c r="S928" s="262">
        <f t="shared" ref="S928" si="5664">(T928+T929)/2/((1+S$62/4))</f>
        <v>317408473151.86639</v>
      </c>
      <c r="T928" s="262">
        <f t="shared" ref="T928" si="5665">(U928+U929)/2/((1+T$62/4))</f>
        <v>300265444294.90204</v>
      </c>
      <c r="U928" s="262">
        <f t="shared" ref="U928" si="5666">(V928+V929)/2/((1+U$62/4))</f>
        <v>284461572905.341</v>
      </c>
      <c r="V928" s="262">
        <f t="shared" ref="V928" si="5667">(W928+W929)/2/((1+V$62/4))</f>
        <v>270178056716.21524</v>
      </c>
      <c r="W928" s="262">
        <f t="shared" ref="W928" si="5668">(X928+X929)/2/((1+W$62/4))</f>
        <v>257610805203.93063</v>
      </c>
      <c r="X928" s="262">
        <f t="shared" ref="X928" si="5669">(Y928+Y929)/2/((1+X$62/4))</f>
        <v>246988904118.8302</v>
      </c>
      <c r="Y928" s="262">
        <f t="shared" ref="Y928" si="5670">(Z928+Z929)/2/((1+Y$62/4))</f>
        <v>235262855843.33099</v>
      </c>
      <c r="Z928" s="262">
        <f t="shared" ref="Z928" si="5671">(AA928+AA929)/2/((1+Z$62/4))</f>
        <v>224880975498.64438</v>
      </c>
      <c r="AA928" s="262">
        <f t="shared" ref="AA928" si="5672">(AB928+AB929)/2/((1+AA$62/4))</f>
        <v>216307328237.97409</v>
      </c>
      <c r="AB928" s="262">
        <f t="shared" ref="AB928" si="5673">(AC928+AC929)/2/((1+AB$62/4))</f>
        <v>209764593883.16876</v>
      </c>
      <c r="AC928" s="262">
        <f t="shared" ref="AC928" si="5674">(AD928+AD929)/2/((1+AC$62/4))</f>
        <v>205554012144.19864</v>
      </c>
      <c r="AD928" s="262">
        <f t="shared" ref="AD928" si="5675">(AE928+AE929)/2/((1+AD$62/4))</f>
        <v>204076559752.07584</v>
      </c>
      <c r="AE928" s="262">
        <f t="shared" ref="AE928" si="5676">(AF928+AF929)/2/((1+AE$62/4))</f>
        <v>205904723034.52167</v>
      </c>
      <c r="AF928" s="262">
        <f t="shared" ref="AF928" si="5677">(AG928+AG929)/2/((1+AF$62/4))</f>
        <v>211877373897.29019</v>
      </c>
      <c r="AG928" s="262">
        <f t="shared" ref="AG928" si="5678">(AH928+AH929)/2/((1+AG$62/4))</f>
        <v>223283959133.50012</v>
      </c>
      <c r="AH928" s="262">
        <f t="shared" ref="AH928" si="5679">(AI928+AI929)/2/((1+AH$62/4))</f>
        <v>242100522891.70551</v>
      </c>
      <c r="AI928" s="262">
        <f t="shared" ref="AI928" si="5680">(AJ928+AJ929)/2/((1+AI$62/4))</f>
        <v>271502079140.871</v>
      </c>
      <c r="AJ928" s="262">
        <f t="shared" ref="AJ928" si="5681">(AK928+AK929)/2/((1+AJ$62/4))</f>
        <v>316760381928.17896</v>
      </c>
      <c r="AK928" s="262">
        <f t="shared" ref="AK928" si="5682">(AL928+AL929)/2/((1+AK$62/4))</f>
        <v>386986942662.12433</v>
      </c>
      <c r="AL928" s="262">
        <f t="shared" ref="AL928" si="5683">(AM928+AM929)/2/((1+AL$62/4))</f>
        <v>498564281386.22034</v>
      </c>
      <c r="AM928" s="262">
        <f t="shared" ref="AM928" si="5684">(AN928+AN929)/2/((1+AM$62/4))</f>
        <v>682380709587.01953</v>
      </c>
      <c r="AN928" s="258">
        <f t="shared" si="5414"/>
        <v>1000000000000</v>
      </c>
    </row>
    <row r="929" spans="3:40" hidden="1" outlineLevel="1">
      <c r="C929" s="256" t="s">
        <v>288</v>
      </c>
      <c r="D929" s="256"/>
      <c r="E929" s="262"/>
      <c r="F929" s="262"/>
      <c r="G929" s="262"/>
      <c r="H929" s="262"/>
      <c r="I929" s="262"/>
      <c r="J929" s="262"/>
      <c r="K929" s="262"/>
      <c r="L929" s="262"/>
      <c r="M929" s="262"/>
      <c r="N929" s="262">
        <f>(O929+O930)/2/((1+N$63/4))</f>
        <v>478032729847.40149</v>
      </c>
      <c r="O929" s="262">
        <f t="shared" ref="O929" si="5685">(P929+P930)/2/((1+O$63/4))</f>
        <v>458866103884.63647</v>
      </c>
      <c r="P929" s="262">
        <f t="shared" ref="P929" si="5686">(Q929+Q930)/2/((1+P$63/4))</f>
        <v>440774573445.63171</v>
      </c>
      <c r="Q929" s="262">
        <f t="shared" ref="Q929" si="5687">(R929+R930)/2/((1+Q$63/4))</f>
        <v>421008700168.32391</v>
      </c>
      <c r="R929" s="262">
        <f t="shared" ref="R929" si="5688">(S929+S930)/2/((1+R$63/4))</f>
        <v>401655061595.65302</v>
      </c>
      <c r="S929" s="262">
        <f t="shared" ref="S929" si="5689">(T929+T930)/2/((1+S$63/4))</f>
        <v>383131780313.23303</v>
      </c>
      <c r="T929" s="262">
        <f t="shared" ref="T929" si="5690">(U929+U930)/2/((1+T$63/4))</f>
        <v>365617402215.24707</v>
      </c>
      <c r="U929" s="262">
        <f t="shared" ref="U929" si="5691">(V929+V930)/2/((1+U$63/4))</f>
        <v>349309654975.29437</v>
      </c>
      <c r="V929" s="262">
        <f t="shared" ref="V929" si="5692">(W929+W930)/2/((1+V$63/4))</f>
        <v>334423200954.25671</v>
      </c>
      <c r="W929" s="262">
        <f t="shared" ref="W929" si="5693">(X929+X930)/2/((1+W$63/4))</f>
        <v>321194046837.90778</v>
      </c>
      <c r="X929" s="262">
        <f t="shared" ref="X929" si="5694">(Y929+Y930)/2/((1+X$63/4))</f>
        <v>309897970235.39447</v>
      </c>
      <c r="Y929" s="262">
        <f t="shared" ref="Y929" si="5695">(Z929+Z930)/2/((1+Y$63/4))</f>
        <v>297344890343.91864</v>
      </c>
      <c r="Z929" s="262">
        <f t="shared" ref="Z929" si="5696">(AA929+AA930)/2/((1+Z$63/4))</f>
        <v>286115157044.8584</v>
      </c>
      <c r="AA929" s="262">
        <f t="shared" ref="AA929" si="5697">(AB929+AB930)/2/((1+AA$63/4))</f>
        <v>276731649054.8526</v>
      </c>
      <c r="AB929" s="262">
        <f t="shared" ref="AB929" si="5698">(AC929+AC930)/2/((1+AB$63/4))</f>
        <v>269464937188.5755</v>
      </c>
      <c r="AC929" s="262">
        <f t="shared" ref="AC929" si="5699">(AD929+AD930)/2/((1+AC$63/4))</f>
        <v>264667616871.71835</v>
      </c>
      <c r="AD929" s="262">
        <f t="shared" ref="AD929" si="5700">(AE929+AE930)/2/((1+AD$63/4))</f>
        <v>262792370587.25409</v>
      </c>
      <c r="AE929" s="262">
        <f t="shared" ref="AE929" si="5701">(AF929+AF930)/2/((1+AE$63/4))</f>
        <v>264461154993.47491</v>
      </c>
      <c r="AF929" s="262">
        <f t="shared" ref="AF929" si="5702">(AG929+AG930)/2/((1+AF$63/4))</f>
        <v>270552767220.37515</v>
      </c>
      <c r="AG929" s="262">
        <f t="shared" ref="AG929" si="5703">(AH929+AH930)/2/((1+AG$63/4))</f>
        <v>282373797711.38214</v>
      </c>
      <c r="AH929" s="262">
        <f t="shared" ref="AH929" si="5704">(AI929+AI930)/2/((1+AH$63/4))</f>
        <v>301858535925.72662</v>
      </c>
      <c r="AI929" s="262">
        <f t="shared" ref="AI929" si="5705">(AJ929+AJ930)/2/((1+AI$63/4))</f>
        <v>332012965936.20258</v>
      </c>
      <c r="AJ929" s="262">
        <f t="shared" ref="AJ929" si="5706">(AK929+AK930)/2/((1+AJ$63/4))</f>
        <v>377656459873.15186</v>
      </c>
      <c r="AK929" s="262">
        <f t="shared" ref="AK929" si="5707">(AL929+AL930)/2/((1+AK$63/4))</f>
        <v>446811434826.09894</v>
      </c>
      <c r="AL929" s="262">
        <f t="shared" ref="AL929" si="5708">(AM929+AM930)/2/((1+AL$63/4))</f>
        <v>553306988756.34302</v>
      </c>
      <c r="AM929" s="262">
        <f t="shared" ref="AM929" si="5709">(AN929+AN930)/2/((1+AM$63/4))</f>
        <v>722018640546.61621</v>
      </c>
      <c r="AN929" s="258">
        <f t="shared" si="5414"/>
        <v>1000000000000</v>
      </c>
    </row>
    <row r="930" spans="3:40" hidden="1" outlineLevel="1">
      <c r="C930" s="256" t="s">
        <v>291</v>
      </c>
      <c r="D930" s="256"/>
      <c r="E930" s="262"/>
      <c r="F930" s="262"/>
      <c r="G930" s="262"/>
      <c r="H930" s="262"/>
      <c r="I930" s="262"/>
      <c r="J930" s="262"/>
      <c r="K930" s="262"/>
      <c r="L930" s="262"/>
      <c r="M930" s="262"/>
      <c r="N930" s="262"/>
      <c r="O930" s="262">
        <f>(P930+P931)/2/((1+O$64/4))</f>
        <v>522336489433.09088</v>
      </c>
      <c r="P930" s="262">
        <f t="shared" ref="P930" si="5710">(Q930+Q931)/2/((1+P$64/4))</f>
        <v>505006156118.01306</v>
      </c>
      <c r="Q930" s="262">
        <f t="shared" ref="Q930" si="5711">(R930+R931)/2/((1+Q$64/4))</f>
        <v>485946901701.52704</v>
      </c>
      <c r="R930" s="262">
        <f t="shared" ref="R930" si="5712">(S930+S931)/2/((1+R$64/4))</f>
        <v>467134046765.51154</v>
      </c>
      <c r="S930" s="262">
        <f t="shared" ref="S930" si="5713">(T930+T931)/2/((1+S$64/4))</f>
        <v>448977110002.15875</v>
      </c>
      <c r="T930" s="262">
        <f t="shared" ref="T930" si="5714">(U930+U931)/2/((1+T$64/4))</f>
        <v>431663226182.93353</v>
      </c>
      <c r="U930" s="262">
        <f t="shared" ref="U930" si="5715">(V930+V931)/2/((1+U$64/4))</f>
        <v>415404273485.35358</v>
      </c>
      <c r="V930" s="262">
        <f t="shared" ref="V930" si="5716">(W930+W931)/2/((1+V$64/4))</f>
        <v>400435090214.04895</v>
      </c>
      <c r="W930" s="262">
        <f t="shared" ref="W930" si="5717">(X930+X931)/2/((1+W$64/4))</f>
        <v>387017835554.06195</v>
      </c>
      <c r="X930" s="262">
        <f t="shared" ref="X930" si="5718">(Y930+Y931)/2/((1+X$64/4))</f>
        <v>375460057183.44379</v>
      </c>
      <c r="Y930" s="262">
        <f t="shared" ref="Y930" si="5719">(Z930+Z931)/2/((1+Y$64/4))</f>
        <v>362542561952.13391</v>
      </c>
      <c r="Z930" s="262">
        <f t="shared" ref="Z930" si="5720">(AA930+AA931)/2/((1+Z$64/4))</f>
        <v>350883546660.73401</v>
      </c>
      <c r="AA930" s="262">
        <f t="shared" ref="AA930" si="5721">(AB930+AB931)/2/((1+AA$64/4))</f>
        <v>341042824833.93152</v>
      </c>
      <c r="AB930" s="262">
        <f t="shared" ref="AB930" si="5722">(AC930+AC931)/2/((1+AB$64/4))</f>
        <v>333327013485.23157</v>
      </c>
      <c r="AC930" s="262">
        <f t="shared" ref="AC930" si="5723">(AD930+AD931)/2/((1+AC$64/4))</f>
        <v>328126482820.35602</v>
      </c>
      <c r="AD930" s="262">
        <f t="shared" ref="AD930" si="5724">(AE930+AE931)/2/((1+AD$64/4))</f>
        <v>325929920352.18463</v>
      </c>
      <c r="AE930" s="262">
        <f t="shared" ref="AE930" si="5725">(AF930+AF931)/2/((1+AE$64/4))</f>
        <v>327388894198.16467</v>
      </c>
      <c r="AF930" s="262">
        <f t="shared" ref="AF930" si="5726">(AG930+AG931)/2/((1+AF$64/4))</f>
        <v>333396045664.47668</v>
      </c>
      <c r="AG930" s="262">
        <f t="shared" ref="AG930" si="5727">(AH930+AH931)/2/((1+AG$64/4))</f>
        <v>345239362123.61694</v>
      </c>
      <c r="AH930" s="262">
        <f t="shared" ref="AH930" si="5728">(AI930+AI931)/2/((1+AH$64/4))</f>
        <v>364765428305.06714</v>
      </c>
      <c r="AI930" s="262">
        <f t="shared" ref="AI930" si="5729">(AJ930+AJ931)/2/((1+AI$64/4))</f>
        <v>394755424375.60834</v>
      </c>
      <c r="AJ930" s="262">
        <f t="shared" ref="AJ930" si="5730">(AK930+AK931)/2/((1+AJ$64/4))</f>
        <v>439524505859.94971</v>
      </c>
      <c r="AK930" s="262">
        <f t="shared" ref="AK930" si="5731">(AL930+AL931)/2/((1+AK$64/4))</f>
        <v>506009899230.16162</v>
      </c>
      <c r="AL930" s="262">
        <f t="shared" ref="AL930" si="5732">(AM930+AM931)/2/((1+AL$64/4))</f>
        <v>605715051687.63037</v>
      </c>
      <c r="AM930" s="262">
        <f t="shared" ref="AM930" si="5733">(AN930+AN931)/2/((1+AM$64/4))</f>
        <v>758460835781.54529</v>
      </c>
      <c r="AN930" s="258">
        <f t="shared" si="5414"/>
        <v>1000000000000</v>
      </c>
    </row>
    <row r="931" spans="3:40" hidden="1" outlineLevel="1">
      <c r="C931" s="256" t="s">
        <v>294</v>
      </c>
      <c r="D931" s="256"/>
      <c r="E931" s="262"/>
      <c r="F931" s="262"/>
      <c r="G931" s="262"/>
      <c r="H931" s="262"/>
      <c r="I931" s="262"/>
      <c r="J931" s="262"/>
      <c r="K931" s="262"/>
      <c r="L931" s="262"/>
      <c r="M931" s="262"/>
      <c r="N931" s="262"/>
      <c r="O931" s="262"/>
      <c r="P931" s="262">
        <f>(Q931+Q932)/2/((1+P$65/4))</f>
        <v>566076403117.16101</v>
      </c>
      <c r="Q931" s="262">
        <f t="shared" ref="Q931" si="5734">(R931+R932)/2/((1+Q$65/4))</f>
        <v>548142907903.32397</v>
      </c>
      <c r="R931" s="262">
        <f t="shared" ref="R931" si="5735">(S931+S932)/2/((1+R$65/4))</f>
        <v>530319763211.69733</v>
      </c>
      <c r="S931" s="262">
        <f t="shared" ref="S931" si="5736">(T931+T932)/2/((1+S$65/4))</f>
        <v>512995419183.95953</v>
      </c>
      <c r="T931" s="262">
        <f t="shared" ref="T931" si="5737">(U931+U932)/2/((1+T$65/4))</f>
        <v>496356179883.62299</v>
      </c>
      <c r="U931" s="262">
        <f t="shared" ref="U931" si="5738">(V931+V932)/2/((1+U$65/4))</f>
        <v>480617033790.37268</v>
      </c>
      <c r="V931" s="262">
        <f t="shared" ref="V931" si="5739">(W931+W932)/2/((1+V$65/4))</f>
        <v>466020497673.25177</v>
      </c>
      <c r="W931" s="262">
        <f t="shared" ref="W931" si="5740">(X931+X932)/2/((1+W$65/4))</f>
        <v>452841014775.78625</v>
      </c>
      <c r="X931" s="262">
        <f t="shared" ref="X931" si="5741">(Y931+Y932)/2/((1+X$65/4))</f>
        <v>441402382927.22937</v>
      </c>
      <c r="Y931" s="262">
        <f t="shared" ref="Y931" si="5742">(Z931+Z932)/2/((1+Y$65/4))</f>
        <v>428555206767.6416</v>
      </c>
      <c r="Z931" s="262">
        <f t="shared" ref="Z931" si="5743">(AA931+AA932)/2/((1+Z$65/4))</f>
        <v>416871084178.573</v>
      </c>
      <c r="AA931" s="262">
        <f t="shared" ref="AA931" si="5744">(AB931+AB932)/2/((1+AA$65/4))</f>
        <v>406924267668.6972</v>
      </c>
      <c r="AB931" s="262">
        <f t="shared" ref="AB931" si="5745">(AC931+AC932)/2/((1+AB$65/4))</f>
        <v>399043406749.41156</v>
      </c>
      <c r="AC931" s="262">
        <f t="shared" ref="AC931" si="5746">(AD931+AD932)/2/((1+AC$65/4))</f>
        <v>393640766117.60229</v>
      </c>
      <c r="AD931" s="262">
        <f t="shared" ref="AD931" si="5747">(AE931+AE932)/2/((1+AD$65/4))</f>
        <v>391223343062.37823</v>
      </c>
      <c r="AE931" s="262">
        <f t="shared" ref="AE931" si="5748">(AF931+AF932)/2/((1+AE$65/4))</f>
        <v>392451521463.547</v>
      </c>
      <c r="AF931" s="262">
        <f t="shared" ref="AF931" si="5749">(AG931+AG932)/2/((1+AF$65/4))</f>
        <v>398206976592.13422</v>
      </c>
      <c r="AG931" s="262">
        <f t="shared" ref="AG931" si="5750">(AH931+AH932)/2/((1+AG$65/4))</f>
        <v>409728647159.36853</v>
      </c>
      <c r="AH931" s="262">
        <f t="shared" ref="AH931" si="5751">(AI931+AI932)/2/((1+AH$65/4))</f>
        <v>428741588408.5415</v>
      </c>
      <c r="AI931" s="262">
        <f t="shared" ref="AI931" si="5752">(AJ931+AJ932)/2/((1+AI$65/4))</f>
        <v>457769344109.38867</v>
      </c>
      <c r="AJ931" s="262">
        <f t="shared" ref="AJ931" si="5753">(AK931+AK932)/2/((1+AJ$65/4))</f>
        <v>500609404931.05219</v>
      </c>
      <c r="AK931" s="262">
        <f t="shared" ref="AK931" si="5754">(AL931+AL932)/2/((1+AK$65/4))</f>
        <v>563172730913.77954</v>
      </c>
      <c r="AL931" s="262">
        <f t="shared" ref="AL931" si="5755">(AM931+AM932)/2/((1+AL$65/4))</f>
        <v>654916370577.98511</v>
      </c>
      <c r="AM931" s="262">
        <f t="shared" ref="AM931" si="5756">(AN931+AN932)/2/((1+AM$65/4))</f>
        <v>791505170381.35352</v>
      </c>
      <c r="AN931" s="258">
        <f t="shared" si="5414"/>
        <v>1000000000000</v>
      </c>
    </row>
    <row r="932" spans="3:40" hidden="1" outlineLevel="1">
      <c r="C932" s="256" t="s">
        <v>297</v>
      </c>
      <c r="D932" s="256"/>
      <c r="E932" s="262"/>
      <c r="F932" s="262"/>
      <c r="G932" s="262"/>
      <c r="H932" s="262"/>
      <c r="I932" s="262"/>
      <c r="J932" s="262"/>
      <c r="K932" s="262"/>
      <c r="L932" s="262"/>
      <c r="M932" s="262"/>
      <c r="N932" s="262"/>
      <c r="O932" s="262"/>
      <c r="P932" s="262"/>
      <c r="Q932" s="262">
        <f>(R932+R933)/2/((1+Q$66/4))</f>
        <v>606334147333.42566</v>
      </c>
      <c r="R932" s="262">
        <f t="shared" ref="R932" si="5757">(S932+S933)/2/((1+R$66/4))</f>
        <v>589814113795.58813</v>
      </c>
      <c r="S932" s="262">
        <f t="shared" ref="S932" si="5758">(T932+T933)/2/((1+S$66/4))</f>
        <v>573659640521.40906</v>
      </c>
      <c r="T932" s="262">
        <f t="shared" ref="T932" si="5759">(U932+U933)/2/((1+T$66/4))</f>
        <v>558049178044.05505</v>
      </c>
      <c r="U932" s="262">
        <f t="shared" ref="U932" si="5760">(V932+V933)/2/((1+U$66/4))</f>
        <v>543192070812.64264</v>
      </c>
      <c r="V932" s="262">
        <f t="shared" ref="V932" si="5761">(W932+W933)/2/((1+V$66/4))</f>
        <v>529328054779.21484</v>
      </c>
      <c r="W932" s="262">
        <f t="shared" ref="W932" si="5762">(X932+X933)/2/((1+W$66/4))</f>
        <v>516731698652.14807</v>
      </c>
      <c r="X932" s="262">
        <f t="shared" ref="X932" si="5763">(Y932+Y933)/2/((1+X$66/4))</f>
        <v>505728948539.65576</v>
      </c>
      <c r="Y932" s="262">
        <f t="shared" ref="Y932" si="5764">(Z932+Z933)/2/((1+Y$66/4))</f>
        <v>493319490074.89722</v>
      </c>
      <c r="Z932" s="262">
        <f t="shared" ref="Z932" si="5765">(AA932+AA933)/2/((1+Z$66/4))</f>
        <v>481960120514.23987</v>
      </c>
      <c r="AA932" s="262">
        <f t="shared" ref="AA932" si="5766">(AB932+AB933)/2/((1+AA$66/4))</f>
        <v>472219156944.8172</v>
      </c>
      <c r="AB932" s="262">
        <f t="shared" ref="AB932" si="5767">(AC932+AC933)/2/((1+AB$66/4))</f>
        <v>464433300854.34393</v>
      </c>
      <c r="AC932" s="262">
        <f t="shared" ref="AC932" si="5768">(AD932+AD933)/2/((1+AC$66/4))</f>
        <v>459020899024.33997</v>
      </c>
      <c r="AD932" s="262">
        <f t="shared" ref="AD932" si="5769">(AE932+AE933)/2/((1+AD$66/4))</f>
        <v>456489962097.85486</v>
      </c>
      <c r="AE932" s="262">
        <f t="shared" ref="AE932" si="5770">(AF932+AF933)/2/((1+AE$66/4))</f>
        <v>457490303836.16913</v>
      </c>
      <c r="AF932" s="262">
        <f t="shared" ref="AF932" si="5771">(AG932+AG933)/2/((1+AF$66/4))</f>
        <v>462871177989.38965</v>
      </c>
      <c r="AG932" s="262">
        <f t="shared" ref="AG932" si="5772">(AH932+AH933)/2/((1+AG$66/4))</f>
        <v>473798822319.93628</v>
      </c>
      <c r="AH932" s="262">
        <f t="shared" ref="AH932" si="5773">(AI932+AI933)/2/((1+AH$66/4))</f>
        <v>491854940079.74426</v>
      </c>
      <c r="AI932" s="262">
        <f t="shared" ref="AI932" si="5774">(AJ932+AJ933)/2/((1+AI$66/4))</f>
        <v>519292219902.99084</v>
      </c>
      <c r="AJ932" s="262">
        <f t="shared" ref="AJ932" si="5775">(AK932+AK933)/2/((1+AJ$66/4))</f>
        <v>559405781152.8562</v>
      </c>
      <c r="AK932" s="262">
        <f t="shared" ref="AK932" si="5776">(AL932+AL933)/2/((1+AK$66/4))</f>
        <v>617173452386.90137</v>
      </c>
      <c r="AL932" s="262">
        <f t="shared" ref="AL932" si="5777">(AM932+AM933)/2/((1+AL$66/4))</f>
        <v>700300303198.88538</v>
      </c>
      <c r="AM932" s="262">
        <f t="shared" ref="AM932" si="5778">(AN932+AN933)/2/((1+AM$66/4))</f>
        <v>821095136295.31873</v>
      </c>
      <c r="AN932" s="258">
        <f t="shared" si="5414"/>
        <v>1000000000000</v>
      </c>
    </row>
    <row r="933" spans="3:40" hidden="1" outlineLevel="1">
      <c r="C933" s="256" t="s">
        <v>300</v>
      </c>
      <c r="D933" s="256"/>
      <c r="E933" s="262"/>
      <c r="F933" s="262"/>
      <c r="G933" s="262"/>
      <c r="H933" s="262"/>
      <c r="I933" s="262"/>
      <c r="J933" s="262"/>
      <c r="K933" s="262"/>
      <c r="L933" s="262"/>
      <c r="M933" s="262"/>
      <c r="N933" s="262"/>
      <c r="O933" s="262"/>
      <c r="P933" s="262"/>
      <c r="Q933" s="262"/>
      <c r="R933" s="262">
        <f>(S933+S934)/2/((1+R$67/4))</f>
        <v>644674366453.58984</v>
      </c>
      <c r="S933" s="262">
        <f t="shared" ref="S933" si="5779">(T933+T934)/2/((1+S$67/4))</f>
        <v>629901591200.98108</v>
      </c>
      <c r="T933" s="262">
        <f t="shared" ref="T933" si="5780">(U933+U934)/2/((1+T$67/4))</f>
        <v>615552699100.73914</v>
      </c>
      <c r="U933" s="262">
        <f t="shared" ref="U933" si="5781">(V933+V934)/2/((1+U$67/4))</f>
        <v>601825140952.50256</v>
      </c>
      <c r="V933" s="262">
        <f t="shared" ref="V933" si="5782">(W933+W934)/2/((1+V$67/4))</f>
        <v>588947973744.31909</v>
      </c>
      <c r="W933" s="262">
        <f t="shared" ref="W933" si="5783">(X933+X934)/2/((1+W$67/4))</f>
        <v>577186291716.19116</v>
      </c>
      <c r="X933" s="262">
        <f t="shared" ref="X933" si="5784">(Y933+Y934)/2/((1+X$67/4))</f>
        <v>566856687961.31958</v>
      </c>
      <c r="Y933" s="262">
        <f t="shared" ref="Y933" si="5785">(Z933+Z934)/2/((1+Y$67/4))</f>
        <v>555164928964.09595</v>
      </c>
      <c r="Z933" s="262">
        <f t="shared" ref="Z933" si="5786">(AA933+AA934)/2/((1+Z$67/4))</f>
        <v>544403609185.59747</v>
      </c>
      <c r="AA933" s="262">
        <f t="shared" ref="AA933" si="5787">(AB933+AB934)/2/((1+AA$67/4))</f>
        <v>535118536495.51416</v>
      </c>
      <c r="AB933" s="262">
        <f t="shared" ref="AB933" si="5788">(AC933+AC934)/2/((1+AB$67/4))</f>
        <v>527642125249.69031</v>
      </c>
      <c r="AC933" s="262">
        <f t="shared" ref="AC933" si="5789">(AD933+AD934)/2/((1+AC$67/4))</f>
        <v>522384836768.56122</v>
      </c>
      <c r="AD933" s="262">
        <f t="shared" ref="AD933" si="5790">(AE933+AE934)/2/((1+AD$67/4))</f>
        <v>519840601911.64423</v>
      </c>
      <c r="AE933" s="262">
        <f t="shared" ref="AE933" si="5791">(AF933+AF934)/2/((1+AE$67/4))</f>
        <v>520632372693.76379</v>
      </c>
      <c r="AF933" s="262">
        <f t="shared" ref="AF933" si="5792">(AG933+AG934)/2/((1+AF$67/4))</f>
        <v>525560158723.29785</v>
      </c>
      <c r="AG933" s="262">
        <f t="shared" ref="AG933" si="5793">(AH933+AH934)/2/((1+AG$67/4))</f>
        <v>535701081302.91229</v>
      </c>
      <c r="AH933" s="262">
        <f t="shared" ref="AH933" si="5794">(AI933+AI934)/2/((1+AH$67/4))</f>
        <v>552482339104.58765</v>
      </c>
      <c r="AI933" s="262">
        <f t="shared" ref="AI933" si="5795">(AJ933+AJ934)/2/((1+AI$67/4))</f>
        <v>577887711544.63916</v>
      </c>
      <c r="AJ933" s="262">
        <f t="shared" ref="AJ933" si="5796">(AK933+AK934)/2/((1+AJ$67/4))</f>
        <v>614744243086.23279</v>
      </c>
      <c r="AK933" s="262">
        <f t="shared" ref="AK933" si="5797">(AL933+AL934)/2/((1+AK$67/4))</f>
        <v>667206352166.2998</v>
      </c>
      <c r="AL933" s="262">
        <f t="shared" ref="AL933" si="5798">(AM933+AM934)/2/((1+AL$67/4))</f>
        <v>741511163143.57715</v>
      </c>
      <c r="AM933" s="262">
        <f t="shared" ref="AM933" si="5799">(AN933+AN934)/2/((1+AM$67/4))</f>
        <v>847295837599.54175</v>
      </c>
      <c r="AN933" s="258">
        <f t="shared" si="5414"/>
        <v>1000000000000</v>
      </c>
    </row>
    <row r="934" spans="3:40" hidden="1" outlineLevel="1">
      <c r="C934" s="256" t="s">
        <v>303</v>
      </c>
      <c r="D934" s="256"/>
      <c r="E934" s="262"/>
      <c r="F934" s="262"/>
      <c r="G934" s="262"/>
      <c r="H934" s="262"/>
      <c r="I934" s="262"/>
      <c r="J934" s="262"/>
      <c r="K934" s="262"/>
      <c r="L934" s="262"/>
      <c r="M934" s="262"/>
      <c r="N934" s="262"/>
      <c r="O934" s="262"/>
      <c r="P934" s="262"/>
      <c r="Q934" s="262"/>
      <c r="R934" s="262"/>
      <c r="S934" s="262">
        <f>(T934+T935)/2/((1+S$68/4))</f>
        <v>681084766800.47144</v>
      </c>
      <c r="T934" s="262">
        <f t="shared" ref="T934" si="5800">(U934+U935)/2/((1+T$68/4))</f>
        <v>668121658736.30249</v>
      </c>
      <c r="U934" s="262">
        <f t="shared" ref="U934" si="5801">(V934+V935)/2/((1+U$68/4))</f>
        <v>655665494613.44116</v>
      </c>
      <c r="V934" s="262">
        <f t="shared" ref="V934" si="5802">(W934+W935)/2/((1+V$68/4))</f>
        <v>643929309142.62939</v>
      </c>
      <c r="W934" s="262">
        <f t="shared" ref="W934" si="5803">(X934+X935)/2/((1+W$68/4))</f>
        <v>633161891875.93933</v>
      </c>
      <c r="X934" s="262">
        <f t="shared" ref="X934" si="5804">(Y934+Y935)/2/((1+X$68/4))</f>
        <v>623662020172.02222</v>
      </c>
      <c r="Y934" s="262">
        <f t="shared" ref="Y934" si="5805">(Z934+Z935)/2/((1+Y$68/4))</f>
        <v>612877001295.95947</v>
      </c>
      <c r="Z934" s="262">
        <f t="shared" ref="Z934" si="5806">(AA934+AA935)/2/((1+Z$68/4))</f>
        <v>602904132365.05688</v>
      </c>
      <c r="AA934" s="262">
        <f t="shared" ref="AA934" si="5807">(AB934+AB935)/2/((1+AA$68/4))</f>
        <v>594254604957.17395</v>
      </c>
      <c r="AB934" s="262">
        <f t="shared" ref="AB934" si="5808">(AC934+AC935)/2/((1+AB$68/4))</f>
        <v>587246746070.96948</v>
      </c>
      <c r="AC934" s="262">
        <f t="shared" ref="AC934" si="5809">(AD934+AD935)/2/((1+AC$68/4))</f>
        <v>582272031465.90845</v>
      </c>
      <c r="AD934" s="262">
        <f t="shared" ref="AD934" si="5810">(AE934+AE935)/2/((1+AD$68/4))</f>
        <v>579798457368.77844</v>
      </c>
      <c r="AE934" s="262">
        <f t="shared" ref="AE934" si="5811">(AF934+AF935)/2/((1+AE$68/4))</f>
        <v>580409799253.64294</v>
      </c>
      <c r="AF934" s="262">
        <f t="shared" ref="AF934" si="5812">(AG934+AG935)/2/((1+AF$68/4))</f>
        <v>584845087338.38489</v>
      </c>
      <c r="AG934" s="262">
        <f t="shared" ref="AG934" si="5813">(AH934+AH935)/2/((1+AG$68/4))</f>
        <v>594082757498.21326</v>
      </c>
      <c r="AH934" s="262">
        <f t="shared" ref="AH934" si="5814">(AI934+AI935)/2/((1+AH$68/4))</f>
        <v>609393059237.81665</v>
      </c>
      <c r="AI934" s="262">
        <f t="shared" ref="AI934" si="5815">(AJ934+AJ935)/2/((1+AI$68/4))</f>
        <v>632503456663.39929</v>
      </c>
      <c r="AJ934" s="262">
        <f t="shared" ref="AJ934" si="5816">(AK934+AK935)/2/((1+AJ$68/4))</f>
        <v>665817859540.47437</v>
      </c>
      <c r="AK934" s="262">
        <f t="shared" ref="AK934" si="5817">(AL934+AL935)/2/((1+AK$68/4))</f>
        <v>712780468124.07227</v>
      </c>
      <c r="AL934" s="262">
        <f t="shared" ref="AL934" si="5818">(AM934+AM935)/2/((1+AL$68/4))</f>
        <v>778418660806.2218</v>
      </c>
      <c r="AM934" s="262">
        <f t="shared" ref="AM934" si="5819">(AN934+AN935)/2/((1+AM$68/4))</f>
        <v>870265702401.86292</v>
      </c>
      <c r="AN934" s="258">
        <f t="shared" si="5414"/>
        <v>1000000000000</v>
      </c>
    </row>
    <row r="935" spans="3:40" hidden="1" outlineLevel="1">
      <c r="C935" s="256" t="s">
        <v>306</v>
      </c>
      <c r="D935" s="256"/>
      <c r="E935" s="262"/>
      <c r="F935" s="262"/>
      <c r="G935" s="262"/>
      <c r="H935" s="262"/>
      <c r="I935" s="262"/>
      <c r="J935" s="262"/>
      <c r="K935" s="262"/>
      <c r="L935" s="262"/>
      <c r="M935" s="262"/>
      <c r="N935" s="262"/>
      <c r="O935" s="262"/>
      <c r="P935" s="262"/>
      <c r="Q935" s="262"/>
      <c r="R935" s="262"/>
      <c r="S935" s="262"/>
      <c r="T935" s="262">
        <f>(U935+U936)/2/((1+T$69/4))</f>
        <v>715397458045.10168</v>
      </c>
      <c r="U935" s="262">
        <f t="shared" ref="U935" si="5820">(V935+V936)/2/((1+U$69/4))</f>
        <v>704266371370.38245</v>
      </c>
      <c r="V935" s="262">
        <f t="shared" ref="V935" si="5821">(W935+W936)/2/((1+V$69/4))</f>
        <v>693739716345.46289</v>
      </c>
      <c r="W935" s="262">
        <f t="shared" ref="W935" si="5822">(X935+X936)/2/((1+W$69/4))</f>
        <v>684045707093.85229</v>
      </c>
      <c r="X935" s="262">
        <f t="shared" ref="X935" si="5823">(Y935+Y936)/2/((1+X$69/4))</f>
        <v>675459784391.40723</v>
      </c>
      <c r="Y935" s="262">
        <f t="shared" ref="Y935" si="5824">(Z935+Z936)/2/((1+Y$69/4))</f>
        <v>665687589051.63806</v>
      </c>
      <c r="Z935" s="262">
        <f t="shared" ref="Z935" si="5825">(AA935+AA936)/2/((1+Z$69/4))</f>
        <v>656615937952.65271</v>
      </c>
      <c r="AA935" s="262">
        <f t="shared" ref="AA935" si="5826">(AB935+AB936)/2/((1+AA$69/4))</f>
        <v>648713664632.64502</v>
      </c>
      <c r="AB935" s="262">
        <f t="shared" ref="AB935" si="5827">(AC935+AC936)/2/((1+AB$69/4))</f>
        <v>642278024235.81885</v>
      </c>
      <c r="AC935" s="262">
        <f t="shared" ref="AC935" si="5828">(AD935+AD936)/2/((1+AC$69/4))</f>
        <v>637673612288.88086</v>
      </c>
      <c r="AD935" s="262">
        <f t="shared" ref="AD935" si="5829">(AE935+AE936)/2/((1+AD$69/4))</f>
        <v>635334198540.94995</v>
      </c>
      <c r="AE935" s="262">
        <f t="shared" ref="AE935" si="5830">(AF935+AF936)/2/((1+AE$69/4))</f>
        <v>635796208430.99792</v>
      </c>
      <c r="AF935" s="262">
        <f t="shared" ref="AF935" si="5831">(AG935+AG936)/2/((1+AF$69/4))</f>
        <v>639730828254.50806</v>
      </c>
      <c r="AG935" s="262">
        <f t="shared" ref="AG935" si="5832">(AH935+AH936)/2/((1+AG$69/4))</f>
        <v>648014146283.13733</v>
      </c>
      <c r="AH935" s="262">
        <f t="shared" ref="AH935" si="5833">(AI935+AI936)/2/((1+AH$69/4))</f>
        <v>661763586557.30762</v>
      </c>
      <c r="AI935" s="262">
        <f t="shared" ref="AI935" si="5834">(AJ935+AJ936)/2/((1+AI$69/4))</f>
        <v>682469574592.63403</v>
      </c>
      <c r="AJ935" s="262">
        <f t="shared" ref="AJ935" si="5835">(AK935+AK936)/2/((1+AJ$69/4))</f>
        <v>712162091578.21008</v>
      </c>
      <c r="AK935" s="262">
        <f t="shared" ref="AK935" si="5836">(AL935+AL936)/2/((1+AK$69/4))</f>
        <v>753683159269.84558</v>
      </c>
      <c r="AL935" s="262">
        <f t="shared" ref="AL935" si="5837">(AM935+AM936)/2/((1+AL$69/4))</f>
        <v>811075410835.61475</v>
      </c>
      <c r="AM935" s="262">
        <f t="shared" ref="AM935" si="5838">(AN935+AN936)/2/((1+AM$69/4))</f>
        <v>890228057581.427</v>
      </c>
      <c r="AN935" s="258">
        <f t="shared" si="5414"/>
        <v>1000000000000</v>
      </c>
    </row>
    <row r="936" spans="3:40" hidden="1" outlineLevel="1">
      <c r="C936" s="256" t="s">
        <v>309</v>
      </c>
      <c r="D936" s="256"/>
      <c r="E936" s="262"/>
      <c r="F936" s="262"/>
      <c r="G936" s="262"/>
      <c r="H936" s="262"/>
      <c r="I936" s="262"/>
      <c r="J936" s="262"/>
      <c r="K936" s="262"/>
      <c r="L936" s="262"/>
      <c r="M936" s="262"/>
      <c r="N936" s="262"/>
      <c r="O936" s="262"/>
      <c r="P936" s="262"/>
      <c r="Q936" s="262"/>
      <c r="R936" s="262"/>
      <c r="S936" s="262"/>
      <c r="T936" s="262"/>
      <c r="U936" s="262">
        <f>(V936+V937)/2/((1+U$70/4))</f>
        <v>747509121685.09802</v>
      </c>
      <c r="V936" s="262">
        <f t="shared" ref="V936" si="5839">(W936+W937)/2/((1+V$70/4))</f>
        <v>738193526993.97668</v>
      </c>
      <c r="W936" s="262">
        <f t="shared" ref="W936" si="5840">(X936+X937)/2/((1+W$70/4))</f>
        <v>729587749863.85486</v>
      </c>
      <c r="X936" s="262">
        <f t="shared" ref="X936" si="5841">(Y936+Y937)/2/((1+X$70/4))</f>
        <v>721940908130.672</v>
      </c>
      <c r="Y936" s="262">
        <f t="shared" ref="Y936" si="5842">(Z936+Z937)/2/((1+Y$70/4))</f>
        <v>713218957677.0929</v>
      </c>
      <c r="Z936" s="262">
        <f t="shared" ref="Z936" si="5843">(AA936+AA937)/2/((1+Z$70/4))</f>
        <v>705095690116.42847</v>
      </c>
      <c r="AA936" s="262">
        <f t="shared" ref="AA936" si="5844">(AB936+AB937)/2/((1+AA$70/4))</f>
        <v>697993632928.89929</v>
      </c>
      <c r="AB936" s="262">
        <f t="shared" ref="AB936" si="5845">(AC936+AC937)/2/((1+AB$70/4))</f>
        <v>692184639773.95618</v>
      </c>
      <c r="AC936" s="262">
        <f t="shared" ref="AC936" si="5846">(AD936+AD937)/2/((1+AC$70/4))</f>
        <v>688001576365.51892</v>
      </c>
      <c r="AD936" s="262">
        <f t="shared" ref="AD936" si="5847">(AE936+AE937)/2/((1+AD$70/4))</f>
        <v>685839057691.11902</v>
      </c>
      <c r="AE936" s="262">
        <f t="shared" ref="AE936" si="5848">(AF936+AF937)/2/((1+AE$70/4))</f>
        <v>686181774372.92151</v>
      </c>
      <c r="AF936" s="262">
        <f t="shared" ref="AF936" si="5849">(AG936+AG937)/2/((1+AF$70/4))</f>
        <v>689630416217.62085</v>
      </c>
      <c r="AG936" s="262">
        <f t="shared" ref="AG936" si="5850">(AH936+AH937)/2/((1+AG$70/4))</f>
        <v>696959757448.36865</v>
      </c>
      <c r="AH936" s="262">
        <f t="shared" ref="AH936" si="5851">(AI936+AI937)/2/((1+AH$70/4))</f>
        <v>709143071481.62573</v>
      </c>
      <c r="AI936" s="262">
        <f t="shared" ref="AI936" si="5852">(AJ936+AJ937)/2/((1+AI$70/4))</f>
        <v>727456552250.57153</v>
      </c>
      <c r="AJ936" s="262">
        <f t="shared" ref="AJ936" si="5853">(AK936+AK937)/2/((1+AJ$70/4))</f>
        <v>753605331572.28967</v>
      </c>
      <c r="AK936" s="262">
        <f t="shared" ref="AK936" si="5854">(AL936+AL937)/2/((1+AK$70/4))</f>
        <v>789927262288.83752</v>
      </c>
      <c r="AL936" s="262">
        <f t="shared" ref="AL936" si="5855">(AM936+AM937)/2/((1+AL$70/4))</f>
        <v>839670354534.82239</v>
      </c>
      <c r="AM936" s="262">
        <f t="shared" ref="AM936" si="5856">(AN936+AN937)/2/((1+AM$70/4))</f>
        <v>907445457848.94556</v>
      </c>
      <c r="AN936" s="258">
        <f t="shared" si="5414"/>
        <v>1000000000000</v>
      </c>
    </row>
    <row r="937" spans="3:40" hidden="1" outlineLevel="1">
      <c r="C937" s="256" t="s">
        <v>312</v>
      </c>
      <c r="D937" s="256"/>
      <c r="E937" s="262"/>
      <c r="F937" s="262"/>
      <c r="G937" s="262"/>
      <c r="H937" s="262"/>
      <c r="I937" s="262"/>
      <c r="J937" s="262"/>
      <c r="K937" s="262"/>
      <c r="L937" s="262"/>
      <c r="M937" s="262"/>
      <c r="N937" s="262"/>
      <c r="O937" s="262"/>
      <c r="P937" s="262"/>
      <c r="Q937" s="262"/>
      <c r="R937" s="262"/>
      <c r="S937" s="262"/>
      <c r="T937" s="262"/>
      <c r="U937" s="262"/>
      <c r="V937" s="262">
        <f>(W937+W938)/2/((1+V$71/4))</f>
        <v>777369039066.30872</v>
      </c>
      <c r="W937" s="262">
        <f t="shared" ref="W937:AM937" si="5857">(X937+X938)/2/((1+W$71/4))</f>
        <v>769818986717.44727</v>
      </c>
      <c r="X937" s="262">
        <f t="shared" si="5857"/>
        <v>763091980731.34473</v>
      </c>
      <c r="Y937" s="262">
        <f t="shared" si="5857"/>
        <v>755405456316.38745</v>
      </c>
      <c r="Z937" s="262">
        <f t="shared" si="5857"/>
        <v>748226870480.68347</v>
      </c>
      <c r="AA937" s="262">
        <f t="shared" si="5857"/>
        <v>741931507226.89893</v>
      </c>
      <c r="AB937" s="262">
        <f t="shared" si="5857"/>
        <v>736763735717.43311</v>
      </c>
      <c r="AC937" s="262">
        <f t="shared" si="5857"/>
        <v>733022435661.31738</v>
      </c>
      <c r="AD937" s="262">
        <f t="shared" si="5857"/>
        <v>731060993459.16956</v>
      </c>
      <c r="AE937" s="262">
        <f t="shared" si="5857"/>
        <v>731311122923.94458</v>
      </c>
      <c r="AF937" s="262">
        <f t="shared" si="5857"/>
        <v>734303702719.89185</v>
      </c>
      <c r="AG937" s="262">
        <f t="shared" si="5857"/>
        <v>740716663941.16541</v>
      </c>
      <c r="AH937" s="262">
        <f t="shared" si="5857"/>
        <v>751390626434.01636</v>
      </c>
      <c r="AI937" s="262">
        <f t="shared" si="5857"/>
        <v>767411575060.15674</v>
      </c>
      <c r="AJ937" s="262">
        <f t="shared" si="5857"/>
        <v>790206027158.37695</v>
      </c>
      <c r="AK937" s="262">
        <f t="shared" si="5857"/>
        <v>821693519196.06165</v>
      </c>
      <c r="AL937" s="262">
        <f t="shared" si="5857"/>
        <v>864484512837.62524</v>
      </c>
      <c r="AM937" s="262">
        <f t="shared" si="5857"/>
        <v>922198370912.22852</v>
      </c>
      <c r="AN937" s="258">
        <f t="shared" si="5414"/>
        <v>1000000000000</v>
      </c>
    </row>
    <row r="938" spans="3:40" hidden="1" outlineLevel="1">
      <c r="C938" s="256" t="s">
        <v>315</v>
      </c>
      <c r="D938" s="256"/>
      <c r="E938" s="262"/>
      <c r="F938" s="262"/>
      <c r="G938" s="262"/>
      <c r="H938" s="262"/>
      <c r="I938" s="262"/>
      <c r="J938" s="262"/>
      <c r="K938" s="262"/>
      <c r="L938" s="262"/>
      <c r="M938" s="262"/>
      <c r="N938" s="262"/>
      <c r="O938" s="262"/>
      <c r="P938" s="262"/>
      <c r="Q938" s="262"/>
      <c r="R938" s="262"/>
      <c r="S938" s="262"/>
      <c r="T938" s="262"/>
      <c r="U938" s="262"/>
      <c r="V938" s="262"/>
      <c r="W938" s="262">
        <f>(X938+X939)/2/((1+W$72/4))</f>
        <v>804970434708.01953</v>
      </c>
      <c r="X938" s="262">
        <f t="shared" ref="X938:AM938" si="5858">(Y938+Y939)/2/((1+X$72/4))</f>
        <v>799113463578.79773</v>
      </c>
      <c r="Y938" s="262">
        <f t="shared" si="5858"/>
        <v>792411052697.93518</v>
      </c>
      <c r="Z938" s="262">
        <f t="shared" si="5858"/>
        <v>786137175104.44263</v>
      </c>
      <c r="AA938" s="262">
        <f t="shared" si="5858"/>
        <v>780621133864.27649</v>
      </c>
      <c r="AB938" s="262">
        <f t="shared" si="5858"/>
        <v>776079474285.65759</v>
      </c>
      <c r="AC938" s="262">
        <f t="shared" si="5858"/>
        <v>772776856793.41052</v>
      </c>
      <c r="AD938" s="262">
        <f t="shared" si="5858"/>
        <v>771025583991.79688</v>
      </c>
      <c r="AE938" s="262">
        <f t="shared" si="5858"/>
        <v>771205542527.89685</v>
      </c>
      <c r="AF938" s="262">
        <f t="shared" si="5858"/>
        <v>773780912685.8291</v>
      </c>
      <c r="AG938" s="262">
        <f t="shared" si="5858"/>
        <v>779339536138.96301</v>
      </c>
      <c r="AH938" s="262">
        <f t="shared" si="5858"/>
        <v>788602321852.58545</v>
      </c>
      <c r="AI938" s="262">
        <f t="shared" si="5858"/>
        <v>802488705829.7738</v>
      </c>
      <c r="AJ938" s="262">
        <f t="shared" si="5858"/>
        <v>822188527036.8374</v>
      </c>
      <c r="AK938" s="262">
        <f t="shared" si="5858"/>
        <v>849276384062.95313</v>
      </c>
      <c r="AL938" s="262">
        <f t="shared" si="5858"/>
        <v>885852877930.68872</v>
      </c>
      <c r="AM938" s="262">
        <f t="shared" si="5858"/>
        <v>934768755769.96521</v>
      </c>
      <c r="AN938" s="258">
        <f t="shared" si="5414"/>
        <v>1000000000000</v>
      </c>
    </row>
    <row r="939" spans="3:40" hidden="1" outlineLevel="1">
      <c r="C939" s="256" t="s">
        <v>764</v>
      </c>
      <c r="D939" s="256"/>
      <c r="E939" s="262"/>
      <c r="F939" s="262"/>
      <c r="G939" s="262"/>
      <c r="H939" s="262"/>
      <c r="I939" s="262"/>
      <c r="J939" s="262"/>
      <c r="K939" s="262"/>
      <c r="L939" s="262"/>
      <c r="M939" s="262"/>
      <c r="N939" s="262"/>
      <c r="O939" s="262"/>
      <c r="P939" s="262"/>
      <c r="Q939" s="262"/>
      <c r="R939" s="262"/>
      <c r="S939" s="262"/>
      <c r="T939" s="262"/>
      <c r="U939" s="262"/>
      <c r="V939" s="262"/>
      <c r="W939" s="262"/>
      <c r="X939" s="262">
        <f>(Y939+Y940)/2/((1+X$73/4))</f>
        <v>830346575388.31616</v>
      </c>
      <c r="Y939" s="262">
        <f t="shared" ref="Y939:AM939" si="5859">(Z939+Z940)/2/((1+Y$73/4))</f>
        <v>824554009292.61694</v>
      </c>
      <c r="Z939" s="262">
        <f t="shared" si="5859"/>
        <v>819121416435.02637</v>
      </c>
      <c r="AA939" s="262">
        <f t="shared" si="5859"/>
        <v>814334852170.07996</v>
      </c>
      <c r="AB939" s="262">
        <f t="shared" si="5859"/>
        <v>810383946427.92273</v>
      </c>
      <c r="AC939" s="262">
        <f t="shared" si="5859"/>
        <v>807500359575.46729</v>
      </c>
      <c r="AD939" s="262">
        <f t="shared" si="5859"/>
        <v>805957039332.4165</v>
      </c>
      <c r="AE939" s="262">
        <f t="shared" si="5859"/>
        <v>806084860096.98206</v>
      </c>
      <c r="AF939" s="262">
        <f t="shared" si="5859"/>
        <v>808286013463.99109</v>
      </c>
      <c r="AG939" s="262">
        <f t="shared" si="5859"/>
        <v>813066319110.32043</v>
      </c>
      <c r="AH939" s="262">
        <f t="shared" si="5859"/>
        <v>821040336639.42468</v>
      </c>
      <c r="AI939" s="262">
        <f t="shared" si="5859"/>
        <v>832983261681.15417</v>
      </c>
      <c r="AJ939" s="262">
        <f t="shared" si="5859"/>
        <v>849885307980.71716</v>
      </c>
      <c r="AK939" s="262">
        <f t="shared" si="5859"/>
        <v>873037781669.05542</v>
      </c>
      <c r="AL939" s="262">
        <f t="shared" si="5859"/>
        <v>904134063031.65356</v>
      </c>
      <c r="AM939" s="262">
        <f t="shared" si="5859"/>
        <v>945428332774.88257</v>
      </c>
      <c r="AN939" s="258">
        <f t="shared" si="5414"/>
        <v>1000000000000</v>
      </c>
    </row>
    <row r="940" spans="3:40" hidden="1" outlineLevel="1">
      <c r="C940" s="256" t="s">
        <v>765</v>
      </c>
      <c r="D940" s="256"/>
      <c r="E940" s="262"/>
      <c r="F940" s="262"/>
      <c r="G940" s="262"/>
      <c r="H940" s="262"/>
      <c r="I940" s="262"/>
      <c r="J940" s="262"/>
      <c r="K940" s="262"/>
      <c r="L940" s="262"/>
      <c r="M940" s="262"/>
      <c r="N940" s="262"/>
      <c r="O940" s="262"/>
      <c r="P940" s="262"/>
      <c r="Q940" s="262"/>
      <c r="R940" s="262"/>
      <c r="S940" s="262"/>
      <c r="T940" s="262"/>
      <c r="U940" s="262"/>
      <c r="V940" s="262"/>
      <c r="W940" s="262"/>
      <c r="X940" s="262"/>
      <c r="Y940" s="262">
        <f>(Z940+Z941)/2/((1+Y$74/4))</f>
        <v>852244279285.59509</v>
      </c>
      <c r="Z940" s="262">
        <f t="shared" ref="Z940:AM940" si="5860">(AA940+AA941)/2/((1+Z$74/4))</f>
        <v>847576444326.30981</v>
      </c>
      <c r="AA940" s="262">
        <f t="shared" si="5860"/>
        <v>843456391402.97278</v>
      </c>
      <c r="AB940" s="262">
        <f t="shared" si="5860"/>
        <v>840048558786.72876</v>
      </c>
      <c r="AC940" s="262">
        <f t="shared" si="5860"/>
        <v>837553775884.1084</v>
      </c>
      <c r="AD940" s="262">
        <f t="shared" si="5860"/>
        <v>836208389455.49451</v>
      </c>
      <c r="AE940" s="262">
        <f t="shared" si="5860"/>
        <v>836298113679.0415</v>
      </c>
      <c r="AF940" s="262">
        <f t="shared" si="5860"/>
        <v>838168767396.13928</v>
      </c>
      <c r="AG940" s="262">
        <f t="shared" si="5860"/>
        <v>842252773508.82849</v>
      </c>
      <c r="AH940" s="262">
        <f t="shared" si="5860"/>
        <v>849071405638.0061</v>
      </c>
      <c r="AI940" s="262">
        <f t="shared" si="5860"/>
        <v>859276024121.82104</v>
      </c>
      <c r="AJ940" s="262">
        <f t="shared" si="5860"/>
        <v>873689354996.96289</v>
      </c>
      <c r="AK940" s="262">
        <f t="shared" si="5860"/>
        <v>893370588253.03479</v>
      </c>
      <c r="AL940" s="262">
        <f t="shared" si="5860"/>
        <v>919687788836.00793</v>
      </c>
      <c r="AM940" s="262">
        <f t="shared" si="5860"/>
        <v>954430921682.27307</v>
      </c>
      <c r="AN940" s="258">
        <f t="shared" si="5414"/>
        <v>1000000000000</v>
      </c>
    </row>
    <row r="941" spans="3:40" hidden="1" outlineLevel="1">
      <c r="C941" s="256" t="s">
        <v>766</v>
      </c>
      <c r="D941" s="256"/>
      <c r="E941" s="262"/>
      <c r="F941" s="262"/>
      <c r="G941" s="262"/>
      <c r="H941" s="262"/>
      <c r="I941" s="262"/>
      <c r="J941" s="262"/>
      <c r="K941" s="262"/>
      <c r="L941" s="262"/>
      <c r="M941" s="262"/>
      <c r="N941" s="262"/>
      <c r="O941" s="262"/>
      <c r="P941" s="262"/>
      <c r="Q941" s="262"/>
      <c r="R941" s="262"/>
      <c r="S941" s="262"/>
      <c r="T941" s="262"/>
      <c r="U941" s="262"/>
      <c r="V941" s="262"/>
      <c r="W941" s="262"/>
      <c r="X941" s="262"/>
      <c r="Y941" s="262"/>
      <c r="Z941" s="262">
        <f>(AA941+AA942)/2/((1+Z$75/4))</f>
        <v>871950252186.85754</v>
      </c>
      <c r="AA941" s="262">
        <f t="shared" ref="AA941:AM941" si="5861">(AB941+AB942)/2/((1+AA$75/4))</f>
        <v>868427777996.57349</v>
      </c>
      <c r="AB941" s="262">
        <f t="shared" si="5861"/>
        <v>865509187370.61853</v>
      </c>
      <c r="AC941" s="262">
        <f t="shared" si="5861"/>
        <v>863367191623.87451</v>
      </c>
      <c r="AD941" s="262">
        <f t="shared" si="5861"/>
        <v>862204863729.88147</v>
      </c>
      <c r="AE941" s="262">
        <f t="shared" si="5861"/>
        <v>862267146387.59253</v>
      </c>
      <c r="AF941" s="262">
        <f t="shared" si="5861"/>
        <v>863849474763.3855</v>
      </c>
      <c r="AG941" s="262">
        <f t="shared" si="5861"/>
        <v>867319507235.71777</v>
      </c>
      <c r="AH941" s="262">
        <f t="shared" si="5861"/>
        <v>873117533622.927</v>
      </c>
      <c r="AI941" s="262">
        <f t="shared" si="5861"/>
        <v>881789336082.72583</v>
      </c>
      <c r="AJ941" s="262">
        <f t="shared" si="5861"/>
        <v>894017659739.10291</v>
      </c>
      <c r="AK941" s="262">
        <f t="shared" si="5861"/>
        <v>910671727581.8374</v>
      </c>
      <c r="AL941" s="262">
        <f t="shared" si="5861"/>
        <v>932859375368.12915</v>
      </c>
      <c r="AM941" s="262">
        <f t="shared" si="5861"/>
        <v>962008050078.75342</v>
      </c>
      <c r="AN941" s="258">
        <f t="shared" si="5414"/>
        <v>1000000000000</v>
      </c>
    </row>
    <row r="942" spans="3:40" hidden="1" outlineLevel="1">
      <c r="C942" s="256" t="s">
        <v>767</v>
      </c>
      <c r="D942" s="256"/>
      <c r="E942" s="262"/>
      <c r="F942" s="262"/>
      <c r="G942" s="262"/>
      <c r="H942" s="262"/>
      <c r="I942" s="262"/>
      <c r="J942" s="262"/>
      <c r="K942" s="262"/>
      <c r="L942" s="262"/>
      <c r="M942" s="262"/>
      <c r="N942" s="262"/>
      <c r="O942" s="262"/>
      <c r="P942" s="262"/>
      <c r="Q942" s="262"/>
      <c r="R942" s="262"/>
      <c r="S942" s="262"/>
      <c r="T942" s="262"/>
      <c r="U942" s="262"/>
      <c r="V942" s="262"/>
      <c r="W942" s="262"/>
      <c r="X942" s="262"/>
      <c r="Y942" s="262"/>
      <c r="Z942" s="262"/>
      <c r="AA942" s="262">
        <f>(AB942+AB943)/2/((1+AA$76/4))</f>
        <v>889710076009.67188</v>
      </c>
      <c r="AB942" s="262">
        <f t="shared" ref="AB942:AM942" si="5862">(AC942+AC943)/2/((1+AB$76/4))</f>
        <v>887225244048.84778</v>
      </c>
      <c r="AC942" s="262">
        <f t="shared" si="5862"/>
        <v>885397794985.37878</v>
      </c>
      <c r="AD942" s="262">
        <f t="shared" si="5862"/>
        <v>884401088239.00415</v>
      </c>
      <c r="AE942" s="262">
        <f t="shared" si="5862"/>
        <v>884443848736.80176</v>
      </c>
      <c r="AF942" s="262">
        <f t="shared" si="5862"/>
        <v>885777106155.0791</v>
      </c>
      <c r="AG942" s="262">
        <f t="shared" si="5862"/>
        <v>888712020587.91235</v>
      </c>
      <c r="AH942" s="262">
        <f t="shared" si="5862"/>
        <v>893619171709.44604</v>
      </c>
      <c r="AI942" s="262">
        <f t="shared" si="5862"/>
        <v>900954831671.37109</v>
      </c>
      <c r="AJ942" s="262">
        <f t="shared" si="5862"/>
        <v>911285084519.50513</v>
      </c>
      <c r="AK942" s="262">
        <f t="shared" si="5862"/>
        <v>925323726745.64563</v>
      </c>
      <c r="AL942" s="262">
        <f t="shared" si="5862"/>
        <v>943969994481.65601</v>
      </c>
      <c r="AM942" s="262">
        <f t="shared" si="5862"/>
        <v>968367027357.83276</v>
      </c>
      <c r="AN942" s="258">
        <f t="shared" si="5414"/>
        <v>1000000000000</v>
      </c>
    </row>
    <row r="943" spans="3:40" hidden="1" outlineLevel="1">
      <c r="C943" s="256" t="s">
        <v>768</v>
      </c>
      <c r="D943" s="256"/>
      <c r="E943" s="262"/>
      <c r="F943" s="262"/>
      <c r="G943" s="262"/>
      <c r="H943" s="262"/>
      <c r="I943" s="262"/>
      <c r="J943" s="262"/>
      <c r="K943" s="262"/>
      <c r="L943" s="262"/>
      <c r="M943" s="262"/>
      <c r="N943" s="262"/>
      <c r="O943" s="262"/>
      <c r="P943" s="262"/>
      <c r="Q943" s="262"/>
      <c r="R943" s="262"/>
      <c r="S943" s="262"/>
      <c r="T943" s="262"/>
      <c r="U943" s="262"/>
      <c r="V943" s="262"/>
      <c r="W943" s="262"/>
      <c r="X943" s="262"/>
      <c r="Y943" s="262"/>
      <c r="Z943" s="262"/>
      <c r="AA943" s="262"/>
      <c r="AB943" s="262">
        <f>(AC943+AC944)/2/((1+AB$77/4))</f>
        <v>905651084577.95605</v>
      </c>
      <c r="AC943" s="262">
        <f t="shared" ref="AC943:AM943" si="5863">(AD943+AD944)/2/((1+AC$77/4))</f>
        <v>904100208407.93274</v>
      </c>
      <c r="AD943" s="262">
        <f t="shared" si="5863"/>
        <v>903250799023.86206</v>
      </c>
      <c r="AE943" s="262">
        <f t="shared" si="5863"/>
        <v>903279824364.61511</v>
      </c>
      <c r="AF943" s="262">
        <f t="shared" si="5863"/>
        <v>904399619021.33728</v>
      </c>
      <c r="AG943" s="262">
        <f t="shared" si="5863"/>
        <v>906872514804.22522</v>
      </c>
      <c r="AH943" s="262">
        <f t="shared" si="5863"/>
        <v>911009502023.66602</v>
      </c>
      <c r="AI943" s="262">
        <f t="shared" si="5863"/>
        <v>917191307634.52856</v>
      </c>
      <c r="AJ943" s="262">
        <f t="shared" si="5863"/>
        <v>925886989403.99243</v>
      </c>
      <c r="AK943" s="262">
        <f t="shared" si="5863"/>
        <v>937683141211.09802</v>
      </c>
      <c r="AL943" s="262">
        <f t="shared" si="5863"/>
        <v>953311358110.37952</v>
      </c>
      <c r="AM943" s="262">
        <f t="shared" si="5863"/>
        <v>973690766324.20398</v>
      </c>
      <c r="AN943" s="258">
        <f t="shared" si="5414"/>
        <v>1000000000000</v>
      </c>
    </row>
    <row r="944" spans="3:40" hidden="1" outlineLevel="1">
      <c r="C944" s="256" t="s">
        <v>769</v>
      </c>
      <c r="D944" s="256"/>
      <c r="E944" s="262"/>
      <c r="F944" s="262"/>
      <c r="G944" s="262"/>
      <c r="H944" s="262"/>
      <c r="I944" s="262"/>
      <c r="J944" s="262"/>
      <c r="K944" s="262"/>
      <c r="L944" s="262"/>
      <c r="M944" s="262"/>
      <c r="N944" s="262"/>
      <c r="O944" s="262"/>
      <c r="P944" s="262"/>
      <c r="Q944" s="262"/>
      <c r="R944" s="262"/>
      <c r="S944" s="262"/>
      <c r="T944" s="262"/>
      <c r="U944" s="262"/>
      <c r="V944" s="262"/>
      <c r="W944" s="262"/>
      <c r="X944" s="262"/>
      <c r="Y944" s="262"/>
      <c r="Z944" s="262"/>
      <c r="AA944" s="262"/>
      <c r="AB944" s="262"/>
      <c r="AC944" s="262">
        <f>(AD944+AD945)/2/((1+AC$78/4))</f>
        <v>919907085952.94092</v>
      </c>
      <c r="AD944" s="262">
        <f t="shared" ref="AD944:AM944" si="5864">(AE944+AE945)/2/((1+AD$78/4))</f>
        <v>919186911683.41101</v>
      </c>
      <c r="AE944" s="262">
        <f t="shared" si="5864"/>
        <v>919206371188.88037</v>
      </c>
      <c r="AF944" s="262">
        <f t="shared" si="5864"/>
        <v>920144390465.83484</v>
      </c>
      <c r="AG944" s="262">
        <f t="shared" si="5864"/>
        <v>922221424539.08594</v>
      </c>
      <c r="AH944" s="262">
        <f t="shared" si="5864"/>
        <v>925697816875.68335</v>
      </c>
      <c r="AI944" s="262">
        <f t="shared" si="5864"/>
        <v>930890768137.95447</v>
      </c>
      <c r="AJ944" s="262">
        <f t="shared" si="5864"/>
        <v>938188760252.34143</v>
      </c>
      <c r="AK944" s="262">
        <f t="shared" si="5864"/>
        <v>948074215756.08289</v>
      </c>
      <c r="AL944" s="262">
        <f t="shared" si="5864"/>
        <v>961143628419.24072</v>
      </c>
      <c r="AM944" s="262">
        <f t="shared" si="5864"/>
        <v>978138762074.88171</v>
      </c>
      <c r="AN944" s="258">
        <f t="shared" si="5414"/>
        <v>1000000000000</v>
      </c>
    </row>
    <row r="945" spans="3:43" hidden="1" outlineLevel="1">
      <c r="C945" s="256" t="s">
        <v>770</v>
      </c>
      <c r="D945" s="256"/>
      <c r="E945" s="262"/>
      <c r="F945" s="262"/>
      <c r="G945" s="262"/>
      <c r="H945" s="262"/>
      <c r="I945" s="262"/>
      <c r="J945" s="262"/>
      <c r="K945" s="262"/>
      <c r="L945" s="262"/>
      <c r="M945" s="262"/>
      <c r="N945" s="262"/>
      <c r="O945" s="262"/>
      <c r="P945" s="262"/>
      <c r="Q945" s="262"/>
      <c r="R945" s="262"/>
      <c r="S945" s="262"/>
      <c r="T945" s="262"/>
      <c r="U945" s="262"/>
      <c r="V945" s="262"/>
      <c r="W945" s="262"/>
      <c r="X945" s="262"/>
      <c r="Y945" s="262"/>
      <c r="Z945" s="262"/>
      <c r="AA945" s="262"/>
      <c r="AB945" s="262"/>
      <c r="AC945" s="262"/>
      <c r="AD945" s="262">
        <f>(AE945+AE946)/2/((1+AD$79/4))</f>
        <v>932609609622.90857</v>
      </c>
      <c r="AE945" s="262">
        <f t="shared" ref="AE945:AM945" si="5865">(AF945+AF946)/2/((1+AE$79/4))</f>
        <v>932622471227.80823</v>
      </c>
      <c r="AF945" s="262">
        <f t="shared" si="5865"/>
        <v>933406503719.42737</v>
      </c>
      <c r="AG945" s="262">
        <f t="shared" si="5865"/>
        <v>935146473259.70898</v>
      </c>
      <c r="AH945" s="262">
        <f t="shared" si="5865"/>
        <v>938059879821.65918</v>
      </c>
      <c r="AI945" s="262">
        <f t="shared" si="5865"/>
        <v>942410662997.46338</v>
      </c>
      <c r="AJ945" s="262">
        <f t="shared" si="5865"/>
        <v>948520462365.64587</v>
      </c>
      <c r="AK945" s="262">
        <f t="shared" si="5865"/>
        <v>956786317675.09424</v>
      </c>
      <c r="AL945" s="262">
        <f t="shared" si="5865"/>
        <v>967695534304.00745</v>
      </c>
      <c r="AM945" s="262">
        <f t="shared" si="5865"/>
        <v>981848771797.84375</v>
      </c>
      <c r="AN945" s="258">
        <f t="shared" si="5414"/>
        <v>1000000000000</v>
      </c>
    </row>
    <row r="946" spans="3:43" hidden="1" outlineLevel="1">
      <c r="C946" s="256" t="s">
        <v>771</v>
      </c>
      <c r="D946" s="256"/>
      <c r="E946" s="262"/>
      <c r="F946" s="262"/>
      <c r="G946" s="262"/>
      <c r="H946" s="262"/>
      <c r="I946" s="262"/>
      <c r="J946" s="262"/>
      <c r="K946" s="262"/>
      <c r="L946" s="262"/>
      <c r="M946" s="262"/>
      <c r="N946" s="262"/>
      <c r="O946" s="262"/>
      <c r="P946" s="262"/>
      <c r="Q946" s="262"/>
      <c r="R946" s="262"/>
      <c r="S946" s="262"/>
      <c r="T946" s="262"/>
      <c r="U946" s="262"/>
      <c r="V946" s="262"/>
      <c r="W946" s="262"/>
      <c r="X946" s="262"/>
      <c r="Y946" s="262"/>
      <c r="Z946" s="262"/>
      <c r="AA946" s="262"/>
      <c r="AB946" s="262"/>
      <c r="AC946" s="262"/>
      <c r="AD946" s="262"/>
      <c r="AE946" s="262">
        <f>(AF946+AF947)/2/((1+AE$80/4))</f>
        <v>943888660558.91589</v>
      </c>
      <c r="AF946" s="262">
        <f t="shared" ref="AF946:AM946" si="5866">(AG946+AG947)/2/((1+AF$80/4))</f>
        <v>944542800150.7699</v>
      </c>
      <c r="AG946" s="262">
        <f t="shared" si="5866"/>
        <v>945997233517.47607</v>
      </c>
      <c r="AH946" s="262">
        <f t="shared" si="5866"/>
        <v>948433359115.86877</v>
      </c>
      <c r="AI946" s="262">
        <f t="shared" si="5866"/>
        <v>952070569849.98083</v>
      </c>
      <c r="AJ946" s="262">
        <f t="shared" si="5866"/>
        <v>957175098892.98523</v>
      </c>
      <c r="AK946" s="262">
        <f t="shared" si="5866"/>
        <v>964073936988.28113</v>
      </c>
      <c r="AL946" s="262">
        <f t="shared" si="5866"/>
        <v>973165898000.38354</v>
      </c>
      <c r="AM946" s="262">
        <f t="shared" si="5866"/>
        <v>984938860779.55225</v>
      </c>
      <c r="AN946" s="258">
        <f t="shared" si="5414"/>
        <v>1000000000000</v>
      </c>
    </row>
    <row r="947" spans="3:43" hidden="1" outlineLevel="1">
      <c r="C947" s="256" t="s">
        <v>772</v>
      </c>
      <c r="D947" s="256"/>
      <c r="E947" s="262"/>
      <c r="F947" s="262"/>
      <c r="G947" s="262"/>
      <c r="H947" s="262"/>
      <c r="I947" s="262"/>
      <c r="J947" s="262"/>
      <c r="K947" s="262"/>
      <c r="L947" s="262"/>
      <c r="M947" s="262"/>
      <c r="N947" s="262"/>
      <c r="O947" s="262"/>
      <c r="P947" s="262"/>
      <c r="Q947" s="262"/>
      <c r="R947" s="262"/>
      <c r="S947" s="262"/>
      <c r="T947" s="262"/>
      <c r="U947" s="262"/>
      <c r="V947" s="262"/>
      <c r="W947" s="262"/>
      <c r="X947" s="262"/>
      <c r="Y947" s="262"/>
      <c r="Z947" s="262"/>
      <c r="AA947" s="262"/>
      <c r="AB947" s="262"/>
      <c r="AC947" s="262"/>
      <c r="AD947" s="262"/>
      <c r="AE947" s="262"/>
      <c r="AF947" s="262">
        <f>(AG947+AG948)/2/((1+AF$81/4))</f>
        <v>953869946420.0155</v>
      </c>
      <c r="AG947" s="262">
        <f t="shared" ref="AG947:AM947" si="5867">(AH947+AH948)/2/((1+AG$81/4))</f>
        <v>955083507256.65381</v>
      </c>
      <c r="AH947" s="262">
        <f t="shared" si="5867"/>
        <v>957116753771.6095</v>
      </c>
      <c r="AI947" s="262">
        <f t="shared" si="5867"/>
        <v>960151894272.2605</v>
      </c>
      <c r="AJ947" s="262">
        <f t="shared" si="5867"/>
        <v>964409260777.67603</v>
      </c>
      <c r="AK947" s="262">
        <f t="shared" si="5867"/>
        <v>970158319970.80432</v>
      </c>
      <c r="AL947" s="262">
        <f t="shared" si="5867"/>
        <v>977725979313.64233</v>
      </c>
      <c r="AM947" s="262">
        <f t="shared" si="5867"/>
        <v>987509581136.94165</v>
      </c>
      <c r="AN947" s="258">
        <f t="shared" si="5414"/>
        <v>1000000000000</v>
      </c>
    </row>
    <row r="948" spans="3:43" hidden="1" outlineLevel="1">
      <c r="C948" s="256" t="s">
        <v>773</v>
      </c>
      <c r="D948" s="256"/>
      <c r="E948" s="262"/>
      <c r="F948" s="262"/>
      <c r="G948" s="262"/>
      <c r="H948" s="262"/>
      <c r="I948" s="262"/>
      <c r="J948" s="262"/>
      <c r="K948" s="262"/>
      <c r="L948" s="262"/>
      <c r="M948" s="262"/>
      <c r="N948" s="262"/>
      <c r="O948" s="262"/>
      <c r="P948" s="262"/>
      <c r="Q948" s="262"/>
      <c r="R948" s="262"/>
      <c r="S948" s="262"/>
      <c r="T948" s="262"/>
      <c r="U948" s="262"/>
      <c r="V948" s="262"/>
      <c r="W948" s="262"/>
      <c r="X948" s="262"/>
      <c r="Y948" s="262"/>
      <c r="Z948" s="262"/>
      <c r="AA948" s="262"/>
      <c r="AB948" s="262"/>
      <c r="AC948" s="262"/>
      <c r="AD948" s="262"/>
      <c r="AE948" s="262"/>
      <c r="AF948" s="262"/>
      <c r="AG948" s="262">
        <f>(AH948+AH949)/2/((1+AG$82/4))</f>
        <v>962676207353.23547</v>
      </c>
      <c r="AH948" s="262">
        <f t="shared" ref="AH948:AM948" si="5868">(AI948+AI949)/2/((1+AH$82/4))</f>
        <v>964370583981.34167</v>
      </c>
      <c r="AI948" s="262">
        <f t="shared" si="5868"/>
        <v>966899491711.25684</v>
      </c>
      <c r="AJ948" s="262">
        <f t="shared" si="5868"/>
        <v>970445251481.36267</v>
      </c>
      <c r="AK948" s="262">
        <f t="shared" si="5868"/>
        <v>975230047759.37671</v>
      </c>
      <c r="AL948" s="262">
        <f t="shared" si="5868"/>
        <v>981522216833.28162</v>
      </c>
      <c r="AM948" s="262">
        <f t="shared" si="5868"/>
        <v>989646129010.81226</v>
      </c>
      <c r="AN948" s="258">
        <f t="shared" si="5414"/>
        <v>1000000000000</v>
      </c>
    </row>
    <row r="949" spans="3:43" hidden="1" outlineLevel="1">
      <c r="C949" s="256" t="s">
        <v>774</v>
      </c>
      <c r="D949" s="256"/>
      <c r="E949" s="262"/>
      <c r="F949" s="262"/>
      <c r="G949" s="262"/>
      <c r="H949" s="262"/>
      <c r="I949" s="262"/>
      <c r="J949" s="262"/>
      <c r="K949" s="262"/>
      <c r="L949" s="262"/>
      <c r="M949" s="262"/>
      <c r="N949" s="262"/>
      <c r="O949" s="262"/>
      <c r="P949" s="262"/>
      <c r="Q949" s="262"/>
      <c r="R949" s="262"/>
      <c r="S949" s="262"/>
      <c r="T949" s="262"/>
      <c r="U949" s="262"/>
      <c r="V949" s="262"/>
      <c r="W949" s="262"/>
      <c r="X949" s="262"/>
      <c r="Y949" s="262"/>
      <c r="Z949" s="262"/>
      <c r="AA949" s="262"/>
      <c r="AB949" s="262"/>
      <c r="AC949" s="262"/>
      <c r="AD949" s="262"/>
      <c r="AE949" s="262"/>
      <c r="AF949" s="262"/>
      <c r="AG949" s="262"/>
      <c r="AH949" s="262">
        <f>(AI949+AI950)/2/((1+AH$83/4))</f>
        <v>970419936820.9917</v>
      </c>
      <c r="AI949" s="262">
        <f t="shared" ref="AI949:AM949" si="5869">(AJ949+AJ950)/2/((1+AI$83/4))</f>
        <v>972524407909.12219</v>
      </c>
      <c r="AJ949" s="262">
        <f t="shared" si="5869"/>
        <v>975474024915.85596</v>
      </c>
      <c r="AK949" s="262">
        <f t="shared" si="5869"/>
        <v>979452075071.66589</v>
      </c>
      <c r="AL949" s="262">
        <f t="shared" si="5869"/>
        <v>984679081370.15942</v>
      </c>
      <c r="AM949" s="262">
        <f t="shared" si="5869"/>
        <v>991420385038.76477</v>
      </c>
      <c r="AN949" s="258">
        <f t="shared" si="5414"/>
        <v>1000000000000</v>
      </c>
    </row>
    <row r="950" spans="3:43" hidden="1" outlineLevel="1">
      <c r="C950" s="256" t="s">
        <v>775</v>
      </c>
      <c r="D950" s="256"/>
      <c r="E950" s="262"/>
      <c r="F950" s="262"/>
      <c r="G950" s="262"/>
      <c r="H950" s="262"/>
      <c r="I950" s="262"/>
      <c r="J950" s="262"/>
      <c r="K950" s="262"/>
      <c r="L950" s="262"/>
      <c r="M950" s="262"/>
      <c r="N950" s="262"/>
      <c r="O950" s="262"/>
      <c r="P950" s="262"/>
      <c r="Q950" s="262"/>
      <c r="R950" s="262"/>
      <c r="S950" s="262"/>
      <c r="T950" s="262"/>
      <c r="U950" s="262"/>
      <c r="V950" s="262"/>
      <c r="W950" s="262"/>
      <c r="X950" s="262"/>
      <c r="Y950" s="262"/>
      <c r="Z950" s="262"/>
      <c r="AA950" s="262"/>
      <c r="AB950" s="262"/>
      <c r="AC950" s="262"/>
      <c r="AD950" s="262"/>
      <c r="AE950" s="262"/>
      <c r="AF950" s="262"/>
      <c r="AG950" s="262"/>
      <c r="AH950" s="262"/>
      <c r="AI950" s="262">
        <f>(AJ950+AJ951)/2/((1+AI$84/4))</f>
        <v>977207174085.80554</v>
      </c>
      <c r="AJ950" s="262">
        <f t="shared" ref="AJ950:AM950" si="5870">(AK950+AK951)/2/((1+AJ$84/4))</f>
        <v>979658479610.62048</v>
      </c>
      <c r="AK950" s="262">
        <f t="shared" si="5870"/>
        <v>982962902689.90112</v>
      </c>
      <c r="AL950" s="262">
        <f t="shared" si="5870"/>
        <v>987301859157.82935</v>
      </c>
      <c r="AM950" s="262">
        <f t="shared" si="5870"/>
        <v>992892785173.46594</v>
      </c>
      <c r="AN950" s="258">
        <f t="shared" si="5414"/>
        <v>1000000000000</v>
      </c>
    </row>
    <row r="951" spans="3:43" hidden="1" outlineLevel="1">
      <c r="C951" s="256" t="s">
        <v>776</v>
      </c>
      <c r="D951" s="256"/>
      <c r="E951" s="262"/>
      <c r="F951" s="262"/>
      <c r="G951" s="262"/>
      <c r="H951" s="262"/>
      <c r="I951" s="262"/>
      <c r="J951" s="262"/>
      <c r="K951" s="262"/>
      <c r="L951" s="262"/>
      <c r="M951" s="262"/>
      <c r="N951" s="262"/>
      <c r="O951" s="262"/>
      <c r="P951" s="262"/>
      <c r="Q951" s="262"/>
      <c r="R951" s="262"/>
      <c r="S951" s="262"/>
      <c r="T951" s="262"/>
      <c r="U951" s="262"/>
      <c r="V951" s="262"/>
      <c r="W951" s="262"/>
      <c r="X951" s="262"/>
      <c r="Y951" s="262"/>
      <c r="Z951" s="262"/>
      <c r="AA951" s="262"/>
      <c r="AB951" s="262"/>
      <c r="AC951" s="262"/>
      <c r="AD951" s="262"/>
      <c r="AE951" s="262"/>
      <c r="AF951" s="262"/>
      <c r="AG951" s="262"/>
      <c r="AH951" s="262"/>
      <c r="AI951" s="262"/>
      <c r="AJ951" s="262">
        <f>(AK951+AK952)/2/((1+AJ$85/4))</f>
        <v>983136807981.00537</v>
      </c>
      <c r="AK951" s="262">
        <f t="shared" ref="AK951:AM951" si="5871">(AL951+AL952)/2/((1+AK$85/4))</f>
        <v>985879675598.51819</v>
      </c>
      <c r="AL951" s="262">
        <f t="shared" si="5871"/>
        <v>989479256308.10291</v>
      </c>
      <c r="AM951" s="262">
        <f t="shared" si="5871"/>
        <v>994113997917.13501</v>
      </c>
      <c r="AN951" s="258">
        <f t="shared" si="5414"/>
        <v>1000000000000</v>
      </c>
    </row>
    <row r="952" spans="3:43" hidden="1" outlineLevel="1">
      <c r="C952" s="256" t="s">
        <v>777</v>
      </c>
      <c r="D952" s="256"/>
      <c r="E952" s="262"/>
      <c r="F952" s="262"/>
      <c r="G952" s="262"/>
      <c r="H952" s="262"/>
      <c r="I952" s="262"/>
      <c r="J952" s="262"/>
      <c r="K952" s="262"/>
      <c r="L952" s="262"/>
      <c r="M952" s="262"/>
      <c r="N952" s="262"/>
      <c r="O952" s="262"/>
      <c r="P952" s="262"/>
      <c r="Q952" s="262"/>
      <c r="R952" s="262"/>
      <c r="S952" s="262"/>
      <c r="T952" s="262"/>
      <c r="U952" s="262"/>
      <c r="V952" s="262"/>
      <c r="W952" s="262"/>
      <c r="X952" s="262"/>
      <c r="Y952" s="262"/>
      <c r="Z952" s="262"/>
      <c r="AA952" s="262"/>
      <c r="AB952" s="262"/>
      <c r="AC952" s="262"/>
      <c r="AD952" s="262"/>
      <c r="AE952" s="262"/>
      <c r="AF952" s="262"/>
      <c r="AG952" s="262"/>
      <c r="AH952" s="262"/>
      <c r="AI952" s="262"/>
      <c r="AJ952" s="262"/>
      <c r="AK952" s="262">
        <f>(AL952+AL953)/2/((1+AK$86/4))</f>
        <v>988301083463.48865</v>
      </c>
      <c r="AL952" s="262">
        <f t="shared" ref="AL952:AM952" si="5872">(AM952+AM953)/2/((1+AL$86/4))</f>
        <v>991285767484.37842</v>
      </c>
      <c r="AM952" s="262">
        <f t="shared" si="5872"/>
        <v>995126403092.1272</v>
      </c>
      <c r="AN952" s="258">
        <f t="shared" si="5414"/>
        <v>1000000000000</v>
      </c>
    </row>
    <row r="953" spans="3:43" hidden="1" outlineLevel="1">
      <c r="C953" s="256" t="s">
        <v>778</v>
      </c>
      <c r="D953" s="256"/>
      <c r="E953" s="262"/>
      <c r="F953" s="262"/>
      <c r="G953" s="262"/>
      <c r="H953" s="262"/>
      <c r="I953" s="262"/>
      <c r="J953" s="262"/>
      <c r="K953" s="262"/>
      <c r="L953" s="262"/>
      <c r="M953" s="262"/>
      <c r="N953" s="262"/>
      <c r="O953" s="262"/>
      <c r="P953" s="262"/>
      <c r="Q953" s="262"/>
      <c r="R953" s="262"/>
      <c r="S953" s="262"/>
      <c r="T953" s="262"/>
      <c r="U953" s="262"/>
      <c r="V953" s="262"/>
      <c r="W953" s="262"/>
      <c r="X953" s="262"/>
      <c r="Y953" s="262"/>
      <c r="Z953" s="262"/>
      <c r="AA953" s="262"/>
      <c r="AB953" s="262"/>
      <c r="AC953" s="262"/>
      <c r="AD953" s="262"/>
      <c r="AE953" s="262"/>
      <c r="AF953" s="262"/>
      <c r="AG953" s="262"/>
      <c r="AH953" s="262"/>
      <c r="AI953" s="262"/>
      <c r="AJ953" s="262"/>
      <c r="AK953" s="262"/>
      <c r="AL953" s="262">
        <f>(AM953+AM954)/2/((1+AL$87/4))</f>
        <v>992783786219.39368</v>
      </c>
      <c r="AM953" s="262">
        <f t="shared" ref="AM953" si="5873">(AN953+AN954)/2/((1+AM$87/4))</f>
        <v>995965379104.65967</v>
      </c>
      <c r="AN953" s="258">
        <f t="shared" si="5414"/>
        <v>1000000000000</v>
      </c>
    </row>
    <row r="954" spans="3:43" hidden="1" outlineLevel="1">
      <c r="C954" s="256" t="s">
        <v>779</v>
      </c>
      <c r="D954" s="256"/>
      <c r="E954" s="262"/>
      <c r="F954" s="262"/>
      <c r="G954" s="262"/>
      <c r="H954" s="262"/>
      <c r="I954" s="262"/>
      <c r="J954" s="262"/>
      <c r="K954" s="262"/>
      <c r="L954" s="262"/>
      <c r="M954" s="262"/>
      <c r="N954" s="262"/>
      <c r="O954" s="262"/>
      <c r="P954" s="262"/>
      <c r="Q954" s="262"/>
      <c r="R954" s="262"/>
      <c r="S954" s="262"/>
      <c r="T954" s="262"/>
      <c r="U954" s="262"/>
      <c r="V954" s="262"/>
      <c r="W954" s="262"/>
      <c r="X954" s="262"/>
      <c r="Y954" s="262"/>
      <c r="Z954" s="262"/>
      <c r="AA954" s="262"/>
      <c r="AB954" s="262"/>
      <c r="AC954" s="262"/>
      <c r="AD954" s="262"/>
      <c r="AE954" s="262"/>
      <c r="AF954" s="262"/>
      <c r="AG954" s="262"/>
      <c r="AH954" s="262"/>
      <c r="AI954" s="262"/>
      <c r="AJ954" s="262"/>
      <c r="AK954" s="262"/>
      <c r="AL954" s="262"/>
      <c r="AM954" s="262">
        <f>(AN954+AN955)/2/((1+AM$88/4))</f>
        <v>996660412444.22522</v>
      </c>
      <c r="AN954" s="258">
        <f t="shared" si="5414"/>
        <v>1000000000000</v>
      </c>
    </row>
    <row r="955" spans="3:43" hidden="1" outlineLevel="1">
      <c r="C955" s="256" t="s">
        <v>824</v>
      </c>
      <c r="D955" s="256"/>
      <c r="E955" s="262"/>
      <c r="F955" s="262"/>
      <c r="G955" s="262"/>
      <c r="H955" s="262"/>
      <c r="I955" s="262"/>
      <c r="J955" s="262"/>
      <c r="K955" s="262"/>
      <c r="L955" s="262"/>
      <c r="M955" s="262"/>
      <c r="N955" s="262"/>
      <c r="O955" s="262"/>
      <c r="P955" s="262"/>
      <c r="Q955" s="262"/>
      <c r="R955" s="262"/>
      <c r="S955" s="262"/>
      <c r="T955" s="262"/>
      <c r="U955" s="262"/>
      <c r="V955" s="262"/>
      <c r="W955" s="262"/>
      <c r="X955" s="262"/>
      <c r="Y955" s="262"/>
      <c r="Z955" s="262"/>
      <c r="AA955" s="262"/>
      <c r="AB955" s="262"/>
      <c r="AC955" s="262"/>
      <c r="AD955" s="262"/>
      <c r="AE955" s="262"/>
      <c r="AF955" s="262"/>
      <c r="AG955" s="262"/>
      <c r="AH955" s="262"/>
      <c r="AI955" s="262"/>
      <c r="AJ955" s="262"/>
      <c r="AK955" s="262"/>
      <c r="AL955" s="262"/>
      <c r="AM955" s="262"/>
      <c r="AN955" s="258">
        <f t="shared" si="5414"/>
        <v>1000000000000</v>
      </c>
    </row>
    <row r="956" spans="3:43" hidden="1" outlineLevel="1">
      <c r="C956" s="256" t="s">
        <v>2491</v>
      </c>
      <c r="D956" s="257"/>
      <c r="E956" s="255"/>
      <c r="F956" s="255"/>
      <c r="G956" s="255"/>
      <c r="H956" s="255"/>
      <c r="I956" s="255"/>
      <c r="J956" s="255"/>
      <c r="K956" s="255"/>
      <c r="L956" s="255"/>
      <c r="M956" s="255"/>
      <c r="N956" s="255"/>
      <c r="O956" s="255"/>
      <c r="P956" s="255"/>
      <c r="Q956" s="255"/>
      <c r="R956" s="255"/>
      <c r="S956" s="255"/>
      <c r="T956" s="255"/>
      <c r="U956" s="255"/>
      <c r="V956" s="255"/>
      <c r="W956" s="172"/>
    </row>
    <row r="957" spans="3:43" hidden="1" outlineLevel="1"/>
    <row r="958" spans="3:43" hidden="1" outlineLevel="1">
      <c r="C958" s="256"/>
      <c r="D958" s="256" t="s">
        <v>256</v>
      </c>
      <c r="E958" s="256" t="s">
        <v>257</v>
      </c>
      <c r="F958" s="256" t="s">
        <v>262</v>
      </c>
      <c r="G958" s="256" t="s">
        <v>265</v>
      </c>
      <c r="H958" s="256" t="s">
        <v>268</v>
      </c>
      <c r="I958" s="256" t="s">
        <v>271</v>
      </c>
      <c r="J958" s="256" t="s">
        <v>274</v>
      </c>
      <c r="K958" s="256" t="s">
        <v>277</v>
      </c>
      <c r="L958" s="256" t="s">
        <v>280</v>
      </c>
      <c r="M958" s="256" t="s">
        <v>283</v>
      </c>
      <c r="N958" s="256" t="s">
        <v>286</v>
      </c>
      <c r="O958" s="256" t="s">
        <v>289</v>
      </c>
      <c r="P958" s="256" t="s">
        <v>292</v>
      </c>
      <c r="Q958" s="256" t="s">
        <v>295</v>
      </c>
      <c r="R958" s="256" t="s">
        <v>298</v>
      </c>
      <c r="S958" s="256" t="s">
        <v>301</v>
      </c>
      <c r="T958" s="256" t="s">
        <v>304</v>
      </c>
      <c r="U958" s="256" t="s">
        <v>307</v>
      </c>
      <c r="V958" s="256" t="s">
        <v>310</v>
      </c>
      <c r="W958" s="256" t="s">
        <v>313</v>
      </c>
      <c r="X958" s="256" t="s">
        <v>804</v>
      </c>
      <c r="Y958" s="256" t="s">
        <v>805</v>
      </c>
      <c r="Z958" s="256" t="s">
        <v>806</v>
      </c>
      <c r="AA958" s="256" t="s">
        <v>807</v>
      </c>
      <c r="AB958" s="256" t="s">
        <v>808</v>
      </c>
      <c r="AC958" s="256" t="s">
        <v>809</v>
      </c>
      <c r="AD958" s="256" t="s">
        <v>810</v>
      </c>
      <c r="AE958" s="256" t="s">
        <v>811</v>
      </c>
      <c r="AF958" s="256" t="s">
        <v>812</v>
      </c>
      <c r="AG958" s="256" t="s">
        <v>813</v>
      </c>
      <c r="AH958" s="256" t="s">
        <v>814</v>
      </c>
      <c r="AI958" s="256" t="s">
        <v>815</v>
      </c>
      <c r="AJ958" s="256" t="s">
        <v>816</v>
      </c>
      <c r="AK958" s="256" t="s">
        <v>817</v>
      </c>
      <c r="AL958" s="256" t="s">
        <v>818</v>
      </c>
      <c r="AM958" s="256" t="s">
        <v>819</v>
      </c>
      <c r="AN958" s="256" t="s">
        <v>820</v>
      </c>
    </row>
    <row r="959" spans="3:43" hidden="1" outlineLevel="1">
      <c r="C959" s="256" t="s">
        <v>258</v>
      </c>
      <c r="D959" s="256"/>
      <c r="E959" s="256" t="s">
        <v>259</v>
      </c>
      <c r="F959" s="256" t="s">
        <v>263</v>
      </c>
      <c r="G959" s="256" t="s">
        <v>266</v>
      </c>
      <c r="H959" s="256" t="s">
        <v>269</v>
      </c>
      <c r="I959" s="256" t="s">
        <v>272</v>
      </c>
      <c r="J959" s="256" t="s">
        <v>275</v>
      </c>
      <c r="K959" s="256" t="s">
        <v>278</v>
      </c>
      <c r="L959" s="256" t="s">
        <v>281</v>
      </c>
      <c r="M959" s="256" t="s">
        <v>284</v>
      </c>
      <c r="N959" s="256" t="s">
        <v>287</v>
      </c>
      <c r="O959" s="256" t="s">
        <v>290</v>
      </c>
      <c r="P959" s="256" t="s">
        <v>293</v>
      </c>
      <c r="Q959" s="256" t="s">
        <v>296</v>
      </c>
      <c r="R959" s="256" t="s">
        <v>299</v>
      </c>
      <c r="S959" s="256" t="s">
        <v>302</v>
      </c>
      <c r="T959" s="256" t="s">
        <v>305</v>
      </c>
      <c r="U959" s="256" t="s">
        <v>308</v>
      </c>
      <c r="V959" s="256" t="s">
        <v>311</v>
      </c>
      <c r="W959" s="256" t="s">
        <v>314</v>
      </c>
      <c r="X959" s="256" t="s">
        <v>784</v>
      </c>
      <c r="Y959" s="256" t="s">
        <v>785</v>
      </c>
      <c r="Z959" s="256" t="s">
        <v>786</v>
      </c>
      <c r="AA959" s="256" t="s">
        <v>787</v>
      </c>
      <c r="AB959" s="256" t="s">
        <v>788</v>
      </c>
      <c r="AC959" s="256" t="s">
        <v>789</v>
      </c>
      <c r="AD959" s="256" t="s">
        <v>790</v>
      </c>
      <c r="AE959" s="256" t="s">
        <v>791</v>
      </c>
      <c r="AF959" s="256" t="s">
        <v>792</v>
      </c>
      <c r="AG959" s="256" t="s">
        <v>793</v>
      </c>
      <c r="AH959" s="256" t="s">
        <v>794</v>
      </c>
      <c r="AI959" s="256" t="s">
        <v>795</v>
      </c>
      <c r="AJ959" s="256" t="s">
        <v>796</v>
      </c>
      <c r="AK959" s="256" t="s">
        <v>797</v>
      </c>
      <c r="AL959" s="256" t="s">
        <v>798</v>
      </c>
      <c r="AM959" s="256" t="s">
        <v>799</v>
      </c>
      <c r="AN959" s="256" t="s">
        <v>800</v>
      </c>
      <c r="AO959" s="258" t="s">
        <v>260</v>
      </c>
    </row>
    <row r="960" spans="3:43" hidden="1" outlineLevel="1">
      <c r="C960" s="256"/>
      <c r="D960" s="259">
        <f>(E960+E961)/2/((1+D$53/4)^($D$17))</f>
        <v>101593684468.95564</v>
      </c>
      <c r="E960" s="262">
        <f t="shared" ref="E960" si="5874">(F960+F961)/2/((1+E$53/4))</f>
        <v>85818283399.633896</v>
      </c>
      <c r="F960" s="262">
        <f t="shared" ref="F960" si="5875">(G960+G961)/2/((1+F$53/4))</f>
        <v>72145015311.763351</v>
      </c>
      <c r="G960" s="262">
        <f t="shared" ref="G960" si="5876">(H960+H961)/2/((1+G$53/4))</f>
        <v>60317724969.06469</v>
      </c>
      <c r="H960" s="262">
        <f t="shared" ref="H960" si="5877">(I960+I961)/2/((1+H$53/4))</f>
        <v>49957276375.370789</v>
      </c>
      <c r="I960" s="262">
        <f t="shared" ref="I960" si="5878">(J960+J961)/2/((1+I$53/4))</f>
        <v>41011035136.552071</v>
      </c>
      <c r="J960" s="262">
        <f t="shared" ref="J960" si="5879">(K960+K961)/2/((1+J$53/4))</f>
        <v>33426965644.97554</v>
      </c>
      <c r="K960" s="262">
        <f t="shared" ref="K960" si="5880">(L960+L961)/2/((1+K$53/4))</f>
        <v>27082591627.59214</v>
      </c>
      <c r="L960" s="262">
        <f t="shared" ref="L960" si="5881">(M960+M961)/2/((1+L$53/4))</f>
        <v>21840029621.836269</v>
      </c>
      <c r="M960" s="262">
        <f t="shared" ref="M960" si="5882">(N960+N961)/2/((1+M$53/4))</f>
        <v>17563557754.87315</v>
      </c>
      <c r="N960" s="262">
        <f t="shared" ref="N960" si="5883">(O960+O961)/2/((1+N$53/4))</f>
        <v>14117926265.819017</v>
      </c>
      <c r="O960" s="262">
        <f t="shared" ref="O960" si="5884">(P960+P961)/2/((1+O$53/4))</f>
        <v>11376980294.945042</v>
      </c>
      <c r="P960" s="262">
        <f t="shared" ref="P960" si="5885">(Q960+Q961)/2/((1+P$53/4))</f>
        <v>9225988012.1755314</v>
      </c>
      <c r="Q960" s="262">
        <f t="shared" ref="Q960" si="5886">(R960+R961)/2/((1+Q$53/4))</f>
        <v>7259084375.8813763</v>
      </c>
      <c r="R960" s="262">
        <f t="shared" ref="R960" si="5887">(S960+S961)/2/((1+R$53/4))</f>
        <v>5687246222.1579046</v>
      </c>
      <c r="S960" s="262">
        <f t="shared" ref="S960" si="5888">(T960+T961)/2/((1+S$53/4))</f>
        <v>4463258635.0082045</v>
      </c>
      <c r="T960" s="262">
        <f t="shared" ref="T960" si="5889">(U960+U961)/2/((1+T$53/4))</f>
        <v>3520109544.9871411</v>
      </c>
      <c r="U960" s="262">
        <f t="shared" ref="U960" si="5890">(V960+V961)/2/((1+U$53/4))</f>
        <v>2801460630.5890412</v>
      </c>
      <c r="V960" s="262">
        <f t="shared" ref="V960" si="5891">(W960+W961)/2/((1+V$53/4))</f>
        <v>2260751918.4857669</v>
      </c>
      <c r="W960" s="262">
        <f t="shared" ref="W960" si="5892">(X960+X961)/2/((1+W$53/4))</f>
        <v>1860544540.82307</v>
      </c>
      <c r="X960" s="262">
        <f t="shared" ref="X960" si="5893">(Y960+Y961)/2/((1+X$53/4))</f>
        <v>1572048724.5851655</v>
      </c>
      <c r="Y960" s="262">
        <f t="shared" ref="Y960" si="5894">(Z960+Z961)/2/((1+Y$53/4))</f>
        <v>1298182843.7343855</v>
      </c>
      <c r="Z960" s="262">
        <f t="shared" ref="Z960" si="5895">(AA960+AA961)/2/((1+Z$53/4))</f>
        <v>1093332410.605206</v>
      </c>
      <c r="AA960" s="262">
        <f t="shared" ref="AA960" si="5896">(AB960+AB961)/2/((1+AA$53/4))</f>
        <v>950185202.88466239</v>
      </c>
      <c r="AB960" s="262">
        <f t="shared" ref="AB960" si="5897">(AC960+AC961)/2/((1+AB$53/4))</f>
        <v>858865559.66597331</v>
      </c>
      <c r="AC960" s="262">
        <f t="shared" ref="AC960" si="5898">(AD960+AD961)/2/((1+AC$53/4))</f>
        <v>814733924.70150876</v>
      </c>
      <c r="AD960" s="262">
        <f t="shared" ref="AD960" si="5899">(AE960+AE961)/2/((1+AD$53/4))</f>
        <v>819084466.68517351</v>
      </c>
      <c r="AE960" s="262">
        <f t="shared" ref="AE960" si="5900">(AF960+AF961)/2/((1+AE$53/4))</f>
        <v>882047890.82125187</v>
      </c>
      <c r="AF960" s="262">
        <f t="shared" ref="AF960" si="5901">(AG960+AG961)/2/((1+AF$53/4))</f>
        <v>1029028599.1285107</v>
      </c>
      <c r="AG960" s="262">
        <f t="shared" ref="AG960" si="5902">(AH960+AH961)/2/((1+AG$53/4))</f>
        <v>1316428309.445647</v>
      </c>
      <c r="AH960" s="262">
        <f t="shared" ref="AH960" si="5903">(AI960+AI961)/2/((1+AH$53/4))</f>
        <v>1868983926.7362032</v>
      </c>
      <c r="AI960" s="262">
        <f t="shared" ref="AI960" si="5904">(AJ960+AJ961)/2/((1+AI$53/4))</f>
        <v>2980108963.7389898</v>
      </c>
      <c r="AJ960" s="262">
        <f t="shared" ref="AJ960" si="5905">(AK960+AK961)/2/((1+AJ$53/4))</f>
        <v>5398573853.5765238</v>
      </c>
      <c r="AK960" s="262">
        <f t="shared" ref="AK960" si="5906">(AL960+AL961)/2/((1+AK$53/4))</f>
        <v>11232748761.934259</v>
      </c>
      <c r="AL960" s="262">
        <f t="shared" ref="AL960" si="5907">(AM960+AM961)/2/((1+AL$53/4))</f>
        <v>27106587131.67778</v>
      </c>
      <c r="AM960" s="262">
        <f t="shared" ref="AM960" si="5908">(AN960+AN961)/2/((1+AM$53/4))</f>
        <v>76490108696.574951</v>
      </c>
      <c r="AN960" s="262">
        <f t="shared" ref="AN960" si="5909">(AO960+AO961)/2/((1+AN$53/4))</f>
        <v>254112340169.26236</v>
      </c>
      <c r="AO960" s="258">
        <f t="shared" ref="AO960:AO997" si="5910">$C$15*10^6</f>
        <v>1000000000000</v>
      </c>
      <c r="AQ960" s="261">
        <f>AN$50*10^6</f>
        <v>101593684468.95563</v>
      </c>
    </row>
    <row r="961" spans="3:41" hidden="1" outlineLevel="1">
      <c r="C961" s="256" t="s">
        <v>261</v>
      </c>
      <c r="D961" s="256"/>
      <c r="E961" s="262">
        <f>(F961+F962)/2/((1+E$54/4))</f>
        <v>124655309604.21956</v>
      </c>
      <c r="F961" s="262">
        <f t="shared" ref="F961" si="5911">(G961+G962)/2/((1+F$54/4))</f>
        <v>107428450437.21855</v>
      </c>
      <c r="G961" s="262">
        <f t="shared" ref="G961" si="5912">(H961+H962)/2/((1+G$54/4))</f>
        <v>92125683850.761078</v>
      </c>
      <c r="H961" s="262">
        <f t="shared" ref="H961" si="5913">(I961+I962)/2/((1+H$54/4))</f>
        <v>78355727451.297775</v>
      </c>
      <c r="I961" s="262">
        <f t="shared" ref="I961" si="5914">(J961+J962)/2/((1+I$54/4))</f>
        <v>66126352778.359627</v>
      </c>
      <c r="J961" s="262">
        <f t="shared" ref="J961" si="5915">(K961+K962)/2/((1+J$54/4))</f>
        <v>55450700661.915184</v>
      </c>
      <c r="K961" s="262">
        <f t="shared" ref="K961" si="5916">(L961+L962)/2/((1+K$54/4))</f>
        <v>46246711471.010277</v>
      </c>
      <c r="L961" s="262">
        <f t="shared" ref="L961" si="5917">(M961+M962)/2/((1+L$54/4))</f>
        <v>38403324034.537132</v>
      </c>
      <c r="M961" s="262">
        <f t="shared" ref="M961" si="5918">(N961+N962)/2/((1+M$54/4))</f>
        <v>31802364273.477486</v>
      </c>
      <c r="N961" s="262">
        <f t="shared" ref="N961" si="5919">(O961+O962)/2/((1+N$54/4))</f>
        <v>26314403136.809952</v>
      </c>
      <c r="O961" s="262">
        <f t="shared" ref="O961" si="5920">(P961+P962)/2/((1+O$54/4))</f>
        <v>21810610555.939579</v>
      </c>
      <c r="P961" s="262">
        <f t="shared" ref="P961" si="5921">(Q961+Q962)/2/((1+P$54/4))</f>
        <v>18166495014.542557</v>
      </c>
      <c r="Q961" s="262">
        <f t="shared" ref="Q961" si="5922">(R961+R962)/2/((1+Q$54/4))</f>
        <v>14739956091.522001</v>
      </c>
      <c r="R961" s="262">
        <f t="shared" ref="R961" si="5923">(S961+S962)/2/((1+R$54/4))</f>
        <v>11909822001.855818</v>
      </c>
      <c r="S961" s="262">
        <f t="shared" ref="S961" si="5924">(T961+T962)/2/((1+S$54/4))</f>
        <v>9631123795.7666702</v>
      </c>
      <c r="T961" s="262">
        <f t="shared" ref="T961" si="5925">(U961+U962)/2/((1+T$54/4))</f>
        <v>7816497780.1541605</v>
      </c>
      <c r="U961" s="262">
        <f t="shared" ref="U961" si="5926">(V961+V962)/2/((1+U$54/4))</f>
        <v>6388726786.6091862</v>
      </c>
      <c r="V961" s="262">
        <f t="shared" ref="V961" si="5927">(W961+W962)/2/((1+V$54/4))</f>
        <v>5280726316.0351515</v>
      </c>
      <c r="W961" s="262">
        <f t="shared" ref="W961" si="5928">(X961+X962)/2/((1+W$54/4))</f>
        <v>4435968955.6017466</v>
      </c>
      <c r="X961" s="262">
        <f t="shared" ref="X961" si="5929">(Y961+Y962)/2/((1+X$54/4))</f>
        <v>3809261436.1666632</v>
      </c>
      <c r="Y961" s="262">
        <f t="shared" ref="Y961" si="5930">(Z961+Z962)/2/((1+Y$54/4))</f>
        <v>3202441348.0562601</v>
      </c>
      <c r="Z961" s="262">
        <f t="shared" ref="Z961" si="5931">(AA961+AA962)/2/((1+Z$54/4))</f>
        <v>2735105059.7898111</v>
      </c>
      <c r="AA961" s="262">
        <f t="shared" ref="AA961" si="5932">(AB961+AB962)/2/((1+AA$54/4))</f>
        <v>2397320534.4081407</v>
      </c>
      <c r="AB961" s="262">
        <f t="shared" ref="AB961" si="5933">(AC961+AC962)/2/((1+AB$54/4))</f>
        <v>2171241813.4336753</v>
      </c>
      <c r="AC961" s="262">
        <f t="shared" ref="AC961" si="5934">(AD961+AD962)/2/((1+AC$54/4))</f>
        <v>2048119828.6551669</v>
      </c>
      <c r="AD961" s="262">
        <f t="shared" ref="AD961" si="5935">(AE961+AE962)/2/((1+AD$54/4))</f>
        <v>2029753237.1879952</v>
      </c>
      <c r="AE961" s="262">
        <f t="shared" ref="AE961" si="5936">(AF961+AF962)/2/((1+AE$54/4))</f>
        <v>2133745403.2504318</v>
      </c>
      <c r="AF961" s="262">
        <f t="shared" ref="AF961" si="5937">(AG961+AG962)/2/((1+AF$54/4))</f>
        <v>2404133660.6125975</v>
      </c>
      <c r="AG961" s="262">
        <f t="shared" ref="AG961" si="5938">(AH961+AH962)/2/((1+AG$54/4))</f>
        <v>2936244737.387888</v>
      </c>
      <c r="AH961" s="262">
        <f t="shared" ref="AH961" si="5939">(AI961+AI962)/2/((1+AH$54/4))</f>
        <v>3931797980.7190113</v>
      </c>
      <c r="AI961" s="262">
        <f t="shared" ref="AI961" si="5940">(AJ961+AJ962)/2/((1+AI$54/4))</f>
        <v>5839652608.0590878</v>
      </c>
      <c r="AJ961" s="262">
        <f t="shared" ref="AJ961" si="5941">(AK961+AK962)/2/((1+AJ$54/4))</f>
        <v>9730961987.2174816</v>
      </c>
      <c r="AK961" s="262">
        <f t="shared" ref="AK961" si="5942">(AL961+AL962)/2/((1+AK$54/4))</f>
        <v>18396396408.534439</v>
      </c>
      <c r="AL961" s="262">
        <f t="shared" ref="AL961" si="5943">(AM961+AM962)/2/((1+AL$54/4))</f>
        <v>39861981618.917473</v>
      </c>
      <c r="AM961" s="262">
        <f t="shared" ref="AM961" si="5944">(AN961+AN962)/2/((1+AM$54/4))</f>
        <v>99889733840.598373</v>
      </c>
      <c r="AN961" s="262">
        <f t="shared" ref="AN961" si="5945">(AO961+AO962)/2/((1+AN$54/4))</f>
        <v>291721890127.78296</v>
      </c>
      <c r="AO961" s="258">
        <f t="shared" si="5910"/>
        <v>1000000000000</v>
      </c>
    </row>
    <row r="962" spans="3:41" hidden="1" outlineLevel="1">
      <c r="C962" s="256" t="s">
        <v>264</v>
      </c>
      <c r="D962" s="256"/>
      <c r="E962" s="256"/>
      <c r="F962" s="262">
        <f>(G962+G963)/2/((1+F$55/4))</f>
        <v>151418228091.14282</v>
      </c>
      <c r="G962" s="262">
        <f t="shared" ref="G962" si="5946">(H962+H963)/2/((1+G$55/4))</f>
        <v>132773621366.3792</v>
      </c>
      <c r="H962" s="262">
        <f t="shared" ref="H962" si="5947">(I962+I963)/2/((1+H$55/4))</f>
        <v>115595060573.56937</v>
      </c>
      <c r="I962" s="262">
        <f t="shared" ref="I962" si="5948">(J962+J963)/2/((1+I$55/4))</f>
        <v>99955689877.971878</v>
      </c>
      <c r="J962" s="262">
        <f t="shared" ref="J962" si="5949">(K962+K963)/2/((1+J$55/4))</f>
        <v>85945372732.736115</v>
      </c>
      <c r="K962" s="262">
        <f t="shared" ref="K962" si="5950">(L962+L963)/2/((1+K$55/4))</f>
        <v>73539781827.11496</v>
      </c>
      <c r="L962" s="262">
        <f t="shared" ref="L962" si="5951">(M962+M963)/2/((1+L$55/4))</f>
        <v>62675303334.165512</v>
      </c>
      <c r="M962" s="262">
        <f t="shared" ref="M962" si="5952">(N962+N963)/2/((1+M$55/4))</f>
        <v>53274161798.629082</v>
      </c>
      <c r="N962" s="262">
        <f t="shared" ref="N962" si="5953">(O962+O963)/2/((1+N$55/4))</f>
        <v>45236112930.717438</v>
      </c>
      <c r="O962" s="262">
        <f t="shared" ref="O962" si="5954">(P962+P963)/2/((1+O$55/4))</f>
        <v>38452464296.793274</v>
      </c>
      <c r="P962" s="262">
        <f t="shared" ref="P962" si="5955">(Q962+Q963)/2/((1+P$55/4))</f>
        <v>32810148419.100224</v>
      </c>
      <c r="Q962" s="262">
        <f t="shared" ref="Q962" si="5956">(R962+R963)/2/((1+Q$55/4))</f>
        <v>27370194944.230267</v>
      </c>
      <c r="R962" s="262">
        <f t="shared" ref="R962" si="5957">(S962+S963)/2/((1+R$55/4))</f>
        <v>22741357507.407902</v>
      </c>
      <c r="S962" s="262">
        <f t="shared" ref="S962" si="5958">(T962+T963)/2/((1+S$55/4))</f>
        <v>18899830545.484943</v>
      </c>
      <c r="T962" s="262">
        <f t="shared" ref="T962" si="5959">(U962+U963)/2/((1+T$55/4))</f>
        <v>15747501287.834061</v>
      </c>
      <c r="U962" s="262">
        <f t="shared" ref="U962" si="5960">(V962+V963)/2/((1+U$55/4))</f>
        <v>13193160504.257074</v>
      </c>
      <c r="V962" s="262">
        <f t="shared" ref="V962" si="5961">(W962+W963)/2/((1+V$55/4))</f>
        <v>11153479159.863562</v>
      </c>
      <c r="W962" s="262">
        <f t="shared" ref="W962" si="5962">(X962+X963)/2/((1+W$55/4))</f>
        <v>9554966302.9574661</v>
      </c>
      <c r="X962" s="262">
        <f t="shared" ref="X962" si="5963">(Y962+Y963)/2/((1+X$55/4))</f>
        <v>8336848434.8361254</v>
      </c>
      <c r="Y962" s="262">
        <f t="shared" ref="Y962" si="5964">(Z962+Z963)/2/((1+Y$55/4))</f>
        <v>7134962975.136692</v>
      </c>
      <c r="Z962" s="262">
        <f t="shared" ref="Z962" si="5965">(AA962+AA963)/2/((1+Z$55/4))</f>
        <v>6183796111.8170547</v>
      </c>
      <c r="AA962" s="262">
        <f t="shared" ref="AA962" si="5966">(AB962+AB963)/2/((1+AA$55/4))</f>
        <v>5474937311.5915976</v>
      </c>
      <c r="AB962" s="262">
        <f t="shared" ref="AB962" si="5967">(AC962+AC963)/2/((1+AB$55/4))</f>
        <v>4981065452.7243214</v>
      </c>
      <c r="AC962" s="262">
        <f t="shared" ref="AC962" si="5968">(AD962+AD963)/2/((1+AC$55/4))</f>
        <v>4688904035.8880014</v>
      </c>
      <c r="AD962" s="262">
        <f t="shared" ref="AD962" si="5969">(AE962+AE963)/2/((1+AD$55/4))</f>
        <v>4601977870.417469</v>
      </c>
      <c r="AE962" s="262">
        <f t="shared" ref="AE962" si="5970">(AF962+AF963)/2/((1+AE$55/4))</f>
        <v>4749551754.9835787</v>
      </c>
      <c r="AF962" s="262">
        <f t="shared" ref="AF962" si="5971">(AG962+AG963)/2/((1+AF$55/4))</f>
        <v>5203085947.541934</v>
      </c>
      <c r="AG962" s="262">
        <f t="shared" ref="AG962" si="5972">(AH962+AH963)/2/((1+AG$55/4))</f>
        <v>6113105953.3273993</v>
      </c>
      <c r="AH962" s="262">
        <f t="shared" ref="AH962" si="5973">(AI962+AI963)/2/((1+AH$55/4))</f>
        <v>7785322578.3782988</v>
      </c>
      <c r="AI962" s="262">
        <f t="shared" ref="AI962" si="5974">(AJ962+AJ963)/2/((1+AI$55/4))</f>
        <v>10866743206.302959</v>
      </c>
      <c r="AJ962" s="262">
        <f t="shared" ref="AJ962" si="5975">(AK962+AK963)/2/((1+AJ$55/4))</f>
        <v>16810404028.891432</v>
      </c>
      <c r="AK962" s="262">
        <f t="shared" ref="AK962" si="5976">(AL962+AL963)/2/((1+AK$55/4))</f>
        <v>29143144880.977295</v>
      </c>
      <c r="AL962" s="262">
        <f t="shared" ref="AL962" si="5977">(AM962+AM963)/2/((1+AL$55/4))</f>
        <v>57217833227.172821</v>
      </c>
      <c r="AM962" s="262">
        <f t="shared" ref="AM962" si="5978">(AN962+AN963)/2/((1+AM$55/4))</f>
        <v>128435973960.95396</v>
      </c>
      <c r="AN962" s="262">
        <f t="shared" ref="AN962" si="5979">(AO962+AO963)/2/((1+AN$55/4))</f>
        <v>332417055069.36926</v>
      </c>
      <c r="AO962" s="258">
        <f t="shared" si="5910"/>
        <v>1000000000000</v>
      </c>
    </row>
    <row r="963" spans="3:41" hidden="1" outlineLevel="1">
      <c r="C963" s="256" t="s">
        <v>267</v>
      </c>
      <c r="D963" s="256"/>
      <c r="E963" s="262"/>
      <c r="F963" s="262"/>
      <c r="G963" s="262">
        <f>(H963+H964)/2/((1+G$56/4))</f>
        <v>181770861035.52365</v>
      </c>
      <c r="H963" s="262">
        <f t="shared" ref="H963" si="5980">(I963+I964)/2/((1+H$56/4))</f>
        <v>161515008159.06625</v>
      </c>
      <c r="I963" s="262">
        <f t="shared" ref="I963" si="5981">(J963+J964)/2/((1+I$56/4))</f>
        <v>142669071278.8114</v>
      </c>
      <c r="J963" s="262">
        <f t="shared" ref="J963" si="5982">(K963+K964)/2/((1+J$56/4))</f>
        <v>125398113940.46481</v>
      </c>
      <c r="K963" s="262">
        <f t="shared" ref="K963" si="5983">(L963+L964)/2/((1+K$56/4))</f>
        <v>109742033711.3837</v>
      </c>
      <c r="L963" s="262">
        <f t="shared" ref="L963" si="5984">(M963+M964)/2/((1+L$56/4))</f>
        <v>95696478383.235046</v>
      </c>
      <c r="M963" s="262">
        <f t="shared" ref="M963" si="5985">(N963+N964)/2/((1+M$56/4))</f>
        <v>83240291593.498657</v>
      </c>
      <c r="N963" s="262">
        <f t="shared" ref="N963" si="5986">(O963+O964)/2/((1+N$56/4))</f>
        <v>72322058061.523605</v>
      </c>
      <c r="O963" s="262">
        <f t="shared" ref="O963" si="5987">(P963+P964)/2/((1+O$56/4))</f>
        <v>62875173911.277046</v>
      </c>
      <c r="P963" s="262">
        <f t="shared" ref="P963" si="5988">(Q963+Q964)/2/((1+P$56/4))</f>
        <v>54821108894.422409</v>
      </c>
      <c r="Q963" s="262">
        <f t="shared" ref="Q963" si="5989">(R963+R964)/2/((1+Q$56/4))</f>
        <v>46880655545.747459</v>
      </c>
      <c r="R963" s="262">
        <f t="shared" ref="R963" si="5990">(S963+S964)/2/((1+R$56/4))</f>
        <v>39941689676.823647</v>
      </c>
      <c r="S963" s="262">
        <f t="shared" ref="S963" si="5991">(T963+T964)/2/((1+S$56/4))</f>
        <v>34024032799.595989</v>
      </c>
      <c r="T963" s="262">
        <f t="shared" ref="T963" si="5992">(U963+U964)/2/((1+T$56/4))</f>
        <v>29034699220.493889</v>
      </c>
      <c r="U963" s="262">
        <f t="shared" ref="U963" si="5993">(V963+V964)/2/((1+U$56/4))</f>
        <v>24882386182.488667</v>
      </c>
      <c r="V963" s="262">
        <f t="shared" ref="V963" si="5994">(W963+W964)/2/((1+V$56/4))</f>
        <v>21479060179.133488</v>
      </c>
      <c r="W963" s="262">
        <f t="shared" ref="W963" si="5995">(X963+X964)/2/((1+W$56/4))</f>
        <v>18743448947.706551</v>
      </c>
      <c r="X963" s="262">
        <f t="shared" ref="X963" si="5996">(Y963+Y964)/2/((1+X$56/4))</f>
        <v>16606585228.802088</v>
      </c>
      <c r="Y963" s="262">
        <f t="shared" ref="Y963" si="5997">(Z963+Z964)/2/((1+Y$56/4))</f>
        <v>14460699020.538881</v>
      </c>
      <c r="Z963" s="262">
        <f t="shared" ref="Z963" si="5998">(AA963+AA964)/2/((1+Z$56/4))</f>
        <v>12719170787.846382</v>
      </c>
      <c r="AA963" s="262">
        <f t="shared" ref="AA963" si="5999">(AB963+AB964)/2/((1+AA$56/4))</f>
        <v>11384760082.647318</v>
      </c>
      <c r="AB963" s="262">
        <f t="shared" ref="AB963" si="6000">(AC963+AC964)/2/((1+AB$56/4))</f>
        <v>10422524933.411219</v>
      </c>
      <c r="AC963" s="262">
        <f t="shared" ref="AC963" si="6001">(AD963+AD964)/2/((1+AC$56/4))</f>
        <v>9817069986.672657</v>
      </c>
      <c r="AD963" s="262">
        <f t="shared" ref="AD963" si="6002">(AE963+AE964)/2/((1+AD$56/4))</f>
        <v>9577201225.2903805</v>
      </c>
      <c r="AE963" s="262">
        <f t="shared" ref="AE963" si="6003">(AF963+AF964)/2/((1+AE$56/4))</f>
        <v>9750074041.5699787</v>
      </c>
      <c r="AF963" s="262">
        <f t="shared" ref="AF963" si="6004">(AG963+AG964)/2/((1+AF$56/4))</f>
        <v>10445072346.136719</v>
      </c>
      <c r="AG963" s="262">
        <f t="shared" ref="AG963" si="6005">(AH963+AH964)/2/((1+AG$56/4))</f>
        <v>11885243125.293856</v>
      </c>
      <c r="AH963" s="262">
        <f t="shared" ref="AH963" si="6006">(AI963+AI964)/2/((1+AH$56/4))</f>
        <v>14505892351.380888</v>
      </c>
      <c r="AI963" s="262">
        <f t="shared" ref="AI963" si="6007">(AJ963+AJ964)/2/((1+AI$56/4))</f>
        <v>19187029199.273388</v>
      </c>
      <c r="AJ963" s="262">
        <f t="shared" ref="AJ963" si="6008">(AK963+AK964)/2/((1+AJ$56/4))</f>
        <v>27799001906.40871</v>
      </c>
      <c r="AK963" s="262">
        <f t="shared" ref="AK963" si="6009">(AL963+AL964)/2/((1+AK$56/4))</f>
        <v>44598479467.366211</v>
      </c>
      <c r="AL963" s="262">
        <f t="shared" ref="AL963" si="6010">(AM963+AM964)/2/((1+AL$56/4))</f>
        <v>80066188402.553055</v>
      </c>
      <c r="AM963" s="262">
        <f t="shared" ref="AM963" si="6011">(AN963+AN964)/2/((1+AM$56/4))</f>
        <v>162434214605.25769</v>
      </c>
      <c r="AN963" s="262">
        <f t="shared" ref="AN963" si="6012">(AO963+AO964)/2/((1+AN$56/4))</f>
        <v>375777271063.56128</v>
      </c>
      <c r="AO963" s="258">
        <f t="shared" si="5910"/>
        <v>1000000000000</v>
      </c>
    </row>
    <row r="964" spans="3:41" hidden="1" outlineLevel="1">
      <c r="C964" s="256" t="s">
        <v>270</v>
      </c>
      <c r="D964" s="256"/>
      <c r="E964" s="262"/>
      <c r="F964" s="262"/>
      <c r="G964" s="262"/>
      <c r="H964" s="262">
        <f>(I964+I965)/2/((1+H$57/4))</f>
        <v>215120450160.40729</v>
      </c>
      <c r="I964" s="262">
        <f t="shared" ref="I964" si="6013">(J964+J965)/2/((1+I$57/4))</f>
        <v>193576434045.52496</v>
      </c>
      <c r="J964" s="262">
        <f t="shared" ref="J964" si="6014">(K964+K965)/2/((1+J$57/4))</f>
        <v>173436981293.87872</v>
      </c>
      <c r="K964" s="262">
        <f t="shared" ref="K964" si="6015">(L964+L965)/2/((1+K$57/4))</f>
        <v>154801581310.18777</v>
      </c>
      <c r="L964" s="262">
        <f t="shared" ref="L964" si="6016">(M964+M965)/2/((1+L$57/4))</f>
        <v>137726121721.10269</v>
      </c>
      <c r="M964" s="262">
        <f t="shared" ref="M964" si="6017">(N964+N965)/2/((1+M$57/4))</f>
        <v>122252061261.13374</v>
      </c>
      <c r="N964" s="262">
        <f t="shared" ref="N964" si="6018">(O964+O965)/2/((1+N$57/4))</f>
        <v>108387886247.78381</v>
      </c>
      <c r="O964" s="262">
        <f t="shared" ref="O964" si="6019">(P964+P965)/2/((1+O$57/4))</f>
        <v>96124463121.784576</v>
      </c>
      <c r="P964" s="262">
        <f t="shared" ref="P964" si="6020">(Q964+Q965)/2/((1+P$57/4))</f>
        <v>85436761616.467331</v>
      </c>
      <c r="Q964" s="262">
        <f t="shared" ref="Q964" si="6021">(R964+R965)/2/((1+Q$57/4))</f>
        <v>74689501317.904953</v>
      </c>
      <c r="R964" s="262">
        <f t="shared" ref="R964" si="6022">(S964+S965)/2/((1+R$57/4))</f>
        <v>65072632430.29113</v>
      </c>
      <c r="S964" s="262">
        <f t="shared" ref="S964" si="6023">(T964+T965)/2/((1+S$57/4))</f>
        <v>56669631553.731476</v>
      </c>
      <c r="T964" s="262">
        <f t="shared" ref="T964" si="6024">(U964+U965)/2/((1+T$57/4))</f>
        <v>49410853916.804451</v>
      </c>
      <c r="U964" s="262">
        <f t="shared" ref="U964" si="6025">(V964+V965)/2/((1+U$57/4))</f>
        <v>43222872805.779732</v>
      </c>
      <c r="V964" s="262">
        <f t="shared" ref="V964" si="6026">(W964+W965)/2/((1+V$57/4))</f>
        <v>38029941036.916817</v>
      </c>
      <c r="W964" s="262">
        <f t="shared" ref="W964" si="6027">(X964+X965)/2/((1+W$57/4))</f>
        <v>33758540879.587605</v>
      </c>
      <c r="X964" s="262">
        <f t="shared" ref="X964" si="6028">(Y964+Y965)/2/((1+X$57/4))</f>
        <v>30345664535.647671</v>
      </c>
      <c r="Y964" s="262">
        <f t="shared" ref="Y964" si="6029">(Z964+Z965)/2/((1+Y$57/4))</f>
        <v>26862158564.057854</v>
      </c>
      <c r="Z964" s="262">
        <f t="shared" ref="Z964" si="6030">(AA964+AA965)/2/((1+Z$57/4))</f>
        <v>23969183101.164104</v>
      </c>
      <c r="AA964" s="262">
        <f t="shared" ref="AA964" si="6031">(AB964+AB965)/2/((1+AA$57/4))</f>
        <v>21696173697.988857</v>
      </c>
      <c r="AB964" s="262">
        <f t="shared" ref="AB964" si="6032">(AC964+AC965)/2/((1+AB$57/4))</f>
        <v>20007446662.125</v>
      </c>
      <c r="AC964" s="262">
        <f t="shared" ref="AC964" si="6033">(AD964+AD965)/2/((1+AC$57/4))</f>
        <v>18892299523.362823</v>
      </c>
      <c r="AD964" s="262">
        <f t="shared" ref="AD964" si="6034">(AE964+AE965)/2/((1+AD$57/4))</f>
        <v>18371951973.055058</v>
      </c>
      <c r="AE964" s="262">
        <f t="shared" ref="AE964" si="6035">(AF964+AF965)/2/((1+AE$57/4))</f>
        <v>18520282716.826424</v>
      </c>
      <c r="AF964" s="262">
        <f t="shared" ref="AF964" si="6036">(AG964+AG965)/2/((1+AF$57/4))</f>
        <v>19496284664.283043</v>
      </c>
      <c r="AG964" s="262">
        <f t="shared" ref="AG964" si="6037">(AH964+AH965)/2/((1+AG$57/4))</f>
        <v>21611674247.802834</v>
      </c>
      <c r="AH964" s="262">
        <f t="shared" ref="AH964" si="6038">(AI964+AI965)/2/((1+AH$57/4))</f>
        <v>25450879202.968712</v>
      </c>
      <c r="AI964" s="262">
        <f t="shared" ref="AI964" si="6039">(AJ964+AJ965)/2/((1+AI$57/4))</f>
        <v>32145944215.56781</v>
      </c>
      <c r="AJ964" s="262">
        <f t="shared" ref="AJ964" si="6040">(AK964+AK965)/2/((1+AJ$57/4))</f>
        <v>43984868094.012993</v>
      </c>
      <c r="AK964" s="262">
        <f t="shared" ref="AK964" si="6041">(AL964+AL965)/2/((1+AK$57/4))</f>
        <v>65878746440.734184</v>
      </c>
      <c r="AL964" s="262">
        <f t="shared" ref="AL964" si="6042">(AM964+AM965)/2/((1+AL$57/4))</f>
        <v>109127407341.28943</v>
      </c>
      <c r="AM964" s="262">
        <f t="shared" ref="AM964" si="6043">(AN964+AN965)/2/((1+AM$57/4))</f>
        <v>201913542046.2392</v>
      </c>
      <c r="AN964" s="262">
        <f t="shared" ref="AN964" si="6044">(AO964+AO965)/2/((1+AN$57/4))</f>
        <v>421224674673.72614</v>
      </c>
      <c r="AO964" s="258">
        <f t="shared" si="5910"/>
        <v>1000000000000</v>
      </c>
    </row>
    <row r="965" spans="3:41" hidden="1" outlineLevel="1">
      <c r="C965" s="256" t="s">
        <v>273</v>
      </c>
      <c r="D965" s="256"/>
      <c r="E965" s="262"/>
      <c r="F965" s="262"/>
      <c r="G965" s="262"/>
      <c r="H965" s="262"/>
      <c r="I965" s="262">
        <f>(J965+J966)/2/((1+I$58/4))</f>
        <v>251223722412.68781</v>
      </c>
      <c r="J965" s="262">
        <f t="shared" ref="J965" si="6045">(K965+K966)/2/((1+J$58/4))</f>
        <v>228863545479.03812</v>
      </c>
      <c r="K965" s="262">
        <f t="shared" ref="K965" si="6046">(L965+L966)/2/((1+K$58/4))</f>
        <v>207799819896.92633</v>
      </c>
      <c r="L965" s="262">
        <f t="shared" ref="L965" si="6047">(M965+M966)/2/((1+L$58/4))</f>
        <v>188140262538.27518</v>
      </c>
      <c r="M965" s="262">
        <f t="shared" ref="M965" si="6048">(N965+N966)/2/((1+M$58/4))</f>
        <v>169984666695.02713</v>
      </c>
      <c r="N965" s="262">
        <f t="shared" ref="N965" si="6049">(O965+O966)/2/((1+N$58/4))</f>
        <v>153402261135.64163</v>
      </c>
      <c r="O965" s="262">
        <f t="shared" ref="O965" si="6050">(P965+P966)/2/((1+O$58/4))</f>
        <v>138447049747.75229</v>
      </c>
      <c r="P965" s="262">
        <f t="shared" ref="P965" si="6051">(Q965+Q966)/2/((1+P$58/4))</f>
        <v>125157899830.44154</v>
      </c>
      <c r="Q965" s="262">
        <f t="shared" ref="Q965" si="6052">(R965+R966)/2/((1+Q$58/4))</f>
        <v>111560239260.45181</v>
      </c>
      <c r="R965" s="262">
        <f t="shared" ref="R965" si="6053">(S965+S966)/2/((1+R$58/4))</f>
        <v>99135708147.372986</v>
      </c>
      <c r="S965" s="262">
        <f t="shared" ref="S965" si="6054">(T965+T966)/2/((1+S$58/4))</f>
        <v>88043508797.874573</v>
      </c>
      <c r="T965" s="262">
        <f t="shared" ref="T965" si="6055">(U965+U966)/2/((1+T$58/4))</f>
        <v>78252931350.825012</v>
      </c>
      <c r="U965" s="262">
        <f t="shared" ref="U965" si="6056">(V965+V966)/2/((1+U$58/4))</f>
        <v>69725732084.104279</v>
      </c>
      <c r="V965" s="262">
        <f t="shared" ref="V965" si="6057">(W965+W966)/2/((1+V$58/4))</f>
        <v>62416712910.839584</v>
      </c>
      <c r="W965" s="262">
        <f t="shared" ref="W965" si="6058">(X965+X966)/2/((1+W$58/4))</f>
        <v>56278599867.244987</v>
      </c>
      <c r="X965" s="262">
        <f t="shared" ref="X965" si="6059">(Y965+Y966)/2/((1+X$58/4))</f>
        <v>51272681672.387901</v>
      </c>
      <c r="Y965" s="262">
        <f t="shared" ref="Y965" si="6060">(Z965+Z966)/2/((1+Y$58/4))</f>
        <v>46086829851.507774</v>
      </c>
      <c r="Z965" s="262">
        <f t="shared" ref="Z965" si="6061">(AA965+AA966)/2/((1+Z$58/4))</f>
        <v>41689231817.132858</v>
      </c>
      <c r="AA965" s="262">
        <f t="shared" ref="AA965" si="6062">(AB965+AB966)/2/((1+AA$58/4))</f>
        <v>38155223056.83873</v>
      </c>
      <c r="AB965" s="262">
        <f t="shared" ref="AB965" si="6063">(AC965+AC966)/2/((1+AB$58/4))</f>
        <v>35460279554.013313</v>
      </c>
      <c r="AC965" s="262">
        <f t="shared" ref="AC965" si="6064">(AD965+AD966)/2/((1+AC$58/4))</f>
        <v>33609849835.901394</v>
      </c>
      <c r="AD965" s="262">
        <f t="shared" ref="AD965" si="6065">(AE965+AE966)/2/((1+AD$58/4))</f>
        <v>32648532953.364574</v>
      </c>
      <c r="AE965" s="262">
        <f t="shared" ref="AE965" si="6066">(AF965+AF966)/2/((1+AE$58/4))</f>
        <v>32688205737.497242</v>
      </c>
      <c r="AF965" s="262">
        <f t="shared" ref="AF965" si="6067">(AG965+AG966)/2/((1+AF$58/4))</f>
        <v>33949333050.314682</v>
      </c>
      <c r="AG965" s="262">
        <f t="shared" ref="AG965" si="6068">(AH965+AH966)/2/((1+AG$58/4))</f>
        <v>36844866638.809525</v>
      </c>
      <c r="AH965" s="262">
        <f t="shared" ref="AH965" si="6069">(AI965+AI966)/2/((1+AH$58/4))</f>
        <v>42117743375.337852</v>
      </c>
      <c r="AI965" s="262">
        <f t="shared" ref="AI965" si="6070">(AJ965+AJ966)/2/((1+AI$58/4))</f>
        <v>51149681064.245903</v>
      </c>
      <c r="AJ965" s="262">
        <f t="shared" ref="AJ965" si="6071">(AK965+AK966)/2/((1+AJ$58/4))</f>
        <v>66606873251.546562</v>
      </c>
      <c r="AK965" s="262">
        <f t="shared" ref="AK965" si="6072">(AL965+AL966)/2/((1+AK$58/4))</f>
        <v>93914920893.529831</v>
      </c>
      <c r="AL965" s="262">
        <f t="shared" ref="AL965" si="6073">(AM965+AM966)/2/((1+AL$58/4))</f>
        <v>144809433349.05267</v>
      </c>
      <c r="AM965" s="262">
        <f t="shared" ref="AM965" si="6074">(AN965+AN966)/2/((1+AM$58/4))</f>
        <v>246570398270.05804</v>
      </c>
      <c r="AN965" s="262">
        <f t="shared" ref="AN965" si="6075">(AO965+AO966)/2/((1+AN$58/4))</f>
        <v>468047262502.93073</v>
      </c>
      <c r="AO965" s="258">
        <f t="shared" si="5910"/>
        <v>1000000000000</v>
      </c>
    </row>
    <row r="966" spans="3:41" hidden="1" outlineLevel="1">
      <c r="C966" s="256" t="s">
        <v>276</v>
      </c>
      <c r="D966" s="256"/>
      <c r="E966" s="262"/>
      <c r="F966" s="262"/>
      <c r="G966" s="262"/>
      <c r="H966" s="262"/>
      <c r="I966" s="262"/>
      <c r="J966" s="262">
        <f>(K966+K967)/2/((1+J$59/4))</f>
        <v>289844658084.69147</v>
      </c>
      <c r="K966" s="262">
        <f t="shared" ref="K966" si="6076">(L966+L967)/2/((1+K$59/4))</f>
        <v>267093703515.87314</v>
      </c>
      <c r="L966" s="262">
        <f t="shared" ref="L966" si="6077">(M966+M967)/2/((1+L$59/4))</f>
        <v>245517121147.45639</v>
      </c>
      <c r="M966" s="262">
        <f t="shared" ref="M966" si="6078">(N966+N967)/2/((1+M$59/4))</f>
        <v>225261195620.82303</v>
      </c>
      <c r="N966" s="262">
        <f t="shared" ref="N966" si="6079">(O966+O967)/2/((1+N$59/4))</f>
        <v>206447962390.75613</v>
      </c>
      <c r="O966" s="262">
        <f t="shared" ref="O966" si="6080">(P966+P967)/2/((1+O$59/4))</f>
        <v>189190587456.78683</v>
      </c>
      <c r="P966" s="262">
        <f t="shared" ref="P966" si="6081">(Q966+Q967)/2/((1+P$59/4))</f>
        <v>173592267682.43945</v>
      </c>
      <c r="Q966" s="262">
        <f t="shared" ref="Q966" si="6082">(R966+R967)/2/((1+Q$59/4))</f>
        <v>157387159554.90323</v>
      </c>
      <c r="R966" s="262">
        <f t="shared" ref="R966" si="6083">(S966+S967)/2/((1+R$59/4))</f>
        <v>142306175330.28415</v>
      </c>
      <c r="S966" s="262">
        <f t="shared" ref="S966" si="6084">(T966+T967)/2/((1+S$59/4))</f>
        <v>128585473260.80632</v>
      </c>
      <c r="T966" s="262">
        <f t="shared" ref="T966" si="6085">(U966+U967)/2/((1+T$59/4))</f>
        <v>116242409464.11412</v>
      </c>
      <c r="U966" s="262">
        <f t="shared" ref="U966" si="6086">(V966+V967)/2/((1+U$59/4))</f>
        <v>105286114118.85968</v>
      </c>
      <c r="V966" s="262">
        <f t="shared" ref="V966" si="6087">(W966+W967)/2/((1+V$59/4))</f>
        <v>95716726865.283081</v>
      </c>
      <c r="W966" s="262">
        <f t="shared" ref="W966" si="6088">(X966+X967)/2/((1+W$59/4))</f>
        <v>87529939283.588791</v>
      </c>
      <c r="X966" s="262">
        <f t="shared" ref="X966" si="6089">(Y966+Y967)/2/((1+X$59/4))</f>
        <v>80729377530.655945</v>
      </c>
      <c r="Y966" s="262">
        <f t="shared" ref="Y966" si="6090">(Z966+Z967)/2/((1+Y$59/4))</f>
        <v>73589586628.565186</v>
      </c>
      <c r="Z966" s="262">
        <f t="shared" ref="Z966" si="6091">(AA966+AA967)/2/((1+Z$59/4))</f>
        <v>67420498425.904175</v>
      </c>
      <c r="AA966" s="262">
        <f t="shared" ref="AA966" si="6092">(AB966+AB967)/2/((1+AA$59/4))</f>
        <v>62362026327.433022</v>
      </c>
      <c r="AB966" s="262">
        <f t="shared" ref="AB966" si="6093">(AC966+AC967)/2/((1+AB$59/4))</f>
        <v>58415594957.539658</v>
      </c>
      <c r="AC966" s="262">
        <f t="shared" ref="AC966" si="6094">(AD966+AD967)/2/((1+AC$59/4))</f>
        <v>55617180535.013565</v>
      </c>
      <c r="AD966" s="262">
        <f t="shared" ref="AD966" si="6095">(AE966+AE967)/2/((1+AD$59/4))</f>
        <v>54048159270.389267</v>
      </c>
      <c r="AE966" s="262">
        <f t="shared" ref="AE966" si="6096">(AF966+AF967)/2/((1+AE$59/4))</f>
        <v>53870730607.508453</v>
      </c>
      <c r="AF966" s="262">
        <f t="shared" ref="AF966" si="6097">(AG966+AG967)/2/((1+AF$59/4))</f>
        <v>55377227662.390167</v>
      </c>
      <c r="AG966" s="262">
        <f t="shared" ref="AG966" si="6098">(AH966+AH967)/2/((1+AG$59/4))</f>
        <v>59088633224.167389</v>
      </c>
      <c r="AH966" s="262">
        <f t="shared" ref="AH966" si="6099">(AI966+AI967)/2/((1+AH$59/4))</f>
        <v>65903300175.103729</v>
      </c>
      <c r="AI966" s="262">
        <f t="shared" ref="AI966" si="6100">(AJ966+AJ967)/2/((1+AI$59/4))</f>
        <v>77427494720.18512</v>
      </c>
      <c r="AJ966" s="262">
        <f t="shared" ref="AJ966" si="6101">(AK966+AK967)/2/((1+AJ$59/4))</f>
        <v>96629828375.449966</v>
      </c>
      <c r="AK966" s="262">
        <f t="shared" ref="AK966" si="6102">(AL966+AL967)/2/((1+AK$59/4))</f>
        <v>129263509678.81897</v>
      </c>
      <c r="AL966" s="262">
        <f t="shared" ref="AL966" si="6103">(AM966+AM967)/2/((1+AL$59/4))</f>
        <v>187090624446.83929</v>
      </c>
      <c r="AM966" s="262">
        <f t="shared" ref="AM966" si="6104">(AN966+AN967)/2/((1+AM$59/4))</f>
        <v>295751478690.68658</v>
      </c>
      <c r="AN966" s="262">
        <f t="shared" ref="AN966" si="6105">(AO966+AO967)/2/((1+AN$59/4))</f>
        <v>515439407189.73108</v>
      </c>
      <c r="AO966" s="258">
        <f t="shared" si="5910"/>
        <v>1000000000000</v>
      </c>
    </row>
    <row r="967" spans="3:41" hidden="1" outlineLevel="1">
      <c r="C967" s="256" t="s">
        <v>279</v>
      </c>
      <c r="D967" s="256"/>
      <c r="E967" s="262"/>
      <c r="F967" s="262"/>
      <c r="G967" s="262"/>
      <c r="H967" s="262"/>
      <c r="I967" s="262"/>
      <c r="J967" s="262"/>
      <c r="K967" s="262">
        <f>(L967+L968)/2/((1+K$60/4))</f>
        <v>330578352542.63336</v>
      </c>
      <c r="L967" s="262">
        <f t="shared" ref="L967" si="6106">(M967+M968)/2/((1+L$60/4))</f>
        <v>307868865845.57446</v>
      </c>
      <c r="M967" s="262">
        <f t="shared" ref="M967" si="6107">(N967+N968)/2/((1+M$60/4))</f>
        <v>286244455970.45013</v>
      </c>
      <c r="N967" s="262">
        <f t="shared" ref="N967" si="6108">(O967+O968)/2/((1+N$60/4))</f>
        <v>265866554619.77121</v>
      </c>
      <c r="O967" s="262">
        <f t="shared" ref="O967" si="6109">(P967+P968)/2/((1+O$60/4))</f>
        <v>246896375134.0148</v>
      </c>
      <c r="P967" s="262">
        <f t="shared" ref="P967" si="6110">(Q967+Q968)/2/((1+P$60/4))</f>
        <v>229493345777.90363</v>
      </c>
      <c r="Q967" s="262">
        <f t="shared" ref="Q967" si="6111">(R967+R968)/2/((1+Q$60/4))</f>
        <v>211172535898.08673</v>
      </c>
      <c r="R967" s="262">
        <f t="shared" ref="R967" si="6112">(S967+S968)/2/((1+R$60/4))</f>
        <v>193848048672.74548</v>
      </c>
      <c r="S967" s="262">
        <f t="shared" ref="S967" si="6113">(T967+T968)/2/((1+S$60/4))</f>
        <v>177823834051.94852</v>
      </c>
      <c r="T967" s="262">
        <f t="shared" ref="T967" si="6114">(U967+U968)/2/((1+T$60/4))</f>
        <v>163166547566.37939</v>
      </c>
      <c r="U967" s="262">
        <f t="shared" ref="U967" si="6115">(V967+V968)/2/((1+U$60/4))</f>
        <v>149937282367.25934</v>
      </c>
      <c r="V967" s="262">
        <f t="shared" ref="V967" si="6116">(W967+W968)/2/((1+V$60/4))</f>
        <v>138189434529.81381</v>
      </c>
      <c r="W967" s="262">
        <f t="shared" ref="W967" si="6117">(X967+X968)/2/((1+W$60/4))</f>
        <v>127972537255.59517</v>
      </c>
      <c r="X967" s="262">
        <f t="shared" ref="X967" si="6118">(Y967+Y968)/2/((1+X$60/4))</f>
        <v>119345776301.99339</v>
      </c>
      <c r="Y967" s="262">
        <f t="shared" ref="Y967" si="6119">(Z967+Z968)/2/((1+Y$60/4))</f>
        <v>110180051900.7309</v>
      </c>
      <c r="Z967" s="262">
        <f t="shared" ref="Z967" si="6120">(AA967+AA968)/2/((1+Z$60/4))</f>
        <v>102127301238.23228</v>
      </c>
      <c r="AA967" s="262">
        <f t="shared" ref="AA967" si="6121">(AB967+AB968)/2/((1+AA$60/4))</f>
        <v>95405338058.639038</v>
      </c>
      <c r="AB967" s="262">
        <f t="shared" ref="AB967" si="6122">(AC967+AC968)/2/((1+AB$60/4))</f>
        <v>90055640863.503662</v>
      </c>
      <c r="AC967" s="262">
        <f t="shared" ref="AC967" si="6123">(AD967+AD968)/2/((1+AC$60/4))</f>
        <v>86158717229.302994</v>
      </c>
      <c r="AD967" s="262">
        <f t="shared" ref="AD967" si="6124">(AE967+AE968)/2/((1+AD$60/4))</f>
        <v>83845666778.171646</v>
      </c>
      <c r="AE967" s="262">
        <f t="shared" ref="AE967" si="6125">(AF967+AF968)/2/((1+AE$60/4))</f>
        <v>83339853445.298248</v>
      </c>
      <c r="AF967" s="262">
        <f t="shared" ref="AF967" si="6126">(AG967+AG968)/2/((1+AF$60/4))</f>
        <v>85012275611.659714</v>
      </c>
      <c r="AG967" s="262">
        <f t="shared" ref="AG967" si="6127">(AH967+AH968)/2/((1+AG$60/4))</f>
        <v>89491357404.546341</v>
      </c>
      <c r="AH967" s="262">
        <f t="shared" ref="AH967" si="6128">(AI967+AI968)/2/((1+AH$60/4))</f>
        <v>97815166149.69429</v>
      </c>
      <c r="AI967" s="262">
        <f t="shared" ref="AI967" si="6129">(AJ967+AJ968)/2/((1+AI$60/4))</f>
        <v>111769794169.13547</v>
      </c>
      <c r="AJ967" s="262">
        <f t="shared" ref="AJ967" si="6130">(AK967+AK968)/2/((1+AJ$60/4))</f>
        <v>134524873436.86548</v>
      </c>
      <c r="AK967" s="262">
        <f t="shared" ref="AK967" si="6131">(AL967+AL968)/2/((1+AK$60/4))</f>
        <v>171953283143.91528</v>
      </c>
      <c r="AL967" s="262">
        <f t="shared" ref="AL967" si="6132">(AM967+AM968)/2/((1+AL$60/4))</f>
        <v>235458615858.37741</v>
      </c>
      <c r="AM967" s="262">
        <f t="shared" ref="AM967" si="6133">(AN967+AN968)/2/((1+AM$60/4))</f>
        <v>348485079681.73755</v>
      </c>
      <c r="AN967" s="262">
        <f t="shared" ref="AN967" si="6134">(AO967+AO968)/2/((1+AN$60/4))</f>
        <v>562555487466.23779</v>
      </c>
      <c r="AO967" s="258">
        <f t="shared" si="5910"/>
        <v>1000000000000</v>
      </c>
    </row>
    <row r="968" spans="3:41" hidden="1" outlineLevel="1">
      <c r="C968" s="256" t="s">
        <v>282</v>
      </c>
      <c r="D968" s="256"/>
      <c r="E968" s="262"/>
      <c r="F968" s="262"/>
      <c r="G968" s="262"/>
      <c r="H968" s="262"/>
      <c r="I968" s="262"/>
      <c r="J968" s="262"/>
      <c r="K968" s="262"/>
      <c r="L968" s="262">
        <f>(M968+M969)/2/((1+L$61/4))</f>
        <v>372942565624.37177</v>
      </c>
      <c r="M968" s="262">
        <f t="shared" ref="M968" si="6135">(N968+N969)/2/((1+M$61/4))</f>
        <v>350726642644.84308</v>
      </c>
      <c r="N968" s="262">
        <f t="shared" ref="N968" si="6136">(O968+O969)/2/((1+N$61/4))</f>
        <v>329527733580.29102</v>
      </c>
      <c r="O968" s="262">
        <f t="shared" ref="O968" si="6137">(P968+P969)/2/((1+O$61/4))</f>
        <v>309540344259.49225</v>
      </c>
      <c r="P968" s="262">
        <f t="shared" ref="P968" si="6138">(Q968+Q969)/2/((1+P$61/4))</f>
        <v>290966597897.17554</v>
      </c>
      <c r="Q968" s="262">
        <f t="shared" ref="Q968" si="6139">(R968+R969)/2/((1+Q$61/4))</f>
        <v>271188327445.92664</v>
      </c>
      <c r="R968" s="262">
        <f t="shared" ref="R968" si="6140">(S968+S969)/2/((1+R$61/4))</f>
        <v>252225018066.95343</v>
      </c>
      <c r="S968" s="262">
        <f t="shared" ref="S968" si="6141">(T968+T969)/2/((1+S$61/4))</f>
        <v>234431828957.66034</v>
      </c>
      <c r="T968" s="262">
        <f t="shared" ref="T968" si="6142">(U968+U969)/2/((1+T$61/4))</f>
        <v>217919013042.78711</v>
      </c>
      <c r="U968" s="262">
        <f t="shared" ref="U968" si="6143">(V968+V969)/2/((1+U$61/4))</f>
        <v>202796604356.92685</v>
      </c>
      <c r="V968" s="262">
        <f t="shared" ref="V968" si="6144">(W968+W969)/2/((1+V$61/4))</f>
        <v>189171261817.87115</v>
      </c>
      <c r="W968" s="262">
        <f t="shared" ref="W968" si="6145">(X968+X969)/2/((1+W$61/4))</f>
        <v>177149364810.10184</v>
      </c>
      <c r="X968" s="262">
        <f t="shared" ref="X968" si="6146">(Y968+Y969)/2/((1+X$61/4))</f>
        <v>166851192489.13541</v>
      </c>
      <c r="Y968" s="262">
        <f t="shared" ref="Y968" si="6147">(Z968+Z969)/2/((1+Y$61/4))</f>
        <v>155793698434.65152</v>
      </c>
      <c r="Z968" s="262">
        <f t="shared" ref="Z968" si="6148">(AA968+AA969)/2/((1+Z$61/4))</f>
        <v>145934925982.16205</v>
      </c>
      <c r="AA968" s="262">
        <f t="shared" ref="AA968" si="6149">(AB968+AB969)/2/((1+AA$61/4))</f>
        <v>137575074282.28494</v>
      </c>
      <c r="AB968" s="262">
        <f t="shared" ref="AB968" si="6150">(AC968+AC969)/2/((1+AB$61/4))</f>
        <v>130805534597.15796</v>
      </c>
      <c r="AC968" s="262">
        <f t="shared" ref="AC968" si="6151">(AD968+AD969)/2/((1+AC$61/4))</f>
        <v>125761392893.11923</v>
      </c>
      <c r="AD968" s="262">
        <f t="shared" ref="AD968" si="6152">(AE968+AE969)/2/((1+AD$61/4))</f>
        <v>122632629553.80421</v>
      </c>
      <c r="AE968" s="262">
        <f t="shared" ref="AE968" si="6153">(AF968+AF969)/2/((1+AE$61/4))</f>
        <v>121710260327.58046</v>
      </c>
      <c r="AF968" s="262">
        <f t="shared" ref="AF968" si="6154">(AG968+AG969)/2/((1+AF$61/4))</f>
        <v>123445094296.64212</v>
      </c>
      <c r="AG968" s="262">
        <f t="shared" ref="AG968" si="6155">(AH968+AH969)/2/((1+AG$61/4))</f>
        <v>128564306645.17535</v>
      </c>
      <c r="AH968" s="262">
        <f t="shared" ref="AH968" si="6156">(AI968+AI969)/2/((1+AH$61/4))</f>
        <v>138219270264.30377</v>
      </c>
      <c r="AI968" s="262">
        <f t="shared" ref="AI968" si="6157">(AJ968+AJ969)/2/((1+AI$61/4))</f>
        <v>154318098870.8775</v>
      </c>
      <c r="AJ968" s="262">
        <f t="shared" ref="AJ968" si="6158">(AK968+AK969)/2/((1+AJ$61/4))</f>
        <v>180119099559.935</v>
      </c>
      <c r="AK968" s="262">
        <f t="shared" ref="AK968" si="6159">(AL968+AL969)/2/((1+AK$61/4))</f>
        <v>221413278252.89032</v>
      </c>
      <c r="AL968" s="262">
        <f t="shared" ref="AL968" si="6160">(AM968+AM969)/2/((1+AL$61/4))</f>
        <v>288925984466.68994</v>
      </c>
      <c r="AM968" s="262">
        <f t="shared" ref="AM968" si="6161">(AN968+AN969)/2/((1+AM$61/4))</f>
        <v>403559060593.10968</v>
      </c>
      <c r="AN968" s="262">
        <f t="shared" ref="AN968" si="6162">(AO968+AO969)/2/((1+AN$61/4))</f>
        <v>608569356156.58362</v>
      </c>
      <c r="AO968" s="258">
        <f t="shared" si="5910"/>
        <v>1000000000000</v>
      </c>
    </row>
    <row r="969" spans="3:41" hidden="1" outlineLevel="1">
      <c r="C969" s="256" t="s">
        <v>285</v>
      </c>
      <c r="D969" s="256"/>
      <c r="E969" s="262"/>
      <c r="F969" s="262"/>
      <c r="G969" s="262"/>
      <c r="H969" s="262"/>
      <c r="I969" s="262"/>
      <c r="J969" s="262"/>
      <c r="K969" s="262"/>
      <c r="L969" s="262"/>
      <c r="M969" s="262">
        <f>(N969+N970)/2/((1+M$62/4))</f>
        <v>416434106479.45844</v>
      </c>
      <c r="N969" s="262">
        <f t="shared" ref="N969" si="6163">(O969+O970)/2/((1+N$62/4))</f>
        <v>395139886243.84521</v>
      </c>
      <c r="O969" s="262">
        <f t="shared" ref="O969" si="6164">(P969+P970)/2/((1+O$62/4))</f>
        <v>374841660624.93939</v>
      </c>
      <c r="P969" s="262">
        <f t="shared" ref="P969" si="6165">(Q969+Q970)/2/((1+P$62/4))</f>
        <v>355768665881.99188</v>
      </c>
      <c r="Q969" s="262">
        <f t="shared" ref="Q969" si="6166">(R969+R970)/2/((1+Q$62/4))</f>
        <v>335257864925.12445</v>
      </c>
      <c r="R969" s="262">
        <f t="shared" ref="R969" si="6167">(S969+S970)/2/((1+R$62/4))</f>
        <v>315356348451.32013</v>
      </c>
      <c r="S969" s="262">
        <f t="shared" ref="S969" si="6168">(T969+T970)/2/((1+S$62/4))</f>
        <v>296450482214.35162</v>
      </c>
      <c r="T969" s="262">
        <f t="shared" ref="T969" si="6169">(U969+U970)/2/((1+T$62/4))</f>
        <v>278683904678.40332</v>
      </c>
      <c r="U969" s="262">
        <f t="shared" ref="U969" si="6170">(V969+V970)/2/((1+U$62/4))</f>
        <v>262206831468.47055</v>
      </c>
      <c r="V969" s="262">
        <f t="shared" ref="V969" si="6171">(W969+W970)/2/((1+V$62/4))</f>
        <v>247172419872.15689</v>
      </c>
      <c r="W969" s="262">
        <f t="shared" ref="W969" si="6172">(X969+X970)/2/((1+W$62/4))</f>
        <v>233739340850.71219</v>
      </c>
      <c r="X969" s="262">
        <f t="shared" ref="X969" si="6173">(Y969+Y970)/2/((1+X$62/4))</f>
        <v>222086312332.64789</v>
      </c>
      <c r="Y969" s="262">
        <f t="shared" ref="Y969" si="6174">(Z969+Z970)/2/((1+Y$62/4))</f>
        <v>209457915354.96692</v>
      </c>
      <c r="Z969" s="262">
        <f t="shared" ref="Z969" si="6175">(AA969+AA970)/2/((1+Z$62/4))</f>
        <v>198052627460.89566</v>
      </c>
      <c r="AA969" s="262">
        <f t="shared" ref="AA969" si="6176">(AB969+AB970)/2/((1+AA$62/4))</f>
        <v>188247672069.74084</v>
      </c>
      <c r="AB969" s="262">
        <f t="shared" ref="AB969" si="6177">(AC969+AC970)/2/((1+AB$62/4))</f>
        <v>180187742421.28967</v>
      </c>
      <c r="AC969" s="262">
        <f t="shared" ref="AC969" si="6178">(AD969+AD970)/2/((1+AC$62/4))</f>
        <v>174066096772.09418</v>
      </c>
      <c r="AD969" s="262">
        <f t="shared" ref="AD969" si="6179">(AE969+AE970)/2/((1+AD$62/4))</f>
        <v>170134468684.65421</v>
      </c>
      <c r="AE969" s="262">
        <f t="shared" ref="AE969" si="6180">(AF969+AF970)/2/((1+AE$62/4))</f>
        <v>168751544127.39191</v>
      </c>
      <c r="AF969" s="262">
        <f t="shared" ref="AF969" si="6181">(AG969+AG970)/2/((1+AF$62/4))</f>
        <v>170442222645.83423</v>
      </c>
      <c r="AG969" s="262">
        <f t="shared" ref="AG969" si="6182">(AH969+AH970)/2/((1+AG$62/4))</f>
        <v>176016073043.81854</v>
      </c>
      <c r="AH969" s="262">
        <f t="shared" ref="AH969" si="6183">(AI969+AI970)/2/((1+AH$62/4))</f>
        <v>186703959039.43115</v>
      </c>
      <c r="AI969" s="262">
        <f t="shared" ref="AI969" si="6184">(AJ969+AJ970)/2/((1+AI$62/4))</f>
        <v>204473007883.67935</v>
      </c>
      <c r="AJ969" s="262">
        <f t="shared" ref="AJ969" si="6185">(AK969+AK970)/2/((1+AJ$62/4))</f>
        <v>232561526145.68887</v>
      </c>
      <c r="AK969" s="262">
        <f t="shared" ref="AK969" si="6186">(AL969+AL970)/2/((1+AK$62/4))</f>
        <v>276505975120.68768</v>
      </c>
      <c r="AL969" s="262">
        <f t="shared" ref="AL969" si="6187">(AM969+AM970)/2/((1+AL$62/4))</f>
        <v>346123273215.9469</v>
      </c>
      <c r="AM969" s="262">
        <f t="shared" ref="AM969" si="6188">(AN969+AN970)/2/((1+AM$62/4))</f>
        <v>459632191826.9671</v>
      </c>
      <c r="AN969" s="262">
        <f t="shared" ref="AN969" si="6189">(AO969+AO970)/2/((1+AN$62/4))</f>
        <v>652730948303.41565</v>
      </c>
      <c r="AO969" s="258">
        <f t="shared" si="5910"/>
        <v>1000000000000</v>
      </c>
    </row>
    <row r="970" spans="3:41" hidden="1" outlineLevel="1">
      <c r="C970" s="256" t="s">
        <v>288</v>
      </c>
      <c r="D970" s="256"/>
      <c r="E970" s="262"/>
      <c r="F970" s="262"/>
      <c r="G970" s="262"/>
      <c r="H970" s="262"/>
      <c r="I970" s="262"/>
      <c r="J970" s="262"/>
      <c r="K970" s="262"/>
      <c r="L970" s="262"/>
      <c r="M970" s="262"/>
      <c r="N970" s="262">
        <f>(O970+O971)/2/((1+N$63/4))</f>
        <v>460527594876.11389</v>
      </c>
      <c r="O970" s="262">
        <f t="shared" ref="O970" si="6190">(P970+P971)/2/((1+O$63/4))</f>
        <v>440558240380.05756</v>
      </c>
      <c r="P970" s="262">
        <f t="shared" ref="P970" si="6191">(Q970+Q971)/2/((1+P$63/4))</f>
        <v>421614971087.44952</v>
      </c>
      <c r="Q970" s="262">
        <f t="shared" ref="Q970" si="6192">(R970+R971)/2/((1+Q$63/4))</f>
        <v>401071269029.6347</v>
      </c>
      <c r="R970" s="262">
        <f t="shared" ref="R970" si="6193">(S970+S971)/2/((1+R$63/4))</f>
        <v>380933086180.35834</v>
      </c>
      <c r="S970" s="262">
        <f t="shared" ref="S970" si="6194">(T970+T971)/2/((1+S$63/4))</f>
        <v>361598222853.87854</v>
      </c>
      <c r="T970" s="262">
        <f t="shared" ref="T970" si="6195">(U970+U971)/2/((1+T$63/4))</f>
        <v>343231726577.44763</v>
      </c>
      <c r="U970" s="262">
        <f t="shared" ref="U970" si="6196">(V970+V971)/2/((1+U$63/4))</f>
        <v>326012172131.33978</v>
      </c>
      <c r="V970" s="262">
        <f t="shared" ref="V970" si="6197">(W970+W971)/2/((1+V$63/4))</f>
        <v>310128091604.59106</v>
      </c>
      <c r="W970" s="262">
        <f t="shared" ref="W970" si="6198">(X970+X971)/2/((1+W$63/4))</f>
        <v>295780330923.3598</v>
      </c>
      <c r="X970" s="262">
        <f t="shared" ref="X970" si="6199">(Y970+Y971)/2/((1+X$63/4))</f>
        <v>283196728248.38342</v>
      </c>
      <c r="Y970" s="262">
        <f t="shared" ref="Y970" si="6200">(Z970+Z971)/2/((1+Y$63/4))</f>
        <v>269449793849.73679</v>
      </c>
      <c r="Z970" s="262">
        <f t="shared" ref="Z970" si="6201">(AA970+AA971)/2/((1+Z$63/4))</f>
        <v>256894602918.25354</v>
      </c>
      <c r="AA970" s="262">
        <f t="shared" ref="AA970" si="6202">(AB970+AB971)/2/((1+AA$63/4))</f>
        <v>245971650738.49655</v>
      </c>
      <c r="AB970" s="262">
        <f t="shared" ref="AB970" si="6203">(AC970+AC971)/2/((1+AB$63/4))</f>
        <v>236875536692.76395</v>
      </c>
      <c r="AC970" s="262">
        <f t="shared" ref="AC970" si="6204">(AD970+AD971)/2/((1+AC$63/4))</f>
        <v>229854184537.29486</v>
      </c>
      <c r="AD970" s="262">
        <f t="shared" ref="AD970" si="6205">(AE970+AE971)/2/((1+AD$63/4))</f>
        <v>225216862873.49988</v>
      </c>
      <c r="AE970" s="262">
        <f t="shared" ref="AE970" si="6206">(AF970+AF971)/2/((1+AE$63/4))</f>
        <v>223382902096.63144</v>
      </c>
      <c r="AF970" s="262">
        <f t="shared" ref="AF970" si="6207">(AG970+AG971)/2/((1+AF$63/4))</f>
        <v>224938854812.75519</v>
      </c>
      <c r="AG970" s="262">
        <f t="shared" ref="AG970" si="6208">(AH970+AH971)/2/((1+AG$63/4))</f>
        <v>230754269581.47672</v>
      </c>
      <c r="AH970" s="262">
        <f t="shared" ref="AH970" si="6209">(AI970+AI971)/2/((1+AH$63/4))</f>
        <v>242102202411.73807</v>
      </c>
      <c r="AI970" s="262">
        <f t="shared" ref="AI970" si="6210">(AJ970+AJ971)/2/((1+AI$63/4))</f>
        <v>260947912773.12115</v>
      </c>
      <c r="AJ970" s="262">
        <f t="shared" ref="AJ970" si="6211">(AK970+AK971)/2/((1+AJ$63/4))</f>
        <v>290416054053.72772</v>
      </c>
      <c r="AK970" s="262">
        <f t="shared" ref="AK970" si="6212">(AL970+AL971)/2/((1+AK$63/4))</f>
        <v>335658405999.50775</v>
      </c>
      <c r="AL970" s="262">
        <f t="shared" ref="AL970" si="6213">(AM970+AM971)/2/((1+AL$63/4))</f>
        <v>405449090573.453</v>
      </c>
      <c r="AM970" s="262">
        <f t="shared" ref="AM970" si="6214">(AN970+AN971)/2/((1+AM$63/4))</f>
        <v>515358031337.53918</v>
      </c>
      <c r="AN970" s="262">
        <f t="shared" ref="AN970" si="6215">(AO970+AO971)/2/((1+AN$63/4))</f>
        <v>694412033229.98389</v>
      </c>
      <c r="AO970" s="258">
        <f t="shared" si="5910"/>
        <v>1000000000000</v>
      </c>
    </row>
    <row r="971" spans="3:41" hidden="1" outlineLevel="1">
      <c r="C971" s="256" t="s">
        <v>291</v>
      </c>
      <c r="D971" s="256"/>
      <c r="E971" s="262"/>
      <c r="F971" s="262"/>
      <c r="G971" s="262"/>
      <c r="H971" s="262"/>
      <c r="I971" s="262"/>
      <c r="J971" s="262"/>
      <c r="K971" s="262"/>
      <c r="L971" s="262"/>
      <c r="M971" s="262"/>
      <c r="N971" s="262"/>
      <c r="O971" s="262">
        <f>(P971+P972)/2/((1+O$64/4))</f>
        <v>504713583436.41144</v>
      </c>
      <c r="P971" s="262">
        <f t="shared" ref="P971" si="6216">(Q971+Q972)/2/((1+P$64/4))</f>
        <v>486430950096.30774</v>
      </c>
      <c r="Q971" s="262">
        <f t="shared" ref="Q971" si="6217">(R971+R972)/2/((1+Q$64/4))</f>
        <v>466460759578.00873</v>
      </c>
      <c r="R971" s="262">
        <f t="shared" ref="R971" si="6218">(S971+S972)/2/((1+R$64/4))</f>
        <v>446713349796.43829</v>
      </c>
      <c r="S971" s="262">
        <f t="shared" ref="S971" si="6219">(T971+T972)/2/((1+S$64/4))</f>
        <v>427580945875.37732</v>
      </c>
      <c r="T971" s="262">
        <f t="shared" ref="T971" si="6220">(U971+U972)/2/((1+T$64/4))</f>
        <v>409238502096.63196</v>
      </c>
      <c r="U971" s="262">
        <f t="shared" ref="U971" si="6221">(V971+V972)/2/((1+U$64/4))</f>
        <v>391880576991.27087</v>
      </c>
      <c r="V971" s="262">
        <f t="shared" ref="V971" si="6222">(W971+W972)/2/((1+V$64/4))</f>
        <v>375718246451.67621</v>
      </c>
      <c r="W971" s="262">
        <f t="shared" ref="W971" si="6223">(X971+X972)/2/((1+W$64/4))</f>
        <v>360981517271.37445</v>
      </c>
      <c r="X971" s="262">
        <f t="shared" ref="X971" si="6224">(Y971+Y972)/2/((1+X$64/4))</f>
        <v>347933973415.0459</v>
      </c>
      <c r="Y971" s="262">
        <f t="shared" ref="Y971" si="6225">(Z971+Z972)/2/((1+Y$64/4))</f>
        <v>333580833812.8233</v>
      </c>
      <c r="Z971" s="262">
        <f t="shared" ref="Z971" si="6226">(AA971+AA972)/2/((1+Z$64/4))</f>
        <v>320344740920.80841</v>
      </c>
      <c r="AA971" s="262">
        <f t="shared" ref="AA971" si="6227">(AB971+AB972)/2/((1+AA$64/4))</f>
        <v>308710351438.02594</v>
      </c>
      <c r="AB971" s="262">
        <f t="shared" ref="AB971" si="6228">(AC971+AC972)/2/((1+AB$64/4))</f>
        <v>298913310247.99683</v>
      </c>
      <c r="AC971" s="262">
        <f t="shared" ref="AC971" si="6229">(AD971+AD972)/2/((1+AC$64/4))</f>
        <v>291246712588.31921</v>
      </c>
      <c r="AD971" s="262">
        <f t="shared" ref="AD971" si="6230">(AE971+AE972)/2/((1+AD$64/4))</f>
        <v>286067002157.86542</v>
      </c>
      <c r="AE971" s="262">
        <f t="shared" ref="AE971" si="6231">(AF971+AF972)/2/((1+AE$64/4))</f>
        <v>283841151145.85144</v>
      </c>
      <c r="AF971" s="262">
        <f t="shared" ref="AF971" si="6232">(AG971+AG972)/2/((1+AF$64/4))</f>
        <v>285199726951.2182</v>
      </c>
      <c r="AG971" s="262">
        <f t="shared" ref="AG971" si="6233">(AH971+AH972)/2/((1+AG$64/4))</f>
        <v>291046290394.71265</v>
      </c>
      <c r="AH971" s="262">
        <f t="shared" ref="AH971" si="6234">(AI971+AI972)/2/((1+AH$64/4))</f>
        <v>302659128839.02161</v>
      </c>
      <c r="AI971" s="262">
        <f t="shared" ref="AI971" si="6235">(AJ971+AJ972)/2/((1+AI$64/4))</f>
        <v>321948401217.53827</v>
      </c>
      <c r="AJ971" s="262">
        <f t="shared" ref="AJ971" si="6236">(AK971+AK972)/2/((1+AJ$64/4))</f>
        <v>351853041566.32532</v>
      </c>
      <c r="AK971" s="262">
        <f t="shared" ref="AK971" si="6237">(AL971+AL972)/2/((1+AK$64/4))</f>
        <v>397056750383.0191</v>
      </c>
      <c r="AL971" s="262">
        <f t="shared" ref="AL971" si="6238">(AM971+AM972)/2/((1+AL$64/4))</f>
        <v>465243690073.79132</v>
      </c>
      <c r="AM971" s="262">
        <f t="shared" ref="AM971" si="6239">(AN971+AN972)/2/((1+AM$64/4))</f>
        <v>569499144674.47034</v>
      </c>
      <c r="AN971" s="262">
        <f t="shared" ref="AN971" si="6240">(AO971+AO972)/2/((1+AN$64/4))</f>
        <v>733135684782.88879</v>
      </c>
      <c r="AO971" s="258">
        <f t="shared" si="5910"/>
        <v>1000000000000</v>
      </c>
    </row>
    <row r="972" spans="3:41" hidden="1" outlineLevel="1">
      <c r="C972" s="256" t="s">
        <v>294</v>
      </c>
      <c r="D972" s="256"/>
      <c r="E972" s="262"/>
      <c r="F972" s="262"/>
      <c r="G972" s="262"/>
      <c r="H972" s="262"/>
      <c r="I972" s="262"/>
      <c r="J972" s="262"/>
      <c r="K972" s="262"/>
      <c r="L972" s="262"/>
      <c r="M972" s="262"/>
      <c r="N972" s="262"/>
      <c r="O972" s="262"/>
      <c r="P972" s="262">
        <f>(Q972+Q973)/2/((1+P$65/4))</f>
        <v>548514774669.24951</v>
      </c>
      <c r="Q972" s="262">
        <f t="shared" ref="Q972" si="6241">(R972+R973)/2/((1+Q$65/4))</f>
        <v>529593016157.45056</v>
      </c>
      <c r="R972" s="262">
        <f t="shared" ref="R972" si="6242">(S972+S973)/2/((1+R$65/4))</f>
        <v>510743236955.75482</v>
      </c>
      <c r="S972" s="262">
        <f t="shared" ref="S972" si="6243">(T972+T973)/2/((1+S$65/4))</f>
        <v>492339093994.0213</v>
      </c>
      <c r="T972" s="262">
        <f t="shared" ref="T972" si="6244">(U972+U973)/2/((1+T$65/4))</f>
        <v>474555808563.74048</v>
      </c>
      <c r="U972" s="262">
        <f t="shared" ref="U972" si="6245">(V972+V973)/2/((1+U$65/4))</f>
        <v>457592798071.69324</v>
      </c>
      <c r="V972" s="262">
        <f t="shared" ref="V972" si="6246">(W972+W973)/2/((1+V$65/4))</f>
        <v>441671312085.34747</v>
      </c>
      <c r="W972" s="262">
        <f t="shared" ref="W972" si="6247">(X972+X973)/2/((1+W$65/4))</f>
        <v>427037071070.06384</v>
      </c>
      <c r="X972" s="262">
        <f t="shared" ref="X972" si="6248">(Y972+Y973)/2/((1+X$65/4))</f>
        <v>413974693173.93298</v>
      </c>
      <c r="Y972" s="262">
        <f t="shared" ref="Y972" si="6249">(Z972+Z973)/2/((1+Y$65/4))</f>
        <v>399519225072.97675</v>
      </c>
      <c r="Z972" s="262">
        <f t="shared" ref="Z972" si="6250">(AA972+AA973)/2/((1+Z$65/4))</f>
        <v>386077778244.94434</v>
      </c>
      <c r="AA972" s="262">
        <f t="shared" ref="AA972" si="6251">(AB972+AB973)/2/((1+AA$65/4))</f>
        <v>374158157915.93066</v>
      </c>
      <c r="AB972" s="262">
        <f t="shared" ref="AB972" si="6252">(AC972+AC973)/2/((1+AB$65/4))</f>
        <v>364024929028.97528</v>
      </c>
      <c r="AC972" s="262">
        <f t="shared" ref="AC972" si="6253">(AD972+AD973)/2/((1+AC$65/4))</f>
        <v>356003071798.54968</v>
      </c>
      <c r="AD972" s="262">
        <f t="shared" ref="AD972" si="6254">(AE972+AE973)/2/((1+AD$65/4))</f>
        <v>350481832901.65814</v>
      </c>
      <c r="AE972" s="262">
        <f t="shared" ref="AE972" si="6255">(AF972+AF973)/2/((1+AE$65/4))</f>
        <v>347959051541.60748</v>
      </c>
      <c r="AF972" s="262">
        <f t="shared" ref="AF972" si="6256">(AG972+AG973)/2/((1+AF$65/4))</f>
        <v>349088875072.66962</v>
      </c>
      <c r="AG972" s="262">
        <f t="shared" ref="AG972" si="6257">(AH972+AH973)/2/((1+AG$65/4))</f>
        <v>354782215685.11877</v>
      </c>
      <c r="AH972" s="262">
        <f t="shared" ref="AH972" si="6258">(AI972+AI973)/2/((1+AH$65/4))</f>
        <v>366289139968.10742</v>
      </c>
      <c r="AI972" s="262">
        <f t="shared" ref="AI972" si="6259">(AJ972+AJ973)/2/((1+AI$65/4))</f>
        <v>385422373864.69409</v>
      </c>
      <c r="AJ972" s="262">
        <f t="shared" ref="AJ972" si="6260">(AK972+AK973)/2/((1+AJ$65/4))</f>
        <v>414886541526.92963</v>
      </c>
      <c r="AK972" s="262">
        <f t="shared" ref="AK972" si="6261">(AL972+AL973)/2/((1+AK$65/4))</f>
        <v>458857209795.34723</v>
      </c>
      <c r="AL972" s="262">
        <f t="shared" ref="AL972" si="6262">(AM972+AM973)/2/((1+AL$65/4))</f>
        <v>523950823150.21613</v>
      </c>
      <c r="AM972" s="262">
        <f t="shared" ref="AM972" si="6263">(AN972+AN973)/2/((1+AM$65/4))</f>
        <v>621014286000.59277</v>
      </c>
      <c r="AN972" s="262">
        <f t="shared" ref="AN972" si="6264">(AO972+AO973)/2/((1+AN$65/4))</f>
        <v>768587589003.91907</v>
      </c>
      <c r="AO972" s="258">
        <f t="shared" si="5910"/>
        <v>1000000000000</v>
      </c>
    </row>
    <row r="973" spans="3:41" hidden="1" outlineLevel="1">
      <c r="C973" s="256" t="s">
        <v>297</v>
      </c>
      <c r="D973" s="256"/>
      <c r="E973" s="262"/>
      <c r="F973" s="262"/>
      <c r="G973" s="262"/>
      <c r="H973" s="262"/>
      <c r="I973" s="262"/>
      <c r="J973" s="262"/>
      <c r="K973" s="262"/>
      <c r="L973" s="262"/>
      <c r="M973" s="262"/>
      <c r="N973" s="262"/>
      <c r="O973" s="262"/>
      <c r="P973" s="262"/>
      <c r="Q973" s="262">
        <f>(R973+R974)/2/((1+Q$66/4))</f>
        <v>589068207534.18774</v>
      </c>
      <c r="R973" s="262">
        <f t="shared" ref="R973" si="6265">(S973+S974)/2/((1+R$66/4))</f>
        <v>571483806158.7981</v>
      </c>
      <c r="S973" s="262">
        <f t="shared" ref="S973" si="6266">(T973+T974)/2/((1+S$66/4))</f>
        <v>554202560963.53491</v>
      </c>
      <c r="T973" s="262">
        <f t="shared" ref="T973" si="6267">(U973+U974)/2/((1+T$66/4))</f>
        <v>537392757079.09833</v>
      </c>
      <c r="U973" s="262">
        <f t="shared" ref="U973" si="6268">(V973+V974)/2/((1+U$66/4))</f>
        <v>521249769303.44824</v>
      </c>
      <c r="V973" s="262">
        <f t="shared" ref="V973" si="6269">(W973+W974)/2/((1+V$66/4))</f>
        <v>505994494890.58734</v>
      </c>
      <c r="W973" s="262">
        <f t="shared" ref="W973" si="6270">(X973+X974)/2/((1+W$66/4))</f>
        <v>491876269952.37274</v>
      </c>
      <c r="X973" s="262">
        <f t="shared" ref="X973" si="6271">(Y973+Y974)/2/((1+X$66/4))</f>
        <v>479186872389.1322</v>
      </c>
      <c r="Y973" s="262">
        <f t="shared" ref="Y973" si="6272">(Z973+Z974)/2/((1+Y$66/4))</f>
        <v>465072380072.75116</v>
      </c>
      <c r="Z973" s="262">
        <f t="shared" ref="Z973" si="6273">(AA973+AA974)/2/((1+Z$66/4))</f>
        <v>451854746432.05347</v>
      </c>
      <c r="AA973" s="262">
        <f t="shared" ref="AA973" si="6274">(AB973+AB974)/2/((1+AA$66/4))</f>
        <v>440044968698.72943</v>
      </c>
      <c r="AB973" s="262">
        <f t="shared" ref="AB973" si="6275">(AC973+AC974)/2/((1+AB$66/4))</f>
        <v>429923429399.65283</v>
      </c>
      <c r="AC973" s="262">
        <f t="shared" ref="AC973" si="6276">(AD973+AD974)/2/((1+AC$66/4))</f>
        <v>421832363868.578</v>
      </c>
      <c r="AD973" s="262">
        <f t="shared" ref="AD973" si="6277">(AE973+AE974)/2/((1+AD$66/4))</f>
        <v>416177940723.98151</v>
      </c>
      <c r="AE973" s="262">
        <f t="shared" ref="AE973" si="6278">(AF973+AF974)/2/((1+AE$66/4))</f>
        <v>413470893969.92291</v>
      </c>
      <c r="AF973" s="262">
        <f t="shared" ref="AF973" si="6279">(AG973+AG974)/2/((1+AF$66/4))</f>
        <v>414368320491.33087</v>
      </c>
      <c r="AG973" s="262">
        <f t="shared" ref="AG973" si="6280">(AH973+AH974)/2/((1+AG$66/4))</f>
        <v>419763758008.96783</v>
      </c>
      <c r="AH973" s="262">
        <f t="shared" ref="AH973" si="6281">(AI973+AI974)/2/((1+AH$66/4))</f>
        <v>430851305039.78943</v>
      </c>
      <c r="AI973" s="262">
        <f t="shared" ref="AI973" si="6282">(AJ973+AJ974)/2/((1+AI$66/4))</f>
        <v>449315961892.37549</v>
      </c>
      <c r="AJ973" s="262">
        <f t="shared" ref="AJ973" si="6283">(AK973+AK974)/2/((1+AJ$66/4))</f>
        <v>477601290195.27802</v>
      </c>
      <c r="AK973" s="262">
        <f t="shared" ref="AK973" si="6284">(AL973+AL974)/2/((1+AK$66/4))</f>
        <v>519370008811.4975</v>
      </c>
      <c r="AL973" s="262">
        <f t="shared" ref="AL973" si="6285">(AM973+AM974)/2/((1+AL$66/4))</f>
        <v>580241385496.67249</v>
      </c>
      <c r="AM973" s="262">
        <f t="shared" ref="AM973" si="6286">(AN973+AN974)/2/((1+AM$66/4))</f>
        <v>669109607756.80554</v>
      </c>
      <c r="AN973" s="262">
        <f t="shared" ref="AN973" si="6287">(AO973+AO974)/2/((1+AN$66/4))</f>
        <v>800610716299.33777</v>
      </c>
      <c r="AO973" s="258">
        <f t="shared" si="5910"/>
        <v>1000000000000</v>
      </c>
    </row>
    <row r="974" spans="3:41" hidden="1" outlineLevel="1">
      <c r="C974" s="256" t="s">
        <v>300</v>
      </c>
      <c r="D974" s="256"/>
      <c r="E974" s="262"/>
      <c r="F974" s="262"/>
      <c r="G974" s="262"/>
      <c r="H974" s="262"/>
      <c r="I974" s="262"/>
      <c r="J974" s="262"/>
      <c r="K974" s="262"/>
      <c r="L974" s="262"/>
      <c r="M974" s="262"/>
      <c r="N974" s="262"/>
      <c r="O974" s="262"/>
      <c r="P974" s="262"/>
      <c r="Q974" s="262"/>
      <c r="R974" s="262">
        <f>(S974+S975)/2/((1+R$67/4))</f>
        <v>627851444016.54395</v>
      </c>
      <c r="S974" s="262">
        <f t="shared" ref="S974" si="6288">(T974+T975)/2/((1+S$67/4))</f>
        <v>611954262961.26343</v>
      </c>
      <c r="T974" s="262">
        <f t="shared" ref="T974" si="6289">(U974+U975)/2/((1+T$67/4))</f>
        <v>596403521972.51013</v>
      </c>
      <c r="U974" s="262">
        <f t="shared" ref="U974" si="6290">(V974+V975)/2/((1+U$67/4))</f>
        <v>581384157136.84241</v>
      </c>
      <c r="V974" s="262">
        <f t="shared" ref="V974" si="6291">(W974+W975)/2/((1+V$67/4))</f>
        <v>567108654449.23828</v>
      </c>
      <c r="W974" s="262">
        <f t="shared" ref="W974" si="6292">(X974+X975)/2/((1+W$67/4))</f>
        <v>553820205022.92114</v>
      </c>
      <c r="X974" s="262">
        <f t="shared" ref="X974" si="6293">(Y974+Y975)/2/((1+X$67/4))</f>
        <v>541806079006.6087</v>
      </c>
      <c r="Y974" s="262">
        <f t="shared" ref="Y974" si="6294">(Z974+Z975)/2/((1+Y$67/4))</f>
        <v>528384630760.46429</v>
      </c>
      <c r="Z974" s="262">
        <f t="shared" ref="Z974" si="6295">(AA974+AA975)/2/((1+Z$67/4))</f>
        <v>515740153415.46527</v>
      </c>
      <c r="AA974" s="262">
        <f t="shared" ref="AA974" si="6296">(AB974+AB975)/2/((1+AA$67/4))</f>
        <v>504369929270.992</v>
      </c>
      <c r="AB974" s="262">
        <f t="shared" ref="AB974" si="6297">(AC974+AC975)/2/((1+AB$67/4))</f>
        <v>494557912380.69305</v>
      </c>
      <c r="AC974" s="262">
        <f t="shared" ref="AC974" si="6298">(AD974+AD975)/2/((1+AC$67/4))</f>
        <v>486649691118.47302</v>
      </c>
      <c r="AD974" s="262">
        <f t="shared" ref="AD974" si="6299">(AE974+AE975)/2/((1+AD$67/4))</f>
        <v>481053167072.3335</v>
      </c>
      <c r="AE974" s="262">
        <f t="shared" ref="AE974" si="6300">(AF974+AF975)/2/((1+AE$67/4))</f>
        <v>478275070000.24408</v>
      </c>
      <c r="AF974" s="262">
        <f t="shared" ref="AF974" si="6301">(AG974+AG975)/2/((1+AF$67/4))</f>
        <v>478956816657.00757</v>
      </c>
      <c r="AG974" s="262">
        <f t="shared" ref="AG974" si="6302">(AH974+AH975)/2/((1+AG$67/4))</f>
        <v>483953732929.62103</v>
      </c>
      <c r="AH974" s="262">
        <f t="shared" ref="AH974" si="6303">(AI974+AI975)/2/((1+AH$67/4))</f>
        <v>494383035545.50592</v>
      </c>
      <c r="AI974" s="262">
        <f t="shared" ref="AI974" si="6304">(AJ974+AJ975)/2/((1+AI$67/4))</f>
        <v>511783270436.2373</v>
      </c>
      <c r="AJ974" s="262">
        <f t="shared" ref="AJ974" si="6305">(AK974+AK975)/2/((1+AJ$67/4))</f>
        <v>538328329635.14551</v>
      </c>
      <c r="AK974" s="262">
        <f t="shared" ref="AK974" si="6306">(AL974+AL975)/2/((1+AK$67/4))</f>
        <v>577189005096.42651</v>
      </c>
      <c r="AL974" s="262">
        <f t="shared" ref="AL974" si="6307">(AM974+AM975)/2/((1+AL$67/4))</f>
        <v>633086295858.88367</v>
      </c>
      <c r="AM974" s="262">
        <f t="shared" ref="AM974" si="6308">(AN974+AN975)/2/((1+AM$67/4))</f>
        <v>713253766671.09998</v>
      </c>
      <c r="AN974" s="262">
        <f t="shared" ref="AN974" si="6309">(AO974+AO975)/2/((1+AN$67/4))</f>
        <v>829187289266.12378</v>
      </c>
      <c r="AO974" s="258">
        <f t="shared" si="5910"/>
        <v>1000000000000</v>
      </c>
    </row>
    <row r="975" spans="3:41" hidden="1" outlineLevel="1">
      <c r="C975" s="256" t="s">
        <v>303</v>
      </c>
      <c r="D975" s="256"/>
      <c r="E975" s="262"/>
      <c r="F975" s="262"/>
      <c r="G975" s="262"/>
      <c r="H975" s="262"/>
      <c r="I975" s="262"/>
      <c r="J975" s="262"/>
      <c r="K975" s="262"/>
      <c r="L975" s="262"/>
      <c r="M975" s="262"/>
      <c r="N975" s="262"/>
      <c r="O975" s="262"/>
      <c r="P975" s="262"/>
      <c r="Q975" s="262"/>
      <c r="R975" s="262"/>
      <c r="S975" s="262">
        <f>(T975+T976)/2/((1+S$68/4))</f>
        <v>664821611477.75439</v>
      </c>
      <c r="T975" s="262">
        <f t="shared" ref="T975" si="6310">(U975+U976)/2/((1+T$68/4))</f>
        <v>650696035332.46008</v>
      </c>
      <c r="U975" s="262">
        <f t="shared" ref="U975" si="6311">(V975+V976)/2/((1+U$68/4))</f>
        <v>636987308043.33289</v>
      </c>
      <c r="V975" s="262">
        <f t="shared" ref="V975" si="6312">(W975+W976)/2/((1+V$68/4))</f>
        <v>623893966062.68665</v>
      </c>
      <c r="W975" s="262">
        <f t="shared" ref="W975" si="6313">(X975+X976)/2/((1+W$68/4))</f>
        <v>611645948885.60754</v>
      </c>
      <c r="X975" s="262">
        <f t="shared" ref="X975" si="6314">(Y975+Y976)/2/((1+X$68/4))</f>
        <v>600517161314.26855</v>
      </c>
      <c r="Y975" s="262">
        <f t="shared" ref="Y975" si="6315">(Z975+Z976)/2/((1+Y$68/4))</f>
        <v>588039029381.11816</v>
      </c>
      <c r="Z975" s="262">
        <f t="shared" ref="Z975" si="6316">(AA975+AA976)/2/((1+Z$68/4))</f>
        <v>576223235768.77942</v>
      </c>
      <c r="AA975" s="262">
        <f t="shared" ref="AA975" si="6317">(AB975+AB976)/2/((1+AA$68/4))</f>
        <v>565540459654.33679</v>
      </c>
      <c r="AB975" s="262">
        <f t="shared" ref="AB975" si="6318">(AC975+AC976)/2/((1+AB$68/4))</f>
        <v>556267994072.89709</v>
      </c>
      <c r="AC975" s="262">
        <f t="shared" ref="AC975" si="6319">(AD975+AD976)/2/((1+AC$68/4))</f>
        <v>548742989844.0376</v>
      </c>
      <c r="AD975" s="262">
        <f t="shared" ref="AD975" si="6320">(AE975+AE976)/2/((1+AD$68/4))</f>
        <v>543362112381.3374</v>
      </c>
      <c r="AE975" s="262">
        <f t="shared" ref="AE975" si="6321">(AF975+AF976)/2/((1+AE$68/4))</f>
        <v>540613839307.23932</v>
      </c>
      <c r="AF975" s="262">
        <f t="shared" ref="AF975" si="6322">(AG975+AG976)/2/((1+AF$68/4))</f>
        <v>541108731785.50256</v>
      </c>
      <c r="AG975" s="262">
        <f t="shared" ref="AG975" si="6323">(AH975+AH976)/2/((1+AG$68/4))</f>
        <v>545648039505.36646</v>
      </c>
      <c r="AH975" s="262">
        <f t="shared" ref="AH975" si="6324">(AI975+AI976)/2/((1+AH$68/4))</f>
        <v>555258183881.01929</v>
      </c>
      <c r="AI975" s="262">
        <f t="shared" ref="AI975" si="6325">(AJ975+AJ976)/2/((1+AI$68/4))</f>
        <v>571322591202.6842</v>
      </c>
      <c r="AJ975" s="262">
        <f t="shared" ref="AJ975" si="6326">(AK975+AK976)/2/((1+AJ$68/4))</f>
        <v>595750571484.34351</v>
      </c>
      <c r="AK975" s="262">
        <f t="shared" ref="AK975" si="6327">(AL975+AL976)/2/((1+AK$68/4))</f>
        <v>631258260966.41968</v>
      </c>
      <c r="AL975" s="262">
        <f t="shared" ref="AL975" si="6328">(AM975+AM976)/2/((1+AL$68/4))</f>
        <v>681779457522.47668</v>
      </c>
      <c r="AM975" s="262">
        <f t="shared" ref="AM975" si="6329">(AN975+AN976)/2/((1+AM$68/4))</f>
        <v>753163365418.151</v>
      </c>
      <c r="AN975" s="262">
        <f t="shared" ref="AN975" si="6330">(AO975+AO976)/2/((1+AN$68/4))</f>
        <v>854413018961.06201</v>
      </c>
      <c r="AO975" s="258">
        <f t="shared" si="5910"/>
        <v>1000000000000</v>
      </c>
    </row>
    <row r="976" spans="3:41" hidden="1" outlineLevel="1">
      <c r="C976" s="256" t="s">
        <v>306</v>
      </c>
      <c r="D976" s="256"/>
      <c r="E976" s="262"/>
      <c r="F976" s="262"/>
      <c r="G976" s="262"/>
      <c r="H976" s="262"/>
      <c r="I976" s="262"/>
      <c r="J976" s="262"/>
      <c r="K976" s="262"/>
      <c r="L976" s="262"/>
      <c r="M976" s="262"/>
      <c r="N976" s="262"/>
      <c r="O976" s="262"/>
      <c r="P976" s="262"/>
      <c r="Q976" s="262"/>
      <c r="R976" s="262"/>
      <c r="S976" s="262"/>
      <c r="T976" s="262">
        <f>(U976+U977)/2/((1+T$69/4))</f>
        <v>699786978771.35181</v>
      </c>
      <c r="U976" s="262">
        <f t="shared" ref="U976" si="6331">(V976+V977)/2/((1+U$69/4))</f>
        <v>687475477958.34985</v>
      </c>
      <c r="V976" s="262">
        <f t="shared" ref="V976" si="6332">(W976+W977)/2/((1+V$69/4))</f>
        <v>675668384859.81506</v>
      </c>
      <c r="W976" s="262">
        <f t="shared" ref="W976" si="6333">(X976+X977)/2/((1+W$69/4))</f>
        <v>664577793971.14929</v>
      </c>
      <c r="X976" s="262">
        <f t="shared" ref="X976" si="6334">(Y976+Y977)/2/((1+X$69/4))</f>
        <v>654458223442.26489</v>
      </c>
      <c r="Y976" s="262">
        <f t="shared" ref="Y976" si="6335">(Z976+Z977)/2/((1+Y$69/4))</f>
        <v>643076468305.75513</v>
      </c>
      <c r="Z976" s="262">
        <f t="shared" ref="Z976" si="6336">(AA976+AA977)/2/((1+Z$69/4))</f>
        <v>632252458488.8418</v>
      </c>
      <c r="AA976" s="262">
        <f t="shared" ref="AA976" si="6337">(AB976+AB977)/2/((1+AA$69/4))</f>
        <v>622421539297.91516</v>
      </c>
      <c r="AB976" s="262">
        <f t="shared" ref="AB976" si="6338">(AC976+AC977)/2/((1+AB$69/4))</f>
        <v>613846630122.24097</v>
      </c>
      <c r="AC976" s="262">
        <f t="shared" ref="AC976" si="6339">(AD976+AD977)/2/((1+AC$69/4))</f>
        <v>606847433891.46326</v>
      </c>
      <c r="AD976" s="262">
        <f t="shared" ref="AD976" si="6340">(AE976+AE977)/2/((1+AD$69/4))</f>
        <v>601799411146.29736</v>
      </c>
      <c r="AE976" s="262">
        <f t="shared" ref="AE976" si="6341">(AF976+AF977)/2/((1+AE$69/4))</f>
        <v>599161986288.0929</v>
      </c>
      <c r="AF976" s="262">
        <f t="shared" ref="AF976" si="6342">(AG976+AG977)/2/((1+AF$69/4))</f>
        <v>599503794231.72864</v>
      </c>
      <c r="AG976" s="262">
        <f t="shared" ref="AG976" si="6343">(AH976+AH977)/2/((1+AG$69/4))</f>
        <v>603561374937.31812</v>
      </c>
      <c r="AH976" s="262">
        <f t="shared" ref="AH976" si="6344">(AI976+AI977)/2/((1+AH$69/4))</f>
        <v>612262877668.07483</v>
      </c>
      <c r="AI976" s="262">
        <f t="shared" ref="AI976" si="6345">(AJ976+AJ977)/2/((1+AI$69/4))</f>
        <v>626836012869.63708</v>
      </c>
      <c r="AJ976" s="262">
        <f t="shared" ref="AJ976" si="6346">(AK976+AK977)/2/((1+AJ$69/4))</f>
        <v>648939980013.20911</v>
      </c>
      <c r="AK976" s="262">
        <f t="shared" ref="AK976" si="6347">(AL976+AL977)/2/((1+AK$69/4))</f>
        <v>680882186398.40796</v>
      </c>
      <c r="AL976" s="262">
        <f t="shared" ref="AL976" si="6348">(AM976+AM977)/2/((1+AL$69/4))</f>
        <v>725920820968.32324</v>
      </c>
      <c r="AM976" s="262">
        <f t="shared" ref="AM976" si="6349">(AN976+AN977)/2/((1+AM$69/4))</f>
        <v>788768426671.69153</v>
      </c>
      <c r="AN976" s="262">
        <f t="shared" ref="AN976" si="6350">(AO976+AO977)/2/((1+AN$69/4))</f>
        <v>876468396541.07947</v>
      </c>
      <c r="AO976" s="258">
        <f t="shared" si="5910"/>
        <v>1000000000000</v>
      </c>
    </row>
    <row r="977" spans="3:41" hidden="1" outlineLevel="1">
      <c r="C977" s="256" t="s">
        <v>309</v>
      </c>
      <c r="D977" s="256"/>
      <c r="E977" s="262"/>
      <c r="F977" s="262"/>
      <c r="G977" s="262"/>
      <c r="H977" s="262"/>
      <c r="I977" s="262"/>
      <c r="J977" s="262"/>
      <c r="K977" s="262"/>
      <c r="L977" s="262"/>
      <c r="M977" s="262"/>
      <c r="N977" s="262"/>
      <c r="O977" s="262"/>
      <c r="P977" s="262"/>
      <c r="Q977" s="262"/>
      <c r="R977" s="262"/>
      <c r="S977" s="262"/>
      <c r="T977" s="262"/>
      <c r="U977" s="262">
        <f>(V977+V978)/2/((1+U$70/4))</f>
        <v>732621245499.02588</v>
      </c>
      <c r="V977" s="262">
        <f t="shared" ref="V977" si="6351">(W977+W978)/2/((1+V$70/4))</f>
        <v>722125164410.0719</v>
      </c>
      <c r="W977" s="262">
        <f t="shared" ref="W977" si="6352">(X977+X978)/2/((1+W$70/4))</f>
        <v>712231709855.46216</v>
      </c>
      <c r="X977" s="262">
        <f t="shared" ref="X977" si="6353">(Y977+Y978)/2/((1+X$70/4))</f>
        <v>703172501959.92346</v>
      </c>
      <c r="Y977" s="262">
        <f t="shared" ref="Y977" si="6354">(Z977+Z978)/2/((1+Y$70/4))</f>
        <v>692956778556.00122</v>
      </c>
      <c r="Z977" s="262">
        <f t="shared" ref="Z977" si="6355">(AA977+AA978)/2/((1+Z$70/4))</f>
        <v>683206503089.63037</v>
      </c>
      <c r="AA977" s="262">
        <f t="shared" ref="AA977" si="6356">(AB977+AB978)/2/((1+AA$70/4))</f>
        <v>674316706811.40759</v>
      </c>
      <c r="AB977" s="262">
        <f t="shared" ref="AB977" si="6357">(AC977+AC978)/2/((1+AB$70/4))</f>
        <v>666530754773.62634</v>
      </c>
      <c r="AC977" s="262">
        <f t="shared" ref="AC977" si="6358">(AD977+AD978)/2/((1+AC$70/4))</f>
        <v>660144766503.96667</v>
      </c>
      <c r="AD977" s="262">
        <f t="shared" ref="AD977" si="6359">(AE977+AE978)/2/((1+AD$70/4))</f>
        <v>655506183470.73071</v>
      </c>
      <c r="AE977" s="262">
        <f t="shared" ref="AE977" si="6360">(AF977+AF978)/2/((1+AE$70/4))</f>
        <v>653038152515.69153</v>
      </c>
      <c r="AF977" s="262">
        <f t="shared" ref="AF977" si="6361">(AG977+AG978)/2/((1+AF$70/4))</f>
        <v>653260398398.36182</v>
      </c>
      <c r="AG977" s="262">
        <f t="shared" ref="AG977" si="6362">(AH977+AH978)/2/((1+AG$70/4))</f>
        <v>656838972861.64001</v>
      </c>
      <c r="AH977" s="262">
        <f t="shared" ref="AH977" si="6363">(AI977+AI978)/2/((1+AH$70/4))</f>
        <v>664601697253.06323</v>
      </c>
      <c r="AI977" s="262">
        <f t="shared" ref="AI977" si="6364">(AJ977+AJ978)/2/((1+AI$70/4))</f>
        <v>677625950973.50134</v>
      </c>
      <c r="AJ977" s="262">
        <f t="shared" ref="AJ977" si="6365">(AK977+AK978)/2/((1+AJ$70/4))</f>
        <v>697340999428.68103</v>
      </c>
      <c r="AK977" s="262">
        <f t="shared" ref="AK977" si="6366">(AL977+AL978)/2/((1+AK$70/4))</f>
        <v>725694389300.25049</v>
      </c>
      <c r="AL977" s="262">
        <f t="shared" ref="AL977" si="6367">(AM977+AM978)/2/((1+AL$70/4))</f>
        <v>765373461104.01575</v>
      </c>
      <c r="AM977" s="262">
        <f t="shared" ref="AM977" si="6368">(AN977+AN978)/2/((1+AM$70/4))</f>
        <v>820167828478.46399</v>
      </c>
      <c r="AN977" s="262">
        <f t="shared" ref="AN977" si="6369">(AO977+AO978)/2/((1+AN$70/4))</f>
        <v>895590841435.80212</v>
      </c>
      <c r="AO977" s="258">
        <f t="shared" si="5910"/>
        <v>1000000000000</v>
      </c>
    </row>
    <row r="978" spans="3:41" hidden="1" outlineLevel="1">
      <c r="C978" s="256" t="s">
        <v>312</v>
      </c>
      <c r="D978" s="256"/>
      <c r="E978" s="262"/>
      <c r="F978" s="262"/>
      <c r="G978" s="262"/>
      <c r="H978" s="262"/>
      <c r="I978" s="262"/>
      <c r="J978" s="262"/>
      <c r="K978" s="262"/>
      <c r="L978" s="262"/>
      <c r="M978" s="262"/>
      <c r="N978" s="262"/>
      <c r="O978" s="262"/>
      <c r="P978" s="262"/>
      <c r="Q978" s="262"/>
      <c r="R978" s="262"/>
      <c r="S978" s="262"/>
      <c r="T978" s="262"/>
      <c r="U978" s="262"/>
      <c r="V978" s="262">
        <f>(W978+W979)/2/((1+V$71/4))</f>
        <v>763252475231.00586</v>
      </c>
      <c r="W978" s="262">
        <f t="shared" ref="W978:AN978" si="6370">(X978+X979)/2/((1+W$71/4))</f>
        <v>754537228881.35376</v>
      </c>
      <c r="X978" s="262">
        <f t="shared" si="6370"/>
        <v>746533189813.49377</v>
      </c>
      <c r="Y978" s="262">
        <f t="shared" si="6370"/>
        <v>737487586068.2334</v>
      </c>
      <c r="Z978" s="262">
        <f t="shared" si="6370"/>
        <v>728827920496.30225</v>
      </c>
      <c r="AA978" s="262">
        <f t="shared" si="6370"/>
        <v>720906996164.63123</v>
      </c>
      <c r="AB978" s="262">
        <f t="shared" si="6370"/>
        <v>713945681267.18372</v>
      </c>
      <c r="AC978" s="262">
        <f t="shared" si="6370"/>
        <v>708212970525.56763</v>
      </c>
      <c r="AD978" s="262">
        <f t="shared" si="6370"/>
        <v>704024354769.09961</v>
      </c>
      <c r="AE978" s="262">
        <f t="shared" si="6370"/>
        <v>701762727929.94995</v>
      </c>
      <c r="AF978" s="262">
        <f t="shared" si="6370"/>
        <v>701895539960.39343</v>
      </c>
      <c r="AG978" s="262">
        <f t="shared" si="6370"/>
        <v>705016667085.20654</v>
      </c>
      <c r="AH978" s="262">
        <f t="shared" si="6370"/>
        <v>711855757738.21936</v>
      </c>
      <c r="AI978" s="262">
        <f t="shared" si="6370"/>
        <v>723349302869.84119</v>
      </c>
      <c r="AJ978" s="262">
        <f t="shared" si="6370"/>
        <v>740719647419.71558</v>
      </c>
      <c r="AK978" s="262">
        <f t="shared" si="6370"/>
        <v>765602446559.39087</v>
      </c>
      <c r="AL978" s="262">
        <f t="shared" si="6370"/>
        <v>800208187727.21436</v>
      </c>
      <c r="AM978" s="262">
        <f t="shared" si="6370"/>
        <v>847582881360.92664</v>
      </c>
      <c r="AN978" s="262">
        <f t="shared" si="6370"/>
        <v>912050204942.08398</v>
      </c>
      <c r="AO978" s="258">
        <f t="shared" si="5910"/>
        <v>1000000000000</v>
      </c>
    </row>
    <row r="979" spans="3:41" hidden="1" outlineLevel="1">
      <c r="C979" s="256" t="s">
        <v>315</v>
      </c>
      <c r="D979" s="256"/>
      <c r="E979" s="262"/>
      <c r="F979" s="262"/>
      <c r="G979" s="262"/>
      <c r="H979" s="262"/>
      <c r="I979" s="262"/>
      <c r="J979" s="262"/>
      <c r="K979" s="262"/>
      <c r="L979" s="262"/>
      <c r="M979" s="262"/>
      <c r="N979" s="262"/>
      <c r="O979" s="262"/>
      <c r="P979" s="262"/>
      <c r="Q979" s="262"/>
      <c r="R979" s="262"/>
      <c r="S979" s="262"/>
      <c r="T979" s="262"/>
      <c r="U979" s="262"/>
      <c r="V979" s="262"/>
      <c r="W979" s="262">
        <f>(X979+X980)/2/((1+W$72/4))</f>
        <v>791654944290.67969</v>
      </c>
      <c r="X979" s="262">
        <f t="shared" ref="X979:AN979" si="6371">(Y979+Y980)/2/((1+X$72/4))</f>
        <v>784660749581.74512</v>
      </c>
      <c r="Y979" s="262">
        <f t="shared" si="6371"/>
        <v>776741923476.63831</v>
      </c>
      <c r="Z979" s="262">
        <f t="shared" si="6371"/>
        <v>769141715103.63538</v>
      </c>
      <c r="AA979" s="262">
        <f t="shared" si="6371"/>
        <v>762171090218.10339</v>
      </c>
      <c r="AB979" s="262">
        <f t="shared" si="6371"/>
        <v>756027279266.28955</v>
      </c>
      <c r="AC979" s="262">
        <f t="shared" si="6371"/>
        <v>750950733638.53845</v>
      </c>
      <c r="AD979" s="262">
        <f t="shared" si="6371"/>
        <v>747223445093.11938</v>
      </c>
      <c r="AE979" s="262">
        <f t="shared" si="6371"/>
        <v>745186754245.68616</v>
      </c>
      <c r="AF979" s="262">
        <f t="shared" si="6371"/>
        <v>745255392771.10803</v>
      </c>
      <c r="AG979" s="262">
        <f t="shared" si="6371"/>
        <v>747952538127.11438</v>
      </c>
      <c r="AH979" s="262">
        <f t="shared" si="6371"/>
        <v>753914824442.14673</v>
      </c>
      <c r="AI979" s="262">
        <f t="shared" si="6371"/>
        <v>763949732693.09766</v>
      </c>
      <c r="AJ979" s="262">
        <f t="shared" si="6371"/>
        <v>779096465123.03479</v>
      </c>
      <c r="AK979" s="262">
        <f t="shared" si="6371"/>
        <v>800723543185.18457</v>
      </c>
      <c r="AL979" s="262">
        <f t="shared" si="6371"/>
        <v>830646330862.28149</v>
      </c>
      <c r="AM979" s="262">
        <f t="shared" si="6371"/>
        <v>871314654736.95435</v>
      </c>
      <c r="AN979" s="262">
        <f t="shared" si="6371"/>
        <v>926128885577.25208</v>
      </c>
      <c r="AO979" s="258">
        <f t="shared" si="5910"/>
        <v>1000000000000</v>
      </c>
    </row>
    <row r="980" spans="3:41" hidden="1" outlineLevel="1">
      <c r="C980" s="256" t="s">
        <v>764</v>
      </c>
      <c r="D980" s="256"/>
      <c r="E980" s="262"/>
      <c r="F980" s="262"/>
      <c r="G980" s="262"/>
      <c r="H980" s="262"/>
      <c r="I980" s="262"/>
      <c r="J980" s="262"/>
      <c r="K980" s="262"/>
      <c r="L980" s="262"/>
      <c r="M980" s="262"/>
      <c r="N980" s="262"/>
      <c r="O980" s="262"/>
      <c r="P980" s="262"/>
      <c r="Q980" s="262"/>
      <c r="R980" s="262"/>
      <c r="S980" s="262"/>
      <c r="T980" s="262"/>
      <c r="U980" s="262"/>
      <c r="V980" s="262"/>
      <c r="W980" s="262"/>
      <c r="X980" s="262">
        <f>(Y980+Y981)/2/((1+X$73/4))</f>
        <v>817845430462.36987</v>
      </c>
      <c r="Y980" s="262">
        <f t="shared" ref="Y980:AN980" si="6372">(Z980+Z981)/2/((1+Y$73/4))</f>
        <v>810978813835.01733</v>
      </c>
      <c r="Z980" s="262">
        <f t="shared" si="6372"/>
        <v>804374507095.08521</v>
      </c>
      <c r="AA980" s="262">
        <f t="shared" si="6372"/>
        <v>798303622671.91467</v>
      </c>
      <c r="AB980" s="262">
        <f t="shared" si="6372"/>
        <v>792939950163.91235</v>
      </c>
      <c r="AC980" s="262">
        <f t="shared" si="6372"/>
        <v>788495578193.84216</v>
      </c>
      <c r="AD980" s="262">
        <f t="shared" si="6372"/>
        <v>785219261375.1615</v>
      </c>
      <c r="AE980" s="262">
        <f t="shared" si="6372"/>
        <v>783411508940.11084</v>
      </c>
      <c r="AF980" s="262">
        <f t="shared" si="6372"/>
        <v>783436055468.04749</v>
      </c>
      <c r="AG980" s="262">
        <f t="shared" si="6372"/>
        <v>785749097114.25732</v>
      </c>
      <c r="AH980" s="262">
        <f t="shared" si="6372"/>
        <v>790901338563.47656</v>
      </c>
      <c r="AI980" s="262">
        <f t="shared" si="6372"/>
        <v>799584290855.64526</v>
      </c>
      <c r="AJ980" s="262">
        <f t="shared" si="6372"/>
        <v>812677163621.02539</v>
      </c>
      <c r="AK980" s="262">
        <f t="shared" si="6372"/>
        <v>831321704623.3103</v>
      </c>
      <c r="AL980" s="262">
        <f t="shared" si="6372"/>
        <v>857007667905.13672</v>
      </c>
      <c r="AM980" s="262">
        <f t="shared" si="6372"/>
        <v>891708135848.72949</v>
      </c>
      <c r="AN980" s="262">
        <f t="shared" si="6372"/>
        <v>938106839801.17261</v>
      </c>
      <c r="AO980" s="258">
        <f t="shared" si="5910"/>
        <v>1000000000000</v>
      </c>
    </row>
    <row r="981" spans="3:41" hidden="1" outlineLevel="1">
      <c r="C981" s="256" t="s">
        <v>765</v>
      </c>
      <c r="D981" s="256"/>
      <c r="E981" s="262"/>
      <c r="F981" s="262"/>
      <c r="G981" s="262"/>
      <c r="H981" s="262"/>
      <c r="I981" s="262"/>
      <c r="J981" s="262"/>
      <c r="K981" s="262"/>
      <c r="L981" s="262"/>
      <c r="M981" s="262"/>
      <c r="N981" s="262"/>
      <c r="O981" s="262"/>
      <c r="P981" s="262"/>
      <c r="Q981" s="262"/>
      <c r="R981" s="262"/>
      <c r="S981" s="262"/>
      <c r="T981" s="262"/>
      <c r="U981" s="262"/>
      <c r="V981" s="262"/>
      <c r="W981" s="262"/>
      <c r="X981" s="262"/>
      <c r="Y981" s="262">
        <f>(Z981+Z982)/2/((1+Y$74/4))</f>
        <v>840574716664.56714</v>
      </c>
      <c r="Z981" s="262">
        <f t="shared" ref="Z981:AN981" si="6373">(AA981+AA982)/2/((1+Z$74/4))</f>
        <v>834883369173.28979</v>
      </c>
      <c r="AA981" s="262">
        <f t="shared" si="6373"/>
        <v>829641865823.80225</v>
      </c>
      <c r="AB981" s="262">
        <f t="shared" si="6373"/>
        <v>825001667313.56274</v>
      </c>
      <c r="AC981" s="262">
        <f t="shared" si="6373"/>
        <v>821147788926.18066</v>
      </c>
      <c r="AD981" s="262">
        <f t="shared" si="6373"/>
        <v>818297274447.56921</v>
      </c>
      <c r="AE981" s="262">
        <f t="shared" si="6373"/>
        <v>816711925221.79749</v>
      </c>
      <c r="AF981" s="262">
        <f t="shared" si="6373"/>
        <v>816707661559.59778</v>
      </c>
      <c r="AG981" s="262">
        <f t="shared" si="6373"/>
        <v>818678839111.89319</v>
      </c>
      <c r="AH981" s="262">
        <f t="shared" si="6373"/>
        <v>823098359530.46594</v>
      </c>
      <c r="AI981" s="262">
        <f t="shared" si="6373"/>
        <v>830555027044.68091</v>
      </c>
      <c r="AJ981" s="262">
        <f t="shared" si="6373"/>
        <v>841789724287.80505</v>
      </c>
      <c r="AK981" s="262">
        <f t="shared" si="6373"/>
        <v>857752962728.50305</v>
      </c>
      <c r="AL981" s="262">
        <f t="shared" si="6373"/>
        <v>879667104548.88062</v>
      </c>
      <c r="AM981" s="262">
        <f t="shared" si="6373"/>
        <v>909124302153.68201</v>
      </c>
      <c r="AN981" s="262">
        <f t="shared" si="6373"/>
        <v>948251131366.28442</v>
      </c>
      <c r="AO981" s="258">
        <f t="shared" si="5910"/>
        <v>1000000000000</v>
      </c>
    </row>
    <row r="982" spans="3:41" hidden="1" outlineLevel="1">
      <c r="C982" s="256" t="s">
        <v>766</v>
      </c>
      <c r="D982" s="256"/>
      <c r="E982" s="262"/>
      <c r="F982" s="262"/>
      <c r="G982" s="262"/>
      <c r="H982" s="262"/>
      <c r="I982" s="262"/>
      <c r="J982" s="262"/>
      <c r="K982" s="262"/>
      <c r="L982" s="262"/>
      <c r="M982" s="262"/>
      <c r="N982" s="262"/>
      <c r="O982" s="262"/>
      <c r="P982" s="262"/>
      <c r="Q982" s="262"/>
      <c r="R982" s="262"/>
      <c r="S982" s="262"/>
      <c r="T982" s="262"/>
      <c r="U982" s="262"/>
      <c r="V982" s="262"/>
      <c r="W982" s="262"/>
      <c r="X982" s="262"/>
      <c r="Y982" s="262"/>
      <c r="Z982" s="262">
        <f>(AA982+AA983)/2/((1+Z$75/4))</f>
        <v>861098288726.87512</v>
      </c>
      <c r="AA982" s="262">
        <f t="shared" ref="AA982:AN982" si="6374">(AB982+AB983)/2/((1+AA$75/4))</f>
        <v>856605590143.09937</v>
      </c>
      <c r="AB982" s="262">
        <f t="shared" si="6374"/>
        <v>852621651704.22388</v>
      </c>
      <c r="AC982" s="262">
        <f t="shared" si="6374"/>
        <v>849306400280.92688</v>
      </c>
      <c r="AD982" s="262">
        <f t="shared" si="6374"/>
        <v>846847493199.05078</v>
      </c>
      <c r="AE982" s="262">
        <f t="shared" si="6374"/>
        <v>845471019018.8374</v>
      </c>
      <c r="AF982" s="262">
        <f t="shared" si="6374"/>
        <v>845449137050.86548</v>
      </c>
      <c r="AG982" s="262">
        <f t="shared" si="6374"/>
        <v>847120262435.99158</v>
      </c>
      <c r="AH982" s="262">
        <f t="shared" si="6374"/>
        <v>850887985034.18579</v>
      </c>
      <c r="AI982" s="262">
        <f t="shared" si="6374"/>
        <v>857251242609.22607</v>
      </c>
      <c r="AJ982" s="262">
        <f t="shared" si="6374"/>
        <v>866832308930.98657</v>
      </c>
      <c r="AK982" s="262">
        <f t="shared" si="6374"/>
        <v>880421223513.52722</v>
      </c>
      <c r="AL982" s="262">
        <f t="shared" si="6374"/>
        <v>899021201944.05176</v>
      </c>
      <c r="AM982" s="262">
        <f t="shared" si="6374"/>
        <v>923919848043.53345</v>
      </c>
      <c r="AN982" s="262">
        <f t="shared" si="6374"/>
        <v>956809321937.69299</v>
      </c>
      <c r="AO982" s="258">
        <f t="shared" si="5910"/>
        <v>1000000000000</v>
      </c>
    </row>
    <row r="983" spans="3:41" hidden="1" outlineLevel="1">
      <c r="C983" s="256" t="s">
        <v>767</v>
      </c>
      <c r="D983" s="256"/>
      <c r="E983" s="262"/>
      <c r="F983" s="262"/>
      <c r="G983" s="262"/>
      <c r="H983" s="262"/>
      <c r="I983" s="262"/>
      <c r="J983" s="262"/>
      <c r="K983" s="262"/>
      <c r="L983" s="262"/>
      <c r="M983" s="262"/>
      <c r="N983" s="262"/>
      <c r="O983" s="262"/>
      <c r="P983" s="262"/>
      <c r="Q983" s="262"/>
      <c r="R983" s="262"/>
      <c r="S983" s="262"/>
      <c r="T983" s="262"/>
      <c r="U983" s="262"/>
      <c r="V983" s="262"/>
      <c r="W983" s="262"/>
      <c r="X983" s="262"/>
      <c r="Y983" s="262"/>
      <c r="Z983" s="262"/>
      <c r="AA983" s="262">
        <f>(AB983+AB984)/2/((1+AA$76/4))</f>
        <v>879651144267.80579</v>
      </c>
      <c r="AB983" s="262">
        <f t="shared" ref="AB983:AN983" si="6375">(AC983+AC984)/2/((1+AB$76/4))</f>
        <v>876252239748.06641</v>
      </c>
      <c r="AC983" s="262">
        <f t="shared" si="6375"/>
        <v>873419265815.11938</v>
      </c>
      <c r="AD983" s="262">
        <f t="shared" si="6375"/>
        <v>871313247870.87378</v>
      </c>
      <c r="AE983" s="262">
        <f t="shared" si="6375"/>
        <v>870128010619.35303</v>
      </c>
      <c r="AF983" s="262">
        <f t="shared" si="6375"/>
        <v>870096415703.67041</v>
      </c>
      <c r="AG983" s="262">
        <f t="shared" si="6375"/>
        <v>871507094765.6239</v>
      </c>
      <c r="AH983" s="262">
        <f t="shared" si="6375"/>
        <v>874702698664.92615</v>
      </c>
      <c r="AI983" s="262">
        <f t="shared" si="6375"/>
        <v>880104307264.36023</v>
      </c>
      <c r="AJ983" s="262">
        <f t="shared" si="6375"/>
        <v>888233166998.45703</v>
      </c>
      <c r="AK983" s="262">
        <f t="shared" si="6375"/>
        <v>899745154101.34875</v>
      </c>
      <c r="AL983" s="262">
        <f t="shared" si="6375"/>
        <v>915464040193.62866</v>
      </c>
      <c r="AM983" s="262">
        <f t="shared" si="6375"/>
        <v>936433564425.55554</v>
      </c>
      <c r="AN983" s="262">
        <f t="shared" si="6375"/>
        <v>964005889469.10986</v>
      </c>
      <c r="AO983" s="258">
        <f t="shared" si="5910"/>
        <v>1000000000000</v>
      </c>
    </row>
    <row r="984" spans="3:41" hidden="1" outlineLevel="1">
      <c r="C984" s="256" t="s">
        <v>768</v>
      </c>
      <c r="D984" s="256"/>
      <c r="E984" s="262"/>
      <c r="F984" s="262"/>
      <c r="G984" s="262"/>
      <c r="H984" s="262"/>
      <c r="I984" s="262"/>
      <c r="J984" s="262"/>
      <c r="K984" s="262"/>
      <c r="L984" s="262"/>
      <c r="M984" s="262"/>
      <c r="N984" s="262"/>
      <c r="O984" s="262"/>
      <c r="P984" s="262"/>
      <c r="Q984" s="262"/>
      <c r="R984" s="262"/>
      <c r="S984" s="262"/>
      <c r="T984" s="262"/>
      <c r="U984" s="262"/>
      <c r="V984" s="262"/>
      <c r="W984" s="262"/>
      <c r="X984" s="262"/>
      <c r="Y984" s="262"/>
      <c r="Z984" s="262"/>
      <c r="AA984" s="262"/>
      <c r="AB984" s="262">
        <f>(AC984+AC985)/2/((1+AB$77/4))</f>
        <v>896354091834.14001</v>
      </c>
      <c r="AC984" s="262">
        <f t="shared" ref="AC984:AN984" si="6376">(AD984+AD985)/2/((1+AC$77/4))</f>
        <v>893946624657.39099</v>
      </c>
      <c r="AD984" s="262">
        <f t="shared" si="6376"/>
        <v>892153532540.44299</v>
      </c>
      <c r="AE984" s="262">
        <f t="shared" si="6376"/>
        <v>891139971317.69922</v>
      </c>
      <c r="AF984" s="262">
        <f t="shared" si="6376"/>
        <v>891104043499.66858</v>
      </c>
      <c r="AG984" s="262">
        <f t="shared" si="6376"/>
        <v>892290656927.57813</v>
      </c>
      <c r="AH984" s="262">
        <f t="shared" si="6376"/>
        <v>894989458233.61731</v>
      </c>
      <c r="AI984" s="262">
        <f t="shared" si="6376"/>
        <v>899554617885.88708</v>
      </c>
      <c r="AJ984" s="262">
        <f t="shared" si="6376"/>
        <v>906421790838.14539</v>
      </c>
      <c r="AK984" s="262">
        <f t="shared" si="6376"/>
        <v>916134989857.78979</v>
      </c>
      <c r="AL984" s="262">
        <f t="shared" si="6376"/>
        <v>929371073853.73694</v>
      </c>
      <c r="AM984" s="262">
        <f t="shared" si="6376"/>
        <v>946978074172.06409</v>
      </c>
      <c r="AN984" s="262">
        <f t="shared" si="6376"/>
        <v>970040888188.30994</v>
      </c>
      <c r="AO984" s="258">
        <f t="shared" si="5910"/>
        <v>1000000000000</v>
      </c>
    </row>
    <row r="985" spans="3:41" hidden="1" outlineLevel="1">
      <c r="C985" s="256" t="s">
        <v>769</v>
      </c>
      <c r="D985" s="256"/>
      <c r="E985" s="262"/>
      <c r="F985" s="262"/>
      <c r="G985" s="262"/>
      <c r="H985" s="262"/>
      <c r="I985" s="262"/>
      <c r="J985" s="262"/>
      <c r="K985" s="262"/>
      <c r="L985" s="262"/>
      <c r="M985" s="262"/>
      <c r="N985" s="262"/>
      <c r="O985" s="262"/>
      <c r="P985" s="262"/>
      <c r="Q985" s="262"/>
      <c r="R985" s="262"/>
      <c r="S985" s="262"/>
      <c r="T985" s="262"/>
      <c r="U985" s="262"/>
      <c r="V985" s="262"/>
      <c r="W985" s="262"/>
      <c r="X985" s="262"/>
      <c r="Y985" s="262"/>
      <c r="Z985" s="262"/>
      <c r="AA985" s="262"/>
      <c r="AB985" s="262"/>
      <c r="AC985" s="262">
        <f>(AD985+AD986)/2/((1+AC$78/4))</f>
        <v>911336259310.66235</v>
      </c>
      <c r="AD985" s="262">
        <f t="shared" ref="AD985:AN985" si="6377">(AE985+AE986)/2/((1+AD$78/4))</f>
        <v>909817117376.74695</v>
      </c>
      <c r="AE985" s="262">
        <f t="shared" si="6377"/>
        <v>908955305792.91614</v>
      </c>
      <c r="AF985" s="262">
        <f t="shared" si="6377"/>
        <v>908918554620.44971</v>
      </c>
      <c r="AG985" s="262">
        <f t="shared" si="6377"/>
        <v>909913779042.12329</v>
      </c>
      <c r="AH985" s="262">
        <f t="shared" si="6377"/>
        <v>912184927813.56641</v>
      </c>
      <c r="AI985" s="262">
        <f t="shared" si="6377"/>
        <v>916029052858.20313</v>
      </c>
      <c r="AJ985" s="262">
        <f t="shared" si="6377"/>
        <v>921809609453.99341</v>
      </c>
      <c r="AK985" s="262">
        <f t="shared" si="6377"/>
        <v>929977527274.23853</v>
      </c>
      <c r="AL985" s="262">
        <f t="shared" si="6377"/>
        <v>941089343513.0481</v>
      </c>
      <c r="AM985" s="262">
        <f t="shared" si="6377"/>
        <v>955835617656.05688</v>
      </c>
      <c r="AN985" s="262">
        <f t="shared" si="6377"/>
        <v>975090167633.48169</v>
      </c>
      <c r="AO985" s="258">
        <f t="shared" si="5910"/>
        <v>1000000000000</v>
      </c>
    </row>
    <row r="986" spans="3:41" hidden="1" outlineLevel="1">
      <c r="C986" s="256" t="s">
        <v>770</v>
      </c>
      <c r="D986" s="256"/>
      <c r="E986" s="262"/>
      <c r="F986" s="262"/>
      <c r="G986" s="262"/>
      <c r="H986" s="262"/>
      <c r="I986" s="262"/>
      <c r="J986" s="262"/>
      <c r="K986" s="262"/>
      <c r="L986" s="262"/>
      <c r="M986" s="262"/>
      <c r="N986" s="262"/>
      <c r="O986" s="262"/>
      <c r="P986" s="262"/>
      <c r="Q986" s="262"/>
      <c r="R986" s="262"/>
      <c r="S986" s="262"/>
      <c r="T986" s="262"/>
      <c r="U986" s="262"/>
      <c r="V986" s="262"/>
      <c r="W986" s="262"/>
      <c r="X986" s="262"/>
      <c r="Y986" s="262"/>
      <c r="Z986" s="262"/>
      <c r="AA986" s="262"/>
      <c r="AB986" s="262"/>
      <c r="AC986" s="262"/>
      <c r="AD986" s="262">
        <f>(AE986+AE987)/2/((1+AD$79/4))</f>
        <v>924726110414.11975</v>
      </c>
      <c r="AE986" s="262">
        <f t="shared" ref="AE986:AN986" si="6378">(AF986+AF987)/2/((1+AE$79/4))</f>
        <v>923996793358.55872</v>
      </c>
      <c r="AF986" s="262">
        <f t="shared" si="6378"/>
        <v>923961386853.21875</v>
      </c>
      <c r="AG986" s="262">
        <f t="shared" si="6378"/>
        <v>924794080461.35425</v>
      </c>
      <c r="AH986" s="262">
        <f t="shared" si="6378"/>
        <v>926699708669.79248</v>
      </c>
      <c r="AI986" s="262">
        <f t="shared" si="6378"/>
        <v>929926829916.43982</v>
      </c>
      <c r="AJ986" s="262">
        <f t="shared" si="6378"/>
        <v>934778210909.3374</v>
      </c>
      <c r="AK986" s="262">
        <f t="shared" si="6378"/>
        <v>941627440487.51111</v>
      </c>
      <c r="AL986" s="262">
        <f t="shared" si="6378"/>
        <v>950932446815.41614</v>
      </c>
      <c r="AM986" s="262">
        <f t="shared" si="6378"/>
        <v>963256729217.91089</v>
      </c>
      <c r="AN986" s="262">
        <f t="shared" si="6378"/>
        <v>979306600425.24609</v>
      </c>
      <c r="AO986" s="258">
        <f t="shared" si="5910"/>
        <v>1000000000000</v>
      </c>
    </row>
    <row r="987" spans="3:41" hidden="1" outlineLevel="1">
      <c r="C987" s="256" t="s">
        <v>771</v>
      </c>
      <c r="D987" s="256"/>
      <c r="E987" s="262"/>
      <c r="F987" s="262"/>
      <c r="G987" s="262"/>
      <c r="H987" s="262"/>
      <c r="I987" s="262"/>
      <c r="J987" s="262"/>
      <c r="K987" s="262"/>
      <c r="L987" s="262"/>
      <c r="M987" s="262"/>
      <c r="N987" s="262"/>
      <c r="O987" s="262"/>
      <c r="P987" s="262"/>
      <c r="Q987" s="262"/>
      <c r="R987" s="262"/>
      <c r="S987" s="262"/>
      <c r="T987" s="262"/>
      <c r="U987" s="262"/>
      <c r="V987" s="262"/>
      <c r="W987" s="262"/>
      <c r="X987" s="262"/>
      <c r="Y987" s="262"/>
      <c r="Z987" s="262"/>
      <c r="AA987" s="262"/>
      <c r="AB987" s="262"/>
      <c r="AC987" s="262"/>
      <c r="AD987" s="262"/>
      <c r="AE987" s="262">
        <f>(AF987+AF988)/2/((1+AE$80/4))</f>
        <v>936651887655.53662</v>
      </c>
      <c r="AF987" s="262">
        <f t="shared" ref="AF987:AN987" si="6379">(AG987+AG988)/2/((1+AF$80/4))</f>
        <v>936619060647.21912</v>
      </c>
      <c r="AG987" s="262">
        <f t="shared" si="6379"/>
        <v>937314380598.29688</v>
      </c>
      <c r="AH987" s="262">
        <f t="shared" si="6379"/>
        <v>938909401867.13757</v>
      </c>
      <c r="AI987" s="262">
        <f t="shared" si="6379"/>
        <v>941611697979.97534</v>
      </c>
      <c r="AJ987" s="262">
        <f t="shared" si="6379"/>
        <v>945673169416.18347</v>
      </c>
      <c r="AK987" s="262">
        <f t="shared" si="6379"/>
        <v>951403214626.5011</v>
      </c>
      <c r="AL987" s="262">
        <f t="shared" si="6379"/>
        <v>959178880113.39856</v>
      </c>
      <c r="AM987" s="262">
        <f t="shared" si="6379"/>
        <v>969460855511.13293</v>
      </c>
      <c r="AN987" s="262">
        <f t="shared" si="6379"/>
        <v>982821900187.14587</v>
      </c>
      <c r="AO987" s="258">
        <f t="shared" si="5910"/>
        <v>1000000000000</v>
      </c>
    </row>
    <row r="988" spans="3:41" hidden="1" outlineLevel="1">
      <c r="C988" s="256" t="s">
        <v>772</v>
      </c>
      <c r="D988" s="256"/>
      <c r="E988" s="262"/>
      <c r="F988" s="262"/>
      <c r="G988" s="262"/>
      <c r="H988" s="262"/>
      <c r="I988" s="262"/>
      <c r="J988" s="262"/>
      <c r="K988" s="262"/>
      <c r="L988" s="262"/>
      <c r="M988" s="262"/>
      <c r="N988" s="262"/>
      <c r="O988" s="262"/>
      <c r="P988" s="262"/>
      <c r="Q988" s="262"/>
      <c r="R988" s="262"/>
      <c r="S988" s="262"/>
      <c r="T988" s="262"/>
      <c r="U988" s="262"/>
      <c r="V988" s="262"/>
      <c r="W988" s="262"/>
      <c r="X988" s="262"/>
      <c r="Y988" s="262"/>
      <c r="Z988" s="262"/>
      <c r="AA988" s="262"/>
      <c r="AB988" s="262"/>
      <c r="AC988" s="262"/>
      <c r="AD988" s="262"/>
      <c r="AE988" s="262"/>
      <c r="AF988" s="262">
        <f>(AG988+AG989)/2/((1+AF$81/4))</f>
        <v>947238598551.63171</v>
      </c>
      <c r="AG988" s="262">
        <f t="shared" ref="AG988:AN988" si="6380">(AH988+AH989)/2/((1+AG$81/4))</f>
        <v>947818254316.88538</v>
      </c>
      <c r="AH988" s="262">
        <f t="shared" si="6380"/>
        <v>949150584438.46252</v>
      </c>
      <c r="AI988" s="262">
        <f t="shared" si="6380"/>
        <v>951408652653.40588</v>
      </c>
      <c r="AJ988" s="262">
        <f t="shared" si="6380"/>
        <v>954801825842.16418</v>
      </c>
      <c r="AK988" s="262">
        <f t="shared" si="6380"/>
        <v>959586269889.97852</v>
      </c>
      <c r="AL988" s="262">
        <f t="shared" si="6380"/>
        <v>966072630433.1991</v>
      </c>
      <c r="AM988" s="262">
        <f t="shared" si="6380"/>
        <v>974638184011.65869</v>
      </c>
      <c r="AN988" s="262">
        <f t="shared" si="6380"/>
        <v>985748727118.25061</v>
      </c>
      <c r="AO988" s="258">
        <f t="shared" si="5910"/>
        <v>1000000000000</v>
      </c>
    </row>
    <row r="989" spans="3:41" hidden="1" outlineLevel="1">
      <c r="C989" s="256" t="s">
        <v>773</v>
      </c>
      <c r="D989" s="256"/>
      <c r="E989" s="262"/>
      <c r="F989" s="262"/>
      <c r="G989" s="262"/>
      <c r="H989" s="262"/>
      <c r="I989" s="262"/>
      <c r="J989" s="262"/>
      <c r="K989" s="262"/>
      <c r="L989" s="262"/>
      <c r="M989" s="262"/>
      <c r="N989" s="262"/>
      <c r="O989" s="262"/>
      <c r="P989" s="262"/>
      <c r="Q989" s="262"/>
      <c r="R989" s="262"/>
      <c r="S989" s="262"/>
      <c r="T989" s="262"/>
      <c r="U989" s="262"/>
      <c r="V989" s="262"/>
      <c r="W989" s="262"/>
      <c r="X989" s="262"/>
      <c r="Y989" s="262"/>
      <c r="Z989" s="262"/>
      <c r="AA989" s="262"/>
      <c r="AB989" s="262"/>
      <c r="AC989" s="262"/>
      <c r="AD989" s="262"/>
      <c r="AE989" s="262"/>
      <c r="AF989" s="262"/>
      <c r="AG989" s="262">
        <f>(AH989+AH990)/2/((1+AG$82/4))</f>
        <v>956609106293.08984</v>
      </c>
      <c r="AH989" s="262">
        <f t="shared" ref="AH989:AN989" si="6381">(AI989+AI990)/2/((1+AH$82/4))</f>
        <v>957720134533.75415</v>
      </c>
      <c r="AI989" s="262">
        <f t="shared" si="6381"/>
        <v>959603710301.90991</v>
      </c>
      <c r="AJ989" s="262">
        <f t="shared" si="6381"/>
        <v>962433702796.75281</v>
      </c>
      <c r="AK989" s="262">
        <f t="shared" si="6381"/>
        <v>966422159335.46655</v>
      </c>
      <c r="AL989" s="262">
        <f t="shared" si="6381"/>
        <v>971825163800.91516</v>
      </c>
      <c r="AM989" s="262">
        <f t="shared" si="6381"/>
        <v>978952145069.42212</v>
      </c>
      <c r="AN989" s="262">
        <f t="shared" si="6381"/>
        <v>988182873402.59949</v>
      </c>
      <c r="AO989" s="258">
        <f t="shared" si="5910"/>
        <v>1000000000000</v>
      </c>
    </row>
    <row r="990" spans="3:41" hidden="1" outlineLevel="1">
      <c r="C990" s="256" t="s">
        <v>774</v>
      </c>
      <c r="D990" s="256"/>
      <c r="E990" s="262"/>
      <c r="F990" s="262"/>
      <c r="G990" s="262"/>
      <c r="H990" s="262"/>
      <c r="I990" s="262"/>
      <c r="J990" s="262"/>
      <c r="K990" s="262"/>
      <c r="L990" s="262"/>
      <c r="M990" s="262"/>
      <c r="N990" s="262"/>
      <c r="O990" s="262"/>
      <c r="P990" s="262"/>
      <c r="Q990" s="262"/>
      <c r="R990" s="262"/>
      <c r="S990" s="262"/>
      <c r="T990" s="262"/>
      <c r="U990" s="262"/>
      <c r="V990" s="262"/>
      <c r="W990" s="262"/>
      <c r="X990" s="262"/>
      <c r="Y990" s="262"/>
      <c r="Z990" s="262"/>
      <c r="AA990" s="262"/>
      <c r="AB990" s="262"/>
      <c r="AC990" s="262"/>
      <c r="AD990" s="262"/>
      <c r="AE990" s="262"/>
      <c r="AF990" s="262"/>
      <c r="AG990" s="262"/>
      <c r="AH990" s="262">
        <f>(AI990+AI991)/2/((1+AH$83/4))</f>
        <v>964876702109.50659</v>
      </c>
      <c r="AI990" s="262">
        <f t="shared" ref="AI990:AN990" si="6382">(AJ990+AJ991)/2/((1+AI$83/4))</f>
        <v>966445620645.27332</v>
      </c>
      <c r="AJ990" s="262">
        <f t="shared" si="6382"/>
        <v>968802556593.49426</v>
      </c>
      <c r="AK990" s="262">
        <f t="shared" si="6382"/>
        <v>972123008869.75549</v>
      </c>
      <c r="AL990" s="262">
        <f t="shared" si="6382"/>
        <v>976618189296.84302</v>
      </c>
      <c r="AM990" s="262">
        <f t="shared" si="6382"/>
        <v>982542211857.35071</v>
      </c>
      <c r="AN990" s="262">
        <f t="shared" si="6382"/>
        <v>990205393619.51416</v>
      </c>
      <c r="AO990" s="258">
        <f t="shared" si="5910"/>
        <v>1000000000000</v>
      </c>
    </row>
    <row r="991" spans="3:41" hidden="1" outlineLevel="1">
      <c r="C991" s="256" t="s">
        <v>775</v>
      </c>
      <c r="D991" s="256"/>
      <c r="E991" s="262"/>
      <c r="F991" s="262"/>
      <c r="G991" s="262"/>
      <c r="H991" s="262"/>
      <c r="I991" s="262"/>
      <c r="J991" s="262"/>
      <c r="K991" s="262"/>
      <c r="L991" s="262"/>
      <c r="M991" s="262"/>
      <c r="N991" s="262"/>
      <c r="O991" s="262"/>
      <c r="P991" s="262"/>
      <c r="Q991" s="262"/>
      <c r="R991" s="262"/>
      <c r="S991" s="262"/>
      <c r="T991" s="262"/>
      <c r="U991" s="262"/>
      <c r="V991" s="262"/>
      <c r="W991" s="262"/>
      <c r="X991" s="262"/>
      <c r="Y991" s="262"/>
      <c r="Z991" s="262"/>
      <c r="AA991" s="262"/>
      <c r="AB991" s="262"/>
      <c r="AC991" s="262"/>
      <c r="AD991" s="262"/>
      <c r="AE991" s="262"/>
      <c r="AF991" s="262"/>
      <c r="AG991" s="262"/>
      <c r="AH991" s="262"/>
      <c r="AI991" s="262">
        <f>(AJ991+AJ992)/2/((1+AI$84/4))</f>
        <v>972148700692.37805</v>
      </c>
      <c r="AJ991" s="262">
        <f t="shared" ref="AJ991:AN991" si="6383">(AK991+AK992)/2/((1+AJ$84/4))</f>
        <v>974109345065.84778</v>
      </c>
      <c r="AK991" s="262">
        <f t="shared" si="6383"/>
        <v>976870607558.6958</v>
      </c>
      <c r="AL991" s="262">
        <f t="shared" si="6383"/>
        <v>980606767523.64539</v>
      </c>
      <c r="AM991" s="262">
        <f t="shared" si="6383"/>
        <v>985526747822.36401</v>
      </c>
      <c r="AN991" s="262">
        <f t="shared" si="6383"/>
        <v>991884599050.81616</v>
      </c>
      <c r="AO991" s="258">
        <f t="shared" si="5910"/>
        <v>1000000000000</v>
      </c>
    </row>
    <row r="992" spans="3:41" hidden="1" outlineLevel="1">
      <c r="C992" s="256" t="s">
        <v>776</v>
      </c>
      <c r="D992" s="256"/>
      <c r="E992" s="262"/>
      <c r="F992" s="262"/>
      <c r="G992" s="262"/>
      <c r="H992" s="262"/>
      <c r="I992" s="262"/>
      <c r="J992" s="262"/>
      <c r="K992" s="262"/>
      <c r="L992" s="262"/>
      <c r="M992" s="262"/>
      <c r="N992" s="262"/>
      <c r="O992" s="262"/>
      <c r="P992" s="262"/>
      <c r="Q992" s="262"/>
      <c r="R992" s="262"/>
      <c r="S992" s="262"/>
      <c r="T992" s="262"/>
      <c r="U992" s="262"/>
      <c r="V992" s="262"/>
      <c r="W992" s="262"/>
      <c r="X992" s="262"/>
      <c r="Y992" s="262"/>
      <c r="Z992" s="262"/>
      <c r="AA992" s="262"/>
      <c r="AB992" s="262"/>
      <c r="AC992" s="262"/>
      <c r="AD992" s="262"/>
      <c r="AE992" s="262"/>
      <c r="AF992" s="262"/>
      <c r="AG992" s="262"/>
      <c r="AH992" s="262"/>
      <c r="AI992" s="262"/>
      <c r="AJ992" s="262">
        <f>(AK992+AK993)/2/((1+AJ$85/4))</f>
        <v>978525612145.15454</v>
      </c>
      <c r="AK992" s="262">
        <f t="shared" ref="AK992:AN992" si="6384">(AL992+AL993)/2/((1+AK$85/4))</f>
        <v>980819745141.12671</v>
      </c>
      <c r="AL992" s="262">
        <f t="shared" si="6384"/>
        <v>983922477671.03271</v>
      </c>
      <c r="AM992" s="262">
        <f t="shared" si="6384"/>
        <v>988005744333.66492</v>
      </c>
      <c r="AN992" s="262">
        <f t="shared" si="6384"/>
        <v>993277872746.54907</v>
      </c>
      <c r="AO992" s="258">
        <f t="shared" si="5910"/>
        <v>1000000000000</v>
      </c>
    </row>
    <row r="993" spans="3:44" hidden="1" outlineLevel="1">
      <c r="C993" s="256" t="s">
        <v>777</v>
      </c>
      <c r="D993" s="256"/>
      <c r="E993" s="262"/>
      <c r="F993" s="262"/>
      <c r="G993" s="262"/>
      <c r="H993" s="262"/>
      <c r="I993" s="262"/>
      <c r="J993" s="262"/>
      <c r="K993" s="262"/>
      <c r="L993" s="262"/>
      <c r="M993" s="262"/>
      <c r="N993" s="262"/>
      <c r="O993" s="262"/>
      <c r="P993" s="262"/>
      <c r="Q993" s="262"/>
      <c r="R993" s="262"/>
      <c r="S993" s="262"/>
      <c r="T993" s="262"/>
      <c r="U993" s="262"/>
      <c r="V993" s="262"/>
      <c r="W993" s="262"/>
      <c r="X993" s="262"/>
      <c r="Y993" s="262"/>
      <c r="Z993" s="262"/>
      <c r="AA993" s="262"/>
      <c r="AB993" s="262"/>
      <c r="AC993" s="262"/>
      <c r="AD993" s="262"/>
      <c r="AE993" s="262"/>
      <c r="AF993" s="262"/>
      <c r="AG993" s="262"/>
      <c r="AH993" s="262"/>
      <c r="AI993" s="262"/>
      <c r="AJ993" s="262"/>
      <c r="AK993" s="262">
        <f>(AL993+AL994)/2/((1+AK$86/4))</f>
        <v>984101535462.23267</v>
      </c>
      <c r="AL993" s="262">
        <f t="shared" ref="AL993:AN993" si="6385">(AM993+AM994)/2/((1+AL$86/4))</f>
        <v>986676464477.927</v>
      </c>
      <c r="AM993" s="262">
        <f t="shared" si="6385"/>
        <v>990063357738.44885</v>
      </c>
      <c r="AN993" s="262">
        <f t="shared" si="6385"/>
        <v>994433287952.79126</v>
      </c>
      <c r="AO993" s="258">
        <f t="shared" si="5910"/>
        <v>1000000000000</v>
      </c>
    </row>
    <row r="994" spans="3:44" hidden="1" outlineLevel="1">
      <c r="C994" s="256" t="s">
        <v>778</v>
      </c>
      <c r="D994" s="256"/>
      <c r="E994" s="262"/>
      <c r="F994" s="262"/>
      <c r="G994" s="262"/>
      <c r="H994" s="262"/>
      <c r="I994" s="262"/>
      <c r="J994" s="262"/>
      <c r="K994" s="262"/>
      <c r="L994" s="262"/>
      <c r="M994" s="262"/>
      <c r="N994" s="262"/>
      <c r="O994" s="262"/>
      <c r="P994" s="262"/>
      <c r="Q994" s="262"/>
      <c r="R994" s="262"/>
      <c r="S994" s="262"/>
      <c r="T994" s="262"/>
      <c r="U994" s="262"/>
      <c r="V994" s="262"/>
      <c r="W994" s="262"/>
      <c r="X994" s="262"/>
      <c r="Y994" s="262"/>
      <c r="Z994" s="262"/>
      <c r="AA994" s="262"/>
      <c r="AB994" s="262"/>
      <c r="AC994" s="262"/>
      <c r="AD994" s="262"/>
      <c r="AE994" s="262"/>
      <c r="AF994" s="262"/>
      <c r="AG994" s="262"/>
      <c r="AH994" s="262"/>
      <c r="AI994" s="262"/>
      <c r="AJ994" s="262"/>
      <c r="AK994" s="262"/>
      <c r="AL994" s="262">
        <f>(AM994+AM995)/2/((1+AL$87/4))</f>
        <v>988962262357.36743</v>
      </c>
      <c r="AM994" s="262">
        <f t="shared" ref="AM994:AN994" si="6386">(AN994+AN995)/2/((1+AM$87/4))</f>
        <v>991770200806.95801</v>
      </c>
      <c r="AN994" s="262">
        <f t="shared" si="6386"/>
        <v>995391029163.21326</v>
      </c>
      <c r="AO994" s="258">
        <f t="shared" si="5910"/>
        <v>1000000000000</v>
      </c>
    </row>
    <row r="995" spans="3:44" hidden="1" outlineLevel="1">
      <c r="C995" s="256" t="s">
        <v>779</v>
      </c>
      <c r="D995" s="256"/>
      <c r="E995" s="262"/>
      <c r="F995" s="262"/>
      <c r="G995" s="262"/>
      <c r="H995" s="262"/>
      <c r="I995" s="262"/>
      <c r="J995" s="262"/>
      <c r="K995" s="262"/>
      <c r="L995" s="262"/>
      <c r="M995" s="262"/>
      <c r="N995" s="262"/>
      <c r="O995" s="262"/>
      <c r="P995" s="262"/>
      <c r="Q995" s="262"/>
      <c r="R995" s="262"/>
      <c r="S995" s="262"/>
      <c r="T995" s="262"/>
      <c r="U995" s="262"/>
      <c r="V995" s="262"/>
      <c r="W995" s="262"/>
      <c r="X995" s="262"/>
      <c r="Y995" s="262"/>
      <c r="Z995" s="262"/>
      <c r="AA995" s="262"/>
      <c r="AB995" s="262"/>
      <c r="AC995" s="262"/>
      <c r="AD995" s="262"/>
      <c r="AE995" s="262"/>
      <c r="AF995" s="262"/>
      <c r="AG995" s="262"/>
      <c r="AH995" s="262"/>
      <c r="AI995" s="262"/>
      <c r="AJ995" s="262"/>
      <c r="AK995" s="262"/>
      <c r="AL995" s="262"/>
      <c r="AM995" s="262">
        <f>(AN995+AN996)/2/((1+AM$88/4))</f>
        <v>993185373806.28247</v>
      </c>
      <c r="AN995" s="262">
        <f t="shared" ref="AN995" si="6387">(AO995+AO996)/2/((1+AN$88/4))</f>
        <v>996184625200.44958</v>
      </c>
      <c r="AO995" s="258">
        <f t="shared" si="5910"/>
        <v>1000000000000</v>
      </c>
    </row>
    <row r="996" spans="3:44" hidden="1" outlineLevel="1">
      <c r="C996" s="256" t="s">
        <v>780</v>
      </c>
      <c r="D996" s="256"/>
      <c r="E996" s="262"/>
      <c r="F996" s="262"/>
      <c r="G996" s="262"/>
      <c r="H996" s="262"/>
      <c r="I996" s="262"/>
      <c r="J996" s="262"/>
      <c r="K996" s="262"/>
      <c r="L996" s="262"/>
      <c r="M996" s="262"/>
      <c r="N996" s="262"/>
      <c r="O996" s="262"/>
      <c r="P996" s="262"/>
      <c r="Q996" s="262"/>
      <c r="R996" s="262"/>
      <c r="S996" s="262"/>
      <c r="T996" s="262"/>
      <c r="U996" s="262"/>
      <c r="V996" s="262"/>
      <c r="W996" s="262"/>
      <c r="X996" s="262"/>
      <c r="Y996" s="262"/>
      <c r="Z996" s="262"/>
      <c r="AA996" s="262"/>
      <c r="AB996" s="262"/>
      <c r="AC996" s="262"/>
      <c r="AD996" s="262"/>
      <c r="AE996" s="262"/>
      <c r="AF996" s="262"/>
      <c r="AG996" s="262"/>
      <c r="AH996" s="262"/>
      <c r="AI996" s="262"/>
      <c r="AJ996" s="262"/>
      <c r="AK996" s="262"/>
      <c r="AL996" s="262"/>
      <c r="AM996" s="262"/>
      <c r="AN996" s="262">
        <f>(AO996+AO997)/2/((1+AN$89/4))</f>
        <v>996842009359.21826</v>
      </c>
      <c r="AO996" s="258">
        <f t="shared" si="5910"/>
        <v>1000000000000</v>
      </c>
    </row>
    <row r="997" spans="3:44" hidden="1" outlineLevel="1">
      <c r="C997" s="256" t="s">
        <v>260</v>
      </c>
      <c r="D997" s="256"/>
      <c r="E997" s="262"/>
      <c r="F997" s="262"/>
      <c r="G997" s="262"/>
      <c r="H997" s="262"/>
      <c r="I997" s="262"/>
      <c r="J997" s="262"/>
      <c r="K997" s="262"/>
      <c r="L997" s="262"/>
      <c r="M997" s="262"/>
      <c r="N997" s="262"/>
      <c r="O997" s="262"/>
      <c r="P997" s="262"/>
      <c r="Q997" s="262"/>
      <c r="R997" s="262"/>
      <c r="S997" s="262"/>
      <c r="T997" s="262"/>
      <c r="U997" s="262"/>
      <c r="V997" s="262"/>
      <c r="W997" s="262"/>
      <c r="X997" s="262"/>
      <c r="Y997" s="262"/>
      <c r="Z997" s="262"/>
      <c r="AA997" s="262"/>
      <c r="AB997" s="262"/>
      <c r="AC997" s="262"/>
      <c r="AD997" s="262"/>
      <c r="AE997" s="262"/>
      <c r="AF997" s="262"/>
      <c r="AG997" s="262"/>
      <c r="AH997" s="262"/>
      <c r="AI997" s="262"/>
      <c r="AJ997" s="262"/>
      <c r="AK997" s="262"/>
      <c r="AL997" s="262"/>
      <c r="AM997" s="262"/>
      <c r="AN997" s="262"/>
      <c r="AO997" s="258">
        <f t="shared" si="5910"/>
        <v>1000000000000</v>
      </c>
    </row>
    <row r="998" spans="3:44" hidden="1" outlineLevel="1">
      <c r="C998" s="256" t="s">
        <v>2492</v>
      </c>
      <c r="D998" s="257"/>
      <c r="E998" s="255"/>
      <c r="F998" s="255"/>
      <c r="G998" s="255"/>
      <c r="H998" s="255"/>
      <c r="I998" s="255"/>
      <c r="J998" s="255"/>
      <c r="K998" s="255"/>
      <c r="L998" s="255"/>
      <c r="M998" s="255"/>
      <c r="N998" s="255"/>
      <c r="O998" s="255"/>
      <c r="P998" s="255"/>
      <c r="Q998" s="255"/>
      <c r="R998" s="255"/>
      <c r="S998" s="255"/>
      <c r="T998" s="255"/>
      <c r="U998" s="255"/>
      <c r="V998" s="255"/>
      <c r="W998" s="172"/>
    </row>
    <row r="999" spans="3:44" hidden="1" outlineLevel="1"/>
    <row r="1000" spans="3:44" hidden="1" outlineLevel="1">
      <c r="C1000" s="256"/>
      <c r="D1000" s="256" t="s">
        <v>256</v>
      </c>
      <c r="E1000" s="256" t="s">
        <v>257</v>
      </c>
      <c r="F1000" s="256" t="s">
        <v>262</v>
      </c>
      <c r="G1000" s="256" t="s">
        <v>265</v>
      </c>
      <c r="H1000" s="256" t="s">
        <v>268</v>
      </c>
      <c r="I1000" s="256" t="s">
        <v>271</v>
      </c>
      <c r="J1000" s="256" t="s">
        <v>274</v>
      </c>
      <c r="K1000" s="256" t="s">
        <v>277</v>
      </c>
      <c r="L1000" s="256" t="s">
        <v>280</v>
      </c>
      <c r="M1000" s="256" t="s">
        <v>283</v>
      </c>
      <c r="N1000" s="256" t="s">
        <v>286</v>
      </c>
      <c r="O1000" s="256" t="s">
        <v>289</v>
      </c>
      <c r="P1000" s="256" t="s">
        <v>292</v>
      </c>
      <c r="Q1000" s="256" t="s">
        <v>295</v>
      </c>
      <c r="R1000" s="256" t="s">
        <v>298</v>
      </c>
      <c r="S1000" s="256" t="s">
        <v>301</v>
      </c>
      <c r="T1000" s="256" t="s">
        <v>304</v>
      </c>
      <c r="U1000" s="256" t="s">
        <v>307</v>
      </c>
      <c r="V1000" s="256" t="s">
        <v>310</v>
      </c>
      <c r="W1000" s="256" t="s">
        <v>313</v>
      </c>
      <c r="X1000" s="256" t="s">
        <v>804</v>
      </c>
      <c r="Y1000" s="256" t="s">
        <v>805</v>
      </c>
      <c r="Z1000" s="256" t="s">
        <v>806</v>
      </c>
      <c r="AA1000" s="256" t="s">
        <v>807</v>
      </c>
      <c r="AB1000" s="256" t="s">
        <v>808</v>
      </c>
      <c r="AC1000" s="256" t="s">
        <v>809</v>
      </c>
      <c r="AD1000" s="256" t="s">
        <v>810</v>
      </c>
      <c r="AE1000" s="256" t="s">
        <v>811</v>
      </c>
      <c r="AF1000" s="256" t="s">
        <v>812</v>
      </c>
      <c r="AG1000" s="256" t="s">
        <v>813</v>
      </c>
      <c r="AH1000" s="256" t="s">
        <v>814</v>
      </c>
      <c r="AI1000" s="256" t="s">
        <v>815</v>
      </c>
      <c r="AJ1000" s="256" t="s">
        <v>816</v>
      </c>
      <c r="AK1000" s="256" t="s">
        <v>817</v>
      </c>
      <c r="AL1000" s="256" t="s">
        <v>818</v>
      </c>
      <c r="AM1000" s="256" t="s">
        <v>819</v>
      </c>
      <c r="AN1000" s="256" t="s">
        <v>820</v>
      </c>
      <c r="AO1000" s="256" t="s">
        <v>821</v>
      </c>
    </row>
    <row r="1001" spans="3:44" hidden="1" outlineLevel="1">
      <c r="C1001" s="256" t="s">
        <v>258</v>
      </c>
      <c r="D1001" s="256"/>
      <c r="E1001" s="256" t="s">
        <v>259</v>
      </c>
      <c r="F1001" s="256" t="s">
        <v>263</v>
      </c>
      <c r="G1001" s="256" t="s">
        <v>266</v>
      </c>
      <c r="H1001" s="256" t="s">
        <v>269</v>
      </c>
      <c r="I1001" s="256" t="s">
        <v>272</v>
      </c>
      <c r="J1001" s="256" t="s">
        <v>275</v>
      </c>
      <c r="K1001" s="256" t="s">
        <v>278</v>
      </c>
      <c r="L1001" s="256" t="s">
        <v>281</v>
      </c>
      <c r="M1001" s="256" t="s">
        <v>284</v>
      </c>
      <c r="N1001" s="256" t="s">
        <v>287</v>
      </c>
      <c r="O1001" s="256" t="s">
        <v>290</v>
      </c>
      <c r="P1001" s="256" t="s">
        <v>293</v>
      </c>
      <c r="Q1001" s="256" t="s">
        <v>296</v>
      </c>
      <c r="R1001" s="256" t="s">
        <v>299</v>
      </c>
      <c r="S1001" s="256" t="s">
        <v>302</v>
      </c>
      <c r="T1001" s="256" t="s">
        <v>305</v>
      </c>
      <c r="U1001" s="256" t="s">
        <v>308</v>
      </c>
      <c r="V1001" s="256" t="s">
        <v>311</v>
      </c>
      <c r="W1001" s="256" t="s">
        <v>314</v>
      </c>
      <c r="X1001" s="256" t="s">
        <v>784</v>
      </c>
      <c r="Y1001" s="256" t="s">
        <v>785</v>
      </c>
      <c r="Z1001" s="256" t="s">
        <v>786</v>
      </c>
      <c r="AA1001" s="256" t="s">
        <v>787</v>
      </c>
      <c r="AB1001" s="256" t="s">
        <v>788</v>
      </c>
      <c r="AC1001" s="256" t="s">
        <v>789</v>
      </c>
      <c r="AD1001" s="256" t="s">
        <v>790</v>
      </c>
      <c r="AE1001" s="256" t="s">
        <v>791</v>
      </c>
      <c r="AF1001" s="256" t="s">
        <v>792</v>
      </c>
      <c r="AG1001" s="256" t="s">
        <v>793</v>
      </c>
      <c r="AH1001" s="256" t="s">
        <v>794</v>
      </c>
      <c r="AI1001" s="256" t="s">
        <v>795</v>
      </c>
      <c r="AJ1001" s="256" t="s">
        <v>796</v>
      </c>
      <c r="AK1001" s="256" t="s">
        <v>797</v>
      </c>
      <c r="AL1001" s="256" t="s">
        <v>798</v>
      </c>
      <c r="AM1001" s="256" t="s">
        <v>799</v>
      </c>
      <c r="AN1001" s="256" t="s">
        <v>800</v>
      </c>
      <c r="AO1001" s="256" t="s">
        <v>801</v>
      </c>
      <c r="AP1001" s="258" t="s">
        <v>260</v>
      </c>
    </row>
    <row r="1002" spans="3:44" hidden="1" outlineLevel="1">
      <c r="C1002" s="256"/>
      <c r="D1002" s="259">
        <f>(E1002+E1003)/2/((1+D$53/4)^($D$17))</f>
        <v>94073488158.086395</v>
      </c>
      <c r="E1002" s="262">
        <f t="shared" ref="E1002" si="6388">(F1002+F1003)/2/((1+E$53/4))</f>
        <v>78976843992.906921</v>
      </c>
      <c r="F1002" s="262">
        <f t="shared" ref="F1002" si="6389">(G1002+G1003)/2/((1+F$53/4))</f>
        <v>65951201674.550125</v>
      </c>
      <c r="G1002" s="262">
        <f t="shared" ref="G1002" si="6390">(H1002+H1003)/2/((1+G$53/4))</f>
        <v>54741183371.480347</v>
      </c>
      <c r="H1002" s="262">
        <f t="shared" ref="H1002" si="6391">(I1002+I1003)/2/((1+H$53/4))</f>
        <v>44983518417.821732</v>
      </c>
      <c r="I1002" s="262">
        <f t="shared" ref="I1002" si="6392">(J1002+J1003)/2/((1+I$53/4))</f>
        <v>36613975999.23864</v>
      </c>
      <c r="J1002" s="262">
        <f t="shared" ref="J1002" si="6393">(K1002+K1003)/2/((1+J$53/4))</f>
        <v>29567281386.257713</v>
      </c>
      <c r="K1002" s="262">
        <f t="shared" ref="K1002" si="6394">(L1002+L1003)/2/((1+K$53/4))</f>
        <v>23714681570.582409</v>
      </c>
      <c r="L1002" s="262">
        <f t="shared" ref="L1002" si="6395">(M1002+M1003)/2/((1+L$53/4))</f>
        <v>18914785281.948544</v>
      </c>
      <c r="M1002" s="262">
        <f t="shared" ref="M1002" si="6396">(N1002+N1003)/2/((1+M$53/4))</f>
        <v>15029716043.71382</v>
      </c>
      <c r="N1002" s="262">
        <f t="shared" ref="N1002" si="6397">(O1002+O1003)/2/((1+N$53/4))</f>
        <v>11924081461.498653</v>
      </c>
      <c r="O1002" s="262">
        <f t="shared" ref="O1002" si="6398">(P1002+P1003)/2/((1+O$53/4))</f>
        <v>9472731542.281641</v>
      </c>
      <c r="P1002" s="262">
        <f t="shared" ref="P1002" si="6399">(Q1002+Q1003)/2/((1+P$53/4))</f>
        <v>7562802087.9837608</v>
      </c>
      <c r="Q1002" s="262">
        <f t="shared" ref="Q1002" si="6400">(R1002+R1003)/2/((1+Q$53/4))</f>
        <v>5849644816.0966301</v>
      </c>
      <c r="R1002" s="262">
        <f t="shared" ref="R1002" si="6401">(S1002+S1003)/2/((1+R$53/4))</f>
        <v>4497932018.4308338</v>
      </c>
      <c r="S1002" s="262">
        <f t="shared" ref="S1002" si="6402">(T1002+T1003)/2/((1+S$53/4))</f>
        <v>3458078586.5136943</v>
      </c>
      <c r="T1002" s="262">
        <f t="shared" ref="T1002" si="6403">(U1002+U1003)/2/((1+T$53/4))</f>
        <v>2666465482.4361019</v>
      </c>
      <c r="U1002" s="262">
        <f t="shared" ref="U1002" si="6404">(V1002+V1003)/2/((1+U$53/4))</f>
        <v>2070121481.0675719</v>
      </c>
      <c r="V1002" s="262">
        <f t="shared" ref="V1002" si="6405">(W1002+W1003)/2/((1+V$53/4))</f>
        <v>1625674639.4117458</v>
      </c>
      <c r="W1002" s="262">
        <f t="shared" ref="W1002" si="6406">(X1002+X1003)/2/((1+W$53/4))</f>
        <v>1298453610.4917872</v>
      </c>
      <c r="X1002" s="262">
        <f t="shared" ref="X1002" si="6407">(Y1002+Y1003)/2/((1+X$53/4))</f>
        <v>1061669639.119391</v>
      </c>
      <c r="Y1002" s="262">
        <f t="shared" ref="Y1002" si="6408">(Z1002+Z1003)/2/((1+Y$53/4))</f>
        <v>845646175.18196833</v>
      </c>
      <c r="Z1002" s="262">
        <f t="shared" ref="Z1002" si="6409">(AA1002+AA1003)/2/((1+Z$53/4))</f>
        <v>684549353.05691767</v>
      </c>
      <c r="AA1002" s="262">
        <f t="shared" ref="AA1002" si="6410">(AB1002+AB1003)/2/((1+AA$53/4))</f>
        <v>569660400.34454107</v>
      </c>
      <c r="AB1002" s="262">
        <f t="shared" ref="AB1002" si="6411">(AC1002+AC1003)/2/((1+AB$53/4))</f>
        <v>491066693.44058222</v>
      </c>
      <c r="AC1002" s="262">
        <f t="shared" ref="AC1002" si="6412">(AD1002+AD1003)/2/((1+AC$53/4))</f>
        <v>442392680.61421299</v>
      </c>
      <c r="AD1002" s="262">
        <f t="shared" ref="AD1002" si="6413">(AE1002+AE1003)/2/((1+AD$53/4))</f>
        <v>420546778.44071889</v>
      </c>
      <c r="AE1002" s="262">
        <f t="shared" ref="AE1002" si="6414">(AF1002+AF1003)/2/((1+AE$53/4))</f>
        <v>426360437.93589967</v>
      </c>
      <c r="AF1002" s="262">
        <f t="shared" ref="AF1002" si="6415">(AG1002+AG1003)/2/((1+AF$53/4))</f>
        <v>466293253.34455484</v>
      </c>
      <c r="AG1002" s="262">
        <f t="shared" ref="AG1002" si="6416">(AH1002+AH1003)/2/((1+AG$53/4))</f>
        <v>556967643.58925903</v>
      </c>
      <c r="AH1002" s="262">
        <f t="shared" ref="AH1002" si="6417">(AI1002+AI1003)/2/((1+AH$53/4))</f>
        <v>735650471.29968286</v>
      </c>
      <c r="AI1002" s="262">
        <f t="shared" ref="AI1002" si="6418">(AJ1002+AJ1003)/2/((1+AI$53/4))</f>
        <v>1087969651.4848409</v>
      </c>
      <c r="AJ1002" s="262">
        <f t="shared" ref="AJ1002" si="6419">(AK1002+AK1003)/2/((1+AJ$53/4))</f>
        <v>1823871455.2371292</v>
      </c>
      <c r="AK1002" s="262">
        <f t="shared" ref="AK1002" si="6420">(AL1002+AL1003)/2/((1+AK$53/4))</f>
        <v>3506985131.4931512</v>
      </c>
      <c r="AL1002" s="262">
        <f t="shared" ref="AL1002" si="6421">(AM1002+AM1003)/2/((1+AL$53/4))</f>
        <v>7817998335.3136311</v>
      </c>
      <c r="AM1002" s="262">
        <f t="shared" ref="AM1002" si="6422">(AN1002+AN1003)/2/((1+AM$53/4))</f>
        <v>20394005247.663609</v>
      </c>
      <c r="AN1002" s="262">
        <f t="shared" ref="AN1002" si="6423">(AO1002+AO1003)/2/((1+AN$53/4))</f>
        <v>62743178491.555962</v>
      </c>
      <c r="AO1002" s="262">
        <f t="shared" ref="AO1002" si="6424">(AP1002+AP1003)/2/((1+AO$53/4))</f>
        <v>229291762228.42947</v>
      </c>
      <c r="AP1002" s="258">
        <f t="shared" ref="AP1002:AP1040" si="6425">$C$15*10^6</f>
        <v>1000000000000</v>
      </c>
      <c r="AR1002" s="261">
        <f>AO$50*10^6</f>
        <v>94073488158.08638</v>
      </c>
    </row>
    <row r="1003" spans="3:44" hidden="1" outlineLevel="1">
      <c r="C1003" s="256" t="s">
        <v>261</v>
      </c>
      <c r="D1003" s="256"/>
      <c r="E1003" s="262">
        <f>(F1003+F1004)/2/((1+E$54/4))</f>
        <v>115917013460.29193</v>
      </c>
      <c r="F1003" s="262">
        <f t="shared" ref="F1003" si="6426">(G1003+G1004)/2/((1+F$54/4))</f>
        <v>99306655135.289795</v>
      </c>
      <c r="G1003" s="262">
        <f t="shared" ref="G1003" si="6427">(H1003+H1004)/2/((1+G$54/4))</f>
        <v>84614612113.296982</v>
      </c>
      <c r="H1003" s="262">
        <f t="shared" ref="H1003" si="6428">(I1003+I1004)/2/((1+H$54/4))</f>
        <v>71466590982.41748</v>
      </c>
      <c r="I1003" s="262">
        <f t="shared" ref="I1003" si="6429">(J1003+J1004)/2/((1+I$54/4))</f>
        <v>59856788865.83194</v>
      </c>
      <c r="J1003" s="262">
        <f t="shared" ref="J1003" si="6430">(K1003+K1004)/2/((1+J$54/4))</f>
        <v>49781233719.338463</v>
      </c>
      <c r="K1003" s="262">
        <f t="shared" ref="K1003" si="6431">(L1003+L1004)/2/((1+K$54/4))</f>
        <v>41147566519.843803</v>
      </c>
      <c r="L1003" s="262">
        <f t="shared" ref="L1003" si="6432">(M1003+M1004)/2/((1+L$54/4))</f>
        <v>33836885176.699326</v>
      </c>
      <c r="M1003" s="262">
        <f t="shared" ref="M1003" si="6433">(N1003+N1004)/2/((1+M$54/4))</f>
        <v>27724155245.823296</v>
      </c>
      <c r="N1003" s="262">
        <f t="shared" ref="N1003" si="6434">(O1003+O1004)/2/((1+N$54/4))</f>
        <v>22675197248.921349</v>
      </c>
      <c r="O1003" s="262">
        <f t="shared" ref="O1003" si="6435">(P1003+P1004)/2/((1+O$54/4))</f>
        <v>18557697953.227432</v>
      </c>
      <c r="P1003" s="262">
        <f t="shared" ref="P1003" si="6436">(Q1003+Q1004)/2/((1+P$54/4))</f>
        <v>15244799864.521894</v>
      </c>
      <c r="Q1003" s="262">
        <f t="shared" ref="Q1003" si="6437">(R1003+R1004)/2/((1+Q$54/4))</f>
        <v>12183587934.797184</v>
      </c>
      <c r="R1003" s="262">
        <f t="shared" ref="R1003" si="6438">(S1003+S1004)/2/((1+R$54/4))</f>
        <v>9682451289.5676155</v>
      </c>
      <c r="S1003" s="262">
        <f t="shared" ref="S1003" si="6439">(T1003+T1004)/2/((1+S$54/4))</f>
        <v>7688893346.6510372</v>
      </c>
      <c r="T1003" s="262">
        <f t="shared" ref="T1003" si="6440">(U1003+U1004)/2/((1+T$54/4))</f>
        <v>6117000196.0464458</v>
      </c>
      <c r="U1003" s="262">
        <f t="shared" ref="U1003" si="6441">(V1003+V1004)/2/((1+U$54/4))</f>
        <v>4891399804.5341177</v>
      </c>
      <c r="V1003" s="262">
        <f t="shared" ref="V1003" si="6442">(W1003+W1004)/2/((1+V$54/4))</f>
        <v>3947052644.9987206</v>
      </c>
      <c r="W1003" s="262">
        <f t="shared" ref="W1003" si="6443">(X1003+X1004)/2/((1+W$54/4))</f>
        <v>3229279938.7548056</v>
      </c>
      <c r="X1003" s="262">
        <f t="shared" ref="X1003" si="6444">(Y1003+Y1004)/2/((1+X$54/4))</f>
        <v>2693887647.5195332</v>
      </c>
      <c r="Y1003" s="262">
        <f t="shared" ref="Y1003" si="6445">(Z1003+Z1004)/2/((1+Y$54/4))</f>
        <v>2193811817.9354191</v>
      </c>
      <c r="Z1003" s="262">
        <f t="shared" ref="Z1003" si="6446">(AA1003+AA1004)/2/((1+Z$54/4))</f>
        <v>1809323924.8010702</v>
      </c>
      <c r="AA1003" s="262">
        <f t="shared" ref="AA1003" si="6447">(AB1003+AB1004)/2/((1+AA$54/4))</f>
        <v>1526255594.2701683</v>
      </c>
      <c r="AB1003" s="262">
        <f t="shared" ref="AB1003" si="6448">(AC1003+AC1004)/2/((1+AB$54/4))</f>
        <v>1325560395.6853433</v>
      </c>
      <c r="AC1003" s="262">
        <f t="shared" ref="AC1003" si="6449">(AD1003+AD1004)/2/((1+AC$54/4))</f>
        <v>1194478318.1618717</v>
      </c>
      <c r="AD1003" s="262">
        <f t="shared" ref="AD1003" si="6450">(AE1003+AE1004)/2/((1+AD$54/4))</f>
        <v>1126344679.2987194</v>
      </c>
      <c r="AE1003" s="262">
        <f t="shared" ref="AE1003" si="6451">(AF1003+AF1004)/2/((1+AE$54/4))</f>
        <v>1122053926.9435799</v>
      </c>
      <c r="AF1003" s="262">
        <f t="shared" ref="AF1003" si="6452">(AG1003+AG1004)/2/((1+AF$54/4))</f>
        <v>1193213650.7594259</v>
      </c>
      <c r="AG1003" s="262">
        <f t="shared" ref="AG1003" si="6453">(AH1003+AH1004)/2/((1+AG$54/4))</f>
        <v>1370085454.9330909</v>
      </c>
      <c r="AH1003" s="262">
        <f t="shared" ref="AH1003" si="6454">(AI1003+AI1004)/2/((1+AH$54/4))</f>
        <v>1718602302.5038986</v>
      </c>
      <c r="AI1003" s="262">
        <f t="shared" ref="AI1003" si="6455">(AJ1003+AJ1004)/2/((1+AI$54/4))</f>
        <v>2383575322.3526306</v>
      </c>
      <c r="AJ1003" s="262">
        <f t="shared" ref="AJ1003" si="6456">(AK1003+AK1004)/2/((1+AJ$54/4))</f>
        <v>3699576189.1684465</v>
      </c>
      <c r="AK1003" s="262">
        <f t="shared" ref="AK1003" si="6457">(AL1003+AL1004)/2/((1+AK$54/4))</f>
        <v>6503020026.3864393</v>
      </c>
      <c r="AL1003" s="262">
        <f t="shared" ref="AL1003" si="6458">(AM1003+AM1004)/2/((1+AL$54/4))</f>
        <v>13090310028.317244</v>
      </c>
      <c r="AM1003" s="262">
        <f t="shared" ref="AM1003" si="6459">(AN1003+AN1004)/2/((1+AM$54/4))</f>
        <v>30476925446.780891</v>
      </c>
      <c r="AN1003" s="262">
        <f t="shared" ref="AN1003" si="6460">(AO1003+AO1004)/2/((1+AN$54/4))</f>
        <v>82788660156.894287</v>
      </c>
      <c r="AO1003" s="262">
        <f t="shared" ref="AO1003" si="6461">(AP1003+AP1004)/2/((1+AO$54/4))</f>
        <v>264530603499.76138</v>
      </c>
      <c r="AP1003" s="258">
        <f t="shared" si="6425"/>
        <v>1000000000000</v>
      </c>
    </row>
    <row r="1004" spans="3:44" hidden="1" outlineLevel="1">
      <c r="C1004" s="256" t="s">
        <v>264</v>
      </c>
      <c r="D1004" s="256"/>
      <c r="E1004" s="256"/>
      <c r="F1004" s="262">
        <f>(G1004+G1005)/2/((1+F$55/4))</f>
        <v>141394956487.90472</v>
      </c>
      <c r="G1004" s="262">
        <f t="shared" ref="G1004" si="6462">(H1004+H1005)/2/((1+G$55/4))</f>
        <v>123281877619.81029</v>
      </c>
      <c r="H1004" s="262">
        <f t="shared" ref="H1004" si="6463">(I1004+I1005)/2/((1+H$55/4))</f>
        <v>106671253013.15617</v>
      </c>
      <c r="I1004" s="262">
        <f t="shared" ref="I1004" si="6464">(J1004+J1005)/2/((1+I$55/4))</f>
        <v>91623106709.406815</v>
      </c>
      <c r="J1004" s="262">
        <f t="shared" ref="J1004" si="6465">(K1004+K1005)/2/((1+J$55/4))</f>
        <v>78208811943.83429</v>
      </c>
      <c r="K1004" s="262">
        <f t="shared" ref="K1004" si="6466">(L1004+L1005)/2/((1+K$55/4))</f>
        <v>66391551076.727005</v>
      </c>
      <c r="L1004" s="262">
        <f t="shared" ref="L1004" si="6467">(M1004+M1005)/2/((1+L$55/4))</f>
        <v>56096850890.03376</v>
      </c>
      <c r="M1004" s="262">
        <f t="shared" ref="M1004" si="6468">(N1004+N1005)/2/((1+M$55/4))</f>
        <v>47236143538.350243</v>
      </c>
      <c r="N1004" s="262">
        <f t="shared" ref="N1004" si="6469">(O1004+O1005)/2/((1+N$55/4))</f>
        <v>39699964494.29689</v>
      </c>
      <c r="O1004" s="262">
        <f t="shared" ref="O1004" si="6470">(P1004+P1005)/2/((1+O$55/4))</f>
        <v>33371167847.294189</v>
      </c>
      <c r="P1004" s="262">
        <f t="shared" ref="P1004" si="6471">(Q1004+Q1005)/2/((1+P$55/4))</f>
        <v>28129004325.168472</v>
      </c>
      <c r="Q1004" s="262">
        <f t="shared" ref="Q1004" si="6472">(R1004+R1005)/2/((1+Q$55/4))</f>
        <v>23154039069.802948</v>
      </c>
      <c r="R1004" s="262">
        <f t="shared" ref="R1004" si="6473">(S1004+S1005)/2/((1+R$55/4))</f>
        <v>18959132849.0975</v>
      </c>
      <c r="S1004" s="262">
        <f t="shared" ref="S1004" si="6474">(T1004+T1005)/2/((1+S$55/4))</f>
        <v>15506211971.54772</v>
      </c>
      <c r="T1004" s="262">
        <f t="shared" ref="T1004" si="6475">(U1004+U1005)/2/((1+T$55/4))</f>
        <v>12695038720.32419</v>
      </c>
      <c r="U1004" s="262">
        <f t="shared" ref="U1004" si="6476">(V1004+V1005)/2/((1+U$55/4))</f>
        <v>10432906779.587486</v>
      </c>
      <c r="V1004" s="262">
        <f t="shared" ref="V1004" si="6477">(W1004+W1005)/2/((1+V$55/4))</f>
        <v>8635465302.2352486</v>
      </c>
      <c r="W1004" s="262">
        <f t="shared" ref="W1004" si="6478">(X1004+X1005)/2/((1+W$55/4))</f>
        <v>7228175099.3173475</v>
      </c>
      <c r="X1004" s="262">
        <f t="shared" ref="X1004" si="6479">(Y1004+Y1005)/2/((1+X$55/4))</f>
        <v>6148191576.4141569</v>
      </c>
      <c r="Y1004" s="262">
        <f t="shared" ref="Y1004" si="6480">(Z1004+Z1005)/2/((1+Y$55/4))</f>
        <v>5116740707.8813229</v>
      </c>
      <c r="Z1004" s="262">
        <f t="shared" ref="Z1004" si="6481">(AA1004+AA1005)/2/((1+Z$55/4))</f>
        <v>4300511874.4228964</v>
      </c>
      <c r="AA1004" s="262">
        <f t="shared" ref="AA1004" si="6482">(AB1004+AB1005)/2/((1+AA$55/4))</f>
        <v>3681392430.7986956</v>
      </c>
      <c r="AB1004" s="262">
        <f t="shared" ref="AB1004" si="6483">(AC1004+AC1005)/2/((1+AB$55/4))</f>
        <v>3227960429.0164981</v>
      </c>
      <c r="AC1004" s="262">
        <f t="shared" ref="AC1004" si="6484">(AD1004+AD1005)/2/((1+AC$55/4))</f>
        <v>2918528332.8581338</v>
      </c>
      <c r="AD1004" s="262">
        <f t="shared" ref="AD1004" si="6485">(AE1004+AE1005)/2/((1+AD$55/4))</f>
        <v>2741328934.8548608</v>
      </c>
      <c r="AE1004" s="262">
        <f t="shared" ref="AE1004" si="6486">(AF1004+AF1005)/2/((1+AE$55/4))</f>
        <v>2697605028.718327</v>
      </c>
      <c r="AF1004" s="262">
        <f t="shared" ref="AF1004" si="6487">(AG1004+AG1005)/2/((1+AF$55/4))</f>
        <v>2807128012.0505581</v>
      </c>
      <c r="AG1004" s="262">
        <f t="shared" ref="AG1004" si="6488">(AH1004+AH1005)/2/((1+AG$55/4))</f>
        <v>3121265817.0753579</v>
      </c>
      <c r="AH1004" s="262">
        <f t="shared" ref="AH1004" si="6489">(AI1004+AI1005)/2/((1+AH$55/4))</f>
        <v>3748740472.8800163</v>
      </c>
      <c r="AI1004" s="262">
        <f t="shared" ref="AI1004" si="6490">(AJ1004+AJ1005)/2/((1+AI$55/4))</f>
        <v>4918847247.1440821</v>
      </c>
      <c r="AJ1004" s="262">
        <f t="shared" ref="AJ1004" si="6491">(AK1004+AK1005)/2/((1+AJ$55/4))</f>
        <v>7133832799.9585018</v>
      </c>
      <c r="AK1004" s="262">
        <f t="shared" ref="AK1004" si="6492">(AL1004+AL1005)/2/((1+AK$55/4))</f>
        <v>11570851316.415789</v>
      </c>
      <c r="AL1004" s="262">
        <f t="shared" ref="AL1004" si="6493">(AM1004+AM1005)/2/((1+AL$55/4))</f>
        <v>21226844597.092716</v>
      </c>
      <c r="AM1004" s="262">
        <f t="shared" ref="AM1004" si="6494">(AN1004+AN1005)/2/((1+AM$55/4))</f>
        <v>44503147825.313042</v>
      </c>
      <c r="AN1004" s="262">
        <f t="shared" ref="AN1004" si="6495">(AO1004+AO1005)/2/((1+AN$55/4))</f>
        <v>107639678871.02484</v>
      </c>
      <c r="AO1004" s="262">
        <f t="shared" ref="AO1004" si="6496">(AP1004+AP1005)/2/((1+AO$55/4))</f>
        <v>303055600748.60938</v>
      </c>
      <c r="AP1004" s="258">
        <f t="shared" si="6425"/>
        <v>1000000000000</v>
      </c>
    </row>
    <row r="1005" spans="3:44" hidden="1" outlineLevel="1">
      <c r="C1005" s="256" t="s">
        <v>267</v>
      </c>
      <c r="D1005" s="256"/>
      <c r="E1005" s="262"/>
      <c r="F1005" s="262"/>
      <c r="G1005" s="262">
        <f>(H1005+H1006)/2/((1+G$56/4))</f>
        <v>170441037800.62921</v>
      </c>
      <c r="H1005" s="262">
        <f t="shared" ref="H1005" si="6497">(I1005+I1006)/2/((1+H$56/4))</f>
        <v>150628722909.3551</v>
      </c>
      <c r="I1005" s="262">
        <f t="shared" ref="I1005" si="6498">(J1005+J1006)/2/((1+I$56/4))</f>
        <v>132271298087.7605</v>
      </c>
      <c r="J1005" s="262">
        <f t="shared" ref="J1005" si="6499">(K1005+K1006)/2/((1+J$56/4))</f>
        <v>115516496294.61337</v>
      </c>
      <c r="K1005" s="262">
        <f t="shared" ref="K1005" si="6500">(L1005+L1006)/2/((1+K$56/4))</f>
        <v>100391750785.84239</v>
      </c>
      <c r="L1005" s="262">
        <f t="shared" ref="L1005" si="6501">(M1005+M1006)/2/((1+L$56/4))</f>
        <v>86880840554.873764</v>
      </c>
      <c r="M1005" s="262">
        <f t="shared" ref="M1005" si="6502">(N1005+N1006)/2/((1+M$56/4))</f>
        <v>74949638243.069778</v>
      </c>
      <c r="N1005" s="262">
        <f t="shared" ref="N1005" si="6503">(O1005+O1006)/2/((1+N$56/4))</f>
        <v>64534329422.614929</v>
      </c>
      <c r="O1005" s="262">
        <f t="shared" ref="O1005" si="6504">(P1005+P1006)/2/((1+O$56/4))</f>
        <v>55555651424.565674</v>
      </c>
      <c r="P1005" s="262">
        <f t="shared" ref="P1005" si="6505">(Q1005+Q1006)/2/((1+P$56/4))</f>
        <v>47922230620.594559</v>
      </c>
      <c r="Q1005" s="262">
        <f t="shared" ref="Q1005" si="6506">(R1005+R1006)/2/((1+Q$56/4))</f>
        <v>40503170519.781044</v>
      </c>
      <c r="R1005" s="262">
        <f t="shared" ref="R1005" si="6507">(S1005+S1006)/2/((1+R$56/4))</f>
        <v>34068100843.439713</v>
      </c>
      <c r="S1005" s="262">
        <f t="shared" ref="S1005" si="6508">(T1005+T1006)/2/((1+S$56/4))</f>
        <v>28615628851.719784</v>
      </c>
      <c r="T1005" s="262">
        <f t="shared" ref="T1005" si="6509">(U1005+U1006)/2/((1+T$56/4))</f>
        <v>24046152792.653358</v>
      </c>
      <c r="U1005" s="262">
        <f t="shared" ref="U1005" si="6510">(V1005+V1006)/2/((1+U$56/4))</f>
        <v>20262155925.959511</v>
      </c>
      <c r="V1005" s="262">
        <f t="shared" ref="V1005" si="6511">(W1005+W1006)/2/((1+V$56/4))</f>
        <v>17169741933.371637</v>
      </c>
      <c r="W1005" s="262">
        <f t="shared" ref="W1005" si="6512">(X1005+X1006)/2/((1+W$56/4))</f>
        <v>14681578754.415882</v>
      </c>
      <c r="X1005" s="262">
        <f t="shared" ref="X1005" si="6513">(Y1005+Y1006)/2/((1+X$56/4))</f>
        <v>12721106376.335138</v>
      </c>
      <c r="Y1005" s="262">
        <f t="shared" ref="Y1005" si="6514">(Z1005+Z1006)/2/((1+Y$56/4))</f>
        <v>10809453489.687752</v>
      </c>
      <c r="Z1005" s="262">
        <f t="shared" ref="Z1005" si="6515">(AA1005+AA1006)/2/((1+Z$56/4))</f>
        <v>9255491229.2075214</v>
      </c>
      <c r="AA1005" s="262">
        <f t="shared" ref="AA1005" si="6516">(AB1005+AB1006)/2/((1+AA$56/4))</f>
        <v>8043659225.5044012</v>
      </c>
      <c r="AB1005" s="262">
        <f t="shared" ref="AB1005" si="6517">(AC1005+AC1006)/2/((1+AB$56/4))</f>
        <v>7129539178.2544317</v>
      </c>
      <c r="AC1005" s="262">
        <f t="shared" ref="AC1005" si="6518">(AD1005+AD1006)/2/((1+AC$56/4))</f>
        <v>6482012690.6606369</v>
      </c>
      <c r="AD1005" s="262">
        <f t="shared" ref="AD1005" si="6519">(AE1005+AE1006)/2/((1+AD$56/4))</f>
        <v>6084259221.9426355</v>
      </c>
      <c r="AE1005" s="262">
        <f t="shared" ref="AE1005" si="6520">(AF1005+AF1006)/2/((1+AE$56/4))</f>
        <v>5939603767.128068</v>
      </c>
      <c r="AF1005" s="262">
        <f t="shared" ref="AF1005" si="6521">(AG1005+AG1006)/2/((1+AF$56/4))</f>
        <v>6080563433.5506868</v>
      </c>
      <c r="AG1005" s="262">
        <f t="shared" ref="AG1005" si="6522">(AH1005+AH1006)/2/((1+AG$56/4))</f>
        <v>6589061934.3104706</v>
      </c>
      <c r="AH1005" s="262">
        <f t="shared" ref="AH1005" si="6523">(AI1005+AI1006)/2/((1+AH$56/4))</f>
        <v>7632839972.8942242</v>
      </c>
      <c r="AI1005" s="262">
        <f t="shared" ref="AI1005" si="6524">(AJ1005+AJ1006)/2/((1+AI$56/4))</f>
        <v>9552459734.0724621</v>
      </c>
      <c r="AJ1005" s="262">
        <f t="shared" ref="AJ1005" si="6525">(AK1005+AK1006)/2/((1+AJ$56/4))</f>
        <v>13058680211.144163</v>
      </c>
      <c r="AK1005" s="262">
        <f t="shared" ref="AK1005" si="6526">(AL1005+AL1006)/2/((1+AK$56/4))</f>
        <v>19722889012.151596</v>
      </c>
      <c r="AL1005" s="262">
        <f t="shared" ref="AL1005" si="6527">(AM1005+AM1006)/2/((1+AL$56/4))</f>
        <v>33279730066.852684</v>
      </c>
      <c r="AM1005" s="262">
        <f t="shared" ref="AM1005" si="6528">(AN1005+AN1006)/2/((1+AM$56/4))</f>
        <v>63404753302.440033</v>
      </c>
      <c r="AN1005" s="262">
        <f t="shared" ref="AN1005" si="6529">(AO1005+AO1006)/2/((1+AN$56/4))</f>
        <v>137750111955.98489</v>
      </c>
      <c r="AO1005" s="262">
        <f t="shared" ref="AO1005" si="6530">(AP1005+AP1006)/2/((1+AO$56/4))</f>
        <v>344562668106.83447</v>
      </c>
      <c r="AP1005" s="258">
        <f t="shared" si="6425"/>
        <v>1000000000000</v>
      </c>
    </row>
    <row r="1006" spans="3:44" hidden="1" outlineLevel="1">
      <c r="C1006" s="256" t="s">
        <v>270</v>
      </c>
      <c r="D1006" s="256"/>
      <c r="E1006" s="262"/>
      <c r="F1006" s="262"/>
      <c r="G1006" s="262"/>
      <c r="H1006" s="262">
        <f>(I1006+I1007)/2/((1+H$57/4))</f>
        <v>202530953084.81412</v>
      </c>
      <c r="I1006" s="262">
        <f t="shared" ref="I1006" si="6531">(J1006+J1007)/2/((1+I$57/4))</f>
        <v>181310898565.6626</v>
      </c>
      <c r="J1006" s="262">
        <f t="shared" ref="J1006" si="6532">(K1006+K1007)/2/((1+J$57/4))</f>
        <v>161539389795.65079</v>
      </c>
      <c r="K1006" s="262">
        <f t="shared" ref="K1006" si="6533">(L1006+L1007)/2/((1+K$57/4))</f>
        <v>143305307839.07068</v>
      </c>
      <c r="L1006" s="262">
        <f t="shared" ref="L1006" si="6534">(M1006+M1007)/2/((1+L$57/4))</f>
        <v>126653597480.85231</v>
      </c>
      <c r="M1006" s="262">
        <f t="shared" ref="M1006" si="6535">(N1006+N1007)/2/((1+M$57/4))</f>
        <v>111612591059.78912</v>
      </c>
      <c r="N1006" s="262">
        <f t="shared" ref="N1006" si="6536">(O1006+O1007)/2/((1+N$57/4))</f>
        <v>98177077440.90596</v>
      </c>
      <c r="O1006" s="262">
        <f t="shared" ref="O1006" si="6537">(P1006+P1007)/2/((1+O$57/4))</f>
        <v>86322708088.363785</v>
      </c>
      <c r="P1006" s="262">
        <f t="shared" ref="P1006" si="6538">(Q1006+Q1007)/2/((1+P$57/4))</f>
        <v>76007722633.296875</v>
      </c>
      <c r="Q1006" s="262">
        <f t="shared" ref="Q1006" si="6539">(R1006+R1007)/2/((1+Q$57/4))</f>
        <v>65768176618.082954</v>
      </c>
      <c r="R1006" s="262">
        <f t="shared" ref="R1006" si="6540">(S1006+S1007)/2/((1+R$57/4))</f>
        <v>56660429843.872925</v>
      </c>
      <c r="S1006" s="262">
        <f t="shared" ref="S1006" si="6541">(T1006+T1007)/2/((1+S$57/4))</f>
        <v>48741161210.246017</v>
      </c>
      <c r="T1006" s="262">
        <f t="shared" ref="T1006" si="6542">(U1006+U1007)/2/((1+T$57/4))</f>
        <v>41929825036.507645</v>
      </c>
      <c r="U1006" s="262">
        <f t="shared" ref="U1006" si="6543">(V1006+V1007)/2/((1+U$57/4))</f>
        <v>36141716253.959465</v>
      </c>
      <c r="V1006" s="262">
        <f t="shared" ref="V1006" si="6544">(W1006+W1007)/2/((1+V$57/4))</f>
        <v>31289463417.532806</v>
      </c>
      <c r="W1006" s="262">
        <f t="shared" ref="W1006" si="6545">(X1006+X1007)/2/((1+W$57/4))</f>
        <v>27286999423.82682</v>
      </c>
      <c r="X1006" s="262">
        <f t="shared" ref="X1006" si="6546">(Y1006+Y1007)/2/((1+X$57/4))</f>
        <v>24056178025.110119</v>
      </c>
      <c r="Y1006" s="262">
        <f t="shared" ref="Y1006" si="6547">(Z1006+Z1007)/2/((1+Y$57/4))</f>
        <v>20845005260.572826</v>
      </c>
      <c r="Z1006" s="262">
        <f t="shared" ref="Z1006" si="6548">(AA1006+AA1007)/2/((1+Z$57/4))</f>
        <v>18169258737.110832</v>
      </c>
      <c r="AA1006" s="262">
        <f t="shared" ref="AA1006" si="6549">(AB1006+AB1007)/2/((1+AA$57/4))</f>
        <v>16028687751.174223</v>
      </c>
      <c r="AB1006" s="262">
        <f t="shared" ref="AB1006" si="6550">(AC1006+AC1007)/2/((1+AB$57/4))</f>
        <v>14370107716.311954</v>
      </c>
      <c r="AC1006" s="262">
        <f t="shared" ref="AC1006" si="6551">(AD1006+AD1007)/2/((1+AC$57/4))</f>
        <v>13156661815.996494</v>
      </c>
      <c r="AD1006" s="262">
        <f t="shared" ref="AD1006" si="6552">(AE1006+AE1007)/2/((1+AD$57/4))</f>
        <v>12370001160.313951</v>
      </c>
      <c r="AE1006" s="262">
        <f t="shared" ref="AE1006" si="6553">(AF1006+AF1007)/2/((1+AE$57/4))</f>
        <v>12020150316.421165</v>
      </c>
      <c r="AF1006" s="262">
        <f t="shared" ref="AF1006" si="6554">(AG1006+AG1007)/2/((1+AF$57/4))</f>
        <v>12159277221.380323</v>
      </c>
      <c r="AG1006" s="262">
        <f t="shared" ref="AG1006" si="6555">(AH1006+AH1007)/2/((1+AG$57/4))</f>
        <v>12911054883.056993</v>
      </c>
      <c r="AH1006" s="262">
        <f t="shared" ref="AH1006" si="6556">(AI1006+AI1007)/2/((1+AH$57/4))</f>
        <v>14518801326.424589</v>
      </c>
      <c r="AI1006" s="262">
        <f t="shared" ref="AI1006" si="6557">(AJ1006+AJ1007)/2/((1+AI$57/4))</f>
        <v>17458382613.10775</v>
      </c>
      <c r="AJ1006" s="262">
        <f t="shared" ref="AJ1006" si="6558">(AK1006+AK1007)/2/((1+AJ$57/4))</f>
        <v>22679657423.78727</v>
      </c>
      <c r="AK1006" s="262">
        <f t="shared" ref="AK1006" si="6559">(AL1006+AL1007)/2/((1+AK$57/4))</f>
        <v>32174181559.134655</v>
      </c>
      <c r="AL1006" s="262">
        <f t="shared" ref="AL1006" si="6560">(AM1006+AM1007)/2/((1+AL$57/4))</f>
        <v>50387792575.843445</v>
      </c>
      <c r="AM1006" s="262">
        <f t="shared" ref="AM1006" si="6561">(AN1006+AN1007)/2/((1+AM$57/4))</f>
        <v>88037387677.990433</v>
      </c>
      <c r="AN1006" s="262">
        <f t="shared" ref="AN1006" si="6562">(AO1006+AO1007)/2/((1+AN$57/4))</f>
        <v>173352520416.40518</v>
      </c>
      <c r="AO1006" s="262">
        <f t="shared" ref="AO1006" si="6563">(AP1006+AP1007)/2/((1+AO$57/4))</f>
        <v>388584983778.07678</v>
      </c>
      <c r="AP1006" s="258">
        <f t="shared" si="6425"/>
        <v>1000000000000</v>
      </c>
    </row>
    <row r="1007" spans="3:44" hidden="1" outlineLevel="1">
      <c r="C1007" s="256" t="s">
        <v>273</v>
      </c>
      <c r="D1007" s="256"/>
      <c r="E1007" s="262"/>
      <c r="F1007" s="262"/>
      <c r="G1007" s="262"/>
      <c r="H1007" s="262"/>
      <c r="I1007" s="262">
        <f>(J1007+J1008)/2/((1+I$58/4))</f>
        <v>237458212193.36868</v>
      </c>
      <c r="J1007" s="262">
        <f t="shared" ref="J1007" si="6564">(K1007+K1008)/2/((1+J$58/4))</f>
        <v>215270268685.20908</v>
      </c>
      <c r="K1007" s="262">
        <f t="shared" ref="K1007" si="6565">(L1007+L1008)/2/((1+K$58/4))</f>
        <v>194422024896.23737</v>
      </c>
      <c r="L1007" s="262">
        <f t="shared" ref="L1007" si="6566">(M1007+M1008)/2/((1+L$58/4))</f>
        <v>175012458611.4425</v>
      </c>
      <c r="M1007" s="262">
        <f t="shared" ref="M1007" si="6567">(N1007+N1008)/2/((1+M$58/4))</f>
        <v>157129695800.16064</v>
      </c>
      <c r="N1007" s="262">
        <f t="shared" ref="N1007" si="6568">(O1007+O1008)/2/((1+N$58/4))</f>
        <v>140829744709.72787</v>
      </c>
      <c r="O1007" s="262">
        <f t="shared" ref="O1007" si="6569">(P1007+P1008)/2/((1+O$58/4))</f>
        <v>126150718432.52536</v>
      </c>
      <c r="P1007" s="262">
        <f t="shared" ref="P1007" si="6570">(Q1007+Q1008)/2/((1+P$58/4))</f>
        <v>113112724905.8208</v>
      </c>
      <c r="Q1007" s="262">
        <f t="shared" ref="Q1007" si="6571">(R1007+R1008)/2/((1+Q$58/4))</f>
        <v>99926523819.564362</v>
      </c>
      <c r="R1007" s="262">
        <f t="shared" ref="R1007" si="6572">(S1007+S1008)/2/((1+R$58/4))</f>
        <v>87933963674.793884</v>
      </c>
      <c r="S1007" s="262">
        <f t="shared" ref="S1007" si="6573">(T1007+T1008)/2/((1+S$58/4))</f>
        <v>77264325737.933167</v>
      </c>
      <c r="T1007" s="262">
        <f t="shared" ref="T1007" si="6574">(U1007+U1008)/2/((1+T$58/4))</f>
        <v>67872920593.484581</v>
      </c>
      <c r="U1007" s="262">
        <f t="shared" ref="U1007" si="6575">(V1007+V1008)/2/((1+U$58/4))</f>
        <v>59705954161.220306</v>
      </c>
      <c r="V1007" s="262">
        <f t="shared" ref="V1007" si="6576">(W1007+W1008)/2/((1+V$58/4))</f>
        <v>52701123741.079796</v>
      </c>
      <c r="W1007" s="262">
        <f t="shared" ref="W1007" si="6577">(X1007+X1008)/2/((1+W$58/4))</f>
        <v>46791838060.630913</v>
      </c>
      <c r="X1007" s="262">
        <f t="shared" ref="X1007" si="6578">(Y1007+Y1008)/2/((1+X$58/4))</f>
        <v>41915860692.327805</v>
      </c>
      <c r="Y1007" s="262">
        <f t="shared" ref="Y1007" si="6579">(Z1007+Z1008)/2/((1+Y$58/4))</f>
        <v>36984469853.246353</v>
      </c>
      <c r="Z1007" s="262">
        <f t="shared" ref="Z1007" si="6580">(AA1007+AA1008)/2/((1+Z$58/4))</f>
        <v>32781598436.521404</v>
      </c>
      <c r="AA1007" s="262">
        <f t="shared" ref="AA1007" si="6581">(AB1007+AB1008)/2/((1+AA$58/4))</f>
        <v>29340214010.151302</v>
      </c>
      <c r="AB1007" s="262">
        <f t="shared" ref="AB1007" si="6582">(AC1007+AC1008)/2/((1+AB$58/4))</f>
        <v>26608309776.19342</v>
      </c>
      <c r="AC1007" s="262">
        <f t="shared" ref="AC1007" si="6583">(AD1007+AD1008)/2/((1+AC$58/4))</f>
        <v>24552374942.739704</v>
      </c>
      <c r="AD1007" s="262">
        <f t="shared" ref="AD1007" si="6584">(AE1007+AE1008)/2/((1+AD$58/4))</f>
        <v>23160838536.30154</v>
      </c>
      <c r="AE1007" s="262">
        <f t="shared" ref="AE1007" si="6585">(AF1007+AF1008)/2/((1+AE$58/4))</f>
        <v>22458987367.312485</v>
      </c>
      <c r="AF1007" s="262">
        <f t="shared" ref="AF1007" si="6586">(AG1007+AG1008)/2/((1+AF$58/4))</f>
        <v>22528333573.015278</v>
      </c>
      <c r="AG1007" s="262">
        <f t="shared" ref="AG1007" si="6587">(AH1007+AH1008)/2/((1+AG$58/4))</f>
        <v>23546624017.448112</v>
      </c>
      <c r="AH1007" s="262">
        <f t="shared" ref="AH1007" si="6588">(AI1007+AI1008)/2/((1+AH$58/4))</f>
        <v>25847446307.988621</v>
      </c>
      <c r="AI1007" s="262">
        <f t="shared" ref="AI1007" si="6589">(AJ1007+AJ1008)/2/((1+AI$58/4))</f>
        <v>30058743422.241959</v>
      </c>
      <c r="AJ1007" s="262">
        <f t="shared" ref="AJ1007" si="6590">(AK1007+AK1008)/2/((1+AJ$58/4))</f>
        <v>37382443142.093483</v>
      </c>
      <c r="AK1007" s="262">
        <f t="shared" ref="AK1007" si="6591">(AL1007+AL1008)/2/((1+AK$58/4))</f>
        <v>50219282163.109047</v>
      </c>
      <c r="AL1007" s="262">
        <f t="shared" ref="AL1007" si="6592">(AM1007+AM1008)/2/((1+AL$58/4))</f>
        <v>73631112736.421432</v>
      </c>
      <c r="AM1007" s="262">
        <f t="shared" ref="AM1007" si="6593">(AN1007+AN1008)/2/((1+AM$58/4))</f>
        <v>119042724539.6515</v>
      </c>
      <c r="AN1007" s="262">
        <f t="shared" ref="AN1007" si="6594">(AO1007+AO1008)/2/((1+AN$58/4))</f>
        <v>214383623930.21957</v>
      </c>
      <c r="AO1007" s="262">
        <f t="shared" ref="AO1007" si="6595">(AP1007+AP1008)/2/((1+AO$58/4))</f>
        <v>434503172444.8761</v>
      </c>
      <c r="AP1007" s="258">
        <f t="shared" si="6425"/>
        <v>1000000000000</v>
      </c>
    </row>
    <row r="1008" spans="3:44" hidden="1" outlineLevel="1">
      <c r="C1008" s="256" t="s">
        <v>276</v>
      </c>
      <c r="D1008" s="256"/>
      <c r="E1008" s="262"/>
      <c r="F1008" s="262"/>
      <c r="G1008" s="262"/>
      <c r="H1008" s="262"/>
      <c r="I1008" s="262"/>
      <c r="J1008" s="262">
        <f>(K1008+K1009)/2/((1+J$59/4))</f>
        <v>275015925171.68335</v>
      </c>
      <c r="K1008" s="262">
        <f t="shared" ref="K1008" si="6596">(L1008+L1009)/2/((1+K$59/4))</f>
        <v>252265350185.53323</v>
      </c>
      <c r="L1008" s="262">
        <f t="shared" ref="L1008" si="6597">(M1008+M1009)/2/((1+L$59/4))</f>
        <v>230726808579.47952</v>
      </c>
      <c r="M1008" s="262">
        <f t="shared" ref="M1008" si="6598">(N1008+N1009)/2/((1+M$59/4))</f>
        <v>210537220290.29669</v>
      </c>
      <c r="N1008" s="262">
        <f t="shared" ref="N1008" si="6599">(O1008+O1009)/2/((1+N$59/4))</f>
        <v>191807058689.53336</v>
      </c>
      <c r="O1008" s="262">
        <f t="shared" ref="O1008" si="6600">(P1008+P1009)/2/((1+O$59/4))</f>
        <v>174634449029.9978</v>
      </c>
      <c r="P1008" s="262">
        <f t="shared" ref="P1008" si="6601">(Q1008+Q1009)/2/((1+P$59/4))</f>
        <v>159103608575.12503</v>
      </c>
      <c r="Q1008" s="262">
        <f t="shared" ref="Q1008" si="6602">(R1008+R1009)/2/((1+Q$59/4))</f>
        <v>143137423222.93857</v>
      </c>
      <c r="R1008" s="262">
        <f t="shared" ref="R1008" si="6603">(S1008+S1009)/2/((1+R$59/4))</f>
        <v>128329897718.01181</v>
      </c>
      <c r="S1008" s="262">
        <f t="shared" ref="S1008" si="6604">(T1008+T1009)/2/((1+S$59/4))</f>
        <v>114886871799.66577</v>
      </c>
      <c r="T1008" s="262">
        <f t="shared" ref="T1008" si="6605">(U1008+U1009)/2/((1+T$59/4))</f>
        <v>102810319686.44576</v>
      </c>
      <c r="U1008" s="262">
        <f t="shared" ref="U1008" si="6606">(V1008+V1009)/2/((1+U$59/4))</f>
        <v>92091108711.717987</v>
      </c>
      <c r="V1008" s="262">
        <f t="shared" ref="V1008" si="6607">(W1008+W1009)/2/((1+V$59/4))</f>
        <v>82708109327.147842</v>
      </c>
      <c r="W1008" s="262">
        <f t="shared" ref="W1008" si="6608">(X1008+X1009)/2/((1+W$59/4))</f>
        <v>74631916305.258255</v>
      </c>
      <c r="X1008" s="262">
        <f t="shared" ref="X1008" si="6609">(Y1008+Y1009)/2/((1+X$59/4))</f>
        <v>67834897010.753044</v>
      </c>
      <c r="Y1008" s="262">
        <f t="shared" ref="Y1008" si="6610">(Z1008+Z1009)/2/((1+Y$59/4))</f>
        <v>60852035625.210281</v>
      </c>
      <c r="Z1008" s="262">
        <f t="shared" ref="Z1008" si="6611">(AA1008+AA1009)/2/((1+Z$59/4))</f>
        <v>54778460301.982254</v>
      </c>
      <c r="AA1008" s="262">
        <f t="shared" ref="AA1008" si="6612">(AB1008+AB1009)/2/((1+AA$59/4))</f>
        <v>49699767338.334343</v>
      </c>
      <c r="AB1008" s="262">
        <f t="shared" ref="AB1008" si="6613">(AC1008+AC1009)/2/((1+AB$59/4))</f>
        <v>45579402098.954422</v>
      </c>
      <c r="AC1008" s="262">
        <f t="shared" ref="AC1008" si="6614">(AD1008+AD1009)/2/((1+AC$59/4))</f>
        <v>42400861026.614616</v>
      </c>
      <c r="AD1008" s="262">
        <f t="shared" ref="AD1008" si="6615">(AE1008+AE1009)/2/((1+AD$59/4))</f>
        <v>40172074409.330559</v>
      </c>
      <c r="AE1008" s="262">
        <f t="shared" ref="AE1008" si="6616">(AF1008+AF1009)/2/((1+AE$59/4))</f>
        <v>38945840574.706223</v>
      </c>
      <c r="AF1008" s="262">
        <f t="shared" ref="AF1008" si="6617">(AG1008+AG1009)/2/((1+AF$59/4))</f>
        <v>38844998286.273018</v>
      </c>
      <c r="AG1008" s="262">
        <f t="shared" ref="AG1008" si="6618">(AH1008+AH1009)/2/((1+AG$59/4))</f>
        <v>40113592297.756538</v>
      </c>
      <c r="AH1008" s="262">
        <f t="shared" ref="AH1008" si="6619">(AI1008+AI1009)/2/((1+AH$59/4))</f>
        <v>43186075332.593956</v>
      </c>
      <c r="AI1008" s="262">
        <f t="shared" ref="AI1008" si="6620">(AJ1008+AJ1009)/2/((1+AI$59/4))</f>
        <v>48848419715.726997</v>
      </c>
      <c r="AJ1008" s="262">
        <f t="shared" ref="AJ1008" si="6621">(AK1008+AK1009)/2/((1+AJ$59/4))</f>
        <v>58545625796.126678</v>
      </c>
      <c r="AK1008" s="262">
        <f t="shared" ref="AK1008" si="6622">(AL1008+AL1009)/2/((1+AK$59/4))</f>
        <v>75037385567.030502</v>
      </c>
      <c r="AL1008" s="262">
        <f t="shared" ref="AL1008" si="6623">(AM1008+AM1009)/2/((1+AL$59/4))</f>
        <v>103846358296.11191</v>
      </c>
      <c r="AM1008" s="262">
        <f t="shared" ref="AM1008" si="6624">(AN1008+AN1009)/2/((1+AM$59/4))</f>
        <v>156711156532.9415</v>
      </c>
      <c r="AN1008" s="262">
        <f t="shared" ref="AN1008" si="6625">(AO1008+AO1009)/2/((1+AN$59/4))</f>
        <v>260437901808.70309</v>
      </c>
      <c r="AO1008" s="262">
        <f t="shared" ref="AO1008" si="6626">(AP1008+AP1009)/2/((1+AO$59/4))</f>
        <v>481573647591.54987</v>
      </c>
      <c r="AP1008" s="258">
        <f t="shared" si="6425"/>
        <v>1000000000000</v>
      </c>
    </row>
    <row r="1009" spans="3:42" hidden="1" outlineLevel="1">
      <c r="C1009" s="256" t="s">
        <v>279</v>
      </c>
      <c r="D1009" s="256"/>
      <c r="E1009" s="262"/>
      <c r="F1009" s="262"/>
      <c r="G1009" s="262"/>
      <c r="H1009" s="262"/>
      <c r="I1009" s="262"/>
      <c r="J1009" s="262"/>
      <c r="K1009" s="262">
        <f>(L1009+L1010)/2/((1+K$60/4))</f>
        <v>314829225689.53522</v>
      </c>
      <c r="L1009" s="262">
        <f t="shared" ref="L1009" si="6627">(M1009+M1010)/2/((1+L$60/4))</f>
        <v>291936616124.83051</v>
      </c>
      <c r="M1009" s="262">
        <f t="shared" ref="M1009" si="6628">(N1009+N1010)/2/((1+M$60/4))</f>
        <v>270154578352.70123</v>
      </c>
      <c r="N1009" s="262">
        <f t="shared" ref="N1009" si="6629">(O1009+O1010)/2/((1+N$60/4))</f>
        <v>249635086905.46368</v>
      </c>
      <c r="O1009" s="262">
        <f t="shared" ref="O1009" si="6630">(P1009+P1010)/2/((1+O$60/4))</f>
        <v>230526041094.26553</v>
      </c>
      <c r="P1009" s="262">
        <f t="shared" ref="P1009" si="6631">(Q1009+Q1010)/2/((1+P$60/4))</f>
        <v>212968992735.67813</v>
      </c>
      <c r="Q1009" s="262">
        <f t="shared" ref="Q1009" si="6632">(R1009+R1010)/2/((1+Q$60/4))</f>
        <v>194660903308.4668</v>
      </c>
      <c r="R1009" s="262">
        <f t="shared" ref="R1009" si="6633">(S1009+S1010)/2/((1+R$60/4))</f>
        <v>177389130221.5907</v>
      </c>
      <c r="S1009" s="262">
        <f t="shared" ref="S1009" si="6634">(T1009+T1010)/2/((1+S$60/4))</f>
        <v>161429141725.60727</v>
      </c>
      <c r="T1009" s="262">
        <f t="shared" ref="T1009" si="6635">(U1009+U1010)/2/((1+T$60/4))</f>
        <v>146832351542.30377</v>
      </c>
      <c r="U1009" s="262">
        <f t="shared" ref="U1009" si="6636">(V1009+V1010)/2/((1+U$60/4))</f>
        <v>133640610934.87941</v>
      </c>
      <c r="V1009" s="262">
        <f t="shared" ref="V1009" si="6637">(W1009+W1010)/2/((1+V$60/4))</f>
        <v>121883710948.96954</v>
      </c>
      <c r="W1009" s="262">
        <f t="shared" ref="W1009" si="6638">(X1009+X1010)/2/((1+W$60/4))</f>
        <v>111582165325.01027</v>
      </c>
      <c r="X1009" s="262">
        <f t="shared" ref="X1009" si="6639">(Y1009+Y1010)/2/((1+X$60/4))</f>
        <v>102758071038.97569</v>
      </c>
      <c r="Y1009" s="262">
        <f t="shared" ref="Y1009" si="6640">(Z1009+Z1010)/2/((1+Y$60/4))</f>
        <v>93565041337.935028</v>
      </c>
      <c r="Z1009" s="262">
        <f t="shared" ref="Z1009" si="6641">(AA1009+AA1010)/2/((1+Z$60/4))</f>
        <v>85422473254.195404</v>
      </c>
      <c r="AA1009" s="262">
        <f t="shared" ref="AA1009" si="6642">(AB1009+AB1010)/2/((1+AA$60/4))</f>
        <v>78484590664.725266</v>
      </c>
      <c r="AB1009" s="262">
        <f t="shared" ref="AB1009" si="6643">(AC1009+AC1010)/2/((1+AB$60/4))</f>
        <v>72745583654.351883</v>
      </c>
      <c r="AC1009" s="262">
        <f t="shared" ref="AC1009" si="6644">(AD1009+AD1010)/2/((1+AC$60/4))</f>
        <v>68221322259.151695</v>
      </c>
      <c r="AD1009" s="262">
        <f t="shared" ref="AD1009" si="6645">(AE1009+AE1010)/2/((1+AD$60/4))</f>
        <v>64954019694.493393</v>
      </c>
      <c r="AE1009" s="262">
        <f t="shared" ref="AE1009" si="6646">(AF1009+AF1010)/2/((1+AE$60/4))</f>
        <v>63037906267.471046</v>
      </c>
      <c r="AF1009" s="262">
        <f t="shared" ref="AF1009" si="6647">(AG1009+AG1010)/2/((1+AF$60/4))</f>
        <v>62649582374.032272</v>
      </c>
      <c r="AG1009" s="262">
        <f t="shared" ref="AG1009" si="6648">(AH1009+AH1010)/2/((1+AG$60/4))</f>
        <v>64109564493.941467</v>
      </c>
      <c r="AH1009" s="262">
        <f t="shared" ref="AH1009" si="6649">(AI1009+AI1010)/2/((1+AH$60/4))</f>
        <v>67957734422.695419</v>
      </c>
      <c r="AI1009" s="262">
        <f t="shared" ref="AI1009" si="6650">(AJ1009+AJ1010)/2/((1+AI$60/4))</f>
        <v>75131538025.196243</v>
      </c>
      <c r="AJ1009" s="262">
        <f t="shared" ref="AJ1009" si="6651">(AK1009+AK1010)/2/((1+AJ$60/4))</f>
        <v>87288124013.268005</v>
      </c>
      <c r="AK1009" s="262">
        <f t="shared" ref="AK1009" si="6652">(AL1009+AL1010)/2/((1+AK$60/4))</f>
        <v>107462427716.18953</v>
      </c>
      <c r="AL1009" s="262">
        <f t="shared" ref="AL1009" si="6653">(AM1009+AM1010)/2/((1+AL$60/4))</f>
        <v>141443208300.22086</v>
      </c>
      <c r="AM1009" s="262">
        <f t="shared" ref="AM1009" si="6654">(AN1009+AN1010)/2/((1+AM$60/4))</f>
        <v>200878223832.86337</v>
      </c>
      <c r="AN1009" s="262">
        <f t="shared" ref="AN1009" si="6655">(AO1009+AO1010)/2/((1+AN$60/4))</f>
        <v>310764066228.87274</v>
      </c>
      <c r="AO1009" s="262">
        <f t="shared" ref="AO1009" si="6656">(AP1009+AP1010)/2/((1+AO$60/4))</f>
        <v>528973462993.79578</v>
      </c>
      <c r="AP1009" s="258">
        <f t="shared" si="6425"/>
        <v>1000000000000</v>
      </c>
    </row>
    <row r="1010" spans="3:42" hidden="1" outlineLevel="1">
      <c r="C1010" s="256" t="s">
        <v>282</v>
      </c>
      <c r="D1010" s="256"/>
      <c r="E1010" s="262"/>
      <c r="F1010" s="262"/>
      <c r="G1010" s="262"/>
      <c r="H1010" s="262"/>
      <c r="I1010" s="262"/>
      <c r="J1010" s="262"/>
      <c r="K1010" s="262"/>
      <c r="L1010" s="262">
        <f>(M1010+M1011)/2/((1+L$61/4))</f>
        <v>356440188229.36505</v>
      </c>
      <c r="M1010" s="262">
        <f t="shared" ref="M1010" si="6657">(N1010+N1011)/2/((1+M$61/4))</f>
        <v>333853191605.88446</v>
      </c>
      <c r="N1010" s="262">
        <f t="shared" ref="N1010" si="6658">(O1010+O1011)/2/((1+N$61/4))</f>
        <v>312291928718.20093</v>
      </c>
      <c r="O1010" s="262">
        <f t="shared" ref="O1010" si="6659">(P1010+P1011)/2/((1+O$61/4))</f>
        <v>291939558243.13782</v>
      </c>
      <c r="P1010" s="262">
        <f t="shared" ref="P1010" si="6660">(Q1010+Q1011)/2/((1+P$61/4))</f>
        <v>272982128654.56418</v>
      </c>
      <c r="Q1010" s="262">
        <f t="shared" ref="Q1010" si="6661">(R1010+R1011)/2/((1+Q$61/4))</f>
        <v>252968228827.2572</v>
      </c>
      <c r="R1010" s="262">
        <f t="shared" ref="R1010" si="6662">(S1010+S1011)/2/((1+R$61/4))</f>
        <v>233805373570.48361</v>
      </c>
      <c r="S1010" s="262">
        <f t="shared" ref="S1010" si="6663">(T1010+T1011)/2/((1+S$61/4))</f>
        <v>215823422800.62808</v>
      </c>
      <c r="T1010" s="262">
        <f t="shared" ref="T1010" si="6664">(U1010+U1011)/2/((1+T$61/4))</f>
        <v>199118545878.94962</v>
      </c>
      <c r="U1010" s="262">
        <f t="shared" ref="U1010" si="6665">(V1010+V1011)/2/((1+U$61/4))</f>
        <v>183781966357.18802</v>
      </c>
      <c r="V1010" s="262">
        <f t="shared" ref="V1010" si="6666">(W1010+W1011)/2/((1+V$61/4))</f>
        <v>169896177049.88904</v>
      </c>
      <c r="W1010" s="262">
        <f t="shared" ref="W1010" si="6667">(X1010+X1011)/2/((1+W$61/4))</f>
        <v>157536742658.883</v>
      </c>
      <c r="X1010" s="262">
        <f t="shared" ref="X1010" si="6668">(Y1010+Y1011)/2/((1+X$61/4))</f>
        <v>146783574160.93854</v>
      </c>
      <c r="Y1010" s="262">
        <f t="shared" ref="Y1010" si="6669">(Z1010+Z1011)/2/((1+Y$61/4))</f>
        <v>135441383341.12177</v>
      </c>
      <c r="Z1010" s="262">
        <f t="shared" ref="Z1010" si="6670">(AA1010+AA1011)/2/((1+Z$61/4))</f>
        <v>125232288146.4249</v>
      </c>
      <c r="AA1010" s="262">
        <f t="shared" ref="AA1010" si="6671">(AB1010+AB1011)/2/((1+AA$61/4))</f>
        <v>116387522870.51018</v>
      </c>
      <c r="AB1010" s="262">
        <f t="shared" ref="AB1010" si="6672">(AC1010+AC1011)/2/((1+AB$61/4))</f>
        <v>108944448606.79858</v>
      </c>
      <c r="AC1010" s="262">
        <f t="shared" ref="AC1010" si="6673">(AD1010+AD1011)/2/((1+AC$61/4))</f>
        <v>102964535185.54047</v>
      </c>
      <c r="AD1010" s="262">
        <f t="shared" ref="AD1010" si="6674">(AE1010+AE1011)/2/((1+AD$61/4))</f>
        <v>98537532252.539932</v>
      </c>
      <c r="AE1010" s="262">
        <f t="shared" ref="AE1010" si="6675">(AF1010+AF1011)/2/((1+AE$61/4))</f>
        <v>95811437296.090393</v>
      </c>
      <c r="AF1010" s="262">
        <f t="shared" ref="AF1010" si="6676">(AG1010+AG1011)/2/((1+AF$61/4))</f>
        <v>95026674564.291229</v>
      </c>
      <c r="AG1010" s="262">
        <f t="shared" ref="AG1010" si="6677">(AH1010+AH1011)/2/((1+AG$61/4))</f>
        <v>96586007865.654114</v>
      </c>
      <c r="AH1010" s="262">
        <f t="shared" ref="AH1010" si="6678">(AI1010+AI1011)/2/((1+AH$61/4))</f>
        <v>101131944881.97447</v>
      </c>
      <c r="AI1010" s="262">
        <f t="shared" ref="AI1010" si="6679">(AJ1010+AJ1011)/2/((1+AI$61/4))</f>
        <v>109734787720.59201</v>
      </c>
      <c r="AJ1010" s="262">
        <f t="shared" ref="AJ1010" si="6680">(AK1010+AK1011)/2/((1+AJ$61/4))</f>
        <v>124215223535.49115</v>
      </c>
      <c r="AK1010" s="262">
        <f t="shared" ref="AK1010" si="6681">(AL1010+AL1011)/2/((1+AK$61/4))</f>
        <v>147778319341.578</v>
      </c>
      <c r="AL1010" s="262">
        <f t="shared" ref="AL1010" si="6682">(AM1010+AM1011)/2/((1+AL$61/4))</f>
        <v>186271628995.16431</v>
      </c>
      <c r="AM1010" s="262">
        <f t="shared" ref="AM1010" si="6683">(AN1010+AN1011)/2/((1+AM$61/4))</f>
        <v>250884968590.87698</v>
      </c>
      <c r="AN1010" s="262">
        <f t="shared" ref="AN1010" si="6684">(AO1010+AO1011)/2/((1+AN$61/4))</f>
        <v>364310685001.05988</v>
      </c>
      <c r="AO1010" s="262">
        <f t="shared" ref="AO1010" si="6685">(AP1010+AP1011)/2/((1+AO$61/4))</f>
        <v>575856453886.26477</v>
      </c>
      <c r="AP1010" s="258">
        <f t="shared" si="6425"/>
        <v>1000000000000</v>
      </c>
    </row>
    <row r="1011" spans="3:42" hidden="1" outlineLevel="1">
      <c r="C1011" s="256" t="s">
        <v>285</v>
      </c>
      <c r="D1011" s="256"/>
      <c r="E1011" s="262"/>
      <c r="F1011" s="262"/>
      <c r="G1011" s="262"/>
      <c r="H1011" s="262"/>
      <c r="I1011" s="262"/>
      <c r="J1011" s="262"/>
      <c r="K1011" s="262"/>
      <c r="L1011" s="262"/>
      <c r="M1011" s="262">
        <f>(N1011+N1012)/2/((1+M$62/4))</f>
        <v>399361375527.92682</v>
      </c>
      <c r="N1011" s="262">
        <f t="shared" ref="N1011" si="6686">(O1011+O1012)/2/((1+N$62/4))</f>
        <v>377511947905.78351</v>
      </c>
      <c r="O1011" s="262">
        <f t="shared" ref="O1011" si="6687">(P1011+P1012)/2/((1+O$62/4))</f>
        <v>356646143370.69238</v>
      </c>
      <c r="P1011" s="262">
        <f t="shared" ref="P1011" si="6688">(Q1011+Q1012)/2/((1+P$62/4))</f>
        <v>336979095171.13898</v>
      </c>
      <c r="Q1011" s="262">
        <f t="shared" ref="Q1011" si="6689">(R1011+R1012)/2/((1+Q$62/4))</f>
        <v>315993891582.20654</v>
      </c>
      <c r="R1011" s="262">
        <f t="shared" ref="R1011" si="6690">(S1011+S1012)/2/((1+R$62/4))</f>
        <v>295642388269.89636</v>
      </c>
      <c r="S1011" s="262">
        <f t="shared" ref="S1011" si="6691">(T1011+T1012)/2/((1+S$62/4))</f>
        <v>276289286861.60437</v>
      </c>
      <c r="T1011" s="262">
        <f t="shared" ref="T1011" si="6692">(U1011+U1012)/2/((1+T$62/4))</f>
        <v>258065710848.9328</v>
      </c>
      <c r="U1011" s="262">
        <f t="shared" ref="U1011" si="6693">(V1011+V1012)/2/((1+U$62/4))</f>
        <v>241104355755.92166</v>
      </c>
      <c r="V1011" s="262">
        <f t="shared" ref="V1011" si="6694">(W1011+W1012)/2/((1+V$62/4))</f>
        <v>225534999338.98331</v>
      </c>
      <c r="W1011" s="262">
        <f t="shared" ref="W1011" si="6695">(X1011+X1012)/2/((1+W$62/4))</f>
        <v>211485589876.80109</v>
      </c>
      <c r="X1011" s="262">
        <f t="shared" ref="X1011" si="6696">(Y1011+Y1012)/2/((1+X$62/4))</f>
        <v>199093746218.83707</v>
      </c>
      <c r="Y1011" s="262">
        <f t="shared" ref="Y1011" si="6697">(Z1011+Z1012)/2/((1+Y$62/4))</f>
        <v>185880487604.34341</v>
      </c>
      <c r="Z1011" s="262">
        <f t="shared" ref="Z1011" si="6698">(AA1011+AA1012)/2/((1+Z$62/4))</f>
        <v>173817997959.96906</v>
      </c>
      <c r="AA1011" s="262">
        <f t="shared" ref="AA1011" si="6699">(AB1011+AB1012)/2/((1+AA$62/4))</f>
        <v>163213318266.06537</v>
      </c>
      <c r="AB1011" s="262">
        <f t="shared" ref="AB1011" si="6700">(AC1011+AC1012)/2/((1+AB$62/4))</f>
        <v>154153625883.7218</v>
      </c>
      <c r="AC1011" s="262">
        <f t="shared" ref="AC1011" si="6701">(AD1011+AD1012)/2/((1+AC$62/4))</f>
        <v>146753801575.47134</v>
      </c>
      <c r="AD1011" s="262">
        <f t="shared" ref="AD1011" si="6702">(AE1011+AE1012)/2/((1+AD$62/4))</f>
        <v>141159464530.57724</v>
      </c>
      <c r="AE1011" s="262">
        <f t="shared" ref="AE1011" si="6703">(AF1011+AF1012)/2/((1+AE$62/4))</f>
        <v>137579867520.18076</v>
      </c>
      <c r="AF1011" s="262">
        <f t="shared" ref="AF1011" si="6704">(AG1011+AG1012)/2/((1+AF$62/4))</f>
        <v>136324126621.77402</v>
      </c>
      <c r="AG1011" s="262">
        <f t="shared" ref="AG1011" si="6705">(AH1011+AH1012)/2/((1+AG$62/4))</f>
        <v>137876615248.57666</v>
      </c>
      <c r="AH1011" s="262">
        <f t="shared" ref="AH1011" si="6706">(AI1011+AI1012)/2/((1+AH$62/4))</f>
        <v>142971869000.66345</v>
      </c>
      <c r="AI1011" s="262">
        <f t="shared" ref="AI1011" si="6707">(AJ1011+AJ1012)/2/((1+AI$62/4))</f>
        <v>152784630614.2002</v>
      </c>
      <c r="AJ1011" s="262">
        <f t="shared" ref="AJ1011" si="6708">(AK1011+AK1012)/2/((1+AJ$62/4))</f>
        <v>169239796903.16379</v>
      </c>
      <c r="AK1011" s="262">
        <f t="shared" ref="AK1011" si="6709">(AL1011+AL1012)/2/((1+AK$62/4))</f>
        <v>195600875377.54401</v>
      </c>
      <c r="AL1011" s="262">
        <f t="shared" ref="AL1011" si="6710">(AM1011+AM1012)/2/((1+AL$62/4))</f>
        <v>237580602180.73035</v>
      </c>
      <c r="AM1011" s="262">
        <f t="shared" ref="AM1011" si="6711">(AN1011+AN1012)/2/((1+AM$62/4))</f>
        <v>305617559277.81641</v>
      </c>
      <c r="AN1011" s="262">
        <f t="shared" ref="AN1011" si="6712">(AO1011+AO1012)/2/((1+AN$62/4))</f>
        <v>419815650319.07288</v>
      </c>
      <c r="AO1011" s="262">
        <f t="shared" ref="AO1011" si="6713">(AP1011+AP1012)/2/((1+AO$62/4))</f>
        <v>621412785241.58716</v>
      </c>
      <c r="AP1011" s="258">
        <f t="shared" si="6425"/>
        <v>1000000000000</v>
      </c>
    </row>
    <row r="1012" spans="3:42" hidden="1" outlineLevel="1">
      <c r="C1012" s="256" t="s">
        <v>288</v>
      </c>
      <c r="D1012" s="256"/>
      <c r="E1012" s="262"/>
      <c r="F1012" s="262"/>
      <c r="G1012" s="262"/>
      <c r="H1012" s="262"/>
      <c r="I1012" s="262"/>
      <c r="J1012" s="262"/>
      <c r="K1012" s="262"/>
      <c r="L1012" s="262"/>
      <c r="M1012" s="262"/>
      <c r="N1012" s="262">
        <f>(O1012+O1013)/2/((1+N$63/4))</f>
        <v>443075359756.15356</v>
      </c>
      <c r="O1012" s="262">
        <f t="shared" ref="O1012" si="6714">(P1012+P1013)/2/((1+O$63/4))</f>
        <v>422377224471.79956</v>
      </c>
      <c r="P1012" s="262">
        <f t="shared" ref="P1012" si="6715">(Q1012+Q1013)/2/((1+P$63/4))</f>
        <v>402668882010.47546</v>
      </c>
      <c r="Q1012" s="262">
        <f t="shared" ref="Q1012" si="6716">(R1012+R1013)/2/((1+Q$63/4))</f>
        <v>381446746403.95825</v>
      </c>
      <c r="R1012" s="262">
        <f t="shared" ref="R1012" si="6717">(S1012+S1013)/2/((1+R$63/4))</f>
        <v>360638138261.45844</v>
      </c>
      <c r="S1012" s="262">
        <f t="shared" ref="S1012" si="6718">(T1012+T1013)/2/((1+S$63/4))</f>
        <v>340622634270.42078</v>
      </c>
      <c r="T1012" s="262">
        <f t="shared" ref="T1012" si="6719">(U1012+U1013)/2/((1+T$63/4))</f>
        <v>321554281550.07135</v>
      </c>
      <c r="U1012" s="262">
        <f t="shared" ref="U1012" si="6720">(V1012+V1013)/2/((1+U$63/4))</f>
        <v>303595760578.42401</v>
      </c>
      <c r="V1012" s="262">
        <f t="shared" ref="V1012" si="6721">(W1012+W1013)/2/((1+V$63/4))</f>
        <v>286913818373.09125</v>
      </c>
      <c r="W1012" s="262">
        <f t="shared" ref="W1012" si="6722">(X1012+X1013)/2/((1+W$63/4))</f>
        <v>271680043591.98718</v>
      </c>
      <c r="X1012" s="262">
        <f t="shared" ref="X1012" si="6723">(Y1012+Y1013)/2/((1+X$63/4))</f>
        <v>258082531865.53497</v>
      </c>
      <c r="Y1012" s="262">
        <f t="shared" ref="Y1012" si="6724">(Z1012+Z1013)/2/((1+Y$63/4))</f>
        <v>243445970731.5101</v>
      </c>
      <c r="Z1012" s="262">
        <f t="shared" ref="Z1012" si="6725">(AA1012+AA1013)/2/((1+Z$63/4))</f>
        <v>229918537247.15692</v>
      </c>
      <c r="AA1012" s="262">
        <f t="shared" ref="AA1012" si="6726">(AB1012+AB1013)/2/((1+AA$63/4))</f>
        <v>217872933068.63852</v>
      </c>
      <c r="AB1012" s="262">
        <f t="shared" ref="AB1012" si="6727">(AC1012+AC1013)/2/((1+AB$63/4))</f>
        <v>207445967687.41483</v>
      </c>
      <c r="AC1012" s="262">
        <f t="shared" ref="AC1012" si="6728">(AD1012+AD1013)/2/((1+AC$63/4))</f>
        <v>198806751518.27982</v>
      </c>
      <c r="AD1012" s="262">
        <f t="shared" ref="AD1012" si="6729">(AE1012+AE1013)/2/((1+AD$63/4))</f>
        <v>192158234550.41486</v>
      </c>
      <c r="AE1012" s="262">
        <f t="shared" ref="AE1012" si="6730">(AF1012+AF1013)/2/((1+AE$63/4))</f>
        <v>187771537641.43744</v>
      </c>
      <c r="AF1012" s="262">
        <f t="shared" ref="AF1012" si="6731">(AG1012+AG1013)/2/((1+AF$63/4))</f>
        <v>186022412712.25851</v>
      </c>
      <c r="AG1012" s="262">
        <f t="shared" ref="AG1012" si="6732">(AH1012+AH1013)/2/((1+AG$63/4))</f>
        <v>187468893823.19482</v>
      </c>
      <c r="AH1012" s="262">
        <f t="shared" ref="AH1012" si="6733">(AI1012+AI1013)/2/((1+AH$63/4))</f>
        <v>192919854500.65341</v>
      </c>
      <c r="AI1012" s="262">
        <f t="shared" ref="AI1012" si="6734">(AJ1012+AJ1013)/2/((1+AI$63/4))</f>
        <v>203619696539.1348</v>
      </c>
      <c r="AJ1012" s="262">
        <f t="shared" ref="AJ1012" si="6735">(AK1012+AK1013)/2/((1+AJ$63/4))</f>
        <v>221535187224.47882</v>
      </c>
      <c r="AK1012" s="262">
        <f t="shared" ref="AK1012" si="6736">(AL1012+AL1013)/2/((1+AK$63/4))</f>
        <v>249883712074.08234</v>
      </c>
      <c r="AL1012" s="262">
        <f t="shared" ref="AL1012" si="6737">(AM1012+AM1013)/2/((1+AL$63/4))</f>
        <v>294083179054.41772</v>
      </c>
      <c r="AM1012" s="262">
        <f t="shared" ref="AM1012" si="6738">(AN1012+AN1013)/2/((1+AM$63/4))</f>
        <v>363620201556.68335</v>
      </c>
      <c r="AN1012" s="262">
        <f t="shared" ref="AN1012" si="6739">(AO1012+AO1013)/2/((1+AN$63/4))</f>
        <v>475923502280.29584</v>
      </c>
      <c r="AO1012" s="262">
        <f t="shared" ref="AO1012" si="6740">(AP1012+AP1013)/2/((1+AO$63/4))</f>
        <v>664923189512.67139</v>
      </c>
      <c r="AP1012" s="258">
        <f t="shared" si="6425"/>
        <v>1000000000000</v>
      </c>
    </row>
    <row r="1013" spans="3:42" hidden="1" outlineLevel="1">
      <c r="C1013" s="256" t="s">
        <v>291</v>
      </c>
      <c r="D1013" s="256"/>
      <c r="E1013" s="262"/>
      <c r="F1013" s="262"/>
      <c r="G1013" s="262"/>
      <c r="H1013" s="262"/>
      <c r="I1013" s="262"/>
      <c r="J1013" s="262"/>
      <c r="K1013" s="262"/>
      <c r="L1013" s="262"/>
      <c r="M1013" s="262"/>
      <c r="N1013" s="262"/>
      <c r="O1013" s="262">
        <f>(P1013+P1014)/2/((1+O$64/4))</f>
        <v>487072411260.68152</v>
      </c>
      <c r="P1013" s="262">
        <f t="shared" ref="P1013" si="6741">(Q1013+Q1014)/2/((1+P$64/4))</f>
        <v>467903679636.91595</v>
      </c>
      <c r="Q1013" s="262">
        <f t="shared" ref="Q1013" si="6742">(R1013+R1014)/2/((1+Q$64/4))</f>
        <v>447101042510.4527</v>
      </c>
      <c r="R1013" s="262">
        <f t="shared" ref="R1013" si="6743">(S1013+S1014)/2/((1+R$64/4))</f>
        <v>426511340034.5152</v>
      </c>
      <c r="S1013" s="262">
        <f t="shared" ref="S1013" si="6744">(T1013+T1014)/2/((1+S$64/4))</f>
        <v>406511485842.45477</v>
      </c>
      <c r="T1013" s="262">
        <f t="shared" ref="T1013" si="6745">(U1013+U1014)/2/((1+T$64/4))</f>
        <v>387266656446.08917</v>
      </c>
      <c r="U1013" s="262">
        <f t="shared" ref="U1013" si="6746">(V1013+V1014)/2/((1+U$64/4))</f>
        <v>368957122210.04688</v>
      </c>
      <c r="V1013" s="262">
        <f t="shared" ref="V1013" si="6747">(W1013+W1014)/2/((1+V$64/4))</f>
        <v>351774115518.63562</v>
      </c>
      <c r="W1013" s="262">
        <f t="shared" ref="W1013" si="6748">(X1013+X1014)/2/((1+W$64/4))</f>
        <v>335920669559.69482</v>
      </c>
      <c r="X1013" s="262">
        <f t="shared" ref="X1013" si="6749">(Y1013+Y1014)/2/((1+X$64/4))</f>
        <v>321623414114.32367</v>
      </c>
      <c r="Y1013" s="262">
        <f t="shared" ref="Y1013" si="6750">(Z1013+Z1014)/2/((1+Y$64/4))</f>
        <v>306107239654.15619</v>
      </c>
      <c r="Z1013" s="262">
        <f t="shared" ref="Z1013" si="6751">(AA1013+AA1014)/2/((1+Z$64/4))</f>
        <v>291613100975.90814</v>
      </c>
      <c r="AA1013" s="262">
        <f t="shared" ref="AA1013" si="6752">(AB1013+AB1014)/2/((1+AA$64/4))</f>
        <v>278562854717.57751</v>
      </c>
      <c r="AB1013" s="262">
        <f t="shared" ref="AB1013" si="6753">(AC1013+AC1014)/2/((1+AB$64/4))</f>
        <v>267136721976.08786</v>
      </c>
      <c r="AC1013" s="262">
        <f t="shared" ref="AC1013" si="6754">(AD1013+AD1014)/2/((1+AC$64/4))</f>
        <v>257552235046.09866</v>
      </c>
      <c r="AD1013" s="262">
        <f t="shared" ref="AD1013" si="6755">(AE1013+AE1014)/2/((1+AD$64/4))</f>
        <v>250064231467.39975</v>
      </c>
      <c r="AE1013" s="262">
        <f t="shared" ref="AE1013" si="6756">(AF1013+AF1014)/2/((1+AE$64/4))</f>
        <v>244999247587.58292</v>
      </c>
      <c r="AF1013" s="262">
        <f t="shared" ref="AF1013" si="6757">(AG1013+AG1014)/2/((1+AF$64/4))</f>
        <v>242790647772.58835</v>
      </c>
      <c r="AG1013" s="262">
        <f t="shared" ref="AG1013" si="6758">(AH1013+AH1014)/2/((1+AG$64/4))</f>
        <v>244055482888.77426</v>
      </c>
      <c r="AH1013" s="262">
        <f t="shared" ref="AH1013" si="6759">(AI1013+AI1014)/2/((1+AH$64/4))</f>
        <v>249653989755.65604</v>
      </c>
      <c r="AI1013" s="262">
        <f t="shared" ref="AI1013" si="6760">(AJ1013+AJ1014)/2/((1+AI$64/4))</f>
        <v>260862951548.46918</v>
      </c>
      <c r="AJ1013" s="262">
        <f t="shared" ref="AJ1013" si="6761">(AK1013+AK1014)/2/((1+AJ$64/4))</f>
        <v>279632409622.03845</v>
      </c>
      <c r="AK1013" s="262">
        <f t="shared" ref="AK1013" si="6762">(AL1013+AL1014)/2/((1+AK$64/4))</f>
        <v>309046095991.50879</v>
      </c>
      <c r="AL1013" s="262">
        <f t="shared" ref="AL1013" si="6763">(AM1013+AM1014)/2/((1+AL$64/4))</f>
        <v>354111355077.27698</v>
      </c>
      <c r="AM1013" s="262">
        <f t="shared" ref="AM1013" si="6764">(AN1013+AN1014)/2/((1+AM$64/4))</f>
        <v>423256016837.03223</v>
      </c>
      <c r="AN1013" s="262">
        <f t="shared" ref="AN1013" si="6765">(AO1013+AO1014)/2/((1+AN$64/4))</f>
        <v>531308669125.69067</v>
      </c>
      <c r="AO1013" s="262">
        <f t="shared" ref="AO1013" si="6766">(AP1013+AP1014)/2/((1+AO$64/4))</f>
        <v>705800471673.29089</v>
      </c>
      <c r="AP1013" s="258">
        <f t="shared" si="6425"/>
        <v>1000000000000</v>
      </c>
    </row>
    <row r="1014" spans="3:42" hidden="1" outlineLevel="1">
      <c r="C1014" s="256" t="s">
        <v>294</v>
      </c>
      <c r="D1014" s="256"/>
      <c r="E1014" s="262"/>
      <c r="F1014" s="262"/>
      <c r="G1014" s="262"/>
      <c r="H1014" s="262"/>
      <c r="I1014" s="262"/>
      <c r="J1014" s="262"/>
      <c r="K1014" s="262"/>
      <c r="L1014" s="262"/>
      <c r="M1014" s="262"/>
      <c r="N1014" s="262"/>
      <c r="O1014" s="262"/>
      <c r="P1014" s="262">
        <f>(Q1014+Q1015)/2/((1+P$65/4))</f>
        <v>530867754754.25702</v>
      </c>
      <c r="Q1014" s="262">
        <f t="shared" ref="Q1014" si="6767">(R1014+R1015)/2/((1+Q$65/4))</f>
        <v>511014855934.31287</v>
      </c>
      <c r="R1014" s="262">
        <f t="shared" ref="R1014" si="6768">(S1014+S1015)/2/((1+R$65/4))</f>
        <v>491207523354.28217</v>
      </c>
      <c r="S1014" s="262">
        <f t="shared" ref="S1014" si="6769">(T1014+T1015)/2/((1+S$65/4))</f>
        <v>471806408861.37207</v>
      </c>
      <c r="T1014" s="262">
        <f t="shared" ref="T1014" si="6770">(U1014+U1015)/2/((1+T$65/4))</f>
        <v>452977844323.52557</v>
      </c>
      <c r="U1014" s="262">
        <f t="shared" ref="U1014" si="6771">(V1014+V1015)/2/((1+U$65/4))</f>
        <v>434908379240.08234</v>
      </c>
      <c r="V1014" s="262">
        <f t="shared" ref="V1014" si="6772">(W1014+W1015)/2/((1+V$65/4))</f>
        <v>417801405569.46021</v>
      </c>
      <c r="W1014" s="262">
        <f t="shared" ref="W1014" si="6773">(X1014+X1015)/2/((1+W$65/4))</f>
        <v>401878318229.70044</v>
      </c>
      <c r="X1014" s="262">
        <f t="shared" ref="X1014" si="6774">(Y1014+Y1015)/2/((1+X$65/4))</f>
        <v>387390364093.87152</v>
      </c>
      <c r="Y1014" s="262">
        <f t="shared" ref="Y1014" si="6775">(Z1014+Z1015)/2/((1+Y$65/4))</f>
        <v>371556230549.71863</v>
      </c>
      <c r="Z1014" s="262">
        <f t="shared" ref="Z1014" si="6776">(AA1014+AA1015)/2/((1+Z$65/4))</f>
        <v>356628720653.14728</v>
      </c>
      <c r="AA1014" s="262">
        <f t="shared" ref="AA1014" si="6777">(AB1014+AB1015)/2/((1+AA$65/4))</f>
        <v>343059348285.06348</v>
      </c>
      <c r="AB1014" s="262">
        <f t="shared" ref="AB1014" si="6778">(AC1014+AC1015)/2/((1+AB$65/4))</f>
        <v>331061451730.1496</v>
      </c>
      <c r="AC1014" s="262">
        <f t="shared" ref="AC1014" si="6779">(AD1014+AD1015)/2/((1+AC$65/4))</f>
        <v>320890342694.5376</v>
      </c>
      <c r="AD1014" s="262">
        <f t="shared" ref="AD1014" si="6780">(AE1014+AE1015)/2/((1+AD$65/4))</f>
        <v>312841951158.97156</v>
      </c>
      <c r="AE1014" s="262">
        <f t="shared" ref="AE1014" si="6781">(AF1014+AF1015)/2/((1+AE$65/4))</f>
        <v>307286164341.19336</v>
      </c>
      <c r="AF1014" s="262">
        <f t="shared" ref="AF1014" si="6782">(AG1014+AG1015)/2/((1+AF$65/4))</f>
        <v>304699487543.90814</v>
      </c>
      <c r="AG1014" s="262">
        <f t="shared" ref="AG1014" si="6783">(AH1014+AH1015)/2/((1+AG$65/4))</f>
        <v>305738596570.30322</v>
      </c>
      <c r="AH1014" s="262">
        <f t="shared" ref="AH1014" si="6784">(AI1014+AI1015)/2/((1+AH$65/4))</f>
        <v>311289400211.35565</v>
      </c>
      <c r="AI1014" s="262">
        <f t="shared" ref="AI1014" si="6785">(AJ1014+AJ1015)/2/((1+AI$65/4))</f>
        <v>322624937659.58795</v>
      </c>
      <c r="AJ1014" s="262">
        <f t="shared" ref="AJ1014" si="6786">(AK1014+AK1015)/2/((1+AJ$65/4))</f>
        <v>341628481745.46106</v>
      </c>
      <c r="AK1014" s="262">
        <f t="shared" ref="AK1014" si="6787">(AL1014+AL1015)/2/((1+AK$65/4))</f>
        <v>371184724377.00439</v>
      </c>
      <c r="AL1014" s="262">
        <f t="shared" ref="AL1014" si="6788">(AM1014+AM1015)/2/((1+AL$65/4))</f>
        <v>415820656387.58722</v>
      </c>
      <c r="AM1014" s="262">
        <f t="shared" ref="AM1014" si="6789">(AN1014+AN1015)/2/((1+AM$65/4))</f>
        <v>482880558829.75287</v>
      </c>
      <c r="AN1014" s="262">
        <f t="shared" ref="AN1014" si="6790">(AO1014+AO1015)/2/((1+AN$65/4))</f>
        <v>584783281491.36133</v>
      </c>
      <c r="AO1014" s="262">
        <f t="shared" ref="AO1014" si="6791">(AP1014+AP1015)/2/((1+AO$65/4))</f>
        <v>743613818624.23499</v>
      </c>
      <c r="AP1014" s="258">
        <f t="shared" si="6425"/>
        <v>1000000000000</v>
      </c>
    </row>
    <row r="1015" spans="3:42" hidden="1" outlineLevel="1">
      <c r="C1015" s="256" t="s">
        <v>297</v>
      </c>
      <c r="D1015" s="256"/>
      <c r="E1015" s="262"/>
      <c r="F1015" s="262"/>
      <c r="G1015" s="262"/>
      <c r="H1015" s="262"/>
      <c r="I1015" s="262"/>
      <c r="J1015" s="262"/>
      <c r="K1015" s="262"/>
      <c r="L1015" s="262"/>
      <c r="M1015" s="262"/>
      <c r="N1015" s="262"/>
      <c r="O1015" s="262"/>
      <c r="P1015" s="262"/>
      <c r="Q1015" s="262">
        <f>(R1015+R1016)/2/((1+Q$66/4))</f>
        <v>571656385710.77075</v>
      </c>
      <c r="R1015" s="262">
        <f t="shared" ref="R1015" si="6792">(S1015+S1016)/2/((1+R$66/4))</f>
        <v>553054919035.97205</v>
      </c>
      <c r="S1015" s="262">
        <f t="shared" ref="S1015" si="6793">(T1015+T1016)/2/((1+S$66/4))</f>
        <v>534705468775.73926</v>
      </c>
      <c r="T1015" s="262">
        <f t="shared" ref="T1015" si="6794">(U1015+U1016)/2/((1+T$66/4))</f>
        <v>516768057500.3139</v>
      </c>
      <c r="U1015" s="262">
        <f t="shared" ref="U1015" si="6795">(V1015+V1016)/2/((1+U$66/4))</f>
        <v>499426398883.57861</v>
      </c>
      <c r="V1015" s="262">
        <f t="shared" ref="V1015" si="6796">(W1015+W1016)/2/((1+V$66/4))</f>
        <v>482885410110.22058</v>
      </c>
      <c r="W1015" s="262">
        <f t="shared" ref="W1015" si="6797">(X1015+X1016)/2/((1+W$66/4))</f>
        <v>467372808050.18408</v>
      </c>
      <c r="X1015" s="262">
        <f t="shared" ref="X1015" si="6798">(Y1015+Y1016)/2/((1+X$66/4))</f>
        <v>453150872704.27863</v>
      </c>
      <c r="Y1015" s="262">
        <f t="shared" ref="Y1015" si="6799">(Z1015+Z1016)/2/((1+Y$66/4))</f>
        <v>437513652785.35858</v>
      </c>
      <c r="Z1015" s="262">
        <f t="shared" ref="Z1015" si="6800">(AA1015+AA1016)/2/((1+Z$66/4))</f>
        <v>422655556009.94635</v>
      </c>
      <c r="AA1015" s="262">
        <f t="shared" ref="AA1015" si="6801">(AB1015+AB1016)/2/((1+AA$66/4))</f>
        <v>409038378541.77472</v>
      </c>
      <c r="AB1015" s="262">
        <f t="shared" ref="AB1015" si="6802">(AC1015+AC1016)/2/((1+AB$66/4))</f>
        <v>396896500414.03461</v>
      </c>
      <c r="AC1015" s="262">
        <f t="shared" ref="AC1015" si="6803">(AD1015+AD1016)/2/((1+AC$66/4))</f>
        <v>386509914826.33014</v>
      </c>
      <c r="AD1015" s="262">
        <f t="shared" ref="AD1015" si="6804">(AE1015+AE1016)/2/((1+AD$66/4))</f>
        <v>378201854294.64862</v>
      </c>
      <c r="AE1015" s="262">
        <f t="shared" ref="AE1015" si="6805">(AF1015+AF1016)/2/((1+AE$66/4))</f>
        <v>372370261364.43011</v>
      </c>
      <c r="AF1015" s="262">
        <f t="shared" ref="AF1015" si="6806">(AG1015+AG1016)/2/((1+AF$66/4))</f>
        <v>369517298092.70178</v>
      </c>
      <c r="AG1015" s="262">
        <f t="shared" ref="AG1015" si="6807">(AH1015+AH1016)/2/((1+AG$66/4))</f>
        <v>370317783669.9917</v>
      </c>
      <c r="AH1015" s="262">
        <f t="shared" ref="AH1015" si="6808">(AI1015+AI1016)/2/((1+AH$66/4))</f>
        <v>375657662384.49902</v>
      </c>
      <c r="AI1015" s="262">
        <f t="shared" ref="AI1015" si="6809">(AJ1015+AJ1016)/2/((1+AI$66/4))</f>
        <v>386774188653.21509</v>
      </c>
      <c r="AJ1015" s="262">
        <f t="shared" ref="AJ1015" si="6810">(AK1015+AK1016)/2/((1+AJ$66/4))</f>
        <v>405444990362.83319</v>
      </c>
      <c r="AK1015" s="262">
        <f t="shared" ref="AK1015" si="6811">(AL1015+AL1016)/2/((1+AK$66/4))</f>
        <v>434313275786.6134</v>
      </c>
      <c r="AL1015" s="262">
        <f t="shared" ref="AL1015" si="6812">(AM1015+AM1016)/2/((1+AL$66/4))</f>
        <v>477396823639.87177</v>
      </c>
      <c r="AM1015" s="262">
        <f t="shared" ref="AM1015" si="6813">(AN1015+AN1016)/2/((1+AM$66/4))</f>
        <v>540994470315.31775</v>
      </c>
      <c r="AN1015" s="262">
        <f t="shared" ref="AN1015" si="6814">(AO1015+AO1016)/2/((1+AN$66/4))</f>
        <v>635374405152.92737</v>
      </c>
      <c r="AO1015" s="262">
        <f t="shared" ref="AO1015" si="6815">(AP1015+AP1016)/2/((1+AO$66/4))</f>
        <v>778095066238.80042</v>
      </c>
      <c r="AP1015" s="258">
        <f t="shared" si="6425"/>
        <v>1000000000000</v>
      </c>
    </row>
    <row r="1016" spans="3:42" hidden="1" outlineLevel="1">
      <c r="C1016" s="256" t="s">
        <v>300</v>
      </c>
      <c r="D1016" s="256"/>
      <c r="E1016" s="262"/>
      <c r="F1016" s="262"/>
      <c r="G1016" s="262"/>
      <c r="H1016" s="262"/>
      <c r="I1016" s="262"/>
      <c r="J1016" s="262"/>
      <c r="K1016" s="262"/>
      <c r="L1016" s="262"/>
      <c r="M1016" s="262"/>
      <c r="N1016" s="262"/>
      <c r="O1016" s="262"/>
      <c r="P1016" s="262"/>
      <c r="Q1016" s="262"/>
      <c r="R1016" s="262">
        <f>(S1016+S1017)/2/((1+R$67/4))</f>
        <v>610830087151.47949</v>
      </c>
      <c r="S1016" s="262">
        <f t="shared" ref="S1016" si="6816">(T1016+T1017)/2/((1+S$67/4))</f>
        <v>593845788300.06299</v>
      </c>
      <c r="T1016" s="262">
        <f t="shared" ref="T1016" si="6817">(U1016+U1017)/2/((1+T$67/4))</f>
        <v>577140764993.14368</v>
      </c>
      <c r="U1016" s="262">
        <f t="shared" ref="U1016" si="6818">(V1016+V1017)/2/((1+U$67/4))</f>
        <v>560889328848.91064</v>
      </c>
      <c r="V1016" s="262">
        <f t="shared" ref="V1016" si="6819">(W1016+W1017)/2/((1+V$67/4))</f>
        <v>545289704905.35712</v>
      </c>
      <c r="W1016" s="262">
        <f t="shared" ref="W1016" si="6820">(X1016+X1017)/2/((1+W$67/4))</f>
        <v>530566055451.56995</v>
      </c>
      <c r="X1016" s="262">
        <f t="shared" ref="X1016" si="6821">(Y1016+Y1017)/2/((1+X$67/4))</f>
        <v>516979974916.15497</v>
      </c>
      <c r="Y1016" s="262">
        <f t="shared" ref="Y1016" si="6822">(Z1016+Z1017)/2/((1+Y$67/4))</f>
        <v>501965154738.55481</v>
      </c>
      <c r="Z1016" s="262">
        <f t="shared" ref="Z1016" si="6823">(AA1016+AA1017)/2/((1+Z$67/4))</f>
        <v>487602711708.6156</v>
      </c>
      <c r="AA1016" s="262">
        <f t="shared" ref="AA1016" si="6824">(AB1016+AB1017)/2/((1+AA$67/4))</f>
        <v>474347724973.44513</v>
      </c>
      <c r="AB1016" s="262">
        <f t="shared" ref="AB1016" si="6825">(AC1016+AC1017)/2/((1+AB$67/4))</f>
        <v>462443739635.04749</v>
      </c>
      <c r="AC1016" s="262">
        <f t="shared" ref="AC1016" si="6826">(AD1016+AD1017)/2/((1+AC$67/4))</f>
        <v>452182102533.17377</v>
      </c>
      <c r="AD1016" s="262">
        <f t="shared" ref="AD1016" si="6827">(AE1016+AE1017)/2/((1+AD$67/4))</f>
        <v>443898934448.83813</v>
      </c>
      <c r="AE1016" s="262">
        <f t="shared" ref="AE1016" si="6828">(AF1016+AF1017)/2/((1+AE$67/4))</f>
        <v>438004206216.88843</v>
      </c>
      <c r="AF1016" s="262">
        <f t="shared" ref="AF1016" si="6829">(AG1016+AG1017)/2/((1+AF$67/4))</f>
        <v>435007807917.63788</v>
      </c>
      <c r="AG1016" s="262">
        <f t="shared" ref="AG1016" si="6830">(AH1016+AH1017)/2/((1+AG$67/4))</f>
        <v>435581772296.97919</v>
      </c>
      <c r="AH1016" s="262">
        <f t="shared" ref="AH1016" si="6831">(AI1016+AI1017)/2/((1+AH$67/4))</f>
        <v>440588914037.6438</v>
      </c>
      <c r="AI1016" s="262">
        <f t="shared" ref="AI1016" si="6832">(AJ1016+AJ1017)/2/((1+AI$67/4))</f>
        <v>451204684133.90704</v>
      </c>
      <c r="AJ1016" s="262">
        <f t="shared" ref="AJ1016" si="6833">(AK1016+AK1017)/2/((1+AJ$67/4))</f>
        <v>469074029134.63354</v>
      </c>
      <c r="AK1016" s="262">
        <f t="shared" ref="AK1016" si="6834">(AL1016+AL1017)/2/((1+AK$67/4))</f>
        <v>496576920603.75598</v>
      </c>
      <c r="AL1016" s="262">
        <f t="shared" ref="AL1016" si="6835">(AM1016+AM1017)/2/((1+AL$67/4))</f>
        <v>537225335806.70245</v>
      </c>
      <c r="AM1016" s="262">
        <f t="shared" ref="AM1016" si="6836">(AN1016+AN1017)/2/((1+AM$67/4))</f>
        <v>596352676171.1189</v>
      </c>
      <c r="AN1016" s="262">
        <f t="shared" ref="AN1016" si="6837">(AO1016+AO1017)/2/((1+AN$67/4))</f>
        <v>682364420475.04785</v>
      </c>
      <c r="AO1016" s="262">
        <f t="shared" ref="AO1016" si="6838">(AP1016+AP1017)/2/((1+AO$67/4))</f>
        <v>809129266929.80334</v>
      </c>
      <c r="AP1016" s="258">
        <f t="shared" si="6425"/>
        <v>1000000000000</v>
      </c>
    </row>
    <row r="1017" spans="3:42" hidden="1" outlineLevel="1">
      <c r="C1017" s="256" t="s">
        <v>303</v>
      </c>
      <c r="D1017" s="256"/>
      <c r="E1017" s="262"/>
      <c r="F1017" s="262"/>
      <c r="G1017" s="262"/>
      <c r="H1017" s="262"/>
      <c r="I1017" s="262"/>
      <c r="J1017" s="262"/>
      <c r="K1017" s="262"/>
      <c r="L1017" s="262"/>
      <c r="M1017" s="262"/>
      <c r="N1017" s="262"/>
      <c r="O1017" s="262"/>
      <c r="P1017" s="262"/>
      <c r="Q1017" s="262"/>
      <c r="R1017" s="262"/>
      <c r="S1017" s="262">
        <f>(T1017+T1018)/2/((1+S$68/4))</f>
        <v>648316073536.7019</v>
      </c>
      <c r="T1017" s="262">
        <f t="shared" ref="T1017" si="6839">(U1017+U1018)/2/((1+T$68/4))</f>
        <v>633055592023.34204</v>
      </c>
      <c r="U1017" s="262">
        <f t="shared" ref="U1017" si="6840">(V1017+V1018)/2/((1+U$68/4))</f>
        <v>618130937722.07507</v>
      </c>
      <c r="V1017" s="262">
        <f t="shared" ref="V1017" si="6841">(W1017+W1018)/2/((1+V$68/4))</f>
        <v>603727949387.19519</v>
      </c>
      <c r="W1017" s="262">
        <f t="shared" ref="W1017" si="6842">(X1017+X1018)/2/((1+W$68/4))</f>
        <v>590059930690.64661</v>
      </c>
      <c r="X1017" s="262">
        <f t="shared" ref="X1017" si="6843">(Y1017+Y1018)/2/((1+X$68/4))</f>
        <v>577378681866.00354</v>
      </c>
      <c r="Y1017" s="262">
        <f t="shared" ref="Y1017" si="6844">(Z1017+Z1018)/2/((1+Y$68/4))</f>
        <v>563302840914.10608</v>
      </c>
      <c r="Z1017" s="262">
        <f t="shared" ref="Z1017" si="6845">(AA1017+AA1018)/2/((1+Z$68/4))</f>
        <v>549762002764.30029</v>
      </c>
      <c r="AA1017" s="262">
        <f t="shared" ref="AA1017" si="6846">(AB1017+AB1018)/2/((1+AA$68/4))</f>
        <v>537191135187.69232</v>
      </c>
      <c r="AB1017" s="262">
        <f t="shared" ref="AB1017" si="6847">(AC1017+AC1018)/2/((1+AB$68/4))</f>
        <v>525832620912.22003</v>
      </c>
      <c r="AC1017" s="262">
        <f t="shared" ref="AC1017" si="6848">(AD1017+AD1018)/2/((1+AC$68/4))</f>
        <v>515977240161.74103</v>
      </c>
      <c r="AD1017" s="262">
        <f t="shared" ref="AD1017" si="6849">(AE1017+AE1018)/2/((1+AD$68/4))</f>
        <v>507960818848.94006</v>
      </c>
      <c r="AE1017" s="262">
        <f t="shared" ref="AE1017" si="6850">(AF1017+AF1018)/2/((1+AE$68/4))</f>
        <v>502190624878.20166</v>
      </c>
      <c r="AF1017" s="262">
        <f t="shared" ref="AF1017" si="6851">(AG1017+AG1018)/2/((1+AF$68/4))</f>
        <v>499168001903.53589</v>
      </c>
      <c r="AG1017" s="262">
        <f t="shared" ref="AG1017" si="6852">(AH1017+AH1018)/2/((1+AG$68/4))</f>
        <v>499543889304.78394</v>
      </c>
      <c r="AH1017" s="262">
        <f t="shared" ref="AH1017" si="6853">(AI1017+AI1018)/2/((1+AH$68/4))</f>
        <v>504138962873.38574</v>
      </c>
      <c r="AI1017" s="262">
        <f t="shared" ref="AI1017" si="6854">(AJ1017+AJ1018)/2/((1+AI$68/4))</f>
        <v>514047763982.05212</v>
      </c>
      <c r="AJ1017" s="262">
        <f t="shared" ref="AJ1017" si="6855">(AK1017+AK1018)/2/((1+AJ$68/4))</f>
        <v>530766610295.37292</v>
      </c>
      <c r="AK1017" s="262">
        <f t="shared" ref="AK1017" si="6856">(AL1017+AL1018)/2/((1+AK$68/4))</f>
        <v>556407284171.45581</v>
      </c>
      <c r="AL1017" s="262">
        <f t="shared" ref="AL1017" si="6857">(AM1017+AM1018)/2/((1+AL$68/4))</f>
        <v>594002010965.73523</v>
      </c>
      <c r="AM1017" s="262">
        <f t="shared" ref="AM1017" si="6858">(AN1017+AN1018)/2/((1+AM$68/4))</f>
        <v>648021813329.67896</v>
      </c>
      <c r="AN1017" s="262">
        <f t="shared" ref="AN1017" si="6859">(AO1017+AO1018)/2/((1+AN$68/4))</f>
        <v>725296634158.79675</v>
      </c>
      <c r="AO1017" s="262">
        <f t="shared" ref="AO1017" si="6860">(AP1017+AP1018)/2/((1+AO$68/4))</f>
        <v>836733927811.10437</v>
      </c>
      <c r="AP1017" s="258">
        <f t="shared" si="6425"/>
        <v>1000000000000</v>
      </c>
    </row>
    <row r="1018" spans="3:42" hidden="1" outlineLevel="1">
      <c r="C1018" s="256" t="s">
        <v>306</v>
      </c>
      <c r="D1018" s="256"/>
      <c r="E1018" s="262"/>
      <c r="F1018" s="262"/>
      <c r="G1018" s="262"/>
      <c r="H1018" s="262"/>
      <c r="I1018" s="262"/>
      <c r="J1018" s="262"/>
      <c r="K1018" s="262"/>
      <c r="L1018" s="262"/>
      <c r="M1018" s="262"/>
      <c r="N1018" s="262"/>
      <c r="O1018" s="262"/>
      <c r="P1018" s="262"/>
      <c r="Q1018" s="262"/>
      <c r="R1018" s="262"/>
      <c r="S1018" s="262"/>
      <c r="T1018" s="262">
        <f>(U1018+U1019)/2/((1+T$69/4))</f>
        <v>683898956333.86084</v>
      </c>
      <c r="U1018" s="262">
        <f t="shared" ref="U1018" si="6861">(V1018+V1019)/2/((1+U$69/4))</f>
        <v>670425511952.29028</v>
      </c>
      <c r="V1018" s="262">
        <f t="shared" ref="V1018" si="6862">(W1018+W1019)/2/((1+V$69/4))</f>
        <v>657364201838.8125</v>
      </c>
      <c r="W1018" s="262">
        <f t="shared" ref="W1018" si="6863">(X1018+X1019)/2/((1+W$69/4))</f>
        <v>644912653026.79968</v>
      </c>
      <c r="X1018" s="262">
        <f t="shared" ref="X1018" si="6864">(Y1018+Y1019)/2/((1+X$69/4))</f>
        <v>633306502752.78796</v>
      </c>
      <c r="Y1018" s="262">
        <f t="shared" ref="Y1018" si="6865">(Z1018+Z1019)/2/((1+Y$69/4))</f>
        <v>620376642489.13782</v>
      </c>
      <c r="Z1018" s="262">
        <f t="shared" ref="Z1018" si="6866">(AA1018+AA1019)/2/((1+Z$69/4))</f>
        <v>607878490023.07031</v>
      </c>
      <c r="AA1018" s="262">
        <f t="shared" ref="AA1018" si="6867">(AB1018+AB1019)/2/((1+AA$69/4))</f>
        <v>596217459279.22534</v>
      </c>
      <c r="AB1018" s="262">
        <f t="shared" ref="AB1018" si="6868">(AC1018+AC1019)/2/((1+AB$69/4))</f>
        <v>585626678843.79895</v>
      </c>
      <c r="AC1018" s="262">
        <f t="shared" ref="AC1018" si="6869">(AD1018+AD1019)/2/((1+AC$69/4))</f>
        <v>576386778060.51038</v>
      </c>
      <c r="AD1018" s="262">
        <f t="shared" ref="AD1018" si="6870">(AE1018+AE1019)/2/((1+AD$69/4))</f>
        <v>568822472026.70532</v>
      </c>
      <c r="AE1018" s="262">
        <f t="shared" ref="AE1018" si="6871">(AF1018+AF1019)/2/((1+AE$69/4))</f>
        <v>563326179626.76587</v>
      </c>
      <c r="AF1018" s="262">
        <f t="shared" ref="AF1018" si="6872">(AG1018+AG1019)/2/((1+AF$69/4))</f>
        <v>560377417648.63245</v>
      </c>
      <c r="AG1018" s="262">
        <f t="shared" ref="AG1018" si="6873">(AH1018+AH1019)/2/((1+AG$69/4))</f>
        <v>560591594525.26392</v>
      </c>
      <c r="AH1018" s="262">
        <f t="shared" ref="AH1018" si="6874">(AI1018+AI1019)/2/((1+AH$69/4))</f>
        <v>564733221584.90466</v>
      </c>
      <c r="AI1018" s="262">
        <f t="shared" ref="AI1018" si="6875">(AJ1018+AJ1019)/2/((1+AI$69/4))</f>
        <v>573803714032.86182</v>
      </c>
      <c r="AJ1018" s="262">
        <f t="shared" ref="AJ1018" si="6876">(AK1018+AK1019)/2/((1+AJ$69/4))</f>
        <v>589144285403.68433</v>
      </c>
      <c r="AK1018" s="262">
        <f t="shared" ref="AK1018" si="6877">(AL1018+AL1019)/2/((1+AK$69/4))</f>
        <v>612606008999.31958</v>
      </c>
      <c r="AL1018" s="262">
        <f t="shared" ref="AL1018" si="6878">(AM1018+AM1019)/2/((1+AL$69/4))</f>
        <v>646781258441.86121</v>
      </c>
      <c r="AM1018" s="262">
        <f t="shared" ref="AM1018" si="6879">(AN1018+AN1019)/2/((1+AM$69/4))</f>
        <v>695390011663.84705</v>
      </c>
      <c r="AN1018" s="262">
        <f t="shared" ref="AN1018" si="6880">(AO1018+AO1019)/2/((1+AN$69/4))</f>
        <v>763953859204.76147</v>
      </c>
      <c r="AO1018" s="262">
        <f t="shared" ref="AO1018" si="6881">(AP1018+AP1019)/2/((1+AO$69/4))</f>
        <v>861031949026.15063</v>
      </c>
      <c r="AP1018" s="258">
        <f t="shared" si="6425"/>
        <v>1000000000000</v>
      </c>
    </row>
    <row r="1019" spans="3:42" hidden="1" outlineLevel="1">
      <c r="C1019" s="256" t="s">
        <v>309</v>
      </c>
      <c r="D1019" s="256"/>
      <c r="E1019" s="262"/>
      <c r="F1019" s="262"/>
      <c r="G1019" s="262"/>
      <c r="H1019" s="262"/>
      <c r="I1019" s="262"/>
      <c r="J1019" s="262"/>
      <c r="K1019" s="262"/>
      <c r="L1019" s="262"/>
      <c r="M1019" s="262"/>
      <c r="N1019" s="262"/>
      <c r="O1019" s="262"/>
      <c r="P1019" s="262"/>
      <c r="Q1019" s="262"/>
      <c r="R1019" s="262"/>
      <c r="S1019" s="262"/>
      <c r="T1019" s="262"/>
      <c r="U1019" s="262">
        <f>(V1019+V1020)/2/((1+U$70/4))</f>
        <v>717429216026.24377</v>
      </c>
      <c r="V1019" s="262">
        <f t="shared" ref="V1019" si="6882">(W1019+W1020)/2/((1+V$70/4))</f>
        <v>705762900026.55371</v>
      </c>
      <c r="W1019" s="262">
        <f t="shared" ref="W1019" si="6883">(X1019+X1020)/2/((1+W$70/4))</f>
        <v>694598416082.7179</v>
      </c>
      <c r="X1019" s="262">
        <f t="shared" ref="X1019" si="6884">(Y1019+Y1020)/2/((1+X$70/4))</f>
        <v>684151349273.83789</v>
      </c>
      <c r="Y1019" s="262">
        <f t="shared" ref="Y1019" si="6885">(Z1019+Z1020)/2/((1+Y$70/4))</f>
        <v>672476763311.35339</v>
      </c>
      <c r="Z1019" s="262">
        <f t="shared" ref="Z1019" si="6886">(AA1019+AA1020)/2/((1+Z$70/4))</f>
        <v>661146352491.13208</v>
      </c>
      <c r="AA1019" s="262">
        <f t="shared" ref="AA1019" si="6887">(AB1019+AB1020)/2/((1+AA$70/4))</f>
        <v>650530222626.40564</v>
      </c>
      <c r="AB1019" s="262">
        <f t="shared" ref="AB1019" si="6888">(AC1019+AC1020)/2/((1+AB$70/4))</f>
        <v>640846544114.19995</v>
      </c>
      <c r="AC1019" s="262">
        <f t="shared" ref="AC1019" si="6889">(AD1019+AD1020)/2/((1+AC$70/4))</f>
        <v>632358856481.48315</v>
      </c>
      <c r="AD1019" s="262">
        <f t="shared" ref="AD1019" si="6890">(AE1019+AE1020)/2/((1+AD$70/4))</f>
        <v>625372774168.20081</v>
      </c>
      <c r="AE1019" s="262">
        <f t="shared" ref="AE1019" si="6891">(AF1019+AF1020)/2/((1+AE$70/4))</f>
        <v>620256863550.05298</v>
      </c>
      <c r="AF1019" s="262">
        <f t="shared" ref="AF1019" si="6892">(AG1019+AG1020)/2/((1+AF$70/4))</f>
        <v>617459098615.58923</v>
      </c>
      <c r="AG1019" s="262">
        <f t="shared" ref="AG1019" si="6893">(AH1019+AH1020)/2/((1+AG$70/4))</f>
        <v>617549226098.1488</v>
      </c>
      <c r="AH1019" s="262">
        <f t="shared" ref="AH1019" si="6894">(AI1019+AI1020)/2/((1+AH$70/4))</f>
        <v>621226612445.56567</v>
      </c>
      <c r="AI1019" s="262">
        <f t="shared" ref="AI1019" si="6895">(AJ1019+AJ1020)/2/((1+AI$70/4))</f>
        <v>629393530395.6637</v>
      </c>
      <c r="AJ1019" s="262">
        <f t="shared" ref="AJ1019" si="6896">(AK1019+AK1020)/2/((1+AJ$70/4))</f>
        <v>643237087515.63513</v>
      </c>
      <c r="AK1019" s="262">
        <f t="shared" ref="AK1019" si="6897">(AL1019+AL1020)/2/((1+AK$70/4))</f>
        <v>664363475202.7168</v>
      </c>
      <c r="AL1019" s="262">
        <f t="shared" ref="AL1019" si="6898">(AM1019+AM1020)/2/((1+AL$70/4))</f>
        <v>694971920938.97791</v>
      </c>
      <c r="AM1019" s="262">
        <f t="shared" ref="AM1019" si="6899">(AN1019+AN1020)/2/((1+AM$70/4))</f>
        <v>738140734114.50366</v>
      </c>
      <c r="AN1019" s="262">
        <f t="shared" ref="AN1019" si="6900">(AO1019+AO1020)/2/((1+AN$70/4))</f>
        <v>798320000266.89746</v>
      </c>
      <c r="AO1019" s="262">
        <f t="shared" ref="AO1019" si="6901">(AP1019+AP1020)/2/((1+AO$70/4))</f>
        <v>882222827117.86414</v>
      </c>
      <c r="AP1019" s="258">
        <f t="shared" si="6425"/>
        <v>1000000000000</v>
      </c>
    </row>
    <row r="1020" spans="3:42" hidden="1" outlineLevel="1">
      <c r="C1020" s="256" t="s">
        <v>312</v>
      </c>
      <c r="D1020" s="256"/>
      <c r="E1020" s="262"/>
      <c r="F1020" s="262"/>
      <c r="G1020" s="262"/>
      <c r="H1020" s="262"/>
      <c r="I1020" s="262"/>
      <c r="J1020" s="262"/>
      <c r="K1020" s="262"/>
      <c r="L1020" s="262"/>
      <c r="M1020" s="262"/>
      <c r="N1020" s="262"/>
      <c r="O1020" s="262"/>
      <c r="P1020" s="262"/>
      <c r="Q1020" s="262"/>
      <c r="R1020" s="262"/>
      <c r="S1020" s="262"/>
      <c r="T1020" s="262"/>
      <c r="U1020" s="262"/>
      <c r="V1020" s="262">
        <f>(W1020+W1021)/2/((1+V$71/4))</f>
        <v>748813147361.67017</v>
      </c>
      <c r="W1020" s="262">
        <f t="shared" ref="W1020:AO1020" si="6902">(X1020+X1021)/2/((1+W$71/4))</f>
        <v>738935756234.1377</v>
      </c>
      <c r="X1020" s="262">
        <f t="shared" si="6902"/>
        <v>729662811705.13086</v>
      </c>
      <c r="Y1020" s="262">
        <f t="shared" si="6902"/>
        <v>719273396700.74048</v>
      </c>
      <c r="Z1020" s="262">
        <f t="shared" si="6902"/>
        <v>709156050547.61926</v>
      </c>
      <c r="AA1020" s="262">
        <f t="shared" si="6902"/>
        <v>699642906523.04297</v>
      </c>
      <c r="AB1020" s="262">
        <f t="shared" si="6902"/>
        <v>690933662718.63892</v>
      </c>
      <c r="AC1020" s="262">
        <f t="shared" si="6902"/>
        <v>683270348333.12146</v>
      </c>
      <c r="AD1020" s="262">
        <f t="shared" si="6902"/>
        <v>676934265340.57727</v>
      </c>
      <c r="AE1020" s="262">
        <f t="shared" si="6902"/>
        <v>672264254349.73413</v>
      </c>
      <c r="AF1020" s="262">
        <f t="shared" si="6902"/>
        <v>669670556381.76318</v>
      </c>
      <c r="AG1020" s="262">
        <f t="shared" si="6902"/>
        <v>669671242106.87</v>
      </c>
      <c r="AH1020" s="262">
        <f t="shared" si="6902"/>
        <v>672896104395.64221</v>
      </c>
      <c r="AI1020" s="262">
        <f t="shared" si="6902"/>
        <v>680147379088.00476</v>
      </c>
      <c r="AJ1020" s="262">
        <f t="shared" si="6902"/>
        <v>692464513260.83557</v>
      </c>
      <c r="AK1020" s="262">
        <f t="shared" si="6902"/>
        <v>711229576267.85559</v>
      </c>
      <c r="AL1020" s="262">
        <f t="shared" si="6902"/>
        <v>738297069791.46545</v>
      </c>
      <c r="AM1020" s="262">
        <f t="shared" si="6902"/>
        <v>776204841433.10425</v>
      </c>
      <c r="AN1020" s="262">
        <f t="shared" si="6902"/>
        <v>828534215002.9209</v>
      </c>
      <c r="AO1020" s="262">
        <f t="shared" si="6902"/>
        <v>900555565271.76526</v>
      </c>
      <c r="AP1020" s="258">
        <f t="shared" si="6425"/>
        <v>1000000000000</v>
      </c>
    </row>
    <row r="1021" spans="3:42" hidden="1" outlineLevel="1">
      <c r="C1021" s="256" t="s">
        <v>315</v>
      </c>
      <c r="D1021" s="256"/>
      <c r="E1021" s="262"/>
      <c r="F1021" s="262"/>
      <c r="G1021" s="262"/>
      <c r="H1021" s="262"/>
      <c r="I1021" s="262"/>
      <c r="J1021" s="262"/>
      <c r="K1021" s="262"/>
      <c r="L1021" s="262"/>
      <c r="M1021" s="262"/>
      <c r="N1021" s="262"/>
      <c r="O1021" s="262"/>
      <c r="P1021" s="262"/>
      <c r="Q1021" s="262"/>
      <c r="R1021" s="262"/>
      <c r="S1021" s="262"/>
      <c r="T1021" s="262"/>
      <c r="U1021" s="262"/>
      <c r="V1021" s="262"/>
      <c r="W1021" s="262">
        <f>(X1021+X1022)/2/((1+W$72/4))</f>
        <v>778005315288.11121</v>
      </c>
      <c r="X1021" s="262">
        <f t="shared" ref="X1021:AO1021" si="6903">(Y1021+Y1022)/2/((1+X$72/4))</f>
        <v>769870820618.87903</v>
      </c>
      <c r="Y1021" s="262">
        <f t="shared" si="6903"/>
        <v>760737105950.08398</v>
      </c>
      <c r="Z1021" s="262">
        <f t="shared" si="6903"/>
        <v>751817297758.81628</v>
      </c>
      <c r="AA1021" s="262">
        <f t="shared" si="6903"/>
        <v>743405265501.86096</v>
      </c>
      <c r="AB1021" s="262">
        <f t="shared" si="6903"/>
        <v>735680533133.96484</v>
      </c>
      <c r="AC1021" s="262">
        <f t="shared" si="6903"/>
        <v>728861343303.09924</v>
      </c>
      <c r="AD1021" s="262">
        <f t="shared" si="6903"/>
        <v>723201895669.9563</v>
      </c>
      <c r="AE1021" s="262">
        <f t="shared" si="6903"/>
        <v>719008189659.30627</v>
      </c>
      <c r="AF1021" s="262">
        <f t="shared" si="6903"/>
        <v>716649639895.99756</v>
      </c>
      <c r="AG1021" s="262">
        <f t="shared" si="6903"/>
        <v>716590161000.2196</v>
      </c>
      <c r="AH1021" s="262">
        <f t="shared" si="6903"/>
        <v>719389287197.52441</v>
      </c>
      <c r="AI1021" s="262">
        <f t="shared" si="6903"/>
        <v>725752223777.51648</v>
      </c>
      <c r="AJ1021" s="262">
        <f t="shared" si="6903"/>
        <v>736580820080.24695</v>
      </c>
      <c r="AK1021" s="262">
        <f t="shared" si="6903"/>
        <v>753056092236.47974</v>
      </c>
      <c r="AL1021" s="262">
        <f t="shared" si="6903"/>
        <v>776734619858.37402</v>
      </c>
      <c r="AM1021" s="262">
        <f t="shared" si="6903"/>
        <v>809703717909.76538</v>
      </c>
      <c r="AN1021" s="262">
        <f t="shared" si="6903"/>
        <v>854845122710.05066</v>
      </c>
      <c r="AO1021" s="262">
        <f t="shared" si="6903"/>
        <v>916305415655.33984</v>
      </c>
      <c r="AP1021" s="258">
        <f t="shared" si="6425"/>
        <v>1000000000000</v>
      </c>
    </row>
    <row r="1022" spans="3:42" hidden="1" outlineLevel="1">
      <c r="C1022" s="256" t="s">
        <v>764</v>
      </c>
      <c r="D1022" s="256"/>
      <c r="E1022" s="262"/>
      <c r="F1022" s="262"/>
      <c r="G1022" s="262"/>
      <c r="H1022" s="262"/>
      <c r="I1022" s="262"/>
      <c r="J1022" s="262"/>
      <c r="K1022" s="262"/>
      <c r="L1022" s="262"/>
      <c r="M1022" s="262"/>
      <c r="N1022" s="262"/>
      <c r="O1022" s="262"/>
      <c r="P1022" s="262"/>
      <c r="Q1022" s="262"/>
      <c r="R1022" s="262"/>
      <c r="S1022" s="262"/>
      <c r="T1022" s="262"/>
      <c r="U1022" s="262"/>
      <c r="V1022" s="262"/>
      <c r="W1022" s="262"/>
      <c r="X1022" s="262">
        <f>(Y1022+Y1023)/2/((1+X$73/4))</f>
        <v>805005121037.06555</v>
      </c>
      <c r="Y1022" s="262">
        <f t="shared" ref="Y1022:AO1022" si="6904">(Z1022+Z1023)/2/((1+Y$73/4))</f>
        <v>797056969514.11011</v>
      </c>
      <c r="Z1022" s="262">
        <f t="shared" si="6904"/>
        <v>789276521000.36487</v>
      </c>
      <c r="AA1022" s="262">
        <f t="shared" si="6904"/>
        <v>781920768475.97388</v>
      </c>
      <c r="AB1022" s="262">
        <f t="shared" si="6904"/>
        <v>775148740275.92578</v>
      </c>
      <c r="AC1022" s="262">
        <f t="shared" si="6904"/>
        <v>769154289835.25964</v>
      </c>
      <c r="AD1022" s="262">
        <f t="shared" si="6904"/>
        <v>764163652479.48267</v>
      </c>
      <c r="AE1022" s="262">
        <f t="shared" si="6904"/>
        <v>760449085019.76233</v>
      </c>
      <c r="AF1022" s="262">
        <f t="shared" si="6904"/>
        <v>758338562032.93005</v>
      </c>
      <c r="AG1022" s="262">
        <f t="shared" si="6904"/>
        <v>758242138457.16748</v>
      </c>
      <c r="AH1022" s="262">
        <f t="shared" si="6904"/>
        <v>760651232132.60242</v>
      </c>
      <c r="AI1022" s="262">
        <f t="shared" si="6904"/>
        <v>766179742863.52515</v>
      </c>
      <c r="AJ1022" s="262">
        <f t="shared" si="6904"/>
        <v>775604080801.83972</v>
      </c>
      <c r="AK1022" s="262">
        <f t="shared" si="6904"/>
        <v>789927711250.56372</v>
      </c>
      <c r="AL1022" s="262">
        <f t="shared" si="6904"/>
        <v>810452538775.15002</v>
      </c>
      <c r="AM1022" s="262">
        <f t="shared" si="6904"/>
        <v>838893026778.99597</v>
      </c>
      <c r="AN1022" s="262">
        <f t="shared" si="6904"/>
        <v>877569900602.99463</v>
      </c>
      <c r="AO1022" s="262">
        <f t="shared" si="6904"/>
        <v>929755399470.25562</v>
      </c>
      <c r="AP1022" s="258">
        <f t="shared" si="6425"/>
        <v>1000000000000</v>
      </c>
    </row>
    <row r="1023" spans="3:42" hidden="1" outlineLevel="1">
      <c r="C1023" s="256" t="s">
        <v>765</v>
      </c>
      <c r="D1023" s="256"/>
      <c r="E1023" s="262"/>
      <c r="F1023" s="262"/>
      <c r="G1023" s="262"/>
      <c r="H1023" s="262"/>
      <c r="I1023" s="262"/>
      <c r="J1023" s="262"/>
      <c r="K1023" s="262"/>
      <c r="L1023" s="262"/>
      <c r="M1023" s="262"/>
      <c r="N1023" s="262"/>
      <c r="O1023" s="262"/>
      <c r="P1023" s="262"/>
      <c r="Q1023" s="262"/>
      <c r="R1023" s="262"/>
      <c r="S1023" s="262"/>
      <c r="T1023" s="262"/>
      <c r="U1023" s="262"/>
      <c r="V1023" s="262"/>
      <c r="W1023" s="262"/>
      <c r="X1023" s="262"/>
      <c r="Y1023" s="262">
        <f>(Z1023+Z1024)/2/((1+Y$74/4))</f>
        <v>828566895581.48792</v>
      </c>
      <c r="Z1023" s="262">
        <f t="shared" ref="Z1023:AO1023" si="6905">(AA1023+AA1024)/2/((1+Z$74/4))</f>
        <v>821840678143.15491</v>
      </c>
      <c r="AA1023" s="262">
        <f t="shared" si="6905"/>
        <v>815468432952.62219</v>
      </c>
      <c r="AB1023" s="262">
        <f t="shared" si="6905"/>
        <v>809589343027.47034</v>
      </c>
      <c r="AC1023" s="262">
        <f t="shared" si="6905"/>
        <v>804373476118.09509</v>
      </c>
      <c r="AD1023" s="262">
        <f t="shared" si="6905"/>
        <v>800019656163.7821</v>
      </c>
      <c r="AE1023" s="262">
        <f t="shared" si="6905"/>
        <v>796767132175.10486</v>
      </c>
      <c r="AF1023" s="262">
        <f t="shared" si="6905"/>
        <v>794903650556.03088</v>
      </c>
      <c r="AG1023" s="262">
        <f t="shared" si="6905"/>
        <v>794787704311.95142</v>
      </c>
      <c r="AH1023" s="262">
        <f t="shared" si="6905"/>
        <v>796846685518.86133</v>
      </c>
      <c r="AI1023" s="262">
        <f t="shared" si="6905"/>
        <v>801610599938.08228</v>
      </c>
      <c r="AJ1023" s="262">
        <f t="shared" si="6905"/>
        <v>809743491994.65613</v>
      </c>
      <c r="AK1023" s="262">
        <f t="shared" si="6905"/>
        <v>822093966508.78772</v>
      </c>
      <c r="AL1023" s="262">
        <f t="shared" si="6905"/>
        <v>839748004001.25818</v>
      </c>
      <c r="AM1023" s="262">
        <f t="shared" si="6905"/>
        <v>864112997490.61438</v>
      </c>
      <c r="AN1023" s="262">
        <f t="shared" si="6905"/>
        <v>897060703742.8689</v>
      </c>
      <c r="AO1023" s="262">
        <f t="shared" si="6905"/>
        <v>941182671483.35022</v>
      </c>
      <c r="AP1023" s="258">
        <f t="shared" si="6425"/>
        <v>1000000000000</v>
      </c>
    </row>
    <row r="1024" spans="3:42" hidden="1" outlineLevel="1">
      <c r="C1024" s="256" t="s">
        <v>766</v>
      </c>
      <c r="D1024" s="256"/>
      <c r="E1024" s="262"/>
      <c r="F1024" s="262"/>
      <c r="G1024" s="262"/>
      <c r="H1024" s="262"/>
      <c r="I1024" s="262"/>
      <c r="J1024" s="262"/>
      <c r="K1024" s="262"/>
      <c r="L1024" s="262"/>
      <c r="M1024" s="262"/>
      <c r="N1024" s="262"/>
      <c r="O1024" s="262"/>
      <c r="P1024" s="262"/>
      <c r="Q1024" s="262"/>
      <c r="R1024" s="262"/>
      <c r="S1024" s="262"/>
      <c r="T1024" s="262"/>
      <c r="U1024" s="262"/>
      <c r="V1024" s="262"/>
      <c r="W1024" s="262"/>
      <c r="X1024" s="262"/>
      <c r="Y1024" s="262"/>
      <c r="Z1024" s="262">
        <f>(AA1024+AA1025)/2/((1+Z$75/4))</f>
        <v>849913455535.17944</v>
      </c>
      <c r="AA1024" s="262">
        <f t="shared" ref="AA1024:AO1024" si="6906">(AB1024+AB1025)/2/((1+AA$75/4))</f>
        <v>844436176359.77588</v>
      </c>
      <c r="AB1024" s="262">
        <f t="shared" si="6906"/>
        <v>839373800467.93628</v>
      </c>
      <c r="AC1024" s="262">
        <f t="shared" si="6906"/>
        <v>834874010497.7843</v>
      </c>
      <c r="AD1024" s="262">
        <f t="shared" si="6906"/>
        <v>831109725239.42175</v>
      </c>
      <c r="AE1024" s="262">
        <f t="shared" si="6906"/>
        <v>828289029023.06934</v>
      </c>
      <c r="AF1024" s="262">
        <f t="shared" si="6906"/>
        <v>826661879167.99402</v>
      </c>
      <c r="AG1024" s="262">
        <f t="shared" si="6906"/>
        <v>826538810961.27722</v>
      </c>
      <c r="AH1024" s="262">
        <f t="shared" si="6906"/>
        <v>828288471619.66772</v>
      </c>
      <c r="AI1024" s="262">
        <f t="shared" si="6906"/>
        <v>832365238063.68042</v>
      </c>
      <c r="AJ1024" s="262">
        <f t="shared" si="6906"/>
        <v>839333918311.90894</v>
      </c>
      <c r="AK1024" s="262">
        <f t="shared" si="6906"/>
        <v>849909379045.6897</v>
      </c>
      <c r="AL1024" s="262">
        <f t="shared" si="6906"/>
        <v>864995656010.33154</v>
      </c>
      <c r="AM1024" s="262">
        <f t="shared" si="6906"/>
        <v>885748010627.55359</v>
      </c>
      <c r="AN1024" s="262">
        <f t="shared" si="6906"/>
        <v>913679032072.7627</v>
      </c>
      <c r="AO1024" s="262">
        <f t="shared" si="6906"/>
        <v>950849247213.84546</v>
      </c>
      <c r="AP1024" s="258">
        <f t="shared" si="6425"/>
        <v>1000000000000</v>
      </c>
    </row>
    <row r="1025" spans="3:42" hidden="1" outlineLevel="1">
      <c r="C1025" s="256" t="s">
        <v>767</v>
      </c>
      <c r="D1025" s="256"/>
      <c r="E1025" s="262"/>
      <c r="F1025" s="262"/>
      <c r="G1025" s="262"/>
      <c r="H1025" s="262"/>
      <c r="I1025" s="262"/>
      <c r="J1025" s="262"/>
      <c r="K1025" s="262"/>
      <c r="L1025" s="262"/>
      <c r="M1025" s="262"/>
      <c r="N1025" s="262"/>
      <c r="O1025" s="262"/>
      <c r="P1025" s="262"/>
      <c r="Q1025" s="262"/>
      <c r="R1025" s="262"/>
      <c r="S1025" s="262"/>
      <c r="T1025" s="262"/>
      <c r="U1025" s="262"/>
      <c r="V1025" s="262"/>
      <c r="W1025" s="262"/>
      <c r="X1025" s="262"/>
      <c r="Y1025" s="262"/>
      <c r="Z1025" s="262"/>
      <c r="AA1025" s="262">
        <f>(AB1025+AB1026)/2/((1+AA$76/4))</f>
        <v>869268263839.67969</v>
      </c>
      <c r="AB1025" s="262">
        <f t="shared" ref="AB1025:AO1025" si="6907">(AC1025+AC1026)/2/((1+AB$76/4))</f>
        <v>864938750261.89539</v>
      </c>
      <c r="AC1025" s="262">
        <f t="shared" si="6907"/>
        <v>861084315946.77979</v>
      </c>
      <c r="AD1025" s="262">
        <f t="shared" si="6907"/>
        <v>857854055208.26794</v>
      </c>
      <c r="AE1025" s="262">
        <f t="shared" si="6907"/>
        <v>855427401142.32019</v>
      </c>
      <c r="AF1025" s="262">
        <f t="shared" si="6907"/>
        <v>854019691425.54456</v>
      </c>
      <c r="AG1025" s="262">
        <f t="shared" si="6907"/>
        <v>853897845050.51379</v>
      </c>
      <c r="AH1025" s="262">
        <f t="shared" si="6907"/>
        <v>855377632422.18921</v>
      </c>
      <c r="AI1025" s="262">
        <f t="shared" si="6907"/>
        <v>858846294329.65198</v>
      </c>
      <c r="AJ1025" s="262">
        <f t="shared" si="6907"/>
        <v>864782004860.08252</v>
      </c>
      <c r="AK1025" s="262">
        <f t="shared" si="6907"/>
        <v>873785049018.79224</v>
      </c>
      <c r="AL1025" s="262">
        <f t="shared" si="6907"/>
        <v>886606854522.63916</v>
      </c>
      <c r="AM1025" s="262">
        <f t="shared" si="6907"/>
        <v>904196005097.56458</v>
      </c>
      <c r="AN1025" s="262">
        <f t="shared" si="6907"/>
        <v>927777514065.37634</v>
      </c>
      <c r="AO1025" s="262">
        <f t="shared" si="6907"/>
        <v>958996342965.8479</v>
      </c>
      <c r="AP1025" s="258">
        <f t="shared" si="6425"/>
        <v>1000000000000</v>
      </c>
    </row>
    <row r="1026" spans="3:42" hidden="1" outlineLevel="1">
      <c r="C1026" s="256" t="s">
        <v>768</v>
      </c>
      <c r="D1026" s="256"/>
      <c r="E1026" s="262"/>
      <c r="F1026" s="262"/>
      <c r="G1026" s="262"/>
      <c r="H1026" s="262"/>
      <c r="I1026" s="262"/>
      <c r="J1026" s="262"/>
      <c r="K1026" s="262"/>
      <c r="L1026" s="262"/>
      <c r="M1026" s="262"/>
      <c r="N1026" s="262"/>
      <c r="O1026" s="262"/>
      <c r="P1026" s="262"/>
      <c r="Q1026" s="262"/>
      <c r="R1026" s="262"/>
      <c r="S1026" s="262"/>
      <c r="T1026" s="262"/>
      <c r="U1026" s="262"/>
      <c r="V1026" s="262"/>
      <c r="W1026" s="262"/>
      <c r="X1026" s="262"/>
      <c r="Y1026" s="262"/>
      <c r="Z1026" s="262"/>
      <c r="AA1026" s="262"/>
      <c r="AB1026" s="262">
        <f>(AC1026+AC1027)/2/((1+AB$77/4))</f>
        <v>886744787429.92529</v>
      </c>
      <c r="AC1026" s="262">
        <f t="shared" ref="AC1026:AO1026" si="6908">(AD1026+AD1027)/2/((1+AC$77/4))</f>
        <v>883462716538.18713</v>
      </c>
      <c r="AD1026" s="262">
        <f t="shared" si="6908"/>
        <v>880707991380.22058</v>
      </c>
      <c r="AE1026" s="262">
        <f t="shared" si="6908"/>
        <v>878634240070.20447</v>
      </c>
      <c r="AF1026" s="262">
        <f t="shared" si="6908"/>
        <v>877425697436.94836</v>
      </c>
      <c r="AG1026" s="262">
        <f t="shared" si="6908"/>
        <v>877310311254.66736</v>
      </c>
      <c r="AH1026" s="262">
        <f t="shared" si="6908"/>
        <v>878556982975.12427</v>
      </c>
      <c r="AI1026" s="262">
        <f t="shared" si="6908"/>
        <v>881494098168.87317</v>
      </c>
      <c r="AJ1026" s="262">
        <f t="shared" si="6908"/>
        <v>886524911168.14233</v>
      </c>
      <c r="AK1026" s="262">
        <f t="shared" si="6908"/>
        <v>894152165918.96851</v>
      </c>
      <c r="AL1026" s="262">
        <f t="shared" si="6908"/>
        <v>904999727865.12146</v>
      </c>
      <c r="AM1026" s="262">
        <f t="shared" si="6908"/>
        <v>919846879552.69226</v>
      </c>
      <c r="AN1026" s="262">
        <f t="shared" si="6908"/>
        <v>939687981046.82849</v>
      </c>
      <c r="AO1026" s="262">
        <f t="shared" si="6908"/>
        <v>965841511658.28735</v>
      </c>
      <c r="AP1026" s="258">
        <f t="shared" si="6425"/>
        <v>1000000000000</v>
      </c>
    </row>
    <row r="1027" spans="3:42" hidden="1" outlineLevel="1">
      <c r="C1027" s="256" t="s">
        <v>769</v>
      </c>
      <c r="D1027" s="256"/>
      <c r="E1027" s="262"/>
      <c r="F1027" s="262"/>
      <c r="G1027" s="262"/>
      <c r="H1027" s="262"/>
      <c r="I1027" s="262"/>
      <c r="J1027" s="262"/>
      <c r="K1027" s="262"/>
      <c r="L1027" s="262"/>
      <c r="M1027" s="262"/>
      <c r="N1027" s="262"/>
      <c r="O1027" s="262"/>
      <c r="P1027" s="262"/>
      <c r="Q1027" s="262"/>
      <c r="R1027" s="262"/>
      <c r="S1027" s="262"/>
      <c r="T1027" s="262"/>
      <c r="U1027" s="262"/>
      <c r="V1027" s="262"/>
      <c r="W1027" s="262"/>
      <c r="X1027" s="262"/>
      <c r="Y1027" s="262"/>
      <c r="Z1027" s="262"/>
      <c r="AA1027" s="262"/>
      <c r="AB1027" s="262"/>
      <c r="AC1027" s="262">
        <f>(AD1027+AD1028)/2/((1+AC$78/4))</f>
        <v>902466752383.50757</v>
      </c>
      <c r="AD1027" s="262">
        <f t="shared" ref="AD1027:AO1027" si="6909">(AE1027+AE1028)/2/((1+AD$78/4))</f>
        <v>900129747235.38696</v>
      </c>
      <c r="AE1027" s="262">
        <f t="shared" si="6909"/>
        <v>898367405916.3783</v>
      </c>
      <c r="AF1027" s="262">
        <f t="shared" si="6909"/>
        <v>897336448255.90198</v>
      </c>
      <c r="AG1027" s="262">
        <f t="shared" si="6909"/>
        <v>897230490899.44775</v>
      </c>
      <c r="AH1027" s="262">
        <f t="shared" si="6909"/>
        <v>898277404794.55371</v>
      </c>
      <c r="AI1027" s="262">
        <f t="shared" si="6909"/>
        <v>900754505357.65625</v>
      </c>
      <c r="AJ1027" s="262">
        <f t="shared" si="6909"/>
        <v>905000758759.51868</v>
      </c>
      <c r="AK1027" s="262">
        <f t="shared" si="6909"/>
        <v>911436304922.53821</v>
      </c>
      <c r="AL1027" s="262">
        <f t="shared" si="6909"/>
        <v>920578655200.26575</v>
      </c>
      <c r="AM1027" s="262">
        <f t="shared" si="6909"/>
        <v>933068410937.06726</v>
      </c>
      <c r="AN1027" s="262">
        <f t="shared" si="6909"/>
        <v>949714509695.1167</v>
      </c>
      <c r="AO1027" s="262">
        <f t="shared" si="6909"/>
        <v>971577812596.8584</v>
      </c>
      <c r="AP1027" s="258">
        <f t="shared" si="6425"/>
        <v>1000000000000</v>
      </c>
    </row>
    <row r="1028" spans="3:42" hidden="1" outlineLevel="1">
      <c r="C1028" s="256" t="s">
        <v>770</v>
      </c>
      <c r="D1028" s="256"/>
      <c r="E1028" s="262"/>
      <c r="F1028" s="262"/>
      <c r="G1028" s="262"/>
      <c r="H1028" s="262"/>
      <c r="I1028" s="262"/>
      <c r="J1028" s="262"/>
      <c r="K1028" s="262"/>
      <c r="L1028" s="262"/>
      <c r="M1028" s="262"/>
      <c r="N1028" s="262"/>
      <c r="O1028" s="262"/>
      <c r="P1028" s="262"/>
      <c r="Q1028" s="262"/>
      <c r="R1028" s="262"/>
      <c r="S1028" s="262"/>
      <c r="T1028" s="262"/>
      <c r="U1028" s="262"/>
      <c r="V1028" s="262"/>
      <c r="W1028" s="262"/>
      <c r="X1028" s="262"/>
      <c r="Y1028" s="262"/>
      <c r="Z1028" s="262"/>
      <c r="AA1028" s="262"/>
      <c r="AB1028" s="262"/>
      <c r="AC1028" s="262"/>
      <c r="AD1028" s="262">
        <f>(AE1028+AE1029)/2/((1+AD$79/4))</f>
        <v>916558935977.86816</v>
      </c>
      <c r="AE1028" s="262">
        <f t="shared" ref="AE1028:AO1028" si="6910">(AF1028+AF1029)/2/((1+AE$79/4))</f>
        <v>915068149638.88477</v>
      </c>
      <c r="AF1028" s="262">
        <f t="shared" si="6910"/>
        <v>914193324312.47717</v>
      </c>
      <c r="AG1028" s="262">
        <f t="shared" si="6910"/>
        <v>914098176410.60535</v>
      </c>
      <c r="AH1028" s="262">
        <f t="shared" si="6910"/>
        <v>914975018788.13879</v>
      </c>
      <c r="AI1028" s="262">
        <f t="shared" si="6910"/>
        <v>917057222488.54993</v>
      </c>
      <c r="AJ1028" s="262">
        <f t="shared" si="6910"/>
        <v>920628939956.25952</v>
      </c>
      <c r="AK1028" s="262">
        <f t="shared" si="6910"/>
        <v>926040651870.89587</v>
      </c>
      <c r="AL1028" s="262">
        <f t="shared" si="6910"/>
        <v>933721366934.97937</v>
      </c>
      <c r="AM1028" s="262">
        <f t="shared" si="6910"/>
        <v>944198039977.60559</v>
      </c>
      <c r="AN1028" s="262">
        <f t="shared" si="6910"/>
        <v>958130158392.2439</v>
      </c>
      <c r="AO1028" s="262">
        <f t="shared" si="6910"/>
        <v>976374369097.37183</v>
      </c>
      <c r="AP1028" s="258">
        <f t="shared" si="6425"/>
        <v>1000000000000</v>
      </c>
    </row>
    <row r="1029" spans="3:42" hidden="1" outlineLevel="1">
      <c r="C1029" s="256" t="s">
        <v>771</v>
      </c>
      <c r="D1029" s="256"/>
      <c r="E1029" s="262"/>
      <c r="F1029" s="262"/>
      <c r="G1029" s="262"/>
      <c r="H1029" s="262"/>
      <c r="I1029" s="262"/>
      <c r="J1029" s="262"/>
      <c r="K1029" s="262"/>
      <c r="L1029" s="262"/>
      <c r="M1029" s="262"/>
      <c r="N1029" s="262"/>
      <c r="O1029" s="262"/>
      <c r="P1029" s="262"/>
      <c r="Q1029" s="262"/>
      <c r="R1029" s="262"/>
      <c r="S1029" s="262"/>
      <c r="T1029" s="262"/>
      <c r="U1029" s="262"/>
      <c r="V1029" s="262"/>
      <c r="W1029" s="262"/>
      <c r="X1029" s="262"/>
      <c r="Y1029" s="262"/>
      <c r="Z1029" s="262"/>
      <c r="AA1029" s="262"/>
      <c r="AB1029" s="262"/>
      <c r="AC1029" s="262"/>
      <c r="AD1029" s="262"/>
      <c r="AE1029" s="262">
        <f>(AF1029+AF1030)/2/((1+AE$80/4))</f>
        <v>929147295445.90564</v>
      </c>
      <c r="AF1029" s="262">
        <f t="shared" ref="AF1029:AO1029" si="6911">(AG1029+AG1030)/2/((1+AF$80/4))</f>
        <v>928408208058.67822</v>
      </c>
      <c r="AG1029" s="262">
        <f t="shared" si="6911"/>
        <v>928324189359.69336</v>
      </c>
      <c r="AH1029" s="262">
        <f t="shared" si="6911"/>
        <v>929056989922.45691</v>
      </c>
      <c r="AI1029" s="262">
        <f t="shared" si="6911"/>
        <v>930802427950.73303</v>
      </c>
      <c r="AJ1029" s="262">
        <f t="shared" si="6911"/>
        <v>933798165906.50879</v>
      </c>
      <c r="AK1029" s="262">
        <f t="shared" si="6911"/>
        <v>938336143590.53149</v>
      </c>
      <c r="AL1029" s="262">
        <f t="shared" si="6911"/>
        <v>944771827166.66577</v>
      </c>
      <c r="AM1029" s="262">
        <f t="shared" si="6911"/>
        <v>953538977153.29297</v>
      </c>
      <c r="AN1029" s="262">
        <f t="shared" si="6911"/>
        <v>965176295917.82922</v>
      </c>
      <c r="AO1029" s="262">
        <f t="shared" si="6911"/>
        <v>980377802237.31177</v>
      </c>
      <c r="AP1029" s="258">
        <f t="shared" si="6425"/>
        <v>1000000000000</v>
      </c>
    </row>
    <row r="1030" spans="3:42" hidden="1" outlineLevel="1">
      <c r="C1030" s="256" t="s">
        <v>772</v>
      </c>
      <c r="D1030" s="256"/>
      <c r="E1030" s="262"/>
      <c r="F1030" s="262"/>
      <c r="G1030" s="262"/>
      <c r="H1030" s="262"/>
      <c r="I1030" s="262"/>
      <c r="J1030" s="262"/>
      <c r="K1030" s="262"/>
      <c r="L1030" s="262"/>
      <c r="M1030" s="262"/>
      <c r="N1030" s="262"/>
      <c r="O1030" s="262"/>
      <c r="P1030" s="262"/>
      <c r="Q1030" s="262"/>
      <c r="R1030" s="262"/>
      <c r="S1030" s="262"/>
      <c r="T1030" s="262"/>
      <c r="U1030" s="262"/>
      <c r="V1030" s="262"/>
      <c r="W1030" s="262"/>
      <c r="X1030" s="262"/>
      <c r="Y1030" s="262"/>
      <c r="Z1030" s="262"/>
      <c r="AA1030" s="262"/>
      <c r="AB1030" s="262"/>
      <c r="AC1030" s="262"/>
      <c r="AD1030" s="262"/>
      <c r="AE1030" s="262"/>
      <c r="AF1030" s="262">
        <f>(AG1030+AG1031)/2/((1+AF$81/4))</f>
        <v>940355707456.3114</v>
      </c>
      <c r="AG1030" s="262">
        <f t="shared" ref="AG1030:AO1030" si="6912">(AH1030+AH1031)/2/((1+AG$81/4))</f>
        <v>940282467358.50403</v>
      </c>
      <c r="AH1030" s="262">
        <f t="shared" si="6912"/>
        <v>940893789164.95471</v>
      </c>
      <c r="AI1030" s="262">
        <f t="shared" si="6912"/>
        <v>942353581909.1781</v>
      </c>
      <c r="AJ1030" s="262">
        <f t="shared" si="6912"/>
        <v>944860248853.06177</v>
      </c>
      <c r="AK1030" s="262">
        <f t="shared" si="6912"/>
        <v>948656671072.66846</v>
      </c>
      <c r="AL1030" s="262">
        <f t="shared" si="6912"/>
        <v>954037268782.56641</v>
      </c>
      <c r="AM1030" s="262">
        <f t="shared" si="6912"/>
        <v>961359317464.87146</v>
      </c>
      <c r="AN1030" s="262">
        <f t="shared" si="6912"/>
        <v>971063637591.53174</v>
      </c>
      <c r="AO1030" s="262">
        <f t="shared" si="6912"/>
        <v>983714157321.26819</v>
      </c>
      <c r="AP1030" s="258">
        <f t="shared" si="6425"/>
        <v>1000000000000</v>
      </c>
    </row>
    <row r="1031" spans="3:42" hidden="1" outlineLevel="1">
      <c r="C1031" s="256" t="s">
        <v>773</v>
      </c>
      <c r="D1031" s="256"/>
      <c r="E1031" s="262"/>
      <c r="F1031" s="262"/>
      <c r="G1031" s="262"/>
      <c r="H1031" s="262"/>
      <c r="I1031" s="262"/>
      <c r="J1031" s="262"/>
      <c r="K1031" s="262"/>
      <c r="L1031" s="262"/>
      <c r="M1031" s="262"/>
      <c r="N1031" s="262"/>
      <c r="O1031" s="262"/>
      <c r="P1031" s="262"/>
      <c r="Q1031" s="262"/>
      <c r="R1031" s="262"/>
      <c r="S1031" s="262"/>
      <c r="T1031" s="262"/>
      <c r="U1031" s="262"/>
      <c r="V1031" s="262"/>
      <c r="W1031" s="262"/>
      <c r="X1031" s="262"/>
      <c r="Y1031" s="262"/>
      <c r="Z1031" s="262"/>
      <c r="AA1031" s="262"/>
      <c r="AB1031" s="262"/>
      <c r="AC1031" s="262"/>
      <c r="AD1031" s="262"/>
      <c r="AE1031" s="262"/>
      <c r="AF1031" s="262"/>
      <c r="AG1031" s="262">
        <f>(AH1031+AH1032)/2/((1+AG$82/4))</f>
        <v>950306810489.56775</v>
      </c>
      <c r="AH1031" s="262">
        <f t="shared" ref="AH1031:AO1031" si="6913">(AI1031+AI1032)/2/((1+AH$82/4))</f>
        <v>950816036429.33606</v>
      </c>
      <c r="AI1031" s="262">
        <f t="shared" si="6913"/>
        <v>952034614022.73584</v>
      </c>
      <c r="AJ1031" s="262">
        <f t="shared" si="6913"/>
        <v>954127912267.43433</v>
      </c>
      <c r="AK1031" s="262">
        <f t="shared" si="6913"/>
        <v>957297794531.67004</v>
      </c>
      <c r="AL1031" s="262">
        <f t="shared" si="6913"/>
        <v>961788048901.46399</v>
      </c>
      <c r="AM1031" s="262">
        <f t="shared" si="6913"/>
        <v>967893125015.35815</v>
      </c>
      <c r="AN1031" s="262">
        <f t="shared" si="6913"/>
        <v>975974316932.48877</v>
      </c>
      <c r="AO1031" s="262">
        <f t="shared" si="6913"/>
        <v>986491049902.99182</v>
      </c>
      <c r="AP1031" s="258">
        <f t="shared" si="6425"/>
        <v>1000000000000</v>
      </c>
    </row>
    <row r="1032" spans="3:42" hidden="1" outlineLevel="1">
      <c r="C1032" s="256" t="s">
        <v>774</v>
      </c>
      <c r="D1032" s="256"/>
      <c r="E1032" s="262"/>
      <c r="F1032" s="262"/>
      <c r="G1032" s="262"/>
      <c r="H1032" s="262"/>
      <c r="I1032" s="262"/>
      <c r="J1032" s="262"/>
      <c r="K1032" s="262"/>
      <c r="L1032" s="262"/>
      <c r="M1032" s="262"/>
      <c r="N1032" s="262"/>
      <c r="O1032" s="262"/>
      <c r="P1032" s="262"/>
      <c r="Q1032" s="262"/>
      <c r="R1032" s="262"/>
      <c r="S1032" s="262"/>
      <c r="T1032" s="262"/>
      <c r="U1032" s="262"/>
      <c r="V1032" s="262"/>
      <c r="W1032" s="262"/>
      <c r="X1032" s="262"/>
      <c r="Y1032" s="262"/>
      <c r="Z1032" s="262"/>
      <c r="AA1032" s="262"/>
      <c r="AB1032" s="262"/>
      <c r="AC1032" s="262"/>
      <c r="AD1032" s="262"/>
      <c r="AE1032" s="262"/>
      <c r="AF1032" s="262"/>
      <c r="AG1032" s="262"/>
      <c r="AH1032" s="262">
        <f>(AI1032+AI1033)/2/((1+AH$83/4))</f>
        <v>959114420711.85742</v>
      </c>
      <c r="AI1032" s="262">
        <f t="shared" ref="AI1032:AO1032" si="6914">(AJ1032+AJ1033)/2/((1+AI$83/4))</f>
        <v>960130041166.55273</v>
      </c>
      <c r="AJ1032" s="262">
        <f t="shared" si="6914"/>
        <v>961875274315.54114</v>
      </c>
      <c r="AK1032" s="262">
        <f t="shared" si="6914"/>
        <v>964517753698.74622</v>
      </c>
      <c r="AL1032" s="262">
        <f t="shared" si="6914"/>
        <v>968259298080.89087</v>
      </c>
      <c r="AM1032" s="262">
        <f t="shared" si="6914"/>
        <v>973342707056.90479</v>
      </c>
      <c r="AN1032" s="262">
        <f t="shared" si="6914"/>
        <v>980064506728.25354</v>
      </c>
      <c r="AO1032" s="262">
        <f t="shared" si="6914"/>
        <v>988799846552.08801</v>
      </c>
      <c r="AP1032" s="258">
        <f t="shared" si="6425"/>
        <v>1000000000000</v>
      </c>
    </row>
    <row r="1033" spans="3:42" hidden="1" outlineLevel="1">
      <c r="C1033" s="256" t="s">
        <v>775</v>
      </c>
      <c r="D1033" s="256"/>
      <c r="E1033" s="262"/>
      <c r="F1033" s="262"/>
      <c r="G1033" s="262"/>
      <c r="H1033" s="262"/>
      <c r="I1033" s="262"/>
      <c r="J1033" s="262"/>
      <c r="K1033" s="262"/>
      <c r="L1033" s="262"/>
      <c r="M1033" s="262"/>
      <c r="N1033" s="262"/>
      <c r="O1033" s="262"/>
      <c r="P1033" s="262"/>
      <c r="Q1033" s="262"/>
      <c r="R1033" s="262"/>
      <c r="S1033" s="262"/>
      <c r="T1033" s="262"/>
      <c r="U1033" s="262"/>
      <c r="V1033" s="262"/>
      <c r="W1033" s="262"/>
      <c r="X1033" s="262"/>
      <c r="Y1033" s="262"/>
      <c r="Z1033" s="262"/>
      <c r="AA1033" s="262"/>
      <c r="AB1033" s="262"/>
      <c r="AC1033" s="262"/>
      <c r="AD1033" s="262"/>
      <c r="AE1033" s="262"/>
      <c r="AF1033" s="262"/>
      <c r="AG1033" s="262"/>
      <c r="AH1033" s="262"/>
      <c r="AI1033" s="262">
        <f>(AJ1033+AJ1034)/2/((1+AI$84/4))</f>
        <v>966886919073.03308</v>
      </c>
      <c r="AJ1033" s="262">
        <f t="shared" ref="AJ1033:AO1033" si="6915">(AK1033+AK1034)/2/((1+AJ$84/4))</f>
        <v>968339984849.9491</v>
      </c>
      <c r="AK1033" s="262">
        <f t="shared" si="6915"/>
        <v>970539866331.8407</v>
      </c>
      <c r="AL1033" s="262">
        <f t="shared" si="6915"/>
        <v>973653609659.51868</v>
      </c>
      <c r="AM1033" s="262">
        <f t="shared" si="6915"/>
        <v>977881517884.35608</v>
      </c>
      <c r="AN1033" s="262">
        <f t="shared" si="6915"/>
        <v>983467253855.52112</v>
      </c>
      <c r="AO1033" s="262">
        <f t="shared" si="6915"/>
        <v>990717762710.38538</v>
      </c>
      <c r="AP1033" s="258">
        <f t="shared" si="6425"/>
        <v>1000000000000</v>
      </c>
    </row>
    <row r="1034" spans="3:42" hidden="1" outlineLevel="1">
      <c r="C1034" s="256" t="s">
        <v>776</v>
      </c>
      <c r="D1034" s="256"/>
      <c r="E1034" s="262"/>
      <c r="F1034" s="262"/>
      <c r="G1034" s="262"/>
      <c r="H1034" s="262"/>
      <c r="I1034" s="262"/>
      <c r="J1034" s="262"/>
      <c r="K1034" s="262"/>
      <c r="L1034" s="262"/>
      <c r="M1034" s="262"/>
      <c r="N1034" s="262"/>
      <c r="O1034" s="262"/>
      <c r="P1034" s="262"/>
      <c r="Q1034" s="262"/>
      <c r="R1034" s="262"/>
      <c r="S1034" s="262"/>
      <c r="T1034" s="262"/>
      <c r="U1034" s="262"/>
      <c r="V1034" s="262"/>
      <c r="W1034" s="262"/>
      <c r="X1034" s="262"/>
      <c r="Y1034" s="262"/>
      <c r="Z1034" s="262"/>
      <c r="AA1034" s="262"/>
      <c r="AB1034" s="262"/>
      <c r="AC1034" s="262"/>
      <c r="AD1034" s="262"/>
      <c r="AE1034" s="262"/>
      <c r="AF1034" s="262"/>
      <c r="AG1034" s="262"/>
      <c r="AH1034" s="262"/>
      <c r="AI1034" s="262"/>
      <c r="AJ1034" s="262">
        <f>(AK1034+AK1035)/2/((1+AJ$85/4))</f>
        <v>973726281871.80432</v>
      </c>
      <c r="AK1034" s="262">
        <f t="shared" ref="AK1034:AO1034" si="6916">(AL1034+AL1035)/2/((1+AK$85/4))</f>
        <v>975555668093.08728</v>
      </c>
      <c r="AL1034" s="262">
        <f t="shared" si="6916"/>
        <v>978144239803.0293</v>
      </c>
      <c r="AM1034" s="262">
        <f t="shared" si="6916"/>
        <v>981657308897.93933</v>
      </c>
      <c r="AN1034" s="262">
        <f t="shared" si="6916"/>
        <v>986295307594.68176</v>
      </c>
      <c r="AO1034" s="262">
        <f t="shared" si="6916"/>
        <v>992309808837.05066</v>
      </c>
      <c r="AP1034" s="258">
        <f t="shared" si="6425"/>
        <v>1000000000000</v>
      </c>
    </row>
    <row r="1035" spans="3:42" hidden="1" outlineLevel="1">
      <c r="C1035" s="256" t="s">
        <v>777</v>
      </c>
      <c r="D1035" s="256"/>
      <c r="E1035" s="262"/>
      <c r="F1035" s="262"/>
      <c r="G1035" s="262"/>
      <c r="H1035" s="262"/>
      <c r="I1035" s="262"/>
      <c r="J1035" s="262"/>
      <c r="K1035" s="262"/>
      <c r="L1035" s="262"/>
      <c r="M1035" s="262"/>
      <c r="N1035" s="262"/>
      <c r="O1035" s="262"/>
      <c r="P1035" s="262"/>
      <c r="Q1035" s="262"/>
      <c r="R1035" s="262"/>
      <c r="S1035" s="262"/>
      <c r="T1035" s="262"/>
      <c r="U1035" s="262"/>
      <c r="V1035" s="262"/>
      <c r="W1035" s="262"/>
      <c r="X1035" s="262"/>
      <c r="Y1035" s="262"/>
      <c r="Z1035" s="262"/>
      <c r="AA1035" s="262"/>
      <c r="AB1035" s="262"/>
      <c r="AC1035" s="262"/>
      <c r="AD1035" s="262"/>
      <c r="AE1035" s="262"/>
      <c r="AF1035" s="262"/>
      <c r="AG1035" s="262"/>
      <c r="AH1035" s="262"/>
      <c r="AI1035" s="262"/>
      <c r="AJ1035" s="262"/>
      <c r="AK1035" s="262">
        <f>(AL1035+AL1036)/2/((1+AK$86/4))</f>
        <v>979728352054.63989</v>
      </c>
      <c r="AL1035" s="262">
        <f t="shared" ref="AL1035:AO1035" si="6917">(AM1035+AM1036)/2/((1+AL$86/4))</f>
        <v>981878462712.04675</v>
      </c>
      <c r="AM1035" s="262">
        <f t="shared" si="6917"/>
        <v>984795274545.41492</v>
      </c>
      <c r="AN1035" s="262">
        <f t="shared" si="6917"/>
        <v>988643805936.97607</v>
      </c>
      <c r="AO1035" s="262">
        <f t="shared" si="6917"/>
        <v>993630550163.2771</v>
      </c>
      <c r="AP1035" s="258">
        <f t="shared" si="6425"/>
        <v>1000000000000</v>
      </c>
    </row>
    <row r="1036" spans="3:42" hidden="1" outlineLevel="1">
      <c r="C1036" s="256" t="s">
        <v>778</v>
      </c>
      <c r="D1036" s="256"/>
      <c r="E1036" s="262"/>
      <c r="F1036" s="262"/>
      <c r="G1036" s="262"/>
      <c r="H1036" s="262"/>
      <c r="I1036" s="262"/>
      <c r="J1036" s="262"/>
      <c r="K1036" s="262"/>
      <c r="L1036" s="262"/>
      <c r="M1036" s="262"/>
      <c r="N1036" s="262"/>
      <c r="O1036" s="262"/>
      <c r="P1036" s="262"/>
      <c r="Q1036" s="262"/>
      <c r="R1036" s="262"/>
      <c r="S1036" s="262"/>
      <c r="T1036" s="262"/>
      <c r="U1036" s="262"/>
      <c r="V1036" s="262"/>
      <c r="W1036" s="262"/>
      <c r="X1036" s="262"/>
      <c r="Y1036" s="262"/>
      <c r="Z1036" s="262"/>
      <c r="AA1036" s="262"/>
      <c r="AB1036" s="262"/>
      <c r="AC1036" s="262"/>
      <c r="AD1036" s="262"/>
      <c r="AE1036" s="262"/>
      <c r="AF1036" s="262"/>
      <c r="AG1036" s="262"/>
      <c r="AH1036" s="262"/>
      <c r="AI1036" s="262"/>
      <c r="AJ1036" s="262"/>
      <c r="AK1036" s="262"/>
      <c r="AL1036" s="262">
        <f>(AM1036+AM1037)/2/((1+AL$87/4))</f>
        <v>984980854490.95239</v>
      </c>
      <c r="AM1036" s="262">
        <f t="shared" ref="AM1036:AO1036" si="6918">(AN1036+AN1037)/2/((1+AM$87/4))</f>
        <v>987401040936.11401</v>
      </c>
      <c r="AN1036" s="262">
        <f t="shared" si="6918"/>
        <v>990592744284.96411</v>
      </c>
      <c r="AO1036" s="262">
        <f t="shared" si="6918"/>
        <v>994725668225.72351</v>
      </c>
      <c r="AP1036" s="258">
        <f t="shared" si="6425"/>
        <v>1000000000000</v>
      </c>
    </row>
    <row r="1037" spans="3:42" hidden="1" outlineLevel="1">
      <c r="C1037" s="256" t="s">
        <v>779</v>
      </c>
      <c r="D1037" s="256"/>
      <c r="E1037" s="262"/>
      <c r="F1037" s="262"/>
      <c r="G1037" s="262"/>
      <c r="H1037" s="262"/>
      <c r="I1037" s="262"/>
      <c r="J1037" s="262"/>
      <c r="K1037" s="262"/>
      <c r="L1037" s="262"/>
      <c r="M1037" s="262"/>
      <c r="N1037" s="262"/>
      <c r="O1037" s="262"/>
      <c r="P1037" s="262"/>
      <c r="Q1037" s="262"/>
      <c r="R1037" s="262"/>
      <c r="S1037" s="262"/>
      <c r="T1037" s="262"/>
      <c r="U1037" s="262"/>
      <c r="V1037" s="262"/>
      <c r="W1037" s="262"/>
      <c r="X1037" s="262"/>
      <c r="Y1037" s="262"/>
      <c r="Z1037" s="262"/>
      <c r="AA1037" s="262"/>
      <c r="AB1037" s="262"/>
      <c r="AC1037" s="262"/>
      <c r="AD1037" s="262"/>
      <c r="AE1037" s="262"/>
      <c r="AF1037" s="262"/>
      <c r="AG1037" s="262"/>
      <c r="AH1037" s="262"/>
      <c r="AI1037" s="262"/>
      <c r="AJ1037" s="262"/>
      <c r="AK1037" s="262"/>
      <c r="AL1037" s="262"/>
      <c r="AM1037" s="262">
        <f>(AN1037+AN1038)/2/((1+AM$88/4))</f>
        <v>989563412033.70654</v>
      </c>
      <c r="AN1037" s="262">
        <f t="shared" ref="AN1037:AO1037" si="6919">(AO1037+AO1038)/2/((1+AN$88/4))</f>
        <v>992209191709.54846</v>
      </c>
      <c r="AO1037" s="262">
        <f t="shared" si="6919"/>
        <v>995633326907.51001</v>
      </c>
      <c r="AP1037" s="258">
        <f t="shared" si="6425"/>
        <v>1000000000000</v>
      </c>
    </row>
    <row r="1038" spans="3:42" hidden="1" outlineLevel="1">
      <c r="C1038" s="256" t="s">
        <v>780</v>
      </c>
      <c r="D1038" s="256"/>
      <c r="E1038" s="262"/>
      <c r="F1038" s="262"/>
      <c r="G1038" s="262"/>
      <c r="H1038" s="262"/>
      <c r="I1038" s="262"/>
      <c r="J1038" s="262"/>
      <c r="K1038" s="262"/>
      <c r="L1038" s="262"/>
      <c r="M1038" s="262"/>
      <c r="N1038" s="262"/>
      <c r="O1038" s="262"/>
      <c r="P1038" s="262"/>
      <c r="Q1038" s="262"/>
      <c r="R1038" s="262"/>
      <c r="S1038" s="262"/>
      <c r="T1038" s="262"/>
      <c r="U1038" s="262"/>
      <c r="V1038" s="262"/>
      <c r="W1038" s="262"/>
      <c r="X1038" s="262"/>
      <c r="Y1038" s="262"/>
      <c r="Z1038" s="262"/>
      <c r="AA1038" s="262"/>
      <c r="AB1038" s="262"/>
      <c r="AC1038" s="262"/>
      <c r="AD1038" s="262"/>
      <c r="AE1038" s="262"/>
      <c r="AF1038" s="262"/>
      <c r="AG1038" s="262"/>
      <c r="AH1038" s="262"/>
      <c r="AI1038" s="262"/>
      <c r="AJ1038" s="262"/>
      <c r="AK1038" s="262"/>
      <c r="AL1038" s="262"/>
      <c r="AM1038" s="262"/>
      <c r="AN1038" s="262">
        <f>(AO1038+AO1039)/2/((1+AN$89/4))</f>
        <v>993549246526.974</v>
      </c>
      <c r="AO1038" s="262">
        <f t="shared" ref="AO1038" si="6920">(AP1038+AP1039)/2/((1+AO$89/4))</f>
        <v>996385354388.43701</v>
      </c>
      <c r="AP1038" s="258">
        <f t="shared" si="6425"/>
        <v>1000000000000</v>
      </c>
    </row>
    <row r="1039" spans="3:42" hidden="1" outlineLevel="1">
      <c r="C1039" s="256" t="s">
        <v>781</v>
      </c>
      <c r="D1039" s="256"/>
      <c r="E1039" s="262"/>
      <c r="F1039" s="262"/>
      <c r="G1039" s="262"/>
      <c r="H1039" s="262"/>
      <c r="I1039" s="262"/>
      <c r="J1039" s="262"/>
      <c r="K1039" s="262"/>
      <c r="L1039" s="262"/>
      <c r="M1039" s="262"/>
      <c r="N1039" s="262"/>
      <c r="O1039" s="262"/>
      <c r="P1039" s="262"/>
      <c r="Q1039" s="262"/>
      <c r="R1039" s="262"/>
      <c r="S1039" s="262"/>
      <c r="T1039" s="262"/>
      <c r="U1039" s="262"/>
      <c r="V1039" s="262"/>
      <c r="W1039" s="262"/>
      <c r="X1039" s="262"/>
      <c r="Y1039" s="262"/>
      <c r="Z1039" s="262"/>
      <c r="AA1039" s="262"/>
      <c r="AB1039" s="262"/>
      <c r="AC1039" s="262"/>
      <c r="AD1039" s="262"/>
      <c r="AE1039" s="262"/>
      <c r="AF1039" s="262"/>
      <c r="AG1039" s="262"/>
      <c r="AH1039" s="262"/>
      <c r="AI1039" s="262"/>
      <c r="AJ1039" s="262"/>
      <c r="AK1039" s="262"/>
      <c r="AL1039" s="262"/>
      <c r="AM1039" s="262"/>
      <c r="AN1039" s="262"/>
      <c r="AO1039" s="262">
        <f>(AP1039+AP1040)/2/((1+AO$90/4))</f>
        <v>997008257033.77649</v>
      </c>
      <c r="AP1039" s="258">
        <f t="shared" si="6425"/>
        <v>1000000000000</v>
      </c>
    </row>
    <row r="1040" spans="3:42" hidden="1" outlineLevel="1">
      <c r="C1040" s="256" t="s">
        <v>260</v>
      </c>
      <c r="D1040" s="256"/>
      <c r="E1040" s="262"/>
      <c r="F1040" s="262"/>
      <c r="G1040" s="262"/>
      <c r="H1040" s="262"/>
      <c r="I1040" s="262"/>
      <c r="J1040" s="262"/>
      <c r="K1040" s="262"/>
      <c r="L1040" s="262"/>
      <c r="M1040" s="262"/>
      <c r="N1040" s="262"/>
      <c r="O1040" s="262"/>
      <c r="P1040" s="262"/>
      <c r="Q1040" s="262"/>
      <c r="R1040" s="262"/>
      <c r="S1040" s="262"/>
      <c r="T1040" s="262"/>
      <c r="U1040" s="262"/>
      <c r="V1040" s="262"/>
      <c r="W1040" s="262"/>
      <c r="X1040" s="262"/>
      <c r="Y1040" s="262"/>
      <c r="Z1040" s="262"/>
      <c r="AA1040" s="262"/>
      <c r="AB1040" s="262"/>
      <c r="AC1040" s="262"/>
      <c r="AD1040" s="262"/>
      <c r="AE1040" s="262"/>
      <c r="AF1040" s="262"/>
      <c r="AG1040" s="262"/>
      <c r="AH1040" s="262"/>
      <c r="AI1040" s="262"/>
      <c r="AJ1040" s="262"/>
      <c r="AK1040" s="262"/>
      <c r="AL1040" s="262"/>
      <c r="AM1040" s="262"/>
      <c r="AN1040" s="262"/>
      <c r="AO1040" s="262"/>
      <c r="AP1040" s="258">
        <f t="shared" si="6425"/>
        <v>1000000000000</v>
      </c>
    </row>
    <row r="1041" spans="3:45" hidden="1" outlineLevel="1">
      <c r="C1041" s="256" t="s">
        <v>2493</v>
      </c>
      <c r="D1041" s="257"/>
      <c r="E1041" s="255"/>
      <c r="F1041" s="255"/>
      <c r="G1041" s="255"/>
      <c r="H1041" s="255"/>
      <c r="I1041" s="255"/>
      <c r="J1041" s="255"/>
      <c r="K1041" s="255"/>
      <c r="L1041" s="255"/>
      <c r="M1041" s="255"/>
      <c r="N1041" s="255"/>
      <c r="O1041" s="255"/>
      <c r="P1041" s="255"/>
      <c r="Q1041" s="255"/>
      <c r="R1041" s="255"/>
      <c r="S1041" s="255"/>
      <c r="T1041" s="255"/>
      <c r="U1041" s="255"/>
      <c r="V1041" s="255"/>
      <c r="W1041" s="172"/>
    </row>
    <row r="1042" spans="3:45" hidden="1" outlineLevel="1"/>
    <row r="1043" spans="3:45" hidden="1" outlineLevel="1">
      <c r="C1043" s="256"/>
      <c r="D1043" s="256" t="s">
        <v>256</v>
      </c>
      <c r="E1043" s="256" t="s">
        <v>257</v>
      </c>
      <c r="F1043" s="256" t="s">
        <v>262</v>
      </c>
      <c r="G1043" s="256" t="s">
        <v>265</v>
      </c>
      <c r="H1043" s="256" t="s">
        <v>268</v>
      </c>
      <c r="I1043" s="256" t="s">
        <v>271</v>
      </c>
      <c r="J1043" s="256" t="s">
        <v>274</v>
      </c>
      <c r="K1043" s="256" t="s">
        <v>277</v>
      </c>
      <c r="L1043" s="256" t="s">
        <v>280</v>
      </c>
      <c r="M1043" s="256" t="s">
        <v>283</v>
      </c>
      <c r="N1043" s="256" t="s">
        <v>286</v>
      </c>
      <c r="O1043" s="256" t="s">
        <v>289</v>
      </c>
      <c r="P1043" s="256" t="s">
        <v>292</v>
      </c>
      <c r="Q1043" s="256" t="s">
        <v>295</v>
      </c>
      <c r="R1043" s="256" t="s">
        <v>298</v>
      </c>
      <c r="S1043" s="256" t="s">
        <v>301</v>
      </c>
      <c r="T1043" s="256" t="s">
        <v>304</v>
      </c>
      <c r="U1043" s="256" t="s">
        <v>307</v>
      </c>
      <c r="V1043" s="256" t="s">
        <v>310</v>
      </c>
      <c r="W1043" s="256" t="s">
        <v>313</v>
      </c>
      <c r="X1043" s="256" t="s">
        <v>804</v>
      </c>
      <c r="Y1043" s="256" t="s">
        <v>805</v>
      </c>
      <c r="Z1043" s="256" t="s">
        <v>806</v>
      </c>
      <c r="AA1043" s="256" t="s">
        <v>807</v>
      </c>
      <c r="AB1043" s="256" t="s">
        <v>808</v>
      </c>
      <c r="AC1043" s="256" t="s">
        <v>809</v>
      </c>
      <c r="AD1043" s="256" t="s">
        <v>810</v>
      </c>
      <c r="AE1043" s="256" t="s">
        <v>811</v>
      </c>
      <c r="AF1043" s="256" t="s">
        <v>812</v>
      </c>
      <c r="AG1043" s="256" t="s">
        <v>813</v>
      </c>
      <c r="AH1043" s="256" t="s">
        <v>814</v>
      </c>
      <c r="AI1043" s="256" t="s">
        <v>815</v>
      </c>
      <c r="AJ1043" s="256" t="s">
        <v>816</v>
      </c>
      <c r="AK1043" s="256" t="s">
        <v>817</v>
      </c>
      <c r="AL1043" s="256" t="s">
        <v>818</v>
      </c>
      <c r="AM1043" s="256" t="s">
        <v>819</v>
      </c>
      <c r="AN1043" s="256" t="s">
        <v>820</v>
      </c>
      <c r="AO1043" s="256" t="s">
        <v>821</v>
      </c>
      <c r="AP1043" s="256" t="s">
        <v>822</v>
      </c>
    </row>
    <row r="1044" spans="3:45" hidden="1" outlineLevel="1">
      <c r="C1044" s="256" t="s">
        <v>258</v>
      </c>
      <c r="D1044" s="256"/>
      <c r="E1044" s="256" t="s">
        <v>259</v>
      </c>
      <c r="F1044" s="256" t="s">
        <v>263</v>
      </c>
      <c r="G1044" s="256" t="s">
        <v>266</v>
      </c>
      <c r="H1044" s="256" t="s">
        <v>269</v>
      </c>
      <c r="I1044" s="256" t="s">
        <v>272</v>
      </c>
      <c r="J1044" s="256" t="s">
        <v>275</v>
      </c>
      <c r="K1044" s="256" t="s">
        <v>278</v>
      </c>
      <c r="L1044" s="256" t="s">
        <v>281</v>
      </c>
      <c r="M1044" s="256" t="s">
        <v>284</v>
      </c>
      <c r="N1044" s="256" t="s">
        <v>287</v>
      </c>
      <c r="O1044" s="256" t="s">
        <v>290</v>
      </c>
      <c r="P1044" s="256" t="s">
        <v>293</v>
      </c>
      <c r="Q1044" s="256" t="s">
        <v>296</v>
      </c>
      <c r="R1044" s="256" t="s">
        <v>299</v>
      </c>
      <c r="S1044" s="256" t="s">
        <v>302</v>
      </c>
      <c r="T1044" s="256" t="s">
        <v>305</v>
      </c>
      <c r="U1044" s="256" t="s">
        <v>308</v>
      </c>
      <c r="V1044" s="256" t="s">
        <v>311</v>
      </c>
      <c r="W1044" s="256" t="s">
        <v>314</v>
      </c>
      <c r="X1044" s="256" t="s">
        <v>784</v>
      </c>
      <c r="Y1044" s="256" t="s">
        <v>785</v>
      </c>
      <c r="Z1044" s="256" t="s">
        <v>786</v>
      </c>
      <c r="AA1044" s="256" t="s">
        <v>787</v>
      </c>
      <c r="AB1044" s="256" t="s">
        <v>788</v>
      </c>
      <c r="AC1044" s="256" t="s">
        <v>789</v>
      </c>
      <c r="AD1044" s="256" t="s">
        <v>790</v>
      </c>
      <c r="AE1044" s="256" t="s">
        <v>791</v>
      </c>
      <c r="AF1044" s="256" t="s">
        <v>792</v>
      </c>
      <c r="AG1044" s="256" t="s">
        <v>793</v>
      </c>
      <c r="AH1044" s="256" t="s">
        <v>794</v>
      </c>
      <c r="AI1044" s="256" t="s">
        <v>795</v>
      </c>
      <c r="AJ1044" s="256" t="s">
        <v>796</v>
      </c>
      <c r="AK1044" s="256" t="s">
        <v>797</v>
      </c>
      <c r="AL1044" s="256" t="s">
        <v>798</v>
      </c>
      <c r="AM1044" s="256" t="s">
        <v>799</v>
      </c>
      <c r="AN1044" s="256" t="s">
        <v>800</v>
      </c>
      <c r="AO1044" s="256" t="s">
        <v>801</v>
      </c>
      <c r="AP1044" s="256" t="s">
        <v>802</v>
      </c>
      <c r="AQ1044" s="258" t="s">
        <v>260</v>
      </c>
    </row>
    <row r="1045" spans="3:45" hidden="1" outlineLevel="1">
      <c r="C1045" s="256"/>
      <c r="D1045" s="259">
        <f>(E1045+E1046)/2/((1+D$53/4)^($D$17))</f>
        <v>86950578064.56163</v>
      </c>
      <c r="E1045" s="262">
        <f t="shared" ref="E1045" si="6921">(F1045+F1046)/2/((1+E$53/4))</f>
        <v>72542937571.496735</v>
      </c>
      <c r="F1045" s="262">
        <f t="shared" ref="F1045" si="6922">(G1045+G1046)/2/((1+F$53/4))</f>
        <v>60170876751.859192</v>
      </c>
      <c r="G1045" s="262">
        <f t="shared" ref="G1045" si="6923">(H1045+H1046)/2/((1+G$53/4))</f>
        <v>49579710693.318855</v>
      </c>
      <c r="H1045" s="262">
        <f t="shared" ref="H1045" si="6924">(I1045+I1046)/2/((1+H$53/4))</f>
        <v>40420711273.96228</v>
      </c>
      <c r="I1045" s="262">
        <f t="shared" ref="I1045" si="6925">(J1045+J1046)/2/((1+I$53/4))</f>
        <v>32618701051.356812</v>
      </c>
      <c r="J1045" s="262">
        <f t="shared" ref="J1045" si="6926">(K1045+K1046)/2/((1+J$53/4))</f>
        <v>26096377776.153221</v>
      </c>
      <c r="K1045" s="262">
        <f t="shared" ref="K1045" si="6927">(L1045+L1046)/2/((1+K$53/4))</f>
        <v>20719689884.465412</v>
      </c>
      <c r="L1045" s="262">
        <f t="shared" ref="L1045" si="6928">(M1045+M1046)/2/((1+L$53/4))</f>
        <v>16344715944.019453</v>
      </c>
      <c r="M1045" s="262">
        <f t="shared" ref="M1045" si="6929">(N1045+N1046)/2/((1+M$53/4))</f>
        <v>12832489398.10508</v>
      </c>
      <c r="N1045" s="262">
        <f t="shared" ref="N1045" si="6930">(O1045+O1046)/2/((1+N$53/4))</f>
        <v>10048492859.230118</v>
      </c>
      <c r="O1045" s="262">
        <f t="shared" ref="O1045" si="6931">(P1045+P1046)/2/((1+O$53/4))</f>
        <v>7869595512.6583815</v>
      </c>
      <c r="P1045" s="262">
        <f t="shared" ref="P1045" si="6932">(Q1045+Q1046)/2/((1+P$53/4))</f>
        <v>6185805043.3439884</v>
      </c>
      <c r="Q1045" s="262">
        <f t="shared" ref="Q1045" si="6933">(R1045+R1046)/2/((1+Q$53/4))</f>
        <v>4703750183.9967003</v>
      </c>
      <c r="R1045" s="262">
        <f t="shared" ref="R1045" si="6934">(S1045+S1046)/2/((1+R$53/4))</f>
        <v>3549964299.8942752</v>
      </c>
      <c r="S1045" s="262">
        <f t="shared" ref="S1045" si="6935">(T1045+T1046)/2/((1+S$53/4))</f>
        <v>2674000577.5637789</v>
      </c>
      <c r="T1045" s="262">
        <f t="shared" ref="T1045" si="6936">(U1045+U1046)/2/((1+T$53/4))</f>
        <v>2016109526.8995714</v>
      </c>
      <c r="U1045" s="262">
        <f t="shared" ref="U1045" si="6937">(V1045+V1046)/2/((1+U$53/4))</f>
        <v>1527112523.3836403</v>
      </c>
      <c r="V1045" s="262">
        <f t="shared" ref="V1045" si="6938">(W1045+W1046)/2/((1+V$53/4))</f>
        <v>1167223805.8815682</v>
      </c>
      <c r="W1045" s="262">
        <f t="shared" ref="W1045" si="6939">(X1045+X1046)/2/((1+W$53/4))</f>
        <v>904976219.21768689</v>
      </c>
      <c r="X1045" s="262">
        <f t="shared" ref="X1045" si="6940">(Y1045+Y1046)/2/((1+X$53/4))</f>
        <v>716188461.12039995</v>
      </c>
      <c r="Y1045" s="262">
        <f t="shared" ref="Y1045" si="6941">(Z1045+Z1046)/2/((1+Y$53/4))</f>
        <v>550361667.98847616</v>
      </c>
      <c r="Z1045" s="262">
        <f t="shared" ref="Z1045" si="6942">(AA1045+AA1046)/2/((1+Z$53/4))</f>
        <v>428303515.67826688</v>
      </c>
      <c r="AA1045" s="262">
        <f t="shared" ref="AA1045" si="6943">(AB1045+AB1046)/2/((1+AA$53/4))</f>
        <v>341343709.42136568</v>
      </c>
      <c r="AB1045" s="262">
        <f t="shared" ref="AB1045" si="6944">(AC1045+AC1046)/2/((1+AB$53/4))</f>
        <v>280653707.00224519</v>
      </c>
      <c r="AC1045" s="262">
        <f t="shared" ref="AC1045" si="6945">(AD1045+AD1046)/2/((1+AC$53/4))</f>
        <v>240114269.06535986</v>
      </c>
      <c r="AD1045" s="262">
        <f t="shared" ref="AD1045" si="6946">(AE1045+AE1046)/2/((1+AD$53/4))</f>
        <v>215801719.57586318</v>
      </c>
      <c r="AE1045" s="262">
        <f t="shared" ref="AE1045" si="6947">(AF1045+AF1046)/2/((1+AE$53/4))</f>
        <v>205902305.41468441</v>
      </c>
      <c r="AF1045" s="262">
        <f t="shared" ref="AF1045" si="6948">(AG1045+AG1046)/2/((1+AF$53/4))</f>
        <v>210965479.8982316</v>
      </c>
      <c r="AG1045" s="262">
        <f t="shared" ref="AG1045" si="6949">(AH1045+AH1046)/2/((1+AG$53/4))</f>
        <v>235042302.52686623</v>
      </c>
      <c r="AH1045" s="262">
        <f t="shared" ref="AH1045" si="6950">(AI1045+AI1046)/2/((1+AH$53/4))</f>
        <v>288395766.35573506</v>
      </c>
      <c r="AI1045" s="262">
        <f t="shared" ref="AI1045" si="6951">(AJ1045+AJ1046)/2/((1+AI$53/4))</f>
        <v>394812485.73837918</v>
      </c>
      <c r="AJ1045" s="262">
        <f t="shared" ref="AJ1045" si="6952">(AK1045+AK1046)/2/((1+AJ$53/4))</f>
        <v>610907967.73472857</v>
      </c>
      <c r="AK1045" s="262">
        <f t="shared" ref="AK1045" si="6953">(AL1045+AL1046)/2/((1+AK$53/4))</f>
        <v>1082034342.1399372</v>
      </c>
      <c r="AL1045" s="262">
        <f t="shared" ref="AL1045" si="6954">(AM1045+AM1046)/2/((1+AL$53/4))</f>
        <v>2219592553.1799364</v>
      </c>
      <c r="AM1045" s="262">
        <f t="shared" ref="AM1045" si="6955">(AN1045+AN1046)/2/((1+AM$53/4))</f>
        <v>5327986382.1287374</v>
      </c>
      <c r="AN1045" s="262">
        <f t="shared" ref="AN1045" si="6956">(AO1045+AO1046)/2/((1+AN$53/4))</f>
        <v>15101011685.962725</v>
      </c>
      <c r="AO1045" s="262">
        <f t="shared" ref="AO1045" si="6957">(AP1045+AP1046)/2/((1+AO$53/4))</f>
        <v>50953851976.133781</v>
      </c>
      <c r="AP1045" s="262">
        <f t="shared" ref="AP1045" si="6958">(AQ1045+AQ1046)/2/((1+AP$53/4))</f>
        <v>205847174320.47986</v>
      </c>
      <c r="AQ1045" s="258">
        <f t="shared" ref="AQ1045:AQ1084" si="6959">$C$15*10^6</f>
        <v>1000000000000</v>
      </c>
      <c r="AS1045" s="261">
        <f>AP$50*10^6</f>
        <v>86950578064.561646</v>
      </c>
    </row>
    <row r="1046" spans="3:45" hidden="1" outlineLevel="1">
      <c r="C1046" s="256" t="s">
        <v>261</v>
      </c>
      <c r="D1046" s="256"/>
      <c r="E1046" s="262">
        <f>(F1046+F1047)/2/((1+E$54/4))</f>
        <v>107594249840.01581</v>
      </c>
      <c r="F1046" s="262">
        <f t="shared" ref="F1046" si="6960">(G1046+G1047)/2/((1+F$54/4))</f>
        <v>91624127753.920471</v>
      </c>
      <c r="G1046" s="262">
        <f t="shared" ref="G1046" si="6961">(H1046+H1047)/2/((1+G$54/4))</f>
        <v>77562178792.639954</v>
      </c>
      <c r="H1046" s="262">
        <f t="shared" ref="H1046" si="6962">(I1046+I1047)/2/((1+H$54/4))</f>
        <v>65049473670.50795</v>
      </c>
      <c r="I1046" s="262">
        <f t="shared" ref="I1046" si="6963">(J1046+J1047)/2/((1+I$54/4))</f>
        <v>54066757759.80719</v>
      </c>
      <c r="J1046" s="262">
        <f t="shared" ref="J1046" si="6964">(K1046+K1047)/2/((1+J$54/4))</f>
        <v>44593718627.262032</v>
      </c>
      <c r="K1046" s="262">
        <f t="shared" ref="K1046" si="6965">(L1046+L1047)/2/((1+K$54/4))</f>
        <v>36528377919.463791</v>
      </c>
      <c r="L1046" s="262">
        <f t="shared" ref="L1046" si="6966">(M1046+M1047)/2/((1+L$54/4))</f>
        <v>29744802464.127419</v>
      </c>
      <c r="M1046" s="262">
        <f t="shared" ref="M1046" si="6967">(N1046+N1047)/2/((1+M$54/4))</f>
        <v>24112147895.851273</v>
      </c>
      <c r="N1046" s="262">
        <f t="shared" ref="N1046" si="6968">(O1046+O1047)/2/((1+N$54/4))</f>
        <v>19492642578.205395</v>
      </c>
      <c r="O1046" s="262">
        <f t="shared" ref="O1046" si="6969">(P1046+P1047)/2/((1+O$54/4))</f>
        <v>15751810591.973839</v>
      </c>
      <c r="P1046" s="262">
        <f t="shared" ref="P1046" si="6970">(Q1046+Q1047)/2/((1+P$54/4))</f>
        <v>12761908314.603149</v>
      </c>
      <c r="Q1046" s="262">
        <f t="shared" ref="Q1046" si="6971">(R1046+R1047)/2/((1+Q$54/4))</f>
        <v>10046082060.788927</v>
      </c>
      <c r="R1046" s="262">
        <f t="shared" ref="R1046" si="6972">(S1046+S1047)/2/((1+R$54/4))</f>
        <v>7852605033.9904947</v>
      </c>
      <c r="S1046" s="262">
        <f t="shared" ref="S1046" si="6973">(T1046+T1047)/2/((1+S$54/4))</f>
        <v>6123676277.6020517</v>
      </c>
      <c r="T1046" s="262">
        <f t="shared" ref="T1046" si="6974">(U1046+U1047)/2/((1+T$54/4))</f>
        <v>4775810237.1196346</v>
      </c>
      <c r="U1046" s="262">
        <f t="shared" ref="U1046" si="6975">(V1046+V1047)/2/((1+U$54/4))</f>
        <v>3736480603.197196</v>
      </c>
      <c r="V1046" s="262">
        <f t="shared" ref="V1046" si="6976">(W1046+W1047)/2/((1+V$54/4))</f>
        <v>2943733789.2428422</v>
      </c>
      <c r="W1046" s="262">
        <f t="shared" ref="W1046" si="6977">(X1046+X1047)/2/((1+W$54/4))</f>
        <v>2345906987.8191252</v>
      </c>
      <c r="X1046" s="262">
        <f t="shared" ref="X1046" si="6978">(Y1046+Y1047)/2/((1+X$54/4))</f>
        <v>1901302072.8931179</v>
      </c>
      <c r="Y1046" s="262">
        <f t="shared" ref="Y1046" si="6979">(Z1046+Z1047)/2/((1+Y$54/4))</f>
        <v>1500016964.423413</v>
      </c>
      <c r="Z1046" s="262">
        <f t="shared" ref="Z1046" si="6980">(AA1046+AA1047)/2/((1+Z$54/4))</f>
        <v>1194753854.2181509</v>
      </c>
      <c r="AA1046" s="262">
        <f t="shared" ref="AA1046" si="6981">(AB1046+AB1047)/2/((1+AA$54/4))</f>
        <v>970012710.75649714</v>
      </c>
      <c r="AB1046" s="262">
        <f t="shared" ref="AB1046" si="6982">(AC1046+AC1047)/2/((1+AB$54/4))</f>
        <v>807879441.62900424</v>
      </c>
      <c r="AC1046" s="262">
        <f t="shared" ref="AC1046" si="6983">(AD1046+AD1047)/2/((1+AC$54/4))</f>
        <v>695387812.07214081</v>
      </c>
      <c r="AD1046" s="262">
        <f t="shared" ref="AD1046" si="6984">(AE1046+AE1047)/2/((1+AD$54/4))</f>
        <v>623793346.01804328</v>
      </c>
      <c r="AE1046" s="262">
        <f t="shared" ref="AE1046" si="6985">(AF1046+AF1047)/2/((1+AE$54/4))</f>
        <v>588659678.38151836</v>
      </c>
      <c r="AF1046" s="262">
        <f t="shared" ref="AF1046" si="6986">(AG1046+AG1047)/2/((1+AF$54/4))</f>
        <v>590460419.42023873</v>
      </c>
      <c r="AG1046" s="262">
        <f t="shared" ref="AG1046" si="6987">(AH1046+AH1047)/2/((1+AG$54/4))</f>
        <v>636816080.16077411</v>
      </c>
      <c r="AH1046" s="262">
        <f t="shared" ref="AH1046" si="6988">(AI1046+AI1047)/2/((1+AH$54/4))</f>
        <v>747307527.32275307</v>
      </c>
      <c r="AI1046" s="262">
        <f t="shared" ref="AI1046" si="6989">(AJ1046+AJ1047)/2/((1+AI$54/4))</f>
        <v>966131212.69963396</v>
      </c>
      <c r="AJ1046" s="262">
        <f t="shared" ref="AJ1046" si="6990">(AK1046+AK1047)/2/((1+AJ$54/4))</f>
        <v>1393491779.4065135</v>
      </c>
      <c r="AK1046" s="262">
        <f t="shared" ref="AK1046" si="6991">(AL1046+AL1047)/2/((1+AK$54/4))</f>
        <v>2270829090.4528546</v>
      </c>
      <c r="AL1046" s="262">
        <f t="shared" ref="AL1046" si="6992">(AM1046+AM1047)/2/((1+AL$54/4))</f>
        <v>4231392220.7041726</v>
      </c>
      <c r="AM1046" s="262">
        <f t="shared" ref="AM1046" si="6993">(AN1046+AN1047)/2/((1+AM$54/4))</f>
        <v>9114679643.0990601</v>
      </c>
      <c r="AN1046" s="262">
        <f t="shared" ref="AN1046" si="6994">(AO1046+AO1047)/2/((1+AN$54/4))</f>
        <v>22919555881.260521</v>
      </c>
      <c r="AO1046" s="262">
        <f t="shared" ref="AO1046" si="6995">(AP1046+AP1047)/2/((1+AO$54/4))</f>
        <v>67899185038.157234</v>
      </c>
      <c r="AP1046" s="262">
        <f t="shared" ref="AP1046" si="6996">(AQ1046+AQ1047)/2/((1+AP$54/4))</f>
        <v>238598378201.12845</v>
      </c>
      <c r="AQ1046" s="258">
        <f t="shared" si="6959"/>
        <v>1000000000000</v>
      </c>
    </row>
    <row r="1047" spans="3:45" hidden="1" outlineLevel="1">
      <c r="C1047" s="256" t="s">
        <v>264</v>
      </c>
      <c r="D1047" s="256"/>
      <c r="E1047" s="256"/>
      <c r="F1047" s="262">
        <f>(G1047+G1048)/2/((1+F$55/4))</f>
        <v>131795270009.91165</v>
      </c>
      <c r="G1047" s="262">
        <f t="shared" ref="G1047" si="6997">(H1047+H1048)/2/((1+G$55/4))</f>
        <v>114251094033.30971</v>
      </c>
      <c r="H1047" s="262">
        <f t="shared" ref="H1047" si="6998">(I1047+I1048)/2/((1+H$55/4))</f>
        <v>98240990714.293274</v>
      </c>
      <c r="I1047" s="262">
        <f t="shared" ref="I1047" si="6999">(J1047+J1048)/2/((1+I$55/4))</f>
        <v>83811477977.74234</v>
      </c>
      <c r="J1047" s="262">
        <f t="shared" ref="J1047" si="7000">(K1047+K1048)/2/((1+J$55/4))</f>
        <v>71015670477.263931</v>
      </c>
      <c r="K1047" s="262">
        <f t="shared" ref="K1047" si="7001">(L1047+L1048)/2/((1+K$55/4))</f>
        <v>59804492787.647499</v>
      </c>
      <c r="L1047" s="262">
        <f t="shared" ref="L1047" si="7002">(M1047+M1048)/2/((1+L$55/4))</f>
        <v>50093053734.990707</v>
      </c>
      <c r="M1047" s="262">
        <f t="shared" ref="M1047" si="7003">(N1047+N1048)/2/((1+M$55/4))</f>
        <v>41782785055.087395</v>
      </c>
      <c r="N1047" s="262">
        <f t="shared" ref="N1047" si="7004">(O1047+O1048)/2/((1+N$55/4))</f>
        <v>34756048198.647163</v>
      </c>
      <c r="O1047" s="262">
        <f t="shared" ref="O1047" si="7005">(P1047+P1048)/2/((1+O$55/4))</f>
        <v>28888631095.4436</v>
      </c>
      <c r="P1047" s="262">
        <f t="shared" ref="P1047" si="7006">(Q1047+Q1048)/2/((1+P$55/4))</f>
        <v>24053862152.797077</v>
      </c>
      <c r="Q1047" s="262">
        <f t="shared" ref="Q1047" si="7007">(R1047+R1048)/2/((1+Q$55/4))</f>
        <v>19536172865.225128</v>
      </c>
      <c r="R1047" s="262">
        <f t="shared" ref="R1047" si="7008">(S1047+S1048)/2/((1+R$55/4))</f>
        <v>15764059133.239498</v>
      </c>
      <c r="S1047" s="262">
        <f t="shared" ref="S1047" si="7009">(T1047+T1048)/2/((1+S$55/4))</f>
        <v>12687882421.575361</v>
      </c>
      <c r="T1047" s="262">
        <f t="shared" ref="T1047" si="7010">(U1047+U1048)/2/((1+T$55/4))</f>
        <v>10206688706.721394</v>
      </c>
      <c r="U1047" s="262">
        <f t="shared" ref="U1047" si="7011">(V1047+V1048)/2/((1+U$55/4))</f>
        <v>8227877401.6479759</v>
      </c>
      <c r="V1047" s="262">
        <f t="shared" ref="V1047" si="7012">(W1047+W1048)/2/((1+V$55/4))</f>
        <v>6667898080.5626173</v>
      </c>
      <c r="W1047" s="262">
        <f t="shared" ref="W1047" si="7013">(X1047+X1048)/2/((1+W$55/4))</f>
        <v>5453321072.6595993</v>
      </c>
      <c r="X1047" s="262">
        <f t="shared" ref="X1047" si="7014">(Y1047+Y1048)/2/((1+X$55/4))</f>
        <v>4522017004.9427385</v>
      </c>
      <c r="Y1047" s="262">
        <f t="shared" ref="Y1047" si="7015">(Z1047+Z1048)/2/((1+Y$55/4))</f>
        <v>3659652067.8496213</v>
      </c>
      <c r="Z1047" s="262">
        <f t="shared" ref="Z1047" si="7016">(AA1047+AA1048)/2/((1+Z$55/4))</f>
        <v>2982841176.3813357</v>
      </c>
      <c r="AA1047" s="262">
        <f t="shared" ref="AA1047" si="7017">(AB1047+AB1048)/2/((1+AA$55/4))</f>
        <v>2468762106.7746649</v>
      </c>
      <c r="AB1047" s="262">
        <f t="shared" ref="AB1047" si="7018">(AC1047+AC1048)/2/((1+AB$55/4))</f>
        <v>2086113605.9557433</v>
      </c>
      <c r="AC1047" s="262">
        <f t="shared" ref="AC1047" si="7019">(AD1047+AD1048)/2/((1+AC$55/4))</f>
        <v>1811335780.0463879</v>
      </c>
      <c r="AD1047" s="262">
        <f t="shared" ref="AD1047" si="7020">(AE1047+AE1048)/2/((1+AD$55/4))</f>
        <v>1627844922.7235847</v>
      </c>
      <c r="AE1047" s="262">
        <f t="shared" ref="AE1047" si="7021">(AF1047+AF1048)/2/((1+AE$55/4))</f>
        <v>1526747695.9256253</v>
      </c>
      <c r="AF1047" s="262">
        <f t="shared" ref="AF1047" si="7022">(AG1047+AG1048)/2/((1+AF$55/4))</f>
        <v>1508226444.1072412</v>
      </c>
      <c r="AG1047" s="262">
        <f t="shared" ref="AG1047" si="7023">(AH1047+AH1048)/2/((1+AG$55/4))</f>
        <v>1585723993.9876208</v>
      </c>
      <c r="AH1047" s="262">
        <f t="shared" ref="AH1047" si="7024">(AI1047+AI1048)/2/((1+AH$55/4))</f>
        <v>1793914834.0848742</v>
      </c>
      <c r="AI1047" s="262">
        <f t="shared" ref="AI1047" si="7025">(AJ1047+AJ1048)/2/((1+AI$55/4))</f>
        <v>2209213860.4017525</v>
      </c>
      <c r="AJ1047" s="262">
        <f t="shared" ref="AJ1047" si="7026">(AK1047+AK1048)/2/((1+AJ$55/4))</f>
        <v>2997598557.1076784</v>
      </c>
      <c r="AK1047" s="262">
        <f t="shared" ref="AK1047" si="7027">(AL1047+AL1048)/2/((1+AK$55/4))</f>
        <v>4536921270.7870026</v>
      </c>
      <c r="AL1047" s="262">
        <f t="shared" ref="AL1047" si="7028">(AM1047+AM1048)/2/((1+AL$55/4))</f>
        <v>7752023593.6021032</v>
      </c>
      <c r="AM1047" s="262">
        <f t="shared" ref="AM1047" si="7029">(AN1047+AN1048)/2/((1+AM$55/4))</f>
        <v>15122339806.023346</v>
      </c>
      <c r="AN1047" s="262">
        <f t="shared" ref="AN1047" si="7030">(AO1047+AO1048)/2/((1+AN$55/4))</f>
        <v>34031507251.332226</v>
      </c>
      <c r="AO1047" s="262">
        <f t="shared" ref="AO1047" si="7031">(AP1047+AP1048)/2/((1+AO$55/4))</f>
        <v>89233732695.380447</v>
      </c>
      <c r="AP1047" s="262">
        <f t="shared" ref="AP1047" si="7032">(AQ1047+AQ1048)/2/((1+AP$55/4))</f>
        <v>274757612673.61722</v>
      </c>
      <c r="AQ1047" s="258">
        <f t="shared" si="6959"/>
        <v>1000000000000</v>
      </c>
    </row>
    <row r="1048" spans="3:45" hidden="1" outlineLevel="1">
      <c r="C1048" s="256" t="s">
        <v>267</v>
      </c>
      <c r="D1048" s="256"/>
      <c r="E1048" s="262"/>
      <c r="F1048" s="262"/>
      <c r="G1048" s="262">
        <f>(H1048+H1049)/2/((1+G$56/4))</f>
        <v>159530177289.80661</v>
      </c>
      <c r="H1048" s="262">
        <f t="shared" ref="H1048" si="7033">(I1048+I1049)/2/((1+H$56/4))</f>
        <v>140210956250.27307</v>
      </c>
      <c r="I1048" s="262">
        <f t="shared" ref="I1048" si="7034">(J1048+J1049)/2/((1+I$56/4))</f>
        <v>122388482380.34897</v>
      </c>
      <c r="J1048" s="262">
        <f t="shared" ref="J1048" si="7035">(K1048+K1049)/2/((1+J$56/4))</f>
        <v>106192950669.51315</v>
      </c>
      <c r="K1048" s="262">
        <f t="shared" ref="K1048" si="7036">(L1048+L1049)/2/((1+K$56/4))</f>
        <v>91639158021.013397</v>
      </c>
      <c r="L1048" s="262">
        <f t="shared" ref="L1048" si="7037">(M1048+M1049)/2/((1+L$56/4))</f>
        <v>78699061799.855408</v>
      </c>
      <c r="M1048" s="262">
        <f t="shared" ref="M1048" si="7038">(N1048+N1049)/2/((1+M$56/4))</f>
        <v>67325994409.678001</v>
      </c>
      <c r="N1048" s="262">
        <f t="shared" ref="N1048" si="7039">(O1048+O1049)/2/((1+N$56/4))</f>
        <v>57444516281.457283</v>
      </c>
      <c r="O1048" s="262">
        <f t="shared" ref="O1048" si="7040">(P1048+P1049)/2/((1+O$56/4))</f>
        <v>48963952808.230896</v>
      </c>
      <c r="P1048" s="262">
        <f t="shared" ref="P1048" si="7041">(Q1048+Q1049)/2/((1+P$56/4))</f>
        <v>41781894053.115746</v>
      </c>
      <c r="Q1048" s="262">
        <f t="shared" ref="Q1048" si="7042">(R1048+R1049)/2/((1+Q$56/4))</f>
        <v>34898805593.273682</v>
      </c>
      <c r="R1048" s="262">
        <f t="shared" ref="R1048" si="7043">(S1048+S1049)/2/((1+R$56/4))</f>
        <v>28977560281.8008</v>
      </c>
      <c r="S1048" s="262">
        <f t="shared" ref="S1048" si="7044">(T1048+T1049)/2/((1+S$56/4))</f>
        <v>23998358101.206711</v>
      </c>
      <c r="T1048" s="262">
        <f t="shared" ref="T1048" si="7045">(U1048+U1049)/2/((1+T$56/4))</f>
        <v>19856612298.102425</v>
      </c>
      <c r="U1048" s="262">
        <f t="shared" ref="U1048" si="7046">(V1048+V1049)/2/((1+U$56/4))</f>
        <v>16450657006.225893</v>
      </c>
      <c r="V1048" s="262">
        <f t="shared" ref="V1048" si="7047">(W1048+W1049)/2/((1+V$56/4))</f>
        <v>13683293197.606543</v>
      </c>
      <c r="W1048" s="262">
        <f t="shared" ref="W1048" si="7048">(X1048+X1049)/2/((1+W$56/4))</f>
        <v>11464355109.664009</v>
      </c>
      <c r="X1048" s="262">
        <f t="shared" ref="X1048" si="7049">(Y1048+Y1049)/2/((1+X$56/4))</f>
        <v>9713988451.2253914</v>
      </c>
      <c r="Y1048" s="262">
        <f t="shared" ref="Y1048" si="7050">(Z1048+Z1049)/2/((1+Y$56/4))</f>
        <v>8054121013.2799463</v>
      </c>
      <c r="Z1048" s="262">
        <f t="shared" ref="Z1048" si="7051">(AA1048+AA1049)/2/((1+Z$56/4))</f>
        <v>6712833789.8256083</v>
      </c>
      <c r="AA1048" s="262">
        <f t="shared" ref="AA1048" si="7052">(AB1048+AB1049)/2/((1+AA$56/4))</f>
        <v>5663750463.0952568</v>
      </c>
      <c r="AB1048" s="262">
        <f t="shared" ref="AB1048" si="7053">(AC1048+AC1049)/2/((1+AB$56/4))</f>
        <v>4859682864.2717924</v>
      </c>
      <c r="AC1048" s="262">
        <f t="shared" ref="AC1048" si="7054">(AD1048+AD1049)/2/((1+AC$56/4))</f>
        <v>4263892514.6457601</v>
      </c>
      <c r="AD1048" s="262">
        <f t="shared" ref="AD1048" si="7055">(AE1048+AE1049)/2/((1+AD$56/4))</f>
        <v>3849608706.3476329</v>
      </c>
      <c r="AE1048" s="262">
        <f t="shared" ref="AE1048" si="7056">(AF1048+AF1049)/2/((1+AE$56/4))</f>
        <v>3602164893.1673894</v>
      </c>
      <c r="AF1048" s="262">
        <f t="shared" ref="AF1048" si="7057">(AG1048+AG1049)/2/((1+AF$56/4))</f>
        <v>3521888154.6620803</v>
      </c>
      <c r="AG1048" s="262">
        <f t="shared" ref="AG1048" si="7058">(AH1048+AH1049)/2/((1+AG$56/4))</f>
        <v>3631484851.7501702</v>
      </c>
      <c r="AH1048" s="262">
        <f t="shared" ref="AH1048" si="7059">(AI1048+AI1049)/2/((1+AH$56/4))</f>
        <v>3988369104.5755138</v>
      </c>
      <c r="AI1048" s="262">
        <f t="shared" ref="AI1048" si="7060">(AJ1048+AJ1049)/2/((1+AI$56/4))</f>
        <v>4715856693.2970591</v>
      </c>
      <c r="AJ1048" s="262">
        <f t="shared" ref="AJ1048" si="7061">(AK1048+AK1049)/2/((1+AJ$56/4))</f>
        <v>6071514057.9204388</v>
      </c>
      <c r="AK1048" s="262">
        <f t="shared" ref="AK1048" si="7062">(AL1048+AL1049)/2/((1+AK$56/4))</f>
        <v>8612541785.8691082</v>
      </c>
      <c r="AL1048" s="262">
        <f t="shared" ref="AL1048" si="7063">(AM1048+AM1049)/2/((1+AL$56/4))</f>
        <v>13619959437.564831</v>
      </c>
      <c r="AM1048" s="262">
        <f t="shared" ref="AM1048" si="7064">(AN1048+AN1049)/2/((1+AM$56/4))</f>
        <v>24285523743.936153</v>
      </c>
      <c r="AN1048" s="262">
        <f t="shared" ref="AN1048" si="7065">(AO1048+AO1049)/2/((1+AN$56/4))</f>
        <v>49352882014.370895</v>
      </c>
      <c r="AO1048" s="262">
        <f t="shared" ref="AO1048" si="7066">(AP1048+AP1049)/2/((1+AO$56/4))</f>
        <v>115518139883.66327</v>
      </c>
      <c r="AP1048" s="262">
        <f t="shared" ref="AP1048" si="7067">(AQ1048+AQ1049)/2/((1+AP$56/4))</f>
        <v>314135860833.91644</v>
      </c>
      <c r="AQ1048" s="258">
        <f t="shared" si="6959"/>
        <v>1000000000000</v>
      </c>
    </row>
    <row r="1049" spans="3:45" hidden="1" outlineLevel="1">
      <c r="C1049" s="256" t="s">
        <v>270</v>
      </c>
      <c r="D1049" s="256"/>
      <c r="E1049" s="262"/>
      <c r="F1049" s="262"/>
      <c r="G1049" s="262"/>
      <c r="H1049" s="262">
        <f>(I1049+I1050)/2/((1+H$57/4))</f>
        <v>190341042552.16843</v>
      </c>
      <c r="I1049" s="262">
        <f t="shared" ref="I1049" si="7068">(J1049+J1050)/2/((1+I$57/4))</f>
        <v>169505777934.77267</v>
      </c>
      <c r="J1049" s="262">
        <f t="shared" ref="J1049" si="7069">(K1049+K1050)/2/((1+J$57/4))</f>
        <v>150162357876.95923</v>
      </c>
      <c r="K1049" s="262">
        <f t="shared" ref="K1049" si="7070">(L1049+L1050)/2/((1+K$57/4))</f>
        <v>132388669648.37212</v>
      </c>
      <c r="L1049" s="262">
        <f t="shared" ref="L1049" si="7071">(M1049+M1050)/2/((1+L$57/4))</f>
        <v>116218508188.81102</v>
      </c>
      <c r="M1049" s="262">
        <f t="shared" ref="M1049" si="7072">(N1049+N1050)/2/((1+M$57/4))</f>
        <v>101667218819.55168</v>
      </c>
      <c r="N1049" s="262">
        <f t="shared" ref="N1049" si="7073">(O1049+O1050)/2/((1+N$57/4))</f>
        <v>88716392906.082092</v>
      </c>
      <c r="O1049" s="262">
        <f t="shared" ref="O1049" si="7074">(P1049+P1050)/2/((1+O$57/4))</f>
        <v>77327492472.8423</v>
      </c>
      <c r="P1049" s="262">
        <f t="shared" ref="P1049" si="7075">(Q1049+Q1050)/2/((1+P$57/4))</f>
        <v>67443724350.246201</v>
      </c>
      <c r="Q1049" s="262">
        <f t="shared" ref="Q1049" si="7076">(R1049+R1050)/2/((1+Q$57/4))</f>
        <v>57755858212.962761</v>
      </c>
      <c r="R1049" s="262">
        <f t="shared" ref="R1049" si="7077">(S1049+S1050)/2/((1+R$57/4))</f>
        <v>49196995279.806778</v>
      </c>
      <c r="S1049" s="262">
        <f t="shared" ref="S1049" si="7078">(T1049+T1050)/2/((1+S$57/4))</f>
        <v>41799587535.051926</v>
      </c>
      <c r="T1049" s="262">
        <f t="shared" ref="T1049" si="7079">(U1049+U1050)/2/((1+T$57/4))</f>
        <v>35473820949.612968</v>
      </c>
      <c r="U1049" s="262">
        <f t="shared" ref="U1049" si="7080">(V1049+V1050)/2/((1+U$57/4))</f>
        <v>30126017094.030121</v>
      </c>
      <c r="V1049" s="262">
        <f t="shared" ref="V1049" si="7081">(W1049+W1050)/2/((1+V$57/4))</f>
        <v>25660287462.566704</v>
      </c>
      <c r="W1049" s="262">
        <f t="shared" ref="W1049" si="7082">(X1049+X1050)/2/((1+W$57/4))</f>
        <v>21982179062.372742</v>
      </c>
      <c r="X1049" s="262">
        <f t="shared" ref="X1049" si="7083">(Y1049+Y1050)/2/((1+X$57/4))</f>
        <v>19004166142.364174</v>
      </c>
      <c r="Y1049" s="262">
        <f t="shared" ref="Y1049" si="7084">(Z1049+Z1050)/2/((1+Y$57/4))</f>
        <v>16117600976.392448</v>
      </c>
      <c r="Z1049" s="262">
        <f t="shared" ref="Z1049" si="7085">(AA1049+AA1050)/2/((1+Z$57/4))</f>
        <v>13721340352.132208</v>
      </c>
      <c r="AA1049" s="262">
        <f t="shared" ref="AA1049" si="7086">(AB1049+AB1050)/2/((1+AA$57/4))</f>
        <v>11795470250.713432</v>
      </c>
      <c r="AB1049" s="262">
        <f t="shared" ref="AB1049" si="7087">(AC1049+AC1050)/2/((1+AB$57/4))</f>
        <v>10278779823.131407</v>
      </c>
      <c r="AC1049" s="262">
        <f t="shared" ref="AC1049" si="7088">(AD1049+AD1050)/2/((1+AC$57/4))</f>
        <v>9122348529.9513969</v>
      </c>
      <c r="AD1049" s="262">
        <f t="shared" ref="AD1049" si="7089">(AE1049+AE1050)/2/((1+AD$57/4))</f>
        <v>8289673714.4660196</v>
      </c>
      <c r="AE1049" s="262">
        <f t="shared" ref="AE1049" si="7090">(AF1049+AF1050)/2/((1+AE$57/4))</f>
        <v>7761260490.5753136</v>
      </c>
      <c r="AF1049" s="262">
        <f t="shared" ref="AF1049" si="7091">(AG1049+AG1050)/2/((1+AF$57/4))</f>
        <v>7539946311.0953245</v>
      </c>
      <c r="AG1049" s="262">
        <f t="shared" ref="AG1049" si="7092">(AH1049+AH1050)/2/((1+AG$57/4))</f>
        <v>7663065593.1433668</v>
      </c>
      <c r="AH1049" s="262">
        <f t="shared" ref="AH1049" si="7093">(AI1049+AI1050)/2/((1+AH$57/4))</f>
        <v>8220250365.3669758</v>
      </c>
      <c r="AI1049" s="262">
        <f t="shared" ref="AI1049" si="7094">(AJ1049+AJ1050)/2/((1+AI$57/4))</f>
        <v>9398052348.2421303</v>
      </c>
      <c r="AJ1049" s="262">
        <f t="shared" ref="AJ1049" si="7095">(AK1049+AK1050)/2/((1+AJ$57/4))</f>
        <v>11571782374.081367</v>
      </c>
      <c r="AK1049" s="262">
        <f t="shared" ref="AK1049" si="7096">(AL1049+AL1050)/2/((1+AK$57/4))</f>
        <v>15516527036.074728</v>
      </c>
      <c r="AL1049" s="262">
        <f t="shared" ref="AL1049" si="7097">(AM1049+AM1050)/2/((1+AL$57/4))</f>
        <v>22915764838.752037</v>
      </c>
      <c r="AM1049" s="262">
        <f t="shared" ref="AM1049" si="7098">(AN1049+AN1050)/2/((1+AM$57/4))</f>
        <v>37693218666.173309</v>
      </c>
      <c r="AN1049" s="262">
        <f t="shared" ref="AN1049" si="7099">(AO1049+AO1050)/2/((1+AN$57/4))</f>
        <v>69806801948.786591</v>
      </c>
      <c r="AO1049" s="262">
        <f t="shared" ref="AO1049" si="7100">(AP1049+AP1050)/2/((1+AO$57/4))</f>
        <v>147152786831.44955</v>
      </c>
      <c r="AP1049" s="262">
        <f t="shared" ref="AP1049" si="7101">(AQ1049+AQ1050)/2/((1+AP$57/4))</f>
        <v>356384486122.79987</v>
      </c>
      <c r="AQ1049" s="258">
        <f t="shared" si="6959"/>
        <v>1000000000000</v>
      </c>
    </row>
    <row r="1050" spans="3:45" hidden="1" outlineLevel="1">
      <c r="C1050" s="256" t="s">
        <v>273</v>
      </c>
      <c r="D1050" s="256"/>
      <c r="E1050" s="262"/>
      <c r="F1050" s="262"/>
      <c r="G1050" s="262"/>
      <c r="H1050" s="262"/>
      <c r="I1050" s="262">
        <f>(J1050+J1051)/2/((1+I$58/4))</f>
        <v>224058504050.00964</v>
      </c>
      <c r="J1050" s="262">
        <f t="shared" ref="J1050" si="7102">(K1050+K1051)/2/((1+J$58/4))</f>
        <v>202113290191.72449</v>
      </c>
      <c r="K1050" s="262">
        <f t="shared" ref="K1050" si="7103">(L1050+L1051)/2/((1+K$58/4))</f>
        <v>181552918636.59006</v>
      </c>
      <c r="L1050" s="262">
        <f t="shared" ref="L1050" si="7104">(M1050+M1051)/2/((1+L$58/4))</f>
        <v>162467385909.25574</v>
      </c>
      <c r="M1050" s="262">
        <f t="shared" ref="M1050" si="7105">(N1050+N1051)/2/((1+M$58/4))</f>
        <v>144933180121.62091</v>
      </c>
      <c r="N1050" s="262">
        <f t="shared" ref="N1050" si="7106">(O1050+O1051)/2/((1+N$58/4))</f>
        <v>128993443020.38145</v>
      </c>
      <c r="O1050" s="262">
        <f t="shared" ref="O1050" si="7107">(P1050+P1051)/2/((1+O$58/4))</f>
        <v>114671255918.041</v>
      </c>
      <c r="P1050" s="262">
        <f t="shared" ref="P1050" si="7108">(Q1050+Q1051)/2/((1+P$58/4))</f>
        <v>101969519365.08876</v>
      </c>
      <c r="Q1050" s="262">
        <f t="shared" ref="Q1050" si="7109">(R1050+R1051)/2/((1+Q$58/4))</f>
        <v>89269566512.995483</v>
      </c>
      <c r="R1050" s="262">
        <f t="shared" ref="R1050" si="7110">(S1050+S1051)/2/((1+R$58/4))</f>
        <v>77781943773.785706</v>
      </c>
      <c r="S1050" s="262">
        <f t="shared" ref="S1050" si="7111">(T1050+T1051)/2/((1+S$58/4))</f>
        <v>67608183703.197426</v>
      </c>
      <c r="T1050" s="262">
        <f t="shared" ref="T1050" si="7112">(U1050+U1051)/2/((1+T$58/4))</f>
        <v>58691138677.673958</v>
      </c>
      <c r="U1050" s="262">
        <f t="shared" ref="U1050" si="7113">(V1050+V1051)/2/((1+U$58/4))</f>
        <v>50963829948.861298</v>
      </c>
      <c r="V1050" s="262">
        <f t="shared" ref="V1050" si="7114">(W1050+W1051)/2/((1+V$58/4))</f>
        <v>44350274479.155853</v>
      </c>
      <c r="W1050" s="262">
        <f t="shared" ref="W1050" si="7115">(X1050+X1051)/2/((1+W$58/4))</f>
        <v>38769398533.515381</v>
      </c>
      <c r="X1050" s="262">
        <f t="shared" ref="X1050" si="7116">(Y1050+Y1051)/2/((1+X$58/4))</f>
        <v>34142357800.103287</v>
      </c>
      <c r="Y1050" s="262">
        <f t="shared" ref="Y1050" si="7117">(Z1050+Z1051)/2/((1+Y$58/4))</f>
        <v>29567168725.660149</v>
      </c>
      <c r="Z1050" s="262">
        <f t="shared" ref="Z1050" si="7118">(AA1050+AA1051)/2/((1+Z$58/4))</f>
        <v>25674456149.921547</v>
      </c>
      <c r="AA1050" s="262">
        <f t="shared" ref="AA1050" si="7119">(AB1050+AB1051)/2/((1+AA$58/4))</f>
        <v>22466914994.431007</v>
      </c>
      <c r="AB1050" s="262">
        <f t="shared" ref="AB1050" si="7120">(AC1050+AC1051)/2/((1+AB$58/4))</f>
        <v>19877132623.210449</v>
      </c>
      <c r="AC1050" s="262">
        <f t="shared" ref="AC1050" si="7121">(AD1050+AD1051)/2/((1+AC$58/4))</f>
        <v>17850510257.003845</v>
      </c>
      <c r="AD1050" s="262">
        <f t="shared" ref="AD1050" si="7122">(AE1050+AE1051)/2/((1+AD$58/4))</f>
        <v>16346112156.405338</v>
      </c>
      <c r="AE1050" s="262">
        <f t="shared" ref="AE1050" si="7123">(AF1050+AF1051)/2/((1+AE$58/4))</f>
        <v>15344703498.44079</v>
      </c>
      <c r="AF1050" s="262">
        <f t="shared" ref="AF1050" si="7124">(AG1050+AG1051)/2/((1+AF$58/4))</f>
        <v>14857409469.323298</v>
      </c>
      <c r="AG1050" s="262">
        <f t="shared" ref="AG1050" si="7125">(AH1050+AH1051)/2/((1+AG$58/4))</f>
        <v>14944276647.035929</v>
      </c>
      <c r="AH1050" s="262">
        <f t="shared" ref="AH1050" si="7126">(AI1050+AI1051)/2/((1+AH$58/4))</f>
        <v>15738226008.047352</v>
      </c>
      <c r="AI1050" s="262">
        <f t="shared" ref="AI1050" si="7127">(AJ1050+AJ1051)/2/((1+AI$58/4))</f>
        <v>17505179114.975513</v>
      </c>
      <c r="AJ1050" s="262">
        <f t="shared" ref="AJ1050" si="7128">(AK1050+AK1051)/2/((1+AJ$58/4))</f>
        <v>20760351579.709347</v>
      </c>
      <c r="AK1050" s="262">
        <f t="shared" ref="AK1050" si="7129">(AL1050+AL1051)/2/((1+AK$58/4))</f>
        <v>26522874769.02351</v>
      </c>
      <c r="AL1050" s="262">
        <f t="shared" ref="AL1050" si="7130">(AM1050+AM1051)/2/((1+AL$58/4))</f>
        <v>36894387401.649071</v>
      </c>
      <c r="AM1050" s="262">
        <f t="shared" ref="AM1050" si="7131">(AN1050+AN1051)/2/((1+AM$58/4))</f>
        <v>56484337280.916756</v>
      </c>
      <c r="AN1050" s="262">
        <f t="shared" ref="AN1050" si="7132">(AO1050+AO1051)/2/((1+AN$58/4))</f>
        <v>96202477280.315964</v>
      </c>
      <c r="AO1050" s="262">
        <f t="shared" ref="AO1050" si="7133">(AP1050+AP1051)/2/((1+AO$58/4))</f>
        <v>184294092451.47861</v>
      </c>
      <c r="AP1050" s="262">
        <f t="shared" ref="AP1050" si="7134">(AQ1050+AQ1051)/2/((1+AP$58/4))</f>
        <v>400993142836.16882</v>
      </c>
      <c r="AQ1050" s="258">
        <f t="shared" si="6959"/>
        <v>1000000000000</v>
      </c>
    </row>
    <row r="1051" spans="3:45" hidden="1" outlineLevel="1">
      <c r="C1051" s="256" t="s">
        <v>276</v>
      </c>
      <c r="D1051" s="256"/>
      <c r="E1051" s="262"/>
      <c r="F1051" s="262"/>
      <c r="G1051" s="262"/>
      <c r="H1051" s="262"/>
      <c r="I1051" s="262"/>
      <c r="J1051" s="262">
        <f>(K1051+K1052)/2/((1+J$59/4))</f>
        <v>260506175091.25443</v>
      </c>
      <c r="K1051" s="262">
        <f t="shared" ref="K1051" si="7135">(L1051+L1052)/2/((1+K$59/4))</f>
        <v>237833630264.41336</v>
      </c>
      <c r="L1051" s="262">
        <f t="shared" ref="L1051" si="7136">(M1051+M1052)/2/((1+L$59/4))</f>
        <v>216415347172.53888</v>
      </c>
      <c r="M1051" s="262">
        <f t="shared" ref="M1051" si="7137">(N1051+N1052)/2/((1+M$59/4))</f>
        <v>196378993974.24548</v>
      </c>
      <c r="N1051" s="262">
        <f t="shared" ref="N1051" si="7138">(O1051+O1052)/2/((1+N$59/4))</f>
        <v>177823861605.85229</v>
      </c>
      <c r="O1051" s="262">
        <f t="shared" ref="O1051" si="7139">(P1051+P1052)/2/((1+O$59/4))</f>
        <v>160833854457.7843</v>
      </c>
      <c r="P1051" s="262">
        <f t="shared" ref="P1051" si="7140">(Q1051+Q1052)/2/((1+P$59/4))</f>
        <v>145475673413.26712</v>
      </c>
      <c r="Q1051" s="262">
        <f t="shared" ref="Q1051" si="7141">(R1051+R1052)/2/((1+Q$59/4))</f>
        <v>129849138969.00784</v>
      </c>
      <c r="R1051" s="262">
        <f t="shared" ref="R1051" si="7142">(S1051+S1052)/2/((1+R$59/4))</f>
        <v>115417823625.53288</v>
      </c>
      <c r="S1051" s="262">
        <f t="shared" ref="S1051" si="7143">(T1051+T1052)/2/((1+S$59/4))</f>
        <v>102359062379.43678</v>
      </c>
      <c r="T1051" s="262">
        <f t="shared" ref="T1051" si="7144">(U1051+U1052)/2/((1+T$59/4))</f>
        <v>90660890912.834976</v>
      </c>
      <c r="U1051" s="262">
        <f t="shared" ref="U1051" si="7145">(V1051+V1052)/2/((1+U$59/4))</f>
        <v>80298275616.026413</v>
      </c>
      <c r="V1051" s="262">
        <f t="shared" ref="V1051" si="7146">(W1051+W1052)/2/((1+V$59/4))</f>
        <v>71232387661.383881</v>
      </c>
      <c r="W1051" s="262">
        <f t="shared" ref="W1051" si="7147">(X1051+X1052)/2/((1+W$59/4))</f>
        <v>63413941253.964561</v>
      </c>
      <c r="X1051" s="262">
        <f t="shared" ref="X1051" si="7148">(Y1051+Y1052)/2/((1+X$59/4))</f>
        <v>56791682004.715027</v>
      </c>
      <c r="Y1051" s="262">
        <f t="shared" ref="Y1051" si="7149">(Z1051+Z1052)/2/((1+Y$59/4))</f>
        <v>50125074754.112808</v>
      </c>
      <c r="Z1051" s="262">
        <f t="shared" ref="Z1051" si="7150">(AA1051+AA1052)/2/((1+Z$59/4))</f>
        <v>44325277268.531319</v>
      </c>
      <c r="AA1051" s="262">
        <f t="shared" ref="AA1051" si="7151">(AB1051+AB1052)/2/((1+AA$59/4))</f>
        <v>39436977189.224518</v>
      </c>
      <c r="AB1051" s="262">
        <f t="shared" ref="AB1051" si="7152">(AC1051+AC1052)/2/((1+AB$59/4))</f>
        <v>35399737060.844765</v>
      </c>
      <c r="AC1051" s="262">
        <f t="shared" ref="AC1051" si="7153">(AD1051+AD1052)/2/((1+AC$59/4))</f>
        <v>32165381850.005051</v>
      </c>
      <c r="AD1051" s="262">
        <f t="shared" ref="AD1051" si="7154">(AE1051+AE1052)/2/((1+AD$59/4))</f>
        <v>29699323968.552528</v>
      </c>
      <c r="AE1051" s="262">
        <f t="shared" ref="AE1051" si="7155">(AF1051+AF1052)/2/((1+AE$59/4))</f>
        <v>27992682706.803738</v>
      </c>
      <c r="AF1051" s="262">
        <f t="shared" ref="AF1051" si="7156">(AG1051+AG1052)/2/((1+AF$59/4))</f>
        <v>27074827487.310345</v>
      </c>
      <c r="AG1051" s="262">
        <f t="shared" ref="AG1051" si="7157">(AH1051+AH1052)/2/((1+AG$59/4))</f>
        <v>27039561067.157597</v>
      </c>
      <c r="AH1051" s="262">
        <f t="shared" ref="AH1051" si="7158">(AI1051+AI1052)/2/((1+AH$59/4))</f>
        <v>28075105557.086899</v>
      </c>
      <c r="AI1051" s="262">
        <f t="shared" ref="AI1051" si="7159">(AJ1051+AJ1052)/2/((1+AI$59/4))</f>
        <v>30540525374.4231</v>
      </c>
      <c r="AJ1051" s="262">
        <f t="shared" ref="AJ1051" si="7160">(AK1051+AK1052)/2/((1+AJ$59/4))</f>
        <v>35104858929.21402</v>
      </c>
      <c r="AK1051" s="262">
        <f t="shared" ref="AK1051" si="7161">(AL1051+AL1052)/2/((1+AK$59/4))</f>
        <v>43038455128.445198</v>
      </c>
      <c r="AL1051" s="262">
        <f t="shared" ref="AL1051" si="7162">(AM1051+AM1052)/2/((1+AL$59/4))</f>
        <v>56838787103.517097</v>
      </c>
      <c r="AM1051" s="262">
        <f t="shared" ref="AM1051" si="7163">(AN1051+AN1052)/2/((1+AM$59/4))</f>
        <v>81687831218.284592</v>
      </c>
      <c r="AN1051" s="262">
        <f t="shared" ref="AN1051" si="7164">(AO1051+AO1052)/2/((1+AN$59/4))</f>
        <v>129094610902.03185</v>
      </c>
      <c r="AO1051" s="262">
        <f t="shared" ref="AO1051" si="7165">(AP1051+AP1052)/2/((1+AO$59/4))</f>
        <v>226786091057.61124</v>
      </c>
      <c r="AP1051" s="262">
        <f t="shared" ref="AP1051" si="7166">(AQ1051+AQ1052)/2/((1+AP$59/4))</f>
        <v>447304886448.57404</v>
      </c>
      <c r="AQ1051" s="258">
        <f t="shared" si="6959"/>
        <v>1000000000000</v>
      </c>
    </row>
    <row r="1052" spans="3:45" hidden="1" outlineLevel="1">
      <c r="C1052" s="256" t="s">
        <v>279</v>
      </c>
      <c r="D1052" s="256"/>
      <c r="E1052" s="262"/>
      <c r="F1052" s="262"/>
      <c r="G1052" s="262"/>
      <c r="H1052" s="262"/>
      <c r="I1052" s="262"/>
      <c r="J1052" s="262"/>
      <c r="K1052" s="262">
        <f>(L1052+L1053)/2/((1+K$60/4))</f>
        <v>299341221642.75269</v>
      </c>
      <c r="L1052" s="262">
        <f t="shared" ref="L1052" si="7167">(M1052+M1053)/2/((1+L$60/4))</f>
        <v>276347291899.50598</v>
      </c>
      <c r="M1052" s="262">
        <f t="shared" ref="M1052" si="7168">(N1052+N1053)/2/((1+M$60/4))</f>
        <v>254496581026.31268</v>
      </c>
      <c r="N1052" s="262">
        <f t="shared" ref="N1052" si="7169">(O1052+O1053)/2/((1+N$60/4))</f>
        <v>233932142060.60873</v>
      </c>
      <c r="O1052" s="262">
        <f t="shared" ref="O1052" si="7170">(P1052+P1053)/2/((1+O$60/4))</f>
        <v>214789458971.12756</v>
      </c>
      <c r="P1052" s="262">
        <f t="shared" ref="P1052" si="7171">(Q1052+Q1053)/2/((1+P$60/4))</f>
        <v>197193662100.66449</v>
      </c>
      <c r="Q1052" s="262">
        <f t="shared" ref="Q1052" si="7172">(R1052+R1053)/2/((1+Q$60/4))</f>
        <v>179015251160.94608</v>
      </c>
      <c r="R1052" s="262">
        <f t="shared" ref="R1052" si="7173">(S1052+S1053)/2/((1+R$60/4))</f>
        <v>161919518702.96674</v>
      </c>
      <c r="S1052" s="262">
        <f t="shared" ref="S1052" si="7174">(T1052+T1053)/2/((1+S$60/4))</f>
        <v>146155067851.138</v>
      </c>
      <c r="T1052" s="262">
        <f t="shared" ref="T1052" si="7175">(U1052+U1053)/2/((1+T$60/4))</f>
        <v>131759559366.56013</v>
      </c>
      <c r="U1052" s="262">
        <f t="shared" ref="U1052" si="7176">(V1052+V1053)/2/((1+U$60/4))</f>
        <v>118757994930.17708</v>
      </c>
      <c r="V1052" s="262">
        <f t="shared" ref="V1052" si="7177">(W1052+W1053)/2/((1+V$60/4))</f>
        <v>107160191200.31261</v>
      </c>
      <c r="W1052" s="262">
        <f t="shared" ref="W1052" si="7178">(X1052+X1053)/2/((1+W$60/4))</f>
        <v>96963000724.347397</v>
      </c>
      <c r="X1052" s="262">
        <f t="shared" ref="X1052" si="7179">(Y1052+Y1053)/2/((1+X$60/4))</f>
        <v>88159338815.887436</v>
      </c>
      <c r="Y1052" s="262">
        <f t="shared" ref="Y1052" si="7180">(Z1052+Z1053)/2/((1+Y$60/4))</f>
        <v>79153599164.982498</v>
      </c>
      <c r="Z1052" s="262">
        <f t="shared" ref="Z1052" si="7181">(AA1052+AA1053)/2/((1+Z$60/4))</f>
        <v>71161118591.46788</v>
      </c>
      <c r="AA1052" s="262">
        <f t="shared" ref="AA1052" si="7182">(AB1052+AB1053)/2/((1+AA$60/4))</f>
        <v>64286405663.299576</v>
      </c>
      <c r="AB1052" s="262">
        <f t="shared" ref="AB1052" si="7183">(AC1052+AC1053)/2/((1+AB$60/4))</f>
        <v>58491643401.799629</v>
      </c>
      <c r="AC1052" s="262">
        <f t="shared" ref="AC1052" si="7184">(AD1052+AD1053)/2/((1+AC$60/4))</f>
        <v>53750536768.474037</v>
      </c>
      <c r="AD1052" s="262">
        <f t="shared" ref="AD1052" si="7185">(AE1052+AE1053)/2/((1+AD$60/4))</f>
        <v>50049550874.497856</v>
      </c>
      <c r="AE1052" s="262">
        <f t="shared" ref="AE1052" si="7186">(AF1052+AF1053)/2/((1+AE$60/4))</f>
        <v>47404178957.108093</v>
      </c>
      <c r="AF1052" s="262">
        <f t="shared" ref="AF1052" si="7187">(AG1052+AG1053)/2/((1+AF$60/4))</f>
        <v>45875340000.644981</v>
      </c>
      <c r="AG1052" s="262">
        <f t="shared" ref="AG1052" si="7188">(AH1052+AH1053)/2/((1+AG$60/4))</f>
        <v>45603613467.755249</v>
      </c>
      <c r="AH1052" s="262">
        <f t="shared" ref="AH1052" si="7189">(AI1052+AI1053)/2/((1+AH$60/4))</f>
        <v>46844134006.575211</v>
      </c>
      <c r="AI1052" s="262">
        <f t="shared" ref="AI1052" si="7190">(AJ1052+AJ1053)/2/((1+AI$60/4))</f>
        <v>50058380030.452995</v>
      </c>
      <c r="AJ1052" s="262">
        <f t="shared" ref="AJ1052" si="7191">(AK1052+AK1053)/2/((1+AJ$60/4))</f>
        <v>56071874369.839912</v>
      </c>
      <c r="AK1052" s="262">
        <f t="shared" ref="AK1052" si="7192">(AL1052+AL1053)/2/((1+AK$60/4))</f>
        <v>66391243722.586533</v>
      </c>
      <c r="AL1052" s="262">
        <f t="shared" ref="AL1052" si="7193">(AM1052+AM1053)/2/((1+AL$60/4))</f>
        <v>83849536798.727997</v>
      </c>
      <c r="AM1052" s="262">
        <f t="shared" ref="AM1052" si="7194">(AN1052+AN1053)/2/((1+AM$60/4))</f>
        <v>114033492038.28224</v>
      </c>
      <c r="AN1052" s="262">
        <f t="shared" ref="AN1052" si="7195">(AO1052+AO1053)/2/((1+AN$60/4))</f>
        <v>168652218289.40005</v>
      </c>
      <c r="AO1052" s="262">
        <f t="shared" ref="AO1052" si="7196">(AP1052+AP1053)/2/((1+AO$60/4))</f>
        <v>274124817581.98627</v>
      </c>
      <c r="AP1052" s="262">
        <f t="shared" ref="AP1052" si="7197">(AQ1052+AQ1053)/2/((1+AP$60/4))</f>
        <v>494549354088.94598</v>
      </c>
      <c r="AQ1052" s="258">
        <f t="shared" si="6959"/>
        <v>1000000000000</v>
      </c>
    </row>
    <row r="1053" spans="3:45" hidden="1" outlineLevel="1">
      <c r="C1053" s="256" t="s">
        <v>282</v>
      </c>
      <c r="D1053" s="256"/>
      <c r="E1053" s="262"/>
      <c r="F1053" s="262"/>
      <c r="G1053" s="262"/>
      <c r="H1053" s="262"/>
      <c r="I1053" s="262"/>
      <c r="J1053" s="262"/>
      <c r="K1053" s="262"/>
      <c r="L1053" s="262">
        <f>(M1053+M1054)/2/((1+L$61/4))</f>
        <v>340132656158.44287</v>
      </c>
      <c r="M1053" s="262">
        <f t="shared" ref="M1053" si="7198">(N1053+N1054)/2/((1+M$61/4))</f>
        <v>317257362449.35809</v>
      </c>
      <c r="N1053" s="262">
        <f t="shared" ref="N1053" si="7199">(O1053+O1054)/2/((1+N$61/4))</f>
        <v>295425920773.46539</v>
      </c>
      <c r="O1053" s="262">
        <f t="shared" ref="O1053" si="7200">(P1053+P1054)/2/((1+O$61/4))</f>
        <v>274811174982.47833</v>
      </c>
      <c r="P1053" s="262">
        <f t="shared" ref="P1053" si="7201">(Q1053+Q1054)/2/((1+P$61/4))</f>
        <v>255584592166.67657</v>
      </c>
      <c r="Q1053" s="262">
        <f t="shared" ref="Q1053" si="7202">(R1053+R1054)/2/((1+Q$61/4))</f>
        <v>235456483409.06995</v>
      </c>
      <c r="R1053" s="262">
        <f t="shared" ref="R1053" si="7203">(S1053+S1054)/2/((1+R$61/4))</f>
        <v>216225687248.80856</v>
      </c>
      <c r="S1053" s="262">
        <f t="shared" ref="S1053" si="7204">(T1053+T1054)/2/((1+S$61/4))</f>
        <v>198198352232.95859</v>
      </c>
      <c r="T1053" s="262">
        <f t="shared" ref="T1053" si="7205">(U1053+U1054)/2/((1+T$61/4))</f>
        <v>181458217456.59897</v>
      </c>
      <c r="U1053" s="262">
        <f t="shared" ref="U1053" si="7206">(V1053+V1054)/2/((1+U$61/4))</f>
        <v>166080179203.0687</v>
      </c>
      <c r="V1053" s="262">
        <f t="shared" ref="V1053" si="7207">(W1053+W1054)/2/((1+V$61/4))</f>
        <v>152126220447.2738</v>
      </c>
      <c r="W1053" s="262">
        <f t="shared" ref="W1053" si="7208">(X1053+X1054)/2/((1+W$61/4))</f>
        <v>139646415010.02933</v>
      </c>
      <c r="X1053" s="262">
        <f t="shared" ref="X1053" si="7209">(Y1053+Y1054)/2/((1+X$61/4))</f>
        <v>128688099605.8037</v>
      </c>
      <c r="Y1053" s="262">
        <f t="shared" ref="Y1053" si="7210">(Z1053+Z1054)/2/((1+Y$61/4))</f>
        <v>117318121062.60286</v>
      </c>
      <c r="Z1053" s="262">
        <f t="shared" ref="Z1053" si="7211">(AA1053+AA1054)/2/((1+Z$61/4))</f>
        <v>107047348028.84647</v>
      </c>
      <c r="AA1053" s="262">
        <f t="shared" ref="AA1053" si="7212">(AB1053+AB1054)/2/((1+AA$61/4))</f>
        <v>98051642547.799347</v>
      </c>
      <c r="AB1053" s="262">
        <f t="shared" ref="AB1053" si="7213">(AC1053+AC1054)/2/((1+AB$61/4))</f>
        <v>90329915327.026688</v>
      </c>
      <c r="AC1053" s="262">
        <f t="shared" ref="AC1053" si="7214">(AD1053+AD1054)/2/((1+AC$61/4))</f>
        <v>83892762330.786591</v>
      </c>
      <c r="AD1053" s="262">
        <f t="shared" ref="AD1053" si="7215">(AE1053+AE1054)/2/((1+AD$61/4))</f>
        <v>78762943273.327667</v>
      </c>
      <c r="AE1053" s="262">
        <f t="shared" ref="AE1053" si="7216">(AF1053+AF1054)/2/((1+AE$61/4))</f>
        <v>74995302082.847656</v>
      </c>
      <c r="AF1053" s="262">
        <f t="shared" ref="AF1053" si="7217">(AG1053+AG1054)/2/((1+AF$61/4))</f>
        <v>72696388404.748718</v>
      </c>
      <c r="AG1053" s="262">
        <f t="shared" ref="AG1053" si="7218">(AH1053+AH1054)/2/((1+AG$61/4))</f>
        <v>72066189573.905762</v>
      </c>
      <c r="AH1053" s="262">
        <f t="shared" ref="AH1053" si="7219">(AI1053+AI1054)/2/((1+AH$61/4))</f>
        <v>73435896551.510696</v>
      </c>
      <c r="AI1053" s="262">
        <f t="shared" ref="AI1053" si="7220">(AJ1053+AJ1054)/2/((1+AI$61/4))</f>
        <v>77372338637.631363</v>
      </c>
      <c r="AJ1053" s="262">
        <f t="shared" ref="AJ1053" si="7221">(AK1053+AK1054)/2/((1+AJ$61/4))</f>
        <v>84847840940.102463</v>
      </c>
      <c r="AK1053" s="262">
        <f t="shared" ref="AK1053" si="7222">(AL1053+AL1054)/2/((1+AK$61/4))</f>
        <v>97569515714.880508</v>
      </c>
      <c r="AL1053" s="262">
        <f t="shared" ref="AL1053" si="7223">(AM1053+AM1054)/2/((1+AL$61/4))</f>
        <v>118615604709.58998</v>
      </c>
      <c r="AM1053" s="262">
        <f t="shared" ref="AM1053" si="7224">(AN1053+AN1054)/2/((1+AM$61/4))</f>
        <v>153778125660.905</v>
      </c>
      <c r="AN1053" s="262">
        <f t="shared" ref="AN1053" si="7225">(AO1053+AO1054)/2/((1+AN$61/4))</f>
        <v>214570660730.45062</v>
      </c>
      <c r="AO1053" s="262">
        <f t="shared" ref="AO1053" si="7226">(AP1053+AP1054)/2/((1+AO$61/4))</f>
        <v>325468367613.00079</v>
      </c>
      <c r="AP1053" s="262">
        <f t="shared" ref="AP1053" si="7227">(AQ1053+AQ1054)/2/((1+AP$61/4))</f>
        <v>541891362730.91248</v>
      </c>
      <c r="AQ1053" s="258">
        <f t="shared" si="6959"/>
        <v>1000000000000</v>
      </c>
    </row>
    <row r="1054" spans="3:45" hidden="1" outlineLevel="1">
      <c r="C1054" s="256" t="s">
        <v>285</v>
      </c>
      <c r="D1054" s="256"/>
      <c r="E1054" s="262"/>
      <c r="F1054" s="262"/>
      <c r="G1054" s="262"/>
      <c r="H1054" s="262"/>
      <c r="I1054" s="262"/>
      <c r="J1054" s="262"/>
      <c r="K1054" s="262"/>
      <c r="L1054" s="262"/>
      <c r="M1054" s="262">
        <f>(N1054+N1055)/2/((1+M$62/4))</f>
        <v>382411828873.16052</v>
      </c>
      <c r="N1054" s="262">
        <f t="shared" ref="N1054" si="7228">(O1054+O1055)/2/((1+N$62/4))</f>
        <v>360087832000.28625</v>
      </c>
      <c r="O1054" s="262">
        <f t="shared" ref="O1054" si="7229">(P1054+P1055)/2/((1+O$62/4))</f>
        <v>338746238704.85956</v>
      </c>
      <c r="P1054" s="262">
        <f t="shared" ref="P1054" si="7230">(Q1054+Q1055)/2/((1+P$62/4))</f>
        <v>318589602046.79987</v>
      </c>
      <c r="Q1054" s="262">
        <f t="shared" ref="Q1054" si="7231">(R1054+R1055)/2/((1+Q$62/4))</f>
        <v>297244877738.10779</v>
      </c>
      <c r="R1054" s="262">
        <f t="shared" ref="R1054" si="7232">(S1054+S1055)/2/((1+R$62/4))</f>
        <v>276571011884.76422</v>
      </c>
      <c r="S1054" s="262">
        <f t="shared" ref="S1054" si="7233">(T1054+T1055)/2/((1+S$62/4))</f>
        <v>256912696865.79849</v>
      </c>
      <c r="T1054" s="262">
        <f t="shared" ref="T1054" si="7234">(U1054+U1055)/2/((1+T$62/4))</f>
        <v>238390403116.99945</v>
      </c>
      <c r="U1054" s="262">
        <f t="shared" ref="U1054" si="7235">(V1054+V1055)/2/((1+U$62/4))</f>
        <v>221121898293.04843</v>
      </c>
      <c r="V1054" s="262">
        <f t="shared" ref="V1054" si="7236">(W1054+W1055)/2/((1+V$62/4))</f>
        <v>205217222649.34317</v>
      </c>
      <c r="W1054" s="262">
        <f t="shared" ref="W1054" si="7237">(X1054+X1055)/2/((1+W$62/4))</f>
        <v>190778752195.50504</v>
      </c>
      <c r="X1054" s="262">
        <f t="shared" ref="X1054" si="7238">(Y1054+Y1055)/2/((1+X$62/4))</f>
        <v>177910392968.69992</v>
      </c>
      <c r="Y1054" s="262">
        <f t="shared" ref="Y1054" si="7239">(Z1054+Z1055)/2/((1+Y$62/4))</f>
        <v>164391199412.28445</v>
      </c>
      <c r="Z1054" s="262">
        <f t="shared" ref="Z1054" si="7240">(AA1054+AA1055)/2/((1+Z$62/4))</f>
        <v>151987348780.7215</v>
      </c>
      <c r="AA1054" s="262">
        <f t="shared" ref="AA1054" si="7241">(AB1054+AB1055)/2/((1+AA$62/4))</f>
        <v>140948450745.31091</v>
      </c>
      <c r="AB1054" s="262">
        <f t="shared" ref="AB1054" si="7242">(AC1054+AC1055)/2/((1+AB$62/4))</f>
        <v>131319259075.11349</v>
      </c>
      <c r="AC1054" s="262">
        <f t="shared" ref="AC1054" si="7243">(AD1054+AD1055)/2/((1+AC$62/4))</f>
        <v>123158046624.52611</v>
      </c>
      <c r="AD1054" s="262">
        <f t="shared" ref="AD1054" si="7244">(AE1054+AE1055)/2/((1+AD$62/4))</f>
        <v>116535788919.20393</v>
      </c>
      <c r="AE1054" s="262">
        <f t="shared" ref="AE1054" si="7245">(AF1054+AF1055)/2/((1+AE$62/4))</f>
        <v>111558853288.32114</v>
      </c>
      <c r="AF1054" s="262">
        <f t="shared" ref="AF1054" si="7246">(AG1054+AG1055)/2/((1+AF$62/4))</f>
        <v>108390793999.57758</v>
      </c>
      <c r="AG1054" s="262">
        <f t="shared" ref="AG1054" si="7247">(AH1054+AH1055)/2/((1+AG$62/4))</f>
        <v>107300140927.0806</v>
      </c>
      <c r="AH1054" s="262">
        <f t="shared" ref="AH1054" si="7248">(AI1054+AI1055)/2/((1+AH$62/4))</f>
        <v>108698473795.88577</v>
      </c>
      <c r="AI1054" s="262">
        <f t="shared" ref="AI1054" si="7249">(AJ1054+AJ1055)/2/((1+AI$62/4))</f>
        <v>113253371864.577</v>
      </c>
      <c r="AJ1054" s="262">
        <f t="shared" ref="AJ1054" si="7250">(AK1054+AK1055)/2/((1+AJ$62/4))</f>
        <v>122062854272.66034</v>
      </c>
      <c r="AK1054" s="262">
        <f t="shared" ref="AK1054" si="7251">(AL1054+AL1055)/2/((1+AK$62/4))</f>
        <v>136982920503.5674</v>
      </c>
      <c r="AL1054" s="262">
        <f t="shared" ref="AL1054" si="7252">(AM1054+AM1055)/2/((1+AL$62/4))</f>
        <v>161229619642.39798</v>
      </c>
      <c r="AM1054" s="262">
        <f t="shared" ref="AM1054" si="7253">(AN1054+AN1055)/2/((1+AM$62/4))</f>
        <v>200596205103.51944</v>
      </c>
      <c r="AN1054" s="262">
        <f t="shared" ref="AN1054" si="7254">(AO1054+AO1055)/2/((1+AN$62/4))</f>
        <v>266053901211.79495</v>
      </c>
      <c r="AO1054" s="262">
        <f t="shared" ref="AO1054" si="7255">(AP1054+AP1055)/2/((1+AO$62/4))</f>
        <v>379695829564.36102</v>
      </c>
      <c r="AP1054" s="262">
        <f t="shared" ref="AP1054" si="7256">(AQ1054+AQ1055)/2/((1+AP$62/4))</f>
        <v>588488840239.88843</v>
      </c>
      <c r="AQ1054" s="258">
        <f t="shared" si="6959"/>
        <v>1000000000000</v>
      </c>
    </row>
    <row r="1055" spans="3:45" hidden="1" outlineLevel="1">
      <c r="C1055" s="256" t="s">
        <v>288</v>
      </c>
      <c r="D1055" s="256"/>
      <c r="E1055" s="262"/>
      <c r="F1055" s="262"/>
      <c r="G1055" s="262"/>
      <c r="H1055" s="262"/>
      <c r="I1055" s="262"/>
      <c r="J1055" s="262"/>
      <c r="K1055" s="262"/>
      <c r="L1055" s="262"/>
      <c r="M1055" s="262"/>
      <c r="N1055" s="262">
        <f>(O1055+O1056)/2/((1+N$63/4))</f>
        <v>425672414989.74951</v>
      </c>
      <c r="O1055" s="262">
        <f t="shared" ref="O1055" si="7257">(P1055+P1056)/2/((1+O$63/4))</f>
        <v>404321198392.45227</v>
      </c>
      <c r="P1055" s="262">
        <f t="shared" ref="P1055" si="7258">(Q1055+Q1056)/2/((1+P$63/4))</f>
        <v>383935785913.18958</v>
      </c>
      <c r="Q1055" s="262">
        <f t="shared" ref="Q1055" si="7259">(R1055+R1056)/2/((1+Q$63/4))</f>
        <v>362135298929.62531</v>
      </c>
      <c r="R1055" s="262">
        <f t="shared" ref="R1055" si="7260">(S1055+S1056)/2/((1+R$63/4))</f>
        <v>340770114217.23846</v>
      </c>
      <c r="S1055" s="262">
        <f t="shared" ref="S1055" si="7261">(T1055+T1056)/2/((1+S$63/4))</f>
        <v>320203308960.45856</v>
      </c>
      <c r="T1055" s="262">
        <f t="shared" ref="T1055" si="7262">(U1055+U1056)/2/((1+T$63/4))</f>
        <v>300579953265.84833</v>
      </c>
      <c r="U1055" s="262">
        <f t="shared" ref="U1055" si="7263">(V1055+V1056)/2/((1+U$63/4))</f>
        <v>282049483459.53882</v>
      </c>
      <c r="V1055" s="262">
        <f t="shared" ref="V1055" si="7264">(W1055+W1056)/2/((1+V$63/4))</f>
        <v>264760414192.82834</v>
      </c>
      <c r="W1055" s="262">
        <f t="shared" ref="W1055" si="7265">(X1055+X1056)/2/((1+W$63/4))</f>
        <v>248859927701.99982</v>
      </c>
      <c r="X1055" s="262">
        <f t="shared" ref="X1055" si="7266">(Y1055+Y1056)/2/((1+X$63/4))</f>
        <v>234503142710.63696</v>
      </c>
      <c r="Y1055" s="262">
        <f t="shared" ref="Y1055" si="7267">(Z1055+Z1056)/2/((1+Y$63/4))</f>
        <v>219255401071.26755</v>
      </c>
      <c r="Z1055" s="262">
        <f t="shared" ref="Z1055" si="7268">(AA1055+AA1056)/2/((1+Z$63/4))</f>
        <v>205073976615.26691</v>
      </c>
      <c r="AA1055" s="262">
        <f t="shared" ref="AA1055" si="7269">(AB1055+AB1056)/2/((1+AA$63/4))</f>
        <v>192275321688.68408</v>
      </c>
      <c r="AB1055" s="262">
        <f t="shared" ref="AB1055" si="7270">(AC1055+AC1056)/2/((1+AB$63/4))</f>
        <v>180952454075.77713</v>
      </c>
      <c r="AC1055" s="262">
        <f t="shared" ref="AC1055" si="7271">(AD1055+AD1056)/2/((1+AC$63/4))</f>
        <v>171215540358.67627</v>
      </c>
      <c r="AD1055" s="262">
        <f t="shared" ref="AD1055" si="7272">(AE1055+AE1056)/2/((1+AD$63/4))</f>
        <v>163189548915.30072</v>
      </c>
      <c r="AE1055" s="262">
        <f t="shared" ref="AE1055" si="7273">(AF1055+AF1056)/2/((1+AE$63/4))</f>
        <v>157038670813.70435</v>
      </c>
      <c r="AF1055" s="262">
        <f t="shared" ref="AF1055" si="7274">(AG1055+AG1056)/2/((1+AF$63/4))</f>
        <v>152989093463.16132</v>
      </c>
      <c r="AG1055" s="262">
        <f t="shared" ref="AG1055" si="7275">(AH1055+AH1056)/2/((1+AG$63/4))</f>
        <v>151380834527.29327</v>
      </c>
      <c r="AH1055" s="262">
        <f t="shared" ref="AH1055" si="7276">(AI1055+AI1056)/2/((1+AH$63/4))</f>
        <v>152703571815.3504</v>
      </c>
      <c r="AI1055" s="262">
        <f t="shared" ref="AI1055" si="7277">(AJ1055+AJ1056)/2/((1+AI$63/4))</f>
        <v>157713264345.77643</v>
      </c>
      <c r="AJ1055" s="262">
        <f t="shared" ref="AJ1055" si="7278">(AK1055+AK1056)/2/((1+AJ$63/4))</f>
        <v>167603615547.43137</v>
      </c>
      <c r="AK1055" s="262">
        <f t="shared" ref="AK1055" si="7279">(AL1055+AL1056)/2/((1+AK$63/4))</f>
        <v>184319286624.09637</v>
      </c>
      <c r="AL1055" s="262">
        <f t="shared" ref="AL1055" si="7280">(AM1055+AM1056)/2/((1+AL$63/4))</f>
        <v>211104386220.2438</v>
      </c>
      <c r="AM1055" s="262">
        <f t="shared" ref="AM1055" si="7281">(AN1055+AN1056)/2/((1+AM$63/4))</f>
        <v>253569449159.76501</v>
      </c>
      <c r="AN1055" s="262">
        <f t="shared" ref="AN1055" si="7282">(AO1055+AO1056)/2/((1+AN$63/4))</f>
        <v>321876567177.09406</v>
      </c>
      <c r="AO1055" s="262">
        <f t="shared" ref="AO1055" si="7283">(AP1055+AP1056)/2/((1+AO$63/4))</f>
        <v>435506519591.36603</v>
      </c>
      <c r="AP1055" s="262">
        <f t="shared" ref="AP1055" si="7284">(AQ1055+AQ1056)/2/((1+AP$63/4))</f>
        <v>633551769744.49219</v>
      </c>
      <c r="AQ1055" s="258">
        <f t="shared" si="6959"/>
        <v>1000000000000</v>
      </c>
    </row>
    <row r="1056" spans="3:45" hidden="1" outlineLevel="1">
      <c r="C1056" s="256" t="s">
        <v>291</v>
      </c>
      <c r="D1056" s="256"/>
      <c r="E1056" s="262"/>
      <c r="F1056" s="262"/>
      <c r="G1056" s="262"/>
      <c r="H1056" s="262"/>
      <c r="I1056" s="262"/>
      <c r="J1056" s="262"/>
      <c r="K1056" s="262"/>
      <c r="L1056" s="262"/>
      <c r="M1056" s="262"/>
      <c r="N1056" s="262"/>
      <c r="O1056" s="262">
        <f>(P1056+P1057)/2/((1+O$64/4))</f>
        <v>469407421873.97113</v>
      </c>
      <c r="P1056" s="262">
        <f t="shared" ref="P1056" si="7285">(Q1056+Q1057)/2/((1+P$64/4))</f>
        <v>449421035949.16284</v>
      </c>
      <c r="Q1056" s="262">
        <f t="shared" ref="Q1056" si="7286">(R1056+R1057)/2/((1+Q$64/4))</f>
        <v>427866513267.06238</v>
      </c>
      <c r="R1056" s="262">
        <f t="shared" ref="R1056" si="7287">(S1056+S1057)/2/((1+R$64/4))</f>
        <v>406528464974.55664</v>
      </c>
      <c r="S1056" s="262">
        <f t="shared" ref="S1056" si="7288">(T1056+T1057)/2/((1+S$64/4))</f>
        <v>385770220832.66003</v>
      </c>
      <c r="T1056" s="262">
        <f t="shared" ref="T1056" si="7289">(U1056+U1057)/2/((1+T$64/4))</f>
        <v>365749253813.90594</v>
      </c>
      <c r="U1056" s="262">
        <f t="shared" ref="U1056" si="7290">(V1056+V1057)/2/((1+U$64/4))</f>
        <v>346634149993.7796</v>
      </c>
      <c r="V1056" s="262">
        <f t="shared" ref="V1056" si="7291">(W1056+W1057)/2/((1+V$64/4))</f>
        <v>328599656128.27203</v>
      </c>
      <c r="W1056" s="262">
        <f t="shared" ref="W1056" si="7292">(X1056+X1057)/2/((1+W$64/4))</f>
        <v>311826265072.13177</v>
      </c>
      <c r="X1056" s="262">
        <f t="shared" ref="X1056" si="7293">(Y1056+Y1057)/2/((1+X$64/4))</f>
        <v>296509654171.96014</v>
      </c>
      <c r="Y1056" s="262">
        <f t="shared" ref="Y1056" si="7294">(Z1056+Z1057)/2/((1+Y$64/4))</f>
        <v>280088564561.02441</v>
      </c>
      <c r="Z1056" s="262">
        <f t="shared" ref="Z1056" si="7295">(AA1056+AA1057)/2/((1+Z$64/4))</f>
        <v>264634469026.10837</v>
      </c>
      <c r="AA1056" s="262">
        <f t="shared" ref="AA1056" si="7296">(AB1056+AB1057)/2/((1+AA$64/4))</f>
        <v>250516557358.51517</v>
      </c>
      <c r="AB1056" s="262">
        <f t="shared" ref="AB1056" si="7297">(AC1056+AC1057)/2/((1+AB$64/4))</f>
        <v>237872124258.52841</v>
      </c>
      <c r="AC1056" s="262">
        <f t="shared" ref="AC1056" si="7298">(AD1056+AD1057)/2/((1+AC$64/4))</f>
        <v>226860544122.23096</v>
      </c>
      <c r="AD1056" s="262">
        <f t="shared" ref="AD1056" si="7299">(AE1056+AE1057)/2/((1+AD$64/4))</f>
        <v>217659481108.83618</v>
      </c>
      <c r="AE1056" s="262">
        <f t="shared" ref="AE1056" si="7300">(AF1056+AF1057)/2/((1+AE$64/4))</f>
        <v>210490045249.2829</v>
      </c>
      <c r="AF1056" s="262">
        <f t="shared" ref="AF1056" si="7301">(AG1056+AG1057)/2/((1+AF$64/4))</f>
        <v>205639449988.86987</v>
      </c>
      <c r="AG1056" s="262">
        <f t="shared" ref="AG1056" si="7302">(AH1056+AH1057)/2/((1+AG$64/4))</f>
        <v>203514697886.52423</v>
      </c>
      <c r="AH1056" s="262">
        <f t="shared" ref="AH1056" si="7303">(AI1056+AI1057)/2/((1+AH$64/4))</f>
        <v>204674105713.69434</v>
      </c>
      <c r="AI1056" s="262">
        <f t="shared" ref="AI1056" si="7304">(AJ1056+AJ1057)/2/((1+AI$64/4))</f>
        <v>209942825758.67334</v>
      </c>
      <c r="AJ1056" s="262">
        <f t="shared" ref="AJ1056" si="7305">(AK1056+AK1057)/2/((1+AJ$64/4))</f>
        <v>220574831952.61685</v>
      </c>
      <c r="AK1056" s="262">
        <f t="shared" ref="AK1056" si="7306">(AL1056+AL1057)/2/((1+AK$64/4))</f>
        <v>238542010683.50247</v>
      </c>
      <c r="AL1056" s="262">
        <f t="shared" ref="AL1056" si="7307">(AM1056+AM1057)/2/((1+AL$64/4))</f>
        <v>267017029269.90265</v>
      </c>
      <c r="AM1056" s="262">
        <f t="shared" ref="AM1056" si="7308">(AN1056+AN1057)/2/((1+AM$64/4))</f>
        <v>311281018144.84058</v>
      </c>
      <c r="AN1056" s="262">
        <f t="shared" ref="AN1056" si="7309">(AO1056+AO1057)/2/((1+AN$64/4))</f>
        <v>380513744983.81091</v>
      </c>
      <c r="AO1056" s="262">
        <f t="shared" ref="AO1056" si="7310">(AP1056+AP1057)/2/((1+AO$64/4))</f>
        <v>491541261190.65564</v>
      </c>
      <c r="AP1056" s="262">
        <f t="shared" ref="AP1056" si="7311">(AQ1056+AQ1057)/2/((1+AP$64/4))</f>
        <v>676393578711.62952</v>
      </c>
      <c r="AQ1056" s="258">
        <f t="shared" si="6959"/>
        <v>1000000000000</v>
      </c>
    </row>
    <row r="1057" spans="3:43" hidden="1" outlineLevel="1">
      <c r="C1057" s="256" t="s">
        <v>294</v>
      </c>
      <c r="D1057" s="256"/>
      <c r="E1057" s="262"/>
      <c r="F1057" s="262"/>
      <c r="G1057" s="262"/>
      <c r="H1057" s="262"/>
      <c r="I1057" s="262"/>
      <c r="J1057" s="262"/>
      <c r="K1057" s="262"/>
      <c r="L1057" s="262"/>
      <c r="M1057" s="262"/>
      <c r="N1057" s="262"/>
      <c r="O1057" s="262"/>
      <c r="P1057" s="262">
        <f>(Q1057+Q1058)/2/((1+P$65/4))</f>
        <v>513127269436.19403</v>
      </c>
      <c r="Q1057" s="262">
        <f t="shared" ref="Q1057" si="7312">(R1057+R1058)/2/((1+Q$65/4))</f>
        <v>492402889129.05597</v>
      </c>
      <c r="R1057" s="262">
        <f t="shared" ref="R1057" si="7313">(S1057+S1058)/2/((1+R$65/4))</f>
        <v>471709635372.51721</v>
      </c>
      <c r="S1057" s="262">
        <f t="shared" ref="S1057" si="7314">(T1057+T1058)/2/((1+S$65/4))</f>
        <v>451396794386.05853</v>
      </c>
      <c r="T1057" s="262">
        <f t="shared" ref="T1057" si="7315">(U1057+U1058)/2/((1+T$65/4))</f>
        <v>431623804277.11383</v>
      </c>
      <c r="U1057" s="262">
        <f t="shared" ref="U1057" si="7316">(V1057+V1058)/2/((1+U$65/4))</f>
        <v>412566784112.60199</v>
      </c>
      <c r="V1057" s="262">
        <f t="shared" ref="V1057" si="7317">(W1057+W1058)/2/((1+V$65/4))</f>
        <v>394414321784.65533</v>
      </c>
      <c r="W1057" s="262">
        <f t="shared" ref="W1057" si="7318">(X1057+X1058)/2/((1+W$65/4))</f>
        <v>377367404911.06763</v>
      </c>
      <c r="X1057" s="262">
        <f t="shared" ref="X1057" si="7319">(Y1057+Y1058)/2/((1+X$65/4))</f>
        <v>361649067150.9433</v>
      </c>
      <c r="Y1057" s="262">
        <f t="shared" ref="Y1057" si="7320">(Z1057+Z1058)/2/((1+Y$65/4))</f>
        <v>344659984136.67017</v>
      </c>
      <c r="Z1057" s="262">
        <f t="shared" ref="Z1057" si="7321">(AA1057+AA1058)/2/((1+Z$65/4))</f>
        <v>328507730137.95032</v>
      </c>
      <c r="AA1057" s="262">
        <f t="shared" ref="AA1057" si="7322">(AB1057+AB1058)/2/((1+AA$65/4))</f>
        <v>313596169662.05237</v>
      </c>
      <c r="AB1057" s="262">
        <f t="shared" ref="AB1057" si="7323">(AC1057+AC1058)/2/((1+AB$65/4))</f>
        <v>300098192160.62433</v>
      </c>
      <c r="AC1057" s="262">
        <f t="shared" ref="AC1057" si="7324">(AD1057+AD1058)/2/((1+AC$65/4))</f>
        <v>288214147634.52661</v>
      </c>
      <c r="AD1057" s="262">
        <f t="shared" ref="AD1057" si="7325">(AE1057+AE1058)/2/((1+AD$65/4))</f>
        <v>278166939723.9303</v>
      </c>
      <c r="AE1057" s="262">
        <f t="shared" ref="AE1057" si="7326">(AF1057+AF1058)/2/((1+AE$65/4))</f>
        <v>270227070825.22766</v>
      </c>
      <c r="AF1057" s="262">
        <f t="shared" ref="AF1057" si="7327">(AG1057+AG1058)/2/((1+AF$65/4))</f>
        <v>264734334792.27991</v>
      </c>
      <c r="AG1057" s="262">
        <f t="shared" ref="AG1057" si="7328">(AH1057+AH1058)/2/((1+AG$65/4))</f>
        <v>262151311674.92969</v>
      </c>
      <c r="AH1057" s="262">
        <f t="shared" ref="AH1057" si="7329">(AI1057+AI1058)/2/((1+AH$65/4))</f>
        <v>263089302792.09393</v>
      </c>
      <c r="AI1057" s="262">
        <f t="shared" ref="AI1057" si="7330">(AJ1057+AJ1058)/2/((1+AI$65/4))</f>
        <v>268418693860.19995</v>
      </c>
      <c r="AJ1057" s="262">
        <f t="shared" ref="AJ1057" si="7331">(AK1057+AK1058)/2/((1+AJ$65/4))</f>
        <v>279416701121.83301</v>
      </c>
      <c r="AK1057" s="262">
        <f t="shared" ref="AK1057" si="7332">(AL1057+AL1058)/2/((1+AK$65/4))</f>
        <v>298025975461.51404</v>
      </c>
      <c r="AL1057" s="262">
        <f t="shared" ref="AL1057" si="7333">(AM1057+AM1058)/2/((1+AL$65/4))</f>
        <v>327266905996.07916</v>
      </c>
      <c r="AM1057" s="262">
        <f t="shared" ref="AM1057" si="7334">(AN1057+AN1058)/2/((1+AM$65/4))</f>
        <v>371989634089.81104</v>
      </c>
      <c r="AN1057" s="262">
        <f t="shared" ref="AN1057" si="7335">(AO1057+AO1058)/2/((1+AN$65/4))</f>
        <v>440309172851.05762</v>
      </c>
      <c r="AO1057" s="262">
        <f t="shared" ref="AO1057" si="7336">(AP1057+AP1058)/2/((1+AO$65/4))</f>
        <v>546503272397.95697</v>
      </c>
      <c r="AP1057" s="262">
        <f t="shared" ref="AP1057" si="7337">(AQ1057+AQ1058)/2/((1+AP$65/4))</f>
        <v>716468231157.4519</v>
      </c>
      <c r="AQ1057" s="258">
        <f t="shared" si="6959"/>
        <v>1000000000000</v>
      </c>
    </row>
    <row r="1058" spans="3:43" hidden="1" outlineLevel="1">
      <c r="C1058" s="256" t="s">
        <v>297</v>
      </c>
      <c r="D1058" s="256"/>
      <c r="E1058" s="262"/>
      <c r="F1058" s="262"/>
      <c r="G1058" s="262"/>
      <c r="H1058" s="262"/>
      <c r="I1058" s="262"/>
      <c r="J1058" s="262"/>
      <c r="K1058" s="262"/>
      <c r="L1058" s="262"/>
      <c r="M1058" s="262"/>
      <c r="N1058" s="262"/>
      <c r="O1058" s="262"/>
      <c r="P1058" s="262"/>
      <c r="Q1058" s="262">
        <f>(R1058+R1059)/2/((1+Q$66/4))</f>
        <v>554087753685.75073</v>
      </c>
      <c r="R1058" s="262">
        <f t="shared" ref="R1058" si="7338">(S1058+S1059)/2/((1+R$66/4))</f>
        <v>534519122305.75629</v>
      </c>
      <c r="S1058" s="262">
        <f t="shared" ref="S1058" si="7339">(T1058+T1059)/2/((1+S$66/4))</f>
        <v>515162812755.53363</v>
      </c>
      <c r="T1058" s="262">
        <f t="shared" ref="T1058" si="7340">(U1058+U1059)/2/((1+T$66/4))</f>
        <v>496172391854.92529</v>
      </c>
      <c r="U1058" s="262">
        <f t="shared" ref="U1058" si="7341">(V1058+V1059)/2/((1+U$66/4))</f>
        <v>477722082011.53534</v>
      </c>
      <c r="V1058" s="262">
        <f t="shared" ref="V1058" si="7342">(W1058+W1059)/2/((1+V$66/4))</f>
        <v>460003483838.84851</v>
      </c>
      <c r="W1058" s="262">
        <f t="shared" ref="W1058" si="7343">(X1058+X1059)/2/((1+W$66/4))</f>
        <v>443226037001.68304</v>
      </c>
      <c r="X1058" s="262">
        <f t="shared" ref="X1058" si="7344">(Y1058+Y1059)/2/((1+X$66/4))</f>
        <v>427626817769.9248</v>
      </c>
      <c r="Y1058" s="262">
        <f t="shared" ref="Y1058" si="7345">(Z1058+Z1059)/2/((1+Y$66/4))</f>
        <v>410648861121.93628</v>
      </c>
      <c r="Z1058" s="262">
        <f t="shared" ref="Z1058" si="7346">(AA1058+AA1059)/2/((1+Z$66/4))</f>
        <v>394365645004.43768</v>
      </c>
      <c r="AA1058" s="262">
        <f t="shared" ref="AA1058" si="7347">(AB1058+AB1059)/2/((1+AA$66/4))</f>
        <v>379196930762.67194</v>
      </c>
      <c r="AB1058" s="262">
        <f t="shared" ref="AB1058" si="7348">(AC1058+AC1059)/2/((1+AB$66/4))</f>
        <v>365340096020.80023</v>
      </c>
      <c r="AC1058" s="262">
        <f t="shared" ref="AC1058" si="7349">(AD1058+AD1059)/2/((1+AC$66/4))</f>
        <v>353024925373.01611</v>
      </c>
      <c r="AD1058" s="262">
        <f t="shared" ref="AD1058" si="7350">(AE1058+AE1059)/2/((1+AD$66/4))</f>
        <v>342508022615.23755</v>
      </c>
      <c r="AE1058" s="262">
        <f t="shared" ref="AE1058" si="7351">(AF1058+AF1059)/2/((1+AE$66/4))</f>
        <v>334097084876.53662</v>
      </c>
      <c r="AF1058" s="262">
        <f t="shared" ref="AF1058" si="7352">(AG1058+AG1059)/2/((1+AF$66/4))</f>
        <v>328171068138.54041</v>
      </c>
      <c r="AG1058" s="262">
        <f t="shared" ref="AG1058" si="7353">(AH1058+AH1059)/2/((1+AG$66/4))</f>
        <v>325231809798.81494</v>
      </c>
      <c r="AH1058" s="262">
        <f t="shared" ref="AH1058" si="7354">(AI1058+AI1059)/2/((1+AH$66/4))</f>
        <v>325923911538.31805</v>
      </c>
      <c r="AI1058" s="262">
        <f t="shared" ref="AI1058" si="7355">(AJ1058+AJ1059)/2/((1+AI$66/4))</f>
        <v>331136965331.01062</v>
      </c>
      <c r="AJ1058" s="262">
        <f t="shared" ref="AJ1058" si="7356">(AK1058+AK1059)/2/((1+AJ$66/4))</f>
        <v>342136260827.11884</v>
      </c>
      <c r="AK1058" s="262">
        <f t="shared" ref="AK1058" si="7357">(AL1058+AL1059)/2/((1+AK$66/4))</f>
        <v>360787929093.56812</v>
      </c>
      <c r="AL1058" s="262">
        <f t="shared" ref="AL1058" si="7358">(AM1058+AM1059)/2/((1+AL$66/4))</f>
        <v>389901644598.91565</v>
      </c>
      <c r="AM1058" s="262">
        <f t="shared" ref="AM1058" si="7359">(AN1058+AN1059)/2/((1+AM$66/4))</f>
        <v>433839532325.20123</v>
      </c>
      <c r="AN1058" s="262">
        <f t="shared" ref="AN1058" si="7360">(AO1058+AO1059)/2/((1+AN$66/4))</f>
        <v>499645859686.71716</v>
      </c>
      <c r="AO1058" s="262">
        <f t="shared" ref="AO1058" si="7361">(AP1058+AP1059)/2/((1+AO$66/4))</f>
        <v>599258587799.8988</v>
      </c>
      <c r="AP1058" s="262">
        <f t="shared" ref="AP1058" si="7362">(AQ1058+AQ1059)/2/((1+AP$66/4))</f>
        <v>753389532941.24768</v>
      </c>
      <c r="AQ1058" s="258">
        <f t="shared" si="6959"/>
        <v>1000000000000</v>
      </c>
    </row>
    <row r="1059" spans="3:43" hidden="1" outlineLevel="1">
      <c r="C1059" s="256" t="s">
        <v>300</v>
      </c>
      <c r="D1059" s="256"/>
      <c r="E1059" s="262"/>
      <c r="F1059" s="262"/>
      <c r="G1059" s="262"/>
      <c r="H1059" s="262"/>
      <c r="I1059" s="262"/>
      <c r="J1059" s="262"/>
      <c r="K1059" s="262"/>
      <c r="L1059" s="262"/>
      <c r="M1059" s="262"/>
      <c r="N1059" s="262"/>
      <c r="O1059" s="262"/>
      <c r="P1059" s="262"/>
      <c r="Q1059" s="262"/>
      <c r="R1059" s="262">
        <f>(S1059+S1060)/2/((1+R$67/4))</f>
        <v>593596376351.88513</v>
      </c>
      <c r="S1059" s="262">
        <f t="shared" ref="S1059" si="7363">(T1059+T1060)/2/((1+S$67/4))</f>
        <v>575564720164.17627</v>
      </c>
      <c r="T1059" s="262">
        <f t="shared" ref="T1059" si="7364">(U1059+U1060)/2/((1+T$67/4))</f>
        <v>557755758878.42371</v>
      </c>
      <c r="U1059" s="262">
        <f t="shared" ref="U1059" si="7365">(V1059+V1060)/2/((1+U$67/4))</f>
        <v>540335019457.25146</v>
      </c>
      <c r="V1059" s="262">
        <f t="shared" ref="V1059" si="7366">(W1059+W1060)/2/((1+V$67/4))</f>
        <v>523488693818.72681</v>
      </c>
      <c r="W1059" s="262">
        <f t="shared" ref="W1059" si="7367">(X1059+X1060)/2/((1+W$67/4))</f>
        <v>507424664505.7547</v>
      </c>
      <c r="X1059" s="262">
        <f t="shared" ref="X1059" si="7368">(Y1059+Y1060)/2/((1+X$67/4))</f>
        <v>492382313180.02692</v>
      </c>
      <c r="Y1059" s="262">
        <f t="shared" ref="Y1059" si="7369">(Z1059+Z1060)/2/((1+Y$67/4))</f>
        <v>475913114200.37561</v>
      </c>
      <c r="Z1059" s="262">
        <f t="shared" ref="Z1059" si="7370">(AA1059+AA1060)/2/((1+Z$67/4))</f>
        <v>459999741277.2019</v>
      </c>
      <c r="AA1059" s="262">
        <f t="shared" ref="AA1059" si="7371">(AB1059+AB1060)/2/((1+AA$67/4))</f>
        <v>445060849708.90021</v>
      </c>
      <c r="AB1059" s="262">
        <f t="shared" ref="AB1059" si="7372">(AC1059+AC1060)/2/((1+AB$67/4))</f>
        <v>431306865736.57916</v>
      </c>
      <c r="AC1059" s="262">
        <f t="shared" ref="AC1059" si="7373">(AD1059+AD1060)/2/((1+AC$67/4))</f>
        <v>418984457008.43909</v>
      </c>
      <c r="AD1059" s="262">
        <f t="shared" ref="AD1059" si="7374">(AE1059+AE1060)/2/((1+AD$67/4))</f>
        <v>408370696047.57385</v>
      </c>
      <c r="AE1059" s="262">
        <f t="shared" ref="AE1059" si="7375">(AF1059+AF1060)/2/((1+AE$67/4))</f>
        <v>399796081741.60669</v>
      </c>
      <c r="AF1059" s="262">
        <f t="shared" ref="AF1059" si="7376">(AG1059+AG1060)/2/((1+AF$67/4))</f>
        <v>393662871132.41296</v>
      </c>
      <c r="AG1059" s="262">
        <f t="shared" ref="AG1059" si="7377">(AH1059+AH1060)/2/((1+AG$67/4))</f>
        <v>390493595910.6283</v>
      </c>
      <c r="AH1059" s="262">
        <f t="shared" ref="AH1059" si="7378">(AI1059+AI1060)/2/((1+AH$67/4))</f>
        <v>390945120947.66406</v>
      </c>
      <c r="AI1059" s="262">
        <f t="shared" ref="AI1059" si="7379">(AJ1059+AJ1060)/2/((1+AI$67/4))</f>
        <v>395900918767.04907</v>
      </c>
      <c r="AJ1059" s="262">
        <f t="shared" ref="AJ1059" si="7380">(AK1059+AK1060)/2/((1+AJ$67/4))</f>
        <v>406583748770.74707</v>
      </c>
      <c r="AK1059" s="262">
        <f t="shared" ref="AK1059" si="7381">(AL1059+AL1060)/2/((1+AK$67/4))</f>
        <v>424747220196.61072</v>
      </c>
      <c r="AL1059" s="262">
        <f t="shared" ref="AL1059" si="7382">(AM1059+AM1060)/2/((1+AL$67/4))</f>
        <v>452954072984.60046</v>
      </c>
      <c r="AM1059" s="262">
        <f t="shared" ref="AM1059" si="7383">(AN1059+AN1060)/2/((1+AM$67/4))</f>
        <v>495059657899.55035</v>
      </c>
      <c r="AN1059" s="262">
        <f t="shared" ref="AN1059" si="7384">(AO1059+AO1060)/2/((1+AN$67/4))</f>
        <v>557088039097.85583</v>
      </c>
      <c r="AO1059" s="262">
        <f t="shared" ref="AO1059" si="7385">(AP1059+AP1060)/2/((1+AO$67/4))</f>
        <v>648903220466.24524</v>
      </c>
      <c r="AP1059" s="262">
        <f t="shared" ref="AP1059" si="7386">(AQ1059+AQ1060)/2/((1+AP$67/4))</f>
        <v>786932758772.09924</v>
      </c>
      <c r="AQ1059" s="258">
        <f t="shared" si="6959"/>
        <v>1000000000000</v>
      </c>
    </row>
    <row r="1060" spans="3:43" hidden="1" outlineLevel="1">
      <c r="C1060" s="256" t="s">
        <v>303</v>
      </c>
      <c r="D1060" s="256"/>
      <c r="E1060" s="262"/>
      <c r="F1060" s="262"/>
      <c r="G1060" s="262"/>
      <c r="H1060" s="262"/>
      <c r="I1060" s="262"/>
      <c r="J1060" s="262"/>
      <c r="K1060" s="262"/>
      <c r="L1060" s="262"/>
      <c r="M1060" s="262"/>
      <c r="N1060" s="262"/>
      <c r="O1060" s="262"/>
      <c r="P1060" s="262"/>
      <c r="Q1060" s="262"/>
      <c r="R1060" s="262"/>
      <c r="S1060" s="262">
        <f>(T1060+T1061)/2/((1+S$68/4))</f>
        <v>631551293828.04456</v>
      </c>
      <c r="T1060" s="262">
        <f t="shared" ref="T1060" si="7387">(U1060+U1061)/2/((1+T$68/4))</f>
        <v>615185670181.51074</v>
      </c>
      <c r="U1060" s="262">
        <f t="shared" ref="U1060" si="7388">(V1060+V1061)/2/((1+U$68/4))</f>
        <v>599084310109.86694</v>
      </c>
      <c r="V1060" s="262">
        <f t="shared" ref="V1060" si="7389">(W1060+W1061)/2/((1+V$68/4))</f>
        <v>583422143410.15198</v>
      </c>
      <c r="W1060" s="262">
        <f t="shared" ref="W1060" si="7390">(X1060+X1061)/2/((1+W$68/4))</f>
        <v>568398019230.27966</v>
      </c>
      <c r="X1060" s="262">
        <f t="shared" ref="X1060" si="7391">(Y1060+Y1061)/2/((1+X$68/4))</f>
        <v>554244338790.81946</v>
      </c>
      <c r="Y1060" s="262">
        <f t="shared" ref="Y1060" si="7392">(Z1060+Z1061)/2/((1+Y$68/4))</f>
        <v>538669936025.45905</v>
      </c>
      <c r="Z1060" s="262">
        <f t="shared" ref="Z1060" si="7393">(AA1060+AA1061)/2/((1+Z$68/4))</f>
        <v>523525643235.84631</v>
      </c>
      <c r="AA1060" s="262">
        <f t="shared" ref="AA1060" si="7394">(AB1060+AB1061)/2/((1+AA$68/4))</f>
        <v>509215250059.83954</v>
      </c>
      <c r="AB1060" s="262">
        <f t="shared" ref="AB1060" si="7395">(AC1060+AC1061)/2/((1+AB$68/4))</f>
        <v>495951964896.60156</v>
      </c>
      <c r="AC1060" s="262">
        <f t="shared" ref="AC1060" si="7396">(AD1060+AD1061)/2/((1+AC$68/4))</f>
        <v>483987593085.42163</v>
      </c>
      <c r="AD1060" s="262">
        <f t="shared" ref="AD1060" si="7397">(AE1060+AE1061)/2/((1+AD$68/4))</f>
        <v>473606807372.95984</v>
      </c>
      <c r="AE1060" s="262">
        <f t="shared" ref="AE1060" si="7398">(AF1060+AF1061)/2/((1+AE$68/4))</f>
        <v>465148588763.98389</v>
      </c>
      <c r="AF1060" s="262">
        <f t="shared" ref="AF1060" si="7399">(AG1060+AG1061)/2/((1+AF$68/4))</f>
        <v>459022612530.18005</v>
      </c>
      <c r="AG1060" s="262">
        <f t="shared" ref="AG1060" si="7400">(AH1060+AH1061)/2/((1+AG$68/4))</f>
        <v>455753864745.1723</v>
      </c>
      <c r="AH1060" s="262">
        <f t="shared" ref="AH1060" si="7401">(AI1060+AI1061)/2/((1+AH$68/4))</f>
        <v>455991572171.07074</v>
      </c>
      <c r="AI1060" s="262">
        <f t="shared" ref="AI1060" si="7402">(AJ1060+AJ1061)/2/((1+AI$68/4))</f>
        <v>460590751927.78125</v>
      </c>
      <c r="AJ1060" s="262">
        <f t="shared" ref="AJ1060" si="7403">(AK1060+AK1061)/2/((1+AJ$68/4))</f>
        <v>470707293831.76715</v>
      </c>
      <c r="AK1060" s="262">
        <f t="shared" ref="AK1060" si="7404">(AL1060+AL1061)/2/((1+AK$68/4))</f>
        <v>487957894097.85138</v>
      </c>
      <c r="AL1060" s="262">
        <f t="shared" ref="AL1060" si="7405">(AM1060+AM1061)/2/((1+AL$68/4))</f>
        <v>514641582423.20343</v>
      </c>
      <c r="AM1060" s="262">
        <f t="shared" ref="AM1060" si="7406">(AN1060+AN1061)/2/((1+AM$68/4))</f>
        <v>554117392715.80396</v>
      </c>
      <c r="AN1060" s="262">
        <f t="shared" ref="AN1060" si="7407">(AO1060+AO1061)/2/((1+AN$68/4))</f>
        <v>611475845984.11218</v>
      </c>
      <c r="AO1060" s="262">
        <f t="shared" ref="AO1060" si="7408">(AP1060+AP1061)/2/((1+AO$68/4))</f>
        <v>694793303369.54419</v>
      </c>
      <c r="AP1060" s="262">
        <f t="shared" ref="AP1060" si="7409">(AQ1060+AQ1061)/2/((1+AP$68/4))</f>
        <v>817021632665.18738</v>
      </c>
      <c r="AQ1060" s="258">
        <f t="shared" si="6959"/>
        <v>1000000000000</v>
      </c>
    </row>
    <row r="1061" spans="3:43" hidden="1" outlineLevel="1">
      <c r="C1061" s="256" t="s">
        <v>306</v>
      </c>
      <c r="D1061" s="256"/>
      <c r="E1061" s="262"/>
      <c r="F1061" s="262"/>
      <c r="G1061" s="262"/>
      <c r="H1061" s="262"/>
      <c r="I1061" s="262"/>
      <c r="J1061" s="262"/>
      <c r="K1061" s="262"/>
      <c r="L1061" s="262"/>
      <c r="M1061" s="262"/>
      <c r="N1061" s="262"/>
      <c r="O1061" s="262"/>
      <c r="P1061" s="262"/>
      <c r="Q1061" s="262"/>
      <c r="R1061" s="262"/>
      <c r="S1061" s="262"/>
      <c r="T1061" s="262">
        <f>(U1061+U1062)/2/((1+T$69/4))</f>
        <v>667713802587.20605</v>
      </c>
      <c r="U1061" s="262">
        <f t="shared" ref="U1061" si="7410">(V1061+V1062)/2/((1+U$69/4))</f>
        <v>653098709909.01953</v>
      </c>
      <c r="V1061" s="262">
        <f t="shared" ref="V1061" si="7411">(W1061+W1062)/2/((1+V$69/4))</f>
        <v>638811650915.62256</v>
      </c>
      <c r="W1061" s="262">
        <f t="shared" ref="W1061" si="7412">(X1061+X1062)/2/((1+W$69/4))</f>
        <v>625037455434.34204</v>
      </c>
      <c r="X1061" s="262">
        <f t="shared" ref="X1061" si="7413">(Y1061+Y1062)/2/((1+X$69/4))</f>
        <v>611994927860.12439</v>
      </c>
      <c r="Y1061" s="262">
        <f t="shared" ref="Y1061" si="7414">(Z1061+Z1062)/2/((1+Y$69/4))</f>
        <v>597582013039.99573</v>
      </c>
      <c r="Z1061" s="262">
        <f t="shared" ref="Z1061" si="7415">(AA1061+AA1062)/2/((1+Z$69/4))</f>
        <v>583491905580.91858</v>
      </c>
      <c r="AA1061" s="262">
        <f t="shared" ref="AA1061" si="7416">(AB1061+AB1062)/2/((1+AA$69/4))</f>
        <v>570103546953.71948</v>
      </c>
      <c r="AB1061" s="262">
        <f t="shared" ref="AB1061" si="7417">(AC1061+AC1062)/2/((1+AB$69/4))</f>
        <v>557624663948.63647</v>
      </c>
      <c r="AC1061" s="262">
        <f t="shared" ref="AC1061" si="7418">(AD1061+AD1062)/2/((1+AC$69/4))</f>
        <v>546302388315.54486</v>
      </c>
      <c r="AD1061" s="262">
        <f t="shared" ref="AD1061" si="7419">(AE1061+AE1062)/2/((1+AD$69/4))</f>
        <v>536417884921.87988</v>
      </c>
      <c r="AE1061" s="262">
        <f t="shared" ref="AE1061" si="7420">(AF1061+AF1062)/2/((1+AE$69/4))</f>
        <v>528306010997.00098</v>
      </c>
      <c r="AF1061" s="262">
        <f t="shared" ref="AF1061" si="7421">(AG1061+AG1062)/2/((1+AF$69/4))</f>
        <v>522369775580.54242</v>
      </c>
      <c r="AG1061" s="262">
        <f t="shared" ref="AG1061" si="7422">(AH1061+AH1062)/2/((1+AG$69/4))</f>
        <v>519120641569.14758</v>
      </c>
      <c r="AH1061" s="262">
        <f t="shared" ref="AH1061" si="7423">(AI1061+AI1062)/2/((1+AH$69/4))</f>
        <v>519183261142.24982</v>
      </c>
      <c r="AI1061" s="262">
        <f t="shared" ref="AI1061" si="7424">(AJ1061+AJ1062)/2/((1+AI$69/4))</f>
        <v>523366335858.79901</v>
      </c>
      <c r="AJ1061" s="262">
        <f t="shared" ref="AJ1061" si="7425">(AK1061+AK1062)/2/((1+AJ$69/4))</f>
        <v>532741485998.25946</v>
      </c>
      <c r="AK1061" s="262">
        <f t="shared" ref="AK1061" si="7426">(AL1061+AL1062)/2/((1+AK$69/4))</f>
        <v>548774773346.23505</v>
      </c>
      <c r="AL1061" s="262">
        <f t="shared" ref="AL1061" si="7427">(AM1061+AM1062)/2/((1+AL$69/4))</f>
        <v>573500159059.47925</v>
      </c>
      <c r="AM1061" s="262">
        <f t="shared" ref="AM1061" si="7428">(AN1061+AN1062)/2/((1+AM$69/4))</f>
        <v>609810632269.60889</v>
      </c>
      <c r="AN1061" s="262">
        <f t="shared" ref="AN1061" si="7429">(AO1061+AO1062)/2/((1+AN$69/4))</f>
        <v>661968324426.10815</v>
      </c>
      <c r="AO1061" s="262">
        <f t="shared" ref="AO1061" si="7430">(AP1061+AP1062)/2/((1+AO$69/4))</f>
        <v>736542203965.41345</v>
      </c>
      <c r="AP1061" s="262">
        <f t="shared" ref="AP1061" si="7431">(AQ1061+AQ1062)/2/((1+AP$69/4))</f>
        <v>843705344636.00378</v>
      </c>
      <c r="AQ1061" s="258">
        <f t="shared" si="6959"/>
        <v>1000000000000</v>
      </c>
    </row>
    <row r="1062" spans="3:43" hidden="1" outlineLevel="1">
      <c r="C1062" s="256" t="s">
        <v>309</v>
      </c>
      <c r="D1062" s="256"/>
      <c r="E1062" s="262"/>
      <c r="F1062" s="262"/>
      <c r="G1062" s="262"/>
      <c r="H1062" s="262"/>
      <c r="I1062" s="262"/>
      <c r="J1062" s="262"/>
      <c r="K1062" s="262"/>
      <c r="L1062" s="262"/>
      <c r="M1062" s="262"/>
      <c r="N1062" s="262"/>
      <c r="O1062" s="262"/>
      <c r="P1062" s="262"/>
      <c r="Q1062" s="262"/>
      <c r="R1062" s="262"/>
      <c r="S1062" s="262"/>
      <c r="T1062" s="262"/>
      <c r="U1062" s="262">
        <f>(V1062+V1063)/2/((1+U$70/4))</f>
        <v>701911045954.38147</v>
      </c>
      <c r="V1062" s="262">
        <f t="shared" ref="V1062" si="7432">(W1062+W1063)/2/((1+V$70/4))</f>
        <v>689086133101.94775</v>
      </c>
      <c r="W1062" s="262">
        <f t="shared" ref="W1062" si="7433">(X1062+X1063)/2/((1+W$70/4))</f>
        <v>676669079670.56226</v>
      </c>
      <c r="X1062" s="262">
        <f t="shared" ref="X1062" si="7434">(Y1062+Y1063)/2/((1+X$70/4))</f>
        <v>664860937206.1438</v>
      </c>
      <c r="Y1062" s="262">
        <f t="shared" ref="Y1062" si="7435">(Z1062+Z1063)/2/((1+Y$70/4))</f>
        <v>651765219899.18884</v>
      </c>
      <c r="Z1062" s="262">
        <f t="shared" ref="Z1062" si="7436">(AA1062+AA1063)/2/((1+Z$70/4))</f>
        <v>638904890250.54028</v>
      </c>
      <c r="AA1062" s="262">
        <f t="shared" ref="AA1062" si="7437">(AB1062+AB1063)/2/((1+AA$70/4))</f>
        <v>626627695611.05786</v>
      </c>
      <c r="AB1062" s="262">
        <f t="shared" ref="AB1062" si="7438">(AC1062+AC1063)/2/((1+AB$70/4))</f>
        <v>615129880169.22083</v>
      </c>
      <c r="AC1062" s="262">
        <f t="shared" ref="AC1062" si="7439">(AD1062+AD1063)/2/((1+AC$70/4))</f>
        <v>604646505596.85156</v>
      </c>
      <c r="AD1062" s="262">
        <f t="shared" ref="AD1062" si="7440">(AE1062+AE1063)/2/((1+AD$70/4))</f>
        <v>595446585159.45459</v>
      </c>
      <c r="AE1062" s="262">
        <f t="shared" ref="AE1062" si="7441">(AF1062+AF1063)/2/((1+AE$70/4))</f>
        <v>587850863727.3573</v>
      </c>
      <c r="AF1062" s="262">
        <f t="shared" ref="AF1062" si="7442">(AG1062+AG1063)/2/((1+AF$70/4))</f>
        <v>582244449745.24463</v>
      </c>
      <c r="AG1062" s="262">
        <f t="shared" ref="AG1062" si="7443">(AH1062+AH1063)/2/((1+AG$70/4))</f>
        <v>579112685986.55286</v>
      </c>
      <c r="AH1062" s="262">
        <f t="shared" ref="AH1062" si="7444">(AI1062+AI1063)/2/((1+AH$70/4))</f>
        <v>579042677187.24817</v>
      </c>
      <c r="AI1062" s="262">
        <f t="shared" ref="AI1062" si="7445">(AJ1062+AJ1063)/2/((1+AI$70/4))</f>
        <v>582784046806.18311</v>
      </c>
      <c r="AJ1062" s="262">
        <f t="shared" ref="AJ1062" si="7446">(AK1062+AK1063)/2/((1+AJ$70/4))</f>
        <v>591313496135.37292</v>
      </c>
      <c r="AK1062" s="262">
        <f t="shared" ref="AK1062" si="7447">(AL1062+AL1063)/2/((1+AK$70/4))</f>
        <v>605941715369.39893</v>
      </c>
      <c r="AL1062" s="262">
        <f t="shared" ref="AL1062" si="7448">(AM1062+AM1063)/2/((1+AL$70/4))</f>
        <v>628447399541.97095</v>
      </c>
      <c r="AM1062" s="262">
        <f t="shared" ref="AM1062" si="7449">(AN1062+AN1063)/2/((1+AM$70/4))</f>
        <v>661299345006.33118</v>
      </c>
      <c r="AN1062" s="262">
        <f t="shared" ref="AN1062" si="7450">(AO1062+AO1063)/2/((1+AN$70/4))</f>
        <v>708041589497.16992</v>
      </c>
      <c r="AO1062" s="262">
        <f t="shared" ref="AO1062" si="7451">(AP1062+AP1063)/2/((1+AO$70/4))</f>
        <v>773993320278.28857</v>
      </c>
      <c r="AP1062" s="262">
        <f t="shared" ref="AP1062" si="7452">(AQ1062+AQ1063)/2/((1+AP$70/4))</f>
        <v>867130600066.07532</v>
      </c>
      <c r="AQ1062" s="258">
        <f t="shared" si="6959"/>
        <v>1000000000000</v>
      </c>
    </row>
    <row r="1063" spans="3:43" hidden="1" outlineLevel="1">
      <c r="C1063" s="256" t="s">
        <v>312</v>
      </c>
      <c r="D1063" s="256"/>
      <c r="E1063" s="262"/>
      <c r="F1063" s="262"/>
      <c r="G1063" s="262"/>
      <c r="H1063" s="262"/>
      <c r="I1063" s="262"/>
      <c r="J1063" s="262"/>
      <c r="K1063" s="262"/>
      <c r="L1063" s="262"/>
      <c r="M1063" s="262"/>
      <c r="N1063" s="262"/>
      <c r="O1063" s="262"/>
      <c r="P1063" s="262"/>
      <c r="Q1063" s="262"/>
      <c r="R1063" s="262"/>
      <c r="S1063" s="262"/>
      <c r="T1063" s="262"/>
      <c r="U1063" s="262"/>
      <c r="V1063" s="262">
        <f>(W1063+W1064)/2/((1+V$71/4))</f>
        <v>734027077282.15564</v>
      </c>
      <c r="W1063" s="262">
        <f t="shared" ref="W1063:AP1063" si="7453">(X1063+X1064)/2/((1+W$71/4))</f>
        <v>722991513758.4165</v>
      </c>
      <c r="X1063" s="262">
        <f t="shared" si="7453"/>
        <v>712459115624.09155</v>
      </c>
      <c r="Y1063" s="262">
        <f t="shared" si="7453"/>
        <v>700742988590.9082</v>
      </c>
      <c r="Z1063" s="262">
        <f t="shared" si="7453"/>
        <v>689193708498.26245</v>
      </c>
      <c r="AA1063" s="262">
        <f t="shared" si="7453"/>
        <v>678124590547.89441</v>
      </c>
      <c r="AB1063" s="262">
        <f t="shared" si="7453"/>
        <v>667716531944.89258</v>
      </c>
      <c r="AC1063" s="262">
        <f t="shared" si="7453"/>
        <v>658187541863.53271</v>
      </c>
      <c r="AD1063" s="262">
        <f t="shared" si="7453"/>
        <v>649788446472.02124</v>
      </c>
      <c r="AE1063" s="262">
        <f t="shared" si="7453"/>
        <v>642818774751.19495</v>
      </c>
      <c r="AF1063" s="262">
        <f t="shared" si="7453"/>
        <v>637637705348.76428</v>
      </c>
      <c r="AG1063" s="262">
        <f t="shared" si="7453"/>
        <v>634695604945.19714</v>
      </c>
      <c r="AH1063" s="262">
        <f t="shared" si="7453"/>
        <v>634533262792.98596</v>
      </c>
      <c r="AI1063" s="262">
        <f t="shared" si="7453"/>
        <v>637833452383.92249</v>
      </c>
      <c r="AJ1063" s="262">
        <f t="shared" si="7453"/>
        <v>645473262280.55273</v>
      </c>
      <c r="AK1063" s="262">
        <f t="shared" si="7453"/>
        <v>658610270689.42542</v>
      </c>
      <c r="AL1063" s="262">
        <f t="shared" si="7453"/>
        <v>678785016514.57678</v>
      </c>
      <c r="AM1063" s="262">
        <f t="shared" si="7453"/>
        <v>708089129962.49622</v>
      </c>
      <c r="AN1063" s="262">
        <f t="shared" si="7453"/>
        <v>749455033107.3634</v>
      </c>
      <c r="AO1063" s="262">
        <f t="shared" si="7453"/>
        <v>807178698770.15283</v>
      </c>
      <c r="AP1063" s="262">
        <f t="shared" si="7453"/>
        <v>887513003538.80811</v>
      </c>
      <c r="AQ1063" s="258">
        <f t="shared" si="6959"/>
        <v>1000000000000</v>
      </c>
    </row>
    <row r="1064" spans="3:43" hidden="1" outlineLevel="1">
      <c r="C1064" s="256" t="s">
        <v>315</v>
      </c>
      <c r="D1064" s="256"/>
      <c r="E1064" s="262"/>
      <c r="F1064" s="262"/>
      <c r="G1064" s="262"/>
      <c r="H1064" s="262"/>
      <c r="I1064" s="262"/>
      <c r="J1064" s="262"/>
      <c r="K1064" s="262"/>
      <c r="L1064" s="262"/>
      <c r="M1064" s="262"/>
      <c r="N1064" s="262"/>
      <c r="O1064" s="262"/>
      <c r="P1064" s="262"/>
      <c r="Q1064" s="262"/>
      <c r="R1064" s="262"/>
      <c r="S1064" s="262"/>
      <c r="T1064" s="262"/>
      <c r="U1064" s="262"/>
      <c r="V1064" s="262"/>
      <c r="W1064" s="262">
        <f>(X1064+X1065)/2/((1+W$72/4))</f>
        <v>763996027875.83691</v>
      </c>
      <c r="X1064" s="262">
        <f t="shared" ref="X1064:AP1064" si="7454">(Y1064+Y1065)/2/((1+X$72/4))</f>
        <v>754718621572.95764</v>
      </c>
      <c r="Y1064" s="262">
        <f t="shared" si="7454"/>
        <v>744372422140.88257</v>
      </c>
      <c r="Z1064" s="262">
        <f t="shared" si="7454"/>
        <v>734141055500.8905</v>
      </c>
      <c r="AA1064" s="262">
        <f t="shared" si="7454"/>
        <v>724302590961.00745</v>
      </c>
      <c r="AB1064" s="262">
        <f t="shared" si="7454"/>
        <v>715020516358.90259</v>
      </c>
      <c r="AC1064" s="262">
        <f t="shared" si="7454"/>
        <v>706492928442.02222</v>
      </c>
      <c r="AD1064" s="262">
        <f t="shared" si="7454"/>
        <v>698948814464.22144</v>
      </c>
      <c r="AE1064" s="262">
        <f t="shared" si="7454"/>
        <v>692662092888.34192</v>
      </c>
      <c r="AF1064" s="262">
        <f t="shared" si="7454"/>
        <v>687961036839.45154</v>
      </c>
      <c r="AG1064" s="262">
        <f t="shared" si="7454"/>
        <v>685255722863.89648</v>
      </c>
      <c r="AH1064" s="262">
        <f t="shared" si="7454"/>
        <v>685035748552.67834</v>
      </c>
      <c r="AI1064" s="262">
        <f t="shared" si="7454"/>
        <v>687913652314.87476</v>
      </c>
      <c r="AJ1064" s="262">
        <f t="shared" si="7454"/>
        <v>694667046427.65332</v>
      </c>
      <c r="AK1064" s="262">
        <f t="shared" si="7454"/>
        <v>706307684325.16504</v>
      </c>
      <c r="AL1064" s="262">
        <f t="shared" si="7454"/>
        <v>724159214881.60437</v>
      </c>
      <c r="AM1064" s="262">
        <f t="shared" si="7454"/>
        <v>749983794461.02466</v>
      </c>
      <c r="AN1064" s="262">
        <f t="shared" si="7454"/>
        <v>786199663966.24414</v>
      </c>
      <c r="AO1064" s="262">
        <f t="shared" si="7454"/>
        <v>836272569693.63635</v>
      </c>
      <c r="AP1064" s="262">
        <f t="shared" si="7454"/>
        <v>905110860878.85571</v>
      </c>
      <c r="AQ1064" s="258">
        <f t="shared" si="6959"/>
        <v>1000000000000</v>
      </c>
    </row>
    <row r="1065" spans="3:43" hidden="1" outlineLevel="1">
      <c r="C1065" s="256" t="s">
        <v>764</v>
      </c>
      <c r="D1065" s="256"/>
      <c r="E1065" s="262"/>
      <c r="F1065" s="262"/>
      <c r="G1065" s="262"/>
      <c r="H1065" s="262"/>
      <c r="I1065" s="262"/>
      <c r="J1065" s="262"/>
      <c r="K1065" s="262"/>
      <c r="L1065" s="262"/>
      <c r="M1065" s="262"/>
      <c r="N1065" s="262"/>
      <c r="O1065" s="262"/>
      <c r="P1065" s="262"/>
      <c r="Q1065" s="262"/>
      <c r="R1065" s="262"/>
      <c r="S1065" s="262"/>
      <c r="T1065" s="262"/>
      <c r="U1065" s="262"/>
      <c r="V1065" s="262"/>
      <c r="W1065" s="262"/>
      <c r="X1065" s="262">
        <f>(Y1065+Y1066)/2/((1+X$73/4))</f>
        <v>791799043768.17285</v>
      </c>
      <c r="Y1065" s="262">
        <f t="shared" ref="Y1065:AP1065" si="7455">(Z1065+Z1066)/2/((1+Y$73/4))</f>
        <v>782761956564.03442</v>
      </c>
      <c r="Z1065" s="262">
        <f t="shared" si="7455"/>
        <v>773801346208.8855</v>
      </c>
      <c r="AA1065" s="262">
        <f t="shared" si="7455"/>
        <v>765160963423.33081</v>
      </c>
      <c r="AB1065" s="262">
        <f t="shared" si="7455"/>
        <v>756986218072.52112</v>
      </c>
      <c r="AC1065" s="262">
        <f t="shared" si="7455"/>
        <v>749454134554.75293</v>
      </c>
      <c r="AD1065" s="262">
        <f t="shared" si="7455"/>
        <v>742770178360.57275</v>
      </c>
      <c r="AE1065" s="262">
        <f t="shared" si="7455"/>
        <v>737180547705.77722</v>
      </c>
      <c r="AF1065" s="262">
        <f t="shared" si="7455"/>
        <v>732980239806.93726</v>
      </c>
      <c r="AG1065" s="262">
        <f t="shared" si="7455"/>
        <v>730536738911.79419</v>
      </c>
      <c r="AH1065" s="262">
        <f t="shared" si="7455"/>
        <v>730286832105.96436</v>
      </c>
      <c r="AI1065" s="262">
        <f t="shared" si="7455"/>
        <v>732772963048.9082</v>
      </c>
      <c r="AJ1065" s="262">
        <f t="shared" si="7455"/>
        <v>738677012412.04602</v>
      </c>
      <c r="AK1065" s="262">
        <f t="shared" si="7455"/>
        <v>748875470372.34277</v>
      </c>
      <c r="AL1065" s="262">
        <f t="shared" si="7455"/>
        <v>764498135032.03955</v>
      </c>
      <c r="AM1065" s="262">
        <f t="shared" si="7455"/>
        <v>787023175188.22595</v>
      </c>
      <c r="AN1065" s="262">
        <f t="shared" si="7455"/>
        <v>818440606328.76794</v>
      </c>
      <c r="AO1065" s="262">
        <f t="shared" si="7455"/>
        <v>861546548595.0874</v>
      </c>
      <c r="AP1065" s="262">
        <f t="shared" si="7455"/>
        <v>920203178317.422</v>
      </c>
      <c r="AQ1065" s="258">
        <f t="shared" si="6959"/>
        <v>1000000000000</v>
      </c>
    </row>
    <row r="1066" spans="3:43" hidden="1" outlineLevel="1">
      <c r="C1066" s="256" t="s">
        <v>765</v>
      </c>
      <c r="D1066" s="256"/>
      <c r="E1066" s="262"/>
      <c r="F1066" s="262"/>
      <c r="G1066" s="262"/>
      <c r="H1066" s="262"/>
      <c r="I1066" s="262"/>
      <c r="J1066" s="262"/>
      <c r="K1066" s="262"/>
      <c r="L1066" s="262"/>
      <c r="M1066" s="262"/>
      <c r="N1066" s="262"/>
      <c r="O1066" s="262"/>
      <c r="P1066" s="262"/>
      <c r="Q1066" s="262"/>
      <c r="R1066" s="262"/>
      <c r="S1066" s="262"/>
      <c r="T1066" s="262"/>
      <c r="U1066" s="262"/>
      <c r="V1066" s="262"/>
      <c r="W1066" s="262"/>
      <c r="X1066" s="262"/>
      <c r="Y1066" s="262">
        <f>(Z1066+Z1067)/2/((1+Y$74/4))</f>
        <v>816193613123.76355</v>
      </c>
      <c r="Z1066" s="262">
        <f t="shared" ref="Z1066:AP1066" si="7456">(AA1066+AA1067)/2/((1+Z$74/4))</f>
        <v>808420877911.8501</v>
      </c>
      <c r="AA1066" s="262">
        <f t="shared" si="7456"/>
        <v>800908571900.41516</v>
      </c>
      <c r="AB1066" s="262">
        <f t="shared" si="7456"/>
        <v>793784355469.71118</v>
      </c>
      <c r="AC1066" s="262">
        <f t="shared" si="7456"/>
        <v>787204277812.82617</v>
      </c>
      <c r="AD1066" s="262">
        <f t="shared" si="7456"/>
        <v>781350096799.45032</v>
      </c>
      <c r="AE1066" s="262">
        <f t="shared" si="7456"/>
        <v>776439949211.0968</v>
      </c>
      <c r="AF1066" s="262">
        <f t="shared" si="7456"/>
        <v>772735221690.79993</v>
      </c>
      <c r="AG1066" s="262">
        <f t="shared" si="7456"/>
        <v>770560849385.19604</v>
      </c>
      <c r="AH1066" s="262">
        <f t="shared" si="7456"/>
        <v>770301689574.15125</v>
      </c>
      <c r="AI1066" s="262">
        <f t="shared" si="7456"/>
        <v>772432832307.40027</v>
      </c>
      <c r="AJ1066" s="262">
        <f t="shared" si="7456"/>
        <v>777546627276.9104</v>
      </c>
      <c r="AK1066" s="262">
        <f t="shared" si="7456"/>
        <v>786396695343.5592</v>
      </c>
      <c r="AL1066" s="262">
        <f t="shared" si="7456"/>
        <v>799942117005.63843</v>
      </c>
      <c r="AM1066" s="262">
        <f t="shared" si="7456"/>
        <v>819418741163.95923</v>
      </c>
      <c r="AN1066" s="262">
        <f t="shared" si="7456"/>
        <v>846462269763.95728</v>
      </c>
      <c r="AO1066" s="262">
        <f t="shared" si="7456"/>
        <v>883330626593.68457</v>
      </c>
      <c r="AP1066" s="262">
        <f t="shared" si="7456"/>
        <v>933072530725.98584</v>
      </c>
      <c r="AQ1066" s="258">
        <f t="shared" si="6959"/>
        <v>1000000000000</v>
      </c>
    </row>
    <row r="1067" spans="3:43" hidden="1" outlineLevel="1">
      <c r="C1067" s="256" t="s">
        <v>766</v>
      </c>
      <c r="D1067" s="256"/>
      <c r="E1067" s="262"/>
      <c r="F1067" s="262"/>
      <c r="G1067" s="262"/>
      <c r="H1067" s="262"/>
      <c r="I1067" s="262"/>
      <c r="J1067" s="262"/>
      <c r="K1067" s="262"/>
      <c r="L1067" s="262"/>
      <c r="M1067" s="262"/>
      <c r="N1067" s="262"/>
      <c r="O1067" s="262"/>
      <c r="P1067" s="262"/>
      <c r="Q1067" s="262"/>
      <c r="R1067" s="262"/>
      <c r="S1067" s="262"/>
      <c r="T1067" s="262"/>
      <c r="U1067" s="262"/>
      <c r="V1067" s="262"/>
      <c r="W1067" s="262"/>
      <c r="X1067" s="262"/>
      <c r="Y1067" s="262"/>
      <c r="Z1067" s="262">
        <f>(AA1067+AA1068)/2/((1+Z$75/4))</f>
        <v>838368360106.06396</v>
      </c>
      <c r="AA1067" s="262">
        <f t="shared" ref="AA1067:AP1067" si="7457">(AB1067+AB1068)/2/((1+AA$75/4))</f>
        <v>831891528165.34473</v>
      </c>
      <c r="AB1067" s="262">
        <f t="shared" si="7457"/>
        <v>825737213981.46936</v>
      </c>
      <c r="AC1067" s="262">
        <f t="shared" si="7457"/>
        <v>820041445991.83899</v>
      </c>
      <c r="AD1067" s="262">
        <f t="shared" si="7457"/>
        <v>814963139315.10559</v>
      </c>
      <c r="AE1067" s="262">
        <f t="shared" si="7457"/>
        <v>810693290671.19006</v>
      </c>
      <c r="AF1067" s="262">
        <f t="shared" si="7457"/>
        <v>807460806356.05896</v>
      </c>
      <c r="AG1067" s="262">
        <f t="shared" si="7457"/>
        <v>805549794133.00171</v>
      </c>
      <c r="AH1067" s="262">
        <f t="shared" si="7457"/>
        <v>805295819366.2981</v>
      </c>
      <c r="AI1067" s="262">
        <f t="shared" si="7457"/>
        <v>807111102065.03577</v>
      </c>
      <c r="AJ1067" s="262">
        <f t="shared" si="7457"/>
        <v>811506130802.44055</v>
      </c>
      <c r="AK1067" s="262">
        <f t="shared" si="7457"/>
        <v>819124775325.04895</v>
      </c>
      <c r="AL1067" s="262">
        <f t="shared" si="7457"/>
        <v>830777527287.80737</v>
      </c>
      <c r="AM1067" s="262">
        <f t="shared" si="7457"/>
        <v>847495038481.7384</v>
      </c>
      <c r="AN1067" s="262">
        <f t="shared" si="7457"/>
        <v>870621120031.62427</v>
      </c>
      <c r="AO1067" s="262">
        <f t="shared" si="7457"/>
        <v>901981811777.64636</v>
      </c>
      <c r="AP1067" s="262">
        <f t="shared" si="7457"/>
        <v>943992683833.29187</v>
      </c>
      <c r="AQ1067" s="258">
        <f t="shared" si="6959"/>
        <v>1000000000000</v>
      </c>
    </row>
    <row r="1068" spans="3:43" hidden="1" outlineLevel="1">
      <c r="C1068" s="256" t="s">
        <v>767</v>
      </c>
      <c r="D1068" s="256"/>
      <c r="E1068" s="262"/>
      <c r="F1068" s="262"/>
      <c r="G1068" s="262"/>
      <c r="H1068" s="262"/>
      <c r="I1068" s="262"/>
      <c r="J1068" s="262"/>
      <c r="K1068" s="262"/>
      <c r="L1068" s="262"/>
      <c r="M1068" s="262"/>
      <c r="N1068" s="262"/>
      <c r="O1068" s="262"/>
      <c r="P1068" s="262"/>
      <c r="Q1068" s="262"/>
      <c r="R1068" s="262"/>
      <c r="S1068" s="262"/>
      <c r="T1068" s="262"/>
      <c r="U1068" s="262"/>
      <c r="V1068" s="262"/>
      <c r="W1068" s="262"/>
      <c r="X1068" s="262"/>
      <c r="Y1068" s="262"/>
      <c r="Z1068" s="262"/>
      <c r="AA1068" s="262">
        <f>(AB1068+AB1069)/2/((1+AA$76/4))</f>
        <v>858534210925.7218</v>
      </c>
      <c r="AB1068" s="262">
        <f t="shared" ref="AB1068:AP1068" si="7458">(AC1068+AC1069)/2/((1+AB$76/4))</f>
        <v>853256666183.55396</v>
      </c>
      <c r="AC1068" s="262">
        <f t="shared" si="7458"/>
        <v>848364099578.32556</v>
      </c>
      <c r="AD1068" s="262">
        <f t="shared" si="7458"/>
        <v>843994120499.89758</v>
      </c>
      <c r="AE1068" s="262">
        <f t="shared" si="7458"/>
        <v>840312329854.69409</v>
      </c>
      <c r="AF1068" s="262">
        <f t="shared" si="7458"/>
        <v>837517245136.34021</v>
      </c>
      <c r="AG1068" s="262">
        <f t="shared" si="7458"/>
        <v>835854958508.0885</v>
      </c>
      <c r="AH1068" s="262">
        <f t="shared" si="7458"/>
        <v>835615491165.21863</v>
      </c>
      <c r="AI1068" s="262">
        <f t="shared" si="7458"/>
        <v>837153696208.99902</v>
      </c>
      <c r="AJ1068" s="262">
        <f t="shared" si="7458"/>
        <v>840906557643.70459</v>
      </c>
      <c r="AK1068" s="262">
        <f t="shared" si="7458"/>
        <v>847421238706.66663</v>
      </c>
      <c r="AL1068" s="262">
        <f t="shared" si="7458"/>
        <v>857380114307.03821</v>
      </c>
      <c r="AM1068" s="262">
        <f t="shared" si="7458"/>
        <v>871641067041.03955</v>
      </c>
      <c r="AN1068" s="262">
        <f t="shared" si="7458"/>
        <v>891308082977.35156</v>
      </c>
      <c r="AO1068" s="262">
        <f t="shared" si="7458"/>
        <v>917860658545.44031</v>
      </c>
      <c r="AP1068" s="262">
        <f t="shared" si="7458"/>
        <v>953220390522.31372</v>
      </c>
      <c r="AQ1068" s="258">
        <f t="shared" si="6959"/>
        <v>1000000000000</v>
      </c>
    </row>
    <row r="1069" spans="3:43" hidden="1" outlineLevel="1">
      <c r="C1069" s="256" t="s">
        <v>768</v>
      </c>
      <c r="D1069" s="256"/>
      <c r="E1069" s="262"/>
      <c r="F1069" s="262"/>
      <c r="G1069" s="262"/>
      <c r="H1069" s="262"/>
      <c r="I1069" s="262"/>
      <c r="J1069" s="262"/>
      <c r="K1069" s="262"/>
      <c r="L1069" s="262"/>
      <c r="M1069" s="262"/>
      <c r="N1069" s="262"/>
      <c r="O1069" s="262"/>
      <c r="P1069" s="262"/>
      <c r="Q1069" s="262"/>
      <c r="R1069" s="262"/>
      <c r="S1069" s="262"/>
      <c r="T1069" s="262"/>
      <c r="U1069" s="262"/>
      <c r="V1069" s="262"/>
      <c r="W1069" s="262"/>
      <c r="X1069" s="262"/>
      <c r="Y1069" s="262"/>
      <c r="Z1069" s="262"/>
      <c r="AA1069" s="262"/>
      <c r="AB1069" s="262">
        <f>(AC1069+AC1070)/2/((1+AB$77/4))</f>
        <v>876796421434.04126</v>
      </c>
      <c r="AC1069" s="262">
        <f t="shared" ref="AC1069:AP1069" si="7459">(AD1069+AD1070)/2/((1+AC$77/4))</f>
        <v>872620634297.70569</v>
      </c>
      <c r="AD1069" s="262">
        <f t="shared" si="7459"/>
        <v>868885324520.97034</v>
      </c>
      <c r="AE1069" s="262">
        <f t="shared" si="7459"/>
        <v>865732912785.62793</v>
      </c>
      <c r="AF1069" s="262">
        <f t="shared" si="7459"/>
        <v>863334173450.77954</v>
      </c>
      <c r="AG1069" s="262">
        <f t="shared" si="7459"/>
        <v>861900608937.96375</v>
      </c>
      <c r="AH1069" s="262">
        <f t="shared" si="7459"/>
        <v>861681034888.10901</v>
      </c>
      <c r="AI1069" s="262">
        <f t="shared" si="7459"/>
        <v>862978896403.08704</v>
      </c>
      <c r="AJ1069" s="262">
        <f t="shared" si="7459"/>
        <v>866166137003.87976</v>
      </c>
      <c r="AK1069" s="262">
        <f t="shared" si="7459"/>
        <v>871705650137.47229</v>
      </c>
      <c r="AL1069" s="262">
        <f t="shared" si="7459"/>
        <v>880170180272.79187</v>
      </c>
      <c r="AM1069" s="262">
        <f t="shared" si="7459"/>
        <v>892272768008.65723</v>
      </c>
      <c r="AN1069" s="262">
        <f t="shared" si="7459"/>
        <v>908920636951.89294</v>
      </c>
      <c r="AO1069" s="262">
        <f t="shared" si="7459"/>
        <v>931314938230.646</v>
      </c>
      <c r="AP1069" s="262">
        <f t="shared" si="7459"/>
        <v>960990576553.55859</v>
      </c>
      <c r="AQ1069" s="258">
        <f t="shared" si="6959"/>
        <v>1000000000000</v>
      </c>
    </row>
    <row r="1070" spans="3:43" hidden="1" outlineLevel="1">
      <c r="C1070" s="256" t="s">
        <v>769</v>
      </c>
      <c r="D1070" s="256"/>
      <c r="E1070" s="262"/>
      <c r="F1070" s="262"/>
      <c r="G1070" s="262"/>
      <c r="H1070" s="262"/>
      <c r="I1070" s="262"/>
      <c r="J1070" s="262"/>
      <c r="K1070" s="262"/>
      <c r="L1070" s="262"/>
      <c r="M1070" s="262"/>
      <c r="N1070" s="262"/>
      <c r="O1070" s="262"/>
      <c r="P1070" s="262"/>
      <c r="Q1070" s="262"/>
      <c r="R1070" s="262"/>
      <c r="S1070" s="262"/>
      <c r="T1070" s="262"/>
      <c r="U1070" s="262"/>
      <c r="V1070" s="262"/>
      <c r="W1070" s="262"/>
      <c r="X1070" s="262"/>
      <c r="Y1070" s="262"/>
      <c r="Z1070" s="262"/>
      <c r="AA1070" s="262"/>
      <c r="AB1070" s="262"/>
      <c r="AC1070" s="262">
        <f>(AD1070+AD1071)/2/((1+AC$78/4))</f>
        <v>893272539794.26416</v>
      </c>
      <c r="AD1070" s="262">
        <f t="shared" ref="AD1070:AP1070" si="7460">(AE1070+AE1071)/2/((1+AD$78/4))</f>
        <v>890097514213.08801</v>
      </c>
      <c r="AE1070" s="262">
        <f t="shared" si="7460"/>
        <v>887414176782.18738</v>
      </c>
      <c r="AF1070" s="262">
        <f t="shared" si="7460"/>
        <v>885368451397.50281</v>
      </c>
      <c r="AG1070" s="262">
        <f t="shared" si="7460"/>
        <v>884140931853.01257</v>
      </c>
      <c r="AH1070" s="262">
        <f t="shared" si="7460"/>
        <v>883943769875.0094</v>
      </c>
      <c r="AI1070" s="262">
        <f t="shared" si="7460"/>
        <v>885035006934.25635</v>
      </c>
      <c r="AJ1070" s="262">
        <f t="shared" si="7460"/>
        <v>887729718593.54272</v>
      </c>
      <c r="AK1070" s="262">
        <f t="shared" si="7460"/>
        <v>892418032237.99841</v>
      </c>
      <c r="AL1070" s="262">
        <f t="shared" si="7460"/>
        <v>899579455127.79456</v>
      </c>
      <c r="AM1070" s="262">
        <f t="shared" si="7460"/>
        <v>909805989636.72156</v>
      </c>
      <c r="AN1070" s="262">
        <f t="shared" si="7460"/>
        <v>923843519530.95178</v>
      </c>
      <c r="AO1070" s="262">
        <f t="shared" si="7460"/>
        <v>942669237115.67834</v>
      </c>
      <c r="AP1070" s="262">
        <f t="shared" si="7460"/>
        <v>967514104575.00159</v>
      </c>
      <c r="AQ1070" s="258">
        <f t="shared" si="6959"/>
        <v>1000000000000</v>
      </c>
    </row>
    <row r="1071" spans="3:43" hidden="1" outlineLevel="1">
      <c r="C1071" s="256" t="s">
        <v>770</v>
      </c>
      <c r="D1071" s="256"/>
      <c r="E1071" s="262"/>
      <c r="F1071" s="262"/>
      <c r="G1071" s="262"/>
      <c r="H1071" s="262"/>
      <c r="I1071" s="262"/>
      <c r="J1071" s="262"/>
      <c r="K1071" s="262"/>
      <c r="L1071" s="262"/>
      <c r="M1071" s="262"/>
      <c r="N1071" s="262"/>
      <c r="O1071" s="262"/>
      <c r="P1071" s="262"/>
      <c r="Q1071" s="262"/>
      <c r="R1071" s="262"/>
      <c r="S1071" s="262"/>
      <c r="T1071" s="262"/>
      <c r="U1071" s="262"/>
      <c r="V1071" s="262"/>
      <c r="W1071" s="262"/>
      <c r="X1071" s="262"/>
      <c r="Y1071" s="262"/>
      <c r="Z1071" s="262"/>
      <c r="AA1071" s="262"/>
      <c r="AB1071" s="262"/>
      <c r="AC1071" s="262"/>
      <c r="AD1071" s="262">
        <f>(AE1071+AE1072)/2/((1+AD$79/4))</f>
        <v>908082983609.60181</v>
      </c>
      <c r="AE1071" s="262">
        <f t="shared" ref="AE1071:AP1071" si="7461">(AF1071+AF1072)/2/((1+AE$79/4))</f>
        <v>905810061326.75317</v>
      </c>
      <c r="AF1071" s="262">
        <f t="shared" si="7461"/>
        <v>904074477245.24402</v>
      </c>
      <c r="AG1071" s="262">
        <f t="shared" si="7461"/>
        <v>903029599629.5824</v>
      </c>
      <c r="AH1071" s="262">
        <f t="shared" si="7461"/>
        <v>902855390131.24792</v>
      </c>
      <c r="AI1071" s="262">
        <f t="shared" si="7461"/>
        <v>903770258631.65576</v>
      </c>
      <c r="AJ1071" s="262">
        <f t="shared" si="7461"/>
        <v>906040041592.94702</v>
      </c>
      <c r="AK1071" s="262">
        <f t="shared" si="7461"/>
        <v>909992502767.75232</v>
      </c>
      <c r="AL1071" s="262">
        <f t="shared" si="7461"/>
        <v>916028248883.35132</v>
      </c>
      <c r="AM1071" s="262">
        <f t="shared" si="7461"/>
        <v>924638380221.20605</v>
      </c>
      <c r="AN1071" s="262">
        <f t="shared" si="7461"/>
        <v>936436483496.00317</v>
      </c>
      <c r="AO1071" s="262">
        <f t="shared" si="7461"/>
        <v>952219154125.29944</v>
      </c>
      <c r="AP1071" s="262">
        <f t="shared" si="7461"/>
        <v>972977382351.995</v>
      </c>
      <c r="AQ1071" s="258">
        <f t="shared" si="6959"/>
        <v>1000000000000</v>
      </c>
    </row>
    <row r="1072" spans="3:43" hidden="1" outlineLevel="1">
      <c r="C1072" s="256" t="s">
        <v>771</v>
      </c>
      <c r="D1072" s="256"/>
      <c r="E1072" s="262"/>
      <c r="F1072" s="262"/>
      <c r="G1072" s="262"/>
      <c r="H1072" s="262"/>
      <c r="I1072" s="262"/>
      <c r="J1072" s="262"/>
      <c r="K1072" s="262"/>
      <c r="L1072" s="262"/>
      <c r="M1072" s="262"/>
      <c r="N1072" s="262"/>
      <c r="O1072" s="262"/>
      <c r="P1072" s="262"/>
      <c r="Q1072" s="262"/>
      <c r="R1072" s="262"/>
      <c r="S1072" s="262"/>
      <c r="T1072" s="262"/>
      <c r="U1072" s="262"/>
      <c r="V1072" s="262"/>
      <c r="W1072" s="262"/>
      <c r="X1072" s="262"/>
      <c r="Y1072" s="262"/>
      <c r="Z1072" s="262"/>
      <c r="AA1072" s="262"/>
      <c r="AB1072" s="262"/>
      <c r="AC1072" s="262"/>
      <c r="AD1072" s="262"/>
      <c r="AE1072" s="262">
        <f>(AF1072+AF1073)/2/((1+AE$80/4))</f>
        <v>921350853322.75989</v>
      </c>
      <c r="AF1072" s="262">
        <f t="shared" ref="AF1072:AP1072" si="7462">(AG1072+AG1073)/2/((1+AF$80/4))</f>
        <v>919884763054.55786</v>
      </c>
      <c r="AG1072" s="262">
        <f t="shared" si="7462"/>
        <v>918999716162.47424</v>
      </c>
      <c r="AH1072" s="262">
        <f t="shared" si="7462"/>
        <v>918847715183.84534</v>
      </c>
      <c r="AI1072" s="262">
        <f t="shared" si="7462"/>
        <v>919612906315.11792</v>
      </c>
      <c r="AJ1072" s="262">
        <f t="shared" si="7462"/>
        <v>921518832575.42322</v>
      </c>
      <c r="AK1072" s="262">
        <f t="shared" si="7462"/>
        <v>924840138258.12427</v>
      </c>
      <c r="AL1072" s="262">
        <f t="shared" si="7462"/>
        <v>929910932813.67786</v>
      </c>
      <c r="AM1072" s="262">
        <f t="shared" si="7462"/>
        <v>937138353398.92688</v>
      </c>
      <c r="AN1072" s="262">
        <f t="shared" si="7462"/>
        <v>947027460810.04114</v>
      </c>
      <c r="AO1072" s="262">
        <f t="shared" si="7462"/>
        <v>960228863869.00903</v>
      </c>
      <c r="AP1072" s="262">
        <f t="shared" si="7462"/>
        <v>977543205372.1521</v>
      </c>
      <c r="AQ1072" s="258">
        <f t="shared" si="6959"/>
        <v>1000000000000</v>
      </c>
    </row>
    <row r="1073" spans="3:44" hidden="1" outlineLevel="1">
      <c r="C1073" s="256" t="s">
        <v>772</v>
      </c>
      <c r="D1073" s="256"/>
      <c r="E1073" s="262"/>
      <c r="F1073" s="262"/>
      <c r="G1073" s="262"/>
      <c r="H1073" s="262"/>
      <c r="I1073" s="262"/>
      <c r="J1073" s="262"/>
      <c r="K1073" s="262"/>
      <c r="L1073" s="262"/>
      <c r="M1073" s="262"/>
      <c r="N1073" s="262"/>
      <c r="O1073" s="262"/>
      <c r="P1073" s="262"/>
      <c r="Q1073" s="262"/>
      <c r="R1073" s="262"/>
      <c r="S1073" s="262"/>
      <c r="T1073" s="262"/>
      <c r="U1073" s="262"/>
      <c r="V1073" s="262"/>
      <c r="W1073" s="262"/>
      <c r="X1073" s="262"/>
      <c r="Y1073" s="262"/>
      <c r="Z1073" s="262"/>
      <c r="AA1073" s="262"/>
      <c r="AB1073" s="262"/>
      <c r="AC1073" s="262"/>
      <c r="AD1073" s="262"/>
      <c r="AE1073" s="262"/>
      <c r="AF1073" s="262">
        <f>(AG1073+AG1074)/2/((1+AF$81/4))</f>
        <v>933198420481.1781</v>
      </c>
      <c r="AG1073" s="262">
        <f t="shared" ref="AG1073:AP1073" si="7463">(AH1073+AH1074)/2/((1+AG$81/4))</f>
        <v>932451807786.94409</v>
      </c>
      <c r="AH1073" s="262">
        <f t="shared" si="7463"/>
        <v>932320502682.41968</v>
      </c>
      <c r="AI1073" s="262">
        <f t="shared" si="7463"/>
        <v>932959259345.37817</v>
      </c>
      <c r="AJ1073" s="262">
        <f t="shared" si="7463"/>
        <v>934555531749.1228</v>
      </c>
      <c r="AK1073" s="262">
        <f t="shared" si="7463"/>
        <v>937338948331.28064</v>
      </c>
      <c r="AL1073" s="262">
        <f t="shared" si="7463"/>
        <v>941587760718.255</v>
      </c>
      <c r="AM1073" s="262">
        <f t="shared" si="7463"/>
        <v>947639333856.95105</v>
      </c>
      <c r="AN1073" s="262">
        <f t="shared" si="7463"/>
        <v>955909646691.65161</v>
      </c>
      <c r="AO1073" s="262">
        <f t="shared" si="7463"/>
        <v>966931002287.23157</v>
      </c>
      <c r="AP1073" s="262">
        <f t="shared" si="7463"/>
        <v>981352358516.95056</v>
      </c>
      <c r="AQ1073" s="258">
        <f t="shared" si="6959"/>
        <v>1000000000000</v>
      </c>
    </row>
    <row r="1074" spans="3:44" hidden="1" outlineLevel="1">
      <c r="C1074" s="256" t="s">
        <v>773</v>
      </c>
      <c r="D1074" s="256"/>
      <c r="E1074" s="262"/>
      <c r="F1074" s="262"/>
      <c r="G1074" s="262"/>
      <c r="H1074" s="262"/>
      <c r="I1074" s="262"/>
      <c r="J1074" s="262"/>
      <c r="K1074" s="262"/>
      <c r="L1074" s="262"/>
      <c r="M1074" s="262"/>
      <c r="N1074" s="262"/>
      <c r="O1074" s="262"/>
      <c r="P1074" s="262"/>
      <c r="Q1074" s="262"/>
      <c r="R1074" s="262"/>
      <c r="S1074" s="262"/>
      <c r="T1074" s="262"/>
      <c r="U1074" s="262"/>
      <c r="V1074" s="262"/>
      <c r="W1074" s="262"/>
      <c r="X1074" s="262"/>
      <c r="Y1074" s="262"/>
      <c r="Z1074" s="262"/>
      <c r="AA1074" s="262"/>
      <c r="AB1074" s="262"/>
      <c r="AC1074" s="262"/>
      <c r="AD1074" s="262"/>
      <c r="AE1074" s="262"/>
      <c r="AF1074" s="262"/>
      <c r="AG1074" s="262">
        <f>(AH1074+AH1075)/2/((1+AG$82/4))</f>
        <v>943747713178.30762</v>
      </c>
      <c r="AH1074" s="262">
        <f t="shared" ref="AH1074:AP1074" si="7464">(AI1074+AI1075)/2/((1+AH$82/4))</f>
        <v>943635189269.43689</v>
      </c>
      <c r="AI1074" s="262">
        <f t="shared" si="7464"/>
        <v>944167548638.30542</v>
      </c>
      <c r="AJ1074" s="262">
        <f t="shared" si="7464"/>
        <v>945501616986.12781</v>
      </c>
      <c r="AK1074" s="262">
        <f t="shared" si="7464"/>
        <v>947829034187.45569</v>
      </c>
      <c r="AL1074" s="262">
        <f t="shared" si="7464"/>
        <v>951381258762.58875</v>
      </c>
      <c r="AM1074" s="262">
        <f t="shared" si="7464"/>
        <v>956437735892.40027</v>
      </c>
      <c r="AN1074" s="262">
        <f t="shared" si="7464"/>
        <v>963341268860.80908</v>
      </c>
      <c r="AO1074" s="262">
        <f t="shared" si="7464"/>
        <v>972528051311.89221</v>
      </c>
      <c r="AP1074" s="262">
        <f t="shared" si="7464"/>
        <v>984525625632.96057</v>
      </c>
      <c r="AQ1074" s="258">
        <f t="shared" si="6959"/>
        <v>1000000000000</v>
      </c>
    </row>
    <row r="1075" spans="3:44" hidden="1" outlineLevel="1">
      <c r="C1075" s="256" t="s">
        <v>774</v>
      </c>
      <c r="D1075" s="256"/>
      <c r="E1075" s="262"/>
      <c r="F1075" s="262"/>
      <c r="G1075" s="262"/>
      <c r="H1075" s="262"/>
      <c r="I1075" s="262"/>
      <c r="J1075" s="262"/>
      <c r="K1075" s="262"/>
      <c r="L1075" s="262"/>
      <c r="M1075" s="262"/>
      <c r="N1075" s="262"/>
      <c r="O1075" s="262"/>
      <c r="P1075" s="262"/>
      <c r="Q1075" s="262"/>
      <c r="R1075" s="262"/>
      <c r="S1075" s="262"/>
      <c r="T1075" s="262"/>
      <c r="U1075" s="262"/>
      <c r="V1075" s="262"/>
      <c r="W1075" s="262"/>
      <c r="X1075" s="262"/>
      <c r="Y1075" s="262"/>
      <c r="Z1075" s="262"/>
      <c r="AA1075" s="262"/>
      <c r="AB1075" s="262"/>
      <c r="AC1075" s="262"/>
      <c r="AD1075" s="262"/>
      <c r="AE1075" s="262"/>
      <c r="AF1075" s="262"/>
      <c r="AG1075" s="262"/>
      <c r="AH1075" s="262">
        <f>(AI1075+AI1076)/2/((1+AH$83/4))</f>
        <v>953112767664.61292</v>
      </c>
      <c r="AI1075" s="262">
        <f t="shared" ref="AI1075:AP1075" si="7465">(AJ1075+AJ1076)/2/((1+AI$83/4))</f>
        <v>953555867018.4231</v>
      </c>
      <c r="AJ1075" s="262">
        <f t="shared" si="7465"/>
        <v>954668823472.27747</v>
      </c>
      <c r="AK1075" s="262">
        <f t="shared" si="7465"/>
        <v>956611329665.5907</v>
      </c>
      <c r="AL1075" s="262">
        <f t="shared" si="7465"/>
        <v>959575732129.99475</v>
      </c>
      <c r="AM1075" s="262">
        <f t="shared" si="7465"/>
        <v>963793433107.24988</v>
      </c>
      <c r="AN1075" s="262">
        <f t="shared" si="7465"/>
        <v>969547079519.62634</v>
      </c>
      <c r="AO1075" s="262">
        <f t="shared" si="7465"/>
        <v>977194605879.57739</v>
      </c>
      <c r="AP1075" s="262">
        <f t="shared" si="7465"/>
        <v>987165960230.95032</v>
      </c>
      <c r="AQ1075" s="258">
        <f t="shared" si="6959"/>
        <v>1000000000000</v>
      </c>
    </row>
    <row r="1076" spans="3:44" hidden="1" outlineLevel="1">
      <c r="C1076" s="256" t="s">
        <v>775</v>
      </c>
      <c r="D1076" s="256"/>
      <c r="E1076" s="262"/>
      <c r="F1076" s="262"/>
      <c r="G1076" s="262"/>
      <c r="H1076" s="262"/>
      <c r="I1076" s="262"/>
      <c r="J1076" s="262"/>
      <c r="K1076" s="262"/>
      <c r="L1076" s="262"/>
      <c r="M1076" s="262"/>
      <c r="N1076" s="262"/>
      <c r="O1076" s="262"/>
      <c r="P1076" s="262"/>
      <c r="Q1076" s="262"/>
      <c r="R1076" s="262"/>
      <c r="S1076" s="262"/>
      <c r="T1076" s="262"/>
      <c r="U1076" s="262"/>
      <c r="V1076" s="262"/>
      <c r="W1076" s="262"/>
      <c r="X1076" s="262"/>
      <c r="Y1076" s="262"/>
      <c r="Z1076" s="262"/>
      <c r="AA1076" s="262"/>
      <c r="AB1076" s="262"/>
      <c r="AC1076" s="262"/>
      <c r="AD1076" s="262"/>
      <c r="AE1076" s="262"/>
      <c r="AF1076" s="262"/>
      <c r="AG1076" s="262"/>
      <c r="AH1076" s="262"/>
      <c r="AI1076" s="262">
        <f>(AJ1076+AJ1077)/2/((1+AI$84/4))</f>
        <v>961402795523.0321</v>
      </c>
      <c r="AJ1076" s="262">
        <f t="shared" ref="AJ1076:AP1076" si="7466">(AK1076+AK1077)/2/((1+AJ$84/4))</f>
        <v>962329922603.26355</v>
      </c>
      <c r="AK1076" s="262">
        <f t="shared" si="7466"/>
        <v>963948675143.98315</v>
      </c>
      <c r="AL1076" s="262">
        <f t="shared" si="7466"/>
        <v>966418767861.90454</v>
      </c>
      <c r="AM1076" s="262">
        <f t="shared" si="7466"/>
        <v>969931776564.18982</v>
      </c>
      <c r="AN1076" s="262">
        <f t="shared" si="7466"/>
        <v>974720856971.44189</v>
      </c>
      <c r="AO1076" s="262">
        <f t="shared" si="7466"/>
        <v>981080082921.34888</v>
      </c>
      <c r="AP1076" s="262">
        <f t="shared" si="7466"/>
        <v>989360652889.02991</v>
      </c>
      <c r="AQ1076" s="258">
        <f t="shared" si="6959"/>
        <v>1000000000000</v>
      </c>
    </row>
    <row r="1077" spans="3:44" hidden="1" outlineLevel="1">
      <c r="C1077" s="256" t="s">
        <v>776</v>
      </c>
      <c r="D1077" s="256"/>
      <c r="E1077" s="262"/>
      <c r="F1077" s="262"/>
      <c r="G1077" s="262"/>
      <c r="H1077" s="262"/>
      <c r="I1077" s="262"/>
      <c r="J1077" s="262"/>
      <c r="K1077" s="262"/>
      <c r="L1077" s="262"/>
      <c r="M1077" s="262"/>
      <c r="N1077" s="262"/>
      <c r="O1077" s="262"/>
      <c r="P1077" s="262"/>
      <c r="Q1077" s="262"/>
      <c r="R1077" s="262"/>
      <c r="S1077" s="262"/>
      <c r="T1077" s="262"/>
      <c r="U1077" s="262"/>
      <c r="V1077" s="262"/>
      <c r="W1077" s="262"/>
      <c r="X1077" s="262"/>
      <c r="Y1077" s="262"/>
      <c r="Z1077" s="262"/>
      <c r="AA1077" s="262"/>
      <c r="AB1077" s="262"/>
      <c r="AC1077" s="262"/>
      <c r="AD1077" s="262"/>
      <c r="AE1077" s="262"/>
      <c r="AF1077" s="262"/>
      <c r="AG1077" s="262"/>
      <c r="AH1077" s="262"/>
      <c r="AI1077" s="262"/>
      <c r="AJ1077" s="262">
        <f>(AK1077+AK1078)/2/((1+AJ$85/4))</f>
        <v>968721062870.08704</v>
      </c>
      <c r="AK1077" s="262">
        <f t="shared" ref="AK1077:AP1077" si="7467">(AL1077+AL1078)/2/((1+AK$85/4))</f>
        <v>970068296500.43237</v>
      </c>
      <c r="AL1077" s="262">
        <f t="shared" si="7467"/>
        <v>972123909678.15564</v>
      </c>
      <c r="AM1077" s="262">
        <f t="shared" si="7467"/>
        <v>975046478298.68372</v>
      </c>
      <c r="AN1077" s="262">
        <f t="shared" si="7467"/>
        <v>979028411928.19128</v>
      </c>
      <c r="AO1077" s="262">
        <f t="shared" si="7467"/>
        <v>984311572326.04749</v>
      </c>
      <c r="AP1077" s="262">
        <f t="shared" si="7467"/>
        <v>991183392747.80237</v>
      </c>
      <c r="AQ1077" s="258">
        <f t="shared" si="6959"/>
        <v>1000000000000</v>
      </c>
    </row>
    <row r="1078" spans="3:44" hidden="1" outlineLevel="1">
      <c r="C1078" s="256" t="s">
        <v>777</v>
      </c>
      <c r="D1078" s="256"/>
      <c r="E1078" s="262"/>
      <c r="F1078" s="262"/>
      <c r="G1078" s="262"/>
      <c r="H1078" s="262"/>
      <c r="I1078" s="262"/>
      <c r="J1078" s="262"/>
      <c r="K1078" s="262"/>
      <c r="L1078" s="262"/>
      <c r="M1078" s="262"/>
      <c r="N1078" s="262"/>
      <c r="O1078" s="262"/>
      <c r="P1078" s="262"/>
      <c r="Q1078" s="262"/>
      <c r="R1078" s="262"/>
      <c r="S1078" s="262"/>
      <c r="T1078" s="262"/>
      <c r="U1078" s="262"/>
      <c r="V1078" s="262"/>
      <c r="W1078" s="262"/>
      <c r="X1078" s="262"/>
      <c r="Y1078" s="262"/>
      <c r="Z1078" s="262"/>
      <c r="AA1078" s="262"/>
      <c r="AB1078" s="262"/>
      <c r="AC1078" s="262"/>
      <c r="AD1078" s="262"/>
      <c r="AE1078" s="262"/>
      <c r="AF1078" s="262"/>
      <c r="AG1078" s="262"/>
      <c r="AH1078" s="262"/>
      <c r="AI1078" s="262"/>
      <c r="AJ1078" s="262"/>
      <c r="AK1078" s="262">
        <f>(AL1078+AL1079)/2/((1+AK$86/4))</f>
        <v>975165029819.26685</v>
      </c>
      <c r="AL1078" s="262">
        <f t="shared" ref="AL1078:AP1078" si="7468">(AM1078+AM1079)/2/((1+AL$86/4))</f>
        <v>976873924394.75</v>
      </c>
      <c r="AM1078" s="262">
        <f t="shared" si="7468"/>
        <v>979302886370.28638</v>
      </c>
      <c r="AN1078" s="262">
        <f t="shared" si="7468"/>
        <v>982610756902.74475</v>
      </c>
      <c r="AO1078" s="262">
        <f t="shared" si="7468"/>
        <v>986996636163.57446</v>
      </c>
      <c r="AP1078" s="262">
        <f t="shared" si="7468"/>
        <v>992696164947.23486</v>
      </c>
      <c r="AQ1078" s="258">
        <f t="shared" si="6959"/>
        <v>1000000000000</v>
      </c>
    </row>
    <row r="1079" spans="3:44" hidden="1" outlineLevel="1">
      <c r="C1079" s="256" t="s">
        <v>778</v>
      </c>
      <c r="D1079" s="256"/>
      <c r="E1079" s="262"/>
      <c r="F1079" s="262"/>
      <c r="G1079" s="262"/>
      <c r="H1079" s="262"/>
      <c r="I1079" s="262"/>
      <c r="J1079" s="262"/>
      <c r="K1079" s="262"/>
      <c r="L1079" s="262"/>
      <c r="M1079" s="262"/>
      <c r="N1079" s="262"/>
      <c r="O1079" s="262"/>
      <c r="P1079" s="262"/>
      <c r="Q1079" s="262"/>
      <c r="R1079" s="262"/>
      <c r="S1079" s="262"/>
      <c r="T1079" s="262"/>
      <c r="U1079" s="262"/>
      <c r="V1079" s="262"/>
      <c r="W1079" s="262"/>
      <c r="X1079" s="262"/>
      <c r="Y1079" s="262"/>
      <c r="Z1079" s="262"/>
      <c r="AA1079" s="262"/>
      <c r="AB1079" s="262"/>
      <c r="AC1079" s="262"/>
      <c r="AD1079" s="262"/>
      <c r="AE1079" s="262"/>
      <c r="AF1079" s="262"/>
      <c r="AG1079" s="262"/>
      <c r="AH1079" s="262"/>
      <c r="AI1079" s="262"/>
      <c r="AJ1079" s="262"/>
      <c r="AK1079" s="262"/>
      <c r="AL1079" s="262">
        <f>(AM1079+AM1080)/2/((1+AL$87/4))</f>
        <v>980824268873.00671</v>
      </c>
      <c r="AM1079" s="262">
        <f t="shared" ref="AM1079:AP1079" si="7469">(AN1079+AN1080)/2/((1+AM$87/4))</f>
        <v>982841337732.44055</v>
      </c>
      <c r="AN1079" s="262">
        <f t="shared" si="7469"/>
        <v>985587219409.26355</v>
      </c>
      <c r="AO1079" s="262">
        <f t="shared" si="7469"/>
        <v>989225939662.73303</v>
      </c>
      <c r="AP1079" s="262">
        <f t="shared" si="7469"/>
        <v>993950956563.64771</v>
      </c>
      <c r="AQ1079" s="258">
        <f t="shared" si="6959"/>
        <v>1000000000000</v>
      </c>
    </row>
    <row r="1080" spans="3:44" hidden="1" outlineLevel="1">
      <c r="C1080" s="256" t="s">
        <v>779</v>
      </c>
      <c r="D1080" s="256"/>
      <c r="E1080" s="262"/>
      <c r="F1080" s="262"/>
      <c r="G1080" s="262"/>
      <c r="H1080" s="262"/>
      <c r="I1080" s="262"/>
      <c r="J1080" s="262"/>
      <c r="K1080" s="262"/>
      <c r="L1080" s="262"/>
      <c r="M1080" s="262"/>
      <c r="N1080" s="262"/>
      <c r="O1080" s="262"/>
      <c r="P1080" s="262"/>
      <c r="Q1080" s="262"/>
      <c r="R1080" s="262"/>
      <c r="S1080" s="262"/>
      <c r="T1080" s="262"/>
      <c r="U1080" s="262"/>
      <c r="V1080" s="262"/>
      <c r="W1080" s="262"/>
      <c r="X1080" s="262"/>
      <c r="Y1080" s="262"/>
      <c r="Z1080" s="262"/>
      <c r="AA1080" s="262"/>
      <c r="AB1080" s="262"/>
      <c r="AC1080" s="262"/>
      <c r="AD1080" s="262"/>
      <c r="AE1080" s="262"/>
      <c r="AF1080" s="262"/>
      <c r="AG1080" s="262"/>
      <c r="AH1080" s="262"/>
      <c r="AI1080" s="262"/>
      <c r="AJ1080" s="262"/>
      <c r="AK1080" s="262"/>
      <c r="AL1080" s="262"/>
      <c r="AM1080" s="262">
        <f>(AN1080+AN1081)/2/((1+AM$88/4))</f>
        <v>985780392660.65417</v>
      </c>
      <c r="AN1080" s="262">
        <f t="shared" ref="AN1080:AP1080" si="7470">(AO1080+AO1081)/2/((1+AN$88/4))</f>
        <v>988058367781.69446</v>
      </c>
      <c r="AO1080" s="262">
        <f t="shared" si="7470"/>
        <v>991075651437.21619</v>
      </c>
      <c r="AP1080" s="262">
        <f t="shared" si="7470"/>
        <v>994991263912.47559</v>
      </c>
      <c r="AQ1080" s="258">
        <f t="shared" si="6959"/>
        <v>1000000000000</v>
      </c>
    </row>
    <row r="1081" spans="3:44" hidden="1" outlineLevel="1">
      <c r="C1081" s="256" t="s">
        <v>780</v>
      </c>
      <c r="D1081" s="256"/>
      <c r="E1081" s="262"/>
      <c r="F1081" s="262"/>
      <c r="G1081" s="262"/>
      <c r="H1081" s="262"/>
      <c r="I1081" s="262"/>
      <c r="J1081" s="262"/>
      <c r="K1081" s="262"/>
      <c r="L1081" s="262"/>
      <c r="M1081" s="262"/>
      <c r="N1081" s="262"/>
      <c r="O1081" s="262"/>
      <c r="P1081" s="262"/>
      <c r="Q1081" s="262"/>
      <c r="R1081" s="262"/>
      <c r="S1081" s="262"/>
      <c r="T1081" s="262"/>
      <c r="U1081" s="262"/>
      <c r="V1081" s="262"/>
      <c r="W1081" s="262"/>
      <c r="X1081" s="262"/>
      <c r="Y1081" s="262"/>
      <c r="Z1081" s="262"/>
      <c r="AA1081" s="262"/>
      <c r="AB1081" s="262"/>
      <c r="AC1081" s="262"/>
      <c r="AD1081" s="262"/>
      <c r="AE1081" s="262"/>
      <c r="AF1081" s="262"/>
      <c r="AG1081" s="262"/>
      <c r="AH1081" s="262"/>
      <c r="AI1081" s="262"/>
      <c r="AJ1081" s="262"/>
      <c r="AK1081" s="262"/>
      <c r="AL1081" s="262"/>
      <c r="AM1081" s="262"/>
      <c r="AN1081" s="262">
        <f>(AO1081+AO1082)/2/((1+AN$89/4))</f>
        <v>990108679594.27429</v>
      </c>
      <c r="AO1081" s="262">
        <f t="shared" ref="AO1081:AP1081" si="7471">(AP1081+AP1082)/2/((1+AO$89/4))</f>
        <v>992609586794.36157</v>
      </c>
      <c r="AP1081" s="262">
        <f t="shared" si="7471"/>
        <v>995853406816.95789</v>
      </c>
      <c r="AQ1081" s="258">
        <f t="shared" si="6959"/>
        <v>1000000000000</v>
      </c>
    </row>
    <row r="1082" spans="3:44" hidden="1" outlineLevel="1">
      <c r="C1082" s="256" t="s">
        <v>781</v>
      </c>
      <c r="D1082" s="256"/>
      <c r="E1082" s="262"/>
      <c r="F1082" s="262"/>
      <c r="G1082" s="262"/>
      <c r="H1082" s="262"/>
      <c r="I1082" s="262"/>
      <c r="J1082" s="262"/>
      <c r="K1082" s="262"/>
      <c r="L1082" s="262"/>
      <c r="M1082" s="262"/>
      <c r="N1082" s="262"/>
      <c r="O1082" s="262"/>
      <c r="P1082" s="262"/>
      <c r="Q1082" s="262"/>
      <c r="R1082" s="262"/>
      <c r="S1082" s="262"/>
      <c r="T1082" s="262"/>
      <c r="U1082" s="262"/>
      <c r="V1082" s="262"/>
      <c r="W1082" s="262"/>
      <c r="X1082" s="262"/>
      <c r="Y1082" s="262"/>
      <c r="Z1082" s="262"/>
      <c r="AA1082" s="262"/>
      <c r="AB1082" s="262"/>
      <c r="AC1082" s="262"/>
      <c r="AD1082" s="262"/>
      <c r="AE1082" s="262"/>
      <c r="AF1082" s="262"/>
      <c r="AG1082" s="262"/>
      <c r="AH1082" s="262"/>
      <c r="AI1082" s="262"/>
      <c r="AJ1082" s="262"/>
      <c r="AK1082" s="262"/>
      <c r="AL1082" s="262"/>
      <c r="AM1082" s="262"/>
      <c r="AN1082" s="262"/>
      <c r="AO1082" s="262">
        <f>(AP1082+AP1083)/2/((1+AO$90/4))</f>
        <v>993881091363.81055</v>
      </c>
      <c r="AP1082" s="262">
        <f t="shared" ref="AP1082" si="7472">(AQ1082+AQ1083)/2/((1+AP$90/4))</f>
        <v>996567662847.61377</v>
      </c>
      <c r="AQ1082" s="258">
        <f t="shared" si="6959"/>
        <v>1000000000000</v>
      </c>
    </row>
    <row r="1083" spans="3:44" hidden="1" outlineLevel="1">
      <c r="C1083" s="256" t="s">
        <v>782</v>
      </c>
      <c r="D1083" s="256"/>
      <c r="E1083" s="262"/>
      <c r="F1083" s="262"/>
      <c r="G1083" s="262"/>
      <c r="H1083" s="262"/>
      <c r="I1083" s="262"/>
      <c r="J1083" s="262"/>
      <c r="K1083" s="262"/>
      <c r="L1083" s="262"/>
      <c r="M1083" s="262"/>
      <c r="N1083" s="262"/>
      <c r="O1083" s="262"/>
      <c r="P1083" s="262"/>
      <c r="Q1083" s="262"/>
      <c r="R1083" s="262"/>
      <c r="S1083" s="262"/>
      <c r="T1083" s="262"/>
      <c r="U1083" s="262"/>
      <c r="V1083" s="262"/>
      <c r="W1083" s="262"/>
      <c r="X1083" s="262"/>
      <c r="Y1083" s="262"/>
      <c r="Z1083" s="262"/>
      <c r="AA1083" s="262"/>
      <c r="AB1083" s="262"/>
      <c r="AC1083" s="262"/>
      <c r="AD1083" s="262"/>
      <c r="AE1083" s="262"/>
      <c r="AF1083" s="262"/>
      <c r="AG1083" s="262"/>
      <c r="AH1083" s="262"/>
      <c r="AI1083" s="262"/>
      <c r="AJ1083" s="262"/>
      <c r="AK1083" s="262"/>
      <c r="AL1083" s="262"/>
      <c r="AM1083" s="262"/>
      <c r="AN1083" s="262"/>
      <c r="AO1083" s="262"/>
      <c r="AP1083" s="262">
        <f>(AQ1083+AQ1084)/2/((1+AP$91/4))</f>
        <v>997159238313.12549</v>
      </c>
      <c r="AQ1083" s="258">
        <f t="shared" si="6959"/>
        <v>1000000000000</v>
      </c>
    </row>
    <row r="1084" spans="3:44" hidden="1" outlineLevel="1">
      <c r="C1084" s="256" t="s">
        <v>260</v>
      </c>
      <c r="D1084" s="256"/>
      <c r="E1084" s="262"/>
      <c r="F1084" s="262"/>
      <c r="G1084" s="262"/>
      <c r="H1084" s="262"/>
      <c r="I1084" s="262"/>
      <c r="J1084" s="262"/>
      <c r="K1084" s="262"/>
      <c r="L1084" s="262"/>
      <c r="M1084" s="262"/>
      <c r="N1084" s="262"/>
      <c r="O1084" s="262"/>
      <c r="P1084" s="262"/>
      <c r="Q1084" s="262"/>
      <c r="R1084" s="262"/>
      <c r="S1084" s="262"/>
      <c r="T1084" s="262"/>
      <c r="U1084" s="262"/>
      <c r="V1084" s="262"/>
      <c r="W1084" s="262"/>
      <c r="X1084" s="262"/>
      <c r="Y1084" s="262"/>
      <c r="Z1084" s="262"/>
      <c r="AA1084" s="262"/>
      <c r="AB1084" s="262"/>
      <c r="AC1084" s="262"/>
      <c r="AD1084" s="262"/>
      <c r="AE1084" s="262"/>
      <c r="AF1084" s="262"/>
      <c r="AG1084" s="262"/>
      <c r="AH1084" s="262"/>
      <c r="AI1084" s="262"/>
      <c r="AJ1084" s="262"/>
      <c r="AK1084" s="262"/>
      <c r="AL1084" s="262"/>
      <c r="AM1084" s="262"/>
      <c r="AN1084" s="262"/>
      <c r="AO1084" s="262"/>
      <c r="AP1084" s="262"/>
      <c r="AQ1084" s="258">
        <f t="shared" si="6959"/>
        <v>1000000000000</v>
      </c>
    </row>
    <row r="1085" spans="3:44" hidden="1" outlineLevel="1">
      <c r="C1085" s="256" t="s">
        <v>2494</v>
      </c>
      <c r="D1085" s="257"/>
      <c r="E1085" s="255"/>
      <c r="F1085" s="255"/>
      <c r="G1085" s="255"/>
      <c r="H1085" s="255"/>
      <c r="I1085" s="255"/>
      <c r="J1085" s="255"/>
      <c r="K1085" s="255"/>
      <c r="L1085" s="255"/>
      <c r="M1085" s="255"/>
      <c r="N1085" s="255"/>
      <c r="O1085" s="255"/>
      <c r="P1085" s="255"/>
      <c r="Q1085" s="255"/>
      <c r="R1085" s="255"/>
      <c r="S1085" s="255"/>
      <c r="T1085" s="255"/>
      <c r="U1085" s="255"/>
      <c r="V1085" s="255"/>
      <c r="W1085" s="172"/>
    </row>
    <row r="1086" spans="3:44" hidden="1" outlineLevel="1"/>
    <row r="1087" spans="3:44" hidden="1" outlineLevel="1">
      <c r="C1087" s="256"/>
      <c r="D1087" s="256" t="s">
        <v>256</v>
      </c>
      <c r="E1087" s="256" t="s">
        <v>257</v>
      </c>
      <c r="F1087" s="256" t="s">
        <v>262</v>
      </c>
      <c r="G1087" s="256" t="s">
        <v>265</v>
      </c>
      <c r="H1087" s="256" t="s">
        <v>268</v>
      </c>
      <c r="I1087" s="256" t="s">
        <v>271</v>
      </c>
      <c r="J1087" s="256" t="s">
        <v>274</v>
      </c>
      <c r="K1087" s="256" t="s">
        <v>277</v>
      </c>
      <c r="L1087" s="256" t="s">
        <v>280</v>
      </c>
      <c r="M1087" s="256" t="s">
        <v>283</v>
      </c>
      <c r="N1087" s="256" t="s">
        <v>286</v>
      </c>
      <c r="O1087" s="256" t="s">
        <v>289</v>
      </c>
      <c r="P1087" s="256" t="s">
        <v>292</v>
      </c>
      <c r="Q1087" s="256" t="s">
        <v>295</v>
      </c>
      <c r="R1087" s="256" t="s">
        <v>298</v>
      </c>
      <c r="S1087" s="256" t="s">
        <v>301</v>
      </c>
      <c r="T1087" s="256" t="s">
        <v>304</v>
      </c>
      <c r="U1087" s="256" t="s">
        <v>307</v>
      </c>
      <c r="V1087" s="256" t="s">
        <v>310</v>
      </c>
      <c r="W1087" s="256" t="s">
        <v>313</v>
      </c>
      <c r="X1087" s="256" t="s">
        <v>804</v>
      </c>
      <c r="Y1087" s="256" t="s">
        <v>805</v>
      </c>
      <c r="Z1087" s="256" t="s">
        <v>806</v>
      </c>
      <c r="AA1087" s="256" t="s">
        <v>807</v>
      </c>
      <c r="AB1087" s="256" t="s">
        <v>808</v>
      </c>
      <c r="AC1087" s="256" t="s">
        <v>809</v>
      </c>
      <c r="AD1087" s="256" t="s">
        <v>810</v>
      </c>
      <c r="AE1087" s="256" t="s">
        <v>811</v>
      </c>
      <c r="AF1087" s="256" t="s">
        <v>812</v>
      </c>
      <c r="AG1087" s="256" t="s">
        <v>813</v>
      </c>
      <c r="AH1087" s="256" t="s">
        <v>814</v>
      </c>
      <c r="AI1087" s="256" t="s">
        <v>815</v>
      </c>
      <c r="AJ1087" s="256" t="s">
        <v>816</v>
      </c>
      <c r="AK1087" s="256" t="s">
        <v>817</v>
      </c>
      <c r="AL1087" s="256" t="s">
        <v>818</v>
      </c>
      <c r="AM1087" s="256" t="s">
        <v>819</v>
      </c>
      <c r="AN1087" s="256" t="s">
        <v>820</v>
      </c>
      <c r="AO1087" s="256" t="s">
        <v>821</v>
      </c>
      <c r="AP1087" s="256" t="s">
        <v>822</v>
      </c>
      <c r="AQ1087" s="256" t="s">
        <v>823</v>
      </c>
    </row>
    <row r="1088" spans="3:44" hidden="1" outlineLevel="1">
      <c r="C1088" s="256" t="s">
        <v>258</v>
      </c>
      <c r="D1088" s="256"/>
      <c r="E1088" s="256" t="s">
        <v>259</v>
      </c>
      <c r="F1088" s="256" t="s">
        <v>263</v>
      </c>
      <c r="G1088" s="256" t="s">
        <v>266</v>
      </c>
      <c r="H1088" s="256" t="s">
        <v>269</v>
      </c>
      <c r="I1088" s="256" t="s">
        <v>272</v>
      </c>
      <c r="J1088" s="256" t="s">
        <v>275</v>
      </c>
      <c r="K1088" s="256" t="s">
        <v>278</v>
      </c>
      <c r="L1088" s="256" t="s">
        <v>281</v>
      </c>
      <c r="M1088" s="256" t="s">
        <v>284</v>
      </c>
      <c r="N1088" s="256" t="s">
        <v>287</v>
      </c>
      <c r="O1088" s="256" t="s">
        <v>290</v>
      </c>
      <c r="P1088" s="256" t="s">
        <v>293</v>
      </c>
      <c r="Q1088" s="256" t="s">
        <v>296</v>
      </c>
      <c r="R1088" s="256" t="s">
        <v>299</v>
      </c>
      <c r="S1088" s="256" t="s">
        <v>302</v>
      </c>
      <c r="T1088" s="256" t="s">
        <v>305</v>
      </c>
      <c r="U1088" s="256" t="s">
        <v>308</v>
      </c>
      <c r="V1088" s="256" t="s">
        <v>311</v>
      </c>
      <c r="W1088" s="256" t="s">
        <v>314</v>
      </c>
      <c r="X1088" s="256" t="s">
        <v>784</v>
      </c>
      <c r="Y1088" s="256" t="s">
        <v>785</v>
      </c>
      <c r="Z1088" s="256" t="s">
        <v>786</v>
      </c>
      <c r="AA1088" s="256" t="s">
        <v>787</v>
      </c>
      <c r="AB1088" s="256" t="s">
        <v>788</v>
      </c>
      <c r="AC1088" s="256" t="s">
        <v>789</v>
      </c>
      <c r="AD1088" s="256" t="s">
        <v>790</v>
      </c>
      <c r="AE1088" s="256" t="s">
        <v>791</v>
      </c>
      <c r="AF1088" s="256" t="s">
        <v>792</v>
      </c>
      <c r="AG1088" s="256" t="s">
        <v>793</v>
      </c>
      <c r="AH1088" s="256" t="s">
        <v>794</v>
      </c>
      <c r="AI1088" s="256" t="s">
        <v>795</v>
      </c>
      <c r="AJ1088" s="256" t="s">
        <v>796</v>
      </c>
      <c r="AK1088" s="256" t="s">
        <v>797</v>
      </c>
      <c r="AL1088" s="256" t="s">
        <v>798</v>
      </c>
      <c r="AM1088" s="256" t="s">
        <v>799</v>
      </c>
      <c r="AN1088" s="256" t="s">
        <v>800</v>
      </c>
      <c r="AO1088" s="256" t="s">
        <v>801</v>
      </c>
      <c r="AP1088" s="256" t="s">
        <v>802</v>
      </c>
      <c r="AQ1088" s="256" t="s">
        <v>803</v>
      </c>
      <c r="AR1088" s="258" t="s">
        <v>260</v>
      </c>
    </row>
    <row r="1089" spans="3:46" hidden="1" outlineLevel="1">
      <c r="C1089" s="256"/>
      <c r="D1089" s="259">
        <f>(E1089+E1090)/2/((1+D$53/4)^($D$17))</f>
        <v>80059000260.939697</v>
      </c>
      <c r="E1089" s="262">
        <f t="shared" ref="E1089" si="7473">(F1089+F1090)/2/((1+E$53/4))</f>
        <v>66363800096.540497</v>
      </c>
      <c r="F1089" s="262">
        <f t="shared" ref="F1089" si="7474">(G1089+G1090)/2/((1+F$53/4))</f>
        <v>54663282887.211098</v>
      </c>
      <c r="G1089" s="262">
        <f t="shared" ref="G1089" si="7475">(H1089+H1090)/2/((1+G$53/4))</f>
        <v>44703479106.361008</v>
      </c>
      <c r="H1089" s="262">
        <f t="shared" ref="H1089" si="7476">(I1089+I1090)/2/((1+H$53/4))</f>
        <v>36149363866.443436</v>
      </c>
      <c r="I1089" s="262">
        <f t="shared" ref="I1089" si="7477">(J1089+J1090)/2/((1+I$53/4))</f>
        <v>28915335358.070663</v>
      </c>
      <c r="J1089" s="262">
        <f t="shared" ref="J1089" si="7478">(K1089+K1090)/2/((1+J$53/4))</f>
        <v>22913087945.654686</v>
      </c>
      <c r="K1089" s="262">
        <f t="shared" ref="K1089" si="7479">(L1089+L1090)/2/((1+K$53/4))</f>
        <v>18004200555.158726</v>
      </c>
      <c r="L1089" s="262">
        <f t="shared" ref="L1089" si="7480">(M1089+M1090)/2/((1+L$53/4))</f>
        <v>14043185435.909983</v>
      </c>
      <c r="M1089" s="262">
        <f t="shared" ref="M1089" si="7481">(N1089+N1090)/2/((1+M$53/4))</f>
        <v>10891027525.699539</v>
      </c>
      <c r="N1089" s="262">
        <f t="shared" ref="N1089" si="7482">(O1089+O1090)/2/((1+N$53/4))</f>
        <v>8415083240.5594664</v>
      </c>
      <c r="O1089" s="262">
        <f t="shared" ref="O1089" si="7483">(P1089+P1090)/2/((1+O$53/4))</f>
        <v>6495211516.4141245</v>
      </c>
      <c r="P1089" s="262">
        <f t="shared" ref="P1089" si="7484">(Q1089+Q1090)/2/((1+P$53/4))</f>
        <v>5025213170.6713028</v>
      </c>
      <c r="Q1089" s="262">
        <f t="shared" ref="Q1089" si="7485">(R1089+R1090)/2/((1+Q$53/4))</f>
        <v>3755640269.71661</v>
      </c>
      <c r="R1089" s="262">
        <f t="shared" ref="R1089" si="7486">(S1089+S1090)/2/((1+R$53/4))</f>
        <v>2781248293.1191802</v>
      </c>
      <c r="S1089" s="262">
        <f t="shared" ref="S1089" si="7487">(T1089+T1090)/2/((1+S$53/4))</f>
        <v>2051975604.8682861</v>
      </c>
      <c r="T1089" s="262">
        <f t="shared" ref="T1089" si="7488">(U1089+U1090)/2/((1+T$53/4))</f>
        <v>1512360903.2769167</v>
      </c>
      <c r="U1089" s="262">
        <f t="shared" ref="U1089" si="7489">(V1089+V1090)/2/((1+U$53/4))</f>
        <v>1117346722.1504455</v>
      </c>
      <c r="V1089" s="262">
        <f t="shared" ref="V1089" si="7490">(W1089+W1090)/2/((1+V$53/4))</f>
        <v>830985732.87072635</v>
      </c>
      <c r="W1089" s="262">
        <f t="shared" ref="W1089" si="7491">(X1089+X1090)/2/((1+W$53/4))</f>
        <v>625231937.33987081</v>
      </c>
      <c r="X1089" s="262">
        <f t="shared" ref="X1089" si="7492">(Y1089+Y1090)/2/((1+X$53/4))</f>
        <v>478770426.41729784</v>
      </c>
      <c r="Y1089" s="262">
        <f t="shared" ref="Y1089" si="7493">(Z1089+Z1090)/2/((1+Y$53/4))</f>
        <v>354837776.60845447</v>
      </c>
      <c r="Z1089" s="262">
        <f t="shared" ref="Z1089" si="7494">(AA1089+AA1090)/2/((1+Z$53/4))</f>
        <v>265379201.63490906</v>
      </c>
      <c r="AA1089" s="262">
        <f t="shared" ref="AA1089" si="7495">(AB1089+AB1090)/2/((1+AA$53/4))</f>
        <v>202470104.693358</v>
      </c>
      <c r="AB1089" s="262">
        <f t="shared" ref="AB1089" si="7496">(AC1089+AC1090)/2/((1+AB$53/4))</f>
        <v>158703764.23505387</v>
      </c>
      <c r="AC1089" s="262">
        <f t="shared" ref="AC1089" si="7497">(AD1089+AD1090)/2/((1+AC$53/4))</f>
        <v>128872918.43687466</v>
      </c>
      <c r="AD1089" s="262">
        <f t="shared" ref="AD1089" si="7498">(AE1089+AE1090)/2/((1+AD$53/4))</f>
        <v>109424229.75367726</v>
      </c>
      <c r="AE1089" s="262">
        <f t="shared" ref="AE1089" si="7499">(AF1089+AF1090)/2/((1+AE$53/4))</f>
        <v>98166377.652276516</v>
      </c>
      <c r="AF1089" s="262">
        <f t="shared" ref="AF1089" si="7500">(AG1089+AG1090)/2/((1+AF$53/4))</f>
        <v>94117166.90112862</v>
      </c>
      <c r="AG1089" s="262">
        <f t="shared" ref="AG1089" si="7501">(AH1089+AH1090)/2/((1+AG$53/4))</f>
        <v>97659380.192036584</v>
      </c>
      <c r="AH1089" s="262">
        <f t="shared" ref="AH1089" si="7502">(AI1089+AI1090)/2/((1+AH$53/4))</f>
        <v>111104341.10288119</v>
      </c>
      <c r="AI1089" s="262">
        <f t="shared" ref="AI1089" si="7503">(AJ1089+AJ1090)/2/((1+AI$53/4))</f>
        <v>140461009.67716324</v>
      </c>
      <c r="AJ1089" s="262">
        <f t="shared" ref="AJ1089" si="7504">(AK1089+AK1090)/2/((1+AJ$53/4))</f>
        <v>200021289.59862819</v>
      </c>
      <c r="AK1089" s="262">
        <f t="shared" ref="AK1089" si="7505">(AL1089+AL1090)/2/((1+AK$53/4))</f>
        <v>325185672.76287478</v>
      </c>
      <c r="AL1089" s="262">
        <f t="shared" ref="AL1089" si="7506">(AM1089+AM1090)/2/((1+AL$53/4))</f>
        <v>611248814.74166059</v>
      </c>
      <c r="AM1089" s="262">
        <f t="shared" ref="AM1089" si="7507">(AN1089+AN1090)/2/((1+AM$53/4))</f>
        <v>1343660429.4988384</v>
      </c>
      <c r="AN1089" s="262">
        <f t="shared" ref="AN1089" si="7508">(AO1089+AO1090)/2/((1+AN$53/4))</f>
        <v>3489275954.9082398</v>
      </c>
      <c r="AO1089" s="262">
        <f t="shared" ref="AO1089" si="7509">(AP1089+AP1090)/2/((1+AO$53/4))</f>
        <v>10805145882.99415</v>
      </c>
      <c r="AP1089" s="262">
        <f t="shared" ref="AP1089" si="7510">(AQ1089+AQ1090)/2/((1+AP$53/4))</f>
        <v>40171984370.140724</v>
      </c>
      <c r="AQ1089" s="262">
        <f t="shared" ref="AQ1089" si="7511">(AR1089+AR1090)/2/((1+AQ$53/4))</f>
        <v>180275100109.7326</v>
      </c>
      <c r="AR1089" s="258">
        <f t="shared" ref="AR1089:AR1129" si="7512">$C$15*10^6</f>
        <v>1000000000000</v>
      </c>
      <c r="AT1089" s="261">
        <f>AQ$50*10^6</f>
        <v>80059000260.939697</v>
      </c>
    </row>
    <row r="1090" spans="3:46" hidden="1" outlineLevel="1">
      <c r="C1090" s="256" t="s">
        <v>261</v>
      </c>
      <c r="D1090" s="256"/>
      <c r="E1090" s="262">
        <f>(F1090+F1091)/2/((1+E$54/4))</f>
        <v>99495972834.181656</v>
      </c>
      <c r="F1090" s="262">
        <f t="shared" ref="F1090" si="7513">(G1090+G1091)/2/((1+F$54/4))</f>
        <v>84201969498.613678</v>
      </c>
      <c r="G1090" s="262">
        <f t="shared" ref="G1090" si="7514">(H1090+H1091)/2/((1+G$54/4))</f>
        <v>70800788854.480225</v>
      </c>
      <c r="H1090" s="262">
        <f t="shared" ref="H1090" si="7515">(I1090+I1091)/2/((1+H$54/4))</f>
        <v>58947685774.96389</v>
      </c>
      <c r="I1090" s="262">
        <f t="shared" ref="I1090" si="7516">(J1090+J1091)/2/((1+I$54/4))</f>
        <v>48609876191.408989</v>
      </c>
      <c r="J1090" s="262">
        <f t="shared" ref="J1090" si="7517">(K1090+K1091)/2/((1+J$54/4))</f>
        <v>39751205178.122948</v>
      </c>
      <c r="K1090" s="262">
        <f t="shared" ref="K1090" si="7518">(L1090+L1091)/2/((1+K$54/4))</f>
        <v>32260630202.651905</v>
      </c>
      <c r="L1090" s="262">
        <f t="shared" ref="L1090" si="7519">(M1090+M1091)/2/((1+L$54/4))</f>
        <v>26005914600.722439</v>
      </c>
      <c r="M1090" s="262">
        <f t="shared" ref="M1090" si="7520">(N1090+N1091)/2/((1+M$54/4))</f>
        <v>20851365193.661331</v>
      </c>
      <c r="N1090" s="262">
        <f t="shared" ref="N1090" si="7521">(O1090+O1091)/2/((1+N$54/4))</f>
        <v>16656694277.295898</v>
      </c>
      <c r="O1090" s="262">
        <f t="shared" ref="O1090" si="7522">(P1090+P1091)/2/((1+O$54/4))</f>
        <v>13286471310.47393</v>
      </c>
      <c r="P1090" s="262">
        <f t="shared" ref="P1090" si="7523">(Q1090+Q1091)/2/((1+P$54/4))</f>
        <v>10613380428.490522</v>
      </c>
      <c r="Q1090" s="262">
        <f t="shared" ref="Q1090" si="7524">(R1090+R1091)/2/((1+Q$54/4))</f>
        <v>8226801909.1626396</v>
      </c>
      <c r="R1090" s="262">
        <f t="shared" ref="R1090" si="7525">(S1090+S1091)/2/((1+R$54/4))</f>
        <v>6322965768.7310429</v>
      </c>
      <c r="S1090" s="262">
        <f t="shared" ref="S1090" si="7526">(T1090+T1091)/2/((1+S$54/4))</f>
        <v>4840635607.4677944</v>
      </c>
      <c r="T1090" s="262">
        <f t="shared" ref="T1090" si="7527">(U1090+U1091)/2/((1+T$54/4))</f>
        <v>3699625131.029676</v>
      </c>
      <c r="U1090" s="262">
        <f t="shared" ref="U1090" si="7528">(V1090+V1091)/2/((1+U$54/4))</f>
        <v>2831075895.3646684</v>
      </c>
      <c r="V1090" s="262">
        <f t="shared" ref="V1090" si="7529">(W1090+W1091)/2/((1+V$54/4))</f>
        <v>2176890192.103137</v>
      </c>
      <c r="W1090" s="262">
        <f t="shared" ref="W1090" si="7530">(X1090+X1091)/2/((1+W$54/4))</f>
        <v>1689180731.9907632</v>
      </c>
      <c r="X1090" s="262">
        <f t="shared" ref="X1090" si="7531">(Y1090+Y1091)/2/((1+X$54/4))</f>
        <v>1329607122.9560573</v>
      </c>
      <c r="Y1090" s="262">
        <f t="shared" ref="Y1090" si="7532">(Z1090+Z1091)/2/((1+Y$54/4))</f>
        <v>1015835873.4822682</v>
      </c>
      <c r="Z1090" s="262">
        <f t="shared" ref="Z1090" si="7533">(AA1090+AA1091)/2/((1+Z$54/4))</f>
        <v>781063713.88817871</v>
      </c>
      <c r="AA1090" s="262">
        <f t="shared" ref="AA1090" si="7534">(AB1090+AB1091)/2/((1+AA$54/4))</f>
        <v>610053507.9006356</v>
      </c>
      <c r="AB1090" s="262">
        <f t="shared" ref="AB1090" si="7535">(AC1090+AC1091)/2/((1+AB$54/4))</f>
        <v>486966316.92497855</v>
      </c>
      <c r="AC1090" s="262">
        <f t="shared" ref="AC1090" si="7536">(AD1090+AD1091)/2/((1+AC$54/4))</f>
        <v>400133818.41360438</v>
      </c>
      <c r="AD1090" s="262">
        <f t="shared" ref="AD1090" si="7537">(AE1090+AE1091)/2/((1+AD$54/4))</f>
        <v>341198995.71916318</v>
      </c>
      <c r="AE1090" s="262">
        <f t="shared" ref="AE1090" si="7538">(AF1090+AF1091)/2/((1+AE$54/4))</f>
        <v>304723521.64664346</v>
      </c>
      <c r="AF1090" s="262">
        <f t="shared" ref="AF1090" si="7539">(AG1090+AG1091)/2/((1+AF$54/4))</f>
        <v>287972180.44428259</v>
      </c>
      <c r="AG1090" s="262">
        <f t="shared" ref="AG1090" si="7540">(AH1090+AH1091)/2/((1+AG$54/4))</f>
        <v>291299235.01432043</v>
      </c>
      <c r="AH1090" s="262">
        <f t="shared" ref="AH1090" si="7541">(AI1090+AI1091)/2/((1+AH$54/4))</f>
        <v>319227308.29002166</v>
      </c>
      <c r="AI1090" s="262">
        <f t="shared" ref="AI1090" si="7542">(AJ1090+AJ1091)/2/((1+AI$54/4))</f>
        <v>383841946.65181679</v>
      </c>
      <c r="AJ1090" s="262">
        <f t="shared" ref="AJ1090" si="7543">(AK1090+AK1091)/2/((1+AJ$54/4))</f>
        <v>513076756.81591928</v>
      </c>
      <c r="AK1090" s="262">
        <f t="shared" ref="AK1090" si="7544">(AL1090+AL1091)/2/((1+AK$54/4))</f>
        <v>772596813.39795995</v>
      </c>
      <c r="AL1090" s="262">
        <f t="shared" ref="AL1090" si="7545">(AM1090+AM1091)/2/((1+AL$54/4))</f>
        <v>1327476918.7963476</v>
      </c>
      <c r="AM1090" s="262">
        <f t="shared" ref="AM1090" si="7546">(AN1090+AN1091)/2/((1+AM$54/4))</f>
        <v>2633674274.1081233</v>
      </c>
      <c r="AN1090" s="262">
        <f t="shared" ref="AN1090" si="7547">(AO1090+AO1091)/2/((1+AN$54/4))</f>
        <v>6099099180.3062878</v>
      </c>
      <c r="AO1090" s="262">
        <f t="shared" ref="AO1090" si="7548">(AP1090+AP1091)/2/((1+AO$54/4))</f>
        <v>16657321721.562626</v>
      </c>
      <c r="AP1090" s="262">
        <f t="shared" ref="AP1090" si="7549">(AQ1090+AQ1091)/2/((1+AP$54/4))</f>
        <v>54076023303.415718</v>
      </c>
      <c r="AQ1090" s="262">
        <f t="shared" ref="AQ1090" si="7550">(AR1090+AR1091)/2/((1+AQ$54/4))</f>
        <v>210033724898.45197</v>
      </c>
      <c r="AR1090" s="258">
        <f t="shared" si="7512"/>
        <v>1000000000000</v>
      </c>
    </row>
    <row r="1091" spans="3:46" hidden="1" outlineLevel="1">
      <c r="C1091" s="256" t="s">
        <v>264</v>
      </c>
      <c r="D1091" s="256"/>
      <c r="E1091" s="256"/>
      <c r="F1091" s="262">
        <f>(G1091+G1092)/2/((1+F$55/4))</f>
        <v>122401360731.32642</v>
      </c>
      <c r="G1091" s="262">
        <f t="shared" ref="G1091" si="7551">(H1091+H1092)/2/((1+G$55/4))</f>
        <v>105474344604.8808</v>
      </c>
      <c r="H1091" s="262">
        <f t="shared" ref="H1091" si="7552">(I1091+I1092)/2/((1+H$55/4))</f>
        <v>90108128164.540741</v>
      </c>
      <c r="I1091" s="262">
        <f t="shared" ref="I1091" si="7553">(J1091+J1092)/2/((1+I$55/4))</f>
        <v>76335068891.956818</v>
      </c>
      <c r="J1091" s="262">
        <f t="shared" ref="J1091" si="7554">(K1091+K1092)/2/((1+J$55/4))</f>
        <v>64189891417.706573</v>
      </c>
      <c r="K1091" s="262">
        <f t="shared" ref="K1091" si="7555">(L1091+L1092)/2/((1+K$55/4))</f>
        <v>53611277921.532387</v>
      </c>
      <c r="L1091" s="262">
        <f t="shared" ref="L1091" si="7556">(M1091+M1092)/2/((1+L$55/4))</f>
        <v>44504184716.878426</v>
      </c>
      <c r="M1091" s="262">
        <f t="shared" ref="M1091" si="7557">(N1091+N1092)/2/((1+M$55/4))</f>
        <v>36760649577.965874</v>
      </c>
      <c r="N1091" s="262">
        <f t="shared" ref="N1091" si="7558">(O1091+O1092)/2/((1+N$55/4))</f>
        <v>30255727940.418961</v>
      </c>
      <c r="O1091" s="262">
        <f t="shared" ref="O1091" si="7559">(P1091+P1092)/2/((1+O$55/4))</f>
        <v>24859315573.349594</v>
      </c>
      <c r="P1091" s="262">
        <f t="shared" ref="P1091" si="7560">(Q1091+Q1092)/2/((1+P$55/4))</f>
        <v>20440299098.188667</v>
      </c>
      <c r="Q1091" s="262">
        <f t="shared" ref="Q1091" si="7561">(R1091+R1092)/2/((1+Q$55/4))</f>
        <v>16375139879.050102</v>
      </c>
      <c r="R1091" s="262">
        <f t="shared" ref="R1091" si="7562">(S1091+S1092)/2/((1+R$55/4))</f>
        <v>13016874049.754658</v>
      </c>
      <c r="S1091" s="262">
        <f t="shared" ref="S1091" si="7563">(T1091+T1092)/2/((1+S$55/4))</f>
        <v>10306546913.047783</v>
      </c>
      <c r="T1091" s="262">
        <f t="shared" ref="T1091" si="7564">(U1091+U1092)/2/((1+T$55/4))</f>
        <v>8143721020.6394043</v>
      </c>
      <c r="U1091" s="262">
        <f t="shared" ref="U1091" si="7565">(V1091+V1092)/2/((1+U$55/4))</f>
        <v>6437223587.5849228</v>
      </c>
      <c r="V1091" s="262">
        <f t="shared" ref="V1091" si="7566">(W1091+W1092)/2/((1+V$55/4))</f>
        <v>5105700617.6661425</v>
      </c>
      <c r="W1091" s="262">
        <f t="shared" ref="W1091" si="7567">(X1091+X1092)/2/((1+W$55/4))</f>
        <v>4078345914.9070992</v>
      </c>
      <c r="X1091" s="262">
        <f t="shared" ref="X1091" si="7568">(Y1091+Y1092)/2/((1+X$55/4))</f>
        <v>3295532270.0579238</v>
      </c>
      <c r="Y1091" s="262">
        <f t="shared" ref="Y1091" si="7569">(Z1091+Z1092)/2/((1+Y$55/4))</f>
        <v>2592392821.5861497</v>
      </c>
      <c r="Z1091" s="262">
        <f t="shared" ref="Z1091" si="7570">(AA1091+AA1092)/2/((1+Z$55/4))</f>
        <v>2048071554.3222411</v>
      </c>
      <c r="AA1091" s="262">
        <f t="shared" ref="AA1091" si="7571">(AB1091+AB1092)/2/((1+AA$55/4))</f>
        <v>1638026480.0594728</v>
      </c>
      <c r="AB1091" s="262">
        <f t="shared" ref="AB1091" si="7572">(AC1091+AC1092)/2/((1+AB$55/4))</f>
        <v>1333103246.0215201</v>
      </c>
      <c r="AC1091" s="262">
        <f t="shared" ref="AC1091" si="7573">(AD1091+AD1092)/2/((1+AC$55/4))</f>
        <v>1110846523.8284497</v>
      </c>
      <c r="AD1091" s="262">
        <f t="shared" ref="AD1091" si="7574">(AE1091+AE1092)/2/((1+AD$55/4))</f>
        <v>954418503.63430262</v>
      </c>
      <c r="AE1091" s="262">
        <f t="shared" ref="AE1091" si="7575">(AF1091+AF1092)/2/((1+AE$55/4))</f>
        <v>852350173.12411153</v>
      </c>
      <c r="AF1091" s="262">
        <f t="shared" ref="AF1091" si="7576">(AG1091+AG1092)/2/((1+AF$55/4))</f>
        <v>798426761.71863079</v>
      </c>
      <c r="AG1091" s="262">
        <f t="shared" ref="AG1091" si="7577">(AH1091+AH1092)/2/((1+AG$55/4))</f>
        <v>792651001.49051273</v>
      </c>
      <c r="AH1091" s="262">
        <f t="shared" ref="AH1091" si="7578">(AI1091+AI1092)/2/((1+AH$55/4))</f>
        <v>843205854.03282297</v>
      </c>
      <c r="AI1091" s="262">
        <f t="shared" ref="AI1091" si="7579">(AJ1091+AJ1092)/2/((1+AI$55/4))</f>
        <v>972570003.60591364</v>
      </c>
      <c r="AJ1091" s="262">
        <f t="shared" ref="AJ1091" si="7580">(AK1091+AK1092)/2/((1+AJ$55/4))</f>
        <v>1231494415.853148</v>
      </c>
      <c r="AK1091" s="262">
        <f t="shared" ref="AK1091" si="7581">(AL1091+AL1092)/2/((1+AK$55/4))</f>
        <v>1733983080.4891574</v>
      </c>
      <c r="AL1091" s="262">
        <f t="shared" ref="AL1091" si="7582">(AM1091+AM1092)/2/((1+AL$55/4))</f>
        <v>2749601761.7085881</v>
      </c>
      <c r="AM1091" s="262">
        <f t="shared" ref="AM1091" si="7583">(AN1091+AN1092)/2/((1+AM$55/4))</f>
        <v>4969989536.9894629</v>
      </c>
      <c r="AN1091" s="262">
        <f t="shared" ref="AN1091" si="7584">(AO1091+AO1092)/2/((1+AN$55/4))</f>
        <v>10356832978.426081</v>
      </c>
      <c r="AO1091" s="262">
        <f t="shared" ref="AO1091" si="7585">(AP1091+AP1092)/2/((1+AO$55/4))</f>
        <v>25157155605.69381</v>
      </c>
      <c r="AP1091" s="262">
        <f t="shared" ref="AP1091" si="7586">(AQ1091+AQ1092)/2/((1+AP$55/4))</f>
        <v>71862688521.869553</v>
      </c>
      <c r="AQ1091" s="262">
        <f t="shared" ref="AQ1091" si="7587">(AR1091+AR1092)/2/((1+AQ$55/4))</f>
        <v>243247003253.28671</v>
      </c>
      <c r="AR1091" s="258">
        <f t="shared" si="7512"/>
        <v>1000000000000</v>
      </c>
    </row>
    <row r="1092" spans="3:46" hidden="1" outlineLevel="1">
      <c r="C1092" s="256" t="s">
        <v>267</v>
      </c>
      <c r="D1092" s="256"/>
      <c r="E1092" s="262"/>
      <c r="F1092" s="262"/>
      <c r="G1092" s="262">
        <f>(H1092+H1093)/2/((1+G$56/4))</f>
        <v>148792748214.01706</v>
      </c>
      <c r="H1092" s="262">
        <f t="shared" ref="H1092" si="7588">(I1092+I1093)/2/((1+H$56/4))</f>
        <v>130025981172.8528</v>
      </c>
      <c r="I1092" s="262">
        <f t="shared" ref="I1092" si="7589">(J1092+J1093)/2/((1+I$56/4))</f>
        <v>112794665248.30391</v>
      </c>
      <c r="J1092" s="262">
        <f t="shared" ref="J1092" si="7590">(K1092+K1093)/2/((1+J$56/4))</f>
        <v>97210821585.831055</v>
      </c>
      <c r="K1092" s="262">
        <f t="shared" ref="K1092" si="7591">(L1092+L1093)/2/((1+K$56/4))</f>
        <v>83276136306.589203</v>
      </c>
      <c r="L1092" s="262">
        <f t="shared" ref="L1092" si="7592">(M1092+M1093)/2/((1+L$56/4))</f>
        <v>70950517399.864517</v>
      </c>
      <c r="M1092" s="262">
        <f t="shared" ref="M1092" si="7593">(N1092+N1093)/2/((1+M$56/4))</f>
        <v>60174891649.40448</v>
      </c>
      <c r="N1092" s="262">
        <f t="shared" ref="N1092" si="7594">(O1092+O1093)/2/((1+N$56/4))</f>
        <v>50862671354.294525</v>
      </c>
      <c r="O1092" s="262">
        <f t="shared" ref="O1092" si="7595">(P1092+P1093)/2/((1+O$56/4))</f>
        <v>42912675781.521996</v>
      </c>
      <c r="P1092" s="262">
        <f t="shared" ref="P1092" si="7596">(Q1092+Q1093)/2/((1+P$56/4))</f>
        <v>36212847052.133087</v>
      </c>
      <c r="Q1092" s="262">
        <f t="shared" ref="Q1092" si="7597">(R1092+R1093)/2/((1+Q$56/4))</f>
        <v>29882181877.730129</v>
      </c>
      <c r="R1092" s="262">
        <f t="shared" ref="R1092" si="7598">(S1092+S1093)/2/((1+R$56/4))</f>
        <v>24485367632.424782</v>
      </c>
      <c r="S1092" s="262">
        <f t="shared" ref="S1092" si="7599">(T1092+T1093)/2/((1+S$56/4))</f>
        <v>19986423203.838966</v>
      </c>
      <c r="T1092" s="262">
        <f t="shared" ref="T1092" si="7600">(U1092+U1093)/2/((1+T$56/4))</f>
        <v>16277124938.683537</v>
      </c>
      <c r="U1092" s="262">
        <f t="shared" ref="U1092" si="7601">(V1092+V1093)/2/((1+U$56/4))</f>
        <v>13253305357.77494</v>
      </c>
      <c r="V1092" s="262">
        <f t="shared" ref="V1092" si="7602">(W1092+W1093)/2/((1+V$56/4))</f>
        <v>10816409318.615093</v>
      </c>
      <c r="W1092" s="262">
        <f t="shared" ref="W1092" si="7603">(X1092+X1093)/2/((1+W$56/4))</f>
        <v>8875749767.1128693</v>
      </c>
      <c r="X1092" s="262">
        <f t="shared" ref="X1092" si="7604">(Y1092+Y1093)/2/((1+X$56/4))</f>
        <v>7351072601.2086706</v>
      </c>
      <c r="Y1092" s="262">
        <f t="shared" ref="Y1092" si="7605">(Z1092+Z1093)/2/((1+Y$56/4))</f>
        <v>5944310413.011075</v>
      </c>
      <c r="Z1092" s="262">
        <f t="shared" ref="Z1092" si="7606">(AA1092+AA1093)/2/((1+Z$56/4))</f>
        <v>4820067196.8013096</v>
      </c>
      <c r="AA1092" s="262">
        <f t="shared" ref="AA1092" si="7607">(AB1092+AB1093)/2/((1+AA$56/4))</f>
        <v>3945900613.1439972</v>
      </c>
      <c r="AB1092" s="262">
        <f t="shared" ref="AB1092" si="7608">(AC1092+AC1093)/2/((1+AB$56/4))</f>
        <v>3275440652.1997705</v>
      </c>
      <c r="AC1092" s="262">
        <f t="shared" ref="AC1092" si="7609">(AD1092+AD1093)/2/((1+AC$56/4))</f>
        <v>2771447583.6707492</v>
      </c>
      <c r="AD1092" s="262">
        <f t="shared" ref="AD1092" si="7610">(AE1092+AE1093)/2/((1+AD$56/4))</f>
        <v>2404765580.4616141</v>
      </c>
      <c r="AE1092" s="262">
        <f t="shared" ref="AE1092" si="7611">(AF1092+AF1093)/2/((1+AE$56/4))</f>
        <v>2154772317.6123767</v>
      </c>
      <c r="AF1092" s="262">
        <f t="shared" ref="AF1092" si="7612">(AG1092+AG1093)/2/((1+AF$56/4))</f>
        <v>2009777279.1565101</v>
      </c>
      <c r="AG1092" s="262">
        <f t="shared" ref="AG1092" si="7613">(AH1092+AH1093)/2/((1+AG$56/4))</f>
        <v>1969241405.4404132</v>
      </c>
      <c r="AH1092" s="262">
        <f t="shared" ref="AH1092" si="7614">(AI1092+AI1093)/2/((1+AH$56/4))</f>
        <v>2047166727.9925983</v>
      </c>
      <c r="AI1092" s="262">
        <f t="shared" ref="AI1092" si="7615">(AJ1092+AJ1093)/2/((1+AI$56/4))</f>
        <v>2282467481.7426758</v>
      </c>
      <c r="AJ1092" s="262">
        <f t="shared" ref="AJ1092" si="7616">(AK1092+AK1093)/2/((1+AJ$56/4))</f>
        <v>2761032992.5600538</v>
      </c>
      <c r="AK1092" s="262">
        <f t="shared" ref="AK1092" si="7617">(AL1092+AL1093)/2/((1+AK$56/4))</f>
        <v>3668171349.877274</v>
      </c>
      <c r="AL1092" s="262">
        <f t="shared" ref="AL1092" si="7618">(AM1092+AM1093)/2/((1+AL$56/4))</f>
        <v>5418637174.0568571</v>
      </c>
      <c r="AM1092" s="262">
        <f t="shared" ref="AM1092" si="7619">(AN1092+AN1093)/2/((1+AM$56/4))</f>
        <v>9007771203.0021687</v>
      </c>
      <c r="AN1092" s="262">
        <f t="shared" ref="AN1092" si="7620">(AO1092+AO1093)/2/((1+AN$56/4))</f>
        <v>17047626087.738699</v>
      </c>
      <c r="AO1092" s="262">
        <f t="shared" ref="AO1092" si="7621">(AP1092+AP1093)/2/((1+AO$56/4))</f>
        <v>37155128439.207565</v>
      </c>
      <c r="AP1092" s="262">
        <f t="shared" ref="AP1092" si="7622">(AQ1092+AQ1093)/2/((1+AP$56/4))</f>
        <v>94160678434.890106</v>
      </c>
      <c r="AQ1092" s="262">
        <f t="shared" ref="AQ1092" si="7623">(AR1092+AR1093)/2/((1+AQ$56/4))</f>
        <v>279851795157.33112</v>
      </c>
      <c r="AR1092" s="258">
        <f t="shared" si="7512"/>
        <v>1000000000000</v>
      </c>
    </row>
    <row r="1093" spans="3:46" hidden="1" outlineLevel="1">
      <c r="C1093" s="256" t="s">
        <v>270</v>
      </c>
      <c r="D1093" s="256"/>
      <c r="E1093" s="262"/>
      <c r="F1093" s="262"/>
      <c r="G1093" s="262"/>
      <c r="H1093" s="262">
        <f>(I1093+I1094)/2/((1+H$57/4))</f>
        <v>178277696319.48337</v>
      </c>
      <c r="I1093" s="262">
        <f t="shared" ref="I1093" si="7624">(J1093+J1094)/2/((1+I$57/4))</f>
        <v>157896289376.17743</v>
      </c>
      <c r="J1093" s="262">
        <f t="shared" ref="J1093" si="7625">(K1093+K1094)/2/((1+J$57/4))</f>
        <v>139049246761.64417</v>
      </c>
      <c r="K1093" s="262">
        <f t="shared" ref="K1093" si="7626">(L1093+L1094)/2/((1+K$57/4))</f>
        <v>121802722963.51247</v>
      </c>
      <c r="L1093" s="262">
        <f t="shared" ref="L1093" si="7627">(M1093+M1094)/2/((1+L$57/4))</f>
        <v>106178806760.91881</v>
      </c>
      <c r="M1093" s="262">
        <f t="shared" ref="M1093" si="7628">(N1093+N1094)/2/((1+M$57/4))</f>
        <v>92179604598.243362</v>
      </c>
      <c r="N1093" s="262">
        <f t="shared" ref="N1093" si="7629">(O1093+O1094)/2/((1+N$57/4))</f>
        <v>79773599982.743927</v>
      </c>
      <c r="O1093" s="262">
        <f t="shared" ref="O1093" si="7630">(P1093+P1094)/2/((1+O$57/4))</f>
        <v>68908620523.197128</v>
      </c>
      <c r="P1093" s="262">
        <f t="shared" ref="P1093" si="7631">(Q1093+Q1094)/2/((1+P$57/4))</f>
        <v>59513974022.488068</v>
      </c>
      <c r="Q1093" s="262">
        <f t="shared" ref="Q1093" si="7632">(R1093+R1094)/2/((1+Q$57/4))</f>
        <v>50422678519.852585</v>
      </c>
      <c r="R1093" s="262">
        <f t="shared" ref="R1093" si="7633">(S1093+S1094)/2/((1+R$57/4))</f>
        <v>42451773848.225708</v>
      </c>
      <c r="S1093" s="262">
        <f t="shared" ref="S1093" si="7634">(T1093+T1094)/2/((1+S$57/4))</f>
        <v>35611317692.723915</v>
      </c>
      <c r="T1093" s="262">
        <f t="shared" ref="T1093" si="7635">(U1093+U1094)/2/((1+T$57/4))</f>
        <v>29803421500.241226</v>
      </c>
      <c r="U1093" s="262">
        <f t="shared" ref="U1093" si="7636">(V1093+V1094)/2/((1+U$57/4))</f>
        <v>24927142151.423946</v>
      </c>
      <c r="V1093" s="262">
        <f t="shared" ref="V1093" si="7637">(W1093+W1094)/2/((1+V$57/4))</f>
        <v>20880348334.297131</v>
      </c>
      <c r="W1093" s="262">
        <f t="shared" ref="W1093" si="7638">(X1093+X1094)/2/((1+W$57/4))</f>
        <v>17563163634.017559</v>
      </c>
      <c r="X1093" s="262">
        <f t="shared" ref="X1093" si="7639">(Y1093+Y1094)/2/((1+X$57/4))</f>
        <v>14882638018.161201</v>
      </c>
      <c r="Y1093" s="262">
        <f t="shared" ref="Y1093" si="7640">(Z1093+Z1094)/2/((1+Y$57/4))</f>
        <v>12347669666.48954</v>
      </c>
      <c r="Z1093" s="262">
        <f t="shared" ref="Z1093" si="7641">(AA1093+AA1094)/2/((1+Z$57/4))</f>
        <v>10261289779.713184</v>
      </c>
      <c r="AA1093" s="262">
        <f t="shared" ref="AA1093" si="7642">(AB1093+AB1094)/2/((1+AA$57/4))</f>
        <v>8590476672.3912449</v>
      </c>
      <c r="AB1093" s="262">
        <f t="shared" ref="AB1093" si="7643">(AC1093+AC1094)/2/((1+AB$57/4))</f>
        <v>7271434530.5102587</v>
      </c>
      <c r="AC1093" s="262">
        <f t="shared" ref="AC1093" si="7644">(AD1093+AD1094)/2/((1+AC$57/4))</f>
        <v>6250918550.5417557</v>
      </c>
      <c r="AD1093" s="262">
        <f t="shared" ref="AD1093" si="7645">(AE1093+AE1094)/2/((1+AD$57/4))</f>
        <v>5485532971.1790247</v>
      </c>
      <c r="AE1093" s="262">
        <f t="shared" ref="AE1093" si="7646">(AF1093+AF1094)/2/((1+AE$57/4))</f>
        <v>4943708677.0689039</v>
      </c>
      <c r="AF1093" s="262">
        <f t="shared" ref="AF1093" si="7647">(AG1093+AG1094)/2/((1+AF$57/4))</f>
        <v>4607280905.5024786</v>
      </c>
      <c r="AG1093" s="262">
        <f t="shared" ref="AG1093" si="7648">(AH1093+AH1094)/2/((1+AG$57/4))</f>
        <v>4476031659.913949</v>
      </c>
      <c r="AH1093" s="262">
        <f t="shared" ref="AH1093" si="7649">(AI1093+AI1094)/2/((1+AH$57/4))</f>
        <v>4573188290.6687059</v>
      </c>
      <c r="AI1093" s="262">
        <f t="shared" ref="AI1093" si="7650">(AJ1093+AJ1094)/2/((1+AI$57/4))</f>
        <v>4961978614.9352531</v>
      </c>
      <c r="AJ1093" s="262">
        <f t="shared" ref="AJ1093" si="7651">(AK1093+AK1094)/2/((1+AJ$57/4))</f>
        <v>5778295701.212451</v>
      </c>
      <c r="AK1093" s="262">
        <f t="shared" ref="AK1093" si="7652">(AL1093+AL1094)/2/((1+AK$57/4))</f>
        <v>7304570286.161624</v>
      </c>
      <c r="AL1093" s="262">
        <f t="shared" ref="AL1093" si="7653">(AM1093+AM1094)/2/((1+AL$57/4))</f>
        <v>10142308754.506437</v>
      </c>
      <c r="AM1093" s="262">
        <f t="shared" ref="AM1093" si="7654">(AN1093+AN1094)/2/((1+AM$57/4))</f>
        <v>15650181646.581335</v>
      </c>
      <c r="AN1093" s="262">
        <f t="shared" ref="AN1093" si="7655">(AO1093+AO1094)/2/((1+AN$57/4))</f>
        <v>27150027670.09623</v>
      </c>
      <c r="AO1093" s="262">
        <f t="shared" ref="AO1093" si="7656">(AP1093+AP1094)/2/((1+AO$57/4))</f>
        <v>53577480478.24427</v>
      </c>
      <c r="AP1093" s="262">
        <f t="shared" ref="AP1093" si="7657">(AQ1093+AQ1094)/2/((1+AP$57/4))</f>
        <v>121504754174.81624</v>
      </c>
      <c r="AQ1093" s="262">
        <f t="shared" ref="AQ1093" si="7658">(AR1093+AR1094)/2/((1+AQ$57/4))</f>
        <v>319638362922.2193</v>
      </c>
      <c r="AR1093" s="258">
        <f t="shared" si="7512"/>
        <v>1000000000000</v>
      </c>
    </row>
    <row r="1094" spans="3:46" hidden="1" outlineLevel="1">
      <c r="C1094" s="256" t="s">
        <v>273</v>
      </c>
      <c r="D1094" s="256"/>
      <c r="E1094" s="262"/>
      <c r="F1094" s="262"/>
      <c r="G1094" s="262"/>
      <c r="H1094" s="262"/>
      <c r="I1094" s="262">
        <f>(J1094+J1095)/2/((1+I$58/4))</f>
        <v>210724858249.6593</v>
      </c>
      <c r="J1094" s="262">
        <f t="shared" ref="J1094" si="7659">(K1094+K1095)/2/((1+J$58/4))</f>
        <v>189098963555.04221</v>
      </c>
      <c r="K1094" s="262">
        <f t="shared" ref="K1094" si="7660">(L1094+L1095)/2/((1+K$58/4))</f>
        <v>168904895079.79959</v>
      </c>
      <c r="L1094" s="262">
        <f t="shared" ref="L1094" si="7661">(M1094+M1095)/2/((1+L$58/4))</f>
        <v>150223050307.54211</v>
      </c>
      <c r="M1094" s="262">
        <f t="shared" ref="M1094" si="7662">(N1094+N1095)/2/((1+M$58/4))</f>
        <v>133117867503.20201</v>
      </c>
      <c r="N1094" s="262">
        <f t="shared" ref="N1094" si="7663">(O1094+O1095)/2/((1+N$58/4))</f>
        <v>117619491181.37161</v>
      </c>
      <c r="O1094" s="262">
        <f t="shared" ref="O1094" si="7664">(P1094+P1095)/2/((1+O$58/4))</f>
        <v>103736263354.53522</v>
      </c>
      <c r="P1094" s="262">
        <f t="shared" ref="P1094" si="7665">(Q1094+Q1095)/2/((1+P$58/4))</f>
        <v>91454750676.34903</v>
      </c>
      <c r="Q1094" s="262">
        <f t="shared" ref="Q1094" si="7666">(R1094+R1095)/2/((1+Q$58/4))</f>
        <v>79316113222.214264</v>
      </c>
      <c r="R1094" s="262">
        <f t="shared" ref="R1094" si="7667">(S1094+S1095)/2/((1+R$58/4))</f>
        <v>68404828768.307487</v>
      </c>
      <c r="S1094" s="262">
        <f t="shared" ref="S1094" si="7668">(T1094+T1095)/2/((1+S$58/4))</f>
        <v>58795951194.91407</v>
      </c>
      <c r="T1094" s="262">
        <f t="shared" ref="T1094" si="7669">(U1094+U1095)/2/((1+T$58/4))</f>
        <v>50420774252.834656</v>
      </c>
      <c r="U1094" s="262">
        <f t="shared" ref="U1094" si="7670">(V1094+V1095)/2/((1+U$58/4))</f>
        <v>43200700469.25518</v>
      </c>
      <c r="V1094" s="262">
        <f t="shared" ref="V1094" si="7671">(W1094+W1095)/2/((1+V$58/4))</f>
        <v>37048425461.964752</v>
      </c>
      <c r="W1094" s="262">
        <f t="shared" ref="W1094" si="7672">(X1094+X1095)/2/((1+W$58/4))</f>
        <v>31871750293.222633</v>
      </c>
      <c r="X1094" s="262">
        <f t="shared" ref="X1094" si="7673">(Y1094+Y1095)/2/((1+X$58/4))</f>
        <v>27579990183.177593</v>
      </c>
      <c r="Y1094" s="262">
        <f t="shared" ref="Y1094" si="7674">(Z1094+Z1095)/2/((1+Y$58/4))</f>
        <v>23429216587.048767</v>
      </c>
      <c r="Z1094" s="262">
        <f t="shared" ref="Z1094" si="7675">(AA1094+AA1095)/2/((1+Z$58/4))</f>
        <v>19919770178.782177</v>
      </c>
      <c r="AA1094" s="262">
        <f t="shared" ref="AA1094" si="7676">(AB1094+AB1095)/2/((1+AA$58/4))</f>
        <v>17032112267.322929</v>
      </c>
      <c r="AB1094" s="262">
        <f t="shared" ref="AB1094" si="7677">(AC1094+AC1095)/2/((1+AB$58/4))</f>
        <v>14690696431.526127</v>
      </c>
      <c r="AC1094" s="262">
        <f t="shared" ref="AC1094" si="7678">(AD1094+AD1095)/2/((1+AC$58/4))</f>
        <v>12830273978.620953</v>
      </c>
      <c r="AD1094" s="262">
        <f t="shared" ref="AD1094" si="7679">(AE1094+AE1095)/2/((1+AD$58/4))</f>
        <v>11395678089.962564</v>
      </c>
      <c r="AE1094" s="262">
        <f t="shared" ref="AE1094" si="7680">(AF1094+AF1095)/2/((1+AE$58/4))</f>
        <v>10346220897.775358</v>
      </c>
      <c r="AF1094" s="262">
        <f t="shared" ref="AF1094" si="7681">(AG1094+AG1095)/2/((1+AF$58/4))</f>
        <v>9659216430.7887306</v>
      </c>
      <c r="AG1094" s="262">
        <f t="shared" ref="AG1094" si="7682">(AH1094+AH1095)/2/((1+AG$58/4))</f>
        <v>9338174957.7199955</v>
      </c>
      <c r="AH1094" s="262">
        <f t="shared" ref="AH1094" si="7683">(AI1094+AI1095)/2/((1+AH$58/4))</f>
        <v>9421067332.9104996</v>
      </c>
      <c r="AI1094" s="262">
        <f t="shared" ref="AI1094" si="7684">(AJ1094+AJ1095)/2/((1+AI$58/4))</f>
        <v>10005149834.958897</v>
      </c>
      <c r="AJ1094" s="262">
        <f t="shared" ref="AJ1094" si="7685">(AK1094+AK1095)/2/((1+AJ$58/4))</f>
        <v>11292406962.402695</v>
      </c>
      <c r="AK1094" s="262">
        <f t="shared" ref="AK1094" si="7686">(AL1094+AL1095)/2/((1+AK$58/4))</f>
        <v>13687536796.324545</v>
      </c>
      <c r="AL1094" s="262">
        <f t="shared" ref="AL1094" si="7687">(AM1094+AM1095)/2/((1+AL$58/4))</f>
        <v>18013957132.203098</v>
      </c>
      <c r="AM1094" s="262">
        <f t="shared" ref="AM1094" si="7688">(AN1094+AN1095)/2/((1+AM$58/4))</f>
        <v>26031946655.980217</v>
      </c>
      <c r="AN1094" s="262">
        <f t="shared" ref="AN1094" si="7689">(AO1094+AO1095)/2/((1+AN$58/4))</f>
        <v>41776836813.489632</v>
      </c>
      <c r="AO1094" s="262">
        <f t="shared" ref="AO1094" si="7690">(AP1094+AP1095)/2/((1+AO$58/4))</f>
        <v>75332478042.70993</v>
      </c>
      <c r="AP1094" s="262">
        <f t="shared" ref="AP1094" si="7691">(AQ1094+AQ1095)/2/((1+AP$58/4))</f>
        <v>154252069762.78958</v>
      </c>
      <c r="AQ1094" s="262">
        <f t="shared" ref="AQ1094" si="7692">(AR1094+AR1095)/2/((1+AQ$58/4))</f>
        <v>362236179354.84924</v>
      </c>
      <c r="AR1094" s="258">
        <f t="shared" si="7512"/>
        <v>1000000000000</v>
      </c>
    </row>
    <row r="1095" spans="3:46" hidden="1" outlineLevel="1">
      <c r="C1095" s="256" t="s">
        <v>276</v>
      </c>
      <c r="D1095" s="256"/>
      <c r="E1095" s="262"/>
      <c r="F1095" s="262"/>
      <c r="G1095" s="262"/>
      <c r="H1095" s="262"/>
      <c r="I1095" s="262"/>
      <c r="J1095" s="262">
        <f>(K1095+K1096)/2/((1+J$59/4))</f>
        <v>245990173804.94946</v>
      </c>
      <c r="K1095" s="262">
        <f t="shared" ref="K1095" si="7693">(L1095+L1096)/2/((1+K$59/4))</f>
        <v>223476831282.06696</v>
      </c>
      <c r="L1095" s="262">
        <f t="shared" ref="L1095" si="7694">(M1095+M1096)/2/((1+L$59/4))</f>
        <v>202264526093.39545</v>
      </c>
      <c r="M1095" s="262">
        <f t="shared" ref="M1095" si="7695">(N1095+N1096)/2/((1+M$59/4))</f>
        <v>182471354375.5683</v>
      </c>
      <c r="N1095" s="262">
        <f t="shared" ref="N1095" si="7696">(O1095+O1096)/2/((1+N$59/4))</f>
        <v>164185305143.74319</v>
      </c>
      <c r="O1095" s="262">
        <f t="shared" ref="O1095" si="7697">(P1095+P1096)/2/((1+O$59/4))</f>
        <v>147476280023.75201</v>
      </c>
      <c r="P1095" s="262">
        <f t="shared" ref="P1095" si="7698">(Q1095+Q1096)/2/((1+P$59/4))</f>
        <v>132394194539.84099</v>
      </c>
      <c r="Q1095" s="262">
        <f t="shared" ref="Q1095" si="7699">(R1095+R1096)/2/((1+Q$59/4))</f>
        <v>117207776496.55852</v>
      </c>
      <c r="R1095" s="262">
        <f t="shared" ref="R1095" si="7700">(S1095+S1096)/2/((1+R$59/4))</f>
        <v>103253388294.04414</v>
      </c>
      <c r="S1095" s="262">
        <f t="shared" ref="S1095" si="7701">(T1095+T1096)/2/((1+S$59/4))</f>
        <v>90680647105.549057</v>
      </c>
      <c r="T1095" s="262">
        <f t="shared" ref="T1095" si="7702">(U1095+U1096)/2/((1+T$59/4))</f>
        <v>79464310091.616211</v>
      </c>
      <c r="U1095" s="262">
        <f t="shared" ref="U1095" si="7703">(V1095+V1096)/2/((1+U$59/4))</f>
        <v>69564823283.593094</v>
      </c>
      <c r="V1095" s="262">
        <f t="shared" ref="V1095" si="7704">(W1095+W1096)/2/((1+V$59/4))</f>
        <v>60927962332.731277</v>
      </c>
      <c r="W1095" s="262">
        <f t="shared" ref="W1095" si="7705">(X1095+X1096)/2/((1+W$59/4))</f>
        <v>53488078750.232796</v>
      </c>
      <c r="X1095" s="262">
        <f t="shared" ref="X1095" si="7706">(Y1095+Y1096)/2/((1+X$59/4))</f>
        <v>47175541742.541519</v>
      </c>
      <c r="Y1095" s="262">
        <f t="shared" ref="Y1095" si="7707">(Z1095+Z1096)/2/((1+Y$59/4))</f>
        <v>40945695822.805</v>
      </c>
      <c r="Z1095" s="262">
        <f t="shared" ref="Z1095" si="7708">(AA1095+AA1096)/2/((1+Z$59/4))</f>
        <v>35548473348.81958</v>
      </c>
      <c r="AA1095" s="262">
        <f t="shared" ref="AA1095" si="7709">(AB1095+AB1096)/2/((1+AA$59/4))</f>
        <v>30996609286.50428</v>
      </c>
      <c r="AB1095" s="262">
        <f t="shared" ref="AB1095" si="7710">(AC1095+AC1096)/2/((1+AB$59/4))</f>
        <v>27214560720.084488</v>
      </c>
      <c r="AC1095" s="262">
        <f t="shared" ref="AC1095" si="7711">(AD1095+AD1096)/2/((1+AC$59/4))</f>
        <v>24135233150.815075</v>
      </c>
      <c r="AD1095" s="262">
        <f t="shared" ref="AD1095" si="7712">(AE1095+AE1096)/2/((1+AD$59/4))</f>
        <v>21700045922.548668</v>
      </c>
      <c r="AE1095" s="262">
        <f t="shared" ref="AE1095" si="7713">(AF1095+AF1096)/2/((1+AE$59/4))</f>
        <v>19866400778.24984</v>
      </c>
      <c r="AF1095" s="262">
        <f t="shared" ref="AF1095" si="7714">(AG1095+AG1096)/2/((1+AF$59/4))</f>
        <v>18613743443.299072</v>
      </c>
      <c r="AG1095" s="262">
        <f t="shared" ref="AG1095" si="7715">(AH1095+AH1096)/2/((1+AG$59/4))</f>
        <v>17956689326.247017</v>
      </c>
      <c r="AH1095" s="262">
        <f t="shared" ref="AH1095" si="7716">(AI1095+AI1096)/2/((1+AH$59/4))</f>
        <v>17956407355.164715</v>
      </c>
      <c r="AI1095" s="262">
        <f t="shared" ref="AI1095" si="7717">(AJ1095+AJ1096)/2/((1+AI$59/4))</f>
        <v>18755513331.289791</v>
      </c>
      <c r="AJ1095" s="262">
        <f t="shared" ref="AJ1095" si="7718">(AK1095+AK1096)/2/((1+AJ$59/4))</f>
        <v>20637560622.169521</v>
      </c>
      <c r="AK1095" s="262">
        <f t="shared" ref="AK1095" si="7719">(AL1095+AL1096)/2/((1+AK$59/4))</f>
        <v>24149724438.495251</v>
      </c>
      <c r="AL1095" s="262">
        <f t="shared" ref="AL1095" si="7720">(AM1095+AM1096)/2/((1+AL$59/4))</f>
        <v>30358486890.123631</v>
      </c>
      <c r="AM1095" s="262">
        <f t="shared" ref="AM1095" si="7721">(AN1095+AN1096)/2/((1+AM$59/4))</f>
        <v>41431635083.742729</v>
      </c>
      <c r="AN1095" s="262">
        <f t="shared" ref="AN1095" si="7722">(AO1095+AO1096)/2/((1+AN$59/4))</f>
        <v>62055872635.542244</v>
      </c>
      <c r="AO1095" s="262">
        <f t="shared" ref="AO1095" si="7723">(AP1095+AP1096)/2/((1+AO$59/4))</f>
        <v>103182984648.31708</v>
      </c>
      <c r="AP1095" s="262">
        <f t="shared" ref="AP1095" si="7724">(AQ1095+AQ1096)/2/((1+AP$59/4))</f>
        <v>192500188080.69989</v>
      </c>
      <c r="AQ1095" s="262">
        <f t="shared" ref="AQ1095" si="7725">(AR1095+AR1096)/2/((1+AQ$59/4))</f>
        <v>407113982953.59381</v>
      </c>
      <c r="AR1095" s="258">
        <f t="shared" si="7512"/>
        <v>1000000000000</v>
      </c>
    </row>
    <row r="1096" spans="3:46" hidden="1" outlineLevel="1">
      <c r="C1096" s="256" t="s">
        <v>279</v>
      </c>
      <c r="D1096" s="256"/>
      <c r="E1096" s="262"/>
      <c r="F1096" s="262"/>
      <c r="G1096" s="262"/>
      <c r="H1096" s="262"/>
      <c r="I1096" s="262"/>
      <c r="J1096" s="262"/>
      <c r="K1096" s="262">
        <f>(L1096+L1097)/2/((1+K$60/4))</f>
        <v>283765406403.86755</v>
      </c>
      <c r="L1096" s="262">
        <f t="shared" ref="L1096" si="7726">(M1096+M1097)/2/((1+L$60/4))</f>
        <v>260752554508.6268</v>
      </c>
      <c r="M1096" s="262">
        <f t="shared" ref="M1096" si="7727">(N1096+N1097)/2/((1+M$60/4))</f>
        <v>238922671954.12738</v>
      </c>
      <c r="N1096" s="262">
        <f t="shared" ref="N1096" si="7728">(O1096+O1097)/2/((1+N$60/4))</f>
        <v>218409972185.88898</v>
      </c>
      <c r="O1096" s="262">
        <f t="shared" ref="O1096" si="7729">(P1096+P1097)/2/((1+O$60/4))</f>
        <v>199337852666.30161</v>
      </c>
      <c r="P1096" s="262">
        <f t="shared" ref="P1096" si="7730">(Q1096+Q1097)/2/((1+P$60/4))</f>
        <v>181815764863.14163</v>
      </c>
      <c r="Q1096" s="262">
        <f t="shared" ref="Q1096" si="7731">(R1096+R1097)/2/((1+Q$60/4))</f>
        <v>163882877314.19193</v>
      </c>
      <c r="R1096" s="262">
        <f t="shared" ref="R1096" si="7732">(S1096+S1097)/2/((1+R$60/4))</f>
        <v>147083991621.4809</v>
      </c>
      <c r="S1096" s="262">
        <f t="shared" ref="S1096" si="7733">(T1096+T1097)/2/((1+S$60/4))</f>
        <v>131641392759.85757</v>
      </c>
      <c r="T1096" s="262">
        <f t="shared" ref="T1096" si="7734">(U1096+U1097)/2/((1+T$60/4))</f>
        <v>117579604653.10309</v>
      </c>
      <c r="U1096" s="262">
        <f t="shared" ref="U1096" si="7735">(V1096+V1097)/2/((1+U$60/4))</f>
        <v>104908083932.5085</v>
      </c>
      <c r="V1096" s="262">
        <f t="shared" ref="V1096" si="7736">(W1096+W1097)/2/((1+V$60/4))</f>
        <v>93618920877.566788</v>
      </c>
      <c r="W1096" s="262">
        <f t="shared" ref="W1096" si="7737">(X1096+X1097)/2/((1+W$60/4))</f>
        <v>83688851585.775879</v>
      </c>
      <c r="X1096" s="262">
        <f t="shared" ref="X1096" si="7738">(Y1096+Y1097)/2/((1+X$60/4))</f>
        <v>75087031175.43338</v>
      </c>
      <c r="Y1096" s="262">
        <f t="shared" ref="Y1096" si="7739">(Z1096+Z1097)/2/((1+Y$60/4))</f>
        <v>66443119979.205452</v>
      </c>
      <c r="Z1096" s="262">
        <f t="shared" ref="Z1096" si="7740">(AA1096+AA1097)/2/((1+Z$60/4))</f>
        <v>58788958759.799515</v>
      </c>
      <c r="AA1096" s="262">
        <f t="shared" ref="AA1096" si="7741">(AB1096+AB1097)/2/((1+AA$60/4))</f>
        <v>52188610033.039421</v>
      </c>
      <c r="AB1096" s="262">
        <f t="shared" ref="AB1096" si="7742">(AC1096+AC1097)/2/((1+AB$60/4))</f>
        <v>46582029257.057655</v>
      </c>
      <c r="AC1096" s="262">
        <f t="shared" ref="AC1096" si="7743">(AD1096+AD1097)/2/((1+AC$60/4))</f>
        <v>41915087506.810738</v>
      </c>
      <c r="AD1096" s="262">
        <f t="shared" ref="AD1096" si="7744">(AE1096+AE1097)/2/((1+AD$60/4))</f>
        <v>38139370777.921494</v>
      </c>
      <c r="AE1096" s="262">
        <f t="shared" ref="AE1096" si="7745">(AF1096+AF1097)/2/((1+AE$60/4))</f>
        <v>35222912441.65226</v>
      </c>
      <c r="AF1096" s="262">
        <f t="shared" ref="AF1096" si="7746">(AG1096+AG1097)/2/((1+AF$60/4))</f>
        <v>33158974425.000263</v>
      </c>
      <c r="AG1096" s="262">
        <f t="shared" ref="AG1096" si="7747">(AH1096+AH1097)/2/((1+AG$60/4))</f>
        <v>31984955337.358181</v>
      </c>
      <c r="AH1096" s="262">
        <f t="shared" ref="AH1096" si="7748">(AI1096+AI1097)/2/((1+AH$60/4))</f>
        <v>31796675028.904213</v>
      </c>
      <c r="AI1096" s="262">
        <f t="shared" ref="AI1096" si="7749">(AJ1096+AJ1097)/2/((1+AI$60/4))</f>
        <v>32794311651.114017</v>
      </c>
      <c r="AJ1096" s="262">
        <f t="shared" ref="AJ1096" si="7750">(AK1096+AK1097)/2/((1+AJ$60/4))</f>
        <v>35355792993.351326</v>
      </c>
      <c r="AK1096" s="262">
        <f t="shared" ref="AK1096" si="7751">(AL1096+AL1097)/2/((1+AK$60/4))</f>
        <v>40182169002.743698</v>
      </c>
      <c r="AL1096" s="262">
        <f t="shared" ref="AL1096" si="7752">(AM1096+AM1097)/2/((1+AL$60/4))</f>
        <v>48584501277.391579</v>
      </c>
      <c r="AM1096" s="262">
        <f t="shared" ref="AM1096" si="7753">(AN1096+AN1097)/2/((1+AM$60/4))</f>
        <v>63106190738.977257</v>
      </c>
      <c r="AN1096" s="262">
        <f t="shared" ref="AN1096" si="7754">(AO1096+AO1097)/2/((1+AN$60/4))</f>
        <v>88959741200.948334</v>
      </c>
      <c r="AO1096" s="262">
        <f t="shared" ref="AO1096" si="7755">(AP1096+AP1097)/2/((1+AO$60/4))</f>
        <v>137605250670.67838</v>
      </c>
      <c r="AP1096" s="262">
        <f t="shared" ref="AP1096" si="7756">(AQ1096+AQ1097)/2/((1+AP$60/4))</f>
        <v>236024026914.68735</v>
      </c>
      <c r="AQ1096" s="262">
        <f t="shared" ref="AQ1096" si="7757">(AR1096+AR1097)/2/((1+AQ$60/4))</f>
        <v>453597330124.5</v>
      </c>
      <c r="AR1096" s="258">
        <f t="shared" si="7512"/>
        <v>1000000000000</v>
      </c>
    </row>
    <row r="1097" spans="3:46" hidden="1" outlineLevel="1">
      <c r="C1097" s="256" t="s">
        <v>282</v>
      </c>
      <c r="D1097" s="256"/>
      <c r="E1097" s="262"/>
      <c r="F1097" s="262"/>
      <c r="G1097" s="262"/>
      <c r="H1097" s="262"/>
      <c r="I1097" s="262"/>
      <c r="J1097" s="262"/>
      <c r="K1097" s="262"/>
      <c r="L1097" s="262">
        <f>(M1097+M1098)/2/((1+L$61/4))</f>
        <v>323649694003.85895</v>
      </c>
      <c r="M1097" s="262">
        <f t="shared" ref="M1097" si="7758">(N1097+N1098)/2/((1+M$61/4))</f>
        <v>300566245367.62286</v>
      </c>
      <c r="N1097" s="262">
        <f t="shared" ref="N1097" si="7759">(O1097+O1098)/2/((1+N$61/4))</f>
        <v>278554043136.97852</v>
      </c>
      <c r="O1097" s="262">
        <f t="shared" ref="O1097" si="7760">(P1097+P1098)/2/((1+O$61/4))</f>
        <v>257776162971.17148</v>
      </c>
      <c r="P1097" s="262">
        <f t="shared" ref="P1097" si="7761">(Q1097+Q1098)/2/((1+P$61/4))</f>
        <v>238390354059.02048</v>
      </c>
      <c r="Q1097" s="262">
        <f t="shared" ref="Q1097" si="7762">(R1097+R1098)/2/((1+Q$61/4))</f>
        <v>218266805552.0433</v>
      </c>
      <c r="R1097" s="262">
        <f t="shared" ref="R1097" si="7763">(S1097+S1098)/2/((1+R$61/4))</f>
        <v>199096146618.40732</v>
      </c>
      <c r="S1097" s="262">
        <f t="shared" ref="S1097" si="7764">(T1097+T1098)/2/((1+S$61/4))</f>
        <v>181161387042.06598</v>
      </c>
      <c r="T1097" s="262">
        <f t="shared" ref="T1097" si="7765">(U1097+U1098)/2/((1+T$61/4))</f>
        <v>164534625009.75742</v>
      </c>
      <c r="U1097" s="262">
        <f t="shared" ref="U1097" si="7766">(V1097+V1098)/2/((1+U$61/4))</f>
        <v>149275825498.49597</v>
      </c>
      <c r="V1097" s="262">
        <f t="shared" ref="V1097" si="7767">(W1097+W1098)/2/((1+V$61/4))</f>
        <v>135428737359.47844</v>
      </c>
      <c r="W1097" s="262">
        <f t="shared" ref="W1097" si="7768">(X1097+X1098)/2/((1+W$61/4))</f>
        <v>123021475471.37946</v>
      </c>
      <c r="X1097" s="262">
        <f t="shared" ref="X1097" si="7769">(Y1097+Y1098)/2/((1+X$61/4))</f>
        <v>112074184497.13081</v>
      </c>
      <c r="Y1097" s="262">
        <f t="shared" ref="Y1097" si="7770">(Z1097+Z1098)/2/((1+Y$61/4))</f>
        <v>100895682466.09082</v>
      </c>
      <c r="Z1097" s="262">
        <f t="shared" ref="Z1097" si="7771">(AA1097+AA1098)/2/((1+Z$61/4))</f>
        <v>90802805277.155441</v>
      </c>
      <c r="AA1097" s="262">
        <f t="shared" ref="AA1097" si="7772">(AB1097+AB1098)/2/((1+AA$61/4))</f>
        <v>81925144926.58139</v>
      </c>
      <c r="AB1097" s="262">
        <f t="shared" ref="AB1097" si="7773">(AC1097+AC1098)/2/((1+AB$61/4))</f>
        <v>74233409292.834213</v>
      </c>
      <c r="AC1097" s="262">
        <f t="shared" ref="AC1097" si="7774">(AD1097+AD1098)/2/((1+AC$61/4))</f>
        <v>67702352058.623398</v>
      </c>
      <c r="AD1097" s="262">
        <f t="shared" ref="AD1097" si="7775">(AE1097+AE1098)/2/((1+AD$61/4))</f>
        <v>62309616130.492126</v>
      </c>
      <c r="AE1097" s="262">
        <f t="shared" ref="AE1097" si="7776">(AF1097+AF1098)/2/((1+AE$61/4))</f>
        <v>58049436837.044044</v>
      </c>
      <c r="AF1097" s="262">
        <f t="shared" ref="AF1097" si="7777">(AG1097+AG1098)/2/((1+AF$61/4))</f>
        <v>54943840549.54982</v>
      </c>
      <c r="AG1097" s="262">
        <f t="shared" ref="AG1097" si="7778">(AH1097+AH1098)/2/((1+AG$61/4))</f>
        <v>53067493093.506828</v>
      </c>
      <c r="AH1097" s="262">
        <f t="shared" ref="AH1097" si="7779">(AI1097+AI1098)/2/((1+AH$61/4))</f>
        <v>52563995383.685883</v>
      </c>
      <c r="AI1097" s="262">
        <f t="shared" ref="AI1097" si="7780">(AJ1097+AJ1098)/2/((1+AI$61/4))</f>
        <v>53702604902.409203</v>
      </c>
      <c r="AJ1097" s="262">
        <f t="shared" ref="AJ1097" si="7781">(AK1097+AK1098)/2/((1+AJ$61/4))</f>
        <v>56963715925.017746</v>
      </c>
      <c r="AK1097" s="262">
        <f t="shared" ref="AK1097" si="7782">(AL1097+AL1098)/2/((1+AK$61/4))</f>
        <v>63202330532.050613</v>
      </c>
      <c r="AL1097" s="262">
        <f t="shared" ref="AL1097" si="7783">(AM1097+AM1098)/2/((1+AL$61/4))</f>
        <v>73954075756.132645</v>
      </c>
      <c r="AM1097" s="262">
        <f t="shared" ref="AM1097" si="7784">(AN1097+AN1098)/2/((1+AM$61/4))</f>
        <v>92070502883.543182</v>
      </c>
      <c r="AN1097" s="262">
        <f t="shared" ref="AN1097" si="7785">(AO1097+AO1098)/2/((1+AN$61/4))</f>
        <v>123115989066.50648</v>
      </c>
      <c r="AO1097" s="262">
        <f t="shared" ref="AO1097" si="7786">(AP1097+AP1098)/2/((1+AO$61/4))</f>
        <v>178664853107.43945</v>
      </c>
      <c r="AP1097" s="262">
        <f t="shared" ref="AP1097" si="7787">(AQ1097+AQ1098)/2/((1+AP$61/4))</f>
        <v>284248766702.90967</v>
      </c>
      <c r="AQ1097" s="262">
        <f t="shared" ref="AQ1097" si="7788">(AR1097+AR1098)/2/((1+AQ$61/4))</f>
        <v>500904075906.00018</v>
      </c>
      <c r="AR1097" s="258">
        <f t="shared" si="7512"/>
        <v>1000000000000</v>
      </c>
    </row>
    <row r="1098" spans="3:46" hidden="1" outlineLevel="1">
      <c r="C1098" s="256" t="s">
        <v>285</v>
      </c>
      <c r="D1098" s="256"/>
      <c r="E1098" s="262"/>
      <c r="F1098" s="262"/>
      <c r="G1098" s="262"/>
      <c r="H1098" s="262"/>
      <c r="I1098" s="262"/>
      <c r="J1098" s="262"/>
      <c r="K1098" s="262"/>
      <c r="L1098" s="262"/>
      <c r="M1098" s="262">
        <f>(N1098+N1099)/2/((1+M$62/4))</f>
        <v>365196702045.38647</v>
      </c>
      <c r="N1098" s="262">
        <f t="shared" ref="N1098" si="7789">(O1098+O1099)/2/((1+N$62/4))</f>
        <v>342472702899.51959</v>
      </c>
      <c r="O1098" s="262">
        <f t="shared" ref="O1098" si="7790">(P1098+P1099)/2/((1+O$62/4))</f>
        <v>320740772278.83252</v>
      </c>
      <c r="P1098" s="262">
        <f t="shared" ref="P1098" si="7791">(Q1098+Q1099)/2/((1+P$62/4))</f>
        <v>300191894901.01917</v>
      </c>
      <c r="Q1098" s="262">
        <f t="shared" ref="Q1098" si="7792">(R1098+R1099)/2/((1+Q$62/4))</f>
        <v>278597520325.55957</v>
      </c>
      <c r="R1098" s="262">
        <f t="shared" ref="R1098" si="7793">(S1098+S1099)/2/((1+R$62/4))</f>
        <v>257723558446.18033</v>
      </c>
      <c r="S1098" s="262">
        <f t="shared" ref="S1098" si="7794">(T1098+T1099)/2/((1+S$62/4))</f>
        <v>237895466525.74518</v>
      </c>
      <c r="T1098" s="262">
        <f t="shared" ref="T1098" si="7795">(U1098+U1099)/2/((1+T$62/4))</f>
        <v>219224158016.91101</v>
      </c>
      <c r="U1098" s="262">
        <f t="shared" ref="U1098" si="7796">(V1098+V1099)/2/((1+U$62/4))</f>
        <v>201814081130.06622</v>
      </c>
      <c r="V1098" s="262">
        <f t="shared" ref="V1098" si="7797">(W1098+W1099)/2/((1+V$62/4))</f>
        <v>185757919053.62286</v>
      </c>
      <c r="W1098" s="262">
        <f t="shared" ref="W1098" si="7798">(X1098+X1099)/2/((1+W$62/4))</f>
        <v>171135988343.01843</v>
      </c>
      <c r="X1098" s="262">
        <f t="shared" ref="X1098" si="7799">(Y1098+Y1099)/2/((1+X$62/4))</f>
        <v>158023683257.70782</v>
      </c>
      <c r="Y1098" s="262">
        <f t="shared" ref="Y1098" si="7800">(Z1098+Z1099)/2/((1+Y$62/4))</f>
        <v>144444348618.18198</v>
      </c>
      <c r="Z1098" s="262">
        <f t="shared" ref="Z1098" si="7801">(AA1098+AA1099)/2/((1+Z$62/4))</f>
        <v>131971667074.40869</v>
      </c>
      <c r="AA1098" s="262">
        <f t="shared" ref="AA1098" si="7802">(AB1098+AB1099)/2/((1+AA$62/4))</f>
        <v>120806443778.14938</v>
      </c>
      <c r="AB1098" s="262">
        <f t="shared" ref="AB1098" si="7803">(AC1098+AC1099)/2/((1+AB$62/4))</f>
        <v>110961252050.04193</v>
      </c>
      <c r="AC1098" s="262">
        <f t="shared" ref="AC1098" si="7804">(AD1098+AD1099)/2/((1+AC$62/4))</f>
        <v>102452655725.30864</v>
      </c>
      <c r="AD1098" s="262">
        <f t="shared" ref="AD1098" si="7805">(AE1098+AE1099)/2/((1+AD$62/4))</f>
        <v>95298539283.045441</v>
      </c>
      <c r="AE1098" s="262">
        <f t="shared" ref="AE1098" si="7806">(AF1098+AF1099)/2/((1+AE$62/4))</f>
        <v>89534151658.208557</v>
      </c>
      <c r="AF1098" s="262">
        <f t="shared" ref="AF1098" si="7807">(AG1098+AG1099)/2/((1+AF$62/4))</f>
        <v>85225058901.852448</v>
      </c>
      <c r="AG1098" s="262">
        <f t="shared" ref="AG1098" si="7808">(AH1098+AH1099)/2/((1+AG$62/4))</f>
        <v>82497357915.794357</v>
      </c>
      <c r="AH1098" s="262">
        <f t="shared" ref="AH1098" si="7809">(AI1098+AI1099)/2/((1+AH$62/4))</f>
        <v>81554576690.789368</v>
      </c>
      <c r="AI1098" s="262">
        <f t="shared" ref="AI1098" si="7810">(AJ1098+AJ1099)/2/((1+AI$62/4))</f>
        <v>82743594264.254242</v>
      </c>
      <c r="AJ1098" s="262">
        <f t="shared" ref="AJ1098" si="7811">(AK1098+AK1099)/2/((1+AJ$62/4))</f>
        <v>86648891768.469681</v>
      </c>
      <c r="AK1098" s="262">
        <f t="shared" ref="AK1098" si="7812">(AL1098+AL1099)/2/((1+AK$62/4))</f>
        <v>94267537860.953827</v>
      </c>
      <c r="AL1098" s="262">
        <f t="shared" ref="AL1098" si="7813">(AM1098+AM1099)/2/((1+AL$62/4))</f>
        <v>107320477445.45454</v>
      </c>
      <c r="AM1098" s="262">
        <f t="shared" ref="AM1098" si="7814">(AN1098+AN1099)/2/((1+AM$62/4))</f>
        <v>128873665192.3643</v>
      </c>
      <c r="AN1098" s="262">
        <f t="shared" ref="AN1098" si="7815">(AO1098+AO1099)/2/((1+AN$62/4))</f>
        <v>164644997263.7829</v>
      </c>
      <c r="AO1098" s="262">
        <f t="shared" ref="AO1098" si="7816">(AP1098+AP1099)/2/((1+AO$62/4))</f>
        <v>225943061573.13147</v>
      </c>
      <c r="AP1098" s="262">
        <f t="shared" ref="AP1098" si="7817">(AQ1098+AQ1099)/2/((1+AP$62/4))</f>
        <v>336269947298.43372</v>
      </c>
      <c r="AQ1098" s="262">
        <f t="shared" ref="AQ1098" si="7818">(AR1098+AR1099)/2/((1+AQ$62/4))</f>
        <v>548194641115.10626</v>
      </c>
      <c r="AR1098" s="258">
        <f t="shared" si="7512"/>
        <v>1000000000000</v>
      </c>
    </row>
    <row r="1099" spans="3:46" hidden="1" outlineLevel="1">
      <c r="C1099" s="256" t="s">
        <v>288</v>
      </c>
      <c r="D1099" s="256"/>
      <c r="E1099" s="262"/>
      <c r="F1099" s="262"/>
      <c r="G1099" s="262"/>
      <c r="H1099" s="262"/>
      <c r="I1099" s="262"/>
      <c r="J1099" s="262"/>
      <c r="K1099" s="262"/>
      <c r="L1099" s="262"/>
      <c r="M1099" s="262"/>
      <c r="N1099" s="262">
        <f>(O1099+O1100)/2/((1+N$63/4))</f>
        <v>407914782876.47125</v>
      </c>
      <c r="O1099" s="262">
        <f t="shared" ref="O1099" si="7819">(P1099+P1100)/2/((1+O$63/4))</f>
        <v>385976564448.9823</v>
      </c>
      <c r="P1099" s="262">
        <f t="shared" ref="P1099" si="7820">(Q1099+Q1100)/2/((1+P$63/4))</f>
        <v>364991979438.89972</v>
      </c>
      <c r="Q1099" s="262">
        <f t="shared" ref="Q1099" si="7821">(R1099+R1100)/2/((1+Q$63/4))</f>
        <v>342705194585.3266</v>
      </c>
      <c r="R1099" s="262">
        <f t="shared" ref="R1099" si="7822">(S1099+S1100)/2/((1+R$63/4))</f>
        <v>320889295157.1062</v>
      </c>
      <c r="S1099" s="262">
        <f t="shared" ref="S1099" si="7823">(T1099+T1100)/2/((1+S$63/4))</f>
        <v>299891880182.0213</v>
      </c>
      <c r="T1099" s="262">
        <f t="shared" ref="T1099" si="7824">(U1099+U1100)/2/((1+T$63/4))</f>
        <v>279850453473.47113</v>
      </c>
      <c r="U1099" s="262">
        <f t="shared" ref="U1099" si="7825">(V1099+V1100)/2/((1+U$63/4))</f>
        <v>260903046156.21548</v>
      </c>
      <c r="V1099" s="262">
        <f t="shared" ref="V1099" si="7826">(W1099+W1100)/2/((1+V$63/4))</f>
        <v>243182433137.4682</v>
      </c>
      <c r="W1099" s="262">
        <f t="shared" ref="W1099" si="7827">(X1099+X1100)/2/((1+W$63/4))</f>
        <v>226814852521.76859</v>
      </c>
      <c r="X1099" s="262">
        <f t="shared" ref="X1099" si="7828">(Y1099+Y1100)/2/((1+X$63/4))</f>
        <v>211927358052.14795</v>
      </c>
      <c r="Y1099" s="262">
        <f t="shared" ref="Y1099" si="7829">(Z1099+Z1100)/2/((1+Y$63/4))</f>
        <v>196318480725.77377</v>
      </c>
      <c r="Z1099" s="262">
        <f t="shared" ref="Z1099" si="7830">(AA1099+AA1100)/2/((1+Z$63/4))</f>
        <v>181764656694.479</v>
      </c>
      <c r="AA1099" s="262">
        <f t="shared" ref="AA1099" si="7831">(AB1099+AB1100)/2/((1+AA$63/4))</f>
        <v>168534064558.39554</v>
      </c>
      <c r="AB1099" s="262">
        <f t="shared" ref="AB1099" si="7832">(AC1099+AC1100)/2/((1+AB$63/4))</f>
        <v>156685784570.71698</v>
      </c>
      <c r="AC1099" s="262">
        <f t="shared" ref="AC1099" si="7833">(AD1099+AD1100)/2/((1+AC$63/4))</f>
        <v>146285130431.66702</v>
      </c>
      <c r="AD1099" s="262">
        <f t="shared" ref="AD1099" si="7834">(AE1099+AE1100)/2/((1+AD$63/4))</f>
        <v>137399238249.72182</v>
      </c>
      <c r="AE1099" s="262">
        <f t="shared" ref="AE1099" si="7835">(AF1099+AF1100)/2/((1+AE$63/4))</f>
        <v>130114695613.18529</v>
      </c>
      <c r="AF1099" s="262">
        <f t="shared" ref="AF1099" si="7836">(AG1099+AG1100)/2/((1+AF$63/4))</f>
        <v>124551447351.85876</v>
      </c>
      <c r="AG1099" s="262">
        <f t="shared" ref="AG1099" si="7837">(AH1099+AH1100)/2/((1+AG$63/4))</f>
        <v>120897234525.08746</v>
      </c>
      <c r="AH1099" s="262">
        <f t="shared" ref="AH1099" si="7838">(AI1099+AI1100)/2/((1+AH$63/4))</f>
        <v>119423520172.71945</v>
      </c>
      <c r="AI1099" s="262">
        <f t="shared" ref="AI1099" si="7839">(AJ1099+AJ1100)/2/((1+AI$63/4))</f>
        <v>120557965930.22678</v>
      </c>
      <c r="AJ1099" s="262">
        <f t="shared" ref="AJ1099" si="7840">(AK1099+AK1100)/2/((1+AJ$63/4))</f>
        <v>124983172302.98561</v>
      </c>
      <c r="AK1099" s="262">
        <f t="shared" ref="AK1099" si="7841">(AL1099+AL1100)/2/((1+AK$63/4))</f>
        <v>133815611073.00551</v>
      </c>
      <c r="AL1099" s="262">
        <f t="shared" ref="AL1099" si="7842">(AM1099+AM1100)/2/((1+AL$63/4))</f>
        <v>148908619332.07486</v>
      </c>
      <c r="AM1099" s="262">
        <f t="shared" ref="AM1099" si="7843">(AN1099+AN1100)/2/((1+AM$63/4))</f>
        <v>173436015640.28589</v>
      </c>
      <c r="AN1099" s="262">
        <f t="shared" ref="AN1099" si="7844">(AO1099+AO1100)/2/((1+AN$63/4))</f>
        <v>213072788077.36292</v>
      </c>
      <c r="AO1099" s="262">
        <f t="shared" ref="AO1099" si="7845">(AP1099+AP1100)/2/((1+AO$63/4))</f>
        <v>278537376168.42102</v>
      </c>
      <c r="AP1099" s="262">
        <f t="shared" ref="AP1099" si="7846">(AQ1099+AQ1100)/2/((1+AP$63/4))</f>
        <v>390921597321.27155</v>
      </c>
      <c r="AQ1099" s="262">
        <f t="shared" ref="AQ1099" si="7847">(AR1099+AR1100)/2/((1+AQ$63/4))</f>
        <v>594630589559.98499</v>
      </c>
      <c r="AR1099" s="258">
        <f t="shared" si="7512"/>
        <v>1000000000000</v>
      </c>
    </row>
    <row r="1100" spans="3:46" hidden="1" outlineLevel="1">
      <c r="C1100" s="256" t="s">
        <v>291</v>
      </c>
      <c r="D1100" s="256"/>
      <c r="E1100" s="262"/>
      <c r="F1100" s="262"/>
      <c r="G1100" s="262"/>
      <c r="H1100" s="262"/>
      <c r="I1100" s="262"/>
      <c r="J1100" s="262"/>
      <c r="K1100" s="262"/>
      <c r="L1100" s="262"/>
      <c r="M1100" s="262"/>
      <c r="N1100" s="262"/>
      <c r="O1100" s="262">
        <f>(P1100+P1101)/2/((1+O$64/4))</f>
        <v>451303014584.8609</v>
      </c>
      <c r="P1100" s="262">
        <f t="shared" ref="P1100" si="7848">(Q1100+Q1101)/2/((1+P$64/4))</f>
        <v>430554245546.16614</v>
      </c>
      <c r="Q1100" s="262">
        <f t="shared" ref="Q1100" si="7849">(R1100+R1101)/2/((1+Q$64/4))</f>
        <v>408317074693.79584</v>
      </c>
      <c r="R1100" s="262">
        <f t="shared" ref="R1100" si="7850">(S1100+S1101)/2/((1+R$64/4))</f>
        <v>386313525866.51196</v>
      </c>
      <c r="S1100" s="262">
        <f t="shared" ref="S1100" si="7851">(T1100+T1101)/2/((1+S$64/4))</f>
        <v>364894551853.71448</v>
      </c>
      <c r="T1100" s="262">
        <f t="shared" ref="T1100" si="7852">(U1100+U1101)/2/((1+T$64/4))</f>
        <v>344211550695.32172</v>
      </c>
      <c r="U1100" s="262">
        <f t="shared" ref="U1100" si="7853">(V1100+V1101)/2/((1+U$64/4))</f>
        <v>324423413581.61206</v>
      </c>
      <c r="V1100" s="262">
        <f t="shared" ref="V1100" si="7854">(W1100+W1101)/2/((1+V$64/4))</f>
        <v>305690934455.31232</v>
      </c>
      <c r="W1100" s="262">
        <f t="shared" ref="W1100" si="7855">(X1100+X1101)/2/((1+W$64/4))</f>
        <v>288175400084.84717</v>
      </c>
      <c r="X1100" s="262">
        <f t="shared" ref="X1100" si="7856">(Y1100+Y1101)/2/((1+X$64/4))</f>
        <v>272046057532.55118</v>
      </c>
      <c r="Y1100" s="262">
        <f t="shared" ref="Y1100" si="7857">(Z1100+Z1101)/2/((1+Y$64/4))</f>
        <v>254953285496.63278</v>
      </c>
      <c r="Z1100" s="262">
        <f t="shared" ref="Z1100" si="7858">(AA1100+AA1101)/2/((1+Z$64/4))</f>
        <v>238806275569.15277</v>
      </c>
      <c r="AA1100" s="262">
        <f t="shared" ref="AA1100" si="7859">(AB1100+AB1101)/2/((1+AA$64/4))</f>
        <v>223928768661.59354</v>
      </c>
      <c r="AB1100" s="262">
        <f t="shared" ref="AB1100" si="7860">(AC1100+AC1101)/2/((1+AB$64/4))</f>
        <v>210424294370.79099</v>
      </c>
      <c r="AC1100" s="262">
        <f t="shared" ref="AC1100" si="7861">(AD1100+AD1101)/2/((1+AC$64/4))</f>
        <v>198406871311.56543</v>
      </c>
      <c r="AD1100" s="262">
        <f t="shared" ref="AD1100" si="7862">(AE1100+AE1101)/2/((1+AD$64/4))</f>
        <v>187994998249.74286</v>
      </c>
      <c r="AE1100" s="262">
        <f t="shared" ref="AE1100" si="7863">(AF1100+AF1101)/2/((1+AE$64/4))</f>
        <v>179330155221.97754</v>
      </c>
      <c r="AF1100" s="262">
        <f t="shared" ref="AF1100" si="7864">(AG1100+AG1101)/2/((1+AF$64/4))</f>
        <v>172590928648.1098</v>
      </c>
      <c r="AG1100" s="262">
        <f t="shared" ref="AG1100" si="7865">(AH1100+AH1101)/2/((1+AG$64/4))</f>
        <v>168030238801.58585</v>
      </c>
      <c r="AH1100" s="262">
        <f t="shared" ref="AH1100" si="7866">(AI1100+AI1101)/2/((1+AH$64/4))</f>
        <v>165988916805.68927</v>
      </c>
      <c r="AI1100" s="262">
        <f t="shared" ref="AI1100" si="7867">(AJ1100+AJ1101)/2/((1+AI$64/4))</f>
        <v>166971552673.98849</v>
      </c>
      <c r="AJ1100" s="262">
        <f t="shared" ref="AJ1100" si="7868">(AK1100+AK1101)/2/((1+AJ$64/4))</f>
        <v>171745224275.99493</v>
      </c>
      <c r="AK1100" s="262">
        <f t="shared" ref="AK1100" si="7869">(AL1100+AL1101)/2/((1+AK$64/4))</f>
        <v>181514975376.68298</v>
      </c>
      <c r="AL1100" s="262">
        <f t="shared" ref="AL1100" si="7870">(AM1100+AM1101)/2/((1+AL$64/4))</f>
        <v>198207032820.95425</v>
      </c>
      <c r="AM1100" s="262">
        <f t="shared" ref="AM1100" si="7871">(AN1100+AN1101)/2/((1+AM$64/4))</f>
        <v>224997691595.21201</v>
      </c>
      <c r="AN1100" s="262">
        <f t="shared" ref="AN1100" si="7872">(AO1100+AO1101)/2/((1+AN$64/4))</f>
        <v>267346984766.68243</v>
      </c>
      <c r="AO1100" s="262">
        <f t="shared" ref="AO1100" si="7873">(AP1100+AP1101)/2/((1+AO$64/4))</f>
        <v>335140895177.99396</v>
      </c>
      <c r="AP1100" s="262">
        <f t="shared" ref="AP1100" si="7874">(AQ1100+AQ1101)/2/((1+AP$64/4))</f>
        <v>446881567199.32153</v>
      </c>
      <c r="AQ1100" s="262">
        <f t="shared" ref="AQ1100" si="7875">(AR1100+AR1101)/2/((1+AQ$64/4))</f>
        <v>639433037091.79749</v>
      </c>
      <c r="AR1100" s="258">
        <f t="shared" si="7512"/>
        <v>1000000000000</v>
      </c>
    </row>
    <row r="1101" spans="3:46" hidden="1" outlineLevel="1">
      <c r="C1101" s="256" t="s">
        <v>294</v>
      </c>
      <c r="D1101" s="256"/>
      <c r="E1101" s="262"/>
      <c r="F1101" s="262"/>
      <c r="G1101" s="262"/>
      <c r="H1101" s="262"/>
      <c r="I1101" s="262"/>
      <c r="J1101" s="262"/>
      <c r="K1101" s="262"/>
      <c r="L1101" s="262"/>
      <c r="M1101" s="262"/>
      <c r="N1101" s="262"/>
      <c r="O1101" s="262"/>
      <c r="P1101" s="262">
        <f>(Q1101+Q1102)/2/((1+P$65/4))</f>
        <v>494869877851.25018</v>
      </c>
      <c r="Q1101" s="262">
        <f t="shared" ref="Q1101" si="7876">(R1101+R1102)/2/((1+Q$65/4))</f>
        <v>473319223017.69318</v>
      </c>
      <c r="R1101" s="262">
        <f t="shared" ref="R1101" si="7877">(S1101+S1102)/2/((1+R$65/4))</f>
        <v>451797429067.05536</v>
      </c>
      <c r="S1101" s="262">
        <f t="shared" ref="S1101" si="7878">(T1101+T1102)/2/((1+S$65/4))</f>
        <v>430643692703.22736</v>
      </c>
      <c r="T1101" s="262">
        <f t="shared" ref="T1101" si="7879">(U1101+U1102)/2/((1+T$65/4))</f>
        <v>410012256586.47546</v>
      </c>
      <c r="U1101" s="262">
        <f t="shared" ref="U1101" si="7880">(V1101+V1102)/2/((1+U$65/4))</f>
        <v>390070814617.29907</v>
      </c>
      <c r="V1101" s="262">
        <f t="shared" ref="V1101" si="7881">(W1101+W1102)/2/((1+V$65/4))</f>
        <v>370995603169.2738</v>
      </c>
      <c r="W1101" s="262">
        <f t="shared" ref="W1101" si="7882">(X1101+X1102)/2/((1+W$65/4))</f>
        <v>352970301283.77911</v>
      </c>
      <c r="X1101" s="262">
        <f t="shared" ref="X1101" si="7883">(Y1101+Y1102)/2/((1+X$65/4))</f>
        <v>336193767270.80756</v>
      </c>
      <c r="Y1101" s="262">
        <f t="shared" ref="Y1101" si="7884">(Z1101+Z1102)/2/((1+Y$65/4))</f>
        <v>318250241710.68951</v>
      </c>
      <c r="Z1101" s="262">
        <f t="shared" ref="Z1101" si="7885">(AA1101+AA1102)/2/((1+Z$65/4))</f>
        <v>301107064629.45068</v>
      </c>
      <c r="AA1101" s="262">
        <f t="shared" ref="AA1101" si="7886">(AB1101+AB1102)/2/((1+AA$65/4))</f>
        <v>285126834853.34119</v>
      </c>
      <c r="AB1101" s="262">
        <f t="shared" ref="AB1101" si="7887">(AC1101+AC1102)/2/((1+AB$65/4))</f>
        <v>270450230660.41443</v>
      </c>
      <c r="AC1101" s="262">
        <f t="shared" ref="AC1101" si="7888">(AD1101+AD1102)/2/((1+AC$65/4))</f>
        <v>257233859602.21036</v>
      </c>
      <c r="AD1101" s="262">
        <f t="shared" ref="AD1101" si="7889">(AE1101+AE1102)/2/((1+AD$65/4))</f>
        <v>245643073331.52246</v>
      </c>
      <c r="AE1101" s="262">
        <f t="shared" ref="AE1101" si="7890">(AF1101+AF1102)/2/((1+AE$65/4))</f>
        <v>235870749120.25119</v>
      </c>
      <c r="AF1101" s="262">
        <f t="shared" ref="AF1101" si="7891">(AG1101+AG1102)/2/((1+AF$65/4))</f>
        <v>228151081441.98508</v>
      </c>
      <c r="AG1101" s="262">
        <f t="shared" ref="AG1101" si="7892">(AH1101+AH1102)/2/((1+AG$65/4))</f>
        <v>222798121391.07599</v>
      </c>
      <c r="AH1101" s="262">
        <f t="shared" ref="AH1101" si="7893">(AI1101+AI1102)/2/((1+AH$65/4))</f>
        <v>220216099589.2262</v>
      </c>
      <c r="AI1101" s="262">
        <f t="shared" ref="AI1101" si="7894">(AJ1101+AJ1102)/2/((1+AI$65/4))</f>
        <v>220975472701.71628</v>
      </c>
      <c r="AJ1101" s="262">
        <f t="shared" ref="AJ1101" si="7895">(AK1101+AK1102)/2/((1+AJ$65/4))</f>
        <v>225907623824.91129</v>
      </c>
      <c r="AK1101" s="262">
        <f t="shared" ref="AK1101" si="7896">(AL1101+AL1102)/2/((1+AK$65/4))</f>
        <v>236270627377.80893</v>
      </c>
      <c r="AL1101" s="262">
        <f t="shared" ref="AL1101" si="7897">(AM1101+AM1102)/2/((1+AL$65/4))</f>
        <v>254004439562.77933</v>
      </c>
      <c r="AM1101" s="262">
        <f t="shared" ref="AM1101" si="7898">(AN1101+AN1102)/2/((1+AM$65/4))</f>
        <v>282194860742.62329</v>
      </c>
      <c r="AN1101" s="262">
        <f t="shared" ref="AN1101" si="7899">(AO1101+AO1102)/2/((1+AN$65/4))</f>
        <v>325953765860.38531</v>
      </c>
      <c r="AO1101" s="262">
        <f t="shared" ref="AO1101" si="7900">(AP1101+AP1102)/2/((1+AO$65/4))</f>
        <v>394183813237.62427</v>
      </c>
      <c r="AP1101" s="262">
        <f t="shared" ref="AP1101" si="7901">(AQ1101+AQ1102)/2/((1+AP$65/4))</f>
        <v>502794463431.40857</v>
      </c>
      <c r="AQ1101" s="262">
        <f t="shared" ref="AQ1101" si="7902">(AR1101+AR1102)/2/((1+AQ$65/4))</f>
        <v>681932455615.94128</v>
      </c>
      <c r="AR1101" s="258">
        <f t="shared" si="7512"/>
        <v>1000000000000</v>
      </c>
    </row>
    <row r="1102" spans="3:46" hidden="1" outlineLevel="1">
      <c r="C1102" s="256" t="s">
        <v>297</v>
      </c>
      <c r="D1102" s="256"/>
      <c r="E1102" s="262"/>
      <c r="F1102" s="262"/>
      <c r="G1102" s="262"/>
      <c r="H1102" s="262"/>
      <c r="I1102" s="262"/>
      <c r="J1102" s="262"/>
      <c r="K1102" s="262"/>
      <c r="L1102" s="262"/>
      <c r="M1102" s="262"/>
      <c r="N1102" s="262"/>
      <c r="O1102" s="262"/>
      <c r="P1102" s="262"/>
      <c r="Q1102" s="262">
        <f>(R1102+R1103)/2/((1+Q$66/4))</f>
        <v>535936623297.51855</v>
      </c>
      <c r="R1102" s="262">
        <f t="shared" ref="R1102" si="7903">(S1102+S1103)/2/((1+R$66/4))</f>
        <v>515433723058.68311</v>
      </c>
      <c r="S1102" s="262">
        <f t="shared" ref="S1102" si="7904">(T1102+T1103)/2/((1+S$66/4))</f>
        <v>495114682365.31134</v>
      </c>
      <c r="T1102" s="262">
        <f t="shared" ref="T1102" si="7905">(U1102+U1103)/2/((1+T$66/4))</f>
        <v>475128233880.97137</v>
      </c>
      <c r="U1102" s="262">
        <f t="shared" ref="U1102" si="7906">(V1102+V1103)/2/((1+U$66/4))</f>
        <v>455640991349.30066</v>
      </c>
      <c r="V1102" s="262">
        <f t="shared" ref="V1102" si="7907">(W1102+W1103)/2/((1+V$66/4))</f>
        <v>436833486077.33429</v>
      </c>
      <c r="W1102" s="262">
        <f t="shared" ref="W1102" si="7908">(X1102+X1103)/2/((1+W$66/4))</f>
        <v>418899638838.19623</v>
      </c>
      <c r="X1102" s="262">
        <f t="shared" ref="X1102" si="7909">(Y1102+Y1103)/2/((1+X$66/4))</f>
        <v>402054802348.48541</v>
      </c>
      <c r="Y1102" s="262">
        <f t="shared" ref="Y1102" si="7910">(Z1102+Z1103)/2/((1+Y$66/4))</f>
        <v>383894874108.0946</v>
      </c>
      <c r="Z1102" s="262">
        <f t="shared" ref="Z1102" si="7911">(AA1102+AA1103)/2/((1+Z$66/4))</f>
        <v>366375779198.6333</v>
      </c>
      <c r="AA1102" s="262">
        <f t="shared" ref="AA1102" si="7912">(AB1102+AB1103)/2/((1+AA$66/4))</f>
        <v>349880739479.30994</v>
      </c>
      <c r="AB1102" s="262">
        <f t="shared" ref="AB1102" si="7913">(AC1102+AC1103)/2/((1+AB$66/4))</f>
        <v>334577289617.85541</v>
      </c>
      <c r="AC1102" s="262">
        <f t="shared" ref="AC1102" si="7914">(AD1102+AD1103)/2/((1+AC$66/4))</f>
        <v>320654510716.7196</v>
      </c>
      <c r="AD1102" s="262">
        <f t="shared" ref="AD1102" si="7915">(AE1102+AE1103)/2/((1+AD$66/4))</f>
        <v>308315215778.62103</v>
      </c>
      <c r="AE1102" s="262">
        <f t="shared" ref="AE1102" si="7916">(AF1102+AF1103)/2/((1+AE$66/4))</f>
        <v>297794549287.91943</v>
      </c>
      <c r="AF1102" s="262">
        <f t="shared" ref="AF1102" si="7917">(AG1102+AG1103)/2/((1+AF$66/4))</f>
        <v>289373092282.21552</v>
      </c>
      <c r="AG1102" s="262">
        <f t="shared" ref="AG1102" si="7918">(AH1102+AH1103)/2/((1+AG$66/4))</f>
        <v>283415379363.00806</v>
      </c>
      <c r="AH1102" s="262">
        <f t="shared" ref="AH1102" si="7919">(AI1102+AI1103)/2/((1+AH$66/4))</f>
        <v>280376618367.73297</v>
      </c>
      <c r="AI1102" s="262">
        <f t="shared" ref="AI1102" si="7920">(AJ1102+AJ1103)/2/((1+AI$66/4))</f>
        <v>280876207896.9198</v>
      </c>
      <c r="AJ1102" s="262">
        <f t="shared" ref="AJ1102" si="7921">(AK1102+AK1103)/2/((1+AJ$66/4))</f>
        <v>285785349568.94714</v>
      </c>
      <c r="AK1102" s="262">
        <f t="shared" ref="AK1102" si="7922">(AL1102+AL1103)/2/((1+AK$66/4))</f>
        <v>296378577638.59497</v>
      </c>
      <c r="AL1102" s="262">
        <f t="shared" ref="AL1102" si="7923">(AM1102+AM1103)/2/((1+AL$66/4))</f>
        <v>314556281100.2923</v>
      </c>
      <c r="AM1102" s="262">
        <f t="shared" ref="AM1102" si="7924">(AN1102+AN1103)/2/((1+AM$66/4))</f>
        <v>343240165067.89679</v>
      </c>
      <c r="AN1102" s="262">
        <f t="shared" ref="AN1102" si="7925">(AO1102+AO1103)/2/((1+AN$66/4))</f>
        <v>387105027189.97351</v>
      </c>
      <c r="AO1102" s="262">
        <f t="shared" ref="AO1102" si="7926">(AP1102+AP1103)/2/((1+AO$66/4))</f>
        <v>454005177903.43158</v>
      </c>
      <c r="AP1102" s="262">
        <f t="shared" ref="AP1102" si="7927">(AQ1102+AQ1103)/2/((1+AP$66/4))</f>
        <v>557389743384.18408</v>
      </c>
      <c r="AQ1102" s="262">
        <f t="shared" ref="AQ1102" si="7928">(AR1102+AR1103)/2/((1+AQ$66/4))</f>
        <v>721603504713.0907</v>
      </c>
      <c r="AR1102" s="258">
        <f t="shared" si="7512"/>
        <v>1000000000000</v>
      </c>
    </row>
    <row r="1103" spans="3:46" hidden="1" outlineLevel="1">
      <c r="C1103" s="256" t="s">
        <v>300</v>
      </c>
      <c r="D1103" s="256"/>
      <c r="E1103" s="262"/>
      <c r="F1103" s="262"/>
      <c r="G1103" s="262"/>
      <c r="H1103" s="262"/>
      <c r="I1103" s="262"/>
      <c r="J1103" s="262"/>
      <c r="K1103" s="262"/>
      <c r="L1103" s="262"/>
      <c r="M1103" s="262"/>
      <c r="N1103" s="262"/>
      <c r="O1103" s="262"/>
      <c r="P1103" s="262"/>
      <c r="Q1103" s="262"/>
      <c r="R1103" s="262">
        <f>(S1103+S1104)/2/((1+R$67/4))</f>
        <v>575726308937.02295</v>
      </c>
      <c r="S1103" s="262">
        <f t="shared" ref="S1103" si="7929">(T1103+T1104)/2/((1+S$67/4))</f>
        <v>556667620034.39478</v>
      </c>
      <c r="T1103" s="262">
        <f t="shared" ref="T1103" si="7930">(U1103+U1104)/2/((1+T$67/4))</f>
        <v>537785137709.42963</v>
      </c>
      <c r="U1103" s="262">
        <f t="shared" ref="U1103" si="7931">(V1103+V1104)/2/((1+U$67/4))</f>
        <v>519237257725.62109</v>
      </c>
      <c r="V1103" s="262">
        <f t="shared" ref="V1103" si="7932">(W1103+W1104)/2/((1+V$67/4))</f>
        <v>501200085503.22241</v>
      </c>
      <c r="W1103" s="262">
        <f t="shared" ref="W1103" si="7933">(X1103+X1104)/2/((1+W$67/4))</f>
        <v>483867567435.48419</v>
      </c>
      <c r="X1103" s="262">
        <f t="shared" ref="X1103" si="7934">(Y1103+Y1104)/2/((1+X$67/4))</f>
        <v>467459757964.48206</v>
      </c>
      <c r="Y1103" s="262">
        <f t="shared" ref="Y1103" si="7935">(Z1103+Z1104)/2/((1+Y$67/4))</f>
        <v>449650836651.49847</v>
      </c>
      <c r="Z1103" s="262">
        <f t="shared" ref="Z1103" si="7936">(AA1103+AA1104)/2/((1+Z$67/4))</f>
        <v>432327257534.03845</v>
      </c>
      <c r="AA1103" s="262">
        <f t="shared" ref="AA1103" si="7937">(AB1103+AB1104)/2/((1+AA$67/4))</f>
        <v>415875837966.50214</v>
      </c>
      <c r="AB1103" s="262">
        <f t="shared" ref="AB1103" si="7938">(AC1103+AC1104)/2/((1+AB$67/4))</f>
        <v>400479894318.23279</v>
      </c>
      <c r="AC1103" s="262">
        <f t="shared" ref="AC1103" si="7939">(AD1103+AD1104)/2/((1+AC$67/4))</f>
        <v>386349208639.71252</v>
      </c>
      <c r="AD1103" s="262">
        <f t="shared" ref="AD1103" si="7940">(AE1103+AE1104)/2/((1+AD$67/4))</f>
        <v>373712116671.10309</v>
      </c>
      <c r="AE1103" s="262">
        <f t="shared" ref="AE1103" si="7941">(AF1103+AF1104)/2/((1+AE$67/4))</f>
        <v>362833567673.04669</v>
      </c>
      <c r="AF1103" s="262">
        <f t="shared" ref="AF1103" si="7942">(AG1103+AG1104)/2/((1+AF$67/4))</f>
        <v>354027351290.50629</v>
      </c>
      <c r="AG1103" s="262">
        <f t="shared" ref="AG1103" si="7943">(AH1103+AH1104)/2/((1+AG$67/4))</f>
        <v>347693496412.87482</v>
      </c>
      <c r="AH1103" s="262">
        <f t="shared" ref="AH1103" si="7944">(AI1103+AI1104)/2/((1+AH$67/4))</f>
        <v>344321528228.95795</v>
      </c>
      <c r="AI1103" s="262">
        <f t="shared" ref="AI1103" si="7945">(AJ1103+AJ1104)/2/((1+AI$67/4))</f>
        <v>344559411130.00836</v>
      </c>
      <c r="AJ1103" s="262">
        <f t="shared" ref="AJ1103" si="7946">(AK1103+AK1104)/2/((1+AJ$67/4))</f>
        <v>349292153367.56915</v>
      </c>
      <c r="AK1103" s="262">
        <f t="shared" ref="AK1103" si="7947">(AL1103+AL1104)/2/((1+AK$67/4))</f>
        <v>359776477940.34503</v>
      </c>
      <c r="AL1103" s="262">
        <f t="shared" ref="AL1103" si="7948">(AM1103+AM1104)/2/((1+AL$67/4))</f>
        <v>377829352087.49261</v>
      </c>
      <c r="AM1103" s="262">
        <f t="shared" ref="AM1103" si="7949">(AN1103+AN1104)/2/((1+AM$67/4))</f>
        <v>406156711918.20117</v>
      </c>
      <c r="AN1103" s="262">
        <f t="shared" ref="AN1103" si="7950">(AO1103+AO1104)/2/((1+AN$67/4))</f>
        <v>448949529451.42773</v>
      </c>
      <c r="AO1103" s="262">
        <f t="shared" ref="AO1103" si="7951">(AP1103+AP1104)/2/((1+AO$67/4))</f>
        <v>513019168159.00616</v>
      </c>
      <c r="AP1103" s="262">
        <f t="shared" ref="AP1103" si="7952">(AQ1103+AQ1104)/2/((1+AP$67/4))</f>
        <v>609576087919.76501</v>
      </c>
      <c r="AQ1103" s="262">
        <f t="shared" ref="AQ1103" si="7953">(AR1103+AR1104)/2/((1+AQ$67/4))</f>
        <v>758081887803.90771</v>
      </c>
      <c r="AR1103" s="258">
        <f t="shared" si="7512"/>
        <v>1000000000000</v>
      </c>
    </row>
    <row r="1104" spans="3:46" hidden="1" outlineLevel="1">
      <c r="C1104" s="256" t="s">
        <v>303</v>
      </c>
      <c r="D1104" s="256"/>
      <c r="E1104" s="262"/>
      <c r="F1104" s="262"/>
      <c r="G1104" s="262"/>
      <c r="H1104" s="262"/>
      <c r="I1104" s="262"/>
      <c r="J1104" s="262"/>
      <c r="K1104" s="262"/>
      <c r="L1104" s="262"/>
      <c r="M1104" s="262"/>
      <c r="N1104" s="262"/>
      <c r="O1104" s="262"/>
      <c r="P1104" s="262"/>
      <c r="Q1104" s="262"/>
      <c r="R1104" s="262"/>
      <c r="S1104" s="262">
        <f>(T1104+T1105)/2/((1+S$68/4))</f>
        <v>614108474431.74512</v>
      </c>
      <c r="T1104" s="262">
        <f t="shared" ref="T1104" si="7954">(U1104+U1105)/2/((1+T$68/4))</f>
        <v>596645953842.34058</v>
      </c>
      <c r="U1104" s="262">
        <f t="shared" ref="U1104" si="7955">(V1104+V1105)/2/((1+U$68/4))</f>
        <v>579384802747.99414</v>
      </c>
      <c r="V1104" s="262">
        <f t="shared" ref="V1104" si="7956">(W1104+W1105)/2/((1+V$68/4))</f>
        <v>562490637794.3551</v>
      </c>
      <c r="W1104" s="262">
        <f t="shared" ref="W1104" si="7957">(X1104+X1105)/2/((1+W$68/4))</f>
        <v>546149751833.53748</v>
      </c>
      <c r="X1104" s="262">
        <f t="shared" ref="X1104" si="7958">(Y1104+Y1105)/2/((1+X$68/4))</f>
        <v>530577443470.24469</v>
      </c>
      <c r="Y1104" s="262">
        <f t="shared" ref="Y1104" si="7959">(Z1104+Z1105)/2/((1+Y$68/4))</f>
        <v>513577805803.87659</v>
      </c>
      <c r="Z1104" s="262">
        <f t="shared" ref="Z1104" si="7960">(AA1104+AA1105)/2/((1+Z$68/4))</f>
        <v>496924319736.17627</v>
      </c>
      <c r="AA1104" s="262">
        <f t="shared" ref="AA1104" si="7961">(AB1104+AB1105)/2/((1+AA$68/4))</f>
        <v>480993295041.73572</v>
      </c>
      <c r="AB1104" s="262">
        <f t="shared" ref="AB1104" si="7962">(AC1104+AC1105)/2/((1+AB$68/4))</f>
        <v>465973633224.43329</v>
      </c>
      <c r="AC1104" s="262">
        <f t="shared" ref="AC1104" si="7963">(AD1104+AD1105)/2/((1+AC$68/4))</f>
        <v>452084352060.35809</v>
      </c>
      <c r="AD1104" s="262">
        <f t="shared" ref="AD1104" si="7964">(AE1104+AE1105)/2/((1+AD$68/4))</f>
        <v>439567003317.08594</v>
      </c>
      <c r="AE1104" s="262">
        <f t="shared" ref="AE1104" si="7965">(AF1104+AF1105)/2/((1+AE$68/4))</f>
        <v>428702913143.33795</v>
      </c>
      <c r="AF1104" s="262">
        <f t="shared" ref="AF1104" si="7966">(AG1104+AG1105)/2/((1+AF$68/4))</f>
        <v>419824445336.8407</v>
      </c>
      <c r="AG1104" s="262">
        <f t="shared" ref="AG1104" si="7967">(AH1104+AH1105)/2/((1+AG$68/4))</f>
        <v>413350455155.31342</v>
      </c>
      <c r="AH1104" s="262">
        <f t="shared" ref="AH1104" si="7968">(AI1104+AI1105)/2/((1+AH$68/4))</f>
        <v>409786562542.92462</v>
      </c>
      <c r="AI1104" s="262">
        <f t="shared" ref="AI1104" si="7969">(AJ1104+AJ1105)/2/((1+AI$68/4))</f>
        <v>409788207415.91248</v>
      </c>
      <c r="AJ1104" s="262">
        <f t="shared" ref="AJ1104" si="7970">(AK1104+AK1105)/2/((1+AJ$68/4))</f>
        <v>414229401394.51111</v>
      </c>
      <c r="AK1104" s="262">
        <f t="shared" ref="AK1104" si="7971">(AL1104+AL1105)/2/((1+AK$68/4))</f>
        <v>424319629504.57495</v>
      </c>
      <c r="AL1104" s="262">
        <f t="shared" ref="AL1104" si="7972">(AM1104+AM1105)/2/((1+AL$68/4))</f>
        <v>441759665615.45911</v>
      </c>
      <c r="AM1104" s="262">
        <f t="shared" ref="AM1104" si="7973">(AN1104+AN1105)/2/((1+AM$68/4))</f>
        <v>469009025409.30688</v>
      </c>
      <c r="AN1104" s="262">
        <f t="shared" ref="AN1104" si="7974">(AO1104+AO1105)/2/((1+AN$68/4))</f>
        <v>509763340114.59381</v>
      </c>
      <c r="AO1104" s="262">
        <f t="shared" ref="AO1104" si="7975">(AP1104+AP1105)/2/((1+AO$68/4))</f>
        <v>569847236724.67871</v>
      </c>
      <c r="AP1104" s="262">
        <f t="shared" ref="AP1104" si="7976">(AQ1104+AQ1105)/2/((1+AP$68/4))</f>
        <v>658501063968.78149</v>
      </c>
      <c r="AQ1104" s="262">
        <f t="shared" ref="AQ1104" si="7977">(AR1104+AR1105)/2/((1+AQ$68/4))</f>
        <v>791163790749.17493</v>
      </c>
      <c r="AR1104" s="258">
        <f t="shared" si="7512"/>
        <v>1000000000000</v>
      </c>
    </row>
    <row r="1105" spans="3:44" hidden="1" outlineLevel="1">
      <c r="C1105" s="256" t="s">
        <v>306</v>
      </c>
      <c r="D1105" s="256"/>
      <c r="E1105" s="262"/>
      <c r="F1105" s="262"/>
      <c r="G1105" s="262"/>
      <c r="H1105" s="262"/>
      <c r="I1105" s="262"/>
      <c r="J1105" s="262"/>
      <c r="K1105" s="262"/>
      <c r="L1105" s="262"/>
      <c r="M1105" s="262"/>
      <c r="N1105" s="262"/>
      <c r="O1105" s="262"/>
      <c r="P1105" s="262"/>
      <c r="Q1105" s="262"/>
      <c r="R1105" s="262"/>
      <c r="S1105" s="262"/>
      <c r="T1105" s="262">
        <f>(U1105+U1106)/2/((1+T$69/4))</f>
        <v>650821109831.81873</v>
      </c>
      <c r="U1105" s="262">
        <f t="shared" ref="U1105" si="7978">(V1105+V1106)/2/((1+U$69/4))</f>
        <v>635061450760.99316</v>
      </c>
      <c r="V1105" s="262">
        <f t="shared" ref="V1105" si="7979">(W1105+W1106)/2/((1+V$69/4))</f>
        <v>619552813998.77173</v>
      </c>
      <c r="W1105" s="262">
        <f t="shared" ref="W1105" si="7980">(X1105+X1106)/2/((1+W$69/4))</f>
        <v>604468696391.15308</v>
      </c>
      <c r="X1105" s="262">
        <f t="shared" ref="X1105" si="7981">(Y1105+Y1106)/2/((1+X$69/4))</f>
        <v>590012819885.14294</v>
      </c>
      <c r="Y1105" s="262">
        <f t="shared" ref="Y1105" si="7982">(Z1105+Z1106)/2/((1+Y$69/4))</f>
        <v>574154827764.37378</v>
      </c>
      <c r="Z1105" s="262">
        <f t="shared" ref="Z1105" si="7983">(AA1105+AA1106)/2/((1+Z$69/4))</f>
        <v>558526533717.11389</v>
      </c>
      <c r="AA1105" s="262">
        <f t="shared" ref="AA1105" si="7984">(AB1105+AB1106)/2/((1+AA$69/4))</f>
        <v>543483282016.42371</v>
      </c>
      <c r="AB1105" s="262">
        <f t="shared" ref="AB1105" si="7985">(AC1105+AC1106)/2/((1+AB$69/4))</f>
        <v>529211201141.15863</v>
      </c>
      <c r="AC1105" s="262">
        <f t="shared" ref="AC1105" si="7986">(AD1105+AD1106)/2/((1+AC$69/4))</f>
        <v>515928681234.57654</v>
      </c>
      <c r="AD1105" s="262">
        <f t="shared" ref="AD1105" si="7987">(AE1105+AE1106)/2/((1+AD$69/4))</f>
        <v>503879409575.74292</v>
      </c>
      <c r="AE1105" s="262">
        <f t="shared" ref="AE1105" si="7988">(AF1105+AF1106)/2/((1+AE$69/4))</f>
        <v>493348574610.34839</v>
      </c>
      <c r="AF1105" s="262">
        <f t="shared" ref="AF1105" si="7989">(AG1105+AG1106)/2/((1+AF$69/4))</f>
        <v>484673140773.73456</v>
      </c>
      <c r="AG1105" s="262">
        <f t="shared" ref="AG1105" si="7990">(AH1105+AH1106)/2/((1+AG$69/4))</f>
        <v>478274788817.88293</v>
      </c>
      <c r="AH1105" s="262">
        <f t="shared" ref="AH1105" si="7991">(AI1105+AI1106)/2/((1+AH$69/4))</f>
        <v>474657854470.30011</v>
      </c>
      <c r="AI1105" s="262">
        <f t="shared" ref="AI1105" si="7992">(AJ1105+AJ1106)/2/((1+AI$69/4))</f>
        <v>474465838714.87756</v>
      </c>
      <c r="AJ1105" s="262">
        <f t="shared" ref="AJ1105" si="7993">(AK1105+AK1106)/2/((1+AJ$69/4))</f>
        <v>478540318794.54279</v>
      </c>
      <c r="AK1105" s="262">
        <f t="shared" ref="AK1105" si="7994">(AL1105+AL1106)/2/((1+AK$69/4))</f>
        <v>488020497510.71686</v>
      </c>
      <c r="AL1105" s="262">
        <f t="shared" ref="AL1105" si="7995">(AM1105+AM1106)/2/((1+AL$69/4))</f>
        <v>504469314751.86139</v>
      </c>
      <c r="AM1105" s="262">
        <f t="shared" ref="AM1105" si="7996">(AN1105+AN1106)/2/((1+AM$69/4))</f>
        <v>530087185777.13538</v>
      </c>
      <c r="AN1105" s="262">
        <f t="shared" ref="AN1105" si="7997">(AO1105+AO1106)/2/((1+AN$69/4))</f>
        <v>568089145890.26624</v>
      </c>
      <c r="AO1105" s="262">
        <f t="shared" ref="AO1105" si="7998">(AP1105+AP1106)/2/((1+AO$69/4))</f>
        <v>623400826687.20398</v>
      </c>
      <c r="AP1105" s="262">
        <f t="shared" ref="AP1105" si="7999">(AQ1105+AQ1106)/2/((1+AP$69/4))</f>
        <v>703574065972.22351</v>
      </c>
      <c r="AQ1105" s="262">
        <f t="shared" ref="AQ1105" si="8000">(AR1105+AR1106)/2/((1+AQ$69/4))</f>
        <v>820791236244.90955</v>
      </c>
      <c r="AR1105" s="258">
        <f t="shared" si="7512"/>
        <v>1000000000000</v>
      </c>
    </row>
    <row r="1106" spans="3:44" hidden="1" outlineLevel="1">
      <c r="C1106" s="256" t="s">
        <v>309</v>
      </c>
      <c r="D1106" s="256"/>
      <c r="E1106" s="262"/>
      <c r="F1106" s="262"/>
      <c r="G1106" s="262"/>
      <c r="H1106" s="262"/>
      <c r="I1106" s="262"/>
      <c r="J1106" s="262"/>
      <c r="K1106" s="262"/>
      <c r="L1106" s="262"/>
      <c r="M1106" s="262"/>
      <c r="N1106" s="262"/>
      <c r="O1106" s="262"/>
      <c r="P1106" s="262"/>
      <c r="Q1106" s="262"/>
      <c r="R1106" s="262"/>
      <c r="S1106" s="262"/>
      <c r="T1106" s="262"/>
      <c r="U1106" s="262">
        <f>(V1106+V1107)/2/((1+U$70/4))</f>
        <v>685667504858.8584</v>
      </c>
      <c r="V1106" s="262">
        <f t="shared" ref="V1106" si="8001">(W1106+W1107)/2/((1+V$70/4))</f>
        <v>671671131762.78442</v>
      </c>
      <c r="W1106" s="262">
        <f t="shared" ref="W1106" si="8002">(X1106+X1107)/2/((1+W$70/4))</f>
        <v>657994105702.22571</v>
      </c>
      <c r="X1106" s="262">
        <f t="shared" ref="X1106" si="8003">(Y1106+Y1107)/2/((1+X$70/4))</f>
        <v>644824218320.29285</v>
      </c>
      <c r="Y1106" s="262">
        <f t="shared" ref="Y1106" si="8004">(Z1106+Z1107)/2/((1+Y$70/4))</f>
        <v>630317383303.73022</v>
      </c>
      <c r="Z1106" s="262">
        <f t="shared" ref="Z1106" si="8005">(AA1106+AA1107)/2/((1+Z$70/4))</f>
        <v>615948277196.17847</v>
      </c>
      <c r="AA1106" s="262">
        <f t="shared" ref="AA1106" si="8006">(AB1106+AB1107)/2/((1+AA$70/4))</f>
        <v>602044438775.55774</v>
      </c>
      <c r="AB1106" s="262">
        <f t="shared" ref="AB1106" si="8007">(AC1106+AC1107)/2/((1+AB$70/4))</f>
        <v>588783051030.34961</v>
      </c>
      <c r="AC1106" s="262">
        <f t="shared" ref="AC1106" si="8008">(AD1106+AD1107)/2/((1+AC$70/4))</f>
        <v>576374235007.25562</v>
      </c>
      <c r="AD1106" s="262">
        <f t="shared" ref="AD1106" si="8009">(AE1106+AE1107)/2/((1+AD$70/4))</f>
        <v>565054858103.20239</v>
      </c>
      <c r="AE1106" s="262">
        <f t="shared" ref="AE1106" si="8010">(AF1106+AF1107)/2/((1+AE$70/4))</f>
        <v>555103542365.43323</v>
      </c>
      <c r="AF1106" s="262">
        <f t="shared" ref="AF1106" si="8011">(AG1106+AG1107)/2/((1+AF$70/4))</f>
        <v>546849957989.35107</v>
      </c>
      <c r="AG1106" s="262">
        <f t="shared" ref="AG1106" si="8012">(AH1106+AH1107)/2/((1+AG$70/4))</f>
        <v>540704909188.66815</v>
      </c>
      <c r="AH1106" s="262">
        <f t="shared" ref="AH1106" si="8013">(AI1106+AI1107)/2/((1+AH$70/4))</f>
        <v>537156619215.76971</v>
      </c>
      <c r="AI1106" s="262">
        <f t="shared" ref="AI1106" si="8014">(AJ1106+AJ1107)/2/((1+AI$70/4))</f>
        <v>536820554074.67456</v>
      </c>
      <c r="AJ1106" s="262">
        <f t="shared" ref="AJ1106" si="8015">(AK1106+AK1107)/2/((1+AJ$70/4))</f>
        <v>540489093910.2868</v>
      </c>
      <c r="AK1106" s="262">
        <f t="shared" ref="AK1106" si="8016">(AL1106+AL1107)/2/((1+AK$70/4))</f>
        <v>549215030696.48553</v>
      </c>
      <c r="AL1106" s="262">
        <f t="shared" ref="AL1106" si="8017">(AM1106+AM1107)/2/((1+AL$70/4))</f>
        <v>564411898489.3075</v>
      </c>
      <c r="AM1106" s="262">
        <f t="shared" ref="AM1106" si="8018">(AN1106+AN1107)/2/((1+AM$70/4))</f>
        <v>588022319653.95764</v>
      </c>
      <c r="AN1106" s="262">
        <f t="shared" ref="AN1106" si="8019">(AO1106+AO1107)/2/((1+AN$70/4))</f>
        <v>622812851104.25012</v>
      </c>
      <c r="AO1106" s="262">
        <f t="shared" ref="AO1106" si="8020">(AP1106+AP1107)/2/((1+AO$70/4))</f>
        <v>672913217566.2793</v>
      </c>
      <c r="AP1106" s="262">
        <f t="shared" ref="AP1106" si="8021">(AQ1106+AQ1107)/2/((1+AP$70/4))</f>
        <v>744457746069.79492</v>
      </c>
      <c r="AQ1106" s="262">
        <f t="shared" ref="AQ1106" si="8022">(AR1106+AR1107)/2/((1+AQ$70/4))</f>
        <v>847028152230.72803</v>
      </c>
      <c r="AR1106" s="258">
        <f t="shared" si="7512"/>
        <v>1000000000000</v>
      </c>
    </row>
    <row r="1107" spans="3:44" hidden="1" outlineLevel="1">
      <c r="C1107" s="256" t="s">
        <v>312</v>
      </c>
      <c r="D1107" s="256"/>
      <c r="E1107" s="262"/>
      <c r="F1107" s="262"/>
      <c r="G1107" s="262"/>
      <c r="H1107" s="262"/>
      <c r="I1107" s="262"/>
      <c r="J1107" s="262"/>
      <c r="K1107" s="262"/>
      <c r="L1107" s="262"/>
      <c r="M1107" s="262"/>
      <c r="N1107" s="262"/>
      <c r="O1107" s="262"/>
      <c r="P1107" s="262"/>
      <c r="Q1107" s="262"/>
      <c r="R1107" s="262"/>
      <c r="S1107" s="262"/>
      <c r="T1107" s="262"/>
      <c r="U1107" s="262"/>
      <c r="V1107" s="262">
        <f>(W1107+W1108)/2/((1+V$71/4))</f>
        <v>718508563684.21631</v>
      </c>
      <c r="W1107" s="262">
        <f t="shared" ref="W1107:AQ1107" si="8023">(X1107+X1108)/2/((1+W$71/4))</f>
        <v>706293419052.13855</v>
      </c>
      <c r="X1107" s="262">
        <f t="shared" si="8023"/>
        <v>694484025036.99451</v>
      </c>
      <c r="Y1107" s="262">
        <f t="shared" si="8023"/>
        <v>681430682353.79211</v>
      </c>
      <c r="Z1107" s="262">
        <f t="shared" si="8023"/>
        <v>668446176472.54834</v>
      </c>
      <c r="AA1107" s="262">
        <f t="shared" si="8023"/>
        <v>655826544982.65784</v>
      </c>
      <c r="AB1107" s="262">
        <f t="shared" si="8023"/>
        <v>643735960858.10303</v>
      </c>
      <c r="AC1107" s="262">
        <f t="shared" si="8023"/>
        <v>632370954226.90344</v>
      </c>
      <c r="AD1107" s="262">
        <f t="shared" si="8023"/>
        <v>621955042917.16138</v>
      </c>
      <c r="AE1107" s="262">
        <f t="shared" si="8023"/>
        <v>612752442157.84326</v>
      </c>
      <c r="AF1107" s="262">
        <f t="shared" si="8023"/>
        <v>605076401814.59985</v>
      </c>
      <c r="AG1107" s="262">
        <f t="shared" si="8023"/>
        <v>599316284991.16492</v>
      </c>
      <c r="AH1107" s="262">
        <f t="shared" si="8023"/>
        <v>595932819677.65137</v>
      </c>
      <c r="AI1107" s="262">
        <f t="shared" si="8023"/>
        <v>595501457845.94141</v>
      </c>
      <c r="AJ1107" s="262">
        <f t="shared" si="8023"/>
        <v>598753746664.34973</v>
      </c>
      <c r="AK1107" s="262">
        <f t="shared" si="8023"/>
        <v>606646558146.59253</v>
      </c>
      <c r="AL1107" s="262">
        <f t="shared" si="8023"/>
        <v>620440824638.1217</v>
      </c>
      <c r="AM1107" s="262">
        <f t="shared" si="8023"/>
        <v>641832636369.16016</v>
      </c>
      <c r="AN1107" s="262">
        <f t="shared" si="8023"/>
        <v>673181998102.08215</v>
      </c>
      <c r="AO1107" s="262">
        <f t="shared" si="8023"/>
        <v>717929167793.00562</v>
      </c>
      <c r="AP1107" s="262">
        <f t="shared" si="8023"/>
        <v>781037167192.92603</v>
      </c>
      <c r="AQ1107" s="262">
        <f t="shared" si="8023"/>
        <v>870032106081.151</v>
      </c>
      <c r="AR1107" s="258">
        <f t="shared" si="7512"/>
        <v>1000000000000</v>
      </c>
    </row>
    <row r="1108" spans="3:44" hidden="1" outlineLevel="1">
      <c r="C1108" s="256" t="s">
        <v>315</v>
      </c>
      <c r="D1108" s="256"/>
      <c r="E1108" s="262"/>
      <c r="F1108" s="262"/>
      <c r="G1108" s="262"/>
      <c r="H1108" s="262"/>
      <c r="I1108" s="262"/>
      <c r="J1108" s="262"/>
      <c r="K1108" s="262"/>
      <c r="L1108" s="262"/>
      <c r="M1108" s="262"/>
      <c r="N1108" s="262"/>
      <c r="O1108" s="262"/>
      <c r="P1108" s="262"/>
      <c r="Q1108" s="262"/>
      <c r="R1108" s="262"/>
      <c r="S1108" s="262"/>
      <c r="T1108" s="262"/>
      <c r="U1108" s="262"/>
      <c r="V1108" s="262"/>
      <c r="W1108" s="262">
        <f>(X1108+X1109)/2/((1+W$72/4))</f>
        <v>749256813116.28516</v>
      </c>
      <c r="X1108" s="262">
        <f t="shared" ref="X1108:AQ1108" si="8024">(Y1108+Y1109)/2/((1+X$72/4))</f>
        <v>738808013171.27637</v>
      </c>
      <c r="Y1108" s="262">
        <f t="shared" si="8024"/>
        <v>727224979534.7832</v>
      </c>
      <c r="Z1108" s="262">
        <f t="shared" si="8024"/>
        <v>715661827804.67139</v>
      </c>
      <c r="AA1108" s="262">
        <f t="shared" si="8024"/>
        <v>704381877847.3678</v>
      </c>
      <c r="AB1108" s="262">
        <f t="shared" si="8024"/>
        <v>693534024110.16626</v>
      </c>
      <c r="AC1108" s="262">
        <f t="shared" si="8024"/>
        <v>683297973809.96814</v>
      </c>
      <c r="AD1108" s="262">
        <f t="shared" si="8024"/>
        <v>673879676598.80127</v>
      </c>
      <c r="AE1108" s="262">
        <f t="shared" si="8024"/>
        <v>665523687338.65222</v>
      </c>
      <c r="AF1108" s="262">
        <f t="shared" si="8024"/>
        <v>658520584616.89282</v>
      </c>
      <c r="AG1108" s="262">
        <f t="shared" si="8024"/>
        <v>653231036632.93201</v>
      </c>
      <c r="AH1108" s="262">
        <f t="shared" si="8024"/>
        <v>650080531458.49377</v>
      </c>
      <c r="AI1108" s="262">
        <f t="shared" si="8024"/>
        <v>649596721570.36731</v>
      </c>
      <c r="AJ1108" s="262">
        <f t="shared" si="8024"/>
        <v>652443575412.57983</v>
      </c>
      <c r="AK1108" s="262">
        <f t="shared" si="8024"/>
        <v>659478295061.05847</v>
      </c>
      <c r="AL1108" s="262">
        <f t="shared" si="8024"/>
        <v>671812465546.97913</v>
      </c>
      <c r="AM1108" s="262">
        <f t="shared" si="8024"/>
        <v>690913292904.63391</v>
      </c>
      <c r="AN1108" s="262">
        <f t="shared" si="8024"/>
        <v>718780201384.92493</v>
      </c>
      <c r="AO1108" s="262">
        <f t="shared" si="8024"/>
        <v>758265880361.89221</v>
      </c>
      <c r="AP1108" s="262">
        <f t="shared" si="8024"/>
        <v>813376760117.27271</v>
      </c>
      <c r="AQ1108" s="262">
        <f t="shared" si="8024"/>
        <v>890025862824.48132</v>
      </c>
      <c r="AR1108" s="258">
        <f t="shared" si="7512"/>
        <v>1000000000000</v>
      </c>
    </row>
    <row r="1109" spans="3:44" hidden="1" outlineLevel="1">
      <c r="C1109" s="256" t="s">
        <v>764</v>
      </c>
      <c r="D1109" s="256"/>
      <c r="E1109" s="262"/>
      <c r="F1109" s="262"/>
      <c r="G1109" s="262"/>
      <c r="H1109" s="262"/>
      <c r="I1109" s="262"/>
      <c r="J1109" s="262"/>
      <c r="K1109" s="262"/>
      <c r="L1109" s="262"/>
      <c r="M1109" s="262"/>
      <c r="N1109" s="262"/>
      <c r="O1109" s="262"/>
      <c r="P1109" s="262"/>
      <c r="Q1109" s="262"/>
      <c r="R1109" s="262"/>
      <c r="S1109" s="262"/>
      <c r="T1109" s="262"/>
      <c r="U1109" s="262"/>
      <c r="V1109" s="262"/>
      <c r="W1109" s="262"/>
      <c r="X1109" s="262">
        <f>(Y1109+Y1110)/2/((1+X$73/4))</f>
        <v>777873821658.69336</v>
      </c>
      <c r="Y1109" s="262">
        <f t="shared" ref="Y1109:AQ1109" si="8025">(Z1109+Z1110)/2/((1+Y$73/4))</f>
        <v>767715100021.03027</v>
      </c>
      <c r="Z1109" s="262">
        <f t="shared" si="8025"/>
        <v>757543451709.93494</v>
      </c>
      <c r="AA1109" s="262">
        <f t="shared" si="8025"/>
        <v>747590058324.84277</v>
      </c>
      <c r="AB1109" s="262">
        <f t="shared" si="8025"/>
        <v>737987664121.09497</v>
      </c>
      <c r="AC1109" s="262">
        <f t="shared" si="8025"/>
        <v>728897623924.0282</v>
      </c>
      <c r="AD1109" s="262">
        <f t="shared" si="8025"/>
        <v>720506065906.72083</v>
      </c>
      <c r="AE1109" s="262">
        <f t="shared" si="8025"/>
        <v>713034908499.79028</v>
      </c>
      <c r="AF1109" s="262">
        <f t="shared" si="8025"/>
        <v>706748408207.63538</v>
      </c>
      <c r="AG1109" s="262">
        <f t="shared" si="8025"/>
        <v>701974316140.9834</v>
      </c>
      <c r="AH1109" s="262">
        <f t="shared" si="8025"/>
        <v>699098476736.77185</v>
      </c>
      <c r="AI1109" s="262">
        <f t="shared" si="8025"/>
        <v>698596729505.61841</v>
      </c>
      <c r="AJ1109" s="262">
        <f t="shared" si="8025"/>
        <v>701062926997.18396</v>
      </c>
      <c r="AK1109" s="262">
        <f t="shared" si="8025"/>
        <v>707255459207.90527</v>
      </c>
      <c r="AL1109" s="262">
        <f t="shared" si="8025"/>
        <v>718144394386.03284</v>
      </c>
      <c r="AM1109" s="262">
        <f t="shared" si="8025"/>
        <v>734989216686.12585</v>
      </c>
      <c r="AN1109" s="262">
        <f t="shared" si="8025"/>
        <v>759474797276.28186</v>
      </c>
      <c r="AO1109" s="262">
        <f t="shared" si="8025"/>
        <v>793959112462.75647</v>
      </c>
      <c r="AP1109" s="262">
        <f t="shared" si="8025"/>
        <v>841673766501.26074</v>
      </c>
      <c r="AQ1109" s="262">
        <f t="shared" si="8025"/>
        <v>907271673363.49487</v>
      </c>
      <c r="AR1109" s="258">
        <f t="shared" si="7512"/>
        <v>1000000000000</v>
      </c>
    </row>
    <row r="1110" spans="3:44" hidden="1" outlineLevel="1">
      <c r="C1110" s="256" t="s">
        <v>765</v>
      </c>
      <c r="D1110" s="256"/>
      <c r="E1110" s="262"/>
      <c r="F1110" s="262"/>
      <c r="G1110" s="262"/>
      <c r="H1110" s="262"/>
      <c r="I1110" s="262"/>
      <c r="J1110" s="262"/>
      <c r="K1110" s="262"/>
      <c r="L1110" s="262"/>
      <c r="M1110" s="262"/>
      <c r="N1110" s="262"/>
      <c r="O1110" s="262"/>
      <c r="P1110" s="262"/>
      <c r="Q1110" s="262"/>
      <c r="R1110" s="262"/>
      <c r="S1110" s="262"/>
      <c r="T1110" s="262"/>
      <c r="U1110" s="262"/>
      <c r="V1110" s="262"/>
      <c r="W1110" s="262"/>
      <c r="X1110" s="262"/>
      <c r="Y1110" s="262">
        <f>(Z1110+Z1111)/2/((1+Y$74/4))</f>
        <v>803119936273.43457</v>
      </c>
      <c r="Z1110" s="262">
        <f t="shared" ref="Z1110:AQ1110" si="8026">(AA1110+AA1111)/2/((1+Z$74/4))</f>
        <v>794264071458.80042</v>
      </c>
      <c r="AA1110" s="262">
        <f t="shared" si="8026"/>
        <v>785575691798.66309</v>
      </c>
      <c r="AB1110" s="262">
        <f t="shared" si="8026"/>
        <v>777171523216.42456</v>
      </c>
      <c r="AC1110" s="262">
        <f t="shared" si="8026"/>
        <v>769194316485.03308</v>
      </c>
      <c r="AD1110" s="262">
        <f t="shared" si="8026"/>
        <v>761809656854.05005</v>
      </c>
      <c r="AE1110" s="262">
        <f t="shared" si="8026"/>
        <v>755215677322.65466</v>
      </c>
      <c r="AF1110" s="262">
        <f t="shared" si="8026"/>
        <v>749648792799.71399</v>
      </c>
      <c r="AG1110" s="262">
        <f t="shared" si="8026"/>
        <v>745402125238.46313</v>
      </c>
      <c r="AH1110" s="262">
        <f t="shared" si="8026"/>
        <v>742820245769.24866</v>
      </c>
      <c r="AI1110" s="262">
        <f t="shared" si="8026"/>
        <v>742326250954.57129</v>
      </c>
      <c r="AJ1110" s="262">
        <f t="shared" si="8026"/>
        <v>744444657614.82227</v>
      </c>
      <c r="AK1110" s="262">
        <f t="shared" si="8026"/>
        <v>749839292826.56812</v>
      </c>
      <c r="AL1110" s="262">
        <f t="shared" si="8026"/>
        <v>759349464917.57727</v>
      </c>
      <c r="AM1110" s="262">
        <f t="shared" si="8026"/>
        <v>774049464077.6001</v>
      </c>
      <c r="AN1110" s="262">
        <f t="shared" si="8026"/>
        <v>795353191702.83679</v>
      </c>
      <c r="AO1110" s="262">
        <f t="shared" si="8026"/>
        <v>825205709823.90125</v>
      </c>
      <c r="AP1110" s="262">
        <f t="shared" si="8026"/>
        <v>866214378951.03479</v>
      </c>
      <c r="AQ1110" s="262">
        <f t="shared" si="8026"/>
        <v>922049907638.32007</v>
      </c>
      <c r="AR1110" s="258">
        <f t="shared" si="7512"/>
        <v>1000000000000</v>
      </c>
    </row>
    <row r="1111" spans="3:44" hidden="1" outlineLevel="1">
      <c r="C1111" s="256" t="s">
        <v>766</v>
      </c>
      <c r="D1111" s="256"/>
      <c r="E1111" s="262"/>
      <c r="F1111" s="262"/>
      <c r="G1111" s="262"/>
      <c r="H1111" s="262"/>
      <c r="I1111" s="262"/>
      <c r="J1111" s="262"/>
      <c r="K1111" s="262"/>
      <c r="L1111" s="262"/>
      <c r="M1111" s="262"/>
      <c r="N1111" s="262"/>
      <c r="O1111" s="262"/>
      <c r="P1111" s="262"/>
      <c r="Q1111" s="262"/>
      <c r="R1111" s="262"/>
      <c r="S1111" s="262"/>
      <c r="T1111" s="262"/>
      <c r="U1111" s="262"/>
      <c r="V1111" s="262"/>
      <c r="W1111" s="262"/>
      <c r="X1111" s="262"/>
      <c r="Y1111" s="262"/>
      <c r="Z1111" s="262">
        <f>(AA1111+AA1112)/2/((1+Z$75/4))</f>
        <v>826147123418.04211</v>
      </c>
      <c r="AA1111" s="262">
        <f t="shared" ref="AA1111:AQ1111" si="8027">(AB1111+AB1112)/2/((1+AA$75/4))</f>
        <v>818631337968.29675</v>
      </c>
      <c r="AB1111" s="262">
        <f t="shared" si="8027"/>
        <v>811345346175.57898</v>
      </c>
      <c r="AC1111" s="262">
        <f t="shared" si="8027"/>
        <v>804413929564.63257</v>
      </c>
      <c r="AD1111" s="262">
        <f t="shared" si="8027"/>
        <v>797982512925.1637</v>
      </c>
      <c r="AE1111" s="262">
        <f t="shared" si="8027"/>
        <v>792225647390.86938</v>
      </c>
      <c r="AF1111" s="262">
        <f t="shared" si="8027"/>
        <v>787351995009.46826</v>
      </c>
      <c r="AG1111" s="262">
        <f t="shared" si="8027"/>
        <v>783620246288.651</v>
      </c>
      <c r="AH1111" s="262">
        <f t="shared" si="8027"/>
        <v>781334183594.37036</v>
      </c>
      <c r="AI1111" s="262">
        <f t="shared" si="8027"/>
        <v>780865544434.72388</v>
      </c>
      <c r="AJ1111" s="262">
        <f t="shared" si="8027"/>
        <v>782672687915.91467</v>
      </c>
      <c r="AK1111" s="262">
        <f t="shared" si="8027"/>
        <v>787331391986.24023</v>
      </c>
      <c r="AL1111" s="262">
        <f t="shared" si="8027"/>
        <v>795562543380.20154</v>
      </c>
      <c r="AM1111" s="262">
        <f t="shared" si="8027"/>
        <v>808277631507.46094</v>
      </c>
      <c r="AN1111" s="262">
        <f t="shared" si="8027"/>
        <v>826659353140.67297</v>
      </c>
      <c r="AO1111" s="262">
        <f t="shared" si="8027"/>
        <v>852310225341.61719</v>
      </c>
      <c r="AP1111" s="262">
        <f t="shared" si="8027"/>
        <v>887336201242.57727</v>
      </c>
      <c r="AQ1111" s="262">
        <f t="shared" si="8027"/>
        <v>934642579658.60767</v>
      </c>
      <c r="AR1111" s="258">
        <f t="shared" si="7512"/>
        <v>1000000000000</v>
      </c>
    </row>
    <row r="1112" spans="3:44" hidden="1" outlineLevel="1">
      <c r="C1112" s="256" t="s">
        <v>767</v>
      </c>
      <c r="D1112" s="256"/>
      <c r="E1112" s="262"/>
      <c r="F1112" s="262"/>
      <c r="G1112" s="262"/>
      <c r="H1112" s="262"/>
      <c r="I1112" s="262"/>
      <c r="J1112" s="262"/>
      <c r="K1112" s="262"/>
      <c r="L1112" s="262"/>
      <c r="M1112" s="262"/>
      <c r="N1112" s="262"/>
      <c r="O1112" s="262"/>
      <c r="P1112" s="262"/>
      <c r="Q1112" s="262"/>
      <c r="R1112" s="262"/>
      <c r="S1112" s="262"/>
      <c r="T1112" s="262"/>
      <c r="U1112" s="262"/>
      <c r="V1112" s="262"/>
      <c r="W1112" s="262"/>
      <c r="X1112" s="262"/>
      <c r="Y1112" s="262"/>
      <c r="Z1112" s="262"/>
      <c r="AA1112" s="262">
        <f>(AB1112+AB1113)/2/((1+AA$76/4))</f>
        <v>847152377348.94482</v>
      </c>
      <c r="AB1112" s="262">
        <f t="shared" ref="AB1112:AQ1112" si="8028">(AC1112+AC1113)/2/((1+AB$76/4))</f>
        <v>840885696002.90027</v>
      </c>
      <c r="AC1112" s="262">
        <f t="shared" si="8028"/>
        <v>834912786019.5564</v>
      </c>
      <c r="AD1112" s="262">
        <f t="shared" si="8028"/>
        <v>829360025516.29285</v>
      </c>
      <c r="AE1112" s="262">
        <f t="shared" si="8028"/>
        <v>824379509779.8197</v>
      </c>
      <c r="AF1112" s="262">
        <f t="shared" si="8028"/>
        <v>820153354773.79602</v>
      </c>
      <c r="AG1112" s="262">
        <f t="shared" si="8028"/>
        <v>816907353858.54797</v>
      </c>
      <c r="AH1112" s="262">
        <f t="shared" si="8028"/>
        <v>814906464298.13879</v>
      </c>
      <c r="AI1112" s="262">
        <f t="shared" si="8028"/>
        <v>814474034980.1731</v>
      </c>
      <c r="AJ1112" s="262">
        <f t="shared" si="8028"/>
        <v>816007010942.16602</v>
      </c>
      <c r="AK1112" s="262">
        <f t="shared" si="8028"/>
        <v>820000948248.78406</v>
      </c>
      <c r="AL1112" s="262">
        <f t="shared" si="8028"/>
        <v>827071206553.24756</v>
      </c>
      <c r="AM1112" s="262">
        <f t="shared" si="8028"/>
        <v>837987761577.2854</v>
      </c>
      <c r="AN1112" s="262">
        <f t="shared" si="8028"/>
        <v>853737461504.05347</v>
      </c>
      <c r="AO1112" s="262">
        <f t="shared" si="8028"/>
        <v>875639814832.64587</v>
      </c>
      <c r="AP1112" s="262">
        <f t="shared" si="8028"/>
        <v>905398510046.37878</v>
      </c>
      <c r="AQ1112" s="262">
        <f t="shared" si="8028"/>
        <v>945321569299.30945</v>
      </c>
      <c r="AR1112" s="258">
        <f t="shared" si="7512"/>
        <v>1000000000000</v>
      </c>
    </row>
    <row r="1113" spans="3:44" hidden="1" outlineLevel="1">
      <c r="C1113" s="256" t="s">
        <v>768</v>
      </c>
      <c r="D1113" s="256"/>
      <c r="E1113" s="262"/>
      <c r="F1113" s="262"/>
      <c r="G1113" s="262"/>
      <c r="H1113" s="262"/>
      <c r="I1113" s="262"/>
      <c r="J1113" s="262"/>
      <c r="K1113" s="262"/>
      <c r="L1113" s="262"/>
      <c r="M1113" s="262"/>
      <c r="N1113" s="262"/>
      <c r="O1113" s="262"/>
      <c r="P1113" s="262"/>
      <c r="Q1113" s="262"/>
      <c r="R1113" s="262"/>
      <c r="S1113" s="262"/>
      <c r="T1113" s="262"/>
      <c r="U1113" s="262"/>
      <c r="V1113" s="262"/>
      <c r="W1113" s="262"/>
      <c r="X1113" s="262"/>
      <c r="Y1113" s="262"/>
      <c r="Z1113" s="262"/>
      <c r="AA1113" s="262"/>
      <c r="AB1113" s="262">
        <f>(AC1113+AC1114)/2/((1+AB$77/4))</f>
        <v>866231583033.43799</v>
      </c>
      <c r="AC1113" s="262">
        <f t="shared" ref="AC1113:AQ1113" si="8029">(AD1113+AD1114)/2/((1+AC$77/4))</f>
        <v>861120193398.61914</v>
      </c>
      <c r="AD1113" s="262">
        <f t="shared" si="8029"/>
        <v>856360704850.3385</v>
      </c>
      <c r="AE1113" s="262">
        <f t="shared" si="8029"/>
        <v>852084450810.41199</v>
      </c>
      <c r="AF1113" s="262">
        <f t="shared" si="8029"/>
        <v>848448912320.8905</v>
      </c>
      <c r="AG1113" s="262">
        <f t="shared" si="8029"/>
        <v>845649366391.5481</v>
      </c>
      <c r="AH1113" s="262">
        <f t="shared" si="8029"/>
        <v>843914841597.25793</v>
      </c>
      <c r="AI1113" s="262">
        <f t="shared" si="8029"/>
        <v>843524236391.76196</v>
      </c>
      <c r="AJ1113" s="262">
        <f t="shared" si="8029"/>
        <v>844818703511.80713</v>
      </c>
      <c r="AK1113" s="262">
        <f t="shared" si="8029"/>
        <v>848221972888.65735</v>
      </c>
      <c r="AL1113" s="262">
        <f t="shared" si="8029"/>
        <v>854256596087.06897</v>
      </c>
      <c r="AM1113" s="262">
        <f t="shared" si="8029"/>
        <v>863570648124.84973</v>
      </c>
      <c r="AN1113" s="262">
        <f t="shared" si="8029"/>
        <v>876985989218.37708</v>
      </c>
      <c r="AO1113" s="262">
        <f t="shared" si="8029"/>
        <v>895588910697.68762</v>
      </c>
      <c r="AP1113" s="262">
        <f t="shared" si="8029"/>
        <v>920760309547.42957</v>
      </c>
      <c r="AQ1113" s="262">
        <f t="shared" si="8029"/>
        <v>954340920191.22485</v>
      </c>
      <c r="AR1113" s="258">
        <f t="shared" si="7512"/>
        <v>1000000000000</v>
      </c>
    </row>
    <row r="1114" spans="3:44" hidden="1" outlineLevel="1">
      <c r="C1114" s="256" t="s">
        <v>769</v>
      </c>
      <c r="D1114" s="256"/>
      <c r="E1114" s="262"/>
      <c r="F1114" s="262"/>
      <c r="G1114" s="262"/>
      <c r="H1114" s="262"/>
      <c r="I1114" s="262"/>
      <c r="J1114" s="262"/>
      <c r="K1114" s="262"/>
      <c r="L1114" s="262"/>
      <c r="M1114" s="262"/>
      <c r="N1114" s="262"/>
      <c r="O1114" s="262"/>
      <c r="P1114" s="262"/>
      <c r="Q1114" s="262"/>
      <c r="R1114" s="262"/>
      <c r="S1114" s="262"/>
      <c r="T1114" s="262"/>
      <c r="U1114" s="262"/>
      <c r="V1114" s="262"/>
      <c r="W1114" s="262"/>
      <c r="X1114" s="262"/>
      <c r="Y1114" s="262"/>
      <c r="Z1114" s="262"/>
      <c r="AA1114" s="262"/>
      <c r="AB1114" s="262"/>
      <c r="AC1114" s="262">
        <f>(AD1114+AD1115)/2/((1+AC$78/4))</f>
        <v>883495092735.62305</v>
      </c>
      <c r="AD1114" s="262">
        <f t="shared" ref="AD1114:AQ1114" si="8030">(AE1114+AE1115)/2/((1+AD$78/4))</f>
        <v>879440149199.56311</v>
      </c>
      <c r="AE1114" s="262">
        <f t="shared" si="8030"/>
        <v>875791754437.177</v>
      </c>
      <c r="AF1114" s="262">
        <f t="shared" si="8030"/>
        <v>872685046800.677</v>
      </c>
      <c r="AG1114" s="262">
        <f t="shared" si="8030"/>
        <v>870287627310.29443</v>
      </c>
      <c r="AH1114" s="262">
        <f t="shared" si="8030"/>
        <v>868795991644.01575</v>
      </c>
      <c r="AI1114" s="262">
        <f t="shared" si="8030"/>
        <v>868449007322.82544</v>
      </c>
      <c r="AJ1114" s="262">
        <f t="shared" si="8030"/>
        <v>869538007260.47644</v>
      </c>
      <c r="AK1114" s="262">
        <f t="shared" si="8030"/>
        <v>872423315016.70959</v>
      </c>
      <c r="AL1114" s="262">
        <f t="shared" si="8030"/>
        <v>877546733109.29321</v>
      </c>
      <c r="AM1114" s="262">
        <f t="shared" si="8030"/>
        <v>885452097578.5282</v>
      </c>
      <c r="AN1114" s="262">
        <f t="shared" si="8030"/>
        <v>896822858502.19739</v>
      </c>
      <c r="AO1114" s="262">
        <f t="shared" si="8030"/>
        <v>912553405563.38</v>
      </c>
      <c r="AP1114" s="262">
        <f t="shared" si="8030"/>
        <v>933765303376.41235</v>
      </c>
      <c r="AQ1114" s="262">
        <f t="shared" si="8030"/>
        <v>961932416951.35449</v>
      </c>
      <c r="AR1114" s="258">
        <f t="shared" si="7512"/>
        <v>1000000000000</v>
      </c>
    </row>
    <row r="1115" spans="3:44" hidden="1" outlineLevel="1">
      <c r="C1115" s="256" t="s">
        <v>770</v>
      </c>
      <c r="D1115" s="256"/>
      <c r="E1115" s="262"/>
      <c r="F1115" s="262"/>
      <c r="G1115" s="262"/>
      <c r="H1115" s="262"/>
      <c r="I1115" s="262"/>
      <c r="J1115" s="262"/>
      <c r="K1115" s="262"/>
      <c r="L1115" s="262"/>
      <c r="M1115" s="262"/>
      <c r="N1115" s="262"/>
      <c r="O1115" s="262"/>
      <c r="P1115" s="262"/>
      <c r="Q1115" s="262"/>
      <c r="R1115" s="262"/>
      <c r="S1115" s="262"/>
      <c r="T1115" s="262"/>
      <c r="U1115" s="262"/>
      <c r="V1115" s="262"/>
      <c r="W1115" s="262"/>
      <c r="X1115" s="262"/>
      <c r="Y1115" s="262"/>
      <c r="Z1115" s="262"/>
      <c r="AA1115" s="262"/>
      <c r="AB1115" s="262"/>
      <c r="AC1115" s="262"/>
      <c r="AD1115" s="262">
        <f>(AE1115+AE1116)/2/((1+AD$79/4))</f>
        <v>899058097310.00378</v>
      </c>
      <c r="AE1115" s="262">
        <f t="shared" ref="AE1115:AQ1115" si="8031">(AF1115+AF1116)/2/((1+AE$79/4))</f>
        <v>895961751587.40002</v>
      </c>
      <c r="AF1115" s="262">
        <f t="shared" si="8031"/>
        <v>893321630739.57813</v>
      </c>
      <c r="AG1115" s="262">
        <f t="shared" si="8031"/>
        <v>891280673938.61755</v>
      </c>
      <c r="AH1115" s="262">
        <f t="shared" si="8031"/>
        <v>890006418038.32971</v>
      </c>
      <c r="AI1115" s="262">
        <f t="shared" si="8031"/>
        <v>889702243378.47876</v>
      </c>
      <c r="AJ1115" s="262">
        <f t="shared" si="8031"/>
        <v>890615608578.78796</v>
      </c>
      <c r="AK1115" s="262">
        <f t="shared" si="8031"/>
        <v>893051504680.95081</v>
      </c>
      <c r="AL1115" s="262">
        <f t="shared" si="8031"/>
        <v>897382094730.495</v>
      </c>
      <c r="AM1115" s="262">
        <f t="shared" si="8031"/>
        <v>904062608057.86316</v>
      </c>
      <c r="AN1115" s="262">
        <f t="shared" si="8031"/>
        <v>913660749570.46167</v>
      </c>
      <c r="AO1115" s="262">
        <f t="shared" si="8031"/>
        <v>926913114089.38794</v>
      </c>
      <c r="AP1115" s="262">
        <f t="shared" si="8031"/>
        <v>944732525066.75378</v>
      </c>
      <c r="AQ1115" s="262">
        <f t="shared" si="8031"/>
        <v>968303636375.40503</v>
      </c>
      <c r="AR1115" s="258">
        <f t="shared" si="7512"/>
        <v>1000000000000</v>
      </c>
    </row>
    <row r="1116" spans="3:44" hidden="1" outlineLevel="1">
      <c r="C1116" s="256" t="s">
        <v>771</v>
      </c>
      <c r="D1116" s="256"/>
      <c r="E1116" s="262"/>
      <c r="F1116" s="262"/>
      <c r="G1116" s="262"/>
      <c r="H1116" s="262"/>
      <c r="I1116" s="262"/>
      <c r="J1116" s="262"/>
      <c r="K1116" s="262"/>
      <c r="L1116" s="262"/>
      <c r="M1116" s="262"/>
      <c r="N1116" s="262"/>
      <c r="O1116" s="262"/>
      <c r="P1116" s="262"/>
      <c r="Q1116" s="262"/>
      <c r="R1116" s="262"/>
      <c r="S1116" s="262"/>
      <c r="T1116" s="262"/>
      <c r="U1116" s="262"/>
      <c r="V1116" s="262"/>
      <c r="W1116" s="262"/>
      <c r="X1116" s="262"/>
      <c r="Y1116" s="262"/>
      <c r="Z1116" s="262"/>
      <c r="AA1116" s="262"/>
      <c r="AB1116" s="262"/>
      <c r="AC1116" s="262"/>
      <c r="AD1116" s="262"/>
      <c r="AE1116" s="262">
        <f>(AF1116+AF1117)/2/((1+AE$80/4))</f>
        <v>913040118345.47913</v>
      </c>
      <c r="AF1116" s="262">
        <f t="shared" ref="AF1116:AQ1116" si="8032">(AG1116+AG1117)/2/((1+AF$80/4))</f>
        <v>910806834525.42517</v>
      </c>
      <c r="AG1116" s="262">
        <f t="shared" si="8032"/>
        <v>909077859130.72217</v>
      </c>
      <c r="AH1116" s="262">
        <f t="shared" si="8032"/>
        <v>907995299831.51672</v>
      </c>
      <c r="AI1116" s="262">
        <f t="shared" si="8032"/>
        <v>907731473121.526</v>
      </c>
      <c r="AJ1116" s="262">
        <f t="shared" si="8032"/>
        <v>908495630947.55957</v>
      </c>
      <c r="AK1116" s="262">
        <f t="shared" si="8032"/>
        <v>910544930587.46448</v>
      </c>
      <c r="AL1116" s="262">
        <f t="shared" si="8032"/>
        <v>914191911374.02466</v>
      </c>
      <c r="AM1116" s="262">
        <f t="shared" si="8032"/>
        <v>919816848905.57227</v>
      </c>
      <c r="AN1116" s="262">
        <f t="shared" si="8032"/>
        <v>927890890612.27673</v>
      </c>
      <c r="AO1116" s="262">
        <f t="shared" si="8032"/>
        <v>939020903252.51709</v>
      </c>
      <c r="AP1116" s="262">
        <f t="shared" si="8032"/>
        <v>953951306517.82727</v>
      </c>
      <c r="AQ1116" s="262">
        <f t="shared" si="8032"/>
        <v>973637753429.63977</v>
      </c>
      <c r="AR1116" s="258">
        <f t="shared" si="7512"/>
        <v>1000000000000</v>
      </c>
    </row>
    <row r="1117" spans="3:44" hidden="1" outlineLevel="1">
      <c r="C1117" s="256" t="s">
        <v>772</v>
      </c>
      <c r="D1117" s="256"/>
      <c r="E1117" s="262"/>
      <c r="F1117" s="262"/>
      <c r="G1117" s="262"/>
      <c r="H1117" s="262"/>
      <c r="I1117" s="262"/>
      <c r="J1117" s="262"/>
      <c r="K1117" s="262"/>
      <c r="L1117" s="262"/>
      <c r="M1117" s="262"/>
      <c r="N1117" s="262"/>
      <c r="O1117" s="262"/>
      <c r="P1117" s="262"/>
      <c r="Q1117" s="262"/>
      <c r="R1117" s="262"/>
      <c r="S1117" s="262"/>
      <c r="T1117" s="262"/>
      <c r="U1117" s="262"/>
      <c r="V1117" s="262"/>
      <c r="W1117" s="262"/>
      <c r="X1117" s="262"/>
      <c r="Y1117" s="262"/>
      <c r="Z1117" s="262"/>
      <c r="AA1117" s="262"/>
      <c r="AB1117" s="262"/>
      <c r="AC1117" s="262"/>
      <c r="AD1117" s="262"/>
      <c r="AE1117" s="262"/>
      <c r="AF1117" s="262">
        <f>(AG1117+AG1118)/2/((1+AF$81/4))</f>
        <v>925561236440.8905</v>
      </c>
      <c r="AG1117" s="262">
        <f t="shared" ref="AG1117:AQ1117" si="8033">(AH1117+AH1118)/2/((1+AG$81/4))</f>
        <v>924102523383.80994</v>
      </c>
      <c r="AH1117" s="262">
        <f t="shared" si="8033"/>
        <v>923187028946.45923</v>
      </c>
      <c r="AI1117" s="262">
        <f t="shared" si="8033"/>
        <v>922960154252.07007</v>
      </c>
      <c r="AJ1117" s="262">
        <f t="shared" si="8033"/>
        <v>923598183070.85156</v>
      </c>
      <c r="AK1117" s="262">
        <f t="shared" si="8033"/>
        <v>925317239999.18469</v>
      </c>
      <c r="AL1117" s="262">
        <f t="shared" si="8033"/>
        <v>928379120638.16089</v>
      </c>
      <c r="AM1117" s="262">
        <f t="shared" si="8033"/>
        <v>933100947440.84851</v>
      </c>
      <c r="AN1117" s="262">
        <f t="shared" si="8033"/>
        <v>939873466207.927</v>
      </c>
      <c r="AO1117" s="262">
        <f t="shared" si="8033"/>
        <v>949196871372.95789</v>
      </c>
      <c r="AP1117" s="262">
        <f t="shared" si="8033"/>
        <v>961679384241.56262</v>
      </c>
      <c r="AQ1117" s="262">
        <f t="shared" si="8033"/>
        <v>978094510219.3241</v>
      </c>
      <c r="AR1117" s="258">
        <f t="shared" si="7512"/>
        <v>1000000000000</v>
      </c>
    </row>
    <row r="1118" spans="3:44" hidden="1" outlineLevel="1">
      <c r="C1118" s="256" t="s">
        <v>773</v>
      </c>
      <c r="D1118" s="256"/>
      <c r="E1118" s="262"/>
      <c r="F1118" s="262"/>
      <c r="G1118" s="262"/>
      <c r="H1118" s="262"/>
      <c r="I1118" s="262"/>
      <c r="J1118" s="262"/>
      <c r="K1118" s="262"/>
      <c r="L1118" s="262"/>
      <c r="M1118" s="262"/>
      <c r="N1118" s="262"/>
      <c r="O1118" s="262"/>
      <c r="P1118" s="262"/>
      <c r="Q1118" s="262"/>
      <c r="R1118" s="262"/>
      <c r="S1118" s="262"/>
      <c r="T1118" s="262"/>
      <c r="U1118" s="262"/>
      <c r="V1118" s="262"/>
      <c r="W1118" s="262"/>
      <c r="X1118" s="262"/>
      <c r="Y1118" s="262"/>
      <c r="Z1118" s="262"/>
      <c r="AA1118" s="262"/>
      <c r="AB1118" s="262"/>
      <c r="AC1118" s="262"/>
      <c r="AD1118" s="262"/>
      <c r="AE1118" s="262"/>
      <c r="AF1118" s="262"/>
      <c r="AG1118" s="262">
        <f>(AH1118+AH1119)/2/((1+AG$82/4))</f>
        <v>936742405542.45972</v>
      </c>
      <c r="AH1118" s="262">
        <f t="shared" ref="AH1118:AQ1118" si="8034">(AI1118+AI1119)/2/((1+AH$82/4))</f>
        <v>935971132592.58313</v>
      </c>
      <c r="AI1118" s="262">
        <f t="shared" si="8034"/>
        <v>935777389148.8241</v>
      </c>
      <c r="AJ1118" s="262">
        <f t="shared" si="8034"/>
        <v>936309222979.15088</v>
      </c>
      <c r="AK1118" s="262">
        <f t="shared" si="8034"/>
        <v>937747783198.43982</v>
      </c>
      <c r="AL1118" s="262">
        <f t="shared" si="8034"/>
        <v>940311891965.44238</v>
      </c>
      <c r="AM1118" s="262">
        <f t="shared" si="8034"/>
        <v>944265634185.87195</v>
      </c>
      <c r="AN1118" s="262">
        <f t="shared" si="8034"/>
        <v>949932901780.01453</v>
      </c>
      <c r="AO1118" s="262">
        <f t="shared" si="8034"/>
        <v>957726141260.42188</v>
      </c>
      <c r="AP1118" s="262">
        <f t="shared" si="8034"/>
        <v>968143144607.05396</v>
      </c>
      <c r="AQ1118" s="262">
        <f t="shared" si="8034"/>
        <v>981811890158.37866</v>
      </c>
      <c r="AR1118" s="258">
        <f t="shared" si="7512"/>
        <v>1000000000000</v>
      </c>
    </row>
    <row r="1119" spans="3:44" hidden="1" outlineLevel="1">
      <c r="C1119" s="256" t="s">
        <v>774</v>
      </c>
      <c r="D1119" s="256"/>
      <c r="E1119" s="262"/>
      <c r="F1119" s="262"/>
      <c r="G1119" s="262"/>
      <c r="H1119" s="262"/>
      <c r="I1119" s="262"/>
      <c r="J1119" s="262"/>
      <c r="K1119" s="262"/>
      <c r="L1119" s="262"/>
      <c r="M1119" s="262"/>
      <c r="N1119" s="262"/>
      <c r="O1119" s="262"/>
      <c r="P1119" s="262"/>
      <c r="Q1119" s="262"/>
      <c r="R1119" s="262"/>
      <c r="S1119" s="262"/>
      <c r="T1119" s="262"/>
      <c r="U1119" s="262"/>
      <c r="V1119" s="262"/>
      <c r="W1119" s="262"/>
      <c r="X1119" s="262"/>
      <c r="Y1119" s="262"/>
      <c r="Z1119" s="262"/>
      <c r="AA1119" s="262"/>
      <c r="AB1119" s="262"/>
      <c r="AC1119" s="262"/>
      <c r="AD1119" s="262"/>
      <c r="AE1119" s="262"/>
      <c r="AF1119" s="262"/>
      <c r="AG1119" s="262"/>
      <c r="AH1119" s="262">
        <f>(AI1119+AI1120)/2/((1+AH$83/4))</f>
        <v>946697528825.88806</v>
      </c>
      <c r="AI1119" s="262">
        <f t="shared" ref="AI1119:AQ1119" si="8035">(AJ1119+AJ1120)/2/((1+AI$83/4))</f>
        <v>946533015229.84265</v>
      </c>
      <c r="AJ1119" s="262">
        <f t="shared" si="8035"/>
        <v>946975726047.53027</v>
      </c>
      <c r="AK1119" s="262">
        <f t="shared" si="8035"/>
        <v>948177153633.83557</v>
      </c>
      <c r="AL1119" s="262">
        <f t="shared" si="8035"/>
        <v>950319875327.17212</v>
      </c>
      <c r="AM1119" s="262">
        <f t="shared" si="8035"/>
        <v>953623552617.68506</v>
      </c>
      <c r="AN1119" s="262">
        <f t="shared" si="8035"/>
        <v>958356549379.05811</v>
      </c>
      <c r="AO1119" s="262">
        <f t="shared" si="8035"/>
        <v>964859095435.94116</v>
      </c>
      <c r="AP1119" s="262">
        <f t="shared" si="8035"/>
        <v>973539228192.1748</v>
      </c>
      <c r="AQ1119" s="262">
        <f t="shared" si="8035"/>
        <v>984908161408.84351</v>
      </c>
      <c r="AR1119" s="258">
        <f t="shared" si="7512"/>
        <v>1000000000000</v>
      </c>
    </row>
    <row r="1120" spans="3:44" hidden="1" outlineLevel="1">
      <c r="C1120" s="256" t="s">
        <v>775</v>
      </c>
      <c r="D1120" s="256"/>
      <c r="E1120" s="262"/>
      <c r="F1120" s="262"/>
      <c r="G1120" s="262"/>
      <c r="H1120" s="262"/>
      <c r="I1120" s="262"/>
      <c r="J1120" s="262"/>
      <c r="K1120" s="262"/>
      <c r="L1120" s="262"/>
      <c r="M1120" s="262"/>
      <c r="N1120" s="262"/>
      <c r="O1120" s="262"/>
      <c r="P1120" s="262"/>
      <c r="Q1120" s="262"/>
      <c r="R1120" s="262"/>
      <c r="S1120" s="262"/>
      <c r="T1120" s="262"/>
      <c r="U1120" s="262"/>
      <c r="V1120" s="262"/>
      <c r="W1120" s="262"/>
      <c r="X1120" s="262"/>
      <c r="Y1120" s="262"/>
      <c r="Z1120" s="262"/>
      <c r="AA1120" s="262"/>
      <c r="AB1120" s="262"/>
      <c r="AC1120" s="262"/>
      <c r="AD1120" s="262"/>
      <c r="AE1120" s="262"/>
      <c r="AF1120" s="262"/>
      <c r="AG1120" s="262"/>
      <c r="AH1120" s="262"/>
      <c r="AI1120" s="262">
        <f>(AJ1120+AJ1121)/2/((1+AI$84/4))</f>
        <v>955536388450.26099</v>
      </c>
      <c r="AJ1120" s="262">
        <f t="shared" ref="AJ1120:AQ1120" si="8036">(AK1120+AK1121)/2/((1+AJ$84/4))</f>
        <v>955904499511.03418</v>
      </c>
      <c r="AK1120" s="262">
        <f t="shared" si="8036"/>
        <v>956906222146.06702</v>
      </c>
      <c r="AL1120" s="262">
        <f t="shared" si="8036"/>
        <v>958693666834.33801</v>
      </c>
      <c r="AM1120" s="262">
        <f t="shared" si="8036"/>
        <v>961449368300.05945</v>
      </c>
      <c r="AN1120" s="262">
        <f t="shared" si="8036"/>
        <v>965395608653.073</v>
      </c>
      <c r="AO1120" s="262">
        <f t="shared" si="8036"/>
        <v>970813151058.21619</v>
      </c>
      <c r="AP1120" s="262">
        <f t="shared" si="8036"/>
        <v>978036914948.16357</v>
      </c>
      <c r="AQ1120" s="262">
        <f t="shared" si="8036"/>
        <v>987484055122.63489</v>
      </c>
      <c r="AR1120" s="258">
        <f t="shared" si="7512"/>
        <v>1000000000000</v>
      </c>
    </row>
    <row r="1121" spans="3:44" hidden="1" outlineLevel="1">
      <c r="C1121" s="256" t="s">
        <v>776</v>
      </c>
      <c r="D1121" s="256"/>
      <c r="E1121" s="262"/>
      <c r="F1121" s="262"/>
      <c r="G1121" s="262"/>
      <c r="H1121" s="262"/>
      <c r="I1121" s="262"/>
      <c r="J1121" s="262"/>
      <c r="K1121" s="262"/>
      <c r="L1121" s="262"/>
      <c r="M1121" s="262"/>
      <c r="N1121" s="262"/>
      <c r="O1121" s="262"/>
      <c r="P1121" s="262"/>
      <c r="Q1121" s="262"/>
      <c r="R1121" s="262"/>
      <c r="S1121" s="262"/>
      <c r="T1121" s="262"/>
      <c r="U1121" s="262"/>
      <c r="V1121" s="262"/>
      <c r="W1121" s="262"/>
      <c r="X1121" s="262"/>
      <c r="Y1121" s="262"/>
      <c r="Z1121" s="262"/>
      <c r="AA1121" s="262"/>
      <c r="AB1121" s="262"/>
      <c r="AC1121" s="262"/>
      <c r="AD1121" s="262"/>
      <c r="AE1121" s="262"/>
      <c r="AF1121" s="262"/>
      <c r="AG1121" s="262"/>
      <c r="AH1121" s="262"/>
      <c r="AI1121" s="262"/>
      <c r="AJ1121" s="262">
        <f>(AK1121+AK1122)/2/((1+AJ$85/4))</f>
        <v>963363359044.21802</v>
      </c>
      <c r="AK1121" s="262">
        <f t="shared" ref="AK1121:AQ1121" si="8037">(AL1121+AL1122)/2/((1+AK$85/4))</f>
        <v>964197426303.79272</v>
      </c>
      <c r="AL1121" s="262">
        <f t="shared" si="8037"/>
        <v>965686331672.01611</v>
      </c>
      <c r="AM1121" s="262">
        <f t="shared" si="8037"/>
        <v>967981637259.6189</v>
      </c>
      <c r="AN1121" s="262">
        <f t="shared" si="8037"/>
        <v>971267408053.38232</v>
      </c>
      <c r="AO1121" s="262">
        <f t="shared" si="8037"/>
        <v>975775412927.77222</v>
      </c>
      <c r="AP1121" s="262">
        <f t="shared" si="8037"/>
        <v>981780880994.61938</v>
      </c>
      <c r="AQ1121" s="262">
        <f t="shared" si="8037"/>
        <v>989624923473.18872</v>
      </c>
      <c r="AR1121" s="258">
        <f t="shared" si="7512"/>
        <v>1000000000000</v>
      </c>
    </row>
    <row r="1122" spans="3:44" hidden="1" outlineLevel="1">
      <c r="C1122" s="256" t="s">
        <v>777</v>
      </c>
      <c r="D1122" s="256"/>
      <c r="E1122" s="262"/>
      <c r="F1122" s="262"/>
      <c r="G1122" s="262"/>
      <c r="H1122" s="262"/>
      <c r="I1122" s="262"/>
      <c r="J1122" s="262"/>
      <c r="K1122" s="262"/>
      <c r="L1122" s="262"/>
      <c r="M1122" s="262"/>
      <c r="N1122" s="262"/>
      <c r="O1122" s="262"/>
      <c r="P1122" s="262"/>
      <c r="Q1122" s="262"/>
      <c r="R1122" s="262"/>
      <c r="S1122" s="262"/>
      <c r="T1122" s="262"/>
      <c r="U1122" s="262"/>
      <c r="V1122" s="262"/>
      <c r="W1122" s="262"/>
      <c r="X1122" s="262"/>
      <c r="Y1122" s="262"/>
      <c r="Z1122" s="262"/>
      <c r="AA1122" s="262"/>
      <c r="AB1122" s="262"/>
      <c r="AC1122" s="262"/>
      <c r="AD1122" s="262"/>
      <c r="AE1122" s="262"/>
      <c r="AF1122" s="262"/>
      <c r="AG1122" s="262"/>
      <c r="AH1122" s="262"/>
      <c r="AI1122" s="262"/>
      <c r="AJ1122" s="262"/>
      <c r="AK1122" s="262">
        <f>(AL1122+AL1123)/2/((1+AK$86/4))</f>
        <v>970277401585.25085</v>
      </c>
      <c r="AL1122" s="262">
        <f t="shared" ref="AL1122:AQ1122" si="8038">(AM1122+AM1123)/2/((1+AL$86/4))</f>
        <v>971516133622.57532</v>
      </c>
      <c r="AM1122" s="262">
        <f t="shared" si="8038"/>
        <v>973425677161.38367</v>
      </c>
      <c r="AN1122" s="262">
        <f t="shared" si="8038"/>
        <v>976158418939.76208</v>
      </c>
      <c r="AO1122" s="262">
        <f t="shared" si="8038"/>
        <v>979905740761.26587</v>
      </c>
      <c r="AP1122" s="262">
        <f t="shared" si="8038"/>
        <v>984894051043.67993</v>
      </c>
      <c r="AQ1122" s="262">
        <f t="shared" si="8038"/>
        <v>991402781748.71387</v>
      </c>
      <c r="AR1122" s="258">
        <f t="shared" si="7512"/>
        <v>1000000000000</v>
      </c>
    </row>
    <row r="1123" spans="3:44" hidden="1" outlineLevel="1">
      <c r="C1123" s="256" t="s">
        <v>778</v>
      </c>
      <c r="D1123" s="256"/>
      <c r="E1123" s="262"/>
      <c r="F1123" s="262"/>
      <c r="G1123" s="262"/>
      <c r="H1123" s="262"/>
      <c r="I1123" s="262"/>
      <c r="J1123" s="262"/>
      <c r="K1123" s="262"/>
      <c r="L1123" s="262"/>
      <c r="M1123" s="262"/>
      <c r="N1123" s="262"/>
      <c r="O1123" s="262"/>
      <c r="P1123" s="262"/>
      <c r="Q1123" s="262"/>
      <c r="R1123" s="262"/>
      <c r="S1123" s="262"/>
      <c r="T1123" s="262"/>
      <c r="U1123" s="262"/>
      <c r="V1123" s="262"/>
      <c r="W1123" s="262"/>
      <c r="X1123" s="262"/>
      <c r="Y1123" s="262"/>
      <c r="Z1123" s="262"/>
      <c r="AA1123" s="262"/>
      <c r="AB1123" s="262"/>
      <c r="AC1123" s="262"/>
      <c r="AD1123" s="262"/>
      <c r="AE1123" s="262"/>
      <c r="AF1123" s="262"/>
      <c r="AG1123" s="262"/>
      <c r="AH1123" s="262"/>
      <c r="AI1123" s="262"/>
      <c r="AJ1123" s="262"/>
      <c r="AK1123" s="262"/>
      <c r="AL1123" s="262">
        <f>(AM1123+AM1124)/2/((1+AL$87/4))</f>
        <v>976369873327.47583</v>
      </c>
      <c r="AM1123" s="262">
        <f t="shared" ref="AM1123:AQ1123" si="8039">(AN1123+AN1124)/2/((1+AM$87/4))</f>
        <v>977956914395.8877</v>
      </c>
      <c r="AN1123" s="262">
        <f t="shared" si="8039"/>
        <v>980227572099.53992</v>
      </c>
      <c r="AO1123" s="262">
        <f t="shared" si="8039"/>
        <v>983339920391.82947</v>
      </c>
      <c r="AP1123" s="262">
        <f t="shared" si="8039"/>
        <v>987480370415.57202</v>
      </c>
      <c r="AQ1123" s="262">
        <f t="shared" si="8039"/>
        <v>992878181190.29456</v>
      </c>
      <c r="AR1123" s="258">
        <f t="shared" si="7512"/>
        <v>1000000000000</v>
      </c>
    </row>
    <row r="1124" spans="3:44" hidden="1" outlineLevel="1">
      <c r="C1124" s="256" t="s">
        <v>779</v>
      </c>
      <c r="D1124" s="256"/>
      <c r="E1124" s="262"/>
      <c r="F1124" s="262"/>
      <c r="G1124" s="262"/>
      <c r="H1124" s="262"/>
      <c r="I1124" s="262"/>
      <c r="J1124" s="262"/>
      <c r="K1124" s="262"/>
      <c r="L1124" s="262"/>
      <c r="M1124" s="262"/>
      <c r="N1124" s="262"/>
      <c r="O1124" s="262"/>
      <c r="P1124" s="262"/>
      <c r="Q1124" s="262"/>
      <c r="R1124" s="262"/>
      <c r="S1124" s="262"/>
      <c r="T1124" s="262"/>
      <c r="U1124" s="262"/>
      <c r="V1124" s="262"/>
      <c r="W1124" s="262"/>
      <c r="X1124" s="262"/>
      <c r="Y1124" s="262"/>
      <c r="Z1124" s="262"/>
      <c r="AA1124" s="262"/>
      <c r="AB1124" s="262"/>
      <c r="AC1124" s="262"/>
      <c r="AD1124" s="262"/>
      <c r="AE1124" s="262"/>
      <c r="AF1124" s="262"/>
      <c r="AG1124" s="262"/>
      <c r="AH1124" s="262"/>
      <c r="AI1124" s="262"/>
      <c r="AJ1124" s="262"/>
      <c r="AK1124" s="262"/>
      <c r="AL1124" s="262"/>
      <c r="AM1124" s="262">
        <f>(AN1124+AN1125)/2/((1+AM$88/4))</f>
        <v>981724356278.797</v>
      </c>
      <c r="AN1124" s="262">
        <f t="shared" ref="AN1124:AQ1124" si="8040">(AO1124+AO1125)/2/((1+AN$88/4))</f>
        <v>983609595162.31592</v>
      </c>
      <c r="AO1124" s="262">
        <f t="shared" si="8040"/>
        <v>986192742412.21301</v>
      </c>
      <c r="AP1124" s="262">
        <f t="shared" si="8040"/>
        <v>989627392664.06665</v>
      </c>
      <c r="AQ1124" s="262">
        <f t="shared" si="8040"/>
        <v>994101888388.90015</v>
      </c>
      <c r="AR1124" s="258">
        <f t="shared" si="7512"/>
        <v>1000000000000</v>
      </c>
    </row>
    <row r="1125" spans="3:44" hidden="1" outlineLevel="1">
      <c r="C1125" s="256" t="s">
        <v>780</v>
      </c>
      <c r="D1125" s="256"/>
      <c r="E1125" s="262"/>
      <c r="F1125" s="262"/>
      <c r="G1125" s="262"/>
      <c r="H1125" s="262"/>
      <c r="I1125" s="262"/>
      <c r="J1125" s="262"/>
      <c r="K1125" s="262"/>
      <c r="L1125" s="262"/>
      <c r="M1125" s="262"/>
      <c r="N1125" s="262"/>
      <c r="O1125" s="262"/>
      <c r="P1125" s="262"/>
      <c r="Q1125" s="262"/>
      <c r="R1125" s="262"/>
      <c r="S1125" s="262"/>
      <c r="T1125" s="262"/>
      <c r="U1125" s="262"/>
      <c r="V1125" s="262"/>
      <c r="W1125" s="262"/>
      <c r="X1125" s="262"/>
      <c r="Y1125" s="262"/>
      <c r="Z1125" s="262"/>
      <c r="AA1125" s="262"/>
      <c r="AB1125" s="262"/>
      <c r="AC1125" s="262"/>
      <c r="AD1125" s="262"/>
      <c r="AE1125" s="262"/>
      <c r="AF1125" s="262"/>
      <c r="AG1125" s="262"/>
      <c r="AH1125" s="262"/>
      <c r="AI1125" s="262"/>
      <c r="AJ1125" s="262"/>
      <c r="AK1125" s="262"/>
      <c r="AL1125" s="262"/>
      <c r="AM1125" s="262"/>
      <c r="AN1125" s="262">
        <f>(AO1125+AO1126)/2/((1+AN$89/4))</f>
        <v>986418197696.8407</v>
      </c>
      <c r="AO1125" s="262">
        <f t="shared" ref="AO1125:AQ1125" si="8041">(AP1125+AP1126)/2/((1+AO$89/4))</f>
        <v>988560873092.33582</v>
      </c>
      <c r="AP1125" s="262">
        <f t="shared" si="8041"/>
        <v>991408628850.7616</v>
      </c>
      <c r="AQ1125" s="262">
        <f t="shared" si="8041"/>
        <v>995116366196.93958</v>
      </c>
      <c r="AR1125" s="258">
        <f t="shared" si="7512"/>
        <v>1000000000000</v>
      </c>
    </row>
    <row r="1126" spans="3:44" hidden="1" outlineLevel="1">
      <c r="C1126" s="256" t="s">
        <v>781</v>
      </c>
      <c r="D1126" s="256"/>
      <c r="E1126" s="262"/>
      <c r="F1126" s="262"/>
      <c r="G1126" s="262"/>
      <c r="H1126" s="262"/>
      <c r="I1126" s="262"/>
      <c r="J1126" s="262"/>
      <c r="K1126" s="262"/>
      <c r="L1126" s="262"/>
      <c r="M1126" s="262"/>
      <c r="N1126" s="262"/>
      <c r="O1126" s="262"/>
      <c r="P1126" s="262"/>
      <c r="Q1126" s="262"/>
      <c r="R1126" s="262"/>
      <c r="S1126" s="262"/>
      <c r="T1126" s="262"/>
      <c r="U1126" s="262"/>
      <c r="V1126" s="262"/>
      <c r="W1126" s="262"/>
      <c r="X1126" s="262"/>
      <c r="Y1126" s="262"/>
      <c r="Z1126" s="262"/>
      <c r="AA1126" s="262"/>
      <c r="AB1126" s="262"/>
      <c r="AC1126" s="262"/>
      <c r="AD1126" s="262"/>
      <c r="AE1126" s="262"/>
      <c r="AF1126" s="262"/>
      <c r="AG1126" s="262"/>
      <c r="AH1126" s="262"/>
      <c r="AI1126" s="262"/>
      <c r="AJ1126" s="262"/>
      <c r="AK1126" s="262"/>
      <c r="AL1126" s="262"/>
      <c r="AM1126" s="262"/>
      <c r="AN1126" s="262"/>
      <c r="AO1126" s="262">
        <f>(AP1126+AP1127)/2/((1+AO$90/4))</f>
        <v>990525458413.54028</v>
      </c>
      <c r="AP1126" s="262">
        <f t="shared" ref="AP1126:AQ1126" si="8042">(AQ1126+AQ1127)/2/((1+AP$90/4))</f>
        <v>992885637897.26038</v>
      </c>
      <c r="AQ1126" s="262">
        <f t="shared" si="8042"/>
        <v>995957063013.08215</v>
      </c>
      <c r="AR1126" s="258">
        <f t="shared" si="7512"/>
        <v>1000000000000</v>
      </c>
    </row>
    <row r="1127" spans="3:44" hidden="1" outlineLevel="1">
      <c r="C1127" s="256" t="s">
        <v>782</v>
      </c>
      <c r="D1127" s="256"/>
      <c r="E1127" s="262"/>
      <c r="F1127" s="262"/>
      <c r="G1127" s="262"/>
      <c r="H1127" s="262"/>
      <c r="I1127" s="262"/>
      <c r="J1127" s="262"/>
      <c r="K1127" s="262"/>
      <c r="L1127" s="262"/>
      <c r="M1127" s="262"/>
      <c r="N1127" s="262"/>
      <c r="O1127" s="262"/>
      <c r="P1127" s="262"/>
      <c r="Q1127" s="262"/>
      <c r="R1127" s="262"/>
      <c r="S1127" s="262"/>
      <c r="T1127" s="262"/>
      <c r="U1127" s="262"/>
      <c r="V1127" s="262"/>
      <c r="W1127" s="262"/>
      <c r="X1127" s="262"/>
      <c r="Y1127" s="262"/>
      <c r="Z1127" s="262"/>
      <c r="AA1127" s="262"/>
      <c r="AB1127" s="262"/>
      <c r="AC1127" s="262"/>
      <c r="AD1127" s="262"/>
      <c r="AE1127" s="262"/>
      <c r="AF1127" s="262"/>
      <c r="AG1127" s="262"/>
      <c r="AH1127" s="262"/>
      <c r="AI1127" s="262"/>
      <c r="AJ1127" s="262"/>
      <c r="AK1127" s="262"/>
      <c r="AL1127" s="262"/>
      <c r="AM1127" s="262"/>
      <c r="AN1127" s="262"/>
      <c r="AO1127" s="262"/>
      <c r="AP1127" s="262">
        <f>(AQ1127+AQ1128)/2/((1+AP$91/4))</f>
        <v>994109858730.77502</v>
      </c>
      <c r="AQ1127" s="262">
        <f t="shared" ref="AQ1127" si="8043">(AR1127+AR1128)/2/((1+AQ$91/4))</f>
        <v>996653524129.92749</v>
      </c>
      <c r="AR1127" s="258">
        <f t="shared" si="7512"/>
        <v>1000000000000</v>
      </c>
    </row>
    <row r="1128" spans="3:44" hidden="1" outlineLevel="1">
      <c r="C1128" s="256" t="s">
        <v>783</v>
      </c>
      <c r="D1128" s="256"/>
      <c r="E1128" s="262"/>
      <c r="F1128" s="262"/>
      <c r="G1128" s="262"/>
      <c r="H1128" s="262"/>
      <c r="I1128" s="262"/>
      <c r="J1128" s="262"/>
      <c r="K1128" s="262"/>
      <c r="L1128" s="262"/>
      <c r="M1128" s="262"/>
      <c r="N1128" s="262"/>
      <c r="O1128" s="262"/>
      <c r="P1128" s="262"/>
      <c r="Q1128" s="262"/>
      <c r="R1128" s="262"/>
      <c r="S1128" s="262"/>
      <c r="T1128" s="262"/>
      <c r="U1128" s="262"/>
      <c r="V1128" s="262"/>
      <c r="W1128" s="262"/>
      <c r="X1128" s="262"/>
      <c r="Y1128" s="262"/>
      <c r="Z1128" s="262"/>
      <c r="AA1128" s="262"/>
      <c r="AB1128" s="262"/>
      <c r="AC1128" s="262"/>
      <c r="AD1128" s="262"/>
      <c r="AE1128" s="262"/>
      <c r="AF1128" s="262"/>
      <c r="AG1128" s="262"/>
      <c r="AH1128" s="262"/>
      <c r="AI1128" s="262"/>
      <c r="AJ1128" s="262"/>
      <c r="AK1128" s="262"/>
      <c r="AL1128" s="262"/>
      <c r="AM1128" s="262"/>
      <c r="AN1128" s="262"/>
      <c r="AO1128" s="262"/>
      <c r="AP1128" s="262"/>
      <c r="AQ1128" s="262">
        <f>(AR1128+AR1129)/2/((1+AQ$92/4))</f>
        <v>997230342227.24744</v>
      </c>
      <c r="AR1128" s="258">
        <f t="shared" si="7512"/>
        <v>1000000000000</v>
      </c>
    </row>
    <row r="1129" spans="3:44" hidden="1" outlineLevel="1">
      <c r="C1129" s="256" t="s">
        <v>260</v>
      </c>
      <c r="D1129" s="256"/>
      <c r="E1129" s="256"/>
      <c r="F1129" s="256"/>
      <c r="G1129" s="256"/>
      <c r="H1129" s="256"/>
      <c r="I1129" s="256"/>
      <c r="J1129" s="256"/>
      <c r="K1129" s="256"/>
      <c r="L1129" s="256"/>
      <c r="M1129" s="256"/>
      <c r="N1129" s="256"/>
      <c r="O1129" s="262"/>
      <c r="P1129" s="256"/>
      <c r="Q1129" s="256"/>
      <c r="R1129" s="256"/>
      <c r="S1129" s="256"/>
      <c r="T1129" s="256"/>
      <c r="U1129" s="256"/>
      <c r="V1129" s="256"/>
      <c r="W1129" s="256"/>
      <c r="X1129" s="256"/>
      <c r="Y1129" s="256"/>
      <c r="Z1129" s="256"/>
      <c r="AA1129" s="256"/>
      <c r="AB1129" s="256"/>
      <c r="AC1129" s="256"/>
      <c r="AD1129" s="256"/>
      <c r="AE1129" s="256"/>
      <c r="AF1129" s="256"/>
      <c r="AG1129" s="256"/>
      <c r="AH1129" s="256"/>
      <c r="AI1129" s="256"/>
      <c r="AJ1129" s="256"/>
      <c r="AK1129" s="256"/>
      <c r="AL1129" s="256"/>
      <c r="AM1129" s="256"/>
      <c r="AN1129" s="256"/>
      <c r="AO1129" s="256"/>
      <c r="AP1129" s="256"/>
      <c r="AQ1129" s="256"/>
      <c r="AR1129" s="258">
        <f t="shared" si="7512"/>
        <v>1000000000000</v>
      </c>
    </row>
    <row r="1130" spans="3:44" hidden="1" outlineLevel="1">
      <c r="C1130" s="256" t="s">
        <v>2495</v>
      </c>
      <c r="D1130" s="257"/>
      <c r="E1130" s="255"/>
      <c r="F1130" s="255"/>
      <c r="G1130" s="255"/>
      <c r="H1130" s="255"/>
      <c r="I1130" s="255"/>
      <c r="J1130" s="255"/>
      <c r="K1130" s="255"/>
      <c r="L1130" s="255"/>
      <c r="M1130" s="255"/>
      <c r="N1130" s="255"/>
      <c r="O1130" s="255"/>
      <c r="P1130" s="255"/>
      <c r="Q1130" s="255"/>
      <c r="R1130" s="255"/>
      <c r="S1130" s="255"/>
      <c r="T1130" s="255"/>
      <c r="U1130" s="255"/>
      <c r="V1130" s="255"/>
      <c r="W1130" s="172"/>
    </row>
    <row r="1131" spans="3:44" hidden="1" outlineLevel="1"/>
    <row r="1132" spans="3:44" hidden="1" outlineLevel="1"/>
    <row r="1133" spans="3:44" hidden="1" outlineLevel="1"/>
    <row r="1134" spans="3:44" hidden="1" outlineLevel="1"/>
    <row r="1135" spans="3:44" hidden="1" outlineLevel="1"/>
    <row r="1136" spans="3:44" hidden="1" outlineLevel="1"/>
    <row r="1137" spans="2:43" hidden="1" outlineLevel="1"/>
    <row r="1138" spans="2:43" collapsed="1"/>
    <row r="1141" spans="2:43">
      <c r="B1141" s="214" t="s">
        <v>2285</v>
      </c>
      <c r="C1141" s="246">
        <f t="shared" ref="C1141:W1141" si="8044">C51</f>
        <v>43942</v>
      </c>
      <c r="D1141" s="246">
        <f t="shared" si="8044"/>
        <v>44033</v>
      </c>
      <c r="E1141" s="246">
        <f t="shared" si="8044"/>
        <v>44125</v>
      </c>
      <c r="F1141" s="246">
        <f t="shared" si="8044"/>
        <v>44217</v>
      </c>
      <c r="G1141" s="246">
        <f t="shared" si="8044"/>
        <v>44307</v>
      </c>
      <c r="H1141" s="246">
        <f t="shared" si="8044"/>
        <v>44398</v>
      </c>
      <c r="I1141" s="246">
        <f t="shared" si="8044"/>
        <v>44490</v>
      </c>
      <c r="J1141" s="246">
        <f t="shared" si="8044"/>
        <v>44582</v>
      </c>
      <c r="K1141" s="246">
        <f t="shared" si="8044"/>
        <v>44672</v>
      </c>
      <c r="L1141" s="246">
        <f t="shared" si="8044"/>
        <v>44763</v>
      </c>
      <c r="M1141" s="246">
        <f t="shared" si="8044"/>
        <v>44855</v>
      </c>
      <c r="N1141" s="246">
        <f t="shared" si="8044"/>
        <v>44947</v>
      </c>
      <c r="O1141" s="246">
        <f t="shared" si="8044"/>
        <v>45037</v>
      </c>
      <c r="P1141" s="246">
        <f t="shared" si="8044"/>
        <v>45128</v>
      </c>
      <c r="Q1141" s="246">
        <f t="shared" si="8044"/>
        <v>45220</v>
      </c>
      <c r="R1141" s="246">
        <f t="shared" si="8044"/>
        <v>45312</v>
      </c>
      <c r="S1141" s="246">
        <f t="shared" si="8044"/>
        <v>45403</v>
      </c>
      <c r="T1141" s="246">
        <f t="shared" si="8044"/>
        <v>45494</v>
      </c>
      <c r="U1141" s="246">
        <f t="shared" si="8044"/>
        <v>45586</v>
      </c>
      <c r="V1141" s="246">
        <f t="shared" si="8044"/>
        <v>45678</v>
      </c>
      <c r="W1141" s="246">
        <f t="shared" si="8044"/>
        <v>45768</v>
      </c>
      <c r="X1141" s="246">
        <f t="shared" ref="X1141:AM1141" si="8045">X51</f>
        <v>45859</v>
      </c>
      <c r="Y1141" s="246">
        <f t="shared" si="8045"/>
        <v>45951</v>
      </c>
      <c r="Z1141" s="246">
        <f t="shared" si="8045"/>
        <v>46043</v>
      </c>
      <c r="AA1141" s="246">
        <f t="shared" si="8045"/>
        <v>46133</v>
      </c>
      <c r="AB1141" s="246">
        <f t="shared" si="8045"/>
        <v>46224</v>
      </c>
      <c r="AC1141" s="246">
        <f t="shared" si="8045"/>
        <v>46316</v>
      </c>
      <c r="AD1141" s="246">
        <f t="shared" si="8045"/>
        <v>46408</v>
      </c>
      <c r="AE1141" s="246">
        <f t="shared" si="8045"/>
        <v>46498</v>
      </c>
      <c r="AF1141" s="246">
        <f t="shared" si="8045"/>
        <v>46589</v>
      </c>
      <c r="AG1141" s="246">
        <f t="shared" si="8045"/>
        <v>46681</v>
      </c>
      <c r="AH1141" s="246">
        <f t="shared" si="8045"/>
        <v>46773</v>
      </c>
      <c r="AI1141" s="246">
        <f t="shared" si="8045"/>
        <v>46864</v>
      </c>
      <c r="AJ1141" s="246">
        <f t="shared" si="8045"/>
        <v>46955</v>
      </c>
      <c r="AK1141" s="246">
        <f t="shared" si="8045"/>
        <v>47047</v>
      </c>
      <c r="AL1141" s="246">
        <f t="shared" si="8045"/>
        <v>47139</v>
      </c>
      <c r="AM1141" s="246">
        <f t="shared" si="8045"/>
        <v>47229</v>
      </c>
      <c r="AN1141" s="246">
        <f t="shared" ref="AN1141:AQ1141" si="8046">AN51</f>
        <v>47320</v>
      </c>
      <c r="AO1141" s="246">
        <f t="shared" si="8046"/>
        <v>47412</v>
      </c>
      <c r="AP1141" s="246">
        <f t="shared" si="8046"/>
        <v>47504</v>
      </c>
      <c r="AQ1141" s="246">
        <f t="shared" si="8046"/>
        <v>47594</v>
      </c>
    </row>
    <row r="1142" spans="2:43">
      <c r="C1142" s="175">
        <v>0</v>
      </c>
      <c r="D1142" s="175">
        <f>C1142+1</f>
        <v>1</v>
      </c>
      <c r="E1142" s="175">
        <f t="shared" ref="E1142:W1142" si="8047">D1142+1</f>
        <v>2</v>
      </c>
      <c r="F1142" s="175">
        <f t="shared" si="8047"/>
        <v>3</v>
      </c>
      <c r="G1142" s="175">
        <f t="shared" si="8047"/>
        <v>4</v>
      </c>
      <c r="H1142" s="175">
        <f t="shared" si="8047"/>
        <v>5</v>
      </c>
      <c r="I1142" s="175">
        <f t="shared" si="8047"/>
        <v>6</v>
      </c>
      <c r="J1142" s="175">
        <f t="shared" si="8047"/>
        <v>7</v>
      </c>
      <c r="K1142" s="175">
        <f t="shared" si="8047"/>
        <v>8</v>
      </c>
      <c r="L1142" s="175">
        <f t="shared" si="8047"/>
        <v>9</v>
      </c>
      <c r="M1142" s="175">
        <f t="shared" si="8047"/>
        <v>10</v>
      </c>
      <c r="N1142" s="175">
        <f t="shared" si="8047"/>
        <v>11</v>
      </c>
      <c r="O1142" s="175">
        <f t="shared" si="8047"/>
        <v>12</v>
      </c>
      <c r="P1142" s="175">
        <f t="shared" si="8047"/>
        <v>13</v>
      </c>
      <c r="Q1142" s="175">
        <f t="shared" si="8047"/>
        <v>14</v>
      </c>
      <c r="R1142" s="175">
        <f t="shared" si="8047"/>
        <v>15</v>
      </c>
      <c r="S1142" s="175">
        <f t="shared" si="8047"/>
        <v>16</v>
      </c>
      <c r="T1142" s="175">
        <f t="shared" si="8047"/>
        <v>17</v>
      </c>
      <c r="U1142" s="175">
        <f t="shared" si="8047"/>
        <v>18</v>
      </c>
      <c r="V1142" s="175">
        <f t="shared" si="8047"/>
        <v>19</v>
      </c>
      <c r="W1142" s="175">
        <f t="shared" si="8047"/>
        <v>20</v>
      </c>
      <c r="X1142" s="175">
        <f t="shared" ref="X1142" si="8048">W1142+1</f>
        <v>21</v>
      </c>
      <c r="Y1142" s="175">
        <f t="shared" ref="Y1142" si="8049">X1142+1</f>
        <v>22</v>
      </c>
      <c r="Z1142" s="175">
        <f t="shared" ref="Z1142" si="8050">Y1142+1</f>
        <v>23</v>
      </c>
      <c r="AA1142" s="175">
        <f t="shared" ref="AA1142" si="8051">Z1142+1</f>
        <v>24</v>
      </c>
      <c r="AB1142" s="175">
        <f t="shared" ref="AB1142" si="8052">AA1142+1</f>
        <v>25</v>
      </c>
      <c r="AC1142" s="175">
        <f t="shared" ref="AC1142" si="8053">AB1142+1</f>
        <v>26</v>
      </c>
      <c r="AD1142" s="175">
        <f t="shared" ref="AD1142" si="8054">AC1142+1</f>
        <v>27</v>
      </c>
      <c r="AE1142" s="175">
        <f t="shared" ref="AE1142" si="8055">AD1142+1</f>
        <v>28</v>
      </c>
      <c r="AF1142" s="175">
        <f t="shared" ref="AF1142" si="8056">AE1142+1</f>
        <v>29</v>
      </c>
      <c r="AG1142" s="175">
        <f t="shared" ref="AG1142" si="8057">AF1142+1</f>
        <v>30</v>
      </c>
      <c r="AH1142" s="175">
        <f t="shared" ref="AH1142" si="8058">AG1142+1</f>
        <v>31</v>
      </c>
      <c r="AI1142" s="175">
        <f t="shared" ref="AI1142" si="8059">AH1142+1</f>
        <v>32</v>
      </c>
      <c r="AJ1142" s="175">
        <f t="shared" ref="AJ1142" si="8060">AI1142+1</f>
        <v>33</v>
      </c>
      <c r="AK1142" s="175">
        <f t="shared" ref="AK1142" si="8061">AJ1142+1</f>
        <v>34</v>
      </c>
      <c r="AL1142" s="175">
        <f t="shared" ref="AL1142" si="8062">AK1142+1</f>
        <v>35</v>
      </c>
      <c r="AM1142" s="175">
        <f t="shared" ref="AM1142" si="8063">AL1142+1</f>
        <v>36</v>
      </c>
      <c r="AN1142" s="175">
        <f t="shared" ref="AN1142" si="8064">AM1142+1</f>
        <v>37</v>
      </c>
      <c r="AO1142" s="175">
        <f t="shared" ref="AO1142" si="8065">AN1142+1</f>
        <v>38</v>
      </c>
      <c r="AP1142" s="175">
        <f t="shared" ref="AP1142" si="8066">AO1142+1</f>
        <v>39</v>
      </c>
      <c r="AQ1142" s="175">
        <f t="shared" ref="AQ1142" si="8067">AP1142+1</f>
        <v>40</v>
      </c>
    </row>
    <row r="1143" spans="2:43">
      <c r="B1143" s="205" t="s">
        <v>2309</v>
      </c>
      <c r="C1143" s="208">
        <f>MAX((D1143+D1144)/2/((1+D53/4)^($D$17))+C$23,C$28)</f>
        <v>626422.41649281455</v>
      </c>
      <c r="D1143" s="208">
        <f t="shared" ref="D1143:N1143" si="8068">MAX((E1143+E1144)/2/((1+E53/4)^(1))+D$23,D$28)</f>
        <v>612965.00317684165</v>
      </c>
      <c r="E1143" s="208">
        <f t="shared" si="8068"/>
        <v>605200.41799101827</v>
      </c>
      <c r="F1143" s="208">
        <f t="shared" si="8068"/>
        <v>603311.06244158512</v>
      </c>
      <c r="G1143" s="208">
        <f t="shared" si="8068"/>
        <v>605800.76916501403</v>
      </c>
      <c r="H1143" s="208">
        <f t="shared" si="8068"/>
        <v>614080.58735577564</v>
      </c>
      <c r="I1143" s="208">
        <f t="shared" si="8068"/>
        <v>630604.51969573658</v>
      </c>
      <c r="J1143" s="208">
        <f t="shared" si="8068"/>
        <v>658063.22551489109</v>
      </c>
      <c r="K1143" s="208">
        <f t="shared" si="8068"/>
        <v>700197.56087749242</v>
      </c>
      <c r="L1143" s="208">
        <f t="shared" si="8068"/>
        <v>762729.56606213481</v>
      </c>
      <c r="M1143" s="208">
        <f t="shared" si="8068"/>
        <v>854410.87480026938</v>
      </c>
      <c r="N1143" s="208">
        <f t="shared" si="8068"/>
        <v>989334.59589973674</v>
      </c>
      <c r="O1143" s="208">
        <f t="shared" ref="O1143:V1155" si="8069">MAX((P1143+P1144)/2/((1+P53/4)^(1))+O$23,O$28)</f>
        <v>1191016.0000000002</v>
      </c>
      <c r="P1143" s="208">
        <f t="shared" si="8069"/>
        <v>1208492.7855684119</v>
      </c>
      <c r="Q1143" s="208">
        <f t="shared" si="8069"/>
        <v>1226226.0227997773</v>
      </c>
      <c r="R1143" s="208">
        <f t="shared" si="8069"/>
        <v>1244219.4748263485</v>
      </c>
      <c r="S1143" s="208">
        <f t="shared" si="8069"/>
        <v>1262476.9600000004</v>
      </c>
      <c r="T1143" s="208">
        <f t="shared" si="8069"/>
        <v>1281002.3527025168</v>
      </c>
      <c r="U1143" s="208">
        <f t="shared" si="8069"/>
        <v>1299799.5841677643</v>
      </c>
      <c r="V1143" s="208">
        <f t="shared" si="8069"/>
        <v>1318872.6433159295</v>
      </c>
      <c r="W1143" s="208">
        <f t="shared" ref="W1143:W1162" si="8070">MAX((X1143+X1144)/2/((1+X53/4)^(1))+W$23,W$28)</f>
        <v>1338225.5776000004</v>
      </c>
      <c r="X1143" s="208">
        <f t="shared" ref="X1143:X1162" si="8071">MAX((Y1143+Y1144)/2/((1+Y53/4)^(1))+X$23,X$28)</f>
        <v>1357862.4938646681</v>
      </c>
      <c r="Y1143" s="208">
        <f t="shared" ref="Y1143:Y1162" si="8072">MAX((Z1143+Z1144)/2/((1+Z53/4)^(1))+Y$23,Y$28)</f>
        <v>1377787.5592178302</v>
      </c>
      <c r="Z1143" s="208">
        <f t="shared" ref="Z1143:Z1162" si="8073">MAX((AA1143+AA1144)/2/((1+AA53/4)^(1))+Z$23,Z$28)</f>
        <v>1398005.0019148851</v>
      </c>
      <c r="AA1143" s="208">
        <f t="shared" ref="AA1143:AA1162" si="8074">MAX((AB1143+AB1144)/2/((1+AB53/4)^(1))+AA$23,AA$28)</f>
        <v>1418519.1122560005</v>
      </c>
      <c r="AB1143" s="208">
        <f t="shared" ref="AB1143:AB1162" si="8075">MAX((AC1143+AC1144)/2/((1+AC53/4)^(1))+AB$23,AB$28)</f>
        <v>1439334.2434965482</v>
      </c>
      <c r="AC1143" s="208">
        <f t="shared" ref="AC1143:AC1162" si="8076">MAX((AD1143+AD1144)/2/((1+AD53/4)^(1))+AC$23,AC$28)</f>
        <v>1460454.8127709001</v>
      </c>
      <c r="AD1143" s="208">
        <f t="shared" ref="AD1143:AD1162" si="8077">MAX((AE1143+AE1144)/2/((1+AE53/4)^(1))+AD$23,AD$28)</f>
        <v>1481885.3020297785</v>
      </c>
      <c r="AE1143" s="208">
        <f t="shared" ref="AE1143:AE1162" si="8078">MAX((AF1143+AF1144)/2/((1+AF53/4)^(1))+AE$23,AE$28)</f>
        <v>1503630.2589913609</v>
      </c>
      <c r="AF1143" s="208">
        <f t="shared" ref="AF1143:AF1162" si="8079">MAX((AG1143+AG1144)/2/((1+AG53/4)^(1))+AF$23,AF$28)</f>
        <v>1525694.2981063412</v>
      </c>
      <c r="AG1143" s="208">
        <f t="shared" ref="AG1143:AG1162" si="8080">MAX((AH1143+AH1144)/2/((1+AH53/4)^(1))+AG$23,AG$28)</f>
        <v>1548082.1015371543</v>
      </c>
      <c r="AH1143" s="208">
        <f t="shared" ref="AH1143:AH1162" si="8081">MAX((AI1143+AI1144)/2/((1+AI53/4)^(1))+AH$23,AH$28)</f>
        <v>1570798.4201515652</v>
      </c>
      <c r="AI1143" s="208">
        <f t="shared" ref="AI1143:AI1162" si="8082">MAX((AJ1143+AJ1144)/2/((1+AJ53/4)^(1))+AI$23,AI$28)</f>
        <v>1593848.0745308422</v>
      </c>
      <c r="AJ1143" s="208">
        <f t="shared" ref="AJ1143:AJ1162" si="8083">MAX((AK1143+AK1144)/2/((1+AK53/4)^(1))+AJ$23,AJ$28)</f>
        <v>1617235.9559927217</v>
      </c>
      <c r="AK1143" s="208">
        <f t="shared" ref="AK1143:AK1162" si="8084">MAX((AL1143+AL1144)/2/((1+AL53/4)^(1))+AK$23,AK$28)</f>
        <v>1640967.0276293836</v>
      </c>
      <c r="AL1143" s="208">
        <f t="shared" ref="AL1143:AL1162" si="8085">MAX((AM1143+AM1144)/2/((1+AM53/4)^(1))+AL$23,AL$28)</f>
        <v>1665046.325360659</v>
      </c>
      <c r="AM1143" s="208">
        <f t="shared" ref="AM1143:AM1162" si="8086">MAX((AN1143+AN1144)/2/((1+AN53/4)^(1))+AM$23,AM$28)</f>
        <v>1689478.959002693</v>
      </c>
      <c r="AN1143" s="208">
        <f t="shared" ref="AN1143:AN1162" si="8087">MAX((AO1143+AO1144)/2/((1+AO53/4)^(1))+AN$23,AN$28)</f>
        <v>1714270.113352285</v>
      </c>
      <c r="AO1143" s="208">
        <f t="shared" ref="AO1143:AO1162" si="8088">MAX((AP1143+AP1144)/2/((1+AP53/4)^(1))+AO$23,AO$28)</f>
        <v>1739425.0492871467</v>
      </c>
      <c r="AP1143" s="208">
        <f t="shared" ref="AP1143:AP1162" si="8089">MAX((AQ1143+AQ1144)/2/((1+AQ53/4)^(1))+AP$23,AP$28)</f>
        <v>1764949.1048822987</v>
      </c>
      <c r="AQ1143" s="208">
        <f t="shared" ref="AQ1143:AQ1162" si="8090">MAX((AR1143+AR1144)/2/((1+AR53/4)^(1))+AQ$23,AQ$28)</f>
        <v>1790847.6965428547</v>
      </c>
    </row>
    <row r="1144" spans="2:43">
      <c r="C1144" s="208"/>
      <c r="D1144" s="208">
        <f t="shared" ref="D1144:M1144" si="8091">MAX((E1144+E1145)/2/((1+E54/4)^(1))+D$23,D$28)</f>
        <v>684806.38317038259</v>
      </c>
      <c r="E1144" s="208">
        <f t="shared" si="8091"/>
        <v>677419.62103636144</v>
      </c>
      <c r="F1144" s="208">
        <f t="shared" si="8091"/>
        <v>675485.73785088514</v>
      </c>
      <c r="G1144" s="208">
        <f t="shared" si="8091"/>
        <v>677613.92698676267</v>
      </c>
      <c r="H1144" s="208">
        <f t="shared" si="8091"/>
        <v>685107.77346491092</v>
      </c>
      <c r="I1144" s="208">
        <f t="shared" si="8091"/>
        <v>700209.23194015131</v>
      </c>
      <c r="J1144" s="208">
        <f t="shared" si="8091"/>
        <v>725304.63536864507</v>
      </c>
      <c r="K1144" s="208">
        <f t="shared" si="8091"/>
        <v>763618.61181690998</v>
      </c>
      <c r="L1144" s="208">
        <f t="shared" si="8091"/>
        <v>819955.93360218965</v>
      </c>
      <c r="M1144" s="208">
        <f t="shared" si="8091"/>
        <v>901436.85779206257</v>
      </c>
      <c r="N1144" s="208">
        <f t="shared" ref="N1144:N1154" si="8092">MAX((O1144+O1145)/2/((1+O54/4)^(1))+N$23,N$28)</f>
        <v>1019164.2443350509</v>
      </c>
      <c r="O1144" s="208">
        <f t="shared" si="8069"/>
        <v>1191016.0000000002</v>
      </c>
      <c r="P1144" s="208">
        <f t="shared" si="8069"/>
        <v>1208492.7855684119</v>
      </c>
      <c r="Q1144" s="208">
        <f t="shared" si="8069"/>
        <v>1226226.0227997773</v>
      </c>
      <c r="R1144" s="208">
        <f t="shared" si="8069"/>
        <v>1244219.4748263485</v>
      </c>
      <c r="S1144" s="208">
        <f t="shared" si="8069"/>
        <v>1262476.9600000004</v>
      </c>
      <c r="T1144" s="208">
        <f t="shared" si="8069"/>
        <v>1281002.3527025168</v>
      </c>
      <c r="U1144" s="208">
        <f t="shared" si="8069"/>
        <v>1299799.5841677643</v>
      </c>
      <c r="V1144" s="208">
        <f t="shared" si="8069"/>
        <v>1318872.6433159295</v>
      </c>
      <c r="W1144" s="208">
        <f t="shared" si="8070"/>
        <v>1338225.5776000004</v>
      </c>
      <c r="X1144" s="208">
        <f t="shared" si="8071"/>
        <v>1357862.4938646681</v>
      </c>
      <c r="Y1144" s="208">
        <f t="shared" si="8072"/>
        <v>1377787.5592178302</v>
      </c>
      <c r="Z1144" s="208">
        <f t="shared" si="8073"/>
        <v>1398005.0019148851</v>
      </c>
      <c r="AA1144" s="208">
        <f t="shared" si="8074"/>
        <v>1418519.1122560005</v>
      </c>
      <c r="AB1144" s="208">
        <f t="shared" si="8075"/>
        <v>1439334.2434965482</v>
      </c>
      <c r="AC1144" s="208">
        <f t="shared" si="8076"/>
        <v>1460454.8127709001</v>
      </c>
      <c r="AD1144" s="208">
        <f t="shared" si="8077"/>
        <v>1481885.3020297785</v>
      </c>
      <c r="AE1144" s="208">
        <f t="shared" si="8078"/>
        <v>1503630.2589913609</v>
      </c>
      <c r="AF1144" s="208">
        <f t="shared" si="8079"/>
        <v>1525694.2981063412</v>
      </c>
      <c r="AG1144" s="208">
        <f t="shared" si="8080"/>
        <v>1548082.1015371543</v>
      </c>
      <c r="AH1144" s="208">
        <f t="shared" si="8081"/>
        <v>1570798.4201515652</v>
      </c>
      <c r="AI1144" s="208">
        <f t="shared" si="8082"/>
        <v>1593848.0745308422</v>
      </c>
      <c r="AJ1144" s="208">
        <f t="shared" si="8083"/>
        <v>1617235.9559927217</v>
      </c>
      <c r="AK1144" s="208">
        <f t="shared" si="8084"/>
        <v>1640967.0276293836</v>
      </c>
      <c r="AL1144" s="208">
        <f t="shared" si="8085"/>
        <v>1665046.325360659</v>
      </c>
      <c r="AM1144" s="208">
        <f t="shared" si="8086"/>
        <v>1689478.959002693</v>
      </c>
      <c r="AN1144" s="208">
        <f t="shared" si="8087"/>
        <v>1714270.113352285</v>
      </c>
      <c r="AO1144" s="208">
        <f t="shared" si="8088"/>
        <v>1739425.0492871467</v>
      </c>
      <c r="AP1144" s="208">
        <f t="shared" si="8089"/>
        <v>1764949.1048822987</v>
      </c>
      <c r="AQ1144" s="208">
        <f t="shared" si="8090"/>
        <v>1790847.6965428547</v>
      </c>
    </row>
    <row r="1145" spans="2:43">
      <c r="C1145" s="208"/>
      <c r="D1145" s="208"/>
      <c r="E1145" s="208">
        <f t="shared" ref="E1145:M1145" si="8093">MAX((F1145+F1146)/2/((1+F55/4)^(1))+E$23,E$28)</f>
        <v>744580.43882048468</v>
      </c>
      <c r="F1145" s="208">
        <f t="shared" si="8093"/>
        <v>742678.64496845519</v>
      </c>
      <c r="G1145" s="208">
        <f t="shared" si="8093"/>
        <v>744475.82778747741</v>
      </c>
      <c r="H1145" s="208">
        <f t="shared" si="8093"/>
        <v>751156.15754497063</v>
      </c>
      <c r="I1145" s="208">
        <f t="shared" si="8093"/>
        <v>764736.96499863791</v>
      </c>
      <c r="J1145" s="208">
        <f t="shared" si="8093"/>
        <v>787311.21019977808</v>
      </c>
      <c r="K1145" s="208">
        <f t="shared" si="8093"/>
        <v>821635.66108800995</v>
      </c>
      <c r="L1145" s="208">
        <f t="shared" si="8093"/>
        <v>871721.03370828298</v>
      </c>
      <c r="M1145" s="208">
        <f t="shared" si="8093"/>
        <v>943340.14360830258</v>
      </c>
      <c r="N1145" s="208">
        <f t="shared" si="8092"/>
        <v>1045232.0694899446</v>
      </c>
      <c r="O1145" s="208">
        <f t="shared" si="8069"/>
        <v>1191016.0000000002</v>
      </c>
      <c r="P1145" s="208">
        <f t="shared" si="8069"/>
        <v>1208492.7855684119</v>
      </c>
      <c r="Q1145" s="208">
        <f t="shared" si="8069"/>
        <v>1226226.0227997773</v>
      </c>
      <c r="R1145" s="208">
        <f t="shared" si="8069"/>
        <v>1244219.4748263485</v>
      </c>
      <c r="S1145" s="208">
        <f t="shared" si="8069"/>
        <v>1262476.9600000004</v>
      </c>
      <c r="T1145" s="208">
        <f t="shared" si="8069"/>
        <v>1281002.3527025168</v>
      </c>
      <c r="U1145" s="208">
        <f t="shared" si="8069"/>
        <v>1299799.5841677643</v>
      </c>
      <c r="V1145" s="208">
        <f t="shared" si="8069"/>
        <v>1318872.6433159295</v>
      </c>
      <c r="W1145" s="208">
        <f t="shared" si="8070"/>
        <v>1338225.5776000004</v>
      </c>
      <c r="X1145" s="208">
        <f t="shared" si="8071"/>
        <v>1357862.4938646681</v>
      </c>
      <c r="Y1145" s="208">
        <f t="shared" si="8072"/>
        <v>1377787.5592178302</v>
      </c>
      <c r="Z1145" s="208">
        <f t="shared" si="8073"/>
        <v>1398005.0019148851</v>
      </c>
      <c r="AA1145" s="208">
        <f t="shared" si="8074"/>
        <v>1418519.1122560005</v>
      </c>
      <c r="AB1145" s="208">
        <f t="shared" si="8075"/>
        <v>1439334.2434965482</v>
      </c>
      <c r="AC1145" s="208">
        <f t="shared" si="8076"/>
        <v>1460454.8127709001</v>
      </c>
      <c r="AD1145" s="208">
        <f t="shared" si="8077"/>
        <v>1481885.3020297785</v>
      </c>
      <c r="AE1145" s="208">
        <f t="shared" si="8078"/>
        <v>1503630.2589913609</v>
      </c>
      <c r="AF1145" s="208">
        <f t="shared" si="8079"/>
        <v>1525694.2981063412</v>
      </c>
      <c r="AG1145" s="208">
        <f t="shared" si="8080"/>
        <v>1548082.1015371543</v>
      </c>
      <c r="AH1145" s="208">
        <f t="shared" si="8081"/>
        <v>1570798.4201515652</v>
      </c>
      <c r="AI1145" s="208">
        <f t="shared" si="8082"/>
        <v>1593848.0745308422</v>
      </c>
      <c r="AJ1145" s="208">
        <f t="shared" si="8083"/>
        <v>1617235.9559927217</v>
      </c>
      <c r="AK1145" s="208">
        <f t="shared" si="8084"/>
        <v>1640967.0276293836</v>
      </c>
      <c r="AL1145" s="208">
        <f t="shared" si="8085"/>
        <v>1665046.325360659</v>
      </c>
      <c r="AM1145" s="208">
        <f t="shared" si="8086"/>
        <v>1689478.959002693</v>
      </c>
      <c r="AN1145" s="208">
        <f t="shared" si="8087"/>
        <v>1714270.113352285</v>
      </c>
      <c r="AO1145" s="208">
        <f t="shared" si="8088"/>
        <v>1739425.0492871467</v>
      </c>
      <c r="AP1145" s="208">
        <f t="shared" si="8089"/>
        <v>1764949.1048822987</v>
      </c>
      <c r="AQ1145" s="208">
        <f t="shared" si="8090"/>
        <v>1790847.6965428547</v>
      </c>
    </row>
    <row r="1146" spans="2:43">
      <c r="C1146" s="208"/>
      <c r="D1146" s="208"/>
      <c r="E1146" s="208"/>
      <c r="F1146" s="208">
        <f t="shared" ref="F1146:M1146" si="8094">MAX((G1146+G1147)/2/((1+G56/4)^(1))+F$23,F$28)</f>
        <v>804055.00584667211</v>
      </c>
      <c r="G1146" s="208">
        <f t="shared" si="8094"/>
        <v>805558.94746030157</v>
      </c>
      <c r="H1146" s="208">
        <f t="shared" si="8094"/>
        <v>811438.89632392791</v>
      </c>
      <c r="I1146" s="208">
        <f t="shared" si="8094"/>
        <v>823486.39242509881</v>
      </c>
      <c r="J1146" s="208">
        <f t="shared" si="8094"/>
        <v>843519.80370732187</v>
      </c>
      <c r="K1146" s="208">
        <f t="shared" si="8094"/>
        <v>873880.37156151712</v>
      </c>
      <c r="L1146" s="208">
        <f t="shared" si="8094"/>
        <v>917901.62775502144</v>
      </c>
      <c r="M1146" s="208">
        <f t="shared" si="8094"/>
        <v>980255.2144109864</v>
      </c>
      <c r="N1146" s="208">
        <f t="shared" si="8092"/>
        <v>1067823.6858772128</v>
      </c>
      <c r="O1146" s="208">
        <f t="shared" si="8069"/>
        <v>1191016.0000000002</v>
      </c>
      <c r="P1146" s="208">
        <f t="shared" si="8069"/>
        <v>1208492.7855684119</v>
      </c>
      <c r="Q1146" s="208">
        <f t="shared" si="8069"/>
        <v>1226226.0227997773</v>
      </c>
      <c r="R1146" s="208">
        <f t="shared" si="8069"/>
        <v>1244219.4748263485</v>
      </c>
      <c r="S1146" s="208">
        <f t="shared" si="8069"/>
        <v>1262476.9600000004</v>
      </c>
      <c r="T1146" s="208">
        <f t="shared" si="8069"/>
        <v>1281002.3527025168</v>
      </c>
      <c r="U1146" s="208">
        <f t="shared" si="8069"/>
        <v>1299799.5841677643</v>
      </c>
      <c r="V1146" s="208">
        <f t="shared" si="8069"/>
        <v>1318872.6433159295</v>
      </c>
      <c r="W1146" s="208">
        <f t="shared" si="8070"/>
        <v>1338225.5776000004</v>
      </c>
      <c r="X1146" s="208">
        <f t="shared" si="8071"/>
        <v>1357862.4938646681</v>
      </c>
      <c r="Y1146" s="208">
        <f t="shared" si="8072"/>
        <v>1377787.5592178302</v>
      </c>
      <c r="Z1146" s="208">
        <f t="shared" si="8073"/>
        <v>1398005.0019148851</v>
      </c>
      <c r="AA1146" s="208">
        <f t="shared" si="8074"/>
        <v>1418519.1122560005</v>
      </c>
      <c r="AB1146" s="208">
        <f t="shared" si="8075"/>
        <v>1439334.2434965482</v>
      </c>
      <c r="AC1146" s="208">
        <f t="shared" si="8076"/>
        <v>1460454.8127709001</v>
      </c>
      <c r="AD1146" s="208">
        <f t="shared" si="8077"/>
        <v>1481885.3020297785</v>
      </c>
      <c r="AE1146" s="208">
        <f t="shared" si="8078"/>
        <v>1503630.2589913609</v>
      </c>
      <c r="AF1146" s="208">
        <f t="shared" si="8079"/>
        <v>1525694.2981063412</v>
      </c>
      <c r="AG1146" s="208">
        <f t="shared" si="8080"/>
        <v>1548082.1015371543</v>
      </c>
      <c r="AH1146" s="208">
        <f t="shared" si="8081"/>
        <v>1570798.4201515652</v>
      </c>
      <c r="AI1146" s="208">
        <f t="shared" si="8082"/>
        <v>1593848.0745308422</v>
      </c>
      <c r="AJ1146" s="208">
        <f t="shared" si="8083"/>
        <v>1617235.9559927217</v>
      </c>
      <c r="AK1146" s="208">
        <f t="shared" si="8084"/>
        <v>1640967.0276293836</v>
      </c>
      <c r="AL1146" s="208">
        <f t="shared" si="8085"/>
        <v>1665046.325360659</v>
      </c>
      <c r="AM1146" s="208">
        <f t="shared" si="8086"/>
        <v>1689478.959002693</v>
      </c>
      <c r="AN1146" s="208">
        <f t="shared" si="8087"/>
        <v>1714270.113352285</v>
      </c>
      <c r="AO1146" s="208">
        <f t="shared" si="8088"/>
        <v>1739425.0492871467</v>
      </c>
      <c r="AP1146" s="208">
        <f t="shared" si="8089"/>
        <v>1764949.1048822987</v>
      </c>
      <c r="AQ1146" s="208">
        <f t="shared" si="8090"/>
        <v>1790847.6965428547</v>
      </c>
    </row>
    <row r="1147" spans="2:43">
      <c r="C1147" s="208"/>
      <c r="D1147" s="208"/>
      <c r="E1147" s="208"/>
      <c r="F1147" s="208"/>
      <c r="G1147" s="208">
        <f t="shared" ref="G1147:M1147" si="8095">MAX((H1147+H1148)/2/((1+H57/4)^(1))+G$23,G$28)</f>
        <v>860470.60158796329</v>
      </c>
      <c r="H1147" s="208">
        <f t="shared" si="8095"/>
        <v>865591.48273886903</v>
      </c>
      <c r="I1147" s="208">
        <f t="shared" si="8095"/>
        <v>876156.1277531666</v>
      </c>
      <c r="J1147" s="208">
        <f t="shared" si="8095"/>
        <v>893731.74121332716</v>
      </c>
      <c r="K1147" s="208">
        <f t="shared" si="8095"/>
        <v>920296.20018575236</v>
      </c>
      <c r="L1147" s="208">
        <f t="shared" si="8095"/>
        <v>958611.87305020972</v>
      </c>
      <c r="M1147" s="208">
        <f t="shared" si="8095"/>
        <v>1012457.0750061718</v>
      </c>
      <c r="N1147" s="208">
        <f t="shared" si="8092"/>
        <v>1087261.8781774521</v>
      </c>
      <c r="O1147" s="208">
        <f t="shared" si="8069"/>
        <v>1191016.0000000002</v>
      </c>
      <c r="P1147" s="208">
        <f t="shared" si="8069"/>
        <v>1208492.7855684119</v>
      </c>
      <c r="Q1147" s="208">
        <f t="shared" si="8069"/>
        <v>1226226.0227997773</v>
      </c>
      <c r="R1147" s="208">
        <f t="shared" si="8069"/>
        <v>1244219.4748263485</v>
      </c>
      <c r="S1147" s="208">
        <f t="shared" si="8069"/>
        <v>1262476.9600000004</v>
      </c>
      <c r="T1147" s="208">
        <f t="shared" si="8069"/>
        <v>1281002.3527025168</v>
      </c>
      <c r="U1147" s="208">
        <f t="shared" si="8069"/>
        <v>1299799.5841677643</v>
      </c>
      <c r="V1147" s="208">
        <f t="shared" si="8069"/>
        <v>1318872.6433159295</v>
      </c>
      <c r="W1147" s="208">
        <f t="shared" si="8070"/>
        <v>1338225.5776000004</v>
      </c>
      <c r="X1147" s="208">
        <f t="shared" si="8071"/>
        <v>1357862.4938646681</v>
      </c>
      <c r="Y1147" s="208">
        <f t="shared" si="8072"/>
        <v>1377787.5592178302</v>
      </c>
      <c r="Z1147" s="208">
        <f t="shared" si="8073"/>
        <v>1398005.0019148851</v>
      </c>
      <c r="AA1147" s="208">
        <f t="shared" si="8074"/>
        <v>1418519.1122560005</v>
      </c>
      <c r="AB1147" s="208">
        <f t="shared" si="8075"/>
        <v>1439334.2434965482</v>
      </c>
      <c r="AC1147" s="208">
        <f t="shared" si="8076"/>
        <v>1460454.8127709001</v>
      </c>
      <c r="AD1147" s="208">
        <f t="shared" si="8077"/>
        <v>1481885.3020297785</v>
      </c>
      <c r="AE1147" s="208">
        <f t="shared" si="8078"/>
        <v>1503630.2589913609</v>
      </c>
      <c r="AF1147" s="208">
        <f t="shared" si="8079"/>
        <v>1525694.2981063412</v>
      </c>
      <c r="AG1147" s="208">
        <f t="shared" si="8080"/>
        <v>1548082.1015371543</v>
      </c>
      <c r="AH1147" s="208">
        <f t="shared" si="8081"/>
        <v>1570798.4201515652</v>
      </c>
      <c r="AI1147" s="208">
        <f t="shared" si="8082"/>
        <v>1593848.0745308422</v>
      </c>
      <c r="AJ1147" s="208">
        <f t="shared" si="8083"/>
        <v>1617235.9559927217</v>
      </c>
      <c r="AK1147" s="208">
        <f t="shared" si="8084"/>
        <v>1640967.0276293836</v>
      </c>
      <c r="AL1147" s="208">
        <f t="shared" si="8085"/>
        <v>1665046.325360659</v>
      </c>
      <c r="AM1147" s="208">
        <f t="shared" si="8086"/>
        <v>1689478.959002693</v>
      </c>
      <c r="AN1147" s="208">
        <f t="shared" si="8087"/>
        <v>1714270.113352285</v>
      </c>
      <c r="AO1147" s="208">
        <f t="shared" si="8088"/>
        <v>1739425.0492871467</v>
      </c>
      <c r="AP1147" s="208">
        <f t="shared" si="8089"/>
        <v>1764949.1048822987</v>
      </c>
      <c r="AQ1147" s="208">
        <f t="shared" si="8090"/>
        <v>1790847.6965428547</v>
      </c>
    </row>
    <row r="1148" spans="2:43">
      <c r="C1148" s="208"/>
      <c r="D1148" s="208"/>
      <c r="E1148" s="208"/>
      <c r="F1148" s="208"/>
      <c r="G1148" s="208"/>
      <c r="H1148" s="208">
        <f t="shared" ref="H1148:M1148" si="8096">MAX((I1148+I1149)/2/((1+I58/4)^(1))+H$23,H$28)</f>
        <v>913585.98703969223</v>
      </c>
      <c r="I1148" s="208">
        <f t="shared" si="8096"/>
        <v>922760.7248741606</v>
      </c>
      <c r="J1148" s="208">
        <f t="shared" si="8096"/>
        <v>938031.22669247014</v>
      </c>
      <c r="K1148" s="208">
        <f t="shared" si="8096"/>
        <v>961061.39669467462</v>
      </c>
      <c r="L1148" s="208">
        <f t="shared" si="8096"/>
        <v>994135.70258680941</v>
      </c>
      <c r="M1148" s="208">
        <f t="shared" si="8096"/>
        <v>1040311.1232597771</v>
      </c>
      <c r="N1148" s="208">
        <f t="shared" si="8092"/>
        <v>1103883.2397994183</v>
      </c>
      <c r="O1148" s="208">
        <f t="shared" si="8069"/>
        <v>1191016.0000000002</v>
      </c>
      <c r="P1148" s="208">
        <f t="shared" si="8069"/>
        <v>1208492.7855684119</v>
      </c>
      <c r="Q1148" s="208">
        <f t="shared" si="8069"/>
        <v>1226226.0227997773</v>
      </c>
      <c r="R1148" s="208">
        <f t="shared" si="8069"/>
        <v>1244219.4748263485</v>
      </c>
      <c r="S1148" s="208">
        <f t="shared" si="8069"/>
        <v>1262476.9600000004</v>
      </c>
      <c r="T1148" s="208">
        <f t="shared" si="8069"/>
        <v>1281002.3527025168</v>
      </c>
      <c r="U1148" s="208">
        <f t="shared" si="8069"/>
        <v>1299799.5841677643</v>
      </c>
      <c r="V1148" s="208">
        <f t="shared" si="8069"/>
        <v>1318872.6433159295</v>
      </c>
      <c r="W1148" s="208">
        <f t="shared" si="8070"/>
        <v>1338225.5776000004</v>
      </c>
      <c r="X1148" s="208">
        <f t="shared" si="8071"/>
        <v>1357862.4938646681</v>
      </c>
      <c r="Y1148" s="208">
        <f t="shared" si="8072"/>
        <v>1377787.5592178302</v>
      </c>
      <c r="Z1148" s="208">
        <f t="shared" si="8073"/>
        <v>1398005.0019148851</v>
      </c>
      <c r="AA1148" s="208">
        <f t="shared" si="8074"/>
        <v>1418519.1122560005</v>
      </c>
      <c r="AB1148" s="208">
        <f t="shared" si="8075"/>
        <v>1439334.2434965482</v>
      </c>
      <c r="AC1148" s="208">
        <f t="shared" si="8076"/>
        <v>1460454.8127709001</v>
      </c>
      <c r="AD1148" s="208">
        <f t="shared" si="8077"/>
        <v>1481885.3020297785</v>
      </c>
      <c r="AE1148" s="208">
        <f t="shared" si="8078"/>
        <v>1503630.2589913609</v>
      </c>
      <c r="AF1148" s="208">
        <f t="shared" si="8079"/>
        <v>1525694.2981063412</v>
      </c>
      <c r="AG1148" s="208">
        <f t="shared" si="8080"/>
        <v>1548082.1015371543</v>
      </c>
      <c r="AH1148" s="208">
        <f t="shared" si="8081"/>
        <v>1570798.4201515652</v>
      </c>
      <c r="AI1148" s="208">
        <f t="shared" si="8082"/>
        <v>1593848.0745308422</v>
      </c>
      <c r="AJ1148" s="208">
        <f t="shared" si="8083"/>
        <v>1617235.9559927217</v>
      </c>
      <c r="AK1148" s="208">
        <f t="shared" si="8084"/>
        <v>1640967.0276293836</v>
      </c>
      <c r="AL1148" s="208">
        <f t="shared" si="8085"/>
        <v>1665046.325360659</v>
      </c>
      <c r="AM1148" s="208">
        <f t="shared" si="8086"/>
        <v>1689478.959002693</v>
      </c>
      <c r="AN1148" s="208">
        <f t="shared" si="8087"/>
        <v>1714270.113352285</v>
      </c>
      <c r="AO1148" s="208">
        <f t="shared" si="8088"/>
        <v>1739425.0492871467</v>
      </c>
      <c r="AP1148" s="208">
        <f t="shared" si="8089"/>
        <v>1764949.1048822987</v>
      </c>
      <c r="AQ1148" s="208">
        <f t="shared" si="8090"/>
        <v>1790847.6965428547</v>
      </c>
    </row>
    <row r="1149" spans="2:43">
      <c r="C1149" s="208"/>
      <c r="D1149" s="208"/>
      <c r="E1149" s="208"/>
      <c r="F1149" s="208"/>
      <c r="G1149" s="208"/>
      <c r="H1149" s="208"/>
      <c r="I1149" s="208">
        <f>MAX((J1149+J1150)/2/((1+J59/4)^(1))+I$23,I$28)</f>
        <v>963544.20519888599</v>
      </c>
      <c r="J1149" s="208">
        <f>MAX((K1149+K1150)/2/((1+K59/4)^(1))+J$23,J$28)</f>
        <v>976703.99680154584</v>
      </c>
      <c r="K1149" s="208">
        <f>MAX((L1149+L1150)/2/((1+L59/4)^(1))+K$23,K$28)</f>
        <v>996515.69737955811</v>
      </c>
      <c r="L1149" s="208">
        <f>MAX((M1149+M1150)/2/((1+M59/4)^(1))+L$23,L$28)</f>
        <v>1024866.159908117</v>
      </c>
      <c r="M1149" s="208">
        <f>MAX((N1149+N1150)/2/((1+N59/4)^(1))+M$23,M$28)</f>
        <v>1064231.3731129351</v>
      </c>
      <c r="N1149" s="208">
        <f t="shared" si="8092"/>
        <v>1118020.634753322</v>
      </c>
      <c r="O1149" s="208">
        <f t="shared" si="8069"/>
        <v>1191016.0000000002</v>
      </c>
      <c r="P1149" s="208">
        <f t="shared" si="8069"/>
        <v>1208492.7855684119</v>
      </c>
      <c r="Q1149" s="208">
        <f t="shared" si="8069"/>
        <v>1226226.0227997773</v>
      </c>
      <c r="R1149" s="208">
        <f t="shared" si="8069"/>
        <v>1244219.4748263485</v>
      </c>
      <c r="S1149" s="208">
        <f t="shared" si="8069"/>
        <v>1262476.9600000004</v>
      </c>
      <c r="T1149" s="208">
        <f t="shared" si="8069"/>
        <v>1281002.3527025168</v>
      </c>
      <c r="U1149" s="208">
        <f t="shared" si="8069"/>
        <v>1299799.5841677643</v>
      </c>
      <c r="V1149" s="208">
        <f t="shared" si="8069"/>
        <v>1318872.6433159295</v>
      </c>
      <c r="W1149" s="208">
        <f t="shared" si="8070"/>
        <v>1338225.5776000004</v>
      </c>
      <c r="X1149" s="208">
        <f t="shared" si="8071"/>
        <v>1357862.4938646681</v>
      </c>
      <c r="Y1149" s="208">
        <f t="shared" si="8072"/>
        <v>1377787.5592178302</v>
      </c>
      <c r="Z1149" s="208">
        <f t="shared" si="8073"/>
        <v>1398005.0019148851</v>
      </c>
      <c r="AA1149" s="208">
        <f t="shared" si="8074"/>
        <v>1418519.1122560005</v>
      </c>
      <c r="AB1149" s="208">
        <f t="shared" si="8075"/>
        <v>1439334.2434965482</v>
      </c>
      <c r="AC1149" s="208">
        <f t="shared" si="8076"/>
        <v>1460454.8127709001</v>
      </c>
      <c r="AD1149" s="208">
        <f t="shared" si="8077"/>
        <v>1481885.3020297785</v>
      </c>
      <c r="AE1149" s="208">
        <f t="shared" si="8078"/>
        <v>1503630.2589913609</v>
      </c>
      <c r="AF1149" s="208">
        <f t="shared" si="8079"/>
        <v>1525694.2981063412</v>
      </c>
      <c r="AG1149" s="208">
        <f t="shared" si="8080"/>
        <v>1548082.1015371543</v>
      </c>
      <c r="AH1149" s="208">
        <f t="shared" si="8081"/>
        <v>1570798.4201515652</v>
      </c>
      <c r="AI1149" s="208">
        <f t="shared" si="8082"/>
        <v>1593848.0745308422</v>
      </c>
      <c r="AJ1149" s="208">
        <f t="shared" si="8083"/>
        <v>1617235.9559927217</v>
      </c>
      <c r="AK1149" s="208">
        <f t="shared" si="8084"/>
        <v>1640967.0276293836</v>
      </c>
      <c r="AL1149" s="208">
        <f t="shared" si="8085"/>
        <v>1665046.325360659</v>
      </c>
      <c r="AM1149" s="208">
        <f t="shared" si="8086"/>
        <v>1689478.959002693</v>
      </c>
      <c r="AN1149" s="208">
        <f t="shared" si="8087"/>
        <v>1714270.113352285</v>
      </c>
      <c r="AO1149" s="208">
        <f t="shared" si="8088"/>
        <v>1739425.0492871467</v>
      </c>
      <c r="AP1149" s="208">
        <f t="shared" si="8089"/>
        <v>1764949.1048822987</v>
      </c>
      <c r="AQ1149" s="208">
        <f t="shared" si="8090"/>
        <v>1790847.6965428547</v>
      </c>
    </row>
    <row r="1150" spans="2:43">
      <c r="C1150" s="208"/>
      <c r="D1150" s="208"/>
      <c r="E1150" s="208"/>
      <c r="F1150" s="208"/>
      <c r="G1150" s="208"/>
      <c r="H1150" s="208"/>
      <c r="I1150" s="208"/>
      <c r="J1150" s="208">
        <f>MAX((K1150+K1151)/2/((1+K60/4)^(1))+J$23,J$28)</f>
        <v>1010165.2801067998</v>
      </c>
      <c r="K1150" s="208">
        <f>MAX((L1150+L1151)/2/((1+L60/4)^(1))+K$23,K$28)</f>
        <v>1027097.357347284</v>
      </c>
      <c r="L1150" s="208">
        <f>MAX((M1150+M1151)/2/((1+M60/4)^(1))+L$23,L$28)</f>
        <v>1051255.4919213108</v>
      </c>
      <c r="M1150" s="208">
        <f>MAX((N1150+N1151)/2/((1+N60/4)^(1))+M$23,M$28)</f>
        <v>1084648.1264536118</v>
      </c>
      <c r="N1150" s="208">
        <f t="shared" si="8092"/>
        <v>1129991.0269759113</v>
      </c>
      <c r="O1150" s="208">
        <f t="shared" si="8069"/>
        <v>1191016.0000000002</v>
      </c>
      <c r="P1150" s="208">
        <f t="shared" si="8069"/>
        <v>1208492.7855684119</v>
      </c>
      <c r="Q1150" s="208">
        <f t="shared" si="8069"/>
        <v>1226226.0227997773</v>
      </c>
      <c r="R1150" s="208">
        <f t="shared" si="8069"/>
        <v>1244219.4748263485</v>
      </c>
      <c r="S1150" s="208">
        <f t="shared" si="8069"/>
        <v>1262476.9600000004</v>
      </c>
      <c r="T1150" s="208">
        <f t="shared" si="8069"/>
        <v>1281002.3527025168</v>
      </c>
      <c r="U1150" s="208">
        <f t="shared" si="8069"/>
        <v>1299799.5841677643</v>
      </c>
      <c r="V1150" s="208">
        <f t="shared" si="8069"/>
        <v>1318872.6433159295</v>
      </c>
      <c r="W1150" s="208">
        <f t="shared" si="8070"/>
        <v>1338225.5776000004</v>
      </c>
      <c r="X1150" s="208">
        <f t="shared" si="8071"/>
        <v>1357862.4938646681</v>
      </c>
      <c r="Y1150" s="208">
        <f t="shared" si="8072"/>
        <v>1377787.5592178302</v>
      </c>
      <c r="Z1150" s="208">
        <f t="shared" si="8073"/>
        <v>1398005.0019148851</v>
      </c>
      <c r="AA1150" s="208">
        <f t="shared" si="8074"/>
        <v>1418519.1122560005</v>
      </c>
      <c r="AB1150" s="208">
        <f t="shared" si="8075"/>
        <v>1439334.2434965482</v>
      </c>
      <c r="AC1150" s="208">
        <f t="shared" si="8076"/>
        <v>1460454.8127709001</v>
      </c>
      <c r="AD1150" s="208">
        <f t="shared" si="8077"/>
        <v>1481885.3020297785</v>
      </c>
      <c r="AE1150" s="208">
        <f t="shared" si="8078"/>
        <v>1503630.2589913609</v>
      </c>
      <c r="AF1150" s="208">
        <f t="shared" si="8079"/>
        <v>1525694.2981063412</v>
      </c>
      <c r="AG1150" s="208">
        <f t="shared" si="8080"/>
        <v>1548082.1015371543</v>
      </c>
      <c r="AH1150" s="208">
        <f t="shared" si="8081"/>
        <v>1570798.4201515652</v>
      </c>
      <c r="AI1150" s="208">
        <f t="shared" si="8082"/>
        <v>1593848.0745308422</v>
      </c>
      <c r="AJ1150" s="208">
        <f t="shared" si="8083"/>
        <v>1617235.9559927217</v>
      </c>
      <c r="AK1150" s="208">
        <f t="shared" si="8084"/>
        <v>1640967.0276293836</v>
      </c>
      <c r="AL1150" s="208">
        <f t="shared" si="8085"/>
        <v>1665046.325360659</v>
      </c>
      <c r="AM1150" s="208">
        <f t="shared" si="8086"/>
        <v>1689478.959002693</v>
      </c>
      <c r="AN1150" s="208">
        <f t="shared" si="8087"/>
        <v>1714270.113352285</v>
      </c>
      <c r="AO1150" s="208">
        <f t="shared" si="8088"/>
        <v>1739425.0492871467</v>
      </c>
      <c r="AP1150" s="208">
        <f t="shared" si="8089"/>
        <v>1764949.1048822987</v>
      </c>
      <c r="AQ1150" s="208">
        <f t="shared" si="8090"/>
        <v>1790847.6965428547</v>
      </c>
    </row>
    <row r="1151" spans="2:43">
      <c r="C1151" s="208"/>
      <c r="D1151" s="208"/>
      <c r="E1151" s="208"/>
      <c r="F1151" s="208"/>
      <c r="G1151" s="208"/>
      <c r="H1151" s="208"/>
      <c r="I1151" s="208"/>
      <c r="J1151" s="208"/>
      <c r="K1151" s="208">
        <f>MAX((L1151+L1152)/2/((1+L61/4)^(1))+K$23,K$28)</f>
        <v>1053293.1615148233</v>
      </c>
      <c r="L1151" s="208">
        <f>MAX((M1151+M1152)/2/((1+M61/4)^(1))+L$23,L$28)</f>
        <v>1073776.964015702</v>
      </c>
      <c r="M1151" s="208">
        <f>MAX((N1151+N1152)/2/((1+N61/4)^(1))+M$23,M$28)</f>
        <v>1101984.6703524503</v>
      </c>
      <c r="N1151" s="208">
        <f t="shared" si="8092"/>
        <v>1140087.8328615392</v>
      </c>
      <c r="O1151" s="208">
        <f t="shared" si="8069"/>
        <v>1191016.0000000002</v>
      </c>
      <c r="P1151" s="208">
        <f t="shared" si="8069"/>
        <v>1208492.7855684119</v>
      </c>
      <c r="Q1151" s="208">
        <f t="shared" si="8069"/>
        <v>1226226.0227997773</v>
      </c>
      <c r="R1151" s="208">
        <f t="shared" si="8069"/>
        <v>1244219.4748263485</v>
      </c>
      <c r="S1151" s="208">
        <f t="shared" si="8069"/>
        <v>1262476.9600000004</v>
      </c>
      <c r="T1151" s="208">
        <f t="shared" si="8069"/>
        <v>1281002.3527025168</v>
      </c>
      <c r="U1151" s="208">
        <f t="shared" si="8069"/>
        <v>1299799.5841677643</v>
      </c>
      <c r="V1151" s="208">
        <f t="shared" si="8069"/>
        <v>1318872.6433159295</v>
      </c>
      <c r="W1151" s="208">
        <f t="shared" si="8070"/>
        <v>1338225.5776000004</v>
      </c>
      <c r="X1151" s="208">
        <f t="shared" si="8071"/>
        <v>1357862.4938646681</v>
      </c>
      <c r="Y1151" s="208">
        <f t="shared" si="8072"/>
        <v>1377787.5592178302</v>
      </c>
      <c r="Z1151" s="208">
        <f t="shared" si="8073"/>
        <v>1398005.0019148851</v>
      </c>
      <c r="AA1151" s="208">
        <f t="shared" si="8074"/>
        <v>1418519.1122560005</v>
      </c>
      <c r="AB1151" s="208">
        <f t="shared" si="8075"/>
        <v>1439334.2434965482</v>
      </c>
      <c r="AC1151" s="208">
        <f t="shared" si="8076"/>
        <v>1460454.8127709001</v>
      </c>
      <c r="AD1151" s="208">
        <f t="shared" si="8077"/>
        <v>1481885.3020297785</v>
      </c>
      <c r="AE1151" s="208">
        <f t="shared" si="8078"/>
        <v>1503630.2589913609</v>
      </c>
      <c r="AF1151" s="208">
        <f t="shared" si="8079"/>
        <v>1525694.2981063412</v>
      </c>
      <c r="AG1151" s="208">
        <f t="shared" si="8080"/>
        <v>1548082.1015371543</v>
      </c>
      <c r="AH1151" s="208">
        <f t="shared" si="8081"/>
        <v>1570798.4201515652</v>
      </c>
      <c r="AI1151" s="208">
        <f t="shared" si="8082"/>
        <v>1593848.0745308422</v>
      </c>
      <c r="AJ1151" s="208">
        <f t="shared" si="8083"/>
        <v>1617235.9559927217</v>
      </c>
      <c r="AK1151" s="208">
        <f t="shared" si="8084"/>
        <v>1640967.0276293836</v>
      </c>
      <c r="AL1151" s="208">
        <f t="shared" si="8085"/>
        <v>1665046.325360659</v>
      </c>
      <c r="AM1151" s="208">
        <f t="shared" si="8086"/>
        <v>1689478.959002693</v>
      </c>
      <c r="AN1151" s="208">
        <f t="shared" si="8087"/>
        <v>1714270.113352285</v>
      </c>
      <c r="AO1151" s="208">
        <f t="shared" si="8088"/>
        <v>1739425.0492871467</v>
      </c>
      <c r="AP1151" s="208">
        <f t="shared" si="8089"/>
        <v>1764949.1048822987</v>
      </c>
      <c r="AQ1151" s="208">
        <f t="shared" si="8090"/>
        <v>1790847.6965428547</v>
      </c>
    </row>
    <row r="1152" spans="2:43">
      <c r="C1152" s="208"/>
      <c r="D1152" s="208"/>
      <c r="E1152" s="208"/>
      <c r="F1152" s="263"/>
      <c r="G1152" s="208"/>
      <c r="H1152" s="208"/>
      <c r="I1152" s="208"/>
      <c r="J1152" s="208"/>
      <c r="K1152" s="208"/>
      <c r="L1152" s="208">
        <f>MAX((M1152+M1153)/2/((1+M62/4)^(1))+L$23,L$28)</f>
        <v>1092897.600155876</v>
      </c>
      <c r="M1152" s="208">
        <f>MAX((N1152+N1153)/2/((1+N62/4)^(1))+M$23,M$28)</f>
        <v>1116641.7529706466</v>
      </c>
      <c r="N1152" s="208">
        <f t="shared" si="8092"/>
        <v>1148576.8262663402</v>
      </c>
      <c r="O1152" s="208">
        <f t="shared" si="8069"/>
        <v>1191016.0000000002</v>
      </c>
      <c r="P1152" s="208">
        <f t="shared" si="8069"/>
        <v>1208492.7855684119</v>
      </c>
      <c r="Q1152" s="208">
        <f t="shared" si="8069"/>
        <v>1226226.0227997773</v>
      </c>
      <c r="R1152" s="208">
        <f t="shared" si="8069"/>
        <v>1244219.4748263485</v>
      </c>
      <c r="S1152" s="208">
        <f t="shared" si="8069"/>
        <v>1262476.9600000004</v>
      </c>
      <c r="T1152" s="208">
        <f t="shared" si="8069"/>
        <v>1281002.3527025168</v>
      </c>
      <c r="U1152" s="208">
        <f t="shared" si="8069"/>
        <v>1299799.5841677643</v>
      </c>
      <c r="V1152" s="208">
        <f t="shared" si="8069"/>
        <v>1318872.6433159295</v>
      </c>
      <c r="W1152" s="208">
        <f t="shared" si="8070"/>
        <v>1338225.5776000004</v>
      </c>
      <c r="X1152" s="208">
        <f t="shared" si="8071"/>
        <v>1357862.4938646681</v>
      </c>
      <c r="Y1152" s="208">
        <f t="shared" si="8072"/>
        <v>1377787.5592178302</v>
      </c>
      <c r="Z1152" s="208">
        <f t="shared" si="8073"/>
        <v>1398005.0019148851</v>
      </c>
      <c r="AA1152" s="208">
        <f t="shared" si="8074"/>
        <v>1418519.1122560005</v>
      </c>
      <c r="AB1152" s="208">
        <f t="shared" si="8075"/>
        <v>1439334.2434965482</v>
      </c>
      <c r="AC1152" s="208">
        <f t="shared" si="8076"/>
        <v>1460454.8127709001</v>
      </c>
      <c r="AD1152" s="208">
        <f t="shared" si="8077"/>
        <v>1481885.3020297785</v>
      </c>
      <c r="AE1152" s="208">
        <f t="shared" si="8078"/>
        <v>1503630.2589913609</v>
      </c>
      <c r="AF1152" s="208">
        <f t="shared" si="8079"/>
        <v>1525694.2981063412</v>
      </c>
      <c r="AG1152" s="208">
        <f t="shared" si="8080"/>
        <v>1548082.1015371543</v>
      </c>
      <c r="AH1152" s="208">
        <f t="shared" si="8081"/>
        <v>1570798.4201515652</v>
      </c>
      <c r="AI1152" s="208">
        <f t="shared" si="8082"/>
        <v>1593848.0745308422</v>
      </c>
      <c r="AJ1152" s="208">
        <f t="shared" si="8083"/>
        <v>1617235.9559927217</v>
      </c>
      <c r="AK1152" s="208">
        <f t="shared" si="8084"/>
        <v>1640967.0276293836</v>
      </c>
      <c r="AL1152" s="208">
        <f t="shared" si="8085"/>
        <v>1665046.325360659</v>
      </c>
      <c r="AM1152" s="208">
        <f t="shared" si="8086"/>
        <v>1689478.959002693</v>
      </c>
      <c r="AN1152" s="208">
        <f t="shared" si="8087"/>
        <v>1714270.113352285</v>
      </c>
      <c r="AO1152" s="208">
        <f t="shared" si="8088"/>
        <v>1739425.0492871467</v>
      </c>
      <c r="AP1152" s="208">
        <f t="shared" si="8089"/>
        <v>1764949.1048822987</v>
      </c>
      <c r="AQ1152" s="208">
        <f t="shared" si="8090"/>
        <v>1790847.6965428547</v>
      </c>
    </row>
    <row r="1153" spans="3:43">
      <c r="C1153" s="208"/>
      <c r="D1153" s="208"/>
      <c r="E1153" s="208"/>
      <c r="F1153" s="208"/>
      <c r="G1153" s="263"/>
      <c r="H1153" s="208"/>
      <c r="I1153" s="208"/>
      <c r="J1153" s="208"/>
      <c r="K1153" s="208"/>
      <c r="L1153" s="208"/>
      <c r="M1153" s="208">
        <f>MAX((N1153+N1154)/2/((1+N63/4)^(1))+M$23,M$28)</f>
        <v>1128988.2809217751</v>
      </c>
      <c r="N1153" s="208">
        <f t="shared" si="8092"/>
        <v>1155694.6647378001</v>
      </c>
      <c r="O1153" s="208">
        <f t="shared" si="8069"/>
        <v>1191016.0000000002</v>
      </c>
      <c r="P1153" s="208">
        <f t="shared" si="8069"/>
        <v>1208492.7855684119</v>
      </c>
      <c r="Q1153" s="208">
        <f t="shared" si="8069"/>
        <v>1226226.0227997773</v>
      </c>
      <c r="R1153" s="208">
        <f t="shared" si="8069"/>
        <v>1244219.4748263485</v>
      </c>
      <c r="S1153" s="208">
        <f t="shared" si="8069"/>
        <v>1262476.9600000004</v>
      </c>
      <c r="T1153" s="208">
        <f t="shared" si="8069"/>
        <v>1281002.3527025168</v>
      </c>
      <c r="U1153" s="208">
        <f t="shared" si="8069"/>
        <v>1299799.5841677643</v>
      </c>
      <c r="V1153" s="208">
        <f t="shared" si="8069"/>
        <v>1318872.6433159295</v>
      </c>
      <c r="W1153" s="208">
        <f t="shared" si="8070"/>
        <v>1338225.5776000004</v>
      </c>
      <c r="X1153" s="208">
        <f t="shared" si="8071"/>
        <v>1357862.4938646681</v>
      </c>
      <c r="Y1153" s="208">
        <f t="shared" si="8072"/>
        <v>1377787.5592178302</v>
      </c>
      <c r="Z1153" s="208">
        <f t="shared" si="8073"/>
        <v>1398005.0019148851</v>
      </c>
      <c r="AA1153" s="208">
        <f t="shared" si="8074"/>
        <v>1418519.1122560005</v>
      </c>
      <c r="AB1153" s="208">
        <f t="shared" si="8075"/>
        <v>1439334.2434965482</v>
      </c>
      <c r="AC1153" s="208">
        <f t="shared" si="8076"/>
        <v>1460454.8127709001</v>
      </c>
      <c r="AD1153" s="208">
        <f t="shared" si="8077"/>
        <v>1481885.3020297785</v>
      </c>
      <c r="AE1153" s="208">
        <f t="shared" si="8078"/>
        <v>1503630.2589913609</v>
      </c>
      <c r="AF1153" s="208">
        <f t="shared" si="8079"/>
        <v>1525694.2981063412</v>
      </c>
      <c r="AG1153" s="208">
        <f t="shared" si="8080"/>
        <v>1548082.1015371543</v>
      </c>
      <c r="AH1153" s="208">
        <f t="shared" si="8081"/>
        <v>1570798.4201515652</v>
      </c>
      <c r="AI1153" s="208">
        <f t="shared" si="8082"/>
        <v>1593848.0745308422</v>
      </c>
      <c r="AJ1153" s="208">
        <f t="shared" si="8083"/>
        <v>1617235.9559927217</v>
      </c>
      <c r="AK1153" s="208">
        <f t="shared" si="8084"/>
        <v>1640967.0276293836</v>
      </c>
      <c r="AL1153" s="208">
        <f t="shared" si="8085"/>
        <v>1665046.325360659</v>
      </c>
      <c r="AM1153" s="208">
        <f t="shared" si="8086"/>
        <v>1689478.959002693</v>
      </c>
      <c r="AN1153" s="208">
        <f t="shared" si="8087"/>
        <v>1714270.113352285</v>
      </c>
      <c r="AO1153" s="208">
        <f t="shared" si="8088"/>
        <v>1739425.0492871467</v>
      </c>
      <c r="AP1153" s="208">
        <f t="shared" si="8089"/>
        <v>1764949.1048822987</v>
      </c>
      <c r="AQ1153" s="208">
        <f t="shared" si="8090"/>
        <v>1790847.6965428547</v>
      </c>
    </row>
    <row r="1154" spans="3:43">
      <c r="C1154" s="208"/>
      <c r="D1154" s="208"/>
      <c r="E1154" s="208"/>
      <c r="F1154" s="208"/>
      <c r="G1154" s="208"/>
      <c r="H1154" s="263"/>
      <c r="I1154" s="208"/>
      <c r="J1154" s="208"/>
      <c r="K1154" s="208"/>
      <c r="L1154" s="208"/>
      <c r="M1154" s="208"/>
      <c r="N1154" s="208">
        <f t="shared" si="8092"/>
        <v>1161649.2322363497</v>
      </c>
      <c r="O1154" s="208">
        <f t="shared" si="8069"/>
        <v>1191016.0000000002</v>
      </c>
      <c r="P1154" s="208">
        <f t="shared" si="8069"/>
        <v>1208492.7855684119</v>
      </c>
      <c r="Q1154" s="208">
        <f t="shared" si="8069"/>
        <v>1226226.0227997773</v>
      </c>
      <c r="R1154" s="208">
        <f t="shared" si="8069"/>
        <v>1244219.4748263485</v>
      </c>
      <c r="S1154" s="208">
        <f t="shared" si="8069"/>
        <v>1262476.9600000004</v>
      </c>
      <c r="T1154" s="208">
        <f t="shared" si="8069"/>
        <v>1281002.3527025168</v>
      </c>
      <c r="U1154" s="208">
        <f t="shared" si="8069"/>
        <v>1299799.5841677643</v>
      </c>
      <c r="V1154" s="208">
        <f t="shared" si="8069"/>
        <v>1318872.6433159295</v>
      </c>
      <c r="W1154" s="208">
        <f t="shared" si="8070"/>
        <v>1338225.5776000004</v>
      </c>
      <c r="X1154" s="208">
        <f t="shared" si="8071"/>
        <v>1357862.4938646681</v>
      </c>
      <c r="Y1154" s="208">
        <f t="shared" si="8072"/>
        <v>1377787.5592178302</v>
      </c>
      <c r="Z1154" s="208">
        <f t="shared" si="8073"/>
        <v>1398005.0019148851</v>
      </c>
      <c r="AA1154" s="208">
        <f t="shared" si="8074"/>
        <v>1418519.1122560005</v>
      </c>
      <c r="AB1154" s="208">
        <f t="shared" si="8075"/>
        <v>1439334.2434965482</v>
      </c>
      <c r="AC1154" s="208">
        <f t="shared" si="8076"/>
        <v>1460454.8127709001</v>
      </c>
      <c r="AD1154" s="208">
        <f t="shared" si="8077"/>
        <v>1481885.3020297785</v>
      </c>
      <c r="AE1154" s="208">
        <f t="shared" si="8078"/>
        <v>1503630.2589913609</v>
      </c>
      <c r="AF1154" s="208">
        <f t="shared" si="8079"/>
        <v>1525694.2981063412</v>
      </c>
      <c r="AG1154" s="208">
        <f t="shared" si="8080"/>
        <v>1548082.1015371543</v>
      </c>
      <c r="AH1154" s="208">
        <f t="shared" si="8081"/>
        <v>1570798.4201515652</v>
      </c>
      <c r="AI1154" s="208">
        <f t="shared" si="8082"/>
        <v>1593848.0745308422</v>
      </c>
      <c r="AJ1154" s="208">
        <f t="shared" si="8083"/>
        <v>1617235.9559927217</v>
      </c>
      <c r="AK1154" s="208">
        <f t="shared" si="8084"/>
        <v>1640967.0276293836</v>
      </c>
      <c r="AL1154" s="208">
        <f t="shared" si="8085"/>
        <v>1665046.325360659</v>
      </c>
      <c r="AM1154" s="208">
        <f t="shared" si="8086"/>
        <v>1689478.959002693</v>
      </c>
      <c r="AN1154" s="208">
        <f t="shared" si="8087"/>
        <v>1714270.113352285</v>
      </c>
      <c r="AO1154" s="208">
        <f t="shared" si="8088"/>
        <v>1739425.0492871467</v>
      </c>
      <c r="AP1154" s="208">
        <f t="shared" si="8089"/>
        <v>1764949.1048822987</v>
      </c>
      <c r="AQ1154" s="208">
        <f t="shared" si="8090"/>
        <v>1790847.6965428547</v>
      </c>
    </row>
    <row r="1155" spans="3:43">
      <c r="C1155" s="208"/>
      <c r="D1155" s="208"/>
      <c r="E1155" s="208"/>
      <c r="F1155" s="208"/>
      <c r="G1155" s="208"/>
      <c r="H1155" s="208"/>
      <c r="I1155" s="208"/>
      <c r="J1155" s="208"/>
      <c r="K1155" s="208"/>
      <c r="L1155" s="208"/>
      <c r="M1155" s="208"/>
      <c r="N1155" s="208"/>
      <c r="O1155" s="208">
        <f t="shared" si="8069"/>
        <v>1191016.0000000002</v>
      </c>
      <c r="P1155" s="208">
        <f t="shared" si="8069"/>
        <v>1208492.7855684119</v>
      </c>
      <c r="Q1155" s="208">
        <f t="shared" si="8069"/>
        <v>1226226.0227997773</v>
      </c>
      <c r="R1155" s="208">
        <f t="shared" si="8069"/>
        <v>1244219.4748263485</v>
      </c>
      <c r="S1155" s="208">
        <f t="shared" si="8069"/>
        <v>1262476.9600000004</v>
      </c>
      <c r="T1155" s="208">
        <f t="shared" si="8069"/>
        <v>1281002.3527025168</v>
      </c>
      <c r="U1155" s="208">
        <f t="shared" si="8069"/>
        <v>1299799.5841677643</v>
      </c>
      <c r="V1155" s="208">
        <f t="shared" si="8069"/>
        <v>1318872.6433159295</v>
      </c>
      <c r="W1155" s="208">
        <f t="shared" si="8070"/>
        <v>1338225.5776000004</v>
      </c>
      <c r="X1155" s="208">
        <f t="shared" si="8071"/>
        <v>1357862.4938646681</v>
      </c>
      <c r="Y1155" s="208">
        <f t="shared" si="8072"/>
        <v>1377787.5592178302</v>
      </c>
      <c r="Z1155" s="208">
        <f t="shared" si="8073"/>
        <v>1398005.0019148851</v>
      </c>
      <c r="AA1155" s="208">
        <f t="shared" si="8074"/>
        <v>1418519.1122560005</v>
      </c>
      <c r="AB1155" s="208">
        <f t="shared" si="8075"/>
        <v>1439334.2434965482</v>
      </c>
      <c r="AC1155" s="208">
        <f t="shared" si="8076"/>
        <v>1460454.8127709001</v>
      </c>
      <c r="AD1155" s="208">
        <f t="shared" si="8077"/>
        <v>1481885.3020297785</v>
      </c>
      <c r="AE1155" s="208">
        <f t="shared" si="8078"/>
        <v>1503630.2589913609</v>
      </c>
      <c r="AF1155" s="208">
        <f t="shared" si="8079"/>
        <v>1525694.2981063412</v>
      </c>
      <c r="AG1155" s="208">
        <f t="shared" si="8080"/>
        <v>1548082.1015371543</v>
      </c>
      <c r="AH1155" s="208">
        <f t="shared" si="8081"/>
        <v>1570798.4201515652</v>
      </c>
      <c r="AI1155" s="208">
        <f t="shared" si="8082"/>
        <v>1593848.0745308422</v>
      </c>
      <c r="AJ1155" s="208">
        <f t="shared" si="8083"/>
        <v>1617235.9559927217</v>
      </c>
      <c r="AK1155" s="208">
        <f t="shared" si="8084"/>
        <v>1640967.0276293836</v>
      </c>
      <c r="AL1155" s="208">
        <f t="shared" si="8085"/>
        <v>1665046.325360659</v>
      </c>
      <c r="AM1155" s="208">
        <f t="shared" si="8086"/>
        <v>1689478.959002693</v>
      </c>
      <c r="AN1155" s="208">
        <f t="shared" si="8087"/>
        <v>1714270.113352285</v>
      </c>
      <c r="AO1155" s="208">
        <f t="shared" si="8088"/>
        <v>1739425.0492871467</v>
      </c>
      <c r="AP1155" s="208">
        <f t="shared" si="8089"/>
        <v>1764949.1048822987</v>
      </c>
      <c r="AQ1155" s="208">
        <f t="shared" si="8090"/>
        <v>1790847.6965428547</v>
      </c>
    </row>
    <row r="1156" spans="3:43">
      <c r="C1156" s="208"/>
      <c r="D1156" s="208"/>
      <c r="E1156" s="208"/>
      <c r="F1156" s="208"/>
      <c r="G1156" s="208"/>
      <c r="H1156" s="208"/>
      <c r="I1156" s="208"/>
      <c r="J1156" s="208"/>
      <c r="K1156" s="208"/>
      <c r="L1156" s="208"/>
      <c r="M1156" s="208"/>
      <c r="N1156" s="208"/>
      <c r="O1156" s="208"/>
      <c r="P1156" s="208">
        <f t="shared" ref="P1156:V1156" si="8097">MAX((Q1156+Q1157)/2/((1+Q66/4)^(1))+P$23,P$28)</f>
        <v>1208492.7855684119</v>
      </c>
      <c r="Q1156" s="208">
        <f t="shared" si="8097"/>
        <v>1226226.0227997773</v>
      </c>
      <c r="R1156" s="208">
        <f t="shared" si="8097"/>
        <v>1244219.4748263485</v>
      </c>
      <c r="S1156" s="208">
        <f t="shared" si="8097"/>
        <v>1262476.9600000004</v>
      </c>
      <c r="T1156" s="208">
        <f t="shared" si="8097"/>
        <v>1281002.3527025168</v>
      </c>
      <c r="U1156" s="208">
        <f t="shared" si="8097"/>
        <v>1299799.5841677643</v>
      </c>
      <c r="V1156" s="208">
        <f t="shared" si="8097"/>
        <v>1318872.6433159295</v>
      </c>
      <c r="W1156" s="208">
        <f t="shared" si="8070"/>
        <v>1338225.5776000004</v>
      </c>
      <c r="X1156" s="208">
        <f t="shared" si="8071"/>
        <v>1357862.4938646681</v>
      </c>
      <c r="Y1156" s="208">
        <f t="shared" si="8072"/>
        <v>1377787.5592178302</v>
      </c>
      <c r="Z1156" s="208">
        <f t="shared" si="8073"/>
        <v>1398005.0019148851</v>
      </c>
      <c r="AA1156" s="208">
        <f t="shared" si="8074"/>
        <v>1418519.1122560005</v>
      </c>
      <c r="AB1156" s="208">
        <f t="shared" si="8075"/>
        <v>1439334.2434965482</v>
      </c>
      <c r="AC1156" s="208">
        <f t="shared" si="8076"/>
        <v>1460454.8127709001</v>
      </c>
      <c r="AD1156" s="208">
        <f t="shared" si="8077"/>
        <v>1481885.3020297785</v>
      </c>
      <c r="AE1156" s="208">
        <f t="shared" si="8078"/>
        <v>1503630.2589913609</v>
      </c>
      <c r="AF1156" s="208">
        <f t="shared" si="8079"/>
        <v>1525694.2981063412</v>
      </c>
      <c r="AG1156" s="208">
        <f t="shared" si="8080"/>
        <v>1548082.1015371543</v>
      </c>
      <c r="AH1156" s="208">
        <f t="shared" si="8081"/>
        <v>1570798.4201515652</v>
      </c>
      <c r="AI1156" s="208">
        <f t="shared" si="8082"/>
        <v>1593848.0745308422</v>
      </c>
      <c r="AJ1156" s="208">
        <f t="shared" si="8083"/>
        <v>1617235.9559927217</v>
      </c>
      <c r="AK1156" s="208">
        <f t="shared" si="8084"/>
        <v>1640967.0276293836</v>
      </c>
      <c r="AL1156" s="208">
        <f t="shared" si="8085"/>
        <v>1665046.325360659</v>
      </c>
      <c r="AM1156" s="208">
        <f t="shared" si="8086"/>
        <v>1689478.959002693</v>
      </c>
      <c r="AN1156" s="208">
        <f t="shared" si="8087"/>
        <v>1714270.113352285</v>
      </c>
      <c r="AO1156" s="208">
        <f t="shared" si="8088"/>
        <v>1739425.0492871467</v>
      </c>
      <c r="AP1156" s="208">
        <f t="shared" si="8089"/>
        <v>1764949.1048822987</v>
      </c>
      <c r="AQ1156" s="208">
        <f t="shared" si="8090"/>
        <v>1790847.6965428547</v>
      </c>
    </row>
    <row r="1157" spans="3:43">
      <c r="C1157" s="208"/>
      <c r="D1157" s="208"/>
      <c r="E1157" s="208"/>
      <c r="F1157" s="208"/>
      <c r="G1157" s="208"/>
      <c r="H1157" s="208"/>
      <c r="I1157" s="208"/>
      <c r="J1157" s="208"/>
      <c r="K1157" s="208"/>
      <c r="L1157" s="208"/>
      <c r="M1157" s="208"/>
      <c r="N1157" s="208"/>
      <c r="O1157" s="208"/>
      <c r="P1157" s="208"/>
      <c r="Q1157" s="208">
        <f t="shared" ref="Q1157:V1157" si="8098">MAX((R1157+R1158)/2/((1+R67/4)^(1))+Q$23,Q$28)</f>
        <v>1227689.2824506108</v>
      </c>
      <c r="R1157" s="208">
        <f t="shared" si="8098"/>
        <v>1244219.4748263485</v>
      </c>
      <c r="S1157" s="208">
        <f t="shared" si="8098"/>
        <v>1262476.9600000004</v>
      </c>
      <c r="T1157" s="208">
        <f t="shared" si="8098"/>
        <v>1281002.3527025168</v>
      </c>
      <c r="U1157" s="208">
        <f t="shared" si="8098"/>
        <v>1299799.5841677643</v>
      </c>
      <c r="V1157" s="208">
        <f t="shared" si="8098"/>
        <v>1318872.6433159295</v>
      </c>
      <c r="W1157" s="208">
        <f t="shared" si="8070"/>
        <v>1338225.5776000004</v>
      </c>
      <c r="X1157" s="208">
        <f t="shared" si="8071"/>
        <v>1357862.4938646681</v>
      </c>
      <c r="Y1157" s="208">
        <f t="shared" si="8072"/>
        <v>1377787.5592178302</v>
      </c>
      <c r="Z1157" s="208">
        <f t="shared" si="8073"/>
        <v>1398005.0019148851</v>
      </c>
      <c r="AA1157" s="208">
        <f t="shared" si="8074"/>
        <v>1418519.1122560005</v>
      </c>
      <c r="AB1157" s="208">
        <f t="shared" si="8075"/>
        <v>1439334.2434965482</v>
      </c>
      <c r="AC1157" s="208">
        <f t="shared" si="8076"/>
        <v>1460454.8127709001</v>
      </c>
      <c r="AD1157" s="208">
        <f t="shared" si="8077"/>
        <v>1481885.3020297785</v>
      </c>
      <c r="AE1157" s="208">
        <f t="shared" si="8078"/>
        <v>1503630.2589913609</v>
      </c>
      <c r="AF1157" s="208">
        <f t="shared" si="8079"/>
        <v>1525694.2981063412</v>
      </c>
      <c r="AG1157" s="208">
        <f t="shared" si="8080"/>
        <v>1548082.1015371543</v>
      </c>
      <c r="AH1157" s="208">
        <f t="shared" si="8081"/>
        <v>1570798.4201515652</v>
      </c>
      <c r="AI1157" s="208">
        <f t="shared" si="8082"/>
        <v>1593848.0745308422</v>
      </c>
      <c r="AJ1157" s="208">
        <f t="shared" si="8083"/>
        <v>1617235.9559927217</v>
      </c>
      <c r="AK1157" s="208">
        <f t="shared" si="8084"/>
        <v>1640967.0276293836</v>
      </c>
      <c r="AL1157" s="208">
        <f t="shared" si="8085"/>
        <v>1665046.325360659</v>
      </c>
      <c r="AM1157" s="208">
        <f t="shared" si="8086"/>
        <v>1689478.959002693</v>
      </c>
      <c r="AN1157" s="208">
        <f t="shared" si="8087"/>
        <v>1714270.113352285</v>
      </c>
      <c r="AO1157" s="208">
        <f t="shared" si="8088"/>
        <v>1739425.0492871467</v>
      </c>
      <c r="AP1157" s="208">
        <f t="shared" si="8089"/>
        <v>1764949.1048822987</v>
      </c>
      <c r="AQ1157" s="208">
        <f t="shared" si="8090"/>
        <v>1790847.6965428547</v>
      </c>
    </row>
    <row r="1158" spans="3:43">
      <c r="R1158" s="208">
        <f t="shared" ref="R1158:V1158" si="8099">MAX((S1158+S1159)/2/((1+S68/4)^(1))+R$23,R$28)</f>
        <v>1252364.8240209206</v>
      </c>
      <c r="S1158" s="208">
        <f t="shared" si="8099"/>
        <v>1262476.9600000004</v>
      </c>
      <c r="T1158" s="208">
        <f t="shared" si="8099"/>
        <v>1281002.3527025168</v>
      </c>
      <c r="U1158" s="208">
        <f t="shared" si="8099"/>
        <v>1299799.5841677643</v>
      </c>
      <c r="V1158" s="208">
        <f t="shared" si="8099"/>
        <v>1318872.6433159295</v>
      </c>
      <c r="W1158" s="208">
        <f t="shared" si="8070"/>
        <v>1338225.5776000004</v>
      </c>
      <c r="X1158" s="208">
        <f t="shared" si="8071"/>
        <v>1357862.4938646681</v>
      </c>
      <c r="Y1158" s="208">
        <f t="shared" si="8072"/>
        <v>1377787.5592178302</v>
      </c>
      <c r="Z1158" s="208">
        <f t="shared" si="8073"/>
        <v>1398005.0019148851</v>
      </c>
      <c r="AA1158" s="208">
        <f t="shared" si="8074"/>
        <v>1418519.1122560005</v>
      </c>
      <c r="AB1158" s="208">
        <f t="shared" si="8075"/>
        <v>1439334.2434965482</v>
      </c>
      <c r="AC1158" s="208">
        <f t="shared" si="8076"/>
        <v>1460454.8127709001</v>
      </c>
      <c r="AD1158" s="208">
        <f t="shared" si="8077"/>
        <v>1481885.3020297785</v>
      </c>
      <c r="AE1158" s="208">
        <f t="shared" si="8078"/>
        <v>1503630.2589913609</v>
      </c>
      <c r="AF1158" s="208">
        <f t="shared" si="8079"/>
        <v>1525694.2981063412</v>
      </c>
      <c r="AG1158" s="208">
        <f t="shared" si="8080"/>
        <v>1548082.1015371543</v>
      </c>
      <c r="AH1158" s="208">
        <f t="shared" si="8081"/>
        <v>1570798.4201515652</v>
      </c>
      <c r="AI1158" s="208">
        <f t="shared" si="8082"/>
        <v>1593848.0745308422</v>
      </c>
      <c r="AJ1158" s="208">
        <f t="shared" si="8083"/>
        <v>1617235.9559927217</v>
      </c>
      <c r="AK1158" s="208">
        <f t="shared" si="8084"/>
        <v>1640967.0276293836</v>
      </c>
      <c r="AL1158" s="208">
        <f t="shared" si="8085"/>
        <v>1665046.325360659</v>
      </c>
      <c r="AM1158" s="208">
        <f t="shared" si="8086"/>
        <v>1689478.959002693</v>
      </c>
      <c r="AN1158" s="208">
        <f t="shared" si="8087"/>
        <v>1714270.113352285</v>
      </c>
      <c r="AO1158" s="208">
        <f t="shared" si="8088"/>
        <v>1739425.0492871467</v>
      </c>
      <c r="AP1158" s="208">
        <f t="shared" si="8089"/>
        <v>1764949.1048822987</v>
      </c>
      <c r="AQ1158" s="208">
        <f t="shared" si="8090"/>
        <v>1790847.6965428547</v>
      </c>
    </row>
    <row r="1159" spans="3:43">
      <c r="S1159" s="208">
        <f t="shared" ref="S1159:V1159" si="8100">MAX((T1159+T1160)/2/((1+T69/4)^(1))+S$23,S$28)</f>
        <v>1281509.8675972184</v>
      </c>
      <c r="T1159" s="208">
        <f t="shared" si="8100"/>
        <v>1285966.1771406764</v>
      </c>
      <c r="U1159" s="208">
        <f t="shared" si="8100"/>
        <v>1299799.5841677643</v>
      </c>
      <c r="V1159" s="208">
        <f t="shared" si="8100"/>
        <v>1318872.6433159295</v>
      </c>
      <c r="W1159" s="208">
        <f t="shared" si="8070"/>
        <v>1338225.5776000004</v>
      </c>
      <c r="X1159" s="208">
        <f t="shared" si="8071"/>
        <v>1357862.4938646681</v>
      </c>
      <c r="Y1159" s="208">
        <f t="shared" si="8072"/>
        <v>1377787.5592178302</v>
      </c>
      <c r="Z1159" s="208">
        <f t="shared" si="8073"/>
        <v>1398005.0019148851</v>
      </c>
      <c r="AA1159" s="208">
        <f t="shared" si="8074"/>
        <v>1418519.1122560005</v>
      </c>
      <c r="AB1159" s="208">
        <f t="shared" si="8075"/>
        <v>1439334.2434965482</v>
      </c>
      <c r="AC1159" s="208">
        <f t="shared" si="8076"/>
        <v>1460454.8127709001</v>
      </c>
      <c r="AD1159" s="208">
        <f t="shared" si="8077"/>
        <v>1481885.3020297785</v>
      </c>
      <c r="AE1159" s="208">
        <f t="shared" si="8078"/>
        <v>1503630.2589913609</v>
      </c>
      <c r="AF1159" s="208">
        <f t="shared" si="8079"/>
        <v>1525694.2981063412</v>
      </c>
      <c r="AG1159" s="208">
        <f t="shared" si="8080"/>
        <v>1548082.1015371543</v>
      </c>
      <c r="AH1159" s="208">
        <f t="shared" si="8081"/>
        <v>1570798.4201515652</v>
      </c>
      <c r="AI1159" s="208">
        <f t="shared" si="8082"/>
        <v>1593848.0745308422</v>
      </c>
      <c r="AJ1159" s="208">
        <f t="shared" si="8083"/>
        <v>1617235.9559927217</v>
      </c>
      <c r="AK1159" s="208">
        <f t="shared" si="8084"/>
        <v>1640967.0276293836</v>
      </c>
      <c r="AL1159" s="208">
        <f t="shared" si="8085"/>
        <v>1665046.325360659</v>
      </c>
      <c r="AM1159" s="208">
        <f t="shared" si="8086"/>
        <v>1689478.959002693</v>
      </c>
      <c r="AN1159" s="208">
        <f t="shared" si="8087"/>
        <v>1714270.113352285</v>
      </c>
      <c r="AO1159" s="208">
        <f t="shared" si="8088"/>
        <v>1739425.0492871467</v>
      </c>
      <c r="AP1159" s="208">
        <f t="shared" si="8089"/>
        <v>1764949.1048822987</v>
      </c>
      <c r="AQ1159" s="208">
        <f t="shared" si="8090"/>
        <v>1790847.6965428547</v>
      </c>
    </row>
    <row r="1160" spans="3:43">
      <c r="T1160" s="208">
        <f t="shared" ref="T1160:V1160" si="8101">MAX((U1160+U1161)/2/((1+U70/4)^(1))+T$23,T$28)</f>
        <v>1314636.6052207947</v>
      </c>
      <c r="U1160" s="208">
        <f t="shared" si="8101"/>
        <v>1314861.2795545561</v>
      </c>
      <c r="V1160" s="208">
        <f t="shared" si="8101"/>
        <v>1322106.8107084006</v>
      </c>
      <c r="W1160" s="208">
        <f t="shared" si="8070"/>
        <v>1338225.5776000004</v>
      </c>
      <c r="X1160" s="208">
        <f t="shared" si="8071"/>
        <v>1357862.4938646681</v>
      </c>
      <c r="Y1160" s="208">
        <f t="shared" si="8072"/>
        <v>1377787.5592178302</v>
      </c>
      <c r="Z1160" s="208">
        <f t="shared" si="8073"/>
        <v>1398005.0019148851</v>
      </c>
      <c r="AA1160" s="208">
        <f t="shared" si="8074"/>
        <v>1418519.1122560005</v>
      </c>
      <c r="AB1160" s="208">
        <f t="shared" si="8075"/>
        <v>1439334.2434965482</v>
      </c>
      <c r="AC1160" s="208">
        <f t="shared" si="8076"/>
        <v>1460454.8127709001</v>
      </c>
      <c r="AD1160" s="208">
        <f t="shared" si="8077"/>
        <v>1481885.3020297785</v>
      </c>
      <c r="AE1160" s="208">
        <f t="shared" si="8078"/>
        <v>1503630.2589913609</v>
      </c>
      <c r="AF1160" s="208">
        <f t="shared" si="8079"/>
        <v>1525694.2981063412</v>
      </c>
      <c r="AG1160" s="208">
        <f t="shared" si="8080"/>
        <v>1548082.1015371543</v>
      </c>
      <c r="AH1160" s="208">
        <f t="shared" si="8081"/>
        <v>1570798.4201515652</v>
      </c>
      <c r="AI1160" s="208">
        <f t="shared" si="8082"/>
        <v>1593848.0745308422</v>
      </c>
      <c r="AJ1160" s="208">
        <f t="shared" si="8083"/>
        <v>1617235.9559927217</v>
      </c>
      <c r="AK1160" s="208">
        <f t="shared" si="8084"/>
        <v>1640967.0276293836</v>
      </c>
      <c r="AL1160" s="208">
        <f t="shared" si="8085"/>
        <v>1665046.325360659</v>
      </c>
      <c r="AM1160" s="208">
        <f t="shared" si="8086"/>
        <v>1689478.959002693</v>
      </c>
      <c r="AN1160" s="208">
        <f t="shared" si="8087"/>
        <v>1714270.113352285</v>
      </c>
      <c r="AO1160" s="208">
        <f t="shared" si="8088"/>
        <v>1739425.0492871467</v>
      </c>
      <c r="AP1160" s="208">
        <f t="shared" si="8089"/>
        <v>1764949.1048822987</v>
      </c>
      <c r="AQ1160" s="208">
        <f t="shared" si="8090"/>
        <v>1790847.6965428547</v>
      </c>
    </row>
    <row r="1161" spans="3:43">
      <c r="U1161" s="208">
        <f t="shared" ref="U1161:V1161" si="8102">MAX((V1161+V1162)/2/((1+V71/4)^(1))+U$23,U$28)</f>
        <v>1350543.0199324419</v>
      </c>
      <c r="V1161" s="208">
        <f t="shared" si="8102"/>
        <v>1348618.1254235567</v>
      </c>
      <c r="W1161" s="208">
        <f t="shared" si="8070"/>
        <v>1352844.9575848621</v>
      </c>
      <c r="X1161" s="208">
        <f t="shared" si="8071"/>
        <v>1361225.1962327594</v>
      </c>
      <c r="Y1161" s="208">
        <f t="shared" si="8072"/>
        <v>1377787.5592178302</v>
      </c>
      <c r="Z1161" s="208">
        <f t="shared" si="8073"/>
        <v>1398005.0019148851</v>
      </c>
      <c r="AA1161" s="208">
        <f t="shared" si="8074"/>
        <v>1418519.1122560005</v>
      </c>
      <c r="AB1161" s="208">
        <f t="shared" si="8075"/>
        <v>1439334.2434965482</v>
      </c>
      <c r="AC1161" s="208">
        <f t="shared" si="8076"/>
        <v>1460454.8127709001</v>
      </c>
      <c r="AD1161" s="208">
        <f t="shared" si="8077"/>
        <v>1481885.3020297785</v>
      </c>
      <c r="AE1161" s="208">
        <f t="shared" si="8078"/>
        <v>1503630.2589913609</v>
      </c>
      <c r="AF1161" s="208">
        <f t="shared" si="8079"/>
        <v>1525694.2981063412</v>
      </c>
      <c r="AG1161" s="208">
        <f t="shared" si="8080"/>
        <v>1548082.1015371543</v>
      </c>
      <c r="AH1161" s="208">
        <f t="shared" si="8081"/>
        <v>1570798.4201515652</v>
      </c>
      <c r="AI1161" s="208">
        <f t="shared" si="8082"/>
        <v>1593848.0745308422</v>
      </c>
      <c r="AJ1161" s="208">
        <f t="shared" si="8083"/>
        <v>1617235.9559927217</v>
      </c>
      <c r="AK1161" s="208">
        <f t="shared" si="8084"/>
        <v>1640967.0276293836</v>
      </c>
      <c r="AL1161" s="208">
        <f t="shared" si="8085"/>
        <v>1665046.325360659</v>
      </c>
      <c r="AM1161" s="208">
        <f t="shared" si="8086"/>
        <v>1689478.959002693</v>
      </c>
      <c r="AN1161" s="208">
        <f t="shared" si="8087"/>
        <v>1714270.113352285</v>
      </c>
      <c r="AO1161" s="208">
        <f t="shared" si="8088"/>
        <v>1739425.0492871467</v>
      </c>
      <c r="AP1161" s="208">
        <f t="shared" si="8089"/>
        <v>1764949.1048822987</v>
      </c>
      <c r="AQ1161" s="208">
        <f t="shared" si="8090"/>
        <v>1790847.6965428547</v>
      </c>
    </row>
    <row r="1162" spans="3:43">
      <c r="V1162" s="208">
        <f t="shared" ref="V1162" si="8103">MAX((W1162+W1163)/2/((1+W72/4)^(1))+V$23,V$28)</f>
        <v>1387303.6235621236</v>
      </c>
      <c r="W1162" s="208">
        <f t="shared" si="8070"/>
        <v>1383926.4317720251</v>
      </c>
      <c r="X1162" s="208">
        <f t="shared" si="8071"/>
        <v>1382815.9054438577</v>
      </c>
      <c r="Y1162" s="208">
        <f t="shared" si="8072"/>
        <v>1387105.0975401669</v>
      </c>
      <c r="Z1162" s="208">
        <f t="shared" si="8073"/>
        <v>1398462.3817407854</v>
      </c>
      <c r="AA1162" s="208">
        <f t="shared" si="8074"/>
        <v>1418519.1122560005</v>
      </c>
      <c r="AB1162" s="208">
        <f t="shared" si="8075"/>
        <v>1439334.2434965482</v>
      </c>
      <c r="AC1162" s="208">
        <f t="shared" si="8076"/>
        <v>1460454.8127709001</v>
      </c>
      <c r="AD1162" s="208">
        <f t="shared" si="8077"/>
        <v>1481885.3020297785</v>
      </c>
      <c r="AE1162" s="208">
        <f t="shared" si="8078"/>
        <v>1503630.2589913609</v>
      </c>
      <c r="AF1162" s="208">
        <f t="shared" si="8079"/>
        <v>1525694.2981063412</v>
      </c>
      <c r="AG1162" s="208">
        <f t="shared" si="8080"/>
        <v>1548082.1015371543</v>
      </c>
      <c r="AH1162" s="208">
        <f t="shared" si="8081"/>
        <v>1570798.4201515652</v>
      </c>
      <c r="AI1162" s="208">
        <f t="shared" si="8082"/>
        <v>1593848.0745308422</v>
      </c>
      <c r="AJ1162" s="208">
        <f t="shared" si="8083"/>
        <v>1617235.9559927217</v>
      </c>
      <c r="AK1162" s="208">
        <f t="shared" si="8084"/>
        <v>1640967.0276293836</v>
      </c>
      <c r="AL1162" s="208">
        <f t="shared" si="8085"/>
        <v>1665046.325360659</v>
      </c>
      <c r="AM1162" s="208">
        <f t="shared" si="8086"/>
        <v>1689478.959002693</v>
      </c>
      <c r="AN1162" s="208">
        <f t="shared" si="8087"/>
        <v>1714270.113352285</v>
      </c>
      <c r="AO1162" s="208">
        <f t="shared" si="8088"/>
        <v>1739425.0492871467</v>
      </c>
      <c r="AP1162" s="208">
        <f t="shared" si="8089"/>
        <v>1764949.1048822987</v>
      </c>
      <c r="AQ1162" s="208">
        <f t="shared" si="8090"/>
        <v>1790847.6965428547</v>
      </c>
    </row>
    <row r="1163" spans="3:43">
      <c r="W1163" s="208">
        <f t="shared" ref="W1163" si="8104">MAX((X1163+X1164)/2/((1+X73/4)^(1))+W$23,W$28)</f>
        <v>1424320.5783541412</v>
      </c>
      <c r="X1163" s="208">
        <f t="shared" ref="X1163" si="8105">MAX((Y1163+Y1164)/2/((1+Y73/4)^(1))+X$23,X$28)</f>
        <v>1417488.1696732033</v>
      </c>
      <c r="Y1163" s="208">
        <f t="shared" ref="Y1163" si="8106">MAX((Z1163+Z1164)/2/((1+Z73/4)^(1))+Y$23,Y$28)</f>
        <v>1414189.8934540525</v>
      </c>
      <c r="Z1163" s="208">
        <f t="shared" ref="Z1163" si="8107">MAX((AA1163+AA1164)/2/((1+AA73/4)^(1))+Z$23,Z$28)</f>
        <v>1415768.5802876079</v>
      </c>
      <c r="AA1163" s="208">
        <f t="shared" ref="AA1163" si="8108">MAX((AB1163+AB1164)/2/((1+AB73/4)^(1))+AA$23,AA$28)</f>
        <v>1423588.6883528007</v>
      </c>
      <c r="AB1163" s="208">
        <f t="shared" ref="AB1163" si="8109">MAX((AC1163+AC1164)/2/((1+AC73/4)^(1))+AB$23,AB$28)</f>
        <v>1439334.2434965482</v>
      </c>
      <c r="AC1163" s="208">
        <f t="shared" ref="AC1163" si="8110">MAX((AD1163+AD1164)/2/((1+AD73/4)^(1))+AC$23,AC$28)</f>
        <v>1460454.8127709001</v>
      </c>
      <c r="AD1163" s="208">
        <f t="shared" ref="AD1163" si="8111">MAX((AE1163+AE1164)/2/((1+AE73/4)^(1))+AD$23,AD$28)</f>
        <v>1481885.3020297785</v>
      </c>
      <c r="AE1163" s="208">
        <f t="shared" ref="AE1163" si="8112">MAX((AF1163+AF1164)/2/((1+AF73/4)^(1))+AE$23,AE$28)</f>
        <v>1503630.2589913609</v>
      </c>
      <c r="AF1163" s="208">
        <f t="shared" ref="AF1163" si="8113">MAX((AG1163+AG1164)/2/((1+AG73/4)^(1))+AF$23,AF$28)</f>
        <v>1525694.2981063412</v>
      </c>
      <c r="AG1163" s="208">
        <f t="shared" ref="AG1163" si="8114">MAX((AH1163+AH1164)/2/((1+AH73/4)^(1))+AG$23,AG$28)</f>
        <v>1548082.1015371543</v>
      </c>
      <c r="AH1163" s="208">
        <f t="shared" ref="AH1163" si="8115">MAX((AI1163+AI1164)/2/((1+AI73/4)^(1))+AH$23,AH$28)</f>
        <v>1570798.4201515652</v>
      </c>
      <c r="AI1163" s="208">
        <f t="shared" ref="AI1163" si="8116">MAX((AJ1163+AJ1164)/2/((1+AJ73/4)^(1))+AI$23,AI$28)</f>
        <v>1593848.0745308422</v>
      </c>
      <c r="AJ1163" s="208">
        <f t="shared" ref="AJ1163" si="8117">MAX((AK1163+AK1164)/2/((1+AK73/4)^(1))+AJ$23,AJ$28)</f>
        <v>1617235.9559927217</v>
      </c>
      <c r="AK1163" s="208">
        <f t="shared" ref="AK1163" si="8118">MAX((AL1163+AL1164)/2/((1+AL73/4)^(1))+AK$23,AK$28)</f>
        <v>1640967.0276293836</v>
      </c>
      <c r="AL1163" s="208">
        <f t="shared" ref="AL1163" si="8119">MAX((AM1163+AM1164)/2/((1+AM73/4)^(1))+AL$23,AL$28)</f>
        <v>1665046.325360659</v>
      </c>
      <c r="AM1163" s="208">
        <f t="shared" ref="AM1163" si="8120">MAX((AN1163+AN1164)/2/((1+AN73/4)^(1))+AM$23,AM$28)</f>
        <v>1689478.959002693</v>
      </c>
      <c r="AN1163" s="208">
        <f t="shared" ref="AN1163" si="8121">MAX((AO1163+AO1164)/2/((1+AO73/4)^(1))+AN$23,AN$28)</f>
        <v>1714270.113352285</v>
      </c>
      <c r="AO1163" s="208">
        <f t="shared" ref="AO1163" si="8122">MAX((AP1163+AP1164)/2/((1+AP73/4)^(1))+AO$23,AO$28)</f>
        <v>1739425.0492871467</v>
      </c>
      <c r="AP1163" s="208">
        <f t="shared" ref="AP1163" si="8123">MAX((AQ1163+AQ1164)/2/((1+AQ73/4)^(1))+AP$23,AP$28)</f>
        <v>1764949.1048822987</v>
      </c>
      <c r="AQ1163" s="208">
        <f t="shared" ref="AQ1163" si="8124">MAX((AR1163+AR1164)/2/((1+AR73/4)^(1))+AQ$23,AQ$28)</f>
        <v>1790847.6965428547</v>
      </c>
    </row>
    <row r="1164" spans="3:43">
      <c r="X1164" s="208">
        <f t="shared" ref="X1164" si="8125">MAX((Y1164+Y1165)/2/((1+Y74/4)^(1))+X$23,X$28)</f>
        <v>1458778.6554823678</v>
      </c>
      <c r="Y1164" s="208">
        <f t="shared" ref="Y1164" si="8126">MAX((Z1164+Z1165)/2/((1+Z74/4)^(1))+Y$23,Y$28)</f>
        <v>1451025.0875217051</v>
      </c>
      <c r="Z1164" s="208">
        <f t="shared" ref="Z1164" si="8127">MAX((AA1164+AA1165)/2/((1+AA74/4)^(1))+Z$23,Z$28)</f>
        <v>1446360.9832648293</v>
      </c>
      <c r="AA1164" s="208">
        <f t="shared" ref="AA1164" si="8128">MAX((AB1164+AB1165)/2/((1+AB74/4)^(1))+AA$23,AA$28)</f>
        <v>1445784.3693537405</v>
      </c>
      <c r="AB1164" s="208">
        <f t="shared" ref="AB1164" si="8129">MAX((AC1164+AC1165)/2/((1+AC74/4)^(1))+AB$23,AB$28)</f>
        <v>1450506.392279841</v>
      </c>
      <c r="AC1164" s="208">
        <f t="shared" ref="AC1164" si="8130">MAX((AD1164+AD1165)/2/((1+AD74/4)^(1))+AC$23,AC$28)</f>
        <v>1461968.4636128831</v>
      </c>
      <c r="AD1164" s="208">
        <f t="shared" ref="AD1164" si="8131">MAX((AE1164+AE1165)/2/((1+AE74/4)^(1))+AD$23,AD$28)</f>
        <v>1481885.3020297785</v>
      </c>
      <c r="AE1164" s="208">
        <f t="shared" ref="AE1164" si="8132">MAX((AF1164+AF1165)/2/((1+AF74/4)^(1))+AE$23,AE$28)</f>
        <v>1503630.2589913609</v>
      </c>
      <c r="AF1164" s="208">
        <f t="shared" ref="AF1164" si="8133">MAX((AG1164+AG1165)/2/((1+AG74/4)^(1))+AF$23,AF$28)</f>
        <v>1525694.2981063412</v>
      </c>
      <c r="AG1164" s="208">
        <f t="shared" ref="AG1164" si="8134">MAX((AH1164+AH1165)/2/((1+AH74/4)^(1))+AG$23,AG$28)</f>
        <v>1548082.1015371543</v>
      </c>
      <c r="AH1164" s="208">
        <f t="shared" ref="AH1164" si="8135">MAX((AI1164+AI1165)/2/((1+AI74/4)^(1))+AH$23,AH$28)</f>
        <v>1570798.4201515652</v>
      </c>
      <c r="AI1164" s="208">
        <f t="shared" ref="AI1164" si="8136">MAX((AJ1164+AJ1165)/2/((1+AJ74/4)^(1))+AI$23,AI$28)</f>
        <v>1593848.0745308422</v>
      </c>
      <c r="AJ1164" s="208">
        <f t="shared" ref="AJ1164" si="8137">MAX((AK1164+AK1165)/2/((1+AK74/4)^(1))+AJ$23,AJ$28)</f>
        <v>1617235.9559927217</v>
      </c>
      <c r="AK1164" s="208">
        <f t="shared" ref="AK1164" si="8138">MAX((AL1164+AL1165)/2/((1+AL74/4)^(1))+AK$23,AK$28)</f>
        <v>1640967.0276293836</v>
      </c>
      <c r="AL1164" s="208">
        <f t="shared" ref="AL1164" si="8139">MAX((AM1164+AM1165)/2/((1+AM74/4)^(1))+AL$23,AL$28)</f>
        <v>1665046.325360659</v>
      </c>
      <c r="AM1164" s="208">
        <f t="shared" ref="AM1164" si="8140">MAX((AN1164+AN1165)/2/((1+AN74/4)^(1))+AM$23,AM$28)</f>
        <v>1689478.959002693</v>
      </c>
      <c r="AN1164" s="208">
        <f t="shared" ref="AN1164" si="8141">MAX((AO1164+AO1165)/2/((1+AO74/4)^(1))+AN$23,AN$28)</f>
        <v>1714270.113352285</v>
      </c>
      <c r="AO1164" s="208">
        <f t="shared" ref="AO1164" si="8142">MAX((AP1164+AP1165)/2/((1+AP74/4)^(1))+AO$23,AO$28)</f>
        <v>1739425.0492871467</v>
      </c>
      <c r="AP1164" s="208">
        <f t="shared" ref="AP1164" si="8143">MAX((AQ1164+AQ1165)/2/((1+AQ74/4)^(1))+AP$23,AP$28)</f>
        <v>1764949.1048822987</v>
      </c>
      <c r="AQ1164" s="208">
        <f t="shared" ref="AQ1164" si="8144">MAX((AR1164+AR1165)/2/((1+AR74/4)^(1))+AQ$23,AQ$28)</f>
        <v>1790847.6965428547</v>
      </c>
    </row>
    <row r="1165" spans="3:43">
      <c r="Y1165" s="208">
        <f t="shared" ref="Y1165" si="8145">MAX((Z1165+Z1166)/2/((1+Z75/4)^(1))+Y$23,Y$28)</f>
        <v>1492272.8651594473</v>
      </c>
      <c r="Z1165" s="208">
        <f t="shared" ref="Z1165" si="8146">MAX((AA1165+AA1166)/2/((1+AA75/4)^(1))+Z$23,Z$28)</f>
        <v>1484332.6354144607</v>
      </c>
      <c r="AA1165" s="208">
        <f t="shared" ref="AA1165" si="8147">MAX((AB1165+AB1166)/2/((1+AB75/4)^(1))+AA$23,AA$28)</f>
        <v>1478910.0237301991</v>
      </c>
      <c r="AB1165" s="208">
        <f t="shared" ref="AB1165" si="8148">MAX((AC1165+AC1166)/2/((1+AC75/4)^(1))+AB$23,AB$28)</f>
        <v>1476901.6993200341</v>
      </c>
      <c r="AC1165" s="208">
        <f t="shared" ref="AC1165" si="8149">MAX((AD1165+AD1166)/2/((1+AD75/4)^(1))+AC$23,AC$28)</f>
        <v>1479405.9906753735</v>
      </c>
      <c r="AD1165" s="208">
        <f t="shared" ref="AD1165" si="8150">MAX((AE1165+AE1166)/2/((1+AE75/4)^(1))+AD$23,AD$28)</f>
        <v>1487767.8070747918</v>
      </c>
      <c r="AE1165" s="208">
        <f t="shared" ref="AE1165" si="8151">MAX((AF1165+AF1166)/2/((1+AF75/4)^(1))+AE$23,AE$28)</f>
        <v>1503630.2589913609</v>
      </c>
      <c r="AF1165" s="208">
        <f t="shared" ref="AF1165" si="8152">MAX((AG1165+AG1166)/2/((1+AG75/4)^(1))+AF$23,AF$28)</f>
        <v>1525694.2981063412</v>
      </c>
      <c r="AG1165" s="208">
        <f t="shared" ref="AG1165" si="8153">MAX((AH1165+AH1166)/2/((1+AH75/4)^(1))+AG$23,AG$28)</f>
        <v>1548082.1015371543</v>
      </c>
      <c r="AH1165" s="208">
        <f t="shared" ref="AH1165" si="8154">MAX((AI1165+AI1166)/2/((1+AI75/4)^(1))+AH$23,AH$28)</f>
        <v>1570798.4201515652</v>
      </c>
      <c r="AI1165" s="208">
        <f t="shared" ref="AI1165" si="8155">MAX((AJ1165+AJ1166)/2/((1+AJ75/4)^(1))+AI$23,AI$28)</f>
        <v>1593848.0745308422</v>
      </c>
      <c r="AJ1165" s="208">
        <f t="shared" ref="AJ1165" si="8156">MAX((AK1165+AK1166)/2/((1+AK75/4)^(1))+AJ$23,AJ$28)</f>
        <v>1617235.9559927217</v>
      </c>
      <c r="AK1165" s="208">
        <f t="shared" ref="AK1165" si="8157">MAX((AL1165+AL1166)/2/((1+AL75/4)^(1))+AK$23,AK$28)</f>
        <v>1640967.0276293836</v>
      </c>
      <c r="AL1165" s="208">
        <f t="shared" ref="AL1165" si="8158">MAX((AM1165+AM1166)/2/((1+AM75/4)^(1))+AL$23,AL$28)</f>
        <v>1665046.325360659</v>
      </c>
      <c r="AM1165" s="208">
        <f t="shared" ref="AM1165" si="8159">MAX((AN1165+AN1166)/2/((1+AN75/4)^(1))+AM$23,AM$28)</f>
        <v>1689478.959002693</v>
      </c>
      <c r="AN1165" s="208">
        <f t="shared" ref="AN1165" si="8160">MAX((AO1165+AO1166)/2/((1+AO75/4)^(1))+AN$23,AN$28)</f>
        <v>1714270.113352285</v>
      </c>
      <c r="AO1165" s="208">
        <f t="shared" ref="AO1165" si="8161">MAX((AP1165+AP1166)/2/((1+AP75/4)^(1))+AO$23,AO$28)</f>
        <v>1739425.0492871467</v>
      </c>
      <c r="AP1165" s="208">
        <f t="shared" ref="AP1165" si="8162">MAX((AQ1165+AQ1166)/2/((1+AQ75/4)^(1))+AP$23,AP$28)</f>
        <v>1764949.1048822987</v>
      </c>
      <c r="AQ1165" s="208">
        <f t="shared" ref="AQ1165" si="8163">MAX((AR1165+AR1166)/2/((1+AR75/4)^(1))+AQ$23,AQ$28)</f>
        <v>1790847.6965428547</v>
      </c>
    </row>
    <row r="1166" spans="3:43">
      <c r="Z1166" s="208">
        <f t="shared" ref="Z1166" si="8164">MAX((AA1166+AA1167)/2/((1+AA76/4)^(1))+Z$23,Z$28)</f>
        <v>1524579.1759682652</v>
      </c>
      <c r="AA1166" s="208">
        <f t="shared" ref="AA1166" si="8165">MAX((AB1166+AB1167)/2/((1+AB76/4)^(1))+AA$23,AA$28)</f>
        <v>1516895.7112871667</v>
      </c>
      <c r="AB1166" s="208">
        <f t="shared" ref="AB1166" si="8166">MAX((AC1166+AC1167)/2/((1+AC76/4)^(1))+AB$23,AB$28)</f>
        <v>1511242.2806437172</v>
      </c>
      <c r="AC1166" s="208">
        <f t="shared" ref="AC1166" si="8167">MAX((AD1166+AD1167)/2/((1+AD76/4)^(1))+AC$23,AC$28)</f>
        <v>1508390.306811362</v>
      </c>
      <c r="AD1166" s="208">
        <f t="shared" ref="AD1166" si="8168">MAX((AE1166+AE1167)/2/((1+AE76/4)^(1))+AD$23,AD$28)</f>
        <v>1509309.5916617783</v>
      </c>
      <c r="AE1166" s="208">
        <f t="shared" ref="AE1166" si="8169">MAX((AF1166+AF1167)/2/((1+AF76/4)^(1))+AE$23,AE$28)</f>
        <v>1515199.9404405369</v>
      </c>
      <c r="AF1166" s="208">
        <f t="shared" ref="AF1166" si="8170">MAX((AG1166+AG1167)/2/((1+AG76/4)^(1))+AF$23,AF$28)</f>
        <v>1527537.5686427231</v>
      </c>
      <c r="AG1166" s="208">
        <f t="shared" ref="AG1166" si="8171">MAX((AH1166+AH1167)/2/((1+AH76/4)^(1))+AG$23,AG$28)</f>
        <v>1548082.1015371543</v>
      </c>
      <c r="AH1166" s="208">
        <f t="shared" ref="AH1166" si="8172">MAX((AI1166+AI1167)/2/((1+AI76/4)^(1))+AH$23,AH$28)</f>
        <v>1570798.4201515652</v>
      </c>
      <c r="AI1166" s="208">
        <f t="shared" ref="AI1166" si="8173">MAX((AJ1166+AJ1167)/2/((1+AJ76/4)^(1))+AI$23,AI$28)</f>
        <v>1593848.0745308422</v>
      </c>
      <c r="AJ1166" s="208">
        <f t="shared" ref="AJ1166" si="8174">MAX((AK1166+AK1167)/2/((1+AK76/4)^(1))+AJ$23,AJ$28)</f>
        <v>1617235.9559927217</v>
      </c>
      <c r="AK1166" s="208">
        <f t="shared" ref="AK1166" si="8175">MAX((AL1166+AL1167)/2/((1+AL76/4)^(1))+AK$23,AK$28)</f>
        <v>1640967.0276293836</v>
      </c>
      <c r="AL1166" s="208">
        <f t="shared" ref="AL1166" si="8176">MAX((AM1166+AM1167)/2/((1+AM76/4)^(1))+AL$23,AL$28)</f>
        <v>1665046.325360659</v>
      </c>
      <c r="AM1166" s="208">
        <f t="shared" ref="AM1166" si="8177">MAX((AN1166+AN1167)/2/((1+AN76/4)^(1))+AM$23,AM$28)</f>
        <v>1689478.959002693</v>
      </c>
      <c r="AN1166" s="208">
        <f t="shared" ref="AN1166" si="8178">MAX((AO1166+AO1167)/2/((1+AO76/4)^(1))+AN$23,AN$28)</f>
        <v>1714270.113352285</v>
      </c>
      <c r="AO1166" s="208">
        <f t="shared" ref="AO1166" si="8179">MAX((AP1166+AP1167)/2/((1+AP76/4)^(1))+AO$23,AO$28)</f>
        <v>1739425.0492871467</v>
      </c>
      <c r="AP1166" s="208">
        <f t="shared" ref="AP1166" si="8180">MAX((AQ1166+AQ1167)/2/((1+AQ76/4)^(1))+AP$23,AP$28)</f>
        <v>1764949.1048822987</v>
      </c>
      <c r="AQ1166" s="208">
        <f t="shared" ref="AQ1166" si="8181">MAX((AR1166+AR1167)/2/((1+AR76/4)^(1))+AQ$23,AQ$28)</f>
        <v>1790847.6965428547</v>
      </c>
    </row>
    <row r="1167" spans="3:43">
      <c r="AA1167" s="208">
        <f t="shared" ref="AA1167" si="8182">MAX((AB1167+AB1168)/2/((1+AB77/4)^(1))+AA$23,AA$28)</f>
        <v>1555320.7212500626</v>
      </c>
      <c r="AB1167" s="208">
        <f t="shared" ref="AB1167" si="8183">MAX((AC1167+AC1168)/2/((1+AC77/4)^(1))+AB$23,AB$28)</f>
        <v>1548275.9926605211</v>
      </c>
      <c r="AC1167" s="208">
        <f t="shared" ref="AC1167" si="8184">MAX((AD1167+AD1168)/2/((1+AD77/4)^(1))+AC$23,AC$28)</f>
        <v>1542865.4455804683</v>
      </c>
      <c r="AD1167" s="208">
        <f t="shared" ref="AD1167" si="8185">MAX((AE1167+AE1168)/2/((1+AE77/4)^(1))+AD$23,AD$28)</f>
        <v>1539742.5811852154</v>
      </c>
      <c r="AE1167" s="208">
        <f t="shared" ref="AE1167" si="8186">MAX((AF1167+AF1168)/2/((1+AF77/4)^(1))+AE$23,AE$28)</f>
        <v>1539749.1170235896</v>
      </c>
      <c r="AF1167" s="208">
        <f t="shared" ref="AF1167" si="8187">MAX((AG1167+AG1168)/2/((1+AG77/4)^(1))+AF$23,AF$28)</f>
        <v>1543968.3013744112</v>
      </c>
      <c r="AG1167" s="208">
        <f t="shared" ref="AG1167" si="8188">MAX((AH1167+AH1168)/2/((1+AH77/4)^(1))+AG$23,AG$28)</f>
        <v>1553752.9504447158</v>
      </c>
      <c r="AH1167" s="208">
        <f t="shared" ref="AH1167" si="8189">MAX((AI1167+AI1168)/2/((1+AI77/4)^(1))+AH$23,AH$28)</f>
        <v>1570798.4201515652</v>
      </c>
      <c r="AI1167" s="208">
        <f t="shared" ref="AI1167" si="8190">MAX((AJ1167+AJ1168)/2/((1+AJ77/4)^(1))+AI$23,AI$28)</f>
        <v>1593848.0745308422</v>
      </c>
      <c r="AJ1167" s="208">
        <f t="shared" ref="AJ1167" si="8191">MAX((AK1167+AK1168)/2/((1+AK77/4)^(1))+AJ$23,AJ$28)</f>
        <v>1617235.9559927217</v>
      </c>
      <c r="AK1167" s="208">
        <f t="shared" ref="AK1167" si="8192">MAX((AL1167+AL1168)/2/((1+AL77/4)^(1))+AK$23,AK$28)</f>
        <v>1640967.0276293836</v>
      </c>
      <c r="AL1167" s="208">
        <f t="shared" ref="AL1167" si="8193">MAX((AM1167+AM1168)/2/((1+AM77/4)^(1))+AL$23,AL$28)</f>
        <v>1665046.325360659</v>
      </c>
      <c r="AM1167" s="208">
        <f t="shared" ref="AM1167" si="8194">MAX((AN1167+AN1168)/2/((1+AN77/4)^(1))+AM$23,AM$28)</f>
        <v>1689478.959002693</v>
      </c>
      <c r="AN1167" s="208">
        <f t="shared" ref="AN1167" si="8195">MAX((AO1167+AO1168)/2/((1+AO77/4)^(1))+AN$23,AN$28)</f>
        <v>1714270.113352285</v>
      </c>
      <c r="AO1167" s="208">
        <f t="shared" ref="AO1167" si="8196">MAX((AP1167+AP1168)/2/((1+AP77/4)^(1))+AO$23,AO$28)</f>
        <v>1739425.0492871467</v>
      </c>
      <c r="AP1167" s="208">
        <f t="shared" ref="AP1167" si="8197">MAX((AQ1167+AQ1168)/2/((1+AQ77/4)^(1))+AP$23,AP$28)</f>
        <v>1764949.1048822987</v>
      </c>
      <c r="AQ1167" s="208">
        <f t="shared" ref="AQ1167" si="8198">MAX((AR1167+AR1168)/2/((1+AR77/4)^(1))+AQ$23,AQ$28)</f>
        <v>1790847.6965428547</v>
      </c>
    </row>
    <row r="1168" spans="3:43">
      <c r="AB1168" s="208">
        <f t="shared" ref="AB1168" si="8199">MAX((AC1168+AC1169)/2/((1+AC78/4)^(1))+AB$23,AB$28)</f>
        <v>1584184.6082703164</v>
      </c>
      <c r="AC1168" s="208">
        <f t="shared" ref="AC1168" si="8200">MAX((AD1168+AD1169)/2/((1+AD78/4)^(1))+AC$23,AC$28)</f>
        <v>1578067.9745942783</v>
      </c>
      <c r="AD1168" s="208">
        <f t="shared" ref="AD1168" si="8201">MAX((AE1168+AE1169)/2/((1+AE78/4)^(1))+AD$23,AD$28)</f>
        <v>1573292.0036783102</v>
      </c>
      <c r="AE1168" s="208">
        <f t="shared" ref="AE1168" si="8202">MAX((AF1168+AF1169)/2/((1+AF78/4)^(1))+AE$23,AE$28)</f>
        <v>1570392.4214857395</v>
      </c>
      <c r="AF1168" s="208">
        <f t="shared" ref="AF1168" si="8203">MAX((AG1168+AG1169)/2/((1+AG78/4)^(1))+AF$23,AF$28)</f>
        <v>1570081.8583378047</v>
      </c>
      <c r="AG1168" s="208">
        <f t="shared" ref="AG1168" si="8204">MAX((AH1168+AH1169)/2/((1+AH78/4)^(1))+AG$23,AG$28)</f>
        <v>1573277.4016606968</v>
      </c>
      <c r="AH1168" s="208">
        <f t="shared" ref="AH1168" si="8205">MAX((AI1168+AI1169)/2/((1+AI78/4)^(1))+AH$23,AH$28)</f>
        <v>1581158.8004009994</v>
      </c>
      <c r="AI1168" s="208">
        <f t="shared" ref="AI1168" si="8206">MAX((AJ1168+AJ1169)/2/((1+AJ78/4)^(1))+AI$23,AI$28)</f>
        <v>1595210.0331730281</v>
      </c>
      <c r="AJ1168" s="208">
        <f t="shared" ref="AJ1168" si="8207">MAX((AK1168+AK1169)/2/((1+AK78/4)^(1))+AJ$23,AJ$28)</f>
        <v>1617235.9559927217</v>
      </c>
      <c r="AK1168" s="208">
        <f t="shared" ref="AK1168" si="8208">MAX((AL1168+AL1169)/2/((1+AL78/4)^(1))+AK$23,AK$28)</f>
        <v>1640967.0276293836</v>
      </c>
      <c r="AL1168" s="208">
        <f t="shared" ref="AL1168" si="8209">MAX((AM1168+AM1169)/2/((1+AM78/4)^(1))+AL$23,AL$28)</f>
        <v>1665046.325360659</v>
      </c>
      <c r="AM1168" s="208">
        <f t="shared" ref="AM1168" si="8210">MAX((AN1168+AN1169)/2/((1+AN78/4)^(1))+AM$23,AM$28)</f>
        <v>1689478.959002693</v>
      </c>
      <c r="AN1168" s="208">
        <f t="shared" ref="AN1168" si="8211">MAX((AO1168+AO1169)/2/((1+AO78/4)^(1))+AN$23,AN$28)</f>
        <v>1714270.113352285</v>
      </c>
      <c r="AO1168" s="208">
        <f t="shared" ref="AO1168" si="8212">MAX((AP1168+AP1169)/2/((1+AP78/4)^(1))+AO$23,AO$28)</f>
        <v>1739425.0492871467</v>
      </c>
      <c r="AP1168" s="208">
        <f t="shared" ref="AP1168" si="8213">MAX((AQ1168+AQ1169)/2/((1+AQ78/4)^(1))+AP$23,AP$28)</f>
        <v>1764949.1048822987</v>
      </c>
      <c r="AQ1168" s="208">
        <f t="shared" ref="AQ1168" si="8214">MAX((AR1168+AR1169)/2/((1+AR78/4)^(1))+AQ$23,AQ$28)</f>
        <v>1790847.6965428547</v>
      </c>
    </row>
    <row r="1169" spans="29:43">
      <c r="AC1169" s="208">
        <f t="shared" ref="AC1169" si="8215">MAX((AD1169+AD1170)/2/((1+AD79/4)^(1))+AC$23,AC$28)</f>
        <v>1610936.2101740711</v>
      </c>
      <c r="AD1169" s="208">
        <f t="shared" ref="AD1169" si="8216">MAX((AE1169+AE1170)/2/((1+AE79/4)^(1))+AD$23,AD$28)</f>
        <v>1605943.6376297348</v>
      </c>
      <c r="AE1169" s="208">
        <f t="shared" ref="AE1169" si="8217">MAX((AF1169+AF1170)/2/((1+AF79/4)^(1))+AE$23,AE$28)</f>
        <v>1602101.6904303243</v>
      </c>
      <c r="AF1169" s="208">
        <f t="shared" ref="AF1169" si="8218">MAX((AG1169+AG1170)/2/((1+AG79/4)^(1))+AF$23,AF$28)</f>
        <v>1599851.57910614</v>
      </c>
      <c r="AG1169" s="208">
        <f t="shared" ref="AG1169" si="8219">MAX((AH1169+AH1170)/2/((1+AH79/4)^(1))+AG$23,AG$28)</f>
        <v>1599769.8406373796</v>
      </c>
      <c r="AH1169" s="208">
        <f t="shared" ref="AH1169" si="8220">MAX((AI1169+AI1170)/2/((1+AI79/4)^(1))+AH$23,AH$28)</f>
        <v>1602626.1825334399</v>
      </c>
      <c r="AI1169" s="208">
        <f t="shared" ref="AI1169" si="8221">MAX((AJ1169+AJ1170)/2/((1+AJ79/4)^(1))+AI$23,AI$28)</f>
        <v>1609448.3362588431</v>
      </c>
      <c r="AJ1169" s="208">
        <f t="shared" ref="AJ1169" si="8222">MAX((AK1169+AK1170)/2/((1+AK79/4)^(1))+AJ$23,AJ$28)</f>
        <v>1621614.0105187555</v>
      </c>
      <c r="AK1169" s="208">
        <f t="shared" ref="AK1169" si="8223">MAX((AL1169+AL1170)/2/((1+AL79/4)^(1))+AK$23,AK$28)</f>
        <v>1640967.0276293836</v>
      </c>
      <c r="AL1169" s="208">
        <f t="shared" ref="AL1169" si="8224">MAX((AM1169+AM1170)/2/((1+AM79/4)^(1))+AL$23,AL$28)</f>
        <v>1665046.325360659</v>
      </c>
      <c r="AM1169" s="208">
        <f t="shared" ref="AM1169" si="8225">MAX((AN1169+AN1170)/2/((1+AN79/4)^(1))+AM$23,AM$28)</f>
        <v>1689478.959002693</v>
      </c>
      <c r="AN1169" s="208">
        <f t="shared" ref="AN1169" si="8226">MAX((AO1169+AO1170)/2/((1+AO79/4)^(1))+AN$23,AN$28)</f>
        <v>1714270.113352285</v>
      </c>
      <c r="AO1169" s="208">
        <f t="shared" ref="AO1169" si="8227">MAX((AP1169+AP1170)/2/((1+AP79/4)^(1))+AO$23,AO$28)</f>
        <v>1739425.0492871467</v>
      </c>
      <c r="AP1169" s="208">
        <f t="shared" ref="AP1169" si="8228">MAX((AQ1169+AQ1170)/2/((1+AQ79/4)^(1))+AP$23,AP$28)</f>
        <v>1764949.1048822987</v>
      </c>
      <c r="AQ1169" s="208">
        <f t="shared" ref="AQ1169" si="8229">MAX((AR1169+AR1170)/2/((1+AR79/4)^(1))+AQ$23,AQ$28)</f>
        <v>1790847.6965428547</v>
      </c>
    </row>
    <row r="1170" spans="29:43">
      <c r="AD1170" s="208">
        <f t="shared" ref="AD1170" si="8230">MAX((AE1170+AE1171)/2/((1+AE80/4)^(1))+AD$23,AD$28)</f>
        <v>1635433.7831028886</v>
      </c>
      <c r="AE1170" s="208">
        <f t="shared" ref="AE1170" si="8231">MAX((AF1170+AF1171)/2/((1+AF80/4)^(1))+AE$23,AE$28)</f>
        <v>1631662.0557628074</v>
      </c>
      <c r="AF1170" s="208">
        <f t="shared" ref="AF1170" si="8232">MAX((AG1170+AG1171)/2/((1+AG80/4)^(1))+AF$23,AF$28)</f>
        <v>1628949.0565877452</v>
      </c>
      <c r="AG1170" s="208">
        <f t="shared" ref="AG1170" si="8233">MAX((AH1170+AH1171)/2/((1+AH80/4)^(1))+AG$23,AG$28)</f>
        <v>1627648.8296879383</v>
      </c>
      <c r="AH1170" s="208">
        <f t="shared" ref="AH1170" si="8234">MAX((AI1170+AI1171)/2/((1+AI80/4)^(1))+AH$23,AH$28)</f>
        <v>1628227.2045009311</v>
      </c>
      <c r="AI1170" s="208">
        <f t="shared" ref="AI1170" si="8235">MAX((AJ1170+AJ1171)/2/((1+AJ80/4)^(1))+AI$23,AI$28)</f>
        <v>1631301.9250941121</v>
      </c>
      <c r="AJ1170" s="208">
        <f t="shared" ref="AJ1170" si="8236">MAX((AK1170+AK1171)/2/((1+AK80/4)^(1))+AJ$23,AJ$28)</f>
        <v>1637699.2712878659</v>
      </c>
      <c r="AK1170" s="208">
        <f t="shared" ref="AK1170" si="8237">MAX((AL1170+AL1171)/2/((1+AL80/4)^(1))+AK$23,AK$28)</f>
        <v>1648511.5455467331</v>
      </c>
      <c r="AL1170" s="208">
        <f t="shared" ref="AL1170" si="8238">MAX((AM1170+AM1171)/2/((1+AM80/4)^(1))+AL$23,AL$28)</f>
        <v>1665163.1327547473</v>
      </c>
      <c r="AM1170" s="208">
        <f t="shared" ref="AM1170" si="8239">MAX((AN1170+AN1171)/2/((1+AN80/4)^(1))+AM$23,AM$28)</f>
        <v>1689478.959002693</v>
      </c>
      <c r="AN1170" s="208">
        <f t="shared" ref="AN1170" si="8240">MAX((AO1170+AO1171)/2/((1+AO80/4)^(1))+AN$23,AN$28)</f>
        <v>1714270.113352285</v>
      </c>
      <c r="AO1170" s="208">
        <f t="shared" ref="AO1170" si="8241">MAX((AP1170+AP1171)/2/((1+AP80/4)^(1))+AO$23,AO$28)</f>
        <v>1739425.0492871467</v>
      </c>
      <c r="AP1170" s="208">
        <f t="shared" ref="AP1170" si="8242">MAX((AQ1170+AQ1171)/2/((1+AQ80/4)^(1))+AP$23,AP$28)</f>
        <v>1764949.1048822987</v>
      </c>
      <c r="AQ1170" s="208">
        <f t="shared" ref="AQ1170" si="8243">MAX((AR1170+AR1171)/2/((1+AR80/4)^(1))+AQ$23,AQ$28)</f>
        <v>1790847.6965428547</v>
      </c>
    </row>
    <row r="1171" spans="29:43">
      <c r="AE1171" s="208">
        <f t="shared" ref="AE1171" si="8244">MAX((AF1171+AF1172)/2/((1+AF81/4)^(1))+AE$23,AE$28)</f>
        <v>1657633.0377671495</v>
      </c>
      <c r="AF1171" s="208">
        <f t="shared" ref="AF1171" si="8245">MAX((AG1171+AG1172)/2/((1+AG81/4)^(1))+AF$23,AF$28)</f>
        <v>1655096.2076051135</v>
      </c>
      <c r="AG1171" s="208">
        <f t="shared" ref="AG1171" si="8246">MAX((AH1171+AH1172)/2/((1+AH81/4)^(1))+AG$23,AG$28)</f>
        <v>1653591.2719633591</v>
      </c>
      <c r="AH1171" s="208">
        <f t="shared" ref="AH1171" si="8247">MAX((AI1171+AI1172)/2/((1+AI81/4)^(1))+AH$23,AH$28)</f>
        <v>1653423.1359436116</v>
      </c>
      <c r="AI1171" s="208">
        <f t="shared" ref="AI1171" si="8248">MAX((AJ1171+AJ1172)/2/((1+AJ81/4)^(1))+AI$23,AI$28)</f>
        <v>1654983.8075404738</v>
      </c>
      <c r="AJ1171" s="208">
        <f t="shared" ref="AJ1171" si="8249">MAX((AK1171+AK1172)/2/((1+AK81/4)^(1))+AJ$23,AJ$28)</f>
        <v>1658789.3314826686</v>
      </c>
      <c r="AK1171" s="208">
        <f t="shared" ref="AK1171" si="8250">MAX((AL1171+AL1172)/2/((1+AL81/4)^(1))+AK$23,AK$28)</f>
        <v>1665522.8695102041</v>
      </c>
      <c r="AL1171" s="208">
        <f t="shared" ref="AL1171" si="8251">MAX((AM1171+AM1172)/2/((1+AM81/4)^(1))+AL$23,AL$28)</f>
        <v>1676100.7115458506</v>
      </c>
      <c r="AM1171" s="208">
        <f t="shared" ref="AM1171" si="8252">MAX((AN1171+AN1172)/2/((1+AN81/4)^(1))+AM$23,AM$28)</f>
        <v>1691772.8101412635</v>
      </c>
      <c r="AN1171" s="208">
        <f t="shared" ref="AN1171" si="8253">MAX((AO1171+AO1172)/2/((1+AO81/4)^(1))+AN$23,AN$28)</f>
        <v>1714270.113352285</v>
      </c>
      <c r="AO1171" s="208">
        <f t="shared" ref="AO1171" si="8254">MAX((AP1171+AP1172)/2/((1+AP81/4)^(1))+AO$23,AO$28)</f>
        <v>1739425.0492871467</v>
      </c>
      <c r="AP1171" s="208">
        <f t="shared" ref="AP1171" si="8255">MAX((AQ1171+AQ1172)/2/((1+AQ81/4)^(1))+AP$23,AP$28)</f>
        <v>1764949.1048822987</v>
      </c>
      <c r="AQ1171" s="208">
        <f t="shared" ref="AQ1171" si="8256">MAX((AR1171+AR1172)/2/((1+AR81/4)^(1))+AQ$23,AQ$28)</f>
        <v>1790847.6965428547</v>
      </c>
    </row>
    <row r="1172" spans="29:43">
      <c r="AF1172" s="208">
        <f t="shared" ref="AF1172" si="8257">MAX((AG1172+AG1173)/2/((1+AG82/4)^(1))+AF$23,AF$28)</f>
        <v>1677582.2915626082</v>
      </c>
      <c r="AG1172" s="208">
        <f t="shared" ref="AG1172" si="8258">MAX((AH1172+AH1173)/2/((1+AH82/4)^(1))+AG$23,AG$28)</f>
        <v>1676218.5106502855</v>
      </c>
      <c r="AH1172" s="208">
        <f t="shared" ref="AH1172" si="8259">MAX((AI1172+AI1173)/2/((1+AI82/4)^(1))+AH$23,AH$28)</f>
        <v>1675904.5975124317</v>
      </c>
      <c r="AI1172" s="208">
        <f t="shared" ref="AI1172" si="8260">MAX((AJ1172+AJ1173)/2/((1+AJ82/4)^(1))+AI$23,AI$28)</f>
        <v>1676919.4406208443</v>
      </c>
      <c r="AJ1172" s="208">
        <f t="shared" ref="AJ1172" si="8261">MAX((AK1172+AK1173)/2/((1+AK82/4)^(1))+AJ$23,AJ$28)</f>
        <v>1679613.127837192</v>
      </c>
      <c r="AK1172" s="208">
        <f t="shared" ref="AK1172" si="8262">MAX((AL1172+AL1173)/2/((1+AL82/4)^(1))+AK$23,AK$28)</f>
        <v>1684425.2148323434</v>
      </c>
      <c r="AL1172" s="208">
        <f t="shared" ref="AL1172" si="8263">MAX((AM1172+AM1173)/2/((1+AM82/4)^(1))+AL$23,AL$28)</f>
        <v>1691916.6281851002</v>
      </c>
      <c r="AM1172" s="208">
        <f t="shared" ref="AM1172" si="8264">MAX((AN1172+AN1173)/2/((1+AN82/4)^(1))+AM$23,AM$28)</f>
        <v>1702828.606517639</v>
      </c>
      <c r="AN1172" s="208">
        <f t="shared" ref="AN1172" si="8265">MAX((AO1172+AO1173)/2/((1+AO82/4)^(1))+AN$23,AN$28)</f>
        <v>1718192.4678310801</v>
      </c>
      <c r="AO1172" s="208">
        <f t="shared" ref="AO1172" si="8266">MAX((AP1172+AP1173)/2/((1+AP82/4)^(1))+AO$23,AO$28)</f>
        <v>1739425.0492871467</v>
      </c>
      <c r="AP1172" s="208">
        <f t="shared" ref="AP1172" si="8267">MAX((AQ1172+AQ1173)/2/((1+AQ82/4)^(1))+AP$23,AP$28)</f>
        <v>1764949.1048822987</v>
      </c>
      <c r="AQ1172" s="208">
        <f t="shared" ref="AQ1172" si="8268">MAX((AR1172+AR1173)/2/((1+AR82/4)^(1))+AQ$23,AQ$28)</f>
        <v>1790847.6965428547</v>
      </c>
    </row>
    <row r="1173" spans="29:43">
      <c r="AG1173" s="208">
        <f t="shared" ref="AG1173" si="8269">MAX((AH1173+AH1174)/2/((1+AH83/4)^(1))+AG$23,AG$28)</f>
        <v>1695393.139028949</v>
      </c>
      <c r="AH1173" s="208">
        <f t="shared" ref="AH1173" si="8270">MAX((AI1173+AI1174)/2/((1+AI83/4)^(1))+AH$23,AH$28)</f>
        <v>1695100.5892282468</v>
      </c>
      <c r="AI1173" s="208">
        <f t="shared" ref="AI1173" si="8271">MAX((AJ1173+AJ1174)/2/((1+AJ83/4)^(1))+AI$23,AI$28)</f>
        <v>1695897.5787886987</v>
      </c>
      <c r="AJ1173" s="208">
        <f t="shared" ref="AJ1173" si="8272">MAX((AK1173+AK1174)/2/((1+AK83/4)^(1))+AJ$23,AJ$28)</f>
        <v>1698057.5310751379</v>
      </c>
      <c r="AK1173" s="208">
        <f t="shared" ref="AK1173" si="8273">MAX((AL1173+AL1174)/2/((1+AL83/4)^(1))+AK$23,AK$28)</f>
        <v>1701911.7012835352</v>
      </c>
      <c r="AL1173" s="208">
        <f t="shared" ref="AL1173" si="8274">MAX((AM1173+AM1174)/2/((1+AM83/4)^(1))+AL$23,AL$28)</f>
        <v>1707862.1351436228</v>
      </c>
      <c r="AM1173" s="208">
        <f t="shared" ref="AM1173" si="8275">MAX((AN1173+AN1174)/2/((1+AN83/4)^(1))+AM$23,AM$28)</f>
        <v>1716406.9739342001</v>
      </c>
      <c r="AN1173" s="208">
        <f t="shared" ref="AN1173" si="8276">MAX((AO1173+AO1174)/2/((1+AO83/4)^(1))+AN$23,AN$28)</f>
        <v>1728191.0960821612</v>
      </c>
      <c r="AO1173" s="208">
        <f t="shared" ref="AO1173" si="8277">MAX((AP1173+AP1174)/2/((1+AP83/4)^(1))+AO$23,AO$28)</f>
        <v>1744017.5384586647</v>
      </c>
      <c r="AP1173" s="208">
        <f t="shared" ref="AP1173" si="8278">MAX((AQ1173+AQ1174)/2/((1+AQ83/4)^(1))+AP$23,AP$28)</f>
        <v>1764949.1048822987</v>
      </c>
      <c r="AQ1173" s="208">
        <f t="shared" ref="AQ1173" si="8279">MAX((AR1173+AR1174)/2/((1+AR83/4)^(1))+AQ$23,AQ$28)</f>
        <v>1790847.6965428547</v>
      </c>
    </row>
    <row r="1174" spans="29:43">
      <c r="AH1174" s="208">
        <f t="shared" ref="AH1174" si="8280">MAX((AI1174+AI1175)/2/((1+AI84/4)^(1))+AH$23,AH$28)</f>
        <v>1711220.1402190281</v>
      </c>
      <c r="AI1174" s="208">
        <f t="shared" ref="AI1174" si="8281">MAX((AJ1174+AJ1175)/2/((1+AJ84/4)^(1))+AI$23,AI$28)</f>
        <v>1711879.3710642857</v>
      </c>
      <c r="AJ1174" s="208">
        <f t="shared" ref="AJ1174" si="8282">MAX((AK1174+AK1175)/2/((1+AK84/4)^(1))+AJ$23,AJ$28)</f>
        <v>1713673.3037378096</v>
      </c>
      <c r="AK1174" s="208">
        <f t="shared" ref="AK1174" si="8283">MAX((AL1174+AL1175)/2/((1+AL84/4)^(1))+AK$23,AK$28)</f>
        <v>1716874.3449404975</v>
      </c>
      <c r="AL1174" s="208">
        <f t="shared" ref="AL1174" si="8284">MAX((AM1174+AM1175)/2/((1+AM84/4)^(1))+AL$23,AL$28)</f>
        <v>1721809.3865627446</v>
      </c>
      <c r="AM1174" s="208">
        <f t="shared" ref="AM1174" si="8285">MAX((AN1174+AN1175)/2/((1+AN84/4)^(1))+AM$23,AM$28)</f>
        <v>1728876.5020089434</v>
      </c>
      <c r="AN1174" s="208">
        <f t="shared" ref="AN1174" si="8286">MAX((AO1174+AO1175)/2/((1+AO84/4)^(1))+AN$23,AN$28)</f>
        <v>1738578.4953461171</v>
      </c>
      <c r="AO1174" s="208">
        <f t="shared" ref="AO1174" si="8287">MAX((AP1174+AP1175)/2/((1+AP84/4)^(1))+AO$23,AO$28)</f>
        <v>1751515.1562687985</v>
      </c>
      <c r="AP1174" s="208">
        <f t="shared" ref="AP1174" si="8288">MAX((AQ1174+AQ1175)/2/((1+AQ84/4)^(1))+AP$23,AP$28)</f>
        <v>1768433.545489168</v>
      </c>
      <c r="AQ1174" s="208">
        <f t="shared" ref="AQ1174" si="8289">MAX((AR1174+AR1175)/2/((1+AR84/4)^(1))+AQ$23,AQ$28)</f>
        <v>1790847.6965428547</v>
      </c>
    </row>
    <row r="1175" spans="29:43">
      <c r="AI1175" s="208">
        <f t="shared" ref="AI1175" si="8290">MAX((AJ1175+AJ1176)/2/((1+AJ85/4)^(1))+AI$23,AI$28)</f>
        <v>1725237.0524781249</v>
      </c>
      <c r="AJ1175" s="208">
        <f t="shared" ref="AJ1175" si="8291">MAX((AK1175+AK1176)/2/((1+AK85/4)^(1))+AJ$23,AJ$28)</f>
        <v>1726730.7399086959</v>
      </c>
      <c r="AK1175" s="208">
        <f t="shared" ref="AK1175" si="8292">MAX((AL1175+AL1176)/2/((1+AL85/4)^(1))+AK$23,AK$28)</f>
        <v>1729397.1426577494</v>
      </c>
      <c r="AL1175" s="208">
        <f t="shared" ref="AL1175" si="8293">MAX((AM1175+AM1176)/2/((1+AM85/4)^(1))+AL$23,AL$28)</f>
        <v>1733507.6853821697</v>
      </c>
      <c r="AM1175" s="208">
        <f t="shared" ref="AM1175" si="8294">MAX((AN1175+AN1176)/2/((1+AN85/4)^(1))+AM$23,AM$28)</f>
        <v>1739392.0004395489</v>
      </c>
      <c r="AN1175" s="208">
        <f t="shared" ref="AN1175" si="8295">MAX((AO1175+AO1176)/2/((1+AO85/4)^(1))+AN$23,AN$28)</f>
        <v>1747465.1505848537</v>
      </c>
      <c r="AO1175" s="208">
        <f t="shared" ref="AO1175" si="8296">MAX((AP1175+AP1176)/2/((1+AP85/4)^(1))+AO$23,AO$28)</f>
        <v>1758220.0292390287</v>
      </c>
      <c r="AP1175" s="208">
        <f t="shared" ref="AP1175" si="8297">MAX((AQ1175+AQ1176)/2/((1+AQ85/4)^(1))+AP$23,AP$28)</f>
        <v>1772267.514643359</v>
      </c>
      <c r="AQ1175" s="208">
        <f t="shared" ref="AQ1175" si="8298">MAX((AR1175+AR1176)/2/((1+AR85/4)^(1))+AQ$23,AQ$28)</f>
        <v>1790847.6965428547</v>
      </c>
    </row>
    <row r="1176" spans="29:43">
      <c r="AJ1176" s="208">
        <f t="shared" ref="AJ1176" si="8299">MAX((AK1176+AK1177)/2/((1+AK86/4)^(1))+AJ$23,AJ$28)</f>
        <v>1737619.0496365326</v>
      </c>
      <c r="AK1176" s="208">
        <f t="shared" ref="AK1176" si="8300">MAX((AL1176+AL1177)/2/((1+AL86/4)^(1))+AK$23,AK$28)</f>
        <v>1739837.4300522089</v>
      </c>
      <c r="AL1176" s="208">
        <f t="shared" ref="AL1176" si="8301">MAX((AM1176+AM1177)/2/((1+AM86/4)^(1))+AL$23,AL$28)</f>
        <v>1743257.1317001325</v>
      </c>
      <c r="AM1176" s="208">
        <f t="shared" ref="AM1176" si="8302">MAX((AN1176+AN1177)/2/((1+AN86/4)^(1))+AM$23,AM$28)</f>
        <v>1748151.0560191879</v>
      </c>
      <c r="AN1176" s="208">
        <f t="shared" ref="AN1176" si="8303">MAX((AO1176+AO1177)/2/((1+AO86/4)^(1))+AN$23,AN$28)</f>
        <v>1754861.9386714327</v>
      </c>
      <c r="AO1176" s="208">
        <f t="shared" ref="AO1176" si="8304">MAX((AP1176+AP1177)/2/((1+AP86/4)^(1))+AO$23,AO$28)</f>
        <v>1763795.242650335</v>
      </c>
      <c r="AP1176" s="208">
        <f t="shared" ref="AP1176" si="8305">MAX((AQ1176+AQ1177)/2/((1+AQ86/4)^(1))+AP$23,AP$28)</f>
        <v>1775451.3880408625</v>
      </c>
      <c r="AQ1176" s="208">
        <f t="shared" ref="AQ1176" si="8306">MAX((AR1176+AR1177)/2/((1+AR86/4)^(1))+AQ$23,AQ$28)</f>
        <v>1790847.6965428547</v>
      </c>
    </row>
    <row r="1177" spans="29:43">
      <c r="AK1177" s="208">
        <f t="shared" ref="AK1177" si="8307">MAX((AL1177+AL1178)/2/((1+AL87/4)^(1))+AK$23,AK$28)</f>
        <v>1748529.738622349</v>
      </c>
      <c r="AL1177" s="208">
        <f t="shared" ref="AL1177" si="8308">MAX((AM1177+AM1178)/2/((1+AM87/4)^(1))+AL$23,AL$28)</f>
        <v>1751371.8874640332</v>
      </c>
      <c r="AM1177" s="208">
        <f t="shared" ref="AM1177" si="8309">MAX((AN1177+AN1178)/2/((1+AN87/4)^(1))+AM$23,AM$28)</f>
        <v>1755438.289582256</v>
      </c>
      <c r="AN1177" s="208">
        <f t="shared" ref="AN1177" si="8310">MAX((AO1177+AO1178)/2/((1+AO87/4)^(1))+AN$23,AN$28)</f>
        <v>1761012.0313523419</v>
      </c>
      <c r="AO1177" s="208">
        <f t="shared" ref="AO1177" si="8311">MAX((AP1177+AP1178)/2/((1+AP87/4)^(1))+AO$23,AO$28)</f>
        <v>1768426.9467400119</v>
      </c>
      <c r="AP1177" s="208">
        <f t="shared" ref="AP1177" si="8312">MAX((AQ1177+AQ1178)/2/((1+AQ87/4)^(1))+AP$23,AP$28)</f>
        <v>1778093.6037322981</v>
      </c>
      <c r="AQ1177" s="208">
        <f t="shared" ref="AQ1177" si="8313">MAX((AR1177+AR1178)/2/((1+AR87/4)^(1))+AQ$23,AQ$28)</f>
        <v>1790847.6965428547</v>
      </c>
    </row>
    <row r="1178" spans="29:43">
      <c r="AL1178" s="208">
        <f t="shared" ref="AL1178" si="8314">MAX((AM1178+AM1179)/2/((1+AM88/4)^(1))+AL$23,AL$28)</f>
        <v>1758118.8020819004</v>
      </c>
      <c r="AM1178" s="208">
        <f t="shared" ref="AM1178" si="8315">MAX((AN1178+AN1179)/2/((1+AN88/4)^(1))+AM$23,AM$28)</f>
        <v>1761494.9777938835</v>
      </c>
      <c r="AN1178" s="208">
        <f t="shared" ref="AN1178" si="8316">MAX((AO1178+AO1179)/2/((1+AO88/4)^(1))+AN$23,AN$28)</f>
        <v>1766121.0010961925</v>
      </c>
      <c r="AO1178" s="208">
        <f t="shared" ref="AO1178" si="8317">MAX((AP1178+AP1179)/2/((1+AP88/4)^(1))+AO$23,AO$28)</f>
        <v>1772271.9365881546</v>
      </c>
      <c r="AP1178" s="208">
        <f t="shared" ref="AP1178" si="8318">MAX((AQ1178+AQ1179)/2/((1+AQ88/4)^(1))+AP$23,AP$28)</f>
        <v>1780285.0769501638</v>
      </c>
      <c r="AQ1178" s="208">
        <f t="shared" ref="AQ1178" si="8319">MAX((AR1178+AR1179)/2/((1+AR88/4)^(1))+AQ$23,AQ$28)</f>
        <v>1790847.6965428547</v>
      </c>
    </row>
    <row r="1179" spans="29:43">
      <c r="AM1179" s="208">
        <f t="shared" ref="AM1179" si="8320">MAX((AN1179+AN1180)/2/((1+AN89/4)^(1))+AM$23,AM$28)</f>
        <v>1766524.7571733417</v>
      </c>
      <c r="AN1179" s="208">
        <f t="shared" ref="AN1179" si="8321">MAX((AO1179+AO1180)/2/((1+AO89/4)^(1))+AN$23,AN$28)</f>
        <v>1770361.9624698032</v>
      </c>
      <c r="AO1179" s="208">
        <f t="shared" ref="AO1179" si="8322">MAX((AP1179+AP1180)/2/((1+AP89/4)^(1))+AO$23,AO$28)</f>
        <v>1775461.8593100964</v>
      </c>
      <c r="AP1179" s="208">
        <f t="shared" ref="AP1179" si="8323">MAX((AQ1179+AQ1180)/2/((1+AQ89/4)^(1))+AP$23,AP$28)</f>
        <v>1782101.852195885</v>
      </c>
      <c r="AQ1179" s="208">
        <f t="shared" ref="AQ1179" si="8324">MAX((AR1179+AR1180)/2/((1+AR89/4)^(1))+AQ$23,AQ$28)</f>
        <v>1790847.6965428547</v>
      </c>
    </row>
    <row r="1180" spans="29:43">
      <c r="AN1180" s="208">
        <f t="shared" ref="AN1180" si="8325">MAX((AO1180+AO1181)/2/((1+AO90/4)^(1))+AN$23,AN$28)</f>
        <v>1773880.2355669439</v>
      </c>
      <c r="AO1180" s="208">
        <f t="shared" ref="AO1180" si="8326">MAX((AP1180+AP1181)/2/((1+AP90/4)^(1))+AO$23,AO$28)</f>
        <v>1778106.9575587916</v>
      </c>
      <c r="AP1180" s="208">
        <f t="shared" ref="AP1180" si="8327">MAX((AQ1180+AQ1181)/2/((1+AQ90/4)^(1))+AP$23,AP$28)</f>
        <v>1783607.4121525651</v>
      </c>
      <c r="AQ1180" s="208">
        <f t="shared" ref="AQ1180" si="8328">MAX((AR1180+AR1181)/2/((1+AR90/4)^(1))+AQ$23,AQ$28)</f>
        <v>1790847.6965428547</v>
      </c>
    </row>
    <row r="1181" spans="29:43">
      <c r="AO1181" s="208">
        <f t="shared" ref="AO1181" si="8329">MAX((AP1181+AP1182)/2/((1+AP91/4)^(1))+AO$23,AO$28)</f>
        <v>1780299.350618551</v>
      </c>
      <c r="AP1181" s="208">
        <f t="shared" ref="AP1181" si="8330">MAX((AQ1181+AQ1182)/2/((1+AQ91/4)^(1))+AP$23,AP$28)</f>
        <v>1784854.6679393989</v>
      </c>
      <c r="AQ1181" s="208">
        <f t="shared" ref="AQ1181" si="8331">MAX((AR1181+AR1182)/2/((1+AR91/4)^(1))+AQ$23,AQ$28)</f>
        <v>1790847.6965428547</v>
      </c>
    </row>
    <row r="1182" spans="29:43">
      <c r="AP1182" s="208">
        <f t="shared" ref="AP1182" si="8332">MAX((AQ1182+AQ1183)/2/((1+AQ92/4)^(1))+AP$23,AP$28)</f>
        <v>1785887.6613003088</v>
      </c>
      <c r="AQ1182" s="208">
        <f t="shared" ref="AQ1182:AQ1183" si="8333">MAX((AR1182+AR1183)/2/((1+AR92/4)^(1))+AQ$23,AQ$28)</f>
        <v>1790847.6965428547</v>
      </c>
    </row>
    <row r="1183" spans="29:43">
      <c r="AQ1183" s="208">
        <f t="shared" si="8333"/>
        <v>1790847.6965428547</v>
      </c>
    </row>
    <row r="1205" spans="2:43">
      <c r="B1205" s="214" t="s">
        <v>2285</v>
      </c>
      <c r="C1205" s="246">
        <f>C1141</f>
        <v>43942</v>
      </c>
      <c r="D1205" s="246">
        <f t="shared" ref="D1205:W1205" si="8334">D1141</f>
        <v>44033</v>
      </c>
      <c r="E1205" s="246">
        <f t="shared" si="8334"/>
        <v>44125</v>
      </c>
      <c r="F1205" s="246">
        <f t="shared" si="8334"/>
        <v>44217</v>
      </c>
      <c r="G1205" s="246">
        <f t="shared" si="8334"/>
        <v>44307</v>
      </c>
      <c r="H1205" s="246">
        <f t="shared" si="8334"/>
        <v>44398</v>
      </c>
      <c r="I1205" s="246">
        <f t="shared" si="8334"/>
        <v>44490</v>
      </c>
      <c r="J1205" s="246">
        <f t="shared" si="8334"/>
        <v>44582</v>
      </c>
      <c r="K1205" s="246">
        <f t="shared" si="8334"/>
        <v>44672</v>
      </c>
      <c r="L1205" s="246">
        <f t="shared" si="8334"/>
        <v>44763</v>
      </c>
      <c r="M1205" s="246">
        <f t="shared" si="8334"/>
        <v>44855</v>
      </c>
      <c r="N1205" s="246">
        <f t="shared" si="8334"/>
        <v>44947</v>
      </c>
      <c r="O1205" s="246">
        <f t="shared" si="8334"/>
        <v>45037</v>
      </c>
      <c r="P1205" s="246">
        <f t="shared" si="8334"/>
        <v>45128</v>
      </c>
      <c r="Q1205" s="246">
        <f t="shared" si="8334"/>
        <v>45220</v>
      </c>
      <c r="R1205" s="246">
        <f t="shared" si="8334"/>
        <v>45312</v>
      </c>
      <c r="S1205" s="246">
        <f t="shared" si="8334"/>
        <v>45403</v>
      </c>
      <c r="T1205" s="246">
        <f t="shared" si="8334"/>
        <v>45494</v>
      </c>
      <c r="U1205" s="246">
        <f t="shared" si="8334"/>
        <v>45586</v>
      </c>
      <c r="V1205" s="246">
        <f t="shared" si="8334"/>
        <v>45678</v>
      </c>
      <c r="W1205" s="246">
        <f t="shared" si="8334"/>
        <v>45768</v>
      </c>
      <c r="X1205" s="246">
        <f t="shared" ref="X1205:AH1205" si="8335">X1141</f>
        <v>45859</v>
      </c>
      <c r="Y1205" s="246">
        <f t="shared" si="8335"/>
        <v>45951</v>
      </c>
      <c r="Z1205" s="246">
        <f t="shared" si="8335"/>
        <v>46043</v>
      </c>
      <c r="AA1205" s="246">
        <f t="shared" si="8335"/>
        <v>46133</v>
      </c>
      <c r="AB1205" s="246">
        <f t="shared" si="8335"/>
        <v>46224</v>
      </c>
      <c r="AC1205" s="246">
        <f t="shared" si="8335"/>
        <v>46316</v>
      </c>
      <c r="AD1205" s="246">
        <f t="shared" si="8335"/>
        <v>46408</v>
      </c>
      <c r="AE1205" s="246">
        <f t="shared" si="8335"/>
        <v>46498</v>
      </c>
      <c r="AF1205" s="246">
        <f t="shared" si="8335"/>
        <v>46589</v>
      </c>
      <c r="AG1205" s="246">
        <f t="shared" si="8335"/>
        <v>46681</v>
      </c>
      <c r="AH1205" s="246">
        <f t="shared" si="8335"/>
        <v>46773</v>
      </c>
      <c r="AI1205" s="246">
        <f t="shared" ref="AI1205:AO1205" si="8336">AI1141</f>
        <v>46864</v>
      </c>
      <c r="AJ1205" s="246">
        <f t="shared" si="8336"/>
        <v>46955</v>
      </c>
      <c r="AK1205" s="246">
        <f t="shared" si="8336"/>
        <v>47047</v>
      </c>
      <c r="AL1205" s="246">
        <f t="shared" si="8336"/>
        <v>47139</v>
      </c>
      <c r="AM1205" s="246">
        <f t="shared" si="8336"/>
        <v>47229</v>
      </c>
      <c r="AN1205" s="246">
        <f t="shared" si="8336"/>
        <v>47320</v>
      </c>
      <c r="AO1205" s="246">
        <f t="shared" si="8336"/>
        <v>47412</v>
      </c>
      <c r="AP1205" s="246">
        <f t="shared" ref="AP1205:AQ1205" si="8337">AP1141</f>
        <v>47504</v>
      </c>
      <c r="AQ1205" s="246">
        <f t="shared" si="8337"/>
        <v>47594</v>
      </c>
    </row>
    <row r="1206" spans="2:43">
      <c r="C1206" s="175">
        <v>0</v>
      </c>
      <c r="D1206" s="175">
        <f>C1206+1</f>
        <v>1</v>
      </c>
      <c r="E1206" s="175">
        <f t="shared" ref="E1206:W1206" si="8338">D1206+1</f>
        <v>2</v>
      </c>
      <c r="F1206" s="175">
        <f t="shared" si="8338"/>
        <v>3</v>
      </c>
      <c r="G1206" s="175">
        <f t="shared" si="8338"/>
        <v>4</v>
      </c>
      <c r="H1206" s="175">
        <f t="shared" si="8338"/>
        <v>5</v>
      </c>
      <c r="I1206" s="175">
        <f t="shared" si="8338"/>
        <v>6</v>
      </c>
      <c r="J1206" s="175">
        <f t="shared" si="8338"/>
        <v>7</v>
      </c>
      <c r="K1206" s="175">
        <f t="shared" si="8338"/>
        <v>8</v>
      </c>
      <c r="L1206" s="175">
        <f t="shared" si="8338"/>
        <v>9</v>
      </c>
      <c r="M1206" s="175">
        <f t="shared" si="8338"/>
        <v>10</v>
      </c>
      <c r="N1206" s="175">
        <f t="shared" si="8338"/>
        <v>11</v>
      </c>
      <c r="O1206" s="175">
        <f t="shared" si="8338"/>
        <v>12</v>
      </c>
      <c r="P1206" s="175">
        <f t="shared" si="8338"/>
        <v>13</v>
      </c>
      <c r="Q1206" s="175">
        <f t="shared" si="8338"/>
        <v>14</v>
      </c>
      <c r="R1206" s="175">
        <f t="shared" si="8338"/>
        <v>15</v>
      </c>
      <c r="S1206" s="175">
        <f t="shared" si="8338"/>
        <v>16</v>
      </c>
      <c r="T1206" s="175">
        <f t="shared" si="8338"/>
        <v>17</v>
      </c>
      <c r="U1206" s="175">
        <f t="shared" si="8338"/>
        <v>18</v>
      </c>
      <c r="V1206" s="175">
        <f t="shared" si="8338"/>
        <v>19</v>
      </c>
      <c r="W1206" s="175">
        <f t="shared" si="8338"/>
        <v>20</v>
      </c>
      <c r="X1206" s="175">
        <f t="shared" ref="X1206" si="8339">W1206+1</f>
        <v>21</v>
      </c>
      <c r="Y1206" s="175">
        <f t="shared" ref="Y1206" si="8340">X1206+1</f>
        <v>22</v>
      </c>
      <c r="Z1206" s="175">
        <f t="shared" ref="Z1206" si="8341">Y1206+1</f>
        <v>23</v>
      </c>
      <c r="AA1206" s="175">
        <f t="shared" ref="AA1206" si="8342">Z1206+1</f>
        <v>24</v>
      </c>
      <c r="AB1206" s="175">
        <f t="shared" ref="AB1206" si="8343">AA1206+1</f>
        <v>25</v>
      </c>
      <c r="AC1206" s="175">
        <f t="shared" ref="AC1206" si="8344">AB1206+1</f>
        <v>26</v>
      </c>
      <c r="AD1206" s="175">
        <f t="shared" ref="AD1206" si="8345">AC1206+1</f>
        <v>27</v>
      </c>
      <c r="AE1206" s="175">
        <f t="shared" ref="AE1206" si="8346">AD1206+1</f>
        <v>28</v>
      </c>
      <c r="AF1206" s="175">
        <f t="shared" ref="AF1206" si="8347">AE1206+1</f>
        <v>29</v>
      </c>
      <c r="AG1206" s="175">
        <f t="shared" ref="AG1206" si="8348">AF1206+1</f>
        <v>30</v>
      </c>
      <c r="AH1206" s="175">
        <f t="shared" ref="AH1206" si="8349">AG1206+1</f>
        <v>31</v>
      </c>
      <c r="AI1206" s="175">
        <f t="shared" ref="AI1206" si="8350">AH1206+1</f>
        <v>32</v>
      </c>
      <c r="AJ1206" s="175">
        <f t="shared" ref="AJ1206" si="8351">AI1206+1</f>
        <v>33</v>
      </c>
      <c r="AK1206" s="175">
        <f t="shared" ref="AK1206" si="8352">AJ1206+1</f>
        <v>34</v>
      </c>
      <c r="AL1206" s="175">
        <f t="shared" ref="AL1206" si="8353">AK1206+1</f>
        <v>35</v>
      </c>
      <c r="AM1206" s="175">
        <f t="shared" ref="AM1206" si="8354">AL1206+1</f>
        <v>36</v>
      </c>
      <c r="AN1206" s="175">
        <f t="shared" ref="AN1206" si="8355">AM1206+1</f>
        <v>37</v>
      </c>
      <c r="AO1206" s="175">
        <f t="shared" ref="AO1206" si="8356">AN1206+1</f>
        <v>38</v>
      </c>
      <c r="AP1206" s="175">
        <f t="shared" ref="AP1206" si="8357">AO1206+1</f>
        <v>39</v>
      </c>
      <c r="AQ1206" s="175">
        <f t="shared" ref="AQ1206" si="8358">AP1206+1</f>
        <v>40</v>
      </c>
    </row>
    <row r="1207" spans="2:43">
      <c r="B1207" s="205" t="s">
        <v>2310</v>
      </c>
      <c r="C1207" s="208">
        <f>MAX((D1207+D1208)/2/((1+D53/4)^($D$17))+C$23,)</f>
        <v>143373.47620482769</v>
      </c>
      <c r="D1207" s="208">
        <f t="shared" ref="D1207:W1207" si="8359">MAX((E1207+E1208)/2/((1+E53/4)^(1))+D$23,)</f>
        <v>118847.45853672006</v>
      </c>
      <c r="E1207" s="208">
        <f t="shared" si="8359"/>
        <v>97893.614244032491</v>
      </c>
      <c r="F1207" s="208">
        <f t="shared" si="8359"/>
        <v>80057.122585078294</v>
      </c>
      <c r="G1207" s="208">
        <f t="shared" si="8359"/>
        <v>64738.005011709756</v>
      </c>
      <c r="H1207" s="208">
        <f t="shared" si="8359"/>
        <v>51782.961720765023</v>
      </c>
      <c r="I1207" s="208">
        <f t="shared" si="8359"/>
        <v>41033.850768159551</v>
      </c>
      <c r="J1207" s="208">
        <f t="shared" si="8359"/>
        <v>32242.781092301586</v>
      </c>
      <c r="K1207" s="208">
        <f t="shared" si="8359"/>
        <v>25149.206290023551</v>
      </c>
      <c r="L1207" s="208">
        <f t="shared" si="8359"/>
        <v>19504.171557383834</v>
      </c>
      <c r="M1207" s="208">
        <f t="shared" si="8359"/>
        <v>15070.132437572291</v>
      </c>
      <c r="N1207" s="208">
        <f t="shared" si="8359"/>
        <v>11631.934582728849</v>
      </c>
      <c r="O1207" s="208">
        <f t="shared" si="8359"/>
        <v>8999.3914313335117</v>
      </c>
      <c r="P1207" s="208">
        <f t="shared" si="8359"/>
        <v>6725.7797260655725</v>
      </c>
      <c r="Q1207" s="208">
        <f t="shared" si="8359"/>
        <v>4980.7920992462286</v>
      </c>
      <c r="R1207" s="208">
        <f t="shared" si="8359"/>
        <v>3674.7757853405001</v>
      </c>
      <c r="S1207" s="208">
        <f t="shared" si="8359"/>
        <v>2708.4080399749369</v>
      </c>
      <c r="T1207" s="208">
        <f t="shared" si="8359"/>
        <v>2000.9978036028342</v>
      </c>
      <c r="U1207" s="208">
        <f t="shared" si="8359"/>
        <v>1488.1688855715163</v>
      </c>
      <c r="V1207" s="208">
        <f t="shared" si="8359"/>
        <v>1119.6951747901342</v>
      </c>
      <c r="W1207" s="208">
        <f t="shared" si="8359"/>
        <v>857.40491532225826</v>
      </c>
      <c r="X1207" s="208">
        <f t="shared" ref="X1207:AQ1207" si="8360">MAX((Y1207+Y1208)/2/((1+Y53/4)^(1))+X$23,)</f>
        <v>635.4604148856389</v>
      </c>
      <c r="Y1207" s="208">
        <f t="shared" si="8360"/>
        <v>475.25373195825892</v>
      </c>
      <c r="Z1207" s="208">
        <f t="shared" si="8360"/>
        <v>362.59312060889096</v>
      </c>
      <c r="AA1207" s="208">
        <f t="shared" si="8360"/>
        <v>284.21427061302654</v>
      </c>
      <c r="AB1207" s="208">
        <f t="shared" si="8360"/>
        <v>230.79176912943223</v>
      </c>
      <c r="AC1207" s="208">
        <f t="shared" si="8360"/>
        <v>195.96212980034903</v>
      </c>
      <c r="AD1207" s="208">
        <f t="shared" si="8360"/>
        <v>175.8010312965354</v>
      </c>
      <c r="AE1207" s="208">
        <f t="shared" si="8360"/>
        <v>168.54951155002558</v>
      </c>
      <c r="AF1207" s="208">
        <f t="shared" si="8360"/>
        <v>174.8930760627116</v>
      </c>
      <c r="AG1207" s="208">
        <f t="shared" si="8360"/>
        <v>198.97095334000639</v>
      </c>
      <c r="AH1207" s="208">
        <f t="shared" si="8360"/>
        <v>251.54427563443144</v>
      </c>
      <c r="AI1207" s="208">
        <f t="shared" si="8360"/>
        <v>358.20766573723455</v>
      </c>
      <c r="AJ1207" s="208">
        <f t="shared" si="8360"/>
        <v>582.35801301613287</v>
      </c>
      <c r="AK1207" s="208">
        <f t="shared" si="8360"/>
        <v>1094.653531894653</v>
      </c>
      <c r="AL1207" s="208">
        <f t="shared" si="8360"/>
        <v>2406.2911851037775</v>
      </c>
      <c r="AM1207" s="208">
        <f t="shared" si="8360"/>
        <v>6248.7618064497901</v>
      </c>
      <c r="AN1207" s="208">
        <f t="shared" si="8360"/>
        <v>19350.370615369586</v>
      </c>
      <c r="AO1207" s="208">
        <f t="shared" si="8360"/>
        <v>71941.905674822076</v>
      </c>
      <c r="AP1207" s="208">
        <f t="shared" si="8360"/>
        <v>322845.24777554715</v>
      </c>
      <c r="AQ1207" s="208">
        <f t="shared" si="8360"/>
        <v>1790847.6965428547</v>
      </c>
    </row>
    <row r="1208" spans="2:43">
      <c r="C1208" s="208"/>
      <c r="D1208" s="208">
        <f t="shared" ref="D1208:W1208" si="8361">MAX((E1208+E1209)/2/((1+E54/4)^(1))+D$23,)</f>
        <v>178182.13376538473</v>
      </c>
      <c r="E1208" s="208">
        <f t="shared" si="8361"/>
        <v>150792.90312096407</v>
      </c>
      <c r="F1208" s="208">
        <f t="shared" si="8361"/>
        <v>126793.42963346299</v>
      </c>
      <c r="G1208" s="208">
        <f t="shared" si="8361"/>
        <v>105566.32728662614</v>
      </c>
      <c r="H1208" s="208">
        <f t="shared" si="8361"/>
        <v>87052.884806618182</v>
      </c>
      <c r="I1208" s="208">
        <f t="shared" si="8361"/>
        <v>71188.3542280439</v>
      </c>
      <c r="J1208" s="208">
        <f t="shared" si="8361"/>
        <v>57773.875287440031</v>
      </c>
      <c r="K1208" s="208">
        <f t="shared" si="8361"/>
        <v>46572.632259193975</v>
      </c>
      <c r="L1208" s="208">
        <f t="shared" si="8361"/>
        <v>37341.619326842243</v>
      </c>
      <c r="M1208" s="208">
        <f t="shared" si="8361"/>
        <v>29829.602578513895</v>
      </c>
      <c r="N1208" s="208">
        <f t="shared" si="8361"/>
        <v>23794.046541544947</v>
      </c>
      <c r="O1208" s="208">
        <f t="shared" si="8361"/>
        <v>19006.947892895256</v>
      </c>
      <c r="P1208" s="208">
        <f t="shared" si="8361"/>
        <v>14732.949248938263</v>
      </c>
      <c r="Q1208" s="208">
        <f t="shared" si="8361"/>
        <v>11323.468682251303</v>
      </c>
      <c r="R1208" s="208">
        <f t="shared" si="8361"/>
        <v>8668.8411274370173</v>
      </c>
      <c r="S1208" s="208">
        <f t="shared" si="8361"/>
        <v>6625.4651439765512</v>
      </c>
      <c r="T1208" s="208">
        <f t="shared" si="8361"/>
        <v>5070.0257459518152</v>
      </c>
      <c r="U1208" s="208">
        <f t="shared" si="8361"/>
        <v>3898.4787861546361</v>
      </c>
      <c r="V1208" s="208">
        <f t="shared" si="8361"/>
        <v>3025.0654229302318</v>
      </c>
      <c r="W1208" s="208">
        <f t="shared" si="8361"/>
        <v>2381.1238534528275</v>
      </c>
      <c r="X1208" s="208">
        <f t="shared" ref="X1208:AQ1208" si="8362">MAX((Y1208+Y1209)/2/((1+Y54/4)^(1))+X$23,)</f>
        <v>1819.2073340913187</v>
      </c>
      <c r="Y1208" s="208">
        <f t="shared" si="8362"/>
        <v>1398.7661528698525</v>
      </c>
      <c r="Z1208" s="208">
        <f t="shared" si="8362"/>
        <v>1092.5129193917421</v>
      </c>
      <c r="AA1208" s="208">
        <f t="shared" si="8362"/>
        <v>872.08250695905588</v>
      </c>
      <c r="AB1208" s="208">
        <f t="shared" si="8362"/>
        <v>716.57872701490032</v>
      </c>
      <c r="AC1208" s="208">
        <f t="shared" si="8362"/>
        <v>611.03543554639884</v>
      </c>
      <c r="AD1208" s="208">
        <f t="shared" si="8362"/>
        <v>545.7134168233182</v>
      </c>
      <c r="AE1208" s="208">
        <f t="shared" si="8362"/>
        <v>515.71431601706684</v>
      </c>
      <c r="AF1208" s="208">
        <f t="shared" si="8362"/>
        <v>521.67256403009151</v>
      </c>
      <c r="AG1208" s="208">
        <f t="shared" si="8362"/>
        <v>571.68748972476101</v>
      </c>
      <c r="AH1208" s="208">
        <f t="shared" si="8362"/>
        <v>687.40246599793136</v>
      </c>
      <c r="AI1208" s="208">
        <f t="shared" si="8362"/>
        <v>918.84232809346747</v>
      </c>
      <c r="AJ1208" s="208">
        <f t="shared" si="8362"/>
        <v>1383.6032236300864</v>
      </c>
      <c r="AK1208" s="208">
        <f t="shared" si="8362"/>
        <v>2377.3089822402458</v>
      </c>
      <c r="AL1208" s="208">
        <f t="shared" si="8362"/>
        <v>4716.5095072307076</v>
      </c>
      <c r="AM1208" s="208">
        <f t="shared" si="8362"/>
        <v>10922.557718037928</v>
      </c>
      <c r="AN1208" s="208">
        <f t="shared" si="8362"/>
        <v>29830.726235633687</v>
      </c>
      <c r="AO1208" s="208">
        <f t="shared" si="8362"/>
        <v>96841.921771119771</v>
      </c>
      <c r="AP1208" s="208">
        <f t="shared" si="8362"/>
        <v>376138.4124307083</v>
      </c>
      <c r="AQ1208" s="208">
        <f t="shared" si="8362"/>
        <v>1790847.6965428547</v>
      </c>
    </row>
    <row r="1209" spans="2:43">
      <c r="C1209" s="208"/>
      <c r="D1209" s="208"/>
      <c r="E1209" s="208">
        <f t="shared" ref="E1209:W1209" si="8363">MAX((F1209+F1210)/2/((1+F55/4)^(1))+E$23,)</f>
        <v>219202.19491940702</v>
      </c>
      <c r="F1209" s="208">
        <f t="shared" si="8363"/>
        <v>188888.48708001812</v>
      </c>
      <c r="G1209" s="208">
        <f t="shared" si="8363"/>
        <v>161369.93376325618</v>
      </c>
      <c r="H1209" s="208">
        <f t="shared" si="8363"/>
        <v>136704.48229060107</v>
      </c>
      <c r="I1209" s="208">
        <f t="shared" si="8363"/>
        <v>114954.31918673584</v>
      </c>
      <c r="J1209" s="208">
        <f t="shared" si="8363"/>
        <v>96009.633574495121</v>
      </c>
      <c r="K1209" s="208">
        <f t="shared" si="8363"/>
        <v>79700.21668673947</v>
      </c>
      <c r="L1209" s="208">
        <f t="shared" si="8363"/>
        <v>65832.724620119261</v>
      </c>
      <c r="M1209" s="208">
        <f t="shared" si="8363"/>
        <v>54183.400689326576</v>
      </c>
      <c r="N1209" s="208">
        <f t="shared" si="8363"/>
        <v>44519.248032165022</v>
      </c>
      <c r="O1209" s="208">
        <f t="shared" si="8363"/>
        <v>36605.462556638151</v>
      </c>
      <c r="P1209" s="208">
        <f t="shared" si="8363"/>
        <v>29325.3815329639</v>
      </c>
      <c r="Q1209" s="208">
        <f t="shared" si="8363"/>
        <v>23311.238908191575</v>
      </c>
      <c r="R1209" s="208">
        <f t="shared" si="8363"/>
        <v>18457.45579854248</v>
      </c>
      <c r="S1209" s="208">
        <f t="shared" si="8363"/>
        <v>14584.164031099697</v>
      </c>
      <c r="T1209" s="208">
        <f t="shared" si="8363"/>
        <v>11528.087033957789</v>
      </c>
      <c r="U1209" s="208">
        <f t="shared" si="8363"/>
        <v>9143.5321903848399</v>
      </c>
      <c r="V1209" s="208">
        <f t="shared" si="8363"/>
        <v>7303.6963874163393</v>
      </c>
      <c r="W1209" s="208">
        <f t="shared" si="8363"/>
        <v>5901.7963747158783</v>
      </c>
      <c r="X1209" s="208">
        <f t="shared" ref="X1209:AQ1209" si="8364">MAX((Y1209+Y1210)/2/((1+Y55/4)^(1))+X$23,)</f>
        <v>4642.5807130717885</v>
      </c>
      <c r="Y1209" s="208">
        <f t="shared" si="8364"/>
        <v>3667.7842254129287</v>
      </c>
      <c r="Z1209" s="208">
        <f t="shared" si="8364"/>
        <v>2933.4559486907074</v>
      </c>
      <c r="AA1209" s="208">
        <f t="shared" si="8364"/>
        <v>2387.3848773914428</v>
      </c>
      <c r="AB1209" s="208">
        <f t="shared" si="8364"/>
        <v>1989.3569384108166</v>
      </c>
      <c r="AC1209" s="208">
        <f t="shared" si="8364"/>
        <v>1709.2181787713694</v>
      </c>
      <c r="AD1209" s="208">
        <f t="shared" si="8364"/>
        <v>1526.4293441872187</v>
      </c>
      <c r="AE1209" s="208">
        <f t="shared" si="8364"/>
        <v>1429.8607270819807</v>
      </c>
      <c r="AF1209" s="208">
        <f t="shared" si="8364"/>
        <v>1419.5172201816717</v>
      </c>
      <c r="AG1209" s="208">
        <f t="shared" si="8364"/>
        <v>1510.0532614061319</v>
      </c>
      <c r="AH1209" s="208">
        <f t="shared" si="8364"/>
        <v>1741.7247506843264</v>
      </c>
      <c r="AI1209" s="208">
        <f t="shared" si="8364"/>
        <v>2205.4189379359982</v>
      </c>
      <c r="AJ1209" s="208">
        <f t="shared" si="8364"/>
        <v>3105.2996055382905</v>
      </c>
      <c r="AK1209" s="208">
        <f t="shared" si="8364"/>
        <v>4924.1179813660001</v>
      </c>
      <c r="AL1209" s="208">
        <f t="shared" si="8364"/>
        <v>8900.4943141596668</v>
      </c>
      <c r="AM1209" s="208">
        <f t="shared" si="8364"/>
        <v>18547.510482893416</v>
      </c>
      <c r="AN1209" s="208">
        <f t="shared" si="8364"/>
        <v>45052.634168026925</v>
      </c>
      <c r="AO1209" s="208">
        <f t="shared" si="8364"/>
        <v>128695.13020676674</v>
      </c>
      <c r="AP1209" s="208">
        <f t="shared" si="8364"/>
        <v>435618.33546710078</v>
      </c>
      <c r="AQ1209" s="208">
        <f t="shared" si="8364"/>
        <v>1790847.6965428547</v>
      </c>
    </row>
    <row r="1210" spans="2:43">
      <c r="C1210" s="208"/>
      <c r="D1210" s="208"/>
      <c r="E1210" s="208"/>
      <c r="F1210" s="208">
        <f t="shared" ref="F1210:W1210" si="8365">MAX((G1210+G1211)/2/((1+G56/4)^(1))+F$23,)</f>
        <v>266465.15040135355</v>
      </c>
      <c r="G1210" s="208">
        <f t="shared" si="8365"/>
        <v>232856.72887412814</v>
      </c>
      <c r="H1210" s="208">
        <f t="shared" si="8365"/>
        <v>201998.06644224754</v>
      </c>
      <c r="I1210" s="208">
        <f t="shared" si="8365"/>
        <v>174089.77591602408</v>
      </c>
      <c r="J1210" s="208">
        <f t="shared" si="8365"/>
        <v>149134.87688164416</v>
      </c>
      <c r="K1210" s="208">
        <f t="shared" si="8365"/>
        <v>127061.57065407118</v>
      </c>
      <c r="L1210" s="208">
        <f t="shared" si="8365"/>
        <v>107764.06610005193</v>
      </c>
      <c r="M1210" s="208">
        <f t="shared" si="8365"/>
        <v>91087.297834854617</v>
      </c>
      <c r="N1210" s="208">
        <f t="shared" si="8365"/>
        <v>76850.066575828998</v>
      </c>
      <c r="O1210" s="208">
        <f t="shared" si="8365"/>
        <v>64851.693728571219</v>
      </c>
      <c r="P1210" s="208">
        <f t="shared" si="8365"/>
        <v>53514.436583407616</v>
      </c>
      <c r="Q1210" s="208">
        <f t="shared" si="8365"/>
        <v>43849.564223532878</v>
      </c>
      <c r="R1210" s="208">
        <f t="shared" si="8365"/>
        <v>35792.639956725659</v>
      </c>
      <c r="S1210" s="208">
        <f t="shared" si="8365"/>
        <v>29149.851702781649</v>
      </c>
      <c r="T1210" s="208">
        <f t="shared" si="8365"/>
        <v>23734.651371550317</v>
      </c>
      <c r="U1210" s="208">
        <f t="shared" si="8365"/>
        <v>19370.541713106501</v>
      </c>
      <c r="V1210" s="208">
        <f t="shared" si="8365"/>
        <v>15895.116025524858</v>
      </c>
      <c r="W1210" s="208">
        <f t="shared" si="8365"/>
        <v>13164.651434993839</v>
      </c>
      <c r="X1210" s="208">
        <f t="shared" ref="X1210:AQ1210" si="8366">MAX((Y1210+Y1211)/2/((1+Y56/4)^(1))+X$23,)</f>
        <v>10645.35461067659</v>
      </c>
      <c r="Y1210" s="208">
        <f t="shared" si="8366"/>
        <v>8632.0062365734011</v>
      </c>
      <c r="Z1210" s="208">
        <f t="shared" si="8366"/>
        <v>7066.507023835964</v>
      </c>
      <c r="AA1210" s="208">
        <f t="shared" si="8366"/>
        <v>5865.8153471547839</v>
      </c>
      <c r="AB1210" s="208">
        <f t="shared" si="8366"/>
        <v>4963.2405213060238</v>
      </c>
      <c r="AC1210" s="208">
        <f t="shared" si="8366"/>
        <v>4306.5689004952237</v>
      </c>
      <c r="AD1210" s="208">
        <f t="shared" si="8366"/>
        <v>3858.8690415704336</v>
      </c>
      <c r="AE1210" s="208">
        <f t="shared" si="8366"/>
        <v>3599.2050109416027</v>
      </c>
      <c r="AF1210" s="208">
        <f t="shared" si="8366"/>
        <v>3526.6114348697779</v>
      </c>
      <c r="AG1210" s="208">
        <f t="shared" si="8366"/>
        <v>3666.1638192647174</v>
      </c>
      <c r="AH1210" s="208">
        <f t="shared" si="8366"/>
        <v>4087.5516321128416</v>
      </c>
      <c r="AI1210" s="208">
        <f t="shared" si="8366"/>
        <v>4944.5895748049979</v>
      </c>
      <c r="AJ1210" s="208">
        <f t="shared" si="8366"/>
        <v>6569.1362124522093</v>
      </c>
      <c r="AK1210" s="208">
        <f t="shared" si="8366"/>
        <v>9703.9539015612045</v>
      </c>
      <c r="AL1210" s="208">
        <f t="shared" si="8366"/>
        <v>16131.546309881491</v>
      </c>
      <c r="AM1210" s="208">
        <f t="shared" si="8366"/>
        <v>30529.701910750719</v>
      </c>
      <c r="AN1210" s="208">
        <f t="shared" si="8366"/>
        <v>66539.176180108756</v>
      </c>
      <c r="AO1210" s="208">
        <f t="shared" si="8366"/>
        <v>168627.4340800354</v>
      </c>
      <c r="AP1210" s="208">
        <f t="shared" si="8366"/>
        <v>501171.94273088925</v>
      </c>
      <c r="AQ1210" s="208">
        <f t="shared" si="8366"/>
        <v>1790847.6965428547</v>
      </c>
    </row>
    <row r="1211" spans="2:43">
      <c r="C1211" s="208"/>
      <c r="D1211" s="208"/>
      <c r="E1211" s="208"/>
      <c r="F1211" s="208"/>
      <c r="G1211" s="208">
        <f t="shared" ref="G1211:W1211" si="8367">MAX((H1211+H1212)/2/((1+H57/4)^(1))+G$23,)</f>
        <v>319268.20179871342</v>
      </c>
      <c r="H1211" s="208">
        <f t="shared" si="8367"/>
        <v>282768.20612199145</v>
      </c>
      <c r="I1211" s="208">
        <f t="shared" si="8367"/>
        <v>249016.02326910957</v>
      </c>
      <c r="J1211" s="208">
        <f t="shared" si="8367"/>
        <v>218130.12585185393</v>
      </c>
      <c r="K1211" s="208">
        <f t="shared" si="8367"/>
        <v>190150.07150946045</v>
      </c>
      <c r="L1211" s="208">
        <f t="shared" si="8367"/>
        <v>165079.63256299536</v>
      </c>
      <c r="M1211" s="208">
        <f t="shared" si="8367"/>
        <v>142862.36777402816</v>
      </c>
      <c r="N1211" s="208">
        <f t="shared" si="8367"/>
        <v>123404.84433591332</v>
      </c>
      <c r="O1211" s="208">
        <f t="shared" si="8367"/>
        <v>106580.46329028407</v>
      </c>
      <c r="P1211" s="208">
        <f t="shared" si="8367"/>
        <v>90299.337680798868</v>
      </c>
      <c r="Q1211" s="208">
        <f t="shared" si="8367"/>
        <v>76024.661410253189</v>
      </c>
      <c r="R1211" s="208">
        <f t="shared" si="8367"/>
        <v>63774.446260870413</v>
      </c>
      <c r="S1211" s="208">
        <f t="shared" si="8367"/>
        <v>53373.388742802767</v>
      </c>
      <c r="T1211" s="208">
        <f t="shared" si="8367"/>
        <v>44640.71510327384</v>
      </c>
      <c r="U1211" s="208">
        <f t="shared" si="8367"/>
        <v>37393.523717488424</v>
      </c>
      <c r="V1211" s="208">
        <f t="shared" si="8367"/>
        <v>31452.951137985565</v>
      </c>
      <c r="W1211" s="208">
        <f t="shared" si="8367"/>
        <v>26652.538013305097</v>
      </c>
      <c r="X1211" s="208">
        <f t="shared" ref="X1211:AQ1211" si="8368">MAX((Y1211+Y1212)/2/((1+Y57/4)^(1))+X$23,)</f>
        <v>22112.795779904871</v>
      </c>
      <c r="Y1211" s="208">
        <f t="shared" si="8368"/>
        <v>18376.407165558096</v>
      </c>
      <c r="Z1211" s="208">
        <f t="shared" si="8368"/>
        <v>15384.235360956987</v>
      </c>
      <c r="AA1211" s="208">
        <f t="shared" si="8368"/>
        <v>13022.031779526467</v>
      </c>
      <c r="AB1211" s="208">
        <f t="shared" si="8368"/>
        <v>11194.443087514701</v>
      </c>
      <c r="AC1211" s="208">
        <f t="shared" si="8368"/>
        <v>9823.7540857458407</v>
      </c>
      <c r="AD1211" s="208">
        <f t="shared" si="8368"/>
        <v>8853.4292967077727</v>
      </c>
      <c r="AE1211" s="208">
        <f t="shared" si="8368"/>
        <v>8250.9383969449918</v>
      </c>
      <c r="AF1211" s="208">
        <f t="shared" si="8368"/>
        <v>8015.8909878097893</v>
      </c>
      <c r="AG1211" s="208">
        <f t="shared" si="8368"/>
        <v>8189.8837162008076</v>
      </c>
      <c r="AH1211" s="208">
        <f t="shared" si="8368"/>
        <v>8886.1479728517024</v>
      </c>
      <c r="AI1211" s="208">
        <f t="shared" si="8368"/>
        <v>10348.047546459798</v>
      </c>
      <c r="AJ1211" s="208">
        <f t="shared" si="8368"/>
        <v>13081.372871207928</v>
      </c>
      <c r="AK1211" s="208">
        <f t="shared" si="8368"/>
        <v>18163.33027063428</v>
      </c>
      <c r="AL1211" s="208">
        <f t="shared" si="8368"/>
        <v>28027.091752257442</v>
      </c>
      <c r="AM1211" s="208">
        <f t="shared" si="8368"/>
        <v>48621.564514066602</v>
      </c>
      <c r="AN1211" s="208">
        <f t="shared" si="8368"/>
        <v>95949.107501033504</v>
      </c>
      <c r="AO1211" s="208">
        <f t="shared" si="8368"/>
        <v>217596.50913297542</v>
      </c>
      <c r="AP1211" s="208">
        <f t="shared" si="8368"/>
        <v>572423.62596598535</v>
      </c>
      <c r="AQ1211" s="208">
        <f t="shared" si="8368"/>
        <v>1790847.6965428547</v>
      </c>
    </row>
    <row r="1212" spans="2:43">
      <c r="C1212" s="208"/>
      <c r="D1212" s="208"/>
      <c r="E1212" s="208"/>
      <c r="F1212" s="208"/>
      <c r="G1212" s="208"/>
      <c r="H1212" s="208">
        <f t="shared" ref="H1212:W1212" si="8369">MAX((I1212+I1213)/2/((1+I58/4)^(1))+H$23,)</f>
        <v>377376.12700072193</v>
      </c>
      <c r="I1212" s="208">
        <f t="shared" si="8369"/>
        <v>338647.44330118858</v>
      </c>
      <c r="J1212" s="208">
        <f t="shared" si="8369"/>
        <v>302482.94228847179</v>
      </c>
      <c r="K1212" s="208">
        <f t="shared" si="8369"/>
        <v>269026.60361090337</v>
      </c>
      <c r="L1212" s="208">
        <f t="shared" si="8369"/>
        <v>238393.82638680644</v>
      </c>
      <c r="M1212" s="208">
        <f t="shared" si="8369"/>
        <v>210638.59485070209</v>
      </c>
      <c r="N1212" s="208">
        <f t="shared" si="8369"/>
        <v>185775.84827643246</v>
      </c>
      <c r="O1212" s="208">
        <f t="shared" si="8369"/>
        <v>163781.52958664083</v>
      </c>
      <c r="P1212" s="208">
        <f t="shared" si="8369"/>
        <v>142043.07866273474</v>
      </c>
      <c r="Q1212" s="208">
        <f t="shared" si="8369"/>
        <v>122502.63003213187</v>
      </c>
      <c r="R1212" s="208">
        <f t="shared" si="8369"/>
        <v>105294.59376345796</v>
      </c>
      <c r="S1212" s="208">
        <f t="shared" si="8369"/>
        <v>90295.927428596187</v>
      </c>
      <c r="T1212" s="208">
        <f t="shared" si="8369"/>
        <v>77365.874924403441</v>
      </c>
      <c r="U1212" s="208">
        <f t="shared" si="8369"/>
        <v>66348.087399099182</v>
      </c>
      <c r="V1212" s="208">
        <f t="shared" si="8369"/>
        <v>57077.450597406765</v>
      </c>
      <c r="W1212" s="208">
        <f t="shared" si="8369"/>
        <v>49391.561890218109</v>
      </c>
      <c r="X1212" s="208">
        <f t="shared" ref="X1212:AQ1212" si="8370">MAX((Y1212+Y1213)/2/((1+Y58/4)^(1))+X$23,)</f>
        <v>41958.158556719907</v>
      </c>
      <c r="Y1212" s="208">
        <f t="shared" si="8370"/>
        <v>35673.274540335107</v>
      </c>
      <c r="Z1212" s="208">
        <f t="shared" si="8370"/>
        <v>30501.919021194568</v>
      </c>
      <c r="AA1212" s="208">
        <f t="shared" si="8370"/>
        <v>26308.799865008896</v>
      </c>
      <c r="AB1212" s="208">
        <f t="shared" si="8370"/>
        <v>22977.066600627059</v>
      </c>
      <c r="AC1212" s="208">
        <f t="shared" si="8370"/>
        <v>20407.92385795333</v>
      </c>
      <c r="AD1212" s="208">
        <f t="shared" si="8370"/>
        <v>18528.505862704547</v>
      </c>
      <c r="AE1212" s="208">
        <f t="shared" si="8370"/>
        <v>17298.185495486898</v>
      </c>
      <c r="AF1212" s="208">
        <f t="shared" si="8370"/>
        <v>16723.249112947025</v>
      </c>
      <c r="AG1212" s="208">
        <f t="shared" si="8370"/>
        <v>16871.696732117907</v>
      </c>
      <c r="AH1212" s="208">
        <f t="shared" si="8370"/>
        <v>17917.699535502263</v>
      </c>
      <c r="AI1212" s="208">
        <f t="shared" si="8370"/>
        <v>20222.98099704336</v>
      </c>
      <c r="AJ1212" s="208">
        <f t="shared" si="8370"/>
        <v>24512.293743043378</v>
      </c>
      <c r="AK1212" s="208">
        <f t="shared" si="8370"/>
        <v>32260.253635827652</v>
      </c>
      <c r="AL1212" s="208">
        <f t="shared" si="8370"/>
        <v>46619.25170538864</v>
      </c>
      <c r="AM1212" s="208">
        <f t="shared" si="8370"/>
        <v>74815.951976284632</v>
      </c>
      <c r="AN1212" s="208">
        <f t="shared" si="8370"/>
        <v>134908.99477765226</v>
      </c>
      <c r="AO1212" s="208">
        <f t="shared" si="8370"/>
        <v>276241.96382165945</v>
      </c>
      <c r="AP1212" s="208">
        <f t="shared" si="8370"/>
        <v>648709.82740211615</v>
      </c>
      <c r="AQ1212" s="208">
        <f t="shared" si="8370"/>
        <v>1790847.6965428547</v>
      </c>
    </row>
    <row r="1213" spans="2:43">
      <c r="C1213" s="208"/>
      <c r="D1213" s="208"/>
      <c r="E1213" s="208"/>
      <c r="F1213" s="208"/>
      <c r="G1213" s="208"/>
      <c r="H1213" s="208"/>
      <c r="I1213" s="208">
        <f t="shared" ref="I1213:W1213" si="8371">MAX((J1213+J1214)/2/((1+J59/4)^(1))+I$23,)</f>
        <v>440530.93613077025</v>
      </c>
      <c r="J1213" s="208">
        <f t="shared" si="8371"/>
        <v>400212.96853218589</v>
      </c>
      <c r="K1213" s="208">
        <f t="shared" si="8371"/>
        <v>362224.96064668952</v>
      </c>
      <c r="L1213" s="208">
        <f t="shared" si="8371"/>
        <v>326778.40466854163</v>
      </c>
      <c r="M1213" s="208">
        <f t="shared" si="8371"/>
        <v>294030.87552285846</v>
      </c>
      <c r="N1213" s="208">
        <f t="shared" si="8371"/>
        <v>264107.55637524551</v>
      </c>
      <c r="O1213" s="208">
        <f t="shared" si="8371"/>
        <v>237097.83832732093</v>
      </c>
      <c r="P1213" s="208">
        <f t="shared" si="8371"/>
        <v>209901.27655577168</v>
      </c>
      <c r="Q1213" s="208">
        <f t="shared" si="8371"/>
        <v>184911.09258663401</v>
      </c>
      <c r="R1213" s="208">
        <f t="shared" si="8371"/>
        <v>162395.22798998805</v>
      </c>
      <c r="S1213" s="208">
        <f t="shared" si="8371"/>
        <v>142308.47668493801</v>
      </c>
      <c r="T1213" s="208">
        <f t="shared" si="8371"/>
        <v>124580.00353783341</v>
      </c>
      <c r="U1213" s="208">
        <f t="shared" si="8371"/>
        <v>109112.7009986216</v>
      </c>
      <c r="V1213" s="208">
        <f t="shared" si="8371"/>
        <v>95789.002622357162</v>
      </c>
      <c r="W1213" s="208">
        <f t="shared" si="8371"/>
        <v>84484.210262791705</v>
      </c>
      <c r="X1213" s="208">
        <f t="shared" ref="X1213:AQ1213" si="8372">MAX((Y1213+Y1214)/2/((1+Y59/4)^(1))+X$23,)</f>
        <v>73327.505047614672</v>
      </c>
      <c r="Y1213" s="208">
        <f t="shared" si="8372"/>
        <v>63661.901612348578</v>
      </c>
      <c r="Z1213" s="208">
        <f t="shared" si="8372"/>
        <v>55510.206341375029</v>
      </c>
      <c r="AA1213" s="208">
        <f t="shared" si="8372"/>
        <v>48737.133377988954</v>
      </c>
      <c r="AB1213" s="208">
        <f t="shared" si="8372"/>
        <v>43222.526693661923</v>
      </c>
      <c r="AC1213" s="208">
        <f t="shared" si="8372"/>
        <v>38861.477255270445</v>
      </c>
      <c r="AD1213" s="208">
        <f t="shared" si="8372"/>
        <v>35577.698072325897</v>
      </c>
      <c r="AE1213" s="208">
        <f t="shared" si="8372"/>
        <v>33334.379569471806</v>
      </c>
      <c r="AF1213" s="208">
        <f t="shared" si="8372"/>
        <v>32157.695717445138</v>
      </c>
      <c r="AG1213" s="208">
        <f t="shared" si="8372"/>
        <v>32157.190750181904</v>
      </c>
      <c r="AH1213" s="208">
        <f t="shared" si="8372"/>
        <v>33588.26784681913</v>
      </c>
      <c r="AI1213" s="208">
        <f t="shared" si="8372"/>
        <v>36958.727902475817</v>
      </c>
      <c r="AJ1213" s="208">
        <f t="shared" si="8372"/>
        <v>43248.478382823909</v>
      </c>
      <c r="AK1213" s="208">
        <f t="shared" si="8372"/>
        <v>54367.426317704354</v>
      </c>
      <c r="AL1213" s="208">
        <f t="shared" si="8372"/>
        <v>74197.7482537248</v>
      </c>
      <c r="AM1213" s="208">
        <f t="shared" si="8372"/>
        <v>111132.61656631759</v>
      </c>
      <c r="AN1213" s="208">
        <f t="shared" si="8372"/>
        <v>184785.01037985538</v>
      </c>
      <c r="AO1213" s="208">
        <f t="shared" si="8372"/>
        <v>344738.51840838772</v>
      </c>
      <c r="AP1213" s="208">
        <f t="shared" si="8372"/>
        <v>729079.13860283047</v>
      </c>
      <c r="AQ1213" s="208">
        <f t="shared" si="8372"/>
        <v>1790847.6965428547</v>
      </c>
    </row>
    <row r="1214" spans="2:43">
      <c r="C1214" s="208"/>
      <c r="D1214" s="208"/>
      <c r="E1214" s="208"/>
      <c r="F1214" s="208"/>
      <c r="G1214" s="208"/>
      <c r="H1214" s="208"/>
      <c r="I1214" s="208"/>
      <c r="J1214" s="208">
        <f t="shared" ref="J1214:W1214" si="8373">MAX((K1214+K1215)/2/((1+K60/4)^(1))+J$23,)</f>
        <v>508180.62441691331</v>
      </c>
      <c r="K1214" s="208">
        <f t="shared" si="8373"/>
        <v>466968.11160943954</v>
      </c>
      <c r="L1214" s="208">
        <f t="shared" si="8373"/>
        <v>427874.11672091327</v>
      </c>
      <c r="M1214" s="208">
        <f t="shared" si="8373"/>
        <v>391138.99559108843</v>
      </c>
      <c r="N1214" s="208">
        <f t="shared" si="8373"/>
        <v>356983.73428124539</v>
      </c>
      <c r="O1214" s="208">
        <f t="shared" si="8373"/>
        <v>325604.34370033466</v>
      </c>
      <c r="P1214" s="208">
        <f t="shared" si="8373"/>
        <v>293489.27334093599</v>
      </c>
      <c r="Q1214" s="208">
        <f t="shared" si="8373"/>
        <v>263405.02759365772</v>
      </c>
      <c r="R1214" s="208">
        <f t="shared" si="8373"/>
        <v>235749.68499368432</v>
      </c>
      <c r="S1214" s="208">
        <f t="shared" si="8373"/>
        <v>210567.16415342927</v>
      </c>
      <c r="T1214" s="208">
        <f t="shared" si="8373"/>
        <v>187874.40045925733</v>
      </c>
      <c r="U1214" s="208">
        <f t="shared" si="8373"/>
        <v>167657.22880641825</v>
      </c>
      <c r="V1214" s="208">
        <f t="shared" si="8373"/>
        <v>149873.98708870355</v>
      </c>
      <c r="W1214" s="208">
        <f t="shared" si="8373"/>
        <v>134469.43682076634</v>
      </c>
      <c r="X1214" s="208">
        <f t="shared" ref="X1214:AQ1214" si="8374">MAX((Y1214+Y1215)/2/((1+Y60/4)^(1))+X$23,)</f>
        <v>118989.50836588054</v>
      </c>
      <c r="Y1214" s="208">
        <f t="shared" si="8374"/>
        <v>105282.07137713977</v>
      </c>
      <c r="Z1214" s="208">
        <f t="shared" si="8374"/>
        <v>93461.852063441926</v>
      </c>
      <c r="AA1214" s="208">
        <f t="shared" si="8374"/>
        <v>83421.319795293544</v>
      </c>
      <c r="AB1214" s="208">
        <f t="shared" si="8374"/>
        <v>75063.537911964188</v>
      </c>
      <c r="AC1214" s="208">
        <f t="shared" si="8374"/>
        <v>68301.80430523456</v>
      </c>
      <c r="AD1214" s="208">
        <f t="shared" si="8374"/>
        <v>63078.871611663599</v>
      </c>
      <c r="AE1214" s="208">
        <f t="shared" si="8374"/>
        <v>59382.672968735147</v>
      </c>
      <c r="AF1214" s="208">
        <f t="shared" si="8374"/>
        <v>57280.183589933979</v>
      </c>
      <c r="AG1214" s="208">
        <f t="shared" si="8374"/>
        <v>56943.002233234816</v>
      </c>
      <c r="AH1214" s="208">
        <f t="shared" si="8374"/>
        <v>58729.617480106033</v>
      </c>
      <c r="AI1214" s="208">
        <f t="shared" si="8374"/>
        <v>63316.840441589229</v>
      </c>
      <c r="AJ1214" s="208">
        <f t="shared" si="8374"/>
        <v>71960.144800659255</v>
      </c>
      <c r="AK1214" s="208">
        <f t="shared" si="8374"/>
        <v>87007.442200300095</v>
      </c>
      <c r="AL1214" s="208">
        <f t="shared" si="8374"/>
        <v>113013.57632249144</v>
      </c>
      <c r="AM1214" s="208">
        <f t="shared" si="8374"/>
        <v>159313.3476147668</v>
      </c>
      <c r="AN1214" s="208">
        <f t="shared" si="8374"/>
        <v>246430.04619578645</v>
      </c>
      <c r="AO1214" s="208">
        <f t="shared" si="8374"/>
        <v>422683.08492893656</v>
      </c>
      <c r="AP1214" s="208">
        <f t="shared" si="8374"/>
        <v>812323.73381144961</v>
      </c>
      <c r="AQ1214" s="208">
        <f t="shared" si="8374"/>
        <v>1790847.6965428547</v>
      </c>
    </row>
    <row r="1215" spans="2:43">
      <c r="C1215" s="208"/>
      <c r="D1215" s="208"/>
      <c r="E1215" s="208"/>
      <c r="F1215" s="208"/>
      <c r="G1215" s="208"/>
      <c r="H1215" s="208"/>
      <c r="I1215" s="208"/>
      <c r="J1215" s="208"/>
      <c r="K1215" s="208">
        <f t="shared" ref="K1215:W1215" si="8375">MAX((L1215+L1216)/2/((1+L61/4)^(1))+K$23,)</f>
        <v>579607.30899361067</v>
      </c>
      <c r="L1215" s="208">
        <f t="shared" si="8375"/>
        <v>538268.36817514198</v>
      </c>
      <c r="M1215" s="208">
        <f t="shared" si="8375"/>
        <v>498847.8665145571</v>
      </c>
      <c r="N1215" s="208">
        <f t="shared" si="8375"/>
        <v>461637.84768057812</v>
      </c>
      <c r="O1215" s="208">
        <f t="shared" si="8375"/>
        <v>426920.81644463254</v>
      </c>
      <c r="P1215" s="208">
        <f t="shared" si="8375"/>
        <v>390882.6059546441</v>
      </c>
      <c r="Q1215" s="208">
        <f t="shared" si="8375"/>
        <v>356550.87556213338</v>
      </c>
      <c r="R1215" s="208">
        <f t="shared" si="8375"/>
        <v>324432.45268679259</v>
      </c>
      <c r="S1215" s="208">
        <f t="shared" si="8375"/>
        <v>294656.45420026663</v>
      </c>
      <c r="T1215" s="208">
        <f t="shared" si="8375"/>
        <v>267330.26824351476</v>
      </c>
      <c r="U1215" s="208">
        <f t="shared" si="8375"/>
        <v>242532.24234592929</v>
      </c>
      <c r="V1215" s="208">
        <f t="shared" si="8375"/>
        <v>220312.72597322322</v>
      </c>
      <c r="W1215" s="208">
        <f t="shared" si="8375"/>
        <v>200707.79514860566</v>
      </c>
      <c r="X1215" s="208">
        <f t="shared" ref="X1215:AQ1215" si="8376">MAX((Y1215+Y1216)/2/((1+Y61/4)^(1))+X$23,)</f>
        <v>180688.80053551801</v>
      </c>
      <c r="Y1215" s="208">
        <f t="shared" si="8376"/>
        <v>162613.99467022312</v>
      </c>
      <c r="Z1215" s="208">
        <f t="shared" si="8376"/>
        <v>146715.45708070774</v>
      </c>
      <c r="AA1215" s="208">
        <f t="shared" si="8376"/>
        <v>132940.73003859504</v>
      </c>
      <c r="AB1215" s="208">
        <f t="shared" si="8376"/>
        <v>121244.60123471907</v>
      </c>
      <c r="AC1215" s="208">
        <f t="shared" si="8376"/>
        <v>111587.0325197613</v>
      </c>
      <c r="AD1215" s="208">
        <f t="shared" si="8376"/>
        <v>103957.70024523023</v>
      </c>
      <c r="AE1215" s="208">
        <f t="shared" si="8376"/>
        <v>98396.05028737917</v>
      </c>
      <c r="AF1215" s="208">
        <f t="shared" si="8376"/>
        <v>95035.797767810538</v>
      </c>
      <c r="AG1215" s="208">
        <f t="shared" si="8376"/>
        <v>94134.110053963101</v>
      </c>
      <c r="AH1215" s="208">
        <f t="shared" si="8376"/>
        <v>96173.186287830526</v>
      </c>
      <c r="AI1215" s="208">
        <f t="shared" si="8376"/>
        <v>102013.33945083954</v>
      </c>
      <c r="AJ1215" s="208">
        <f t="shared" si="8376"/>
        <v>113185.74804946297</v>
      </c>
      <c r="AK1215" s="208">
        <f t="shared" si="8376"/>
        <v>132440.48621782594</v>
      </c>
      <c r="AL1215" s="208">
        <f t="shared" si="8376"/>
        <v>164884.24800853559</v>
      </c>
      <c r="AM1215" s="208">
        <f t="shared" si="8376"/>
        <v>220481.98542734844</v>
      </c>
      <c r="AN1215" s="208">
        <f t="shared" si="8376"/>
        <v>319961.54064062546</v>
      </c>
      <c r="AO1215" s="208">
        <f t="shared" si="8376"/>
        <v>509046.24909505306</v>
      </c>
      <c r="AP1215" s="208">
        <f t="shared" si="8376"/>
        <v>897042.91052518773</v>
      </c>
      <c r="AQ1215" s="208">
        <f t="shared" si="8376"/>
        <v>1790847.6965428547</v>
      </c>
    </row>
    <row r="1216" spans="2:43">
      <c r="C1216" s="208"/>
      <c r="D1216" s="208"/>
      <c r="E1216" s="208"/>
      <c r="F1216" s="263"/>
      <c r="G1216" s="208"/>
      <c r="H1216" s="208"/>
      <c r="I1216" s="208"/>
      <c r="J1216" s="208"/>
      <c r="K1216" s="208"/>
      <c r="L1216" s="208">
        <f t="shared" ref="L1216:W1216" si="8377">MAX((M1216+M1217)/2/((1+M62/4)^(1))+L$23,)</f>
        <v>654011.67264302773</v>
      </c>
      <c r="M1216" s="208">
        <f t="shared" si="8377"/>
        <v>613316.45111641008</v>
      </c>
      <c r="N1216" s="208">
        <f t="shared" si="8377"/>
        <v>574397.87322292372</v>
      </c>
      <c r="O1216" s="208">
        <f t="shared" si="8377"/>
        <v>537597.96350432513</v>
      </c>
      <c r="P1216" s="208">
        <f t="shared" si="8377"/>
        <v>498925.72753757972</v>
      </c>
      <c r="Q1216" s="208">
        <f t="shared" si="8377"/>
        <v>461543.64098817005</v>
      </c>
      <c r="R1216" s="208">
        <f t="shared" si="8377"/>
        <v>426034.54824561876</v>
      </c>
      <c r="S1216" s="208">
        <f t="shared" si="8377"/>
        <v>392597.07841113204</v>
      </c>
      <c r="T1216" s="208">
        <f t="shared" si="8377"/>
        <v>361418.2823216921</v>
      </c>
      <c r="U1216" s="208">
        <f t="shared" si="8377"/>
        <v>332664.14145177469</v>
      </c>
      <c r="V1216" s="208">
        <f t="shared" si="8377"/>
        <v>306478.49051967944</v>
      </c>
      <c r="W1216" s="208">
        <f t="shared" si="8377"/>
        <v>282996.34916128375</v>
      </c>
      <c r="X1216" s="208">
        <f t="shared" ref="X1216:AQ1216" si="8378">MAX((Y1216+Y1217)/2/((1+Y62/4)^(1))+X$23,)</f>
        <v>258677.82900150429</v>
      </c>
      <c r="Y1216" s="208">
        <f t="shared" si="8378"/>
        <v>236341.15598912531</v>
      </c>
      <c r="Z1216" s="208">
        <f t="shared" si="8378"/>
        <v>216345.94156763266</v>
      </c>
      <c r="AA1216" s="208">
        <f t="shared" si="8378"/>
        <v>198714.70263932867</v>
      </c>
      <c r="AB1216" s="208">
        <f t="shared" si="8378"/>
        <v>183477.10251036703</v>
      </c>
      <c r="AC1216" s="208">
        <f t="shared" si="8378"/>
        <v>170665.16955894063</v>
      </c>
      <c r="AD1216" s="208">
        <f t="shared" si="8378"/>
        <v>160342.02925902139</v>
      </c>
      <c r="AE1216" s="208">
        <f t="shared" si="8378"/>
        <v>152625.10042211154</v>
      </c>
      <c r="AF1216" s="208">
        <f t="shared" si="8378"/>
        <v>147740.20339437173</v>
      </c>
      <c r="AG1216" s="208">
        <f t="shared" si="8378"/>
        <v>146051.82580922771</v>
      </c>
      <c r="AH1216" s="208">
        <f t="shared" si="8378"/>
        <v>148181.17519181626</v>
      </c>
      <c r="AI1216" s="208">
        <f t="shared" si="8378"/>
        <v>155174.96823155502</v>
      </c>
      <c r="AJ1216" s="208">
        <f t="shared" si="8378"/>
        <v>168818.80303705548</v>
      </c>
      <c r="AK1216" s="208">
        <f t="shared" si="8378"/>
        <v>192194.62982507166</v>
      </c>
      <c r="AL1216" s="208">
        <f t="shared" si="8378"/>
        <v>230793.1064547807</v>
      </c>
      <c r="AM1216" s="208">
        <f t="shared" si="8378"/>
        <v>294854.11409715028</v>
      </c>
      <c r="AN1216" s="208">
        <f t="shared" si="8378"/>
        <v>404629.61136808287</v>
      </c>
      <c r="AO1216" s="208">
        <f t="shared" si="8378"/>
        <v>602208.26053598721</v>
      </c>
      <c r="AP1216" s="208">
        <f t="shared" si="8378"/>
        <v>981733.11029812496</v>
      </c>
      <c r="AQ1216" s="208">
        <f t="shared" si="8378"/>
        <v>1790847.6965428547</v>
      </c>
    </row>
    <row r="1217" spans="3:43">
      <c r="C1217" s="208"/>
      <c r="D1217" s="208"/>
      <c r="E1217" s="208"/>
      <c r="F1217" s="208"/>
      <c r="G1217" s="263"/>
      <c r="H1217" s="208"/>
      <c r="I1217" s="208"/>
      <c r="J1217" s="208"/>
      <c r="K1217" s="208"/>
      <c r="L1217" s="208"/>
      <c r="M1217" s="208">
        <f t="shared" ref="M1217:W1217" si="8379">MAX((N1217+N1218)/2/((1+N63/4)^(1))+M$23,)</f>
        <v>730513.24930010724</v>
      </c>
      <c r="N1217" s="208">
        <f t="shared" si="8379"/>
        <v>691225.24136298464</v>
      </c>
      <c r="O1217" s="208">
        <f t="shared" si="8379"/>
        <v>653645.04563477065</v>
      </c>
      <c r="P1217" s="208">
        <f t="shared" si="8379"/>
        <v>613732.80831640307</v>
      </c>
      <c r="Q1217" s="208">
        <f t="shared" si="8379"/>
        <v>574663.8550773639</v>
      </c>
      <c r="R1217" s="208">
        <f t="shared" si="8379"/>
        <v>537060.6828358788</v>
      </c>
      <c r="S1217" s="208">
        <f t="shared" si="8379"/>
        <v>501169.5399794394</v>
      </c>
      <c r="T1217" s="208">
        <f t="shared" si="8379"/>
        <v>467237.61922987283</v>
      </c>
      <c r="U1217" s="208">
        <f t="shared" si="8379"/>
        <v>435502.70022392191</v>
      </c>
      <c r="V1217" s="208">
        <f t="shared" si="8379"/>
        <v>406190.85618031671</v>
      </c>
      <c r="W1217" s="208">
        <f t="shared" si="8379"/>
        <v>379529.62100210204</v>
      </c>
      <c r="X1217" s="208">
        <f t="shared" ref="X1217:AQ1217" si="8380">MAX((Y1217+Y1218)/2/((1+Y63/4)^(1))+X$23,)</f>
        <v>351576.49899654486</v>
      </c>
      <c r="Y1217" s="208">
        <f t="shared" si="8380"/>
        <v>325512.81675421051</v>
      </c>
      <c r="Z1217" s="208">
        <f t="shared" si="8380"/>
        <v>301818.84130340745</v>
      </c>
      <c r="AA1217" s="208">
        <f t="shared" si="8380"/>
        <v>280600.37637947843</v>
      </c>
      <c r="AB1217" s="208">
        <f t="shared" si="8380"/>
        <v>261974.3888720219</v>
      </c>
      <c r="AC1217" s="208">
        <f t="shared" si="8380"/>
        <v>246061.10932625714</v>
      </c>
      <c r="AD1217" s="208">
        <f t="shared" si="8380"/>
        <v>233015.60292524751</v>
      </c>
      <c r="AE1217" s="208">
        <f t="shared" si="8380"/>
        <v>223052.6725911549</v>
      </c>
      <c r="AF1217" s="208">
        <f t="shared" si="8380"/>
        <v>216508.53396765419</v>
      </c>
      <c r="AG1217" s="208">
        <f t="shared" si="8380"/>
        <v>213869.33601435376</v>
      </c>
      <c r="AH1217" s="208">
        <f t="shared" si="8380"/>
        <v>215900.95558603856</v>
      </c>
      <c r="AI1217" s="208">
        <f t="shared" si="8380"/>
        <v>223825.82622542049</v>
      </c>
      <c r="AJ1217" s="208">
        <f t="shared" si="8380"/>
        <v>239643.37885156638</v>
      </c>
      <c r="AK1217" s="208">
        <f t="shared" si="8380"/>
        <v>266672.65792622301</v>
      </c>
      <c r="AL1217" s="208">
        <f t="shared" si="8380"/>
        <v>310597.48910697654</v>
      </c>
      <c r="AM1217" s="208">
        <f t="shared" si="8380"/>
        <v>381580.9117243092</v>
      </c>
      <c r="AN1217" s="208">
        <f t="shared" si="8380"/>
        <v>498818.01851230749</v>
      </c>
      <c r="AO1217" s="208">
        <f t="shared" si="8380"/>
        <v>700081.04209165252</v>
      </c>
      <c r="AP1217" s="208">
        <f t="shared" si="8380"/>
        <v>1064892.8216074188</v>
      </c>
      <c r="AQ1217" s="208">
        <f t="shared" si="8380"/>
        <v>1790847.6965428547</v>
      </c>
    </row>
    <row r="1218" spans="3:43">
      <c r="C1218" s="208"/>
      <c r="D1218" s="208"/>
      <c r="E1218" s="208"/>
      <c r="F1218" s="208"/>
      <c r="G1218" s="208"/>
      <c r="H1218" s="263"/>
      <c r="I1218" s="208"/>
      <c r="J1218" s="208"/>
      <c r="K1218" s="208"/>
      <c r="L1218" s="208"/>
      <c r="M1218" s="208"/>
      <c r="N1218" s="208">
        <f t="shared" ref="N1218:W1218" si="8381">MAX((O1218+O1219)/2/((1+O64/4)^(1))+N$23,)</f>
        <v>808214.96411214466</v>
      </c>
      <c r="O1218" s="208">
        <f t="shared" si="8381"/>
        <v>771057.07887309825</v>
      </c>
      <c r="P1218" s="208">
        <f t="shared" si="8381"/>
        <v>731233.6926745011</v>
      </c>
      <c r="Q1218" s="208">
        <f t="shared" si="8381"/>
        <v>691828.6879413916</v>
      </c>
      <c r="R1218" s="208">
        <f t="shared" si="8381"/>
        <v>653470.56766826205</v>
      </c>
      <c r="S1218" s="208">
        <f t="shared" si="8381"/>
        <v>616430.46268616116</v>
      </c>
      <c r="T1218" s="208">
        <f t="shared" si="8381"/>
        <v>580992.92291720014</v>
      </c>
      <c r="U1218" s="208">
        <f t="shared" si="8381"/>
        <v>547445.90582332911</v>
      </c>
      <c r="V1218" s="208">
        <f t="shared" si="8381"/>
        <v>516078.25144226442</v>
      </c>
      <c r="W1218" s="208">
        <f t="shared" si="8381"/>
        <v>487193.05548573437</v>
      </c>
      <c r="X1218" s="208">
        <f t="shared" ref="X1218:AQ1218" si="8382">MAX((Y1218+Y1219)/2/((1+Y64/4)^(1))+X$23,)</f>
        <v>456582.50405767775</v>
      </c>
      <c r="Y1218" s="208">
        <f t="shared" si="8382"/>
        <v>427665.66852299555</v>
      </c>
      <c r="Z1218" s="208">
        <f t="shared" si="8382"/>
        <v>401022.3195472926</v>
      </c>
      <c r="AA1218" s="208">
        <f t="shared" si="8382"/>
        <v>376837.86287058657</v>
      </c>
      <c r="AB1218" s="208">
        <f t="shared" si="8382"/>
        <v>355316.48846659152</v>
      </c>
      <c r="AC1218" s="208">
        <f t="shared" si="8382"/>
        <v>336670.40957712993</v>
      </c>
      <c r="AD1218" s="208">
        <f t="shared" si="8382"/>
        <v>321152.995399951</v>
      </c>
      <c r="AE1218" s="208">
        <f t="shared" si="8382"/>
        <v>309084.06701365957</v>
      </c>
      <c r="AF1218" s="208">
        <f t="shared" si="8382"/>
        <v>300916.56610736583</v>
      </c>
      <c r="AG1218" s="208">
        <f t="shared" si="8382"/>
        <v>297260.86931311217</v>
      </c>
      <c r="AH1218" s="208">
        <f t="shared" si="8382"/>
        <v>299020.62049439613</v>
      </c>
      <c r="AI1218" s="208">
        <f t="shared" si="8382"/>
        <v>307569.53928690148</v>
      </c>
      <c r="AJ1218" s="208">
        <f t="shared" si="8382"/>
        <v>325065.67554136569</v>
      </c>
      <c r="AK1218" s="208">
        <f t="shared" si="8382"/>
        <v>354958.60816599982</v>
      </c>
      <c r="AL1218" s="208">
        <f t="shared" si="8382"/>
        <v>402936.59772074502</v>
      </c>
      <c r="AM1218" s="208">
        <f t="shared" si="8382"/>
        <v>478777.731847091</v>
      </c>
      <c r="AN1218" s="208">
        <f t="shared" si="8382"/>
        <v>600186.30014682084</v>
      </c>
      <c r="AO1218" s="208">
        <f t="shared" si="8382"/>
        <v>800296.82524636586</v>
      </c>
      <c r="AP1218" s="208">
        <f t="shared" si="8382"/>
        <v>1145127.1815692473</v>
      </c>
      <c r="AQ1218" s="208">
        <f t="shared" si="8382"/>
        <v>1790847.6965428547</v>
      </c>
    </row>
    <row r="1219" spans="3:43">
      <c r="C1219" s="208"/>
      <c r="D1219" s="208"/>
      <c r="E1219" s="208"/>
      <c r="F1219" s="208"/>
      <c r="G1219" s="208"/>
      <c r="H1219" s="208"/>
      <c r="I1219" s="208"/>
      <c r="J1219" s="208"/>
      <c r="K1219" s="208"/>
      <c r="L1219" s="208"/>
      <c r="M1219" s="208"/>
      <c r="N1219" s="208"/>
      <c r="O1219" s="208">
        <f t="shared" ref="O1219:W1219" si="8383">MAX((P1219+P1220)/2/((1+P65/4)^(1))+O$23,)</f>
        <v>886236.58083835524</v>
      </c>
      <c r="P1219" s="208">
        <f t="shared" si="8383"/>
        <v>847642.6402706895</v>
      </c>
      <c r="Q1219" s="208">
        <f t="shared" si="8383"/>
        <v>809100.38514872</v>
      </c>
      <c r="R1219" s="208">
        <f t="shared" si="8383"/>
        <v>771217.26510828384</v>
      </c>
      <c r="S1219" s="208">
        <f t="shared" si="8383"/>
        <v>734269.50526222761</v>
      </c>
      <c r="T1219" s="208">
        <f t="shared" si="8383"/>
        <v>698557.41984598513</v>
      </c>
      <c r="U1219" s="208">
        <f t="shared" si="8383"/>
        <v>664396.62136322132</v>
      </c>
      <c r="V1219" s="208">
        <f t="shared" si="8383"/>
        <v>632116.05100209359</v>
      </c>
      <c r="W1219" s="208">
        <f t="shared" si="8383"/>
        <v>602071.8337089906</v>
      </c>
      <c r="X1219" s="208">
        <f t="shared" ref="X1219:AQ1219" si="8384">MAX((Y1219+Y1220)/2/((1+Y65/4)^(1))+X$23,)</f>
        <v>569937.71229179529</v>
      </c>
      <c r="Y1219" s="208">
        <f t="shared" si="8384"/>
        <v>539236.89310443238</v>
      </c>
      <c r="Z1219" s="208">
        <f t="shared" si="8384"/>
        <v>510618.73541966116</v>
      </c>
      <c r="AA1219" s="208">
        <f t="shared" si="8384"/>
        <v>484335.17260768701</v>
      </c>
      <c r="AB1219" s="208">
        <f t="shared" si="8384"/>
        <v>460666.66494144651</v>
      </c>
      <c r="AC1219" s="208">
        <f t="shared" si="8384"/>
        <v>439909.33204746456</v>
      </c>
      <c r="AD1219" s="208">
        <f t="shared" si="8384"/>
        <v>422408.58774383948</v>
      </c>
      <c r="AE1219" s="208">
        <f t="shared" si="8384"/>
        <v>408583.83866414014</v>
      </c>
      <c r="AF1219" s="208">
        <f t="shared" si="8384"/>
        <v>398997.50248728367</v>
      </c>
      <c r="AG1219" s="208">
        <f t="shared" si="8384"/>
        <v>394373.49469101761</v>
      </c>
      <c r="AH1219" s="208">
        <f t="shared" si="8384"/>
        <v>395733.41628033709</v>
      </c>
      <c r="AI1219" s="208">
        <f t="shared" si="8384"/>
        <v>404566.14775831206</v>
      </c>
      <c r="AJ1219" s="208">
        <f t="shared" si="8384"/>
        <v>423124.70880028425</v>
      </c>
      <c r="AK1219" s="208">
        <f t="shared" si="8384"/>
        <v>454883.26550266211</v>
      </c>
      <c r="AL1219" s="208">
        <f t="shared" si="8384"/>
        <v>505368.01633715845</v>
      </c>
      <c r="AM1219" s="208">
        <f t="shared" si="8384"/>
        <v>583733.55077053991</v>
      </c>
      <c r="AN1219" s="208">
        <f t="shared" si="8384"/>
        <v>705923.17395107821</v>
      </c>
      <c r="AO1219" s="208">
        <f t="shared" si="8384"/>
        <v>900428.3066706385</v>
      </c>
      <c r="AP1219" s="208">
        <f t="shared" si="8384"/>
        <v>1221237.1673376209</v>
      </c>
      <c r="AQ1219" s="208">
        <f t="shared" si="8384"/>
        <v>1790847.6965428547</v>
      </c>
    </row>
    <row r="1220" spans="3:43">
      <c r="C1220" s="208"/>
      <c r="D1220" s="208"/>
      <c r="E1220" s="208"/>
      <c r="F1220" s="208"/>
      <c r="G1220" s="208"/>
      <c r="H1220" s="208"/>
      <c r="I1220" s="208"/>
      <c r="J1220" s="208"/>
      <c r="K1220" s="208"/>
      <c r="L1220" s="208"/>
      <c r="M1220" s="208"/>
      <c r="N1220" s="208"/>
      <c r="O1220" s="208"/>
      <c r="P1220" s="208">
        <f t="shared" ref="P1220:W1220" si="8385">MAX((Q1220+Q1221)/2/((1+Q66/4)^(1))+P$23,)</f>
        <v>959780.86732531665</v>
      </c>
      <c r="Q1220" s="208">
        <f t="shared" si="8385"/>
        <v>923063.29566015012</v>
      </c>
      <c r="R1220" s="208">
        <f t="shared" si="8385"/>
        <v>886674.98843846482</v>
      </c>
      <c r="S1220" s="208">
        <f t="shared" si="8385"/>
        <v>850882.30320821237</v>
      </c>
      <c r="T1220" s="208">
        <f t="shared" si="8385"/>
        <v>815983.61980839795</v>
      </c>
      <c r="U1220" s="208">
        <f t="shared" si="8385"/>
        <v>782302.24231437943</v>
      </c>
      <c r="V1220" s="208">
        <f t="shared" si="8385"/>
        <v>750185.4532960176</v>
      </c>
      <c r="W1220" s="208">
        <f t="shared" si="8385"/>
        <v>720018.91666977806</v>
      </c>
      <c r="X1220" s="208">
        <f t="shared" ref="X1220:AQ1220" si="8386">MAX((Y1220+Y1221)/2/((1+Y66/4)^(1))+X$23,)</f>
        <v>687497.2510110907</v>
      </c>
      <c r="Y1220" s="208">
        <f t="shared" si="8386"/>
        <v>656123.22024696611</v>
      </c>
      <c r="Z1220" s="208">
        <f t="shared" si="8386"/>
        <v>626583.11636123294</v>
      </c>
      <c r="AA1220" s="208">
        <f t="shared" si="8386"/>
        <v>599176.968427688</v>
      </c>
      <c r="AB1220" s="208">
        <f t="shared" si="8386"/>
        <v>574243.39190311346</v>
      </c>
      <c r="AC1220" s="208">
        <f t="shared" si="8386"/>
        <v>552145.59398625675</v>
      </c>
      <c r="AD1220" s="208">
        <f t="shared" si="8386"/>
        <v>533304.68263528822</v>
      </c>
      <c r="AE1220" s="208">
        <f t="shared" si="8386"/>
        <v>518223.1357550887</v>
      </c>
      <c r="AF1220" s="208">
        <f t="shared" si="8386"/>
        <v>507553.77929706225</v>
      </c>
      <c r="AG1220" s="208">
        <f t="shared" si="8386"/>
        <v>502111.82116832957</v>
      </c>
      <c r="AH1220" s="208">
        <f t="shared" si="8386"/>
        <v>503006.50992589083</v>
      </c>
      <c r="AI1220" s="208">
        <f t="shared" si="8386"/>
        <v>511798.0349812436</v>
      </c>
      <c r="AJ1220" s="208">
        <f t="shared" si="8386"/>
        <v>530768.89306872536</v>
      </c>
      <c r="AK1220" s="208">
        <f t="shared" si="8386"/>
        <v>563322.39144154522</v>
      </c>
      <c r="AL1220" s="208">
        <f t="shared" si="8386"/>
        <v>614690.85897283233</v>
      </c>
      <c r="AM1220" s="208">
        <f t="shared" si="8386"/>
        <v>693246.14626332326</v>
      </c>
      <c r="AN1220" s="208">
        <f t="shared" si="8386"/>
        <v>813054.12706688943</v>
      </c>
      <c r="AO1220" s="208">
        <f t="shared" si="8386"/>
        <v>998200.13801617909</v>
      </c>
      <c r="AP1220" s="208">
        <f t="shared" si="8386"/>
        <v>1292281.9742326895</v>
      </c>
      <c r="AQ1220" s="208">
        <f t="shared" si="8386"/>
        <v>1790847.6965428547</v>
      </c>
    </row>
    <row r="1221" spans="3:43">
      <c r="C1221" s="208"/>
      <c r="D1221" s="208"/>
      <c r="E1221" s="208"/>
      <c r="F1221" s="208"/>
      <c r="G1221" s="208"/>
      <c r="H1221" s="208"/>
      <c r="I1221" s="208"/>
      <c r="J1221" s="208"/>
      <c r="K1221" s="208"/>
      <c r="L1221" s="208"/>
      <c r="M1221" s="208"/>
      <c r="N1221" s="208"/>
      <c r="O1221" s="208"/>
      <c r="P1221" s="208"/>
      <c r="Q1221" s="208">
        <f t="shared" ref="Q1221:W1221" si="8387">MAX((R1221+R1222)/2/((1+R67/4)^(1))+Q$23,)</f>
        <v>1031038.1341989874</v>
      </c>
      <c r="R1221" s="208">
        <f t="shared" si="8387"/>
        <v>996906.92507858865</v>
      </c>
      <c r="S1221" s="208">
        <f t="shared" si="8387"/>
        <v>963091.27510191372</v>
      </c>
      <c r="T1221" s="208">
        <f t="shared" si="8387"/>
        <v>929874.84695715713</v>
      </c>
      <c r="U1221" s="208">
        <f t="shared" si="8387"/>
        <v>897573.01863052766</v>
      </c>
      <c r="V1221" s="208">
        <f t="shared" si="8387"/>
        <v>866533.11857363128</v>
      </c>
      <c r="W1221" s="208">
        <f t="shared" si="8387"/>
        <v>837149.23077717319</v>
      </c>
      <c r="X1221" s="208">
        <f t="shared" ref="X1221:AQ1221" si="8388">MAX((Y1221+Y1222)/2/((1+Y67/4)^(1))+X$23,)</f>
        <v>805256.16506590357</v>
      </c>
      <c r="Y1221" s="208">
        <f t="shared" si="8388"/>
        <v>774232.27330752253</v>
      </c>
      <c r="Z1221" s="208">
        <f t="shared" si="8388"/>
        <v>744770.28647013998</v>
      </c>
      <c r="AA1221" s="208">
        <f t="shared" si="8388"/>
        <v>717198.49625153304</v>
      </c>
      <c r="AB1221" s="208">
        <f t="shared" si="8388"/>
        <v>691892.59035358392</v>
      </c>
      <c r="AC1221" s="208">
        <f t="shared" si="8388"/>
        <v>669261.48331059958</v>
      </c>
      <c r="AD1221" s="208">
        <f t="shared" si="8388"/>
        <v>649779.65889570175</v>
      </c>
      <c r="AE1221" s="208">
        <f t="shared" si="8388"/>
        <v>634009.06657177128</v>
      </c>
      <c r="AF1221" s="208">
        <f t="shared" si="8388"/>
        <v>622666.09715392825</v>
      </c>
      <c r="AG1221" s="208">
        <f t="shared" si="8388"/>
        <v>616627.41569894482</v>
      </c>
      <c r="AH1221" s="208">
        <f t="shared" si="8388"/>
        <v>617053.42774433794</v>
      </c>
      <c r="AI1221" s="208">
        <f t="shared" si="8388"/>
        <v>625529.04827880475</v>
      </c>
      <c r="AJ1221" s="208">
        <f t="shared" si="8388"/>
        <v>644304.87678976799</v>
      </c>
      <c r="AK1221" s="208">
        <f t="shared" si="8388"/>
        <v>676634.82487216534</v>
      </c>
      <c r="AL1221" s="208">
        <f t="shared" si="8388"/>
        <v>727364.81197413045</v>
      </c>
      <c r="AM1221" s="208">
        <f t="shared" si="8388"/>
        <v>804000.23068208795</v>
      </c>
      <c r="AN1221" s="208">
        <f t="shared" si="8388"/>
        <v>918739.19557988783</v>
      </c>
      <c r="AO1221" s="208">
        <f t="shared" si="8388"/>
        <v>1091657.932918716</v>
      </c>
      <c r="AP1221" s="208">
        <f t="shared" si="8388"/>
        <v>1357609.202564487</v>
      </c>
      <c r="AQ1221" s="208">
        <f t="shared" si="8388"/>
        <v>1790847.6965428547</v>
      </c>
    </row>
    <row r="1222" spans="3:43">
      <c r="R1222" s="208">
        <f t="shared" ref="R1222:W1222" si="8389">MAX((S1222+S1223)/2/((1+S68/4)^(1))+R$23,)</f>
        <v>1099774.7468635372</v>
      </c>
      <c r="S1222" s="208">
        <f t="shared" si="8389"/>
        <v>1068502.0320901696</v>
      </c>
      <c r="T1222" s="208">
        <f t="shared" si="8389"/>
        <v>1037589.939413181</v>
      </c>
      <c r="U1222" s="208">
        <f t="shared" si="8389"/>
        <v>1007335.063020942</v>
      </c>
      <c r="V1222" s="208">
        <f t="shared" si="8389"/>
        <v>978071.02503854234</v>
      </c>
      <c r="W1222" s="208">
        <f t="shared" si="8389"/>
        <v>950183.39247628441</v>
      </c>
      <c r="X1222" s="208">
        <f t="shared" ref="X1222:AQ1222" si="8390">MAX((Y1222+Y1223)/2/((1+Y68/4)^(1))+X$23,)</f>
        <v>919739.63051940606</v>
      </c>
      <c r="Y1222" s="208">
        <f t="shared" si="8390"/>
        <v>889915.7733556563</v>
      </c>
      <c r="Z1222" s="208">
        <f t="shared" si="8390"/>
        <v>861385.73447805014</v>
      </c>
      <c r="AA1222" s="208">
        <f t="shared" si="8390"/>
        <v>834487.80770968145</v>
      </c>
      <c r="AB1222" s="208">
        <f t="shared" si="8390"/>
        <v>809614.22053036117</v>
      </c>
      <c r="AC1222" s="208">
        <f t="shared" si="8390"/>
        <v>787197.55536664871</v>
      </c>
      <c r="AD1222" s="208">
        <f t="shared" si="8390"/>
        <v>767741.62450395827</v>
      </c>
      <c r="AE1222" s="208">
        <f t="shared" si="8390"/>
        <v>751841.64088386274</v>
      </c>
      <c r="AF1222" s="208">
        <f t="shared" si="8390"/>
        <v>740247.71047983365</v>
      </c>
      <c r="AG1222" s="208">
        <f t="shared" si="8390"/>
        <v>733865.321604211</v>
      </c>
      <c r="AH1222" s="208">
        <f t="shared" si="8390"/>
        <v>733868.26732121233</v>
      </c>
      <c r="AI1222" s="208">
        <f t="shared" si="8390"/>
        <v>741821.7693276857</v>
      </c>
      <c r="AJ1222" s="208">
        <f t="shared" si="8390"/>
        <v>759891.83109618549</v>
      </c>
      <c r="AK1222" s="208">
        <f t="shared" si="8390"/>
        <v>791124.27959298634</v>
      </c>
      <c r="AL1222" s="208">
        <f t="shared" si="8390"/>
        <v>839923.7328120661</v>
      </c>
      <c r="AM1222" s="208">
        <f t="shared" si="8390"/>
        <v>912908.503426212</v>
      </c>
      <c r="AN1222" s="208">
        <f t="shared" si="8390"/>
        <v>1020509.6112697019</v>
      </c>
      <c r="AO1222" s="208">
        <f t="shared" si="8390"/>
        <v>1179275.1135795114</v>
      </c>
      <c r="AP1222" s="208">
        <f t="shared" si="8390"/>
        <v>1416853.8522512729</v>
      </c>
      <c r="AQ1222" s="208">
        <f t="shared" si="8390"/>
        <v>1790847.6965428547</v>
      </c>
    </row>
    <row r="1223" spans="3:43">
      <c r="S1223" s="208">
        <f>MAX((T1223+T1224)/2/((1+T69/4)^(1))+S$23,)</f>
        <v>1165521.4854037766</v>
      </c>
      <c r="T1223" s="208">
        <f>MAX((U1223+U1224)/2/((1+U69/4)^(1))+T$23,)</f>
        <v>1137298.3362584878</v>
      </c>
      <c r="U1223" s="208">
        <f>MAX((V1223+V1224)/2/((1+V69/4)^(1))+U$23,)</f>
        <v>1109524.7298363438</v>
      </c>
      <c r="V1223" s="208">
        <f>MAX((W1223+W1224)/2/((1+W69/4)^(1))+V$23,)</f>
        <v>1082511.3725643586</v>
      </c>
      <c r="W1223" s="208">
        <f>MAX((X1223+X1224)/2/((1+X69/4)^(1))+W$23,)</f>
        <v>1056623.0994220625</v>
      </c>
      <c r="X1223" s="208">
        <f t="shared" ref="X1223:AQ1223" si="8391">MAX((Y1223+Y1224)/2/((1+Y69/4)^(1))+X$23,)</f>
        <v>1028223.8507607883</v>
      </c>
      <c r="Y1223" s="208">
        <f t="shared" si="8391"/>
        <v>1000235.9563653586</v>
      </c>
      <c r="Z1223" s="208">
        <f t="shared" si="8391"/>
        <v>973295.78370866308</v>
      </c>
      <c r="AA1223" s="208">
        <f t="shared" si="8391"/>
        <v>947736.66054832144</v>
      </c>
      <c r="AB1223" s="208">
        <f t="shared" si="8391"/>
        <v>923949.69036933442</v>
      </c>
      <c r="AC1223" s="208">
        <f t="shared" si="8391"/>
        <v>902371.27997409296</v>
      </c>
      <c r="AD1223" s="208">
        <f t="shared" si="8391"/>
        <v>883512.15843364305</v>
      </c>
      <c r="AE1223" s="208">
        <f t="shared" si="8391"/>
        <v>867975.77773083327</v>
      </c>
      <c r="AF1223" s="208">
        <f t="shared" si="8391"/>
        <v>856517.3038690259</v>
      </c>
      <c r="AG1223" s="208">
        <f t="shared" si="8391"/>
        <v>850039.92532411066</v>
      </c>
      <c r="AH1223" s="208">
        <f t="shared" si="8391"/>
        <v>849696.05435081234</v>
      </c>
      <c r="AI1223" s="208">
        <f t="shared" si="8391"/>
        <v>856992.82761609042</v>
      </c>
      <c r="AJ1223" s="208">
        <f t="shared" si="8391"/>
        <v>873970.38383276516</v>
      </c>
      <c r="AK1223" s="208">
        <f t="shared" si="8391"/>
        <v>903427.71029992332</v>
      </c>
      <c r="AL1223" s="208">
        <f t="shared" si="8391"/>
        <v>949305.41561586701</v>
      </c>
      <c r="AM1223" s="208">
        <f t="shared" si="8391"/>
        <v>1017361.1383485808</v>
      </c>
      <c r="AN1223" s="208">
        <f t="shared" si="8391"/>
        <v>1116415.9344956905</v>
      </c>
      <c r="AO1223" s="208">
        <f t="shared" si="8391"/>
        <v>1259993.9953936469</v>
      </c>
      <c r="AP1223" s="208">
        <f t="shared" si="8391"/>
        <v>1469912.0947717582</v>
      </c>
      <c r="AQ1223" s="208">
        <f t="shared" si="8391"/>
        <v>1790847.6965428547</v>
      </c>
    </row>
    <row r="1224" spans="3:43">
      <c r="T1224" s="208">
        <f>MAX((U1224+U1225)/2/((1+U70/4)^(1))+T$23,)</f>
        <v>1227926.071670773</v>
      </c>
      <c r="U1224" s="208">
        <f>MAX((V1224+V1225)/2/((1+V70/4)^(1))+U$23,)</f>
        <v>1202860.6991517146</v>
      </c>
      <c r="V1224" s="208">
        <f>MAX((W1224+W1225)/2/((1+W70/4)^(1))+V$23,)</f>
        <v>1178367.2285356068</v>
      </c>
      <c r="W1224" s="208">
        <f>MAX((X1224+X1225)/2/((1+X70/4)^(1))+W$23,)</f>
        <v>1154781.9660539434</v>
      </c>
      <c r="X1224" s="208">
        <f t="shared" ref="X1224:AQ1224" si="8392">MAX((Y1224+Y1225)/2/((1+Y70/4)^(1))+X$23,)</f>
        <v>1128802.4339804051</v>
      </c>
      <c r="Y1224" s="208">
        <f t="shared" si="8392"/>
        <v>1103069.5534063161</v>
      </c>
      <c r="Z1224" s="208">
        <f t="shared" si="8392"/>
        <v>1078169.8963976433</v>
      </c>
      <c r="AA1224" s="208">
        <f t="shared" si="8392"/>
        <v>1054420.7707011756</v>
      </c>
      <c r="AB1224" s="208">
        <f t="shared" si="8392"/>
        <v>1032198.4711093938</v>
      </c>
      <c r="AC1224" s="208">
        <f t="shared" si="8392"/>
        <v>1011927.1910544699</v>
      </c>
      <c r="AD1224" s="208">
        <f t="shared" si="8392"/>
        <v>994105.90018791531</v>
      </c>
      <c r="AE1224" s="208">
        <f t="shared" si="8392"/>
        <v>979324.98761978629</v>
      </c>
      <c r="AF1224" s="208">
        <f t="shared" si="8392"/>
        <v>968320.1411299397</v>
      </c>
      <c r="AG1224" s="208">
        <f t="shared" si="8392"/>
        <v>961965.69420530857</v>
      </c>
      <c r="AH1224" s="208">
        <f t="shared" si="8392"/>
        <v>961363.85272149008</v>
      </c>
      <c r="AI1224" s="208">
        <f t="shared" si="8392"/>
        <v>967933.64883577207</v>
      </c>
      <c r="AJ1224" s="208">
        <f t="shared" si="8392"/>
        <v>983560.47262951464</v>
      </c>
      <c r="AK1224" s="208">
        <f t="shared" si="8392"/>
        <v>1010775.7483109559</v>
      </c>
      <c r="AL1224" s="208">
        <f t="shared" si="8392"/>
        <v>1053058.4166680763</v>
      </c>
      <c r="AM1224" s="208">
        <f t="shared" si="8392"/>
        <v>1115362.9597773342</v>
      </c>
      <c r="AN1224" s="208">
        <f t="shared" si="8392"/>
        <v>1205085.0856518121</v>
      </c>
      <c r="AO1224" s="208">
        <f t="shared" si="8392"/>
        <v>1333210.4397225778</v>
      </c>
      <c r="AP1224" s="208">
        <f t="shared" si="8392"/>
        <v>1516898.4153293497</v>
      </c>
      <c r="AQ1224" s="208">
        <f t="shared" si="8392"/>
        <v>1790847.6965428547</v>
      </c>
    </row>
    <row r="1225" spans="3:43">
      <c r="U1225" s="208">
        <f>MAX((V1225+V1226)/2/((1+V71/4)^(1))+U$23,)</f>
        <v>1286739.4062201937</v>
      </c>
      <c r="V1225" s="208">
        <f>MAX((W1225+W1226)/2/((1+W71/4)^(1))+V$23,)</f>
        <v>1264863.9425928993</v>
      </c>
      <c r="W1225" s="208">
        <f>MAX((X1225+X1226)/2/((1+X71/4)^(1))+W$23,)</f>
        <v>1243715.1165233119</v>
      </c>
      <c r="X1225" s="208">
        <f t="shared" ref="X1225:AQ1225" si="8393">MAX((Y1225+Y1226)/2/((1+Y71/4)^(1))+X$23,)</f>
        <v>1220338.5678469145</v>
      </c>
      <c r="Y1225" s="208">
        <f t="shared" si="8393"/>
        <v>1197085.2953987417</v>
      </c>
      <c r="Z1225" s="208">
        <f t="shared" si="8393"/>
        <v>1174485.4574138515</v>
      </c>
      <c r="AA1225" s="208">
        <f t="shared" si="8393"/>
        <v>1152833.062684535</v>
      </c>
      <c r="AB1225" s="208">
        <f t="shared" si="8393"/>
        <v>1132480.0667378569</v>
      </c>
      <c r="AC1225" s="208">
        <f t="shared" si="8393"/>
        <v>1113826.7559614107</v>
      </c>
      <c r="AD1225" s="208">
        <f t="shared" si="8393"/>
        <v>1097346.2995893823</v>
      </c>
      <c r="AE1225" s="208">
        <f t="shared" si="8393"/>
        <v>1083599.6804221151</v>
      </c>
      <c r="AF1225" s="208">
        <f t="shared" si="8393"/>
        <v>1073284.1884770489</v>
      </c>
      <c r="AG1225" s="208">
        <f t="shared" si="8393"/>
        <v>1067224.9174140103</v>
      </c>
      <c r="AH1225" s="208">
        <f t="shared" si="8393"/>
        <v>1066452.4140713157</v>
      </c>
      <c r="AI1225" s="208">
        <f t="shared" si="8393"/>
        <v>1072276.7680102547</v>
      </c>
      <c r="AJ1225" s="208">
        <f t="shared" si="8393"/>
        <v>1086411.5912724764</v>
      </c>
      <c r="AK1225" s="208">
        <f t="shared" si="8393"/>
        <v>1111115.0216443297</v>
      </c>
      <c r="AL1225" s="208">
        <f t="shared" si="8393"/>
        <v>1149424.4984077381</v>
      </c>
      <c r="AM1225" s="208">
        <f t="shared" si="8393"/>
        <v>1205566.4306552301</v>
      </c>
      <c r="AN1225" s="208">
        <f t="shared" si="8393"/>
        <v>1285701.7964230326</v>
      </c>
      <c r="AO1225" s="208">
        <f t="shared" si="8393"/>
        <v>1398718.6117818078</v>
      </c>
      <c r="AP1225" s="208">
        <f t="shared" si="8393"/>
        <v>1558094.9930937579</v>
      </c>
      <c r="AQ1225" s="208">
        <f t="shared" si="8393"/>
        <v>1790847.6965428547</v>
      </c>
    </row>
    <row r="1226" spans="3:43">
      <c r="V1226" s="208">
        <f>MAX((W1226+W1227)/2/((1+W72/4)^(1))+V$23,)</f>
        <v>1341804.8378883393</v>
      </c>
      <c r="W1226" s="208">
        <f>MAX((X1226+X1227)/2/((1+X72/4)^(1))+W$23,)</f>
        <v>1323092.628575183</v>
      </c>
      <c r="X1226" s="208">
        <f t="shared" ref="X1226:AQ1226" si="8394">MAX((Y1226+Y1227)/2/((1+Y72/4)^(1))+X$23,)</f>
        <v>1302349.1794682911</v>
      </c>
      <c r="Y1226" s="208">
        <f t="shared" si="8394"/>
        <v>1281641.3358276449</v>
      </c>
      <c r="Z1226" s="208">
        <f t="shared" si="8394"/>
        <v>1261440.6634294889</v>
      </c>
      <c r="AA1226" s="208">
        <f t="shared" si="8394"/>
        <v>1242013.8095517878</v>
      </c>
      <c r="AB1226" s="208">
        <f t="shared" si="8394"/>
        <v>1223682.6024499815</v>
      </c>
      <c r="AC1226" s="208">
        <f t="shared" si="8394"/>
        <v>1206815.8665840072</v>
      </c>
      <c r="AD1226" s="208">
        <f t="shared" si="8394"/>
        <v>1191851.5624651322</v>
      </c>
      <c r="AE1226" s="208">
        <f t="shared" si="8394"/>
        <v>1179310.0720872164</v>
      </c>
      <c r="AF1226" s="208">
        <f t="shared" si="8394"/>
        <v>1169837.2972643874</v>
      </c>
      <c r="AG1226" s="208">
        <f t="shared" si="8394"/>
        <v>1164195.2223297982</v>
      </c>
      <c r="AH1226" s="208">
        <f t="shared" si="8394"/>
        <v>1163328.7925060824</v>
      </c>
      <c r="AI1226" s="208">
        <f t="shared" si="8394"/>
        <v>1168427.0741518026</v>
      </c>
      <c r="AJ1226" s="208">
        <f t="shared" si="8394"/>
        <v>1181025.1856301054</v>
      </c>
      <c r="AK1226" s="208">
        <f t="shared" si="8394"/>
        <v>1203113.8064335836</v>
      </c>
      <c r="AL1226" s="208">
        <f t="shared" si="8394"/>
        <v>1237320.4791091024</v>
      </c>
      <c r="AM1226" s="208">
        <f t="shared" si="8394"/>
        <v>1287225.8679708021</v>
      </c>
      <c r="AN1226" s="208">
        <f t="shared" si="8394"/>
        <v>1357938.7052131344</v>
      </c>
      <c r="AO1226" s="208">
        <f t="shared" si="8394"/>
        <v>1456633.8972775079</v>
      </c>
      <c r="AP1226" s="208">
        <f t="shared" si="8394"/>
        <v>1593900.7663027891</v>
      </c>
      <c r="AQ1226" s="208">
        <f t="shared" si="8394"/>
        <v>1790847.6965428547</v>
      </c>
    </row>
    <row r="1227" spans="3:43">
      <c r="W1227" s="208">
        <f>MAX((X1227+X1228)/2/((1+X73/4)^(1))+W$23,)</f>
        <v>1393053.5417184581</v>
      </c>
      <c r="X1227" s="208">
        <f t="shared" ref="X1227:AQ1228" si="8395">MAX((Y1227+Y1228)/2/((1+Y73/4)^(1))+X$23,)</f>
        <v>1374860.818473829</v>
      </c>
      <c r="Y1227" s="208">
        <f t="shared" si="8395"/>
        <v>1356644.9455258602</v>
      </c>
      <c r="Z1227" s="208">
        <f t="shared" si="8395"/>
        <v>1338819.9339093829</v>
      </c>
      <c r="AA1227" s="208">
        <f t="shared" si="8395"/>
        <v>1321623.5083683047</v>
      </c>
      <c r="AB1227" s="208">
        <f t="shared" si="8395"/>
        <v>1305344.6308199058</v>
      </c>
      <c r="AC1227" s="208">
        <f t="shared" si="8395"/>
        <v>1290316.6284742053</v>
      </c>
      <c r="AD1227" s="208">
        <f t="shared" si="8395"/>
        <v>1276936.9234414946</v>
      </c>
      <c r="AE1227" s="208">
        <f t="shared" si="8395"/>
        <v>1265678.7588739728</v>
      </c>
      <c r="AF1227" s="208">
        <f t="shared" si="8395"/>
        <v>1257129.0870933258</v>
      </c>
      <c r="AG1227" s="208">
        <f t="shared" si="8395"/>
        <v>1251978.8967206662</v>
      </c>
      <c r="AH1227" s="208">
        <f t="shared" si="8395"/>
        <v>1251080.3438475085</v>
      </c>
      <c r="AI1227" s="208">
        <f t="shared" si="8395"/>
        <v>1255496.9279444984</v>
      </c>
      <c r="AJ1227" s="208">
        <f t="shared" si="8395"/>
        <v>1266586.8099898361</v>
      </c>
      <c r="AK1227" s="208">
        <f t="shared" si="8395"/>
        <v>1286087.23447139</v>
      </c>
      <c r="AL1227" s="208">
        <f t="shared" si="8395"/>
        <v>1316253.7456861855</v>
      </c>
      <c r="AM1227" s="208">
        <f t="shared" si="8395"/>
        <v>1360103.6912845809</v>
      </c>
      <c r="AN1227" s="208">
        <f t="shared" si="8395"/>
        <v>1421859.8477031367</v>
      </c>
      <c r="AO1227" s="208">
        <f t="shared" si="8395"/>
        <v>1507309.5259793312</v>
      </c>
      <c r="AP1227" s="208">
        <f t="shared" si="8395"/>
        <v>1624785.3863815961</v>
      </c>
      <c r="AQ1227" s="208">
        <f t="shared" si="8395"/>
        <v>1790847.6965428547</v>
      </c>
    </row>
    <row r="1228" spans="3:43">
      <c r="X1228" s="208">
        <f t="shared" si="8395"/>
        <v>1438265.4879229243</v>
      </c>
      <c r="Y1228" s="208">
        <f t="shared" ref="Y1228" si="8396">MAX((Z1228+Z1229)/2/((1+Z74/4)^(1))+Y$23,)</f>
        <v>1422405.9828187418</v>
      </c>
      <c r="Z1228" s="208">
        <f t="shared" ref="Z1228:AK1228" si="8397">MAX((AA1228+AA1229)/2/((1+AA74/4)^(1))+Z$23,)</f>
        <v>1406846.4181176953</v>
      </c>
      <c r="AA1228" s="208">
        <f t="shared" si="8397"/>
        <v>1391795.8321708355</v>
      </c>
      <c r="AB1228" s="208">
        <f t="shared" si="8397"/>
        <v>1377509.8698710769</v>
      </c>
      <c r="AC1228" s="208">
        <f t="shared" si="8397"/>
        <v>1364285.069181178</v>
      </c>
      <c r="AD1228" s="208">
        <f t="shared" si="8397"/>
        <v>1352476.2561263279</v>
      </c>
      <c r="AE1228" s="208">
        <f t="shared" si="8397"/>
        <v>1342506.8138014993</v>
      </c>
      <c r="AF1228" s="208">
        <f t="shared" si="8397"/>
        <v>1334901.6789814499</v>
      </c>
      <c r="AG1228" s="208">
        <f t="shared" si="8397"/>
        <v>1330277.9260812562</v>
      </c>
      <c r="AH1228" s="208">
        <f t="shared" si="8397"/>
        <v>1329393.2566052871</v>
      </c>
      <c r="AI1228" s="208">
        <f t="shared" si="8397"/>
        <v>1333187.0002931387</v>
      </c>
      <c r="AJ1228" s="208">
        <f t="shared" si="8397"/>
        <v>1342847.9703357827</v>
      </c>
      <c r="AK1228" s="208">
        <f t="shared" si="8397"/>
        <v>1359879.2401186926</v>
      </c>
      <c r="AL1228" s="208">
        <f t="shared" ref="AL1228:AQ1228" si="8398">MAX((AM1228+AM1229)/2/((1+AM74/4)^(1))+AL$23,)</f>
        <v>1386204.6997536013</v>
      </c>
      <c r="AM1228" s="208">
        <f t="shared" si="8398"/>
        <v>1424356.4312990326</v>
      </c>
      <c r="AN1228" s="208">
        <f t="shared" si="8398"/>
        <v>1477817.744612145</v>
      </c>
      <c r="AO1228" s="208">
        <f t="shared" si="8398"/>
        <v>1551258.0252567602</v>
      </c>
      <c r="AP1228" s="208">
        <f t="shared" si="8398"/>
        <v>1651250.9531916375</v>
      </c>
      <c r="AQ1228" s="208">
        <f t="shared" si="8398"/>
        <v>1790847.6965428547</v>
      </c>
    </row>
    <row r="1229" spans="3:43">
      <c r="X1229" s="208"/>
      <c r="Y1229" s="208">
        <f t="shared" ref="Y1229" si="8399">MAX((Z1229+Z1230)/2/((1+Z75/4)^(1))+Y$23,)</f>
        <v>1479503.6729787057</v>
      </c>
      <c r="Z1229" s="208">
        <f t="shared" ref="Z1229:AK1229" si="8400">MAX((AA1229+AA1230)/2/((1+AA75/4)^(1))+Z$23,)</f>
        <v>1466044.0459183191</v>
      </c>
      <c r="AA1229" s="208">
        <f t="shared" si="8400"/>
        <v>1452995.9442993002</v>
      </c>
      <c r="AB1229" s="208">
        <f t="shared" si="8400"/>
        <v>1440582.8328278081</v>
      </c>
      <c r="AC1229" s="208">
        <f t="shared" si="8400"/>
        <v>1429065.1451535078</v>
      </c>
      <c r="AD1229" s="208">
        <f t="shared" si="8400"/>
        <v>1418755.47577211</v>
      </c>
      <c r="AE1229" s="208">
        <f t="shared" si="8400"/>
        <v>1410027.5066311271</v>
      </c>
      <c r="AF1229" s="208">
        <f t="shared" si="8400"/>
        <v>1403344.5130303747</v>
      </c>
      <c r="AG1229" s="208">
        <f t="shared" si="8400"/>
        <v>1399250.5229201699</v>
      </c>
      <c r="AH1229" s="208">
        <f t="shared" si="8400"/>
        <v>1398411.2615606075</v>
      </c>
      <c r="AI1229" s="208">
        <f t="shared" si="8400"/>
        <v>1401647.5803012205</v>
      </c>
      <c r="AJ1229" s="208">
        <f t="shared" si="8400"/>
        <v>1409990.6097544378</v>
      </c>
      <c r="AK1229" s="208">
        <f t="shared" si="8400"/>
        <v>1424731.348268209</v>
      </c>
      <c r="AL1229" s="208">
        <f t="shared" ref="AL1229:AQ1229" si="8401">MAX((AM1229+AM1230)/2/((1+AM75/4)^(1))+AL$23,)</f>
        <v>1447502.1345522508</v>
      </c>
      <c r="AM1229" s="208">
        <f t="shared" si="8401"/>
        <v>1480420.9983975808</v>
      </c>
      <c r="AN1229" s="208">
        <f t="shared" si="8401"/>
        <v>1526357.8037929568</v>
      </c>
      <c r="AO1229" s="208">
        <f t="shared" si="8401"/>
        <v>1589083.9920543565</v>
      </c>
      <c r="AP1229" s="208">
        <f t="shared" si="8401"/>
        <v>1673802.5108724891</v>
      </c>
      <c r="AQ1229" s="208">
        <f t="shared" si="8401"/>
        <v>1790847.6965428547</v>
      </c>
    </row>
    <row r="1230" spans="3:43">
      <c r="X1230" s="208"/>
      <c r="Y1230" s="208"/>
      <c r="Z1230" s="208">
        <f t="shared" ref="Z1230:AK1230" si="8402">MAX((AA1230+AA1231)/2/((1+AA76/4)^(1))+Z$23,)</f>
        <v>1517120.8835961607</v>
      </c>
      <c r="AA1230" s="208">
        <f t="shared" si="8402"/>
        <v>1505898.2117426288</v>
      </c>
      <c r="AB1230" s="208">
        <f t="shared" si="8402"/>
        <v>1495201.6396572995</v>
      </c>
      <c r="AC1230" s="208">
        <f t="shared" si="8402"/>
        <v>1485257.4913005757</v>
      </c>
      <c r="AD1230" s="208">
        <f t="shared" si="8402"/>
        <v>1476338.1461663174</v>
      </c>
      <c r="AE1230" s="208">
        <f t="shared" si="8402"/>
        <v>1468769.7462085469</v>
      </c>
      <c r="AF1230" s="208">
        <f t="shared" si="8402"/>
        <v>1462956.6529464989</v>
      </c>
      <c r="AG1230" s="208">
        <f t="shared" si="8402"/>
        <v>1459373.3644862038</v>
      </c>
      <c r="AH1230" s="208">
        <f t="shared" si="8402"/>
        <v>1458598.9494382073</v>
      </c>
      <c r="AI1230" s="208">
        <f t="shared" si="8402"/>
        <v>1461344.275908598</v>
      </c>
      <c r="AJ1230" s="208">
        <f t="shared" si="8402"/>
        <v>1468496.8093342918</v>
      </c>
      <c r="AK1230" s="208">
        <f t="shared" si="8402"/>
        <v>1481158.5651328031</v>
      </c>
      <c r="AL1230" s="208">
        <f t="shared" ref="AL1230:AQ1230" si="8403">MAX((AM1230+AM1231)/2/((1+AM76/4)^(1))+AL$23,)</f>
        <v>1500708.4525517847</v>
      </c>
      <c r="AM1230" s="208">
        <f t="shared" si="8403"/>
        <v>1528913.7663868787</v>
      </c>
      <c r="AN1230" s="208">
        <f t="shared" si="8403"/>
        <v>1568137.545394256</v>
      </c>
      <c r="AO1230" s="208">
        <f t="shared" si="8403"/>
        <v>1621430.8361698904</v>
      </c>
      <c r="AP1230" s="208">
        <f t="shared" si="8403"/>
        <v>1692926.9548719449</v>
      </c>
      <c r="AQ1230" s="208">
        <f t="shared" si="8403"/>
        <v>1790847.6965428547</v>
      </c>
    </row>
    <row r="1231" spans="3:43">
      <c r="X1231" s="208"/>
      <c r="Y1231" s="208"/>
      <c r="Z1231" s="208"/>
      <c r="AA1231" s="208">
        <f t="shared" ref="AA1231:AK1231" si="8404">MAX((AB1231+AB1232)/2/((1+AB77/4)^(1))+AA$23,)</f>
        <v>1551288.8351481026</v>
      </c>
      <c r="AB1231" s="208">
        <f t="shared" si="8404"/>
        <v>1542135.1147944543</v>
      </c>
      <c r="AC1231" s="208">
        <f t="shared" si="8404"/>
        <v>1533611.5956910439</v>
      </c>
      <c r="AD1231" s="208">
        <f t="shared" si="8404"/>
        <v>1525953.4759938093</v>
      </c>
      <c r="AE1231" s="208">
        <f t="shared" si="8404"/>
        <v>1519442.7802641569</v>
      </c>
      <c r="AF1231" s="208">
        <f t="shared" si="8404"/>
        <v>1514429.2198852282</v>
      </c>
      <c r="AG1231" s="208">
        <f t="shared" si="8404"/>
        <v>1511322.9501527771</v>
      </c>
      <c r="AH1231" s="208">
        <f t="shared" si="8404"/>
        <v>1510623.435720257</v>
      </c>
      <c r="AI1231" s="208">
        <f t="shared" si="8404"/>
        <v>1512941.6291804407</v>
      </c>
      <c r="AJ1231" s="208">
        <f t="shared" si="8404"/>
        <v>1519036.3663046877</v>
      </c>
      <c r="AK1231" s="208">
        <f t="shared" si="8404"/>
        <v>1529843.4573590674</v>
      </c>
      <c r="AL1231" s="208">
        <f t="shared" ref="AL1231:AQ1231" si="8405">MAX((AM1231+AM1232)/2/((1+AM77/4)^(1))+AL$23,)</f>
        <v>1546523.5059964075</v>
      </c>
      <c r="AM1231" s="208">
        <f t="shared" si="8405"/>
        <v>1570548.3386920874</v>
      </c>
      <c r="AN1231" s="208">
        <f t="shared" si="8405"/>
        <v>1603863.3377722786</v>
      </c>
      <c r="AO1231" s="208">
        <f t="shared" si="8405"/>
        <v>1648941.4794211001</v>
      </c>
      <c r="AP1231" s="208">
        <f t="shared" si="8405"/>
        <v>1709079.2386410432</v>
      </c>
      <c r="AQ1231" s="208">
        <f t="shared" si="8405"/>
        <v>1790847.6965428547</v>
      </c>
    </row>
    <row r="1232" spans="3:43">
      <c r="X1232" s="208"/>
      <c r="Y1232" s="208"/>
      <c r="Z1232" s="208"/>
      <c r="AA1232" s="208"/>
      <c r="AB1232" s="208">
        <f t="shared" ref="AB1232:AK1232" si="8406">MAX((AC1232+AC1233)/2/((1+AC78/4)^(1))+AB$23,)</f>
        <v>1582205.151732506</v>
      </c>
      <c r="AC1232" s="208">
        <f t="shared" si="8406"/>
        <v>1574943.3654413417</v>
      </c>
      <c r="AD1232" s="208">
        <f t="shared" si="8406"/>
        <v>1568409.6460850437</v>
      </c>
      <c r="AE1232" s="208">
        <f t="shared" si="8406"/>
        <v>1562846.0058703853</v>
      </c>
      <c r="AF1232" s="208">
        <f t="shared" si="8406"/>
        <v>1558552.5926983871</v>
      </c>
      <c r="AG1232" s="208">
        <f t="shared" si="8406"/>
        <v>1555881.3004013507</v>
      </c>
      <c r="AH1232" s="208">
        <f t="shared" si="8406"/>
        <v>1555259.9043290108</v>
      </c>
      <c r="AI1232" s="208">
        <f t="shared" si="8406"/>
        <v>1557210.1373588883</v>
      </c>
      <c r="AJ1232" s="208">
        <f t="shared" si="8406"/>
        <v>1562377.2841079556</v>
      </c>
      <c r="AK1232" s="208">
        <f t="shared" si="8406"/>
        <v>1571552.545597485</v>
      </c>
      <c r="AL1232" s="208">
        <f t="shared" ref="AL1232:AQ1232" si="8407">MAX((AM1232+AM1233)/2/((1+AM78/4)^(1))+AL$23,)</f>
        <v>1585709.8493475462</v>
      </c>
      <c r="AM1232" s="208">
        <f t="shared" si="8407"/>
        <v>1606073.1503556389</v>
      </c>
      <c r="AN1232" s="208">
        <f t="shared" si="8407"/>
        <v>1634244.1643255167</v>
      </c>
      <c r="AO1232" s="208">
        <f t="shared" si="8407"/>
        <v>1672231.442663288</v>
      </c>
      <c r="AP1232" s="208">
        <f t="shared" si="8407"/>
        <v>1722674.453127234</v>
      </c>
      <c r="AQ1232" s="208">
        <f t="shared" si="8407"/>
        <v>1790847.6965428547</v>
      </c>
    </row>
    <row r="1233" spans="24:44">
      <c r="X1233" s="208"/>
      <c r="Y1233" s="208"/>
      <c r="Z1233" s="208"/>
      <c r="AA1233" s="208"/>
      <c r="AB1233" s="208"/>
      <c r="AC1233" s="208">
        <f t="shared" ref="AC1233:AK1233" si="8408">MAX((AD1233+AD1234)/2/((1+AD79/4)^(1))+AC$23,)</f>
        <v>1610076.122625822</v>
      </c>
      <c r="AD1233" s="208">
        <f t="shared" si="8408"/>
        <v>1604531.0390207963</v>
      </c>
      <c r="AE1233" s="208">
        <f t="shared" si="8408"/>
        <v>1599802.9846818799</v>
      </c>
      <c r="AF1233" s="208">
        <f t="shared" si="8408"/>
        <v>1596147.9418961362</v>
      </c>
      <c r="AG1233" s="208">
        <f t="shared" si="8408"/>
        <v>1593865.9436522995</v>
      </c>
      <c r="AH1233" s="208">
        <f t="shared" si="8408"/>
        <v>1593321.2131633589</v>
      </c>
      <c r="AI1233" s="208">
        <f t="shared" si="8408"/>
        <v>1594956.9111284351</v>
      </c>
      <c r="AJ1233" s="208">
        <f t="shared" si="8408"/>
        <v>1599319.2300520111</v>
      </c>
      <c r="AK1233" s="208">
        <f t="shared" si="8408"/>
        <v>1607074.6572669086</v>
      </c>
      <c r="AL1233" s="208">
        <f t="shared" ref="AL1233:AQ1233" si="8409">MAX((AM1233+AM1234)/2/((1+AM79/4)^(1))+AL$23,)</f>
        <v>1619038.4391709499</v>
      </c>
      <c r="AM1233" s="208">
        <f t="shared" si="8409"/>
        <v>1636227.2487898795</v>
      </c>
      <c r="AN1233" s="208">
        <f t="shared" si="8409"/>
        <v>1659960.2152623448</v>
      </c>
      <c r="AO1233" s="208">
        <f t="shared" si="8409"/>
        <v>1691872.0663649107</v>
      </c>
      <c r="AP1233" s="208">
        <f t="shared" si="8409"/>
        <v>1734084.336756964</v>
      </c>
      <c r="AQ1233" s="208">
        <f t="shared" si="8409"/>
        <v>1790847.6965428547</v>
      </c>
    </row>
    <row r="1234" spans="24:44">
      <c r="X1234" s="208"/>
      <c r="Y1234" s="208"/>
      <c r="Z1234" s="208"/>
      <c r="AA1234" s="208"/>
      <c r="AB1234" s="208"/>
      <c r="AC1234" s="208"/>
      <c r="AD1234" s="208">
        <f t="shared" ref="AD1234:AK1234" si="8410">MAX((AE1234+AE1235)/2/((1+AE80/4)^(1))+AD$23,)</f>
        <v>1635115.7927902169</v>
      </c>
      <c r="AE1234" s="208">
        <f t="shared" si="8410"/>
        <v>1631116.3216053466</v>
      </c>
      <c r="AF1234" s="208">
        <f t="shared" si="8410"/>
        <v>1628019.9900023635</v>
      </c>
      <c r="AG1234" s="208">
        <f t="shared" si="8410"/>
        <v>1626081.2911750106</v>
      </c>
      <c r="AH1234" s="208">
        <f t="shared" si="8410"/>
        <v>1625608.8177191371</v>
      </c>
      <c r="AI1234" s="208">
        <f t="shared" si="8410"/>
        <v>1626977.3080016843</v>
      </c>
      <c r="AJ1234" s="208">
        <f t="shared" si="8410"/>
        <v>1630647.291541334</v>
      </c>
      <c r="AK1234" s="208">
        <f t="shared" si="8410"/>
        <v>1637178.4786822814</v>
      </c>
      <c r="AL1234" s="208">
        <f t="shared" ref="AL1234:AQ1234" si="8411">MAX((AM1234+AM1235)/2/((1+AM80/4)^(1))+AL$23,)</f>
        <v>1647251.8851038511</v>
      </c>
      <c r="AM1234" s="208">
        <f t="shared" si="8411"/>
        <v>1661711.2640960934</v>
      </c>
      <c r="AN1234" s="208">
        <f t="shared" si="8411"/>
        <v>1681643.4215953611</v>
      </c>
      <c r="AO1234" s="208">
        <f t="shared" si="8411"/>
        <v>1708381.4998914977</v>
      </c>
      <c r="AP1234" s="208">
        <f t="shared" si="8411"/>
        <v>1743636.9279966303</v>
      </c>
      <c r="AQ1234" s="208">
        <f t="shared" si="8411"/>
        <v>1790847.6965428547</v>
      </c>
    </row>
    <row r="1235" spans="24:44">
      <c r="X1235" s="208"/>
      <c r="Y1235" s="208"/>
      <c r="Z1235" s="208"/>
      <c r="AA1235" s="208"/>
      <c r="AB1235" s="208"/>
      <c r="AC1235" s="208"/>
      <c r="AD1235" s="208"/>
      <c r="AE1235" s="208">
        <f t="shared" ref="AE1235:AK1235" si="8412">MAX((AF1235+AF1236)/2/((1+AF81/4)^(1))+AE$23,)</f>
        <v>1657539.2082895255</v>
      </c>
      <c r="AF1235" s="208">
        <f t="shared" si="8412"/>
        <v>1654926.8753713355</v>
      </c>
      <c r="AG1235" s="208">
        <f t="shared" si="8412"/>
        <v>1653287.3642670086</v>
      </c>
      <c r="AH1235" s="208">
        <f t="shared" si="8412"/>
        <v>1652881.0662431577</v>
      </c>
      <c r="AI1235" s="208">
        <f t="shared" si="8412"/>
        <v>1654023.6786836002</v>
      </c>
      <c r="AJ1235" s="208">
        <f t="shared" si="8412"/>
        <v>1657102.2478239315</v>
      </c>
      <c r="AK1235" s="208">
        <f t="shared" si="8412"/>
        <v>1662585.6097133311</v>
      </c>
      <c r="AL1235" s="208">
        <f t="shared" ref="AL1235:AQ1235" si="8413">MAX((AM1235+AM1236)/2/((1+AM81/4)^(1))+AL$23,)</f>
        <v>1671041.6823663986</v>
      </c>
      <c r="AM1235" s="208">
        <f t="shared" si="8413"/>
        <v>1683170.2320002145</v>
      </c>
      <c r="AN1235" s="208">
        <f t="shared" si="8413"/>
        <v>1699867.0306639459</v>
      </c>
      <c r="AO1235" s="208">
        <f t="shared" si="8413"/>
        <v>1722221.3100817534</v>
      </c>
      <c r="AP1235" s="208">
        <f t="shared" si="8413"/>
        <v>1751618.3006274882</v>
      </c>
      <c r="AQ1235" s="208">
        <f t="shared" si="8413"/>
        <v>1790847.6965428547</v>
      </c>
    </row>
    <row r="1236" spans="24:44">
      <c r="X1236" s="208"/>
      <c r="Y1236" s="208"/>
      <c r="Z1236" s="208"/>
      <c r="AA1236" s="208"/>
      <c r="AB1236" s="208"/>
      <c r="AC1236" s="208"/>
      <c r="AD1236" s="208"/>
      <c r="AE1236" s="208"/>
      <c r="AF1236" s="208">
        <f t="shared" ref="AF1236:AK1236" si="8414">MAX((AG1236+AG1237)/2/((1+AG82/4)^(1))+AF$23,)</f>
        <v>1677562.9792197268</v>
      </c>
      <c r="AG1236" s="208">
        <f t="shared" si="8414"/>
        <v>1676181.7468340343</v>
      </c>
      <c r="AH1236" s="208">
        <f t="shared" si="8414"/>
        <v>1675834.7818340582</v>
      </c>
      <c r="AI1236" s="208">
        <f t="shared" si="8414"/>
        <v>1676787.2152240425</v>
      </c>
      <c r="AJ1236" s="208">
        <f t="shared" si="8414"/>
        <v>1679363.4574790942</v>
      </c>
      <c r="AK1236" s="208">
        <f t="shared" si="8414"/>
        <v>1683955.385758166</v>
      </c>
      <c r="AL1236" s="208">
        <f t="shared" ref="AL1236:AQ1236" si="8415">MAX((AM1236+AM1237)/2/((1+AM82/4)^(1))+AL$23,)</f>
        <v>1691035.9359063464</v>
      </c>
      <c r="AM1236" s="208">
        <f t="shared" si="8415"/>
        <v>1701185.1490230085</v>
      </c>
      <c r="AN1236" s="208">
        <f t="shared" si="8415"/>
        <v>1715141.653995103</v>
      </c>
      <c r="AO1236" s="208">
        <f t="shared" si="8415"/>
        <v>1733796.9204432985</v>
      </c>
      <c r="AP1236" s="208">
        <f t="shared" si="8415"/>
        <v>1758275.5619285186</v>
      </c>
      <c r="AQ1236" s="208">
        <f t="shared" si="8415"/>
        <v>1790847.6965428547</v>
      </c>
    </row>
    <row r="1237" spans="24:44"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208">
        <f>MAX((AH1237+AH1238)/2/((1+AH83/4)^(1))+AG$23,)</f>
        <v>1695391.0888206544</v>
      </c>
      <c r="AH1237" s="208">
        <f>MAX((AI1237+AI1238)/2/((1+AI83/4)^(1))+AH$23,)</f>
        <v>1695096.4700261266</v>
      </c>
      <c r="AI1237" s="208">
        <f>MAX((AJ1237+AJ1238)/2/((1+AJ83/4)^(1))+AI$23,)</f>
        <v>1695889.297674217</v>
      </c>
      <c r="AJ1237" s="208">
        <f>MAX((AK1237+AK1238)/2/((1+AK83/4)^(1))+AJ$23,)</f>
        <v>1698040.8714997149</v>
      </c>
      <c r="AK1237" s="208">
        <f>MAX((AL1237+AL1238)/2/((1+AL83/4)^(1))+AK$23,)</f>
        <v>1701878.159708559</v>
      </c>
      <c r="AL1237" s="208">
        <f t="shared" ref="AL1237:AQ1237" si="8416">MAX((AM1237+AM1238)/2/((1+AM83/4)^(1))+AL$23,)</f>
        <v>1707794.5425743952</v>
      </c>
      <c r="AM1237" s="208">
        <f t="shared" si="8416"/>
        <v>1716270.6189222448</v>
      </c>
      <c r="AN1237" s="208">
        <f t="shared" si="8416"/>
        <v>1727915.6885498774</v>
      </c>
      <c r="AO1237" s="208">
        <f t="shared" si="8416"/>
        <v>1743460.4843020646</v>
      </c>
      <c r="AP1237" s="208">
        <f t="shared" si="8416"/>
        <v>1763820.5121652856</v>
      </c>
      <c r="AQ1237" s="208">
        <f t="shared" si="8416"/>
        <v>1790847.6965428547</v>
      </c>
    </row>
    <row r="1238" spans="24:44"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208">
        <f>MAX((AI1238+AI1239)/2/((1+AI84/4)^(1))+AH$23,)</f>
        <v>1711220.1402190281</v>
      </c>
      <c r="AI1238" s="208">
        <f>MAX((AJ1238+AJ1239)/2/((1+AJ84/4)^(1))+AI$23,)</f>
        <v>1711879.3710642857</v>
      </c>
      <c r="AJ1238" s="208">
        <f>MAX((AK1238+AK1239)/2/((1+AK84/4)^(1))+AJ$23,)</f>
        <v>1713673.3037378096</v>
      </c>
      <c r="AK1238" s="208">
        <f>MAX((AL1238+AL1239)/2/((1+AL84/4)^(1))+AK$23,)</f>
        <v>1716874.3449404975</v>
      </c>
      <c r="AL1238" s="208">
        <f t="shared" ref="AL1238:AQ1238" si="8417">MAX((AM1238+AM1239)/2/((1+AM84/4)^(1))+AL$23,)</f>
        <v>1721809.3865627446</v>
      </c>
      <c r="AM1238" s="208">
        <f t="shared" si="8417"/>
        <v>1728876.5020089434</v>
      </c>
      <c r="AN1238" s="208">
        <f t="shared" si="8417"/>
        <v>1738578.4953461171</v>
      </c>
      <c r="AO1238" s="208">
        <f t="shared" si="8417"/>
        <v>1751515.1562687985</v>
      </c>
      <c r="AP1238" s="208">
        <f t="shared" si="8417"/>
        <v>1768433.545489168</v>
      </c>
      <c r="AQ1238" s="208">
        <f t="shared" si="8417"/>
        <v>1790847.6965428547</v>
      </c>
    </row>
    <row r="1239" spans="24:44"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75"/>
      <c r="AI1239" s="208">
        <f>MAX((AJ1239+AJ1240)/2/((1+AJ85/4)^(1))+AI$23,)</f>
        <v>1725237.0524781249</v>
      </c>
      <c r="AJ1239" s="208">
        <f>MAX((AK1239+AK1240)/2/((1+AK85/4)^(1))+AJ$23,)</f>
        <v>1726730.7399086959</v>
      </c>
      <c r="AK1239" s="208">
        <f>MAX((AL1239+AL1240)/2/((1+AL85/4)^(1))+AK$23,)</f>
        <v>1729397.1426577494</v>
      </c>
      <c r="AL1239" s="208">
        <f t="shared" ref="AL1239:AQ1239" si="8418">MAX((AM1239+AM1240)/2/((1+AM85/4)^(1))+AL$23,)</f>
        <v>1733507.6853821697</v>
      </c>
      <c r="AM1239" s="208">
        <f t="shared" si="8418"/>
        <v>1739392.0004395489</v>
      </c>
      <c r="AN1239" s="208">
        <f t="shared" si="8418"/>
        <v>1747465.1505848537</v>
      </c>
      <c r="AO1239" s="208">
        <f t="shared" si="8418"/>
        <v>1758220.0292390287</v>
      </c>
      <c r="AP1239" s="208">
        <f t="shared" si="8418"/>
        <v>1772267.514643359</v>
      </c>
      <c r="AQ1239" s="208">
        <f t="shared" si="8418"/>
        <v>1790847.6965428547</v>
      </c>
    </row>
    <row r="1240" spans="24:44"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75"/>
      <c r="AI1240" s="175"/>
      <c r="AJ1240" s="208">
        <f>MAX((AK1240+AK1241)/2/((1+AK86/4)^(1))+AJ$23,)</f>
        <v>1737619.0496365326</v>
      </c>
      <c r="AK1240" s="208">
        <f>MAX((AL1240+AL1241)/2/((1+AL86/4)^(1))+AK$23,)</f>
        <v>1739837.4300522089</v>
      </c>
      <c r="AL1240" s="208">
        <f t="shared" ref="AL1240:AQ1240" si="8419">MAX((AM1240+AM1241)/2/((1+AM86/4)^(1))+AL$23,)</f>
        <v>1743257.1317001325</v>
      </c>
      <c r="AM1240" s="208">
        <f t="shared" si="8419"/>
        <v>1748151.0560191879</v>
      </c>
      <c r="AN1240" s="208">
        <f t="shared" si="8419"/>
        <v>1754861.9386714327</v>
      </c>
      <c r="AO1240" s="208">
        <f t="shared" si="8419"/>
        <v>1763795.242650335</v>
      </c>
      <c r="AP1240" s="208">
        <f t="shared" si="8419"/>
        <v>1775451.3880408625</v>
      </c>
      <c r="AQ1240" s="208">
        <f t="shared" si="8419"/>
        <v>1790847.6965428547</v>
      </c>
    </row>
    <row r="1241" spans="24:44"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75"/>
      <c r="AI1241" s="175"/>
      <c r="AJ1241" s="175"/>
      <c r="AK1241" s="208">
        <f>MAX((AL1241+AL1242)/2/((1+AL87/4)^(1))+AK$23,)</f>
        <v>1748529.738622349</v>
      </c>
      <c r="AL1241" s="208">
        <f t="shared" ref="AL1241:AQ1241" si="8420">MAX((AM1241+AM1242)/2/((1+AM87/4)^(1))+AL$23,)</f>
        <v>1751371.8874640332</v>
      </c>
      <c r="AM1241" s="208">
        <f t="shared" si="8420"/>
        <v>1755438.289582256</v>
      </c>
      <c r="AN1241" s="208">
        <f t="shared" si="8420"/>
        <v>1761012.0313523419</v>
      </c>
      <c r="AO1241" s="208">
        <f t="shared" si="8420"/>
        <v>1768426.9467400119</v>
      </c>
      <c r="AP1241" s="208">
        <f t="shared" si="8420"/>
        <v>1778093.6037322981</v>
      </c>
      <c r="AQ1241" s="208">
        <f t="shared" si="8420"/>
        <v>1790847.6965428547</v>
      </c>
    </row>
    <row r="1242" spans="24:44">
      <c r="AL1242" s="208">
        <f t="shared" ref="AL1242:AQ1242" si="8421">MAX((AM1242+AM1243)/2/((1+AM88/4)^(1))+AL$23,)</f>
        <v>1758118.8020819004</v>
      </c>
      <c r="AM1242" s="208">
        <f t="shared" si="8421"/>
        <v>1761494.9777938835</v>
      </c>
      <c r="AN1242" s="208">
        <f t="shared" si="8421"/>
        <v>1766121.0010961925</v>
      </c>
      <c r="AO1242" s="208">
        <f t="shared" si="8421"/>
        <v>1772271.9365881546</v>
      </c>
      <c r="AP1242" s="208">
        <f t="shared" si="8421"/>
        <v>1780285.0769501638</v>
      </c>
      <c r="AQ1242" s="208">
        <f t="shared" si="8421"/>
        <v>1790847.6965428547</v>
      </c>
      <c r="AR1242" s="208"/>
    </row>
    <row r="1243" spans="24:44">
      <c r="AL1243" s="208"/>
      <c r="AM1243" s="208">
        <f>MAX((AN1243+AN1244)/2/((1+AN89/4)^(1))+AM$23,)</f>
        <v>1766524.7571733417</v>
      </c>
      <c r="AN1243" s="208">
        <f>MAX((AO1243+AO1244)/2/((1+AO89/4)^(1))+AN$23,)</f>
        <v>1770361.9624698032</v>
      </c>
      <c r="AO1243" s="208">
        <f>MAX((AP1243+AP1244)/2/((1+AP89/4)^(1))+AO$23,)</f>
        <v>1775461.8593100964</v>
      </c>
      <c r="AP1243" s="208">
        <f>MAX((AQ1243+AQ1244)/2/((1+AQ89/4)^(1))+AP$23,)</f>
        <v>1782101.852195885</v>
      </c>
      <c r="AQ1243" s="208">
        <f>MAX((AR1243+AR1244)/2/((1+AR89/4)^(1))+AQ$23,)</f>
        <v>1790847.6965428547</v>
      </c>
      <c r="AR1243" s="208"/>
    </row>
    <row r="1244" spans="24:44">
      <c r="AL1244" s="208"/>
      <c r="AM1244" s="208"/>
      <c r="AN1244" s="208">
        <f>MAX((AO1244+AO1245)/2/((1+AO90/4)^(1))+AN$23,)</f>
        <v>1773880.2355669439</v>
      </c>
      <c r="AO1244" s="208">
        <f>MAX((AP1244+AP1245)/2/((1+AP90/4)^(1))+AO$23,)</f>
        <v>1778106.9575587916</v>
      </c>
      <c r="AP1244" s="208">
        <f>MAX((AQ1244+AQ1245)/2/((1+AQ90/4)^(1))+AP$23,)</f>
        <v>1783607.4121525651</v>
      </c>
      <c r="AQ1244" s="208">
        <f>MAX((AR1244+AR1245)/2/((1+AR90/4)^(1))+AQ$23,)</f>
        <v>1790847.6965428547</v>
      </c>
      <c r="AR1244" s="208"/>
    </row>
    <row r="1245" spans="24:44">
      <c r="AL1245" s="175"/>
      <c r="AM1245" s="175"/>
      <c r="AN1245" s="175"/>
      <c r="AO1245" s="208">
        <f>MAX((AP1245+AP1246)/2/((1+AP91/4)^(1))+AO$23,)</f>
        <v>1780299.350618551</v>
      </c>
      <c r="AP1245" s="208">
        <f>MAX((AQ1245+AQ1246)/2/((1+AQ91/4)^(1))+AP$23,)</f>
        <v>1784854.6679393989</v>
      </c>
      <c r="AQ1245" s="208">
        <f>MAX((AR1245+AR1246)/2/((1+AR91/4)^(1))+AQ$23,)</f>
        <v>1790847.6965428547</v>
      </c>
      <c r="AR1245" s="208"/>
    </row>
    <row r="1246" spans="24:44">
      <c r="AL1246" s="175"/>
      <c r="AM1246" s="175"/>
      <c r="AN1246" s="175"/>
      <c r="AO1246" s="175"/>
      <c r="AP1246" s="208">
        <f>MAX((AQ1246+AQ1247)/2/((1+AQ92/4)^(1))+AP$23,)</f>
        <v>1785887.6613003088</v>
      </c>
      <c r="AQ1246" s="208">
        <f>MAX((AR1246+AR1247)/2/((1+AR92/4)^(1))+AQ$23,)</f>
        <v>1790847.6965428547</v>
      </c>
      <c r="AR1246" s="208"/>
    </row>
    <row r="1247" spans="24:44">
      <c r="AL1247" s="175"/>
      <c r="AM1247" s="175"/>
      <c r="AN1247" s="175"/>
      <c r="AO1247" s="175"/>
      <c r="AP1247" s="175"/>
      <c r="AQ1247" s="208">
        <f>MAX((AR1247+AR1248)/2/((1+AR93/4)^(1))+AQ$23,)</f>
        <v>1790847.6965428547</v>
      </c>
      <c r="AR1247" s="208"/>
    </row>
    <row r="1248" spans="24:44">
      <c r="AL1248" s="175"/>
      <c r="AM1248" s="175"/>
      <c r="AN1248" s="175"/>
      <c r="AO1248" s="175"/>
      <c r="AP1248" s="175"/>
      <c r="AQ1248" s="175"/>
      <c r="AR1248" s="208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F3D29-7B4A-420D-BD96-FC3D668EEF97}">
  <sheetPr codeName="Sheet15">
    <tabColor theme="0" tint="-4.9989318521683403E-2"/>
  </sheetPr>
  <dimension ref="B1:BE256"/>
  <sheetViews>
    <sheetView showGridLines="0" zoomScale="85" zoomScaleNormal="85" workbookViewId="0">
      <pane xSplit="6" topLeftCell="G1" activePane="topRight" state="frozen"/>
      <selection pane="topRight"/>
    </sheetView>
  </sheetViews>
  <sheetFormatPr defaultColWidth="6.59765625" defaultRowHeight="12.75" customHeight="1"/>
  <cols>
    <col min="1" max="1" width="2.69921875" style="150" customWidth="1"/>
    <col min="2" max="2" width="6.09765625" style="150" bestFit="1" customWidth="1"/>
    <col min="3" max="3" width="12.3984375" style="150" customWidth="1"/>
    <col min="4" max="8" width="6.09765625" style="150" bestFit="1" customWidth="1"/>
    <col min="9" max="9" width="6.09765625" style="150" customWidth="1"/>
    <col min="10" max="11" width="6.19921875" style="150" customWidth="1"/>
    <col min="12" max="12" width="7.8984375" style="150" bestFit="1" customWidth="1"/>
    <col min="13" max="13" width="8.19921875" style="150" bestFit="1" customWidth="1"/>
    <col min="14" max="14" width="3.19921875" style="150" customWidth="1"/>
    <col min="15" max="15" width="11.5" style="150" bestFit="1" customWidth="1"/>
    <col min="16" max="16384" width="6.59765625" style="150"/>
  </cols>
  <sheetData>
    <row r="1" spans="2:57" ht="10.8">
      <c r="C1" s="151" t="s">
        <v>2325</v>
      </c>
    </row>
    <row r="2" spans="2:57" ht="10.8">
      <c r="C2" s="152">
        <f>M5</f>
        <v>0.1897626356845693</v>
      </c>
    </row>
    <row r="3" spans="2:57" ht="10.8"/>
    <row r="4" spans="2:57" ht="10.65" customHeight="1">
      <c r="C4" s="366" t="s">
        <v>2326</v>
      </c>
      <c r="D4" s="153" t="s">
        <v>316</v>
      </c>
      <c r="E4" s="154"/>
      <c r="F4" s="154"/>
      <c r="G4" s="154"/>
      <c r="H4" s="154"/>
      <c r="I4" s="155"/>
      <c r="J4" s="154"/>
      <c r="K4" s="154"/>
      <c r="L4" s="156"/>
      <c r="M4" s="157">
        <f>STDEV(M7:M186)</f>
        <v>1.2025718407675324E-2</v>
      </c>
      <c r="O4" s="368" t="s">
        <v>317</v>
      </c>
      <c r="P4" s="368" t="s">
        <v>318</v>
      </c>
      <c r="Q4" s="368" t="s">
        <v>318</v>
      </c>
      <c r="R4" s="368" t="s">
        <v>318</v>
      </c>
      <c r="S4" s="368" t="s">
        <v>318</v>
      </c>
      <c r="T4" s="368" t="s">
        <v>318</v>
      </c>
      <c r="U4" s="368" t="s">
        <v>318</v>
      </c>
      <c r="V4" s="368" t="s">
        <v>318</v>
      </c>
      <c r="W4" s="368" t="s">
        <v>318</v>
      </c>
      <c r="X4" s="368" t="s">
        <v>318</v>
      </c>
      <c r="Y4" s="368" t="s">
        <v>318</v>
      </c>
      <c r="Z4" s="368" t="s">
        <v>318</v>
      </c>
      <c r="AA4" s="368" t="s">
        <v>318</v>
      </c>
      <c r="AB4" s="368" t="s">
        <v>318</v>
      </c>
      <c r="AC4" s="368" t="s">
        <v>318</v>
      </c>
      <c r="AD4" s="368" t="s">
        <v>318</v>
      </c>
      <c r="AE4" s="368" t="s">
        <v>318</v>
      </c>
      <c r="AF4" s="368" t="s">
        <v>318</v>
      </c>
      <c r="AG4" s="368" t="s">
        <v>318</v>
      </c>
      <c r="AH4" s="365" t="s">
        <v>318</v>
      </c>
      <c r="AI4" s="365" t="s">
        <v>318</v>
      </c>
      <c r="AJ4" s="365" t="s">
        <v>318</v>
      </c>
      <c r="AK4" s="365" t="s">
        <v>318</v>
      </c>
      <c r="AL4" s="365" t="s">
        <v>318</v>
      </c>
      <c r="AM4" s="365" t="s">
        <v>318</v>
      </c>
      <c r="AN4" s="365" t="s">
        <v>318</v>
      </c>
      <c r="AO4" s="365" t="s">
        <v>318</v>
      </c>
      <c r="AP4" s="365" t="s">
        <v>318</v>
      </c>
      <c r="AQ4" s="365" t="s">
        <v>318</v>
      </c>
      <c r="AR4" s="365" t="s">
        <v>318</v>
      </c>
      <c r="AS4" s="365" t="s">
        <v>318</v>
      </c>
      <c r="AT4" s="365" t="s">
        <v>318</v>
      </c>
      <c r="AU4" s="365" t="s">
        <v>318</v>
      </c>
      <c r="AV4" s="365" t="s">
        <v>318</v>
      </c>
      <c r="AW4" s="365" t="s">
        <v>318</v>
      </c>
      <c r="AX4" s="365" t="s">
        <v>318</v>
      </c>
      <c r="AY4" s="365" t="s">
        <v>318</v>
      </c>
      <c r="AZ4" s="365" t="s">
        <v>318</v>
      </c>
      <c r="BA4" s="365" t="s">
        <v>318</v>
      </c>
      <c r="BB4" s="365" t="s">
        <v>318</v>
      </c>
      <c r="BC4" s="365" t="s">
        <v>318</v>
      </c>
      <c r="BD4" s="365" t="s">
        <v>318</v>
      </c>
      <c r="BE4" s="365" t="s">
        <v>318</v>
      </c>
    </row>
    <row r="5" spans="2:57" ht="10.5" customHeight="1">
      <c r="C5" s="366" t="s">
        <v>317</v>
      </c>
      <c r="D5" s="159" t="s">
        <v>319</v>
      </c>
      <c r="E5" s="160"/>
      <c r="F5" s="160"/>
      <c r="G5" s="160"/>
      <c r="H5" s="160"/>
      <c r="I5" s="160"/>
      <c r="J5" s="160"/>
      <c r="K5" s="160"/>
      <c r="L5" s="161">
        <f>MAX(B7:B262)</f>
        <v>249</v>
      </c>
      <c r="M5" s="162">
        <f>M4*SQRT(L5)</f>
        <v>0.1897626356845693</v>
      </c>
      <c r="O5" s="368" t="s">
        <v>317</v>
      </c>
      <c r="P5" s="368" t="s">
        <v>320</v>
      </c>
      <c r="Q5" s="368" t="s">
        <v>320</v>
      </c>
      <c r="R5" s="368" t="s">
        <v>320</v>
      </c>
      <c r="S5" s="368" t="s">
        <v>320</v>
      </c>
      <c r="T5" s="368" t="s">
        <v>320</v>
      </c>
      <c r="U5" s="368" t="s">
        <v>320</v>
      </c>
      <c r="V5" s="368" t="s">
        <v>321</v>
      </c>
      <c r="W5" s="368" t="s">
        <v>321</v>
      </c>
      <c r="X5" s="368" t="s">
        <v>321</v>
      </c>
      <c r="Y5" s="368" t="s">
        <v>321</v>
      </c>
      <c r="Z5" s="368" t="s">
        <v>321</v>
      </c>
      <c r="AA5" s="368" t="s">
        <v>321</v>
      </c>
      <c r="AB5" s="368" t="s">
        <v>322</v>
      </c>
      <c r="AC5" s="368" t="s">
        <v>322</v>
      </c>
      <c r="AD5" s="368" t="s">
        <v>322</v>
      </c>
      <c r="AE5" s="368" t="s">
        <v>322</v>
      </c>
      <c r="AF5" s="368" t="s">
        <v>322</v>
      </c>
      <c r="AG5" s="368" t="s">
        <v>322</v>
      </c>
      <c r="AH5" s="365" t="s">
        <v>323</v>
      </c>
      <c r="AI5" s="365" t="s">
        <v>323</v>
      </c>
      <c r="AJ5" s="365" t="s">
        <v>323</v>
      </c>
      <c r="AK5" s="365" t="s">
        <v>323</v>
      </c>
      <c r="AL5" s="365" t="s">
        <v>323</v>
      </c>
      <c r="AM5" s="365" t="s">
        <v>323</v>
      </c>
      <c r="AN5" s="365" t="s">
        <v>324</v>
      </c>
      <c r="AO5" s="365" t="s">
        <v>324</v>
      </c>
      <c r="AP5" s="365" t="s">
        <v>324</v>
      </c>
      <c r="AQ5" s="365" t="s">
        <v>324</v>
      </c>
      <c r="AR5" s="365" t="s">
        <v>324</v>
      </c>
      <c r="AS5" s="365" t="s">
        <v>324</v>
      </c>
      <c r="AT5" s="365" t="s">
        <v>883</v>
      </c>
      <c r="AU5" s="365" t="s">
        <v>883</v>
      </c>
      <c r="AV5" s="365" t="s">
        <v>883</v>
      </c>
      <c r="AW5" s="365" t="s">
        <v>883</v>
      </c>
      <c r="AX5" s="365" t="s">
        <v>883</v>
      </c>
      <c r="AY5" s="365" t="s">
        <v>883</v>
      </c>
      <c r="AZ5" s="365" t="s">
        <v>884</v>
      </c>
      <c r="BA5" s="365" t="s">
        <v>884</v>
      </c>
      <c r="BB5" s="365" t="s">
        <v>884</v>
      </c>
      <c r="BC5" s="365" t="s">
        <v>884</v>
      </c>
      <c r="BD5" s="365" t="s">
        <v>884</v>
      </c>
      <c r="BE5" s="365" t="s">
        <v>884</v>
      </c>
    </row>
    <row r="6" spans="2:57" ht="34.799999999999997">
      <c r="C6" s="367" t="s">
        <v>317</v>
      </c>
      <c r="D6" s="163" t="s">
        <v>2327</v>
      </c>
      <c r="E6" s="164" t="s">
        <v>2328</v>
      </c>
      <c r="F6" s="164" t="s">
        <v>2329</v>
      </c>
      <c r="G6" s="164" t="s">
        <v>2330</v>
      </c>
      <c r="H6" s="164" t="s">
        <v>2331</v>
      </c>
      <c r="I6" s="164" t="s">
        <v>2332</v>
      </c>
      <c r="J6" s="164" t="s">
        <v>2333</v>
      </c>
      <c r="K6" s="164" t="s">
        <v>2334</v>
      </c>
      <c r="L6" s="164" t="s">
        <v>325</v>
      </c>
      <c r="M6" s="165" t="s">
        <v>326</v>
      </c>
      <c r="O6" s="368" t="s">
        <v>317</v>
      </c>
      <c r="P6" s="326" t="s">
        <v>327</v>
      </c>
      <c r="Q6" s="326" t="s">
        <v>328</v>
      </c>
      <c r="R6" s="326" t="s">
        <v>329</v>
      </c>
      <c r="S6" s="326" t="s">
        <v>330</v>
      </c>
      <c r="T6" s="326" t="s">
        <v>331</v>
      </c>
      <c r="U6" s="326" t="s">
        <v>332</v>
      </c>
      <c r="V6" s="326" t="s">
        <v>327</v>
      </c>
      <c r="W6" s="326" t="s">
        <v>328</v>
      </c>
      <c r="X6" s="326" t="s">
        <v>329</v>
      </c>
      <c r="Y6" s="326" t="s">
        <v>330</v>
      </c>
      <c r="Z6" s="326" t="s">
        <v>331</v>
      </c>
      <c r="AA6" s="326" t="s">
        <v>332</v>
      </c>
      <c r="AB6" s="326" t="s">
        <v>327</v>
      </c>
      <c r="AC6" s="326" t="s">
        <v>328</v>
      </c>
      <c r="AD6" s="326" t="s">
        <v>329</v>
      </c>
      <c r="AE6" s="326" t="s">
        <v>330</v>
      </c>
      <c r="AF6" s="326" t="s">
        <v>331</v>
      </c>
      <c r="AG6" s="326" t="s">
        <v>332</v>
      </c>
      <c r="AH6" s="158" t="s">
        <v>327</v>
      </c>
      <c r="AI6" s="158" t="s">
        <v>328</v>
      </c>
      <c r="AJ6" s="158" t="s">
        <v>329</v>
      </c>
      <c r="AK6" s="158" t="s">
        <v>330</v>
      </c>
      <c r="AL6" s="158" t="s">
        <v>331</v>
      </c>
      <c r="AM6" s="158" t="s">
        <v>332</v>
      </c>
      <c r="AN6" s="158" t="s">
        <v>327</v>
      </c>
      <c r="AO6" s="158" t="s">
        <v>328</v>
      </c>
      <c r="AP6" s="158" t="s">
        <v>329</v>
      </c>
      <c r="AQ6" s="158" t="s">
        <v>330</v>
      </c>
      <c r="AR6" s="158" t="s">
        <v>331</v>
      </c>
      <c r="AS6" s="158" t="s">
        <v>332</v>
      </c>
      <c r="AT6" s="158" t="s">
        <v>327</v>
      </c>
      <c r="AU6" s="158" t="s">
        <v>328</v>
      </c>
      <c r="AV6" s="158" t="s">
        <v>329</v>
      </c>
      <c r="AW6" s="158" t="s">
        <v>330</v>
      </c>
      <c r="AX6" s="158" t="s">
        <v>331</v>
      </c>
      <c r="AY6" s="158" t="s">
        <v>332</v>
      </c>
      <c r="AZ6" s="158" t="s">
        <v>327</v>
      </c>
      <c r="BA6" s="158" t="s">
        <v>328</v>
      </c>
      <c r="BB6" s="158" t="s">
        <v>329</v>
      </c>
      <c r="BC6" s="158" t="s">
        <v>330</v>
      </c>
      <c r="BD6" s="158" t="s">
        <v>331</v>
      </c>
      <c r="BE6" s="158" t="s">
        <v>332</v>
      </c>
    </row>
    <row r="7" spans="2:57" ht="17.399999999999999">
      <c r="B7" s="150">
        <v>1</v>
      </c>
      <c r="C7" s="327">
        <f>O7</f>
        <v>43942</v>
      </c>
      <c r="D7" s="167">
        <f>Q7/100</f>
        <v>1.5100000000000001E-2</v>
      </c>
      <c r="E7" s="168">
        <f>W7/100</f>
        <v>1.504E-2</v>
      </c>
      <c r="F7" s="168">
        <f>AC7/100</f>
        <v>1.482E-2</v>
      </c>
      <c r="G7" s="168">
        <f>AI7/100</f>
        <v>1.5569999999999999E-2</v>
      </c>
      <c r="H7" s="168">
        <f>AO7/100</f>
        <v>1.5820000000000001E-2</v>
      </c>
      <c r="I7" s="168">
        <f>AU7/100</f>
        <v>1.712E-2</v>
      </c>
      <c r="J7" s="168">
        <f>BA7/100</f>
        <v>1.8249999999999999E-2</v>
      </c>
      <c r="K7" s="168">
        <f>AVERAGE(D7:J7)</f>
        <v>1.5959999999999998E-2</v>
      </c>
      <c r="L7" s="169">
        <f>K7/K8</f>
        <v>1.0093964582580413</v>
      </c>
      <c r="M7" s="170">
        <f>LN(L7)</f>
        <v>9.3525861582509067E-3</v>
      </c>
      <c r="O7" s="328">
        <v>43942</v>
      </c>
      <c r="P7" s="171" t="s">
        <v>0</v>
      </c>
      <c r="Q7" s="171" t="s">
        <v>387</v>
      </c>
      <c r="R7" s="171" t="s">
        <v>387</v>
      </c>
      <c r="S7" s="171" t="s">
        <v>387</v>
      </c>
      <c r="T7" s="171" t="s">
        <v>387</v>
      </c>
      <c r="U7" s="171" t="s">
        <v>376</v>
      </c>
      <c r="V7" s="171" t="s">
        <v>0</v>
      </c>
      <c r="W7" s="171" t="s">
        <v>436</v>
      </c>
      <c r="X7" s="171" t="s">
        <v>390</v>
      </c>
      <c r="Y7" s="171" t="s">
        <v>390</v>
      </c>
      <c r="Z7" s="171" t="s">
        <v>397</v>
      </c>
      <c r="AA7" s="171" t="s">
        <v>390</v>
      </c>
      <c r="AB7" s="171" t="s">
        <v>0</v>
      </c>
      <c r="AC7" s="171" t="s">
        <v>405</v>
      </c>
      <c r="AD7" s="171" t="s">
        <v>405</v>
      </c>
      <c r="AE7" s="171" t="s">
        <v>405</v>
      </c>
      <c r="AF7" s="171" t="s">
        <v>405</v>
      </c>
      <c r="AG7" s="171" t="s">
        <v>405</v>
      </c>
      <c r="AH7" s="171" t="s">
        <v>0</v>
      </c>
      <c r="AI7" s="171" t="s">
        <v>404</v>
      </c>
      <c r="AJ7" s="171" t="s">
        <v>404</v>
      </c>
      <c r="AK7" s="171" t="s">
        <v>404</v>
      </c>
      <c r="AL7" s="171" t="s">
        <v>433</v>
      </c>
      <c r="AM7" s="171" t="s">
        <v>404</v>
      </c>
      <c r="AN7" s="171" t="s">
        <v>0</v>
      </c>
      <c r="AO7" s="171" t="s">
        <v>392</v>
      </c>
      <c r="AP7" s="171" t="s">
        <v>392</v>
      </c>
      <c r="AQ7" s="171" t="s">
        <v>392</v>
      </c>
      <c r="AR7" s="171" t="s">
        <v>392</v>
      </c>
      <c r="AS7" s="171" t="s">
        <v>392</v>
      </c>
      <c r="AT7" s="171" t="s">
        <v>0</v>
      </c>
      <c r="AU7" s="171" t="s">
        <v>532</v>
      </c>
      <c r="AV7" s="171" t="s">
        <v>532</v>
      </c>
      <c r="AW7" s="171" t="s">
        <v>532</v>
      </c>
      <c r="AX7" s="171" t="s">
        <v>532</v>
      </c>
      <c r="AY7" s="171" t="s">
        <v>532</v>
      </c>
      <c r="AZ7" s="171" t="s">
        <v>0</v>
      </c>
      <c r="BA7" s="171" t="s">
        <v>683</v>
      </c>
      <c r="BB7" s="171" t="s">
        <v>683</v>
      </c>
      <c r="BC7" s="171" t="s">
        <v>683</v>
      </c>
      <c r="BD7" s="171" t="s">
        <v>683</v>
      </c>
      <c r="BE7" s="171" t="s">
        <v>683</v>
      </c>
    </row>
    <row r="8" spans="2:57" ht="17.399999999999999">
      <c r="B8" s="150">
        <f>B7+1</f>
        <v>2</v>
      </c>
      <c r="C8" s="327">
        <f t="shared" ref="C8:C71" si="0">O8</f>
        <v>43941</v>
      </c>
      <c r="D8" s="167">
        <f t="shared" ref="D8:D71" si="1">Q8/100</f>
        <v>1.504E-2</v>
      </c>
      <c r="E8" s="168">
        <f t="shared" ref="E8:E71" si="2">W8/100</f>
        <v>1.4919999999999999E-2</v>
      </c>
      <c r="F8" s="168">
        <f t="shared" ref="F8:F71" si="3">AC8/100</f>
        <v>1.47E-2</v>
      </c>
      <c r="G8" s="168">
        <f t="shared" ref="G8:G71" si="4">AI8/100</f>
        <v>1.5449999999999998E-2</v>
      </c>
      <c r="H8" s="168">
        <f t="shared" ref="H8:H71" si="5">AO8/100</f>
        <v>1.5650000000000001E-2</v>
      </c>
      <c r="I8" s="168">
        <f t="shared" ref="I8:I71" si="6">AU8/100</f>
        <v>1.6920000000000001E-2</v>
      </c>
      <c r="J8" s="168">
        <f t="shared" ref="J8:J71" si="7">BA8/100</f>
        <v>1.8000000000000002E-2</v>
      </c>
      <c r="K8" s="168">
        <f t="shared" ref="K8:K71" si="8">AVERAGE(D8:J8)</f>
        <v>1.581142857142857E-2</v>
      </c>
      <c r="L8" s="169">
        <f t="shared" ref="L8:L71" si="9">K8/K9</f>
        <v>0.98146670213709319</v>
      </c>
      <c r="M8" s="170">
        <f t="shared" ref="M8:M71" si="10">LN(L8)</f>
        <v>-1.8707191325471162E-2</v>
      </c>
      <c r="O8" s="328">
        <v>43941</v>
      </c>
      <c r="P8" s="171" t="s">
        <v>0</v>
      </c>
      <c r="Q8" s="171" t="s">
        <v>436</v>
      </c>
      <c r="R8" s="171" t="s">
        <v>388</v>
      </c>
      <c r="S8" s="171" t="s">
        <v>394</v>
      </c>
      <c r="T8" s="171" t="s">
        <v>394</v>
      </c>
      <c r="U8" s="171" t="s">
        <v>387</v>
      </c>
      <c r="V8" s="171" t="s">
        <v>0</v>
      </c>
      <c r="W8" s="171" t="s">
        <v>370</v>
      </c>
      <c r="X8" s="171" t="s">
        <v>370</v>
      </c>
      <c r="Y8" s="171" t="s">
        <v>370</v>
      </c>
      <c r="Z8" s="171" t="s">
        <v>375</v>
      </c>
      <c r="AA8" s="171" t="s">
        <v>370</v>
      </c>
      <c r="AB8" s="171" t="s">
        <v>0</v>
      </c>
      <c r="AC8" s="171" t="s">
        <v>412</v>
      </c>
      <c r="AD8" s="171" t="s">
        <v>412</v>
      </c>
      <c r="AE8" s="171" t="s">
        <v>412</v>
      </c>
      <c r="AF8" s="171" t="s">
        <v>412</v>
      </c>
      <c r="AG8" s="171" t="s">
        <v>412</v>
      </c>
      <c r="AH8" s="171" t="s">
        <v>0</v>
      </c>
      <c r="AI8" s="171" t="s">
        <v>439</v>
      </c>
      <c r="AJ8" s="171" t="s">
        <v>439</v>
      </c>
      <c r="AK8" s="171" t="s">
        <v>439</v>
      </c>
      <c r="AL8" s="171" t="s">
        <v>439</v>
      </c>
      <c r="AM8" s="171" t="s">
        <v>439</v>
      </c>
      <c r="AN8" s="171" t="s">
        <v>0</v>
      </c>
      <c r="AO8" s="171" t="s">
        <v>391</v>
      </c>
      <c r="AP8" s="171" t="s">
        <v>391</v>
      </c>
      <c r="AQ8" s="171" t="s">
        <v>391</v>
      </c>
      <c r="AR8" s="171" t="s">
        <v>391</v>
      </c>
      <c r="AS8" s="171" t="s">
        <v>391</v>
      </c>
      <c r="AT8" s="171" t="s">
        <v>0</v>
      </c>
      <c r="AU8" s="171" t="s">
        <v>565</v>
      </c>
      <c r="AV8" s="171" t="s">
        <v>565</v>
      </c>
      <c r="AW8" s="171" t="s">
        <v>640</v>
      </c>
      <c r="AX8" s="171" t="s">
        <v>565</v>
      </c>
      <c r="AY8" s="171" t="s">
        <v>565</v>
      </c>
      <c r="AZ8" s="171" t="s">
        <v>0</v>
      </c>
      <c r="BA8" s="171" t="s">
        <v>652</v>
      </c>
      <c r="BB8" s="171" t="s">
        <v>652</v>
      </c>
      <c r="BC8" s="171" t="s">
        <v>652</v>
      </c>
      <c r="BD8" s="171" t="s">
        <v>652</v>
      </c>
      <c r="BE8" s="171" t="s">
        <v>652</v>
      </c>
    </row>
    <row r="9" spans="2:57" ht="17.399999999999999">
      <c r="B9" s="150">
        <f t="shared" ref="B9:B72" si="11">B8+1</f>
        <v>3</v>
      </c>
      <c r="C9" s="327">
        <f t="shared" si="0"/>
        <v>43940</v>
      </c>
      <c r="D9" s="167">
        <f t="shared" si="1"/>
        <v>1.5189999999999999E-2</v>
      </c>
      <c r="E9" s="168">
        <f t="shared" si="2"/>
        <v>1.512E-2</v>
      </c>
      <c r="F9" s="168">
        <f t="shared" si="3"/>
        <v>1.4999999999999999E-2</v>
      </c>
      <c r="G9" s="168">
        <f t="shared" si="4"/>
        <v>1.5800000000000002E-2</v>
      </c>
      <c r="H9" s="168">
        <f t="shared" si="5"/>
        <v>1.6E-2</v>
      </c>
      <c r="I9" s="168">
        <f t="shared" si="6"/>
        <v>1.729E-2</v>
      </c>
      <c r="J9" s="168">
        <f t="shared" si="7"/>
        <v>1.8370000000000001E-2</v>
      </c>
      <c r="K9" s="168">
        <f t="shared" si="8"/>
        <v>1.6109999999999999E-2</v>
      </c>
      <c r="L9" s="169">
        <f t="shared" si="9"/>
        <v>0.99348075059466112</v>
      </c>
      <c r="M9" s="170">
        <f t="shared" si="10"/>
        <v>-6.5405925230518471E-3</v>
      </c>
      <c r="O9" s="328">
        <v>43940</v>
      </c>
      <c r="P9" s="171" t="s">
        <v>0</v>
      </c>
      <c r="Q9" s="171" t="s">
        <v>440</v>
      </c>
      <c r="R9" s="171" t="s">
        <v>393</v>
      </c>
      <c r="S9" s="171" t="s">
        <v>393</v>
      </c>
      <c r="T9" s="171" t="s">
        <v>441</v>
      </c>
      <c r="U9" s="171" t="s">
        <v>393</v>
      </c>
      <c r="V9" s="171" t="s">
        <v>0</v>
      </c>
      <c r="W9" s="171" t="s">
        <v>376</v>
      </c>
      <c r="X9" s="171" t="s">
        <v>376</v>
      </c>
      <c r="Y9" s="171" t="s">
        <v>376</v>
      </c>
      <c r="Z9" s="171" t="s">
        <v>376</v>
      </c>
      <c r="AA9" s="171" t="s">
        <v>381</v>
      </c>
      <c r="AB9" s="171" t="s">
        <v>0</v>
      </c>
      <c r="AC9" s="171" t="s">
        <v>394</v>
      </c>
      <c r="AD9" s="171" t="s">
        <v>394</v>
      </c>
      <c r="AE9" s="171" t="s">
        <v>394</v>
      </c>
      <c r="AF9" s="171" t="s">
        <v>394</v>
      </c>
      <c r="AG9" s="171" t="s">
        <v>394</v>
      </c>
      <c r="AH9" s="171" t="s">
        <v>0</v>
      </c>
      <c r="AI9" s="171" t="s">
        <v>438</v>
      </c>
      <c r="AJ9" s="171" t="s">
        <v>438</v>
      </c>
      <c r="AK9" s="171" t="s">
        <v>438</v>
      </c>
      <c r="AL9" s="171" t="s">
        <v>438</v>
      </c>
      <c r="AM9" s="171" t="s">
        <v>438</v>
      </c>
      <c r="AN9" s="171" t="s">
        <v>0</v>
      </c>
      <c r="AO9" s="171" t="s">
        <v>442</v>
      </c>
      <c r="AP9" s="171" t="s">
        <v>442</v>
      </c>
      <c r="AQ9" s="171" t="s">
        <v>442</v>
      </c>
      <c r="AR9" s="171" t="s">
        <v>442</v>
      </c>
      <c r="AS9" s="171" t="s">
        <v>442</v>
      </c>
      <c r="AT9" s="171" t="s">
        <v>0</v>
      </c>
      <c r="AU9" s="171" t="s">
        <v>633</v>
      </c>
      <c r="AV9" s="171" t="s">
        <v>570</v>
      </c>
      <c r="AW9" s="171" t="s">
        <v>513</v>
      </c>
      <c r="AX9" s="171" t="s">
        <v>513</v>
      </c>
      <c r="AY9" s="171" t="s">
        <v>513</v>
      </c>
      <c r="AZ9" s="171" t="s">
        <v>0</v>
      </c>
      <c r="BA9" s="171" t="s">
        <v>558</v>
      </c>
      <c r="BB9" s="171" t="s">
        <v>558</v>
      </c>
      <c r="BC9" s="171" t="s">
        <v>558</v>
      </c>
      <c r="BD9" s="171" t="s">
        <v>558</v>
      </c>
      <c r="BE9" s="171" t="s">
        <v>558</v>
      </c>
    </row>
    <row r="10" spans="2:57" ht="17.399999999999999">
      <c r="B10" s="150">
        <f t="shared" si="11"/>
        <v>4</v>
      </c>
      <c r="C10" s="327">
        <f t="shared" si="0"/>
        <v>43939</v>
      </c>
      <c r="D10" s="167">
        <f t="shared" si="1"/>
        <v>1.5189999999999999E-2</v>
      </c>
      <c r="E10" s="168">
        <f t="shared" si="2"/>
        <v>1.5220000000000001E-2</v>
      </c>
      <c r="F10" s="168">
        <f t="shared" si="3"/>
        <v>1.512E-2</v>
      </c>
      <c r="G10" s="168">
        <f t="shared" si="4"/>
        <v>1.5949999999999999E-2</v>
      </c>
      <c r="H10" s="168">
        <f t="shared" si="5"/>
        <v>1.6150000000000001E-2</v>
      </c>
      <c r="I10" s="168">
        <f t="shared" si="6"/>
        <v>1.7410000000000002E-2</v>
      </c>
      <c r="J10" s="168">
        <f t="shared" si="7"/>
        <v>1.847E-2</v>
      </c>
      <c r="K10" s="168">
        <f t="shared" si="8"/>
        <v>1.6215714285714288E-2</v>
      </c>
      <c r="L10" s="169">
        <f t="shared" si="9"/>
        <v>1.0088880988356592</v>
      </c>
      <c r="M10" s="170">
        <f t="shared" si="10"/>
        <v>8.8488321842676628E-3</v>
      </c>
      <c r="O10" s="328">
        <v>43939</v>
      </c>
      <c r="P10" s="171" t="s">
        <v>0</v>
      </c>
      <c r="Q10" s="171" t="s">
        <v>440</v>
      </c>
      <c r="R10" s="171" t="s">
        <v>393</v>
      </c>
      <c r="S10" s="171" t="s">
        <v>393</v>
      </c>
      <c r="T10" s="171" t="s">
        <v>441</v>
      </c>
      <c r="U10" s="171" t="s">
        <v>393</v>
      </c>
      <c r="V10" s="171" t="s">
        <v>0</v>
      </c>
      <c r="W10" s="171" t="s">
        <v>422</v>
      </c>
      <c r="X10" s="171" t="s">
        <v>422</v>
      </c>
      <c r="Y10" s="171" t="s">
        <v>422</v>
      </c>
      <c r="Z10" s="171" t="s">
        <v>422</v>
      </c>
      <c r="AA10" s="171" t="s">
        <v>422</v>
      </c>
      <c r="AB10" s="171" t="s">
        <v>0</v>
      </c>
      <c r="AC10" s="171" t="s">
        <v>376</v>
      </c>
      <c r="AD10" s="171" t="s">
        <v>376</v>
      </c>
      <c r="AE10" s="171" t="s">
        <v>376</v>
      </c>
      <c r="AF10" s="171" t="s">
        <v>376</v>
      </c>
      <c r="AG10" s="171" t="s">
        <v>376</v>
      </c>
      <c r="AH10" s="171" t="s">
        <v>0</v>
      </c>
      <c r="AI10" s="171" t="s">
        <v>443</v>
      </c>
      <c r="AJ10" s="171" t="s">
        <v>443</v>
      </c>
      <c r="AK10" s="171" t="s">
        <v>443</v>
      </c>
      <c r="AL10" s="171" t="s">
        <v>443</v>
      </c>
      <c r="AM10" s="171" t="s">
        <v>443</v>
      </c>
      <c r="AN10" s="171" t="s">
        <v>0</v>
      </c>
      <c r="AO10" s="171" t="s">
        <v>444</v>
      </c>
      <c r="AP10" s="171" t="s">
        <v>444</v>
      </c>
      <c r="AQ10" s="171" t="s">
        <v>444</v>
      </c>
      <c r="AR10" s="171" t="s">
        <v>444</v>
      </c>
      <c r="AS10" s="171" t="s">
        <v>444</v>
      </c>
      <c r="AT10" s="171" t="s">
        <v>0</v>
      </c>
      <c r="AU10" s="171" t="s">
        <v>839</v>
      </c>
      <c r="AV10" s="171" t="s">
        <v>594</v>
      </c>
      <c r="AW10" s="171" t="s">
        <v>668</v>
      </c>
      <c r="AX10" s="171" t="s">
        <v>668</v>
      </c>
      <c r="AY10" s="171" t="s">
        <v>594</v>
      </c>
      <c r="AZ10" s="171" t="s">
        <v>0</v>
      </c>
      <c r="BA10" s="171" t="s">
        <v>578</v>
      </c>
      <c r="BB10" s="171" t="s">
        <v>578</v>
      </c>
      <c r="BC10" s="171" t="s">
        <v>578</v>
      </c>
      <c r="BD10" s="171" t="s">
        <v>578</v>
      </c>
      <c r="BE10" s="171" t="s">
        <v>578</v>
      </c>
    </row>
    <row r="11" spans="2:57" ht="17.399999999999999">
      <c r="B11" s="150">
        <f t="shared" si="11"/>
        <v>5</v>
      </c>
      <c r="C11" s="327">
        <f t="shared" si="0"/>
        <v>43936</v>
      </c>
      <c r="D11" s="167">
        <f t="shared" si="1"/>
        <v>1.508E-2</v>
      </c>
      <c r="E11" s="168">
        <f t="shared" si="2"/>
        <v>1.5100000000000001E-2</v>
      </c>
      <c r="F11" s="168">
        <f t="shared" si="3"/>
        <v>1.4919999999999999E-2</v>
      </c>
      <c r="G11" s="168">
        <f t="shared" si="4"/>
        <v>1.5769999999999999E-2</v>
      </c>
      <c r="H11" s="168">
        <f t="shared" si="5"/>
        <v>1.5969999999999998E-2</v>
      </c>
      <c r="I11" s="168">
        <f t="shared" si="6"/>
        <v>1.729E-2</v>
      </c>
      <c r="J11" s="168">
        <f t="shared" si="7"/>
        <v>1.8380000000000001E-2</v>
      </c>
      <c r="K11" s="168">
        <f t="shared" si="8"/>
        <v>1.6072857142857142E-2</v>
      </c>
      <c r="L11" s="169">
        <f t="shared" si="9"/>
        <v>0.99698715108551172</v>
      </c>
      <c r="M11" s="170">
        <f t="shared" si="10"/>
        <v>-3.0173966805641939E-3</v>
      </c>
      <c r="O11" s="328">
        <v>43936</v>
      </c>
      <c r="P11" s="171" t="s">
        <v>0</v>
      </c>
      <c r="Q11" s="171" t="s">
        <v>386</v>
      </c>
      <c r="R11" s="171" t="s">
        <v>387</v>
      </c>
      <c r="S11" s="171" t="s">
        <v>387</v>
      </c>
      <c r="T11" s="171" t="s">
        <v>390</v>
      </c>
      <c r="U11" s="171" t="s">
        <v>387</v>
      </c>
      <c r="V11" s="171" t="s">
        <v>0</v>
      </c>
      <c r="W11" s="171" t="s">
        <v>387</v>
      </c>
      <c r="X11" s="171" t="s">
        <v>387</v>
      </c>
      <c r="Y11" s="171" t="s">
        <v>376</v>
      </c>
      <c r="Z11" s="171" t="s">
        <v>387</v>
      </c>
      <c r="AA11" s="171" t="s">
        <v>387</v>
      </c>
      <c r="AB11" s="171" t="s">
        <v>0</v>
      </c>
      <c r="AC11" s="171" t="s">
        <v>370</v>
      </c>
      <c r="AD11" s="171" t="s">
        <v>370</v>
      </c>
      <c r="AE11" s="171" t="s">
        <v>370</v>
      </c>
      <c r="AF11" s="171" t="s">
        <v>370</v>
      </c>
      <c r="AG11" s="171" t="s">
        <v>370</v>
      </c>
      <c r="AH11" s="171" t="s">
        <v>0</v>
      </c>
      <c r="AI11" s="171" t="s">
        <v>445</v>
      </c>
      <c r="AJ11" s="171" t="s">
        <v>445</v>
      </c>
      <c r="AK11" s="171" t="s">
        <v>445</v>
      </c>
      <c r="AL11" s="171" t="s">
        <v>445</v>
      </c>
      <c r="AM11" s="171" t="s">
        <v>445</v>
      </c>
      <c r="AN11" s="171" t="s">
        <v>0</v>
      </c>
      <c r="AO11" s="171" t="s">
        <v>446</v>
      </c>
      <c r="AP11" s="171" t="s">
        <v>446</v>
      </c>
      <c r="AQ11" s="171" t="s">
        <v>446</v>
      </c>
      <c r="AR11" s="171" t="s">
        <v>446</v>
      </c>
      <c r="AS11" s="171" t="s">
        <v>446</v>
      </c>
      <c r="AT11" s="171" t="s">
        <v>0</v>
      </c>
      <c r="AU11" s="171" t="s">
        <v>633</v>
      </c>
      <c r="AV11" s="171" t="s">
        <v>570</v>
      </c>
      <c r="AW11" s="171" t="s">
        <v>513</v>
      </c>
      <c r="AX11" s="171" t="s">
        <v>513</v>
      </c>
      <c r="AY11" s="171" t="s">
        <v>513</v>
      </c>
      <c r="AZ11" s="171" t="s">
        <v>0</v>
      </c>
      <c r="BA11" s="171" t="s">
        <v>875</v>
      </c>
      <c r="BB11" s="171" t="s">
        <v>558</v>
      </c>
      <c r="BC11" s="171" t="s">
        <v>558</v>
      </c>
      <c r="BD11" s="171" t="s">
        <v>583</v>
      </c>
      <c r="BE11" s="171" t="s">
        <v>583</v>
      </c>
    </row>
    <row r="12" spans="2:57" ht="17.399999999999999">
      <c r="B12" s="150">
        <f t="shared" si="11"/>
        <v>6</v>
      </c>
      <c r="C12" s="327">
        <f t="shared" si="0"/>
        <v>43935</v>
      </c>
      <c r="D12" s="167">
        <f t="shared" si="1"/>
        <v>1.508E-2</v>
      </c>
      <c r="E12" s="168">
        <f t="shared" si="2"/>
        <v>1.512E-2</v>
      </c>
      <c r="F12" s="168">
        <f t="shared" si="3"/>
        <v>1.502E-2</v>
      </c>
      <c r="G12" s="168">
        <f t="shared" si="4"/>
        <v>1.583E-2</v>
      </c>
      <c r="H12" s="168">
        <f t="shared" si="5"/>
        <v>1.6049999999999998E-2</v>
      </c>
      <c r="I12" s="168">
        <f t="shared" si="6"/>
        <v>1.7330000000000002E-2</v>
      </c>
      <c r="J12" s="168">
        <f t="shared" si="7"/>
        <v>1.8420000000000002E-2</v>
      </c>
      <c r="K12" s="168">
        <f t="shared" si="8"/>
        <v>1.6121428571428571E-2</v>
      </c>
      <c r="L12" s="169">
        <f t="shared" si="9"/>
        <v>1.024605048120574</v>
      </c>
      <c r="M12" s="170">
        <f t="shared" si="10"/>
        <v>2.4307219429209406E-2</v>
      </c>
      <c r="O12" s="328">
        <v>43935</v>
      </c>
      <c r="P12" s="171" t="s">
        <v>0</v>
      </c>
      <c r="Q12" s="171" t="s">
        <v>386</v>
      </c>
      <c r="R12" s="171" t="s">
        <v>387</v>
      </c>
      <c r="S12" s="171" t="s">
        <v>387</v>
      </c>
      <c r="T12" s="171" t="s">
        <v>390</v>
      </c>
      <c r="U12" s="171" t="s">
        <v>387</v>
      </c>
      <c r="V12" s="171" t="s">
        <v>0</v>
      </c>
      <c r="W12" s="171" t="s">
        <v>376</v>
      </c>
      <c r="X12" s="171" t="s">
        <v>376</v>
      </c>
      <c r="Y12" s="171" t="s">
        <v>376</v>
      </c>
      <c r="Z12" s="171" t="s">
        <v>376</v>
      </c>
      <c r="AA12" s="171" t="s">
        <v>376</v>
      </c>
      <c r="AB12" s="171" t="s">
        <v>0</v>
      </c>
      <c r="AC12" s="171" t="s">
        <v>397</v>
      </c>
      <c r="AD12" s="171" t="s">
        <v>397</v>
      </c>
      <c r="AE12" s="171" t="s">
        <v>397</v>
      </c>
      <c r="AF12" s="171" t="s">
        <v>397</v>
      </c>
      <c r="AG12" s="171" t="s">
        <v>397</v>
      </c>
      <c r="AH12" s="171" t="s">
        <v>0</v>
      </c>
      <c r="AI12" s="171" t="s">
        <v>447</v>
      </c>
      <c r="AJ12" s="171" t="s">
        <v>448</v>
      </c>
      <c r="AK12" s="171" t="s">
        <v>448</v>
      </c>
      <c r="AL12" s="171" t="s">
        <v>392</v>
      </c>
      <c r="AM12" s="171" t="s">
        <v>392</v>
      </c>
      <c r="AN12" s="171" t="s">
        <v>0</v>
      </c>
      <c r="AO12" s="171" t="s">
        <v>449</v>
      </c>
      <c r="AP12" s="171" t="s">
        <v>449</v>
      </c>
      <c r="AQ12" s="171" t="s">
        <v>449</v>
      </c>
      <c r="AR12" s="171" t="s">
        <v>449</v>
      </c>
      <c r="AS12" s="171" t="s">
        <v>449</v>
      </c>
      <c r="AT12" s="171" t="s">
        <v>0</v>
      </c>
      <c r="AU12" s="171" t="s">
        <v>669</v>
      </c>
      <c r="AV12" s="171" t="s">
        <v>525</v>
      </c>
      <c r="AW12" s="171" t="s">
        <v>525</v>
      </c>
      <c r="AX12" s="171" t="s">
        <v>521</v>
      </c>
      <c r="AY12" s="171" t="s">
        <v>521</v>
      </c>
      <c r="AZ12" s="171" t="s">
        <v>0</v>
      </c>
      <c r="BA12" s="171" t="s">
        <v>660</v>
      </c>
      <c r="BB12" s="171" t="s">
        <v>660</v>
      </c>
      <c r="BC12" s="171" t="s">
        <v>660</v>
      </c>
      <c r="BD12" s="171" t="s">
        <v>660</v>
      </c>
      <c r="BE12" s="171" t="s">
        <v>660</v>
      </c>
    </row>
    <row r="13" spans="2:57" ht="17.399999999999999">
      <c r="B13" s="150">
        <f t="shared" si="11"/>
        <v>7</v>
      </c>
      <c r="C13" s="327">
        <f t="shared" si="0"/>
        <v>43933</v>
      </c>
      <c r="D13" s="167">
        <f t="shared" si="1"/>
        <v>1.49E-2</v>
      </c>
      <c r="E13" s="168">
        <f t="shared" si="2"/>
        <v>1.4800000000000001E-2</v>
      </c>
      <c r="F13" s="168">
        <f t="shared" si="3"/>
        <v>1.4619999999999999E-2</v>
      </c>
      <c r="G13" s="168">
        <f t="shared" si="4"/>
        <v>1.5449999999999998E-2</v>
      </c>
      <c r="H13" s="168">
        <f t="shared" si="5"/>
        <v>1.5629999999999998E-2</v>
      </c>
      <c r="I13" s="168">
        <f t="shared" si="6"/>
        <v>1.687E-2</v>
      </c>
      <c r="J13" s="168">
        <f t="shared" si="7"/>
        <v>1.787E-2</v>
      </c>
      <c r="K13" s="168">
        <f t="shared" si="8"/>
        <v>1.5734285714285711E-2</v>
      </c>
      <c r="L13" s="169">
        <f t="shared" si="9"/>
        <v>0.99800652410293567</v>
      </c>
      <c r="M13" s="170">
        <f t="shared" si="10"/>
        <v>-1.9954655147500812E-3</v>
      </c>
      <c r="O13" s="328">
        <v>43933</v>
      </c>
      <c r="P13" s="171" t="s">
        <v>0</v>
      </c>
      <c r="Q13" s="171" t="s">
        <v>416</v>
      </c>
      <c r="R13" s="171" t="s">
        <v>416</v>
      </c>
      <c r="S13" s="171" t="s">
        <v>416</v>
      </c>
      <c r="T13" s="171" t="s">
        <v>416</v>
      </c>
      <c r="U13" s="171" t="s">
        <v>370</v>
      </c>
      <c r="V13" s="171" t="s">
        <v>0</v>
      </c>
      <c r="W13" s="171" t="s">
        <v>431</v>
      </c>
      <c r="X13" s="171" t="s">
        <v>431</v>
      </c>
      <c r="Y13" s="171" t="s">
        <v>431</v>
      </c>
      <c r="Z13" s="171" t="s">
        <v>431</v>
      </c>
      <c r="AA13" s="171" t="s">
        <v>405</v>
      </c>
      <c r="AB13" s="171" t="s">
        <v>0</v>
      </c>
      <c r="AC13" s="171" t="s">
        <v>406</v>
      </c>
      <c r="AD13" s="171" t="s">
        <v>406</v>
      </c>
      <c r="AE13" s="171" t="s">
        <v>406</v>
      </c>
      <c r="AF13" s="171" t="s">
        <v>406</v>
      </c>
      <c r="AG13" s="171" t="s">
        <v>406</v>
      </c>
      <c r="AH13" s="171" t="s">
        <v>0</v>
      </c>
      <c r="AI13" s="171" t="s">
        <v>439</v>
      </c>
      <c r="AJ13" s="171" t="s">
        <v>439</v>
      </c>
      <c r="AK13" s="171" t="s">
        <v>439</v>
      </c>
      <c r="AL13" s="171" t="s">
        <v>439</v>
      </c>
      <c r="AM13" s="171" t="s">
        <v>439</v>
      </c>
      <c r="AN13" s="171" t="s">
        <v>0</v>
      </c>
      <c r="AO13" s="171" t="s">
        <v>450</v>
      </c>
      <c r="AP13" s="171" t="s">
        <v>414</v>
      </c>
      <c r="AQ13" s="171" t="s">
        <v>414</v>
      </c>
      <c r="AR13" s="171" t="s">
        <v>391</v>
      </c>
      <c r="AS13" s="171" t="s">
        <v>391</v>
      </c>
      <c r="AT13" s="171" t="s">
        <v>0</v>
      </c>
      <c r="AU13" s="171" t="s">
        <v>516</v>
      </c>
      <c r="AV13" s="171" t="s">
        <v>516</v>
      </c>
      <c r="AW13" s="171" t="s">
        <v>516</v>
      </c>
      <c r="AX13" s="171" t="s">
        <v>516</v>
      </c>
      <c r="AY13" s="171" t="s">
        <v>507</v>
      </c>
      <c r="AZ13" s="171" t="s">
        <v>0</v>
      </c>
      <c r="BA13" s="171" t="s">
        <v>596</v>
      </c>
      <c r="BB13" s="171" t="s">
        <v>596</v>
      </c>
      <c r="BC13" s="171" t="s">
        <v>596</v>
      </c>
      <c r="BD13" s="171" t="s">
        <v>596</v>
      </c>
      <c r="BE13" s="171" t="s">
        <v>596</v>
      </c>
    </row>
    <row r="14" spans="2:57" ht="17.399999999999999">
      <c r="B14" s="150">
        <f t="shared" si="11"/>
        <v>8</v>
      </c>
      <c r="C14" s="327">
        <f t="shared" si="0"/>
        <v>43932</v>
      </c>
      <c r="D14" s="167">
        <f t="shared" si="1"/>
        <v>1.49E-2</v>
      </c>
      <c r="E14" s="168">
        <f t="shared" si="2"/>
        <v>1.4800000000000001E-2</v>
      </c>
      <c r="F14" s="168">
        <f t="shared" si="3"/>
        <v>1.4659999999999999E-2</v>
      </c>
      <c r="G14" s="168">
        <f t="shared" si="4"/>
        <v>1.55E-2</v>
      </c>
      <c r="H14" s="168">
        <f t="shared" si="5"/>
        <v>1.567E-2</v>
      </c>
      <c r="I14" s="168">
        <f t="shared" si="6"/>
        <v>1.6910000000000001E-2</v>
      </c>
      <c r="J14" s="168">
        <f t="shared" si="7"/>
        <v>1.7920000000000002E-2</v>
      </c>
      <c r="K14" s="168">
        <f t="shared" si="8"/>
        <v>1.5765714285714286E-2</v>
      </c>
      <c r="L14" s="169">
        <f t="shared" si="9"/>
        <v>1.0018155410312273</v>
      </c>
      <c r="M14" s="170">
        <f t="shared" si="10"/>
        <v>1.8138949286858979E-3</v>
      </c>
      <c r="O14" s="328">
        <v>43932</v>
      </c>
      <c r="P14" s="171" t="s">
        <v>0</v>
      </c>
      <c r="Q14" s="171" t="s">
        <v>416</v>
      </c>
      <c r="R14" s="171" t="s">
        <v>416</v>
      </c>
      <c r="S14" s="171" t="s">
        <v>416</v>
      </c>
      <c r="T14" s="171" t="s">
        <v>416</v>
      </c>
      <c r="U14" s="171" t="s">
        <v>416</v>
      </c>
      <c r="V14" s="171" t="s">
        <v>0</v>
      </c>
      <c r="W14" s="171" t="s">
        <v>431</v>
      </c>
      <c r="X14" s="171" t="s">
        <v>431</v>
      </c>
      <c r="Y14" s="171" t="s">
        <v>431</v>
      </c>
      <c r="Z14" s="171" t="s">
        <v>431</v>
      </c>
      <c r="AA14" s="171" t="s">
        <v>431</v>
      </c>
      <c r="AB14" s="171" t="s">
        <v>0</v>
      </c>
      <c r="AC14" s="171" t="s">
        <v>423</v>
      </c>
      <c r="AD14" s="171" t="s">
        <v>366</v>
      </c>
      <c r="AE14" s="171" t="s">
        <v>401</v>
      </c>
      <c r="AF14" s="171" t="s">
        <v>401</v>
      </c>
      <c r="AG14" s="171" t="s">
        <v>366</v>
      </c>
      <c r="AH14" s="171" t="s">
        <v>0</v>
      </c>
      <c r="AI14" s="171" t="s">
        <v>400</v>
      </c>
      <c r="AJ14" s="171" t="s">
        <v>400</v>
      </c>
      <c r="AK14" s="171" t="s">
        <v>400</v>
      </c>
      <c r="AL14" s="171" t="s">
        <v>400</v>
      </c>
      <c r="AM14" s="171" t="s">
        <v>400</v>
      </c>
      <c r="AN14" s="171" t="s">
        <v>0</v>
      </c>
      <c r="AO14" s="171" t="s">
        <v>395</v>
      </c>
      <c r="AP14" s="171" t="s">
        <v>395</v>
      </c>
      <c r="AQ14" s="171" t="s">
        <v>395</v>
      </c>
      <c r="AR14" s="171" t="s">
        <v>395</v>
      </c>
      <c r="AS14" s="171" t="s">
        <v>395</v>
      </c>
      <c r="AT14" s="171" t="s">
        <v>0</v>
      </c>
      <c r="AU14" s="171" t="s">
        <v>694</v>
      </c>
      <c r="AV14" s="171" t="s">
        <v>565</v>
      </c>
      <c r="AW14" s="171" t="s">
        <v>565</v>
      </c>
      <c r="AX14" s="171" t="s">
        <v>507</v>
      </c>
      <c r="AY14" s="171" t="s">
        <v>565</v>
      </c>
      <c r="AZ14" s="171" t="s">
        <v>0</v>
      </c>
      <c r="BA14" s="171" t="s">
        <v>541</v>
      </c>
      <c r="BB14" s="171" t="s">
        <v>541</v>
      </c>
      <c r="BC14" s="171" t="s">
        <v>541</v>
      </c>
      <c r="BD14" s="171" t="s">
        <v>541</v>
      </c>
      <c r="BE14" s="171" t="s">
        <v>519</v>
      </c>
    </row>
    <row r="15" spans="2:57" ht="17.399999999999999">
      <c r="B15" s="150">
        <f t="shared" si="11"/>
        <v>9</v>
      </c>
      <c r="C15" s="327">
        <f t="shared" si="0"/>
        <v>43929</v>
      </c>
      <c r="D15" s="167">
        <f t="shared" si="1"/>
        <v>1.478E-2</v>
      </c>
      <c r="E15" s="168">
        <f t="shared" si="2"/>
        <v>1.4750000000000001E-2</v>
      </c>
      <c r="F15" s="168">
        <f t="shared" si="3"/>
        <v>1.46E-2</v>
      </c>
      <c r="G15" s="168">
        <f t="shared" si="4"/>
        <v>1.55E-2</v>
      </c>
      <c r="H15" s="168">
        <f t="shared" si="5"/>
        <v>1.5650000000000001E-2</v>
      </c>
      <c r="I15" s="168">
        <f t="shared" si="6"/>
        <v>1.6930000000000001E-2</v>
      </c>
      <c r="J15" s="168">
        <f t="shared" si="7"/>
        <v>1.7950000000000001E-2</v>
      </c>
      <c r="K15" s="168">
        <f t="shared" si="8"/>
        <v>1.5737142857142859E-2</v>
      </c>
      <c r="L15" s="169">
        <f t="shared" si="9"/>
        <v>0.99864019581180308</v>
      </c>
      <c r="M15" s="170">
        <f t="shared" si="10"/>
        <v>-1.3607295608909469E-3</v>
      </c>
      <c r="O15" s="328">
        <v>43929</v>
      </c>
      <c r="P15" s="171" t="s">
        <v>0</v>
      </c>
      <c r="Q15" s="171" t="s">
        <v>430</v>
      </c>
      <c r="R15" s="171" t="s">
        <v>421</v>
      </c>
      <c r="S15" s="171" t="s">
        <v>431</v>
      </c>
      <c r="T15" s="171" t="s">
        <v>431</v>
      </c>
      <c r="U15" s="171" t="s">
        <v>421</v>
      </c>
      <c r="V15" s="171" t="s">
        <v>0</v>
      </c>
      <c r="W15" s="171" t="s">
        <v>369</v>
      </c>
      <c r="X15" s="171" t="s">
        <v>369</v>
      </c>
      <c r="Y15" s="171" t="s">
        <v>369</v>
      </c>
      <c r="Z15" s="171" t="s">
        <v>369</v>
      </c>
      <c r="AA15" s="171" t="s">
        <v>369</v>
      </c>
      <c r="AB15" s="171" t="s">
        <v>0</v>
      </c>
      <c r="AC15" s="171" t="s">
        <v>379</v>
      </c>
      <c r="AD15" s="171" t="s">
        <v>379</v>
      </c>
      <c r="AE15" s="171" t="s">
        <v>379</v>
      </c>
      <c r="AF15" s="171" t="s">
        <v>379</v>
      </c>
      <c r="AG15" s="171" t="s">
        <v>379</v>
      </c>
      <c r="AH15" s="171" t="s">
        <v>0</v>
      </c>
      <c r="AI15" s="171" t="s">
        <v>400</v>
      </c>
      <c r="AJ15" s="171" t="s">
        <v>400</v>
      </c>
      <c r="AK15" s="171" t="s">
        <v>400</v>
      </c>
      <c r="AL15" s="171" t="s">
        <v>400</v>
      </c>
      <c r="AM15" s="171" t="s">
        <v>400</v>
      </c>
      <c r="AN15" s="171" t="s">
        <v>0</v>
      </c>
      <c r="AO15" s="171" t="s">
        <v>391</v>
      </c>
      <c r="AP15" s="171" t="s">
        <v>391</v>
      </c>
      <c r="AQ15" s="171" t="s">
        <v>391</v>
      </c>
      <c r="AR15" s="171" t="s">
        <v>391</v>
      </c>
      <c r="AS15" s="171" t="s">
        <v>391</v>
      </c>
      <c r="AT15" s="171" t="s">
        <v>0</v>
      </c>
      <c r="AU15" s="171" t="s">
        <v>835</v>
      </c>
      <c r="AV15" s="171" t="s">
        <v>565</v>
      </c>
      <c r="AW15" s="171" t="s">
        <v>505</v>
      </c>
      <c r="AX15" s="171" t="s">
        <v>565</v>
      </c>
      <c r="AY15" s="171" t="s">
        <v>507</v>
      </c>
      <c r="AZ15" s="171" t="s">
        <v>0</v>
      </c>
      <c r="BA15" s="171" t="s">
        <v>519</v>
      </c>
      <c r="BB15" s="171" t="s">
        <v>519</v>
      </c>
      <c r="BC15" s="171" t="s">
        <v>519</v>
      </c>
      <c r="BD15" s="171" t="s">
        <v>519</v>
      </c>
      <c r="BE15" s="171" t="s">
        <v>519</v>
      </c>
    </row>
    <row r="16" spans="2:57" ht="17.399999999999999">
      <c r="B16" s="150">
        <f t="shared" si="11"/>
        <v>10</v>
      </c>
      <c r="C16" s="327">
        <f t="shared" si="0"/>
        <v>43928</v>
      </c>
      <c r="D16" s="167">
        <f t="shared" si="1"/>
        <v>1.478E-2</v>
      </c>
      <c r="E16" s="168">
        <f t="shared" si="2"/>
        <v>1.4800000000000001E-2</v>
      </c>
      <c r="F16" s="168">
        <f t="shared" si="3"/>
        <v>1.4670000000000001E-2</v>
      </c>
      <c r="G16" s="168">
        <f t="shared" si="4"/>
        <v>1.5469999999999999E-2</v>
      </c>
      <c r="H16" s="168">
        <f t="shared" si="5"/>
        <v>1.562E-2</v>
      </c>
      <c r="I16" s="168">
        <f t="shared" si="6"/>
        <v>1.6959999999999999E-2</v>
      </c>
      <c r="J16" s="168">
        <f t="shared" si="7"/>
        <v>1.8009999999999998E-2</v>
      </c>
      <c r="K16" s="168">
        <f t="shared" si="8"/>
        <v>1.5758571428571431E-2</v>
      </c>
      <c r="L16" s="169">
        <f t="shared" si="9"/>
        <v>1.0067536734507623</v>
      </c>
      <c r="M16" s="170">
        <f t="shared" si="10"/>
        <v>6.7309695639886117E-3</v>
      </c>
      <c r="O16" s="328">
        <v>43928</v>
      </c>
      <c r="P16" s="171" t="s">
        <v>0</v>
      </c>
      <c r="Q16" s="171" t="s">
        <v>430</v>
      </c>
      <c r="R16" s="171" t="s">
        <v>421</v>
      </c>
      <c r="S16" s="171" t="s">
        <v>431</v>
      </c>
      <c r="T16" s="171" t="s">
        <v>431</v>
      </c>
      <c r="U16" s="171" t="s">
        <v>421</v>
      </c>
      <c r="V16" s="171" t="s">
        <v>0</v>
      </c>
      <c r="W16" s="171" t="s">
        <v>431</v>
      </c>
      <c r="X16" s="171" t="s">
        <v>431</v>
      </c>
      <c r="Y16" s="171" t="s">
        <v>431</v>
      </c>
      <c r="Z16" s="171" t="s">
        <v>431</v>
      </c>
      <c r="AA16" s="171" t="s">
        <v>431</v>
      </c>
      <c r="AB16" s="171" t="s">
        <v>0</v>
      </c>
      <c r="AC16" s="171" t="s">
        <v>401</v>
      </c>
      <c r="AD16" s="171" t="s">
        <v>401</v>
      </c>
      <c r="AE16" s="171" t="s">
        <v>401</v>
      </c>
      <c r="AF16" s="171" t="s">
        <v>401</v>
      </c>
      <c r="AG16" s="171" t="s">
        <v>401</v>
      </c>
      <c r="AH16" s="171" t="s">
        <v>0</v>
      </c>
      <c r="AI16" s="171" t="s">
        <v>451</v>
      </c>
      <c r="AJ16" s="171" t="s">
        <v>451</v>
      </c>
      <c r="AK16" s="171" t="s">
        <v>451</v>
      </c>
      <c r="AL16" s="171" t="s">
        <v>451</v>
      </c>
      <c r="AM16" s="171" t="s">
        <v>451</v>
      </c>
      <c r="AN16" s="171" t="s">
        <v>0</v>
      </c>
      <c r="AO16" s="171" t="s">
        <v>414</v>
      </c>
      <c r="AP16" s="171" t="s">
        <v>414</v>
      </c>
      <c r="AQ16" s="171" t="s">
        <v>414</v>
      </c>
      <c r="AR16" s="171" t="s">
        <v>414</v>
      </c>
      <c r="AS16" s="171" t="s">
        <v>414</v>
      </c>
      <c r="AT16" s="171" t="s">
        <v>0</v>
      </c>
      <c r="AU16" s="171" t="s">
        <v>828</v>
      </c>
      <c r="AV16" s="171" t="s">
        <v>637</v>
      </c>
      <c r="AW16" s="171" t="s">
        <v>637</v>
      </c>
      <c r="AX16" s="171" t="s">
        <v>640</v>
      </c>
      <c r="AY16" s="171" t="s">
        <v>640</v>
      </c>
      <c r="AZ16" s="171" t="s">
        <v>0</v>
      </c>
      <c r="BA16" s="171" t="s">
        <v>762</v>
      </c>
      <c r="BB16" s="171" t="s">
        <v>652</v>
      </c>
      <c r="BC16" s="171" t="s">
        <v>656</v>
      </c>
      <c r="BD16" s="171" t="s">
        <v>656</v>
      </c>
      <c r="BE16" s="171" t="s">
        <v>656</v>
      </c>
    </row>
    <row r="17" spans="2:57" ht="17.399999999999999">
      <c r="B17" s="150">
        <f t="shared" si="11"/>
        <v>11</v>
      </c>
      <c r="C17" s="327">
        <f t="shared" si="0"/>
        <v>43927</v>
      </c>
      <c r="D17" s="167">
        <f t="shared" si="1"/>
        <v>1.4710000000000001E-2</v>
      </c>
      <c r="E17" s="168">
        <f t="shared" si="2"/>
        <v>1.47E-2</v>
      </c>
      <c r="F17" s="168">
        <f t="shared" si="3"/>
        <v>1.46E-2</v>
      </c>
      <c r="G17" s="168">
        <f t="shared" si="4"/>
        <v>1.536E-2</v>
      </c>
      <c r="H17" s="168">
        <f t="shared" si="5"/>
        <v>1.55E-2</v>
      </c>
      <c r="I17" s="168">
        <f t="shared" si="6"/>
        <v>1.6830000000000001E-2</v>
      </c>
      <c r="J17" s="168">
        <f t="shared" si="7"/>
        <v>1.787E-2</v>
      </c>
      <c r="K17" s="168">
        <f t="shared" si="8"/>
        <v>1.5652857142857142E-2</v>
      </c>
      <c r="L17" s="169">
        <f t="shared" si="9"/>
        <v>1.0029290617848969</v>
      </c>
      <c r="M17" s="170">
        <f t="shared" si="10"/>
        <v>2.9247804416023026E-3</v>
      </c>
      <c r="O17" s="328">
        <v>43927</v>
      </c>
      <c r="P17" s="171" t="s">
        <v>0</v>
      </c>
      <c r="Q17" s="171" t="s">
        <v>452</v>
      </c>
      <c r="R17" s="171" t="s">
        <v>412</v>
      </c>
      <c r="S17" s="171" t="s">
        <v>369</v>
      </c>
      <c r="T17" s="171" t="s">
        <v>412</v>
      </c>
      <c r="U17" s="171" t="s">
        <v>412</v>
      </c>
      <c r="V17" s="171" t="s">
        <v>0</v>
      </c>
      <c r="W17" s="171" t="s">
        <v>412</v>
      </c>
      <c r="X17" s="171" t="s">
        <v>412</v>
      </c>
      <c r="Y17" s="171" t="s">
        <v>412</v>
      </c>
      <c r="Z17" s="171" t="s">
        <v>412</v>
      </c>
      <c r="AA17" s="171" t="s">
        <v>412</v>
      </c>
      <c r="AB17" s="171" t="s">
        <v>0</v>
      </c>
      <c r="AC17" s="171" t="s">
        <v>379</v>
      </c>
      <c r="AD17" s="171" t="s">
        <v>379</v>
      </c>
      <c r="AE17" s="171" t="s">
        <v>379</v>
      </c>
      <c r="AF17" s="171" t="s">
        <v>379</v>
      </c>
      <c r="AG17" s="171" t="s">
        <v>379</v>
      </c>
      <c r="AH17" s="171" t="s">
        <v>0</v>
      </c>
      <c r="AI17" s="171" t="s">
        <v>402</v>
      </c>
      <c r="AJ17" s="171" t="s">
        <v>399</v>
      </c>
      <c r="AK17" s="171" t="s">
        <v>403</v>
      </c>
      <c r="AL17" s="171" t="s">
        <v>403</v>
      </c>
      <c r="AM17" s="171" t="s">
        <v>403</v>
      </c>
      <c r="AN17" s="171" t="s">
        <v>0</v>
      </c>
      <c r="AO17" s="171" t="s">
        <v>400</v>
      </c>
      <c r="AP17" s="171" t="s">
        <v>400</v>
      </c>
      <c r="AQ17" s="171" t="s">
        <v>400</v>
      </c>
      <c r="AR17" s="171" t="s">
        <v>400</v>
      </c>
      <c r="AS17" s="171" t="s">
        <v>400</v>
      </c>
      <c r="AT17" s="171" t="s">
        <v>0</v>
      </c>
      <c r="AU17" s="171" t="s">
        <v>622</v>
      </c>
      <c r="AV17" s="171" t="s">
        <v>623</v>
      </c>
      <c r="AW17" s="171" t="s">
        <v>623</v>
      </c>
      <c r="AX17" s="171" t="s">
        <v>610</v>
      </c>
      <c r="AY17" s="171" t="s">
        <v>610</v>
      </c>
      <c r="AZ17" s="171" t="s">
        <v>0</v>
      </c>
      <c r="BA17" s="171" t="s">
        <v>596</v>
      </c>
      <c r="BB17" s="171" t="s">
        <v>596</v>
      </c>
      <c r="BC17" s="171" t="s">
        <v>596</v>
      </c>
      <c r="BD17" s="171" t="s">
        <v>596</v>
      </c>
      <c r="BE17" s="171" t="s">
        <v>596</v>
      </c>
    </row>
    <row r="18" spans="2:57" ht="17.399999999999999">
      <c r="B18" s="150">
        <f t="shared" si="11"/>
        <v>12</v>
      </c>
      <c r="C18" s="327">
        <f t="shared" si="0"/>
        <v>43926</v>
      </c>
      <c r="D18" s="167">
        <f t="shared" si="1"/>
        <v>1.4670000000000001E-2</v>
      </c>
      <c r="E18" s="168">
        <f t="shared" si="2"/>
        <v>1.4619999999999999E-2</v>
      </c>
      <c r="F18" s="168">
        <f t="shared" si="3"/>
        <v>1.452E-2</v>
      </c>
      <c r="G18" s="168">
        <f t="shared" si="4"/>
        <v>1.5300000000000001E-2</v>
      </c>
      <c r="H18" s="168">
        <f t="shared" si="5"/>
        <v>1.546E-2</v>
      </c>
      <c r="I18" s="168">
        <f t="shared" si="6"/>
        <v>1.6819999999999998E-2</v>
      </c>
      <c r="J18" s="168">
        <f t="shared" si="7"/>
        <v>1.7860000000000001E-2</v>
      </c>
      <c r="K18" s="168">
        <f t="shared" si="8"/>
        <v>1.5607142857142858E-2</v>
      </c>
      <c r="L18" s="169">
        <f t="shared" si="9"/>
        <v>1.0072837912594506</v>
      </c>
      <c r="M18" s="170">
        <f t="shared" si="10"/>
        <v>7.2573925627850058E-3</v>
      </c>
      <c r="O18" s="328">
        <v>43926</v>
      </c>
      <c r="P18" s="171" t="s">
        <v>0</v>
      </c>
      <c r="Q18" s="171" t="s">
        <v>401</v>
      </c>
      <c r="R18" s="171" t="s">
        <v>401</v>
      </c>
      <c r="S18" s="171" t="s">
        <v>412</v>
      </c>
      <c r="T18" s="171" t="s">
        <v>366</v>
      </c>
      <c r="U18" s="171" t="s">
        <v>401</v>
      </c>
      <c r="V18" s="171" t="s">
        <v>0</v>
      </c>
      <c r="W18" s="171" t="s">
        <v>406</v>
      </c>
      <c r="X18" s="171" t="s">
        <v>406</v>
      </c>
      <c r="Y18" s="171" t="s">
        <v>406</v>
      </c>
      <c r="Z18" s="171" t="s">
        <v>406</v>
      </c>
      <c r="AA18" s="171" t="s">
        <v>406</v>
      </c>
      <c r="AB18" s="171" t="s">
        <v>0</v>
      </c>
      <c r="AC18" s="171" t="s">
        <v>380</v>
      </c>
      <c r="AD18" s="171" t="s">
        <v>380</v>
      </c>
      <c r="AE18" s="171" t="s">
        <v>380</v>
      </c>
      <c r="AF18" s="171" t="s">
        <v>380</v>
      </c>
      <c r="AG18" s="171" t="s">
        <v>380</v>
      </c>
      <c r="AH18" s="171" t="s">
        <v>0</v>
      </c>
      <c r="AI18" s="171" t="s">
        <v>383</v>
      </c>
      <c r="AJ18" s="171" t="s">
        <v>383</v>
      </c>
      <c r="AK18" s="171" t="s">
        <v>383</v>
      </c>
      <c r="AL18" s="171" t="s">
        <v>383</v>
      </c>
      <c r="AM18" s="171" t="s">
        <v>383</v>
      </c>
      <c r="AN18" s="171" t="s">
        <v>0</v>
      </c>
      <c r="AO18" s="171" t="s">
        <v>453</v>
      </c>
      <c r="AP18" s="171" t="s">
        <v>439</v>
      </c>
      <c r="AQ18" s="171" t="s">
        <v>439</v>
      </c>
      <c r="AR18" s="171" t="s">
        <v>451</v>
      </c>
      <c r="AS18" s="171" t="s">
        <v>451</v>
      </c>
      <c r="AT18" s="171" t="s">
        <v>0</v>
      </c>
      <c r="AU18" s="171" t="s">
        <v>610</v>
      </c>
      <c r="AV18" s="171" t="s">
        <v>610</v>
      </c>
      <c r="AW18" s="171" t="s">
        <v>610</v>
      </c>
      <c r="AX18" s="171" t="s">
        <v>610</v>
      </c>
      <c r="AY18" s="171" t="s">
        <v>610</v>
      </c>
      <c r="AZ18" s="171" t="s">
        <v>0</v>
      </c>
      <c r="BA18" s="171" t="s">
        <v>885</v>
      </c>
      <c r="BB18" s="171" t="s">
        <v>540</v>
      </c>
      <c r="BC18" s="171" t="s">
        <v>596</v>
      </c>
      <c r="BD18" s="171" t="s">
        <v>596</v>
      </c>
      <c r="BE18" s="171" t="s">
        <v>596</v>
      </c>
    </row>
    <row r="19" spans="2:57" ht="17.399999999999999">
      <c r="B19" s="150">
        <f t="shared" si="11"/>
        <v>13</v>
      </c>
      <c r="C19" s="327">
        <f t="shared" si="0"/>
        <v>43925</v>
      </c>
      <c r="D19" s="167">
        <f t="shared" si="1"/>
        <v>1.4659999999999999E-2</v>
      </c>
      <c r="E19" s="168">
        <f t="shared" si="2"/>
        <v>1.456E-2</v>
      </c>
      <c r="F19" s="168">
        <f t="shared" si="3"/>
        <v>1.4410000000000001E-2</v>
      </c>
      <c r="G19" s="168">
        <f t="shared" si="4"/>
        <v>1.5169999999999999E-2</v>
      </c>
      <c r="H19" s="168">
        <f t="shared" si="5"/>
        <v>1.5349999999999999E-2</v>
      </c>
      <c r="I19" s="168">
        <f t="shared" si="6"/>
        <v>1.6659999999999998E-2</v>
      </c>
      <c r="J19" s="168">
        <f t="shared" si="7"/>
        <v>1.7649999999999999E-2</v>
      </c>
      <c r="K19" s="168">
        <f t="shared" si="8"/>
        <v>1.5494285714285714E-2</v>
      </c>
      <c r="L19" s="169">
        <f t="shared" si="9"/>
        <v>0.98995983935742959</v>
      </c>
      <c r="M19" s="170">
        <f t="shared" si="10"/>
        <v>-1.0090902981962944E-2</v>
      </c>
      <c r="O19" s="328">
        <v>43925</v>
      </c>
      <c r="P19" s="171" t="s">
        <v>0</v>
      </c>
      <c r="Q19" s="171" t="s">
        <v>423</v>
      </c>
      <c r="R19" s="171" t="s">
        <v>401</v>
      </c>
      <c r="S19" s="171" t="s">
        <v>412</v>
      </c>
      <c r="T19" s="171" t="s">
        <v>366</v>
      </c>
      <c r="U19" s="171" t="s">
        <v>366</v>
      </c>
      <c r="V19" s="171" t="s">
        <v>0</v>
      </c>
      <c r="W19" s="171" t="s">
        <v>377</v>
      </c>
      <c r="X19" s="171" t="s">
        <v>424</v>
      </c>
      <c r="Y19" s="171" t="s">
        <v>378</v>
      </c>
      <c r="Z19" s="171" t="s">
        <v>424</v>
      </c>
      <c r="AA19" s="171" t="s">
        <v>378</v>
      </c>
      <c r="AB19" s="171" t="s">
        <v>0</v>
      </c>
      <c r="AC19" s="171" t="s">
        <v>454</v>
      </c>
      <c r="AD19" s="171" t="s">
        <v>413</v>
      </c>
      <c r="AE19" s="171" t="s">
        <v>372</v>
      </c>
      <c r="AF19" s="171" t="s">
        <v>413</v>
      </c>
      <c r="AG19" s="171" t="s">
        <v>413</v>
      </c>
      <c r="AH19" s="171" t="s">
        <v>0</v>
      </c>
      <c r="AI19" s="171" t="s">
        <v>441</v>
      </c>
      <c r="AJ19" s="171" t="s">
        <v>441</v>
      </c>
      <c r="AK19" s="171" t="s">
        <v>441</v>
      </c>
      <c r="AL19" s="171" t="s">
        <v>441</v>
      </c>
      <c r="AM19" s="171" t="s">
        <v>441</v>
      </c>
      <c r="AN19" s="171" t="s">
        <v>0</v>
      </c>
      <c r="AO19" s="171" t="s">
        <v>399</v>
      </c>
      <c r="AP19" s="171" t="s">
        <v>399</v>
      </c>
      <c r="AQ19" s="171" t="s">
        <v>403</v>
      </c>
      <c r="AR19" s="171" t="s">
        <v>399</v>
      </c>
      <c r="AS19" s="171" t="s">
        <v>399</v>
      </c>
      <c r="AT19" s="171" t="s">
        <v>0</v>
      </c>
      <c r="AU19" s="171" t="s">
        <v>886</v>
      </c>
      <c r="AV19" s="171" t="s">
        <v>473</v>
      </c>
      <c r="AW19" s="171" t="s">
        <v>473</v>
      </c>
      <c r="AX19" s="171" t="s">
        <v>512</v>
      </c>
      <c r="AY19" s="171" t="s">
        <v>473</v>
      </c>
      <c r="AZ19" s="171" t="s">
        <v>0</v>
      </c>
      <c r="BA19" s="171" t="s">
        <v>635</v>
      </c>
      <c r="BB19" s="171" t="s">
        <v>635</v>
      </c>
      <c r="BC19" s="171" t="s">
        <v>635</v>
      </c>
      <c r="BD19" s="171" t="s">
        <v>635</v>
      </c>
      <c r="BE19" s="171" t="s">
        <v>635</v>
      </c>
    </row>
    <row r="20" spans="2:57" ht="17.399999999999999">
      <c r="B20" s="150">
        <f t="shared" si="11"/>
        <v>14</v>
      </c>
      <c r="C20" s="327">
        <f t="shared" si="0"/>
        <v>43922</v>
      </c>
      <c r="D20" s="167">
        <f t="shared" si="1"/>
        <v>1.478E-2</v>
      </c>
      <c r="E20" s="168">
        <f t="shared" si="2"/>
        <v>1.4670000000000001E-2</v>
      </c>
      <c r="F20" s="168">
        <f t="shared" si="3"/>
        <v>1.447E-2</v>
      </c>
      <c r="G20" s="168">
        <f t="shared" si="4"/>
        <v>1.5300000000000001E-2</v>
      </c>
      <c r="H20" s="168">
        <f t="shared" si="5"/>
        <v>1.55E-2</v>
      </c>
      <c r="I20" s="168">
        <f t="shared" si="6"/>
        <v>1.6890000000000002E-2</v>
      </c>
      <c r="J20" s="168">
        <f t="shared" si="7"/>
        <v>1.7950000000000001E-2</v>
      </c>
      <c r="K20" s="168">
        <f t="shared" si="8"/>
        <v>1.5651428571428573E-2</v>
      </c>
      <c r="L20" s="169">
        <f t="shared" si="9"/>
        <v>0.99863275909215199</v>
      </c>
      <c r="M20" s="170">
        <f t="shared" si="10"/>
        <v>-1.368176434522178E-3</v>
      </c>
      <c r="O20" s="328">
        <v>43922</v>
      </c>
      <c r="P20" s="171" t="s">
        <v>0</v>
      </c>
      <c r="Q20" s="171" t="s">
        <v>430</v>
      </c>
      <c r="R20" s="171" t="s">
        <v>369</v>
      </c>
      <c r="S20" s="171" t="s">
        <v>431</v>
      </c>
      <c r="T20" s="171" t="s">
        <v>431</v>
      </c>
      <c r="U20" s="171" t="s">
        <v>431</v>
      </c>
      <c r="V20" s="171" t="s">
        <v>0</v>
      </c>
      <c r="W20" s="171" t="s">
        <v>401</v>
      </c>
      <c r="X20" s="171" t="s">
        <v>401</v>
      </c>
      <c r="Y20" s="171" t="s">
        <v>401</v>
      </c>
      <c r="Z20" s="171" t="s">
        <v>401</v>
      </c>
      <c r="AA20" s="171" t="s">
        <v>401</v>
      </c>
      <c r="AB20" s="171" t="s">
        <v>0</v>
      </c>
      <c r="AC20" s="171" t="s">
        <v>365</v>
      </c>
      <c r="AD20" s="171" t="s">
        <v>365</v>
      </c>
      <c r="AE20" s="171" t="s">
        <v>365</v>
      </c>
      <c r="AF20" s="171" t="s">
        <v>365</v>
      </c>
      <c r="AG20" s="171" t="s">
        <v>365</v>
      </c>
      <c r="AH20" s="171" t="s">
        <v>0</v>
      </c>
      <c r="AI20" s="171" t="s">
        <v>383</v>
      </c>
      <c r="AJ20" s="171" t="s">
        <v>383</v>
      </c>
      <c r="AK20" s="171" t="s">
        <v>383</v>
      </c>
      <c r="AL20" s="171" t="s">
        <v>383</v>
      </c>
      <c r="AM20" s="171" t="s">
        <v>383</v>
      </c>
      <c r="AN20" s="171" t="s">
        <v>0</v>
      </c>
      <c r="AO20" s="171" t="s">
        <v>400</v>
      </c>
      <c r="AP20" s="171" t="s">
        <v>400</v>
      </c>
      <c r="AQ20" s="171" t="s">
        <v>400</v>
      </c>
      <c r="AR20" s="171" t="s">
        <v>400</v>
      </c>
      <c r="AS20" s="171" t="s">
        <v>400</v>
      </c>
      <c r="AT20" s="171" t="s">
        <v>0</v>
      </c>
      <c r="AU20" s="171" t="s">
        <v>887</v>
      </c>
      <c r="AV20" s="171" t="s">
        <v>507</v>
      </c>
      <c r="AW20" s="171" t="s">
        <v>507</v>
      </c>
      <c r="AX20" s="171" t="s">
        <v>507</v>
      </c>
      <c r="AY20" s="171" t="s">
        <v>516</v>
      </c>
      <c r="AZ20" s="171" t="s">
        <v>0</v>
      </c>
      <c r="BA20" s="171" t="s">
        <v>519</v>
      </c>
      <c r="BB20" s="171" t="s">
        <v>519</v>
      </c>
      <c r="BC20" s="171" t="s">
        <v>519</v>
      </c>
      <c r="BD20" s="171" t="s">
        <v>519</v>
      </c>
      <c r="BE20" s="171" t="s">
        <v>519</v>
      </c>
    </row>
    <row r="21" spans="2:57" ht="17.399999999999999">
      <c r="B21" s="150">
        <f t="shared" si="11"/>
        <v>15</v>
      </c>
      <c r="C21" s="327">
        <f t="shared" si="0"/>
        <v>43921</v>
      </c>
      <c r="D21" s="167">
        <f t="shared" si="1"/>
        <v>1.4830000000000001E-2</v>
      </c>
      <c r="E21" s="168">
        <f t="shared" si="2"/>
        <v>1.472E-2</v>
      </c>
      <c r="F21" s="168">
        <f t="shared" si="3"/>
        <v>1.4459999999999999E-2</v>
      </c>
      <c r="G21" s="168">
        <f t="shared" si="4"/>
        <v>1.532E-2</v>
      </c>
      <c r="H21" s="168">
        <f t="shared" si="5"/>
        <v>1.5520000000000001E-2</v>
      </c>
      <c r="I21" s="168">
        <f t="shared" si="6"/>
        <v>1.6910000000000001E-2</v>
      </c>
      <c r="J21" s="168">
        <f t="shared" si="7"/>
        <v>1.7950000000000001E-2</v>
      </c>
      <c r="K21" s="168">
        <f t="shared" si="8"/>
        <v>1.5672857142857145E-2</v>
      </c>
      <c r="L21" s="169">
        <f t="shared" si="9"/>
        <v>1.0004559547692871</v>
      </c>
      <c r="M21" s="170">
        <f t="shared" si="10"/>
        <v>4.5585085349730803E-4</v>
      </c>
      <c r="O21" s="328">
        <v>43921</v>
      </c>
      <c r="P21" s="171" t="s">
        <v>0</v>
      </c>
      <c r="Q21" s="171" t="s">
        <v>455</v>
      </c>
      <c r="R21" s="171" t="s">
        <v>405</v>
      </c>
      <c r="S21" s="171" t="s">
        <v>431</v>
      </c>
      <c r="T21" s="171" t="s">
        <v>429</v>
      </c>
      <c r="U21" s="171" t="s">
        <v>429</v>
      </c>
      <c r="V21" s="171" t="s">
        <v>0</v>
      </c>
      <c r="W21" s="171" t="s">
        <v>419</v>
      </c>
      <c r="X21" s="171" t="s">
        <v>419</v>
      </c>
      <c r="Y21" s="171" t="s">
        <v>419</v>
      </c>
      <c r="Z21" s="171" t="s">
        <v>419</v>
      </c>
      <c r="AA21" s="171" t="s">
        <v>419</v>
      </c>
      <c r="AB21" s="171" t="s">
        <v>0</v>
      </c>
      <c r="AC21" s="171" t="s">
        <v>371</v>
      </c>
      <c r="AD21" s="171" t="s">
        <v>365</v>
      </c>
      <c r="AE21" s="171" t="s">
        <v>374</v>
      </c>
      <c r="AF21" s="171" t="s">
        <v>365</v>
      </c>
      <c r="AG21" s="171" t="s">
        <v>365</v>
      </c>
      <c r="AH21" s="171" t="s">
        <v>0</v>
      </c>
      <c r="AI21" s="171" t="s">
        <v>382</v>
      </c>
      <c r="AJ21" s="171" t="s">
        <v>382</v>
      </c>
      <c r="AK21" s="171" t="s">
        <v>382</v>
      </c>
      <c r="AL21" s="171" t="s">
        <v>382</v>
      </c>
      <c r="AM21" s="171" t="s">
        <v>382</v>
      </c>
      <c r="AN21" s="171" t="s">
        <v>0</v>
      </c>
      <c r="AO21" s="171" t="s">
        <v>410</v>
      </c>
      <c r="AP21" s="171" t="s">
        <v>410</v>
      </c>
      <c r="AQ21" s="171" t="s">
        <v>410</v>
      </c>
      <c r="AR21" s="171" t="s">
        <v>410</v>
      </c>
      <c r="AS21" s="171" t="s">
        <v>410</v>
      </c>
      <c r="AT21" s="171" t="s">
        <v>0</v>
      </c>
      <c r="AU21" s="171" t="s">
        <v>694</v>
      </c>
      <c r="AV21" s="171" t="s">
        <v>565</v>
      </c>
      <c r="AW21" s="171" t="s">
        <v>565</v>
      </c>
      <c r="AX21" s="171" t="s">
        <v>507</v>
      </c>
      <c r="AY21" s="171" t="s">
        <v>507</v>
      </c>
      <c r="AZ21" s="171" t="s">
        <v>0</v>
      </c>
      <c r="BA21" s="171" t="s">
        <v>519</v>
      </c>
      <c r="BB21" s="171" t="s">
        <v>519</v>
      </c>
      <c r="BC21" s="171" t="s">
        <v>519</v>
      </c>
      <c r="BD21" s="171" t="s">
        <v>519</v>
      </c>
      <c r="BE21" s="171" t="s">
        <v>519</v>
      </c>
    </row>
    <row r="22" spans="2:57" ht="17.399999999999999">
      <c r="B22" s="150">
        <f t="shared" si="11"/>
        <v>16</v>
      </c>
      <c r="C22" s="327">
        <f t="shared" si="0"/>
        <v>43920</v>
      </c>
      <c r="D22" s="167">
        <f t="shared" si="1"/>
        <v>1.4879999999999999E-2</v>
      </c>
      <c r="E22" s="168">
        <f t="shared" si="2"/>
        <v>1.472E-2</v>
      </c>
      <c r="F22" s="168">
        <f t="shared" si="3"/>
        <v>1.4499999999999999E-2</v>
      </c>
      <c r="G22" s="168">
        <f t="shared" si="4"/>
        <v>1.532E-2</v>
      </c>
      <c r="H22" s="168">
        <f t="shared" si="5"/>
        <v>1.5520000000000001E-2</v>
      </c>
      <c r="I22" s="168">
        <f t="shared" si="6"/>
        <v>1.6899999999999998E-2</v>
      </c>
      <c r="J22" s="168">
        <f t="shared" si="7"/>
        <v>1.7819999999999999E-2</v>
      </c>
      <c r="K22" s="168">
        <f t="shared" si="8"/>
        <v>1.5665714285714286E-2</v>
      </c>
      <c r="L22" s="169">
        <f t="shared" si="9"/>
        <v>0.99772541170048223</v>
      </c>
      <c r="M22" s="170">
        <f t="shared" si="10"/>
        <v>-2.2771791049065815E-3</v>
      </c>
      <c r="O22" s="328">
        <v>43920</v>
      </c>
      <c r="P22" s="171" t="s">
        <v>0</v>
      </c>
      <c r="Q22" s="171" t="s">
        <v>456</v>
      </c>
      <c r="R22" s="171" t="s">
        <v>370</v>
      </c>
      <c r="S22" s="171" t="s">
        <v>431</v>
      </c>
      <c r="T22" s="171" t="s">
        <v>370</v>
      </c>
      <c r="U22" s="171" t="s">
        <v>416</v>
      </c>
      <c r="V22" s="171" t="s">
        <v>0</v>
      </c>
      <c r="W22" s="171" t="s">
        <v>419</v>
      </c>
      <c r="X22" s="171" t="s">
        <v>419</v>
      </c>
      <c r="Y22" s="171" t="s">
        <v>419</v>
      </c>
      <c r="Z22" s="171" t="s">
        <v>419</v>
      </c>
      <c r="AA22" s="171" t="s">
        <v>419</v>
      </c>
      <c r="AB22" s="171" t="s">
        <v>0</v>
      </c>
      <c r="AC22" s="171" t="s">
        <v>373</v>
      </c>
      <c r="AD22" s="171" t="s">
        <v>373</v>
      </c>
      <c r="AE22" s="171" t="s">
        <v>373</v>
      </c>
      <c r="AF22" s="171" t="s">
        <v>373</v>
      </c>
      <c r="AG22" s="171" t="s">
        <v>373</v>
      </c>
      <c r="AH22" s="171" t="s">
        <v>0</v>
      </c>
      <c r="AI22" s="171" t="s">
        <v>382</v>
      </c>
      <c r="AJ22" s="171" t="s">
        <v>382</v>
      </c>
      <c r="AK22" s="171" t="s">
        <v>382</v>
      </c>
      <c r="AL22" s="171" t="s">
        <v>382</v>
      </c>
      <c r="AM22" s="171" t="s">
        <v>382</v>
      </c>
      <c r="AN22" s="171" t="s">
        <v>0</v>
      </c>
      <c r="AO22" s="171" t="s">
        <v>410</v>
      </c>
      <c r="AP22" s="171" t="s">
        <v>410</v>
      </c>
      <c r="AQ22" s="171" t="s">
        <v>410</v>
      </c>
      <c r="AR22" s="171" t="s">
        <v>410</v>
      </c>
      <c r="AS22" s="171" t="s">
        <v>410</v>
      </c>
      <c r="AT22" s="171" t="s">
        <v>0</v>
      </c>
      <c r="AU22" s="171" t="s">
        <v>507</v>
      </c>
      <c r="AV22" s="171" t="s">
        <v>507</v>
      </c>
      <c r="AW22" s="171" t="s">
        <v>507</v>
      </c>
      <c r="AX22" s="171" t="s">
        <v>507</v>
      </c>
      <c r="AY22" s="171" t="s">
        <v>507</v>
      </c>
      <c r="AZ22" s="171" t="s">
        <v>0</v>
      </c>
      <c r="BA22" s="171" t="s">
        <v>531</v>
      </c>
      <c r="BB22" s="171" t="s">
        <v>531</v>
      </c>
      <c r="BC22" s="171" t="s">
        <v>531</v>
      </c>
      <c r="BD22" s="171" t="s">
        <v>531</v>
      </c>
      <c r="BE22" s="171" t="s">
        <v>531</v>
      </c>
    </row>
    <row r="23" spans="2:57" ht="17.399999999999999">
      <c r="B23" s="150">
        <f t="shared" si="11"/>
        <v>17</v>
      </c>
      <c r="C23" s="327">
        <f t="shared" si="0"/>
        <v>43919</v>
      </c>
      <c r="D23" s="167">
        <f t="shared" si="1"/>
        <v>1.489E-2</v>
      </c>
      <c r="E23" s="168">
        <f t="shared" si="2"/>
        <v>1.47E-2</v>
      </c>
      <c r="F23" s="168">
        <f t="shared" si="3"/>
        <v>1.4499999999999999E-2</v>
      </c>
      <c r="G23" s="168">
        <f t="shared" si="4"/>
        <v>1.532E-2</v>
      </c>
      <c r="H23" s="168">
        <f t="shared" si="5"/>
        <v>1.555E-2</v>
      </c>
      <c r="I23" s="168">
        <f t="shared" si="6"/>
        <v>1.7000000000000001E-2</v>
      </c>
      <c r="J23" s="168">
        <f t="shared" si="7"/>
        <v>1.7950000000000001E-2</v>
      </c>
      <c r="K23" s="168">
        <f t="shared" si="8"/>
        <v>1.5701428571428571E-2</v>
      </c>
      <c r="L23" s="169">
        <f t="shared" si="9"/>
        <v>0.9812516739576822</v>
      </c>
      <c r="M23" s="170">
        <f t="shared" si="10"/>
        <v>-1.8926303942839257E-2</v>
      </c>
      <c r="O23" s="328">
        <v>43919</v>
      </c>
      <c r="P23" s="171" t="s">
        <v>0</v>
      </c>
      <c r="Q23" s="171" t="s">
        <v>457</v>
      </c>
      <c r="R23" s="171" t="s">
        <v>370</v>
      </c>
      <c r="S23" s="171" t="s">
        <v>429</v>
      </c>
      <c r="T23" s="171" t="s">
        <v>370</v>
      </c>
      <c r="U23" s="171" t="s">
        <v>416</v>
      </c>
      <c r="V23" s="171" t="s">
        <v>0</v>
      </c>
      <c r="W23" s="171" t="s">
        <v>412</v>
      </c>
      <c r="X23" s="171" t="s">
        <v>412</v>
      </c>
      <c r="Y23" s="171" t="s">
        <v>412</v>
      </c>
      <c r="Z23" s="171" t="s">
        <v>412</v>
      </c>
      <c r="AA23" s="171" t="s">
        <v>412</v>
      </c>
      <c r="AB23" s="171" t="s">
        <v>0</v>
      </c>
      <c r="AC23" s="171" t="s">
        <v>373</v>
      </c>
      <c r="AD23" s="171" t="s">
        <v>373</v>
      </c>
      <c r="AE23" s="171" t="s">
        <v>373</v>
      </c>
      <c r="AF23" s="171" t="s">
        <v>373</v>
      </c>
      <c r="AG23" s="171" t="s">
        <v>373</v>
      </c>
      <c r="AH23" s="171" t="s">
        <v>0</v>
      </c>
      <c r="AI23" s="171" t="s">
        <v>382</v>
      </c>
      <c r="AJ23" s="171" t="s">
        <v>382</v>
      </c>
      <c r="AK23" s="171" t="s">
        <v>382</v>
      </c>
      <c r="AL23" s="171" t="s">
        <v>382</v>
      </c>
      <c r="AM23" s="171" t="s">
        <v>382</v>
      </c>
      <c r="AN23" s="171" t="s">
        <v>0</v>
      </c>
      <c r="AO23" s="171" t="s">
        <v>409</v>
      </c>
      <c r="AP23" s="171" t="s">
        <v>409</v>
      </c>
      <c r="AQ23" s="171" t="s">
        <v>409</v>
      </c>
      <c r="AR23" s="171" t="s">
        <v>409</v>
      </c>
      <c r="AS23" s="171" t="s">
        <v>409</v>
      </c>
      <c r="AT23" s="171" t="s">
        <v>0</v>
      </c>
      <c r="AU23" s="171" t="s">
        <v>505</v>
      </c>
      <c r="AV23" s="171" t="s">
        <v>568</v>
      </c>
      <c r="AW23" s="171" t="s">
        <v>505</v>
      </c>
      <c r="AX23" s="171" t="s">
        <v>505</v>
      </c>
      <c r="AY23" s="171" t="s">
        <v>505</v>
      </c>
      <c r="AZ23" s="171" t="s">
        <v>0</v>
      </c>
      <c r="BA23" s="171" t="s">
        <v>519</v>
      </c>
      <c r="BB23" s="171" t="s">
        <v>519</v>
      </c>
      <c r="BC23" s="171" t="s">
        <v>519</v>
      </c>
      <c r="BD23" s="171" t="s">
        <v>519</v>
      </c>
      <c r="BE23" s="171" t="s">
        <v>519</v>
      </c>
    </row>
    <row r="24" spans="2:57" ht="17.399999999999999">
      <c r="B24" s="150">
        <f t="shared" si="11"/>
        <v>18</v>
      </c>
      <c r="C24" s="327">
        <f t="shared" si="0"/>
        <v>43918</v>
      </c>
      <c r="D24" s="167">
        <f t="shared" si="1"/>
        <v>1.516E-2</v>
      </c>
      <c r="E24" s="168">
        <f t="shared" si="2"/>
        <v>1.4999999999999999E-2</v>
      </c>
      <c r="F24" s="168">
        <f t="shared" si="3"/>
        <v>1.4760000000000001E-2</v>
      </c>
      <c r="G24" s="168">
        <f t="shared" si="4"/>
        <v>1.5600000000000001E-2</v>
      </c>
      <c r="H24" s="168">
        <f t="shared" si="5"/>
        <v>1.585E-2</v>
      </c>
      <c r="I24" s="168">
        <f t="shared" si="6"/>
        <v>1.7319999999999999E-2</v>
      </c>
      <c r="J24" s="168">
        <f t="shared" si="7"/>
        <v>1.8319999999999999E-2</v>
      </c>
      <c r="K24" s="168">
        <f t="shared" si="8"/>
        <v>1.6001428571428573E-2</v>
      </c>
      <c r="L24" s="169">
        <f t="shared" si="9"/>
        <v>0.99458355531877096</v>
      </c>
      <c r="M24" s="170">
        <f t="shared" si="10"/>
        <v>-5.4311668028244652E-3</v>
      </c>
      <c r="O24" s="328">
        <v>43918</v>
      </c>
      <c r="P24" s="171" t="s">
        <v>0</v>
      </c>
      <c r="Q24" s="171" t="s">
        <v>458</v>
      </c>
      <c r="R24" s="171" t="s">
        <v>441</v>
      </c>
      <c r="S24" s="171" t="s">
        <v>376</v>
      </c>
      <c r="T24" s="171" t="s">
        <v>422</v>
      </c>
      <c r="U24" s="171" t="s">
        <v>381</v>
      </c>
      <c r="V24" s="171" t="s">
        <v>0</v>
      </c>
      <c r="W24" s="171" t="s">
        <v>394</v>
      </c>
      <c r="X24" s="171" t="s">
        <v>394</v>
      </c>
      <c r="Y24" s="171" t="s">
        <v>394</v>
      </c>
      <c r="Z24" s="171" t="s">
        <v>394</v>
      </c>
      <c r="AA24" s="171" t="s">
        <v>394</v>
      </c>
      <c r="AB24" s="171" t="s">
        <v>0</v>
      </c>
      <c r="AC24" s="171" t="s">
        <v>432</v>
      </c>
      <c r="AD24" s="171" t="s">
        <v>421</v>
      </c>
      <c r="AE24" s="171" t="s">
        <v>421</v>
      </c>
      <c r="AF24" s="171" t="s">
        <v>369</v>
      </c>
      <c r="AG24" s="171" t="s">
        <v>421</v>
      </c>
      <c r="AH24" s="171" t="s">
        <v>0</v>
      </c>
      <c r="AI24" s="171" t="s">
        <v>433</v>
      </c>
      <c r="AJ24" s="171" t="s">
        <v>433</v>
      </c>
      <c r="AK24" s="171" t="s">
        <v>433</v>
      </c>
      <c r="AL24" s="171" t="s">
        <v>433</v>
      </c>
      <c r="AM24" s="171" t="s">
        <v>433</v>
      </c>
      <c r="AN24" s="171" t="s">
        <v>0</v>
      </c>
      <c r="AO24" s="171" t="s">
        <v>448</v>
      </c>
      <c r="AP24" s="171" t="s">
        <v>448</v>
      </c>
      <c r="AQ24" s="171" t="s">
        <v>448</v>
      </c>
      <c r="AR24" s="171" t="s">
        <v>448</v>
      </c>
      <c r="AS24" s="171" t="s">
        <v>448</v>
      </c>
      <c r="AT24" s="171" t="s">
        <v>0</v>
      </c>
      <c r="AU24" s="171" t="s">
        <v>521</v>
      </c>
      <c r="AV24" s="171" t="s">
        <v>521</v>
      </c>
      <c r="AW24" s="171" t="s">
        <v>521</v>
      </c>
      <c r="AX24" s="171" t="s">
        <v>521</v>
      </c>
      <c r="AY24" s="171" t="s">
        <v>521</v>
      </c>
      <c r="AZ24" s="171" t="s">
        <v>0</v>
      </c>
      <c r="BA24" s="171" t="s">
        <v>687</v>
      </c>
      <c r="BB24" s="171" t="s">
        <v>687</v>
      </c>
      <c r="BC24" s="171" t="s">
        <v>687</v>
      </c>
      <c r="BD24" s="171" t="s">
        <v>687</v>
      </c>
      <c r="BE24" s="171" t="s">
        <v>687</v>
      </c>
    </row>
    <row r="25" spans="2:57" ht="17.399999999999999">
      <c r="B25" s="150">
        <f t="shared" si="11"/>
        <v>19</v>
      </c>
      <c r="C25" s="327">
        <f t="shared" si="0"/>
        <v>43915</v>
      </c>
      <c r="D25" s="167">
        <f t="shared" si="1"/>
        <v>1.524E-2</v>
      </c>
      <c r="E25" s="168">
        <f t="shared" si="2"/>
        <v>1.5100000000000001E-2</v>
      </c>
      <c r="F25" s="168">
        <f t="shared" si="3"/>
        <v>1.4870000000000001E-2</v>
      </c>
      <c r="G25" s="168">
        <f t="shared" si="4"/>
        <v>1.5700000000000002E-2</v>
      </c>
      <c r="H25" s="168">
        <f t="shared" si="5"/>
        <v>1.5969999999999998E-2</v>
      </c>
      <c r="I25" s="168">
        <f t="shared" si="6"/>
        <v>1.7420000000000001E-2</v>
      </c>
      <c r="J25" s="168">
        <f t="shared" si="7"/>
        <v>1.8319999999999999E-2</v>
      </c>
      <c r="K25" s="168">
        <f t="shared" si="8"/>
        <v>1.6088571428571431E-2</v>
      </c>
      <c r="L25" s="169">
        <f t="shared" si="9"/>
        <v>0.99382280268266876</v>
      </c>
      <c r="M25" s="170">
        <f t="shared" si="10"/>
        <v>-6.1963551358431386E-3</v>
      </c>
      <c r="O25" s="328">
        <v>43915</v>
      </c>
      <c r="P25" s="171" t="s">
        <v>0</v>
      </c>
      <c r="Q25" s="171" t="s">
        <v>459</v>
      </c>
      <c r="R25" s="171" t="s">
        <v>389</v>
      </c>
      <c r="S25" s="171" t="s">
        <v>422</v>
      </c>
      <c r="T25" s="171" t="s">
        <v>408</v>
      </c>
      <c r="U25" s="171" t="s">
        <v>422</v>
      </c>
      <c r="V25" s="171" t="s">
        <v>0</v>
      </c>
      <c r="W25" s="171" t="s">
        <v>387</v>
      </c>
      <c r="X25" s="171" t="s">
        <v>387</v>
      </c>
      <c r="Y25" s="171" t="s">
        <v>387</v>
      </c>
      <c r="Z25" s="171" t="s">
        <v>387</v>
      </c>
      <c r="AA25" s="171" t="s">
        <v>387</v>
      </c>
      <c r="AB25" s="171" t="s">
        <v>0</v>
      </c>
      <c r="AC25" s="171" t="s">
        <v>398</v>
      </c>
      <c r="AD25" s="171" t="s">
        <v>398</v>
      </c>
      <c r="AE25" s="171" t="s">
        <v>398</v>
      </c>
      <c r="AF25" s="171" t="s">
        <v>398</v>
      </c>
      <c r="AG25" s="171" t="s">
        <v>398</v>
      </c>
      <c r="AH25" s="171" t="s">
        <v>0</v>
      </c>
      <c r="AI25" s="171" t="s">
        <v>435</v>
      </c>
      <c r="AJ25" s="171" t="s">
        <v>435</v>
      </c>
      <c r="AK25" s="171" t="s">
        <v>435</v>
      </c>
      <c r="AL25" s="171" t="s">
        <v>435</v>
      </c>
      <c r="AM25" s="171" t="s">
        <v>435</v>
      </c>
      <c r="AN25" s="171" t="s">
        <v>0</v>
      </c>
      <c r="AO25" s="171" t="s">
        <v>446</v>
      </c>
      <c r="AP25" s="171" t="s">
        <v>446</v>
      </c>
      <c r="AQ25" s="171" t="s">
        <v>446</v>
      </c>
      <c r="AR25" s="171" t="s">
        <v>446</v>
      </c>
      <c r="AS25" s="171" t="s">
        <v>446</v>
      </c>
      <c r="AT25" s="171" t="s">
        <v>0</v>
      </c>
      <c r="AU25" s="171" t="s">
        <v>668</v>
      </c>
      <c r="AV25" s="171" t="s">
        <v>668</v>
      </c>
      <c r="AW25" s="171" t="s">
        <v>668</v>
      </c>
      <c r="AX25" s="171" t="s">
        <v>668</v>
      </c>
      <c r="AY25" s="171" t="s">
        <v>668</v>
      </c>
      <c r="AZ25" s="171" t="s">
        <v>0</v>
      </c>
      <c r="BA25" s="171" t="s">
        <v>687</v>
      </c>
      <c r="BB25" s="171" t="s">
        <v>687</v>
      </c>
      <c r="BC25" s="171" t="s">
        <v>687</v>
      </c>
      <c r="BD25" s="171" t="s">
        <v>687</v>
      </c>
      <c r="BE25" s="171" t="s">
        <v>687</v>
      </c>
    </row>
    <row r="26" spans="2:57" ht="17.399999999999999">
      <c r="B26" s="150">
        <f t="shared" si="11"/>
        <v>20</v>
      </c>
      <c r="C26" s="327">
        <f t="shared" si="0"/>
        <v>43914</v>
      </c>
      <c r="D26" s="167">
        <f t="shared" si="1"/>
        <v>1.524E-2</v>
      </c>
      <c r="E26" s="168">
        <f t="shared" si="2"/>
        <v>1.5149999999999999E-2</v>
      </c>
      <c r="F26" s="168">
        <f t="shared" si="3"/>
        <v>1.4970000000000001E-2</v>
      </c>
      <c r="G26" s="168">
        <f t="shared" si="4"/>
        <v>1.5800000000000002E-2</v>
      </c>
      <c r="H26" s="168">
        <f t="shared" si="5"/>
        <v>1.61E-2</v>
      </c>
      <c r="I26" s="168">
        <f t="shared" si="6"/>
        <v>1.7559999999999999E-2</v>
      </c>
      <c r="J26" s="168">
        <f t="shared" si="7"/>
        <v>1.8500000000000003E-2</v>
      </c>
      <c r="K26" s="168">
        <f t="shared" si="8"/>
        <v>1.6188571428571427E-2</v>
      </c>
      <c r="L26" s="169">
        <f t="shared" si="9"/>
        <v>0.99316389132340033</v>
      </c>
      <c r="M26" s="170">
        <f t="shared" si="10"/>
        <v>-6.8595819057143525E-3</v>
      </c>
      <c r="O26" s="328">
        <v>43914</v>
      </c>
      <c r="P26" s="171" t="s">
        <v>0</v>
      </c>
      <c r="Q26" s="171" t="s">
        <v>459</v>
      </c>
      <c r="R26" s="171" t="s">
        <v>389</v>
      </c>
      <c r="S26" s="171" t="s">
        <v>422</v>
      </c>
      <c r="T26" s="171" t="s">
        <v>408</v>
      </c>
      <c r="U26" s="171" t="s">
        <v>422</v>
      </c>
      <c r="V26" s="171" t="s">
        <v>0</v>
      </c>
      <c r="W26" s="171" t="s">
        <v>381</v>
      </c>
      <c r="X26" s="171" t="s">
        <v>381</v>
      </c>
      <c r="Y26" s="171" t="s">
        <v>381</v>
      </c>
      <c r="Z26" s="171" t="s">
        <v>381</v>
      </c>
      <c r="AA26" s="171" t="s">
        <v>381</v>
      </c>
      <c r="AB26" s="171" t="s">
        <v>0</v>
      </c>
      <c r="AC26" s="171" t="s">
        <v>417</v>
      </c>
      <c r="AD26" s="171" t="s">
        <v>417</v>
      </c>
      <c r="AE26" s="171" t="s">
        <v>417</v>
      </c>
      <c r="AF26" s="171" t="s">
        <v>417</v>
      </c>
      <c r="AG26" s="171" t="s">
        <v>417</v>
      </c>
      <c r="AH26" s="171" t="s">
        <v>0</v>
      </c>
      <c r="AI26" s="171" t="s">
        <v>438</v>
      </c>
      <c r="AJ26" s="171" t="s">
        <v>438</v>
      </c>
      <c r="AK26" s="171" t="s">
        <v>438</v>
      </c>
      <c r="AL26" s="171" t="s">
        <v>438</v>
      </c>
      <c r="AM26" s="171" t="s">
        <v>438</v>
      </c>
      <c r="AN26" s="171" t="s">
        <v>0</v>
      </c>
      <c r="AO26" s="171" t="s">
        <v>460</v>
      </c>
      <c r="AP26" s="171" t="s">
        <v>460</v>
      </c>
      <c r="AQ26" s="171" t="s">
        <v>460</v>
      </c>
      <c r="AR26" s="171" t="s">
        <v>460</v>
      </c>
      <c r="AS26" s="171" t="s">
        <v>460</v>
      </c>
      <c r="AT26" s="171" t="s">
        <v>0</v>
      </c>
      <c r="AU26" s="171" t="s">
        <v>559</v>
      </c>
      <c r="AV26" s="171" t="s">
        <v>508</v>
      </c>
      <c r="AW26" s="171" t="s">
        <v>515</v>
      </c>
      <c r="AX26" s="171" t="s">
        <v>515</v>
      </c>
      <c r="AY26" s="171" t="s">
        <v>515</v>
      </c>
      <c r="AZ26" s="171" t="s">
        <v>0</v>
      </c>
      <c r="BA26" s="171" t="s">
        <v>662</v>
      </c>
      <c r="BB26" s="171" t="s">
        <v>662</v>
      </c>
      <c r="BC26" s="171" t="s">
        <v>662</v>
      </c>
      <c r="BD26" s="171" t="s">
        <v>662</v>
      </c>
      <c r="BE26" s="171" t="s">
        <v>662</v>
      </c>
    </row>
    <row r="27" spans="2:57" ht="17.399999999999999">
      <c r="B27" s="150">
        <f t="shared" si="11"/>
        <v>21</v>
      </c>
      <c r="C27" s="327">
        <f t="shared" si="0"/>
        <v>43913</v>
      </c>
      <c r="D27" s="167">
        <f t="shared" si="1"/>
        <v>1.529E-2</v>
      </c>
      <c r="E27" s="168">
        <f t="shared" si="2"/>
        <v>1.5229999999999999E-2</v>
      </c>
      <c r="F27" s="168">
        <f t="shared" si="3"/>
        <v>1.5100000000000001E-2</v>
      </c>
      <c r="G27" s="168">
        <f t="shared" si="4"/>
        <v>1.5900000000000001E-2</v>
      </c>
      <c r="H27" s="168">
        <f t="shared" si="5"/>
        <v>1.6200000000000003E-2</v>
      </c>
      <c r="I27" s="168">
        <f t="shared" si="6"/>
        <v>1.771E-2</v>
      </c>
      <c r="J27" s="168">
        <f t="shared" si="7"/>
        <v>1.8669999999999999E-2</v>
      </c>
      <c r="K27" s="168">
        <f t="shared" si="8"/>
        <v>1.6300000000000002E-2</v>
      </c>
      <c r="L27" s="169">
        <f t="shared" si="9"/>
        <v>1.0035180299032542</v>
      </c>
      <c r="M27" s="170">
        <f t="shared" si="10"/>
        <v>3.5118561115396493E-3</v>
      </c>
      <c r="O27" s="328">
        <v>43913</v>
      </c>
      <c r="P27" s="171" t="s">
        <v>0</v>
      </c>
      <c r="Q27" s="171" t="s">
        <v>461</v>
      </c>
      <c r="R27" s="171" t="s">
        <v>383</v>
      </c>
      <c r="S27" s="171" t="s">
        <v>408</v>
      </c>
      <c r="T27" s="171" t="s">
        <v>382</v>
      </c>
      <c r="U27" s="171" t="s">
        <v>408</v>
      </c>
      <c r="V27" s="171" t="s">
        <v>0</v>
      </c>
      <c r="W27" s="171" t="s">
        <v>462</v>
      </c>
      <c r="X27" s="171" t="s">
        <v>422</v>
      </c>
      <c r="Y27" s="171" t="s">
        <v>389</v>
      </c>
      <c r="Z27" s="171" t="s">
        <v>389</v>
      </c>
      <c r="AA27" s="171" t="s">
        <v>422</v>
      </c>
      <c r="AB27" s="171" t="s">
        <v>0</v>
      </c>
      <c r="AC27" s="171" t="s">
        <v>387</v>
      </c>
      <c r="AD27" s="171" t="s">
        <v>387</v>
      </c>
      <c r="AE27" s="171" t="s">
        <v>387</v>
      </c>
      <c r="AF27" s="171" t="s">
        <v>387</v>
      </c>
      <c r="AG27" s="171" t="s">
        <v>387</v>
      </c>
      <c r="AH27" s="171" t="s">
        <v>0</v>
      </c>
      <c r="AI27" s="171" t="s">
        <v>463</v>
      </c>
      <c r="AJ27" s="171" t="s">
        <v>463</v>
      </c>
      <c r="AK27" s="171" t="s">
        <v>463</v>
      </c>
      <c r="AL27" s="171" t="s">
        <v>463</v>
      </c>
      <c r="AM27" s="171" t="s">
        <v>463</v>
      </c>
      <c r="AN27" s="171" t="s">
        <v>0</v>
      </c>
      <c r="AO27" s="171" t="s">
        <v>464</v>
      </c>
      <c r="AP27" s="171" t="s">
        <v>464</v>
      </c>
      <c r="AQ27" s="171" t="s">
        <v>464</v>
      </c>
      <c r="AR27" s="171" t="s">
        <v>464</v>
      </c>
      <c r="AS27" s="171" t="s">
        <v>464</v>
      </c>
      <c r="AT27" s="171" t="s">
        <v>0</v>
      </c>
      <c r="AU27" s="171" t="s">
        <v>620</v>
      </c>
      <c r="AV27" s="171" t="s">
        <v>611</v>
      </c>
      <c r="AW27" s="171" t="s">
        <v>674</v>
      </c>
      <c r="AX27" s="171" t="s">
        <v>674</v>
      </c>
      <c r="AY27" s="171" t="s">
        <v>674</v>
      </c>
      <c r="AZ27" s="171" t="s">
        <v>0</v>
      </c>
      <c r="BA27" s="171" t="s">
        <v>859</v>
      </c>
      <c r="BB27" s="171" t="s">
        <v>859</v>
      </c>
      <c r="BC27" s="171" t="s">
        <v>859</v>
      </c>
      <c r="BD27" s="171" t="s">
        <v>859</v>
      </c>
      <c r="BE27" s="171" t="s">
        <v>859</v>
      </c>
    </row>
    <row r="28" spans="2:57" ht="17.399999999999999">
      <c r="B28" s="150">
        <f t="shared" si="11"/>
        <v>22</v>
      </c>
      <c r="C28" s="327">
        <f t="shared" si="0"/>
        <v>43912</v>
      </c>
      <c r="D28" s="167">
        <f t="shared" si="1"/>
        <v>1.532E-2</v>
      </c>
      <c r="E28" s="168">
        <f t="shared" si="2"/>
        <v>1.525E-2</v>
      </c>
      <c r="F28" s="168">
        <f t="shared" si="3"/>
        <v>1.512E-2</v>
      </c>
      <c r="G28" s="168">
        <f t="shared" si="4"/>
        <v>1.5820000000000001E-2</v>
      </c>
      <c r="H28" s="168">
        <f t="shared" si="5"/>
        <v>1.6120000000000002E-2</v>
      </c>
      <c r="I28" s="168">
        <f t="shared" si="6"/>
        <v>1.7610000000000001E-2</v>
      </c>
      <c r="J28" s="168">
        <f t="shared" si="7"/>
        <v>1.8460000000000001E-2</v>
      </c>
      <c r="K28" s="168">
        <f t="shared" si="8"/>
        <v>1.6242857142857146E-2</v>
      </c>
      <c r="L28" s="169">
        <f t="shared" si="9"/>
        <v>1.0088731144631768</v>
      </c>
      <c r="M28" s="170">
        <f t="shared" si="10"/>
        <v>8.8339797107600069E-3</v>
      </c>
      <c r="O28" s="328">
        <v>43912</v>
      </c>
      <c r="P28" s="171" t="s">
        <v>0</v>
      </c>
      <c r="Q28" s="171" t="s">
        <v>382</v>
      </c>
      <c r="R28" s="171" t="s">
        <v>382</v>
      </c>
      <c r="S28" s="171" t="s">
        <v>382</v>
      </c>
      <c r="T28" s="171" t="s">
        <v>399</v>
      </c>
      <c r="U28" s="171" t="s">
        <v>382</v>
      </c>
      <c r="V28" s="171" t="s">
        <v>0</v>
      </c>
      <c r="W28" s="171" t="s">
        <v>389</v>
      </c>
      <c r="X28" s="171" t="s">
        <v>389</v>
      </c>
      <c r="Y28" s="171" t="s">
        <v>389</v>
      </c>
      <c r="Z28" s="171" t="s">
        <v>389</v>
      </c>
      <c r="AA28" s="171" t="s">
        <v>389</v>
      </c>
      <c r="AB28" s="171" t="s">
        <v>0</v>
      </c>
      <c r="AC28" s="171" t="s">
        <v>376</v>
      </c>
      <c r="AD28" s="171" t="s">
        <v>376</v>
      </c>
      <c r="AE28" s="171" t="s">
        <v>376</v>
      </c>
      <c r="AF28" s="171" t="s">
        <v>376</v>
      </c>
      <c r="AG28" s="171" t="s">
        <v>376</v>
      </c>
      <c r="AH28" s="171" t="s">
        <v>0</v>
      </c>
      <c r="AI28" s="171" t="s">
        <v>392</v>
      </c>
      <c r="AJ28" s="171" t="s">
        <v>392</v>
      </c>
      <c r="AK28" s="171" t="s">
        <v>392</v>
      </c>
      <c r="AL28" s="171" t="s">
        <v>392</v>
      </c>
      <c r="AM28" s="171" t="s">
        <v>392</v>
      </c>
      <c r="AN28" s="171" t="s">
        <v>0</v>
      </c>
      <c r="AO28" s="171" t="s">
        <v>465</v>
      </c>
      <c r="AP28" s="171" t="s">
        <v>465</v>
      </c>
      <c r="AQ28" s="171" t="s">
        <v>465</v>
      </c>
      <c r="AR28" s="171" t="s">
        <v>465</v>
      </c>
      <c r="AS28" s="171" t="s">
        <v>465</v>
      </c>
      <c r="AT28" s="171" t="s">
        <v>0</v>
      </c>
      <c r="AU28" s="171" t="s">
        <v>588</v>
      </c>
      <c r="AV28" s="171" t="s">
        <v>589</v>
      </c>
      <c r="AW28" s="171" t="s">
        <v>589</v>
      </c>
      <c r="AX28" s="171" t="s">
        <v>557</v>
      </c>
      <c r="AY28" s="171" t="s">
        <v>557</v>
      </c>
      <c r="AZ28" s="171" t="s">
        <v>0</v>
      </c>
      <c r="BA28" s="171" t="s">
        <v>888</v>
      </c>
      <c r="BB28" s="171" t="s">
        <v>841</v>
      </c>
      <c r="BC28" s="171" t="s">
        <v>578</v>
      </c>
      <c r="BD28" s="171" t="s">
        <v>578</v>
      </c>
      <c r="BE28" s="171" t="s">
        <v>841</v>
      </c>
    </row>
    <row r="29" spans="2:57" ht="17.399999999999999">
      <c r="B29" s="150">
        <f t="shared" si="11"/>
        <v>23</v>
      </c>
      <c r="C29" s="327">
        <f t="shared" si="0"/>
        <v>43911</v>
      </c>
      <c r="D29" s="167">
        <f t="shared" si="1"/>
        <v>1.5260000000000001E-2</v>
      </c>
      <c r="E29" s="168">
        <f t="shared" si="2"/>
        <v>1.5100000000000001E-2</v>
      </c>
      <c r="F29" s="168">
        <f t="shared" si="3"/>
        <v>1.4970000000000001E-2</v>
      </c>
      <c r="G29" s="168">
        <f t="shared" si="4"/>
        <v>1.5650000000000001E-2</v>
      </c>
      <c r="H29" s="168">
        <f t="shared" si="5"/>
        <v>1.5969999999999998E-2</v>
      </c>
      <c r="I29" s="168">
        <f t="shared" si="6"/>
        <v>1.745E-2</v>
      </c>
      <c r="J29" s="168">
        <f t="shared" si="7"/>
        <v>1.83E-2</v>
      </c>
      <c r="K29" s="168">
        <f t="shared" si="8"/>
        <v>1.61E-2</v>
      </c>
      <c r="L29" s="169">
        <f t="shared" si="9"/>
        <v>0.99884782416024098</v>
      </c>
      <c r="M29" s="170">
        <f t="shared" si="10"/>
        <v>-1.1528401046241856E-3</v>
      </c>
      <c r="O29" s="328">
        <v>43911</v>
      </c>
      <c r="P29" s="171" t="s">
        <v>0</v>
      </c>
      <c r="Q29" s="171" t="s">
        <v>466</v>
      </c>
      <c r="R29" s="171" t="s">
        <v>408</v>
      </c>
      <c r="S29" s="171" t="s">
        <v>408</v>
      </c>
      <c r="T29" s="171" t="s">
        <v>389</v>
      </c>
      <c r="U29" s="171" t="s">
        <v>408</v>
      </c>
      <c r="V29" s="171" t="s">
        <v>0</v>
      </c>
      <c r="W29" s="171" t="s">
        <v>387</v>
      </c>
      <c r="X29" s="171" t="s">
        <v>387</v>
      </c>
      <c r="Y29" s="171" t="s">
        <v>387</v>
      </c>
      <c r="Z29" s="171" t="s">
        <v>387</v>
      </c>
      <c r="AA29" s="171" t="s">
        <v>387</v>
      </c>
      <c r="AB29" s="171" t="s">
        <v>0</v>
      </c>
      <c r="AC29" s="171" t="s">
        <v>417</v>
      </c>
      <c r="AD29" s="171" t="s">
        <v>417</v>
      </c>
      <c r="AE29" s="171" t="s">
        <v>417</v>
      </c>
      <c r="AF29" s="171" t="s">
        <v>417</v>
      </c>
      <c r="AG29" s="171" t="s">
        <v>417</v>
      </c>
      <c r="AH29" s="171" t="s">
        <v>0</v>
      </c>
      <c r="AI29" s="171" t="s">
        <v>391</v>
      </c>
      <c r="AJ29" s="171" t="s">
        <v>391</v>
      </c>
      <c r="AK29" s="171" t="s">
        <v>391</v>
      </c>
      <c r="AL29" s="171" t="s">
        <v>391</v>
      </c>
      <c r="AM29" s="171" t="s">
        <v>391</v>
      </c>
      <c r="AN29" s="171" t="s">
        <v>0</v>
      </c>
      <c r="AO29" s="171" t="s">
        <v>446</v>
      </c>
      <c r="AP29" s="171" t="s">
        <v>446</v>
      </c>
      <c r="AQ29" s="171" t="s">
        <v>446</v>
      </c>
      <c r="AR29" s="171" t="s">
        <v>446</v>
      </c>
      <c r="AS29" s="171" t="s">
        <v>446</v>
      </c>
      <c r="AT29" s="171" t="s">
        <v>0</v>
      </c>
      <c r="AU29" s="171" t="s">
        <v>510</v>
      </c>
      <c r="AV29" s="171" t="s">
        <v>546</v>
      </c>
      <c r="AW29" s="171" t="s">
        <v>546</v>
      </c>
      <c r="AX29" s="171" t="s">
        <v>668</v>
      </c>
      <c r="AY29" s="171" t="s">
        <v>510</v>
      </c>
      <c r="AZ29" s="171" t="s">
        <v>0</v>
      </c>
      <c r="BA29" s="171" t="s">
        <v>730</v>
      </c>
      <c r="BB29" s="171" t="s">
        <v>730</v>
      </c>
      <c r="BC29" s="171" t="s">
        <v>730</v>
      </c>
      <c r="BD29" s="171" t="s">
        <v>730</v>
      </c>
      <c r="BE29" s="171" t="s">
        <v>730</v>
      </c>
    </row>
    <row r="30" spans="2:57" ht="17.399999999999999">
      <c r="B30" s="150">
        <f t="shared" si="11"/>
        <v>24</v>
      </c>
      <c r="C30" s="327">
        <f t="shared" si="0"/>
        <v>43908</v>
      </c>
      <c r="D30" s="167">
        <f t="shared" si="1"/>
        <v>1.5229999999999999E-2</v>
      </c>
      <c r="E30" s="168">
        <f t="shared" si="2"/>
        <v>1.5109999999999998E-2</v>
      </c>
      <c r="F30" s="168">
        <f t="shared" si="3"/>
        <v>1.4990000000000002E-2</v>
      </c>
      <c r="G30" s="168">
        <f t="shared" si="4"/>
        <v>1.567E-2</v>
      </c>
      <c r="H30" s="168">
        <f t="shared" si="5"/>
        <v>1.602E-2</v>
      </c>
      <c r="I30" s="168">
        <f t="shared" si="6"/>
        <v>1.7490000000000002E-2</v>
      </c>
      <c r="J30" s="168">
        <f t="shared" si="7"/>
        <v>1.8319999999999999E-2</v>
      </c>
      <c r="K30" s="168">
        <f t="shared" si="8"/>
        <v>1.611857142857143E-2</v>
      </c>
      <c r="L30" s="169">
        <f t="shared" si="9"/>
        <v>0.98947645356485148</v>
      </c>
      <c r="M30" s="170">
        <f t="shared" si="10"/>
        <v>-1.0579310518912229E-2</v>
      </c>
      <c r="O30" s="328">
        <v>43908</v>
      </c>
      <c r="P30" s="171" t="s">
        <v>0</v>
      </c>
      <c r="Q30" s="171" t="s">
        <v>462</v>
      </c>
      <c r="R30" s="171" t="s">
        <v>389</v>
      </c>
      <c r="S30" s="171" t="s">
        <v>389</v>
      </c>
      <c r="T30" s="171" t="s">
        <v>389</v>
      </c>
      <c r="U30" s="171" t="s">
        <v>393</v>
      </c>
      <c r="V30" s="171" t="s">
        <v>0</v>
      </c>
      <c r="W30" s="171" t="s">
        <v>467</v>
      </c>
      <c r="X30" s="171" t="s">
        <v>387</v>
      </c>
      <c r="Y30" s="171" t="s">
        <v>376</v>
      </c>
      <c r="Z30" s="171" t="s">
        <v>376</v>
      </c>
      <c r="AA30" s="171" t="s">
        <v>387</v>
      </c>
      <c r="AB30" s="171" t="s">
        <v>0</v>
      </c>
      <c r="AC30" s="171" t="s">
        <v>468</v>
      </c>
      <c r="AD30" s="171" t="s">
        <v>394</v>
      </c>
      <c r="AE30" s="171" t="s">
        <v>394</v>
      </c>
      <c r="AF30" s="171" t="s">
        <v>417</v>
      </c>
      <c r="AG30" s="171" t="s">
        <v>394</v>
      </c>
      <c r="AH30" s="171" t="s">
        <v>0</v>
      </c>
      <c r="AI30" s="171" t="s">
        <v>395</v>
      </c>
      <c r="AJ30" s="171" t="s">
        <v>395</v>
      </c>
      <c r="AK30" s="171" t="s">
        <v>395</v>
      </c>
      <c r="AL30" s="171" t="s">
        <v>395</v>
      </c>
      <c r="AM30" s="171" t="s">
        <v>395</v>
      </c>
      <c r="AN30" s="171" t="s">
        <v>0</v>
      </c>
      <c r="AO30" s="171" t="s">
        <v>469</v>
      </c>
      <c r="AP30" s="171" t="s">
        <v>469</v>
      </c>
      <c r="AQ30" s="171" t="s">
        <v>469</v>
      </c>
      <c r="AR30" s="171" t="s">
        <v>469</v>
      </c>
      <c r="AS30" s="171" t="s">
        <v>469</v>
      </c>
      <c r="AT30" s="171" t="s">
        <v>0</v>
      </c>
      <c r="AU30" s="171" t="s">
        <v>624</v>
      </c>
      <c r="AV30" s="171" t="s">
        <v>562</v>
      </c>
      <c r="AW30" s="171" t="s">
        <v>562</v>
      </c>
      <c r="AX30" s="171" t="s">
        <v>668</v>
      </c>
      <c r="AY30" s="171" t="s">
        <v>535</v>
      </c>
      <c r="AZ30" s="171" t="s">
        <v>0</v>
      </c>
      <c r="BA30" s="171" t="s">
        <v>687</v>
      </c>
      <c r="BB30" s="171" t="s">
        <v>687</v>
      </c>
      <c r="BC30" s="171" t="s">
        <v>687</v>
      </c>
      <c r="BD30" s="171" t="s">
        <v>687</v>
      </c>
      <c r="BE30" s="171" t="s">
        <v>687</v>
      </c>
    </row>
    <row r="31" spans="2:57" ht="17.399999999999999">
      <c r="B31" s="150">
        <f t="shared" si="11"/>
        <v>25</v>
      </c>
      <c r="C31" s="327">
        <f t="shared" si="0"/>
        <v>43907</v>
      </c>
      <c r="D31" s="167">
        <f t="shared" si="1"/>
        <v>1.5260000000000001E-2</v>
      </c>
      <c r="E31" s="168">
        <f t="shared" si="2"/>
        <v>1.5269999999999999E-2</v>
      </c>
      <c r="F31" s="168">
        <f t="shared" si="3"/>
        <v>1.5149999999999999E-2</v>
      </c>
      <c r="G31" s="168">
        <f t="shared" si="4"/>
        <v>1.5869999999999999E-2</v>
      </c>
      <c r="H31" s="168">
        <f t="shared" si="5"/>
        <v>1.6220000000000002E-2</v>
      </c>
      <c r="I31" s="168">
        <f t="shared" si="6"/>
        <v>1.7689999999999997E-2</v>
      </c>
      <c r="J31" s="168">
        <f t="shared" si="7"/>
        <v>1.857E-2</v>
      </c>
      <c r="K31" s="168">
        <f t="shared" si="8"/>
        <v>1.6289999999999999E-2</v>
      </c>
      <c r="L31" s="169">
        <f t="shared" si="9"/>
        <v>0.97846233053028997</v>
      </c>
      <c r="M31" s="170">
        <f t="shared" si="10"/>
        <v>-2.1772990045661127E-2</v>
      </c>
      <c r="O31" s="328">
        <v>43907</v>
      </c>
      <c r="P31" s="171" t="s">
        <v>0</v>
      </c>
      <c r="Q31" s="171" t="s">
        <v>466</v>
      </c>
      <c r="R31" s="171" t="s">
        <v>383</v>
      </c>
      <c r="S31" s="171" t="s">
        <v>389</v>
      </c>
      <c r="T31" s="171" t="s">
        <v>389</v>
      </c>
      <c r="U31" s="171" t="s">
        <v>389</v>
      </c>
      <c r="V31" s="171" t="s">
        <v>0</v>
      </c>
      <c r="W31" s="171" t="s">
        <v>408</v>
      </c>
      <c r="X31" s="171" t="s">
        <v>408</v>
      </c>
      <c r="Y31" s="171" t="s">
        <v>408</v>
      </c>
      <c r="Z31" s="171" t="s">
        <v>408</v>
      </c>
      <c r="AA31" s="171" t="s">
        <v>408</v>
      </c>
      <c r="AB31" s="171" t="s">
        <v>0</v>
      </c>
      <c r="AC31" s="171" t="s">
        <v>381</v>
      </c>
      <c r="AD31" s="171" t="s">
        <v>381</v>
      </c>
      <c r="AE31" s="171" t="s">
        <v>381</v>
      </c>
      <c r="AF31" s="171" t="s">
        <v>381</v>
      </c>
      <c r="AG31" s="171" t="s">
        <v>381</v>
      </c>
      <c r="AH31" s="171" t="s">
        <v>0</v>
      </c>
      <c r="AI31" s="171" t="s">
        <v>396</v>
      </c>
      <c r="AJ31" s="171" t="s">
        <v>396</v>
      </c>
      <c r="AK31" s="171" t="s">
        <v>396</v>
      </c>
      <c r="AL31" s="171" t="s">
        <v>396</v>
      </c>
      <c r="AM31" s="171" t="s">
        <v>396</v>
      </c>
      <c r="AN31" s="171" t="s">
        <v>0</v>
      </c>
      <c r="AO31" s="171" t="s">
        <v>470</v>
      </c>
      <c r="AP31" s="171" t="s">
        <v>470</v>
      </c>
      <c r="AQ31" s="171" t="s">
        <v>470</v>
      </c>
      <c r="AR31" s="171" t="s">
        <v>470</v>
      </c>
      <c r="AS31" s="171" t="s">
        <v>470</v>
      </c>
      <c r="AT31" s="171" t="s">
        <v>0</v>
      </c>
      <c r="AU31" s="171" t="s">
        <v>889</v>
      </c>
      <c r="AV31" s="171" t="s">
        <v>533</v>
      </c>
      <c r="AW31" s="171" t="s">
        <v>674</v>
      </c>
      <c r="AX31" s="171" t="s">
        <v>557</v>
      </c>
      <c r="AY31" s="171" t="s">
        <v>674</v>
      </c>
      <c r="AZ31" s="171" t="s">
        <v>0</v>
      </c>
      <c r="BA31" s="171" t="s">
        <v>581</v>
      </c>
      <c r="BB31" s="171" t="s">
        <v>581</v>
      </c>
      <c r="BC31" s="171" t="s">
        <v>581</v>
      </c>
      <c r="BD31" s="171" t="s">
        <v>581</v>
      </c>
      <c r="BE31" s="171" t="s">
        <v>581</v>
      </c>
    </row>
    <row r="32" spans="2:57" ht="17.399999999999999">
      <c r="B32" s="150">
        <f t="shared" si="11"/>
        <v>26</v>
      </c>
      <c r="C32" s="327">
        <f t="shared" si="0"/>
        <v>43906</v>
      </c>
      <c r="D32" s="167">
        <f t="shared" si="1"/>
        <v>1.5349999999999999E-2</v>
      </c>
      <c r="E32" s="168">
        <f t="shared" si="2"/>
        <v>1.5489999999999999E-2</v>
      </c>
      <c r="F32" s="168">
        <f t="shared" si="3"/>
        <v>1.5449999999999998E-2</v>
      </c>
      <c r="G32" s="168">
        <f t="shared" si="4"/>
        <v>1.6299999999999999E-2</v>
      </c>
      <c r="H32" s="168">
        <f t="shared" si="5"/>
        <v>1.6670000000000001E-2</v>
      </c>
      <c r="I32" s="168">
        <f t="shared" si="6"/>
        <v>1.8180000000000002E-2</v>
      </c>
      <c r="J32" s="168">
        <f t="shared" si="7"/>
        <v>1.9099999999999999E-2</v>
      </c>
      <c r="K32" s="168">
        <f t="shared" si="8"/>
        <v>1.6648571428571429E-2</v>
      </c>
      <c r="L32" s="169">
        <f t="shared" si="9"/>
        <v>1.0056087669341616</v>
      </c>
      <c r="M32" s="170">
        <f t="shared" si="10"/>
        <v>5.5930963686283697E-3</v>
      </c>
      <c r="O32" s="328">
        <v>43906</v>
      </c>
      <c r="P32" s="171" t="s">
        <v>0</v>
      </c>
      <c r="Q32" s="171" t="s">
        <v>399</v>
      </c>
      <c r="R32" s="171" t="s">
        <v>399</v>
      </c>
      <c r="S32" s="171" t="s">
        <v>399</v>
      </c>
      <c r="T32" s="171" t="s">
        <v>399</v>
      </c>
      <c r="U32" s="171" t="s">
        <v>399</v>
      </c>
      <c r="V32" s="171" t="s">
        <v>0</v>
      </c>
      <c r="W32" s="171" t="s">
        <v>471</v>
      </c>
      <c r="X32" s="171" t="s">
        <v>400</v>
      </c>
      <c r="Y32" s="171" t="s">
        <v>451</v>
      </c>
      <c r="Z32" s="171" t="s">
        <v>400</v>
      </c>
      <c r="AA32" s="171" t="s">
        <v>400</v>
      </c>
      <c r="AB32" s="171" t="s">
        <v>0</v>
      </c>
      <c r="AC32" s="171" t="s">
        <v>439</v>
      </c>
      <c r="AD32" s="171" t="s">
        <v>439</v>
      </c>
      <c r="AE32" s="171" t="s">
        <v>439</v>
      </c>
      <c r="AF32" s="171" t="s">
        <v>439</v>
      </c>
      <c r="AG32" s="171" t="s">
        <v>439</v>
      </c>
      <c r="AH32" s="171" t="s">
        <v>0</v>
      </c>
      <c r="AI32" s="171" t="s">
        <v>472</v>
      </c>
      <c r="AJ32" s="171" t="s">
        <v>472</v>
      </c>
      <c r="AK32" s="171" t="s">
        <v>472</v>
      </c>
      <c r="AL32" s="171" t="s">
        <v>472</v>
      </c>
      <c r="AM32" s="171" t="s">
        <v>472</v>
      </c>
      <c r="AN32" s="171" t="s">
        <v>0</v>
      </c>
      <c r="AO32" s="171" t="s">
        <v>473</v>
      </c>
      <c r="AP32" s="171" t="s">
        <v>473</v>
      </c>
      <c r="AQ32" s="171" t="s">
        <v>474</v>
      </c>
      <c r="AR32" s="171" t="s">
        <v>473</v>
      </c>
      <c r="AS32" s="171" t="s">
        <v>473</v>
      </c>
      <c r="AT32" s="171" t="s">
        <v>0</v>
      </c>
      <c r="AU32" s="171" t="s">
        <v>890</v>
      </c>
      <c r="AV32" s="171" t="s">
        <v>678</v>
      </c>
      <c r="AW32" s="171" t="s">
        <v>678</v>
      </c>
      <c r="AX32" s="171" t="s">
        <v>518</v>
      </c>
      <c r="AY32" s="171" t="s">
        <v>678</v>
      </c>
      <c r="AZ32" s="171" t="s">
        <v>0</v>
      </c>
      <c r="BA32" s="171" t="s">
        <v>597</v>
      </c>
      <c r="BB32" s="171" t="s">
        <v>597</v>
      </c>
      <c r="BC32" s="171" t="s">
        <v>597</v>
      </c>
      <c r="BD32" s="171" t="s">
        <v>597</v>
      </c>
      <c r="BE32" s="171" t="s">
        <v>597</v>
      </c>
    </row>
    <row r="33" spans="2:57" ht="17.399999999999999">
      <c r="B33" s="150">
        <f t="shared" si="11"/>
        <v>27</v>
      </c>
      <c r="C33" s="327">
        <f t="shared" si="0"/>
        <v>43905</v>
      </c>
      <c r="D33" s="167">
        <f t="shared" si="1"/>
        <v>1.525E-2</v>
      </c>
      <c r="E33" s="168">
        <f t="shared" si="2"/>
        <v>1.537E-2</v>
      </c>
      <c r="F33" s="168">
        <f t="shared" si="3"/>
        <v>1.532E-2</v>
      </c>
      <c r="G33" s="168">
        <f t="shared" si="4"/>
        <v>1.6220000000000002E-2</v>
      </c>
      <c r="H33" s="168">
        <f t="shared" si="5"/>
        <v>1.6570000000000001E-2</v>
      </c>
      <c r="I33" s="168">
        <f t="shared" si="6"/>
        <v>1.8120000000000001E-2</v>
      </c>
      <c r="J33" s="168">
        <f t="shared" si="7"/>
        <v>1.9039999999999998E-2</v>
      </c>
      <c r="K33" s="168">
        <f t="shared" si="8"/>
        <v>1.6555714285714288E-2</v>
      </c>
      <c r="L33" s="169">
        <f t="shared" si="9"/>
        <v>0.99905172413793109</v>
      </c>
      <c r="M33" s="170">
        <f t="shared" si="10"/>
        <v>-9.4872576006496624E-4</v>
      </c>
      <c r="O33" s="328">
        <v>43905</v>
      </c>
      <c r="P33" s="171" t="s">
        <v>0</v>
      </c>
      <c r="Q33" s="171" t="s">
        <v>389</v>
      </c>
      <c r="R33" s="171" t="s">
        <v>389</v>
      </c>
      <c r="S33" s="171" t="s">
        <v>408</v>
      </c>
      <c r="T33" s="171" t="s">
        <v>389</v>
      </c>
      <c r="U33" s="171" t="s">
        <v>389</v>
      </c>
      <c r="V33" s="171" t="s">
        <v>0</v>
      </c>
      <c r="W33" s="171" t="s">
        <v>403</v>
      </c>
      <c r="X33" s="171" t="s">
        <v>403</v>
      </c>
      <c r="Y33" s="171" t="s">
        <v>403</v>
      </c>
      <c r="Z33" s="171" t="s">
        <v>403</v>
      </c>
      <c r="AA33" s="171" t="s">
        <v>403</v>
      </c>
      <c r="AB33" s="171" t="s">
        <v>0</v>
      </c>
      <c r="AC33" s="171" t="s">
        <v>382</v>
      </c>
      <c r="AD33" s="171" t="s">
        <v>382</v>
      </c>
      <c r="AE33" s="171" t="s">
        <v>382</v>
      </c>
      <c r="AF33" s="171" t="s">
        <v>382</v>
      </c>
      <c r="AG33" s="171" t="s">
        <v>382</v>
      </c>
      <c r="AH33" s="171" t="s">
        <v>0</v>
      </c>
      <c r="AI33" s="171" t="s">
        <v>470</v>
      </c>
      <c r="AJ33" s="171" t="s">
        <v>470</v>
      </c>
      <c r="AK33" s="171" t="s">
        <v>470</v>
      </c>
      <c r="AL33" s="171" t="s">
        <v>470</v>
      </c>
      <c r="AM33" s="171" t="s">
        <v>470</v>
      </c>
      <c r="AN33" s="171" t="s">
        <v>0</v>
      </c>
      <c r="AO33" s="171" t="s">
        <v>475</v>
      </c>
      <c r="AP33" s="171" t="s">
        <v>475</v>
      </c>
      <c r="AQ33" s="171" t="s">
        <v>475</v>
      </c>
      <c r="AR33" s="171" t="s">
        <v>475</v>
      </c>
      <c r="AS33" s="171" t="s">
        <v>475</v>
      </c>
      <c r="AT33" s="171" t="s">
        <v>0</v>
      </c>
      <c r="AU33" s="171" t="s">
        <v>679</v>
      </c>
      <c r="AV33" s="171" t="s">
        <v>571</v>
      </c>
      <c r="AW33" s="171" t="s">
        <v>571</v>
      </c>
      <c r="AX33" s="171" t="s">
        <v>621</v>
      </c>
      <c r="AY33" s="171" t="s">
        <v>571</v>
      </c>
      <c r="AZ33" s="171" t="s">
        <v>0</v>
      </c>
      <c r="BA33" s="171" t="s">
        <v>891</v>
      </c>
      <c r="BB33" s="171" t="s">
        <v>736</v>
      </c>
      <c r="BC33" s="171" t="s">
        <v>736</v>
      </c>
      <c r="BD33" s="171" t="s">
        <v>613</v>
      </c>
      <c r="BE33" s="171" t="s">
        <v>736</v>
      </c>
    </row>
    <row r="34" spans="2:57" ht="17.399999999999999">
      <c r="B34" s="150">
        <f t="shared" si="11"/>
        <v>28</v>
      </c>
      <c r="C34" s="327">
        <f t="shared" si="0"/>
        <v>43904</v>
      </c>
      <c r="D34" s="167">
        <f t="shared" si="1"/>
        <v>1.52E-2</v>
      </c>
      <c r="E34" s="168">
        <f t="shared" si="2"/>
        <v>1.532E-2</v>
      </c>
      <c r="F34" s="168">
        <f t="shared" si="3"/>
        <v>1.5300000000000001E-2</v>
      </c>
      <c r="G34" s="168">
        <f t="shared" si="4"/>
        <v>1.6220000000000002E-2</v>
      </c>
      <c r="H34" s="168">
        <f t="shared" si="5"/>
        <v>1.66E-2</v>
      </c>
      <c r="I34" s="168">
        <f t="shared" si="6"/>
        <v>1.821E-2</v>
      </c>
      <c r="J34" s="168">
        <f t="shared" si="7"/>
        <v>1.915E-2</v>
      </c>
      <c r="K34" s="168">
        <f t="shared" si="8"/>
        <v>1.6571428571428574E-2</v>
      </c>
      <c r="L34" s="169">
        <f t="shared" si="9"/>
        <v>0.99383139136394805</v>
      </c>
      <c r="M34" s="170">
        <f t="shared" si="10"/>
        <v>-6.187713108165422E-3</v>
      </c>
      <c r="O34" s="328">
        <v>43904</v>
      </c>
      <c r="P34" s="171" t="s">
        <v>0</v>
      </c>
      <c r="Q34" s="171" t="s">
        <v>393</v>
      </c>
      <c r="R34" s="171" t="s">
        <v>393</v>
      </c>
      <c r="S34" s="171" t="s">
        <v>393</v>
      </c>
      <c r="T34" s="171" t="s">
        <v>393</v>
      </c>
      <c r="U34" s="171" t="s">
        <v>393</v>
      </c>
      <c r="V34" s="171" t="s">
        <v>0</v>
      </c>
      <c r="W34" s="171" t="s">
        <v>382</v>
      </c>
      <c r="X34" s="171" t="s">
        <v>382</v>
      </c>
      <c r="Y34" s="171" t="s">
        <v>382</v>
      </c>
      <c r="Z34" s="171" t="s">
        <v>382</v>
      </c>
      <c r="AA34" s="171" t="s">
        <v>382</v>
      </c>
      <c r="AB34" s="171" t="s">
        <v>0</v>
      </c>
      <c r="AC34" s="171" t="s">
        <v>383</v>
      </c>
      <c r="AD34" s="171" t="s">
        <v>383</v>
      </c>
      <c r="AE34" s="171" t="s">
        <v>383</v>
      </c>
      <c r="AF34" s="171" t="s">
        <v>383</v>
      </c>
      <c r="AG34" s="171" t="s">
        <v>383</v>
      </c>
      <c r="AH34" s="171" t="s">
        <v>0</v>
      </c>
      <c r="AI34" s="171" t="s">
        <v>470</v>
      </c>
      <c r="AJ34" s="171" t="s">
        <v>470</v>
      </c>
      <c r="AK34" s="171" t="s">
        <v>470</v>
      </c>
      <c r="AL34" s="171" t="s">
        <v>470</v>
      </c>
      <c r="AM34" s="171" t="s">
        <v>470</v>
      </c>
      <c r="AN34" s="171" t="s">
        <v>0</v>
      </c>
      <c r="AO34" s="171" t="s">
        <v>476</v>
      </c>
      <c r="AP34" s="171" t="s">
        <v>476</v>
      </c>
      <c r="AQ34" s="171" t="s">
        <v>476</v>
      </c>
      <c r="AR34" s="171" t="s">
        <v>476</v>
      </c>
      <c r="AS34" s="171" t="s">
        <v>476</v>
      </c>
      <c r="AT34" s="171" t="s">
        <v>0</v>
      </c>
      <c r="AU34" s="171" t="s">
        <v>845</v>
      </c>
      <c r="AV34" s="171" t="s">
        <v>564</v>
      </c>
      <c r="AW34" s="171" t="s">
        <v>564</v>
      </c>
      <c r="AX34" s="171" t="s">
        <v>550</v>
      </c>
      <c r="AY34" s="171" t="s">
        <v>683</v>
      </c>
      <c r="AZ34" s="171" t="s">
        <v>0</v>
      </c>
      <c r="BA34" s="171" t="s">
        <v>719</v>
      </c>
      <c r="BB34" s="171" t="s">
        <v>719</v>
      </c>
      <c r="BC34" s="171" t="s">
        <v>719</v>
      </c>
      <c r="BD34" s="171" t="s">
        <v>719</v>
      </c>
      <c r="BE34" s="171" t="s">
        <v>719</v>
      </c>
    </row>
    <row r="35" spans="2:57" ht="17.399999999999999">
      <c r="B35" s="150">
        <f t="shared" si="11"/>
        <v>29</v>
      </c>
      <c r="C35" s="327">
        <f t="shared" si="0"/>
        <v>43901</v>
      </c>
      <c r="D35" s="167">
        <f t="shared" si="1"/>
        <v>1.5180000000000001E-2</v>
      </c>
      <c r="E35" s="168">
        <f t="shared" si="2"/>
        <v>1.542E-2</v>
      </c>
      <c r="F35" s="168">
        <f t="shared" si="3"/>
        <v>1.5469999999999999E-2</v>
      </c>
      <c r="G35" s="168">
        <f t="shared" si="4"/>
        <v>1.6399999999999998E-2</v>
      </c>
      <c r="H35" s="168">
        <f t="shared" si="5"/>
        <v>1.6719999999999999E-2</v>
      </c>
      <c r="I35" s="168">
        <f t="shared" si="6"/>
        <v>1.831E-2</v>
      </c>
      <c r="J35" s="168">
        <f t="shared" si="7"/>
        <v>1.9220000000000001E-2</v>
      </c>
      <c r="K35" s="168">
        <f t="shared" si="8"/>
        <v>1.6674285714285714E-2</v>
      </c>
      <c r="L35" s="169">
        <f t="shared" si="9"/>
        <v>1.0320070733863835</v>
      </c>
      <c r="M35" s="170">
        <f t="shared" si="10"/>
        <v>3.1505521092455246E-2</v>
      </c>
      <c r="O35" s="328">
        <v>43901</v>
      </c>
      <c r="P35" s="171" t="s">
        <v>0</v>
      </c>
      <c r="Q35" s="171" t="s">
        <v>477</v>
      </c>
      <c r="R35" s="171" t="s">
        <v>441</v>
      </c>
      <c r="S35" s="171" t="s">
        <v>393</v>
      </c>
      <c r="T35" s="171" t="s">
        <v>393</v>
      </c>
      <c r="U35" s="171" t="s">
        <v>441</v>
      </c>
      <c r="V35" s="171" t="s">
        <v>0</v>
      </c>
      <c r="W35" s="171" t="s">
        <v>478</v>
      </c>
      <c r="X35" s="171" t="s">
        <v>478</v>
      </c>
      <c r="Y35" s="171" t="s">
        <v>439</v>
      </c>
      <c r="Z35" s="171" t="s">
        <v>478</v>
      </c>
      <c r="AA35" s="171" t="s">
        <v>478</v>
      </c>
      <c r="AB35" s="171" t="s">
        <v>0</v>
      </c>
      <c r="AC35" s="171" t="s">
        <v>451</v>
      </c>
      <c r="AD35" s="171" t="s">
        <v>451</v>
      </c>
      <c r="AE35" s="171" t="s">
        <v>451</v>
      </c>
      <c r="AF35" s="171" t="s">
        <v>451</v>
      </c>
      <c r="AG35" s="171" t="s">
        <v>451</v>
      </c>
      <c r="AH35" s="171" t="s">
        <v>0</v>
      </c>
      <c r="AI35" s="171" t="s">
        <v>479</v>
      </c>
      <c r="AJ35" s="171" t="s">
        <v>479</v>
      </c>
      <c r="AK35" s="171" t="s">
        <v>479</v>
      </c>
      <c r="AL35" s="171" t="s">
        <v>479</v>
      </c>
      <c r="AM35" s="171" t="s">
        <v>479</v>
      </c>
      <c r="AN35" s="171" t="s">
        <v>0</v>
      </c>
      <c r="AO35" s="171" t="s">
        <v>480</v>
      </c>
      <c r="AP35" s="171" t="s">
        <v>480</v>
      </c>
      <c r="AQ35" s="171" t="s">
        <v>480</v>
      </c>
      <c r="AR35" s="171" t="s">
        <v>480</v>
      </c>
      <c r="AS35" s="171" t="s">
        <v>480</v>
      </c>
      <c r="AT35" s="171" t="s">
        <v>0</v>
      </c>
      <c r="AU35" s="171" t="s">
        <v>733</v>
      </c>
      <c r="AV35" s="171" t="s">
        <v>558</v>
      </c>
      <c r="AW35" s="171" t="s">
        <v>558</v>
      </c>
      <c r="AX35" s="171" t="s">
        <v>685</v>
      </c>
      <c r="AY35" s="171" t="s">
        <v>553</v>
      </c>
      <c r="AZ35" s="171" t="s">
        <v>0</v>
      </c>
      <c r="BA35" s="171" t="s">
        <v>584</v>
      </c>
      <c r="BB35" s="171" t="s">
        <v>584</v>
      </c>
      <c r="BC35" s="171" t="s">
        <v>584</v>
      </c>
      <c r="BD35" s="171" t="s">
        <v>584</v>
      </c>
      <c r="BE35" s="171" t="s">
        <v>584</v>
      </c>
    </row>
    <row r="36" spans="2:57" ht="17.399999999999999">
      <c r="B36" s="150">
        <f t="shared" si="11"/>
        <v>30</v>
      </c>
      <c r="C36" s="327">
        <f t="shared" si="0"/>
        <v>43900</v>
      </c>
      <c r="D36" s="167">
        <f t="shared" si="1"/>
        <v>1.4839999999999999E-2</v>
      </c>
      <c r="E36" s="168">
        <f t="shared" si="2"/>
        <v>1.49E-2</v>
      </c>
      <c r="F36" s="168">
        <f t="shared" si="3"/>
        <v>1.4999999999999999E-2</v>
      </c>
      <c r="G36" s="168">
        <f t="shared" si="4"/>
        <v>1.585E-2</v>
      </c>
      <c r="H36" s="168">
        <f t="shared" si="5"/>
        <v>1.617E-2</v>
      </c>
      <c r="I36" s="168">
        <f t="shared" si="6"/>
        <v>1.7739999999999999E-2</v>
      </c>
      <c r="J36" s="168">
        <f t="shared" si="7"/>
        <v>1.8600000000000002E-2</v>
      </c>
      <c r="K36" s="168">
        <f t="shared" si="8"/>
        <v>1.6157142857142859E-2</v>
      </c>
      <c r="L36" s="169">
        <f t="shared" si="9"/>
        <v>1.0181850918257114</v>
      </c>
      <c r="M36" s="170">
        <f t="shared" si="10"/>
        <v>1.8021720683476145E-2</v>
      </c>
      <c r="O36" s="328">
        <v>43900</v>
      </c>
      <c r="P36" s="171" t="s">
        <v>0</v>
      </c>
      <c r="Q36" s="171" t="s">
        <v>411</v>
      </c>
      <c r="R36" s="171" t="s">
        <v>405</v>
      </c>
      <c r="S36" s="171" t="s">
        <v>398</v>
      </c>
      <c r="T36" s="171" t="s">
        <v>429</v>
      </c>
      <c r="U36" s="171" t="s">
        <v>405</v>
      </c>
      <c r="V36" s="171" t="s">
        <v>0</v>
      </c>
      <c r="W36" s="171" t="s">
        <v>416</v>
      </c>
      <c r="X36" s="171" t="s">
        <v>416</v>
      </c>
      <c r="Y36" s="171" t="s">
        <v>416</v>
      </c>
      <c r="Z36" s="171" t="s">
        <v>416</v>
      </c>
      <c r="AA36" s="171" t="s">
        <v>416</v>
      </c>
      <c r="AB36" s="171" t="s">
        <v>0</v>
      </c>
      <c r="AC36" s="171" t="s">
        <v>394</v>
      </c>
      <c r="AD36" s="171" t="s">
        <v>394</v>
      </c>
      <c r="AE36" s="171" t="s">
        <v>394</v>
      </c>
      <c r="AF36" s="171" t="s">
        <v>394</v>
      </c>
      <c r="AG36" s="171" t="s">
        <v>394</v>
      </c>
      <c r="AH36" s="171" t="s">
        <v>0</v>
      </c>
      <c r="AI36" s="171" t="s">
        <v>448</v>
      </c>
      <c r="AJ36" s="171" t="s">
        <v>448</v>
      </c>
      <c r="AK36" s="171" t="s">
        <v>448</v>
      </c>
      <c r="AL36" s="171" t="s">
        <v>448</v>
      </c>
      <c r="AM36" s="171" t="s">
        <v>448</v>
      </c>
      <c r="AN36" s="171" t="s">
        <v>0</v>
      </c>
      <c r="AO36" s="171" t="s">
        <v>481</v>
      </c>
      <c r="AP36" s="171" t="s">
        <v>481</v>
      </c>
      <c r="AQ36" s="171" t="s">
        <v>481</v>
      </c>
      <c r="AR36" s="171" t="s">
        <v>481</v>
      </c>
      <c r="AS36" s="171" t="s">
        <v>481</v>
      </c>
      <c r="AT36" s="171" t="s">
        <v>0</v>
      </c>
      <c r="AU36" s="171" t="s">
        <v>892</v>
      </c>
      <c r="AV36" s="171" t="s">
        <v>528</v>
      </c>
      <c r="AW36" s="171" t="s">
        <v>528</v>
      </c>
      <c r="AX36" s="171" t="s">
        <v>515</v>
      </c>
      <c r="AY36" s="171" t="s">
        <v>528</v>
      </c>
      <c r="AZ36" s="171" t="s">
        <v>0</v>
      </c>
      <c r="BA36" s="171" t="s">
        <v>590</v>
      </c>
      <c r="BB36" s="171" t="s">
        <v>590</v>
      </c>
      <c r="BC36" s="171" t="s">
        <v>590</v>
      </c>
      <c r="BD36" s="171" t="s">
        <v>590</v>
      </c>
      <c r="BE36" s="171" t="s">
        <v>590</v>
      </c>
    </row>
    <row r="37" spans="2:57" ht="17.399999999999999">
      <c r="B37" s="150">
        <f t="shared" si="11"/>
        <v>31</v>
      </c>
      <c r="C37" s="327">
        <f t="shared" si="0"/>
        <v>43899</v>
      </c>
      <c r="D37" s="167">
        <f t="shared" si="1"/>
        <v>1.455E-2</v>
      </c>
      <c r="E37" s="168">
        <f t="shared" si="2"/>
        <v>1.4570000000000001E-2</v>
      </c>
      <c r="F37" s="168">
        <f t="shared" si="3"/>
        <v>1.47E-2</v>
      </c>
      <c r="G37" s="168">
        <f t="shared" si="4"/>
        <v>1.5269999999999999E-2</v>
      </c>
      <c r="H37" s="168">
        <f t="shared" si="5"/>
        <v>1.6E-2</v>
      </c>
      <c r="I37" s="168">
        <f t="shared" si="6"/>
        <v>1.7490000000000002E-2</v>
      </c>
      <c r="J37" s="168">
        <f t="shared" si="7"/>
        <v>1.8500000000000003E-2</v>
      </c>
      <c r="K37" s="168">
        <f t="shared" si="8"/>
        <v>1.586857142857143E-2</v>
      </c>
      <c r="L37" s="169">
        <f t="shared" si="9"/>
        <v>0.99569738257439944</v>
      </c>
      <c r="M37" s="170">
        <f t="shared" si="10"/>
        <v>-4.3119003206893948E-3</v>
      </c>
      <c r="O37" s="328">
        <v>43899</v>
      </c>
      <c r="P37" s="171" t="s">
        <v>0</v>
      </c>
      <c r="Q37" s="171" t="s">
        <v>378</v>
      </c>
      <c r="R37" s="171" t="s">
        <v>424</v>
      </c>
      <c r="S37" s="171" t="s">
        <v>378</v>
      </c>
      <c r="T37" s="171" t="s">
        <v>378</v>
      </c>
      <c r="U37" s="171" t="s">
        <v>378</v>
      </c>
      <c r="V37" s="171" t="s">
        <v>0</v>
      </c>
      <c r="W37" s="171" t="s">
        <v>424</v>
      </c>
      <c r="X37" s="171" t="s">
        <v>424</v>
      </c>
      <c r="Y37" s="171" t="s">
        <v>424</v>
      </c>
      <c r="Z37" s="171" t="s">
        <v>424</v>
      </c>
      <c r="AA37" s="171" t="s">
        <v>424</v>
      </c>
      <c r="AB37" s="171" t="s">
        <v>0</v>
      </c>
      <c r="AC37" s="171" t="s">
        <v>412</v>
      </c>
      <c r="AD37" s="171" t="s">
        <v>412</v>
      </c>
      <c r="AE37" s="171" t="s">
        <v>412</v>
      </c>
      <c r="AF37" s="171" t="s">
        <v>412</v>
      </c>
      <c r="AG37" s="171" t="s">
        <v>412</v>
      </c>
      <c r="AH37" s="171" t="s">
        <v>0</v>
      </c>
      <c r="AI37" s="171" t="s">
        <v>408</v>
      </c>
      <c r="AJ37" s="171" t="s">
        <v>408</v>
      </c>
      <c r="AK37" s="171" t="s">
        <v>408</v>
      </c>
      <c r="AL37" s="171" t="s">
        <v>383</v>
      </c>
      <c r="AM37" s="171" t="s">
        <v>408</v>
      </c>
      <c r="AN37" s="171" t="s">
        <v>0</v>
      </c>
      <c r="AO37" s="171" t="s">
        <v>442</v>
      </c>
      <c r="AP37" s="171" t="s">
        <v>442</v>
      </c>
      <c r="AQ37" s="171" t="s">
        <v>442</v>
      </c>
      <c r="AR37" s="171" t="s">
        <v>442</v>
      </c>
      <c r="AS37" s="171" t="s">
        <v>442</v>
      </c>
      <c r="AT37" s="171" t="s">
        <v>0</v>
      </c>
      <c r="AU37" s="171" t="s">
        <v>624</v>
      </c>
      <c r="AV37" s="171" t="s">
        <v>515</v>
      </c>
      <c r="AW37" s="171" t="s">
        <v>562</v>
      </c>
      <c r="AX37" s="171" t="s">
        <v>510</v>
      </c>
      <c r="AY37" s="171" t="s">
        <v>510</v>
      </c>
      <c r="AZ37" s="171" t="s">
        <v>0</v>
      </c>
      <c r="BA37" s="171" t="s">
        <v>662</v>
      </c>
      <c r="BB37" s="171" t="s">
        <v>662</v>
      </c>
      <c r="BC37" s="171" t="s">
        <v>662</v>
      </c>
      <c r="BD37" s="171" t="s">
        <v>662</v>
      </c>
      <c r="BE37" s="171" t="s">
        <v>662</v>
      </c>
    </row>
    <row r="38" spans="2:57" ht="17.399999999999999">
      <c r="B38" s="150">
        <f t="shared" si="11"/>
        <v>32</v>
      </c>
      <c r="C38" s="327">
        <f t="shared" si="0"/>
        <v>43898</v>
      </c>
      <c r="D38" s="167">
        <f t="shared" si="1"/>
        <v>1.4790000000000001E-2</v>
      </c>
      <c r="E38" s="168">
        <f t="shared" si="2"/>
        <v>1.477E-2</v>
      </c>
      <c r="F38" s="168">
        <f t="shared" si="3"/>
        <v>1.4800000000000001E-2</v>
      </c>
      <c r="G38" s="168">
        <f t="shared" si="4"/>
        <v>1.532E-2</v>
      </c>
      <c r="H38" s="168">
        <f t="shared" si="5"/>
        <v>1.5969999999999998E-2</v>
      </c>
      <c r="I38" s="168">
        <f t="shared" si="6"/>
        <v>1.7490000000000002E-2</v>
      </c>
      <c r="J38" s="168">
        <f t="shared" si="7"/>
        <v>1.8420000000000002E-2</v>
      </c>
      <c r="K38" s="168">
        <f t="shared" si="8"/>
        <v>1.5937142857142858E-2</v>
      </c>
      <c r="L38" s="169">
        <f t="shared" si="9"/>
        <v>0.9892701959741067</v>
      </c>
      <c r="M38" s="170">
        <f t="shared" si="10"/>
        <v>-1.0787783484907996E-2</v>
      </c>
      <c r="O38" s="328">
        <v>43898</v>
      </c>
      <c r="P38" s="171" t="s">
        <v>0</v>
      </c>
      <c r="Q38" s="171" t="s">
        <v>420</v>
      </c>
      <c r="R38" s="171" t="s">
        <v>431</v>
      </c>
      <c r="S38" s="171" t="s">
        <v>421</v>
      </c>
      <c r="T38" s="171" t="s">
        <v>421</v>
      </c>
      <c r="U38" s="171" t="s">
        <v>405</v>
      </c>
      <c r="V38" s="171" t="s">
        <v>0</v>
      </c>
      <c r="W38" s="171" t="s">
        <v>421</v>
      </c>
      <c r="X38" s="171" t="s">
        <v>421</v>
      </c>
      <c r="Y38" s="171" t="s">
        <v>421</v>
      </c>
      <c r="Z38" s="171" t="s">
        <v>421</v>
      </c>
      <c r="AA38" s="171" t="s">
        <v>421</v>
      </c>
      <c r="AB38" s="171" t="s">
        <v>0</v>
      </c>
      <c r="AC38" s="171" t="s">
        <v>431</v>
      </c>
      <c r="AD38" s="171" t="s">
        <v>431</v>
      </c>
      <c r="AE38" s="171" t="s">
        <v>431</v>
      </c>
      <c r="AF38" s="171" t="s">
        <v>431</v>
      </c>
      <c r="AG38" s="171" t="s">
        <v>431</v>
      </c>
      <c r="AH38" s="171" t="s">
        <v>0</v>
      </c>
      <c r="AI38" s="171" t="s">
        <v>382</v>
      </c>
      <c r="AJ38" s="171" t="s">
        <v>382</v>
      </c>
      <c r="AK38" s="171" t="s">
        <v>382</v>
      </c>
      <c r="AL38" s="171" t="s">
        <v>382</v>
      </c>
      <c r="AM38" s="171" t="s">
        <v>382</v>
      </c>
      <c r="AN38" s="171" t="s">
        <v>0</v>
      </c>
      <c r="AO38" s="171" t="s">
        <v>446</v>
      </c>
      <c r="AP38" s="171" t="s">
        <v>446</v>
      </c>
      <c r="AQ38" s="171" t="s">
        <v>446</v>
      </c>
      <c r="AR38" s="171" t="s">
        <v>446</v>
      </c>
      <c r="AS38" s="171" t="s">
        <v>446</v>
      </c>
      <c r="AT38" s="171" t="s">
        <v>0</v>
      </c>
      <c r="AU38" s="171" t="s">
        <v>624</v>
      </c>
      <c r="AV38" s="171" t="s">
        <v>515</v>
      </c>
      <c r="AW38" s="171" t="s">
        <v>535</v>
      </c>
      <c r="AX38" s="171" t="s">
        <v>684</v>
      </c>
      <c r="AY38" s="171" t="s">
        <v>510</v>
      </c>
      <c r="AZ38" s="171" t="s">
        <v>0</v>
      </c>
      <c r="BA38" s="171" t="s">
        <v>660</v>
      </c>
      <c r="BB38" s="171" t="s">
        <v>660</v>
      </c>
      <c r="BC38" s="171" t="s">
        <v>660</v>
      </c>
      <c r="BD38" s="171" t="s">
        <v>660</v>
      </c>
      <c r="BE38" s="171" t="s">
        <v>660</v>
      </c>
    </row>
    <row r="39" spans="2:57" ht="17.399999999999999">
      <c r="B39" s="150">
        <f t="shared" si="11"/>
        <v>33</v>
      </c>
      <c r="C39" s="327">
        <f t="shared" si="0"/>
        <v>43897</v>
      </c>
      <c r="D39" s="167">
        <f t="shared" si="1"/>
        <v>1.485E-2</v>
      </c>
      <c r="E39" s="168">
        <f t="shared" si="2"/>
        <v>1.4950000000000001E-2</v>
      </c>
      <c r="F39" s="168">
        <f t="shared" si="3"/>
        <v>1.4999999999999999E-2</v>
      </c>
      <c r="G39" s="168">
        <f t="shared" si="4"/>
        <v>1.5509999999999999E-2</v>
      </c>
      <c r="H39" s="168">
        <f t="shared" si="5"/>
        <v>1.6120000000000002E-2</v>
      </c>
      <c r="I39" s="168">
        <f t="shared" si="6"/>
        <v>1.7689999999999997E-2</v>
      </c>
      <c r="J39" s="168">
        <f t="shared" si="7"/>
        <v>1.865E-2</v>
      </c>
      <c r="K39" s="168">
        <f t="shared" si="8"/>
        <v>1.6109999999999999E-2</v>
      </c>
      <c r="L39" s="169">
        <f t="shared" si="9"/>
        <v>0.99121033664410652</v>
      </c>
      <c r="M39" s="170">
        <f t="shared" si="10"/>
        <v>-8.8285203074288492E-3</v>
      </c>
      <c r="O39" s="328">
        <v>43897</v>
      </c>
      <c r="P39" s="171" t="s">
        <v>0</v>
      </c>
      <c r="Q39" s="171" t="s">
        <v>429</v>
      </c>
      <c r="R39" s="171" t="s">
        <v>405</v>
      </c>
      <c r="S39" s="171" t="s">
        <v>429</v>
      </c>
      <c r="T39" s="171" t="s">
        <v>398</v>
      </c>
      <c r="U39" s="171" t="s">
        <v>398</v>
      </c>
      <c r="V39" s="171" t="s">
        <v>0</v>
      </c>
      <c r="W39" s="171" t="s">
        <v>375</v>
      </c>
      <c r="X39" s="171" t="s">
        <v>375</v>
      </c>
      <c r="Y39" s="171" t="s">
        <v>375</v>
      </c>
      <c r="Z39" s="171" t="s">
        <v>375</v>
      </c>
      <c r="AA39" s="171" t="s">
        <v>375</v>
      </c>
      <c r="AB39" s="171" t="s">
        <v>0</v>
      </c>
      <c r="AC39" s="171" t="s">
        <v>394</v>
      </c>
      <c r="AD39" s="171" t="s">
        <v>394</v>
      </c>
      <c r="AE39" s="171" t="s">
        <v>394</v>
      </c>
      <c r="AF39" s="171" t="s">
        <v>394</v>
      </c>
      <c r="AG39" s="171" t="s">
        <v>394</v>
      </c>
      <c r="AH39" s="171" t="s">
        <v>0</v>
      </c>
      <c r="AI39" s="171" t="s">
        <v>482</v>
      </c>
      <c r="AJ39" s="171" t="s">
        <v>400</v>
      </c>
      <c r="AK39" s="171" t="s">
        <v>410</v>
      </c>
      <c r="AL39" s="171" t="s">
        <v>410</v>
      </c>
      <c r="AM39" s="171" t="s">
        <v>400</v>
      </c>
      <c r="AN39" s="171" t="s">
        <v>0</v>
      </c>
      <c r="AO39" s="171" t="s">
        <v>465</v>
      </c>
      <c r="AP39" s="171" t="s">
        <v>465</v>
      </c>
      <c r="AQ39" s="171" t="s">
        <v>465</v>
      </c>
      <c r="AR39" s="171" t="s">
        <v>465</v>
      </c>
      <c r="AS39" s="171" t="s">
        <v>465</v>
      </c>
      <c r="AT39" s="171" t="s">
        <v>0</v>
      </c>
      <c r="AU39" s="171" t="s">
        <v>889</v>
      </c>
      <c r="AV39" s="171" t="s">
        <v>533</v>
      </c>
      <c r="AW39" s="171" t="s">
        <v>617</v>
      </c>
      <c r="AX39" s="171" t="s">
        <v>617</v>
      </c>
      <c r="AY39" s="171" t="s">
        <v>617</v>
      </c>
      <c r="AZ39" s="171" t="s">
        <v>0</v>
      </c>
      <c r="BA39" s="171" t="s">
        <v>893</v>
      </c>
      <c r="BB39" s="171" t="s">
        <v>893</v>
      </c>
      <c r="BC39" s="171" t="s">
        <v>893</v>
      </c>
      <c r="BD39" s="171" t="s">
        <v>893</v>
      </c>
      <c r="BE39" s="171" t="s">
        <v>893</v>
      </c>
    </row>
    <row r="40" spans="2:57" ht="17.399999999999999">
      <c r="B40" s="150">
        <f t="shared" si="11"/>
        <v>34</v>
      </c>
      <c r="C40" s="327">
        <f t="shared" si="0"/>
        <v>43894</v>
      </c>
      <c r="D40" s="167">
        <f t="shared" si="1"/>
        <v>1.485E-2</v>
      </c>
      <c r="E40" s="168">
        <f t="shared" si="2"/>
        <v>1.5100000000000001E-2</v>
      </c>
      <c r="F40" s="168">
        <f t="shared" si="3"/>
        <v>1.52E-2</v>
      </c>
      <c r="G40" s="168">
        <f t="shared" si="4"/>
        <v>1.5709999999999998E-2</v>
      </c>
      <c r="H40" s="168">
        <f t="shared" si="5"/>
        <v>1.6299999999999999E-2</v>
      </c>
      <c r="I40" s="168">
        <f t="shared" si="6"/>
        <v>1.7840000000000002E-2</v>
      </c>
      <c r="J40" s="168">
        <f t="shared" si="7"/>
        <v>1.8769999999999998E-2</v>
      </c>
      <c r="K40" s="168">
        <f t="shared" si="8"/>
        <v>1.6252857142857142E-2</v>
      </c>
      <c r="L40" s="169">
        <f t="shared" si="9"/>
        <v>1.0069923880332801</v>
      </c>
      <c r="M40" s="170">
        <f t="shared" si="10"/>
        <v>6.9680546545089414E-3</v>
      </c>
      <c r="O40" s="328">
        <v>43894</v>
      </c>
      <c r="P40" s="171" t="s">
        <v>0</v>
      </c>
      <c r="Q40" s="171" t="s">
        <v>429</v>
      </c>
      <c r="R40" s="171" t="s">
        <v>405</v>
      </c>
      <c r="S40" s="171" t="s">
        <v>429</v>
      </c>
      <c r="T40" s="171" t="s">
        <v>398</v>
      </c>
      <c r="U40" s="171" t="s">
        <v>398</v>
      </c>
      <c r="V40" s="171" t="s">
        <v>0</v>
      </c>
      <c r="W40" s="171" t="s">
        <v>387</v>
      </c>
      <c r="X40" s="171" t="s">
        <v>387</v>
      </c>
      <c r="Y40" s="171" t="s">
        <v>387</v>
      </c>
      <c r="Z40" s="171" t="s">
        <v>387</v>
      </c>
      <c r="AA40" s="171" t="s">
        <v>387</v>
      </c>
      <c r="AB40" s="171" t="s">
        <v>0</v>
      </c>
      <c r="AC40" s="171" t="s">
        <v>393</v>
      </c>
      <c r="AD40" s="171" t="s">
        <v>393</v>
      </c>
      <c r="AE40" s="171" t="s">
        <v>393</v>
      </c>
      <c r="AF40" s="171" t="s">
        <v>393</v>
      </c>
      <c r="AG40" s="171" t="s">
        <v>393</v>
      </c>
      <c r="AH40" s="171" t="s">
        <v>0</v>
      </c>
      <c r="AI40" s="171" t="s">
        <v>483</v>
      </c>
      <c r="AJ40" s="171" t="s">
        <v>435</v>
      </c>
      <c r="AK40" s="171" t="s">
        <v>484</v>
      </c>
      <c r="AL40" s="171" t="s">
        <v>484</v>
      </c>
      <c r="AM40" s="171" t="s">
        <v>435</v>
      </c>
      <c r="AN40" s="171" t="s">
        <v>0</v>
      </c>
      <c r="AO40" s="171" t="s">
        <v>472</v>
      </c>
      <c r="AP40" s="171" t="s">
        <v>472</v>
      </c>
      <c r="AQ40" s="171" t="s">
        <v>472</v>
      </c>
      <c r="AR40" s="171" t="s">
        <v>472</v>
      </c>
      <c r="AS40" s="171" t="s">
        <v>472</v>
      </c>
      <c r="AT40" s="171" t="s">
        <v>0</v>
      </c>
      <c r="AU40" s="171" t="s">
        <v>854</v>
      </c>
      <c r="AV40" s="171" t="s">
        <v>522</v>
      </c>
      <c r="AW40" s="171" t="s">
        <v>531</v>
      </c>
      <c r="AX40" s="171" t="s">
        <v>531</v>
      </c>
      <c r="AY40" s="171" t="s">
        <v>531</v>
      </c>
      <c r="AZ40" s="171" t="s">
        <v>0</v>
      </c>
      <c r="BA40" s="171" t="s">
        <v>705</v>
      </c>
      <c r="BB40" s="171" t="s">
        <v>705</v>
      </c>
      <c r="BC40" s="171" t="s">
        <v>705</v>
      </c>
      <c r="BD40" s="171" t="s">
        <v>705</v>
      </c>
      <c r="BE40" s="171" t="s">
        <v>705</v>
      </c>
    </row>
    <row r="41" spans="2:57" ht="17.399999999999999">
      <c r="B41" s="150">
        <f t="shared" si="11"/>
        <v>35</v>
      </c>
      <c r="C41" s="327">
        <f t="shared" si="0"/>
        <v>43893</v>
      </c>
      <c r="D41" s="167">
        <f t="shared" si="1"/>
        <v>1.477E-2</v>
      </c>
      <c r="E41" s="168">
        <f t="shared" si="2"/>
        <v>1.4970000000000001E-2</v>
      </c>
      <c r="F41" s="168">
        <f t="shared" si="3"/>
        <v>1.5049999999999999E-2</v>
      </c>
      <c r="G41" s="168">
        <f t="shared" si="4"/>
        <v>1.5569999999999999E-2</v>
      </c>
      <c r="H41" s="168">
        <f t="shared" si="5"/>
        <v>1.6150000000000001E-2</v>
      </c>
      <c r="I41" s="168">
        <f t="shared" si="6"/>
        <v>1.772E-2</v>
      </c>
      <c r="J41" s="168">
        <f t="shared" si="7"/>
        <v>1.8749999999999999E-2</v>
      </c>
      <c r="K41" s="168">
        <f t="shared" si="8"/>
        <v>1.6140000000000002E-2</v>
      </c>
      <c r="L41" s="169">
        <f t="shared" si="9"/>
        <v>1.0234622701331644</v>
      </c>
      <c r="M41" s="170">
        <f t="shared" si="10"/>
        <v>2.3191261866855859E-2</v>
      </c>
      <c r="O41" s="328">
        <v>43893</v>
      </c>
      <c r="P41" s="171" t="s">
        <v>0</v>
      </c>
      <c r="Q41" s="171" t="s">
        <v>421</v>
      </c>
      <c r="R41" s="171" t="s">
        <v>421</v>
      </c>
      <c r="S41" s="171" t="s">
        <v>421</v>
      </c>
      <c r="T41" s="171" t="s">
        <v>421</v>
      </c>
      <c r="U41" s="171" t="s">
        <v>421</v>
      </c>
      <c r="V41" s="171" t="s">
        <v>0</v>
      </c>
      <c r="W41" s="171" t="s">
        <v>417</v>
      </c>
      <c r="X41" s="171" t="s">
        <v>417</v>
      </c>
      <c r="Y41" s="171" t="s">
        <v>417</v>
      </c>
      <c r="Z41" s="171" t="s">
        <v>417</v>
      </c>
      <c r="AA41" s="171" t="s">
        <v>417</v>
      </c>
      <c r="AB41" s="171" t="s">
        <v>0</v>
      </c>
      <c r="AC41" s="171" t="s">
        <v>390</v>
      </c>
      <c r="AD41" s="171" t="s">
        <v>390</v>
      </c>
      <c r="AE41" s="171" t="s">
        <v>390</v>
      </c>
      <c r="AF41" s="171" t="s">
        <v>390</v>
      </c>
      <c r="AG41" s="171" t="s">
        <v>390</v>
      </c>
      <c r="AH41" s="171" t="s">
        <v>0</v>
      </c>
      <c r="AI41" s="171" t="s">
        <v>404</v>
      </c>
      <c r="AJ41" s="171" t="s">
        <v>404</v>
      </c>
      <c r="AK41" s="171" t="s">
        <v>404</v>
      </c>
      <c r="AL41" s="171" t="s">
        <v>404</v>
      </c>
      <c r="AM41" s="171" t="s">
        <v>404</v>
      </c>
      <c r="AN41" s="171" t="s">
        <v>0</v>
      </c>
      <c r="AO41" s="171" t="s">
        <v>444</v>
      </c>
      <c r="AP41" s="171" t="s">
        <v>444</v>
      </c>
      <c r="AQ41" s="171" t="s">
        <v>444</v>
      </c>
      <c r="AR41" s="171" t="s">
        <v>444</v>
      </c>
      <c r="AS41" s="171" t="s">
        <v>444</v>
      </c>
      <c r="AT41" s="171" t="s">
        <v>0</v>
      </c>
      <c r="AU41" s="171" t="s">
        <v>674</v>
      </c>
      <c r="AV41" s="171" t="s">
        <v>538</v>
      </c>
      <c r="AW41" s="171" t="s">
        <v>674</v>
      </c>
      <c r="AX41" s="171" t="s">
        <v>674</v>
      </c>
      <c r="AY41" s="171" t="s">
        <v>611</v>
      </c>
      <c r="AZ41" s="171" t="s">
        <v>0</v>
      </c>
      <c r="BA41" s="171" t="s">
        <v>871</v>
      </c>
      <c r="BB41" s="171" t="s">
        <v>871</v>
      </c>
      <c r="BC41" s="171" t="s">
        <v>871</v>
      </c>
      <c r="BD41" s="171" t="s">
        <v>871</v>
      </c>
      <c r="BE41" s="171" t="s">
        <v>871</v>
      </c>
    </row>
    <row r="42" spans="2:57" ht="17.399999999999999">
      <c r="B42" s="150">
        <f t="shared" si="11"/>
        <v>36</v>
      </c>
      <c r="C42" s="327">
        <f t="shared" si="0"/>
        <v>43892</v>
      </c>
      <c r="D42" s="167">
        <f t="shared" si="1"/>
        <v>1.4630000000000001E-2</v>
      </c>
      <c r="E42" s="168">
        <f t="shared" si="2"/>
        <v>1.46E-2</v>
      </c>
      <c r="F42" s="168">
        <f t="shared" si="3"/>
        <v>1.4650000000000002E-2</v>
      </c>
      <c r="G42" s="168">
        <f t="shared" si="4"/>
        <v>1.5169999999999999E-2</v>
      </c>
      <c r="H42" s="168">
        <f t="shared" si="5"/>
        <v>1.576E-2</v>
      </c>
      <c r="I42" s="168">
        <f t="shared" si="6"/>
        <v>1.7310000000000002E-2</v>
      </c>
      <c r="J42" s="168">
        <f t="shared" si="7"/>
        <v>1.8269999999999998E-2</v>
      </c>
      <c r="K42" s="168">
        <f t="shared" si="8"/>
        <v>1.5769999999999999E-2</v>
      </c>
      <c r="L42" s="169">
        <f t="shared" si="9"/>
        <v>1.0114531794026023</v>
      </c>
      <c r="M42" s="170">
        <f t="shared" si="10"/>
        <v>1.1388088272174536E-2</v>
      </c>
      <c r="O42" s="328">
        <v>43892</v>
      </c>
      <c r="P42" s="171" t="s">
        <v>0</v>
      </c>
      <c r="Q42" s="171" t="s">
        <v>485</v>
      </c>
      <c r="R42" s="171" t="s">
        <v>366</v>
      </c>
      <c r="S42" s="171" t="s">
        <v>366</v>
      </c>
      <c r="T42" s="171" t="s">
        <v>406</v>
      </c>
      <c r="U42" s="171" t="s">
        <v>406</v>
      </c>
      <c r="V42" s="171" t="s">
        <v>0</v>
      </c>
      <c r="W42" s="171" t="s">
        <v>379</v>
      </c>
      <c r="X42" s="171" t="s">
        <v>379</v>
      </c>
      <c r="Y42" s="171" t="s">
        <v>379</v>
      </c>
      <c r="Z42" s="171" t="s">
        <v>379</v>
      </c>
      <c r="AA42" s="171" t="s">
        <v>379</v>
      </c>
      <c r="AB42" s="171" t="s">
        <v>0</v>
      </c>
      <c r="AC42" s="171" t="s">
        <v>366</v>
      </c>
      <c r="AD42" s="171" t="s">
        <v>366</v>
      </c>
      <c r="AE42" s="171" t="s">
        <v>366</v>
      </c>
      <c r="AF42" s="171" t="s">
        <v>366</v>
      </c>
      <c r="AG42" s="171" t="s">
        <v>366</v>
      </c>
      <c r="AH42" s="171" t="s">
        <v>0</v>
      </c>
      <c r="AI42" s="171" t="s">
        <v>441</v>
      </c>
      <c r="AJ42" s="171" t="s">
        <v>441</v>
      </c>
      <c r="AK42" s="171" t="s">
        <v>441</v>
      </c>
      <c r="AL42" s="171" t="s">
        <v>441</v>
      </c>
      <c r="AM42" s="171" t="s">
        <v>441</v>
      </c>
      <c r="AN42" s="171" t="s">
        <v>0</v>
      </c>
      <c r="AO42" s="171" t="s">
        <v>486</v>
      </c>
      <c r="AP42" s="171" t="s">
        <v>487</v>
      </c>
      <c r="AQ42" s="171" t="s">
        <v>445</v>
      </c>
      <c r="AR42" s="171" t="s">
        <v>445</v>
      </c>
      <c r="AS42" s="171" t="s">
        <v>487</v>
      </c>
      <c r="AT42" s="171" t="s">
        <v>0</v>
      </c>
      <c r="AU42" s="171" t="s">
        <v>605</v>
      </c>
      <c r="AV42" s="171" t="s">
        <v>651</v>
      </c>
      <c r="AW42" s="171" t="s">
        <v>513</v>
      </c>
      <c r="AX42" s="171" t="s">
        <v>513</v>
      </c>
      <c r="AY42" s="171" t="s">
        <v>513</v>
      </c>
      <c r="AZ42" s="171" t="s">
        <v>0</v>
      </c>
      <c r="BA42" s="171" t="s">
        <v>564</v>
      </c>
      <c r="BB42" s="171" t="s">
        <v>564</v>
      </c>
      <c r="BC42" s="171" t="s">
        <v>564</v>
      </c>
      <c r="BD42" s="171" t="s">
        <v>564</v>
      </c>
      <c r="BE42" s="171" t="s">
        <v>564</v>
      </c>
    </row>
    <row r="43" spans="2:57" ht="17.399999999999999">
      <c r="B43" s="150">
        <f t="shared" si="11"/>
        <v>37</v>
      </c>
      <c r="C43" s="327">
        <f t="shared" si="0"/>
        <v>43890</v>
      </c>
      <c r="D43" s="167">
        <f t="shared" si="1"/>
        <v>1.4610000000000001E-2</v>
      </c>
      <c r="E43" s="168">
        <f t="shared" si="2"/>
        <v>1.455E-2</v>
      </c>
      <c r="F43" s="168">
        <f t="shared" si="3"/>
        <v>1.455E-2</v>
      </c>
      <c r="G43" s="168">
        <f t="shared" si="4"/>
        <v>1.4999999999999999E-2</v>
      </c>
      <c r="H43" s="168">
        <f t="shared" si="5"/>
        <v>1.555E-2</v>
      </c>
      <c r="I43" s="168">
        <f t="shared" si="6"/>
        <v>1.7010000000000001E-2</v>
      </c>
      <c r="J43" s="168">
        <f t="shared" si="7"/>
        <v>1.787E-2</v>
      </c>
      <c r="K43" s="168">
        <f t="shared" si="8"/>
        <v>1.559142857142857E-2</v>
      </c>
      <c r="L43" s="169">
        <f t="shared" si="9"/>
        <v>1.0012844036697246</v>
      </c>
      <c r="M43" s="170">
        <f t="shared" si="10"/>
        <v>1.2835795289420141E-3</v>
      </c>
      <c r="O43" s="328">
        <v>43890</v>
      </c>
      <c r="P43" s="171" t="s">
        <v>0</v>
      </c>
      <c r="Q43" s="171" t="s">
        <v>488</v>
      </c>
      <c r="R43" s="171" t="s">
        <v>366</v>
      </c>
      <c r="S43" s="171" t="s">
        <v>406</v>
      </c>
      <c r="T43" s="171" t="s">
        <v>379</v>
      </c>
      <c r="U43" s="171" t="s">
        <v>379</v>
      </c>
      <c r="V43" s="171" t="s">
        <v>0</v>
      </c>
      <c r="W43" s="171" t="s">
        <v>378</v>
      </c>
      <c r="X43" s="171" t="s">
        <v>424</v>
      </c>
      <c r="Y43" s="171" t="s">
        <v>378</v>
      </c>
      <c r="Z43" s="171" t="s">
        <v>378</v>
      </c>
      <c r="AA43" s="171" t="s">
        <v>378</v>
      </c>
      <c r="AB43" s="171" t="s">
        <v>0</v>
      </c>
      <c r="AC43" s="171" t="s">
        <v>378</v>
      </c>
      <c r="AD43" s="171" t="s">
        <v>378</v>
      </c>
      <c r="AE43" s="171" t="s">
        <v>378</v>
      </c>
      <c r="AF43" s="171" t="s">
        <v>378</v>
      </c>
      <c r="AG43" s="171" t="s">
        <v>378</v>
      </c>
      <c r="AH43" s="171" t="s">
        <v>0</v>
      </c>
      <c r="AI43" s="171" t="s">
        <v>394</v>
      </c>
      <c r="AJ43" s="171" t="s">
        <v>394</v>
      </c>
      <c r="AK43" s="171" t="s">
        <v>394</v>
      </c>
      <c r="AL43" s="171" t="s">
        <v>397</v>
      </c>
      <c r="AM43" s="171" t="s">
        <v>394</v>
      </c>
      <c r="AN43" s="171" t="s">
        <v>0</v>
      </c>
      <c r="AO43" s="171" t="s">
        <v>409</v>
      </c>
      <c r="AP43" s="171" t="s">
        <v>409</v>
      </c>
      <c r="AQ43" s="171" t="s">
        <v>409</v>
      </c>
      <c r="AR43" s="171" t="s">
        <v>409</v>
      </c>
      <c r="AS43" s="171" t="s">
        <v>409</v>
      </c>
      <c r="AT43" s="171" t="s">
        <v>0</v>
      </c>
      <c r="AU43" s="171" t="s">
        <v>894</v>
      </c>
      <c r="AV43" s="171" t="s">
        <v>543</v>
      </c>
      <c r="AW43" s="171" t="s">
        <v>505</v>
      </c>
      <c r="AX43" s="171" t="s">
        <v>505</v>
      </c>
      <c r="AY43" s="171" t="s">
        <v>505</v>
      </c>
      <c r="AZ43" s="171" t="s">
        <v>0</v>
      </c>
      <c r="BA43" s="171" t="s">
        <v>596</v>
      </c>
      <c r="BB43" s="171" t="s">
        <v>596</v>
      </c>
      <c r="BC43" s="171" t="s">
        <v>596</v>
      </c>
      <c r="BD43" s="171" t="s">
        <v>596</v>
      </c>
      <c r="BE43" s="171" t="s">
        <v>596</v>
      </c>
    </row>
    <row r="44" spans="2:57" ht="17.399999999999999">
      <c r="B44" s="150">
        <f t="shared" si="11"/>
        <v>38</v>
      </c>
      <c r="C44" s="327">
        <f t="shared" si="0"/>
        <v>43887</v>
      </c>
      <c r="D44" s="167">
        <f t="shared" si="1"/>
        <v>1.4650000000000002E-2</v>
      </c>
      <c r="E44" s="168">
        <f t="shared" si="2"/>
        <v>1.4650000000000002E-2</v>
      </c>
      <c r="F44" s="168">
        <f t="shared" si="3"/>
        <v>1.452E-2</v>
      </c>
      <c r="G44" s="168">
        <f t="shared" si="4"/>
        <v>1.4970000000000001E-2</v>
      </c>
      <c r="H44" s="168">
        <f t="shared" si="5"/>
        <v>1.55E-2</v>
      </c>
      <c r="I44" s="168">
        <f t="shared" si="6"/>
        <v>1.6959999999999999E-2</v>
      </c>
      <c r="J44" s="168">
        <f t="shared" si="7"/>
        <v>1.7749999999999998E-2</v>
      </c>
      <c r="K44" s="168">
        <f t="shared" si="8"/>
        <v>1.5571428571428573E-2</v>
      </c>
      <c r="L44" s="169">
        <f t="shared" si="9"/>
        <v>0.99289488067043175</v>
      </c>
      <c r="M44" s="170">
        <f t="shared" si="10"/>
        <v>-7.1304808925994776E-3</v>
      </c>
      <c r="O44" s="328">
        <v>43887</v>
      </c>
      <c r="P44" s="171" t="s">
        <v>0</v>
      </c>
      <c r="Q44" s="171" t="s">
        <v>366</v>
      </c>
      <c r="R44" s="171" t="s">
        <v>366</v>
      </c>
      <c r="S44" s="171" t="s">
        <v>366</v>
      </c>
      <c r="T44" s="171" t="s">
        <v>366</v>
      </c>
      <c r="U44" s="171" t="s">
        <v>366</v>
      </c>
      <c r="V44" s="171" t="s">
        <v>0</v>
      </c>
      <c r="W44" s="171" t="s">
        <v>366</v>
      </c>
      <c r="X44" s="171" t="s">
        <v>366</v>
      </c>
      <c r="Y44" s="171" t="s">
        <v>366</v>
      </c>
      <c r="Z44" s="171" t="s">
        <v>366</v>
      </c>
      <c r="AA44" s="171" t="s">
        <v>366</v>
      </c>
      <c r="AB44" s="171" t="s">
        <v>0</v>
      </c>
      <c r="AC44" s="171" t="s">
        <v>380</v>
      </c>
      <c r="AD44" s="171" t="s">
        <v>380</v>
      </c>
      <c r="AE44" s="171" t="s">
        <v>380</v>
      </c>
      <c r="AF44" s="171" t="s">
        <v>380</v>
      </c>
      <c r="AG44" s="171" t="s">
        <v>380</v>
      </c>
      <c r="AH44" s="171" t="s">
        <v>0</v>
      </c>
      <c r="AI44" s="171" t="s">
        <v>417</v>
      </c>
      <c r="AJ44" s="171" t="s">
        <v>417</v>
      </c>
      <c r="AK44" s="171" t="s">
        <v>417</v>
      </c>
      <c r="AL44" s="171" t="s">
        <v>417</v>
      </c>
      <c r="AM44" s="171" t="s">
        <v>417</v>
      </c>
      <c r="AN44" s="171" t="s">
        <v>0</v>
      </c>
      <c r="AO44" s="171" t="s">
        <v>400</v>
      </c>
      <c r="AP44" s="171" t="s">
        <v>400</v>
      </c>
      <c r="AQ44" s="171" t="s">
        <v>400</v>
      </c>
      <c r="AR44" s="171" t="s">
        <v>400</v>
      </c>
      <c r="AS44" s="171" t="s">
        <v>400</v>
      </c>
      <c r="AT44" s="171" t="s">
        <v>0</v>
      </c>
      <c r="AU44" s="171" t="s">
        <v>828</v>
      </c>
      <c r="AV44" s="171" t="s">
        <v>568</v>
      </c>
      <c r="AW44" s="171" t="s">
        <v>565</v>
      </c>
      <c r="AX44" s="171" t="s">
        <v>640</v>
      </c>
      <c r="AY44" s="171" t="s">
        <v>640</v>
      </c>
      <c r="AZ44" s="171" t="s">
        <v>0</v>
      </c>
      <c r="BA44" s="171" t="s">
        <v>533</v>
      </c>
      <c r="BB44" s="171" t="s">
        <v>533</v>
      </c>
      <c r="BC44" s="171" t="s">
        <v>533</v>
      </c>
      <c r="BD44" s="171" t="s">
        <v>533</v>
      </c>
      <c r="BE44" s="171" t="s">
        <v>533</v>
      </c>
    </row>
    <row r="45" spans="2:57" ht="17.399999999999999">
      <c r="B45" s="150">
        <f t="shared" si="11"/>
        <v>39</v>
      </c>
      <c r="C45" s="327">
        <f t="shared" si="0"/>
        <v>43886</v>
      </c>
      <c r="D45" s="167">
        <f t="shared" si="1"/>
        <v>1.4650000000000002E-2</v>
      </c>
      <c r="E45" s="168">
        <f t="shared" si="2"/>
        <v>1.4650000000000002E-2</v>
      </c>
      <c r="F45" s="168">
        <f t="shared" si="3"/>
        <v>1.4619999999999999E-2</v>
      </c>
      <c r="G45" s="168">
        <f t="shared" si="4"/>
        <v>1.5100000000000001E-2</v>
      </c>
      <c r="H45" s="168">
        <f t="shared" si="5"/>
        <v>1.5650000000000001E-2</v>
      </c>
      <c r="I45" s="168">
        <f t="shared" si="6"/>
        <v>1.7139999999999999E-2</v>
      </c>
      <c r="J45" s="168">
        <f t="shared" si="7"/>
        <v>1.797E-2</v>
      </c>
      <c r="K45" s="168">
        <f t="shared" si="8"/>
        <v>1.5682857142857144E-2</v>
      </c>
      <c r="L45" s="169">
        <f t="shared" si="9"/>
        <v>0.99411391831929741</v>
      </c>
      <c r="M45" s="170">
        <f t="shared" si="10"/>
        <v>-5.9034729372961859E-3</v>
      </c>
      <c r="O45" s="328">
        <v>43886</v>
      </c>
      <c r="P45" s="171" t="s">
        <v>0</v>
      </c>
      <c r="Q45" s="171" t="s">
        <v>366</v>
      </c>
      <c r="R45" s="171" t="s">
        <v>366</v>
      </c>
      <c r="S45" s="171" t="s">
        <v>366</v>
      </c>
      <c r="T45" s="171" t="s">
        <v>366</v>
      </c>
      <c r="U45" s="171" t="s">
        <v>366</v>
      </c>
      <c r="V45" s="171" t="s">
        <v>0</v>
      </c>
      <c r="W45" s="171" t="s">
        <v>366</v>
      </c>
      <c r="X45" s="171" t="s">
        <v>366</v>
      </c>
      <c r="Y45" s="171" t="s">
        <v>366</v>
      </c>
      <c r="Z45" s="171" t="s">
        <v>366</v>
      </c>
      <c r="AA45" s="171" t="s">
        <v>366</v>
      </c>
      <c r="AB45" s="171" t="s">
        <v>0</v>
      </c>
      <c r="AC45" s="171" t="s">
        <v>406</v>
      </c>
      <c r="AD45" s="171" t="s">
        <v>406</v>
      </c>
      <c r="AE45" s="171" t="s">
        <v>406</v>
      </c>
      <c r="AF45" s="171" t="s">
        <v>406</v>
      </c>
      <c r="AG45" s="171" t="s">
        <v>406</v>
      </c>
      <c r="AH45" s="171" t="s">
        <v>0</v>
      </c>
      <c r="AI45" s="171" t="s">
        <v>387</v>
      </c>
      <c r="AJ45" s="171" t="s">
        <v>387</v>
      </c>
      <c r="AK45" s="171" t="s">
        <v>387</v>
      </c>
      <c r="AL45" s="171" t="s">
        <v>387</v>
      </c>
      <c r="AM45" s="171" t="s">
        <v>387</v>
      </c>
      <c r="AN45" s="171" t="s">
        <v>0</v>
      </c>
      <c r="AO45" s="171" t="s">
        <v>391</v>
      </c>
      <c r="AP45" s="171" t="s">
        <v>391</v>
      </c>
      <c r="AQ45" s="171" t="s">
        <v>391</v>
      </c>
      <c r="AR45" s="171" t="s">
        <v>391</v>
      </c>
      <c r="AS45" s="171" t="s">
        <v>391</v>
      </c>
      <c r="AT45" s="171" t="s">
        <v>0</v>
      </c>
      <c r="AU45" s="171" t="s">
        <v>895</v>
      </c>
      <c r="AV45" s="171" t="s">
        <v>537</v>
      </c>
      <c r="AW45" s="171" t="s">
        <v>532</v>
      </c>
      <c r="AX45" s="171" t="s">
        <v>532</v>
      </c>
      <c r="AY45" s="171" t="s">
        <v>587</v>
      </c>
      <c r="AZ45" s="171" t="s">
        <v>0</v>
      </c>
      <c r="BA45" s="171" t="s">
        <v>621</v>
      </c>
      <c r="BB45" s="171" t="s">
        <v>621</v>
      </c>
      <c r="BC45" s="171" t="s">
        <v>621</v>
      </c>
      <c r="BD45" s="171" t="s">
        <v>621</v>
      </c>
      <c r="BE45" s="171" t="s">
        <v>621</v>
      </c>
    </row>
    <row r="46" spans="2:57" ht="17.399999999999999">
      <c r="B46" s="150">
        <f t="shared" si="11"/>
        <v>40</v>
      </c>
      <c r="C46" s="327">
        <f t="shared" si="0"/>
        <v>43885</v>
      </c>
      <c r="D46" s="167">
        <f t="shared" si="1"/>
        <v>1.4650000000000002E-2</v>
      </c>
      <c r="E46" s="168">
        <f t="shared" si="2"/>
        <v>1.47E-2</v>
      </c>
      <c r="F46" s="168">
        <f t="shared" si="3"/>
        <v>1.4670000000000001E-2</v>
      </c>
      <c r="G46" s="168">
        <f t="shared" si="4"/>
        <v>1.52E-2</v>
      </c>
      <c r="H46" s="168">
        <f t="shared" si="5"/>
        <v>1.5769999999999999E-2</v>
      </c>
      <c r="I46" s="168">
        <f t="shared" si="6"/>
        <v>1.729E-2</v>
      </c>
      <c r="J46" s="168">
        <f t="shared" si="7"/>
        <v>1.8149999999999999E-2</v>
      </c>
      <c r="K46" s="168">
        <f t="shared" si="8"/>
        <v>1.5775714285714285E-2</v>
      </c>
      <c r="L46" s="169">
        <f t="shared" si="9"/>
        <v>0.99262921348314603</v>
      </c>
      <c r="M46" s="170">
        <f t="shared" si="10"/>
        <v>-7.3980849873101764E-3</v>
      </c>
      <c r="O46" s="328">
        <v>43885</v>
      </c>
      <c r="P46" s="171" t="s">
        <v>0</v>
      </c>
      <c r="Q46" s="171" t="s">
        <v>366</v>
      </c>
      <c r="R46" s="171" t="s">
        <v>366</v>
      </c>
      <c r="S46" s="171" t="s">
        <v>401</v>
      </c>
      <c r="T46" s="171" t="s">
        <v>366</v>
      </c>
      <c r="U46" s="171" t="s">
        <v>366</v>
      </c>
      <c r="V46" s="171" t="s">
        <v>0</v>
      </c>
      <c r="W46" s="171" t="s">
        <v>412</v>
      </c>
      <c r="X46" s="171" t="s">
        <v>412</v>
      </c>
      <c r="Y46" s="171" t="s">
        <v>412</v>
      </c>
      <c r="Z46" s="171" t="s">
        <v>412</v>
      </c>
      <c r="AA46" s="171" t="s">
        <v>412</v>
      </c>
      <c r="AB46" s="171" t="s">
        <v>0</v>
      </c>
      <c r="AC46" s="171" t="s">
        <v>401</v>
      </c>
      <c r="AD46" s="171" t="s">
        <v>401</v>
      </c>
      <c r="AE46" s="171" t="s">
        <v>401</v>
      </c>
      <c r="AF46" s="171" t="s">
        <v>401</v>
      </c>
      <c r="AG46" s="171" t="s">
        <v>401</v>
      </c>
      <c r="AH46" s="171" t="s">
        <v>0</v>
      </c>
      <c r="AI46" s="171" t="s">
        <v>393</v>
      </c>
      <c r="AJ46" s="171" t="s">
        <v>393</v>
      </c>
      <c r="AK46" s="171" t="s">
        <v>393</v>
      </c>
      <c r="AL46" s="171" t="s">
        <v>393</v>
      </c>
      <c r="AM46" s="171" t="s">
        <v>393</v>
      </c>
      <c r="AN46" s="171" t="s">
        <v>0</v>
      </c>
      <c r="AO46" s="171" t="s">
        <v>445</v>
      </c>
      <c r="AP46" s="171" t="s">
        <v>445</v>
      </c>
      <c r="AQ46" s="171" t="s">
        <v>445</v>
      </c>
      <c r="AR46" s="171" t="s">
        <v>445</v>
      </c>
      <c r="AS46" s="171" t="s">
        <v>445</v>
      </c>
      <c r="AT46" s="171" t="s">
        <v>0</v>
      </c>
      <c r="AU46" s="171" t="s">
        <v>633</v>
      </c>
      <c r="AV46" s="171" t="s">
        <v>521</v>
      </c>
      <c r="AW46" s="171" t="s">
        <v>570</v>
      </c>
      <c r="AX46" s="171" t="s">
        <v>570</v>
      </c>
      <c r="AY46" s="171" t="s">
        <v>513</v>
      </c>
      <c r="AZ46" s="171" t="s">
        <v>0</v>
      </c>
      <c r="BA46" s="171" t="s">
        <v>685</v>
      </c>
      <c r="BB46" s="171" t="s">
        <v>685</v>
      </c>
      <c r="BC46" s="171" t="s">
        <v>685</v>
      </c>
      <c r="BD46" s="171" t="s">
        <v>685</v>
      </c>
      <c r="BE46" s="171" t="s">
        <v>685</v>
      </c>
    </row>
    <row r="47" spans="2:57" ht="17.399999999999999">
      <c r="B47" s="150">
        <f t="shared" si="11"/>
        <v>41</v>
      </c>
      <c r="C47" s="327">
        <f t="shared" si="0"/>
        <v>43884</v>
      </c>
      <c r="D47" s="167">
        <f t="shared" si="1"/>
        <v>1.4659999999999999E-2</v>
      </c>
      <c r="E47" s="168">
        <f t="shared" si="2"/>
        <v>1.4760000000000001E-2</v>
      </c>
      <c r="F47" s="168">
        <f t="shared" si="3"/>
        <v>1.4800000000000001E-2</v>
      </c>
      <c r="G47" s="168">
        <f t="shared" si="4"/>
        <v>1.537E-2</v>
      </c>
      <c r="H47" s="168">
        <f t="shared" si="5"/>
        <v>1.592E-2</v>
      </c>
      <c r="I47" s="168">
        <f t="shared" si="6"/>
        <v>1.7440000000000001E-2</v>
      </c>
      <c r="J47" s="168">
        <f t="shared" si="7"/>
        <v>1.83E-2</v>
      </c>
      <c r="K47" s="168">
        <f t="shared" si="8"/>
        <v>1.5892857142857143E-2</v>
      </c>
      <c r="L47" s="169">
        <f t="shared" si="9"/>
        <v>0.99973040977713878</v>
      </c>
      <c r="M47" s="170">
        <f t="shared" si="10"/>
        <v>-2.696265688378403E-4</v>
      </c>
      <c r="O47" s="328">
        <v>43884</v>
      </c>
      <c r="P47" s="171" t="s">
        <v>0</v>
      </c>
      <c r="Q47" s="171" t="s">
        <v>423</v>
      </c>
      <c r="R47" s="171" t="s">
        <v>366</v>
      </c>
      <c r="S47" s="171" t="s">
        <v>401</v>
      </c>
      <c r="T47" s="171" t="s">
        <v>366</v>
      </c>
      <c r="U47" s="171" t="s">
        <v>401</v>
      </c>
      <c r="V47" s="171" t="s">
        <v>0</v>
      </c>
      <c r="W47" s="171" t="s">
        <v>432</v>
      </c>
      <c r="X47" s="171" t="s">
        <v>421</v>
      </c>
      <c r="Y47" s="171" t="s">
        <v>421</v>
      </c>
      <c r="Z47" s="171" t="s">
        <v>369</v>
      </c>
      <c r="AA47" s="171" t="s">
        <v>421</v>
      </c>
      <c r="AB47" s="171" t="s">
        <v>0</v>
      </c>
      <c r="AC47" s="171" t="s">
        <v>431</v>
      </c>
      <c r="AD47" s="171" t="s">
        <v>431</v>
      </c>
      <c r="AE47" s="171" t="s">
        <v>431</v>
      </c>
      <c r="AF47" s="171" t="s">
        <v>431</v>
      </c>
      <c r="AG47" s="171" t="s">
        <v>431</v>
      </c>
      <c r="AH47" s="171" t="s">
        <v>0</v>
      </c>
      <c r="AI47" s="171" t="s">
        <v>403</v>
      </c>
      <c r="AJ47" s="171" t="s">
        <v>403</v>
      </c>
      <c r="AK47" s="171" t="s">
        <v>403</v>
      </c>
      <c r="AL47" s="171" t="s">
        <v>403</v>
      </c>
      <c r="AM47" s="171" t="s">
        <v>403</v>
      </c>
      <c r="AN47" s="171" t="s">
        <v>0</v>
      </c>
      <c r="AO47" s="171" t="s">
        <v>489</v>
      </c>
      <c r="AP47" s="171" t="s">
        <v>489</v>
      </c>
      <c r="AQ47" s="171" t="s">
        <v>489</v>
      </c>
      <c r="AR47" s="171" t="s">
        <v>489</v>
      </c>
      <c r="AS47" s="171" t="s">
        <v>489</v>
      </c>
      <c r="AT47" s="171" t="s">
        <v>0</v>
      </c>
      <c r="AU47" s="171" t="s">
        <v>684</v>
      </c>
      <c r="AV47" s="171" t="s">
        <v>546</v>
      </c>
      <c r="AW47" s="171" t="s">
        <v>668</v>
      </c>
      <c r="AX47" s="171" t="s">
        <v>668</v>
      </c>
      <c r="AY47" s="171" t="s">
        <v>510</v>
      </c>
      <c r="AZ47" s="171" t="s">
        <v>0</v>
      </c>
      <c r="BA47" s="171" t="s">
        <v>730</v>
      </c>
      <c r="BB47" s="171" t="s">
        <v>730</v>
      </c>
      <c r="BC47" s="171" t="s">
        <v>730</v>
      </c>
      <c r="BD47" s="171" t="s">
        <v>730</v>
      </c>
      <c r="BE47" s="171" t="s">
        <v>730</v>
      </c>
    </row>
    <row r="48" spans="2:57" ht="17.399999999999999">
      <c r="B48" s="150">
        <f t="shared" si="11"/>
        <v>42</v>
      </c>
      <c r="C48" s="327">
        <f t="shared" si="0"/>
        <v>43883</v>
      </c>
      <c r="D48" s="167">
        <f t="shared" si="1"/>
        <v>1.4619999999999999E-2</v>
      </c>
      <c r="E48" s="168">
        <f t="shared" si="2"/>
        <v>1.4750000000000001E-2</v>
      </c>
      <c r="F48" s="168">
        <f t="shared" si="3"/>
        <v>1.4800000000000001E-2</v>
      </c>
      <c r="G48" s="168">
        <f t="shared" si="4"/>
        <v>1.542E-2</v>
      </c>
      <c r="H48" s="168">
        <f t="shared" si="5"/>
        <v>1.5949999999999999E-2</v>
      </c>
      <c r="I48" s="168">
        <f t="shared" si="6"/>
        <v>1.7440000000000001E-2</v>
      </c>
      <c r="J48" s="168">
        <f t="shared" si="7"/>
        <v>1.83E-2</v>
      </c>
      <c r="K48" s="168">
        <f t="shared" si="8"/>
        <v>1.5897142857142856E-2</v>
      </c>
      <c r="L48" s="169">
        <f t="shared" si="9"/>
        <v>1.0090678273485674</v>
      </c>
      <c r="M48" s="170">
        <f t="shared" si="10"/>
        <v>9.0269614595915645E-3</v>
      </c>
      <c r="O48" s="328">
        <v>43883</v>
      </c>
      <c r="P48" s="171" t="s">
        <v>0</v>
      </c>
      <c r="Q48" s="171" t="s">
        <v>406</v>
      </c>
      <c r="R48" s="171" t="s">
        <v>406</v>
      </c>
      <c r="S48" s="171" t="s">
        <v>406</v>
      </c>
      <c r="T48" s="171" t="s">
        <v>406</v>
      </c>
      <c r="U48" s="171" t="s">
        <v>406</v>
      </c>
      <c r="V48" s="171" t="s">
        <v>0</v>
      </c>
      <c r="W48" s="171" t="s">
        <v>369</v>
      </c>
      <c r="X48" s="171" t="s">
        <v>369</v>
      </c>
      <c r="Y48" s="171" t="s">
        <v>369</v>
      </c>
      <c r="Z48" s="171" t="s">
        <v>369</v>
      </c>
      <c r="AA48" s="171" t="s">
        <v>369</v>
      </c>
      <c r="AB48" s="171" t="s">
        <v>0</v>
      </c>
      <c r="AC48" s="171" t="s">
        <v>431</v>
      </c>
      <c r="AD48" s="171" t="s">
        <v>431</v>
      </c>
      <c r="AE48" s="171" t="s">
        <v>431</v>
      </c>
      <c r="AF48" s="171" t="s">
        <v>431</v>
      </c>
      <c r="AG48" s="171" t="s">
        <v>431</v>
      </c>
      <c r="AH48" s="171" t="s">
        <v>0</v>
      </c>
      <c r="AI48" s="171" t="s">
        <v>478</v>
      </c>
      <c r="AJ48" s="171" t="s">
        <v>478</v>
      </c>
      <c r="AK48" s="171" t="s">
        <v>478</v>
      </c>
      <c r="AL48" s="171" t="s">
        <v>478</v>
      </c>
      <c r="AM48" s="171" t="s">
        <v>478</v>
      </c>
      <c r="AN48" s="171" t="s">
        <v>0</v>
      </c>
      <c r="AO48" s="171" t="s">
        <v>443</v>
      </c>
      <c r="AP48" s="171" t="s">
        <v>443</v>
      </c>
      <c r="AQ48" s="171" t="s">
        <v>443</v>
      </c>
      <c r="AR48" s="171" t="s">
        <v>443</v>
      </c>
      <c r="AS48" s="171" t="s">
        <v>443</v>
      </c>
      <c r="AT48" s="171" t="s">
        <v>0</v>
      </c>
      <c r="AU48" s="171" t="s">
        <v>684</v>
      </c>
      <c r="AV48" s="171" t="s">
        <v>546</v>
      </c>
      <c r="AW48" s="171" t="s">
        <v>510</v>
      </c>
      <c r="AX48" s="171" t="s">
        <v>668</v>
      </c>
      <c r="AY48" s="171" t="s">
        <v>510</v>
      </c>
      <c r="AZ48" s="171" t="s">
        <v>0</v>
      </c>
      <c r="BA48" s="171" t="s">
        <v>730</v>
      </c>
      <c r="BB48" s="171" t="s">
        <v>730</v>
      </c>
      <c r="BC48" s="171" t="s">
        <v>730</v>
      </c>
      <c r="BD48" s="171" t="s">
        <v>730</v>
      </c>
      <c r="BE48" s="171" t="s">
        <v>730</v>
      </c>
    </row>
    <row r="49" spans="2:57" ht="17.399999999999999">
      <c r="B49" s="150">
        <f t="shared" si="11"/>
        <v>43</v>
      </c>
      <c r="C49" s="327">
        <f t="shared" si="0"/>
        <v>43880</v>
      </c>
      <c r="D49" s="167">
        <f t="shared" si="1"/>
        <v>1.4499999999999999E-2</v>
      </c>
      <c r="E49" s="168">
        <f t="shared" si="2"/>
        <v>1.4610000000000001E-2</v>
      </c>
      <c r="F49" s="168">
        <f t="shared" si="3"/>
        <v>1.4670000000000001E-2</v>
      </c>
      <c r="G49" s="168">
        <f t="shared" si="4"/>
        <v>1.525E-2</v>
      </c>
      <c r="H49" s="168">
        <f t="shared" si="5"/>
        <v>1.5800000000000002E-2</v>
      </c>
      <c r="I49" s="168">
        <f t="shared" si="6"/>
        <v>1.7299999999999999E-2</v>
      </c>
      <c r="J49" s="168">
        <f t="shared" si="7"/>
        <v>1.8149999999999999E-2</v>
      </c>
      <c r="K49" s="168">
        <f t="shared" si="8"/>
        <v>1.5754285714285714E-2</v>
      </c>
      <c r="L49" s="169">
        <f t="shared" si="9"/>
        <v>1.0088738450279022</v>
      </c>
      <c r="M49" s="170">
        <f t="shared" si="10"/>
        <v>8.8347038498518236E-3</v>
      </c>
      <c r="O49" s="328">
        <v>43880</v>
      </c>
      <c r="P49" s="171" t="s">
        <v>0</v>
      </c>
      <c r="Q49" s="171" t="s">
        <v>373</v>
      </c>
      <c r="R49" s="171" t="s">
        <v>373</v>
      </c>
      <c r="S49" s="171" t="s">
        <v>373</v>
      </c>
      <c r="T49" s="171" t="s">
        <v>373</v>
      </c>
      <c r="U49" s="171" t="s">
        <v>373</v>
      </c>
      <c r="V49" s="171" t="s">
        <v>0</v>
      </c>
      <c r="W49" s="171" t="s">
        <v>488</v>
      </c>
      <c r="X49" s="171" t="s">
        <v>406</v>
      </c>
      <c r="Y49" s="171" t="s">
        <v>406</v>
      </c>
      <c r="Z49" s="171" t="s">
        <v>379</v>
      </c>
      <c r="AA49" s="171" t="s">
        <v>406</v>
      </c>
      <c r="AB49" s="171" t="s">
        <v>0</v>
      </c>
      <c r="AC49" s="171" t="s">
        <v>401</v>
      </c>
      <c r="AD49" s="171" t="s">
        <v>401</v>
      </c>
      <c r="AE49" s="171" t="s">
        <v>401</v>
      </c>
      <c r="AF49" s="171" t="s">
        <v>401</v>
      </c>
      <c r="AG49" s="171" t="s">
        <v>412</v>
      </c>
      <c r="AH49" s="171" t="s">
        <v>0</v>
      </c>
      <c r="AI49" s="171" t="s">
        <v>389</v>
      </c>
      <c r="AJ49" s="171" t="s">
        <v>389</v>
      </c>
      <c r="AK49" s="171" t="s">
        <v>389</v>
      </c>
      <c r="AL49" s="171" t="s">
        <v>389</v>
      </c>
      <c r="AM49" s="171" t="s">
        <v>389</v>
      </c>
      <c r="AN49" s="171" t="s">
        <v>0</v>
      </c>
      <c r="AO49" s="171" t="s">
        <v>438</v>
      </c>
      <c r="AP49" s="171" t="s">
        <v>438</v>
      </c>
      <c r="AQ49" s="171" t="s">
        <v>438</v>
      </c>
      <c r="AR49" s="171" t="s">
        <v>438</v>
      </c>
      <c r="AS49" s="171" t="s">
        <v>438</v>
      </c>
      <c r="AT49" s="171" t="s">
        <v>0</v>
      </c>
      <c r="AU49" s="171" t="s">
        <v>513</v>
      </c>
      <c r="AV49" s="171" t="s">
        <v>521</v>
      </c>
      <c r="AW49" s="171" t="s">
        <v>521</v>
      </c>
      <c r="AX49" s="171" t="s">
        <v>570</v>
      </c>
      <c r="AY49" s="171" t="s">
        <v>513</v>
      </c>
      <c r="AZ49" s="171" t="s">
        <v>0</v>
      </c>
      <c r="BA49" s="171" t="s">
        <v>685</v>
      </c>
      <c r="BB49" s="171" t="s">
        <v>685</v>
      </c>
      <c r="BC49" s="171" t="s">
        <v>571</v>
      </c>
      <c r="BD49" s="171" t="s">
        <v>685</v>
      </c>
      <c r="BE49" s="171" t="s">
        <v>685</v>
      </c>
    </row>
    <row r="50" spans="2:57" ht="17.399999999999999">
      <c r="B50" s="150">
        <f t="shared" si="11"/>
        <v>44</v>
      </c>
      <c r="C50" s="327">
        <f t="shared" si="0"/>
        <v>43879</v>
      </c>
      <c r="D50" s="167">
        <f t="shared" si="1"/>
        <v>1.44E-2</v>
      </c>
      <c r="E50" s="168">
        <f t="shared" si="2"/>
        <v>1.4419999999999999E-2</v>
      </c>
      <c r="F50" s="168">
        <f t="shared" si="3"/>
        <v>1.4499999999999999E-2</v>
      </c>
      <c r="G50" s="168">
        <f t="shared" si="4"/>
        <v>1.5100000000000001E-2</v>
      </c>
      <c r="H50" s="168">
        <f t="shared" si="5"/>
        <v>1.566E-2</v>
      </c>
      <c r="I50" s="168">
        <f t="shared" si="6"/>
        <v>1.719E-2</v>
      </c>
      <c r="J50" s="168">
        <f t="shared" si="7"/>
        <v>1.804E-2</v>
      </c>
      <c r="K50" s="168">
        <f t="shared" si="8"/>
        <v>1.5615714285714287E-2</v>
      </c>
      <c r="L50" s="169">
        <f t="shared" si="9"/>
        <v>1.011474044600722</v>
      </c>
      <c r="M50" s="170">
        <f t="shared" si="10"/>
        <v>1.1408716990670075E-2</v>
      </c>
      <c r="O50" s="328">
        <v>43879</v>
      </c>
      <c r="P50" s="171" t="s">
        <v>0</v>
      </c>
      <c r="Q50" s="171" t="s">
        <v>372</v>
      </c>
      <c r="R50" s="171" t="s">
        <v>372</v>
      </c>
      <c r="S50" s="171" t="s">
        <v>372</v>
      </c>
      <c r="T50" s="171" t="s">
        <v>372</v>
      </c>
      <c r="U50" s="171" t="s">
        <v>372</v>
      </c>
      <c r="V50" s="171" t="s">
        <v>0</v>
      </c>
      <c r="W50" s="171" t="s">
        <v>413</v>
      </c>
      <c r="X50" s="171" t="s">
        <v>413</v>
      </c>
      <c r="Y50" s="171" t="s">
        <v>413</v>
      </c>
      <c r="Z50" s="171" t="s">
        <v>413</v>
      </c>
      <c r="AA50" s="171" t="s">
        <v>413</v>
      </c>
      <c r="AB50" s="171" t="s">
        <v>0</v>
      </c>
      <c r="AC50" s="171" t="s">
        <v>373</v>
      </c>
      <c r="AD50" s="171" t="s">
        <v>373</v>
      </c>
      <c r="AE50" s="171" t="s">
        <v>373</v>
      </c>
      <c r="AF50" s="171" t="s">
        <v>373</v>
      </c>
      <c r="AG50" s="171" t="s">
        <v>373</v>
      </c>
      <c r="AH50" s="171" t="s">
        <v>0</v>
      </c>
      <c r="AI50" s="171" t="s">
        <v>387</v>
      </c>
      <c r="AJ50" s="171" t="s">
        <v>387</v>
      </c>
      <c r="AK50" s="171" t="s">
        <v>387</v>
      </c>
      <c r="AL50" s="171" t="s">
        <v>387</v>
      </c>
      <c r="AM50" s="171" t="s">
        <v>387</v>
      </c>
      <c r="AN50" s="171" t="s">
        <v>0</v>
      </c>
      <c r="AO50" s="171" t="s">
        <v>490</v>
      </c>
      <c r="AP50" s="171" t="s">
        <v>395</v>
      </c>
      <c r="AQ50" s="171" t="s">
        <v>391</v>
      </c>
      <c r="AR50" s="171" t="s">
        <v>395</v>
      </c>
      <c r="AS50" s="171" t="s">
        <v>395</v>
      </c>
      <c r="AT50" s="171" t="s">
        <v>0</v>
      </c>
      <c r="AU50" s="171" t="s">
        <v>688</v>
      </c>
      <c r="AV50" s="171" t="s">
        <v>537</v>
      </c>
      <c r="AW50" s="171" t="s">
        <v>537</v>
      </c>
      <c r="AX50" s="171" t="s">
        <v>527</v>
      </c>
      <c r="AY50" s="171" t="s">
        <v>537</v>
      </c>
      <c r="AZ50" s="171" t="s">
        <v>0</v>
      </c>
      <c r="BA50" s="171" t="s">
        <v>700</v>
      </c>
      <c r="BB50" s="171" t="s">
        <v>656</v>
      </c>
      <c r="BC50" s="171" t="s">
        <v>550</v>
      </c>
      <c r="BD50" s="171" t="s">
        <v>550</v>
      </c>
      <c r="BE50" s="171" t="s">
        <v>550</v>
      </c>
    </row>
    <row r="51" spans="2:57" ht="17.399999999999999">
      <c r="B51" s="150">
        <f t="shared" si="11"/>
        <v>45</v>
      </c>
      <c r="C51" s="327">
        <f t="shared" si="0"/>
        <v>43878</v>
      </c>
      <c r="D51" s="167">
        <f t="shared" si="1"/>
        <v>1.4279999999999999E-2</v>
      </c>
      <c r="E51" s="168">
        <f t="shared" si="2"/>
        <v>1.427E-2</v>
      </c>
      <c r="F51" s="168">
        <f t="shared" si="3"/>
        <v>1.435E-2</v>
      </c>
      <c r="G51" s="168">
        <f t="shared" si="4"/>
        <v>1.4919999999999999E-2</v>
      </c>
      <c r="H51" s="168">
        <f t="shared" si="5"/>
        <v>1.5469999999999999E-2</v>
      </c>
      <c r="I51" s="168">
        <f t="shared" si="6"/>
        <v>1.6979999999999999E-2</v>
      </c>
      <c r="J51" s="168">
        <f t="shared" si="7"/>
        <v>1.78E-2</v>
      </c>
      <c r="K51" s="168">
        <f t="shared" si="8"/>
        <v>1.5438571428571427E-2</v>
      </c>
      <c r="L51" s="169">
        <f t="shared" si="9"/>
        <v>1.0009261831990366</v>
      </c>
      <c r="M51" s="170">
        <f t="shared" si="10"/>
        <v>9.25754556025054E-4</v>
      </c>
      <c r="O51" s="328">
        <v>43878</v>
      </c>
      <c r="P51" s="171" t="s">
        <v>0</v>
      </c>
      <c r="Q51" s="171" t="s">
        <v>491</v>
      </c>
      <c r="R51" s="171" t="s">
        <v>368</v>
      </c>
      <c r="S51" s="171" t="s">
        <v>368</v>
      </c>
      <c r="T51" s="171" t="s">
        <v>426</v>
      </c>
      <c r="U51" s="171" t="s">
        <v>426</v>
      </c>
      <c r="V51" s="171" t="s">
        <v>0</v>
      </c>
      <c r="W51" s="171" t="s">
        <v>426</v>
      </c>
      <c r="X51" s="171" t="s">
        <v>426</v>
      </c>
      <c r="Y51" s="171" t="s">
        <v>368</v>
      </c>
      <c r="Z51" s="171" t="s">
        <v>426</v>
      </c>
      <c r="AA51" s="171" t="s">
        <v>426</v>
      </c>
      <c r="AB51" s="171" t="s">
        <v>0</v>
      </c>
      <c r="AC51" s="171" t="s">
        <v>384</v>
      </c>
      <c r="AD51" s="171" t="s">
        <v>384</v>
      </c>
      <c r="AE51" s="171" t="s">
        <v>384</v>
      </c>
      <c r="AF51" s="171" t="s">
        <v>384</v>
      </c>
      <c r="AG51" s="171" t="s">
        <v>384</v>
      </c>
      <c r="AH51" s="171" t="s">
        <v>0</v>
      </c>
      <c r="AI51" s="171" t="s">
        <v>370</v>
      </c>
      <c r="AJ51" s="171" t="s">
        <v>370</v>
      </c>
      <c r="AK51" s="171" t="s">
        <v>370</v>
      </c>
      <c r="AL51" s="171" t="s">
        <v>370</v>
      </c>
      <c r="AM51" s="171" t="s">
        <v>370</v>
      </c>
      <c r="AN51" s="171" t="s">
        <v>0</v>
      </c>
      <c r="AO51" s="171" t="s">
        <v>451</v>
      </c>
      <c r="AP51" s="171" t="s">
        <v>451</v>
      </c>
      <c r="AQ51" s="171" t="s">
        <v>451</v>
      </c>
      <c r="AR51" s="171" t="s">
        <v>451</v>
      </c>
      <c r="AS51" s="171" t="s">
        <v>451</v>
      </c>
      <c r="AT51" s="171" t="s">
        <v>0</v>
      </c>
      <c r="AU51" s="171" t="s">
        <v>642</v>
      </c>
      <c r="AV51" s="171" t="s">
        <v>505</v>
      </c>
      <c r="AW51" s="171" t="s">
        <v>637</v>
      </c>
      <c r="AX51" s="171" t="s">
        <v>637</v>
      </c>
      <c r="AY51" s="171" t="s">
        <v>505</v>
      </c>
      <c r="AZ51" s="171" t="s">
        <v>0</v>
      </c>
      <c r="BA51" s="171" t="s">
        <v>528</v>
      </c>
      <c r="BB51" s="171" t="s">
        <v>528</v>
      </c>
      <c r="BC51" s="171" t="s">
        <v>528</v>
      </c>
      <c r="BD51" s="171" t="s">
        <v>528</v>
      </c>
      <c r="BE51" s="171" t="s">
        <v>528</v>
      </c>
    </row>
    <row r="52" spans="2:57" ht="17.399999999999999">
      <c r="B52" s="150">
        <f t="shared" si="11"/>
        <v>46</v>
      </c>
      <c r="C52" s="327">
        <f t="shared" si="0"/>
        <v>43877</v>
      </c>
      <c r="D52" s="167">
        <f t="shared" si="1"/>
        <v>1.427E-2</v>
      </c>
      <c r="E52" s="168">
        <f t="shared" si="2"/>
        <v>1.4239999999999999E-2</v>
      </c>
      <c r="F52" s="168">
        <f t="shared" si="3"/>
        <v>1.43E-2</v>
      </c>
      <c r="G52" s="168">
        <f t="shared" si="4"/>
        <v>1.4910000000000001E-2</v>
      </c>
      <c r="H52" s="168">
        <f t="shared" si="5"/>
        <v>1.55E-2</v>
      </c>
      <c r="I52" s="168">
        <f t="shared" si="6"/>
        <v>1.6979999999999999E-2</v>
      </c>
      <c r="J52" s="168">
        <f t="shared" si="7"/>
        <v>1.7769999999999998E-2</v>
      </c>
      <c r="K52" s="168">
        <f t="shared" si="8"/>
        <v>1.5424285714285713E-2</v>
      </c>
      <c r="L52" s="169">
        <f t="shared" si="9"/>
        <v>0.96808033712902364</v>
      </c>
      <c r="M52" s="170">
        <f t="shared" si="10"/>
        <v>-3.2440202247396459E-2</v>
      </c>
      <c r="O52" s="328">
        <v>43877</v>
      </c>
      <c r="P52" s="171" t="s">
        <v>0</v>
      </c>
      <c r="Q52" s="171" t="s">
        <v>426</v>
      </c>
      <c r="R52" s="171" t="s">
        <v>368</v>
      </c>
      <c r="S52" s="171" t="s">
        <v>368</v>
      </c>
      <c r="T52" s="171" t="s">
        <v>367</v>
      </c>
      <c r="U52" s="171" t="s">
        <v>367</v>
      </c>
      <c r="V52" s="171" t="s">
        <v>0</v>
      </c>
      <c r="W52" s="171" t="s">
        <v>492</v>
      </c>
      <c r="X52" s="171" t="s">
        <v>367</v>
      </c>
      <c r="Y52" s="171" t="s">
        <v>427</v>
      </c>
      <c r="Z52" s="171" t="s">
        <v>367</v>
      </c>
      <c r="AA52" s="171" t="s">
        <v>367</v>
      </c>
      <c r="AB52" s="171" t="s">
        <v>0</v>
      </c>
      <c r="AC52" s="171" t="s">
        <v>368</v>
      </c>
      <c r="AD52" s="171" t="s">
        <v>368</v>
      </c>
      <c r="AE52" s="171" t="s">
        <v>368</v>
      </c>
      <c r="AF52" s="171" t="s">
        <v>368</v>
      </c>
      <c r="AG52" s="171" t="s">
        <v>368</v>
      </c>
      <c r="AH52" s="171" t="s">
        <v>0</v>
      </c>
      <c r="AI52" s="171" t="s">
        <v>415</v>
      </c>
      <c r="AJ52" s="171" t="s">
        <v>370</v>
      </c>
      <c r="AK52" s="171" t="s">
        <v>370</v>
      </c>
      <c r="AL52" s="171" t="s">
        <v>416</v>
      </c>
      <c r="AM52" s="171" t="s">
        <v>416</v>
      </c>
      <c r="AN52" s="171" t="s">
        <v>0</v>
      </c>
      <c r="AO52" s="171" t="s">
        <v>400</v>
      </c>
      <c r="AP52" s="171" t="s">
        <v>400</v>
      </c>
      <c r="AQ52" s="171" t="s">
        <v>400</v>
      </c>
      <c r="AR52" s="171" t="s">
        <v>400</v>
      </c>
      <c r="AS52" s="171" t="s">
        <v>400</v>
      </c>
      <c r="AT52" s="171" t="s">
        <v>0</v>
      </c>
      <c r="AU52" s="171" t="s">
        <v>642</v>
      </c>
      <c r="AV52" s="171" t="s">
        <v>505</v>
      </c>
      <c r="AW52" s="171" t="s">
        <v>637</v>
      </c>
      <c r="AX52" s="171" t="s">
        <v>637</v>
      </c>
      <c r="AY52" s="171" t="s">
        <v>505</v>
      </c>
      <c r="AZ52" s="171" t="s">
        <v>0</v>
      </c>
      <c r="BA52" s="171" t="s">
        <v>538</v>
      </c>
      <c r="BB52" s="171" t="s">
        <v>538</v>
      </c>
      <c r="BC52" s="171" t="s">
        <v>538</v>
      </c>
      <c r="BD52" s="171" t="s">
        <v>528</v>
      </c>
      <c r="BE52" s="171" t="s">
        <v>538</v>
      </c>
    </row>
    <row r="53" spans="2:57" ht="17.399999999999999">
      <c r="B53" s="150">
        <f t="shared" si="11"/>
        <v>47</v>
      </c>
      <c r="C53" s="327">
        <f t="shared" si="0"/>
        <v>43876</v>
      </c>
      <c r="D53" s="167">
        <f t="shared" si="1"/>
        <v>1.47E-2</v>
      </c>
      <c r="E53" s="168">
        <f t="shared" si="2"/>
        <v>1.4750000000000001E-2</v>
      </c>
      <c r="F53" s="168">
        <f t="shared" si="3"/>
        <v>1.482E-2</v>
      </c>
      <c r="G53" s="168">
        <f t="shared" si="4"/>
        <v>1.5469999999999999E-2</v>
      </c>
      <c r="H53" s="168">
        <f t="shared" si="5"/>
        <v>1.6040000000000002E-2</v>
      </c>
      <c r="I53" s="168">
        <f t="shared" si="6"/>
        <v>1.7479999999999999E-2</v>
      </c>
      <c r="J53" s="168">
        <f t="shared" si="7"/>
        <v>1.8269999999999998E-2</v>
      </c>
      <c r="K53" s="168">
        <f t="shared" si="8"/>
        <v>1.5932857142857141E-2</v>
      </c>
      <c r="L53" s="169">
        <f t="shared" si="9"/>
        <v>1.0117017416545717</v>
      </c>
      <c r="M53" s="170">
        <f t="shared" si="10"/>
        <v>1.1633805741096976E-2</v>
      </c>
      <c r="O53" s="328">
        <v>43876</v>
      </c>
      <c r="P53" s="171" t="s">
        <v>0</v>
      </c>
      <c r="Q53" s="171" t="s">
        <v>412</v>
      </c>
      <c r="R53" s="171" t="s">
        <v>412</v>
      </c>
      <c r="S53" s="171" t="s">
        <v>412</v>
      </c>
      <c r="T53" s="171" t="s">
        <v>412</v>
      </c>
      <c r="U53" s="171" t="s">
        <v>412</v>
      </c>
      <c r="V53" s="171" t="s">
        <v>0</v>
      </c>
      <c r="W53" s="171" t="s">
        <v>369</v>
      </c>
      <c r="X53" s="171" t="s">
        <v>369</v>
      </c>
      <c r="Y53" s="171" t="s">
        <v>369</v>
      </c>
      <c r="Z53" s="171" t="s">
        <v>369</v>
      </c>
      <c r="AA53" s="171" t="s">
        <v>369</v>
      </c>
      <c r="AB53" s="171" t="s">
        <v>0</v>
      </c>
      <c r="AC53" s="171" t="s">
        <v>405</v>
      </c>
      <c r="AD53" s="171" t="s">
        <v>405</v>
      </c>
      <c r="AE53" s="171" t="s">
        <v>405</v>
      </c>
      <c r="AF53" s="171" t="s">
        <v>405</v>
      </c>
      <c r="AG53" s="171" t="s">
        <v>405</v>
      </c>
      <c r="AH53" s="171" t="s">
        <v>0</v>
      </c>
      <c r="AI53" s="171" t="s">
        <v>451</v>
      </c>
      <c r="AJ53" s="171" t="s">
        <v>451</v>
      </c>
      <c r="AK53" s="171" t="s">
        <v>451</v>
      </c>
      <c r="AL53" s="171" t="s">
        <v>451</v>
      </c>
      <c r="AM53" s="171" t="s">
        <v>451</v>
      </c>
      <c r="AN53" s="171" t="s">
        <v>0</v>
      </c>
      <c r="AO53" s="171" t="s">
        <v>493</v>
      </c>
      <c r="AP53" s="171" t="s">
        <v>469</v>
      </c>
      <c r="AQ53" s="171" t="s">
        <v>449</v>
      </c>
      <c r="AR53" s="171" t="s">
        <v>449</v>
      </c>
      <c r="AS53" s="171" t="s">
        <v>449</v>
      </c>
      <c r="AT53" s="171" t="s">
        <v>0</v>
      </c>
      <c r="AU53" s="171" t="s">
        <v>865</v>
      </c>
      <c r="AV53" s="171" t="s">
        <v>535</v>
      </c>
      <c r="AW53" s="171" t="s">
        <v>535</v>
      </c>
      <c r="AX53" s="171" t="s">
        <v>510</v>
      </c>
      <c r="AY53" s="171" t="s">
        <v>546</v>
      </c>
      <c r="AZ53" s="171" t="s">
        <v>0</v>
      </c>
      <c r="BA53" s="171" t="s">
        <v>564</v>
      </c>
      <c r="BB53" s="171" t="s">
        <v>564</v>
      </c>
      <c r="BC53" s="171" t="s">
        <v>564</v>
      </c>
      <c r="BD53" s="171" t="s">
        <v>564</v>
      </c>
      <c r="BE53" s="171" t="s">
        <v>564</v>
      </c>
    </row>
    <row r="54" spans="2:57" ht="17.399999999999999">
      <c r="B54" s="150">
        <f t="shared" si="11"/>
        <v>48</v>
      </c>
      <c r="C54" s="327">
        <f t="shared" si="0"/>
        <v>43873</v>
      </c>
      <c r="D54" s="167">
        <f t="shared" si="1"/>
        <v>1.46E-2</v>
      </c>
      <c r="E54" s="168">
        <f t="shared" si="2"/>
        <v>1.472E-2</v>
      </c>
      <c r="F54" s="168">
        <f t="shared" si="3"/>
        <v>1.4750000000000001E-2</v>
      </c>
      <c r="G54" s="168">
        <f t="shared" si="4"/>
        <v>1.5269999999999999E-2</v>
      </c>
      <c r="H54" s="168">
        <f t="shared" si="5"/>
        <v>1.575E-2</v>
      </c>
      <c r="I54" s="168">
        <f t="shared" si="6"/>
        <v>1.7180000000000001E-2</v>
      </c>
      <c r="J54" s="168">
        <f t="shared" si="7"/>
        <v>1.797E-2</v>
      </c>
      <c r="K54" s="168">
        <f t="shared" si="8"/>
        <v>1.5748571428571428E-2</v>
      </c>
      <c r="L54" s="169">
        <f t="shared" si="9"/>
        <v>1.0165990409443011</v>
      </c>
      <c r="M54" s="170">
        <f t="shared" si="10"/>
        <v>1.6462782634883755E-2</v>
      </c>
      <c r="O54" s="328">
        <v>43873</v>
      </c>
      <c r="P54" s="171" t="s">
        <v>0</v>
      </c>
      <c r="Q54" s="171" t="s">
        <v>379</v>
      </c>
      <c r="R54" s="171" t="s">
        <v>379</v>
      </c>
      <c r="S54" s="171" t="s">
        <v>379</v>
      </c>
      <c r="T54" s="171" t="s">
        <v>379</v>
      </c>
      <c r="U54" s="171" t="s">
        <v>379</v>
      </c>
      <c r="V54" s="171" t="s">
        <v>0</v>
      </c>
      <c r="W54" s="171" t="s">
        <v>419</v>
      </c>
      <c r="X54" s="171" t="s">
        <v>419</v>
      </c>
      <c r="Y54" s="171" t="s">
        <v>419</v>
      </c>
      <c r="Z54" s="171" t="s">
        <v>419</v>
      </c>
      <c r="AA54" s="171" t="s">
        <v>419</v>
      </c>
      <c r="AB54" s="171" t="s">
        <v>0</v>
      </c>
      <c r="AC54" s="171" t="s">
        <v>369</v>
      </c>
      <c r="AD54" s="171" t="s">
        <v>369</v>
      </c>
      <c r="AE54" s="171" t="s">
        <v>369</v>
      </c>
      <c r="AF54" s="171" t="s">
        <v>369</v>
      </c>
      <c r="AG54" s="171" t="s">
        <v>369</v>
      </c>
      <c r="AH54" s="171" t="s">
        <v>0</v>
      </c>
      <c r="AI54" s="171" t="s">
        <v>408</v>
      </c>
      <c r="AJ54" s="171" t="s">
        <v>408</v>
      </c>
      <c r="AK54" s="171" t="s">
        <v>408</v>
      </c>
      <c r="AL54" s="171" t="s">
        <v>408</v>
      </c>
      <c r="AM54" s="171" t="s">
        <v>383</v>
      </c>
      <c r="AN54" s="171" t="s">
        <v>0</v>
      </c>
      <c r="AO54" s="171" t="s">
        <v>487</v>
      </c>
      <c r="AP54" s="171" t="s">
        <v>487</v>
      </c>
      <c r="AQ54" s="171" t="s">
        <v>487</v>
      </c>
      <c r="AR54" s="171" t="s">
        <v>487</v>
      </c>
      <c r="AS54" s="171" t="s">
        <v>487</v>
      </c>
      <c r="AT54" s="171" t="s">
        <v>0</v>
      </c>
      <c r="AU54" s="171" t="s">
        <v>698</v>
      </c>
      <c r="AV54" s="171" t="s">
        <v>539</v>
      </c>
      <c r="AW54" s="171" t="s">
        <v>537</v>
      </c>
      <c r="AX54" s="171" t="s">
        <v>587</v>
      </c>
      <c r="AY54" s="171" t="s">
        <v>527</v>
      </c>
      <c r="AZ54" s="171" t="s">
        <v>0</v>
      </c>
      <c r="BA54" s="171" t="s">
        <v>621</v>
      </c>
      <c r="BB54" s="171" t="s">
        <v>621</v>
      </c>
      <c r="BC54" s="171" t="s">
        <v>621</v>
      </c>
      <c r="BD54" s="171" t="s">
        <v>621</v>
      </c>
      <c r="BE54" s="171" t="s">
        <v>621</v>
      </c>
    </row>
    <row r="55" spans="2:57" ht="17.399999999999999">
      <c r="B55" s="150">
        <f t="shared" si="11"/>
        <v>49</v>
      </c>
      <c r="C55" s="327">
        <f t="shared" si="0"/>
        <v>43872</v>
      </c>
      <c r="D55" s="167">
        <f t="shared" si="1"/>
        <v>1.452E-2</v>
      </c>
      <c r="E55" s="168">
        <f t="shared" si="2"/>
        <v>1.4530000000000001E-2</v>
      </c>
      <c r="F55" s="168">
        <f t="shared" si="3"/>
        <v>1.455E-2</v>
      </c>
      <c r="G55" s="168">
        <f t="shared" si="4"/>
        <v>1.49E-2</v>
      </c>
      <c r="H55" s="168">
        <f t="shared" si="5"/>
        <v>1.54E-2</v>
      </c>
      <c r="I55" s="168">
        <f t="shared" si="6"/>
        <v>1.687E-2</v>
      </c>
      <c r="J55" s="168">
        <f t="shared" si="7"/>
        <v>1.7669999999999998E-2</v>
      </c>
      <c r="K55" s="168">
        <f t="shared" si="8"/>
        <v>1.5491428571428569E-2</v>
      </c>
      <c r="L55" s="169">
        <f t="shared" si="9"/>
        <v>0.95676724898535359</v>
      </c>
      <c r="M55" s="170">
        <f t="shared" si="10"/>
        <v>-4.4195126111008627E-2</v>
      </c>
      <c r="O55" s="328">
        <v>43872</v>
      </c>
      <c r="P55" s="171" t="s">
        <v>0</v>
      </c>
      <c r="Q55" s="171" t="s">
        <v>380</v>
      </c>
      <c r="R55" s="171" t="s">
        <v>378</v>
      </c>
      <c r="S55" s="171" t="s">
        <v>373</v>
      </c>
      <c r="T55" s="171" t="s">
        <v>373</v>
      </c>
      <c r="U55" s="171" t="s">
        <v>378</v>
      </c>
      <c r="V55" s="171" t="s">
        <v>0</v>
      </c>
      <c r="W55" s="171" t="s">
        <v>494</v>
      </c>
      <c r="X55" s="171" t="s">
        <v>380</v>
      </c>
      <c r="Y55" s="171" t="s">
        <v>378</v>
      </c>
      <c r="Z55" s="171" t="s">
        <v>378</v>
      </c>
      <c r="AA55" s="171" t="s">
        <v>380</v>
      </c>
      <c r="AB55" s="171" t="s">
        <v>0</v>
      </c>
      <c r="AC55" s="171" t="s">
        <v>378</v>
      </c>
      <c r="AD55" s="171" t="s">
        <v>378</v>
      </c>
      <c r="AE55" s="171" t="s">
        <v>378</v>
      </c>
      <c r="AF55" s="171" t="s">
        <v>378</v>
      </c>
      <c r="AG55" s="171" t="s">
        <v>378</v>
      </c>
      <c r="AH55" s="171" t="s">
        <v>0</v>
      </c>
      <c r="AI55" s="171" t="s">
        <v>416</v>
      </c>
      <c r="AJ55" s="171" t="s">
        <v>416</v>
      </c>
      <c r="AK55" s="171" t="s">
        <v>416</v>
      </c>
      <c r="AL55" s="171" t="s">
        <v>416</v>
      </c>
      <c r="AM55" s="171" t="s">
        <v>416</v>
      </c>
      <c r="AN55" s="171" t="s">
        <v>0</v>
      </c>
      <c r="AO55" s="171" t="s">
        <v>434</v>
      </c>
      <c r="AP55" s="171" t="s">
        <v>434</v>
      </c>
      <c r="AQ55" s="171" t="s">
        <v>434</v>
      </c>
      <c r="AR55" s="171" t="s">
        <v>434</v>
      </c>
      <c r="AS55" s="171" t="s">
        <v>434</v>
      </c>
      <c r="AT55" s="171" t="s">
        <v>0</v>
      </c>
      <c r="AU55" s="171" t="s">
        <v>516</v>
      </c>
      <c r="AV55" s="171" t="s">
        <v>507</v>
      </c>
      <c r="AW55" s="171" t="s">
        <v>516</v>
      </c>
      <c r="AX55" s="171" t="s">
        <v>623</v>
      </c>
      <c r="AY55" s="171" t="s">
        <v>516</v>
      </c>
      <c r="AZ55" s="171" t="s">
        <v>0</v>
      </c>
      <c r="BA55" s="171" t="s">
        <v>617</v>
      </c>
      <c r="BB55" s="171" t="s">
        <v>617</v>
      </c>
      <c r="BC55" s="171" t="s">
        <v>617</v>
      </c>
      <c r="BD55" s="171" t="s">
        <v>617</v>
      </c>
      <c r="BE55" s="171" t="s">
        <v>617</v>
      </c>
    </row>
    <row r="56" spans="2:57" ht="17.399999999999999">
      <c r="B56" s="150">
        <f t="shared" si="11"/>
        <v>50</v>
      </c>
      <c r="C56" s="327">
        <f t="shared" si="0"/>
        <v>43866</v>
      </c>
      <c r="D56" s="167">
        <f t="shared" si="1"/>
        <v>1.4830000000000001E-2</v>
      </c>
      <c r="E56" s="168">
        <f t="shared" si="2"/>
        <v>1.4919999999999999E-2</v>
      </c>
      <c r="F56" s="168">
        <f t="shared" si="3"/>
        <v>1.5049999999999999E-2</v>
      </c>
      <c r="G56" s="168">
        <f t="shared" si="4"/>
        <v>1.5609999999999999E-2</v>
      </c>
      <c r="H56" s="168">
        <f t="shared" si="5"/>
        <v>1.626E-2</v>
      </c>
      <c r="I56" s="168">
        <f t="shared" si="6"/>
        <v>1.787E-2</v>
      </c>
      <c r="J56" s="168">
        <f t="shared" si="7"/>
        <v>1.8799999999999997E-2</v>
      </c>
      <c r="K56" s="168">
        <f t="shared" si="8"/>
        <v>1.6191428571428572E-2</v>
      </c>
      <c r="L56" s="169">
        <f t="shared" si="9"/>
        <v>1.0093507881378574</v>
      </c>
      <c r="M56" s="170">
        <f t="shared" si="10"/>
        <v>9.307340157025952E-3</v>
      </c>
      <c r="O56" s="328">
        <v>43866</v>
      </c>
      <c r="P56" s="171" t="s">
        <v>0</v>
      </c>
      <c r="Q56" s="171" t="s">
        <v>455</v>
      </c>
      <c r="R56" s="171" t="s">
        <v>429</v>
      </c>
      <c r="S56" s="171" t="s">
        <v>405</v>
      </c>
      <c r="T56" s="171" t="s">
        <v>405</v>
      </c>
      <c r="U56" s="171" t="s">
        <v>429</v>
      </c>
      <c r="V56" s="171" t="s">
        <v>0</v>
      </c>
      <c r="W56" s="171" t="s">
        <v>370</v>
      </c>
      <c r="X56" s="171" t="s">
        <v>370</v>
      </c>
      <c r="Y56" s="171" t="s">
        <v>370</v>
      </c>
      <c r="Z56" s="171" t="s">
        <v>370</v>
      </c>
      <c r="AA56" s="171" t="s">
        <v>370</v>
      </c>
      <c r="AB56" s="171" t="s">
        <v>0</v>
      </c>
      <c r="AC56" s="171" t="s">
        <v>390</v>
      </c>
      <c r="AD56" s="171" t="s">
        <v>390</v>
      </c>
      <c r="AE56" s="171" t="s">
        <v>390</v>
      </c>
      <c r="AF56" s="171" t="s">
        <v>390</v>
      </c>
      <c r="AG56" s="171" t="s">
        <v>390</v>
      </c>
      <c r="AH56" s="171" t="s">
        <v>0</v>
      </c>
      <c r="AI56" s="171" t="s">
        <v>495</v>
      </c>
      <c r="AJ56" s="171" t="s">
        <v>414</v>
      </c>
      <c r="AK56" s="171" t="s">
        <v>414</v>
      </c>
      <c r="AL56" s="171" t="s">
        <v>433</v>
      </c>
      <c r="AM56" s="171" t="s">
        <v>433</v>
      </c>
      <c r="AN56" s="171" t="s">
        <v>0</v>
      </c>
      <c r="AO56" s="171" t="s">
        <v>496</v>
      </c>
      <c r="AP56" s="171" t="s">
        <v>497</v>
      </c>
      <c r="AQ56" s="171" t="s">
        <v>498</v>
      </c>
      <c r="AR56" s="171" t="s">
        <v>498</v>
      </c>
      <c r="AS56" s="171" t="s">
        <v>497</v>
      </c>
      <c r="AT56" s="171" t="s">
        <v>0</v>
      </c>
      <c r="AU56" s="171" t="s">
        <v>596</v>
      </c>
      <c r="AV56" s="171" t="s">
        <v>519</v>
      </c>
      <c r="AW56" s="171" t="s">
        <v>596</v>
      </c>
      <c r="AX56" s="171" t="s">
        <v>528</v>
      </c>
      <c r="AY56" s="171" t="s">
        <v>596</v>
      </c>
      <c r="AZ56" s="171" t="s">
        <v>0</v>
      </c>
      <c r="BA56" s="171" t="s">
        <v>709</v>
      </c>
      <c r="BB56" s="171" t="s">
        <v>709</v>
      </c>
      <c r="BC56" s="171" t="s">
        <v>709</v>
      </c>
      <c r="BD56" s="171" t="s">
        <v>709</v>
      </c>
      <c r="BE56" s="171" t="s">
        <v>709</v>
      </c>
    </row>
    <row r="57" spans="2:57" ht="17.399999999999999">
      <c r="B57" s="150">
        <f t="shared" si="11"/>
        <v>51</v>
      </c>
      <c r="C57" s="327">
        <f t="shared" si="0"/>
        <v>43865</v>
      </c>
      <c r="D57" s="167">
        <f t="shared" si="1"/>
        <v>1.4790000000000001E-2</v>
      </c>
      <c r="E57" s="168">
        <f t="shared" si="2"/>
        <v>1.4870000000000001E-2</v>
      </c>
      <c r="F57" s="168">
        <f t="shared" si="3"/>
        <v>1.4919999999999999E-2</v>
      </c>
      <c r="G57" s="168">
        <f t="shared" si="4"/>
        <v>1.54E-2</v>
      </c>
      <c r="H57" s="168">
        <f t="shared" si="5"/>
        <v>1.6049999999999998E-2</v>
      </c>
      <c r="I57" s="168">
        <f t="shared" si="6"/>
        <v>1.7659999999999999E-2</v>
      </c>
      <c r="J57" s="168">
        <f t="shared" si="7"/>
        <v>1.8600000000000002E-2</v>
      </c>
      <c r="K57" s="168">
        <f t="shared" si="8"/>
        <v>1.6041428571428571E-2</v>
      </c>
      <c r="L57" s="169">
        <f t="shared" si="9"/>
        <v>0.9975126587900861</v>
      </c>
      <c r="M57" s="170">
        <f t="shared" si="10"/>
        <v>-2.4904397822654053E-3</v>
      </c>
      <c r="O57" s="328">
        <v>43865</v>
      </c>
      <c r="P57" s="171" t="s">
        <v>0</v>
      </c>
      <c r="Q57" s="171" t="s">
        <v>420</v>
      </c>
      <c r="R57" s="171" t="s">
        <v>431</v>
      </c>
      <c r="S57" s="171" t="s">
        <v>405</v>
      </c>
      <c r="T57" s="171" t="s">
        <v>421</v>
      </c>
      <c r="U57" s="171" t="s">
        <v>431</v>
      </c>
      <c r="V57" s="171" t="s">
        <v>0</v>
      </c>
      <c r="W57" s="171" t="s">
        <v>398</v>
      </c>
      <c r="X57" s="171" t="s">
        <v>398</v>
      </c>
      <c r="Y57" s="171" t="s">
        <v>398</v>
      </c>
      <c r="Z57" s="171" t="s">
        <v>398</v>
      </c>
      <c r="AA57" s="171" t="s">
        <v>398</v>
      </c>
      <c r="AB57" s="171" t="s">
        <v>0</v>
      </c>
      <c r="AC57" s="171" t="s">
        <v>370</v>
      </c>
      <c r="AD57" s="171" t="s">
        <v>370</v>
      </c>
      <c r="AE57" s="171" t="s">
        <v>370</v>
      </c>
      <c r="AF57" s="171" t="s">
        <v>370</v>
      </c>
      <c r="AG57" s="171" t="s">
        <v>370</v>
      </c>
      <c r="AH57" s="171" t="s">
        <v>0</v>
      </c>
      <c r="AI57" s="171" t="s">
        <v>434</v>
      </c>
      <c r="AJ57" s="171" t="s">
        <v>434</v>
      </c>
      <c r="AK57" s="171" t="s">
        <v>434</v>
      </c>
      <c r="AL57" s="171" t="s">
        <v>478</v>
      </c>
      <c r="AM57" s="171" t="s">
        <v>434</v>
      </c>
      <c r="AN57" s="171" t="s">
        <v>0</v>
      </c>
      <c r="AO57" s="171" t="s">
        <v>449</v>
      </c>
      <c r="AP57" s="171" t="s">
        <v>449</v>
      </c>
      <c r="AQ57" s="171" t="s">
        <v>449</v>
      </c>
      <c r="AR57" s="171" t="s">
        <v>449</v>
      </c>
      <c r="AS57" s="171" t="s">
        <v>449</v>
      </c>
      <c r="AT57" s="171" t="s">
        <v>0</v>
      </c>
      <c r="AU57" s="171" t="s">
        <v>665</v>
      </c>
      <c r="AV57" s="171" t="s">
        <v>533</v>
      </c>
      <c r="AW57" s="171" t="s">
        <v>635</v>
      </c>
      <c r="AX57" s="171" t="s">
        <v>557</v>
      </c>
      <c r="AY57" s="171" t="s">
        <v>617</v>
      </c>
      <c r="AZ57" s="171" t="s">
        <v>0</v>
      </c>
      <c r="BA57" s="171" t="s">
        <v>590</v>
      </c>
      <c r="BB57" s="171" t="s">
        <v>590</v>
      </c>
      <c r="BC57" s="171" t="s">
        <v>590</v>
      </c>
      <c r="BD57" s="171" t="s">
        <v>590</v>
      </c>
      <c r="BE57" s="171" t="s">
        <v>590</v>
      </c>
    </row>
    <row r="58" spans="2:57" ht="17.399999999999999">
      <c r="B58" s="150">
        <f t="shared" si="11"/>
        <v>52</v>
      </c>
      <c r="C58" s="327">
        <f t="shared" si="0"/>
        <v>43864</v>
      </c>
      <c r="D58" s="167">
        <f t="shared" si="1"/>
        <v>1.481E-2</v>
      </c>
      <c r="E58" s="168">
        <f t="shared" si="2"/>
        <v>1.49E-2</v>
      </c>
      <c r="F58" s="168">
        <f t="shared" si="3"/>
        <v>1.4950000000000001E-2</v>
      </c>
      <c r="G58" s="168">
        <f t="shared" si="4"/>
        <v>1.55E-2</v>
      </c>
      <c r="H58" s="168">
        <f t="shared" si="5"/>
        <v>1.6070000000000001E-2</v>
      </c>
      <c r="I58" s="168">
        <f t="shared" si="6"/>
        <v>1.77E-2</v>
      </c>
      <c r="J58" s="168">
        <f t="shared" si="7"/>
        <v>1.864E-2</v>
      </c>
      <c r="K58" s="168">
        <f t="shared" si="8"/>
        <v>1.6081428571428573E-2</v>
      </c>
      <c r="L58" s="169">
        <f t="shared" si="9"/>
        <v>0.98160097663062462</v>
      </c>
      <c r="M58" s="170">
        <f t="shared" si="10"/>
        <v>-1.8570390648456173E-2</v>
      </c>
      <c r="O58" s="328">
        <v>43864</v>
      </c>
      <c r="P58" s="171" t="s">
        <v>0</v>
      </c>
      <c r="Q58" s="171" t="s">
        <v>499</v>
      </c>
      <c r="R58" s="171" t="s">
        <v>431</v>
      </c>
      <c r="S58" s="171" t="s">
        <v>405</v>
      </c>
      <c r="T58" s="171" t="s">
        <v>431</v>
      </c>
      <c r="U58" s="171" t="s">
        <v>405</v>
      </c>
      <c r="V58" s="171" t="s">
        <v>0</v>
      </c>
      <c r="W58" s="171" t="s">
        <v>416</v>
      </c>
      <c r="X58" s="171" t="s">
        <v>416</v>
      </c>
      <c r="Y58" s="171" t="s">
        <v>416</v>
      </c>
      <c r="Z58" s="171" t="s">
        <v>416</v>
      </c>
      <c r="AA58" s="171" t="s">
        <v>416</v>
      </c>
      <c r="AB58" s="171" t="s">
        <v>0</v>
      </c>
      <c r="AC58" s="171" t="s">
        <v>375</v>
      </c>
      <c r="AD58" s="171" t="s">
        <v>375</v>
      </c>
      <c r="AE58" s="171" t="s">
        <v>375</v>
      </c>
      <c r="AF58" s="171" t="s">
        <v>375</v>
      </c>
      <c r="AG58" s="171" t="s">
        <v>375</v>
      </c>
      <c r="AH58" s="171" t="s">
        <v>0</v>
      </c>
      <c r="AI58" s="171" t="s">
        <v>400</v>
      </c>
      <c r="AJ58" s="171" t="s">
        <v>400</v>
      </c>
      <c r="AK58" s="171" t="s">
        <v>400</v>
      </c>
      <c r="AL58" s="171" t="s">
        <v>400</v>
      </c>
      <c r="AM58" s="171" t="s">
        <v>400</v>
      </c>
      <c r="AN58" s="171" t="s">
        <v>0</v>
      </c>
      <c r="AO58" s="171" t="s">
        <v>500</v>
      </c>
      <c r="AP58" s="171" t="s">
        <v>500</v>
      </c>
      <c r="AQ58" s="171" t="s">
        <v>500</v>
      </c>
      <c r="AR58" s="171" t="s">
        <v>500</v>
      </c>
      <c r="AS58" s="171" t="s">
        <v>500</v>
      </c>
      <c r="AT58" s="171" t="s">
        <v>0</v>
      </c>
      <c r="AU58" s="171" t="s">
        <v>611</v>
      </c>
      <c r="AV58" s="171" t="s">
        <v>538</v>
      </c>
      <c r="AW58" s="171" t="s">
        <v>617</v>
      </c>
      <c r="AX58" s="171" t="s">
        <v>635</v>
      </c>
      <c r="AY58" s="171" t="s">
        <v>674</v>
      </c>
      <c r="AZ58" s="171" t="s">
        <v>0</v>
      </c>
      <c r="BA58" s="171" t="s">
        <v>896</v>
      </c>
      <c r="BB58" s="171" t="s">
        <v>893</v>
      </c>
      <c r="BC58" s="171" t="s">
        <v>893</v>
      </c>
      <c r="BD58" s="171" t="s">
        <v>591</v>
      </c>
      <c r="BE58" s="171" t="s">
        <v>893</v>
      </c>
    </row>
    <row r="59" spans="2:57" ht="17.399999999999999">
      <c r="B59" s="150">
        <f t="shared" si="11"/>
        <v>53</v>
      </c>
      <c r="C59" s="327">
        <f t="shared" si="0"/>
        <v>43863</v>
      </c>
      <c r="D59" s="167">
        <f t="shared" si="1"/>
        <v>1.4999999999999999E-2</v>
      </c>
      <c r="E59" s="168">
        <f t="shared" si="2"/>
        <v>1.5069999999999998E-2</v>
      </c>
      <c r="F59" s="168">
        <f t="shared" si="3"/>
        <v>1.5149999999999999E-2</v>
      </c>
      <c r="G59" s="168">
        <f t="shared" si="4"/>
        <v>1.5769999999999999E-2</v>
      </c>
      <c r="H59" s="168">
        <f t="shared" si="5"/>
        <v>1.6399999999999998E-2</v>
      </c>
      <c r="I59" s="168">
        <f t="shared" si="6"/>
        <v>1.814E-2</v>
      </c>
      <c r="J59" s="168">
        <f t="shared" si="7"/>
        <v>1.915E-2</v>
      </c>
      <c r="K59" s="168">
        <f t="shared" si="8"/>
        <v>1.638285714285714E-2</v>
      </c>
      <c r="L59" s="169">
        <f t="shared" si="9"/>
        <v>0.99496789866389024</v>
      </c>
      <c r="M59" s="170">
        <f t="shared" si="10"/>
        <v>-5.0448049933512927E-3</v>
      </c>
      <c r="O59" s="328">
        <v>43863</v>
      </c>
      <c r="P59" s="171" t="s">
        <v>0</v>
      </c>
      <c r="Q59" s="171" t="s">
        <v>394</v>
      </c>
      <c r="R59" s="171" t="s">
        <v>394</v>
      </c>
      <c r="S59" s="171" t="s">
        <v>394</v>
      </c>
      <c r="T59" s="171" t="s">
        <v>394</v>
      </c>
      <c r="U59" s="171" t="s">
        <v>394</v>
      </c>
      <c r="V59" s="171" t="s">
        <v>0</v>
      </c>
      <c r="W59" s="171" t="s">
        <v>388</v>
      </c>
      <c r="X59" s="171" t="s">
        <v>388</v>
      </c>
      <c r="Y59" s="171" t="s">
        <v>388</v>
      </c>
      <c r="Z59" s="171" t="s">
        <v>388</v>
      </c>
      <c r="AA59" s="171" t="s">
        <v>388</v>
      </c>
      <c r="AB59" s="171" t="s">
        <v>0</v>
      </c>
      <c r="AC59" s="171" t="s">
        <v>381</v>
      </c>
      <c r="AD59" s="171" t="s">
        <v>381</v>
      </c>
      <c r="AE59" s="171" t="s">
        <v>381</v>
      </c>
      <c r="AF59" s="171" t="s">
        <v>381</v>
      </c>
      <c r="AG59" s="171" t="s">
        <v>381</v>
      </c>
      <c r="AH59" s="171" t="s">
        <v>0</v>
      </c>
      <c r="AI59" s="171" t="s">
        <v>445</v>
      </c>
      <c r="AJ59" s="171" t="s">
        <v>445</v>
      </c>
      <c r="AK59" s="171" t="s">
        <v>445</v>
      </c>
      <c r="AL59" s="171" t="s">
        <v>445</v>
      </c>
      <c r="AM59" s="171" t="s">
        <v>445</v>
      </c>
      <c r="AN59" s="171" t="s">
        <v>0</v>
      </c>
      <c r="AO59" s="171" t="s">
        <v>479</v>
      </c>
      <c r="AP59" s="171" t="s">
        <v>479</v>
      </c>
      <c r="AQ59" s="171" t="s">
        <v>479</v>
      </c>
      <c r="AR59" s="171" t="s">
        <v>479</v>
      </c>
      <c r="AS59" s="171" t="s">
        <v>479</v>
      </c>
      <c r="AT59" s="171" t="s">
        <v>0</v>
      </c>
      <c r="AU59" s="171" t="s">
        <v>897</v>
      </c>
      <c r="AV59" s="171" t="s">
        <v>678</v>
      </c>
      <c r="AW59" s="171" t="s">
        <v>518</v>
      </c>
      <c r="AX59" s="171" t="s">
        <v>536</v>
      </c>
      <c r="AY59" s="171" t="s">
        <v>571</v>
      </c>
      <c r="AZ59" s="171" t="s">
        <v>0</v>
      </c>
      <c r="BA59" s="171" t="s">
        <v>719</v>
      </c>
      <c r="BB59" s="171" t="s">
        <v>719</v>
      </c>
      <c r="BC59" s="171" t="s">
        <v>719</v>
      </c>
      <c r="BD59" s="171" t="s">
        <v>577</v>
      </c>
      <c r="BE59" s="171" t="s">
        <v>719</v>
      </c>
    </row>
    <row r="60" spans="2:57" ht="17.399999999999999">
      <c r="B60" s="150">
        <f t="shared" si="11"/>
        <v>54</v>
      </c>
      <c r="C60" s="327">
        <f t="shared" si="0"/>
        <v>43862</v>
      </c>
      <c r="D60" s="167">
        <f t="shared" si="1"/>
        <v>1.5129999999999999E-2</v>
      </c>
      <c r="E60" s="168">
        <f t="shared" si="2"/>
        <v>1.5169999999999999E-2</v>
      </c>
      <c r="F60" s="168">
        <f t="shared" si="3"/>
        <v>1.525E-2</v>
      </c>
      <c r="G60" s="168">
        <f t="shared" si="4"/>
        <v>1.5890000000000001E-2</v>
      </c>
      <c r="H60" s="168">
        <f t="shared" si="5"/>
        <v>1.6449999999999999E-2</v>
      </c>
      <c r="I60" s="168">
        <f t="shared" si="6"/>
        <v>1.8169999999999999E-2</v>
      </c>
      <c r="J60" s="168">
        <f t="shared" si="7"/>
        <v>1.9199999999999998E-2</v>
      </c>
      <c r="K60" s="168">
        <f t="shared" si="8"/>
        <v>1.6465714285714285E-2</v>
      </c>
      <c r="L60" s="169">
        <f t="shared" si="9"/>
        <v>0.97159234594959099</v>
      </c>
      <c r="M60" s="170">
        <f t="shared" si="10"/>
        <v>-2.8818959664491824E-2</v>
      </c>
      <c r="O60" s="328">
        <v>43862</v>
      </c>
      <c r="P60" s="171" t="s">
        <v>0</v>
      </c>
      <c r="Q60" s="171" t="s">
        <v>501</v>
      </c>
      <c r="R60" s="171" t="s">
        <v>381</v>
      </c>
      <c r="S60" s="171" t="s">
        <v>381</v>
      </c>
      <c r="T60" s="171" t="s">
        <v>387</v>
      </c>
      <c r="U60" s="171" t="s">
        <v>381</v>
      </c>
      <c r="V60" s="171" t="s">
        <v>0</v>
      </c>
      <c r="W60" s="171" t="s">
        <v>441</v>
      </c>
      <c r="X60" s="171" t="s">
        <v>441</v>
      </c>
      <c r="Y60" s="171" t="s">
        <v>441</v>
      </c>
      <c r="Z60" s="171" t="s">
        <v>441</v>
      </c>
      <c r="AA60" s="171" t="s">
        <v>441</v>
      </c>
      <c r="AB60" s="171" t="s">
        <v>0</v>
      </c>
      <c r="AC60" s="171" t="s">
        <v>389</v>
      </c>
      <c r="AD60" s="171" t="s">
        <v>389</v>
      </c>
      <c r="AE60" s="171" t="s">
        <v>389</v>
      </c>
      <c r="AF60" s="171" t="s">
        <v>389</v>
      </c>
      <c r="AG60" s="171" t="s">
        <v>389</v>
      </c>
      <c r="AH60" s="171" t="s">
        <v>0</v>
      </c>
      <c r="AI60" s="171" t="s">
        <v>502</v>
      </c>
      <c r="AJ60" s="171" t="s">
        <v>463</v>
      </c>
      <c r="AK60" s="171" t="s">
        <v>463</v>
      </c>
      <c r="AL60" s="171" t="s">
        <v>396</v>
      </c>
      <c r="AM60" s="171" t="s">
        <v>463</v>
      </c>
      <c r="AN60" s="171" t="s">
        <v>0</v>
      </c>
      <c r="AO60" s="171" t="s">
        <v>503</v>
      </c>
      <c r="AP60" s="171" t="s">
        <v>503</v>
      </c>
      <c r="AQ60" s="171" t="s">
        <v>503</v>
      </c>
      <c r="AR60" s="171" t="s">
        <v>503</v>
      </c>
      <c r="AS60" s="171" t="s">
        <v>503</v>
      </c>
      <c r="AT60" s="171" t="s">
        <v>0</v>
      </c>
      <c r="AU60" s="171" t="s">
        <v>571</v>
      </c>
      <c r="AV60" s="171" t="s">
        <v>564</v>
      </c>
      <c r="AW60" s="171" t="s">
        <v>679</v>
      </c>
      <c r="AX60" s="171" t="s">
        <v>679</v>
      </c>
      <c r="AY60" s="171" t="s">
        <v>571</v>
      </c>
      <c r="AZ60" s="171" t="s">
        <v>0</v>
      </c>
      <c r="BA60" s="171" t="s">
        <v>646</v>
      </c>
      <c r="BB60" s="171" t="s">
        <v>646</v>
      </c>
      <c r="BC60" s="171" t="s">
        <v>646</v>
      </c>
      <c r="BD60" s="171" t="s">
        <v>646</v>
      </c>
      <c r="BE60" s="171" t="s">
        <v>646</v>
      </c>
    </row>
    <row r="61" spans="2:57" ht="17.399999999999999">
      <c r="B61" s="150">
        <f t="shared" si="11"/>
        <v>55</v>
      </c>
      <c r="C61" s="327">
        <f t="shared" si="0"/>
        <v>43859</v>
      </c>
      <c r="D61" s="167">
        <f t="shared" si="1"/>
        <v>1.546E-2</v>
      </c>
      <c r="E61" s="168">
        <f t="shared" si="2"/>
        <v>1.5600000000000001E-2</v>
      </c>
      <c r="F61" s="168">
        <f t="shared" si="3"/>
        <v>1.5650000000000001E-2</v>
      </c>
      <c r="G61" s="168">
        <f t="shared" si="4"/>
        <v>1.6369999999999999E-2</v>
      </c>
      <c r="H61" s="168">
        <f t="shared" si="5"/>
        <v>1.7000000000000001E-2</v>
      </c>
      <c r="I61" s="168">
        <f t="shared" si="6"/>
        <v>1.8749999999999999E-2</v>
      </c>
      <c r="J61" s="168">
        <f t="shared" si="7"/>
        <v>1.9799999999999998E-2</v>
      </c>
      <c r="K61" s="168">
        <f t="shared" si="8"/>
        <v>1.6947142857142859E-2</v>
      </c>
      <c r="L61" s="169">
        <f t="shared" si="9"/>
        <v>0.97349417364188418</v>
      </c>
      <c r="M61" s="170">
        <f t="shared" si="10"/>
        <v>-2.6863439147336351E-2</v>
      </c>
      <c r="O61" s="328">
        <v>43859</v>
      </c>
      <c r="P61" s="171" t="s">
        <v>0</v>
      </c>
      <c r="Q61" s="171" t="s">
        <v>453</v>
      </c>
      <c r="R61" s="171" t="s">
        <v>400</v>
      </c>
      <c r="S61" s="171" t="s">
        <v>451</v>
      </c>
      <c r="T61" s="171" t="s">
        <v>434</v>
      </c>
      <c r="U61" s="171" t="s">
        <v>400</v>
      </c>
      <c r="V61" s="171" t="s">
        <v>0</v>
      </c>
      <c r="W61" s="171" t="s">
        <v>433</v>
      </c>
      <c r="X61" s="171" t="s">
        <v>433</v>
      </c>
      <c r="Y61" s="171" t="s">
        <v>433</v>
      </c>
      <c r="Z61" s="171" t="s">
        <v>433</v>
      </c>
      <c r="AA61" s="171" t="s">
        <v>433</v>
      </c>
      <c r="AB61" s="171" t="s">
        <v>0</v>
      </c>
      <c r="AC61" s="171" t="s">
        <v>391</v>
      </c>
      <c r="AD61" s="171" t="s">
        <v>391</v>
      </c>
      <c r="AE61" s="171" t="s">
        <v>391</v>
      </c>
      <c r="AF61" s="171" t="s">
        <v>391</v>
      </c>
      <c r="AG61" s="171" t="s">
        <v>391</v>
      </c>
      <c r="AH61" s="171" t="s">
        <v>0</v>
      </c>
      <c r="AI61" s="171" t="s">
        <v>504</v>
      </c>
      <c r="AJ61" s="171" t="s">
        <v>504</v>
      </c>
      <c r="AK61" s="171" t="s">
        <v>504</v>
      </c>
      <c r="AL61" s="171" t="s">
        <v>504</v>
      </c>
      <c r="AM61" s="171" t="s">
        <v>504</v>
      </c>
      <c r="AN61" s="171" t="s">
        <v>0</v>
      </c>
      <c r="AO61" s="171" t="s">
        <v>505</v>
      </c>
      <c r="AP61" s="171" t="s">
        <v>505</v>
      </c>
      <c r="AQ61" s="171" t="s">
        <v>505</v>
      </c>
      <c r="AR61" s="171" t="s">
        <v>505</v>
      </c>
      <c r="AS61" s="171" t="s">
        <v>505</v>
      </c>
      <c r="AT61" s="171" t="s">
        <v>0</v>
      </c>
      <c r="AU61" s="171" t="s">
        <v>871</v>
      </c>
      <c r="AV61" s="171" t="s">
        <v>606</v>
      </c>
      <c r="AW61" s="171" t="s">
        <v>710</v>
      </c>
      <c r="AX61" s="171" t="s">
        <v>859</v>
      </c>
      <c r="AY61" s="171" t="s">
        <v>705</v>
      </c>
      <c r="AZ61" s="171" t="s">
        <v>0</v>
      </c>
      <c r="BA61" s="171" t="s">
        <v>602</v>
      </c>
      <c r="BB61" s="171" t="s">
        <v>602</v>
      </c>
      <c r="BC61" s="171" t="s">
        <v>602</v>
      </c>
      <c r="BD61" s="171" t="s">
        <v>602</v>
      </c>
      <c r="BE61" s="171" t="s">
        <v>602</v>
      </c>
    </row>
    <row r="62" spans="2:57" ht="17.399999999999999">
      <c r="B62" s="150">
        <f t="shared" si="11"/>
        <v>56</v>
      </c>
      <c r="C62" s="327">
        <f t="shared" si="0"/>
        <v>43858</v>
      </c>
      <c r="D62" s="167">
        <f t="shared" si="1"/>
        <v>1.5810000000000001E-2</v>
      </c>
      <c r="E62" s="168">
        <f t="shared" si="2"/>
        <v>1.6049999999999998E-2</v>
      </c>
      <c r="F62" s="168">
        <f t="shared" si="3"/>
        <v>1.617E-2</v>
      </c>
      <c r="G62" s="168">
        <f t="shared" si="4"/>
        <v>1.6899999999999998E-2</v>
      </c>
      <c r="H62" s="168">
        <f t="shared" si="5"/>
        <v>1.755E-2</v>
      </c>
      <c r="I62" s="168">
        <f t="shared" si="6"/>
        <v>1.9210000000000001E-2</v>
      </c>
      <c r="J62" s="168">
        <f t="shared" si="7"/>
        <v>2.017E-2</v>
      </c>
      <c r="K62" s="168">
        <f t="shared" si="8"/>
        <v>1.740857142857143E-2</v>
      </c>
      <c r="L62" s="169">
        <f t="shared" si="9"/>
        <v>1.0054455445544555</v>
      </c>
      <c r="M62" s="170">
        <f t="shared" si="10"/>
        <v>5.4307711851342448E-3</v>
      </c>
      <c r="O62" s="328">
        <v>43858</v>
      </c>
      <c r="P62" s="171" t="s">
        <v>0</v>
      </c>
      <c r="Q62" s="171" t="s">
        <v>506</v>
      </c>
      <c r="R62" s="171" t="s">
        <v>392</v>
      </c>
      <c r="S62" s="171" t="s">
        <v>438</v>
      </c>
      <c r="T62" s="171" t="s">
        <v>438</v>
      </c>
      <c r="U62" s="171" t="s">
        <v>448</v>
      </c>
      <c r="V62" s="171" t="s">
        <v>0</v>
      </c>
      <c r="W62" s="171" t="s">
        <v>449</v>
      </c>
      <c r="X62" s="171" t="s">
        <v>449</v>
      </c>
      <c r="Y62" s="171" t="s">
        <v>449</v>
      </c>
      <c r="Z62" s="171" t="s">
        <v>449</v>
      </c>
      <c r="AA62" s="171" t="s">
        <v>449</v>
      </c>
      <c r="AB62" s="171" t="s">
        <v>0</v>
      </c>
      <c r="AC62" s="171" t="s">
        <v>481</v>
      </c>
      <c r="AD62" s="171" t="s">
        <v>481</v>
      </c>
      <c r="AE62" s="171" t="s">
        <v>481</v>
      </c>
      <c r="AF62" s="171" t="s">
        <v>481</v>
      </c>
      <c r="AG62" s="171" t="s">
        <v>481</v>
      </c>
      <c r="AH62" s="171" t="s">
        <v>0</v>
      </c>
      <c r="AI62" s="171" t="s">
        <v>507</v>
      </c>
      <c r="AJ62" s="171" t="s">
        <v>507</v>
      </c>
      <c r="AK62" s="171" t="s">
        <v>507</v>
      </c>
      <c r="AL62" s="171" t="s">
        <v>507</v>
      </c>
      <c r="AM62" s="171" t="s">
        <v>507</v>
      </c>
      <c r="AN62" s="171" t="s">
        <v>0</v>
      </c>
      <c r="AO62" s="171" t="s">
        <v>508</v>
      </c>
      <c r="AP62" s="171" t="s">
        <v>508</v>
      </c>
      <c r="AQ62" s="171" t="s">
        <v>508</v>
      </c>
      <c r="AR62" s="171" t="s">
        <v>508</v>
      </c>
      <c r="AS62" s="171" t="s">
        <v>508</v>
      </c>
      <c r="AT62" s="171" t="s">
        <v>0</v>
      </c>
      <c r="AU62" s="171" t="s">
        <v>898</v>
      </c>
      <c r="AV62" s="171" t="s">
        <v>653</v>
      </c>
      <c r="AW62" s="171" t="s">
        <v>646</v>
      </c>
      <c r="AX62" s="171" t="s">
        <v>577</v>
      </c>
      <c r="AY62" s="171" t="s">
        <v>584</v>
      </c>
      <c r="AZ62" s="171" t="s">
        <v>0</v>
      </c>
      <c r="BA62" s="171" t="s">
        <v>899</v>
      </c>
      <c r="BB62" s="171" t="s">
        <v>899</v>
      </c>
      <c r="BC62" s="171" t="s">
        <v>899</v>
      </c>
      <c r="BD62" s="171" t="s">
        <v>899</v>
      </c>
      <c r="BE62" s="171" t="s">
        <v>899</v>
      </c>
    </row>
    <row r="63" spans="2:57" ht="17.399999999999999">
      <c r="B63" s="150">
        <f t="shared" si="11"/>
        <v>57</v>
      </c>
      <c r="C63" s="327">
        <f t="shared" si="0"/>
        <v>43857</v>
      </c>
      <c r="D63" s="167">
        <f t="shared" si="1"/>
        <v>1.5769999999999999E-2</v>
      </c>
      <c r="E63" s="168">
        <f t="shared" si="2"/>
        <v>1.5900000000000001E-2</v>
      </c>
      <c r="F63" s="168">
        <f t="shared" si="3"/>
        <v>1.602E-2</v>
      </c>
      <c r="G63" s="168">
        <f t="shared" si="4"/>
        <v>1.677E-2</v>
      </c>
      <c r="H63" s="168">
        <f t="shared" si="5"/>
        <v>1.745E-2</v>
      </c>
      <c r="I63" s="168">
        <f t="shared" si="6"/>
        <v>1.9140000000000001E-2</v>
      </c>
      <c r="J63" s="168">
        <f t="shared" si="7"/>
        <v>2.0150000000000001E-2</v>
      </c>
      <c r="K63" s="168">
        <f t="shared" si="8"/>
        <v>1.7314285714285716E-2</v>
      </c>
      <c r="L63" s="169">
        <f t="shared" si="9"/>
        <v>1.0075650511264445</v>
      </c>
      <c r="M63" s="170">
        <f t="shared" si="10"/>
        <v>7.5365796292328827E-3</v>
      </c>
      <c r="O63" s="328">
        <v>43857</v>
      </c>
      <c r="P63" s="171" t="s">
        <v>0</v>
      </c>
      <c r="Q63" s="171" t="s">
        <v>445</v>
      </c>
      <c r="R63" s="171" t="s">
        <v>487</v>
      </c>
      <c r="S63" s="171" t="s">
        <v>438</v>
      </c>
      <c r="T63" s="171" t="s">
        <v>487</v>
      </c>
      <c r="U63" s="171" t="s">
        <v>438</v>
      </c>
      <c r="V63" s="171" t="s">
        <v>0</v>
      </c>
      <c r="W63" s="171" t="s">
        <v>463</v>
      </c>
      <c r="X63" s="171" t="s">
        <v>463</v>
      </c>
      <c r="Y63" s="171" t="s">
        <v>463</v>
      </c>
      <c r="Z63" s="171" t="s">
        <v>463</v>
      </c>
      <c r="AA63" s="171" t="s">
        <v>463</v>
      </c>
      <c r="AB63" s="171" t="s">
        <v>0</v>
      </c>
      <c r="AC63" s="171" t="s">
        <v>469</v>
      </c>
      <c r="AD63" s="171" t="s">
        <v>469</v>
      </c>
      <c r="AE63" s="171" t="s">
        <v>469</v>
      </c>
      <c r="AF63" s="171" t="s">
        <v>469</v>
      </c>
      <c r="AG63" s="171" t="s">
        <v>469</v>
      </c>
      <c r="AH63" s="171" t="s">
        <v>0</v>
      </c>
      <c r="AI63" s="171" t="s">
        <v>509</v>
      </c>
      <c r="AJ63" s="171" t="s">
        <v>509</v>
      </c>
      <c r="AK63" s="171" t="s">
        <v>509</v>
      </c>
      <c r="AL63" s="171" t="s">
        <v>509</v>
      </c>
      <c r="AM63" s="171" t="s">
        <v>509</v>
      </c>
      <c r="AN63" s="171" t="s">
        <v>0</v>
      </c>
      <c r="AO63" s="171" t="s">
        <v>510</v>
      </c>
      <c r="AP63" s="171" t="s">
        <v>510</v>
      </c>
      <c r="AQ63" s="171" t="s">
        <v>510</v>
      </c>
      <c r="AR63" s="171" t="s">
        <v>510</v>
      </c>
      <c r="AS63" s="171" t="s">
        <v>510</v>
      </c>
      <c r="AT63" s="171" t="s">
        <v>0</v>
      </c>
      <c r="AU63" s="171" t="s">
        <v>900</v>
      </c>
      <c r="AV63" s="171" t="s">
        <v>584</v>
      </c>
      <c r="AW63" s="171" t="s">
        <v>831</v>
      </c>
      <c r="AX63" s="171" t="s">
        <v>597</v>
      </c>
      <c r="AY63" s="171" t="s">
        <v>831</v>
      </c>
      <c r="AZ63" s="171" t="s">
        <v>0</v>
      </c>
      <c r="BA63" s="171" t="s">
        <v>727</v>
      </c>
      <c r="BB63" s="171" t="s">
        <v>727</v>
      </c>
      <c r="BC63" s="171" t="s">
        <v>727</v>
      </c>
      <c r="BD63" s="171" t="s">
        <v>727</v>
      </c>
      <c r="BE63" s="171" t="s">
        <v>727</v>
      </c>
    </row>
    <row r="64" spans="2:57" ht="17.399999999999999">
      <c r="B64" s="150">
        <f t="shared" si="11"/>
        <v>58</v>
      </c>
      <c r="C64" s="327">
        <f t="shared" si="0"/>
        <v>43856</v>
      </c>
      <c r="D64" s="167">
        <f t="shared" si="1"/>
        <v>1.5730000000000001E-2</v>
      </c>
      <c r="E64" s="168">
        <f t="shared" si="2"/>
        <v>1.585E-2</v>
      </c>
      <c r="F64" s="168">
        <f t="shared" si="3"/>
        <v>1.5949999999999999E-2</v>
      </c>
      <c r="G64" s="168">
        <f t="shared" si="4"/>
        <v>1.6650000000000002E-2</v>
      </c>
      <c r="H64" s="168">
        <f t="shared" si="5"/>
        <v>1.7299999999999999E-2</v>
      </c>
      <c r="I64" s="168">
        <f t="shared" si="6"/>
        <v>1.8939999999999999E-2</v>
      </c>
      <c r="J64" s="168">
        <f t="shared" si="7"/>
        <v>1.9870000000000002E-2</v>
      </c>
      <c r="K64" s="168">
        <f t="shared" si="8"/>
        <v>1.7184285714285714E-2</v>
      </c>
      <c r="L64" s="169">
        <f t="shared" si="9"/>
        <v>0.9870353655534585</v>
      </c>
      <c r="M64" s="170">
        <f t="shared" si="10"/>
        <v>-1.3049408829429862E-2</v>
      </c>
      <c r="O64" s="328">
        <v>43856</v>
      </c>
      <c r="P64" s="171" t="s">
        <v>0</v>
      </c>
      <c r="Q64" s="171" t="s">
        <v>511</v>
      </c>
      <c r="R64" s="171" t="s">
        <v>435</v>
      </c>
      <c r="S64" s="171" t="s">
        <v>484</v>
      </c>
      <c r="T64" s="171" t="s">
        <v>487</v>
      </c>
      <c r="U64" s="171" t="s">
        <v>487</v>
      </c>
      <c r="V64" s="171" t="s">
        <v>0</v>
      </c>
      <c r="W64" s="171" t="s">
        <v>448</v>
      </c>
      <c r="X64" s="171" t="s">
        <v>448</v>
      </c>
      <c r="Y64" s="171" t="s">
        <v>448</v>
      </c>
      <c r="Z64" s="171" t="s">
        <v>448</v>
      </c>
      <c r="AA64" s="171" t="s">
        <v>448</v>
      </c>
      <c r="AB64" s="171" t="s">
        <v>0</v>
      </c>
      <c r="AC64" s="171" t="s">
        <v>443</v>
      </c>
      <c r="AD64" s="171" t="s">
        <v>443</v>
      </c>
      <c r="AE64" s="171" t="s">
        <v>443</v>
      </c>
      <c r="AF64" s="171" t="s">
        <v>443</v>
      </c>
      <c r="AG64" s="171" t="s">
        <v>443</v>
      </c>
      <c r="AH64" s="171" t="s">
        <v>0</v>
      </c>
      <c r="AI64" s="171" t="s">
        <v>512</v>
      </c>
      <c r="AJ64" s="171" t="s">
        <v>512</v>
      </c>
      <c r="AK64" s="171" t="s">
        <v>512</v>
      </c>
      <c r="AL64" s="171" t="s">
        <v>512</v>
      </c>
      <c r="AM64" s="171" t="s">
        <v>512</v>
      </c>
      <c r="AN64" s="171" t="s">
        <v>0</v>
      </c>
      <c r="AO64" s="171" t="s">
        <v>513</v>
      </c>
      <c r="AP64" s="171" t="s">
        <v>513</v>
      </c>
      <c r="AQ64" s="171" t="s">
        <v>513</v>
      </c>
      <c r="AR64" s="171" t="s">
        <v>513</v>
      </c>
      <c r="AS64" s="171" t="s">
        <v>513</v>
      </c>
      <c r="AT64" s="171" t="s">
        <v>0</v>
      </c>
      <c r="AU64" s="171" t="s">
        <v>643</v>
      </c>
      <c r="AV64" s="171" t="s">
        <v>613</v>
      </c>
      <c r="AW64" s="171" t="s">
        <v>618</v>
      </c>
      <c r="AX64" s="171" t="s">
        <v>625</v>
      </c>
      <c r="AY64" s="171" t="s">
        <v>572</v>
      </c>
      <c r="AZ64" s="171" t="s">
        <v>0</v>
      </c>
      <c r="BA64" s="171" t="s">
        <v>615</v>
      </c>
      <c r="BB64" s="171" t="s">
        <v>615</v>
      </c>
      <c r="BC64" s="171" t="s">
        <v>615</v>
      </c>
      <c r="BD64" s="171" t="s">
        <v>615</v>
      </c>
      <c r="BE64" s="171" t="s">
        <v>615</v>
      </c>
    </row>
    <row r="65" spans="2:57" ht="17.399999999999999">
      <c r="B65" s="150">
        <f t="shared" si="11"/>
        <v>59</v>
      </c>
      <c r="C65" s="327">
        <f t="shared" si="0"/>
        <v>43855</v>
      </c>
      <c r="D65" s="167">
        <f t="shared" si="1"/>
        <v>1.5740000000000001E-2</v>
      </c>
      <c r="E65" s="168">
        <f t="shared" si="2"/>
        <v>1.6049999999999998E-2</v>
      </c>
      <c r="F65" s="168">
        <f t="shared" si="3"/>
        <v>1.6200000000000003E-2</v>
      </c>
      <c r="G65" s="168">
        <f t="shared" si="4"/>
        <v>1.6899999999999998E-2</v>
      </c>
      <c r="H65" s="168">
        <f t="shared" si="5"/>
        <v>1.7569999999999999E-2</v>
      </c>
      <c r="I65" s="168">
        <f t="shared" si="6"/>
        <v>1.9189999999999999E-2</v>
      </c>
      <c r="J65" s="168">
        <f t="shared" si="7"/>
        <v>2.0219999999999998E-2</v>
      </c>
      <c r="K65" s="168">
        <f t="shared" si="8"/>
        <v>1.7410000000000002E-2</v>
      </c>
      <c r="L65" s="169">
        <f t="shared" si="9"/>
        <v>0.99844338849746039</v>
      </c>
      <c r="M65" s="170">
        <f t="shared" si="10"/>
        <v>-1.5578242809377873E-3</v>
      </c>
      <c r="O65" s="328">
        <v>43855</v>
      </c>
      <c r="P65" s="171" t="s">
        <v>0</v>
      </c>
      <c r="Q65" s="171" t="s">
        <v>514</v>
      </c>
      <c r="R65" s="171" t="s">
        <v>484</v>
      </c>
      <c r="S65" s="171" t="s">
        <v>487</v>
      </c>
      <c r="T65" s="171" t="s">
        <v>487</v>
      </c>
      <c r="U65" s="171" t="s">
        <v>487</v>
      </c>
      <c r="V65" s="171" t="s">
        <v>0</v>
      </c>
      <c r="W65" s="171" t="s">
        <v>449</v>
      </c>
      <c r="X65" s="171" t="s">
        <v>449</v>
      </c>
      <c r="Y65" s="171" t="s">
        <v>449</v>
      </c>
      <c r="Z65" s="171" t="s">
        <v>449</v>
      </c>
      <c r="AA65" s="171" t="s">
        <v>449</v>
      </c>
      <c r="AB65" s="171" t="s">
        <v>0</v>
      </c>
      <c r="AC65" s="171" t="s">
        <v>464</v>
      </c>
      <c r="AD65" s="171" t="s">
        <v>464</v>
      </c>
      <c r="AE65" s="171" t="s">
        <v>464</v>
      </c>
      <c r="AF65" s="171" t="s">
        <v>464</v>
      </c>
      <c r="AG65" s="171" t="s">
        <v>464</v>
      </c>
      <c r="AH65" s="171" t="s">
        <v>0</v>
      </c>
      <c r="AI65" s="171" t="s">
        <v>507</v>
      </c>
      <c r="AJ65" s="171" t="s">
        <v>507</v>
      </c>
      <c r="AK65" s="171" t="s">
        <v>507</v>
      </c>
      <c r="AL65" s="171" t="s">
        <v>507</v>
      </c>
      <c r="AM65" s="171" t="s">
        <v>507</v>
      </c>
      <c r="AN65" s="171" t="s">
        <v>0</v>
      </c>
      <c r="AO65" s="171" t="s">
        <v>515</v>
      </c>
      <c r="AP65" s="171" t="s">
        <v>515</v>
      </c>
      <c r="AQ65" s="171" t="s">
        <v>515</v>
      </c>
      <c r="AR65" s="171" t="s">
        <v>515</v>
      </c>
      <c r="AS65" s="171" t="s">
        <v>515</v>
      </c>
      <c r="AT65" s="171" t="s">
        <v>0</v>
      </c>
      <c r="AU65" s="171" t="s">
        <v>901</v>
      </c>
      <c r="AV65" s="171" t="s">
        <v>584</v>
      </c>
      <c r="AW65" s="171" t="s">
        <v>584</v>
      </c>
      <c r="AX65" s="171" t="s">
        <v>719</v>
      </c>
      <c r="AY65" s="171" t="s">
        <v>646</v>
      </c>
      <c r="AZ65" s="171" t="s">
        <v>0</v>
      </c>
      <c r="BA65" s="171" t="s">
        <v>850</v>
      </c>
      <c r="BB65" s="171" t="s">
        <v>850</v>
      </c>
      <c r="BC65" s="171" t="s">
        <v>850</v>
      </c>
      <c r="BD65" s="171" t="s">
        <v>850</v>
      </c>
      <c r="BE65" s="171" t="s">
        <v>850</v>
      </c>
    </row>
    <row r="66" spans="2:57" ht="17.399999999999999">
      <c r="B66" s="150">
        <f t="shared" si="11"/>
        <v>60</v>
      </c>
      <c r="C66" s="327">
        <f t="shared" si="0"/>
        <v>43852</v>
      </c>
      <c r="D66" s="167">
        <f t="shared" si="1"/>
        <v>1.5700000000000002E-2</v>
      </c>
      <c r="E66" s="168">
        <f t="shared" si="2"/>
        <v>1.6049999999999998E-2</v>
      </c>
      <c r="F66" s="168">
        <f t="shared" si="3"/>
        <v>1.6200000000000003E-2</v>
      </c>
      <c r="G66" s="168">
        <f t="shared" si="4"/>
        <v>1.6899999999999998E-2</v>
      </c>
      <c r="H66" s="168">
        <f t="shared" si="5"/>
        <v>1.7569999999999999E-2</v>
      </c>
      <c r="I66" s="168">
        <f t="shared" si="6"/>
        <v>1.9290000000000002E-2</v>
      </c>
      <c r="J66" s="168">
        <f t="shared" si="7"/>
        <v>2.035E-2</v>
      </c>
      <c r="K66" s="168">
        <f t="shared" si="8"/>
        <v>1.7437142857142856E-2</v>
      </c>
      <c r="L66" s="169">
        <f t="shared" si="9"/>
        <v>1.0091773460107483</v>
      </c>
      <c r="M66" s="170">
        <f t="shared" si="10"/>
        <v>9.1354900603126572E-3</v>
      </c>
      <c r="O66" s="328">
        <v>43852</v>
      </c>
      <c r="P66" s="171" t="s">
        <v>0</v>
      </c>
      <c r="Q66" s="171" t="s">
        <v>435</v>
      </c>
      <c r="R66" s="171" t="s">
        <v>484</v>
      </c>
      <c r="S66" s="171" t="s">
        <v>435</v>
      </c>
      <c r="T66" s="171" t="s">
        <v>435</v>
      </c>
      <c r="U66" s="171" t="s">
        <v>435</v>
      </c>
      <c r="V66" s="171" t="s">
        <v>0</v>
      </c>
      <c r="W66" s="171" t="s">
        <v>449</v>
      </c>
      <c r="X66" s="171" t="s">
        <v>449</v>
      </c>
      <c r="Y66" s="171" t="s">
        <v>449</v>
      </c>
      <c r="Z66" s="171" t="s">
        <v>449</v>
      </c>
      <c r="AA66" s="171" t="s">
        <v>449</v>
      </c>
      <c r="AB66" s="171" t="s">
        <v>0</v>
      </c>
      <c r="AC66" s="171" t="s">
        <v>464</v>
      </c>
      <c r="AD66" s="171" t="s">
        <v>464</v>
      </c>
      <c r="AE66" s="171" t="s">
        <v>464</v>
      </c>
      <c r="AF66" s="171" t="s">
        <v>464</v>
      </c>
      <c r="AG66" s="171" t="s">
        <v>464</v>
      </c>
      <c r="AH66" s="171" t="s">
        <v>0</v>
      </c>
      <c r="AI66" s="171" t="s">
        <v>507</v>
      </c>
      <c r="AJ66" s="171" t="s">
        <v>507</v>
      </c>
      <c r="AK66" s="171" t="s">
        <v>507</v>
      </c>
      <c r="AL66" s="171" t="s">
        <v>507</v>
      </c>
      <c r="AM66" s="171" t="s">
        <v>507</v>
      </c>
      <c r="AN66" s="171" t="s">
        <v>0</v>
      </c>
      <c r="AO66" s="171" t="s">
        <v>515</v>
      </c>
      <c r="AP66" s="171" t="s">
        <v>515</v>
      </c>
      <c r="AQ66" s="171" t="s">
        <v>515</v>
      </c>
      <c r="AR66" s="171" t="s">
        <v>515</v>
      </c>
      <c r="AS66" s="171" t="s">
        <v>515</v>
      </c>
      <c r="AT66" s="171" t="s">
        <v>0</v>
      </c>
      <c r="AU66" s="171" t="s">
        <v>902</v>
      </c>
      <c r="AV66" s="171" t="s">
        <v>579</v>
      </c>
      <c r="AW66" s="171" t="s">
        <v>579</v>
      </c>
      <c r="AX66" s="171" t="s">
        <v>649</v>
      </c>
      <c r="AY66" s="171" t="s">
        <v>639</v>
      </c>
      <c r="AZ66" s="171" t="s">
        <v>0</v>
      </c>
      <c r="BA66" s="171" t="s">
        <v>725</v>
      </c>
      <c r="BB66" s="171" t="s">
        <v>725</v>
      </c>
      <c r="BC66" s="171" t="s">
        <v>725</v>
      </c>
      <c r="BD66" s="171" t="s">
        <v>725</v>
      </c>
      <c r="BE66" s="171" t="s">
        <v>725</v>
      </c>
    </row>
    <row r="67" spans="2:57" ht="17.399999999999999">
      <c r="B67" s="150">
        <f t="shared" si="11"/>
        <v>61</v>
      </c>
      <c r="C67" s="327">
        <f t="shared" si="0"/>
        <v>43851</v>
      </c>
      <c r="D67" s="167">
        <f t="shared" si="1"/>
        <v>1.5700000000000002E-2</v>
      </c>
      <c r="E67" s="168">
        <f t="shared" si="2"/>
        <v>1.6E-2</v>
      </c>
      <c r="F67" s="168">
        <f t="shared" si="3"/>
        <v>1.6070000000000001E-2</v>
      </c>
      <c r="G67" s="168">
        <f t="shared" si="4"/>
        <v>1.677E-2</v>
      </c>
      <c r="H67" s="168">
        <f t="shared" si="5"/>
        <v>1.745E-2</v>
      </c>
      <c r="I67" s="168">
        <f t="shared" si="6"/>
        <v>1.9009999999999999E-2</v>
      </c>
      <c r="J67" s="168">
        <f t="shared" si="7"/>
        <v>1.9950000000000002E-2</v>
      </c>
      <c r="K67" s="168">
        <f t="shared" si="8"/>
        <v>1.7278571428571428E-2</v>
      </c>
      <c r="L67" s="169">
        <f t="shared" si="9"/>
        <v>0.99580108677753976</v>
      </c>
      <c r="M67" s="170">
        <f t="shared" si="10"/>
        <v>-4.2077534133931989E-3</v>
      </c>
      <c r="O67" s="328">
        <v>43851</v>
      </c>
      <c r="P67" s="171" t="s">
        <v>0</v>
      </c>
      <c r="Q67" s="171" t="s">
        <v>435</v>
      </c>
      <c r="R67" s="171" t="s">
        <v>435</v>
      </c>
      <c r="S67" s="171" t="s">
        <v>435</v>
      </c>
      <c r="T67" s="171" t="s">
        <v>435</v>
      </c>
      <c r="U67" s="171" t="s">
        <v>435</v>
      </c>
      <c r="V67" s="171" t="s">
        <v>0</v>
      </c>
      <c r="W67" s="171" t="s">
        <v>442</v>
      </c>
      <c r="X67" s="171" t="s">
        <v>442</v>
      </c>
      <c r="Y67" s="171" t="s">
        <v>442</v>
      </c>
      <c r="Z67" s="171" t="s">
        <v>442</v>
      </c>
      <c r="AA67" s="171" t="s">
        <v>442</v>
      </c>
      <c r="AB67" s="171" t="s">
        <v>0</v>
      </c>
      <c r="AC67" s="171" t="s">
        <v>500</v>
      </c>
      <c r="AD67" s="171" t="s">
        <v>500</v>
      </c>
      <c r="AE67" s="171" t="s">
        <v>500</v>
      </c>
      <c r="AF67" s="171" t="s">
        <v>500</v>
      </c>
      <c r="AG67" s="171" t="s">
        <v>500</v>
      </c>
      <c r="AH67" s="171" t="s">
        <v>0</v>
      </c>
      <c r="AI67" s="171" t="s">
        <v>509</v>
      </c>
      <c r="AJ67" s="171" t="s">
        <v>509</v>
      </c>
      <c r="AK67" s="171" t="s">
        <v>509</v>
      </c>
      <c r="AL67" s="171" t="s">
        <v>509</v>
      </c>
      <c r="AM67" s="171" t="s">
        <v>509</v>
      </c>
      <c r="AN67" s="171" t="s">
        <v>0</v>
      </c>
      <c r="AO67" s="171" t="s">
        <v>510</v>
      </c>
      <c r="AP67" s="171" t="s">
        <v>510</v>
      </c>
      <c r="AQ67" s="171" t="s">
        <v>510</v>
      </c>
      <c r="AR67" s="171" t="s">
        <v>510</v>
      </c>
      <c r="AS67" s="171" t="s">
        <v>510</v>
      </c>
      <c r="AT67" s="171" t="s">
        <v>0</v>
      </c>
      <c r="AU67" s="171" t="s">
        <v>612</v>
      </c>
      <c r="AV67" s="171" t="s">
        <v>614</v>
      </c>
      <c r="AW67" s="171" t="s">
        <v>736</v>
      </c>
      <c r="AX67" s="171" t="s">
        <v>614</v>
      </c>
      <c r="AY67" s="171" t="s">
        <v>613</v>
      </c>
      <c r="AZ67" s="171" t="s">
        <v>0</v>
      </c>
      <c r="BA67" s="171" t="s">
        <v>903</v>
      </c>
      <c r="BB67" s="171" t="s">
        <v>903</v>
      </c>
      <c r="BC67" s="171" t="s">
        <v>903</v>
      </c>
      <c r="BD67" s="171" t="s">
        <v>903</v>
      </c>
      <c r="BE67" s="171" t="s">
        <v>903</v>
      </c>
    </row>
    <row r="68" spans="2:57" ht="17.399999999999999">
      <c r="B68" s="150">
        <f t="shared" si="11"/>
        <v>62</v>
      </c>
      <c r="C68" s="327">
        <f t="shared" si="0"/>
        <v>43850</v>
      </c>
      <c r="D68" s="167">
        <f t="shared" si="1"/>
        <v>1.5700000000000002E-2</v>
      </c>
      <c r="E68" s="168">
        <f t="shared" si="2"/>
        <v>1.6070000000000001E-2</v>
      </c>
      <c r="F68" s="168">
        <f t="shared" si="3"/>
        <v>1.617E-2</v>
      </c>
      <c r="G68" s="168">
        <f t="shared" si="4"/>
        <v>1.687E-2</v>
      </c>
      <c r="H68" s="168">
        <f t="shared" si="5"/>
        <v>1.7569999999999999E-2</v>
      </c>
      <c r="I68" s="168">
        <f t="shared" si="6"/>
        <v>1.9099999999999999E-2</v>
      </c>
      <c r="J68" s="168">
        <f t="shared" si="7"/>
        <v>1.9980000000000001E-2</v>
      </c>
      <c r="K68" s="168">
        <f t="shared" si="8"/>
        <v>1.7351428571428573E-2</v>
      </c>
      <c r="L68" s="169">
        <f t="shared" si="9"/>
        <v>0.97809631180544387</v>
      </c>
      <c r="M68" s="170">
        <f t="shared" si="10"/>
        <v>-2.2147135467317284E-2</v>
      </c>
      <c r="O68" s="328">
        <v>43850</v>
      </c>
      <c r="P68" s="171" t="s">
        <v>0</v>
      </c>
      <c r="Q68" s="171" t="s">
        <v>435</v>
      </c>
      <c r="R68" s="171" t="s">
        <v>484</v>
      </c>
      <c r="S68" s="171" t="s">
        <v>435</v>
      </c>
      <c r="T68" s="171" t="s">
        <v>435</v>
      </c>
      <c r="U68" s="171" t="s">
        <v>435</v>
      </c>
      <c r="V68" s="171" t="s">
        <v>0</v>
      </c>
      <c r="W68" s="171" t="s">
        <v>500</v>
      </c>
      <c r="X68" s="171" t="s">
        <v>500</v>
      </c>
      <c r="Y68" s="171" t="s">
        <v>500</v>
      </c>
      <c r="Z68" s="171" t="s">
        <v>500</v>
      </c>
      <c r="AA68" s="171" t="s">
        <v>500</v>
      </c>
      <c r="AB68" s="171" t="s">
        <v>0</v>
      </c>
      <c r="AC68" s="171" t="s">
        <v>481</v>
      </c>
      <c r="AD68" s="171" t="s">
        <v>481</v>
      </c>
      <c r="AE68" s="171" t="s">
        <v>481</v>
      </c>
      <c r="AF68" s="171" t="s">
        <v>481</v>
      </c>
      <c r="AG68" s="171" t="s">
        <v>481</v>
      </c>
      <c r="AH68" s="171" t="s">
        <v>0</v>
      </c>
      <c r="AI68" s="171" t="s">
        <v>516</v>
      </c>
      <c r="AJ68" s="171" t="s">
        <v>516</v>
      </c>
      <c r="AK68" s="171" t="s">
        <v>516</v>
      </c>
      <c r="AL68" s="171" t="s">
        <v>516</v>
      </c>
      <c r="AM68" s="171" t="s">
        <v>516</v>
      </c>
      <c r="AN68" s="171" t="s">
        <v>0</v>
      </c>
      <c r="AO68" s="171" t="s">
        <v>515</v>
      </c>
      <c r="AP68" s="171" t="s">
        <v>515</v>
      </c>
      <c r="AQ68" s="171" t="s">
        <v>515</v>
      </c>
      <c r="AR68" s="171" t="s">
        <v>515</v>
      </c>
      <c r="AS68" s="171" t="s">
        <v>515</v>
      </c>
      <c r="AT68" s="171" t="s">
        <v>0</v>
      </c>
      <c r="AU68" s="171" t="s">
        <v>597</v>
      </c>
      <c r="AV68" s="171" t="s">
        <v>597</v>
      </c>
      <c r="AW68" s="171" t="s">
        <v>831</v>
      </c>
      <c r="AX68" s="171" t="s">
        <v>826</v>
      </c>
      <c r="AY68" s="171" t="s">
        <v>831</v>
      </c>
      <c r="AZ68" s="171" t="s">
        <v>0</v>
      </c>
      <c r="BA68" s="171" t="s">
        <v>904</v>
      </c>
      <c r="BB68" s="171" t="s">
        <v>598</v>
      </c>
      <c r="BC68" s="171" t="s">
        <v>647</v>
      </c>
      <c r="BD68" s="171" t="s">
        <v>647</v>
      </c>
      <c r="BE68" s="171" t="s">
        <v>598</v>
      </c>
    </row>
    <row r="69" spans="2:57" ht="17.399999999999999">
      <c r="B69" s="150">
        <f t="shared" si="11"/>
        <v>63</v>
      </c>
      <c r="C69" s="327">
        <f t="shared" si="0"/>
        <v>43849</v>
      </c>
      <c r="D69" s="167">
        <f t="shared" si="1"/>
        <v>1.5800000000000002E-2</v>
      </c>
      <c r="E69" s="168">
        <f t="shared" si="2"/>
        <v>1.6250000000000001E-2</v>
      </c>
      <c r="F69" s="168">
        <f t="shared" si="3"/>
        <v>1.6420000000000001E-2</v>
      </c>
      <c r="G69" s="168">
        <f t="shared" si="4"/>
        <v>1.7299999999999999E-2</v>
      </c>
      <c r="H69" s="168">
        <f t="shared" si="5"/>
        <v>1.8069999999999999E-2</v>
      </c>
      <c r="I69" s="168">
        <f t="shared" si="6"/>
        <v>1.967E-2</v>
      </c>
      <c r="J69" s="168">
        <f t="shared" si="7"/>
        <v>2.0670000000000001E-2</v>
      </c>
      <c r="K69" s="168">
        <f t="shared" si="8"/>
        <v>1.7739999999999999E-2</v>
      </c>
      <c r="L69" s="169">
        <f t="shared" si="9"/>
        <v>1.0041238780625859</v>
      </c>
      <c r="M69" s="170">
        <f t="shared" si="10"/>
        <v>4.1153981827809771E-3</v>
      </c>
      <c r="O69" s="328">
        <v>43849</v>
      </c>
      <c r="P69" s="171" t="s">
        <v>0</v>
      </c>
      <c r="Q69" s="171" t="s">
        <v>438</v>
      </c>
      <c r="R69" s="171" t="s">
        <v>392</v>
      </c>
      <c r="S69" s="171" t="s">
        <v>438</v>
      </c>
      <c r="T69" s="171" t="s">
        <v>438</v>
      </c>
      <c r="U69" s="171" t="s">
        <v>438</v>
      </c>
      <c r="V69" s="171" t="s">
        <v>0</v>
      </c>
      <c r="W69" s="171" t="s">
        <v>498</v>
      </c>
      <c r="X69" s="171" t="s">
        <v>498</v>
      </c>
      <c r="Y69" s="171" t="s">
        <v>498</v>
      </c>
      <c r="Z69" s="171" t="s">
        <v>498</v>
      </c>
      <c r="AA69" s="171" t="s">
        <v>498</v>
      </c>
      <c r="AB69" s="171" t="s">
        <v>0</v>
      </c>
      <c r="AC69" s="171" t="s">
        <v>517</v>
      </c>
      <c r="AD69" s="171" t="s">
        <v>517</v>
      </c>
      <c r="AE69" s="171" t="s">
        <v>517</v>
      </c>
      <c r="AF69" s="171" t="s">
        <v>517</v>
      </c>
      <c r="AG69" s="171" t="s">
        <v>517</v>
      </c>
      <c r="AH69" s="171" t="s">
        <v>0</v>
      </c>
      <c r="AI69" s="171" t="s">
        <v>513</v>
      </c>
      <c r="AJ69" s="171" t="s">
        <v>513</v>
      </c>
      <c r="AK69" s="171" t="s">
        <v>513</v>
      </c>
      <c r="AL69" s="171" t="s">
        <v>513</v>
      </c>
      <c r="AM69" s="171" t="s">
        <v>513</v>
      </c>
      <c r="AN69" s="171" t="s">
        <v>0</v>
      </c>
      <c r="AO69" s="171" t="s">
        <v>518</v>
      </c>
      <c r="AP69" s="171" t="s">
        <v>518</v>
      </c>
      <c r="AQ69" s="171" t="s">
        <v>518</v>
      </c>
      <c r="AR69" s="171" t="s">
        <v>518</v>
      </c>
      <c r="AS69" s="171" t="s">
        <v>518</v>
      </c>
      <c r="AT69" s="171" t="s">
        <v>0</v>
      </c>
      <c r="AU69" s="171" t="s">
        <v>631</v>
      </c>
      <c r="AV69" s="171" t="s">
        <v>655</v>
      </c>
      <c r="AW69" s="171" t="s">
        <v>905</v>
      </c>
      <c r="AX69" s="171" t="s">
        <v>619</v>
      </c>
      <c r="AY69" s="171" t="s">
        <v>631</v>
      </c>
      <c r="AZ69" s="171" t="s">
        <v>0</v>
      </c>
      <c r="BA69" s="171" t="s">
        <v>906</v>
      </c>
      <c r="BB69" s="171" t="s">
        <v>906</v>
      </c>
      <c r="BC69" s="171" t="s">
        <v>906</v>
      </c>
      <c r="BD69" s="171" t="s">
        <v>906</v>
      </c>
      <c r="BE69" s="171" t="s">
        <v>906</v>
      </c>
    </row>
    <row r="70" spans="2:57" ht="17.399999999999999">
      <c r="B70" s="150">
        <f t="shared" si="11"/>
        <v>64</v>
      </c>
      <c r="C70" s="327">
        <f t="shared" si="0"/>
        <v>43848</v>
      </c>
      <c r="D70" s="167">
        <f t="shared" si="1"/>
        <v>1.5810000000000001E-2</v>
      </c>
      <c r="E70" s="168">
        <f t="shared" si="2"/>
        <v>1.627E-2</v>
      </c>
      <c r="F70" s="168">
        <f t="shared" si="3"/>
        <v>1.6449999999999999E-2</v>
      </c>
      <c r="G70" s="168">
        <f t="shared" si="4"/>
        <v>1.7299999999999999E-2</v>
      </c>
      <c r="H70" s="168">
        <f t="shared" si="5"/>
        <v>1.7950000000000001E-2</v>
      </c>
      <c r="I70" s="168">
        <f t="shared" si="6"/>
        <v>1.949E-2</v>
      </c>
      <c r="J70" s="168">
        <f t="shared" si="7"/>
        <v>2.0400000000000001E-2</v>
      </c>
      <c r="K70" s="168">
        <f t="shared" si="8"/>
        <v>1.7667142857142857E-2</v>
      </c>
      <c r="L70" s="169">
        <f t="shared" si="9"/>
        <v>1.0028381446642882</v>
      </c>
      <c r="M70" s="170">
        <f t="shared" si="10"/>
        <v>2.8341247360162782E-3</v>
      </c>
      <c r="O70" s="328">
        <v>43848</v>
      </c>
      <c r="P70" s="171" t="s">
        <v>0</v>
      </c>
      <c r="Q70" s="171" t="s">
        <v>506</v>
      </c>
      <c r="R70" s="171" t="s">
        <v>392</v>
      </c>
      <c r="S70" s="171" t="s">
        <v>392</v>
      </c>
      <c r="T70" s="171" t="s">
        <v>438</v>
      </c>
      <c r="U70" s="171" t="s">
        <v>392</v>
      </c>
      <c r="V70" s="171" t="s">
        <v>0</v>
      </c>
      <c r="W70" s="171" t="s">
        <v>497</v>
      </c>
      <c r="X70" s="171" t="s">
        <v>497</v>
      </c>
      <c r="Y70" s="171" t="s">
        <v>497</v>
      </c>
      <c r="Z70" s="171" t="s">
        <v>497</v>
      </c>
      <c r="AA70" s="171" t="s">
        <v>497</v>
      </c>
      <c r="AB70" s="171" t="s">
        <v>0</v>
      </c>
      <c r="AC70" s="171" t="s">
        <v>503</v>
      </c>
      <c r="AD70" s="171" t="s">
        <v>503</v>
      </c>
      <c r="AE70" s="171" t="s">
        <v>503</v>
      </c>
      <c r="AF70" s="171" t="s">
        <v>503</v>
      </c>
      <c r="AG70" s="171" t="s">
        <v>503</v>
      </c>
      <c r="AH70" s="171" t="s">
        <v>0</v>
      </c>
      <c r="AI70" s="171" t="s">
        <v>513</v>
      </c>
      <c r="AJ70" s="171" t="s">
        <v>513</v>
      </c>
      <c r="AK70" s="171" t="s">
        <v>513</v>
      </c>
      <c r="AL70" s="171" t="s">
        <v>513</v>
      </c>
      <c r="AM70" s="171" t="s">
        <v>513</v>
      </c>
      <c r="AN70" s="171" t="s">
        <v>0</v>
      </c>
      <c r="AO70" s="171" t="s">
        <v>519</v>
      </c>
      <c r="AP70" s="171" t="s">
        <v>519</v>
      </c>
      <c r="AQ70" s="171" t="s">
        <v>519</v>
      </c>
      <c r="AR70" s="171" t="s">
        <v>519</v>
      </c>
      <c r="AS70" s="171" t="s">
        <v>519</v>
      </c>
      <c r="AT70" s="171" t="s">
        <v>0</v>
      </c>
      <c r="AU70" s="171" t="s">
        <v>880</v>
      </c>
      <c r="AV70" s="171" t="s">
        <v>754</v>
      </c>
      <c r="AW70" s="171" t="s">
        <v>838</v>
      </c>
      <c r="AX70" s="171" t="s">
        <v>749</v>
      </c>
      <c r="AY70" s="171" t="s">
        <v>749</v>
      </c>
      <c r="AZ70" s="171" t="s">
        <v>0</v>
      </c>
      <c r="BA70" s="171" t="s">
        <v>852</v>
      </c>
      <c r="BB70" s="171" t="s">
        <v>852</v>
      </c>
      <c r="BC70" s="171" t="s">
        <v>852</v>
      </c>
      <c r="BD70" s="171" t="s">
        <v>852</v>
      </c>
      <c r="BE70" s="171" t="s">
        <v>852</v>
      </c>
    </row>
    <row r="71" spans="2:57" ht="17.399999999999999">
      <c r="B71" s="150">
        <f t="shared" si="11"/>
        <v>65</v>
      </c>
      <c r="C71" s="327">
        <f t="shared" si="0"/>
        <v>43845</v>
      </c>
      <c r="D71" s="167">
        <f t="shared" si="1"/>
        <v>1.5810000000000001E-2</v>
      </c>
      <c r="E71" s="168">
        <f t="shared" si="2"/>
        <v>1.627E-2</v>
      </c>
      <c r="F71" s="168">
        <f t="shared" si="3"/>
        <v>1.6469999999999999E-2</v>
      </c>
      <c r="G71" s="168">
        <f t="shared" si="4"/>
        <v>1.7299999999999999E-2</v>
      </c>
      <c r="H71" s="168">
        <f t="shared" si="5"/>
        <v>1.7899999999999999E-2</v>
      </c>
      <c r="I71" s="168">
        <f t="shared" si="6"/>
        <v>1.9370000000000002E-2</v>
      </c>
      <c r="J71" s="168">
        <f t="shared" si="7"/>
        <v>2.0199999999999999E-2</v>
      </c>
      <c r="K71" s="168">
        <f t="shared" si="8"/>
        <v>1.7617142857142856E-2</v>
      </c>
      <c r="L71" s="169">
        <f t="shared" si="9"/>
        <v>0.99773462783171529</v>
      </c>
      <c r="M71" s="170">
        <f t="shared" si="10"/>
        <v>-2.2679420056407051E-3</v>
      </c>
      <c r="O71" s="328">
        <v>43845</v>
      </c>
      <c r="P71" s="171" t="s">
        <v>0</v>
      </c>
      <c r="Q71" s="171" t="s">
        <v>506</v>
      </c>
      <c r="R71" s="171" t="s">
        <v>392</v>
      </c>
      <c r="S71" s="171" t="s">
        <v>392</v>
      </c>
      <c r="T71" s="171" t="s">
        <v>438</v>
      </c>
      <c r="U71" s="171" t="s">
        <v>392</v>
      </c>
      <c r="V71" s="171" t="s">
        <v>0</v>
      </c>
      <c r="W71" s="171" t="s">
        <v>497</v>
      </c>
      <c r="X71" s="171" t="s">
        <v>497</v>
      </c>
      <c r="Y71" s="171" t="s">
        <v>497</v>
      </c>
      <c r="Z71" s="171" t="s">
        <v>497</v>
      </c>
      <c r="AA71" s="171" t="s">
        <v>497</v>
      </c>
      <c r="AB71" s="171" t="s">
        <v>0</v>
      </c>
      <c r="AC71" s="171" t="s">
        <v>520</v>
      </c>
      <c r="AD71" s="171" t="s">
        <v>520</v>
      </c>
      <c r="AE71" s="171" t="s">
        <v>520</v>
      </c>
      <c r="AF71" s="171" t="s">
        <v>520</v>
      </c>
      <c r="AG71" s="171" t="s">
        <v>520</v>
      </c>
      <c r="AH71" s="171" t="s">
        <v>0</v>
      </c>
      <c r="AI71" s="171" t="s">
        <v>513</v>
      </c>
      <c r="AJ71" s="171" t="s">
        <v>521</v>
      </c>
      <c r="AK71" s="171" t="s">
        <v>513</v>
      </c>
      <c r="AL71" s="171" t="s">
        <v>513</v>
      </c>
      <c r="AM71" s="171" t="s">
        <v>513</v>
      </c>
      <c r="AN71" s="171" t="s">
        <v>0</v>
      </c>
      <c r="AO71" s="171" t="s">
        <v>522</v>
      </c>
      <c r="AP71" s="171" t="s">
        <v>522</v>
      </c>
      <c r="AQ71" s="171" t="s">
        <v>522</v>
      </c>
      <c r="AR71" s="171" t="s">
        <v>522</v>
      </c>
      <c r="AS71" s="171" t="s">
        <v>522</v>
      </c>
      <c r="AT71" s="171" t="s">
        <v>0</v>
      </c>
      <c r="AU71" s="171" t="s">
        <v>715</v>
      </c>
      <c r="AV71" s="171" t="s">
        <v>592</v>
      </c>
      <c r="AW71" s="171" t="s">
        <v>715</v>
      </c>
      <c r="AX71" s="171" t="s">
        <v>582</v>
      </c>
      <c r="AY71" s="171" t="s">
        <v>639</v>
      </c>
      <c r="AZ71" s="171" t="s">
        <v>0</v>
      </c>
      <c r="BA71" s="171" t="s">
        <v>864</v>
      </c>
      <c r="BB71" s="171" t="s">
        <v>864</v>
      </c>
      <c r="BC71" s="171" t="s">
        <v>864</v>
      </c>
      <c r="BD71" s="171" t="s">
        <v>864</v>
      </c>
      <c r="BE71" s="171" t="s">
        <v>864</v>
      </c>
    </row>
    <row r="72" spans="2:57" ht="17.399999999999999">
      <c r="B72" s="150">
        <f t="shared" si="11"/>
        <v>66</v>
      </c>
      <c r="C72" s="327">
        <f t="shared" ref="C72:C135" si="12">O72</f>
        <v>43844</v>
      </c>
      <c r="D72" s="167">
        <f t="shared" ref="D72:D135" si="13">Q72/100</f>
        <v>1.5810000000000001E-2</v>
      </c>
      <c r="E72" s="168">
        <f t="shared" ref="E72:E135" si="14">W72/100</f>
        <v>1.627E-2</v>
      </c>
      <c r="F72" s="168">
        <f t="shared" ref="F72:F135" si="15">AC72/100</f>
        <v>1.6479999999999998E-2</v>
      </c>
      <c r="G72" s="168">
        <f t="shared" ref="G72:G135" si="16">AI72/100</f>
        <v>1.7350000000000001E-2</v>
      </c>
      <c r="H72" s="168">
        <f t="shared" ref="H72:H135" si="17">AO72/100</f>
        <v>1.7950000000000001E-2</v>
      </c>
      <c r="I72" s="168">
        <f t="shared" ref="I72:I135" si="18">AU72/100</f>
        <v>1.9439999999999999E-2</v>
      </c>
      <c r="J72" s="168">
        <f t="shared" ref="J72:J135" si="19">BA72/100</f>
        <v>2.0299999999999999E-2</v>
      </c>
      <c r="K72" s="168">
        <f t="shared" ref="K72:K135" si="20">AVERAGE(D72:J72)</f>
        <v>1.7657142857142854E-2</v>
      </c>
      <c r="L72" s="169">
        <f t="shared" ref="L72:L135" si="21">K72/K73</f>
        <v>1.0069246435845212</v>
      </c>
      <c r="M72" s="170">
        <f t="shared" ref="M72:M135" si="22">LN(L72)</f>
        <v>6.9007783489602155E-3</v>
      </c>
      <c r="O72" s="328">
        <v>43844</v>
      </c>
      <c r="P72" s="171" t="s">
        <v>0</v>
      </c>
      <c r="Q72" s="171" t="s">
        <v>506</v>
      </c>
      <c r="R72" s="171" t="s">
        <v>392</v>
      </c>
      <c r="S72" s="171" t="s">
        <v>392</v>
      </c>
      <c r="T72" s="171" t="s">
        <v>438</v>
      </c>
      <c r="U72" s="171" t="s">
        <v>392</v>
      </c>
      <c r="V72" s="171" t="s">
        <v>0</v>
      </c>
      <c r="W72" s="171" t="s">
        <v>497</v>
      </c>
      <c r="X72" s="171" t="s">
        <v>497</v>
      </c>
      <c r="Y72" s="171" t="s">
        <v>497</v>
      </c>
      <c r="Z72" s="171" t="s">
        <v>497</v>
      </c>
      <c r="AA72" s="171" t="s">
        <v>497</v>
      </c>
      <c r="AB72" s="171" t="s">
        <v>0</v>
      </c>
      <c r="AC72" s="171" t="s">
        <v>523</v>
      </c>
      <c r="AD72" s="171" t="s">
        <v>520</v>
      </c>
      <c r="AE72" s="171" t="s">
        <v>520</v>
      </c>
      <c r="AF72" s="171" t="s">
        <v>524</v>
      </c>
      <c r="AG72" s="171" t="s">
        <v>524</v>
      </c>
      <c r="AH72" s="171" t="s">
        <v>0</v>
      </c>
      <c r="AI72" s="171" t="s">
        <v>525</v>
      </c>
      <c r="AJ72" s="171" t="s">
        <v>525</v>
      </c>
      <c r="AK72" s="171" t="s">
        <v>525</v>
      </c>
      <c r="AL72" s="171" t="s">
        <v>525</v>
      </c>
      <c r="AM72" s="171" t="s">
        <v>525</v>
      </c>
      <c r="AN72" s="171" t="s">
        <v>0</v>
      </c>
      <c r="AO72" s="171" t="s">
        <v>519</v>
      </c>
      <c r="AP72" s="171" t="s">
        <v>519</v>
      </c>
      <c r="AQ72" s="171" t="s">
        <v>519</v>
      </c>
      <c r="AR72" s="171" t="s">
        <v>519</v>
      </c>
      <c r="AS72" s="171" t="s">
        <v>519</v>
      </c>
      <c r="AT72" s="171" t="s">
        <v>0</v>
      </c>
      <c r="AU72" s="171" t="s">
        <v>907</v>
      </c>
      <c r="AV72" s="171" t="s">
        <v>732</v>
      </c>
      <c r="AW72" s="171" t="s">
        <v>582</v>
      </c>
      <c r="AX72" s="171" t="s">
        <v>838</v>
      </c>
      <c r="AY72" s="171" t="s">
        <v>715</v>
      </c>
      <c r="AZ72" s="171" t="s">
        <v>0</v>
      </c>
      <c r="BA72" s="171" t="s">
        <v>847</v>
      </c>
      <c r="BB72" s="171" t="s">
        <v>847</v>
      </c>
      <c r="BC72" s="171" t="s">
        <v>847</v>
      </c>
      <c r="BD72" s="171" t="s">
        <v>847</v>
      </c>
      <c r="BE72" s="171" t="s">
        <v>847</v>
      </c>
    </row>
    <row r="73" spans="2:57" ht="17.399999999999999">
      <c r="B73" s="150">
        <f t="shared" ref="B73:B136" si="23">B72+1</f>
        <v>67</v>
      </c>
      <c r="C73" s="327">
        <f t="shared" si="12"/>
        <v>43843</v>
      </c>
      <c r="D73" s="167">
        <f t="shared" si="13"/>
        <v>1.5810000000000001E-2</v>
      </c>
      <c r="E73" s="168">
        <f t="shared" si="14"/>
        <v>1.61E-2</v>
      </c>
      <c r="F73" s="168">
        <f t="shared" si="15"/>
        <v>1.6319999999999998E-2</v>
      </c>
      <c r="G73" s="168">
        <f t="shared" si="16"/>
        <v>1.7170000000000001E-2</v>
      </c>
      <c r="H73" s="168">
        <f t="shared" si="17"/>
        <v>1.78E-2</v>
      </c>
      <c r="I73" s="168">
        <f t="shared" si="18"/>
        <v>1.933E-2</v>
      </c>
      <c r="J73" s="168">
        <f t="shared" si="19"/>
        <v>2.0219999999999998E-2</v>
      </c>
      <c r="K73" s="168">
        <f t="shared" si="20"/>
        <v>1.7535714285714286E-2</v>
      </c>
      <c r="L73" s="169">
        <f t="shared" si="21"/>
        <v>0.99772413232544921</v>
      </c>
      <c r="M73" s="170">
        <f t="shared" si="22"/>
        <v>-2.2784613974474836E-3</v>
      </c>
      <c r="O73" s="328">
        <v>43843</v>
      </c>
      <c r="P73" s="171" t="s">
        <v>0</v>
      </c>
      <c r="Q73" s="171" t="s">
        <v>506</v>
      </c>
      <c r="R73" s="171" t="s">
        <v>392</v>
      </c>
      <c r="S73" s="171" t="s">
        <v>392</v>
      </c>
      <c r="T73" s="171" t="s">
        <v>438</v>
      </c>
      <c r="U73" s="171" t="s">
        <v>392</v>
      </c>
      <c r="V73" s="171" t="s">
        <v>0</v>
      </c>
      <c r="W73" s="171" t="s">
        <v>460</v>
      </c>
      <c r="X73" s="171" t="s">
        <v>460</v>
      </c>
      <c r="Y73" s="171" t="s">
        <v>460</v>
      </c>
      <c r="Z73" s="171" t="s">
        <v>460</v>
      </c>
      <c r="AA73" s="171" t="s">
        <v>460</v>
      </c>
      <c r="AB73" s="171" t="s">
        <v>0</v>
      </c>
      <c r="AC73" s="171" t="s">
        <v>526</v>
      </c>
      <c r="AD73" s="171" t="s">
        <v>526</v>
      </c>
      <c r="AE73" s="171" t="s">
        <v>526</v>
      </c>
      <c r="AF73" s="171" t="s">
        <v>526</v>
      </c>
      <c r="AG73" s="171" t="s">
        <v>526</v>
      </c>
      <c r="AH73" s="171" t="s">
        <v>0</v>
      </c>
      <c r="AI73" s="171" t="s">
        <v>527</v>
      </c>
      <c r="AJ73" s="171" t="s">
        <v>527</v>
      </c>
      <c r="AK73" s="171" t="s">
        <v>527</v>
      </c>
      <c r="AL73" s="171" t="s">
        <v>527</v>
      </c>
      <c r="AM73" s="171" t="s">
        <v>527</v>
      </c>
      <c r="AN73" s="171" t="s">
        <v>0</v>
      </c>
      <c r="AO73" s="171" t="s">
        <v>528</v>
      </c>
      <c r="AP73" s="171" t="s">
        <v>528</v>
      </c>
      <c r="AQ73" s="171" t="s">
        <v>528</v>
      </c>
      <c r="AR73" s="171" t="s">
        <v>528</v>
      </c>
      <c r="AS73" s="171" t="s">
        <v>528</v>
      </c>
      <c r="AT73" s="171" t="s">
        <v>0</v>
      </c>
      <c r="AU73" s="171" t="s">
        <v>908</v>
      </c>
      <c r="AV73" s="171" t="s">
        <v>715</v>
      </c>
      <c r="AW73" s="171" t="s">
        <v>653</v>
      </c>
      <c r="AX73" s="171" t="s">
        <v>582</v>
      </c>
      <c r="AY73" s="171" t="s">
        <v>653</v>
      </c>
      <c r="AZ73" s="171" t="s">
        <v>0</v>
      </c>
      <c r="BA73" s="171" t="s">
        <v>850</v>
      </c>
      <c r="BB73" s="171" t="s">
        <v>850</v>
      </c>
      <c r="BC73" s="171" t="s">
        <v>850</v>
      </c>
      <c r="BD73" s="171" t="s">
        <v>850</v>
      </c>
      <c r="BE73" s="171" t="s">
        <v>850</v>
      </c>
    </row>
    <row r="74" spans="2:57" ht="17.399999999999999">
      <c r="B74" s="150">
        <f t="shared" si="23"/>
        <v>68</v>
      </c>
      <c r="C74" s="327">
        <f t="shared" si="12"/>
        <v>43842</v>
      </c>
      <c r="D74" s="167">
        <f t="shared" si="13"/>
        <v>1.5810000000000001E-2</v>
      </c>
      <c r="E74" s="168">
        <f t="shared" si="14"/>
        <v>1.6129999999999999E-2</v>
      </c>
      <c r="F74" s="168">
        <f t="shared" si="15"/>
        <v>1.635E-2</v>
      </c>
      <c r="G74" s="168">
        <f t="shared" si="16"/>
        <v>1.7170000000000001E-2</v>
      </c>
      <c r="H74" s="168">
        <f t="shared" si="17"/>
        <v>1.7819999999999999E-2</v>
      </c>
      <c r="I74" s="168">
        <f t="shared" si="18"/>
        <v>1.9379999999999998E-2</v>
      </c>
      <c r="J74" s="168">
        <f t="shared" si="19"/>
        <v>2.0369999999999999E-2</v>
      </c>
      <c r="K74" s="168">
        <f t="shared" si="20"/>
        <v>1.7575714285714285E-2</v>
      </c>
      <c r="L74" s="169">
        <f t="shared" si="21"/>
        <v>1.0028529507662209</v>
      </c>
      <c r="M74" s="170">
        <f t="shared" si="22"/>
        <v>2.8488888260266684E-3</v>
      </c>
      <c r="O74" s="328">
        <v>43842</v>
      </c>
      <c r="P74" s="171" t="s">
        <v>0</v>
      </c>
      <c r="Q74" s="171" t="s">
        <v>506</v>
      </c>
      <c r="R74" s="171" t="s">
        <v>392</v>
      </c>
      <c r="S74" s="171" t="s">
        <v>392</v>
      </c>
      <c r="T74" s="171" t="s">
        <v>438</v>
      </c>
      <c r="U74" s="171" t="s">
        <v>392</v>
      </c>
      <c r="V74" s="171" t="s">
        <v>0</v>
      </c>
      <c r="W74" s="171" t="s">
        <v>529</v>
      </c>
      <c r="X74" s="171" t="s">
        <v>465</v>
      </c>
      <c r="Y74" s="171" t="s">
        <v>444</v>
      </c>
      <c r="Z74" s="171" t="s">
        <v>444</v>
      </c>
      <c r="AA74" s="171" t="s">
        <v>465</v>
      </c>
      <c r="AB74" s="171" t="s">
        <v>0</v>
      </c>
      <c r="AC74" s="171" t="s">
        <v>530</v>
      </c>
      <c r="AD74" s="171" t="s">
        <v>530</v>
      </c>
      <c r="AE74" s="171" t="s">
        <v>530</v>
      </c>
      <c r="AF74" s="171" t="s">
        <v>530</v>
      </c>
      <c r="AG74" s="171" t="s">
        <v>530</v>
      </c>
      <c r="AH74" s="171" t="s">
        <v>0</v>
      </c>
      <c r="AI74" s="171" t="s">
        <v>527</v>
      </c>
      <c r="AJ74" s="171" t="s">
        <v>527</v>
      </c>
      <c r="AK74" s="171" t="s">
        <v>527</v>
      </c>
      <c r="AL74" s="171" t="s">
        <v>527</v>
      </c>
      <c r="AM74" s="171" t="s">
        <v>527</v>
      </c>
      <c r="AN74" s="171" t="s">
        <v>0</v>
      </c>
      <c r="AO74" s="171" t="s">
        <v>531</v>
      </c>
      <c r="AP74" s="171" t="s">
        <v>531</v>
      </c>
      <c r="AQ74" s="171" t="s">
        <v>531</v>
      </c>
      <c r="AR74" s="171" t="s">
        <v>531</v>
      </c>
      <c r="AS74" s="171" t="s">
        <v>531</v>
      </c>
      <c r="AT74" s="171" t="s">
        <v>0</v>
      </c>
      <c r="AU74" s="171" t="s">
        <v>909</v>
      </c>
      <c r="AV74" s="171" t="s">
        <v>592</v>
      </c>
      <c r="AW74" s="171" t="s">
        <v>639</v>
      </c>
      <c r="AX74" s="171" t="s">
        <v>754</v>
      </c>
      <c r="AY74" s="171" t="s">
        <v>579</v>
      </c>
      <c r="AZ74" s="171" t="s">
        <v>0</v>
      </c>
      <c r="BA74" s="171" t="s">
        <v>722</v>
      </c>
      <c r="BB74" s="171" t="s">
        <v>722</v>
      </c>
      <c r="BC74" s="171" t="s">
        <v>722</v>
      </c>
      <c r="BD74" s="171" t="s">
        <v>722</v>
      </c>
      <c r="BE74" s="171" t="s">
        <v>722</v>
      </c>
    </row>
    <row r="75" spans="2:57" ht="17.399999999999999">
      <c r="B75" s="150">
        <f t="shared" si="23"/>
        <v>69</v>
      </c>
      <c r="C75" s="327">
        <f t="shared" si="12"/>
        <v>43841</v>
      </c>
      <c r="D75" s="167">
        <f t="shared" si="13"/>
        <v>1.583E-2</v>
      </c>
      <c r="E75" s="168">
        <f t="shared" si="14"/>
        <v>1.6120000000000002E-2</v>
      </c>
      <c r="F75" s="168">
        <f t="shared" si="15"/>
        <v>1.635E-2</v>
      </c>
      <c r="G75" s="168">
        <f t="shared" si="16"/>
        <v>1.712E-2</v>
      </c>
      <c r="H75" s="168">
        <f t="shared" si="17"/>
        <v>1.7749999999999998E-2</v>
      </c>
      <c r="I75" s="168">
        <f t="shared" si="18"/>
        <v>1.9259999999999999E-2</v>
      </c>
      <c r="J75" s="168">
        <f t="shared" si="19"/>
        <v>2.0250000000000001E-2</v>
      </c>
      <c r="K75" s="168">
        <f t="shared" si="20"/>
        <v>1.7525714285714287E-2</v>
      </c>
      <c r="L75" s="169">
        <f t="shared" si="21"/>
        <v>0.98427471116816434</v>
      </c>
      <c r="M75" s="170">
        <f t="shared" si="22"/>
        <v>-1.5850242876387321E-2</v>
      </c>
      <c r="O75" s="328">
        <v>43841</v>
      </c>
      <c r="P75" s="171" t="s">
        <v>0</v>
      </c>
      <c r="Q75" s="171" t="s">
        <v>447</v>
      </c>
      <c r="R75" s="171" t="s">
        <v>448</v>
      </c>
      <c r="S75" s="171" t="s">
        <v>392</v>
      </c>
      <c r="T75" s="171" t="s">
        <v>438</v>
      </c>
      <c r="U75" s="171" t="s">
        <v>448</v>
      </c>
      <c r="V75" s="171" t="s">
        <v>0</v>
      </c>
      <c r="W75" s="171" t="s">
        <v>465</v>
      </c>
      <c r="X75" s="171" t="s">
        <v>465</v>
      </c>
      <c r="Y75" s="171" t="s">
        <v>465</v>
      </c>
      <c r="Z75" s="171" t="s">
        <v>465</v>
      </c>
      <c r="AA75" s="171" t="s">
        <v>465</v>
      </c>
      <c r="AB75" s="171" t="s">
        <v>0</v>
      </c>
      <c r="AC75" s="171" t="s">
        <v>530</v>
      </c>
      <c r="AD75" s="171" t="s">
        <v>530</v>
      </c>
      <c r="AE75" s="171" t="s">
        <v>530</v>
      </c>
      <c r="AF75" s="171" t="s">
        <v>530</v>
      </c>
      <c r="AG75" s="171" t="s">
        <v>530</v>
      </c>
      <c r="AH75" s="171" t="s">
        <v>0</v>
      </c>
      <c r="AI75" s="171" t="s">
        <v>532</v>
      </c>
      <c r="AJ75" s="171" t="s">
        <v>532</v>
      </c>
      <c r="AK75" s="171" t="s">
        <v>532</v>
      </c>
      <c r="AL75" s="171" t="s">
        <v>532</v>
      </c>
      <c r="AM75" s="171" t="s">
        <v>532</v>
      </c>
      <c r="AN75" s="171" t="s">
        <v>0</v>
      </c>
      <c r="AO75" s="171" t="s">
        <v>533</v>
      </c>
      <c r="AP75" s="171" t="s">
        <v>533</v>
      </c>
      <c r="AQ75" s="171" t="s">
        <v>533</v>
      </c>
      <c r="AR75" s="171" t="s">
        <v>533</v>
      </c>
      <c r="AS75" s="171" t="s">
        <v>533</v>
      </c>
      <c r="AT75" s="171" t="s">
        <v>0</v>
      </c>
      <c r="AU75" s="171" t="s">
        <v>910</v>
      </c>
      <c r="AV75" s="171" t="s">
        <v>653</v>
      </c>
      <c r="AW75" s="171" t="s">
        <v>646</v>
      </c>
      <c r="AX75" s="171" t="s">
        <v>592</v>
      </c>
      <c r="AY75" s="171" t="s">
        <v>646</v>
      </c>
      <c r="AZ75" s="171" t="s">
        <v>0</v>
      </c>
      <c r="BA75" s="171" t="s">
        <v>849</v>
      </c>
      <c r="BB75" s="171" t="s">
        <v>849</v>
      </c>
      <c r="BC75" s="171" t="s">
        <v>849</v>
      </c>
      <c r="BD75" s="171" t="s">
        <v>849</v>
      </c>
      <c r="BE75" s="171" t="s">
        <v>849</v>
      </c>
    </row>
    <row r="76" spans="2:57" ht="17.399999999999999">
      <c r="B76" s="150">
        <f t="shared" si="23"/>
        <v>70</v>
      </c>
      <c r="C76" s="327">
        <f t="shared" si="12"/>
        <v>43838</v>
      </c>
      <c r="D76" s="167">
        <f t="shared" si="13"/>
        <v>1.5939999999999999E-2</v>
      </c>
      <c r="E76" s="168">
        <f t="shared" si="14"/>
        <v>1.6319999999999998E-2</v>
      </c>
      <c r="F76" s="168">
        <f t="shared" si="15"/>
        <v>1.6650000000000002E-2</v>
      </c>
      <c r="G76" s="168">
        <f t="shared" si="16"/>
        <v>1.7500000000000002E-2</v>
      </c>
      <c r="H76" s="168">
        <f t="shared" si="17"/>
        <v>1.8100000000000002E-2</v>
      </c>
      <c r="I76" s="168">
        <f t="shared" si="18"/>
        <v>1.9560000000000001E-2</v>
      </c>
      <c r="J76" s="168">
        <f t="shared" si="19"/>
        <v>2.0569999999999998E-2</v>
      </c>
      <c r="K76" s="168">
        <f t="shared" si="20"/>
        <v>1.7805714285714286E-2</v>
      </c>
      <c r="L76" s="169">
        <f t="shared" si="21"/>
        <v>1.0150663734831828</v>
      </c>
      <c r="M76" s="170">
        <f t="shared" si="22"/>
        <v>1.4954002950016984E-2</v>
      </c>
      <c r="O76" s="328">
        <v>43838</v>
      </c>
      <c r="P76" s="171" t="s">
        <v>0</v>
      </c>
      <c r="Q76" s="171" t="s">
        <v>534</v>
      </c>
      <c r="R76" s="171" t="s">
        <v>443</v>
      </c>
      <c r="S76" s="171" t="s">
        <v>443</v>
      </c>
      <c r="T76" s="171" t="s">
        <v>489</v>
      </c>
      <c r="U76" s="171" t="s">
        <v>443</v>
      </c>
      <c r="V76" s="171" t="s">
        <v>0</v>
      </c>
      <c r="W76" s="171" t="s">
        <v>526</v>
      </c>
      <c r="X76" s="171" t="s">
        <v>526</v>
      </c>
      <c r="Y76" s="171" t="s">
        <v>526</v>
      </c>
      <c r="Z76" s="171" t="s">
        <v>526</v>
      </c>
      <c r="AA76" s="171" t="s">
        <v>526</v>
      </c>
      <c r="AB76" s="171" t="s">
        <v>0</v>
      </c>
      <c r="AC76" s="171" t="s">
        <v>512</v>
      </c>
      <c r="AD76" s="171" t="s">
        <v>512</v>
      </c>
      <c r="AE76" s="171" t="s">
        <v>512</v>
      </c>
      <c r="AF76" s="171" t="s">
        <v>512</v>
      </c>
      <c r="AG76" s="171" t="s">
        <v>512</v>
      </c>
      <c r="AH76" s="171" t="s">
        <v>0</v>
      </c>
      <c r="AI76" s="171" t="s">
        <v>535</v>
      </c>
      <c r="AJ76" s="171" t="s">
        <v>535</v>
      </c>
      <c r="AK76" s="171" t="s">
        <v>535</v>
      </c>
      <c r="AL76" s="171" t="s">
        <v>535</v>
      </c>
      <c r="AM76" s="171" t="s">
        <v>535</v>
      </c>
      <c r="AN76" s="171" t="s">
        <v>0</v>
      </c>
      <c r="AO76" s="171" t="s">
        <v>536</v>
      </c>
      <c r="AP76" s="171" t="s">
        <v>536</v>
      </c>
      <c r="AQ76" s="171" t="s">
        <v>536</v>
      </c>
      <c r="AR76" s="171" t="s">
        <v>536</v>
      </c>
      <c r="AS76" s="171" t="s">
        <v>536</v>
      </c>
      <c r="AT76" s="171" t="s">
        <v>0</v>
      </c>
      <c r="AU76" s="171" t="s">
        <v>758</v>
      </c>
      <c r="AV76" s="171" t="s">
        <v>630</v>
      </c>
      <c r="AW76" s="171" t="s">
        <v>838</v>
      </c>
      <c r="AX76" s="171" t="s">
        <v>655</v>
      </c>
      <c r="AY76" s="171" t="s">
        <v>749</v>
      </c>
      <c r="AZ76" s="171" t="s">
        <v>0</v>
      </c>
      <c r="BA76" s="171" t="s">
        <v>911</v>
      </c>
      <c r="BB76" s="171" t="s">
        <v>911</v>
      </c>
      <c r="BC76" s="171" t="s">
        <v>911</v>
      </c>
      <c r="BD76" s="171" t="s">
        <v>911</v>
      </c>
      <c r="BE76" s="171" t="s">
        <v>911</v>
      </c>
    </row>
    <row r="77" spans="2:57" ht="17.399999999999999">
      <c r="B77" s="150">
        <f t="shared" si="23"/>
        <v>71</v>
      </c>
      <c r="C77" s="327">
        <f t="shared" si="12"/>
        <v>43837</v>
      </c>
      <c r="D77" s="167">
        <f t="shared" si="13"/>
        <v>1.5890000000000001E-2</v>
      </c>
      <c r="E77" s="168">
        <f t="shared" si="14"/>
        <v>1.617E-2</v>
      </c>
      <c r="F77" s="168">
        <f t="shared" si="15"/>
        <v>1.6399999999999998E-2</v>
      </c>
      <c r="G77" s="168">
        <f t="shared" si="16"/>
        <v>1.72E-2</v>
      </c>
      <c r="H77" s="168">
        <f t="shared" si="17"/>
        <v>1.7769999999999998E-2</v>
      </c>
      <c r="I77" s="168">
        <f t="shared" si="18"/>
        <v>1.9199999999999998E-2</v>
      </c>
      <c r="J77" s="168">
        <f t="shared" si="19"/>
        <v>2.0160000000000001E-2</v>
      </c>
      <c r="K77" s="168">
        <f t="shared" si="20"/>
        <v>1.7541428571428569E-2</v>
      </c>
      <c r="L77" s="169">
        <f t="shared" si="21"/>
        <v>0.99731968810916161</v>
      </c>
      <c r="M77" s="170">
        <f t="shared" si="22"/>
        <v>-2.683910358202648E-3</v>
      </c>
      <c r="O77" s="328">
        <v>43837</v>
      </c>
      <c r="P77" s="171" t="s">
        <v>0</v>
      </c>
      <c r="Q77" s="171" t="s">
        <v>502</v>
      </c>
      <c r="R77" s="171" t="s">
        <v>463</v>
      </c>
      <c r="S77" s="171" t="s">
        <v>396</v>
      </c>
      <c r="T77" s="171" t="s">
        <v>463</v>
      </c>
      <c r="U77" s="171" t="s">
        <v>463</v>
      </c>
      <c r="V77" s="171" t="s">
        <v>0</v>
      </c>
      <c r="W77" s="171" t="s">
        <v>481</v>
      </c>
      <c r="X77" s="171" t="s">
        <v>481</v>
      </c>
      <c r="Y77" s="171" t="s">
        <v>481</v>
      </c>
      <c r="Z77" s="171" t="s">
        <v>481</v>
      </c>
      <c r="AA77" s="171" t="s">
        <v>481</v>
      </c>
      <c r="AB77" s="171" t="s">
        <v>0</v>
      </c>
      <c r="AC77" s="171" t="s">
        <v>479</v>
      </c>
      <c r="AD77" s="171" t="s">
        <v>479</v>
      </c>
      <c r="AE77" s="171" t="s">
        <v>479</v>
      </c>
      <c r="AF77" s="171" t="s">
        <v>479</v>
      </c>
      <c r="AG77" s="171" t="s">
        <v>479</v>
      </c>
      <c r="AH77" s="171" t="s">
        <v>0</v>
      </c>
      <c r="AI77" s="171" t="s">
        <v>537</v>
      </c>
      <c r="AJ77" s="171" t="s">
        <v>537</v>
      </c>
      <c r="AK77" s="171" t="s">
        <v>537</v>
      </c>
      <c r="AL77" s="171" t="s">
        <v>537</v>
      </c>
      <c r="AM77" s="171" t="s">
        <v>537</v>
      </c>
      <c r="AN77" s="171" t="s">
        <v>0</v>
      </c>
      <c r="AO77" s="171" t="s">
        <v>538</v>
      </c>
      <c r="AP77" s="171" t="s">
        <v>538</v>
      </c>
      <c r="AQ77" s="171" t="s">
        <v>538</v>
      </c>
      <c r="AR77" s="171" t="s">
        <v>538</v>
      </c>
      <c r="AS77" s="171" t="s">
        <v>538</v>
      </c>
      <c r="AT77" s="171" t="s">
        <v>0</v>
      </c>
      <c r="AU77" s="171" t="s">
        <v>646</v>
      </c>
      <c r="AV77" s="171" t="s">
        <v>646</v>
      </c>
      <c r="AW77" s="171" t="s">
        <v>831</v>
      </c>
      <c r="AX77" s="171" t="s">
        <v>715</v>
      </c>
      <c r="AY77" s="171" t="s">
        <v>831</v>
      </c>
      <c r="AZ77" s="171" t="s">
        <v>0</v>
      </c>
      <c r="BA77" s="171" t="s">
        <v>912</v>
      </c>
      <c r="BB77" s="171" t="s">
        <v>899</v>
      </c>
      <c r="BC77" s="171" t="s">
        <v>899</v>
      </c>
      <c r="BD77" s="171" t="s">
        <v>727</v>
      </c>
      <c r="BE77" s="171" t="s">
        <v>899</v>
      </c>
    </row>
    <row r="78" spans="2:57" ht="17.399999999999999">
      <c r="B78" s="150">
        <f t="shared" si="23"/>
        <v>72</v>
      </c>
      <c r="C78" s="327">
        <f t="shared" si="12"/>
        <v>43836</v>
      </c>
      <c r="D78" s="167">
        <f t="shared" si="13"/>
        <v>1.592E-2</v>
      </c>
      <c r="E78" s="168">
        <f t="shared" si="14"/>
        <v>1.617E-2</v>
      </c>
      <c r="F78" s="168">
        <f t="shared" si="15"/>
        <v>1.6369999999999999E-2</v>
      </c>
      <c r="G78" s="168">
        <f t="shared" si="16"/>
        <v>1.7219999999999999E-2</v>
      </c>
      <c r="H78" s="168">
        <f t="shared" si="17"/>
        <v>1.7849999999999998E-2</v>
      </c>
      <c r="I78" s="168">
        <f t="shared" si="18"/>
        <v>1.9290000000000002E-2</v>
      </c>
      <c r="J78" s="168">
        <f t="shared" si="19"/>
        <v>2.0299999999999999E-2</v>
      </c>
      <c r="K78" s="168">
        <f t="shared" si="20"/>
        <v>1.7588571428571429E-2</v>
      </c>
      <c r="L78" s="169">
        <f t="shared" si="21"/>
        <v>0.99579424134584282</v>
      </c>
      <c r="M78" s="170">
        <f t="shared" si="22"/>
        <v>-4.2146277332917202E-3</v>
      </c>
      <c r="O78" s="328">
        <v>43836</v>
      </c>
      <c r="P78" s="171" t="s">
        <v>0</v>
      </c>
      <c r="Q78" s="171" t="s">
        <v>489</v>
      </c>
      <c r="R78" s="171" t="s">
        <v>489</v>
      </c>
      <c r="S78" s="171" t="s">
        <v>489</v>
      </c>
      <c r="T78" s="171" t="s">
        <v>489</v>
      </c>
      <c r="U78" s="171" t="s">
        <v>489</v>
      </c>
      <c r="V78" s="171" t="s">
        <v>0</v>
      </c>
      <c r="W78" s="171" t="s">
        <v>481</v>
      </c>
      <c r="X78" s="171" t="s">
        <v>481</v>
      </c>
      <c r="Y78" s="171" t="s">
        <v>481</v>
      </c>
      <c r="Z78" s="171" t="s">
        <v>481</v>
      </c>
      <c r="AA78" s="171" t="s">
        <v>481</v>
      </c>
      <c r="AB78" s="171" t="s">
        <v>0</v>
      </c>
      <c r="AC78" s="171" t="s">
        <v>504</v>
      </c>
      <c r="AD78" s="171" t="s">
        <v>504</v>
      </c>
      <c r="AE78" s="171" t="s">
        <v>504</v>
      </c>
      <c r="AF78" s="171" t="s">
        <v>504</v>
      </c>
      <c r="AG78" s="171" t="s">
        <v>504</v>
      </c>
      <c r="AH78" s="171" t="s">
        <v>0</v>
      </c>
      <c r="AI78" s="171" t="s">
        <v>539</v>
      </c>
      <c r="AJ78" s="171" t="s">
        <v>539</v>
      </c>
      <c r="AK78" s="171" t="s">
        <v>539</v>
      </c>
      <c r="AL78" s="171" t="s">
        <v>539</v>
      </c>
      <c r="AM78" s="171" t="s">
        <v>539</v>
      </c>
      <c r="AN78" s="171" t="s">
        <v>0</v>
      </c>
      <c r="AO78" s="171" t="s">
        <v>540</v>
      </c>
      <c r="AP78" s="171" t="s">
        <v>540</v>
      </c>
      <c r="AQ78" s="171" t="s">
        <v>540</v>
      </c>
      <c r="AR78" s="171" t="s">
        <v>540</v>
      </c>
      <c r="AS78" s="171" t="s">
        <v>540</v>
      </c>
      <c r="AT78" s="171" t="s">
        <v>0</v>
      </c>
      <c r="AU78" s="171" t="s">
        <v>902</v>
      </c>
      <c r="AV78" s="171" t="s">
        <v>579</v>
      </c>
      <c r="AW78" s="171" t="s">
        <v>646</v>
      </c>
      <c r="AX78" s="171" t="s">
        <v>749</v>
      </c>
      <c r="AY78" s="171" t="s">
        <v>584</v>
      </c>
      <c r="AZ78" s="171" t="s">
        <v>0</v>
      </c>
      <c r="BA78" s="171" t="s">
        <v>847</v>
      </c>
      <c r="BB78" s="171" t="s">
        <v>847</v>
      </c>
      <c r="BC78" s="171" t="s">
        <v>847</v>
      </c>
      <c r="BD78" s="171" t="s">
        <v>728</v>
      </c>
      <c r="BE78" s="171" t="s">
        <v>847</v>
      </c>
    </row>
    <row r="79" spans="2:57" ht="17.399999999999999">
      <c r="B79" s="150">
        <f t="shared" si="23"/>
        <v>73</v>
      </c>
      <c r="C79" s="327">
        <f t="shared" si="12"/>
        <v>43835</v>
      </c>
      <c r="D79" s="167">
        <f t="shared" si="13"/>
        <v>1.592E-2</v>
      </c>
      <c r="E79" s="168">
        <f t="shared" si="14"/>
        <v>1.6200000000000003E-2</v>
      </c>
      <c r="F79" s="168">
        <f t="shared" si="15"/>
        <v>1.6399999999999998E-2</v>
      </c>
      <c r="G79" s="168">
        <f t="shared" si="16"/>
        <v>1.7219999999999999E-2</v>
      </c>
      <c r="H79" s="168">
        <f t="shared" si="17"/>
        <v>1.7920000000000002E-2</v>
      </c>
      <c r="I79" s="168">
        <f t="shared" si="18"/>
        <v>1.942E-2</v>
      </c>
      <c r="J79" s="168">
        <f t="shared" si="19"/>
        <v>2.0560000000000002E-2</v>
      </c>
      <c r="K79" s="168">
        <f t="shared" si="20"/>
        <v>1.7662857142857143E-2</v>
      </c>
      <c r="L79" s="169">
        <f t="shared" si="21"/>
        <v>1.0047947988622512</v>
      </c>
      <c r="M79" s="170">
        <f t="shared" si="22"/>
        <v>4.7833404268507757E-3</v>
      </c>
      <c r="O79" s="328">
        <v>43835</v>
      </c>
      <c r="P79" s="171" t="s">
        <v>0</v>
      </c>
      <c r="Q79" s="171" t="s">
        <v>489</v>
      </c>
      <c r="R79" s="171" t="s">
        <v>489</v>
      </c>
      <c r="S79" s="171" t="s">
        <v>489</v>
      </c>
      <c r="T79" s="171" t="s">
        <v>489</v>
      </c>
      <c r="U79" s="171" t="s">
        <v>489</v>
      </c>
      <c r="V79" s="171" t="s">
        <v>0</v>
      </c>
      <c r="W79" s="171" t="s">
        <v>464</v>
      </c>
      <c r="X79" s="171" t="s">
        <v>464</v>
      </c>
      <c r="Y79" s="171" t="s">
        <v>464</v>
      </c>
      <c r="Z79" s="171" t="s">
        <v>464</v>
      </c>
      <c r="AA79" s="171" t="s">
        <v>464</v>
      </c>
      <c r="AB79" s="171" t="s">
        <v>0</v>
      </c>
      <c r="AC79" s="171" t="s">
        <v>479</v>
      </c>
      <c r="AD79" s="171" t="s">
        <v>479</v>
      </c>
      <c r="AE79" s="171" t="s">
        <v>479</v>
      </c>
      <c r="AF79" s="171" t="s">
        <v>479</v>
      </c>
      <c r="AG79" s="171" t="s">
        <v>479</v>
      </c>
      <c r="AH79" s="171" t="s">
        <v>0</v>
      </c>
      <c r="AI79" s="171" t="s">
        <v>539</v>
      </c>
      <c r="AJ79" s="171" t="s">
        <v>539</v>
      </c>
      <c r="AK79" s="171" t="s">
        <v>539</v>
      </c>
      <c r="AL79" s="171" t="s">
        <v>539</v>
      </c>
      <c r="AM79" s="171" t="s">
        <v>539</v>
      </c>
      <c r="AN79" s="171" t="s">
        <v>0</v>
      </c>
      <c r="AO79" s="171" t="s">
        <v>541</v>
      </c>
      <c r="AP79" s="171" t="s">
        <v>541</v>
      </c>
      <c r="AQ79" s="171" t="s">
        <v>541</v>
      </c>
      <c r="AR79" s="171" t="s">
        <v>541</v>
      </c>
      <c r="AS79" s="171" t="s">
        <v>541</v>
      </c>
      <c r="AT79" s="171" t="s">
        <v>0</v>
      </c>
      <c r="AU79" s="171" t="s">
        <v>582</v>
      </c>
      <c r="AV79" s="171" t="s">
        <v>592</v>
      </c>
      <c r="AW79" s="171" t="s">
        <v>574</v>
      </c>
      <c r="AX79" s="171" t="s">
        <v>619</v>
      </c>
      <c r="AY79" s="171" t="s">
        <v>639</v>
      </c>
      <c r="AZ79" s="171" t="s">
        <v>0</v>
      </c>
      <c r="BA79" s="171" t="s">
        <v>913</v>
      </c>
      <c r="BB79" s="171" t="s">
        <v>911</v>
      </c>
      <c r="BC79" s="171" t="s">
        <v>911</v>
      </c>
      <c r="BD79" s="171" t="s">
        <v>911</v>
      </c>
      <c r="BE79" s="171" t="s">
        <v>914</v>
      </c>
    </row>
    <row r="80" spans="2:57" ht="17.399999999999999">
      <c r="B80" s="150">
        <f t="shared" si="23"/>
        <v>74</v>
      </c>
      <c r="C80" s="327">
        <f t="shared" si="12"/>
        <v>43834</v>
      </c>
      <c r="D80" s="167">
        <f t="shared" si="13"/>
        <v>1.6E-2</v>
      </c>
      <c r="E80" s="168">
        <f t="shared" si="14"/>
        <v>1.6200000000000003E-2</v>
      </c>
      <c r="F80" s="168">
        <f t="shared" si="15"/>
        <v>1.6319999999999998E-2</v>
      </c>
      <c r="G80" s="168">
        <f t="shared" si="16"/>
        <v>1.7079999999999998E-2</v>
      </c>
      <c r="H80" s="168">
        <f t="shared" si="17"/>
        <v>1.78E-2</v>
      </c>
      <c r="I80" s="168">
        <f t="shared" si="18"/>
        <v>1.9279999999999999E-2</v>
      </c>
      <c r="J80" s="168">
        <f t="shared" si="19"/>
        <v>2.0369999999999999E-2</v>
      </c>
      <c r="K80" s="168">
        <f t="shared" si="20"/>
        <v>1.7578571428571426E-2</v>
      </c>
      <c r="L80" s="169">
        <f t="shared" si="21"/>
        <v>0.97993151230389386</v>
      </c>
      <c r="M80" s="170">
        <f t="shared" si="22"/>
        <v>-2.0272595163808027E-2</v>
      </c>
      <c r="O80" s="328">
        <v>43834</v>
      </c>
      <c r="P80" s="171" t="s">
        <v>0</v>
      </c>
      <c r="Q80" s="171" t="s">
        <v>442</v>
      </c>
      <c r="R80" s="171" t="s">
        <v>469</v>
      </c>
      <c r="S80" s="171" t="s">
        <v>442</v>
      </c>
      <c r="T80" s="171" t="s">
        <v>442</v>
      </c>
      <c r="U80" s="171" t="s">
        <v>442</v>
      </c>
      <c r="V80" s="171" t="s">
        <v>0</v>
      </c>
      <c r="W80" s="171" t="s">
        <v>464</v>
      </c>
      <c r="X80" s="171" t="s">
        <v>464</v>
      </c>
      <c r="Y80" s="171" t="s">
        <v>464</v>
      </c>
      <c r="Z80" s="171" t="s">
        <v>464</v>
      </c>
      <c r="AA80" s="171" t="s">
        <v>464</v>
      </c>
      <c r="AB80" s="171" t="s">
        <v>0</v>
      </c>
      <c r="AC80" s="171" t="s">
        <v>526</v>
      </c>
      <c r="AD80" s="171" t="s">
        <v>526</v>
      </c>
      <c r="AE80" s="171" t="s">
        <v>526</v>
      </c>
      <c r="AF80" s="171" t="s">
        <v>526</v>
      </c>
      <c r="AG80" s="171" t="s">
        <v>526</v>
      </c>
      <c r="AH80" s="171" t="s">
        <v>0</v>
      </c>
      <c r="AI80" s="171" t="s">
        <v>542</v>
      </c>
      <c r="AJ80" s="171" t="s">
        <v>543</v>
      </c>
      <c r="AK80" s="171" t="s">
        <v>543</v>
      </c>
      <c r="AL80" s="171" t="s">
        <v>544</v>
      </c>
      <c r="AM80" s="171" t="s">
        <v>544</v>
      </c>
      <c r="AN80" s="171" t="s">
        <v>0</v>
      </c>
      <c r="AO80" s="171" t="s">
        <v>528</v>
      </c>
      <c r="AP80" s="171" t="s">
        <v>528</v>
      </c>
      <c r="AQ80" s="171" t="s">
        <v>528</v>
      </c>
      <c r="AR80" s="171" t="s">
        <v>528</v>
      </c>
      <c r="AS80" s="171" t="s">
        <v>528</v>
      </c>
      <c r="AT80" s="171" t="s">
        <v>0</v>
      </c>
      <c r="AU80" s="171" t="s">
        <v>829</v>
      </c>
      <c r="AV80" s="171" t="s">
        <v>584</v>
      </c>
      <c r="AW80" s="171" t="s">
        <v>646</v>
      </c>
      <c r="AX80" s="171" t="s">
        <v>754</v>
      </c>
      <c r="AY80" s="171" t="s">
        <v>646</v>
      </c>
      <c r="AZ80" s="171" t="s">
        <v>0</v>
      </c>
      <c r="BA80" s="171" t="s">
        <v>722</v>
      </c>
      <c r="BB80" s="171" t="s">
        <v>722</v>
      </c>
      <c r="BC80" s="171" t="s">
        <v>722</v>
      </c>
      <c r="BD80" s="171" t="s">
        <v>722</v>
      </c>
      <c r="BE80" s="171" t="s">
        <v>722</v>
      </c>
    </row>
    <row r="81" spans="2:57" ht="17.399999999999999">
      <c r="B81" s="150">
        <f t="shared" si="23"/>
        <v>75</v>
      </c>
      <c r="C81" s="327">
        <f t="shared" si="12"/>
        <v>43830</v>
      </c>
      <c r="D81" s="167">
        <f t="shared" si="13"/>
        <v>1.6289999999999999E-2</v>
      </c>
      <c r="E81" s="168">
        <f t="shared" si="14"/>
        <v>1.6479999999999998E-2</v>
      </c>
      <c r="F81" s="168">
        <f t="shared" si="15"/>
        <v>1.66E-2</v>
      </c>
      <c r="G81" s="168">
        <f t="shared" si="16"/>
        <v>1.7469999999999999E-2</v>
      </c>
      <c r="H81" s="168">
        <f t="shared" si="17"/>
        <v>1.8200000000000001E-2</v>
      </c>
      <c r="I81" s="168">
        <f t="shared" si="18"/>
        <v>1.968E-2</v>
      </c>
      <c r="J81" s="168">
        <f t="shared" si="19"/>
        <v>2.085E-2</v>
      </c>
      <c r="K81" s="168">
        <f t="shared" si="20"/>
        <v>1.7938571428571432E-2</v>
      </c>
      <c r="L81" s="169">
        <f t="shared" si="21"/>
        <v>1</v>
      </c>
      <c r="M81" s="170">
        <f t="shared" si="22"/>
        <v>0</v>
      </c>
      <c r="O81" s="328">
        <v>43830</v>
      </c>
      <c r="P81" s="171" t="s">
        <v>0</v>
      </c>
      <c r="Q81" s="171" t="s">
        <v>545</v>
      </c>
      <c r="R81" s="171" t="s">
        <v>497</v>
      </c>
      <c r="S81" s="171" t="s">
        <v>472</v>
      </c>
      <c r="T81" s="171" t="s">
        <v>472</v>
      </c>
      <c r="U81" s="171" t="s">
        <v>472</v>
      </c>
      <c r="V81" s="171" t="s">
        <v>0</v>
      </c>
      <c r="W81" s="171" t="s">
        <v>523</v>
      </c>
      <c r="X81" s="171" t="s">
        <v>520</v>
      </c>
      <c r="Y81" s="171" t="s">
        <v>520</v>
      </c>
      <c r="Z81" s="171" t="s">
        <v>524</v>
      </c>
      <c r="AA81" s="171" t="s">
        <v>524</v>
      </c>
      <c r="AB81" s="171" t="s">
        <v>0</v>
      </c>
      <c r="AC81" s="171" t="s">
        <v>476</v>
      </c>
      <c r="AD81" s="171" t="s">
        <v>476</v>
      </c>
      <c r="AE81" s="171" t="s">
        <v>476</v>
      </c>
      <c r="AF81" s="171" t="s">
        <v>476</v>
      </c>
      <c r="AG81" s="171" t="s">
        <v>476</v>
      </c>
      <c r="AH81" s="171" t="s">
        <v>0</v>
      </c>
      <c r="AI81" s="171" t="s">
        <v>546</v>
      </c>
      <c r="AJ81" s="171" t="s">
        <v>546</v>
      </c>
      <c r="AK81" s="171" t="s">
        <v>546</v>
      </c>
      <c r="AL81" s="171" t="s">
        <v>546</v>
      </c>
      <c r="AM81" s="171" t="s">
        <v>546</v>
      </c>
      <c r="AN81" s="171" t="s">
        <v>0</v>
      </c>
      <c r="AO81" s="171" t="s">
        <v>547</v>
      </c>
      <c r="AP81" s="171" t="s">
        <v>547</v>
      </c>
      <c r="AQ81" s="171" t="s">
        <v>547</v>
      </c>
      <c r="AR81" s="171" t="s">
        <v>547</v>
      </c>
      <c r="AS81" s="171" t="s">
        <v>547</v>
      </c>
      <c r="AT81" s="171" t="s">
        <v>0</v>
      </c>
      <c r="AU81" s="171" t="s">
        <v>915</v>
      </c>
      <c r="AV81" s="171" t="s">
        <v>619</v>
      </c>
      <c r="AW81" s="171" t="s">
        <v>619</v>
      </c>
      <c r="AX81" s="171" t="s">
        <v>721</v>
      </c>
      <c r="AY81" s="171" t="s">
        <v>626</v>
      </c>
      <c r="AZ81" s="171" t="s">
        <v>0</v>
      </c>
      <c r="BA81" s="171" t="s">
        <v>744</v>
      </c>
      <c r="BB81" s="171" t="s">
        <v>744</v>
      </c>
      <c r="BC81" s="171" t="s">
        <v>744</v>
      </c>
      <c r="BD81" s="171" t="s">
        <v>744</v>
      </c>
      <c r="BE81" s="171" t="s">
        <v>744</v>
      </c>
    </row>
    <row r="82" spans="2:57" ht="17.399999999999999">
      <c r="B82" s="150">
        <f t="shared" si="23"/>
        <v>76</v>
      </c>
      <c r="C82" s="327">
        <f t="shared" si="12"/>
        <v>43829</v>
      </c>
      <c r="D82" s="167">
        <f t="shared" si="13"/>
        <v>1.6289999999999999E-2</v>
      </c>
      <c r="E82" s="168">
        <f t="shared" si="14"/>
        <v>1.6479999999999998E-2</v>
      </c>
      <c r="F82" s="168">
        <f t="shared" si="15"/>
        <v>1.66E-2</v>
      </c>
      <c r="G82" s="168">
        <f t="shared" si="16"/>
        <v>1.7469999999999999E-2</v>
      </c>
      <c r="H82" s="168">
        <f t="shared" si="17"/>
        <v>1.8200000000000001E-2</v>
      </c>
      <c r="I82" s="168">
        <f t="shared" si="18"/>
        <v>1.968E-2</v>
      </c>
      <c r="J82" s="168">
        <f t="shared" si="19"/>
        <v>2.085E-2</v>
      </c>
      <c r="K82" s="168">
        <f t="shared" si="20"/>
        <v>1.7938571428571432E-2</v>
      </c>
      <c r="L82" s="169">
        <f t="shared" si="21"/>
        <v>1.0041583366653342</v>
      </c>
      <c r="M82" s="170">
        <f t="shared" si="22"/>
        <v>4.14971467724474E-3</v>
      </c>
      <c r="O82" s="328">
        <v>43829</v>
      </c>
      <c r="P82" s="171" t="s">
        <v>0</v>
      </c>
      <c r="Q82" s="171" t="s">
        <v>545</v>
      </c>
      <c r="R82" s="171" t="s">
        <v>497</v>
      </c>
      <c r="S82" s="171" t="s">
        <v>472</v>
      </c>
      <c r="T82" s="171" t="s">
        <v>472</v>
      </c>
      <c r="U82" s="171" t="s">
        <v>472</v>
      </c>
      <c r="V82" s="171" t="s">
        <v>0</v>
      </c>
      <c r="W82" s="171" t="s">
        <v>523</v>
      </c>
      <c r="X82" s="171" t="s">
        <v>520</v>
      </c>
      <c r="Y82" s="171" t="s">
        <v>520</v>
      </c>
      <c r="Z82" s="171" t="s">
        <v>524</v>
      </c>
      <c r="AA82" s="171" t="s">
        <v>524</v>
      </c>
      <c r="AB82" s="171" t="s">
        <v>0</v>
      </c>
      <c r="AC82" s="171" t="s">
        <v>476</v>
      </c>
      <c r="AD82" s="171" t="s">
        <v>476</v>
      </c>
      <c r="AE82" s="171" t="s">
        <v>476</v>
      </c>
      <c r="AF82" s="171" t="s">
        <v>476</v>
      </c>
      <c r="AG82" s="171" t="s">
        <v>476</v>
      </c>
      <c r="AH82" s="171" t="s">
        <v>0</v>
      </c>
      <c r="AI82" s="171" t="s">
        <v>546</v>
      </c>
      <c r="AJ82" s="171" t="s">
        <v>546</v>
      </c>
      <c r="AK82" s="171" t="s">
        <v>546</v>
      </c>
      <c r="AL82" s="171" t="s">
        <v>546</v>
      </c>
      <c r="AM82" s="171" t="s">
        <v>546</v>
      </c>
      <c r="AN82" s="171" t="s">
        <v>0</v>
      </c>
      <c r="AO82" s="171" t="s">
        <v>547</v>
      </c>
      <c r="AP82" s="171" t="s">
        <v>547</v>
      </c>
      <c r="AQ82" s="171" t="s">
        <v>547</v>
      </c>
      <c r="AR82" s="171" t="s">
        <v>547</v>
      </c>
      <c r="AS82" s="171" t="s">
        <v>547</v>
      </c>
      <c r="AT82" s="171" t="s">
        <v>0</v>
      </c>
      <c r="AU82" s="171" t="s">
        <v>915</v>
      </c>
      <c r="AV82" s="171" t="s">
        <v>619</v>
      </c>
      <c r="AW82" s="171" t="s">
        <v>619</v>
      </c>
      <c r="AX82" s="171" t="s">
        <v>721</v>
      </c>
      <c r="AY82" s="171" t="s">
        <v>626</v>
      </c>
      <c r="AZ82" s="171" t="s">
        <v>0</v>
      </c>
      <c r="BA82" s="171" t="s">
        <v>744</v>
      </c>
      <c r="BB82" s="171" t="s">
        <v>744</v>
      </c>
      <c r="BC82" s="171" t="s">
        <v>744</v>
      </c>
      <c r="BD82" s="171" t="s">
        <v>744</v>
      </c>
      <c r="BE82" s="171" t="s">
        <v>744</v>
      </c>
    </row>
    <row r="83" spans="2:57" ht="17.399999999999999">
      <c r="B83" s="150">
        <f t="shared" si="23"/>
        <v>77</v>
      </c>
      <c r="C83" s="327">
        <f t="shared" si="12"/>
        <v>43828</v>
      </c>
      <c r="D83" s="167">
        <f t="shared" si="13"/>
        <v>1.6319999999999998E-2</v>
      </c>
      <c r="E83" s="168">
        <f t="shared" si="14"/>
        <v>1.644E-2</v>
      </c>
      <c r="F83" s="168">
        <f t="shared" si="15"/>
        <v>1.6570000000000001E-2</v>
      </c>
      <c r="G83" s="168">
        <f t="shared" si="16"/>
        <v>1.7340000000000001E-2</v>
      </c>
      <c r="H83" s="168">
        <f t="shared" si="17"/>
        <v>1.805E-2</v>
      </c>
      <c r="I83" s="168">
        <f t="shared" si="18"/>
        <v>1.958E-2</v>
      </c>
      <c r="J83" s="168">
        <f t="shared" si="19"/>
        <v>2.0750000000000001E-2</v>
      </c>
      <c r="K83" s="168">
        <f t="shared" si="20"/>
        <v>1.7864285714285714E-2</v>
      </c>
      <c r="L83" s="169">
        <f t="shared" si="21"/>
        <v>0.9883031692088835</v>
      </c>
      <c r="M83" s="170">
        <f t="shared" si="22"/>
        <v>-1.1765776877544005E-2</v>
      </c>
      <c r="O83" s="328">
        <v>43828</v>
      </c>
      <c r="P83" s="171" t="s">
        <v>0</v>
      </c>
      <c r="Q83" s="171" t="s">
        <v>526</v>
      </c>
      <c r="R83" s="171" t="s">
        <v>526</v>
      </c>
      <c r="S83" s="171" t="s">
        <v>526</v>
      </c>
      <c r="T83" s="171" t="s">
        <v>526</v>
      </c>
      <c r="U83" s="171" t="s">
        <v>526</v>
      </c>
      <c r="V83" s="171" t="s">
        <v>0</v>
      </c>
      <c r="W83" s="171" t="s">
        <v>548</v>
      </c>
      <c r="X83" s="171" t="s">
        <v>503</v>
      </c>
      <c r="Y83" s="171" t="s">
        <v>503</v>
      </c>
      <c r="Z83" s="171" t="s">
        <v>503</v>
      </c>
      <c r="AA83" s="171" t="s">
        <v>517</v>
      </c>
      <c r="AB83" s="171" t="s">
        <v>0</v>
      </c>
      <c r="AC83" s="171" t="s">
        <v>475</v>
      </c>
      <c r="AD83" s="171" t="s">
        <v>475</v>
      </c>
      <c r="AE83" s="171" t="s">
        <v>475</v>
      </c>
      <c r="AF83" s="171" t="s">
        <v>475</v>
      </c>
      <c r="AG83" s="171" t="s">
        <v>475</v>
      </c>
      <c r="AH83" s="171" t="s">
        <v>0</v>
      </c>
      <c r="AI83" s="171" t="s">
        <v>549</v>
      </c>
      <c r="AJ83" s="171" t="s">
        <v>525</v>
      </c>
      <c r="AK83" s="171" t="s">
        <v>525</v>
      </c>
      <c r="AL83" s="171" t="s">
        <v>525</v>
      </c>
      <c r="AM83" s="171" t="s">
        <v>521</v>
      </c>
      <c r="AN83" s="171" t="s">
        <v>0</v>
      </c>
      <c r="AO83" s="171" t="s">
        <v>550</v>
      </c>
      <c r="AP83" s="171" t="s">
        <v>550</v>
      </c>
      <c r="AQ83" s="171" t="s">
        <v>550</v>
      </c>
      <c r="AR83" s="171" t="s">
        <v>550</v>
      </c>
      <c r="AS83" s="171" t="s">
        <v>550</v>
      </c>
      <c r="AT83" s="171" t="s">
        <v>0</v>
      </c>
      <c r="AU83" s="171" t="s">
        <v>916</v>
      </c>
      <c r="AV83" s="171" t="s">
        <v>838</v>
      </c>
      <c r="AW83" s="171" t="s">
        <v>754</v>
      </c>
      <c r="AX83" s="171" t="s">
        <v>602</v>
      </c>
      <c r="AY83" s="171" t="s">
        <v>754</v>
      </c>
      <c r="AZ83" s="171" t="s">
        <v>0</v>
      </c>
      <c r="BA83" s="171" t="s">
        <v>917</v>
      </c>
      <c r="BB83" s="171" t="s">
        <v>917</v>
      </c>
      <c r="BC83" s="171" t="s">
        <v>917</v>
      </c>
      <c r="BD83" s="171" t="s">
        <v>917</v>
      </c>
      <c r="BE83" s="171" t="s">
        <v>917</v>
      </c>
    </row>
    <row r="84" spans="2:57" ht="17.399999999999999">
      <c r="B84" s="150">
        <f t="shared" si="23"/>
        <v>78</v>
      </c>
      <c r="C84" s="327">
        <f t="shared" si="12"/>
        <v>43827</v>
      </c>
      <c r="D84" s="167">
        <f t="shared" si="13"/>
        <v>1.643E-2</v>
      </c>
      <c r="E84" s="168">
        <f t="shared" si="14"/>
        <v>1.6619999999999999E-2</v>
      </c>
      <c r="F84" s="168">
        <f t="shared" si="15"/>
        <v>1.677E-2</v>
      </c>
      <c r="G84" s="168">
        <f t="shared" si="16"/>
        <v>1.7569999999999999E-2</v>
      </c>
      <c r="H84" s="168">
        <f t="shared" si="17"/>
        <v>1.8349999999999998E-2</v>
      </c>
      <c r="I84" s="168">
        <f t="shared" si="18"/>
        <v>1.9820000000000001E-2</v>
      </c>
      <c r="J84" s="168">
        <f t="shared" si="19"/>
        <v>2.0969999999999999E-2</v>
      </c>
      <c r="K84" s="168">
        <f t="shared" si="20"/>
        <v>1.8075714285714282E-2</v>
      </c>
      <c r="L84" s="169">
        <f t="shared" si="21"/>
        <v>1.0010284810126582</v>
      </c>
      <c r="M84" s="170">
        <f t="shared" si="22"/>
        <v>1.0279524884152025E-3</v>
      </c>
      <c r="O84" s="328">
        <v>43827</v>
      </c>
      <c r="P84" s="171" t="s">
        <v>0</v>
      </c>
      <c r="Q84" s="171" t="s">
        <v>551</v>
      </c>
      <c r="R84" s="171" t="s">
        <v>503</v>
      </c>
      <c r="S84" s="171" t="s">
        <v>503</v>
      </c>
      <c r="T84" s="171" t="s">
        <v>517</v>
      </c>
      <c r="U84" s="171" t="s">
        <v>517</v>
      </c>
      <c r="V84" s="171" t="s">
        <v>0</v>
      </c>
      <c r="W84" s="171" t="s">
        <v>552</v>
      </c>
      <c r="X84" s="171" t="s">
        <v>552</v>
      </c>
      <c r="Y84" s="171" t="s">
        <v>552</v>
      </c>
      <c r="Z84" s="171" t="s">
        <v>552</v>
      </c>
      <c r="AA84" s="171" t="s">
        <v>552</v>
      </c>
      <c r="AB84" s="171" t="s">
        <v>0</v>
      </c>
      <c r="AC84" s="171" t="s">
        <v>509</v>
      </c>
      <c r="AD84" s="171" t="s">
        <v>509</v>
      </c>
      <c r="AE84" s="171" t="s">
        <v>509</v>
      </c>
      <c r="AF84" s="171" t="s">
        <v>509</v>
      </c>
      <c r="AG84" s="171" t="s">
        <v>509</v>
      </c>
      <c r="AH84" s="171" t="s">
        <v>0</v>
      </c>
      <c r="AI84" s="171" t="s">
        <v>515</v>
      </c>
      <c r="AJ84" s="171" t="s">
        <v>515</v>
      </c>
      <c r="AK84" s="171" t="s">
        <v>515</v>
      </c>
      <c r="AL84" s="171" t="s">
        <v>515</v>
      </c>
      <c r="AM84" s="171" t="s">
        <v>515</v>
      </c>
      <c r="AN84" s="171" t="s">
        <v>0</v>
      </c>
      <c r="AO84" s="171" t="s">
        <v>553</v>
      </c>
      <c r="AP84" s="171" t="s">
        <v>553</v>
      </c>
      <c r="AQ84" s="171" t="s">
        <v>553</v>
      </c>
      <c r="AR84" s="171" t="s">
        <v>553</v>
      </c>
      <c r="AS84" s="171" t="s">
        <v>553</v>
      </c>
      <c r="AT84" s="171" t="s">
        <v>0</v>
      </c>
      <c r="AU84" s="171" t="s">
        <v>603</v>
      </c>
      <c r="AV84" s="171" t="s">
        <v>644</v>
      </c>
      <c r="AW84" s="171" t="s">
        <v>644</v>
      </c>
      <c r="AX84" s="171" t="s">
        <v>918</v>
      </c>
      <c r="AY84" s="171" t="s">
        <v>644</v>
      </c>
      <c r="AZ84" s="171" t="s">
        <v>0</v>
      </c>
      <c r="BA84" s="171" t="s">
        <v>763</v>
      </c>
      <c r="BB84" s="171" t="s">
        <v>763</v>
      </c>
      <c r="BC84" s="171" t="s">
        <v>763</v>
      </c>
      <c r="BD84" s="171" t="s">
        <v>763</v>
      </c>
      <c r="BE84" s="171" t="s">
        <v>763</v>
      </c>
    </row>
    <row r="85" spans="2:57" ht="17.399999999999999">
      <c r="B85" s="150">
        <f t="shared" si="23"/>
        <v>79</v>
      </c>
      <c r="C85" s="327">
        <f t="shared" si="12"/>
        <v>43823</v>
      </c>
      <c r="D85" s="167">
        <f t="shared" si="13"/>
        <v>1.636E-2</v>
      </c>
      <c r="E85" s="168">
        <f t="shared" si="14"/>
        <v>1.6650000000000002E-2</v>
      </c>
      <c r="F85" s="168">
        <f t="shared" si="15"/>
        <v>1.6639999999999999E-2</v>
      </c>
      <c r="G85" s="168">
        <f t="shared" si="16"/>
        <v>1.7589999999999998E-2</v>
      </c>
      <c r="H85" s="168">
        <f t="shared" si="17"/>
        <v>1.8370000000000001E-2</v>
      </c>
      <c r="I85" s="168">
        <f t="shared" si="18"/>
        <v>1.9820000000000001E-2</v>
      </c>
      <c r="J85" s="168">
        <f t="shared" si="19"/>
        <v>2.0969999999999999E-2</v>
      </c>
      <c r="K85" s="168">
        <f t="shared" si="20"/>
        <v>1.8057142857142855E-2</v>
      </c>
      <c r="L85" s="169">
        <f t="shared" si="21"/>
        <v>0.99905153335441033</v>
      </c>
      <c r="M85" s="170">
        <f t="shared" si="22"/>
        <v>-9.4891672469108747E-4</v>
      </c>
      <c r="O85" s="328">
        <v>43823</v>
      </c>
      <c r="P85" s="171" t="s">
        <v>0</v>
      </c>
      <c r="Q85" s="171" t="s">
        <v>554</v>
      </c>
      <c r="R85" s="171" t="s">
        <v>504</v>
      </c>
      <c r="S85" s="171" t="s">
        <v>530</v>
      </c>
      <c r="T85" s="171" t="s">
        <v>530</v>
      </c>
      <c r="U85" s="171" t="s">
        <v>504</v>
      </c>
      <c r="V85" s="171" t="s">
        <v>0</v>
      </c>
      <c r="W85" s="171" t="s">
        <v>512</v>
      </c>
      <c r="X85" s="171" t="s">
        <v>512</v>
      </c>
      <c r="Y85" s="171" t="s">
        <v>512</v>
      </c>
      <c r="Z85" s="171" t="s">
        <v>512</v>
      </c>
      <c r="AA85" s="171" t="s">
        <v>512</v>
      </c>
      <c r="AB85" s="171" t="s">
        <v>0</v>
      </c>
      <c r="AC85" s="171" t="s">
        <v>555</v>
      </c>
      <c r="AD85" s="171" t="s">
        <v>512</v>
      </c>
      <c r="AE85" s="171" t="s">
        <v>552</v>
      </c>
      <c r="AF85" s="171" t="s">
        <v>512</v>
      </c>
      <c r="AG85" s="171" t="s">
        <v>512</v>
      </c>
      <c r="AH85" s="171" t="s">
        <v>0</v>
      </c>
      <c r="AI85" s="171" t="s">
        <v>556</v>
      </c>
      <c r="AJ85" s="171" t="s">
        <v>557</v>
      </c>
      <c r="AK85" s="171" t="s">
        <v>515</v>
      </c>
      <c r="AL85" s="171" t="s">
        <v>557</v>
      </c>
      <c r="AM85" s="171" t="s">
        <v>557</v>
      </c>
      <c r="AN85" s="171" t="s">
        <v>0</v>
      </c>
      <c r="AO85" s="171" t="s">
        <v>558</v>
      </c>
      <c r="AP85" s="171" t="s">
        <v>558</v>
      </c>
      <c r="AQ85" s="171" t="s">
        <v>558</v>
      </c>
      <c r="AR85" s="171" t="s">
        <v>558</v>
      </c>
      <c r="AS85" s="171" t="s">
        <v>558</v>
      </c>
      <c r="AT85" s="171" t="s">
        <v>0</v>
      </c>
      <c r="AU85" s="171" t="s">
        <v>603</v>
      </c>
      <c r="AV85" s="171" t="s">
        <v>644</v>
      </c>
      <c r="AW85" s="171" t="s">
        <v>644</v>
      </c>
      <c r="AX85" s="171" t="s">
        <v>918</v>
      </c>
      <c r="AY85" s="171" t="s">
        <v>644</v>
      </c>
      <c r="AZ85" s="171" t="s">
        <v>0</v>
      </c>
      <c r="BA85" s="171" t="s">
        <v>763</v>
      </c>
      <c r="BB85" s="171" t="s">
        <v>763</v>
      </c>
      <c r="BC85" s="171" t="s">
        <v>763</v>
      </c>
      <c r="BD85" s="171" t="s">
        <v>763</v>
      </c>
      <c r="BE85" s="171" t="s">
        <v>763</v>
      </c>
    </row>
    <row r="86" spans="2:57" ht="17.399999999999999">
      <c r="B86" s="150">
        <f t="shared" si="23"/>
        <v>80</v>
      </c>
      <c r="C86" s="327">
        <f t="shared" si="12"/>
        <v>43822</v>
      </c>
      <c r="D86" s="167">
        <f t="shared" si="13"/>
        <v>1.6299999999999999E-2</v>
      </c>
      <c r="E86" s="168">
        <f t="shared" si="14"/>
        <v>1.6650000000000002E-2</v>
      </c>
      <c r="F86" s="168">
        <f t="shared" si="15"/>
        <v>1.6670000000000001E-2</v>
      </c>
      <c r="G86" s="168">
        <f t="shared" si="16"/>
        <v>1.7559999999999999E-2</v>
      </c>
      <c r="H86" s="168">
        <f t="shared" si="17"/>
        <v>1.8349999999999998E-2</v>
      </c>
      <c r="I86" s="168">
        <f t="shared" si="18"/>
        <v>1.9870000000000002E-2</v>
      </c>
      <c r="J86" s="168">
        <f t="shared" si="19"/>
        <v>2.112E-2</v>
      </c>
      <c r="K86" s="168">
        <f t="shared" si="20"/>
        <v>1.8074285714285713E-2</v>
      </c>
      <c r="L86" s="169">
        <f t="shared" si="21"/>
        <v>0.99952599146784626</v>
      </c>
      <c r="M86" s="170">
        <f t="shared" si="22"/>
        <v>-4.7412090971136355E-4</v>
      </c>
      <c r="O86" s="328">
        <v>43822</v>
      </c>
      <c r="P86" s="171" t="s">
        <v>0</v>
      </c>
      <c r="Q86" s="171" t="s">
        <v>472</v>
      </c>
      <c r="R86" s="171" t="s">
        <v>472</v>
      </c>
      <c r="S86" s="171" t="s">
        <v>472</v>
      </c>
      <c r="T86" s="171" t="s">
        <v>472</v>
      </c>
      <c r="U86" s="171" t="s">
        <v>472</v>
      </c>
      <c r="V86" s="171" t="s">
        <v>0</v>
      </c>
      <c r="W86" s="171" t="s">
        <v>512</v>
      </c>
      <c r="X86" s="171" t="s">
        <v>512</v>
      </c>
      <c r="Y86" s="171" t="s">
        <v>512</v>
      </c>
      <c r="Z86" s="171" t="s">
        <v>512</v>
      </c>
      <c r="AA86" s="171" t="s">
        <v>512</v>
      </c>
      <c r="AB86" s="171" t="s">
        <v>0</v>
      </c>
      <c r="AC86" s="171" t="s">
        <v>473</v>
      </c>
      <c r="AD86" s="171" t="s">
        <v>473</v>
      </c>
      <c r="AE86" s="171" t="s">
        <v>473</v>
      </c>
      <c r="AF86" s="171" t="s">
        <v>473</v>
      </c>
      <c r="AG86" s="171" t="s">
        <v>473</v>
      </c>
      <c r="AH86" s="171" t="s">
        <v>0</v>
      </c>
      <c r="AI86" s="171" t="s">
        <v>559</v>
      </c>
      <c r="AJ86" s="171" t="s">
        <v>515</v>
      </c>
      <c r="AK86" s="171" t="s">
        <v>508</v>
      </c>
      <c r="AL86" s="171" t="s">
        <v>515</v>
      </c>
      <c r="AM86" s="171" t="s">
        <v>515</v>
      </c>
      <c r="AN86" s="171" t="s">
        <v>0</v>
      </c>
      <c r="AO86" s="171" t="s">
        <v>553</v>
      </c>
      <c r="AP86" s="171" t="s">
        <v>553</v>
      </c>
      <c r="AQ86" s="171" t="s">
        <v>553</v>
      </c>
      <c r="AR86" s="171" t="s">
        <v>553</v>
      </c>
      <c r="AS86" s="171" t="s">
        <v>553</v>
      </c>
      <c r="AT86" s="171" t="s">
        <v>0</v>
      </c>
      <c r="AU86" s="171" t="s">
        <v>615</v>
      </c>
      <c r="AV86" s="171" t="s">
        <v>602</v>
      </c>
      <c r="AW86" s="171" t="s">
        <v>602</v>
      </c>
      <c r="AX86" s="171" t="s">
        <v>657</v>
      </c>
      <c r="AY86" s="171" t="s">
        <v>602</v>
      </c>
      <c r="AZ86" s="171" t="s">
        <v>0</v>
      </c>
      <c r="BA86" s="171" t="s">
        <v>919</v>
      </c>
      <c r="BB86" s="171" t="s">
        <v>919</v>
      </c>
      <c r="BC86" s="171" t="s">
        <v>919</v>
      </c>
      <c r="BD86" s="171" t="s">
        <v>919</v>
      </c>
      <c r="BE86" s="171" t="s">
        <v>919</v>
      </c>
    </row>
    <row r="87" spans="2:57" ht="17.399999999999999">
      <c r="B87" s="150">
        <f t="shared" si="23"/>
        <v>81</v>
      </c>
      <c r="C87" s="327">
        <f t="shared" si="12"/>
        <v>43821</v>
      </c>
      <c r="D87" s="167">
        <f t="shared" si="13"/>
        <v>1.6299999999999999E-2</v>
      </c>
      <c r="E87" s="168">
        <f t="shared" si="14"/>
        <v>1.6650000000000002E-2</v>
      </c>
      <c r="F87" s="168">
        <f t="shared" si="15"/>
        <v>1.6750000000000001E-2</v>
      </c>
      <c r="G87" s="168">
        <f t="shared" si="16"/>
        <v>1.754E-2</v>
      </c>
      <c r="H87" s="168">
        <f t="shared" si="17"/>
        <v>1.8349999999999998E-2</v>
      </c>
      <c r="I87" s="168">
        <f t="shared" si="18"/>
        <v>1.9870000000000002E-2</v>
      </c>
      <c r="J87" s="168">
        <f t="shared" si="19"/>
        <v>2.112E-2</v>
      </c>
      <c r="K87" s="168">
        <f t="shared" si="20"/>
        <v>1.8082857142857144E-2</v>
      </c>
      <c r="L87" s="169">
        <f t="shared" si="21"/>
        <v>1.0058005562177197</v>
      </c>
      <c r="M87" s="170">
        <f t="shared" si="22"/>
        <v>5.7837977658346026E-3</v>
      </c>
      <c r="O87" s="328">
        <v>43821</v>
      </c>
      <c r="P87" s="171" t="s">
        <v>0</v>
      </c>
      <c r="Q87" s="171" t="s">
        <v>472</v>
      </c>
      <c r="R87" s="171" t="s">
        <v>472</v>
      </c>
      <c r="S87" s="171" t="s">
        <v>472</v>
      </c>
      <c r="T87" s="171" t="s">
        <v>472</v>
      </c>
      <c r="U87" s="171" t="s">
        <v>472</v>
      </c>
      <c r="V87" s="171" t="s">
        <v>0</v>
      </c>
      <c r="W87" s="171" t="s">
        <v>512</v>
      </c>
      <c r="X87" s="171" t="s">
        <v>512</v>
      </c>
      <c r="Y87" s="171" t="s">
        <v>512</v>
      </c>
      <c r="Z87" s="171" t="s">
        <v>512</v>
      </c>
      <c r="AA87" s="171" t="s">
        <v>512</v>
      </c>
      <c r="AB87" s="171" t="s">
        <v>0</v>
      </c>
      <c r="AC87" s="171" t="s">
        <v>560</v>
      </c>
      <c r="AD87" s="171" t="s">
        <v>560</v>
      </c>
      <c r="AE87" s="171" t="s">
        <v>560</v>
      </c>
      <c r="AF87" s="171" t="s">
        <v>560</v>
      </c>
      <c r="AG87" s="171" t="s">
        <v>560</v>
      </c>
      <c r="AH87" s="171" t="s">
        <v>0</v>
      </c>
      <c r="AI87" s="171" t="s">
        <v>561</v>
      </c>
      <c r="AJ87" s="171" t="s">
        <v>562</v>
      </c>
      <c r="AK87" s="171" t="s">
        <v>508</v>
      </c>
      <c r="AL87" s="171" t="s">
        <v>508</v>
      </c>
      <c r="AM87" s="171" t="s">
        <v>508</v>
      </c>
      <c r="AN87" s="171" t="s">
        <v>0</v>
      </c>
      <c r="AO87" s="171" t="s">
        <v>553</v>
      </c>
      <c r="AP87" s="171" t="s">
        <v>553</v>
      </c>
      <c r="AQ87" s="171" t="s">
        <v>558</v>
      </c>
      <c r="AR87" s="171" t="s">
        <v>553</v>
      </c>
      <c r="AS87" s="171" t="s">
        <v>553</v>
      </c>
      <c r="AT87" s="171" t="s">
        <v>0</v>
      </c>
      <c r="AU87" s="171" t="s">
        <v>615</v>
      </c>
      <c r="AV87" s="171" t="s">
        <v>602</v>
      </c>
      <c r="AW87" s="171" t="s">
        <v>602</v>
      </c>
      <c r="AX87" s="171" t="s">
        <v>657</v>
      </c>
      <c r="AY87" s="171" t="s">
        <v>602</v>
      </c>
      <c r="AZ87" s="171" t="s">
        <v>0</v>
      </c>
      <c r="BA87" s="171" t="s">
        <v>919</v>
      </c>
      <c r="BB87" s="171" t="s">
        <v>919</v>
      </c>
      <c r="BC87" s="171" t="s">
        <v>919</v>
      </c>
      <c r="BD87" s="171" t="s">
        <v>919</v>
      </c>
      <c r="BE87" s="171" t="s">
        <v>919</v>
      </c>
    </row>
    <row r="88" spans="2:57" ht="17.399999999999999">
      <c r="B88" s="150">
        <f t="shared" si="23"/>
        <v>82</v>
      </c>
      <c r="C88" s="327">
        <f t="shared" si="12"/>
        <v>43820</v>
      </c>
      <c r="D88" s="167">
        <f t="shared" si="13"/>
        <v>1.626E-2</v>
      </c>
      <c r="E88" s="168">
        <f t="shared" si="14"/>
        <v>1.652E-2</v>
      </c>
      <c r="F88" s="168">
        <f t="shared" si="15"/>
        <v>1.66E-2</v>
      </c>
      <c r="G88" s="168">
        <f t="shared" si="16"/>
        <v>1.745E-2</v>
      </c>
      <c r="H88" s="168">
        <f t="shared" si="17"/>
        <v>1.8269999999999998E-2</v>
      </c>
      <c r="I88" s="168">
        <f t="shared" si="18"/>
        <v>1.975E-2</v>
      </c>
      <c r="J88" s="168">
        <f t="shared" si="19"/>
        <v>2.1000000000000001E-2</v>
      </c>
      <c r="K88" s="168">
        <f t="shared" si="20"/>
        <v>1.7978571428571427E-2</v>
      </c>
      <c r="L88" s="169">
        <f t="shared" si="21"/>
        <v>0.98643988085906875</v>
      </c>
      <c r="M88" s="170">
        <f t="shared" si="22"/>
        <v>-1.3652897232484442E-2</v>
      </c>
      <c r="O88" s="328">
        <v>43820</v>
      </c>
      <c r="P88" s="171" t="s">
        <v>0</v>
      </c>
      <c r="Q88" s="171" t="s">
        <v>496</v>
      </c>
      <c r="R88" s="171" t="s">
        <v>498</v>
      </c>
      <c r="S88" s="171" t="s">
        <v>498</v>
      </c>
      <c r="T88" s="171" t="s">
        <v>497</v>
      </c>
      <c r="U88" s="171" t="s">
        <v>497</v>
      </c>
      <c r="V88" s="171" t="s">
        <v>0</v>
      </c>
      <c r="W88" s="171" t="s">
        <v>563</v>
      </c>
      <c r="X88" s="171" t="s">
        <v>563</v>
      </c>
      <c r="Y88" s="171" t="s">
        <v>563</v>
      </c>
      <c r="Z88" s="171" t="s">
        <v>563</v>
      </c>
      <c r="AA88" s="171" t="s">
        <v>563</v>
      </c>
      <c r="AB88" s="171" t="s">
        <v>0</v>
      </c>
      <c r="AC88" s="171" t="s">
        <v>476</v>
      </c>
      <c r="AD88" s="171" t="s">
        <v>476</v>
      </c>
      <c r="AE88" s="171" t="s">
        <v>476</v>
      </c>
      <c r="AF88" s="171" t="s">
        <v>476</v>
      </c>
      <c r="AG88" s="171" t="s">
        <v>476</v>
      </c>
      <c r="AH88" s="171" t="s">
        <v>0</v>
      </c>
      <c r="AI88" s="171" t="s">
        <v>510</v>
      </c>
      <c r="AJ88" s="171" t="s">
        <v>510</v>
      </c>
      <c r="AK88" s="171" t="s">
        <v>510</v>
      </c>
      <c r="AL88" s="171" t="s">
        <v>510</v>
      </c>
      <c r="AM88" s="171" t="s">
        <v>510</v>
      </c>
      <c r="AN88" s="171" t="s">
        <v>0</v>
      </c>
      <c r="AO88" s="171" t="s">
        <v>564</v>
      </c>
      <c r="AP88" s="171" t="s">
        <v>564</v>
      </c>
      <c r="AQ88" s="171" t="s">
        <v>564</v>
      </c>
      <c r="AR88" s="171" t="s">
        <v>564</v>
      </c>
      <c r="AS88" s="171" t="s">
        <v>564</v>
      </c>
      <c r="AT88" s="171" t="s">
        <v>0</v>
      </c>
      <c r="AU88" s="171" t="s">
        <v>644</v>
      </c>
      <c r="AV88" s="171" t="s">
        <v>655</v>
      </c>
      <c r="AW88" s="171" t="s">
        <v>631</v>
      </c>
      <c r="AX88" s="171" t="s">
        <v>647</v>
      </c>
      <c r="AY88" s="171" t="s">
        <v>631</v>
      </c>
      <c r="AZ88" s="171" t="s">
        <v>0</v>
      </c>
      <c r="BA88" s="171" t="s">
        <v>742</v>
      </c>
      <c r="BB88" s="171" t="s">
        <v>742</v>
      </c>
      <c r="BC88" s="171" t="s">
        <v>742</v>
      </c>
      <c r="BD88" s="171" t="s">
        <v>742</v>
      </c>
      <c r="BE88" s="171" t="s">
        <v>742</v>
      </c>
    </row>
    <row r="89" spans="2:57" ht="17.399999999999999">
      <c r="B89" s="150">
        <f t="shared" si="23"/>
        <v>83</v>
      </c>
      <c r="C89" s="327">
        <f t="shared" si="12"/>
        <v>43817</v>
      </c>
      <c r="D89" s="167">
        <f t="shared" si="13"/>
        <v>1.635E-2</v>
      </c>
      <c r="E89" s="168">
        <f t="shared" si="14"/>
        <v>1.677E-2</v>
      </c>
      <c r="F89" s="168">
        <f t="shared" si="15"/>
        <v>1.6920000000000001E-2</v>
      </c>
      <c r="G89" s="168">
        <f t="shared" si="16"/>
        <v>1.7760000000000001E-2</v>
      </c>
      <c r="H89" s="168">
        <f t="shared" si="17"/>
        <v>1.8550000000000001E-2</v>
      </c>
      <c r="I89" s="168">
        <f t="shared" si="18"/>
        <v>2.001E-2</v>
      </c>
      <c r="J89" s="168">
        <f t="shared" si="19"/>
        <v>2.1219999999999999E-2</v>
      </c>
      <c r="K89" s="168">
        <f t="shared" si="20"/>
        <v>1.8225714285714286E-2</v>
      </c>
      <c r="L89" s="169">
        <f t="shared" si="21"/>
        <v>0.98274533970112454</v>
      </c>
      <c r="M89" s="170">
        <f t="shared" si="22"/>
        <v>-1.7405256791513359E-2</v>
      </c>
      <c r="O89" s="328">
        <v>43817</v>
      </c>
      <c r="P89" s="171" t="s">
        <v>0</v>
      </c>
      <c r="Q89" s="171" t="s">
        <v>530</v>
      </c>
      <c r="R89" s="171" t="s">
        <v>530</v>
      </c>
      <c r="S89" s="171" t="s">
        <v>530</v>
      </c>
      <c r="T89" s="171" t="s">
        <v>530</v>
      </c>
      <c r="U89" s="171" t="s">
        <v>530</v>
      </c>
      <c r="V89" s="171" t="s">
        <v>0</v>
      </c>
      <c r="W89" s="171" t="s">
        <v>509</v>
      </c>
      <c r="X89" s="171" t="s">
        <v>509</v>
      </c>
      <c r="Y89" s="171" t="s">
        <v>509</v>
      </c>
      <c r="Z89" s="171" t="s">
        <v>509</v>
      </c>
      <c r="AA89" s="171" t="s">
        <v>509</v>
      </c>
      <c r="AB89" s="171" t="s">
        <v>0</v>
      </c>
      <c r="AC89" s="171" t="s">
        <v>565</v>
      </c>
      <c r="AD89" s="171" t="s">
        <v>565</v>
      </c>
      <c r="AE89" s="171" t="s">
        <v>565</v>
      </c>
      <c r="AF89" s="171" t="s">
        <v>565</v>
      </c>
      <c r="AG89" s="171" t="s">
        <v>565</v>
      </c>
      <c r="AH89" s="171" t="s">
        <v>0</v>
      </c>
      <c r="AI89" s="171" t="s">
        <v>566</v>
      </c>
      <c r="AJ89" s="171" t="s">
        <v>538</v>
      </c>
      <c r="AK89" s="171" t="s">
        <v>538</v>
      </c>
      <c r="AL89" s="171" t="s">
        <v>538</v>
      </c>
      <c r="AM89" s="171" t="s">
        <v>533</v>
      </c>
      <c r="AN89" s="171" t="s">
        <v>0</v>
      </c>
      <c r="AO89" s="171" t="s">
        <v>567</v>
      </c>
      <c r="AP89" s="171" t="s">
        <v>567</v>
      </c>
      <c r="AQ89" s="171" t="s">
        <v>567</v>
      </c>
      <c r="AR89" s="171" t="s">
        <v>567</v>
      </c>
      <c r="AS89" s="171" t="s">
        <v>567</v>
      </c>
      <c r="AT89" s="171" t="s">
        <v>0</v>
      </c>
      <c r="AU89" s="171" t="s">
        <v>920</v>
      </c>
      <c r="AV89" s="171" t="s">
        <v>921</v>
      </c>
      <c r="AW89" s="171" t="s">
        <v>921</v>
      </c>
      <c r="AX89" s="171" t="s">
        <v>849</v>
      </c>
      <c r="AY89" s="171" t="s">
        <v>903</v>
      </c>
      <c r="AZ89" s="171" t="s">
        <v>0</v>
      </c>
      <c r="BA89" s="171" t="s">
        <v>922</v>
      </c>
      <c r="BB89" s="171" t="s">
        <v>922</v>
      </c>
      <c r="BC89" s="171" t="s">
        <v>922</v>
      </c>
      <c r="BD89" s="171" t="s">
        <v>922</v>
      </c>
      <c r="BE89" s="171" t="s">
        <v>922</v>
      </c>
    </row>
    <row r="90" spans="2:57" ht="17.399999999999999">
      <c r="B90" s="150">
        <f t="shared" si="23"/>
        <v>84</v>
      </c>
      <c r="C90" s="327">
        <f t="shared" si="12"/>
        <v>43816</v>
      </c>
      <c r="D90" s="167">
        <f t="shared" si="13"/>
        <v>1.644E-2</v>
      </c>
      <c r="E90" s="168">
        <f t="shared" si="14"/>
        <v>1.702E-2</v>
      </c>
      <c r="F90" s="168">
        <f t="shared" si="15"/>
        <v>1.7270000000000001E-2</v>
      </c>
      <c r="G90" s="168">
        <f t="shared" si="16"/>
        <v>1.8169999999999999E-2</v>
      </c>
      <c r="H90" s="168">
        <f t="shared" si="17"/>
        <v>1.8950000000000002E-2</v>
      </c>
      <c r="I90" s="168">
        <f t="shared" si="18"/>
        <v>2.0369999999999999E-2</v>
      </c>
      <c r="J90" s="168">
        <f t="shared" si="19"/>
        <v>2.1600000000000001E-2</v>
      </c>
      <c r="K90" s="168">
        <f t="shared" si="20"/>
        <v>1.8545714285714287E-2</v>
      </c>
      <c r="L90" s="169">
        <f t="shared" si="21"/>
        <v>0.98296357991973959</v>
      </c>
      <c r="M90" s="170">
        <f t="shared" si="22"/>
        <v>-1.7183209450390403E-2</v>
      </c>
      <c r="O90" s="328">
        <v>43816</v>
      </c>
      <c r="P90" s="171" t="s">
        <v>0</v>
      </c>
      <c r="Q90" s="171" t="s">
        <v>548</v>
      </c>
      <c r="R90" s="171" t="s">
        <v>520</v>
      </c>
      <c r="S90" s="171" t="s">
        <v>503</v>
      </c>
      <c r="T90" s="171" t="s">
        <v>517</v>
      </c>
      <c r="U90" s="171" t="s">
        <v>503</v>
      </c>
      <c r="V90" s="171" t="s">
        <v>0</v>
      </c>
      <c r="W90" s="171" t="s">
        <v>568</v>
      </c>
      <c r="X90" s="171" t="s">
        <v>568</v>
      </c>
      <c r="Y90" s="171" t="s">
        <v>568</v>
      </c>
      <c r="Z90" s="171" t="s">
        <v>569</v>
      </c>
      <c r="AA90" s="171" t="s">
        <v>568</v>
      </c>
      <c r="AB90" s="171" t="s">
        <v>0</v>
      </c>
      <c r="AC90" s="171" t="s">
        <v>570</v>
      </c>
      <c r="AD90" s="171" t="s">
        <v>570</v>
      </c>
      <c r="AE90" s="171" t="s">
        <v>570</v>
      </c>
      <c r="AF90" s="171" t="s">
        <v>570</v>
      </c>
      <c r="AG90" s="171" t="s">
        <v>570</v>
      </c>
      <c r="AH90" s="171" t="s">
        <v>0</v>
      </c>
      <c r="AI90" s="171" t="s">
        <v>571</v>
      </c>
      <c r="AJ90" s="171" t="s">
        <v>571</v>
      </c>
      <c r="AK90" s="171" t="s">
        <v>571</v>
      </c>
      <c r="AL90" s="171" t="s">
        <v>571</v>
      </c>
      <c r="AM90" s="171" t="s">
        <v>571</v>
      </c>
      <c r="AN90" s="171" t="s">
        <v>0</v>
      </c>
      <c r="AO90" s="171" t="s">
        <v>572</v>
      </c>
      <c r="AP90" s="171" t="s">
        <v>572</v>
      </c>
      <c r="AQ90" s="171" t="s">
        <v>572</v>
      </c>
      <c r="AR90" s="171" t="s">
        <v>572</v>
      </c>
      <c r="AS90" s="171" t="s">
        <v>572</v>
      </c>
      <c r="AT90" s="171" t="s">
        <v>0</v>
      </c>
      <c r="AU90" s="171" t="s">
        <v>722</v>
      </c>
      <c r="AV90" s="171" t="s">
        <v>847</v>
      </c>
      <c r="AW90" s="171" t="s">
        <v>847</v>
      </c>
      <c r="AX90" s="171" t="s">
        <v>761</v>
      </c>
      <c r="AY90" s="171" t="s">
        <v>847</v>
      </c>
      <c r="AZ90" s="171" t="s">
        <v>0</v>
      </c>
      <c r="BA90" s="171" t="s">
        <v>874</v>
      </c>
      <c r="BB90" s="171" t="s">
        <v>874</v>
      </c>
      <c r="BC90" s="171" t="s">
        <v>874</v>
      </c>
      <c r="BD90" s="171" t="s">
        <v>874</v>
      </c>
      <c r="BE90" s="171" t="s">
        <v>874</v>
      </c>
    </row>
    <row r="91" spans="2:57" ht="17.399999999999999">
      <c r="B91" s="150">
        <f t="shared" si="23"/>
        <v>85</v>
      </c>
      <c r="C91" s="327">
        <f t="shared" si="12"/>
        <v>43815</v>
      </c>
      <c r="D91" s="167">
        <f t="shared" si="13"/>
        <v>1.6590000000000001E-2</v>
      </c>
      <c r="E91" s="168">
        <f t="shared" si="14"/>
        <v>1.7170000000000001E-2</v>
      </c>
      <c r="F91" s="168">
        <f t="shared" si="15"/>
        <v>1.7469999999999999E-2</v>
      </c>
      <c r="G91" s="168">
        <f t="shared" si="16"/>
        <v>1.8550000000000001E-2</v>
      </c>
      <c r="H91" s="168">
        <f t="shared" si="17"/>
        <v>1.9349999999999999E-2</v>
      </c>
      <c r="I91" s="168">
        <f t="shared" si="18"/>
        <v>2.0790000000000003E-2</v>
      </c>
      <c r="J91" s="168">
        <f t="shared" si="19"/>
        <v>2.215E-2</v>
      </c>
      <c r="K91" s="168">
        <f t="shared" si="20"/>
        <v>1.8867142857142857E-2</v>
      </c>
      <c r="L91" s="169">
        <f t="shared" si="21"/>
        <v>1.0087839902230371</v>
      </c>
      <c r="M91" s="170">
        <f t="shared" si="22"/>
        <v>8.7456354227333603E-3</v>
      </c>
      <c r="O91" s="328">
        <v>43815</v>
      </c>
      <c r="P91" s="171" t="s">
        <v>0</v>
      </c>
      <c r="Q91" s="171" t="s">
        <v>573</v>
      </c>
      <c r="R91" s="171" t="s">
        <v>476</v>
      </c>
      <c r="S91" s="171" t="s">
        <v>476</v>
      </c>
      <c r="T91" s="171" t="s">
        <v>475</v>
      </c>
      <c r="U91" s="171" t="s">
        <v>476</v>
      </c>
      <c r="V91" s="171" t="s">
        <v>0</v>
      </c>
      <c r="W91" s="171" t="s">
        <v>527</v>
      </c>
      <c r="X91" s="171" t="s">
        <v>527</v>
      </c>
      <c r="Y91" s="171" t="s">
        <v>527</v>
      </c>
      <c r="Z91" s="171" t="s">
        <v>527</v>
      </c>
      <c r="AA91" s="171" t="s">
        <v>527</v>
      </c>
      <c r="AB91" s="171" t="s">
        <v>0</v>
      </c>
      <c r="AC91" s="171" t="s">
        <v>546</v>
      </c>
      <c r="AD91" s="171" t="s">
        <v>535</v>
      </c>
      <c r="AE91" s="171" t="s">
        <v>546</v>
      </c>
      <c r="AF91" s="171" t="s">
        <v>546</v>
      </c>
      <c r="AG91" s="171" t="s">
        <v>546</v>
      </c>
      <c r="AH91" s="171" t="s">
        <v>0</v>
      </c>
      <c r="AI91" s="171" t="s">
        <v>567</v>
      </c>
      <c r="AJ91" s="171" t="s">
        <v>567</v>
      </c>
      <c r="AK91" s="171" t="s">
        <v>567</v>
      </c>
      <c r="AL91" s="171" t="s">
        <v>567</v>
      </c>
      <c r="AM91" s="171" t="s">
        <v>567</v>
      </c>
      <c r="AN91" s="171" t="s">
        <v>0</v>
      </c>
      <c r="AO91" s="171" t="s">
        <v>574</v>
      </c>
      <c r="AP91" s="171" t="s">
        <v>574</v>
      </c>
      <c r="AQ91" s="171" t="s">
        <v>574</v>
      </c>
      <c r="AR91" s="171" t="s">
        <v>574</v>
      </c>
      <c r="AS91" s="171" t="s">
        <v>574</v>
      </c>
      <c r="AT91" s="171" t="s">
        <v>0</v>
      </c>
      <c r="AU91" s="171" t="s">
        <v>923</v>
      </c>
      <c r="AV91" s="171" t="s">
        <v>738</v>
      </c>
      <c r="AW91" s="171" t="s">
        <v>745</v>
      </c>
      <c r="AX91" s="171" t="s">
        <v>924</v>
      </c>
      <c r="AY91" s="171" t="s">
        <v>738</v>
      </c>
      <c r="AZ91" s="171" t="s">
        <v>0</v>
      </c>
      <c r="BA91" s="171" t="s">
        <v>925</v>
      </c>
      <c r="BB91" s="171" t="s">
        <v>925</v>
      </c>
      <c r="BC91" s="171" t="s">
        <v>925</v>
      </c>
      <c r="BD91" s="171" t="s">
        <v>925</v>
      </c>
      <c r="BE91" s="171" t="s">
        <v>925</v>
      </c>
    </row>
    <row r="92" spans="2:57" ht="17.399999999999999">
      <c r="B92" s="150">
        <f t="shared" si="23"/>
        <v>86</v>
      </c>
      <c r="C92" s="327">
        <f t="shared" si="12"/>
        <v>43814</v>
      </c>
      <c r="D92" s="167">
        <f t="shared" si="13"/>
        <v>1.651E-2</v>
      </c>
      <c r="E92" s="168">
        <f t="shared" si="14"/>
        <v>1.7000000000000001E-2</v>
      </c>
      <c r="F92" s="168">
        <f t="shared" si="15"/>
        <v>1.7299999999999999E-2</v>
      </c>
      <c r="G92" s="168">
        <f t="shared" si="16"/>
        <v>1.8370000000000001E-2</v>
      </c>
      <c r="H92" s="168">
        <f t="shared" si="17"/>
        <v>1.917E-2</v>
      </c>
      <c r="I92" s="168">
        <f t="shared" si="18"/>
        <v>2.06E-2</v>
      </c>
      <c r="J92" s="168">
        <f t="shared" si="19"/>
        <v>2.197E-2</v>
      </c>
      <c r="K92" s="168">
        <f t="shared" si="20"/>
        <v>1.8702857142857139E-2</v>
      </c>
      <c r="L92" s="169">
        <f t="shared" si="21"/>
        <v>0.99528660483503106</v>
      </c>
      <c r="M92" s="170">
        <f t="shared" si="22"/>
        <v>-4.7245382402253044E-3</v>
      </c>
      <c r="O92" s="328">
        <v>43814</v>
      </c>
      <c r="P92" s="171" t="s">
        <v>0</v>
      </c>
      <c r="Q92" s="171" t="s">
        <v>575</v>
      </c>
      <c r="R92" s="171" t="s">
        <v>576</v>
      </c>
      <c r="S92" s="171" t="s">
        <v>576</v>
      </c>
      <c r="T92" s="171" t="s">
        <v>520</v>
      </c>
      <c r="U92" s="171" t="s">
        <v>524</v>
      </c>
      <c r="V92" s="171" t="s">
        <v>0</v>
      </c>
      <c r="W92" s="171" t="s">
        <v>505</v>
      </c>
      <c r="X92" s="171" t="s">
        <v>505</v>
      </c>
      <c r="Y92" s="171" t="s">
        <v>505</v>
      </c>
      <c r="Z92" s="171" t="s">
        <v>505</v>
      </c>
      <c r="AA92" s="171" t="s">
        <v>505</v>
      </c>
      <c r="AB92" s="171" t="s">
        <v>0</v>
      </c>
      <c r="AC92" s="171" t="s">
        <v>513</v>
      </c>
      <c r="AD92" s="171" t="s">
        <v>513</v>
      </c>
      <c r="AE92" s="171" t="s">
        <v>513</v>
      </c>
      <c r="AF92" s="171" t="s">
        <v>513</v>
      </c>
      <c r="AG92" s="171" t="s">
        <v>513</v>
      </c>
      <c r="AH92" s="171" t="s">
        <v>0</v>
      </c>
      <c r="AI92" s="171" t="s">
        <v>558</v>
      </c>
      <c r="AJ92" s="171" t="s">
        <v>558</v>
      </c>
      <c r="AK92" s="171" t="s">
        <v>558</v>
      </c>
      <c r="AL92" s="171" t="s">
        <v>558</v>
      </c>
      <c r="AM92" s="171" t="s">
        <v>558</v>
      </c>
      <c r="AN92" s="171" t="s">
        <v>0</v>
      </c>
      <c r="AO92" s="171" t="s">
        <v>577</v>
      </c>
      <c r="AP92" s="171" t="s">
        <v>577</v>
      </c>
      <c r="AQ92" s="171" t="s">
        <v>577</v>
      </c>
      <c r="AR92" s="171" t="s">
        <v>577</v>
      </c>
      <c r="AS92" s="171" t="s">
        <v>577</v>
      </c>
      <c r="AT92" s="171" t="s">
        <v>0</v>
      </c>
      <c r="AU92" s="171" t="s">
        <v>761</v>
      </c>
      <c r="AV92" s="171" t="s">
        <v>724</v>
      </c>
      <c r="AW92" s="171" t="s">
        <v>724</v>
      </c>
      <c r="AX92" s="171" t="s">
        <v>744</v>
      </c>
      <c r="AY92" s="171" t="s">
        <v>724</v>
      </c>
      <c r="AZ92" s="171" t="s">
        <v>0</v>
      </c>
      <c r="BA92" s="171" t="s">
        <v>926</v>
      </c>
      <c r="BB92" s="171" t="s">
        <v>926</v>
      </c>
      <c r="BC92" s="171" t="s">
        <v>926</v>
      </c>
      <c r="BD92" s="171" t="s">
        <v>926</v>
      </c>
      <c r="BE92" s="171" t="s">
        <v>926</v>
      </c>
    </row>
    <row r="93" spans="2:57" ht="17.399999999999999">
      <c r="B93" s="150">
        <f t="shared" si="23"/>
        <v>87</v>
      </c>
      <c r="C93" s="327">
        <f t="shared" si="12"/>
        <v>43813</v>
      </c>
      <c r="D93" s="167">
        <f t="shared" si="13"/>
        <v>1.651E-2</v>
      </c>
      <c r="E93" s="168">
        <f t="shared" si="14"/>
        <v>1.7000000000000001E-2</v>
      </c>
      <c r="F93" s="168">
        <f t="shared" si="15"/>
        <v>1.7319999999999999E-2</v>
      </c>
      <c r="G93" s="168">
        <f t="shared" si="16"/>
        <v>1.847E-2</v>
      </c>
      <c r="H93" s="168">
        <f t="shared" si="17"/>
        <v>1.9299999999999998E-2</v>
      </c>
      <c r="I93" s="168">
        <f t="shared" si="18"/>
        <v>2.0739999999999998E-2</v>
      </c>
      <c r="J93" s="168">
        <f t="shared" si="19"/>
        <v>2.2200000000000001E-2</v>
      </c>
      <c r="K93" s="168">
        <f t="shared" si="20"/>
        <v>1.879142857142857E-2</v>
      </c>
      <c r="L93" s="169">
        <f t="shared" si="21"/>
        <v>0.99403007632434059</v>
      </c>
      <c r="M93" s="170">
        <f t="shared" si="22"/>
        <v>-5.9878149117531636E-3</v>
      </c>
      <c r="O93" s="328">
        <v>43813</v>
      </c>
      <c r="P93" s="171" t="s">
        <v>0</v>
      </c>
      <c r="Q93" s="171" t="s">
        <v>575</v>
      </c>
      <c r="R93" s="171" t="s">
        <v>576</v>
      </c>
      <c r="S93" s="171" t="s">
        <v>576</v>
      </c>
      <c r="T93" s="171" t="s">
        <v>520</v>
      </c>
      <c r="U93" s="171" t="s">
        <v>524</v>
      </c>
      <c r="V93" s="171" t="s">
        <v>0</v>
      </c>
      <c r="W93" s="171" t="s">
        <v>505</v>
      </c>
      <c r="X93" s="171" t="s">
        <v>505</v>
      </c>
      <c r="Y93" s="171" t="s">
        <v>505</v>
      </c>
      <c r="Z93" s="171" t="s">
        <v>505</v>
      </c>
      <c r="AA93" s="171" t="s">
        <v>505</v>
      </c>
      <c r="AB93" s="171" t="s">
        <v>0</v>
      </c>
      <c r="AC93" s="171" t="s">
        <v>521</v>
      </c>
      <c r="AD93" s="171" t="s">
        <v>521</v>
      </c>
      <c r="AE93" s="171" t="s">
        <v>521</v>
      </c>
      <c r="AF93" s="171" t="s">
        <v>521</v>
      </c>
      <c r="AG93" s="171" t="s">
        <v>521</v>
      </c>
      <c r="AH93" s="171" t="s">
        <v>0</v>
      </c>
      <c r="AI93" s="171" t="s">
        <v>578</v>
      </c>
      <c r="AJ93" s="171" t="s">
        <v>578</v>
      </c>
      <c r="AK93" s="171" t="s">
        <v>578</v>
      </c>
      <c r="AL93" s="171" t="s">
        <v>578</v>
      </c>
      <c r="AM93" s="171" t="s">
        <v>578</v>
      </c>
      <c r="AN93" s="171" t="s">
        <v>0</v>
      </c>
      <c r="AO93" s="171" t="s">
        <v>579</v>
      </c>
      <c r="AP93" s="171" t="s">
        <v>579</v>
      </c>
      <c r="AQ93" s="171" t="s">
        <v>579</v>
      </c>
      <c r="AR93" s="171" t="s">
        <v>579</v>
      </c>
      <c r="AS93" s="171" t="s">
        <v>579</v>
      </c>
      <c r="AT93" s="171" t="s">
        <v>0</v>
      </c>
      <c r="AU93" s="171" t="s">
        <v>927</v>
      </c>
      <c r="AV93" s="171" t="s">
        <v>906</v>
      </c>
      <c r="AW93" s="171" t="s">
        <v>906</v>
      </c>
      <c r="AX93" s="171" t="s">
        <v>763</v>
      </c>
      <c r="AY93" s="171" t="s">
        <v>906</v>
      </c>
      <c r="AZ93" s="171" t="s">
        <v>0</v>
      </c>
      <c r="BA93" s="171" t="s">
        <v>928</v>
      </c>
      <c r="BB93" s="171" t="s">
        <v>928</v>
      </c>
      <c r="BC93" s="171" t="s">
        <v>928</v>
      </c>
      <c r="BD93" s="171" t="s">
        <v>928</v>
      </c>
      <c r="BE93" s="171" t="s">
        <v>928</v>
      </c>
    </row>
    <row r="94" spans="2:57" ht="17.399999999999999">
      <c r="B94" s="150">
        <f t="shared" si="23"/>
        <v>88</v>
      </c>
      <c r="C94" s="327">
        <f t="shared" si="12"/>
        <v>43810</v>
      </c>
      <c r="D94" s="167">
        <f t="shared" si="13"/>
        <v>1.651E-2</v>
      </c>
      <c r="E94" s="168">
        <f t="shared" si="14"/>
        <v>1.7059999999999999E-2</v>
      </c>
      <c r="F94" s="168">
        <f t="shared" si="15"/>
        <v>1.745E-2</v>
      </c>
      <c r="G94" s="168">
        <f t="shared" si="16"/>
        <v>1.857E-2</v>
      </c>
      <c r="H94" s="168">
        <f t="shared" si="17"/>
        <v>1.942E-2</v>
      </c>
      <c r="I94" s="168">
        <f t="shared" si="18"/>
        <v>2.0889999999999999E-2</v>
      </c>
      <c r="J94" s="168">
        <f t="shared" si="19"/>
        <v>2.2429999999999999E-2</v>
      </c>
      <c r="K94" s="168">
        <f t="shared" si="20"/>
        <v>1.8904285714285714E-2</v>
      </c>
      <c r="L94" s="169">
        <f t="shared" si="21"/>
        <v>1.007000989270223</v>
      </c>
      <c r="M94" s="170">
        <f t="shared" si="22"/>
        <v>6.9765961294113816E-3</v>
      </c>
      <c r="O94" s="328">
        <v>43810</v>
      </c>
      <c r="P94" s="171" t="s">
        <v>0</v>
      </c>
      <c r="Q94" s="171" t="s">
        <v>575</v>
      </c>
      <c r="R94" s="171" t="s">
        <v>576</v>
      </c>
      <c r="S94" s="171" t="s">
        <v>563</v>
      </c>
      <c r="T94" s="171" t="s">
        <v>520</v>
      </c>
      <c r="U94" s="171" t="s">
        <v>524</v>
      </c>
      <c r="V94" s="171" t="s">
        <v>0</v>
      </c>
      <c r="W94" s="171" t="s">
        <v>580</v>
      </c>
      <c r="X94" s="171" t="s">
        <v>543</v>
      </c>
      <c r="Y94" s="171" t="s">
        <v>569</v>
      </c>
      <c r="Z94" s="171" t="s">
        <v>543</v>
      </c>
      <c r="AA94" s="171" t="s">
        <v>569</v>
      </c>
      <c r="AB94" s="171" t="s">
        <v>0</v>
      </c>
      <c r="AC94" s="171" t="s">
        <v>510</v>
      </c>
      <c r="AD94" s="171" t="s">
        <v>510</v>
      </c>
      <c r="AE94" s="171" t="s">
        <v>510</v>
      </c>
      <c r="AF94" s="171" t="s">
        <v>510</v>
      </c>
      <c r="AG94" s="171" t="s">
        <v>510</v>
      </c>
      <c r="AH94" s="171" t="s">
        <v>0</v>
      </c>
      <c r="AI94" s="171" t="s">
        <v>581</v>
      </c>
      <c r="AJ94" s="171" t="s">
        <v>581</v>
      </c>
      <c r="AK94" s="171" t="s">
        <v>581</v>
      </c>
      <c r="AL94" s="171" t="s">
        <v>581</v>
      </c>
      <c r="AM94" s="171" t="s">
        <v>581</v>
      </c>
      <c r="AN94" s="171" t="s">
        <v>0</v>
      </c>
      <c r="AO94" s="171" t="s">
        <v>582</v>
      </c>
      <c r="AP94" s="171" t="s">
        <v>582</v>
      </c>
      <c r="AQ94" s="171" t="s">
        <v>582</v>
      </c>
      <c r="AR94" s="171" t="s">
        <v>582</v>
      </c>
      <c r="AS94" s="171" t="s">
        <v>582</v>
      </c>
      <c r="AT94" s="171" t="s">
        <v>0</v>
      </c>
      <c r="AU94" s="171" t="s">
        <v>929</v>
      </c>
      <c r="AV94" s="171" t="s">
        <v>753</v>
      </c>
      <c r="AW94" s="171" t="s">
        <v>753</v>
      </c>
      <c r="AX94" s="171" t="s">
        <v>919</v>
      </c>
      <c r="AY94" s="171" t="s">
        <v>753</v>
      </c>
      <c r="AZ94" s="171" t="s">
        <v>0</v>
      </c>
      <c r="BA94" s="171" t="s">
        <v>930</v>
      </c>
      <c r="BB94" s="171" t="s">
        <v>931</v>
      </c>
      <c r="BC94" s="171" t="s">
        <v>932</v>
      </c>
      <c r="BD94" s="171" t="s">
        <v>931</v>
      </c>
      <c r="BE94" s="171" t="s">
        <v>932</v>
      </c>
    </row>
    <row r="95" spans="2:57" ht="17.399999999999999">
      <c r="B95" s="150">
        <f t="shared" si="23"/>
        <v>89</v>
      </c>
      <c r="C95" s="327">
        <f t="shared" si="12"/>
        <v>43809</v>
      </c>
      <c r="D95" s="167">
        <f t="shared" si="13"/>
        <v>1.6449999999999999E-2</v>
      </c>
      <c r="E95" s="168">
        <f t="shared" si="14"/>
        <v>1.702E-2</v>
      </c>
      <c r="F95" s="168">
        <f t="shared" si="15"/>
        <v>1.745E-2</v>
      </c>
      <c r="G95" s="168">
        <f t="shared" si="16"/>
        <v>1.84E-2</v>
      </c>
      <c r="H95" s="168">
        <f t="shared" si="17"/>
        <v>1.9220000000000001E-2</v>
      </c>
      <c r="I95" s="168">
        <f t="shared" si="18"/>
        <v>2.0670000000000001E-2</v>
      </c>
      <c r="J95" s="168">
        <f t="shared" si="19"/>
        <v>2.2200000000000001E-2</v>
      </c>
      <c r="K95" s="168">
        <f t="shared" si="20"/>
        <v>1.8772857142857143E-2</v>
      </c>
      <c r="L95" s="169">
        <f t="shared" si="21"/>
        <v>0.99749506603916804</v>
      </c>
      <c r="M95" s="170">
        <f t="shared" si="22"/>
        <v>-2.5080765570002221E-3</v>
      </c>
      <c r="O95" s="328">
        <v>43809</v>
      </c>
      <c r="P95" s="171" t="s">
        <v>0</v>
      </c>
      <c r="Q95" s="171" t="s">
        <v>503</v>
      </c>
      <c r="R95" s="171" t="s">
        <v>524</v>
      </c>
      <c r="S95" s="171" t="s">
        <v>524</v>
      </c>
      <c r="T95" s="171" t="s">
        <v>479</v>
      </c>
      <c r="U95" s="171" t="s">
        <v>479</v>
      </c>
      <c r="V95" s="171" t="s">
        <v>0</v>
      </c>
      <c r="W95" s="171" t="s">
        <v>568</v>
      </c>
      <c r="X95" s="171" t="s">
        <v>568</v>
      </c>
      <c r="Y95" s="171" t="s">
        <v>568</v>
      </c>
      <c r="Z95" s="171" t="s">
        <v>568</v>
      </c>
      <c r="AA95" s="171" t="s">
        <v>568</v>
      </c>
      <c r="AB95" s="171" t="s">
        <v>0</v>
      </c>
      <c r="AC95" s="171" t="s">
        <v>510</v>
      </c>
      <c r="AD95" s="171" t="s">
        <v>510</v>
      </c>
      <c r="AE95" s="171" t="s">
        <v>510</v>
      </c>
      <c r="AF95" s="171" t="s">
        <v>510</v>
      </c>
      <c r="AG95" s="171" t="s">
        <v>510</v>
      </c>
      <c r="AH95" s="171" t="s">
        <v>0</v>
      </c>
      <c r="AI95" s="171" t="s">
        <v>583</v>
      </c>
      <c r="AJ95" s="171" t="s">
        <v>583</v>
      </c>
      <c r="AK95" s="171" t="s">
        <v>583</v>
      </c>
      <c r="AL95" s="171" t="s">
        <v>583</v>
      </c>
      <c r="AM95" s="171" t="s">
        <v>583</v>
      </c>
      <c r="AN95" s="171" t="s">
        <v>0</v>
      </c>
      <c r="AO95" s="171" t="s">
        <v>584</v>
      </c>
      <c r="AP95" s="171" t="s">
        <v>584</v>
      </c>
      <c r="AQ95" s="171" t="s">
        <v>584</v>
      </c>
      <c r="AR95" s="171" t="s">
        <v>584</v>
      </c>
      <c r="AS95" s="171" t="s">
        <v>584</v>
      </c>
      <c r="AT95" s="171" t="s">
        <v>0</v>
      </c>
      <c r="AU95" s="171" t="s">
        <v>906</v>
      </c>
      <c r="AV95" s="171" t="s">
        <v>761</v>
      </c>
      <c r="AW95" s="171" t="s">
        <v>761</v>
      </c>
      <c r="AX95" s="171" t="s">
        <v>933</v>
      </c>
      <c r="AY95" s="171" t="s">
        <v>761</v>
      </c>
      <c r="AZ95" s="171" t="s">
        <v>0</v>
      </c>
      <c r="BA95" s="171" t="s">
        <v>928</v>
      </c>
      <c r="BB95" s="171" t="s">
        <v>928</v>
      </c>
      <c r="BC95" s="171" t="s">
        <v>928</v>
      </c>
      <c r="BD95" s="171" t="s">
        <v>928</v>
      </c>
      <c r="BE95" s="171" t="s">
        <v>928</v>
      </c>
    </row>
    <row r="96" spans="2:57" ht="17.399999999999999">
      <c r="B96" s="150">
        <f t="shared" si="23"/>
        <v>90</v>
      </c>
      <c r="C96" s="327">
        <f t="shared" si="12"/>
        <v>43808</v>
      </c>
      <c r="D96" s="167">
        <f t="shared" si="13"/>
        <v>1.6310000000000002E-2</v>
      </c>
      <c r="E96" s="168">
        <f t="shared" si="14"/>
        <v>1.7129999999999999E-2</v>
      </c>
      <c r="F96" s="168">
        <f t="shared" si="15"/>
        <v>1.7610000000000001E-2</v>
      </c>
      <c r="G96" s="168">
        <f t="shared" si="16"/>
        <v>1.8600000000000002E-2</v>
      </c>
      <c r="H96" s="168">
        <f t="shared" si="17"/>
        <v>1.9349999999999999E-2</v>
      </c>
      <c r="I96" s="168">
        <f t="shared" si="18"/>
        <v>2.0670000000000001E-2</v>
      </c>
      <c r="J96" s="168">
        <f t="shared" si="19"/>
        <v>2.2069999999999999E-2</v>
      </c>
      <c r="K96" s="168">
        <f t="shared" si="20"/>
        <v>1.882E-2</v>
      </c>
      <c r="L96" s="169">
        <f t="shared" si="21"/>
        <v>0.99863553668890259</v>
      </c>
      <c r="M96" s="170">
        <f t="shared" si="22"/>
        <v>-1.3653950387963541E-3</v>
      </c>
      <c r="O96" s="328">
        <v>43808</v>
      </c>
      <c r="P96" s="171" t="s">
        <v>0</v>
      </c>
      <c r="Q96" s="171" t="s">
        <v>585</v>
      </c>
      <c r="R96" s="171" t="s">
        <v>530</v>
      </c>
      <c r="S96" s="171" t="s">
        <v>472</v>
      </c>
      <c r="T96" s="171" t="s">
        <v>472</v>
      </c>
      <c r="U96" s="171" t="s">
        <v>472</v>
      </c>
      <c r="V96" s="171" t="s">
        <v>0</v>
      </c>
      <c r="W96" s="171" t="s">
        <v>586</v>
      </c>
      <c r="X96" s="171" t="s">
        <v>537</v>
      </c>
      <c r="Y96" s="171" t="s">
        <v>544</v>
      </c>
      <c r="Z96" s="171" t="s">
        <v>544</v>
      </c>
      <c r="AA96" s="171" t="s">
        <v>587</v>
      </c>
      <c r="AB96" s="171" t="s">
        <v>0</v>
      </c>
      <c r="AC96" s="171" t="s">
        <v>588</v>
      </c>
      <c r="AD96" s="171" t="s">
        <v>589</v>
      </c>
      <c r="AE96" s="171" t="s">
        <v>557</v>
      </c>
      <c r="AF96" s="171" t="s">
        <v>589</v>
      </c>
      <c r="AG96" s="171" t="s">
        <v>589</v>
      </c>
      <c r="AH96" s="171" t="s">
        <v>0</v>
      </c>
      <c r="AI96" s="171" t="s">
        <v>590</v>
      </c>
      <c r="AJ96" s="171" t="s">
        <v>590</v>
      </c>
      <c r="AK96" s="171" t="s">
        <v>590</v>
      </c>
      <c r="AL96" s="171" t="s">
        <v>590</v>
      </c>
      <c r="AM96" s="171" t="s">
        <v>590</v>
      </c>
      <c r="AN96" s="171" t="s">
        <v>0</v>
      </c>
      <c r="AO96" s="171" t="s">
        <v>574</v>
      </c>
      <c r="AP96" s="171" t="s">
        <v>574</v>
      </c>
      <c r="AQ96" s="171" t="s">
        <v>574</v>
      </c>
      <c r="AR96" s="171" t="s">
        <v>574</v>
      </c>
      <c r="AS96" s="171" t="s">
        <v>574</v>
      </c>
      <c r="AT96" s="171" t="s">
        <v>0</v>
      </c>
      <c r="AU96" s="171" t="s">
        <v>906</v>
      </c>
      <c r="AV96" s="171" t="s">
        <v>906</v>
      </c>
      <c r="AW96" s="171" t="s">
        <v>906</v>
      </c>
      <c r="AX96" s="171" t="s">
        <v>738</v>
      </c>
      <c r="AY96" s="171" t="s">
        <v>906</v>
      </c>
      <c r="AZ96" s="171" t="s">
        <v>0</v>
      </c>
      <c r="BA96" s="171" t="s">
        <v>934</v>
      </c>
      <c r="BB96" s="171" t="s">
        <v>934</v>
      </c>
      <c r="BC96" s="171" t="s">
        <v>934</v>
      </c>
      <c r="BD96" s="171" t="s">
        <v>934</v>
      </c>
      <c r="BE96" s="171" t="s">
        <v>934</v>
      </c>
    </row>
    <row r="97" spans="2:57" ht="17.399999999999999">
      <c r="B97" s="150">
        <f t="shared" si="23"/>
        <v>91</v>
      </c>
      <c r="C97" s="327">
        <f t="shared" si="12"/>
        <v>43807</v>
      </c>
      <c r="D97" s="167">
        <f t="shared" si="13"/>
        <v>1.6220000000000002E-2</v>
      </c>
      <c r="E97" s="168">
        <f t="shared" si="14"/>
        <v>1.7070000000000002E-2</v>
      </c>
      <c r="F97" s="168">
        <f t="shared" si="15"/>
        <v>1.762E-2</v>
      </c>
      <c r="G97" s="168">
        <f t="shared" si="16"/>
        <v>1.8620000000000001E-2</v>
      </c>
      <c r="H97" s="168">
        <f t="shared" si="17"/>
        <v>1.9400000000000001E-2</v>
      </c>
      <c r="I97" s="168">
        <f t="shared" si="18"/>
        <v>2.0729999999999998E-2</v>
      </c>
      <c r="J97" s="168">
        <f t="shared" si="19"/>
        <v>2.2259999999999999E-2</v>
      </c>
      <c r="K97" s="168">
        <f t="shared" si="20"/>
        <v>1.8845714285714282E-2</v>
      </c>
      <c r="L97" s="169">
        <f t="shared" si="21"/>
        <v>0.97812708534143988</v>
      </c>
      <c r="M97" s="170">
        <f t="shared" si="22"/>
        <v>-2.2115673277422785E-2</v>
      </c>
      <c r="O97" s="328">
        <v>43807</v>
      </c>
      <c r="P97" s="171" t="s">
        <v>0</v>
      </c>
      <c r="Q97" s="171" t="s">
        <v>470</v>
      </c>
      <c r="R97" s="171" t="s">
        <v>498</v>
      </c>
      <c r="S97" s="171" t="s">
        <v>464</v>
      </c>
      <c r="T97" s="171" t="s">
        <v>498</v>
      </c>
      <c r="U97" s="171" t="s">
        <v>464</v>
      </c>
      <c r="V97" s="171" t="s">
        <v>0</v>
      </c>
      <c r="W97" s="171" t="s">
        <v>543</v>
      </c>
      <c r="X97" s="171" t="s">
        <v>537</v>
      </c>
      <c r="Y97" s="171" t="s">
        <v>505</v>
      </c>
      <c r="Z97" s="171" t="s">
        <v>505</v>
      </c>
      <c r="AA97" s="171" t="s">
        <v>544</v>
      </c>
      <c r="AB97" s="171" t="s">
        <v>0</v>
      </c>
      <c r="AC97" s="171" t="s">
        <v>589</v>
      </c>
      <c r="AD97" s="171" t="s">
        <v>589</v>
      </c>
      <c r="AE97" s="171" t="s">
        <v>589</v>
      </c>
      <c r="AF97" s="171" t="s">
        <v>589</v>
      </c>
      <c r="AG97" s="171" t="s">
        <v>589</v>
      </c>
      <c r="AH97" s="171" t="s">
        <v>0</v>
      </c>
      <c r="AI97" s="171" t="s">
        <v>591</v>
      </c>
      <c r="AJ97" s="171" t="s">
        <v>591</v>
      </c>
      <c r="AK97" s="171" t="s">
        <v>591</v>
      </c>
      <c r="AL97" s="171" t="s">
        <v>591</v>
      </c>
      <c r="AM97" s="171" t="s">
        <v>591</v>
      </c>
      <c r="AN97" s="171" t="s">
        <v>0</v>
      </c>
      <c r="AO97" s="171" t="s">
        <v>592</v>
      </c>
      <c r="AP97" s="171" t="s">
        <v>592</v>
      </c>
      <c r="AQ97" s="171" t="s">
        <v>592</v>
      </c>
      <c r="AR97" s="171" t="s">
        <v>592</v>
      </c>
      <c r="AS97" s="171" t="s">
        <v>592</v>
      </c>
      <c r="AT97" s="171" t="s">
        <v>0</v>
      </c>
      <c r="AU97" s="171" t="s">
        <v>935</v>
      </c>
      <c r="AV97" s="171" t="s">
        <v>917</v>
      </c>
      <c r="AW97" s="171" t="s">
        <v>745</v>
      </c>
      <c r="AX97" s="171" t="s">
        <v>917</v>
      </c>
      <c r="AY97" s="171" t="s">
        <v>745</v>
      </c>
      <c r="AZ97" s="171" t="s">
        <v>0</v>
      </c>
      <c r="BA97" s="171" t="s">
        <v>936</v>
      </c>
      <c r="BB97" s="171" t="s">
        <v>937</v>
      </c>
      <c r="BC97" s="171" t="s">
        <v>938</v>
      </c>
      <c r="BD97" s="171" t="s">
        <v>938</v>
      </c>
      <c r="BE97" s="171" t="s">
        <v>938</v>
      </c>
    </row>
    <row r="98" spans="2:57" ht="17.399999999999999">
      <c r="B98" s="150">
        <f t="shared" si="23"/>
        <v>92</v>
      </c>
      <c r="C98" s="327">
        <f t="shared" si="12"/>
        <v>43806</v>
      </c>
      <c r="D98" s="167">
        <f t="shared" si="13"/>
        <v>1.6299999999999999E-2</v>
      </c>
      <c r="E98" s="168">
        <f t="shared" si="14"/>
        <v>1.721E-2</v>
      </c>
      <c r="F98" s="168">
        <f t="shared" si="15"/>
        <v>1.787E-2</v>
      </c>
      <c r="G98" s="168">
        <f t="shared" si="16"/>
        <v>1.9099999999999999E-2</v>
      </c>
      <c r="H98" s="168">
        <f t="shared" si="17"/>
        <v>0.02</v>
      </c>
      <c r="I98" s="168">
        <f t="shared" si="18"/>
        <v>2.1389999999999999E-2</v>
      </c>
      <c r="J98" s="168">
        <f t="shared" si="19"/>
        <v>2.3E-2</v>
      </c>
      <c r="K98" s="168">
        <f t="shared" si="20"/>
        <v>1.9267142857142854E-2</v>
      </c>
      <c r="L98" s="169">
        <f t="shared" si="21"/>
        <v>0.99962941002075278</v>
      </c>
      <c r="M98" s="170">
        <f t="shared" si="22"/>
        <v>-3.7065866468352193E-4</v>
      </c>
      <c r="O98" s="328">
        <v>43806</v>
      </c>
      <c r="P98" s="171" t="s">
        <v>0</v>
      </c>
      <c r="Q98" s="171" t="s">
        <v>472</v>
      </c>
      <c r="R98" s="171" t="s">
        <v>472</v>
      </c>
      <c r="S98" s="171" t="s">
        <v>472</v>
      </c>
      <c r="T98" s="171" t="s">
        <v>472</v>
      </c>
      <c r="U98" s="171" t="s">
        <v>472</v>
      </c>
      <c r="V98" s="171" t="s">
        <v>0</v>
      </c>
      <c r="W98" s="171" t="s">
        <v>593</v>
      </c>
      <c r="X98" s="171" t="s">
        <v>594</v>
      </c>
      <c r="Y98" s="171" t="s">
        <v>544</v>
      </c>
      <c r="Z98" s="171" t="s">
        <v>544</v>
      </c>
      <c r="AA98" s="171" t="s">
        <v>595</v>
      </c>
      <c r="AB98" s="171" t="s">
        <v>0</v>
      </c>
      <c r="AC98" s="171" t="s">
        <v>596</v>
      </c>
      <c r="AD98" s="171" t="s">
        <v>596</v>
      </c>
      <c r="AE98" s="171" t="s">
        <v>596</v>
      </c>
      <c r="AF98" s="171" t="s">
        <v>596</v>
      </c>
      <c r="AG98" s="171" t="s">
        <v>596</v>
      </c>
      <c r="AH98" s="171" t="s">
        <v>0</v>
      </c>
      <c r="AI98" s="171" t="s">
        <v>597</v>
      </c>
      <c r="AJ98" s="171" t="s">
        <v>597</v>
      </c>
      <c r="AK98" s="171" t="s">
        <v>597</v>
      </c>
      <c r="AL98" s="171" t="s">
        <v>597</v>
      </c>
      <c r="AM98" s="171" t="s">
        <v>597</v>
      </c>
      <c r="AN98" s="171" t="s">
        <v>0</v>
      </c>
      <c r="AO98" s="171" t="s">
        <v>598</v>
      </c>
      <c r="AP98" s="171" t="s">
        <v>598</v>
      </c>
      <c r="AQ98" s="171" t="s">
        <v>598</v>
      </c>
      <c r="AR98" s="171" t="s">
        <v>598</v>
      </c>
      <c r="AS98" s="171" t="s">
        <v>598</v>
      </c>
      <c r="AT98" s="171" t="s">
        <v>0</v>
      </c>
      <c r="AU98" s="171" t="s">
        <v>939</v>
      </c>
      <c r="AV98" s="171" t="s">
        <v>868</v>
      </c>
      <c r="AW98" s="171" t="s">
        <v>751</v>
      </c>
      <c r="AX98" s="171" t="s">
        <v>868</v>
      </c>
      <c r="AY98" s="171" t="s">
        <v>868</v>
      </c>
      <c r="AZ98" s="171" t="s">
        <v>0</v>
      </c>
      <c r="BA98" s="171" t="s">
        <v>940</v>
      </c>
      <c r="BB98" s="171" t="s">
        <v>940</v>
      </c>
      <c r="BC98" s="171" t="s">
        <v>940</v>
      </c>
      <c r="BD98" s="171" t="s">
        <v>940</v>
      </c>
      <c r="BE98" s="171" t="s">
        <v>940</v>
      </c>
    </row>
    <row r="99" spans="2:57" ht="17.399999999999999">
      <c r="B99" s="150">
        <f t="shared" si="23"/>
        <v>93</v>
      </c>
      <c r="C99" s="327">
        <f t="shared" si="12"/>
        <v>43803</v>
      </c>
      <c r="D99" s="167">
        <f t="shared" si="13"/>
        <v>1.6299999999999999E-2</v>
      </c>
      <c r="E99" s="168">
        <f t="shared" si="14"/>
        <v>1.7219999999999999E-2</v>
      </c>
      <c r="F99" s="168">
        <f t="shared" si="15"/>
        <v>1.7819999999999999E-2</v>
      </c>
      <c r="G99" s="168">
        <f t="shared" si="16"/>
        <v>1.9099999999999999E-2</v>
      </c>
      <c r="H99" s="168">
        <f t="shared" si="17"/>
        <v>2.0070000000000001E-2</v>
      </c>
      <c r="I99" s="168">
        <f t="shared" si="18"/>
        <v>2.1409999999999998E-2</v>
      </c>
      <c r="J99" s="168">
        <f t="shared" si="19"/>
        <v>2.3E-2</v>
      </c>
      <c r="K99" s="168">
        <f t="shared" si="20"/>
        <v>1.9274285714285716E-2</v>
      </c>
      <c r="L99" s="169">
        <f t="shared" si="21"/>
        <v>1.0122289744166855</v>
      </c>
      <c r="M99" s="170">
        <f t="shared" si="22"/>
        <v>1.2154804577522741E-2</v>
      </c>
      <c r="O99" s="328">
        <v>43803</v>
      </c>
      <c r="P99" s="171" t="s">
        <v>0</v>
      </c>
      <c r="Q99" s="171" t="s">
        <v>472</v>
      </c>
      <c r="R99" s="171" t="s">
        <v>472</v>
      </c>
      <c r="S99" s="171" t="s">
        <v>472</v>
      </c>
      <c r="T99" s="171" t="s">
        <v>526</v>
      </c>
      <c r="U99" s="171" t="s">
        <v>472</v>
      </c>
      <c r="V99" s="171" t="s">
        <v>0</v>
      </c>
      <c r="W99" s="171" t="s">
        <v>539</v>
      </c>
      <c r="X99" s="171" t="s">
        <v>594</v>
      </c>
      <c r="Y99" s="171" t="s">
        <v>532</v>
      </c>
      <c r="Z99" s="171" t="s">
        <v>532</v>
      </c>
      <c r="AA99" s="171" t="s">
        <v>595</v>
      </c>
      <c r="AB99" s="171" t="s">
        <v>0</v>
      </c>
      <c r="AC99" s="171" t="s">
        <v>531</v>
      </c>
      <c r="AD99" s="171" t="s">
        <v>531</v>
      </c>
      <c r="AE99" s="171" t="s">
        <v>540</v>
      </c>
      <c r="AF99" s="171" t="s">
        <v>531</v>
      </c>
      <c r="AG99" s="171" t="s">
        <v>531</v>
      </c>
      <c r="AH99" s="171" t="s">
        <v>0</v>
      </c>
      <c r="AI99" s="171" t="s">
        <v>597</v>
      </c>
      <c r="AJ99" s="171" t="s">
        <v>597</v>
      </c>
      <c r="AK99" s="171" t="s">
        <v>597</v>
      </c>
      <c r="AL99" s="171" t="s">
        <v>597</v>
      </c>
      <c r="AM99" s="171" t="s">
        <v>597</v>
      </c>
      <c r="AN99" s="171" t="s">
        <v>0</v>
      </c>
      <c r="AO99" s="171" t="s">
        <v>599</v>
      </c>
      <c r="AP99" s="171" t="s">
        <v>599</v>
      </c>
      <c r="AQ99" s="171" t="s">
        <v>599</v>
      </c>
      <c r="AR99" s="171" t="s">
        <v>599</v>
      </c>
      <c r="AS99" s="171" t="s">
        <v>599</v>
      </c>
      <c r="AT99" s="171" t="s">
        <v>0</v>
      </c>
      <c r="AU99" s="171" t="s">
        <v>941</v>
      </c>
      <c r="AV99" s="171" t="s">
        <v>868</v>
      </c>
      <c r="AW99" s="171" t="s">
        <v>868</v>
      </c>
      <c r="AX99" s="171" t="s">
        <v>942</v>
      </c>
      <c r="AY99" s="171" t="s">
        <v>942</v>
      </c>
      <c r="AZ99" s="171" t="s">
        <v>0</v>
      </c>
      <c r="BA99" s="171" t="s">
        <v>940</v>
      </c>
      <c r="BB99" s="171" t="s">
        <v>940</v>
      </c>
      <c r="BC99" s="171" t="s">
        <v>940</v>
      </c>
      <c r="BD99" s="171" t="s">
        <v>940</v>
      </c>
      <c r="BE99" s="171" t="s">
        <v>940</v>
      </c>
    </row>
    <row r="100" spans="2:57" ht="17.399999999999999">
      <c r="B100" s="150">
        <f t="shared" si="23"/>
        <v>94</v>
      </c>
      <c r="C100" s="327">
        <f t="shared" si="12"/>
        <v>43802</v>
      </c>
      <c r="D100" s="167">
        <f t="shared" si="13"/>
        <v>1.6299999999999999E-2</v>
      </c>
      <c r="E100" s="168">
        <f t="shared" si="14"/>
        <v>1.7100000000000001E-2</v>
      </c>
      <c r="F100" s="168">
        <f t="shared" si="15"/>
        <v>1.753E-2</v>
      </c>
      <c r="G100" s="168">
        <f t="shared" si="16"/>
        <v>1.882E-2</v>
      </c>
      <c r="H100" s="168">
        <f t="shared" si="17"/>
        <v>1.9799999999999998E-2</v>
      </c>
      <c r="I100" s="168">
        <f t="shared" si="18"/>
        <v>2.1090000000000001E-2</v>
      </c>
      <c r="J100" s="168">
        <f t="shared" si="19"/>
        <v>2.265E-2</v>
      </c>
      <c r="K100" s="168">
        <f t="shared" si="20"/>
        <v>1.904142857142857E-2</v>
      </c>
      <c r="L100" s="169">
        <f t="shared" si="21"/>
        <v>0.99685887368184878</v>
      </c>
      <c r="M100" s="170">
        <f t="shared" si="22"/>
        <v>-3.1460700106473454E-3</v>
      </c>
      <c r="O100" s="328">
        <v>43802</v>
      </c>
      <c r="P100" s="171" t="s">
        <v>0</v>
      </c>
      <c r="Q100" s="171" t="s">
        <v>472</v>
      </c>
      <c r="R100" s="171" t="s">
        <v>472</v>
      </c>
      <c r="S100" s="171" t="s">
        <v>472</v>
      </c>
      <c r="T100" s="171" t="s">
        <v>526</v>
      </c>
      <c r="U100" s="171" t="s">
        <v>472</v>
      </c>
      <c r="V100" s="171" t="s">
        <v>0</v>
      </c>
      <c r="W100" s="171" t="s">
        <v>544</v>
      </c>
      <c r="X100" s="171" t="s">
        <v>539</v>
      </c>
      <c r="Y100" s="171" t="s">
        <v>505</v>
      </c>
      <c r="Z100" s="171" t="s">
        <v>505</v>
      </c>
      <c r="AA100" s="171" t="s">
        <v>537</v>
      </c>
      <c r="AB100" s="171" t="s">
        <v>0</v>
      </c>
      <c r="AC100" s="171" t="s">
        <v>600</v>
      </c>
      <c r="AD100" s="171" t="s">
        <v>508</v>
      </c>
      <c r="AE100" s="171" t="s">
        <v>508</v>
      </c>
      <c r="AF100" s="171" t="s">
        <v>562</v>
      </c>
      <c r="AG100" s="171" t="s">
        <v>562</v>
      </c>
      <c r="AH100" s="171" t="s">
        <v>0</v>
      </c>
      <c r="AI100" s="171" t="s">
        <v>601</v>
      </c>
      <c r="AJ100" s="171" t="s">
        <v>601</v>
      </c>
      <c r="AK100" s="171" t="s">
        <v>601</v>
      </c>
      <c r="AL100" s="171" t="s">
        <v>601</v>
      </c>
      <c r="AM100" s="171" t="s">
        <v>601</v>
      </c>
      <c r="AN100" s="171" t="s">
        <v>0</v>
      </c>
      <c r="AO100" s="171" t="s">
        <v>602</v>
      </c>
      <c r="AP100" s="171" t="s">
        <v>602</v>
      </c>
      <c r="AQ100" s="171" t="s">
        <v>602</v>
      </c>
      <c r="AR100" s="171" t="s">
        <v>602</v>
      </c>
      <c r="AS100" s="171" t="s">
        <v>603</v>
      </c>
      <c r="AT100" s="171" t="s">
        <v>0</v>
      </c>
      <c r="AU100" s="171" t="s">
        <v>943</v>
      </c>
      <c r="AV100" s="171" t="s">
        <v>944</v>
      </c>
      <c r="AW100" s="171" t="s">
        <v>944</v>
      </c>
      <c r="AX100" s="171" t="s">
        <v>919</v>
      </c>
      <c r="AY100" s="171" t="s">
        <v>945</v>
      </c>
      <c r="AZ100" s="171" t="s">
        <v>0</v>
      </c>
      <c r="BA100" s="171" t="s">
        <v>946</v>
      </c>
      <c r="BB100" s="171" t="s">
        <v>946</v>
      </c>
      <c r="BC100" s="171" t="s">
        <v>946</v>
      </c>
      <c r="BD100" s="171" t="s">
        <v>946</v>
      </c>
      <c r="BE100" s="171" t="s">
        <v>946</v>
      </c>
    </row>
    <row r="101" spans="2:57" ht="17.399999999999999">
      <c r="B101" s="150">
        <f t="shared" si="23"/>
        <v>95</v>
      </c>
      <c r="C101" s="327">
        <f t="shared" si="12"/>
        <v>43801</v>
      </c>
      <c r="D101" s="167">
        <f t="shared" si="13"/>
        <v>1.6539999999999999E-2</v>
      </c>
      <c r="E101" s="168">
        <f t="shared" si="14"/>
        <v>1.7310000000000002E-2</v>
      </c>
      <c r="F101" s="168">
        <f t="shared" si="15"/>
        <v>1.7610000000000001E-2</v>
      </c>
      <c r="G101" s="168">
        <f t="shared" si="16"/>
        <v>1.8870000000000001E-2</v>
      </c>
      <c r="H101" s="168">
        <f t="shared" si="17"/>
        <v>1.9769999999999999E-2</v>
      </c>
      <c r="I101" s="168">
        <f t="shared" si="18"/>
        <v>2.1049999999999999E-2</v>
      </c>
      <c r="J101" s="168">
        <f t="shared" si="19"/>
        <v>2.2559999999999997E-2</v>
      </c>
      <c r="K101" s="168">
        <f t="shared" si="20"/>
        <v>1.9101428571428571E-2</v>
      </c>
      <c r="L101" s="169">
        <f t="shared" si="21"/>
        <v>0.99235564791450204</v>
      </c>
      <c r="M101" s="170">
        <f t="shared" si="22"/>
        <v>-7.6737199059396105E-3</v>
      </c>
      <c r="O101" s="328">
        <v>43801</v>
      </c>
      <c r="P101" s="171" t="s">
        <v>0</v>
      </c>
      <c r="Q101" s="171" t="s">
        <v>604</v>
      </c>
      <c r="R101" s="171" t="s">
        <v>576</v>
      </c>
      <c r="S101" s="171" t="s">
        <v>524</v>
      </c>
      <c r="T101" s="171" t="s">
        <v>475</v>
      </c>
      <c r="U101" s="171" t="s">
        <v>576</v>
      </c>
      <c r="V101" s="171" t="s">
        <v>0</v>
      </c>
      <c r="W101" s="171" t="s">
        <v>605</v>
      </c>
      <c r="X101" s="171" t="s">
        <v>594</v>
      </c>
      <c r="Y101" s="171" t="s">
        <v>595</v>
      </c>
      <c r="Z101" s="171" t="s">
        <v>539</v>
      </c>
      <c r="AA101" s="171" t="s">
        <v>594</v>
      </c>
      <c r="AB101" s="171" t="s">
        <v>0</v>
      </c>
      <c r="AC101" s="171" t="s">
        <v>588</v>
      </c>
      <c r="AD101" s="171" t="s">
        <v>589</v>
      </c>
      <c r="AE101" s="171" t="s">
        <v>589</v>
      </c>
      <c r="AF101" s="171" t="s">
        <v>557</v>
      </c>
      <c r="AG101" s="171" t="s">
        <v>589</v>
      </c>
      <c r="AH101" s="171" t="s">
        <v>0</v>
      </c>
      <c r="AI101" s="171" t="s">
        <v>606</v>
      </c>
      <c r="AJ101" s="171" t="s">
        <v>606</v>
      </c>
      <c r="AK101" s="171" t="s">
        <v>606</v>
      </c>
      <c r="AL101" s="171" t="s">
        <v>606</v>
      </c>
      <c r="AM101" s="171" t="s">
        <v>606</v>
      </c>
      <c r="AN101" s="171" t="s">
        <v>0</v>
      </c>
      <c r="AO101" s="171" t="s">
        <v>607</v>
      </c>
      <c r="AP101" s="171" t="s">
        <v>607</v>
      </c>
      <c r="AQ101" s="171" t="s">
        <v>607</v>
      </c>
      <c r="AR101" s="171" t="s">
        <v>607</v>
      </c>
      <c r="AS101" s="171" t="s">
        <v>607</v>
      </c>
      <c r="AT101" s="171" t="s">
        <v>0</v>
      </c>
      <c r="AU101" s="171" t="s">
        <v>924</v>
      </c>
      <c r="AV101" s="171" t="s">
        <v>924</v>
      </c>
      <c r="AW101" s="171" t="s">
        <v>924</v>
      </c>
      <c r="AX101" s="171" t="s">
        <v>944</v>
      </c>
      <c r="AY101" s="171" t="s">
        <v>924</v>
      </c>
      <c r="AZ101" s="171" t="s">
        <v>0</v>
      </c>
      <c r="BA101" s="171" t="s">
        <v>947</v>
      </c>
      <c r="BB101" s="171" t="s">
        <v>948</v>
      </c>
      <c r="BC101" s="171" t="s">
        <v>949</v>
      </c>
      <c r="BD101" s="171" t="s">
        <v>948</v>
      </c>
      <c r="BE101" s="171" t="s">
        <v>948</v>
      </c>
    </row>
    <row r="102" spans="2:57" ht="17.399999999999999">
      <c r="B102" s="150">
        <f t="shared" si="23"/>
        <v>96</v>
      </c>
      <c r="C102" s="327">
        <f t="shared" si="12"/>
        <v>43800</v>
      </c>
      <c r="D102" s="167">
        <f t="shared" si="13"/>
        <v>1.6789999999999999E-2</v>
      </c>
      <c r="E102" s="168">
        <f t="shared" si="14"/>
        <v>1.745E-2</v>
      </c>
      <c r="F102" s="168">
        <f t="shared" si="15"/>
        <v>1.77E-2</v>
      </c>
      <c r="G102" s="168">
        <f t="shared" si="16"/>
        <v>1.9009999999999999E-2</v>
      </c>
      <c r="H102" s="168">
        <f t="shared" si="17"/>
        <v>1.9870000000000002E-2</v>
      </c>
      <c r="I102" s="168">
        <f t="shared" si="18"/>
        <v>2.1170000000000001E-2</v>
      </c>
      <c r="J102" s="168">
        <f t="shared" si="19"/>
        <v>2.2749999999999999E-2</v>
      </c>
      <c r="K102" s="168">
        <f t="shared" si="20"/>
        <v>1.9248571428571427E-2</v>
      </c>
      <c r="L102" s="169">
        <f t="shared" si="21"/>
        <v>1.0016354445435625</v>
      </c>
      <c r="M102" s="170">
        <f t="shared" si="22"/>
        <v>1.6341086604450977E-3</v>
      </c>
      <c r="O102" s="328">
        <v>43800</v>
      </c>
      <c r="P102" s="171" t="s">
        <v>0</v>
      </c>
      <c r="Q102" s="171" t="s">
        <v>608</v>
      </c>
      <c r="R102" s="171" t="s">
        <v>609</v>
      </c>
      <c r="S102" s="171" t="s">
        <v>560</v>
      </c>
      <c r="T102" s="171" t="s">
        <v>610</v>
      </c>
      <c r="U102" s="171" t="s">
        <v>609</v>
      </c>
      <c r="V102" s="171" t="s">
        <v>0</v>
      </c>
      <c r="W102" s="171" t="s">
        <v>510</v>
      </c>
      <c r="X102" s="171" t="s">
        <v>535</v>
      </c>
      <c r="Y102" s="171" t="s">
        <v>594</v>
      </c>
      <c r="Z102" s="171" t="s">
        <v>594</v>
      </c>
      <c r="AA102" s="171" t="s">
        <v>535</v>
      </c>
      <c r="AB102" s="171" t="s">
        <v>0</v>
      </c>
      <c r="AC102" s="171" t="s">
        <v>611</v>
      </c>
      <c r="AD102" s="171" t="s">
        <v>611</v>
      </c>
      <c r="AE102" s="171" t="s">
        <v>611</v>
      </c>
      <c r="AF102" s="171" t="s">
        <v>611</v>
      </c>
      <c r="AG102" s="171" t="s">
        <v>611</v>
      </c>
      <c r="AH102" s="171" t="s">
        <v>0</v>
      </c>
      <c r="AI102" s="171" t="s">
        <v>612</v>
      </c>
      <c r="AJ102" s="171" t="s">
        <v>613</v>
      </c>
      <c r="AK102" s="171" t="s">
        <v>613</v>
      </c>
      <c r="AL102" s="171" t="s">
        <v>613</v>
      </c>
      <c r="AM102" s="171" t="s">
        <v>614</v>
      </c>
      <c r="AN102" s="171" t="s">
        <v>0</v>
      </c>
      <c r="AO102" s="171" t="s">
        <v>615</v>
      </c>
      <c r="AP102" s="171" t="s">
        <v>615</v>
      </c>
      <c r="AQ102" s="171" t="s">
        <v>615</v>
      </c>
      <c r="AR102" s="171" t="s">
        <v>615</v>
      </c>
      <c r="AS102" s="171" t="s">
        <v>615</v>
      </c>
      <c r="AT102" s="171" t="s">
        <v>0</v>
      </c>
      <c r="AU102" s="171" t="s">
        <v>950</v>
      </c>
      <c r="AV102" s="171" t="s">
        <v>950</v>
      </c>
      <c r="AW102" s="171" t="s">
        <v>950</v>
      </c>
      <c r="AX102" s="171" t="s">
        <v>951</v>
      </c>
      <c r="AY102" s="171" t="s">
        <v>950</v>
      </c>
      <c r="AZ102" s="171" t="s">
        <v>0</v>
      </c>
      <c r="BA102" s="171" t="s">
        <v>952</v>
      </c>
      <c r="BB102" s="171" t="s">
        <v>952</v>
      </c>
      <c r="BC102" s="171" t="s">
        <v>952</v>
      </c>
      <c r="BD102" s="171" t="s">
        <v>952</v>
      </c>
      <c r="BE102" s="171" t="s">
        <v>952</v>
      </c>
    </row>
    <row r="103" spans="2:57" ht="17.399999999999999">
      <c r="B103" s="150">
        <f t="shared" si="23"/>
        <v>97</v>
      </c>
      <c r="C103" s="327">
        <f t="shared" si="12"/>
        <v>43799</v>
      </c>
      <c r="D103" s="167">
        <f t="shared" si="13"/>
        <v>1.7059999999999999E-2</v>
      </c>
      <c r="E103" s="168">
        <f t="shared" si="14"/>
        <v>1.7680000000000001E-2</v>
      </c>
      <c r="F103" s="168">
        <f t="shared" si="15"/>
        <v>1.7849999999999998E-2</v>
      </c>
      <c r="G103" s="168">
        <f t="shared" si="16"/>
        <v>1.8919999999999999E-2</v>
      </c>
      <c r="H103" s="168">
        <f t="shared" si="17"/>
        <v>1.9619999999999999E-2</v>
      </c>
      <c r="I103" s="168">
        <f t="shared" si="18"/>
        <v>2.0920000000000001E-2</v>
      </c>
      <c r="J103" s="168">
        <f t="shared" si="19"/>
        <v>2.247E-2</v>
      </c>
      <c r="K103" s="168">
        <f t="shared" si="20"/>
        <v>1.9217142857142853E-2</v>
      </c>
      <c r="L103" s="169">
        <f t="shared" si="21"/>
        <v>0.99313399778516043</v>
      </c>
      <c r="M103" s="170">
        <f t="shared" si="22"/>
        <v>-6.8896816590354147E-3</v>
      </c>
      <c r="O103" s="328">
        <v>43799</v>
      </c>
      <c r="P103" s="171" t="s">
        <v>0</v>
      </c>
      <c r="Q103" s="171" t="s">
        <v>580</v>
      </c>
      <c r="R103" s="171" t="s">
        <v>569</v>
      </c>
      <c r="S103" s="171" t="s">
        <v>569</v>
      </c>
      <c r="T103" s="171" t="s">
        <v>532</v>
      </c>
      <c r="U103" s="171" t="s">
        <v>569</v>
      </c>
      <c r="V103" s="171" t="s">
        <v>0</v>
      </c>
      <c r="W103" s="171" t="s">
        <v>616</v>
      </c>
      <c r="X103" s="171" t="s">
        <v>611</v>
      </c>
      <c r="Y103" s="171" t="s">
        <v>617</v>
      </c>
      <c r="Z103" s="171" t="s">
        <v>617</v>
      </c>
      <c r="AA103" s="171" t="s">
        <v>611</v>
      </c>
      <c r="AB103" s="171" t="s">
        <v>0</v>
      </c>
      <c r="AC103" s="171" t="s">
        <v>540</v>
      </c>
      <c r="AD103" s="171" t="s">
        <v>540</v>
      </c>
      <c r="AE103" s="171" t="s">
        <v>540</v>
      </c>
      <c r="AF103" s="171" t="s">
        <v>540</v>
      </c>
      <c r="AG103" s="171" t="s">
        <v>540</v>
      </c>
      <c r="AH103" s="171" t="s">
        <v>0</v>
      </c>
      <c r="AI103" s="171" t="s">
        <v>618</v>
      </c>
      <c r="AJ103" s="171" t="s">
        <v>618</v>
      </c>
      <c r="AK103" s="171" t="s">
        <v>618</v>
      </c>
      <c r="AL103" s="171" t="s">
        <v>618</v>
      </c>
      <c r="AM103" s="171" t="s">
        <v>618</v>
      </c>
      <c r="AN103" s="171" t="s">
        <v>0</v>
      </c>
      <c r="AO103" s="171" t="s">
        <v>619</v>
      </c>
      <c r="AP103" s="171" t="s">
        <v>619</v>
      </c>
      <c r="AQ103" s="171" t="s">
        <v>619</v>
      </c>
      <c r="AR103" s="171" t="s">
        <v>619</v>
      </c>
      <c r="AS103" s="171" t="s">
        <v>619</v>
      </c>
      <c r="AT103" s="171" t="s">
        <v>0</v>
      </c>
      <c r="AU103" s="171" t="s">
        <v>741</v>
      </c>
      <c r="AV103" s="171" t="s">
        <v>741</v>
      </c>
      <c r="AW103" s="171" t="s">
        <v>741</v>
      </c>
      <c r="AX103" s="171" t="s">
        <v>953</v>
      </c>
      <c r="AY103" s="171" t="s">
        <v>741</v>
      </c>
      <c r="AZ103" s="171" t="s">
        <v>0</v>
      </c>
      <c r="BA103" s="171" t="s">
        <v>954</v>
      </c>
      <c r="BB103" s="171" t="s">
        <v>954</v>
      </c>
      <c r="BC103" s="171" t="s">
        <v>954</v>
      </c>
      <c r="BD103" s="171" t="s">
        <v>954</v>
      </c>
      <c r="BE103" s="171" t="s">
        <v>954</v>
      </c>
    </row>
    <row r="104" spans="2:57" ht="17.399999999999999">
      <c r="B104" s="150">
        <f t="shared" si="23"/>
        <v>98</v>
      </c>
      <c r="C104" s="327">
        <f t="shared" si="12"/>
        <v>43796</v>
      </c>
      <c r="D104" s="167">
        <f t="shared" si="13"/>
        <v>1.7059999999999999E-2</v>
      </c>
      <c r="E104" s="168">
        <f t="shared" si="14"/>
        <v>1.771E-2</v>
      </c>
      <c r="F104" s="168">
        <f t="shared" si="15"/>
        <v>1.797E-2</v>
      </c>
      <c r="G104" s="168">
        <f t="shared" si="16"/>
        <v>1.9099999999999999E-2</v>
      </c>
      <c r="H104" s="168">
        <f t="shared" si="17"/>
        <v>1.9820000000000001E-2</v>
      </c>
      <c r="I104" s="168">
        <f t="shared" si="18"/>
        <v>2.112E-2</v>
      </c>
      <c r="J104" s="168">
        <f t="shared" si="19"/>
        <v>2.2669999999999999E-2</v>
      </c>
      <c r="K104" s="168">
        <f t="shared" si="20"/>
        <v>1.9349999999999999E-2</v>
      </c>
      <c r="L104" s="169">
        <f t="shared" si="21"/>
        <v>1.0119536794919683</v>
      </c>
      <c r="M104" s="170">
        <f t="shared" si="22"/>
        <v>1.1882798564742334E-2</v>
      </c>
      <c r="O104" s="328">
        <v>43796</v>
      </c>
      <c r="P104" s="171" t="s">
        <v>0</v>
      </c>
      <c r="Q104" s="171" t="s">
        <v>580</v>
      </c>
      <c r="R104" s="171" t="s">
        <v>569</v>
      </c>
      <c r="S104" s="171" t="s">
        <v>569</v>
      </c>
      <c r="T104" s="171" t="s">
        <v>532</v>
      </c>
      <c r="U104" s="171" t="s">
        <v>569</v>
      </c>
      <c r="V104" s="171" t="s">
        <v>0</v>
      </c>
      <c r="W104" s="171" t="s">
        <v>620</v>
      </c>
      <c r="X104" s="171" t="s">
        <v>533</v>
      </c>
      <c r="Y104" s="171" t="s">
        <v>617</v>
      </c>
      <c r="Z104" s="171" t="s">
        <v>617</v>
      </c>
      <c r="AA104" s="171" t="s">
        <v>533</v>
      </c>
      <c r="AB104" s="171" t="s">
        <v>0</v>
      </c>
      <c r="AC104" s="171" t="s">
        <v>621</v>
      </c>
      <c r="AD104" s="171" t="s">
        <v>621</v>
      </c>
      <c r="AE104" s="171" t="s">
        <v>621</v>
      </c>
      <c r="AF104" s="171" t="s">
        <v>621</v>
      </c>
      <c r="AG104" s="171" t="s">
        <v>621</v>
      </c>
      <c r="AH104" s="171" t="s">
        <v>0</v>
      </c>
      <c r="AI104" s="171" t="s">
        <v>597</v>
      </c>
      <c r="AJ104" s="171" t="s">
        <v>597</v>
      </c>
      <c r="AK104" s="171" t="s">
        <v>597</v>
      </c>
      <c r="AL104" s="171" t="s">
        <v>597</v>
      </c>
      <c r="AM104" s="171" t="s">
        <v>597</v>
      </c>
      <c r="AN104" s="171" t="s">
        <v>0</v>
      </c>
      <c r="AO104" s="171" t="s">
        <v>603</v>
      </c>
      <c r="AP104" s="171" t="s">
        <v>603</v>
      </c>
      <c r="AQ104" s="171" t="s">
        <v>603</v>
      </c>
      <c r="AR104" s="171" t="s">
        <v>603</v>
      </c>
      <c r="AS104" s="171" t="s">
        <v>603</v>
      </c>
      <c r="AT104" s="171" t="s">
        <v>0</v>
      </c>
      <c r="AU104" s="171" t="s">
        <v>919</v>
      </c>
      <c r="AV104" s="171" t="s">
        <v>919</v>
      </c>
      <c r="AW104" s="171" t="s">
        <v>919</v>
      </c>
      <c r="AX104" s="171" t="s">
        <v>955</v>
      </c>
      <c r="AY104" s="171" t="s">
        <v>945</v>
      </c>
      <c r="AZ104" s="171" t="s">
        <v>0</v>
      </c>
      <c r="BA104" s="171" t="s">
        <v>956</v>
      </c>
      <c r="BB104" s="171" t="s">
        <v>956</v>
      </c>
      <c r="BC104" s="171" t="s">
        <v>956</v>
      </c>
      <c r="BD104" s="171" t="s">
        <v>956</v>
      </c>
      <c r="BE104" s="171" t="s">
        <v>956</v>
      </c>
    </row>
    <row r="105" spans="2:57" ht="17.399999999999999">
      <c r="B105" s="150">
        <f t="shared" si="23"/>
        <v>99</v>
      </c>
      <c r="C105" s="327">
        <f t="shared" si="12"/>
        <v>43795</v>
      </c>
      <c r="D105" s="167">
        <f t="shared" si="13"/>
        <v>1.6830000000000001E-2</v>
      </c>
      <c r="E105" s="168">
        <f t="shared" si="14"/>
        <v>1.7490000000000002E-2</v>
      </c>
      <c r="F105" s="168">
        <f t="shared" si="15"/>
        <v>1.78E-2</v>
      </c>
      <c r="G105" s="168">
        <f t="shared" si="16"/>
        <v>1.89E-2</v>
      </c>
      <c r="H105" s="168">
        <f t="shared" si="17"/>
        <v>1.9599999999999999E-2</v>
      </c>
      <c r="I105" s="168">
        <f t="shared" si="18"/>
        <v>2.086E-2</v>
      </c>
      <c r="J105" s="168">
        <f t="shared" si="19"/>
        <v>2.2370000000000001E-2</v>
      </c>
      <c r="K105" s="168">
        <f t="shared" si="20"/>
        <v>1.9121428571428574E-2</v>
      </c>
      <c r="L105" s="169">
        <f t="shared" si="21"/>
        <v>1.0042767106842738</v>
      </c>
      <c r="M105" s="170">
        <f t="shared" si="22"/>
        <v>4.2675915478290662E-3</v>
      </c>
      <c r="O105" s="328">
        <v>43795</v>
      </c>
      <c r="P105" s="171" t="s">
        <v>0</v>
      </c>
      <c r="Q105" s="171" t="s">
        <v>622</v>
      </c>
      <c r="R105" s="171" t="s">
        <v>609</v>
      </c>
      <c r="S105" s="171" t="s">
        <v>623</v>
      </c>
      <c r="T105" s="171" t="s">
        <v>507</v>
      </c>
      <c r="U105" s="171" t="s">
        <v>609</v>
      </c>
      <c r="V105" s="171" t="s">
        <v>0</v>
      </c>
      <c r="W105" s="171" t="s">
        <v>624</v>
      </c>
      <c r="X105" s="171" t="s">
        <v>562</v>
      </c>
      <c r="Y105" s="171" t="s">
        <v>546</v>
      </c>
      <c r="Z105" s="171" t="s">
        <v>510</v>
      </c>
      <c r="AA105" s="171" t="s">
        <v>562</v>
      </c>
      <c r="AB105" s="171" t="s">
        <v>0</v>
      </c>
      <c r="AC105" s="171" t="s">
        <v>528</v>
      </c>
      <c r="AD105" s="171" t="s">
        <v>528</v>
      </c>
      <c r="AE105" s="171" t="s">
        <v>528</v>
      </c>
      <c r="AF105" s="171" t="s">
        <v>528</v>
      </c>
      <c r="AG105" s="171" t="s">
        <v>528</v>
      </c>
      <c r="AH105" s="171" t="s">
        <v>0</v>
      </c>
      <c r="AI105" s="171" t="s">
        <v>625</v>
      </c>
      <c r="AJ105" s="171" t="s">
        <v>625</v>
      </c>
      <c r="AK105" s="171" t="s">
        <v>625</v>
      </c>
      <c r="AL105" s="171" t="s">
        <v>625</v>
      </c>
      <c r="AM105" s="171" t="s">
        <v>625</v>
      </c>
      <c r="AN105" s="171" t="s">
        <v>0</v>
      </c>
      <c r="AO105" s="171" t="s">
        <v>626</v>
      </c>
      <c r="AP105" s="171" t="s">
        <v>626</v>
      </c>
      <c r="AQ105" s="171" t="s">
        <v>626</v>
      </c>
      <c r="AR105" s="171" t="s">
        <v>626</v>
      </c>
      <c r="AS105" s="171" t="s">
        <v>626</v>
      </c>
      <c r="AT105" s="171" t="s">
        <v>0</v>
      </c>
      <c r="AU105" s="171" t="s">
        <v>957</v>
      </c>
      <c r="AV105" s="171" t="s">
        <v>744</v>
      </c>
      <c r="AW105" s="171" t="s">
        <v>744</v>
      </c>
      <c r="AX105" s="171" t="s">
        <v>933</v>
      </c>
      <c r="AY105" s="171" t="s">
        <v>744</v>
      </c>
      <c r="AZ105" s="171" t="s">
        <v>0</v>
      </c>
      <c r="BA105" s="171" t="s">
        <v>958</v>
      </c>
      <c r="BB105" s="171" t="s">
        <v>958</v>
      </c>
      <c r="BC105" s="171" t="s">
        <v>958</v>
      </c>
      <c r="BD105" s="171" t="s">
        <v>958</v>
      </c>
      <c r="BE105" s="171" t="s">
        <v>958</v>
      </c>
    </row>
    <row r="106" spans="2:57" ht="17.399999999999999">
      <c r="B106" s="150">
        <f t="shared" si="23"/>
        <v>100</v>
      </c>
      <c r="C106" s="327">
        <f t="shared" si="12"/>
        <v>43794</v>
      </c>
      <c r="D106" s="167">
        <f t="shared" si="13"/>
        <v>1.6579999999999998E-2</v>
      </c>
      <c r="E106" s="168">
        <f t="shared" si="14"/>
        <v>1.728E-2</v>
      </c>
      <c r="F106" s="168">
        <f t="shared" si="15"/>
        <v>1.7669999999999998E-2</v>
      </c>
      <c r="G106" s="168">
        <f t="shared" si="16"/>
        <v>1.8849999999999999E-2</v>
      </c>
      <c r="H106" s="168">
        <f t="shared" si="17"/>
        <v>1.9570000000000001E-2</v>
      </c>
      <c r="I106" s="168">
        <f t="shared" si="18"/>
        <v>2.086E-2</v>
      </c>
      <c r="J106" s="168">
        <f t="shared" si="19"/>
        <v>2.247E-2</v>
      </c>
      <c r="K106" s="168">
        <f t="shared" si="20"/>
        <v>1.9040000000000001E-2</v>
      </c>
      <c r="L106" s="169">
        <f t="shared" si="21"/>
        <v>0.99611360239162927</v>
      </c>
      <c r="M106" s="170">
        <f t="shared" si="22"/>
        <v>-3.8939692755955413E-3</v>
      </c>
      <c r="O106" s="328">
        <v>43794</v>
      </c>
      <c r="P106" s="171" t="s">
        <v>0</v>
      </c>
      <c r="Q106" s="171" t="s">
        <v>627</v>
      </c>
      <c r="R106" s="171" t="s">
        <v>576</v>
      </c>
      <c r="S106" s="171" t="s">
        <v>476</v>
      </c>
      <c r="T106" s="171" t="s">
        <v>552</v>
      </c>
      <c r="U106" s="171" t="s">
        <v>576</v>
      </c>
      <c r="V106" s="171" t="s">
        <v>0</v>
      </c>
      <c r="W106" s="171" t="s">
        <v>628</v>
      </c>
      <c r="X106" s="171" t="s">
        <v>521</v>
      </c>
      <c r="Y106" s="171" t="s">
        <v>595</v>
      </c>
      <c r="Z106" s="171" t="s">
        <v>595</v>
      </c>
      <c r="AA106" s="171" t="s">
        <v>521</v>
      </c>
      <c r="AB106" s="171" t="s">
        <v>0</v>
      </c>
      <c r="AC106" s="171" t="s">
        <v>617</v>
      </c>
      <c r="AD106" s="171" t="s">
        <v>617</v>
      </c>
      <c r="AE106" s="171" t="s">
        <v>617</v>
      </c>
      <c r="AF106" s="171" t="s">
        <v>617</v>
      </c>
      <c r="AG106" s="171" t="s">
        <v>617</v>
      </c>
      <c r="AH106" s="171" t="s">
        <v>0</v>
      </c>
      <c r="AI106" s="171" t="s">
        <v>629</v>
      </c>
      <c r="AJ106" s="171" t="s">
        <v>629</v>
      </c>
      <c r="AK106" s="171" t="s">
        <v>606</v>
      </c>
      <c r="AL106" s="171" t="s">
        <v>629</v>
      </c>
      <c r="AM106" s="171" t="s">
        <v>629</v>
      </c>
      <c r="AN106" s="171" t="s">
        <v>0</v>
      </c>
      <c r="AO106" s="171" t="s">
        <v>630</v>
      </c>
      <c r="AP106" s="171" t="s">
        <v>630</v>
      </c>
      <c r="AQ106" s="171" t="s">
        <v>630</v>
      </c>
      <c r="AR106" s="171" t="s">
        <v>630</v>
      </c>
      <c r="AS106" s="171" t="s">
        <v>630</v>
      </c>
      <c r="AT106" s="171" t="s">
        <v>0</v>
      </c>
      <c r="AU106" s="171" t="s">
        <v>957</v>
      </c>
      <c r="AV106" s="171" t="s">
        <v>744</v>
      </c>
      <c r="AW106" s="171" t="s">
        <v>744</v>
      </c>
      <c r="AX106" s="171" t="s">
        <v>933</v>
      </c>
      <c r="AY106" s="171" t="s">
        <v>744</v>
      </c>
      <c r="AZ106" s="171" t="s">
        <v>0</v>
      </c>
      <c r="BA106" s="171" t="s">
        <v>954</v>
      </c>
      <c r="BB106" s="171" t="s">
        <v>954</v>
      </c>
      <c r="BC106" s="171" t="s">
        <v>954</v>
      </c>
      <c r="BD106" s="171" t="s">
        <v>954</v>
      </c>
      <c r="BE106" s="171" t="s">
        <v>954</v>
      </c>
    </row>
    <row r="107" spans="2:57" ht="17.399999999999999">
      <c r="B107" s="150">
        <f t="shared" si="23"/>
        <v>101</v>
      </c>
      <c r="C107" s="327">
        <f t="shared" si="12"/>
        <v>43793</v>
      </c>
      <c r="D107" s="167">
        <f t="shared" si="13"/>
        <v>1.644E-2</v>
      </c>
      <c r="E107" s="168">
        <f t="shared" si="14"/>
        <v>1.7299999999999999E-2</v>
      </c>
      <c r="F107" s="168">
        <f t="shared" si="15"/>
        <v>1.77E-2</v>
      </c>
      <c r="G107" s="168">
        <f t="shared" si="16"/>
        <v>1.8919999999999999E-2</v>
      </c>
      <c r="H107" s="168">
        <f t="shared" si="17"/>
        <v>1.967E-2</v>
      </c>
      <c r="I107" s="168">
        <f t="shared" si="18"/>
        <v>2.1019999999999997E-2</v>
      </c>
      <c r="J107" s="168">
        <f t="shared" si="19"/>
        <v>2.2749999999999999E-2</v>
      </c>
      <c r="K107" s="168">
        <f t="shared" si="20"/>
        <v>1.9114285714285716E-2</v>
      </c>
      <c r="L107" s="169">
        <f t="shared" si="21"/>
        <v>1.0003738317757009</v>
      </c>
      <c r="M107" s="170">
        <f t="shared" si="22"/>
        <v>3.7376191801215085E-4</v>
      </c>
      <c r="O107" s="328">
        <v>43793</v>
      </c>
      <c r="P107" s="171" t="s">
        <v>0</v>
      </c>
      <c r="Q107" s="171" t="s">
        <v>548</v>
      </c>
      <c r="R107" s="171" t="s">
        <v>517</v>
      </c>
      <c r="S107" s="171" t="s">
        <v>517</v>
      </c>
      <c r="T107" s="171" t="s">
        <v>524</v>
      </c>
      <c r="U107" s="171" t="s">
        <v>517</v>
      </c>
      <c r="V107" s="171" t="s">
        <v>0</v>
      </c>
      <c r="W107" s="171" t="s">
        <v>513</v>
      </c>
      <c r="X107" s="171" t="s">
        <v>525</v>
      </c>
      <c r="Y107" s="171" t="s">
        <v>595</v>
      </c>
      <c r="Z107" s="171" t="s">
        <v>595</v>
      </c>
      <c r="AA107" s="171" t="s">
        <v>525</v>
      </c>
      <c r="AB107" s="171" t="s">
        <v>0</v>
      </c>
      <c r="AC107" s="171" t="s">
        <v>611</v>
      </c>
      <c r="AD107" s="171" t="s">
        <v>611</v>
      </c>
      <c r="AE107" s="171" t="s">
        <v>611</v>
      </c>
      <c r="AF107" s="171" t="s">
        <v>611</v>
      </c>
      <c r="AG107" s="171" t="s">
        <v>611</v>
      </c>
      <c r="AH107" s="171" t="s">
        <v>0</v>
      </c>
      <c r="AI107" s="171" t="s">
        <v>618</v>
      </c>
      <c r="AJ107" s="171" t="s">
        <v>618</v>
      </c>
      <c r="AK107" s="171" t="s">
        <v>618</v>
      </c>
      <c r="AL107" s="171" t="s">
        <v>618</v>
      </c>
      <c r="AM107" s="171" t="s">
        <v>618</v>
      </c>
      <c r="AN107" s="171" t="s">
        <v>0</v>
      </c>
      <c r="AO107" s="171" t="s">
        <v>631</v>
      </c>
      <c r="AP107" s="171" t="s">
        <v>631</v>
      </c>
      <c r="AQ107" s="171" t="s">
        <v>631</v>
      </c>
      <c r="AR107" s="171" t="s">
        <v>631</v>
      </c>
      <c r="AS107" s="171" t="s">
        <v>631</v>
      </c>
      <c r="AT107" s="171" t="s">
        <v>0</v>
      </c>
      <c r="AU107" s="171" t="s">
        <v>743</v>
      </c>
      <c r="AV107" s="171" t="s">
        <v>743</v>
      </c>
      <c r="AW107" s="171" t="s">
        <v>743</v>
      </c>
      <c r="AX107" s="171" t="s">
        <v>924</v>
      </c>
      <c r="AY107" s="171" t="s">
        <v>743</v>
      </c>
      <c r="AZ107" s="171" t="s">
        <v>0</v>
      </c>
      <c r="BA107" s="171" t="s">
        <v>952</v>
      </c>
      <c r="BB107" s="171" t="s">
        <v>952</v>
      </c>
      <c r="BC107" s="171" t="s">
        <v>952</v>
      </c>
      <c r="BD107" s="171" t="s">
        <v>952</v>
      </c>
      <c r="BE107" s="171" t="s">
        <v>959</v>
      </c>
    </row>
    <row r="108" spans="2:57" ht="17.399999999999999">
      <c r="B108" s="150">
        <f t="shared" si="23"/>
        <v>102</v>
      </c>
      <c r="C108" s="327">
        <f t="shared" si="12"/>
        <v>43792</v>
      </c>
      <c r="D108" s="167">
        <f t="shared" si="13"/>
        <v>1.634E-2</v>
      </c>
      <c r="E108" s="168">
        <f t="shared" si="14"/>
        <v>1.7250000000000001E-2</v>
      </c>
      <c r="F108" s="168">
        <f t="shared" si="15"/>
        <v>1.7600000000000001E-2</v>
      </c>
      <c r="G108" s="168">
        <f t="shared" si="16"/>
        <v>1.8870000000000001E-2</v>
      </c>
      <c r="H108" s="168">
        <f t="shared" si="17"/>
        <v>1.967E-2</v>
      </c>
      <c r="I108" s="168">
        <f t="shared" si="18"/>
        <v>2.112E-2</v>
      </c>
      <c r="J108" s="168">
        <f t="shared" si="19"/>
        <v>2.29E-2</v>
      </c>
      <c r="K108" s="168">
        <f t="shared" si="20"/>
        <v>1.9107142857142857E-2</v>
      </c>
      <c r="L108" s="169">
        <f t="shared" si="21"/>
        <v>1.0032253225322534</v>
      </c>
      <c r="M108" s="170">
        <f t="shared" si="22"/>
        <v>3.2201323365771491E-3</v>
      </c>
      <c r="O108" s="328">
        <v>43792</v>
      </c>
      <c r="P108" s="171" t="s">
        <v>0</v>
      </c>
      <c r="Q108" s="171" t="s">
        <v>632</v>
      </c>
      <c r="R108" s="171" t="s">
        <v>526</v>
      </c>
      <c r="S108" s="171" t="s">
        <v>526</v>
      </c>
      <c r="T108" s="171" t="s">
        <v>479</v>
      </c>
      <c r="U108" s="171" t="s">
        <v>526</v>
      </c>
      <c r="V108" s="171" t="s">
        <v>0</v>
      </c>
      <c r="W108" s="171" t="s">
        <v>595</v>
      </c>
      <c r="X108" s="171" t="s">
        <v>513</v>
      </c>
      <c r="Y108" s="171" t="s">
        <v>537</v>
      </c>
      <c r="Z108" s="171" t="s">
        <v>537</v>
      </c>
      <c r="AA108" s="171" t="s">
        <v>513</v>
      </c>
      <c r="AB108" s="171" t="s">
        <v>0</v>
      </c>
      <c r="AC108" s="171" t="s">
        <v>557</v>
      </c>
      <c r="AD108" s="171" t="s">
        <v>557</v>
      </c>
      <c r="AE108" s="171" t="s">
        <v>557</v>
      </c>
      <c r="AF108" s="171" t="s">
        <v>557</v>
      </c>
      <c r="AG108" s="171" t="s">
        <v>557</v>
      </c>
      <c r="AH108" s="171" t="s">
        <v>0</v>
      </c>
      <c r="AI108" s="171" t="s">
        <v>606</v>
      </c>
      <c r="AJ108" s="171" t="s">
        <v>606</v>
      </c>
      <c r="AK108" s="171" t="s">
        <v>606</v>
      </c>
      <c r="AL108" s="171" t="s">
        <v>606</v>
      </c>
      <c r="AM108" s="171" t="s">
        <v>606</v>
      </c>
      <c r="AN108" s="171" t="s">
        <v>0</v>
      </c>
      <c r="AO108" s="171" t="s">
        <v>631</v>
      </c>
      <c r="AP108" s="171" t="s">
        <v>631</v>
      </c>
      <c r="AQ108" s="171" t="s">
        <v>631</v>
      </c>
      <c r="AR108" s="171" t="s">
        <v>631</v>
      </c>
      <c r="AS108" s="171" t="s">
        <v>631</v>
      </c>
      <c r="AT108" s="171" t="s">
        <v>0</v>
      </c>
      <c r="AU108" s="171" t="s">
        <v>919</v>
      </c>
      <c r="AV108" s="171" t="s">
        <v>919</v>
      </c>
      <c r="AW108" s="171" t="s">
        <v>919</v>
      </c>
      <c r="AX108" s="171" t="s">
        <v>919</v>
      </c>
      <c r="AY108" s="171" t="s">
        <v>919</v>
      </c>
      <c r="AZ108" s="171" t="s">
        <v>0</v>
      </c>
      <c r="BA108" s="171" t="s">
        <v>960</v>
      </c>
      <c r="BB108" s="171" t="s">
        <v>960</v>
      </c>
      <c r="BC108" s="171" t="s">
        <v>960</v>
      </c>
      <c r="BD108" s="171" t="s">
        <v>960</v>
      </c>
      <c r="BE108" s="171" t="s">
        <v>960</v>
      </c>
    </row>
    <row r="109" spans="2:57" ht="17.399999999999999">
      <c r="B109" s="150">
        <f t="shared" si="23"/>
        <v>103</v>
      </c>
      <c r="C109" s="327">
        <f t="shared" si="12"/>
        <v>43789</v>
      </c>
      <c r="D109" s="167">
        <f t="shared" si="13"/>
        <v>1.6310000000000002E-2</v>
      </c>
      <c r="E109" s="168">
        <f t="shared" si="14"/>
        <v>1.729E-2</v>
      </c>
      <c r="F109" s="168">
        <f t="shared" si="15"/>
        <v>1.7639999999999999E-2</v>
      </c>
      <c r="G109" s="168">
        <f t="shared" si="16"/>
        <v>1.883E-2</v>
      </c>
      <c r="H109" s="168">
        <f t="shared" si="17"/>
        <v>1.9599999999999999E-2</v>
      </c>
      <c r="I109" s="168">
        <f t="shared" si="18"/>
        <v>2.0979999999999999E-2</v>
      </c>
      <c r="J109" s="168">
        <f t="shared" si="19"/>
        <v>2.2669999999999999E-2</v>
      </c>
      <c r="K109" s="168">
        <f t="shared" si="20"/>
        <v>1.9045714285714284E-2</v>
      </c>
      <c r="L109" s="169">
        <f t="shared" si="21"/>
        <v>1.0128390184608371</v>
      </c>
      <c r="M109" s="170">
        <f t="shared" si="22"/>
        <v>1.2757297002222518E-2</v>
      </c>
      <c r="O109" s="328">
        <v>43789</v>
      </c>
      <c r="P109" s="171" t="s">
        <v>0</v>
      </c>
      <c r="Q109" s="171" t="s">
        <v>585</v>
      </c>
      <c r="R109" s="171" t="s">
        <v>472</v>
      </c>
      <c r="S109" s="171" t="s">
        <v>472</v>
      </c>
      <c r="T109" s="171" t="s">
        <v>530</v>
      </c>
      <c r="U109" s="171" t="s">
        <v>472</v>
      </c>
      <c r="V109" s="171" t="s">
        <v>0</v>
      </c>
      <c r="W109" s="171" t="s">
        <v>633</v>
      </c>
      <c r="X109" s="171" t="s">
        <v>513</v>
      </c>
      <c r="Y109" s="171" t="s">
        <v>521</v>
      </c>
      <c r="Z109" s="171" t="s">
        <v>513</v>
      </c>
      <c r="AA109" s="171" t="s">
        <v>570</v>
      </c>
      <c r="AB109" s="171" t="s">
        <v>0</v>
      </c>
      <c r="AC109" s="171" t="s">
        <v>634</v>
      </c>
      <c r="AD109" s="171" t="s">
        <v>635</v>
      </c>
      <c r="AE109" s="171" t="s">
        <v>589</v>
      </c>
      <c r="AF109" s="171" t="s">
        <v>635</v>
      </c>
      <c r="AG109" s="171" t="s">
        <v>635</v>
      </c>
      <c r="AH109" s="171" t="s">
        <v>0</v>
      </c>
      <c r="AI109" s="171" t="s">
        <v>636</v>
      </c>
      <c r="AJ109" s="171" t="s">
        <v>629</v>
      </c>
      <c r="AK109" s="171" t="s">
        <v>629</v>
      </c>
      <c r="AL109" s="171" t="s">
        <v>601</v>
      </c>
      <c r="AM109" s="171" t="s">
        <v>601</v>
      </c>
      <c r="AN109" s="171" t="s">
        <v>0</v>
      </c>
      <c r="AO109" s="171" t="s">
        <v>626</v>
      </c>
      <c r="AP109" s="171" t="s">
        <v>626</v>
      </c>
      <c r="AQ109" s="171" t="s">
        <v>626</v>
      </c>
      <c r="AR109" s="171" t="s">
        <v>626</v>
      </c>
      <c r="AS109" s="171" t="s">
        <v>626</v>
      </c>
      <c r="AT109" s="171" t="s">
        <v>0</v>
      </c>
      <c r="AU109" s="171" t="s">
        <v>961</v>
      </c>
      <c r="AV109" s="171" t="s">
        <v>763</v>
      </c>
      <c r="AW109" s="171" t="s">
        <v>742</v>
      </c>
      <c r="AX109" s="171" t="s">
        <v>743</v>
      </c>
      <c r="AY109" s="171" t="s">
        <v>953</v>
      </c>
      <c r="AZ109" s="171" t="s">
        <v>0</v>
      </c>
      <c r="BA109" s="171" t="s">
        <v>956</v>
      </c>
      <c r="BB109" s="171" t="s">
        <v>956</v>
      </c>
      <c r="BC109" s="171" t="s">
        <v>956</v>
      </c>
      <c r="BD109" s="171" t="s">
        <v>956</v>
      </c>
      <c r="BE109" s="171" t="s">
        <v>956</v>
      </c>
    </row>
    <row r="110" spans="2:57" ht="17.399999999999999">
      <c r="B110" s="150">
        <f t="shared" si="23"/>
        <v>104</v>
      </c>
      <c r="C110" s="327">
        <f t="shared" si="12"/>
        <v>43788</v>
      </c>
      <c r="D110" s="167">
        <f t="shared" si="13"/>
        <v>1.6120000000000002E-2</v>
      </c>
      <c r="E110" s="168">
        <f t="shared" si="14"/>
        <v>1.6920000000000001E-2</v>
      </c>
      <c r="F110" s="168">
        <f t="shared" si="15"/>
        <v>1.7319999999999999E-2</v>
      </c>
      <c r="G110" s="168">
        <f t="shared" si="16"/>
        <v>1.857E-2</v>
      </c>
      <c r="H110" s="168">
        <f t="shared" si="17"/>
        <v>1.934E-2</v>
      </c>
      <c r="I110" s="168">
        <f t="shared" si="18"/>
        <v>2.0790000000000003E-2</v>
      </c>
      <c r="J110" s="168">
        <f t="shared" si="19"/>
        <v>2.257E-2</v>
      </c>
      <c r="K110" s="168">
        <f t="shared" si="20"/>
        <v>1.8804285714285714E-2</v>
      </c>
      <c r="L110" s="169">
        <f t="shared" si="21"/>
        <v>0.98895567242674687</v>
      </c>
      <c r="M110" s="170">
        <f t="shared" si="22"/>
        <v>-1.1105768963749535E-2</v>
      </c>
      <c r="O110" s="328">
        <v>43788</v>
      </c>
      <c r="P110" s="171" t="s">
        <v>0</v>
      </c>
      <c r="Q110" s="171" t="s">
        <v>465</v>
      </c>
      <c r="R110" s="171" t="s">
        <v>460</v>
      </c>
      <c r="S110" s="171" t="s">
        <v>465</v>
      </c>
      <c r="T110" s="171" t="s">
        <v>444</v>
      </c>
      <c r="U110" s="171" t="s">
        <v>465</v>
      </c>
      <c r="V110" s="171" t="s">
        <v>0</v>
      </c>
      <c r="W110" s="171" t="s">
        <v>565</v>
      </c>
      <c r="X110" s="171" t="s">
        <v>637</v>
      </c>
      <c r="Y110" s="171" t="s">
        <v>507</v>
      </c>
      <c r="Z110" s="171" t="s">
        <v>507</v>
      </c>
      <c r="AA110" s="171" t="s">
        <v>565</v>
      </c>
      <c r="AB110" s="171" t="s">
        <v>0</v>
      </c>
      <c r="AC110" s="171" t="s">
        <v>521</v>
      </c>
      <c r="AD110" s="171" t="s">
        <v>521</v>
      </c>
      <c r="AE110" s="171" t="s">
        <v>521</v>
      </c>
      <c r="AF110" s="171" t="s">
        <v>521</v>
      </c>
      <c r="AG110" s="171" t="s">
        <v>521</v>
      </c>
      <c r="AH110" s="171" t="s">
        <v>0</v>
      </c>
      <c r="AI110" s="171" t="s">
        <v>581</v>
      </c>
      <c r="AJ110" s="171" t="s">
        <v>581</v>
      </c>
      <c r="AK110" s="171" t="s">
        <v>581</v>
      </c>
      <c r="AL110" s="171" t="s">
        <v>581</v>
      </c>
      <c r="AM110" s="171" t="s">
        <v>581</v>
      </c>
      <c r="AN110" s="171" t="s">
        <v>0</v>
      </c>
      <c r="AO110" s="171" t="s">
        <v>638</v>
      </c>
      <c r="AP110" s="171" t="s">
        <v>639</v>
      </c>
      <c r="AQ110" s="171" t="s">
        <v>574</v>
      </c>
      <c r="AR110" s="171" t="s">
        <v>574</v>
      </c>
      <c r="AS110" s="171" t="s">
        <v>574</v>
      </c>
      <c r="AT110" s="171" t="s">
        <v>0</v>
      </c>
      <c r="AU110" s="171" t="s">
        <v>923</v>
      </c>
      <c r="AV110" s="171" t="s">
        <v>740</v>
      </c>
      <c r="AW110" s="171" t="s">
        <v>740</v>
      </c>
      <c r="AX110" s="171" t="s">
        <v>753</v>
      </c>
      <c r="AY110" s="171" t="s">
        <v>759</v>
      </c>
      <c r="AZ110" s="171" t="s">
        <v>0</v>
      </c>
      <c r="BA110" s="171" t="s">
        <v>948</v>
      </c>
      <c r="BB110" s="171" t="s">
        <v>948</v>
      </c>
      <c r="BC110" s="171" t="s">
        <v>948</v>
      </c>
      <c r="BD110" s="171" t="s">
        <v>948</v>
      </c>
      <c r="BE110" s="171" t="s">
        <v>948</v>
      </c>
    </row>
    <row r="111" spans="2:57" ht="17.399999999999999">
      <c r="B111" s="150">
        <f t="shared" si="23"/>
        <v>105</v>
      </c>
      <c r="C111" s="327">
        <f t="shared" si="12"/>
        <v>43787</v>
      </c>
      <c r="D111" s="167">
        <f t="shared" si="13"/>
        <v>1.6120000000000002E-2</v>
      </c>
      <c r="E111" s="168">
        <f t="shared" si="14"/>
        <v>1.695E-2</v>
      </c>
      <c r="F111" s="168">
        <f t="shared" si="15"/>
        <v>1.7520000000000001E-2</v>
      </c>
      <c r="G111" s="168">
        <f t="shared" si="16"/>
        <v>1.8849999999999999E-2</v>
      </c>
      <c r="H111" s="168">
        <f t="shared" si="17"/>
        <v>1.9650000000000001E-2</v>
      </c>
      <c r="I111" s="168">
        <f t="shared" si="18"/>
        <v>2.1110000000000004E-2</v>
      </c>
      <c r="J111" s="168">
        <f t="shared" si="19"/>
        <v>2.29E-2</v>
      </c>
      <c r="K111" s="168">
        <f t="shared" si="20"/>
        <v>1.9014285714285713E-2</v>
      </c>
      <c r="L111" s="169">
        <f t="shared" si="21"/>
        <v>0.99663047547734929</v>
      </c>
      <c r="M111" s="170">
        <f t="shared" si="22"/>
        <v>-3.3752141549039474E-3</v>
      </c>
      <c r="O111" s="328">
        <v>43787</v>
      </c>
      <c r="P111" s="171" t="s">
        <v>0</v>
      </c>
      <c r="Q111" s="171" t="s">
        <v>465</v>
      </c>
      <c r="R111" s="171" t="s">
        <v>460</v>
      </c>
      <c r="S111" s="171" t="s">
        <v>465</v>
      </c>
      <c r="T111" s="171" t="s">
        <v>444</v>
      </c>
      <c r="U111" s="171" t="s">
        <v>465</v>
      </c>
      <c r="V111" s="171" t="s">
        <v>0</v>
      </c>
      <c r="W111" s="171" t="s">
        <v>640</v>
      </c>
      <c r="X111" s="171" t="s">
        <v>568</v>
      </c>
      <c r="Y111" s="171" t="s">
        <v>507</v>
      </c>
      <c r="Z111" s="171" t="s">
        <v>565</v>
      </c>
      <c r="AA111" s="171" t="s">
        <v>637</v>
      </c>
      <c r="AB111" s="171" t="s">
        <v>0</v>
      </c>
      <c r="AC111" s="171" t="s">
        <v>562</v>
      </c>
      <c r="AD111" s="171" t="s">
        <v>562</v>
      </c>
      <c r="AE111" s="171" t="s">
        <v>562</v>
      </c>
      <c r="AF111" s="171" t="s">
        <v>562</v>
      </c>
      <c r="AG111" s="171" t="s">
        <v>562</v>
      </c>
      <c r="AH111" s="171" t="s">
        <v>0</v>
      </c>
      <c r="AI111" s="171" t="s">
        <v>629</v>
      </c>
      <c r="AJ111" s="171" t="s">
        <v>629</v>
      </c>
      <c r="AK111" s="171" t="s">
        <v>629</v>
      </c>
      <c r="AL111" s="171" t="s">
        <v>629</v>
      </c>
      <c r="AM111" s="171" t="s">
        <v>629</v>
      </c>
      <c r="AN111" s="171" t="s">
        <v>0</v>
      </c>
      <c r="AO111" s="171" t="s">
        <v>641</v>
      </c>
      <c r="AP111" s="171" t="s">
        <v>641</v>
      </c>
      <c r="AQ111" s="171" t="s">
        <v>641</v>
      </c>
      <c r="AR111" s="171" t="s">
        <v>641</v>
      </c>
      <c r="AS111" s="171" t="s">
        <v>641</v>
      </c>
      <c r="AT111" s="171" t="s">
        <v>0</v>
      </c>
      <c r="AU111" s="171" t="s">
        <v>962</v>
      </c>
      <c r="AV111" s="171" t="s">
        <v>919</v>
      </c>
      <c r="AW111" s="171" t="s">
        <v>945</v>
      </c>
      <c r="AX111" s="171" t="s">
        <v>919</v>
      </c>
      <c r="AY111" s="171" t="s">
        <v>945</v>
      </c>
      <c r="AZ111" s="171" t="s">
        <v>0</v>
      </c>
      <c r="BA111" s="171" t="s">
        <v>960</v>
      </c>
      <c r="BB111" s="171" t="s">
        <v>960</v>
      </c>
      <c r="BC111" s="171" t="s">
        <v>960</v>
      </c>
      <c r="BD111" s="171" t="s">
        <v>960</v>
      </c>
      <c r="BE111" s="171" t="s">
        <v>960</v>
      </c>
    </row>
    <row r="112" spans="2:57" ht="17.399999999999999">
      <c r="B112" s="150">
        <f t="shared" si="23"/>
        <v>106</v>
      </c>
      <c r="C112" s="327">
        <f t="shared" si="12"/>
        <v>43786</v>
      </c>
      <c r="D112" s="167">
        <f t="shared" si="13"/>
        <v>1.6120000000000002E-2</v>
      </c>
      <c r="E112" s="168">
        <f t="shared" si="14"/>
        <v>1.6979999999999999E-2</v>
      </c>
      <c r="F112" s="168">
        <f t="shared" si="15"/>
        <v>1.755E-2</v>
      </c>
      <c r="G112" s="168">
        <f t="shared" si="16"/>
        <v>1.8939999999999999E-2</v>
      </c>
      <c r="H112" s="168">
        <f t="shared" si="17"/>
        <v>1.975E-2</v>
      </c>
      <c r="I112" s="168">
        <f t="shared" si="18"/>
        <v>2.1190000000000001E-2</v>
      </c>
      <c r="J112" s="168">
        <f t="shared" si="19"/>
        <v>2.3019999999999999E-2</v>
      </c>
      <c r="K112" s="168">
        <f t="shared" si="20"/>
        <v>1.9078571428571427E-2</v>
      </c>
      <c r="L112" s="169">
        <f t="shared" si="21"/>
        <v>1.00473969304845</v>
      </c>
      <c r="M112" s="170">
        <f t="shared" si="22"/>
        <v>4.7284960695761612E-3</v>
      </c>
      <c r="O112" s="328">
        <v>43786</v>
      </c>
      <c r="P112" s="171" t="s">
        <v>0</v>
      </c>
      <c r="Q112" s="171" t="s">
        <v>465</v>
      </c>
      <c r="R112" s="171" t="s">
        <v>460</v>
      </c>
      <c r="S112" s="171" t="s">
        <v>465</v>
      </c>
      <c r="T112" s="171" t="s">
        <v>444</v>
      </c>
      <c r="U112" s="171" t="s">
        <v>465</v>
      </c>
      <c r="V112" s="171" t="s">
        <v>0</v>
      </c>
      <c r="W112" s="171" t="s">
        <v>642</v>
      </c>
      <c r="X112" s="171" t="s">
        <v>569</v>
      </c>
      <c r="Y112" s="171" t="s">
        <v>640</v>
      </c>
      <c r="Z112" s="171" t="s">
        <v>640</v>
      </c>
      <c r="AA112" s="171" t="s">
        <v>505</v>
      </c>
      <c r="AB112" s="171" t="s">
        <v>0</v>
      </c>
      <c r="AC112" s="171" t="s">
        <v>508</v>
      </c>
      <c r="AD112" s="171" t="s">
        <v>508</v>
      </c>
      <c r="AE112" s="171" t="s">
        <v>515</v>
      </c>
      <c r="AF112" s="171" t="s">
        <v>508</v>
      </c>
      <c r="AG112" s="171" t="s">
        <v>508</v>
      </c>
      <c r="AH112" s="171" t="s">
        <v>0</v>
      </c>
      <c r="AI112" s="171" t="s">
        <v>643</v>
      </c>
      <c r="AJ112" s="171" t="s">
        <v>572</v>
      </c>
      <c r="AK112" s="171" t="s">
        <v>572</v>
      </c>
      <c r="AL112" s="171" t="s">
        <v>618</v>
      </c>
      <c r="AM112" s="171" t="s">
        <v>572</v>
      </c>
      <c r="AN112" s="171" t="s">
        <v>0</v>
      </c>
      <c r="AO112" s="171" t="s">
        <v>644</v>
      </c>
      <c r="AP112" s="171" t="s">
        <v>644</v>
      </c>
      <c r="AQ112" s="171" t="s">
        <v>644</v>
      </c>
      <c r="AR112" s="171" t="s">
        <v>644</v>
      </c>
      <c r="AS112" s="171" t="s">
        <v>644</v>
      </c>
      <c r="AT112" s="171" t="s">
        <v>0</v>
      </c>
      <c r="AU112" s="171" t="s">
        <v>963</v>
      </c>
      <c r="AV112" s="171" t="s">
        <v>922</v>
      </c>
      <c r="AW112" s="171" t="s">
        <v>951</v>
      </c>
      <c r="AX112" s="171" t="s">
        <v>951</v>
      </c>
      <c r="AY112" s="171" t="s">
        <v>950</v>
      </c>
      <c r="AZ112" s="171" t="s">
        <v>0</v>
      </c>
      <c r="BA112" s="171" t="s">
        <v>964</v>
      </c>
      <c r="BB112" s="171" t="s">
        <v>964</v>
      </c>
      <c r="BC112" s="171" t="s">
        <v>964</v>
      </c>
      <c r="BD112" s="171" t="s">
        <v>964</v>
      </c>
      <c r="BE112" s="171" t="s">
        <v>964</v>
      </c>
    </row>
    <row r="113" spans="2:57" ht="17.399999999999999">
      <c r="B113" s="150">
        <f t="shared" si="23"/>
        <v>107</v>
      </c>
      <c r="C113" s="327">
        <f t="shared" si="12"/>
        <v>43785</v>
      </c>
      <c r="D113" s="167">
        <f t="shared" si="13"/>
        <v>1.6129999999999999E-2</v>
      </c>
      <c r="E113" s="168">
        <f t="shared" si="14"/>
        <v>1.6979999999999999E-2</v>
      </c>
      <c r="F113" s="168">
        <f t="shared" si="15"/>
        <v>1.7500000000000002E-2</v>
      </c>
      <c r="G113" s="168">
        <f t="shared" si="16"/>
        <v>1.883E-2</v>
      </c>
      <c r="H113" s="168">
        <f t="shared" si="17"/>
        <v>1.9599999999999999E-2</v>
      </c>
      <c r="I113" s="168">
        <f t="shared" si="18"/>
        <v>2.1030000000000004E-2</v>
      </c>
      <c r="J113" s="168">
        <f t="shared" si="19"/>
        <v>2.2850000000000002E-2</v>
      </c>
      <c r="K113" s="168">
        <f t="shared" si="20"/>
        <v>1.8988571428571431E-2</v>
      </c>
      <c r="L113" s="169">
        <f t="shared" si="21"/>
        <v>0.98408232768194293</v>
      </c>
      <c r="M113" s="170">
        <f t="shared" si="22"/>
        <v>-1.6045719086278998E-2</v>
      </c>
      <c r="O113" s="328">
        <v>43785</v>
      </c>
      <c r="P113" s="171" t="s">
        <v>0</v>
      </c>
      <c r="Q113" s="171" t="s">
        <v>529</v>
      </c>
      <c r="R113" s="171" t="s">
        <v>460</v>
      </c>
      <c r="S113" s="171" t="s">
        <v>481</v>
      </c>
      <c r="T113" s="171" t="s">
        <v>444</v>
      </c>
      <c r="U113" s="171" t="s">
        <v>465</v>
      </c>
      <c r="V113" s="171" t="s">
        <v>0</v>
      </c>
      <c r="W113" s="171" t="s">
        <v>642</v>
      </c>
      <c r="X113" s="171" t="s">
        <v>569</v>
      </c>
      <c r="Y113" s="171" t="s">
        <v>640</v>
      </c>
      <c r="Z113" s="171" t="s">
        <v>640</v>
      </c>
      <c r="AA113" s="171" t="s">
        <v>505</v>
      </c>
      <c r="AB113" s="171" t="s">
        <v>0</v>
      </c>
      <c r="AC113" s="171" t="s">
        <v>535</v>
      </c>
      <c r="AD113" s="171" t="s">
        <v>535</v>
      </c>
      <c r="AE113" s="171" t="s">
        <v>535</v>
      </c>
      <c r="AF113" s="171" t="s">
        <v>535</v>
      </c>
      <c r="AG113" s="171" t="s">
        <v>535</v>
      </c>
      <c r="AH113" s="171" t="s">
        <v>0</v>
      </c>
      <c r="AI113" s="171" t="s">
        <v>636</v>
      </c>
      <c r="AJ113" s="171" t="s">
        <v>601</v>
      </c>
      <c r="AK113" s="171" t="s">
        <v>601</v>
      </c>
      <c r="AL113" s="171" t="s">
        <v>629</v>
      </c>
      <c r="AM113" s="171" t="s">
        <v>629</v>
      </c>
      <c r="AN113" s="171" t="s">
        <v>0</v>
      </c>
      <c r="AO113" s="171" t="s">
        <v>626</v>
      </c>
      <c r="AP113" s="171" t="s">
        <v>626</v>
      </c>
      <c r="AQ113" s="171" t="s">
        <v>626</v>
      </c>
      <c r="AR113" s="171" t="s">
        <v>626</v>
      </c>
      <c r="AS113" s="171" t="s">
        <v>626</v>
      </c>
      <c r="AT113" s="171" t="s">
        <v>0</v>
      </c>
      <c r="AU113" s="171" t="s">
        <v>965</v>
      </c>
      <c r="AV113" s="171" t="s">
        <v>924</v>
      </c>
      <c r="AW113" s="171" t="s">
        <v>924</v>
      </c>
      <c r="AX113" s="171" t="s">
        <v>924</v>
      </c>
      <c r="AY113" s="171" t="s">
        <v>742</v>
      </c>
      <c r="AZ113" s="171" t="s">
        <v>0</v>
      </c>
      <c r="BA113" s="171" t="s">
        <v>966</v>
      </c>
      <c r="BB113" s="171" t="s">
        <v>966</v>
      </c>
      <c r="BC113" s="171" t="s">
        <v>966</v>
      </c>
      <c r="BD113" s="171" t="s">
        <v>966</v>
      </c>
      <c r="BE113" s="171" t="s">
        <v>966</v>
      </c>
    </row>
    <row r="114" spans="2:57" ht="17.399999999999999">
      <c r="B114" s="150">
        <f t="shared" si="23"/>
        <v>108</v>
      </c>
      <c r="C114" s="327">
        <f t="shared" si="12"/>
        <v>43782</v>
      </c>
      <c r="D114" s="167">
        <f t="shared" si="13"/>
        <v>1.6230000000000001E-2</v>
      </c>
      <c r="E114" s="168">
        <f t="shared" si="14"/>
        <v>1.7150000000000002E-2</v>
      </c>
      <c r="F114" s="168">
        <f t="shared" si="15"/>
        <v>1.7769999999999998E-2</v>
      </c>
      <c r="G114" s="168">
        <f t="shared" si="16"/>
        <v>1.9199999999999998E-2</v>
      </c>
      <c r="H114" s="168">
        <f t="shared" si="17"/>
        <v>1.9970000000000002E-2</v>
      </c>
      <c r="I114" s="168">
        <f t="shared" si="18"/>
        <v>2.145E-2</v>
      </c>
      <c r="J114" s="168">
        <f t="shared" si="19"/>
        <v>2.3300000000000001E-2</v>
      </c>
      <c r="K114" s="168">
        <f t="shared" si="20"/>
        <v>1.9295714285714284E-2</v>
      </c>
      <c r="L114" s="169">
        <f t="shared" si="21"/>
        <v>0.99778385166580486</v>
      </c>
      <c r="M114" s="170">
        <f t="shared" si="22"/>
        <v>-2.2186076250220494E-3</v>
      </c>
      <c r="O114" s="328">
        <v>43782</v>
      </c>
      <c r="P114" s="171" t="s">
        <v>0</v>
      </c>
      <c r="Q114" s="171" t="s">
        <v>645</v>
      </c>
      <c r="R114" s="171" t="s">
        <v>464</v>
      </c>
      <c r="S114" s="171" t="s">
        <v>498</v>
      </c>
      <c r="T114" s="171" t="s">
        <v>498</v>
      </c>
      <c r="U114" s="171" t="s">
        <v>498</v>
      </c>
      <c r="V114" s="171" t="s">
        <v>0</v>
      </c>
      <c r="W114" s="171" t="s">
        <v>587</v>
      </c>
      <c r="X114" s="171" t="s">
        <v>595</v>
      </c>
      <c r="Y114" s="171" t="s">
        <v>544</v>
      </c>
      <c r="Z114" s="171" t="s">
        <v>544</v>
      </c>
      <c r="AA114" s="171" t="s">
        <v>527</v>
      </c>
      <c r="AB114" s="171" t="s">
        <v>0</v>
      </c>
      <c r="AC114" s="171" t="s">
        <v>538</v>
      </c>
      <c r="AD114" s="171" t="s">
        <v>538</v>
      </c>
      <c r="AE114" s="171" t="s">
        <v>538</v>
      </c>
      <c r="AF114" s="171" t="s">
        <v>538</v>
      </c>
      <c r="AG114" s="171" t="s">
        <v>538</v>
      </c>
      <c r="AH114" s="171" t="s">
        <v>0</v>
      </c>
      <c r="AI114" s="171" t="s">
        <v>646</v>
      </c>
      <c r="AJ114" s="171" t="s">
        <v>646</v>
      </c>
      <c r="AK114" s="171" t="s">
        <v>646</v>
      </c>
      <c r="AL114" s="171" t="s">
        <v>646</v>
      </c>
      <c r="AM114" s="171" t="s">
        <v>646</v>
      </c>
      <c r="AN114" s="171" t="s">
        <v>0</v>
      </c>
      <c r="AO114" s="171" t="s">
        <v>647</v>
      </c>
      <c r="AP114" s="171" t="s">
        <v>647</v>
      </c>
      <c r="AQ114" s="171" t="s">
        <v>647</v>
      </c>
      <c r="AR114" s="171" t="s">
        <v>647</v>
      </c>
      <c r="AS114" s="171" t="s">
        <v>647</v>
      </c>
      <c r="AT114" s="171" t="s">
        <v>0</v>
      </c>
      <c r="AU114" s="171" t="s">
        <v>967</v>
      </c>
      <c r="AV114" s="171" t="s">
        <v>967</v>
      </c>
      <c r="AW114" s="171" t="s">
        <v>967</v>
      </c>
      <c r="AX114" s="171" t="s">
        <v>967</v>
      </c>
      <c r="AY114" s="171" t="s">
        <v>967</v>
      </c>
      <c r="AZ114" s="171" t="s">
        <v>0</v>
      </c>
      <c r="BA114" s="171" t="s">
        <v>968</v>
      </c>
      <c r="BB114" s="171" t="s">
        <v>968</v>
      </c>
      <c r="BC114" s="171" t="s">
        <v>968</v>
      </c>
      <c r="BD114" s="171" t="s">
        <v>968</v>
      </c>
      <c r="BE114" s="171" t="s">
        <v>968</v>
      </c>
    </row>
    <row r="115" spans="2:57" ht="17.399999999999999">
      <c r="B115" s="150">
        <f t="shared" si="23"/>
        <v>109</v>
      </c>
      <c r="C115" s="327">
        <f t="shared" si="12"/>
        <v>43781</v>
      </c>
      <c r="D115" s="167">
        <f t="shared" si="13"/>
        <v>1.626E-2</v>
      </c>
      <c r="E115" s="168">
        <f t="shared" si="14"/>
        <v>1.7230000000000002E-2</v>
      </c>
      <c r="F115" s="168">
        <f t="shared" si="15"/>
        <v>1.7899999999999999E-2</v>
      </c>
      <c r="G115" s="168">
        <f t="shared" si="16"/>
        <v>1.9220000000000001E-2</v>
      </c>
      <c r="H115" s="168">
        <f t="shared" si="17"/>
        <v>2.0019999999999996E-2</v>
      </c>
      <c r="I115" s="168">
        <f t="shared" si="18"/>
        <v>2.145E-2</v>
      </c>
      <c r="J115" s="168">
        <f t="shared" si="19"/>
        <v>2.3290000000000002E-2</v>
      </c>
      <c r="K115" s="168">
        <f t="shared" si="20"/>
        <v>1.9338571428571427E-2</v>
      </c>
      <c r="L115" s="169">
        <f t="shared" si="21"/>
        <v>0.99992613384547191</v>
      </c>
      <c r="M115" s="170">
        <f t="shared" si="22"/>
        <v>-7.3868882766833419E-5</v>
      </c>
      <c r="O115" s="328">
        <v>43781</v>
      </c>
      <c r="P115" s="171" t="s">
        <v>0</v>
      </c>
      <c r="Q115" s="171" t="s">
        <v>496</v>
      </c>
      <c r="R115" s="171" t="s">
        <v>498</v>
      </c>
      <c r="S115" s="171" t="s">
        <v>497</v>
      </c>
      <c r="T115" s="171" t="s">
        <v>497</v>
      </c>
      <c r="U115" s="171" t="s">
        <v>497</v>
      </c>
      <c r="V115" s="171" t="s">
        <v>0</v>
      </c>
      <c r="W115" s="171" t="s">
        <v>648</v>
      </c>
      <c r="X115" s="171" t="s">
        <v>525</v>
      </c>
      <c r="Y115" s="171" t="s">
        <v>587</v>
      </c>
      <c r="Z115" s="171" t="s">
        <v>527</v>
      </c>
      <c r="AA115" s="171" t="s">
        <v>595</v>
      </c>
      <c r="AB115" s="171" t="s">
        <v>0</v>
      </c>
      <c r="AC115" s="171" t="s">
        <v>522</v>
      </c>
      <c r="AD115" s="171" t="s">
        <v>522</v>
      </c>
      <c r="AE115" s="171" t="s">
        <v>522</v>
      </c>
      <c r="AF115" s="171" t="s">
        <v>522</v>
      </c>
      <c r="AG115" s="171" t="s">
        <v>522</v>
      </c>
      <c r="AH115" s="171" t="s">
        <v>0</v>
      </c>
      <c r="AI115" s="171" t="s">
        <v>584</v>
      </c>
      <c r="AJ115" s="171" t="s">
        <v>584</v>
      </c>
      <c r="AK115" s="171" t="s">
        <v>584</v>
      </c>
      <c r="AL115" s="171" t="s">
        <v>584</v>
      </c>
      <c r="AM115" s="171" t="s">
        <v>649</v>
      </c>
      <c r="AN115" s="171" t="s">
        <v>0</v>
      </c>
      <c r="AO115" s="171" t="s">
        <v>650</v>
      </c>
      <c r="AP115" s="171" t="s">
        <v>650</v>
      </c>
      <c r="AQ115" s="171" t="s">
        <v>650</v>
      </c>
      <c r="AR115" s="171" t="s">
        <v>650</v>
      </c>
      <c r="AS115" s="171" t="s">
        <v>650</v>
      </c>
      <c r="AT115" s="171" t="s">
        <v>0</v>
      </c>
      <c r="AU115" s="171" t="s">
        <v>967</v>
      </c>
      <c r="AV115" s="171" t="s">
        <v>967</v>
      </c>
      <c r="AW115" s="171" t="s">
        <v>967</v>
      </c>
      <c r="AX115" s="171" t="s">
        <v>967</v>
      </c>
      <c r="AY115" s="171" t="s">
        <v>967</v>
      </c>
      <c r="AZ115" s="171" t="s">
        <v>0</v>
      </c>
      <c r="BA115" s="171" t="s">
        <v>969</v>
      </c>
      <c r="BB115" s="171" t="s">
        <v>968</v>
      </c>
      <c r="BC115" s="171" t="s">
        <v>968</v>
      </c>
      <c r="BD115" s="171" t="s">
        <v>968</v>
      </c>
      <c r="BE115" s="171" t="s">
        <v>970</v>
      </c>
    </row>
    <row r="116" spans="2:57" ht="17.399999999999999">
      <c r="B116" s="150">
        <f t="shared" si="23"/>
        <v>110</v>
      </c>
      <c r="C116" s="327">
        <f t="shared" si="12"/>
        <v>43780</v>
      </c>
      <c r="D116" s="167">
        <f t="shared" si="13"/>
        <v>1.627E-2</v>
      </c>
      <c r="E116" s="168">
        <f t="shared" si="14"/>
        <v>1.7350000000000001E-2</v>
      </c>
      <c r="F116" s="168">
        <f t="shared" si="15"/>
        <v>1.8000000000000002E-2</v>
      </c>
      <c r="G116" s="168">
        <f t="shared" si="16"/>
        <v>1.9269999999999999E-2</v>
      </c>
      <c r="H116" s="168">
        <f t="shared" si="17"/>
        <v>0.02</v>
      </c>
      <c r="I116" s="168">
        <f t="shared" si="18"/>
        <v>2.137E-2</v>
      </c>
      <c r="J116" s="168">
        <f t="shared" si="19"/>
        <v>2.3119999999999998E-2</v>
      </c>
      <c r="K116" s="168">
        <f t="shared" si="20"/>
        <v>1.934E-2</v>
      </c>
      <c r="L116" s="169">
        <f t="shared" si="21"/>
        <v>1.0132475114138162</v>
      </c>
      <c r="M116" s="170">
        <f t="shared" si="22"/>
        <v>1.3160530479658771E-2</v>
      </c>
      <c r="O116" s="328">
        <v>43780</v>
      </c>
      <c r="P116" s="171" t="s">
        <v>0</v>
      </c>
      <c r="Q116" s="171" t="s">
        <v>497</v>
      </c>
      <c r="R116" s="171" t="s">
        <v>498</v>
      </c>
      <c r="S116" s="171" t="s">
        <v>497</v>
      </c>
      <c r="T116" s="171" t="s">
        <v>472</v>
      </c>
      <c r="U116" s="171" t="s">
        <v>497</v>
      </c>
      <c r="V116" s="171" t="s">
        <v>0</v>
      </c>
      <c r="W116" s="171" t="s">
        <v>525</v>
      </c>
      <c r="X116" s="171" t="s">
        <v>510</v>
      </c>
      <c r="Y116" s="171" t="s">
        <v>513</v>
      </c>
      <c r="Z116" s="171" t="s">
        <v>513</v>
      </c>
      <c r="AA116" s="171" t="s">
        <v>651</v>
      </c>
      <c r="AB116" s="171" t="s">
        <v>0</v>
      </c>
      <c r="AC116" s="171" t="s">
        <v>652</v>
      </c>
      <c r="AD116" s="171" t="s">
        <v>652</v>
      </c>
      <c r="AE116" s="171" t="s">
        <v>652</v>
      </c>
      <c r="AF116" s="171" t="s">
        <v>652</v>
      </c>
      <c r="AG116" s="171" t="s">
        <v>652</v>
      </c>
      <c r="AH116" s="171" t="s">
        <v>0</v>
      </c>
      <c r="AI116" s="171" t="s">
        <v>653</v>
      </c>
      <c r="AJ116" s="171" t="s">
        <v>653</v>
      </c>
      <c r="AK116" s="171" t="s">
        <v>653</v>
      </c>
      <c r="AL116" s="171" t="s">
        <v>653</v>
      </c>
      <c r="AM116" s="171" t="s">
        <v>653</v>
      </c>
      <c r="AN116" s="171" t="s">
        <v>0</v>
      </c>
      <c r="AO116" s="171" t="s">
        <v>598</v>
      </c>
      <c r="AP116" s="171" t="s">
        <v>598</v>
      </c>
      <c r="AQ116" s="171" t="s">
        <v>598</v>
      </c>
      <c r="AR116" s="171" t="s">
        <v>598</v>
      </c>
      <c r="AS116" s="171" t="s">
        <v>598</v>
      </c>
      <c r="AT116" s="171" t="s">
        <v>0</v>
      </c>
      <c r="AU116" s="171" t="s">
        <v>751</v>
      </c>
      <c r="AV116" s="171" t="s">
        <v>751</v>
      </c>
      <c r="AW116" s="171" t="s">
        <v>751</v>
      </c>
      <c r="AX116" s="171" t="s">
        <v>868</v>
      </c>
      <c r="AY116" s="171" t="s">
        <v>751</v>
      </c>
      <c r="AZ116" s="171" t="s">
        <v>0</v>
      </c>
      <c r="BA116" s="171" t="s">
        <v>971</v>
      </c>
      <c r="BB116" s="171" t="s">
        <v>972</v>
      </c>
      <c r="BC116" s="171" t="s">
        <v>971</v>
      </c>
      <c r="BD116" s="171" t="s">
        <v>971</v>
      </c>
      <c r="BE116" s="171" t="s">
        <v>971</v>
      </c>
    </row>
    <row r="117" spans="2:57" ht="17.399999999999999">
      <c r="B117" s="150">
        <f t="shared" si="23"/>
        <v>111</v>
      </c>
      <c r="C117" s="327">
        <f t="shared" si="12"/>
        <v>43779</v>
      </c>
      <c r="D117" s="167">
        <f t="shared" si="13"/>
        <v>1.6209999999999999E-2</v>
      </c>
      <c r="E117" s="168">
        <f t="shared" si="14"/>
        <v>1.7170000000000001E-2</v>
      </c>
      <c r="F117" s="168">
        <f t="shared" si="15"/>
        <v>1.78E-2</v>
      </c>
      <c r="G117" s="168">
        <f t="shared" si="16"/>
        <v>1.9009999999999999E-2</v>
      </c>
      <c r="H117" s="168">
        <f t="shared" si="17"/>
        <v>1.9699999999999999E-2</v>
      </c>
      <c r="I117" s="168">
        <f t="shared" si="18"/>
        <v>2.1019999999999997E-2</v>
      </c>
      <c r="J117" s="168">
        <f t="shared" si="19"/>
        <v>2.2700000000000001E-2</v>
      </c>
      <c r="K117" s="168">
        <f t="shared" si="20"/>
        <v>1.9087142857142858E-2</v>
      </c>
      <c r="L117" s="169">
        <f t="shared" si="21"/>
        <v>0.98685279562744666</v>
      </c>
      <c r="M117" s="170">
        <f t="shared" si="22"/>
        <v>-1.3234393906216826E-2</v>
      </c>
      <c r="O117" s="328">
        <v>43779</v>
      </c>
      <c r="P117" s="171" t="s">
        <v>0</v>
      </c>
      <c r="Q117" s="171" t="s">
        <v>654</v>
      </c>
      <c r="R117" s="171" t="s">
        <v>464</v>
      </c>
      <c r="S117" s="171" t="s">
        <v>498</v>
      </c>
      <c r="T117" s="171" t="s">
        <v>464</v>
      </c>
      <c r="U117" s="171" t="s">
        <v>464</v>
      </c>
      <c r="V117" s="171" t="s">
        <v>0</v>
      </c>
      <c r="W117" s="171" t="s">
        <v>527</v>
      </c>
      <c r="X117" s="171" t="s">
        <v>513</v>
      </c>
      <c r="Y117" s="171" t="s">
        <v>532</v>
      </c>
      <c r="Z117" s="171" t="s">
        <v>532</v>
      </c>
      <c r="AA117" s="171" t="s">
        <v>527</v>
      </c>
      <c r="AB117" s="171" t="s">
        <v>0</v>
      </c>
      <c r="AC117" s="171" t="s">
        <v>528</v>
      </c>
      <c r="AD117" s="171" t="s">
        <v>528</v>
      </c>
      <c r="AE117" s="171" t="s">
        <v>528</v>
      </c>
      <c r="AF117" s="171" t="s">
        <v>528</v>
      </c>
      <c r="AG117" s="171" t="s">
        <v>528</v>
      </c>
      <c r="AH117" s="171" t="s">
        <v>0</v>
      </c>
      <c r="AI117" s="171" t="s">
        <v>612</v>
      </c>
      <c r="AJ117" s="171" t="s">
        <v>613</v>
      </c>
      <c r="AK117" s="171" t="s">
        <v>613</v>
      </c>
      <c r="AL117" s="171" t="s">
        <v>614</v>
      </c>
      <c r="AM117" s="171" t="s">
        <v>613</v>
      </c>
      <c r="AN117" s="171" t="s">
        <v>0</v>
      </c>
      <c r="AO117" s="171" t="s">
        <v>655</v>
      </c>
      <c r="AP117" s="171" t="s">
        <v>655</v>
      </c>
      <c r="AQ117" s="171" t="s">
        <v>655</v>
      </c>
      <c r="AR117" s="171" t="s">
        <v>655</v>
      </c>
      <c r="AS117" s="171" t="s">
        <v>655</v>
      </c>
      <c r="AT117" s="171" t="s">
        <v>0</v>
      </c>
      <c r="AU117" s="171" t="s">
        <v>743</v>
      </c>
      <c r="AV117" s="171" t="s">
        <v>743</v>
      </c>
      <c r="AW117" s="171" t="s">
        <v>743</v>
      </c>
      <c r="AX117" s="171" t="s">
        <v>924</v>
      </c>
      <c r="AY117" s="171" t="s">
        <v>743</v>
      </c>
      <c r="AZ117" s="171" t="s">
        <v>0</v>
      </c>
      <c r="BA117" s="171" t="s">
        <v>973</v>
      </c>
      <c r="BB117" s="171" t="s">
        <v>973</v>
      </c>
      <c r="BC117" s="171" t="s">
        <v>973</v>
      </c>
      <c r="BD117" s="171" t="s">
        <v>973</v>
      </c>
      <c r="BE117" s="171" t="s">
        <v>973</v>
      </c>
    </row>
    <row r="118" spans="2:57" ht="17.399999999999999">
      <c r="B118" s="150">
        <f t="shared" si="23"/>
        <v>112</v>
      </c>
      <c r="C118" s="327">
        <f t="shared" si="12"/>
        <v>43778</v>
      </c>
      <c r="D118" s="167">
        <f t="shared" si="13"/>
        <v>1.6220000000000002E-2</v>
      </c>
      <c r="E118" s="168">
        <f t="shared" si="14"/>
        <v>1.7340000000000001E-2</v>
      </c>
      <c r="F118" s="168">
        <f t="shared" si="15"/>
        <v>1.8020000000000001E-2</v>
      </c>
      <c r="G118" s="168">
        <f t="shared" si="16"/>
        <v>1.932E-2</v>
      </c>
      <c r="H118" s="168">
        <f t="shared" si="17"/>
        <v>2.0099999999999996E-2</v>
      </c>
      <c r="I118" s="168">
        <f t="shared" si="18"/>
        <v>2.137E-2</v>
      </c>
      <c r="J118" s="168">
        <f t="shared" si="19"/>
        <v>2.3019999999999999E-2</v>
      </c>
      <c r="K118" s="168">
        <f t="shared" si="20"/>
        <v>1.9341428571428572E-2</v>
      </c>
      <c r="L118" s="169">
        <f t="shared" si="21"/>
        <v>1.0396222068647778</v>
      </c>
      <c r="M118" s="170">
        <f t="shared" si="22"/>
        <v>3.885738452740773E-2</v>
      </c>
      <c r="O118" s="328">
        <v>43778</v>
      </c>
      <c r="P118" s="171" t="s">
        <v>0</v>
      </c>
      <c r="Q118" s="171" t="s">
        <v>470</v>
      </c>
      <c r="R118" s="171" t="s">
        <v>464</v>
      </c>
      <c r="S118" s="171" t="s">
        <v>498</v>
      </c>
      <c r="T118" s="171" t="s">
        <v>498</v>
      </c>
      <c r="U118" s="171" t="s">
        <v>464</v>
      </c>
      <c r="V118" s="171" t="s">
        <v>0</v>
      </c>
      <c r="W118" s="171" t="s">
        <v>549</v>
      </c>
      <c r="X118" s="171" t="s">
        <v>535</v>
      </c>
      <c r="Y118" s="171" t="s">
        <v>513</v>
      </c>
      <c r="Z118" s="171" t="s">
        <v>513</v>
      </c>
      <c r="AA118" s="171" t="s">
        <v>570</v>
      </c>
      <c r="AB118" s="171" t="s">
        <v>0</v>
      </c>
      <c r="AC118" s="171" t="s">
        <v>656</v>
      </c>
      <c r="AD118" s="171" t="s">
        <v>656</v>
      </c>
      <c r="AE118" s="171" t="s">
        <v>656</v>
      </c>
      <c r="AF118" s="171" t="s">
        <v>656</v>
      </c>
      <c r="AG118" s="171" t="s">
        <v>656</v>
      </c>
      <c r="AH118" s="171" t="s">
        <v>0</v>
      </c>
      <c r="AI118" s="171" t="s">
        <v>639</v>
      </c>
      <c r="AJ118" s="171" t="s">
        <v>639</v>
      </c>
      <c r="AK118" s="171" t="s">
        <v>639</v>
      </c>
      <c r="AL118" s="171" t="s">
        <v>639</v>
      </c>
      <c r="AM118" s="171" t="s">
        <v>639</v>
      </c>
      <c r="AN118" s="171" t="s">
        <v>0</v>
      </c>
      <c r="AO118" s="171" t="s">
        <v>657</v>
      </c>
      <c r="AP118" s="171" t="s">
        <v>657</v>
      </c>
      <c r="AQ118" s="171" t="s">
        <v>657</v>
      </c>
      <c r="AR118" s="171" t="s">
        <v>657</v>
      </c>
      <c r="AS118" s="171" t="s">
        <v>657</v>
      </c>
      <c r="AT118" s="171" t="s">
        <v>0</v>
      </c>
      <c r="AU118" s="171" t="s">
        <v>751</v>
      </c>
      <c r="AV118" s="171" t="s">
        <v>751</v>
      </c>
      <c r="AW118" s="171" t="s">
        <v>751</v>
      </c>
      <c r="AX118" s="171" t="s">
        <v>868</v>
      </c>
      <c r="AY118" s="171" t="s">
        <v>974</v>
      </c>
      <c r="AZ118" s="171" t="s">
        <v>0</v>
      </c>
      <c r="BA118" s="171" t="s">
        <v>964</v>
      </c>
      <c r="BB118" s="171" t="s">
        <v>964</v>
      </c>
      <c r="BC118" s="171" t="s">
        <v>964</v>
      </c>
      <c r="BD118" s="171" t="s">
        <v>964</v>
      </c>
      <c r="BE118" s="171" t="s">
        <v>964</v>
      </c>
    </row>
    <row r="119" spans="2:57" ht="17.399999999999999">
      <c r="B119" s="150">
        <f t="shared" si="23"/>
        <v>113</v>
      </c>
      <c r="C119" s="327">
        <f t="shared" si="12"/>
        <v>43775</v>
      </c>
      <c r="D119" s="167">
        <f t="shared" si="13"/>
        <v>1.593E-2</v>
      </c>
      <c r="E119" s="168">
        <f t="shared" si="14"/>
        <v>1.6830000000000001E-2</v>
      </c>
      <c r="F119" s="168">
        <f t="shared" si="15"/>
        <v>1.7299999999999999E-2</v>
      </c>
      <c r="G119" s="168">
        <f t="shared" si="16"/>
        <v>1.8409999999999999E-2</v>
      </c>
      <c r="H119" s="168">
        <f t="shared" si="17"/>
        <v>1.9199999999999998E-2</v>
      </c>
      <c r="I119" s="168">
        <f t="shared" si="18"/>
        <v>2.0459999999999999E-2</v>
      </c>
      <c r="J119" s="168">
        <f t="shared" si="19"/>
        <v>2.2099999999999998E-2</v>
      </c>
      <c r="K119" s="168">
        <f t="shared" si="20"/>
        <v>1.8604285714285712E-2</v>
      </c>
      <c r="L119" s="169">
        <f t="shared" si="21"/>
        <v>1.0246262785208498</v>
      </c>
      <c r="M119" s="170">
        <f t="shared" si="22"/>
        <v>2.4327939784203539E-2</v>
      </c>
      <c r="O119" s="328">
        <v>43775</v>
      </c>
      <c r="P119" s="171" t="s">
        <v>0</v>
      </c>
      <c r="Q119" s="171" t="s">
        <v>658</v>
      </c>
      <c r="R119" s="171" t="s">
        <v>489</v>
      </c>
      <c r="S119" s="171" t="s">
        <v>446</v>
      </c>
      <c r="T119" s="171" t="s">
        <v>443</v>
      </c>
      <c r="U119" s="171" t="s">
        <v>463</v>
      </c>
      <c r="V119" s="171" t="s">
        <v>0</v>
      </c>
      <c r="W119" s="171" t="s">
        <v>622</v>
      </c>
      <c r="X119" s="171" t="s">
        <v>640</v>
      </c>
      <c r="Y119" s="171" t="s">
        <v>609</v>
      </c>
      <c r="Z119" s="171" t="s">
        <v>609</v>
      </c>
      <c r="AA119" s="171" t="s">
        <v>609</v>
      </c>
      <c r="AB119" s="171" t="s">
        <v>0</v>
      </c>
      <c r="AC119" s="171" t="s">
        <v>513</v>
      </c>
      <c r="AD119" s="171" t="s">
        <v>513</v>
      </c>
      <c r="AE119" s="171" t="s">
        <v>513</v>
      </c>
      <c r="AF119" s="171" t="s">
        <v>513</v>
      </c>
      <c r="AG119" s="171" t="s">
        <v>513</v>
      </c>
      <c r="AH119" s="171" t="s">
        <v>0</v>
      </c>
      <c r="AI119" s="171" t="s">
        <v>659</v>
      </c>
      <c r="AJ119" s="171" t="s">
        <v>660</v>
      </c>
      <c r="AK119" s="171" t="s">
        <v>660</v>
      </c>
      <c r="AL119" s="171" t="s">
        <v>660</v>
      </c>
      <c r="AM119" s="171" t="s">
        <v>583</v>
      </c>
      <c r="AN119" s="171" t="s">
        <v>0</v>
      </c>
      <c r="AO119" s="171" t="s">
        <v>646</v>
      </c>
      <c r="AP119" s="171" t="s">
        <v>646</v>
      </c>
      <c r="AQ119" s="171" t="s">
        <v>646</v>
      </c>
      <c r="AR119" s="171" t="s">
        <v>646</v>
      </c>
      <c r="AS119" s="171" t="s">
        <v>646</v>
      </c>
      <c r="AT119" s="171" t="s">
        <v>0</v>
      </c>
      <c r="AU119" s="171" t="s">
        <v>975</v>
      </c>
      <c r="AV119" s="171" t="s">
        <v>976</v>
      </c>
      <c r="AW119" s="171" t="s">
        <v>735</v>
      </c>
      <c r="AX119" s="171" t="s">
        <v>976</v>
      </c>
      <c r="AY119" s="171" t="s">
        <v>735</v>
      </c>
      <c r="AZ119" s="171" t="s">
        <v>0</v>
      </c>
      <c r="BA119" s="171" t="s">
        <v>977</v>
      </c>
      <c r="BB119" s="171" t="s">
        <v>977</v>
      </c>
      <c r="BC119" s="171" t="s">
        <v>977</v>
      </c>
      <c r="BD119" s="171" t="s">
        <v>977</v>
      </c>
      <c r="BE119" s="171" t="s">
        <v>977</v>
      </c>
    </row>
    <row r="120" spans="2:57" ht="17.399999999999999">
      <c r="B120" s="150">
        <f t="shared" si="23"/>
        <v>114</v>
      </c>
      <c r="C120" s="327">
        <f t="shared" si="12"/>
        <v>43774</v>
      </c>
      <c r="D120" s="167">
        <f t="shared" si="13"/>
        <v>1.5740000000000001E-2</v>
      </c>
      <c r="E120" s="168">
        <f t="shared" si="14"/>
        <v>1.6549999999999999E-2</v>
      </c>
      <c r="F120" s="168">
        <f t="shared" si="15"/>
        <v>1.6920000000000001E-2</v>
      </c>
      <c r="G120" s="168">
        <f t="shared" si="16"/>
        <v>1.787E-2</v>
      </c>
      <c r="H120" s="168">
        <f t="shared" si="17"/>
        <v>1.857E-2</v>
      </c>
      <c r="I120" s="168">
        <f t="shared" si="18"/>
        <v>1.9900000000000001E-2</v>
      </c>
      <c r="J120" s="168">
        <f t="shared" si="19"/>
        <v>2.155E-2</v>
      </c>
      <c r="K120" s="168">
        <f t="shared" si="20"/>
        <v>1.8157142857142854E-2</v>
      </c>
      <c r="L120" s="169">
        <f t="shared" si="21"/>
        <v>1.0032362459546924</v>
      </c>
      <c r="M120" s="170">
        <f t="shared" si="22"/>
        <v>3.2310205814463189E-3</v>
      </c>
      <c r="O120" s="328">
        <v>43774</v>
      </c>
      <c r="P120" s="171" t="s">
        <v>0</v>
      </c>
      <c r="Q120" s="171" t="s">
        <v>514</v>
      </c>
      <c r="R120" s="171" t="s">
        <v>484</v>
      </c>
      <c r="S120" s="171" t="s">
        <v>445</v>
      </c>
      <c r="T120" s="171" t="s">
        <v>487</v>
      </c>
      <c r="U120" s="171" t="s">
        <v>487</v>
      </c>
      <c r="V120" s="171" t="s">
        <v>0</v>
      </c>
      <c r="W120" s="171" t="s">
        <v>576</v>
      </c>
      <c r="X120" s="171" t="s">
        <v>512</v>
      </c>
      <c r="Y120" s="171" t="s">
        <v>563</v>
      </c>
      <c r="Z120" s="171" t="s">
        <v>563</v>
      </c>
      <c r="AA120" s="171" t="s">
        <v>563</v>
      </c>
      <c r="AB120" s="171" t="s">
        <v>0</v>
      </c>
      <c r="AC120" s="171" t="s">
        <v>565</v>
      </c>
      <c r="AD120" s="171" t="s">
        <v>565</v>
      </c>
      <c r="AE120" s="171" t="s">
        <v>565</v>
      </c>
      <c r="AF120" s="171" t="s">
        <v>565</v>
      </c>
      <c r="AG120" s="171" t="s">
        <v>565</v>
      </c>
      <c r="AH120" s="171" t="s">
        <v>0</v>
      </c>
      <c r="AI120" s="171" t="s">
        <v>596</v>
      </c>
      <c r="AJ120" s="171" t="s">
        <v>596</v>
      </c>
      <c r="AK120" s="171" t="s">
        <v>596</v>
      </c>
      <c r="AL120" s="171" t="s">
        <v>596</v>
      </c>
      <c r="AM120" s="171" t="s">
        <v>596</v>
      </c>
      <c r="AN120" s="171" t="s">
        <v>0</v>
      </c>
      <c r="AO120" s="171" t="s">
        <v>581</v>
      </c>
      <c r="AP120" s="171" t="s">
        <v>581</v>
      </c>
      <c r="AQ120" s="171" t="s">
        <v>581</v>
      </c>
      <c r="AR120" s="171" t="s">
        <v>581</v>
      </c>
      <c r="AS120" s="171" t="s">
        <v>581</v>
      </c>
      <c r="AT120" s="171" t="s">
        <v>0</v>
      </c>
      <c r="AU120" s="171" t="s">
        <v>721</v>
      </c>
      <c r="AV120" s="171" t="s">
        <v>721</v>
      </c>
      <c r="AW120" s="171" t="s">
        <v>721</v>
      </c>
      <c r="AX120" s="171" t="s">
        <v>921</v>
      </c>
      <c r="AY120" s="171" t="s">
        <v>721</v>
      </c>
      <c r="AZ120" s="171" t="s">
        <v>0</v>
      </c>
      <c r="BA120" s="171" t="s">
        <v>978</v>
      </c>
      <c r="BB120" s="171" t="s">
        <v>978</v>
      </c>
      <c r="BC120" s="171" t="s">
        <v>978</v>
      </c>
      <c r="BD120" s="171" t="s">
        <v>978</v>
      </c>
      <c r="BE120" s="171" t="s">
        <v>978</v>
      </c>
    </row>
    <row r="121" spans="2:57" ht="17.399999999999999">
      <c r="B121" s="150">
        <f t="shared" si="23"/>
        <v>115</v>
      </c>
      <c r="C121" s="327">
        <f t="shared" si="12"/>
        <v>43773</v>
      </c>
      <c r="D121" s="167">
        <f t="shared" si="13"/>
        <v>1.567E-2</v>
      </c>
      <c r="E121" s="168">
        <f t="shared" si="14"/>
        <v>1.643E-2</v>
      </c>
      <c r="F121" s="168">
        <f t="shared" si="15"/>
        <v>1.677E-2</v>
      </c>
      <c r="G121" s="168">
        <f t="shared" si="16"/>
        <v>1.7819999999999999E-2</v>
      </c>
      <c r="H121" s="168">
        <f t="shared" si="17"/>
        <v>1.848E-2</v>
      </c>
      <c r="I121" s="168">
        <f t="shared" si="18"/>
        <v>1.9900000000000001E-2</v>
      </c>
      <c r="J121" s="168">
        <f t="shared" si="19"/>
        <v>2.162E-2</v>
      </c>
      <c r="K121" s="168">
        <f t="shared" si="20"/>
        <v>1.8098571428571429E-2</v>
      </c>
      <c r="L121" s="169">
        <f t="shared" si="21"/>
        <v>1.0059552167698904</v>
      </c>
      <c r="M121" s="170">
        <f t="shared" si="22"/>
        <v>5.9375545533652679E-3</v>
      </c>
      <c r="O121" s="328">
        <v>43773</v>
      </c>
      <c r="P121" s="171" t="s">
        <v>0</v>
      </c>
      <c r="Q121" s="171" t="s">
        <v>395</v>
      </c>
      <c r="R121" s="171" t="s">
        <v>414</v>
      </c>
      <c r="S121" s="171" t="s">
        <v>395</v>
      </c>
      <c r="T121" s="171" t="s">
        <v>435</v>
      </c>
      <c r="U121" s="171" t="s">
        <v>435</v>
      </c>
      <c r="V121" s="171" t="s">
        <v>0</v>
      </c>
      <c r="W121" s="171" t="s">
        <v>551</v>
      </c>
      <c r="X121" s="171" t="s">
        <v>576</v>
      </c>
      <c r="Y121" s="171" t="s">
        <v>479</v>
      </c>
      <c r="Z121" s="171" t="s">
        <v>479</v>
      </c>
      <c r="AA121" s="171" t="s">
        <v>479</v>
      </c>
      <c r="AB121" s="171" t="s">
        <v>0</v>
      </c>
      <c r="AC121" s="171" t="s">
        <v>509</v>
      </c>
      <c r="AD121" s="171" t="s">
        <v>509</v>
      </c>
      <c r="AE121" s="171" t="s">
        <v>509</v>
      </c>
      <c r="AF121" s="171" t="s">
        <v>509</v>
      </c>
      <c r="AG121" s="171" t="s">
        <v>509</v>
      </c>
      <c r="AH121" s="171" t="s">
        <v>0</v>
      </c>
      <c r="AI121" s="171" t="s">
        <v>531</v>
      </c>
      <c r="AJ121" s="171" t="s">
        <v>531</v>
      </c>
      <c r="AK121" s="171" t="s">
        <v>531</v>
      </c>
      <c r="AL121" s="171" t="s">
        <v>531</v>
      </c>
      <c r="AM121" s="171" t="s">
        <v>531</v>
      </c>
      <c r="AN121" s="171" t="s">
        <v>0</v>
      </c>
      <c r="AO121" s="171" t="s">
        <v>661</v>
      </c>
      <c r="AP121" s="171" t="s">
        <v>578</v>
      </c>
      <c r="AQ121" s="171" t="s">
        <v>662</v>
      </c>
      <c r="AR121" s="171" t="s">
        <v>662</v>
      </c>
      <c r="AS121" s="171" t="s">
        <v>578</v>
      </c>
      <c r="AT121" s="171" t="s">
        <v>0</v>
      </c>
      <c r="AU121" s="171" t="s">
        <v>721</v>
      </c>
      <c r="AV121" s="171" t="s">
        <v>721</v>
      </c>
      <c r="AW121" s="171" t="s">
        <v>721</v>
      </c>
      <c r="AX121" s="171" t="s">
        <v>721</v>
      </c>
      <c r="AY121" s="171" t="s">
        <v>721</v>
      </c>
      <c r="AZ121" s="171" t="s">
        <v>0</v>
      </c>
      <c r="BA121" s="171" t="s">
        <v>979</v>
      </c>
      <c r="BB121" s="171" t="s">
        <v>979</v>
      </c>
      <c r="BC121" s="171" t="s">
        <v>979</v>
      </c>
      <c r="BD121" s="171" t="s">
        <v>979</v>
      </c>
      <c r="BE121" s="171" t="s">
        <v>979</v>
      </c>
    </row>
    <row r="122" spans="2:57" ht="17.399999999999999">
      <c r="B122" s="150">
        <f t="shared" si="23"/>
        <v>116</v>
      </c>
      <c r="C122" s="327">
        <f t="shared" si="12"/>
        <v>43772</v>
      </c>
      <c r="D122" s="167">
        <f t="shared" si="13"/>
        <v>1.5640000000000001E-2</v>
      </c>
      <c r="E122" s="168">
        <f t="shared" si="14"/>
        <v>1.6330000000000001E-2</v>
      </c>
      <c r="F122" s="168">
        <f t="shared" si="15"/>
        <v>1.6619999999999999E-2</v>
      </c>
      <c r="G122" s="168">
        <f t="shared" si="16"/>
        <v>1.7659999999999999E-2</v>
      </c>
      <c r="H122" s="168">
        <f t="shared" si="17"/>
        <v>1.8370000000000001E-2</v>
      </c>
      <c r="I122" s="168">
        <f t="shared" si="18"/>
        <v>1.9799999999999998E-2</v>
      </c>
      <c r="J122" s="168">
        <f t="shared" si="19"/>
        <v>2.1520000000000001E-2</v>
      </c>
      <c r="K122" s="168">
        <f t="shared" si="20"/>
        <v>1.7991428571428571E-2</v>
      </c>
      <c r="L122" s="169">
        <f t="shared" si="21"/>
        <v>1.0098628818859752</v>
      </c>
      <c r="M122" s="170">
        <f t="shared" si="22"/>
        <v>9.8145611279405673E-3</v>
      </c>
      <c r="O122" s="328">
        <v>43772</v>
      </c>
      <c r="P122" s="171" t="s">
        <v>0</v>
      </c>
      <c r="Q122" s="171" t="s">
        <v>663</v>
      </c>
      <c r="R122" s="171" t="s">
        <v>433</v>
      </c>
      <c r="S122" s="171" t="s">
        <v>414</v>
      </c>
      <c r="T122" s="171" t="s">
        <v>435</v>
      </c>
      <c r="U122" s="171" t="s">
        <v>391</v>
      </c>
      <c r="V122" s="171" t="s">
        <v>0</v>
      </c>
      <c r="W122" s="171" t="s">
        <v>664</v>
      </c>
      <c r="X122" s="171" t="s">
        <v>517</v>
      </c>
      <c r="Y122" s="171" t="s">
        <v>472</v>
      </c>
      <c r="Z122" s="171" t="s">
        <v>472</v>
      </c>
      <c r="AA122" s="171" t="s">
        <v>472</v>
      </c>
      <c r="AB122" s="171" t="s">
        <v>0</v>
      </c>
      <c r="AC122" s="171" t="s">
        <v>552</v>
      </c>
      <c r="AD122" s="171" t="s">
        <v>552</v>
      </c>
      <c r="AE122" s="171" t="s">
        <v>552</v>
      </c>
      <c r="AF122" s="171" t="s">
        <v>552</v>
      </c>
      <c r="AG122" s="171" t="s">
        <v>552</v>
      </c>
      <c r="AH122" s="171" t="s">
        <v>0</v>
      </c>
      <c r="AI122" s="171" t="s">
        <v>665</v>
      </c>
      <c r="AJ122" s="171" t="s">
        <v>617</v>
      </c>
      <c r="AK122" s="171" t="s">
        <v>617</v>
      </c>
      <c r="AL122" s="171" t="s">
        <v>617</v>
      </c>
      <c r="AM122" s="171" t="s">
        <v>635</v>
      </c>
      <c r="AN122" s="171" t="s">
        <v>0</v>
      </c>
      <c r="AO122" s="171" t="s">
        <v>558</v>
      </c>
      <c r="AP122" s="171" t="s">
        <v>558</v>
      </c>
      <c r="AQ122" s="171" t="s">
        <v>558</v>
      </c>
      <c r="AR122" s="171" t="s">
        <v>558</v>
      </c>
      <c r="AS122" s="171" t="s">
        <v>558</v>
      </c>
      <c r="AT122" s="171" t="s">
        <v>0</v>
      </c>
      <c r="AU122" s="171" t="s">
        <v>602</v>
      </c>
      <c r="AV122" s="171" t="s">
        <v>602</v>
      </c>
      <c r="AW122" s="171" t="s">
        <v>602</v>
      </c>
      <c r="AX122" s="171" t="s">
        <v>602</v>
      </c>
      <c r="AY122" s="171" t="s">
        <v>602</v>
      </c>
      <c r="AZ122" s="171" t="s">
        <v>0</v>
      </c>
      <c r="BA122" s="171" t="s">
        <v>980</v>
      </c>
      <c r="BB122" s="171" t="s">
        <v>980</v>
      </c>
      <c r="BC122" s="171" t="s">
        <v>980</v>
      </c>
      <c r="BD122" s="171" t="s">
        <v>980</v>
      </c>
      <c r="BE122" s="171" t="s">
        <v>980</v>
      </c>
    </row>
    <row r="123" spans="2:57" ht="17.399999999999999">
      <c r="B123" s="150">
        <f t="shared" si="23"/>
        <v>117</v>
      </c>
      <c r="C123" s="327">
        <f t="shared" si="12"/>
        <v>43771</v>
      </c>
      <c r="D123" s="167">
        <f t="shared" si="13"/>
        <v>1.5640000000000001E-2</v>
      </c>
      <c r="E123" s="168">
        <f t="shared" si="14"/>
        <v>1.6279999999999999E-2</v>
      </c>
      <c r="F123" s="168">
        <f t="shared" si="15"/>
        <v>1.6570000000000001E-2</v>
      </c>
      <c r="G123" s="168">
        <f t="shared" si="16"/>
        <v>1.7430000000000001E-2</v>
      </c>
      <c r="H123" s="168">
        <f t="shared" si="17"/>
        <v>1.8069999999999999E-2</v>
      </c>
      <c r="I123" s="168">
        <f t="shared" si="18"/>
        <v>1.95E-2</v>
      </c>
      <c r="J123" s="168">
        <f t="shared" si="19"/>
        <v>2.1219999999999999E-2</v>
      </c>
      <c r="K123" s="168">
        <f t="shared" si="20"/>
        <v>1.7815714285714289E-2</v>
      </c>
      <c r="L123" s="169">
        <f t="shared" si="21"/>
        <v>1.0039446143938175</v>
      </c>
      <c r="M123" s="170">
        <f t="shared" si="22"/>
        <v>3.9368548014989705E-3</v>
      </c>
      <c r="O123" s="328">
        <v>43771</v>
      </c>
      <c r="P123" s="171" t="s">
        <v>0</v>
      </c>
      <c r="Q123" s="171" t="s">
        <v>663</v>
      </c>
      <c r="R123" s="171" t="s">
        <v>433</v>
      </c>
      <c r="S123" s="171" t="s">
        <v>414</v>
      </c>
      <c r="T123" s="171" t="s">
        <v>435</v>
      </c>
      <c r="U123" s="171" t="s">
        <v>391</v>
      </c>
      <c r="V123" s="171" t="s">
        <v>0</v>
      </c>
      <c r="W123" s="171" t="s">
        <v>666</v>
      </c>
      <c r="X123" s="171" t="s">
        <v>504</v>
      </c>
      <c r="Y123" s="171" t="s">
        <v>498</v>
      </c>
      <c r="Z123" s="171" t="s">
        <v>498</v>
      </c>
      <c r="AA123" s="171" t="s">
        <v>498</v>
      </c>
      <c r="AB123" s="171" t="s">
        <v>0</v>
      </c>
      <c r="AC123" s="171" t="s">
        <v>475</v>
      </c>
      <c r="AD123" s="171" t="s">
        <v>475</v>
      </c>
      <c r="AE123" s="171" t="s">
        <v>475</v>
      </c>
      <c r="AF123" s="171" t="s">
        <v>475</v>
      </c>
      <c r="AG123" s="171" t="s">
        <v>475</v>
      </c>
      <c r="AH123" s="171" t="s">
        <v>0</v>
      </c>
      <c r="AI123" s="171" t="s">
        <v>667</v>
      </c>
      <c r="AJ123" s="171" t="s">
        <v>510</v>
      </c>
      <c r="AK123" s="171" t="s">
        <v>510</v>
      </c>
      <c r="AL123" s="171" t="s">
        <v>668</v>
      </c>
      <c r="AM123" s="171" t="s">
        <v>668</v>
      </c>
      <c r="AN123" s="171" t="s">
        <v>0</v>
      </c>
      <c r="AO123" s="171" t="s">
        <v>518</v>
      </c>
      <c r="AP123" s="171" t="s">
        <v>518</v>
      </c>
      <c r="AQ123" s="171" t="s">
        <v>518</v>
      </c>
      <c r="AR123" s="171" t="s">
        <v>518</v>
      </c>
      <c r="AS123" s="171" t="s">
        <v>518</v>
      </c>
      <c r="AT123" s="171" t="s">
        <v>0</v>
      </c>
      <c r="AU123" s="171" t="s">
        <v>754</v>
      </c>
      <c r="AV123" s="171" t="s">
        <v>754</v>
      </c>
      <c r="AW123" s="171" t="s">
        <v>754</v>
      </c>
      <c r="AX123" s="171" t="s">
        <v>754</v>
      </c>
      <c r="AY123" s="171" t="s">
        <v>754</v>
      </c>
      <c r="AZ123" s="171" t="s">
        <v>0</v>
      </c>
      <c r="BA123" s="171" t="s">
        <v>922</v>
      </c>
      <c r="BB123" s="171" t="s">
        <v>922</v>
      </c>
      <c r="BC123" s="171" t="s">
        <v>922</v>
      </c>
      <c r="BD123" s="171" t="s">
        <v>922</v>
      </c>
      <c r="BE123" s="171" t="s">
        <v>922</v>
      </c>
    </row>
    <row r="124" spans="2:57" ht="17.399999999999999">
      <c r="B124" s="150">
        <f t="shared" si="23"/>
        <v>118</v>
      </c>
      <c r="C124" s="327">
        <f t="shared" si="12"/>
        <v>43768</v>
      </c>
      <c r="D124" s="167">
        <f t="shared" si="13"/>
        <v>1.5640000000000001E-2</v>
      </c>
      <c r="E124" s="168">
        <f t="shared" si="14"/>
        <v>1.626E-2</v>
      </c>
      <c r="F124" s="168">
        <f t="shared" si="15"/>
        <v>1.652E-2</v>
      </c>
      <c r="G124" s="168">
        <f t="shared" si="16"/>
        <v>1.7330000000000002E-2</v>
      </c>
      <c r="H124" s="168">
        <f t="shared" si="17"/>
        <v>1.7950000000000001E-2</v>
      </c>
      <c r="I124" s="168">
        <f t="shared" si="18"/>
        <v>1.9400000000000001E-2</v>
      </c>
      <c r="J124" s="168">
        <f t="shared" si="19"/>
        <v>2.112E-2</v>
      </c>
      <c r="K124" s="168">
        <f t="shared" si="20"/>
        <v>1.7745714285714285E-2</v>
      </c>
      <c r="L124" s="169">
        <f t="shared" si="21"/>
        <v>1.0137925406023014</v>
      </c>
      <c r="M124" s="170">
        <f t="shared" si="22"/>
        <v>1.3698289169801677E-2</v>
      </c>
      <c r="O124" s="328">
        <v>43768</v>
      </c>
      <c r="P124" s="171" t="s">
        <v>0</v>
      </c>
      <c r="Q124" s="171" t="s">
        <v>663</v>
      </c>
      <c r="R124" s="171" t="s">
        <v>433</v>
      </c>
      <c r="S124" s="171" t="s">
        <v>414</v>
      </c>
      <c r="T124" s="171" t="s">
        <v>435</v>
      </c>
      <c r="U124" s="171" t="s">
        <v>391</v>
      </c>
      <c r="V124" s="171" t="s">
        <v>0</v>
      </c>
      <c r="W124" s="171" t="s">
        <v>496</v>
      </c>
      <c r="X124" s="171" t="s">
        <v>526</v>
      </c>
      <c r="Y124" s="171" t="s">
        <v>498</v>
      </c>
      <c r="Z124" s="171" t="s">
        <v>498</v>
      </c>
      <c r="AA124" s="171" t="s">
        <v>498</v>
      </c>
      <c r="AB124" s="171" t="s">
        <v>0</v>
      </c>
      <c r="AC124" s="171" t="s">
        <v>563</v>
      </c>
      <c r="AD124" s="171" t="s">
        <v>563</v>
      </c>
      <c r="AE124" s="171" t="s">
        <v>563</v>
      </c>
      <c r="AF124" s="171" t="s">
        <v>563</v>
      </c>
      <c r="AG124" s="171" t="s">
        <v>563</v>
      </c>
      <c r="AH124" s="171" t="s">
        <v>0</v>
      </c>
      <c r="AI124" s="171" t="s">
        <v>669</v>
      </c>
      <c r="AJ124" s="171" t="s">
        <v>525</v>
      </c>
      <c r="AK124" s="171" t="s">
        <v>525</v>
      </c>
      <c r="AL124" s="171" t="s">
        <v>521</v>
      </c>
      <c r="AM124" s="171" t="s">
        <v>521</v>
      </c>
      <c r="AN124" s="171" t="s">
        <v>0</v>
      </c>
      <c r="AO124" s="171" t="s">
        <v>519</v>
      </c>
      <c r="AP124" s="171" t="s">
        <v>519</v>
      </c>
      <c r="AQ124" s="171" t="s">
        <v>519</v>
      </c>
      <c r="AR124" s="171" t="s">
        <v>519</v>
      </c>
      <c r="AS124" s="171" t="s">
        <v>519</v>
      </c>
      <c r="AT124" s="171" t="s">
        <v>0</v>
      </c>
      <c r="AU124" s="171" t="s">
        <v>592</v>
      </c>
      <c r="AV124" s="171" t="s">
        <v>592</v>
      </c>
      <c r="AW124" s="171" t="s">
        <v>592</v>
      </c>
      <c r="AX124" s="171" t="s">
        <v>592</v>
      </c>
      <c r="AY124" s="171" t="s">
        <v>592</v>
      </c>
      <c r="AZ124" s="171" t="s">
        <v>0</v>
      </c>
      <c r="BA124" s="171" t="s">
        <v>919</v>
      </c>
      <c r="BB124" s="171" t="s">
        <v>919</v>
      </c>
      <c r="BC124" s="171" t="s">
        <v>919</v>
      </c>
      <c r="BD124" s="171" t="s">
        <v>919</v>
      </c>
      <c r="BE124" s="171" t="s">
        <v>919</v>
      </c>
    </row>
    <row r="125" spans="2:57" ht="17.399999999999999">
      <c r="B125" s="150">
        <f t="shared" si="23"/>
        <v>119</v>
      </c>
      <c r="C125" s="327">
        <f t="shared" si="12"/>
        <v>43767</v>
      </c>
      <c r="D125" s="167">
        <f t="shared" si="13"/>
        <v>1.5600000000000001E-2</v>
      </c>
      <c r="E125" s="168">
        <f t="shared" si="14"/>
        <v>1.6160000000000001E-2</v>
      </c>
      <c r="F125" s="168">
        <f t="shared" si="15"/>
        <v>1.6399999999999998E-2</v>
      </c>
      <c r="G125" s="168">
        <f t="shared" si="16"/>
        <v>1.712E-2</v>
      </c>
      <c r="H125" s="168">
        <f t="shared" si="17"/>
        <v>1.77E-2</v>
      </c>
      <c r="I125" s="168">
        <f t="shared" si="18"/>
        <v>1.9E-2</v>
      </c>
      <c r="J125" s="168">
        <f t="shared" si="19"/>
        <v>2.0550000000000002E-2</v>
      </c>
      <c r="K125" s="168">
        <f t="shared" si="20"/>
        <v>1.7504285714285715E-2</v>
      </c>
      <c r="L125" s="169">
        <f t="shared" si="21"/>
        <v>1.0075651673382122</v>
      </c>
      <c r="M125" s="170">
        <f t="shared" si="22"/>
        <v>7.5366949684468939E-3</v>
      </c>
      <c r="O125" s="328">
        <v>43767</v>
      </c>
      <c r="P125" s="171" t="s">
        <v>0</v>
      </c>
      <c r="Q125" s="171" t="s">
        <v>433</v>
      </c>
      <c r="R125" s="171" t="s">
        <v>404</v>
      </c>
      <c r="S125" s="171" t="s">
        <v>433</v>
      </c>
      <c r="T125" s="171" t="s">
        <v>391</v>
      </c>
      <c r="U125" s="171" t="s">
        <v>433</v>
      </c>
      <c r="V125" s="171" t="s">
        <v>0</v>
      </c>
      <c r="W125" s="171" t="s">
        <v>670</v>
      </c>
      <c r="X125" s="171" t="s">
        <v>464</v>
      </c>
      <c r="Y125" s="171" t="s">
        <v>444</v>
      </c>
      <c r="Z125" s="171" t="s">
        <v>444</v>
      </c>
      <c r="AA125" s="171" t="s">
        <v>444</v>
      </c>
      <c r="AB125" s="171" t="s">
        <v>0</v>
      </c>
      <c r="AC125" s="171" t="s">
        <v>479</v>
      </c>
      <c r="AD125" s="171" t="s">
        <v>479</v>
      </c>
      <c r="AE125" s="171" t="s">
        <v>479</v>
      </c>
      <c r="AF125" s="171" t="s">
        <v>479</v>
      </c>
      <c r="AG125" s="171" t="s">
        <v>479</v>
      </c>
      <c r="AH125" s="171" t="s">
        <v>0</v>
      </c>
      <c r="AI125" s="171" t="s">
        <v>532</v>
      </c>
      <c r="AJ125" s="171" t="s">
        <v>532</v>
      </c>
      <c r="AK125" s="171" t="s">
        <v>532</v>
      </c>
      <c r="AL125" s="171" t="s">
        <v>532</v>
      </c>
      <c r="AM125" s="171" t="s">
        <v>532</v>
      </c>
      <c r="AN125" s="171" t="s">
        <v>0</v>
      </c>
      <c r="AO125" s="171" t="s">
        <v>611</v>
      </c>
      <c r="AP125" s="171" t="s">
        <v>611</v>
      </c>
      <c r="AQ125" s="171" t="s">
        <v>611</v>
      </c>
      <c r="AR125" s="171" t="s">
        <v>611</v>
      </c>
      <c r="AS125" s="171" t="s">
        <v>611</v>
      </c>
      <c r="AT125" s="171" t="s">
        <v>0</v>
      </c>
      <c r="AU125" s="171" t="s">
        <v>614</v>
      </c>
      <c r="AV125" s="171" t="s">
        <v>614</v>
      </c>
      <c r="AW125" s="171" t="s">
        <v>614</v>
      </c>
      <c r="AX125" s="171" t="s">
        <v>614</v>
      </c>
      <c r="AY125" s="171" t="s">
        <v>614</v>
      </c>
      <c r="AZ125" s="171" t="s">
        <v>0</v>
      </c>
      <c r="BA125" s="171" t="s">
        <v>914</v>
      </c>
      <c r="BB125" s="171" t="s">
        <v>914</v>
      </c>
      <c r="BC125" s="171" t="s">
        <v>914</v>
      </c>
      <c r="BD125" s="171" t="s">
        <v>914</v>
      </c>
      <c r="BE125" s="171" t="s">
        <v>914</v>
      </c>
    </row>
    <row r="126" spans="2:57" ht="17.399999999999999">
      <c r="B126" s="150">
        <f t="shared" si="23"/>
        <v>120</v>
      </c>
      <c r="C126" s="327">
        <f t="shared" si="12"/>
        <v>43766</v>
      </c>
      <c r="D126" s="167">
        <f t="shared" si="13"/>
        <v>1.5480000000000001E-2</v>
      </c>
      <c r="E126" s="168">
        <f t="shared" si="14"/>
        <v>1.6060000000000001E-2</v>
      </c>
      <c r="F126" s="168">
        <f t="shared" si="15"/>
        <v>1.6250000000000001E-2</v>
      </c>
      <c r="G126" s="168">
        <f t="shared" si="16"/>
        <v>1.702E-2</v>
      </c>
      <c r="H126" s="168">
        <f t="shared" si="17"/>
        <v>1.7600000000000001E-2</v>
      </c>
      <c r="I126" s="168">
        <f t="shared" si="18"/>
        <v>1.8839999999999999E-2</v>
      </c>
      <c r="J126" s="168">
        <f t="shared" si="19"/>
        <v>2.036E-2</v>
      </c>
      <c r="K126" s="168">
        <f t="shared" si="20"/>
        <v>1.7372857142857145E-2</v>
      </c>
      <c r="L126" s="169">
        <f t="shared" si="21"/>
        <v>0.99419555264879023</v>
      </c>
      <c r="M126" s="170">
        <f t="shared" si="22"/>
        <v>-5.8213586278985218E-3</v>
      </c>
      <c r="O126" s="328">
        <v>43766</v>
      </c>
      <c r="P126" s="171" t="s">
        <v>0</v>
      </c>
      <c r="Q126" s="171" t="s">
        <v>671</v>
      </c>
      <c r="R126" s="171" t="s">
        <v>451</v>
      </c>
      <c r="S126" s="171" t="s">
        <v>451</v>
      </c>
      <c r="T126" s="171" t="s">
        <v>409</v>
      </c>
      <c r="U126" s="171" t="s">
        <v>439</v>
      </c>
      <c r="V126" s="171" t="s">
        <v>0</v>
      </c>
      <c r="W126" s="171" t="s">
        <v>672</v>
      </c>
      <c r="X126" s="171" t="s">
        <v>460</v>
      </c>
      <c r="Y126" s="171" t="s">
        <v>449</v>
      </c>
      <c r="Z126" s="171" t="s">
        <v>449</v>
      </c>
      <c r="AA126" s="171" t="s">
        <v>449</v>
      </c>
      <c r="AB126" s="171" t="s">
        <v>0</v>
      </c>
      <c r="AC126" s="171" t="s">
        <v>498</v>
      </c>
      <c r="AD126" s="171" t="s">
        <v>498</v>
      </c>
      <c r="AE126" s="171" t="s">
        <v>498</v>
      </c>
      <c r="AF126" s="171" t="s">
        <v>498</v>
      </c>
      <c r="AG126" s="171" t="s">
        <v>498</v>
      </c>
      <c r="AH126" s="171" t="s">
        <v>0</v>
      </c>
      <c r="AI126" s="171" t="s">
        <v>568</v>
      </c>
      <c r="AJ126" s="171" t="s">
        <v>568</v>
      </c>
      <c r="AK126" s="171" t="s">
        <v>568</v>
      </c>
      <c r="AL126" s="171" t="s">
        <v>568</v>
      </c>
      <c r="AM126" s="171" t="s">
        <v>568</v>
      </c>
      <c r="AN126" s="171" t="s">
        <v>0</v>
      </c>
      <c r="AO126" s="171" t="s">
        <v>557</v>
      </c>
      <c r="AP126" s="171" t="s">
        <v>557</v>
      </c>
      <c r="AQ126" s="171" t="s">
        <v>557</v>
      </c>
      <c r="AR126" s="171" t="s">
        <v>557</v>
      </c>
      <c r="AS126" s="171" t="s">
        <v>557</v>
      </c>
      <c r="AT126" s="171" t="s">
        <v>0</v>
      </c>
      <c r="AU126" s="171" t="s">
        <v>870</v>
      </c>
      <c r="AV126" s="171" t="s">
        <v>601</v>
      </c>
      <c r="AW126" s="171" t="s">
        <v>629</v>
      </c>
      <c r="AX126" s="171" t="s">
        <v>606</v>
      </c>
      <c r="AY126" s="171" t="s">
        <v>629</v>
      </c>
      <c r="AZ126" s="171" t="s">
        <v>0</v>
      </c>
      <c r="BA126" s="171" t="s">
        <v>981</v>
      </c>
      <c r="BB126" s="171" t="s">
        <v>722</v>
      </c>
      <c r="BC126" s="171" t="s">
        <v>722</v>
      </c>
      <c r="BD126" s="171" t="s">
        <v>725</v>
      </c>
      <c r="BE126" s="171" t="s">
        <v>725</v>
      </c>
    </row>
    <row r="127" spans="2:57" ht="17.399999999999999">
      <c r="B127" s="150">
        <f t="shared" si="23"/>
        <v>121</v>
      </c>
      <c r="C127" s="327">
        <f t="shared" si="12"/>
        <v>43765</v>
      </c>
      <c r="D127" s="167">
        <f t="shared" si="13"/>
        <v>1.5469999999999999E-2</v>
      </c>
      <c r="E127" s="168">
        <f t="shared" si="14"/>
        <v>1.6080000000000001E-2</v>
      </c>
      <c r="F127" s="168">
        <f t="shared" si="15"/>
        <v>1.6299999999999999E-2</v>
      </c>
      <c r="G127" s="168">
        <f t="shared" si="16"/>
        <v>1.712E-2</v>
      </c>
      <c r="H127" s="168">
        <f t="shared" si="17"/>
        <v>1.772E-2</v>
      </c>
      <c r="I127" s="168">
        <f t="shared" si="18"/>
        <v>1.9009999999999999E-2</v>
      </c>
      <c r="J127" s="168">
        <f t="shared" si="19"/>
        <v>2.0619999999999999E-2</v>
      </c>
      <c r="K127" s="168">
        <f t="shared" si="20"/>
        <v>1.7474285714285713E-2</v>
      </c>
      <c r="L127" s="169">
        <f t="shared" si="21"/>
        <v>0.9897240877093616</v>
      </c>
      <c r="M127" s="170">
        <f t="shared" si="22"/>
        <v>-1.0329073980837216E-2</v>
      </c>
      <c r="O127" s="328">
        <v>43765</v>
      </c>
      <c r="P127" s="171" t="s">
        <v>0</v>
      </c>
      <c r="Q127" s="171" t="s">
        <v>451</v>
      </c>
      <c r="R127" s="171" t="s">
        <v>439</v>
      </c>
      <c r="S127" s="171" t="s">
        <v>439</v>
      </c>
      <c r="T127" s="171" t="s">
        <v>409</v>
      </c>
      <c r="U127" s="171" t="s">
        <v>439</v>
      </c>
      <c r="V127" s="171" t="s">
        <v>0</v>
      </c>
      <c r="W127" s="171" t="s">
        <v>673</v>
      </c>
      <c r="X127" s="171" t="s">
        <v>465</v>
      </c>
      <c r="Y127" s="171" t="s">
        <v>500</v>
      </c>
      <c r="Z127" s="171" t="s">
        <v>500</v>
      </c>
      <c r="AA127" s="171" t="s">
        <v>500</v>
      </c>
      <c r="AB127" s="171" t="s">
        <v>0</v>
      </c>
      <c r="AC127" s="171" t="s">
        <v>472</v>
      </c>
      <c r="AD127" s="171" t="s">
        <v>472</v>
      </c>
      <c r="AE127" s="171" t="s">
        <v>472</v>
      </c>
      <c r="AF127" s="171" t="s">
        <v>472</v>
      </c>
      <c r="AG127" s="171" t="s">
        <v>472</v>
      </c>
      <c r="AH127" s="171" t="s">
        <v>0</v>
      </c>
      <c r="AI127" s="171" t="s">
        <v>532</v>
      </c>
      <c r="AJ127" s="171" t="s">
        <v>532</v>
      </c>
      <c r="AK127" s="171" t="s">
        <v>532</v>
      </c>
      <c r="AL127" s="171" t="s">
        <v>532</v>
      </c>
      <c r="AM127" s="171" t="s">
        <v>532</v>
      </c>
      <c r="AN127" s="171" t="s">
        <v>0</v>
      </c>
      <c r="AO127" s="171" t="s">
        <v>674</v>
      </c>
      <c r="AP127" s="171" t="s">
        <v>533</v>
      </c>
      <c r="AQ127" s="171" t="s">
        <v>674</v>
      </c>
      <c r="AR127" s="171" t="s">
        <v>674</v>
      </c>
      <c r="AS127" s="171" t="s">
        <v>674</v>
      </c>
      <c r="AT127" s="171" t="s">
        <v>0</v>
      </c>
      <c r="AU127" s="171" t="s">
        <v>612</v>
      </c>
      <c r="AV127" s="171" t="s">
        <v>614</v>
      </c>
      <c r="AW127" s="171" t="s">
        <v>614</v>
      </c>
      <c r="AX127" s="171" t="s">
        <v>613</v>
      </c>
      <c r="AY127" s="171" t="s">
        <v>613</v>
      </c>
      <c r="AZ127" s="171" t="s">
        <v>0</v>
      </c>
      <c r="BA127" s="171" t="s">
        <v>982</v>
      </c>
      <c r="BB127" s="171" t="s">
        <v>982</v>
      </c>
      <c r="BC127" s="171" t="s">
        <v>982</v>
      </c>
      <c r="BD127" s="171" t="s">
        <v>982</v>
      </c>
      <c r="BE127" s="171" t="s">
        <v>982</v>
      </c>
    </row>
    <row r="128" spans="2:57" ht="17.399999999999999">
      <c r="B128" s="150">
        <f t="shared" si="23"/>
        <v>122</v>
      </c>
      <c r="C128" s="327">
        <f t="shared" si="12"/>
        <v>43764</v>
      </c>
      <c r="D128" s="167">
        <f t="shared" si="13"/>
        <v>1.5469999999999999E-2</v>
      </c>
      <c r="E128" s="168">
        <f t="shared" si="14"/>
        <v>1.618E-2</v>
      </c>
      <c r="F128" s="168">
        <f t="shared" si="15"/>
        <v>1.6399999999999998E-2</v>
      </c>
      <c r="G128" s="168">
        <f t="shared" si="16"/>
        <v>1.7319999999999999E-2</v>
      </c>
      <c r="H128" s="168">
        <f t="shared" si="17"/>
        <v>1.797E-2</v>
      </c>
      <c r="I128" s="168">
        <f t="shared" si="18"/>
        <v>1.9299999999999998E-2</v>
      </c>
      <c r="J128" s="168">
        <f t="shared" si="19"/>
        <v>2.0950000000000003E-2</v>
      </c>
      <c r="K128" s="168">
        <f t="shared" si="20"/>
        <v>1.7655714285714285E-2</v>
      </c>
      <c r="L128" s="169">
        <f t="shared" si="21"/>
        <v>0.99693474227635737</v>
      </c>
      <c r="M128" s="170">
        <f t="shared" si="22"/>
        <v>-3.0699652484112152E-3</v>
      </c>
      <c r="O128" s="328">
        <v>43764</v>
      </c>
      <c r="P128" s="171" t="s">
        <v>0</v>
      </c>
      <c r="Q128" s="171" t="s">
        <v>451</v>
      </c>
      <c r="R128" s="171" t="s">
        <v>439</v>
      </c>
      <c r="S128" s="171" t="s">
        <v>439</v>
      </c>
      <c r="T128" s="171" t="s">
        <v>409</v>
      </c>
      <c r="U128" s="171" t="s">
        <v>439</v>
      </c>
      <c r="V128" s="171" t="s">
        <v>0</v>
      </c>
      <c r="W128" s="171" t="s">
        <v>675</v>
      </c>
      <c r="X128" s="171" t="s">
        <v>470</v>
      </c>
      <c r="Y128" s="171" t="s">
        <v>481</v>
      </c>
      <c r="Z128" s="171" t="s">
        <v>481</v>
      </c>
      <c r="AA128" s="171" t="s">
        <v>481</v>
      </c>
      <c r="AB128" s="171" t="s">
        <v>0</v>
      </c>
      <c r="AC128" s="171" t="s">
        <v>479</v>
      </c>
      <c r="AD128" s="171" t="s">
        <v>479</v>
      </c>
      <c r="AE128" s="171" t="s">
        <v>479</v>
      </c>
      <c r="AF128" s="171" t="s">
        <v>479</v>
      </c>
      <c r="AG128" s="171" t="s">
        <v>479</v>
      </c>
      <c r="AH128" s="171" t="s">
        <v>0</v>
      </c>
      <c r="AI128" s="171" t="s">
        <v>521</v>
      </c>
      <c r="AJ128" s="171" t="s">
        <v>521</v>
      </c>
      <c r="AK128" s="171" t="s">
        <v>521</v>
      </c>
      <c r="AL128" s="171" t="s">
        <v>521</v>
      </c>
      <c r="AM128" s="171" t="s">
        <v>521</v>
      </c>
      <c r="AN128" s="171" t="s">
        <v>0</v>
      </c>
      <c r="AO128" s="171" t="s">
        <v>621</v>
      </c>
      <c r="AP128" s="171" t="s">
        <v>621</v>
      </c>
      <c r="AQ128" s="171" t="s">
        <v>621</v>
      </c>
      <c r="AR128" s="171" t="s">
        <v>621</v>
      </c>
      <c r="AS128" s="171" t="s">
        <v>621</v>
      </c>
      <c r="AT128" s="171" t="s">
        <v>0</v>
      </c>
      <c r="AU128" s="171" t="s">
        <v>579</v>
      </c>
      <c r="AV128" s="171" t="s">
        <v>579</v>
      </c>
      <c r="AW128" s="171" t="s">
        <v>579</v>
      </c>
      <c r="AX128" s="171" t="s">
        <v>579</v>
      </c>
      <c r="AY128" s="171" t="s">
        <v>579</v>
      </c>
      <c r="AZ128" s="171" t="s">
        <v>0</v>
      </c>
      <c r="BA128" s="171" t="s">
        <v>953</v>
      </c>
      <c r="BB128" s="171" t="s">
        <v>953</v>
      </c>
      <c r="BC128" s="171" t="s">
        <v>953</v>
      </c>
      <c r="BD128" s="171" t="s">
        <v>953</v>
      </c>
      <c r="BE128" s="171" t="s">
        <v>953</v>
      </c>
    </row>
    <row r="129" spans="2:57" ht="17.399999999999999">
      <c r="B129" s="150">
        <f t="shared" si="23"/>
        <v>123</v>
      </c>
      <c r="C129" s="327">
        <f t="shared" si="12"/>
        <v>43761</v>
      </c>
      <c r="D129" s="167">
        <f t="shared" si="13"/>
        <v>1.546E-2</v>
      </c>
      <c r="E129" s="168">
        <f t="shared" si="14"/>
        <v>1.617E-2</v>
      </c>
      <c r="F129" s="168">
        <f t="shared" si="15"/>
        <v>1.6469999999999999E-2</v>
      </c>
      <c r="G129" s="168">
        <f t="shared" si="16"/>
        <v>1.7420000000000001E-2</v>
      </c>
      <c r="H129" s="168">
        <f t="shared" si="17"/>
        <v>1.8079999999999999E-2</v>
      </c>
      <c r="I129" s="168">
        <f t="shared" si="18"/>
        <v>1.9349999999999999E-2</v>
      </c>
      <c r="J129" s="168">
        <f t="shared" si="19"/>
        <v>2.1019999999999997E-2</v>
      </c>
      <c r="K129" s="168">
        <f t="shared" si="20"/>
        <v>1.7709999999999997E-2</v>
      </c>
      <c r="L129" s="169">
        <f t="shared" si="21"/>
        <v>0.99518343100264905</v>
      </c>
      <c r="M129" s="170">
        <f t="shared" si="22"/>
        <v>-4.8282060479458953E-3</v>
      </c>
      <c r="O129" s="328">
        <v>43761</v>
      </c>
      <c r="P129" s="171" t="s">
        <v>0</v>
      </c>
      <c r="Q129" s="171" t="s">
        <v>453</v>
      </c>
      <c r="R129" s="171" t="s">
        <v>439</v>
      </c>
      <c r="S129" s="171" t="s">
        <v>439</v>
      </c>
      <c r="T129" s="171" t="s">
        <v>400</v>
      </c>
      <c r="U129" s="171" t="s">
        <v>439</v>
      </c>
      <c r="V129" s="171" t="s">
        <v>0</v>
      </c>
      <c r="W129" s="171" t="s">
        <v>481</v>
      </c>
      <c r="X129" s="171" t="s">
        <v>470</v>
      </c>
      <c r="Y129" s="171" t="s">
        <v>481</v>
      </c>
      <c r="Z129" s="171" t="s">
        <v>444</v>
      </c>
      <c r="AA129" s="171" t="s">
        <v>444</v>
      </c>
      <c r="AB129" s="171" t="s">
        <v>0</v>
      </c>
      <c r="AC129" s="171" t="s">
        <v>520</v>
      </c>
      <c r="AD129" s="171" t="s">
        <v>520</v>
      </c>
      <c r="AE129" s="171" t="s">
        <v>520</v>
      </c>
      <c r="AF129" s="171" t="s">
        <v>520</v>
      </c>
      <c r="AG129" s="171" t="s">
        <v>520</v>
      </c>
      <c r="AH129" s="171" t="s">
        <v>0</v>
      </c>
      <c r="AI129" s="171" t="s">
        <v>668</v>
      </c>
      <c r="AJ129" s="171" t="s">
        <v>668</v>
      </c>
      <c r="AK129" s="171" t="s">
        <v>668</v>
      </c>
      <c r="AL129" s="171" t="s">
        <v>668</v>
      </c>
      <c r="AM129" s="171" t="s">
        <v>668</v>
      </c>
      <c r="AN129" s="171" t="s">
        <v>0</v>
      </c>
      <c r="AO129" s="171" t="s">
        <v>676</v>
      </c>
      <c r="AP129" s="171" t="s">
        <v>518</v>
      </c>
      <c r="AQ129" s="171" t="s">
        <v>536</v>
      </c>
      <c r="AR129" s="171" t="s">
        <v>536</v>
      </c>
      <c r="AS129" s="171" t="s">
        <v>518</v>
      </c>
      <c r="AT129" s="171" t="s">
        <v>0</v>
      </c>
      <c r="AU129" s="171" t="s">
        <v>574</v>
      </c>
      <c r="AV129" s="171" t="s">
        <v>574</v>
      </c>
      <c r="AW129" s="171" t="s">
        <v>574</v>
      </c>
      <c r="AX129" s="171" t="s">
        <v>574</v>
      </c>
      <c r="AY129" s="171" t="s">
        <v>574</v>
      </c>
      <c r="AZ129" s="171" t="s">
        <v>0</v>
      </c>
      <c r="BA129" s="171" t="s">
        <v>743</v>
      </c>
      <c r="BB129" s="171" t="s">
        <v>743</v>
      </c>
      <c r="BC129" s="171" t="s">
        <v>743</v>
      </c>
      <c r="BD129" s="171" t="s">
        <v>743</v>
      </c>
      <c r="BE129" s="171" t="s">
        <v>743</v>
      </c>
    </row>
    <row r="130" spans="2:57" ht="17.399999999999999">
      <c r="B130" s="150">
        <f t="shared" si="23"/>
        <v>124</v>
      </c>
      <c r="C130" s="327">
        <f t="shared" si="12"/>
        <v>43760</v>
      </c>
      <c r="D130" s="167">
        <f t="shared" si="13"/>
        <v>1.5440000000000001E-2</v>
      </c>
      <c r="E130" s="168">
        <f t="shared" si="14"/>
        <v>1.6160000000000001E-2</v>
      </c>
      <c r="F130" s="168">
        <f t="shared" si="15"/>
        <v>1.6549999999999999E-2</v>
      </c>
      <c r="G130" s="168">
        <f t="shared" si="16"/>
        <v>1.755E-2</v>
      </c>
      <c r="H130" s="168">
        <f t="shared" si="17"/>
        <v>1.822E-2</v>
      </c>
      <c r="I130" s="168">
        <f t="shared" si="18"/>
        <v>1.9450000000000002E-2</v>
      </c>
      <c r="J130" s="168">
        <f t="shared" si="19"/>
        <v>2.12E-2</v>
      </c>
      <c r="K130" s="168">
        <f t="shared" si="20"/>
        <v>1.7795714285714283E-2</v>
      </c>
      <c r="L130" s="169">
        <f t="shared" si="21"/>
        <v>1.0052453195610069</v>
      </c>
      <c r="M130" s="170">
        <f t="shared" si="22"/>
        <v>5.2316107893879563E-3</v>
      </c>
      <c r="O130" s="328">
        <v>43760</v>
      </c>
      <c r="P130" s="171" t="s">
        <v>0</v>
      </c>
      <c r="Q130" s="171" t="s">
        <v>677</v>
      </c>
      <c r="R130" s="171" t="s">
        <v>478</v>
      </c>
      <c r="S130" s="171" t="s">
        <v>478</v>
      </c>
      <c r="T130" s="171" t="s">
        <v>400</v>
      </c>
      <c r="U130" s="171" t="s">
        <v>478</v>
      </c>
      <c r="V130" s="171" t="s">
        <v>0</v>
      </c>
      <c r="W130" s="171" t="s">
        <v>670</v>
      </c>
      <c r="X130" s="171" t="s">
        <v>464</v>
      </c>
      <c r="Y130" s="171" t="s">
        <v>444</v>
      </c>
      <c r="Z130" s="171" t="s">
        <v>444</v>
      </c>
      <c r="AA130" s="171" t="s">
        <v>444</v>
      </c>
      <c r="AB130" s="171" t="s">
        <v>0</v>
      </c>
      <c r="AC130" s="171" t="s">
        <v>576</v>
      </c>
      <c r="AD130" s="171" t="s">
        <v>576</v>
      </c>
      <c r="AE130" s="171" t="s">
        <v>576</v>
      </c>
      <c r="AF130" s="171" t="s">
        <v>576</v>
      </c>
      <c r="AG130" s="171" t="s">
        <v>576</v>
      </c>
      <c r="AH130" s="171" t="s">
        <v>0</v>
      </c>
      <c r="AI130" s="171" t="s">
        <v>508</v>
      </c>
      <c r="AJ130" s="171" t="s">
        <v>508</v>
      </c>
      <c r="AK130" s="171" t="s">
        <v>508</v>
      </c>
      <c r="AL130" s="171" t="s">
        <v>508</v>
      </c>
      <c r="AM130" s="171" t="s">
        <v>508</v>
      </c>
      <c r="AN130" s="171" t="s">
        <v>0</v>
      </c>
      <c r="AO130" s="171" t="s">
        <v>678</v>
      </c>
      <c r="AP130" s="171" t="s">
        <v>678</v>
      </c>
      <c r="AQ130" s="171" t="s">
        <v>678</v>
      </c>
      <c r="AR130" s="171" t="s">
        <v>678</v>
      </c>
      <c r="AS130" s="171" t="s">
        <v>678</v>
      </c>
      <c r="AT130" s="171" t="s">
        <v>0</v>
      </c>
      <c r="AU130" s="171" t="s">
        <v>732</v>
      </c>
      <c r="AV130" s="171" t="s">
        <v>732</v>
      </c>
      <c r="AW130" s="171" t="s">
        <v>732</v>
      </c>
      <c r="AX130" s="171" t="s">
        <v>732</v>
      </c>
      <c r="AY130" s="171" t="s">
        <v>732</v>
      </c>
      <c r="AZ130" s="171" t="s">
        <v>0</v>
      </c>
      <c r="BA130" s="171" t="s">
        <v>951</v>
      </c>
      <c r="BB130" s="171" t="s">
        <v>951</v>
      </c>
      <c r="BC130" s="171" t="s">
        <v>951</v>
      </c>
      <c r="BD130" s="171" t="s">
        <v>951</v>
      </c>
      <c r="BE130" s="171" t="s">
        <v>951</v>
      </c>
    </row>
    <row r="131" spans="2:57" ht="17.399999999999999">
      <c r="B131" s="150">
        <f t="shared" si="23"/>
        <v>125</v>
      </c>
      <c r="C131" s="327">
        <f t="shared" si="12"/>
        <v>43759</v>
      </c>
      <c r="D131" s="167">
        <f t="shared" si="13"/>
        <v>1.54E-2</v>
      </c>
      <c r="E131" s="168">
        <f t="shared" si="14"/>
        <v>1.6060000000000001E-2</v>
      </c>
      <c r="F131" s="168">
        <f t="shared" si="15"/>
        <v>1.6469999999999999E-2</v>
      </c>
      <c r="G131" s="168">
        <f t="shared" si="16"/>
        <v>1.745E-2</v>
      </c>
      <c r="H131" s="168">
        <f t="shared" si="17"/>
        <v>1.8120000000000001E-2</v>
      </c>
      <c r="I131" s="168">
        <f t="shared" si="18"/>
        <v>1.934E-2</v>
      </c>
      <c r="J131" s="168">
        <f t="shared" si="19"/>
        <v>2.1080000000000002E-2</v>
      </c>
      <c r="K131" s="168">
        <f t="shared" si="20"/>
        <v>1.7702857142857142E-2</v>
      </c>
      <c r="L131" s="169">
        <f t="shared" si="21"/>
        <v>1.0044581340682499</v>
      </c>
      <c r="M131" s="170">
        <f t="shared" si="22"/>
        <v>4.448226025239887E-3</v>
      </c>
      <c r="O131" s="328">
        <v>43759</v>
      </c>
      <c r="P131" s="171" t="s">
        <v>0</v>
      </c>
      <c r="Q131" s="171" t="s">
        <v>434</v>
      </c>
      <c r="R131" s="171" t="s">
        <v>403</v>
      </c>
      <c r="S131" s="171" t="s">
        <v>478</v>
      </c>
      <c r="T131" s="171" t="s">
        <v>439</v>
      </c>
      <c r="U131" s="171" t="s">
        <v>403</v>
      </c>
      <c r="V131" s="171" t="s">
        <v>0</v>
      </c>
      <c r="W131" s="171" t="s">
        <v>672</v>
      </c>
      <c r="X131" s="171" t="s">
        <v>460</v>
      </c>
      <c r="Y131" s="171" t="s">
        <v>449</v>
      </c>
      <c r="Z131" s="171" t="s">
        <v>449</v>
      </c>
      <c r="AA131" s="171" t="s">
        <v>449</v>
      </c>
      <c r="AB131" s="171" t="s">
        <v>0</v>
      </c>
      <c r="AC131" s="171" t="s">
        <v>520</v>
      </c>
      <c r="AD131" s="171" t="s">
        <v>520</v>
      </c>
      <c r="AE131" s="171" t="s">
        <v>520</v>
      </c>
      <c r="AF131" s="171" t="s">
        <v>520</v>
      </c>
      <c r="AG131" s="171" t="s">
        <v>520</v>
      </c>
      <c r="AH131" s="171" t="s">
        <v>0</v>
      </c>
      <c r="AI131" s="171" t="s">
        <v>510</v>
      </c>
      <c r="AJ131" s="171" t="s">
        <v>510</v>
      </c>
      <c r="AK131" s="171" t="s">
        <v>510</v>
      </c>
      <c r="AL131" s="171" t="s">
        <v>510</v>
      </c>
      <c r="AM131" s="171" t="s">
        <v>510</v>
      </c>
      <c r="AN131" s="171" t="s">
        <v>0</v>
      </c>
      <c r="AO131" s="171" t="s">
        <v>679</v>
      </c>
      <c r="AP131" s="171" t="s">
        <v>679</v>
      </c>
      <c r="AQ131" s="171" t="s">
        <v>679</v>
      </c>
      <c r="AR131" s="171" t="s">
        <v>679</v>
      </c>
      <c r="AS131" s="171" t="s">
        <v>679</v>
      </c>
      <c r="AT131" s="171" t="s">
        <v>0</v>
      </c>
      <c r="AU131" s="171" t="s">
        <v>638</v>
      </c>
      <c r="AV131" s="171" t="s">
        <v>639</v>
      </c>
      <c r="AW131" s="171" t="s">
        <v>574</v>
      </c>
      <c r="AX131" s="171" t="s">
        <v>574</v>
      </c>
      <c r="AY131" s="171" t="s">
        <v>574</v>
      </c>
      <c r="AZ131" s="171" t="s">
        <v>0</v>
      </c>
      <c r="BA131" s="171" t="s">
        <v>983</v>
      </c>
      <c r="BB131" s="171" t="s">
        <v>944</v>
      </c>
      <c r="BC131" s="171" t="s">
        <v>945</v>
      </c>
      <c r="BD131" s="171" t="s">
        <v>944</v>
      </c>
      <c r="BE131" s="171" t="s">
        <v>945</v>
      </c>
    </row>
    <row r="132" spans="2:57" ht="17.399999999999999">
      <c r="B132" s="150">
        <f t="shared" si="23"/>
        <v>126</v>
      </c>
      <c r="C132" s="327">
        <f t="shared" si="12"/>
        <v>43758</v>
      </c>
      <c r="D132" s="167">
        <f t="shared" si="13"/>
        <v>1.5349999999999999E-2</v>
      </c>
      <c r="E132" s="168">
        <f t="shared" si="14"/>
        <v>1.5960000000000002E-2</v>
      </c>
      <c r="F132" s="168">
        <f t="shared" si="15"/>
        <v>1.6399999999999998E-2</v>
      </c>
      <c r="G132" s="168">
        <f t="shared" si="16"/>
        <v>1.7350000000000001E-2</v>
      </c>
      <c r="H132" s="168">
        <f t="shared" si="17"/>
        <v>1.805E-2</v>
      </c>
      <c r="I132" s="168">
        <f t="shared" si="18"/>
        <v>1.9259999999999999E-2</v>
      </c>
      <c r="J132" s="168">
        <f t="shared" si="19"/>
        <v>2.1000000000000001E-2</v>
      </c>
      <c r="K132" s="168">
        <f t="shared" si="20"/>
        <v>1.7624285714285714E-2</v>
      </c>
      <c r="L132" s="169">
        <f t="shared" si="21"/>
        <v>1.0113953107066733</v>
      </c>
      <c r="M132" s="170">
        <f t="shared" si="22"/>
        <v>1.1330873215063063E-2</v>
      </c>
      <c r="O132" s="328">
        <v>43758</v>
      </c>
      <c r="P132" s="171" t="s">
        <v>0</v>
      </c>
      <c r="Q132" s="171" t="s">
        <v>399</v>
      </c>
      <c r="R132" s="171" t="s">
        <v>382</v>
      </c>
      <c r="S132" s="171" t="s">
        <v>403</v>
      </c>
      <c r="T132" s="171" t="s">
        <v>434</v>
      </c>
      <c r="U132" s="171" t="s">
        <v>382</v>
      </c>
      <c r="V132" s="171" t="s">
        <v>0</v>
      </c>
      <c r="W132" s="171" t="s">
        <v>680</v>
      </c>
      <c r="X132" s="171" t="s">
        <v>469</v>
      </c>
      <c r="Y132" s="171" t="s">
        <v>443</v>
      </c>
      <c r="Z132" s="171" t="s">
        <v>443</v>
      </c>
      <c r="AA132" s="171" t="s">
        <v>443</v>
      </c>
      <c r="AB132" s="171" t="s">
        <v>0</v>
      </c>
      <c r="AC132" s="171" t="s">
        <v>479</v>
      </c>
      <c r="AD132" s="171" t="s">
        <v>479</v>
      </c>
      <c r="AE132" s="171" t="s">
        <v>479</v>
      </c>
      <c r="AF132" s="171" t="s">
        <v>479</v>
      </c>
      <c r="AG132" s="171" t="s">
        <v>479</v>
      </c>
      <c r="AH132" s="171" t="s">
        <v>0</v>
      </c>
      <c r="AI132" s="171" t="s">
        <v>525</v>
      </c>
      <c r="AJ132" s="171" t="s">
        <v>525</v>
      </c>
      <c r="AK132" s="171" t="s">
        <v>525</v>
      </c>
      <c r="AL132" s="171" t="s">
        <v>525</v>
      </c>
      <c r="AM132" s="171" t="s">
        <v>525</v>
      </c>
      <c r="AN132" s="171" t="s">
        <v>0</v>
      </c>
      <c r="AO132" s="171" t="s">
        <v>550</v>
      </c>
      <c r="AP132" s="171" t="s">
        <v>550</v>
      </c>
      <c r="AQ132" s="171" t="s">
        <v>550</v>
      </c>
      <c r="AR132" s="171" t="s">
        <v>550</v>
      </c>
      <c r="AS132" s="171" t="s">
        <v>550</v>
      </c>
      <c r="AT132" s="171" t="s">
        <v>0</v>
      </c>
      <c r="AU132" s="171" t="s">
        <v>910</v>
      </c>
      <c r="AV132" s="171" t="s">
        <v>649</v>
      </c>
      <c r="AW132" s="171" t="s">
        <v>653</v>
      </c>
      <c r="AX132" s="171" t="s">
        <v>653</v>
      </c>
      <c r="AY132" s="171" t="s">
        <v>649</v>
      </c>
      <c r="AZ132" s="171" t="s">
        <v>0</v>
      </c>
      <c r="BA132" s="171" t="s">
        <v>742</v>
      </c>
      <c r="BB132" s="171" t="s">
        <v>742</v>
      </c>
      <c r="BC132" s="171" t="s">
        <v>742</v>
      </c>
      <c r="BD132" s="171" t="s">
        <v>742</v>
      </c>
      <c r="BE132" s="171" t="s">
        <v>742</v>
      </c>
    </row>
    <row r="133" spans="2:57" ht="17.399999999999999">
      <c r="B133" s="150">
        <f t="shared" si="23"/>
        <v>127</v>
      </c>
      <c r="C133" s="327">
        <f t="shared" si="12"/>
        <v>43757</v>
      </c>
      <c r="D133" s="167">
        <f t="shared" si="13"/>
        <v>1.528E-2</v>
      </c>
      <c r="E133" s="168">
        <f t="shared" si="14"/>
        <v>1.5789999999999998E-2</v>
      </c>
      <c r="F133" s="168">
        <f t="shared" si="15"/>
        <v>1.6220000000000002E-2</v>
      </c>
      <c r="G133" s="168">
        <f t="shared" si="16"/>
        <v>1.712E-2</v>
      </c>
      <c r="H133" s="168">
        <f t="shared" si="17"/>
        <v>1.7780000000000001E-2</v>
      </c>
      <c r="I133" s="168">
        <f t="shared" si="18"/>
        <v>1.9019999999999999E-2</v>
      </c>
      <c r="J133" s="168">
        <f t="shared" si="19"/>
        <v>2.077E-2</v>
      </c>
      <c r="K133" s="168">
        <f t="shared" si="20"/>
        <v>1.7425714285714284E-2</v>
      </c>
      <c r="L133" s="169">
        <f t="shared" si="21"/>
        <v>1.0032900148050665</v>
      </c>
      <c r="M133" s="170">
        <f t="shared" si="22"/>
        <v>3.2846145477337324E-3</v>
      </c>
      <c r="O133" s="328">
        <v>43757</v>
      </c>
      <c r="P133" s="171" t="s">
        <v>0</v>
      </c>
      <c r="Q133" s="171" t="s">
        <v>407</v>
      </c>
      <c r="R133" s="171" t="s">
        <v>408</v>
      </c>
      <c r="S133" s="171" t="s">
        <v>408</v>
      </c>
      <c r="T133" s="171" t="s">
        <v>382</v>
      </c>
      <c r="U133" s="171" t="s">
        <v>408</v>
      </c>
      <c r="V133" s="171" t="s">
        <v>0</v>
      </c>
      <c r="W133" s="171" t="s">
        <v>681</v>
      </c>
      <c r="X133" s="171" t="s">
        <v>448</v>
      </c>
      <c r="Y133" s="171" t="s">
        <v>445</v>
      </c>
      <c r="Z133" s="171" t="s">
        <v>445</v>
      </c>
      <c r="AA133" s="171" t="s">
        <v>445</v>
      </c>
      <c r="AB133" s="171" t="s">
        <v>0</v>
      </c>
      <c r="AC133" s="171" t="s">
        <v>470</v>
      </c>
      <c r="AD133" s="171" t="s">
        <v>470</v>
      </c>
      <c r="AE133" s="171" t="s">
        <v>470</v>
      </c>
      <c r="AF133" s="171" t="s">
        <v>470</v>
      </c>
      <c r="AG133" s="171" t="s">
        <v>470</v>
      </c>
      <c r="AH133" s="171" t="s">
        <v>0</v>
      </c>
      <c r="AI133" s="171" t="s">
        <v>532</v>
      </c>
      <c r="AJ133" s="171" t="s">
        <v>532</v>
      </c>
      <c r="AK133" s="171" t="s">
        <v>532</v>
      </c>
      <c r="AL133" s="171" t="s">
        <v>532</v>
      </c>
      <c r="AM133" s="171" t="s">
        <v>532</v>
      </c>
      <c r="AN133" s="171" t="s">
        <v>0</v>
      </c>
      <c r="AO133" s="171" t="s">
        <v>682</v>
      </c>
      <c r="AP133" s="171" t="s">
        <v>538</v>
      </c>
      <c r="AQ133" s="171" t="s">
        <v>528</v>
      </c>
      <c r="AR133" s="171" t="s">
        <v>528</v>
      </c>
      <c r="AS133" s="171" t="s">
        <v>538</v>
      </c>
      <c r="AT133" s="171" t="s">
        <v>0</v>
      </c>
      <c r="AU133" s="171" t="s">
        <v>613</v>
      </c>
      <c r="AV133" s="171" t="s">
        <v>613</v>
      </c>
      <c r="AW133" s="171" t="s">
        <v>613</v>
      </c>
      <c r="AX133" s="171" t="s">
        <v>613</v>
      </c>
      <c r="AY133" s="171" t="s">
        <v>613</v>
      </c>
      <c r="AZ133" s="171" t="s">
        <v>0</v>
      </c>
      <c r="BA133" s="171" t="s">
        <v>759</v>
      </c>
      <c r="BB133" s="171" t="s">
        <v>759</v>
      </c>
      <c r="BC133" s="171" t="s">
        <v>759</v>
      </c>
      <c r="BD133" s="171" t="s">
        <v>759</v>
      </c>
      <c r="BE133" s="171" t="s">
        <v>759</v>
      </c>
    </row>
    <row r="134" spans="2:57" ht="17.399999999999999">
      <c r="B134" s="150">
        <f t="shared" si="23"/>
        <v>128</v>
      </c>
      <c r="C134" s="327">
        <f t="shared" si="12"/>
        <v>43754</v>
      </c>
      <c r="D134" s="167">
        <f t="shared" si="13"/>
        <v>1.528E-2</v>
      </c>
      <c r="E134" s="168">
        <f t="shared" si="14"/>
        <v>1.576E-2</v>
      </c>
      <c r="F134" s="168">
        <f t="shared" si="15"/>
        <v>1.6200000000000003E-2</v>
      </c>
      <c r="G134" s="168">
        <f t="shared" si="16"/>
        <v>1.7100000000000001E-2</v>
      </c>
      <c r="H134" s="168">
        <f t="shared" si="17"/>
        <v>1.77E-2</v>
      </c>
      <c r="I134" s="168">
        <f t="shared" si="18"/>
        <v>1.8919999999999999E-2</v>
      </c>
      <c r="J134" s="168">
        <f t="shared" si="19"/>
        <v>2.0619999999999999E-2</v>
      </c>
      <c r="K134" s="168">
        <f t="shared" si="20"/>
        <v>1.7368571428571428E-2</v>
      </c>
      <c r="L134" s="169">
        <f t="shared" si="21"/>
        <v>1.0001645278051989</v>
      </c>
      <c r="M134" s="170">
        <f t="shared" si="22"/>
        <v>1.6451427198396426E-4</v>
      </c>
      <c r="O134" s="328">
        <v>43754</v>
      </c>
      <c r="P134" s="171" t="s">
        <v>0</v>
      </c>
      <c r="Q134" s="171" t="s">
        <v>407</v>
      </c>
      <c r="R134" s="171" t="s">
        <v>408</v>
      </c>
      <c r="S134" s="171" t="s">
        <v>408</v>
      </c>
      <c r="T134" s="171" t="s">
        <v>382</v>
      </c>
      <c r="U134" s="171" t="s">
        <v>408</v>
      </c>
      <c r="V134" s="171" t="s">
        <v>0</v>
      </c>
      <c r="W134" s="171" t="s">
        <v>486</v>
      </c>
      <c r="X134" s="171" t="s">
        <v>438</v>
      </c>
      <c r="Y134" s="171" t="s">
        <v>487</v>
      </c>
      <c r="Z134" s="171" t="s">
        <v>487</v>
      </c>
      <c r="AA134" s="171" t="s">
        <v>487</v>
      </c>
      <c r="AB134" s="171" t="s">
        <v>0</v>
      </c>
      <c r="AC134" s="171" t="s">
        <v>464</v>
      </c>
      <c r="AD134" s="171" t="s">
        <v>464</v>
      </c>
      <c r="AE134" s="171" t="s">
        <v>464</v>
      </c>
      <c r="AF134" s="171" t="s">
        <v>464</v>
      </c>
      <c r="AG134" s="171" t="s">
        <v>464</v>
      </c>
      <c r="AH134" s="171" t="s">
        <v>0</v>
      </c>
      <c r="AI134" s="171" t="s">
        <v>544</v>
      </c>
      <c r="AJ134" s="171" t="s">
        <v>544</v>
      </c>
      <c r="AK134" s="171" t="s">
        <v>544</v>
      </c>
      <c r="AL134" s="171" t="s">
        <v>544</v>
      </c>
      <c r="AM134" s="171" t="s">
        <v>544</v>
      </c>
      <c r="AN134" s="171" t="s">
        <v>0</v>
      </c>
      <c r="AO134" s="171" t="s">
        <v>611</v>
      </c>
      <c r="AP134" s="171" t="s">
        <v>611</v>
      </c>
      <c r="AQ134" s="171" t="s">
        <v>611</v>
      </c>
      <c r="AR134" s="171" t="s">
        <v>611</v>
      </c>
      <c r="AS134" s="171" t="s">
        <v>611</v>
      </c>
      <c r="AT134" s="171" t="s">
        <v>0</v>
      </c>
      <c r="AU134" s="171" t="s">
        <v>618</v>
      </c>
      <c r="AV134" s="171" t="s">
        <v>618</v>
      </c>
      <c r="AW134" s="171" t="s">
        <v>618</v>
      </c>
      <c r="AX134" s="171" t="s">
        <v>618</v>
      </c>
      <c r="AY134" s="171" t="s">
        <v>618</v>
      </c>
      <c r="AZ134" s="171" t="s">
        <v>0</v>
      </c>
      <c r="BA134" s="171" t="s">
        <v>982</v>
      </c>
      <c r="BB134" s="171" t="s">
        <v>982</v>
      </c>
      <c r="BC134" s="171" t="s">
        <v>982</v>
      </c>
      <c r="BD134" s="171" t="s">
        <v>982</v>
      </c>
      <c r="BE134" s="171" t="s">
        <v>982</v>
      </c>
    </row>
    <row r="135" spans="2:57" ht="17.399999999999999">
      <c r="B135" s="150">
        <f t="shared" si="23"/>
        <v>129</v>
      </c>
      <c r="C135" s="327">
        <f t="shared" si="12"/>
        <v>43753</v>
      </c>
      <c r="D135" s="167">
        <f t="shared" si="13"/>
        <v>1.5269999999999999E-2</v>
      </c>
      <c r="E135" s="168">
        <f t="shared" si="14"/>
        <v>1.576E-2</v>
      </c>
      <c r="F135" s="168">
        <f t="shared" si="15"/>
        <v>1.6220000000000002E-2</v>
      </c>
      <c r="G135" s="168">
        <f t="shared" si="16"/>
        <v>1.7070000000000002E-2</v>
      </c>
      <c r="H135" s="168">
        <f t="shared" si="17"/>
        <v>1.772E-2</v>
      </c>
      <c r="I135" s="168">
        <f t="shared" si="18"/>
        <v>1.8919999999999999E-2</v>
      </c>
      <c r="J135" s="168">
        <f t="shared" si="19"/>
        <v>2.06E-2</v>
      </c>
      <c r="K135" s="168">
        <f t="shared" si="20"/>
        <v>1.7365714285714286E-2</v>
      </c>
      <c r="L135" s="169">
        <f t="shared" si="21"/>
        <v>0.97701334190644595</v>
      </c>
      <c r="M135" s="170">
        <f t="shared" si="22"/>
        <v>-2.325497103828135E-2</v>
      </c>
      <c r="O135" s="328">
        <v>43753</v>
      </c>
      <c r="P135" s="171" t="s">
        <v>0</v>
      </c>
      <c r="Q135" s="171" t="s">
        <v>408</v>
      </c>
      <c r="R135" s="171" t="s">
        <v>408</v>
      </c>
      <c r="S135" s="171" t="s">
        <v>408</v>
      </c>
      <c r="T135" s="171" t="s">
        <v>389</v>
      </c>
      <c r="U135" s="171" t="s">
        <v>383</v>
      </c>
      <c r="V135" s="171" t="s">
        <v>0</v>
      </c>
      <c r="W135" s="171" t="s">
        <v>486</v>
      </c>
      <c r="X135" s="171" t="s">
        <v>438</v>
      </c>
      <c r="Y135" s="171" t="s">
        <v>487</v>
      </c>
      <c r="Z135" s="171" t="s">
        <v>487</v>
      </c>
      <c r="AA135" s="171" t="s">
        <v>487</v>
      </c>
      <c r="AB135" s="171" t="s">
        <v>0</v>
      </c>
      <c r="AC135" s="171" t="s">
        <v>470</v>
      </c>
      <c r="AD135" s="171" t="s">
        <v>470</v>
      </c>
      <c r="AE135" s="171" t="s">
        <v>470</v>
      </c>
      <c r="AF135" s="171" t="s">
        <v>470</v>
      </c>
      <c r="AG135" s="171" t="s">
        <v>470</v>
      </c>
      <c r="AH135" s="171" t="s">
        <v>0</v>
      </c>
      <c r="AI135" s="171" t="s">
        <v>543</v>
      </c>
      <c r="AJ135" s="171" t="s">
        <v>544</v>
      </c>
      <c r="AK135" s="171" t="s">
        <v>543</v>
      </c>
      <c r="AL135" s="171" t="s">
        <v>543</v>
      </c>
      <c r="AM135" s="171" t="s">
        <v>543</v>
      </c>
      <c r="AN135" s="171" t="s">
        <v>0</v>
      </c>
      <c r="AO135" s="171" t="s">
        <v>674</v>
      </c>
      <c r="AP135" s="171" t="s">
        <v>674</v>
      </c>
      <c r="AQ135" s="171" t="s">
        <v>674</v>
      </c>
      <c r="AR135" s="171" t="s">
        <v>674</v>
      </c>
      <c r="AS135" s="171" t="s">
        <v>674</v>
      </c>
      <c r="AT135" s="171" t="s">
        <v>0</v>
      </c>
      <c r="AU135" s="171" t="s">
        <v>618</v>
      </c>
      <c r="AV135" s="171" t="s">
        <v>618</v>
      </c>
      <c r="AW135" s="171" t="s">
        <v>618</v>
      </c>
      <c r="AX135" s="171" t="s">
        <v>618</v>
      </c>
      <c r="AY135" s="171" t="s">
        <v>618</v>
      </c>
      <c r="AZ135" s="171" t="s">
        <v>0</v>
      </c>
      <c r="BA135" s="171" t="s">
        <v>761</v>
      </c>
      <c r="BB135" s="171" t="s">
        <v>761</v>
      </c>
      <c r="BC135" s="171" t="s">
        <v>761</v>
      </c>
      <c r="BD135" s="171" t="s">
        <v>761</v>
      </c>
      <c r="BE135" s="171" t="s">
        <v>761</v>
      </c>
    </row>
    <row r="136" spans="2:57" ht="17.399999999999999">
      <c r="B136" s="150">
        <f t="shared" si="23"/>
        <v>130</v>
      </c>
      <c r="C136" s="327">
        <f t="shared" ref="C136:C199" si="24">O136</f>
        <v>43752</v>
      </c>
      <c r="D136" s="167">
        <f t="shared" ref="D136:D199" si="25">Q136/100</f>
        <v>1.536E-2</v>
      </c>
      <c r="E136" s="168">
        <f t="shared" ref="E136:E199" si="26">W136/100</f>
        <v>1.6049999999999998E-2</v>
      </c>
      <c r="F136" s="168">
        <f t="shared" ref="F136:F199" si="27">AC136/100</f>
        <v>1.6549999999999999E-2</v>
      </c>
      <c r="G136" s="168">
        <f t="shared" ref="G136:G199" si="28">AI136/100</f>
        <v>1.755E-2</v>
      </c>
      <c r="H136" s="168">
        <f t="shared" ref="H136:H199" si="29">AO136/100</f>
        <v>1.8249999999999999E-2</v>
      </c>
      <c r="I136" s="168">
        <f t="shared" ref="I136:I199" si="30">AU136/100</f>
        <v>1.9459999999999998E-2</v>
      </c>
      <c r="J136" s="168">
        <f t="shared" ref="J136:J199" si="31">BA136/100</f>
        <v>2.12E-2</v>
      </c>
      <c r="K136" s="168">
        <f t="shared" ref="K136:K199" si="32">AVERAGE(D136:J136)</f>
        <v>1.7774285714285715E-2</v>
      </c>
      <c r="L136" s="169">
        <f t="shared" ref="L136:L199" si="33">K136/K137</f>
        <v>1.0047645966244043</v>
      </c>
      <c r="M136" s="170">
        <f t="shared" ref="M136:M199" si="34">LN(L136)</f>
        <v>4.7532818598663958E-3</v>
      </c>
      <c r="O136" s="328">
        <v>43752</v>
      </c>
      <c r="P136" s="171" t="s">
        <v>0</v>
      </c>
      <c r="Q136" s="171" t="s">
        <v>402</v>
      </c>
      <c r="R136" s="171" t="s">
        <v>399</v>
      </c>
      <c r="S136" s="171" t="s">
        <v>403</v>
      </c>
      <c r="T136" s="171" t="s">
        <v>399</v>
      </c>
      <c r="U136" s="171" t="s">
        <v>403</v>
      </c>
      <c r="V136" s="171" t="s">
        <v>0</v>
      </c>
      <c r="W136" s="171" t="s">
        <v>449</v>
      </c>
      <c r="X136" s="171" t="s">
        <v>500</v>
      </c>
      <c r="Y136" s="171" t="s">
        <v>449</v>
      </c>
      <c r="Z136" s="171" t="s">
        <v>449</v>
      </c>
      <c r="AA136" s="171" t="s">
        <v>449</v>
      </c>
      <c r="AB136" s="171" t="s">
        <v>0</v>
      </c>
      <c r="AC136" s="171" t="s">
        <v>576</v>
      </c>
      <c r="AD136" s="171" t="s">
        <v>576</v>
      </c>
      <c r="AE136" s="171" t="s">
        <v>576</v>
      </c>
      <c r="AF136" s="171" t="s">
        <v>576</v>
      </c>
      <c r="AG136" s="171" t="s">
        <v>576</v>
      </c>
      <c r="AH136" s="171" t="s">
        <v>0</v>
      </c>
      <c r="AI136" s="171" t="s">
        <v>508</v>
      </c>
      <c r="AJ136" s="171" t="s">
        <v>508</v>
      </c>
      <c r="AK136" s="171" t="s">
        <v>515</v>
      </c>
      <c r="AL136" s="171" t="s">
        <v>508</v>
      </c>
      <c r="AM136" s="171" t="s">
        <v>508</v>
      </c>
      <c r="AN136" s="171" t="s">
        <v>0</v>
      </c>
      <c r="AO136" s="171" t="s">
        <v>683</v>
      </c>
      <c r="AP136" s="171" t="s">
        <v>683</v>
      </c>
      <c r="AQ136" s="171" t="s">
        <v>683</v>
      </c>
      <c r="AR136" s="171" t="s">
        <v>683</v>
      </c>
      <c r="AS136" s="171" t="s">
        <v>683</v>
      </c>
      <c r="AT136" s="171" t="s">
        <v>0</v>
      </c>
      <c r="AU136" s="171" t="s">
        <v>984</v>
      </c>
      <c r="AV136" s="171" t="s">
        <v>749</v>
      </c>
      <c r="AW136" s="171" t="s">
        <v>749</v>
      </c>
      <c r="AX136" s="171" t="s">
        <v>732</v>
      </c>
      <c r="AY136" s="171" t="s">
        <v>732</v>
      </c>
      <c r="AZ136" s="171" t="s">
        <v>0</v>
      </c>
      <c r="BA136" s="171" t="s">
        <v>951</v>
      </c>
      <c r="BB136" s="171" t="s">
        <v>951</v>
      </c>
      <c r="BC136" s="171" t="s">
        <v>951</v>
      </c>
      <c r="BD136" s="171" t="s">
        <v>951</v>
      </c>
      <c r="BE136" s="171" t="s">
        <v>951</v>
      </c>
    </row>
    <row r="137" spans="2:57" ht="17.399999999999999">
      <c r="B137" s="150">
        <f t="shared" ref="B137:B200" si="35">B136+1</f>
        <v>131</v>
      </c>
      <c r="C137" s="327">
        <f t="shared" si="24"/>
        <v>43751</v>
      </c>
      <c r="D137" s="167">
        <f t="shared" si="25"/>
        <v>1.5269999999999999E-2</v>
      </c>
      <c r="E137" s="168">
        <f t="shared" si="26"/>
        <v>1.592E-2</v>
      </c>
      <c r="F137" s="168">
        <f t="shared" si="27"/>
        <v>1.6369999999999999E-2</v>
      </c>
      <c r="G137" s="168">
        <f t="shared" si="28"/>
        <v>1.7440000000000001E-2</v>
      </c>
      <c r="H137" s="168">
        <f t="shared" si="29"/>
        <v>1.8149999999999999E-2</v>
      </c>
      <c r="I137" s="168">
        <f t="shared" si="30"/>
        <v>1.9459999999999998E-2</v>
      </c>
      <c r="J137" s="168">
        <f t="shared" si="31"/>
        <v>2.1219999999999999E-2</v>
      </c>
      <c r="K137" s="168">
        <f t="shared" si="32"/>
        <v>1.7690000000000001E-2</v>
      </c>
      <c r="L137" s="169">
        <f t="shared" si="33"/>
        <v>0.9922275641025643</v>
      </c>
      <c r="M137" s="170">
        <f t="shared" si="34"/>
        <v>-7.8027987083198816E-3</v>
      </c>
      <c r="O137" s="328">
        <v>43751</v>
      </c>
      <c r="P137" s="171" t="s">
        <v>0</v>
      </c>
      <c r="Q137" s="171" t="s">
        <v>408</v>
      </c>
      <c r="R137" s="171" t="s">
        <v>389</v>
      </c>
      <c r="S137" s="171" t="s">
        <v>408</v>
      </c>
      <c r="T137" s="171" t="s">
        <v>383</v>
      </c>
      <c r="U137" s="171" t="s">
        <v>408</v>
      </c>
      <c r="V137" s="171" t="s">
        <v>0</v>
      </c>
      <c r="W137" s="171" t="s">
        <v>489</v>
      </c>
      <c r="X137" s="171" t="s">
        <v>489</v>
      </c>
      <c r="Y137" s="171" t="s">
        <v>489</v>
      </c>
      <c r="Z137" s="171" t="s">
        <v>489</v>
      </c>
      <c r="AA137" s="171" t="s">
        <v>489</v>
      </c>
      <c r="AB137" s="171" t="s">
        <v>0</v>
      </c>
      <c r="AC137" s="171" t="s">
        <v>504</v>
      </c>
      <c r="AD137" s="171" t="s">
        <v>504</v>
      </c>
      <c r="AE137" s="171" t="s">
        <v>504</v>
      </c>
      <c r="AF137" s="171" t="s">
        <v>504</v>
      </c>
      <c r="AG137" s="171" t="s">
        <v>504</v>
      </c>
      <c r="AH137" s="171" t="s">
        <v>0</v>
      </c>
      <c r="AI137" s="171" t="s">
        <v>684</v>
      </c>
      <c r="AJ137" s="171" t="s">
        <v>510</v>
      </c>
      <c r="AK137" s="171" t="s">
        <v>668</v>
      </c>
      <c r="AL137" s="171" t="s">
        <v>510</v>
      </c>
      <c r="AM137" s="171" t="s">
        <v>510</v>
      </c>
      <c r="AN137" s="171" t="s">
        <v>0</v>
      </c>
      <c r="AO137" s="171" t="s">
        <v>685</v>
      </c>
      <c r="AP137" s="171" t="s">
        <v>685</v>
      </c>
      <c r="AQ137" s="171" t="s">
        <v>685</v>
      </c>
      <c r="AR137" s="171" t="s">
        <v>685</v>
      </c>
      <c r="AS137" s="171" t="s">
        <v>685</v>
      </c>
      <c r="AT137" s="171" t="s">
        <v>0</v>
      </c>
      <c r="AU137" s="171" t="s">
        <v>984</v>
      </c>
      <c r="AV137" s="171" t="s">
        <v>749</v>
      </c>
      <c r="AW137" s="171" t="s">
        <v>749</v>
      </c>
      <c r="AX137" s="171" t="s">
        <v>732</v>
      </c>
      <c r="AY137" s="171" t="s">
        <v>732</v>
      </c>
      <c r="AZ137" s="171" t="s">
        <v>0</v>
      </c>
      <c r="BA137" s="171" t="s">
        <v>922</v>
      </c>
      <c r="BB137" s="171" t="s">
        <v>922</v>
      </c>
      <c r="BC137" s="171" t="s">
        <v>922</v>
      </c>
      <c r="BD137" s="171" t="s">
        <v>922</v>
      </c>
      <c r="BE137" s="171" t="s">
        <v>922</v>
      </c>
    </row>
    <row r="138" spans="2:57" ht="17.399999999999999">
      <c r="B138" s="150">
        <f t="shared" si="35"/>
        <v>132</v>
      </c>
      <c r="C138" s="327">
        <f t="shared" si="24"/>
        <v>43750</v>
      </c>
      <c r="D138" s="167">
        <f t="shared" si="25"/>
        <v>1.5269999999999999E-2</v>
      </c>
      <c r="E138" s="168">
        <f t="shared" si="26"/>
        <v>1.5960000000000002E-2</v>
      </c>
      <c r="F138" s="168">
        <f t="shared" si="27"/>
        <v>1.6459999999999999E-2</v>
      </c>
      <c r="G138" s="168">
        <f t="shared" si="28"/>
        <v>1.762E-2</v>
      </c>
      <c r="H138" s="168">
        <f t="shared" si="29"/>
        <v>1.8319999999999999E-2</v>
      </c>
      <c r="I138" s="168">
        <f t="shared" si="30"/>
        <v>1.967E-2</v>
      </c>
      <c r="J138" s="168">
        <f t="shared" si="31"/>
        <v>2.1499999999999998E-2</v>
      </c>
      <c r="K138" s="168">
        <f t="shared" si="32"/>
        <v>1.7828571428571426E-2</v>
      </c>
      <c r="L138" s="169">
        <f t="shared" si="33"/>
        <v>1.0226993362287962</v>
      </c>
      <c r="M138" s="170">
        <f t="shared" si="34"/>
        <v>2.2445539791579105E-2</v>
      </c>
      <c r="O138" s="328">
        <v>43750</v>
      </c>
      <c r="P138" s="171" t="s">
        <v>0</v>
      </c>
      <c r="Q138" s="171" t="s">
        <v>408</v>
      </c>
      <c r="R138" s="171" t="s">
        <v>389</v>
      </c>
      <c r="S138" s="171" t="s">
        <v>408</v>
      </c>
      <c r="T138" s="171" t="s">
        <v>383</v>
      </c>
      <c r="U138" s="171" t="s">
        <v>408</v>
      </c>
      <c r="V138" s="171" t="s">
        <v>0</v>
      </c>
      <c r="W138" s="171" t="s">
        <v>680</v>
      </c>
      <c r="X138" s="171" t="s">
        <v>442</v>
      </c>
      <c r="Y138" s="171" t="s">
        <v>443</v>
      </c>
      <c r="Z138" s="171" t="s">
        <v>443</v>
      </c>
      <c r="AA138" s="171" t="s">
        <v>443</v>
      </c>
      <c r="AB138" s="171" t="s">
        <v>0</v>
      </c>
      <c r="AC138" s="171" t="s">
        <v>686</v>
      </c>
      <c r="AD138" s="171" t="s">
        <v>503</v>
      </c>
      <c r="AE138" s="171" t="s">
        <v>503</v>
      </c>
      <c r="AF138" s="171" t="s">
        <v>520</v>
      </c>
      <c r="AG138" s="171" t="s">
        <v>520</v>
      </c>
      <c r="AH138" s="171" t="s">
        <v>0</v>
      </c>
      <c r="AI138" s="171" t="s">
        <v>589</v>
      </c>
      <c r="AJ138" s="171" t="s">
        <v>589</v>
      </c>
      <c r="AK138" s="171" t="s">
        <v>557</v>
      </c>
      <c r="AL138" s="171" t="s">
        <v>635</v>
      </c>
      <c r="AM138" s="171" t="s">
        <v>589</v>
      </c>
      <c r="AN138" s="171" t="s">
        <v>0</v>
      </c>
      <c r="AO138" s="171" t="s">
        <v>687</v>
      </c>
      <c r="AP138" s="171" t="s">
        <v>687</v>
      </c>
      <c r="AQ138" s="171" t="s">
        <v>687</v>
      </c>
      <c r="AR138" s="171" t="s">
        <v>687</v>
      </c>
      <c r="AS138" s="171" t="s">
        <v>687</v>
      </c>
      <c r="AT138" s="171" t="s">
        <v>0</v>
      </c>
      <c r="AU138" s="171" t="s">
        <v>631</v>
      </c>
      <c r="AV138" s="171" t="s">
        <v>655</v>
      </c>
      <c r="AW138" s="171" t="s">
        <v>655</v>
      </c>
      <c r="AX138" s="171" t="s">
        <v>641</v>
      </c>
      <c r="AY138" s="171" t="s">
        <v>641</v>
      </c>
      <c r="AZ138" s="171" t="s">
        <v>0</v>
      </c>
      <c r="BA138" s="171" t="s">
        <v>985</v>
      </c>
      <c r="BB138" s="171" t="s">
        <v>985</v>
      </c>
      <c r="BC138" s="171" t="s">
        <v>985</v>
      </c>
      <c r="BD138" s="171" t="s">
        <v>985</v>
      </c>
      <c r="BE138" s="171" t="s">
        <v>985</v>
      </c>
    </row>
    <row r="139" spans="2:57" ht="17.399999999999999">
      <c r="B139" s="150">
        <f t="shared" si="35"/>
        <v>133</v>
      </c>
      <c r="C139" s="327">
        <f t="shared" si="24"/>
        <v>43746</v>
      </c>
      <c r="D139" s="167">
        <f t="shared" si="25"/>
        <v>1.516E-2</v>
      </c>
      <c r="E139" s="168">
        <f t="shared" si="26"/>
        <v>1.566E-2</v>
      </c>
      <c r="F139" s="168">
        <f t="shared" si="27"/>
        <v>1.6150000000000001E-2</v>
      </c>
      <c r="G139" s="168">
        <f t="shared" si="28"/>
        <v>1.719E-2</v>
      </c>
      <c r="H139" s="168">
        <f t="shared" si="29"/>
        <v>1.7819999999999999E-2</v>
      </c>
      <c r="I139" s="168">
        <f t="shared" si="30"/>
        <v>1.915E-2</v>
      </c>
      <c r="J139" s="168">
        <f t="shared" si="31"/>
        <v>2.0899999999999998E-2</v>
      </c>
      <c r="K139" s="168">
        <f t="shared" si="32"/>
        <v>1.7432857142857142E-2</v>
      </c>
      <c r="L139" s="169">
        <f t="shared" si="33"/>
        <v>1.0005739586749753</v>
      </c>
      <c r="M139" s="170">
        <f t="shared" si="34"/>
        <v>5.7379402369405754E-4</v>
      </c>
      <c r="O139" s="328">
        <v>43746</v>
      </c>
      <c r="P139" s="171" t="s">
        <v>0</v>
      </c>
      <c r="Q139" s="171" t="s">
        <v>458</v>
      </c>
      <c r="R139" s="171" t="s">
        <v>381</v>
      </c>
      <c r="S139" s="171" t="s">
        <v>441</v>
      </c>
      <c r="T139" s="171" t="s">
        <v>381</v>
      </c>
      <c r="U139" s="171" t="s">
        <v>441</v>
      </c>
      <c r="V139" s="171" t="s">
        <v>0</v>
      </c>
      <c r="W139" s="171" t="s">
        <v>490</v>
      </c>
      <c r="X139" s="171" t="s">
        <v>484</v>
      </c>
      <c r="Y139" s="171" t="s">
        <v>391</v>
      </c>
      <c r="Z139" s="171" t="s">
        <v>391</v>
      </c>
      <c r="AA139" s="171" t="s">
        <v>391</v>
      </c>
      <c r="AB139" s="171" t="s">
        <v>0</v>
      </c>
      <c r="AC139" s="171" t="s">
        <v>444</v>
      </c>
      <c r="AD139" s="171" t="s">
        <v>444</v>
      </c>
      <c r="AE139" s="171" t="s">
        <v>444</v>
      </c>
      <c r="AF139" s="171" t="s">
        <v>444</v>
      </c>
      <c r="AG139" s="171" t="s">
        <v>444</v>
      </c>
      <c r="AH139" s="171" t="s">
        <v>0</v>
      </c>
      <c r="AI139" s="171" t="s">
        <v>688</v>
      </c>
      <c r="AJ139" s="171" t="s">
        <v>527</v>
      </c>
      <c r="AK139" s="171" t="s">
        <v>537</v>
      </c>
      <c r="AL139" s="171" t="s">
        <v>537</v>
      </c>
      <c r="AM139" s="171" t="s">
        <v>537</v>
      </c>
      <c r="AN139" s="171" t="s">
        <v>0</v>
      </c>
      <c r="AO139" s="171" t="s">
        <v>531</v>
      </c>
      <c r="AP139" s="171" t="s">
        <v>531</v>
      </c>
      <c r="AQ139" s="171" t="s">
        <v>531</v>
      </c>
      <c r="AR139" s="171" t="s">
        <v>531</v>
      </c>
      <c r="AS139" s="171" t="s">
        <v>531</v>
      </c>
      <c r="AT139" s="171" t="s">
        <v>0</v>
      </c>
      <c r="AU139" s="171" t="s">
        <v>719</v>
      </c>
      <c r="AV139" s="171" t="s">
        <v>719</v>
      </c>
      <c r="AW139" s="171" t="s">
        <v>719</v>
      </c>
      <c r="AX139" s="171" t="s">
        <v>719</v>
      </c>
      <c r="AY139" s="171" t="s">
        <v>719</v>
      </c>
      <c r="AZ139" s="171" t="s">
        <v>0</v>
      </c>
      <c r="BA139" s="171" t="s">
        <v>933</v>
      </c>
      <c r="BB139" s="171" t="s">
        <v>933</v>
      </c>
      <c r="BC139" s="171" t="s">
        <v>933</v>
      </c>
      <c r="BD139" s="171" t="s">
        <v>933</v>
      </c>
      <c r="BE139" s="171" t="s">
        <v>933</v>
      </c>
    </row>
    <row r="140" spans="2:57" ht="17.399999999999999">
      <c r="B140" s="150">
        <f t="shared" si="35"/>
        <v>134</v>
      </c>
      <c r="C140" s="327">
        <f t="shared" si="24"/>
        <v>43745</v>
      </c>
      <c r="D140" s="167">
        <f t="shared" si="25"/>
        <v>1.516E-2</v>
      </c>
      <c r="E140" s="168">
        <f t="shared" si="26"/>
        <v>1.5689999999999999E-2</v>
      </c>
      <c r="F140" s="168">
        <f t="shared" si="27"/>
        <v>1.6150000000000001E-2</v>
      </c>
      <c r="G140" s="168">
        <f t="shared" si="28"/>
        <v>1.7170000000000001E-2</v>
      </c>
      <c r="H140" s="168">
        <f t="shared" si="29"/>
        <v>1.78E-2</v>
      </c>
      <c r="I140" s="168">
        <f t="shared" si="30"/>
        <v>1.9119999999999998E-2</v>
      </c>
      <c r="J140" s="168">
        <f t="shared" si="31"/>
        <v>2.0870000000000003E-2</v>
      </c>
      <c r="K140" s="168">
        <f t="shared" si="32"/>
        <v>1.7422857142857143E-2</v>
      </c>
      <c r="L140" s="169">
        <f t="shared" si="33"/>
        <v>1.0186252401236116</v>
      </c>
      <c r="M140" s="170">
        <f t="shared" si="34"/>
        <v>1.8453914391301909E-2</v>
      </c>
      <c r="O140" s="328">
        <v>43745</v>
      </c>
      <c r="P140" s="171" t="s">
        <v>0</v>
      </c>
      <c r="Q140" s="171" t="s">
        <v>458</v>
      </c>
      <c r="R140" s="171" t="s">
        <v>381</v>
      </c>
      <c r="S140" s="171" t="s">
        <v>441</v>
      </c>
      <c r="T140" s="171" t="s">
        <v>381</v>
      </c>
      <c r="U140" s="171" t="s">
        <v>441</v>
      </c>
      <c r="V140" s="171" t="s">
        <v>0</v>
      </c>
      <c r="W140" s="171" t="s">
        <v>689</v>
      </c>
      <c r="X140" s="171" t="s">
        <v>445</v>
      </c>
      <c r="Y140" s="171" t="s">
        <v>395</v>
      </c>
      <c r="Z140" s="171" t="s">
        <v>395</v>
      </c>
      <c r="AA140" s="171" t="s">
        <v>395</v>
      </c>
      <c r="AB140" s="171" t="s">
        <v>0</v>
      </c>
      <c r="AC140" s="171" t="s">
        <v>444</v>
      </c>
      <c r="AD140" s="171" t="s">
        <v>444</v>
      </c>
      <c r="AE140" s="171" t="s">
        <v>444</v>
      </c>
      <c r="AF140" s="171" t="s">
        <v>444</v>
      </c>
      <c r="AG140" s="171" t="s">
        <v>444</v>
      </c>
      <c r="AH140" s="171" t="s">
        <v>0</v>
      </c>
      <c r="AI140" s="171" t="s">
        <v>527</v>
      </c>
      <c r="AJ140" s="171" t="s">
        <v>527</v>
      </c>
      <c r="AK140" s="171" t="s">
        <v>527</v>
      </c>
      <c r="AL140" s="171" t="s">
        <v>527</v>
      </c>
      <c r="AM140" s="171" t="s">
        <v>527</v>
      </c>
      <c r="AN140" s="171" t="s">
        <v>0</v>
      </c>
      <c r="AO140" s="171" t="s">
        <v>528</v>
      </c>
      <c r="AP140" s="171" t="s">
        <v>528</v>
      </c>
      <c r="AQ140" s="171" t="s">
        <v>528</v>
      </c>
      <c r="AR140" s="171" t="s">
        <v>528</v>
      </c>
      <c r="AS140" s="171" t="s">
        <v>528</v>
      </c>
      <c r="AT140" s="171" t="s">
        <v>0</v>
      </c>
      <c r="AU140" s="171" t="s">
        <v>831</v>
      </c>
      <c r="AV140" s="171" t="s">
        <v>831</v>
      </c>
      <c r="AW140" s="171" t="s">
        <v>831</v>
      </c>
      <c r="AX140" s="171" t="s">
        <v>831</v>
      </c>
      <c r="AY140" s="171" t="s">
        <v>831</v>
      </c>
      <c r="AZ140" s="171" t="s">
        <v>0</v>
      </c>
      <c r="BA140" s="171" t="s">
        <v>986</v>
      </c>
      <c r="BB140" s="171" t="s">
        <v>986</v>
      </c>
      <c r="BC140" s="171" t="s">
        <v>986</v>
      </c>
      <c r="BD140" s="171" t="s">
        <v>986</v>
      </c>
      <c r="BE140" s="171" t="s">
        <v>986</v>
      </c>
    </row>
    <row r="141" spans="2:57" ht="17.399999999999999">
      <c r="B141" s="150">
        <f t="shared" si="35"/>
        <v>135</v>
      </c>
      <c r="C141" s="327">
        <f t="shared" si="24"/>
        <v>43744</v>
      </c>
      <c r="D141" s="167">
        <f t="shared" si="25"/>
        <v>1.506E-2</v>
      </c>
      <c r="E141" s="168">
        <f t="shared" si="26"/>
        <v>1.5509999999999999E-2</v>
      </c>
      <c r="F141" s="168">
        <f t="shared" si="27"/>
        <v>1.5900000000000001E-2</v>
      </c>
      <c r="G141" s="168">
        <f t="shared" si="28"/>
        <v>1.6739999999999998E-2</v>
      </c>
      <c r="H141" s="168">
        <f t="shared" si="29"/>
        <v>1.737E-2</v>
      </c>
      <c r="I141" s="168">
        <f t="shared" si="30"/>
        <v>1.8700000000000001E-2</v>
      </c>
      <c r="J141" s="168">
        <f t="shared" si="31"/>
        <v>2.0449999999999999E-2</v>
      </c>
      <c r="K141" s="168">
        <f t="shared" si="32"/>
        <v>1.7104285714285711E-2</v>
      </c>
      <c r="L141" s="169">
        <f t="shared" si="33"/>
        <v>1.0063881650836342</v>
      </c>
      <c r="M141" s="170">
        <f t="shared" si="34"/>
        <v>6.3678472403171926E-3</v>
      </c>
      <c r="O141" s="328">
        <v>43744</v>
      </c>
      <c r="P141" s="171" t="s">
        <v>0</v>
      </c>
      <c r="Q141" s="171" t="s">
        <v>690</v>
      </c>
      <c r="R141" s="171" t="s">
        <v>388</v>
      </c>
      <c r="S141" s="171" t="s">
        <v>388</v>
      </c>
      <c r="T141" s="171" t="s">
        <v>390</v>
      </c>
      <c r="U141" s="171" t="s">
        <v>388</v>
      </c>
      <c r="V141" s="171" t="s">
        <v>0</v>
      </c>
      <c r="W141" s="171" t="s">
        <v>482</v>
      </c>
      <c r="X141" s="171" t="s">
        <v>404</v>
      </c>
      <c r="Y141" s="171" t="s">
        <v>400</v>
      </c>
      <c r="Z141" s="171" t="s">
        <v>400</v>
      </c>
      <c r="AA141" s="171" t="s">
        <v>400</v>
      </c>
      <c r="AB141" s="171" t="s">
        <v>0</v>
      </c>
      <c r="AC141" s="171" t="s">
        <v>463</v>
      </c>
      <c r="AD141" s="171" t="s">
        <v>463</v>
      </c>
      <c r="AE141" s="171" t="s">
        <v>463</v>
      </c>
      <c r="AF141" s="171" t="s">
        <v>463</v>
      </c>
      <c r="AG141" s="171" t="s">
        <v>463</v>
      </c>
      <c r="AH141" s="171" t="s">
        <v>0</v>
      </c>
      <c r="AI141" s="171" t="s">
        <v>691</v>
      </c>
      <c r="AJ141" s="171" t="s">
        <v>480</v>
      </c>
      <c r="AK141" s="171" t="s">
        <v>560</v>
      </c>
      <c r="AL141" s="171" t="s">
        <v>560</v>
      </c>
      <c r="AM141" s="171" t="s">
        <v>560</v>
      </c>
      <c r="AN141" s="171" t="s">
        <v>0</v>
      </c>
      <c r="AO141" s="171" t="s">
        <v>651</v>
      </c>
      <c r="AP141" s="171" t="s">
        <v>651</v>
      </c>
      <c r="AQ141" s="171" t="s">
        <v>651</v>
      </c>
      <c r="AR141" s="171" t="s">
        <v>651</v>
      </c>
      <c r="AS141" s="171" t="s">
        <v>651</v>
      </c>
      <c r="AT141" s="171" t="s">
        <v>0</v>
      </c>
      <c r="AU141" s="171" t="s">
        <v>711</v>
      </c>
      <c r="AV141" s="171" t="s">
        <v>711</v>
      </c>
      <c r="AW141" s="171" t="s">
        <v>711</v>
      </c>
      <c r="AX141" s="171" t="s">
        <v>711</v>
      </c>
      <c r="AY141" s="171" t="s">
        <v>711</v>
      </c>
      <c r="AZ141" s="171" t="s">
        <v>0</v>
      </c>
      <c r="BA141" s="171" t="s">
        <v>735</v>
      </c>
      <c r="BB141" s="171" t="s">
        <v>735</v>
      </c>
      <c r="BC141" s="171" t="s">
        <v>735</v>
      </c>
      <c r="BD141" s="171" t="s">
        <v>735</v>
      </c>
      <c r="BE141" s="171" t="s">
        <v>735</v>
      </c>
    </row>
    <row r="142" spans="2:57" ht="17.399999999999999">
      <c r="B142" s="150">
        <f t="shared" si="35"/>
        <v>136</v>
      </c>
      <c r="C142" s="327">
        <f t="shared" si="24"/>
        <v>43743</v>
      </c>
      <c r="D142" s="167">
        <f t="shared" si="25"/>
        <v>1.504E-2</v>
      </c>
      <c r="E142" s="168">
        <f t="shared" si="26"/>
        <v>1.5389999999999999E-2</v>
      </c>
      <c r="F142" s="168">
        <f t="shared" si="27"/>
        <v>1.576E-2</v>
      </c>
      <c r="G142" s="168">
        <f t="shared" si="28"/>
        <v>1.6570000000000001E-2</v>
      </c>
      <c r="H142" s="168">
        <f t="shared" si="29"/>
        <v>1.721E-2</v>
      </c>
      <c r="I142" s="168">
        <f t="shared" si="30"/>
        <v>1.8600000000000002E-2</v>
      </c>
      <c r="J142" s="168">
        <f t="shared" si="31"/>
        <v>2.0400000000000001E-2</v>
      </c>
      <c r="K142" s="168">
        <f t="shared" si="32"/>
        <v>1.6995714285714288E-2</v>
      </c>
      <c r="L142" s="169">
        <f t="shared" si="33"/>
        <v>0.98828709087888356</v>
      </c>
      <c r="M142" s="170">
        <f t="shared" si="34"/>
        <v>-1.1782045631190081E-2</v>
      </c>
      <c r="O142" s="328">
        <v>43743</v>
      </c>
      <c r="P142" s="171" t="s">
        <v>0</v>
      </c>
      <c r="Q142" s="171" t="s">
        <v>436</v>
      </c>
      <c r="R142" s="171" t="s">
        <v>388</v>
      </c>
      <c r="S142" s="171" t="s">
        <v>390</v>
      </c>
      <c r="T142" s="171" t="s">
        <v>394</v>
      </c>
      <c r="U142" s="171" t="s">
        <v>388</v>
      </c>
      <c r="V142" s="171" t="s">
        <v>0</v>
      </c>
      <c r="W142" s="171" t="s">
        <v>692</v>
      </c>
      <c r="X142" s="171" t="s">
        <v>439</v>
      </c>
      <c r="Y142" s="171" t="s">
        <v>403</v>
      </c>
      <c r="Z142" s="171" t="s">
        <v>403</v>
      </c>
      <c r="AA142" s="171" t="s">
        <v>403</v>
      </c>
      <c r="AB142" s="171" t="s">
        <v>0</v>
      </c>
      <c r="AC142" s="171" t="s">
        <v>486</v>
      </c>
      <c r="AD142" s="171" t="s">
        <v>445</v>
      </c>
      <c r="AE142" s="171" t="s">
        <v>487</v>
      </c>
      <c r="AF142" s="171" t="s">
        <v>445</v>
      </c>
      <c r="AG142" s="171" t="s">
        <v>445</v>
      </c>
      <c r="AH142" s="171" t="s">
        <v>0</v>
      </c>
      <c r="AI142" s="171" t="s">
        <v>475</v>
      </c>
      <c r="AJ142" s="171" t="s">
        <v>475</v>
      </c>
      <c r="AK142" s="171" t="s">
        <v>475</v>
      </c>
      <c r="AL142" s="171" t="s">
        <v>475</v>
      </c>
      <c r="AM142" s="171" t="s">
        <v>475</v>
      </c>
      <c r="AN142" s="171" t="s">
        <v>0</v>
      </c>
      <c r="AO142" s="171" t="s">
        <v>593</v>
      </c>
      <c r="AP142" s="171" t="s">
        <v>539</v>
      </c>
      <c r="AQ142" s="171" t="s">
        <v>537</v>
      </c>
      <c r="AR142" s="171" t="s">
        <v>539</v>
      </c>
      <c r="AS142" s="171" t="s">
        <v>539</v>
      </c>
      <c r="AT142" s="171" t="s">
        <v>0</v>
      </c>
      <c r="AU142" s="171" t="s">
        <v>590</v>
      </c>
      <c r="AV142" s="171" t="s">
        <v>590</v>
      </c>
      <c r="AW142" s="171" t="s">
        <v>590</v>
      </c>
      <c r="AX142" s="171" t="s">
        <v>590</v>
      </c>
      <c r="AY142" s="171" t="s">
        <v>590</v>
      </c>
      <c r="AZ142" s="171" t="s">
        <v>0</v>
      </c>
      <c r="BA142" s="171" t="s">
        <v>852</v>
      </c>
      <c r="BB142" s="171" t="s">
        <v>852</v>
      </c>
      <c r="BC142" s="171" t="s">
        <v>852</v>
      </c>
      <c r="BD142" s="171" t="s">
        <v>852</v>
      </c>
      <c r="BE142" s="171" t="s">
        <v>852</v>
      </c>
    </row>
    <row r="143" spans="2:57" ht="17.399999999999999">
      <c r="B143" s="150">
        <f t="shared" si="35"/>
        <v>137</v>
      </c>
      <c r="C143" s="327">
        <f t="shared" si="24"/>
        <v>43740</v>
      </c>
      <c r="D143" s="167">
        <f t="shared" si="25"/>
        <v>1.5149999999999999E-2</v>
      </c>
      <c r="E143" s="168">
        <f t="shared" si="26"/>
        <v>1.5489999999999999E-2</v>
      </c>
      <c r="F143" s="168">
        <f t="shared" si="27"/>
        <v>1.5820000000000001E-2</v>
      </c>
      <c r="G143" s="168">
        <f t="shared" si="28"/>
        <v>1.6760000000000001E-2</v>
      </c>
      <c r="H143" s="168">
        <f t="shared" si="29"/>
        <v>1.7420000000000001E-2</v>
      </c>
      <c r="I143" s="168">
        <f t="shared" si="30"/>
        <v>1.8919999999999999E-2</v>
      </c>
      <c r="J143" s="168">
        <f t="shared" si="31"/>
        <v>2.0819999999999998E-2</v>
      </c>
      <c r="K143" s="168">
        <f t="shared" si="32"/>
        <v>1.7197142857142859E-2</v>
      </c>
      <c r="L143" s="169">
        <f t="shared" si="33"/>
        <v>0.99102659092780099</v>
      </c>
      <c r="M143" s="170">
        <f t="shared" si="34"/>
        <v>-9.0139125925548114E-3</v>
      </c>
      <c r="O143" s="328">
        <v>43740</v>
      </c>
      <c r="P143" s="171" t="s">
        <v>0</v>
      </c>
      <c r="Q143" s="171" t="s">
        <v>381</v>
      </c>
      <c r="R143" s="171" t="s">
        <v>441</v>
      </c>
      <c r="S143" s="171" t="s">
        <v>441</v>
      </c>
      <c r="T143" s="171" t="s">
        <v>387</v>
      </c>
      <c r="U143" s="171" t="s">
        <v>441</v>
      </c>
      <c r="V143" s="171" t="s">
        <v>0</v>
      </c>
      <c r="W143" s="171" t="s">
        <v>471</v>
      </c>
      <c r="X143" s="171" t="s">
        <v>404</v>
      </c>
      <c r="Y143" s="171" t="s">
        <v>451</v>
      </c>
      <c r="Z143" s="171" t="s">
        <v>451</v>
      </c>
      <c r="AA143" s="171" t="s">
        <v>451</v>
      </c>
      <c r="AB143" s="171" t="s">
        <v>0</v>
      </c>
      <c r="AC143" s="171" t="s">
        <v>392</v>
      </c>
      <c r="AD143" s="171" t="s">
        <v>392</v>
      </c>
      <c r="AE143" s="171" t="s">
        <v>392</v>
      </c>
      <c r="AF143" s="171" t="s">
        <v>392</v>
      </c>
      <c r="AG143" s="171" t="s">
        <v>392</v>
      </c>
      <c r="AH143" s="171" t="s">
        <v>0</v>
      </c>
      <c r="AI143" s="171" t="s">
        <v>693</v>
      </c>
      <c r="AJ143" s="171" t="s">
        <v>509</v>
      </c>
      <c r="AK143" s="171" t="s">
        <v>560</v>
      </c>
      <c r="AL143" s="171" t="s">
        <v>509</v>
      </c>
      <c r="AM143" s="171" t="s">
        <v>560</v>
      </c>
      <c r="AN143" s="171" t="s">
        <v>0</v>
      </c>
      <c r="AO143" s="171" t="s">
        <v>668</v>
      </c>
      <c r="AP143" s="171" t="s">
        <v>668</v>
      </c>
      <c r="AQ143" s="171" t="s">
        <v>668</v>
      </c>
      <c r="AR143" s="171" t="s">
        <v>668</v>
      </c>
      <c r="AS143" s="171" t="s">
        <v>668</v>
      </c>
      <c r="AT143" s="171" t="s">
        <v>0</v>
      </c>
      <c r="AU143" s="171" t="s">
        <v>618</v>
      </c>
      <c r="AV143" s="171" t="s">
        <v>618</v>
      </c>
      <c r="AW143" s="171" t="s">
        <v>618</v>
      </c>
      <c r="AX143" s="171" t="s">
        <v>618</v>
      </c>
      <c r="AY143" s="171" t="s">
        <v>618</v>
      </c>
      <c r="AZ143" s="171" t="s">
        <v>0</v>
      </c>
      <c r="BA143" s="171" t="s">
        <v>753</v>
      </c>
      <c r="BB143" s="171" t="s">
        <v>753</v>
      </c>
      <c r="BC143" s="171" t="s">
        <v>753</v>
      </c>
      <c r="BD143" s="171" t="s">
        <v>753</v>
      </c>
      <c r="BE143" s="171" t="s">
        <v>753</v>
      </c>
    </row>
    <row r="144" spans="2:57" ht="17.399999999999999">
      <c r="B144" s="150">
        <f t="shared" si="35"/>
        <v>138</v>
      </c>
      <c r="C144" s="327">
        <f t="shared" si="24"/>
        <v>43739</v>
      </c>
      <c r="D144" s="167">
        <f t="shared" si="25"/>
        <v>1.52E-2</v>
      </c>
      <c r="E144" s="168">
        <f t="shared" si="26"/>
        <v>1.5629999999999998E-2</v>
      </c>
      <c r="F144" s="168">
        <f t="shared" si="27"/>
        <v>1.592E-2</v>
      </c>
      <c r="G144" s="168">
        <f t="shared" si="28"/>
        <v>1.6910000000000001E-2</v>
      </c>
      <c r="H144" s="168">
        <f t="shared" si="29"/>
        <v>1.7600000000000001E-2</v>
      </c>
      <c r="I144" s="168">
        <f t="shared" si="30"/>
        <v>1.9140000000000001E-2</v>
      </c>
      <c r="J144" s="168">
        <f t="shared" si="31"/>
        <v>2.1070000000000002E-2</v>
      </c>
      <c r="K144" s="168">
        <f t="shared" si="32"/>
        <v>1.7352857142857146E-2</v>
      </c>
      <c r="L144" s="169">
        <f t="shared" si="33"/>
        <v>1.0172514864751696</v>
      </c>
      <c r="M144" s="170">
        <f t="shared" si="34"/>
        <v>1.7104369166886207E-2</v>
      </c>
      <c r="O144" s="328">
        <v>43739</v>
      </c>
      <c r="P144" s="171" t="s">
        <v>0</v>
      </c>
      <c r="Q144" s="171" t="s">
        <v>393</v>
      </c>
      <c r="R144" s="171" t="s">
        <v>393</v>
      </c>
      <c r="S144" s="171" t="s">
        <v>422</v>
      </c>
      <c r="T144" s="171" t="s">
        <v>393</v>
      </c>
      <c r="U144" s="171" t="s">
        <v>393</v>
      </c>
      <c r="V144" s="171" t="s">
        <v>0</v>
      </c>
      <c r="W144" s="171" t="s">
        <v>450</v>
      </c>
      <c r="X144" s="171" t="s">
        <v>435</v>
      </c>
      <c r="Y144" s="171" t="s">
        <v>414</v>
      </c>
      <c r="Z144" s="171" t="s">
        <v>433</v>
      </c>
      <c r="AA144" s="171" t="s">
        <v>414</v>
      </c>
      <c r="AB144" s="171" t="s">
        <v>0</v>
      </c>
      <c r="AC144" s="171" t="s">
        <v>489</v>
      </c>
      <c r="AD144" s="171" t="s">
        <v>489</v>
      </c>
      <c r="AE144" s="171" t="s">
        <v>489</v>
      </c>
      <c r="AF144" s="171" t="s">
        <v>489</v>
      </c>
      <c r="AG144" s="171" t="s">
        <v>489</v>
      </c>
      <c r="AH144" s="171" t="s">
        <v>0</v>
      </c>
      <c r="AI144" s="171" t="s">
        <v>694</v>
      </c>
      <c r="AJ144" s="171" t="s">
        <v>507</v>
      </c>
      <c r="AK144" s="171" t="s">
        <v>565</v>
      </c>
      <c r="AL144" s="171" t="s">
        <v>565</v>
      </c>
      <c r="AM144" s="171" t="s">
        <v>507</v>
      </c>
      <c r="AN144" s="171" t="s">
        <v>0</v>
      </c>
      <c r="AO144" s="171" t="s">
        <v>557</v>
      </c>
      <c r="AP144" s="171" t="s">
        <v>557</v>
      </c>
      <c r="AQ144" s="171" t="s">
        <v>557</v>
      </c>
      <c r="AR144" s="171" t="s">
        <v>557</v>
      </c>
      <c r="AS144" s="171" t="s">
        <v>557</v>
      </c>
      <c r="AT144" s="171" t="s">
        <v>0</v>
      </c>
      <c r="AU144" s="171" t="s">
        <v>900</v>
      </c>
      <c r="AV144" s="171" t="s">
        <v>719</v>
      </c>
      <c r="AW144" s="171" t="s">
        <v>719</v>
      </c>
      <c r="AX144" s="171" t="s">
        <v>831</v>
      </c>
      <c r="AY144" s="171" t="s">
        <v>719</v>
      </c>
      <c r="AZ144" s="171" t="s">
        <v>0</v>
      </c>
      <c r="BA144" s="171" t="s">
        <v>944</v>
      </c>
      <c r="BB144" s="171" t="s">
        <v>944</v>
      </c>
      <c r="BC144" s="171" t="s">
        <v>944</v>
      </c>
      <c r="BD144" s="171" t="s">
        <v>944</v>
      </c>
      <c r="BE144" s="171" t="s">
        <v>944</v>
      </c>
    </row>
    <row r="145" spans="2:57" ht="17.399999999999999">
      <c r="B145" s="150">
        <f t="shared" si="35"/>
        <v>139</v>
      </c>
      <c r="C145" s="327">
        <f t="shared" si="24"/>
        <v>43738</v>
      </c>
      <c r="D145" s="167">
        <f t="shared" si="25"/>
        <v>1.5180000000000001E-2</v>
      </c>
      <c r="E145" s="168">
        <f t="shared" si="26"/>
        <v>1.541E-2</v>
      </c>
      <c r="F145" s="168">
        <f t="shared" si="27"/>
        <v>1.5650000000000001E-2</v>
      </c>
      <c r="G145" s="168">
        <f t="shared" si="28"/>
        <v>1.6549999999999999E-2</v>
      </c>
      <c r="H145" s="168">
        <f t="shared" si="29"/>
        <v>1.7219999999999999E-2</v>
      </c>
      <c r="I145" s="168">
        <f t="shared" si="30"/>
        <v>1.8749999999999999E-2</v>
      </c>
      <c r="J145" s="168">
        <f t="shared" si="31"/>
        <v>2.0649999999999998E-2</v>
      </c>
      <c r="K145" s="168">
        <f t="shared" si="32"/>
        <v>1.705857142857143E-2</v>
      </c>
      <c r="L145" s="169">
        <f t="shared" si="33"/>
        <v>0.9711288223812623</v>
      </c>
      <c r="M145" s="170">
        <f t="shared" si="34"/>
        <v>-2.9296149685047054E-2</v>
      </c>
      <c r="O145" s="328">
        <v>43738</v>
      </c>
      <c r="P145" s="171" t="s">
        <v>0</v>
      </c>
      <c r="Q145" s="171" t="s">
        <v>477</v>
      </c>
      <c r="R145" s="171" t="s">
        <v>393</v>
      </c>
      <c r="S145" s="171" t="s">
        <v>441</v>
      </c>
      <c r="T145" s="171" t="s">
        <v>381</v>
      </c>
      <c r="U145" s="171" t="s">
        <v>393</v>
      </c>
      <c r="V145" s="171" t="s">
        <v>0</v>
      </c>
      <c r="W145" s="171" t="s">
        <v>695</v>
      </c>
      <c r="X145" s="171" t="s">
        <v>439</v>
      </c>
      <c r="Y145" s="171" t="s">
        <v>434</v>
      </c>
      <c r="Z145" s="171" t="s">
        <v>434</v>
      </c>
      <c r="AA145" s="171" t="s">
        <v>434</v>
      </c>
      <c r="AB145" s="171" t="s">
        <v>0</v>
      </c>
      <c r="AC145" s="171" t="s">
        <v>391</v>
      </c>
      <c r="AD145" s="171" t="s">
        <v>391</v>
      </c>
      <c r="AE145" s="171" t="s">
        <v>391</v>
      </c>
      <c r="AF145" s="171" t="s">
        <v>391</v>
      </c>
      <c r="AG145" s="171" t="s">
        <v>391</v>
      </c>
      <c r="AH145" s="171" t="s">
        <v>0</v>
      </c>
      <c r="AI145" s="171" t="s">
        <v>576</v>
      </c>
      <c r="AJ145" s="171" t="s">
        <v>576</v>
      </c>
      <c r="AK145" s="171" t="s">
        <v>576</v>
      </c>
      <c r="AL145" s="171" t="s">
        <v>576</v>
      </c>
      <c r="AM145" s="171" t="s">
        <v>576</v>
      </c>
      <c r="AN145" s="171" t="s">
        <v>0</v>
      </c>
      <c r="AO145" s="171" t="s">
        <v>539</v>
      </c>
      <c r="AP145" s="171" t="s">
        <v>539</v>
      </c>
      <c r="AQ145" s="171" t="s">
        <v>539</v>
      </c>
      <c r="AR145" s="171" t="s">
        <v>539</v>
      </c>
      <c r="AS145" s="171" t="s">
        <v>539</v>
      </c>
      <c r="AT145" s="171" t="s">
        <v>0</v>
      </c>
      <c r="AU145" s="171" t="s">
        <v>871</v>
      </c>
      <c r="AV145" s="171" t="s">
        <v>871</v>
      </c>
      <c r="AW145" s="171" t="s">
        <v>871</v>
      </c>
      <c r="AX145" s="171" t="s">
        <v>871</v>
      </c>
      <c r="AY145" s="171" t="s">
        <v>871</v>
      </c>
      <c r="AZ145" s="171" t="s">
        <v>0</v>
      </c>
      <c r="BA145" s="171" t="s">
        <v>987</v>
      </c>
      <c r="BB145" s="171" t="s">
        <v>987</v>
      </c>
      <c r="BC145" s="171" t="s">
        <v>987</v>
      </c>
      <c r="BD145" s="171" t="s">
        <v>987</v>
      </c>
      <c r="BE145" s="171" t="s">
        <v>987</v>
      </c>
    </row>
    <row r="146" spans="2:57" ht="17.399999999999999">
      <c r="B146" s="150">
        <f t="shared" si="35"/>
        <v>140</v>
      </c>
      <c r="C146" s="327">
        <f t="shared" si="24"/>
        <v>43733</v>
      </c>
      <c r="D146" s="167">
        <f t="shared" si="25"/>
        <v>1.5300000000000001E-2</v>
      </c>
      <c r="E146" s="168">
        <f t="shared" si="26"/>
        <v>1.5810000000000001E-2</v>
      </c>
      <c r="F146" s="168">
        <f t="shared" si="27"/>
        <v>1.6140000000000002E-2</v>
      </c>
      <c r="G146" s="168">
        <f t="shared" si="28"/>
        <v>1.7150000000000002E-2</v>
      </c>
      <c r="H146" s="168">
        <f t="shared" si="29"/>
        <v>1.7849999999999998E-2</v>
      </c>
      <c r="I146" s="168">
        <f t="shared" si="30"/>
        <v>1.9390000000000001E-2</v>
      </c>
      <c r="J146" s="168">
        <f t="shared" si="31"/>
        <v>2.1320000000000002E-2</v>
      </c>
      <c r="K146" s="168">
        <f t="shared" si="32"/>
        <v>1.7565714285714285E-2</v>
      </c>
      <c r="L146" s="169">
        <f t="shared" si="33"/>
        <v>0.9929742388758781</v>
      </c>
      <c r="M146" s="170">
        <f t="shared" si="34"/>
        <v>-7.0505579966669112E-3</v>
      </c>
      <c r="O146" s="328">
        <v>43733</v>
      </c>
      <c r="P146" s="171" t="s">
        <v>0</v>
      </c>
      <c r="Q146" s="171" t="s">
        <v>383</v>
      </c>
      <c r="R146" s="171" t="s">
        <v>383</v>
      </c>
      <c r="S146" s="171" t="s">
        <v>383</v>
      </c>
      <c r="T146" s="171" t="s">
        <v>383</v>
      </c>
      <c r="U146" s="171" t="s">
        <v>383</v>
      </c>
      <c r="V146" s="171" t="s">
        <v>0</v>
      </c>
      <c r="W146" s="171" t="s">
        <v>506</v>
      </c>
      <c r="X146" s="171" t="s">
        <v>448</v>
      </c>
      <c r="Y146" s="171" t="s">
        <v>438</v>
      </c>
      <c r="Z146" s="171" t="s">
        <v>438</v>
      </c>
      <c r="AA146" s="171" t="s">
        <v>438</v>
      </c>
      <c r="AB146" s="171" t="s">
        <v>0</v>
      </c>
      <c r="AC146" s="171" t="s">
        <v>696</v>
      </c>
      <c r="AD146" s="171" t="s">
        <v>444</v>
      </c>
      <c r="AE146" s="171" t="s">
        <v>465</v>
      </c>
      <c r="AF146" s="171" t="s">
        <v>444</v>
      </c>
      <c r="AG146" s="171" t="s">
        <v>444</v>
      </c>
      <c r="AH146" s="171" t="s">
        <v>0</v>
      </c>
      <c r="AI146" s="171" t="s">
        <v>587</v>
      </c>
      <c r="AJ146" s="171" t="s">
        <v>587</v>
      </c>
      <c r="AK146" s="171" t="s">
        <v>587</v>
      </c>
      <c r="AL146" s="171" t="s">
        <v>587</v>
      </c>
      <c r="AM146" s="171" t="s">
        <v>587</v>
      </c>
      <c r="AN146" s="171" t="s">
        <v>0</v>
      </c>
      <c r="AO146" s="171" t="s">
        <v>540</v>
      </c>
      <c r="AP146" s="171" t="s">
        <v>540</v>
      </c>
      <c r="AQ146" s="171" t="s">
        <v>540</v>
      </c>
      <c r="AR146" s="171" t="s">
        <v>540</v>
      </c>
      <c r="AS146" s="171" t="s">
        <v>540</v>
      </c>
      <c r="AT146" s="171" t="s">
        <v>0</v>
      </c>
      <c r="AU146" s="171" t="s">
        <v>988</v>
      </c>
      <c r="AV146" s="171" t="s">
        <v>592</v>
      </c>
      <c r="AW146" s="171" t="s">
        <v>592</v>
      </c>
      <c r="AX146" s="171" t="s">
        <v>715</v>
      </c>
      <c r="AY146" s="171" t="s">
        <v>592</v>
      </c>
      <c r="AZ146" s="171" t="s">
        <v>0</v>
      </c>
      <c r="BA146" s="171" t="s">
        <v>989</v>
      </c>
      <c r="BB146" s="171" t="s">
        <v>989</v>
      </c>
      <c r="BC146" s="171" t="s">
        <v>989</v>
      </c>
      <c r="BD146" s="171" t="s">
        <v>989</v>
      </c>
      <c r="BE146" s="171" t="s">
        <v>989</v>
      </c>
    </row>
    <row r="147" spans="2:57" ht="17.399999999999999">
      <c r="B147" s="150">
        <f t="shared" si="35"/>
        <v>141</v>
      </c>
      <c r="C147" s="327">
        <f t="shared" si="24"/>
        <v>43732</v>
      </c>
      <c r="D147" s="167">
        <f t="shared" si="25"/>
        <v>1.5300000000000001E-2</v>
      </c>
      <c r="E147" s="168">
        <f t="shared" si="26"/>
        <v>1.5859999999999999E-2</v>
      </c>
      <c r="F147" s="168">
        <f t="shared" si="27"/>
        <v>1.6250000000000001E-2</v>
      </c>
      <c r="G147" s="168">
        <f t="shared" si="28"/>
        <v>1.7250000000000001E-2</v>
      </c>
      <c r="H147" s="168">
        <f t="shared" si="29"/>
        <v>1.8000000000000002E-2</v>
      </c>
      <c r="I147" s="168">
        <f t="shared" si="30"/>
        <v>1.9599999999999999E-2</v>
      </c>
      <c r="J147" s="168">
        <f t="shared" si="31"/>
        <v>2.1569999999999999E-2</v>
      </c>
      <c r="K147" s="168">
        <f t="shared" si="32"/>
        <v>1.7690000000000001E-2</v>
      </c>
      <c r="L147" s="169">
        <f t="shared" si="33"/>
        <v>1.0065024790701456</v>
      </c>
      <c r="M147" s="170">
        <f t="shared" si="34"/>
        <v>6.4814291549297057E-3</v>
      </c>
      <c r="O147" s="328">
        <v>43732</v>
      </c>
      <c r="P147" s="171" t="s">
        <v>0</v>
      </c>
      <c r="Q147" s="171" t="s">
        <v>383</v>
      </c>
      <c r="R147" s="171" t="s">
        <v>383</v>
      </c>
      <c r="S147" s="171" t="s">
        <v>383</v>
      </c>
      <c r="T147" s="171" t="s">
        <v>383</v>
      </c>
      <c r="U147" s="171" t="s">
        <v>383</v>
      </c>
      <c r="V147" s="171" t="s">
        <v>0</v>
      </c>
      <c r="W147" s="171" t="s">
        <v>697</v>
      </c>
      <c r="X147" s="171" t="s">
        <v>463</v>
      </c>
      <c r="Y147" s="171" t="s">
        <v>448</v>
      </c>
      <c r="Z147" s="171" t="s">
        <v>396</v>
      </c>
      <c r="AA147" s="171" t="s">
        <v>448</v>
      </c>
      <c r="AB147" s="171" t="s">
        <v>0</v>
      </c>
      <c r="AC147" s="171" t="s">
        <v>498</v>
      </c>
      <c r="AD147" s="171" t="s">
        <v>498</v>
      </c>
      <c r="AE147" s="171" t="s">
        <v>498</v>
      </c>
      <c r="AF147" s="171" t="s">
        <v>498</v>
      </c>
      <c r="AG147" s="171" t="s">
        <v>498</v>
      </c>
      <c r="AH147" s="171" t="s">
        <v>0</v>
      </c>
      <c r="AI147" s="171" t="s">
        <v>595</v>
      </c>
      <c r="AJ147" s="171" t="s">
        <v>595</v>
      </c>
      <c r="AK147" s="171" t="s">
        <v>595</v>
      </c>
      <c r="AL147" s="171" t="s">
        <v>595</v>
      </c>
      <c r="AM147" s="171" t="s">
        <v>595</v>
      </c>
      <c r="AN147" s="171" t="s">
        <v>0</v>
      </c>
      <c r="AO147" s="171" t="s">
        <v>652</v>
      </c>
      <c r="AP147" s="171" t="s">
        <v>652</v>
      </c>
      <c r="AQ147" s="171" t="s">
        <v>652</v>
      </c>
      <c r="AR147" s="171" t="s">
        <v>652</v>
      </c>
      <c r="AS147" s="171" t="s">
        <v>652</v>
      </c>
      <c r="AT147" s="171" t="s">
        <v>0</v>
      </c>
      <c r="AU147" s="171" t="s">
        <v>626</v>
      </c>
      <c r="AV147" s="171" t="s">
        <v>626</v>
      </c>
      <c r="AW147" s="171" t="s">
        <v>626</v>
      </c>
      <c r="AX147" s="171" t="s">
        <v>626</v>
      </c>
      <c r="AY147" s="171" t="s">
        <v>626</v>
      </c>
      <c r="AZ147" s="171" t="s">
        <v>0</v>
      </c>
      <c r="BA147" s="171" t="s">
        <v>873</v>
      </c>
      <c r="BB147" s="171" t="s">
        <v>873</v>
      </c>
      <c r="BC147" s="171" t="s">
        <v>873</v>
      </c>
      <c r="BD147" s="171" t="s">
        <v>873</v>
      </c>
      <c r="BE147" s="171" t="s">
        <v>873</v>
      </c>
    </row>
    <row r="148" spans="2:57" ht="17.399999999999999">
      <c r="B148" s="150">
        <f t="shared" si="35"/>
        <v>142</v>
      </c>
      <c r="C148" s="327">
        <f t="shared" si="24"/>
        <v>43731</v>
      </c>
      <c r="D148" s="167">
        <f t="shared" si="25"/>
        <v>1.529E-2</v>
      </c>
      <c r="E148" s="168">
        <f t="shared" si="26"/>
        <v>1.5820000000000001E-2</v>
      </c>
      <c r="F148" s="168">
        <f t="shared" si="27"/>
        <v>1.617E-2</v>
      </c>
      <c r="G148" s="168">
        <f t="shared" si="28"/>
        <v>1.7100000000000001E-2</v>
      </c>
      <c r="H148" s="168">
        <f t="shared" si="29"/>
        <v>1.7849999999999998E-2</v>
      </c>
      <c r="I148" s="168">
        <f t="shared" si="30"/>
        <v>1.9450000000000002E-2</v>
      </c>
      <c r="J148" s="168">
        <f t="shared" si="31"/>
        <v>2.1349999999999997E-2</v>
      </c>
      <c r="K148" s="168">
        <f t="shared" si="32"/>
        <v>1.7575714285714285E-2</v>
      </c>
      <c r="L148" s="169">
        <f t="shared" si="33"/>
        <v>0.99595240022666554</v>
      </c>
      <c r="M148" s="170">
        <f t="shared" si="34"/>
        <v>-4.055813476644834E-3</v>
      </c>
      <c r="O148" s="328">
        <v>43731</v>
      </c>
      <c r="P148" s="171" t="s">
        <v>0</v>
      </c>
      <c r="Q148" s="171" t="s">
        <v>461</v>
      </c>
      <c r="R148" s="171" t="s">
        <v>383</v>
      </c>
      <c r="S148" s="171" t="s">
        <v>383</v>
      </c>
      <c r="T148" s="171" t="s">
        <v>408</v>
      </c>
      <c r="U148" s="171" t="s">
        <v>383</v>
      </c>
      <c r="V148" s="171" t="s">
        <v>0</v>
      </c>
      <c r="W148" s="171" t="s">
        <v>392</v>
      </c>
      <c r="X148" s="171" t="s">
        <v>448</v>
      </c>
      <c r="Y148" s="171" t="s">
        <v>392</v>
      </c>
      <c r="Z148" s="171" t="s">
        <v>392</v>
      </c>
      <c r="AA148" s="171" t="s">
        <v>392</v>
      </c>
      <c r="AB148" s="171" t="s">
        <v>0</v>
      </c>
      <c r="AC148" s="171" t="s">
        <v>481</v>
      </c>
      <c r="AD148" s="171" t="s">
        <v>481</v>
      </c>
      <c r="AE148" s="171" t="s">
        <v>481</v>
      </c>
      <c r="AF148" s="171" t="s">
        <v>481</v>
      </c>
      <c r="AG148" s="171" t="s">
        <v>481</v>
      </c>
      <c r="AH148" s="171" t="s">
        <v>0</v>
      </c>
      <c r="AI148" s="171" t="s">
        <v>544</v>
      </c>
      <c r="AJ148" s="171" t="s">
        <v>544</v>
      </c>
      <c r="AK148" s="171" t="s">
        <v>544</v>
      </c>
      <c r="AL148" s="171" t="s">
        <v>544</v>
      </c>
      <c r="AM148" s="171" t="s">
        <v>544</v>
      </c>
      <c r="AN148" s="171" t="s">
        <v>0</v>
      </c>
      <c r="AO148" s="171" t="s">
        <v>540</v>
      </c>
      <c r="AP148" s="171" t="s">
        <v>540</v>
      </c>
      <c r="AQ148" s="171" t="s">
        <v>540</v>
      </c>
      <c r="AR148" s="171" t="s">
        <v>540</v>
      </c>
      <c r="AS148" s="171" t="s">
        <v>540</v>
      </c>
      <c r="AT148" s="171" t="s">
        <v>0</v>
      </c>
      <c r="AU148" s="171" t="s">
        <v>732</v>
      </c>
      <c r="AV148" s="171" t="s">
        <v>732</v>
      </c>
      <c r="AW148" s="171" t="s">
        <v>732</v>
      </c>
      <c r="AX148" s="171" t="s">
        <v>732</v>
      </c>
      <c r="AY148" s="171" t="s">
        <v>732</v>
      </c>
      <c r="AZ148" s="171" t="s">
        <v>0</v>
      </c>
      <c r="BA148" s="171" t="s">
        <v>974</v>
      </c>
      <c r="BB148" s="171" t="s">
        <v>751</v>
      </c>
      <c r="BC148" s="171" t="s">
        <v>974</v>
      </c>
      <c r="BD148" s="171" t="s">
        <v>974</v>
      </c>
      <c r="BE148" s="171" t="s">
        <v>974</v>
      </c>
    </row>
    <row r="149" spans="2:57" ht="17.399999999999999">
      <c r="B149" s="150">
        <f t="shared" si="35"/>
        <v>143</v>
      </c>
      <c r="C149" s="327">
        <f t="shared" si="24"/>
        <v>43730</v>
      </c>
      <c r="D149" s="167">
        <f t="shared" si="25"/>
        <v>1.529E-2</v>
      </c>
      <c r="E149" s="168">
        <f t="shared" si="26"/>
        <v>1.5820000000000001E-2</v>
      </c>
      <c r="F149" s="168">
        <f t="shared" si="27"/>
        <v>1.6250000000000001E-2</v>
      </c>
      <c r="G149" s="168">
        <f t="shared" si="28"/>
        <v>1.7180000000000001E-2</v>
      </c>
      <c r="H149" s="168">
        <f t="shared" si="29"/>
        <v>1.7950000000000001E-2</v>
      </c>
      <c r="I149" s="168">
        <f t="shared" si="30"/>
        <v>1.9570000000000001E-2</v>
      </c>
      <c r="J149" s="168">
        <f t="shared" si="31"/>
        <v>2.147E-2</v>
      </c>
      <c r="K149" s="168">
        <f t="shared" si="32"/>
        <v>1.7647142857142858E-2</v>
      </c>
      <c r="L149" s="169">
        <f t="shared" si="33"/>
        <v>1.0002429149797571</v>
      </c>
      <c r="M149" s="170">
        <f t="shared" si="34"/>
        <v>2.4288548069053214E-4</v>
      </c>
      <c r="O149" s="328">
        <v>43730</v>
      </c>
      <c r="P149" s="171" t="s">
        <v>0</v>
      </c>
      <c r="Q149" s="171" t="s">
        <v>461</v>
      </c>
      <c r="R149" s="171" t="s">
        <v>383</v>
      </c>
      <c r="S149" s="171" t="s">
        <v>383</v>
      </c>
      <c r="T149" s="171" t="s">
        <v>408</v>
      </c>
      <c r="U149" s="171" t="s">
        <v>383</v>
      </c>
      <c r="V149" s="171" t="s">
        <v>0</v>
      </c>
      <c r="W149" s="171" t="s">
        <v>392</v>
      </c>
      <c r="X149" s="171" t="s">
        <v>448</v>
      </c>
      <c r="Y149" s="171" t="s">
        <v>392</v>
      </c>
      <c r="Z149" s="171" t="s">
        <v>392</v>
      </c>
      <c r="AA149" s="171" t="s">
        <v>392</v>
      </c>
      <c r="AB149" s="171" t="s">
        <v>0</v>
      </c>
      <c r="AC149" s="171" t="s">
        <v>498</v>
      </c>
      <c r="AD149" s="171" t="s">
        <v>498</v>
      </c>
      <c r="AE149" s="171" t="s">
        <v>498</v>
      </c>
      <c r="AF149" s="171" t="s">
        <v>498</v>
      </c>
      <c r="AG149" s="171" t="s">
        <v>498</v>
      </c>
      <c r="AH149" s="171" t="s">
        <v>0</v>
      </c>
      <c r="AI149" s="171" t="s">
        <v>698</v>
      </c>
      <c r="AJ149" s="171" t="s">
        <v>537</v>
      </c>
      <c r="AK149" s="171" t="s">
        <v>527</v>
      </c>
      <c r="AL149" s="171" t="s">
        <v>527</v>
      </c>
      <c r="AM149" s="171" t="s">
        <v>537</v>
      </c>
      <c r="AN149" s="171" t="s">
        <v>0</v>
      </c>
      <c r="AO149" s="171" t="s">
        <v>519</v>
      </c>
      <c r="AP149" s="171" t="s">
        <v>519</v>
      </c>
      <c r="AQ149" s="171" t="s">
        <v>519</v>
      </c>
      <c r="AR149" s="171" t="s">
        <v>519</v>
      </c>
      <c r="AS149" s="171" t="s">
        <v>519</v>
      </c>
      <c r="AT149" s="171" t="s">
        <v>0</v>
      </c>
      <c r="AU149" s="171" t="s">
        <v>630</v>
      </c>
      <c r="AV149" s="171" t="s">
        <v>630</v>
      </c>
      <c r="AW149" s="171" t="s">
        <v>630</v>
      </c>
      <c r="AX149" s="171" t="s">
        <v>630</v>
      </c>
      <c r="AY149" s="171" t="s">
        <v>630</v>
      </c>
      <c r="AZ149" s="171" t="s">
        <v>0</v>
      </c>
      <c r="BA149" s="171" t="s">
        <v>990</v>
      </c>
      <c r="BB149" s="171" t="s">
        <v>990</v>
      </c>
      <c r="BC149" s="171" t="s">
        <v>990</v>
      </c>
      <c r="BD149" s="171" t="s">
        <v>990</v>
      </c>
      <c r="BE149" s="171" t="s">
        <v>990</v>
      </c>
    </row>
    <row r="150" spans="2:57" ht="17.399999999999999">
      <c r="B150" s="150">
        <f t="shared" si="35"/>
        <v>144</v>
      </c>
      <c r="C150" s="327">
        <f t="shared" si="24"/>
        <v>43729</v>
      </c>
      <c r="D150" s="167">
        <f t="shared" si="25"/>
        <v>1.529E-2</v>
      </c>
      <c r="E150" s="168">
        <f t="shared" si="26"/>
        <v>1.5800000000000002E-2</v>
      </c>
      <c r="F150" s="168">
        <f t="shared" si="27"/>
        <v>1.6200000000000003E-2</v>
      </c>
      <c r="G150" s="168">
        <f t="shared" si="28"/>
        <v>1.7150000000000002E-2</v>
      </c>
      <c r="H150" s="168">
        <f t="shared" si="29"/>
        <v>1.7899999999999999E-2</v>
      </c>
      <c r="I150" s="168">
        <f t="shared" si="30"/>
        <v>1.959E-2</v>
      </c>
      <c r="J150" s="168">
        <f t="shared" si="31"/>
        <v>2.1569999999999999E-2</v>
      </c>
      <c r="K150" s="168">
        <f t="shared" si="32"/>
        <v>1.7642857142857144E-2</v>
      </c>
      <c r="L150" s="169">
        <f t="shared" si="33"/>
        <v>0.98752598752598753</v>
      </c>
      <c r="M150" s="170">
        <f t="shared" si="34"/>
        <v>-1.2552466071119973E-2</v>
      </c>
      <c r="O150" s="328">
        <v>43729</v>
      </c>
      <c r="P150" s="171" t="s">
        <v>0</v>
      </c>
      <c r="Q150" s="171" t="s">
        <v>461</v>
      </c>
      <c r="R150" s="171" t="s">
        <v>383</v>
      </c>
      <c r="S150" s="171" t="s">
        <v>383</v>
      </c>
      <c r="T150" s="171" t="s">
        <v>408</v>
      </c>
      <c r="U150" s="171" t="s">
        <v>383</v>
      </c>
      <c r="V150" s="171" t="s">
        <v>0</v>
      </c>
      <c r="W150" s="171" t="s">
        <v>438</v>
      </c>
      <c r="X150" s="171" t="s">
        <v>392</v>
      </c>
      <c r="Y150" s="171" t="s">
        <v>438</v>
      </c>
      <c r="Z150" s="171" t="s">
        <v>438</v>
      </c>
      <c r="AA150" s="171" t="s">
        <v>438</v>
      </c>
      <c r="AB150" s="171" t="s">
        <v>0</v>
      </c>
      <c r="AC150" s="171" t="s">
        <v>464</v>
      </c>
      <c r="AD150" s="171" t="s">
        <v>464</v>
      </c>
      <c r="AE150" s="171" t="s">
        <v>464</v>
      </c>
      <c r="AF150" s="171" t="s">
        <v>464</v>
      </c>
      <c r="AG150" s="171" t="s">
        <v>464</v>
      </c>
      <c r="AH150" s="171" t="s">
        <v>0</v>
      </c>
      <c r="AI150" s="171" t="s">
        <v>587</v>
      </c>
      <c r="AJ150" s="171" t="s">
        <v>587</v>
      </c>
      <c r="AK150" s="171" t="s">
        <v>587</v>
      </c>
      <c r="AL150" s="171" t="s">
        <v>587</v>
      </c>
      <c r="AM150" s="171" t="s">
        <v>587</v>
      </c>
      <c r="AN150" s="171" t="s">
        <v>0</v>
      </c>
      <c r="AO150" s="171" t="s">
        <v>522</v>
      </c>
      <c r="AP150" s="171" t="s">
        <v>522</v>
      </c>
      <c r="AQ150" s="171" t="s">
        <v>522</v>
      </c>
      <c r="AR150" s="171" t="s">
        <v>522</v>
      </c>
      <c r="AS150" s="171" t="s">
        <v>522</v>
      </c>
      <c r="AT150" s="171" t="s">
        <v>0</v>
      </c>
      <c r="AU150" s="171" t="s">
        <v>991</v>
      </c>
      <c r="AV150" s="171" t="s">
        <v>626</v>
      </c>
      <c r="AW150" s="171" t="s">
        <v>626</v>
      </c>
      <c r="AX150" s="171" t="s">
        <v>630</v>
      </c>
      <c r="AY150" s="171" t="s">
        <v>626</v>
      </c>
      <c r="AZ150" s="171" t="s">
        <v>0</v>
      </c>
      <c r="BA150" s="171" t="s">
        <v>873</v>
      </c>
      <c r="BB150" s="171" t="s">
        <v>873</v>
      </c>
      <c r="BC150" s="171" t="s">
        <v>873</v>
      </c>
      <c r="BD150" s="171" t="s">
        <v>873</v>
      </c>
      <c r="BE150" s="171" t="s">
        <v>873</v>
      </c>
    </row>
    <row r="151" spans="2:57" ht="17.399999999999999">
      <c r="B151" s="150">
        <f t="shared" si="35"/>
        <v>145</v>
      </c>
      <c r="C151" s="327">
        <f t="shared" si="24"/>
        <v>43726</v>
      </c>
      <c r="D151" s="167">
        <f t="shared" si="25"/>
        <v>1.533E-2</v>
      </c>
      <c r="E151" s="168">
        <f t="shared" si="26"/>
        <v>1.5939999999999999E-2</v>
      </c>
      <c r="F151" s="168">
        <f t="shared" si="27"/>
        <v>1.6319999999999998E-2</v>
      </c>
      <c r="G151" s="168">
        <f t="shared" si="28"/>
        <v>1.7420000000000001E-2</v>
      </c>
      <c r="H151" s="168">
        <f t="shared" si="29"/>
        <v>1.8200000000000001E-2</v>
      </c>
      <c r="I151" s="168">
        <f t="shared" si="30"/>
        <v>1.993E-2</v>
      </c>
      <c r="J151" s="168">
        <f t="shared" si="31"/>
        <v>2.1920000000000002E-2</v>
      </c>
      <c r="K151" s="168">
        <f t="shared" si="32"/>
        <v>1.7865714285714287E-2</v>
      </c>
      <c r="L151" s="169">
        <f t="shared" si="33"/>
        <v>0.97051063169331053</v>
      </c>
      <c r="M151" s="170">
        <f t="shared" si="34"/>
        <v>-2.9932921571344549E-2</v>
      </c>
      <c r="O151" s="328">
        <v>43726</v>
      </c>
      <c r="P151" s="171" t="s">
        <v>0</v>
      </c>
      <c r="Q151" s="171" t="s">
        <v>699</v>
      </c>
      <c r="R151" s="171" t="s">
        <v>399</v>
      </c>
      <c r="S151" s="171" t="s">
        <v>399</v>
      </c>
      <c r="T151" s="171" t="s">
        <v>408</v>
      </c>
      <c r="U151" s="171" t="s">
        <v>399</v>
      </c>
      <c r="V151" s="171" t="s">
        <v>0</v>
      </c>
      <c r="W151" s="171" t="s">
        <v>534</v>
      </c>
      <c r="X151" s="171" t="s">
        <v>442</v>
      </c>
      <c r="Y151" s="171" t="s">
        <v>489</v>
      </c>
      <c r="Z151" s="171" t="s">
        <v>489</v>
      </c>
      <c r="AA151" s="171" t="s">
        <v>489</v>
      </c>
      <c r="AB151" s="171" t="s">
        <v>0</v>
      </c>
      <c r="AC151" s="171" t="s">
        <v>526</v>
      </c>
      <c r="AD151" s="171" t="s">
        <v>526</v>
      </c>
      <c r="AE151" s="171" t="s">
        <v>526</v>
      </c>
      <c r="AF151" s="171" t="s">
        <v>526</v>
      </c>
      <c r="AG151" s="171" t="s">
        <v>526</v>
      </c>
      <c r="AH151" s="171" t="s">
        <v>0</v>
      </c>
      <c r="AI151" s="171" t="s">
        <v>668</v>
      </c>
      <c r="AJ151" s="171" t="s">
        <v>668</v>
      </c>
      <c r="AK151" s="171" t="s">
        <v>668</v>
      </c>
      <c r="AL151" s="171" t="s">
        <v>668</v>
      </c>
      <c r="AM151" s="171" t="s">
        <v>668</v>
      </c>
      <c r="AN151" s="171" t="s">
        <v>0</v>
      </c>
      <c r="AO151" s="171" t="s">
        <v>547</v>
      </c>
      <c r="AP151" s="171" t="s">
        <v>547</v>
      </c>
      <c r="AQ151" s="171" t="s">
        <v>547</v>
      </c>
      <c r="AR151" s="171" t="s">
        <v>547</v>
      </c>
      <c r="AS151" s="171" t="s">
        <v>547</v>
      </c>
      <c r="AT151" s="171" t="s">
        <v>0</v>
      </c>
      <c r="AU151" s="171" t="s">
        <v>992</v>
      </c>
      <c r="AV151" s="171" t="s">
        <v>903</v>
      </c>
      <c r="AW151" s="171" t="s">
        <v>921</v>
      </c>
      <c r="AX151" s="171" t="s">
        <v>921</v>
      </c>
      <c r="AY151" s="171" t="s">
        <v>903</v>
      </c>
      <c r="AZ151" s="171" t="s">
        <v>0</v>
      </c>
      <c r="BA151" s="171" t="s">
        <v>993</v>
      </c>
      <c r="BB151" s="171" t="s">
        <v>993</v>
      </c>
      <c r="BC151" s="171" t="s">
        <v>993</v>
      </c>
      <c r="BD151" s="171" t="s">
        <v>993</v>
      </c>
      <c r="BE151" s="171" t="s">
        <v>993</v>
      </c>
    </row>
    <row r="152" spans="2:57" ht="17.399999999999999">
      <c r="B152" s="150">
        <f t="shared" si="35"/>
        <v>146</v>
      </c>
      <c r="C152" s="327">
        <f t="shared" si="24"/>
        <v>43725</v>
      </c>
      <c r="D152" s="167">
        <f t="shared" si="25"/>
        <v>1.5349999999999999E-2</v>
      </c>
      <c r="E152" s="168">
        <f t="shared" si="26"/>
        <v>1.6279999999999999E-2</v>
      </c>
      <c r="F152" s="168">
        <f t="shared" si="27"/>
        <v>1.6819999999999998E-2</v>
      </c>
      <c r="G152" s="168">
        <f t="shared" si="28"/>
        <v>1.804E-2</v>
      </c>
      <c r="H152" s="168">
        <f t="shared" si="29"/>
        <v>1.8970000000000001E-2</v>
      </c>
      <c r="I152" s="168">
        <f t="shared" si="30"/>
        <v>2.07E-2</v>
      </c>
      <c r="J152" s="168">
        <f t="shared" si="31"/>
        <v>2.2700000000000001E-2</v>
      </c>
      <c r="K152" s="168">
        <f t="shared" si="32"/>
        <v>1.840857142857143E-2</v>
      </c>
      <c r="L152" s="169">
        <f t="shared" si="33"/>
        <v>1.0010876320696085</v>
      </c>
      <c r="M152" s="170">
        <f t="shared" si="34"/>
        <v>1.0870410263686381E-3</v>
      </c>
      <c r="O152" s="328">
        <v>43725</v>
      </c>
      <c r="P152" s="171" t="s">
        <v>0</v>
      </c>
      <c r="Q152" s="171" t="s">
        <v>399</v>
      </c>
      <c r="R152" s="171" t="s">
        <v>399</v>
      </c>
      <c r="S152" s="171" t="s">
        <v>399</v>
      </c>
      <c r="T152" s="171" t="s">
        <v>399</v>
      </c>
      <c r="U152" s="171" t="s">
        <v>399</v>
      </c>
      <c r="V152" s="171" t="s">
        <v>0</v>
      </c>
      <c r="W152" s="171" t="s">
        <v>666</v>
      </c>
      <c r="X152" s="171" t="s">
        <v>530</v>
      </c>
      <c r="Y152" s="171" t="s">
        <v>497</v>
      </c>
      <c r="Z152" s="171" t="s">
        <v>498</v>
      </c>
      <c r="AA152" s="171" t="s">
        <v>498</v>
      </c>
      <c r="AB152" s="171" t="s">
        <v>0</v>
      </c>
      <c r="AC152" s="171" t="s">
        <v>610</v>
      </c>
      <c r="AD152" s="171" t="s">
        <v>610</v>
      </c>
      <c r="AE152" s="171" t="s">
        <v>610</v>
      </c>
      <c r="AF152" s="171" t="s">
        <v>610</v>
      </c>
      <c r="AG152" s="171" t="s">
        <v>610</v>
      </c>
      <c r="AH152" s="171" t="s">
        <v>0</v>
      </c>
      <c r="AI152" s="171" t="s">
        <v>700</v>
      </c>
      <c r="AJ152" s="171" t="s">
        <v>550</v>
      </c>
      <c r="AK152" s="171" t="s">
        <v>550</v>
      </c>
      <c r="AL152" s="171" t="s">
        <v>550</v>
      </c>
      <c r="AM152" s="171" t="s">
        <v>656</v>
      </c>
      <c r="AN152" s="171" t="s">
        <v>0</v>
      </c>
      <c r="AO152" s="171" t="s">
        <v>701</v>
      </c>
      <c r="AP152" s="171" t="s">
        <v>701</v>
      </c>
      <c r="AQ152" s="171" t="s">
        <v>701</v>
      </c>
      <c r="AR152" s="171" t="s">
        <v>701</v>
      </c>
      <c r="AS152" s="171" t="s">
        <v>701</v>
      </c>
      <c r="AT152" s="171" t="s">
        <v>0</v>
      </c>
      <c r="AU152" s="171" t="s">
        <v>738</v>
      </c>
      <c r="AV152" s="171" t="s">
        <v>745</v>
      </c>
      <c r="AW152" s="171" t="s">
        <v>738</v>
      </c>
      <c r="AX152" s="171" t="s">
        <v>906</v>
      </c>
      <c r="AY152" s="171" t="s">
        <v>745</v>
      </c>
      <c r="AZ152" s="171" t="s">
        <v>0</v>
      </c>
      <c r="BA152" s="171" t="s">
        <v>973</v>
      </c>
      <c r="BB152" s="171" t="s">
        <v>973</v>
      </c>
      <c r="BC152" s="171" t="s">
        <v>973</v>
      </c>
      <c r="BD152" s="171" t="s">
        <v>973</v>
      </c>
      <c r="BE152" s="171" t="s">
        <v>973</v>
      </c>
    </row>
    <row r="153" spans="2:57" ht="17.399999999999999">
      <c r="B153" s="150">
        <f t="shared" si="35"/>
        <v>147</v>
      </c>
      <c r="C153" s="327">
        <f t="shared" si="24"/>
        <v>43724</v>
      </c>
      <c r="D153" s="167">
        <f t="shared" si="25"/>
        <v>1.5300000000000001E-2</v>
      </c>
      <c r="E153" s="168">
        <f t="shared" si="26"/>
        <v>1.609E-2</v>
      </c>
      <c r="F153" s="168">
        <f t="shared" si="27"/>
        <v>1.67E-2</v>
      </c>
      <c r="G153" s="168">
        <f t="shared" si="28"/>
        <v>1.806E-2</v>
      </c>
      <c r="H153" s="168">
        <f t="shared" si="29"/>
        <v>1.9019999999999999E-2</v>
      </c>
      <c r="I153" s="168">
        <f t="shared" si="30"/>
        <v>2.078E-2</v>
      </c>
      <c r="J153" s="168">
        <f t="shared" si="31"/>
        <v>2.2770000000000002E-2</v>
      </c>
      <c r="K153" s="168">
        <f t="shared" si="32"/>
        <v>1.8388571428571428E-2</v>
      </c>
      <c r="L153" s="169">
        <f t="shared" si="33"/>
        <v>1.0106783919597988</v>
      </c>
      <c r="M153" s="170">
        <f t="shared" si="34"/>
        <v>1.0621780588054698E-2</v>
      </c>
      <c r="O153" s="328">
        <v>43724</v>
      </c>
      <c r="P153" s="171" t="s">
        <v>0</v>
      </c>
      <c r="Q153" s="171" t="s">
        <v>383</v>
      </c>
      <c r="R153" s="171" t="s">
        <v>383</v>
      </c>
      <c r="S153" s="171" t="s">
        <v>399</v>
      </c>
      <c r="T153" s="171" t="s">
        <v>389</v>
      </c>
      <c r="U153" s="171" t="s">
        <v>383</v>
      </c>
      <c r="V153" s="171" t="s">
        <v>0</v>
      </c>
      <c r="W153" s="171" t="s">
        <v>702</v>
      </c>
      <c r="X153" s="171" t="s">
        <v>481</v>
      </c>
      <c r="Y153" s="171" t="s">
        <v>500</v>
      </c>
      <c r="Z153" s="171" t="s">
        <v>500</v>
      </c>
      <c r="AA153" s="171" t="s">
        <v>500</v>
      </c>
      <c r="AB153" s="171" t="s">
        <v>0</v>
      </c>
      <c r="AC153" s="171" t="s">
        <v>474</v>
      </c>
      <c r="AD153" s="171" t="s">
        <v>474</v>
      </c>
      <c r="AE153" s="171" t="s">
        <v>474</v>
      </c>
      <c r="AF153" s="171" t="s">
        <v>474</v>
      </c>
      <c r="AG153" s="171" t="s">
        <v>474</v>
      </c>
      <c r="AH153" s="171" t="s">
        <v>0</v>
      </c>
      <c r="AI153" s="171" t="s">
        <v>703</v>
      </c>
      <c r="AJ153" s="171" t="s">
        <v>550</v>
      </c>
      <c r="AK153" s="171" t="s">
        <v>518</v>
      </c>
      <c r="AL153" s="171" t="s">
        <v>518</v>
      </c>
      <c r="AM153" s="171" t="s">
        <v>550</v>
      </c>
      <c r="AN153" s="171" t="s">
        <v>0</v>
      </c>
      <c r="AO153" s="171" t="s">
        <v>613</v>
      </c>
      <c r="AP153" s="171" t="s">
        <v>613</v>
      </c>
      <c r="AQ153" s="171" t="s">
        <v>613</v>
      </c>
      <c r="AR153" s="171" t="s">
        <v>613</v>
      </c>
      <c r="AS153" s="171" t="s">
        <v>613</v>
      </c>
      <c r="AT153" s="171" t="s">
        <v>0</v>
      </c>
      <c r="AU153" s="171" t="s">
        <v>994</v>
      </c>
      <c r="AV153" s="171" t="s">
        <v>740</v>
      </c>
      <c r="AW153" s="171" t="s">
        <v>740</v>
      </c>
      <c r="AX153" s="171" t="s">
        <v>917</v>
      </c>
      <c r="AY153" s="171" t="s">
        <v>740</v>
      </c>
      <c r="AZ153" s="171" t="s">
        <v>0</v>
      </c>
      <c r="BA153" s="171" t="s">
        <v>959</v>
      </c>
      <c r="BB153" s="171" t="s">
        <v>959</v>
      </c>
      <c r="BC153" s="171" t="s">
        <v>959</v>
      </c>
      <c r="BD153" s="171" t="s">
        <v>959</v>
      </c>
      <c r="BE153" s="171" t="s">
        <v>959</v>
      </c>
    </row>
    <row r="154" spans="2:57" ht="17.399999999999999">
      <c r="B154" s="150">
        <f t="shared" si="35"/>
        <v>148</v>
      </c>
      <c r="C154" s="327">
        <f t="shared" si="24"/>
        <v>43723</v>
      </c>
      <c r="D154" s="167">
        <f t="shared" si="25"/>
        <v>1.5169999999999999E-2</v>
      </c>
      <c r="E154" s="168">
        <f t="shared" si="26"/>
        <v>1.5980000000000001E-2</v>
      </c>
      <c r="F154" s="168">
        <f t="shared" si="27"/>
        <v>1.652E-2</v>
      </c>
      <c r="G154" s="168">
        <f t="shared" si="28"/>
        <v>1.787E-2</v>
      </c>
      <c r="H154" s="168">
        <f t="shared" si="29"/>
        <v>1.8769999999999998E-2</v>
      </c>
      <c r="I154" s="168">
        <f t="shared" si="30"/>
        <v>2.0550000000000002E-2</v>
      </c>
      <c r="J154" s="168">
        <f t="shared" si="31"/>
        <v>2.2499999999999999E-2</v>
      </c>
      <c r="K154" s="168">
        <f t="shared" si="32"/>
        <v>1.8194285714285715E-2</v>
      </c>
      <c r="L154" s="169">
        <f t="shared" si="33"/>
        <v>0.99058878431982589</v>
      </c>
      <c r="M154" s="170">
        <f t="shared" si="34"/>
        <v>-9.4557810000844844E-3</v>
      </c>
      <c r="O154" s="328">
        <v>43723</v>
      </c>
      <c r="P154" s="171" t="s">
        <v>0</v>
      </c>
      <c r="Q154" s="171" t="s">
        <v>441</v>
      </c>
      <c r="R154" s="171" t="s">
        <v>393</v>
      </c>
      <c r="S154" s="171" t="s">
        <v>393</v>
      </c>
      <c r="T154" s="171" t="s">
        <v>381</v>
      </c>
      <c r="U154" s="171" t="s">
        <v>381</v>
      </c>
      <c r="V154" s="171" t="s">
        <v>0</v>
      </c>
      <c r="W154" s="171" t="s">
        <v>704</v>
      </c>
      <c r="X154" s="171" t="s">
        <v>469</v>
      </c>
      <c r="Y154" s="171" t="s">
        <v>446</v>
      </c>
      <c r="Z154" s="171" t="s">
        <v>446</v>
      </c>
      <c r="AA154" s="171" t="s">
        <v>446</v>
      </c>
      <c r="AB154" s="171" t="s">
        <v>0</v>
      </c>
      <c r="AC154" s="171" t="s">
        <v>563</v>
      </c>
      <c r="AD154" s="171" t="s">
        <v>563</v>
      </c>
      <c r="AE154" s="171" t="s">
        <v>563</v>
      </c>
      <c r="AF154" s="171" t="s">
        <v>563</v>
      </c>
      <c r="AG154" s="171" t="s">
        <v>563</v>
      </c>
      <c r="AH154" s="171" t="s">
        <v>0</v>
      </c>
      <c r="AI154" s="171" t="s">
        <v>596</v>
      </c>
      <c r="AJ154" s="171" t="s">
        <v>596</v>
      </c>
      <c r="AK154" s="171" t="s">
        <v>596</v>
      </c>
      <c r="AL154" s="171" t="s">
        <v>596</v>
      </c>
      <c r="AM154" s="171" t="s">
        <v>596</v>
      </c>
      <c r="AN154" s="171" t="s">
        <v>0</v>
      </c>
      <c r="AO154" s="171" t="s">
        <v>705</v>
      </c>
      <c r="AP154" s="171" t="s">
        <v>705</v>
      </c>
      <c r="AQ154" s="171" t="s">
        <v>705</v>
      </c>
      <c r="AR154" s="171" t="s">
        <v>705</v>
      </c>
      <c r="AS154" s="171" t="s">
        <v>705</v>
      </c>
      <c r="AT154" s="171" t="s">
        <v>0</v>
      </c>
      <c r="AU154" s="171" t="s">
        <v>914</v>
      </c>
      <c r="AV154" s="171" t="s">
        <v>914</v>
      </c>
      <c r="AW154" s="171" t="s">
        <v>914</v>
      </c>
      <c r="AX154" s="171" t="s">
        <v>914</v>
      </c>
      <c r="AY154" s="171" t="s">
        <v>914</v>
      </c>
      <c r="AZ154" s="171" t="s">
        <v>0</v>
      </c>
      <c r="BA154" s="171" t="s">
        <v>995</v>
      </c>
      <c r="BB154" s="171" t="s">
        <v>995</v>
      </c>
      <c r="BC154" s="171" t="s">
        <v>995</v>
      </c>
      <c r="BD154" s="171" t="s">
        <v>996</v>
      </c>
      <c r="BE154" s="171" t="s">
        <v>995</v>
      </c>
    </row>
    <row r="155" spans="2:57" ht="17.399999999999999">
      <c r="B155" s="150">
        <f t="shared" si="35"/>
        <v>149</v>
      </c>
      <c r="C155" s="327">
        <f t="shared" si="24"/>
        <v>43722</v>
      </c>
      <c r="D155" s="167">
        <f t="shared" si="25"/>
        <v>1.521E-2</v>
      </c>
      <c r="E155" s="168">
        <f t="shared" si="26"/>
        <v>1.6060000000000001E-2</v>
      </c>
      <c r="F155" s="168">
        <f t="shared" si="27"/>
        <v>1.6670000000000001E-2</v>
      </c>
      <c r="G155" s="168">
        <f t="shared" si="28"/>
        <v>1.8120000000000001E-2</v>
      </c>
      <c r="H155" s="168">
        <f t="shared" si="29"/>
        <v>1.9019999999999999E-2</v>
      </c>
      <c r="I155" s="168">
        <f t="shared" si="30"/>
        <v>2.0790000000000003E-2</v>
      </c>
      <c r="J155" s="168">
        <f t="shared" si="31"/>
        <v>2.2700000000000001E-2</v>
      </c>
      <c r="K155" s="168">
        <f t="shared" si="32"/>
        <v>1.8367142857142856E-2</v>
      </c>
      <c r="L155" s="169">
        <f t="shared" si="33"/>
        <v>1.0094213708094526</v>
      </c>
      <c r="M155" s="170">
        <f t="shared" si="34"/>
        <v>9.3772664944891896E-3</v>
      </c>
      <c r="O155" s="328">
        <v>43722</v>
      </c>
      <c r="P155" s="171" t="s">
        <v>0</v>
      </c>
      <c r="Q155" s="171" t="s">
        <v>706</v>
      </c>
      <c r="R155" s="171" t="s">
        <v>389</v>
      </c>
      <c r="S155" s="171" t="s">
        <v>389</v>
      </c>
      <c r="T155" s="171" t="s">
        <v>381</v>
      </c>
      <c r="U155" s="171" t="s">
        <v>393</v>
      </c>
      <c r="V155" s="171" t="s">
        <v>0</v>
      </c>
      <c r="W155" s="171" t="s">
        <v>672</v>
      </c>
      <c r="X155" s="171" t="s">
        <v>460</v>
      </c>
      <c r="Y155" s="171" t="s">
        <v>449</v>
      </c>
      <c r="Z155" s="171" t="s">
        <v>449</v>
      </c>
      <c r="AA155" s="171" t="s">
        <v>449</v>
      </c>
      <c r="AB155" s="171" t="s">
        <v>0</v>
      </c>
      <c r="AC155" s="171" t="s">
        <v>473</v>
      </c>
      <c r="AD155" s="171" t="s">
        <v>473</v>
      </c>
      <c r="AE155" s="171" t="s">
        <v>473</v>
      </c>
      <c r="AF155" s="171" t="s">
        <v>473</v>
      </c>
      <c r="AG155" s="171" t="s">
        <v>473</v>
      </c>
      <c r="AH155" s="171" t="s">
        <v>0</v>
      </c>
      <c r="AI155" s="171" t="s">
        <v>679</v>
      </c>
      <c r="AJ155" s="171" t="s">
        <v>679</v>
      </c>
      <c r="AK155" s="171" t="s">
        <v>679</v>
      </c>
      <c r="AL155" s="171" t="s">
        <v>679</v>
      </c>
      <c r="AM155" s="171" t="s">
        <v>679</v>
      </c>
      <c r="AN155" s="171" t="s">
        <v>0</v>
      </c>
      <c r="AO155" s="171" t="s">
        <v>613</v>
      </c>
      <c r="AP155" s="171" t="s">
        <v>613</v>
      </c>
      <c r="AQ155" s="171" t="s">
        <v>613</v>
      </c>
      <c r="AR155" s="171" t="s">
        <v>613</v>
      </c>
      <c r="AS155" s="171" t="s">
        <v>613</v>
      </c>
      <c r="AT155" s="171" t="s">
        <v>0</v>
      </c>
      <c r="AU155" s="171" t="s">
        <v>923</v>
      </c>
      <c r="AV155" s="171" t="s">
        <v>753</v>
      </c>
      <c r="AW155" s="171" t="s">
        <v>740</v>
      </c>
      <c r="AX155" s="171" t="s">
        <v>740</v>
      </c>
      <c r="AY155" s="171" t="s">
        <v>759</v>
      </c>
      <c r="AZ155" s="171" t="s">
        <v>0</v>
      </c>
      <c r="BA155" s="171" t="s">
        <v>973</v>
      </c>
      <c r="BB155" s="171" t="s">
        <v>973</v>
      </c>
      <c r="BC155" s="171" t="s">
        <v>973</v>
      </c>
      <c r="BD155" s="171" t="s">
        <v>973</v>
      </c>
      <c r="BE155" s="171" t="s">
        <v>973</v>
      </c>
    </row>
    <row r="156" spans="2:57" ht="17.399999999999999">
      <c r="B156" s="150">
        <f t="shared" si="35"/>
        <v>150</v>
      </c>
      <c r="C156" s="327">
        <f t="shared" si="24"/>
        <v>43719</v>
      </c>
      <c r="D156" s="167">
        <f t="shared" si="25"/>
        <v>1.5220000000000001E-2</v>
      </c>
      <c r="E156" s="168">
        <f t="shared" si="26"/>
        <v>1.601E-2</v>
      </c>
      <c r="F156" s="168">
        <f t="shared" si="27"/>
        <v>1.6549999999999999E-2</v>
      </c>
      <c r="G156" s="168">
        <f t="shared" si="28"/>
        <v>1.7929999999999998E-2</v>
      </c>
      <c r="H156" s="168">
        <f t="shared" si="29"/>
        <v>1.8799999999999997E-2</v>
      </c>
      <c r="I156" s="168">
        <f t="shared" si="30"/>
        <v>2.051E-2</v>
      </c>
      <c r="J156" s="168">
        <f t="shared" si="31"/>
        <v>2.2349999999999998E-2</v>
      </c>
      <c r="K156" s="168">
        <f t="shared" si="32"/>
        <v>1.8195714285714287E-2</v>
      </c>
      <c r="L156" s="169">
        <f t="shared" si="33"/>
        <v>1.0040993299172252</v>
      </c>
      <c r="M156" s="170">
        <f t="shared" si="34"/>
        <v>4.0909505563773386E-3</v>
      </c>
      <c r="O156" s="328">
        <v>43719</v>
      </c>
      <c r="P156" s="171" t="s">
        <v>0</v>
      </c>
      <c r="Q156" s="171" t="s">
        <v>422</v>
      </c>
      <c r="R156" s="171" t="s">
        <v>383</v>
      </c>
      <c r="S156" s="171" t="s">
        <v>389</v>
      </c>
      <c r="T156" s="171" t="s">
        <v>381</v>
      </c>
      <c r="U156" s="171" t="s">
        <v>393</v>
      </c>
      <c r="V156" s="171" t="s">
        <v>0</v>
      </c>
      <c r="W156" s="171" t="s">
        <v>707</v>
      </c>
      <c r="X156" s="171" t="s">
        <v>449</v>
      </c>
      <c r="Y156" s="171" t="s">
        <v>442</v>
      </c>
      <c r="Z156" s="171" t="s">
        <v>442</v>
      </c>
      <c r="AA156" s="171" t="s">
        <v>442</v>
      </c>
      <c r="AB156" s="171" t="s">
        <v>0</v>
      </c>
      <c r="AC156" s="171" t="s">
        <v>576</v>
      </c>
      <c r="AD156" s="171" t="s">
        <v>576</v>
      </c>
      <c r="AE156" s="171" t="s">
        <v>576</v>
      </c>
      <c r="AF156" s="171" t="s">
        <v>576</v>
      </c>
      <c r="AG156" s="171" t="s">
        <v>576</v>
      </c>
      <c r="AH156" s="171" t="s">
        <v>0</v>
      </c>
      <c r="AI156" s="171" t="s">
        <v>708</v>
      </c>
      <c r="AJ156" s="171" t="s">
        <v>541</v>
      </c>
      <c r="AK156" s="171" t="s">
        <v>519</v>
      </c>
      <c r="AL156" s="171" t="s">
        <v>519</v>
      </c>
      <c r="AM156" s="171" t="s">
        <v>541</v>
      </c>
      <c r="AN156" s="171" t="s">
        <v>0</v>
      </c>
      <c r="AO156" s="171" t="s">
        <v>709</v>
      </c>
      <c r="AP156" s="171" t="s">
        <v>709</v>
      </c>
      <c r="AQ156" s="171" t="s">
        <v>709</v>
      </c>
      <c r="AR156" s="171" t="s">
        <v>709</v>
      </c>
      <c r="AS156" s="171" t="s">
        <v>709</v>
      </c>
      <c r="AT156" s="171" t="s">
        <v>0</v>
      </c>
      <c r="AU156" s="171" t="s">
        <v>997</v>
      </c>
      <c r="AV156" s="171" t="s">
        <v>724</v>
      </c>
      <c r="AW156" s="171" t="s">
        <v>724</v>
      </c>
      <c r="AX156" s="171" t="s">
        <v>724</v>
      </c>
      <c r="AY156" s="171" t="s">
        <v>723</v>
      </c>
      <c r="AZ156" s="171" t="s">
        <v>0</v>
      </c>
      <c r="BA156" s="171" t="s">
        <v>998</v>
      </c>
      <c r="BB156" s="171" t="s">
        <v>998</v>
      </c>
      <c r="BC156" s="171" t="s">
        <v>998</v>
      </c>
      <c r="BD156" s="171" t="s">
        <v>998</v>
      </c>
      <c r="BE156" s="171" t="s">
        <v>998</v>
      </c>
    </row>
    <row r="157" spans="2:57" ht="17.399999999999999">
      <c r="B157" s="150">
        <f t="shared" si="35"/>
        <v>151</v>
      </c>
      <c r="C157" s="327">
        <f t="shared" si="24"/>
        <v>43718</v>
      </c>
      <c r="D157" s="167">
        <f t="shared" si="25"/>
        <v>1.5229999999999999E-2</v>
      </c>
      <c r="E157" s="168">
        <f t="shared" si="26"/>
        <v>1.5890000000000001E-2</v>
      </c>
      <c r="F157" s="168">
        <f t="shared" si="27"/>
        <v>1.6469999999999999E-2</v>
      </c>
      <c r="G157" s="168">
        <f t="shared" si="28"/>
        <v>1.787E-2</v>
      </c>
      <c r="H157" s="168">
        <f t="shared" si="29"/>
        <v>1.8720000000000001E-2</v>
      </c>
      <c r="I157" s="168">
        <f t="shared" si="30"/>
        <v>2.0419999999999997E-2</v>
      </c>
      <c r="J157" s="168">
        <f t="shared" si="31"/>
        <v>2.2250000000000002E-2</v>
      </c>
      <c r="K157" s="168">
        <f t="shared" si="32"/>
        <v>1.812142857142857E-2</v>
      </c>
      <c r="L157" s="169">
        <f t="shared" si="33"/>
        <v>0.99225594493116387</v>
      </c>
      <c r="M157" s="170">
        <f t="shared" si="34"/>
        <v>-7.774195972673743E-3</v>
      </c>
      <c r="O157" s="328">
        <v>43718</v>
      </c>
      <c r="P157" s="171" t="s">
        <v>0</v>
      </c>
      <c r="Q157" s="171" t="s">
        <v>462</v>
      </c>
      <c r="R157" s="171" t="s">
        <v>383</v>
      </c>
      <c r="S157" s="171" t="s">
        <v>408</v>
      </c>
      <c r="T157" s="171" t="s">
        <v>381</v>
      </c>
      <c r="U157" s="171" t="s">
        <v>393</v>
      </c>
      <c r="V157" s="171" t="s">
        <v>0</v>
      </c>
      <c r="W157" s="171" t="s">
        <v>502</v>
      </c>
      <c r="X157" s="171" t="s">
        <v>443</v>
      </c>
      <c r="Y157" s="171" t="s">
        <v>396</v>
      </c>
      <c r="Z157" s="171" t="s">
        <v>396</v>
      </c>
      <c r="AA157" s="171" t="s">
        <v>396</v>
      </c>
      <c r="AB157" s="171" t="s">
        <v>0</v>
      </c>
      <c r="AC157" s="171" t="s">
        <v>520</v>
      </c>
      <c r="AD157" s="171" t="s">
        <v>520</v>
      </c>
      <c r="AE157" s="171" t="s">
        <v>520</v>
      </c>
      <c r="AF157" s="171" t="s">
        <v>520</v>
      </c>
      <c r="AG157" s="171" t="s">
        <v>520</v>
      </c>
      <c r="AH157" s="171" t="s">
        <v>0</v>
      </c>
      <c r="AI157" s="171" t="s">
        <v>596</v>
      </c>
      <c r="AJ157" s="171" t="s">
        <v>596</v>
      </c>
      <c r="AK157" s="171" t="s">
        <v>596</v>
      </c>
      <c r="AL157" s="171" t="s">
        <v>596</v>
      </c>
      <c r="AM157" s="171" t="s">
        <v>596</v>
      </c>
      <c r="AN157" s="171" t="s">
        <v>0</v>
      </c>
      <c r="AO157" s="171" t="s">
        <v>710</v>
      </c>
      <c r="AP157" s="171" t="s">
        <v>710</v>
      </c>
      <c r="AQ157" s="171" t="s">
        <v>710</v>
      </c>
      <c r="AR157" s="171" t="s">
        <v>710</v>
      </c>
      <c r="AS157" s="171" t="s">
        <v>710</v>
      </c>
      <c r="AT157" s="171" t="s">
        <v>0</v>
      </c>
      <c r="AU157" s="171" t="s">
        <v>856</v>
      </c>
      <c r="AV157" s="171" t="s">
        <v>735</v>
      </c>
      <c r="AW157" s="171" t="s">
        <v>856</v>
      </c>
      <c r="AX157" s="171" t="s">
        <v>856</v>
      </c>
      <c r="AY157" s="171" t="s">
        <v>856</v>
      </c>
      <c r="AZ157" s="171" t="s">
        <v>0</v>
      </c>
      <c r="BA157" s="171" t="s">
        <v>937</v>
      </c>
      <c r="BB157" s="171" t="s">
        <v>937</v>
      </c>
      <c r="BC157" s="171" t="s">
        <v>937</v>
      </c>
      <c r="BD157" s="171" t="s">
        <v>937</v>
      </c>
      <c r="BE157" s="171" t="s">
        <v>937</v>
      </c>
    </row>
    <row r="158" spans="2:57" ht="17.399999999999999">
      <c r="B158" s="150">
        <f t="shared" si="35"/>
        <v>152</v>
      </c>
      <c r="C158" s="327">
        <f t="shared" si="24"/>
        <v>43717</v>
      </c>
      <c r="D158" s="167">
        <f t="shared" si="25"/>
        <v>1.5300000000000001E-2</v>
      </c>
      <c r="E158" s="168">
        <f t="shared" si="26"/>
        <v>1.617E-2</v>
      </c>
      <c r="F158" s="168">
        <f t="shared" si="27"/>
        <v>1.6799999999999999E-2</v>
      </c>
      <c r="G158" s="168">
        <f t="shared" si="28"/>
        <v>1.762E-2</v>
      </c>
      <c r="H158" s="168">
        <f t="shared" si="29"/>
        <v>1.8700000000000001E-2</v>
      </c>
      <c r="I158" s="168">
        <f t="shared" si="30"/>
        <v>2.0729999999999998E-2</v>
      </c>
      <c r="J158" s="168">
        <f t="shared" si="31"/>
        <v>2.2519999999999998E-2</v>
      </c>
      <c r="K158" s="168">
        <f t="shared" si="32"/>
        <v>1.8262857142857143E-2</v>
      </c>
      <c r="L158" s="169">
        <f t="shared" si="33"/>
        <v>1.0063764465086986</v>
      </c>
      <c r="M158" s="170">
        <f t="shared" si="34"/>
        <v>6.3562029825950748E-3</v>
      </c>
      <c r="O158" s="328">
        <v>43717</v>
      </c>
      <c r="P158" s="171" t="s">
        <v>0</v>
      </c>
      <c r="Q158" s="171" t="s">
        <v>383</v>
      </c>
      <c r="R158" s="171" t="s">
        <v>434</v>
      </c>
      <c r="S158" s="171" t="s">
        <v>389</v>
      </c>
      <c r="T158" s="171" t="s">
        <v>389</v>
      </c>
      <c r="U158" s="171" t="s">
        <v>383</v>
      </c>
      <c r="V158" s="171" t="s">
        <v>0</v>
      </c>
      <c r="W158" s="171" t="s">
        <v>481</v>
      </c>
      <c r="X158" s="171" t="s">
        <v>481</v>
      </c>
      <c r="Y158" s="171" t="s">
        <v>481</v>
      </c>
      <c r="Z158" s="171" t="s">
        <v>481</v>
      </c>
      <c r="AA158" s="171" t="s">
        <v>481</v>
      </c>
      <c r="AB158" s="171" t="s">
        <v>0</v>
      </c>
      <c r="AC158" s="171" t="s">
        <v>609</v>
      </c>
      <c r="AD158" s="171" t="s">
        <v>609</v>
      </c>
      <c r="AE158" s="171" t="s">
        <v>609</v>
      </c>
      <c r="AF158" s="171" t="s">
        <v>609</v>
      </c>
      <c r="AG158" s="171" t="s">
        <v>609</v>
      </c>
      <c r="AH158" s="171" t="s">
        <v>0</v>
      </c>
      <c r="AI158" s="171" t="s">
        <v>589</v>
      </c>
      <c r="AJ158" s="171" t="s">
        <v>589</v>
      </c>
      <c r="AK158" s="171" t="s">
        <v>589</v>
      </c>
      <c r="AL158" s="171" t="s">
        <v>589</v>
      </c>
      <c r="AM158" s="171" t="s">
        <v>589</v>
      </c>
      <c r="AN158" s="171" t="s">
        <v>0</v>
      </c>
      <c r="AO158" s="171" t="s">
        <v>711</v>
      </c>
      <c r="AP158" s="171" t="s">
        <v>711</v>
      </c>
      <c r="AQ158" s="171" t="s">
        <v>711</v>
      </c>
      <c r="AR158" s="171" t="s">
        <v>711</v>
      </c>
      <c r="AS158" s="171" t="s">
        <v>711</v>
      </c>
      <c r="AT158" s="171" t="s">
        <v>0</v>
      </c>
      <c r="AU158" s="171" t="s">
        <v>935</v>
      </c>
      <c r="AV158" s="171" t="s">
        <v>917</v>
      </c>
      <c r="AW158" s="171" t="s">
        <v>917</v>
      </c>
      <c r="AX158" s="171" t="s">
        <v>745</v>
      </c>
      <c r="AY158" s="171" t="s">
        <v>745</v>
      </c>
      <c r="AZ158" s="171" t="s">
        <v>0</v>
      </c>
      <c r="BA158" s="171" t="s">
        <v>996</v>
      </c>
      <c r="BB158" s="171" t="s">
        <v>996</v>
      </c>
      <c r="BC158" s="171" t="s">
        <v>996</v>
      </c>
      <c r="BD158" s="171" t="s">
        <v>996</v>
      </c>
      <c r="BE158" s="171" t="s">
        <v>996</v>
      </c>
    </row>
    <row r="159" spans="2:57" ht="17.399999999999999">
      <c r="B159" s="150">
        <f t="shared" si="35"/>
        <v>153</v>
      </c>
      <c r="C159" s="327">
        <f t="shared" si="24"/>
        <v>43716</v>
      </c>
      <c r="D159" s="167">
        <f t="shared" si="25"/>
        <v>1.528E-2</v>
      </c>
      <c r="E159" s="168">
        <f t="shared" si="26"/>
        <v>1.6070000000000001E-2</v>
      </c>
      <c r="F159" s="168">
        <f t="shared" si="27"/>
        <v>1.67E-2</v>
      </c>
      <c r="G159" s="168">
        <f t="shared" si="28"/>
        <v>1.755E-2</v>
      </c>
      <c r="H159" s="168">
        <f t="shared" si="29"/>
        <v>1.8550000000000001E-2</v>
      </c>
      <c r="I159" s="168">
        <f t="shared" si="30"/>
        <v>2.0579999999999998E-2</v>
      </c>
      <c r="J159" s="168">
        <f t="shared" si="31"/>
        <v>2.23E-2</v>
      </c>
      <c r="K159" s="168">
        <f t="shared" si="32"/>
        <v>1.8147142857142858E-2</v>
      </c>
      <c r="L159" s="169">
        <f t="shared" si="33"/>
        <v>1.0060985268493585</v>
      </c>
      <c r="M159" s="170">
        <f t="shared" si="34"/>
        <v>6.0800060958898375E-3</v>
      </c>
      <c r="O159" s="328">
        <v>43716</v>
      </c>
      <c r="P159" s="171" t="s">
        <v>0</v>
      </c>
      <c r="Q159" s="171" t="s">
        <v>407</v>
      </c>
      <c r="R159" s="171" t="s">
        <v>383</v>
      </c>
      <c r="S159" s="171" t="s">
        <v>383</v>
      </c>
      <c r="T159" s="171" t="s">
        <v>389</v>
      </c>
      <c r="U159" s="171" t="s">
        <v>383</v>
      </c>
      <c r="V159" s="171" t="s">
        <v>0</v>
      </c>
      <c r="W159" s="171" t="s">
        <v>500</v>
      </c>
      <c r="X159" s="171" t="s">
        <v>500</v>
      </c>
      <c r="Y159" s="171" t="s">
        <v>500</v>
      </c>
      <c r="Z159" s="171" t="s">
        <v>500</v>
      </c>
      <c r="AA159" s="171" t="s">
        <v>500</v>
      </c>
      <c r="AB159" s="171" t="s">
        <v>0</v>
      </c>
      <c r="AC159" s="171" t="s">
        <v>474</v>
      </c>
      <c r="AD159" s="171" t="s">
        <v>474</v>
      </c>
      <c r="AE159" s="171" t="s">
        <v>474</v>
      </c>
      <c r="AF159" s="171" t="s">
        <v>474</v>
      </c>
      <c r="AG159" s="171" t="s">
        <v>474</v>
      </c>
      <c r="AH159" s="171" t="s">
        <v>0</v>
      </c>
      <c r="AI159" s="171" t="s">
        <v>508</v>
      </c>
      <c r="AJ159" s="171" t="s">
        <v>508</v>
      </c>
      <c r="AK159" s="171" t="s">
        <v>508</v>
      </c>
      <c r="AL159" s="171" t="s">
        <v>508</v>
      </c>
      <c r="AM159" s="171" t="s">
        <v>508</v>
      </c>
      <c r="AN159" s="171" t="s">
        <v>0</v>
      </c>
      <c r="AO159" s="171" t="s">
        <v>567</v>
      </c>
      <c r="AP159" s="171" t="s">
        <v>567</v>
      </c>
      <c r="AQ159" s="171" t="s">
        <v>567</v>
      </c>
      <c r="AR159" s="171" t="s">
        <v>567</v>
      </c>
      <c r="AS159" s="171" t="s">
        <v>567</v>
      </c>
      <c r="AT159" s="171" t="s">
        <v>0</v>
      </c>
      <c r="AU159" s="171" t="s">
        <v>999</v>
      </c>
      <c r="AV159" s="171" t="s">
        <v>911</v>
      </c>
      <c r="AW159" s="171" t="s">
        <v>911</v>
      </c>
      <c r="AX159" s="171" t="s">
        <v>761</v>
      </c>
      <c r="AY159" s="171" t="s">
        <v>761</v>
      </c>
      <c r="AZ159" s="171" t="s">
        <v>0</v>
      </c>
      <c r="BA159" s="171" t="s">
        <v>1000</v>
      </c>
      <c r="BB159" s="171" t="s">
        <v>1000</v>
      </c>
      <c r="BC159" s="171" t="s">
        <v>1000</v>
      </c>
      <c r="BD159" s="171" t="s">
        <v>1000</v>
      </c>
      <c r="BE159" s="171" t="s">
        <v>1000</v>
      </c>
    </row>
    <row r="160" spans="2:57" ht="17.399999999999999">
      <c r="B160" s="150">
        <f t="shared" si="35"/>
        <v>154</v>
      </c>
      <c r="C160" s="327">
        <f t="shared" si="24"/>
        <v>43715</v>
      </c>
      <c r="D160" s="167">
        <f t="shared" si="25"/>
        <v>1.529E-2</v>
      </c>
      <c r="E160" s="168">
        <f t="shared" si="26"/>
        <v>1.5949999999999999E-2</v>
      </c>
      <c r="F160" s="168">
        <f t="shared" si="27"/>
        <v>1.652E-2</v>
      </c>
      <c r="G160" s="168">
        <f t="shared" si="28"/>
        <v>1.7399999999999999E-2</v>
      </c>
      <c r="H160" s="168">
        <f t="shared" si="29"/>
        <v>1.84E-2</v>
      </c>
      <c r="I160" s="168">
        <f t="shared" si="30"/>
        <v>2.0480000000000002E-2</v>
      </c>
      <c r="J160" s="168">
        <f t="shared" si="31"/>
        <v>2.222E-2</v>
      </c>
      <c r="K160" s="168">
        <f t="shared" si="32"/>
        <v>1.8037142857142856E-2</v>
      </c>
      <c r="L160" s="169">
        <f t="shared" si="33"/>
        <v>0.99944589567007047</v>
      </c>
      <c r="M160" s="170">
        <f t="shared" si="34"/>
        <v>-5.5425790246651E-4</v>
      </c>
      <c r="O160" s="328">
        <v>43715</v>
      </c>
      <c r="P160" s="171" t="s">
        <v>0</v>
      </c>
      <c r="Q160" s="171" t="s">
        <v>461</v>
      </c>
      <c r="R160" s="171" t="s">
        <v>383</v>
      </c>
      <c r="S160" s="171" t="s">
        <v>382</v>
      </c>
      <c r="T160" s="171" t="s">
        <v>389</v>
      </c>
      <c r="U160" s="171" t="s">
        <v>383</v>
      </c>
      <c r="V160" s="171" t="s">
        <v>0</v>
      </c>
      <c r="W160" s="171" t="s">
        <v>443</v>
      </c>
      <c r="X160" s="171" t="s">
        <v>443</v>
      </c>
      <c r="Y160" s="171" t="s">
        <v>443</v>
      </c>
      <c r="Z160" s="171" t="s">
        <v>443</v>
      </c>
      <c r="AA160" s="171" t="s">
        <v>443</v>
      </c>
      <c r="AB160" s="171" t="s">
        <v>0</v>
      </c>
      <c r="AC160" s="171" t="s">
        <v>563</v>
      </c>
      <c r="AD160" s="171" t="s">
        <v>563</v>
      </c>
      <c r="AE160" s="171" t="s">
        <v>563</v>
      </c>
      <c r="AF160" s="171" t="s">
        <v>563</v>
      </c>
      <c r="AG160" s="171" t="s">
        <v>563</v>
      </c>
      <c r="AH160" s="171" t="s">
        <v>0</v>
      </c>
      <c r="AI160" s="171" t="s">
        <v>594</v>
      </c>
      <c r="AJ160" s="171" t="s">
        <v>594</v>
      </c>
      <c r="AK160" s="171" t="s">
        <v>594</v>
      </c>
      <c r="AL160" s="171" t="s">
        <v>594</v>
      </c>
      <c r="AM160" s="171" t="s">
        <v>594</v>
      </c>
      <c r="AN160" s="171" t="s">
        <v>0</v>
      </c>
      <c r="AO160" s="171" t="s">
        <v>583</v>
      </c>
      <c r="AP160" s="171" t="s">
        <v>583</v>
      </c>
      <c r="AQ160" s="171" t="s">
        <v>583</v>
      </c>
      <c r="AR160" s="171" t="s">
        <v>583</v>
      </c>
      <c r="AS160" s="171" t="s">
        <v>583</v>
      </c>
      <c r="AT160" s="171" t="s">
        <v>0</v>
      </c>
      <c r="AU160" s="171" t="s">
        <v>1001</v>
      </c>
      <c r="AV160" s="171" t="s">
        <v>976</v>
      </c>
      <c r="AW160" s="171" t="s">
        <v>976</v>
      </c>
      <c r="AX160" s="171" t="s">
        <v>723</v>
      </c>
      <c r="AY160" s="171" t="s">
        <v>723</v>
      </c>
      <c r="AZ160" s="171" t="s">
        <v>0</v>
      </c>
      <c r="BA160" s="171" t="s">
        <v>1002</v>
      </c>
      <c r="BB160" s="171" t="s">
        <v>1002</v>
      </c>
      <c r="BC160" s="171" t="s">
        <v>1002</v>
      </c>
      <c r="BD160" s="171" t="s">
        <v>1002</v>
      </c>
      <c r="BE160" s="171" t="s">
        <v>1002</v>
      </c>
    </row>
    <row r="161" spans="2:57" ht="17.399999999999999">
      <c r="B161" s="150">
        <f t="shared" si="35"/>
        <v>155</v>
      </c>
      <c r="C161" s="327">
        <f t="shared" si="24"/>
        <v>43712</v>
      </c>
      <c r="D161" s="167">
        <f t="shared" si="25"/>
        <v>1.5339999999999999E-2</v>
      </c>
      <c r="E161" s="168">
        <f t="shared" si="26"/>
        <v>1.5859999999999999E-2</v>
      </c>
      <c r="F161" s="168">
        <f t="shared" si="27"/>
        <v>1.6420000000000001E-2</v>
      </c>
      <c r="G161" s="168">
        <f t="shared" si="28"/>
        <v>1.7319999999999999E-2</v>
      </c>
      <c r="H161" s="168">
        <f t="shared" si="29"/>
        <v>1.8420000000000002E-2</v>
      </c>
      <c r="I161" s="168">
        <f t="shared" si="30"/>
        <v>2.0569999999999998E-2</v>
      </c>
      <c r="J161" s="168">
        <f t="shared" si="31"/>
        <v>2.2400000000000003E-2</v>
      </c>
      <c r="K161" s="168">
        <f t="shared" si="32"/>
        <v>1.8047142857142855E-2</v>
      </c>
      <c r="L161" s="169">
        <f t="shared" si="33"/>
        <v>0.98189025338100411</v>
      </c>
      <c r="M161" s="170">
        <f t="shared" si="34"/>
        <v>-1.827573514090829E-2</v>
      </c>
      <c r="O161" s="328">
        <v>43712</v>
      </c>
      <c r="P161" s="171" t="s">
        <v>0</v>
      </c>
      <c r="Q161" s="171" t="s">
        <v>712</v>
      </c>
      <c r="R161" s="171" t="s">
        <v>399</v>
      </c>
      <c r="S161" s="171" t="s">
        <v>399</v>
      </c>
      <c r="T161" s="171" t="s">
        <v>382</v>
      </c>
      <c r="U161" s="171" t="s">
        <v>399</v>
      </c>
      <c r="V161" s="171" t="s">
        <v>0</v>
      </c>
      <c r="W161" s="171" t="s">
        <v>697</v>
      </c>
      <c r="X161" s="171" t="s">
        <v>396</v>
      </c>
      <c r="Y161" s="171" t="s">
        <v>396</v>
      </c>
      <c r="Z161" s="171" t="s">
        <v>448</v>
      </c>
      <c r="AA161" s="171" t="s">
        <v>448</v>
      </c>
      <c r="AB161" s="171" t="s">
        <v>0</v>
      </c>
      <c r="AC161" s="171" t="s">
        <v>517</v>
      </c>
      <c r="AD161" s="171" t="s">
        <v>517</v>
      </c>
      <c r="AE161" s="171" t="s">
        <v>517</v>
      </c>
      <c r="AF161" s="171" t="s">
        <v>517</v>
      </c>
      <c r="AG161" s="171" t="s">
        <v>517</v>
      </c>
      <c r="AH161" s="171" t="s">
        <v>0</v>
      </c>
      <c r="AI161" s="171" t="s">
        <v>521</v>
      </c>
      <c r="AJ161" s="171" t="s">
        <v>521</v>
      </c>
      <c r="AK161" s="171" t="s">
        <v>521</v>
      </c>
      <c r="AL161" s="171" t="s">
        <v>521</v>
      </c>
      <c r="AM161" s="171" t="s">
        <v>521</v>
      </c>
      <c r="AN161" s="171" t="s">
        <v>0</v>
      </c>
      <c r="AO161" s="171" t="s">
        <v>660</v>
      </c>
      <c r="AP161" s="171" t="s">
        <v>660</v>
      </c>
      <c r="AQ161" s="171" t="s">
        <v>660</v>
      </c>
      <c r="AR161" s="171" t="s">
        <v>660</v>
      </c>
      <c r="AS161" s="171" t="s">
        <v>660</v>
      </c>
      <c r="AT161" s="171" t="s">
        <v>0</v>
      </c>
      <c r="AU161" s="171" t="s">
        <v>911</v>
      </c>
      <c r="AV161" s="171" t="s">
        <v>911</v>
      </c>
      <c r="AW161" s="171" t="s">
        <v>911</v>
      </c>
      <c r="AX161" s="171" t="s">
        <v>761</v>
      </c>
      <c r="AY161" s="171" t="s">
        <v>911</v>
      </c>
      <c r="AZ161" s="171" t="s">
        <v>0</v>
      </c>
      <c r="BA161" s="171" t="s">
        <v>1003</v>
      </c>
      <c r="BB161" s="171" t="s">
        <v>1003</v>
      </c>
      <c r="BC161" s="171" t="s">
        <v>1003</v>
      </c>
      <c r="BD161" s="171" t="s">
        <v>1003</v>
      </c>
      <c r="BE161" s="171" t="s">
        <v>1003</v>
      </c>
    </row>
    <row r="162" spans="2:57" ht="17.399999999999999">
      <c r="B162" s="150">
        <f t="shared" si="35"/>
        <v>156</v>
      </c>
      <c r="C162" s="327">
        <f t="shared" si="24"/>
        <v>43711</v>
      </c>
      <c r="D162" s="167">
        <f t="shared" si="25"/>
        <v>1.5560000000000001E-2</v>
      </c>
      <c r="E162" s="168">
        <f t="shared" si="26"/>
        <v>1.61E-2</v>
      </c>
      <c r="F162" s="168">
        <f t="shared" si="27"/>
        <v>1.67E-2</v>
      </c>
      <c r="G162" s="168">
        <f t="shared" si="28"/>
        <v>1.7669999999999998E-2</v>
      </c>
      <c r="H162" s="168">
        <f t="shared" si="29"/>
        <v>1.8849999999999999E-2</v>
      </c>
      <c r="I162" s="168">
        <f t="shared" si="30"/>
        <v>2.0979999999999999E-2</v>
      </c>
      <c r="J162" s="168">
        <f t="shared" si="31"/>
        <v>2.2799999999999997E-2</v>
      </c>
      <c r="K162" s="168">
        <f t="shared" si="32"/>
        <v>1.8380000000000001E-2</v>
      </c>
      <c r="L162" s="169">
        <f t="shared" si="33"/>
        <v>0.99466563587166612</v>
      </c>
      <c r="M162" s="170">
        <f t="shared" si="34"/>
        <v>-5.348642649183743E-3</v>
      </c>
      <c r="O162" s="328">
        <v>43711</v>
      </c>
      <c r="P162" s="171" t="s">
        <v>0</v>
      </c>
      <c r="Q162" s="171" t="s">
        <v>713</v>
      </c>
      <c r="R162" s="171" t="s">
        <v>409</v>
      </c>
      <c r="S162" s="171" t="s">
        <v>409</v>
      </c>
      <c r="T162" s="171" t="s">
        <v>404</v>
      </c>
      <c r="U162" s="171" t="s">
        <v>404</v>
      </c>
      <c r="V162" s="171" t="s">
        <v>0</v>
      </c>
      <c r="W162" s="171" t="s">
        <v>460</v>
      </c>
      <c r="X162" s="171" t="s">
        <v>460</v>
      </c>
      <c r="Y162" s="171" t="s">
        <v>460</v>
      </c>
      <c r="Z162" s="171" t="s">
        <v>460</v>
      </c>
      <c r="AA162" s="171" t="s">
        <v>460</v>
      </c>
      <c r="AB162" s="171" t="s">
        <v>0</v>
      </c>
      <c r="AC162" s="171" t="s">
        <v>474</v>
      </c>
      <c r="AD162" s="171" t="s">
        <v>480</v>
      </c>
      <c r="AE162" s="171" t="s">
        <v>474</v>
      </c>
      <c r="AF162" s="171" t="s">
        <v>474</v>
      </c>
      <c r="AG162" s="171" t="s">
        <v>474</v>
      </c>
      <c r="AH162" s="171" t="s">
        <v>0</v>
      </c>
      <c r="AI162" s="171" t="s">
        <v>617</v>
      </c>
      <c r="AJ162" s="171" t="s">
        <v>617</v>
      </c>
      <c r="AK162" s="171" t="s">
        <v>617</v>
      </c>
      <c r="AL162" s="171" t="s">
        <v>617</v>
      </c>
      <c r="AM162" s="171" t="s">
        <v>617</v>
      </c>
      <c r="AN162" s="171" t="s">
        <v>0</v>
      </c>
      <c r="AO162" s="171" t="s">
        <v>629</v>
      </c>
      <c r="AP162" s="171" t="s">
        <v>629</v>
      </c>
      <c r="AQ162" s="171" t="s">
        <v>629</v>
      </c>
      <c r="AR162" s="171" t="s">
        <v>629</v>
      </c>
      <c r="AS162" s="171" t="s">
        <v>629</v>
      </c>
      <c r="AT162" s="171" t="s">
        <v>0</v>
      </c>
      <c r="AU162" s="171" t="s">
        <v>961</v>
      </c>
      <c r="AV162" s="171" t="s">
        <v>763</v>
      </c>
      <c r="AW162" s="171" t="s">
        <v>763</v>
      </c>
      <c r="AX162" s="171" t="s">
        <v>743</v>
      </c>
      <c r="AY162" s="171" t="s">
        <v>763</v>
      </c>
      <c r="AZ162" s="171" t="s">
        <v>0</v>
      </c>
      <c r="BA162" s="171" t="s">
        <v>1004</v>
      </c>
      <c r="BB162" s="171" t="s">
        <v>1004</v>
      </c>
      <c r="BC162" s="171" t="s">
        <v>1004</v>
      </c>
      <c r="BD162" s="171" t="s">
        <v>1004</v>
      </c>
      <c r="BE162" s="171" t="s">
        <v>1004</v>
      </c>
    </row>
    <row r="163" spans="2:57" ht="17.399999999999999">
      <c r="B163" s="150">
        <f t="shared" si="35"/>
        <v>157</v>
      </c>
      <c r="C163" s="327">
        <f t="shared" si="24"/>
        <v>43710</v>
      </c>
      <c r="D163" s="167">
        <f t="shared" si="25"/>
        <v>1.566E-2</v>
      </c>
      <c r="E163" s="168">
        <f t="shared" si="26"/>
        <v>1.6319999999999998E-2</v>
      </c>
      <c r="F163" s="168">
        <f t="shared" si="27"/>
        <v>1.6969999999999999E-2</v>
      </c>
      <c r="G163" s="168">
        <f t="shared" si="28"/>
        <v>1.7769999999999998E-2</v>
      </c>
      <c r="H163" s="168">
        <f t="shared" si="29"/>
        <v>1.8950000000000002E-2</v>
      </c>
      <c r="I163" s="168">
        <f t="shared" si="30"/>
        <v>2.1010000000000001E-2</v>
      </c>
      <c r="J163" s="168">
        <f t="shared" si="31"/>
        <v>2.2669999999999999E-2</v>
      </c>
      <c r="K163" s="168">
        <f t="shared" si="32"/>
        <v>1.8478571428571428E-2</v>
      </c>
      <c r="L163" s="169">
        <f t="shared" si="33"/>
        <v>0.98552380952380947</v>
      </c>
      <c r="M163" s="170">
        <f t="shared" si="34"/>
        <v>-1.4581992839695045E-2</v>
      </c>
      <c r="O163" s="328">
        <v>43710</v>
      </c>
      <c r="P163" s="171" t="s">
        <v>0</v>
      </c>
      <c r="Q163" s="171" t="s">
        <v>490</v>
      </c>
      <c r="R163" s="171" t="s">
        <v>391</v>
      </c>
      <c r="S163" s="171" t="s">
        <v>391</v>
      </c>
      <c r="T163" s="171" t="s">
        <v>395</v>
      </c>
      <c r="U163" s="171" t="s">
        <v>395</v>
      </c>
      <c r="V163" s="171" t="s">
        <v>0</v>
      </c>
      <c r="W163" s="171" t="s">
        <v>526</v>
      </c>
      <c r="X163" s="171" t="s">
        <v>526</v>
      </c>
      <c r="Y163" s="171" t="s">
        <v>526</v>
      </c>
      <c r="Z163" s="171" t="s">
        <v>526</v>
      </c>
      <c r="AA163" s="171" t="s">
        <v>526</v>
      </c>
      <c r="AB163" s="171" t="s">
        <v>0</v>
      </c>
      <c r="AC163" s="171" t="s">
        <v>637</v>
      </c>
      <c r="AD163" s="171" t="s">
        <v>637</v>
      </c>
      <c r="AE163" s="171" t="s">
        <v>637</v>
      </c>
      <c r="AF163" s="171" t="s">
        <v>637</v>
      </c>
      <c r="AG163" s="171" t="s">
        <v>637</v>
      </c>
      <c r="AH163" s="171" t="s">
        <v>0</v>
      </c>
      <c r="AI163" s="171" t="s">
        <v>538</v>
      </c>
      <c r="AJ163" s="171" t="s">
        <v>538</v>
      </c>
      <c r="AK163" s="171" t="s">
        <v>528</v>
      </c>
      <c r="AL163" s="171" t="s">
        <v>538</v>
      </c>
      <c r="AM163" s="171" t="s">
        <v>538</v>
      </c>
      <c r="AN163" s="171" t="s">
        <v>0</v>
      </c>
      <c r="AO163" s="171" t="s">
        <v>572</v>
      </c>
      <c r="AP163" s="171" t="s">
        <v>572</v>
      </c>
      <c r="AQ163" s="171" t="s">
        <v>572</v>
      </c>
      <c r="AR163" s="171" t="s">
        <v>572</v>
      </c>
      <c r="AS163" s="171" t="s">
        <v>572</v>
      </c>
      <c r="AT163" s="171" t="s">
        <v>0</v>
      </c>
      <c r="AU163" s="171" t="s">
        <v>1005</v>
      </c>
      <c r="AV163" s="171" t="s">
        <v>742</v>
      </c>
      <c r="AW163" s="171" t="s">
        <v>742</v>
      </c>
      <c r="AX163" s="171" t="s">
        <v>743</v>
      </c>
      <c r="AY163" s="171" t="s">
        <v>743</v>
      </c>
      <c r="AZ163" s="171" t="s">
        <v>0</v>
      </c>
      <c r="BA163" s="171" t="s">
        <v>956</v>
      </c>
      <c r="BB163" s="171" t="s">
        <v>956</v>
      </c>
      <c r="BC163" s="171" t="s">
        <v>956</v>
      </c>
      <c r="BD163" s="171" t="s">
        <v>956</v>
      </c>
      <c r="BE163" s="171" t="s">
        <v>956</v>
      </c>
    </row>
    <row r="164" spans="2:57" ht="17.399999999999999">
      <c r="B164" s="150">
        <f t="shared" si="35"/>
        <v>158</v>
      </c>
      <c r="C164" s="327">
        <f t="shared" si="24"/>
        <v>43709</v>
      </c>
      <c r="D164" s="167">
        <f t="shared" si="25"/>
        <v>1.5800000000000002E-2</v>
      </c>
      <c r="E164" s="168">
        <f t="shared" si="26"/>
        <v>1.653E-2</v>
      </c>
      <c r="F164" s="168">
        <f t="shared" si="27"/>
        <v>1.7219999999999999E-2</v>
      </c>
      <c r="G164" s="168">
        <f t="shared" si="28"/>
        <v>1.8100000000000002E-2</v>
      </c>
      <c r="H164" s="168">
        <f t="shared" si="29"/>
        <v>1.9269999999999999E-2</v>
      </c>
      <c r="I164" s="168">
        <f t="shared" si="30"/>
        <v>2.1330000000000002E-2</v>
      </c>
      <c r="J164" s="168">
        <f t="shared" si="31"/>
        <v>2.3E-2</v>
      </c>
      <c r="K164" s="168">
        <f t="shared" si="32"/>
        <v>1.8749999999999999E-2</v>
      </c>
      <c r="L164" s="169">
        <f t="shared" si="33"/>
        <v>0.99711312010939757</v>
      </c>
      <c r="M164" s="170">
        <f t="shared" si="34"/>
        <v>-2.8910549655832112E-3</v>
      </c>
      <c r="O164" s="328">
        <v>43709</v>
      </c>
      <c r="P164" s="171" t="s">
        <v>0</v>
      </c>
      <c r="Q164" s="171" t="s">
        <v>438</v>
      </c>
      <c r="R164" s="171" t="s">
        <v>438</v>
      </c>
      <c r="S164" s="171" t="s">
        <v>438</v>
      </c>
      <c r="T164" s="171" t="s">
        <v>438</v>
      </c>
      <c r="U164" s="171" t="s">
        <v>438</v>
      </c>
      <c r="V164" s="171" t="s">
        <v>0</v>
      </c>
      <c r="W164" s="171" t="s">
        <v>714</v>
      </c>
      <c r="X164" s="171" t="s">
        <v>576</v>
      </c>
      <c r="Y164" s="171" t="s">
        <v>576</v>
      </c>
      <c r="Z164" s="171" t="s">
        <v>563</v>
      </c>
      <c r="AA164" s="171" t="s">
        <v>563</v>
      </c>
      <c r="AB164" s="171" t="s">
        <v>0</v>
      </c>
      <c r="AC164" s="171" t="s">
        <v>539</v>
      </c>
      <c r="AD164" s="171" t="s">
        <v>539</v>
      </c>
      <c r="AE164" s="171" t="s">
        <v>539</v>
      </c>
      <c r="AF164" s="171" t="s">
        <v>539</v>
      </c>
      <c r="AG164" s="171" t="s">
        <v>539</v>
      </c>
      <c r="AH164" s="171" t="s">
        <v>0</v>
      </c>
      <c r="AI164" s="171" t="s">
        <v>536</v>
      </c>
      <c r="AJ164" s="171" t="s">
        <v>536</v>
      </c>
      <c r="AK164" s="171" t="s">
        <v>536</v>
      </c>
      <c r="AL164" s="171" t="s">
        <v>536</v>
      </c>
      <c r="AM164" s="171" t="s">
        <v>536</v>
      </c>
      <c r="AN164" s="171" t="s">
        <v>0</v>
      </c>
      <c r="AO164" s="171" t="s">
        <v>653</v>
      </c>
      <c r="AP164" s="171" t="s">
        <v>653</v>
      </c>
      <c r="AQ164" s="171" t="s">
        <v>653</v>
      </c>
      <c r="AR164" s="171" t="s">
        <v>653</v>
      </c>
      <c r="AS164" s="171" t="s">
        <v>653</v>
      </c>
      <c r="AT164" s="171" t="s">
        <v>0</v>
      </c>
      <c r="AU164" s="171" t="s">
        <v>1006</v>
      </c>
      <c r="AV164" s="171" t="s">
        <v>989</v>
      </c>
      <c r="AW164" s="171" t="s">
        <v>989</v>
      </c>
      <c r="AX164" s="171" t="s">
        <v>974</v>
      </c>
      <c r="AY164" s="171" t="s">
        <v>974</v>
      </c>
      <c r="AZ164" s="171" t="s">
        <v>0</v>
      </c>
      <c r="BA164" s="171" t="s">
        <v>940</v>
      </c>
      <c r="BB164" s="171" t="s">
        <v>940</v>
      </c>
      <c r="BC164" s="171" t="s">
        <v>940</v>
      </c>
      <c r="BD164" s="171" t="s">
        <v>940</v>
      </c>
      <c r="BE164" s="171" t="s">
        <v>940</v>
      </c>
    </row>
    <row r="165" spans="2:57" ht="17.399999999999999">
      <c r="B165" s="150">
        <f t="shared" si="35"/>
        <v>159</v>
      </c>
      <c r="C165" s="327">
        <f t="shared" si="24"/>
        <v>43708</v>
      </c>
      <c r="D165" s="167">
        <f t="shared" si="25"/>
        <v>1.5900000000000001E-2</v>
      </c>
      <c r="E165" s="168">
        <f t="shared" si="26"/>
        <v>1.6650000000000002E-2</v>
      </c>
      <c r="F165" s="168">
        <f t="shared" si="27"/>
        <v>1.7350000000000001E-2</v>
      </c>
      <c r="G165" s="168">
        <f t="shared" si="28"/>
        <v>1.822E-2</v>
      </c>
      <c r="H165" s="168">
        <f t="shared" si="29"/>
        <v>1.9269999999999999E-2</v>
      </c>
      <c r="I165" s="168">
        <f t="shared" si="30"/>
        <v>2.129E-2</v>
      </c>
      <c r="J165" s="168">
        <f t="shared" si="31"/>
        <v>2.2949999999999998E-2</v>
      </c>
      <c r="K165" s="168">
        <f t="shared" si="32"/>
        <v>1.8804285714285714E-2</v>
      </c>
      <c r="L165" s="169">
        <f t="shared" si="33"/>
        <v>1.0064225093661596</v>
      </c>
      <c r="M165" s="170">
        <f t="shared" si="34"/>
        <v>6.4019729362554739E-3</v>
      </c>
      <c r="O165" s="328">
        <v>43708</v>
      </c>
      <c r="P165" s="171" t="s">
        <v>0</v>
      </c>
      <c r="Q165" s="171" t="s">
        <v>463</v>
      </c>
      <c r="R165" s="171" t="s">
        <v>463</v>
      </c>
      <c r="S165" s="171" t="s">
        <v>463</v>
      </c>
      <c r="T165" s="171" t="s">
        <v>463</v>
      </c>
      <c r="U165" s="171" t="s">
        <v>463</v>
      </c>
      <c r="V165" s="171" t="s">
        <v>0</v>
      </c>
      <c r="W165" s="171" t="s">
        <v>512</v>
      </c>
      <c r="X165" s="171" t="s">
        <v>512</v>
      </c>
      <c r="Y165" s="171" t="s">
        <v>512</v>
      </c>
      <c r="Z165" s="171" t="s">
        <v>512</v>
      </c>
      <c r="AA165" s="171" t="s">
        <v>512</v>
      </c>
      <c r="AB165" s="171" t="s">
        <v>0</v>
      </c>
      <c r="AC165" s="171" t="s">
        <v>525</v>
      </c>
      <c r="AD165" s="171" t="s">
        <v>525</v>
      </c>
      <c r="AE165" s="171" t="s">
        <v>525</v>
      </c>
      <c r="AF165" s="171" t="s">
        <v>525</v>
      </c>
      <c r="AG165" s="171" t="s">
        <v>525</v>
      </c>
      <c r="AH165" s="171" t="s">
        <v>0</v>
      </c>
      <c r="AI165" s="171" t="s">
        <v>678</v>
      </c>
      <c r="AJ165" s="171" t="s">
        <v>678</v>
      </c>
      <c r="AK165" s="171" t="s">
        <v>678</v>
      </c>
      <c r="AL165" s="171" t="s">
        <v>678</v>
      </c>
      <c r="AM165" s="171" t="s">
        <v>678</v>
      </c>
      <c r="AN165" s="171" t="s">
        <v>0</v>
      </c>
      <c r="AO165" s="171" t="s">
        <v>653</v>
      </c>
      <c r="AP165" s="171" t="s">
        <v>653</v>
      </c>
      <c r="AQ165" s="171" t="s">
        <v>653</v>
      </c>
      <c r="AR165" s="171" t="s">
        <v>653</v>
      </c>
      <c r="AS165" s="171" t="s">
        <v>653</v>
      </c>
      <c r="AT165" s="171" t="s">
        <v>0</v>
      </c>
      <c r="AU165" s="171" t="s">
        <v>1007</v>
      </c>
      <c r="AV165" s="171" t="s">
        <v>861</v>
      </c>
      <c r="AW165" s="171" t="s">
        <v>750</v>
      </c>
      <c r="AX165" s="171" t="s">
        <v>750</v>
      </c>
      <c r="AY165" s="171" t="s">
        <v>750</v>
      </c>
      <c r="AZ165" s="171" t="s">
        <v>0</v>
      </c>
      <c r="BA165" s="171" t="s">
        <v>1008</v>
      </c>
      <c r="BB165" s="171" t="s">
        <v>1008</v>
      </c>
      <c r="BC165" s="171" t="s">
        <v>1008</v>
      </c>
      <c r="BD165" s="171" t="s">
        <v>1008</v>
      </c>
      <c r="BE165" s="171" t="s">
        <v>1008</v>
      </c>
    </row>
    <row r="166" spans="2:57" ht="17.399999999999999">
      <c r="B166" s="150">
        <f t="shared" si="35"/>
        <v>160</v>
      </c>
      <c r="C166" s="327">
        <f t="shared" si="24"/>
        <v>43705</v>
      </c>
      <c r="D166" s="167">
        <f t="shared" si="25"/>
        <v>1.5859999999999999E-2</v>
      </c>
      <c r="E166" s="168">
        <f t="shared" si="26"/>
        <v>1.6549999999999999E-2</v>
      </c>
      <c r="F166" s="168">
        <f t="shared" si="27"/>
        <v>1.72E-2</v>
      </c>
      <c r="G166" s="168">
        <f t="shared" si="28"/>
        <v>1.8069999999999999E-2</v>
      </c>
      <c r="H166" s="168">
        <f t="shared" si="29"/>
        <v>1.9099999999999999E-2</v>
      </c>
      <c r="I166" s="168">
        <f t="shared" si="30"/>
        <v>2.1160000000000002E-2</v>
      </c>
      <c r="J166" s="168">
        <f t="shared" si="31"/>
        <v>2.2850000000000002E-2</v>
      </c>
      <c r="K166" s="168">
        <f t="shared" si="32"/>
        <v>1.8684285714285712E-2</v>
      </c>
      <c r="L166" s="169">
        <f t="shared" si="33"/>
        <v>1.010429542645241</v>
      </c>
      <c r="M166" s="170">
        <f t="shared" si="34"/>
        <v>1.0375530190879396E-2</v>
      </c>
      <c r="O166" s="328">
        <v>43705</v>
      </c>
      <c r="P166" s="171" t="s">
        <v>0</v>
      </c>
      <c r="Q166" s="171" t="s">
        <v>697</v>
      </c>
      <c r="R166" s="171" t="s">
        <v>448</v>
      </c>
      <c r="S166" s="171" t="s">
        <v>448</v>
      </c>
      <c r="T166" s="171" t="s">
        <v>463</v>
      </c>
      <c r="U166" s="171" t="s">
        <v>448</v>
      </c>
      <c r="V166" s="171" t="s">
        <v>0</v>
      </c>
      <c r="W166" s="171" t="s">
        <v>576</v>
      </c>
      <c r="X166" s="171" t="s">
        <v>576</v>
      </c>
      <c r="Y166" s="171" t="s">
        <v>576</v>
      </c>
      <c r="Z166" s="171" t="s">
        <v>576</v>
      </c>
      <c r="AA166" s="171" t="s">
        <v>576</v>
      </c>
      <c r="AB166" s="171" t="s">
        <v>0</v>
      </c>
      <c r="AC166" s="171" t="s">
        <v>537</v>
      </c>
      <c r="AD166" s="171" t="s">
        <v>537</v>
      </c>
      <c r="AE166" s="171" t="s">
        <v>537</v>
      </c>
      <c r="AF166" s="171" t="s">
        <v>537</v>
      </c>
      <c r="AG166" s="171" t="s">
        <v>537</v>
      </c>
      <c r="AH166" s="171" t="s">
        <v>0</v>
      </c>
      <c r="AI166" s="171" t="s">
        <v>518</v>
      </c>
      <c r="AJ166" s="171" t="s">
        <v>518</v>
      </c>
      <c r="AK166" s="171" t="s">
        <v>518</v>
      </c>
      <c r="AL166" s="171" t="s">
        <v>518</v>
      </c>
      <c r="AM166" s="171" t="s">
        <v>518</v>
      </c>
      <c r="AN166" s="171" t="s">
        <v>0</v>
      </c>
      <c r="AO166" s="171" t="s">
        <v>597</v>
      </c>
      <c r="AP166" s="171" t="s">
        <v>597</v>
      </c>
      <c r="AQ166" s="171" t="s">
        <v>597</v>
      </c>
      <c r="AR166" s="171" t="s">
        <v>597</v>
      </c>
      <c r="AS166" s="171" t="s">
        <v>597</v>
      </c>
      <c r="AT166" s="171" t="s">
        <v>0</v>
      </c>
      <c r="AU166" s="171" t="s">
        <v>1009</v>
      </c>
      <c r="AV166" s="171" t="s">
        <v>950</v>
      </c>
      <c r="AW166" s="171" t="s">
        <v>950</v>
      </c>
      <c r="AX166" s="171" t="s">
        <v>955</v>
      </c>
      <c r="AY166" s="171" t="s">
        <v>955</v>
      </c>
      <c r="AZ166" s="171" t="s">
        <v>0</v>
      </c>
      <c r="BA166" s="171" t="s">
        <v>966</v>
      </c>
      <c r="BB166" s="171" t="s">
        <v>1010</v>
      </c>
      <c r="BC166" s="171" t="s">
        <v>966</v>
      </c>
      <c r="BD166" s="171" t="s">
        <v>966</v>
      </c>
      <c r="BE166" s="171" t="s">
        <v>966</v>
      </c>
    </row>
    <row r="167" spans="2:57" ht="17.399999999999999">
      <c r="B167" s="150">
        <f t="shared" si="35"/>
        <v>161</v>
      </c>
      <c r="C167" s="327">
        <f t="shared" si="24"/>
        <v>43704</v>
      </c>
      <c r="D167" s="167">
        <f t="shared" si="25"/>
        <v>1.576E-2</v>
      </c>
      <c r="E167" s="168">
        <f t="shared" si="26"/>
        <v>1.6420000000000001E-2</v>
      </c>
      <c r="F167" s="168">
        <f t="shared" si="27"/>
        <v>1.7049999999999999E-2</v>
      </c>
      <c r="G167" s="168">
        <f t="shared" si="28"/>
        <v>1.7920000000000002E-2</v>
      </c>
      <c r="H167" s="168">
        <f t="shared" si="29"/>
        <v>1.89E-2</v>
      </c>
      <c r="I167" s="168">
        <f t="shared" si="30"/>
        <v>2.0889999999999999E-2</v>
      </c>
      <c r="J167" s="168">
        <f t="shared" si="31"/>
        <v>2.2499999999999999E-2</v>
      </c>
      <c r="K167" s="168">
        <f t="shared" si="32"/>
        <v>1.8491428571428572E-2</v>
      </c>
      <c r="L167" s="169">
        <f t="shared" si="33"/>
        <v>0.99684251058914131</v>
      </c>
      <c r="M167" s="170">
        <f t="shared" si="34"/>
        <v>-3.1624847985759026E-3</v>
      </c>
      <c r="O167" s="328">
        <v>43704</v>
      </c>
      <c r="P167" s="171" t="s">
        <v>0</v>
      </c>
      <c r="Q167" s="171" t="s">
        <v>486</v>
      </c>
      <c r="R167" s="171" t="s">
        <v>487</v>
      </c>
      <c r="S167" s="171" t="s">
        <v>487</v>
      </c>
      <c r="T167" s="171" t="s">
        <v>438</v>
      </c>
      <c r="U167" s="171" t="s">
        <v>487</v>
      </c>
      <c r="V167" s="171" t="s">
        <v>0</v>
      </c>
      <c r="W167" s="171" t="s">
        <v>517</v>
      </c>
      <c r="X167" s="171" t="s">
        <v>517</v>
      </c>
      <c r="Y167" s="171" t="s">
        <v>517</v>
      </c>
      <c r="Z167" s="171" t="s">
        <v>517</v>
      </c>
      <c r="AA167" s="171" t="s">
        <v>517</v>
      </c>
      <c r="AB167" s="171" t="s">
        <v>0</v>
      </c>
      <c r="AC167" s="171" t="s">
        <v>569</v>
      </c>
      <c r="AD167" s="171" t="s">
        <v>569</v>
      </c>
      <c r="AE167" s="171" t="s">
        <v>569</v>
      </c>
      <c r="AF167" s="171" t="s">
        <v>569</v>
      </c>
      <c r="AG167" s="171" t="s">
        <v>569</v>
      </c>
      <c r="AH167" s="171" t="s">
        <v>0</v>
      </c>
      <c r="AI167" s="171" t="s">
        <v>541</v>
      </c>
      <c r="AJ167" s="171" t="s">
        <v>541</v>
      </c>
      <c r="AK167" s="171" t="s">
        <v>541</v>
      </c>
      <c r="AL167" s="171" t="s">
        <v>541</v>
      </c>
      <c r="AM167" s="171" t="s">
        <v>541</v>
      </c>
      <c r="AN167" s="171" t="s">
        <v>0</v>
      </c>
      <c r="AO167" s="171" t="s">
        <v>625</v>
      </c>
      <c r="AP167" s="171" t="s">
        <v>625</v>
      </c>
      <c r="AQ167" s="171" t="s">
        <v>625</v>
      </c>
      <c r="AR167" s="171" t="s">
        <v>625</v>
      </c>
      <c r="AS167" s="171" t="s">
        <v>625</v>
      </c>
      <c r="AT167" s="171" t="s">
        <v>0</v>
      </c>
      <c r="AU167" s="171" t="s">
        <v>929</v>
      </c>
      <c r="AV167" s="171" t="s">
        <v>933</v>
      </c>
      <c r="AW167" s="171" t="s">
        <v>933</v>
      </c>
      <c r="AX167" s="171" t="s">
        <v>986</v>
      </c>
      <c r="AY167" s="171" t="s">
        <v>933</v>
      </c>
      <c r="AZ167" s="171" t="s">
        <v>0</v>
      </c>
      <c r="BA167" s="171" t="s">
        <v>995</v>
      </c>
      <c r="BB167" s="171" t="s">
        <v>995</v>
      </c>
      <c r="BC167" s="171" t="s">
        <v>995</v>
      </c>
      <c r="BD167" s="171" t="s">
        <v>995</v>
      </c>
      <c r="BE167" s="171" t="s">
        <v>995</v>
      </c>
    </row>
    <row r="168" spans="2:57" ht="17.399999999999999">
      <c r="B168" s="150">
        <f t="shared" si="35"/>
        <v>162</v>
      </c>
      <c r="C168" s="327">
        <f t="shared" si="24"/>
        <v>43703</v>
      </c>
      <c r="D168" s="167">
        <f t="shared" si="25"/>
        <v>1.576E-2</v>
      </c>
      <c r="E168" s="168">
        <f t="shared" si="26"/>
        <v>1.6500000000000001E-2</v>
      </c>
      <c r="F168" s="168">
        <f t="shared" si="27"/>
        <v>1.7170000000000001E-2</v>
      </c>
      <c r="G168" s="168">
        <f t="shared" si="28"/>
        <v>1.805E-2</v>
      </c>
      <c r="H168" s="168">
        <f t="shared" si="29"/>
        <v>1.9E-2</v>
      </c>
      <c r="I168" s="168">
        <f t="shared" si="30"/>
        <v>2.0899999999999998E-2</v>
      </c>
      <c r="J168" s="168">
        <f t="shared" si="31"/>
        <v>2.247E-2</v>
      </c>
      <c r="K168" s="168">
        <f t="shared" si="32"/>
        <v>1.8550000000000001E-2</v>
      </c>
      <c r="L168" s="169">
        <f t="shared" si="33"/>
        <v>1.0096415519788509</v>
      </c>
      <c r="M168" s="170">
        <f t="shared" si="34"/>
        <v>9.5953688307620997E-3</v>
      </c>
      <c r="O168" s="328">
        <v>43703</v>
      </c>
      <c r="P168" s="171" t="s">
        <v>0</v>
      </c>
      <c r="Q168" s="171" t="s">
        <v>486</v>
      </c>
      <c r="R168" s="171" t="s">
        <v>487</v>
      </c>
      <c r="S168" s="171" t="s">
        <v>487</v>
      </c>
      <c r="T168" s="171" t="s">
        <v>438</v>
      </c>
      <c r="U168" s="171" t="s">
        <v>487</v>
      </c>
      <c r="V168" s="171" t="s">
        <v>0</v>
      </c>
      <c r="W168" s="171" t="s">
        <v>524</v>
      </c>
      <c r="X168" s="171" t="s">
        <v>524</v>
      </c>
      <c r="Y168" s="171" t="s">
        <v>524</v>
      </c>
      <c r="Z168" s="171" t="s">
        <v>524</v>
      </c>
      <c r="AA168" s="171" t="s">
        <v>524</v>
      </c>
      <c r="AB168" s="171" t="s">
        <v>0</v>
      </c>
      <c r="AC168" s="171" t="s">
        <v>527</v>
      </c>
      <c r="AD168" s="171" t="s">
        <v>527</v>
      </c>
      <c r="AE168" s="171" t="s">
        <v>527</v>
      </c>
      <c r="AF168" s="171" t="s">
        <v>527</v>
      </c>
      <c r="AG168" s="171" t="s">
        <v>527</v>
      </c>
      <c r="AH168" s="171" t="s">
        <v>0</v>
      </c>
      <c r="AI168" s="171" t="s">
        <v>550</v>
      </c>
      <c r="AJ168" s="171" t="s">
        <v>550</v>
      </c>
      <c r="AK168" s="171" t="s">
        <v>550</v>
      </c>
      <c r="AL168" s="171" t="s">
        <v>550</v>
      </c>
      <c r="AM168" s="171" t="s">
        <v>550</v>
      </c>
      <c r="AN168" s="171" t="s">
        <v>0</v>
      </c>
      <c r="AO168" s="171" t="s">
        <v>614</v>
      </c>
      <c r="AP168" s="171" t="s">
        <v>614</v>
      </c>
      <c r="AQ168" s="171" t="s">
        <v>614</v>
      </c>
      <c r="AR168" s="171" t="s">
        <v>614</v>
      </c>
      <c r="AS168" s="171" t="s">
        <v>614</v>
      </c>
      <c r="AT168" s="171" t="s">
        <v>0</v>
      </c>
      <c r="AU168" s="171" t="s">
        <v>933</v>
      </c>
      <c r="AV168" s="171" t="s">
        <v>741</v>
      </c>
      <c r="AW168" s="171" t="s">
        <v>741</v>
      </c>
      <c r="AX168" s="171" t="s">
        <v>986</v>
      </c>
      <c r="AY168" s="171" t="s">
        <v>933</v>
      </c>
      <c r="AZ168" s="171" t="s">
        <v>0</v>
      </c>
      <c r="BA168" s="171" t="s">
        <v>954</v>
      </c>
      <c r="BB168" s="171" t="s">
        <v>954</v>
      </c>
      <c r="BC168" s="171" t="s">
        <v>954</v>
      </c>
      <c r="BD168" s="171" t="s">
        <v>954</v>
      </c>
      <c r="BE168" s="171" t="s">
        <v>954</v>
      </c>
    </row>
    <row r="169" spans="2:57" ht="17.399999999999999">
      <c r="B169" s="150">
        <f t="shared" si="35"/>
        <v>163</v>
      </c>
      <c r="C169" s="327">
        <f t="shared" si="24"/>
        <v>43702</v>
      </c>
      <c r="D169" s="167">
        <f t="shared" si="25"/>
        <v>1.5709999999999998E-2</v>
      </c>
      <c r="E169" s="168">
        <f t="shared" si="26"/>
        <v>1.6449999999999999E-2</v>
      </c>
      <c r="F169" s="168">
        <f t="shared" si="27"/>
        <v>1.7070000000000002E-2</v>
      </c>
      <c r="G169" s="168">
        <f t="shared" si="28"/>
        <v>1.7819999999999999E-2</v>
      </c>
      <c r="H169" s="168">
        <f t="shared" si="29"/>
        <v>1.8720000000000001E-2</v>
      </c>
      <c r="I169" s="168">
        <f t="shared" si="30"/>
        <v>2.0649999999999998E-2</v>
      </c>
      <c r="J169" s="168">
        <f t="shared" si="31"/>
        <v>2.2189999999999998E-2</v>
      </c>
      <c r="K169" s="168">
        <f t="shared" si="32"/>
        <v>1.8372857142857142E-2</v>
      </c>
      <c r="L169" s="169">
        <f t="shared" si="33"/>
        <v>1.0108464984673426</v>
      </c>
      <c r="M169" s="170">
        <f t="shared" si="34"/>
        <v>1.0788097123386423E-2</v>
      </c>
      <c r="O169" s="328">
        <v>43702</v>
      </c>
      <c r="P169" s="171" t="s">
        <v>0</v>
      </c>
      <c r="Q169" s="171" t="s">
        <v>483</v>
      </c>
      <c r="R169" s="171" t="s">
        <v>435</v>
      </c>
      <c r="S169" s="171" t="s">
        <v>435</v>
      </c>
      <c r="T169" s="171" t="s">
        <v>487</v>
      </c>
      <c r="U169" s="171" t="s">
        <v>435</v>
      </c>
      <c r="V169" s="171" t="s">
        <v>0</v>
      </c>
      <c r="W169" s="171" t="s">
        <v>503</v>
      </c>
      <c r="X169" s="171" t="s">
        <v>503</v>
      </c>
      <c r="Y169" s="171" t="s">
        <v>503</v>
      </c>
      <c r="Z169" s="171" t="s">
        <v>503</v>
      </c>
      <c r="AA169" s="171" t="s">
        <v>503</v>
      </c>
      <c r="AB169" s="171" t="s">
        <v>0</v>
      </c>
      <c r="AC169" s="171" t="s">
        <v>543</v>
      </c>
      <c r="AD169" s="171" t="s">
        <v>543</v>
      </c>
      <c r="AE169" s="171" t="s">
        <v>543</v>
      </c>
      <c r="AF169" s="171" t="s">
        <v>543</v>
      </c>
      <c r="AG169" s="171" t="s">
        <v>543</v>
      </c>
      <c r="AH169" s="171" t="s">
        <v>0</v>
      </c>
      <c r="AI169" s="171" t="s">
        <v>531</v>
      </c>
      <c r="AJ169" s="171" t="s">
        <v>531</v>
      </c>
      <c r="AK169" s="171" t="s">
        <v>531</v>
      </c>
      <c r="AL169" s="171" t="s">
        <v>531</v>
      </c>
      <c r="AM169" s="171" t="s">
        <v>531</v>
      </c>
      <c r="AN169" s="171" t="s">
        <v>0</v>
      </c>
      <c r="AO169" s="171" t="s">
        <v>710</v>
      </c>
      <c r="AP169" s="171" t="s">
        <v>710</v>
      </c>
      <c r="AQ169" s="171" t="s">
        <v>710</v>
      </c>
      <c r="AR169" s="171" t="s">
        <v>710</v>
      </c>
      <c r="AS169" s="171" t="s">
        <v>710</v>
      </c>
      <c r="AT169" s="171" t="s">
        <v>0</v>
      </c>
      <c r="AU169" s="171" t="s">
        <v>987</v>
      </c>
      <c r="AV169" s="171" t="s">
        <v>987</v>
      </c>
      <c r="AW169" s="171" t="s">
        <v>987</v>
      </c>
      <c r="AX169" s="171" t="s">
        <v>987</v>
      </c>
      <c r="AY169" s="171" t="s">
        <v>987</v>
      </c>
      <c r="AZ169" s="171" t="s">
        <v>0</v>
      </c>
      <c r="BA169" s="171" t="s">
        <v>1011</v>
      </c>
      <c r="BB169" s="171" t="s">
        <v>928</v>
      </c>
      <c r="BC169" s="171" t="s">
        <v>928</v>
      </c>
      <c r="BD169" s="171" t="s">
        <v>928</v>
      </c>
      <c r="BE169" s="171" t="s">
        <v>1012</v>
      </c>
    </row>
    <row r="170" spans="2:57" ht="17.399999999999999">
      <c r="B170" s="150">
        <f t="shared" si="35"/>
        <v>164</v>
      </c>
      <c r="C170" s="327">
        <f t="shared" si="24"/>
        <v>43701</v>
      </c>
      <c r="D170" s="167">
        <f t="shared" si="25"/>
        <v>1.5609999999999999E-2</v>
      </c>
      <c r="E170" s="168">
        <f t="shared" si="26"/>
        <v>1.6369999999999999E-2</v>
      </c>
      <c r="F170" s="168">
        <f t="shared" si="27"/>
        <v>1.6920000000000001E-2</v>
      </c>
      <c r="G170" s="168">
        <f t="shared" si="28"/>
        <v>1.762E-2</v>
      </c>
      <c r="H170" s="168">
        <f t="shared" si="29"/>
        <v>1.847E-2</v>
      </c>
      <c r="I170" s="168">
        <f t="shared" si="30"/>
        <v>2.0369999999999999E-2</v>
      </c>
      <c r="J170" s="168">
        <f t="shared" si="31"/>
        <v>2.1869999999999997E-2</v>
      </c>
      <c r="K170" s="168">
        <f t="shared" si="32"/>
        <v>1.8175714285714285E-2</v>
      </c>
      <c r="L170" s="169">
        <f t="shared" si="33"/>
        <v>0.98543877313918349</v>
      </c>
      <c r="M170" s="170">
        <f t="shared" si="34"/>
        <v>-1.4668282032018372E-2</v>
      </c>
      <c r="O170" s="328">
        <v>43701</v>
      </c>
      <c r="P170" s="171" t="s">
        <v>0</v>
      </c>
      <c r="Q170" s="171" t="s">
        <v>495</v>
      </c>
      <c r="R170" s="171" t="s">
        <v>433</v>
      </c>
      <c r="S170" s="171" t="s">
        <v>433</v>
      </c>
      <c r="T170" s="171" t="s">
        <v>391</v>
      </c>
      <c r="U170" s="171" t="s">
        <v>433</v>
      </c>
      <c r="V170" s="171" t="s">
        <v>0</v>
      </c>
      <c r="W170" s="171" t="s">
        <v>504</v>
      </c>
      <c r="X170" s="171" t="s">
        <v>504</v>
      </c>
      <c r="Y170" s="171" t="s">
        <v>504</v>
      </c>
      <c r="Z170" s="171" t="s">
        <v>504</v>
      </c>
      <c r="AA170" s="171" t="s">
        <v>504</v>
      </c>
      <c r="AB170" s="171" t="s">
        <v>0</v>
      </c>
      <c r="AC170" s="171" t="s">
        <v>565</v>
      </c>
      <c r="AD170" s="171" t="s">
        <v>565</v>
      </c>
      <c r="AE170" s="171" t="s">
        <v>565</v>
      </c>
      <c r="AF170" s="171" t="s">
        <v>565</v>
      </c>
      <c r="AG170" s="171" t="s">
        <v>565</v>
      </c>
      <c r="AH170" s="171" t="s">
        <v>0</v>
      </c>
      <c r="AI170" s="171" t="s">
        <v>589</v>
      </c>
      <c r="AJ170" s="171" t="s">
        <v>589</v>
      </c>
      <c r="AK170" s="171" t="s">
        <v>589</v>
      </c>
      <c r="AL170" s="171" t="s">
        <v>589</v>
      </c>
      <c r="AM170" s="171" t="s">
        <v>589</v>
      </c>
      <c r="AN170" s="171" t="s">
        <v>0</v>
      </c>
      <c r="AO170" s="171" t="s">
        <v>578</v>
      </c>
      <c r="AP170" s="171" t="s">
        <v>578</v>
      </c>
      <c r="AQ170" s="171" t="s">
        <v>578</v>
      </c>
      <c r="AR170" s="171" t="s">
        <v>578</v>
      </c>
      <c r="AS170" s="171" t="s">
        <v>578</v>
      </c>
      <c r="AT170" s="171" t="s">
        <v>0</v>
      </c>
      <c r="AU170" s="171" t="s">
        <v>722</v>
      </c>
      <c r="AV170" s="171" t="s">
        <v>722</v>
      </c>
      <c r="AW170" s="171" t="s">
        <v>722</v>
      </c>
      <c r="AX170" s="171" t="s">
        <v>852</v>
      </c>
      <c r="AY170" s="171" t="s">
        <v>722</v>
      </c>
      <c r="AZ170" s="171" t="s">
        <v>0</v>
      </c>
      <c r="BA170" s="171" t="s">
        <v>1013</v>
      </c>
      <c r="BB170" s="171" t="s">
        <v>1013</v>
      </c>
      <c r="BC170" s="171" t="s">
        <v>1013</v>
      </c>
      <c r="BD170" s="171" t="s">
        <v>1014</v>
      </c>
      <c r="BE170" s="171" t="s">
        <v>1013</v>
      </c>
    </row>
    <row r="171" spans="2:57" ht="17.399999999999999">
      <c r="B171" s="150">
        <f t="shared" si="35"/>
        <v>165</v>
      </c>
      <c r="C171" s="327">
        <f t="shared" si="24"/>
        <v>43698</v>
      </c>
      <c r="D171" s="167">
        <f t="shared" si="25"/>
        <v>1.5600000000000001E-2</v>
      </c>
      <c r="E171" s="168">
        <f t="shared" si="26"/>
        <v>1.6469999999999999E-2</v>
      </c>
      <c r="F171" s="168">
        <f t="shared" si="27"/>
        <v>1.7070000000000002E-2</v>
      </c>
      <c r="G171" s="168">
        <f t="shared" si="28"/>
        <v>1.78E-2</v>
      </c>
      <c r="H171" s="168">
        <f t="shared" si="29"/>
        <v>1.8799999999999997E-2</v>
      </c>
      <c r="I171" s="168">
        <f t="shared" si="30"/>
        <v>2.085E-2</v>
      </c>
      <c r="J171" s="168">
        <f t="shared" si="31"/>
        <v>2.2519999999999998E-2</v>
      </c>
      <c r="K171" s="168">
        <f t="shared" si="32"/>
        <v>1.8444285714285715E-2</v>
      </c>
      <c r="L171" s="169">
        <f t="shared" si="33"/>
        <v>0.99353597537514415</v>
      </c>
      <c r="M171" s="170">
        <f t="shared" si="34"/>
        <v>-6.4850069008721466E-3</v>
      </c>
      <c r="O171" s="328">
        <v>43698</v>
      </c>
      <c r="P171" s="171" t="s">
        <v>0</v>
      </c>
      <c r="Q171" s="171" t="s">
        <v>433</v>
      </c>
      <c r="R171" s="171" t="s">
        <v>433</v>
      </c>
      <c r="S171" s="171" t="s">
        <v>409</v>
      </c>
      <c r="T171" s="171" t="s">
        <v>391</v>
      </c>
      <c r="U171" s="171" t="s">
        <v>433</v>
      </c>
      <c r="V171" s="171" t="s">
        <v>0</v>
      </c>
      <c r="W171" s="171" t="s">
        <v>520</v>
      </c>
      <c r="X171" s="171" t="s">
        <v>520</v>
      </c>
      <c r="Y171" s="171" t="s">
        <v>520</v>
      </c>
      <c r="Z171" s="171" t="s">
        <v>520</v>
      </c>
      <c r="AA171" s="171" t="s">
        <v>520</v>
      </c>
      <c r="AB171" s="171" t="s">
        <v>0</v>
      </c>
      <c r="AC171" s="171" t="s">
        <v>543</v>
      </c>
      <c r="AD171" s="171" t="s">
        <v>543</v>
      </c>
      <c r="AE171" s="171" t="s">
        <v>543</v>
      </c>
      <c r="AF171" s="171" t="s">
        <v>543</v>
      </c>
      <c r="AG171" s="171" t="s">
        <v>543</v>
      </c>
      <c r="AH171" s="171" t="s">
        <v>0</v>
      </c>
      <c r="AI171" s="171" t="s">
        <v>528</v>
      </c>
      <c r="AJ171" s="171" t="s">
        <v>528</v>
      </c>
      <c r="AK171" s="171" t="s">
        <v>528</v>
      </c>
      <c r="AL171" s="171" t="s">
        <v>528</v>
      </c>
      <c r="AM171" s="171" t="s">
        <v>528</v>
      </c>
      <c r="AN171" s="171" t="s">
        <v>0</v>
      </c>
      <c r="AO171" s="171" t="s">
        <v>709</v>
      </c>
      <c r="AP171" s="171" t="s">
        <v>709</v>
      </c>
      <c r="AQ171" s="171" t="s">
        <v>709</v>
      </c>
      <c r="AR171" s="171" t="s">
        <v>709</v>
      </c>
      <c r="AS171" s="171" t="s">
        <v>709</v>
      </c>
      <c r="AT171" s="171" t="s">
        <v>0</v>
      </c>
      <c r="AU171" s="171" t="s">
        <v>744</v>
      </c>
      <c r="AV171" s="171" t="s">
        <v>744</v>
      </c>
      <c r="AW171" s="171" t="s">
        <v>744</v>
      </c>
      <c r="AX171" s="171" t="s">
        <v>744</v>
      </c>
      <c r="AY171" s="171" t="s">
        <v>744</v>
      </c>
      <c r="AZ171" s="171" t="s">
        <v>0</v>
      </c>
      <c r="BA171" s="171" t="s">
        <v>996</v>
      </c>
      <c r="BB171" s="171" t="s">
        <v>996</v>
      </c>
      <c r="BC171" s="171" t="s">
        <v>996</v>
      </c>
      <c r="BD171" s="171" t="s">
        <v>996</v>
      </c>
      <c r="BE171" s="171" t="s">
        <v>996</v>
      </c>
    </row>
    <row r="172" spans="2:57" ht="17.399999999999999">
      <c r="B172" s="150">
        <f t="shared" si="35"/>
        <v>166</v>
      </c>
      <c r="C172" s="327">
        <f t="shared" si="24"/>
        <v>43697</v>
      </c>
      <c r="D172" s="167">
        <f t="shared" si="25"/>
        <v>1.5569999999999999E-2</v>
      </c>
      <c r="E172" s="168">
        <f t="shared" si="26"/>
        <v>1.6500000000000001E-2</v>
      </c>
      <c r="F172" s="168">
        <f t="shared" si="27"/>
        <v>1.712E-2</v>
      </c>
      <c r="G172" s="168">
        <f t="shared" si="28"/>
        <v>1.7920000000000002E-2</v>
      </c>
      <c r="H172" s="168">
        <f t="shared" si="29"/>
        <v>1.9019999999999999E-2</v>
      </c>
      <c r="I172" s="168">
        <f t="shared" si="30"/>
        <v>2.1070000000000002E-2</v>
      </c>
      <c r="J172" s="168">
        <f t="shared" si="31"/>
        <v>2.2749999999999999E-2</v>
      </c>
      <c r="K172" s="168">
        <f t="shared" si="32"/>
        <v>1.8564285714285717E-2</v>
      </c>
      <c r="L172" s="169">
        <f t="shared" si="33"/>
        <v>0.98836324916337082</v>
      </c>
      <c r="M172" s="170">
        <f t="shared" si="34"/>
        <v>-1.1704987708519431E-2</v>
      </c>
      <c r="O172" s="328">
        <v>43697</v>
      </c>
      <c r="P172" s="171" t="s">
        <v>0</v>
      </c>
      <c r="Q172" s="171" t="s">
        <v>404</v>
      </c>
      <c r="R172" s="171" t="s">
        <v>409</v>
      </c>
      <c r="S172" s="171" t="s">
        <v>409</v>
      </c>
      <c r="T172" s="171" t="s">
        <v>391</v>
      </c>
      <c r="U172" s="171" t="s">
        <v>409</v>
      </c>
      <c r="V172" s="171" t="s">
        <v>0</v>
      </c>
      <c r="W172" s="171" t="s">
        <v>524</v>
      </c>
      <c r="X172" s="171" t="s">
        <v>524</v>
      </c>
      <c r="Y172" s="171" t="s">
        <v>524</v>
      </c>
      <c r="Z172" s="171" t="s">
        <v>524</v>
      </c>
      <c r="AA172" s="171" t="s">
        <v>524</v>
      </c>
      <c r="AB172" s="171" t="s">
        <v>0</v>
      </c>
      <c r="AC172" s="171" t="s">
        <v>532</v>
      </c>
      <c r="AD172" s="171" t="s">
        <v>532</v>
      </c>
      <c r="AE172" s="171" t="s">
        <v>532</v>
      </c>
      <c r="AF172" s="171" t="s">
        <v>532</v>
      </c>
      <c r="AG172" s="171" t="s">
        <v>587</v>
      </c>
      <c r="AH172" s="171" t="s">
        <v>0</v>
      </c>
      <c r="AI172" s="171" t="s">
        <v>541</v>
      </c>
      <c r="AJ172" s="171" t="s">
        <v>541</v>
      </c>
      <c r="AK172" s="171" t="s">
        <v>519</v>
      </c>
      <c r="AL172" s="171" t="s">
        <v>541</v>
      </c>
      <c r="AM172" s="171" t="s">
        <v>541</v>
      </c>
      <c r="AN172" s="171" t="s">
        <v>0</v>
      </c>
      <c r="AO172" s="171" t="s">
        <v>613</v>
      </c>
      <c r="AP172" s="171" t="s">
        <v>613</v>
      </c>
      <c r="AQ172" s="171" t="s">
        <v>613</v>
      </c>
      <c r="AR172" s="171" t="s">
        <v>613</v>
      </c>
      <c r="AS172" s="171" t="s">
        <v>613</v>
      </c>
      <c r="AT172" s="171" t="s">
        <v>0</v>
      </c>
      <c r="AU172" s="171" t="s">
        <v>944</v>
      </c>
      <c r="AV172" s="171" t="s">
        <v>944</v>
      </c>
      <c r="AW172" s="171" t="s">
        <v>944</v>
      </c>
      <c r="AX172" s="171" t="s">
        <v>944</v>
      </c>
      <c r="AY172" s="171" t="s">
        <v>944</v>
      </c>
      <c r="AZ172" s="171" t="s">
        <v>0</v>
      </c>
      <c r="BA172" s="171" t="s">
        <v>952</v>
      </c>
      <c r="BB172" s="171" t="s">
        <v>952</v>
      </c>
      <c r="BC172" s="171" t="s">
        <v>952</v>
      </c>
      <c r="BD172" s="171" t="s">
        <v>952</v>
      </c>
      <c r="BE172" s="171" t="s">
        <v>952</v>
      </c>
    </row>
    <row r="173" spans="2:57" ht="17.399999999999999">
      <c r="B173" s="150">
        <f t="shared" si="35"/>
        <v>167</v>
      </c>
      <c r="C173" s="327">
        <f t="shared" si="24"/>
        <v>43696</v>
      </c>
      <c r="D173" s="167">
        <f t="shared" si="25"/>
        <v>1.5569999999999999E-2</v>
      </c>
      <c r="E173" s="168">
        <f t="shared" si="26"/>
        <v>1.66E-2</v>
      </c>
      <c r="F173" s="168">
        <f t="shared" si="27"/>
        <v>1.7299999999999999E-2</v>
      </c>
      <c r="G173" s="168">
        <f t="shared" si="28"/>
        <v>1.8169999999999999E-2</v>
      </c>
      <c r="H173" s="168">
        <f t="shared" si="29"/>
        <v>1.9370000000000002E-2</v>
      </c>
      <c r="I173" s="168">
        <f t="shared" si="30"/>
        <v>2.1400000000000002E-2</v>
      </c>
      <c r="J173" s="168">
        <f t="shared" si="31"/>
        <v>2.307E-2</v>
      </c>
      <c r="K173" s="168">
        <f t="shared" si="32"/>
        <v>1.8782857142857146E-2</v>
      </c>
      <c r="L173" s="169">
        <f t="shared" si="33"/>
        <v>1.0093658836173809</v>
      </c>
      <c r="M173" s="170">
        <f t="shared" si="34"/>
        <v>9.3222956777634439E-3</v>
      </c>
      <c r="O173" s="328">
        <v>43696</v>
      </c>
      <c r="P173" s="171" t="s">
        <v>0</v>
      </c>
      <c r="Q173" s="171" t="s">
        <v>404</v>
      </c>
      <c r="R173" s="171" t="s">
        <v>409</v>
      </c>
      <c r="S173" s="171" t="s">
        <v>409</v>
      </c>
      <c r="T173" s="171" t="s">
        <v>391</v>
      </c>
      <c r="U173" s="171" t="s">
        <v>409</v>
      </c>
      <c r="V173" s="171" t="s">
        <v>0</v>
      </c>
      <c r="W173" s="171" t="s">
        <v>476</v>
      </c>
      <c r="X173" s="171" t="s">
        <v>476</v>
      </c>
      <c r="Y173" s="171" t="s">
        <v>476</v>
      </c>
      <c r="Z173" s="171" t="s">
        <v>476</v>
      </c>
      <c r="AA173" s="171" t="s">
        <v>476</v>
      </c>
      <c r="AB173" s="171" t="s">
        <v>0</v>
      </c>
      <c r="AC173" s="171" t="s">
        <v>513</v>
      </c>
      <c r="AD173" s="171" t="s">
        <v>513</v>
      </c>
      <c r="AE173" s="171" t="s">
        <v>513</v>
      </c>
      <c r="AF173" s="171" t="s">
        <v>513</v>
      </c>
      <c r="AG173" s="171" t="s">
        <v>513</v>
      </c>
      <c r="AH173" s="171" t="s">
        <v>0</v>
      </c>
      <c r="AI173" s="171" t="s">
        <v>571</v>
      </c>
      <c r="AJ173" s="171" t="s">
        <v>571</v>
      </c>
      <c r="AK173" s="171" t="s">
        <v>571</v>
      </c>
      <c r="AL173" s="171" t="s">
        <v>571</v>
      </c>
      <c r="AM173" s="171" t="s">
        <v>571</v>
      </c>
      <c r="AN173" s="171" t="s">
        <v>0</v>
      </c>
      <c r="AO173" s="171" t="s">
        <v>715</v>
      </c>
      <c r="AP173" s="171" t="s">
        <v>715</v>
      </c>
      <c r="AQ173" s="171" t="s">
        <v>715</v>
      </c>
      <c r="AR173" s="171" t="s">
        <v>715</v>
      </c>
      <c r="AS173" s="171" t="s">
        <v>715</v>
      </c>
      <c r="AT173" s="171" t="s">
        <v>0</v>
      </c>
      <c r="AU173" s="171" t="s">
        <v>868</v>
      </c>
      <c r="AV173" s="171" t="s">
        <v>868</v>
      </c>
      <c r="AW173" s="171" t="s">
        <v>868</v>
      </c>
      <c r="AX173" s="171" t="s">
        <v>868</v>
      </c>
      <c r="AY173" s="171" t="s">
        <v>868</v>
      </c>
      <c r="AZ173" s="171" t="s">
        <v>0</v>
      </c>
      <c r="BA173" s="171" t="s">
        <v>1015</v>
      </c>
      <c r="BB173" s="171" t="s">
        <v>1015</v>
      </c>
      <c r="BC173" s="171" t="s">
        <v>1015</v>
      </c>
      <c r="BD173" s="171" t="s">
        <v>1015</v>
      </c>
      <c r="BE173" s="171" t="s">
        <v>1015</v>
      </c>
    </row>
    <row r="174" spans="2:57" ht="17.399999999999999">
      <c r="B174" s="150">
        <f t="shared" si="35"/>
        <v>168</v>
      </c>
      <c r="C174" s="327">
        <f t="shared" si="24"/>
        <v>43695</v>
      </c>
      <c r="D174" s="167">
        <f t="shared" si="25"/>
        <v>1.555E-2</v>
      </c>
      <c r="E174" s="168">
        <f t="shared" si="26"/>
        <v>1.6469999999999999E-2</v>
      </c>
      <c r="F174" s="168">
        <f t="shared" si="27"/>
        <v>1.7150000000000002E-2</v>
      </c>
      <c r="G174" s="168">
        <f t="shared" si="28"/>
        <v>1.8020000000000001E-2</v>
      </c>
      <c r="H174" s="168">
        <f t="shared" si="29"/>
        <v>1.9199999999999998E-2</v>
      </c>
      <c r="I174" s="168">
        <f t="shared" si="30"/>
        <v>2.1150000000000002E-2</v>
      </c>
      <c r="J174" s="168">
        <f t="shared" si="31"/>
        <v>2.2719999999999997E-2</v>
      </c>
      <c r="K174" s="168">
        <f t="shared" si="32"/>
        <v>1.8608571428571426E-2</v>
      </c>
      <c r="L174" s="169">
        <f t="shared" si="33"/>
        <v>0.99602385685884687</v>
      </c>
      <c r="M174" s="170">
        <f t="shared" si="34"/>
        <v>-3.9840690148744591E-3</v>
      </c>
      <c r="O174" s="328">
        <v>43695</v>
      </c>
      <c r="P174" s="171" t="s">
        <v>0</v>
      </c>
      <c r="Q174" s="171" t="s">
        <v>409</v>
      </c>
      <c r="R174" s="171" t="s">
        <v>409</v>
      </c>
      <c r="S174" s="171" t="s">
        <v>409</v>
      </c>
      <c r="T174" s="171" t="s">
        <v>409</v>
      </c>
      <c r="U174" s="171" t="s">
        <v>409</v>
      </c>
      <c r="V174" s="171" t="s">
        <v>0</v>
      </c>
      <c r="W174" s="171" t="s">
        <v>520</v>
      </c>
      <c r="X174" s="171" t="s">
        <v>520</v>
      </c>
      <c r="Y174" s="171" t="s">
        <v>520</v>
      </c>
      <c r="Z174" s="171" t="s">
        <v>520</v>
      </c>
      <c r="AA174" s="171" t="s">
        <v>520</v>
      </c>
      <c r="AB174" s="171" t="s">
        <v>0</v>
      </c>
      <c r="AC174" s="171" t="s">
        <v>587</v>
      </c>
      <c r="AD174" s="171" t="s">
        <v>587</v>
      </c>
      <c r="AE174" s="171" t="s">
        <v>587</v>
      </c>
      <c r="AF174" s="171" t="s">
        <v>587</v>
      </c>
      <c r="AG174" s="171" t="s">
        <v>587</v>
      </c>
      <c r="AH174" s="171" t="s">
        <v>0</v>
      </c>
      <c r="AI174" s="171" t="s">
        <v>656</v>
      </c>
      <c r="AJ174" s="171" t="s">
        <v>656</v>
      </c>
      <c r="AK174" s="171" t="s">
        <v>656</v>
      </c>
      <c r="AL174" s="171" t="s">
        <v>656</v>
      </c>
      <c r="AM174" s="171" t="s">
        <v>656</v>
      </c>
      <c r="AN174" s="171" t="s">
        <v>0</v>
      </c>
      <c r="AO174" s="171" t="s">
        <v>646</v>
      </c>
      <c r="AP174" s="171" t="s">
        <v>646</v>
      </c>
      <c r="AQ174" s="171" t="s">
        <v>646</v>
      </c>
      <c r="AR174" s="171" t="s">
        <v>646</v>
      </c>
      <c r="AS174" s="171" t="s">
        <v>646</v>
      </c>
      <c r="AT174" s="171" t="s">
        <v>0</v>
      </c>
      <c r="AU174" s="171" t="s">
        <v>955</v>
      </c>
      <c r="AV174" s="171" t="s">
        <v>955</v>
      </c>
      <c r="AW174" s="171" t="s">
        <v>955</v>
      </c>
      <c r="AX174" s="171" t="s">
        <v>955</v>
      </c>
      <c r="AY174" s="171" t="s">
        <v>950</v>
      </c>
      <c r="AZ174" s="171" t="s">
        <v>0</v>
      </c>
      <c r="BA174" s="171" t="s">
        <v>1016</v>
      </c>
      <c r="BB174" s="171" t="s">
        <v>1016</v>
      </c>
      <c r="BC174" s="171" t="s">
        <v>1016</v>
      </c>
      <c r="BD174" s="171" t="s">
        <v>1016</v>
      </c>
      <c r="BE174" s="171" t="s">
        <v>1016</v>
      </c>
    </row>
    <row r="175" spans="2:57" ht="17.399999999999999">
      <c r="B175" s="150">
        <f t="shared" si="35"/>
        <v>169</v>
      </c>
      <c r="C175" s="327">
        <f t="shared" si="24"/>
        <v>43694</v>
      </c>
      <c r="D175" s="167">
        <f t="shared" si="25"/>
        <v>1.555E-2</v>
      </c>
      <c r="E175" s="168">
        <f t="shared" si="26"/>
        <v>1.6500000000000001E-2</v>
      </c>
      <c r="F175" s="168">
        <f t="shared" si="27"/>
        <v>1.7219999999999999E-2</v>
      </c>
      <c r="G175" s="168">
        <f t="shared" si="28"/>
        <v>1.8110000000000001E-2</v>
      </c>
      <c r="H175" s="168">
        <f t="shared" si="29"/>
        <v>1.934E-2</v>
      </c>
      <c r="I175" s="168">
        <f t="shared" si="30"/>
        <v>2.1259999999999998E-2</v>
      </c>
      <c r="J175" s="168">
        <f t="shared" si="31"/>
        <v>2.2799999999999997E-2</v>
      </c>
      <c r="K175" s="168">
        <f t="shared" si="32"/>
        <v>1.868285714285714E-2</v>
      </c>
      <c r="L175" s="169">
        <f t="shared" si="33"/>
        <v>0.99725484215342375</v>
      </c>
      <c r="M175" s="170">
        <f t="shared" si="34"/>
        <v>-2.7489327023435487E-3</v>
      </c>
      <c r="O175" s="328">
        <v>43694</v>
      </c>
      <c r="P175" s="171" t="s">
        <v>0</v>
      </c>
      <c r="Q175" s="171" t="s">
        <v>409</v>
      </c>
      <c r="R175" s="171" t="s">
        <v>409</v>
      </c>
      <c r="S175" s="171" t="s">
        <v>409</v>
      </c>
      <c r="T175" s="171" t="s">
        <v>409</v>
      </c>
      <c r="U175" s="171" t="s">
        <v>409</v>
      </c>
      <c r="V175" s="171" t="s">
        <v>0</v>
      </c>
      <c r="W175" s="171" t="s">
        <v>524</v>
      </c>
      <c r="X175" s="171" t="s">
        <v>524</v>
      </c>
      <c r="Y175" s="171" t="s">
        <v>524</v>
      </c>
      <c r="Z175" s="171" t="s">
        <v>524</v>
      </c>
      <c r="AA175" s="171" t="s">
        <v>524</v>
      </c>
      <c r="AB175" s="171" t="s">
        <v>0</v>
      </c>
      <c r="AC175" s="171" t="s">
        <v>539</v>
      </c>
      <c r="AD175" s="171" t="s">
        <v>539</v>
      </c>
      <c r="AE175" s="171" t="s">
        <v>539</v>
      </c>
      <c r="AF175" s="171" t="s">
        <v>539</v>
      </c>
      <c r="AG175" s="171" t="s">
        <v>539</v>
      </c>
      <c r="AH175" s="171" t="s">
        <v>0</v>
      </c>
      <c r="AI175" s="171" t="s">
        <v>716</v>
      </c>
      <c r="AJ175" s="171" t="s">
        <v>679</v>
      </c>
      <c r="AK175" s="171" t="s">
        <v>679</v>
      </c>
      <c r="AL175" s="171" t="s">
        <v>679</v>
      </c>
      <c r="AM175" s="171" t="s">
        <v>536</v>
      </c>
      <c r="AN175" s="171" t="s">
        <v>0</v>
      </c>
      <c r="AO175" s="171" t="s">
        <v>638</v>
      </c>
      <c r="AP175" s="171" t="s">
        <v>574</v>
      </c>
      <c r="AQ175" s="171" t="s">
        <v>574</v>
      </c>
      <c r="AR175" s="171" t="s">
        <v>574</v>
      </c>
      <c r="AS175" s="171" t="s">
        <v>639</v>
      </c>
      <c r="AT175" s="171" t="s">
        <v>0</v>
      </c>
      <c r="AU175" s="171" t="s">
        <v>860</v>
      </c>
      <c r="AV175" s="171" t="s">
        <v>861</v>
      </c>
      <c r="AW175" s="171" t="s">
        <v>861</v>
      </c>
      <c r="AX175" s="171" t="s">
        <v>862</v>
      </c>
      <c r="AY175" s="171" t="s">
        <v>861</v>
      </c>
      <c r="AZ175" s="171" t="s">
        <v>0</v>
      </c>
      <c r="BA175" s="171" t="s">
        <v>1004</v>
      </c>
      <c r="BB175" s="171" t="s">
        <v>1004</v>
      </c>
      <c r="BC175" s="171" t="s">
        <v>1004</v>
      </c>
      <c r="BD175" s="171" t="s">
        <v>1004</v>
      </c>
      <c r="BE175" s="171" t="s">
        <v>1004</v>
      </c>
    </row>
    <row r="176" spans="2:57" ht="17.399999999999999">
      <c r="B176" s="150">
        <f t="shared" si="35"/>
        <v>170</v>
      </c>
      <c r="C176" s="327">
        <f t="shared" si="24"/>
        <v>43690</v>
      </c>
      <c r="D176" s="167">
        <f t="shared" si="25"/>
        <v>1.555E-2</v>
      </c>
      <c r="E176" s="168">
        <f t="shared" si="26"/>
        <v>1.6500000000000001E-2</v>
      </c>
      <c r="F176" s="168">
        <f t="shared" si="27"/>
        <v>1.7250000000000001E-2</v>
      </c>
      <c r="G176" s="168">
        <f t="shared" si="28"/>
        <v>1.8169999999999999E-2</v>
      </c>
      <c r="H176" s="168">
        <f t="shared" si="29"/>
        <v>1.941E-2</v>
      </c>
      <c r="I176" s="168">
        <f t="shared" si="30"/>
        <v>2.1360000000000001E-2</v>
      </c>
      <c r="J176" s="168">
        <f t="shared" si="31"/>
        <v>2.29E-2</v>
      </c>
      <c r="K176" s="168">
        <f t="shared" si="32"/>
        <v>1.8734285714285714E-2</v>
      </c>
      <c r="L176" s="169">
        <f t="shared" si="33"/>
        <v>1.0121951219512195</v>
      </c>
      <c r="M176" s="170">
        <f t="shared" si="34"/>
        <v>1.212136053234482E-2</v>
      </c>
      <c r="O176" s="328">
        <v>43690</v>
      </c>
      <c r="P176" s="171" t="s">
        <v>0</v>
      </c>
      <c r="Q176" s="171" t="s">
        <v>409</v>
      </c>
      <c r="R176" s="171" t="s">
        <v>409</v>
      </c>
      <c r="S176" s="171" t="s">
        <v>409</v>
      </c>
      <c r="T176" s="171" t="s">
        <v>409</v>
      </c>
      <c r="U176" s="171" t="s">
        <v>409</v>
      </c>
      <c r="V176" s="171" t="s">
        <v>0</v>
      </c>
      <c r="W176" s="171" t="s">
        <v>524</v>
      </c>
      <c r="X176" s="171" t="s">
        <v>524</v>
      </c>
      <c r="Y176" s="171" t="s">
        <v>524</v>
      </c>
      <c r="Z176" s="171" t="s">
        <v>524</v>
      </c>
      <c r="AA176" s="171" t="s">
        <v>524</v>
      </c>
      <c r="AB176" s="171" t="s">
        <v>0</v>
      </c>
      <c r="AC176" s="171" t="s">
        <v>595</v>
      </c>
      <c r="AD176" s="171" t="s">
        <v>595</v>
      </c>
      <c r="AE176" s="171" t="s">
        <v>595</v>
      </c>
      <c r="AF176" s="171" t="s">
        <v>595</v>
      </c>
      <c r="AG176" s="171" t="s">
        <v>595</v>
      </c>
      <c r="AH176" s="171" t="s">
        <v>0</v>
      </c>
      <c r="AI176" s="171" t="s">
        <v>571</v>
      </c>
      <c r="AJ176" s="171" t="s">
        <v>547</v>
      </c>
      <c r="AK176" s="171" t="s">
        <v>571</v>
      </c>
      <c r="AL176" s="171" t="s">
        <v>571</v>
      </c>
      <c r="AM176" s="171" t="s">
        <v>571</v>
      </c>
      <c r="AN176" s="171" t="s">
        <v>0</v>
      </c>
      <c r="AO176" s="171" t="s">
        <v>717</v>
      </c>
      <c r="AP176" s="171" t="s">
        <v>582</v>
      </c>
      <c r="AQ176" s="171" t="s">
        <v>592</v>
      </c>
      <c r="AR176" s="171" t="s">
        <v>582</v>
      </c>
      <c r="AS176" s="171" t="s">
        <v>592</v>
      </c>
      <c r="AT176" s="171" t="s">
        <v>0</v>
      </c>
      <c r="AU176" s="171" t="s">
        <v>1017</v>
      </c>
      <c r="AV176" s="171" t="s">
        <v>751</v>
      </c>
      <c r="AW176" s="171" t="s">
        <v>974</v>
      </c>
      <c r="AX176" s="171" t="s">
        <v>974</v>
      </c>
      <c r="AY176" s="171" t="s">
        <v>751</v>
      </c>
      <c r="AZ176" s="171" t="s">
        <v>0</v>
      </c>
      <c r="BA176" s="171" t="s">
        <v>960</v>
      </c>
      <c r="BB176" s="171" t="s">
        <v>1018</v>
      </c>
      <c r="BC176" s="171" t="s">
        <v>960</v>
      </c>
      <c r="BD176" s="171" t="s">
        <v>960</v>
      </c>
      <c r="BE176" s="171" t="s">
        <v>960</v>
      </c>
    </row>
    <row r="177" spans="2:57" ht="17.399999999999999">
      <c r="B177" s="150">
        <f t="shared" si="35"/>
        <v>171</v>
      </c>
      <c r="C177" s="327">
        <f t="shared" si="24"/>
        <v>43689</v>
      </c>
      <c r="D177" s="167">
        <f t="shared" si="25"/>
        <v>1.5529999999999999E-2</v>
      </c>
      <c r="E177" s="168">
        <f t="shared" si="26"/>
        <v>1.6299999999999999E-2</v>
      </c>
      <c r="F177" s="168">
        <f t="shared" si="27"/>
        <v>1.7049999999999999E-2</v>
      </c>
      <c r="G177" s="168">
        <f t="shared" si="28"/>
        <v>1.7920000000000002E-2</v>
      </c>
      <c r="H177" s="168">
        <f t="shared" si="29"/>
        <v>1.915E-2</v>
      </c>
      <c r="I177" s="168">
        <f t="shared" si="30"/>
        <v>2.1059999999999999E-2</v>
      </c>
      <c r="J177" s="168">
        <f t="shared" si="31"/>
        <v>2.2550000000000001E-2</v>
      </c>
      <c r="K177" s="168">
        <f t="shared" si="32"/>
        <v>1.850857142857143E-2</v>
      </c>
      <c r="L177" s="169">
        <f t="shared" si="33"/>
        <v>0.97943755669791344</v>
      </c>
      <c r="M177" s="170">
        <f t="shared" si="34"/>
        <v>-2.0776793810463566E-2</v>
      </c>
      <c r="O177" s="328">
        <v>43689</v>
      </c>
      <c r="P177" s="171" t="s">
        <v>0</v>
      </c>
      <c r="Q177" s="171" t="s">
        <v>718</v>
      </c>
      <c r="R177" s="171" t="s">
        <v>409</v>
      </c>
      <c r="S177" s="171" t="s">
        <v>409</v>
      </c>
      <c r="T177" s="171" t="s">
        <v>400</v>
      </c>
      <c r="U177" s="171" t="s">
        <v>409</v>
      </c>
      <c r="V177" s="171" t="s">
        <v>0</v>
      </c>
      <c r="W177" s="171" t="s">
        <v>472</v>
      </c>
      <c r="X177" s="171" t="s">
        <v>472</v>
      </c>
      <c r="Y177" s="171" t="s">
        <v>472</v>
      </c>
      <c r="Z177" s="171" t="s">
        <v>472</v>
      </c>
      <c r="AA177" s="171" t="s">
        <v>472</v>
      </c>
      <c r="AB177" s="171" t="s">
        <v>0</v>
      </c>
      <c r="AC177" s="171" t="s">
        <v>569</v>
      </c>
      <c r="AD177" s="171" t="s">
        <v>569</v>
      </c>
      <c r="AE177" s="171" t="s">
        <v>569</v>
      </c>
      <c r="AF177" s="171" t="s">
        <v>569</v>
      </c>
      <c r="AG177" s="171" t="s">
        <v>569</v>
      </c>
      <c r="AH177" s="171" t="s">
        <v>0</v>
      </c>
      <c r="AI177" s="171" t="s">
        <v>541</v>
      </c>
      <c r="AJ177" s="171" t="s">
        <v>541</v>
      </c>
      <c r="AK177" s="171" t="s">
        <v>541</v>
      </c>
      <c r="AL177" s="171" t="s">
        <v>541</v>
      </c>
      <c r="AM177" s="171" t="s">
        <v>541</v>
      </c>
      <c r="AN177" s="171" t="s">
        <v>0</v>
      </c>
      <c r="AO177" s="171" t="s">
        <v>719</v>
      </c>
      <c r="AP177" s="171" t="s">
        <v>719</v>
      </c>
      <c r="AQ177" s="171" t="s">
        <v>719</v>
      </c>
      <c r="AR177" s="171" t="s">
        <v>719</v>
      </c>
      <c r="AS177" s="171" t="s">
        <v>719</v>
      </c>
      <c r="AT177" s="171" t="s">
        <v>0</v>
      </c>
      <c r="AU177" s="171" t="s">
        <v>1019</v>
      </c>
      <c r="AV177" s="171" t="s">
        <v>944</v>
      </c>
      <c r="AW177" s="171" t="s">
        <v>924</v>
      </c>
      <c r="AX177" s="171" t="s">
        <v>944</v>
      </c>
      <c r="AY177" s="171" t="s">
        <v>944</v>
      </c>
      <c r="AZ177" s="171" t="s">
        <v>0</v>
      </c>
      <c r="BA177" s="171" t="s">
        <v>949</v>
      </c>
      <c r="BB177" s="171" t="s">
        <v>949</v>
      </c>
      <c r="BC177" s="171" t="s">
        <v>949</v>
      </c>
      <c r="BD177" s="171" t="s">
        <v>949</v>
      </c>
      <c r="BE177" s="171" t="s">
        <v>949</v>
      </c>
    </row>
    <row r="178" spans="2:57" ht="17.399999999999999">
      <c r="B178" s="150">
        <f t="shared" si="35"/>
        <v>172</v>
      </c>
      <c r="C178" s="327">
        <f t="shared" si="24"/>
        <v>43688</v>
      </c>
      <c r="D178" s="167">
        <f t="shared" si="25"/>
        <v>1.5629999999999998E-2</v>
      </c>
      <c r="E178" s="168">
        <f t="shared" si="26"/>
        <v>1.6570000000000001E-2</v>
      </c>
      <c r="F178" s="168">
        <f t="shared" si="27"/>
        <v>1.737E-2</v>
      </c>
      <c r="G178" s="168">
        <f t="shared" si="28"/>
        <v>1.8319999999999999E-2</v>
      </c>
      <c r="H178" s="168">
        <f t="shared" si="29"/>
        <v>1.9599999999999999E-2</v>
      </c>
      <c r="I178" s="168">
        <f t="shared" si="30"/>
        <v>2.1569999999999999E-2</v>
      </c>
      <c r="J178" s="168">
        <f t="shared" si="31"/>
        <v>2.3220000000000001E-2</v>
      </c>
      <c r="K178" s="168">
        <f t="shared" si="32"/>
        <v>1.8897142857142859E-2</v>
      </c>
      <c r="L178" s="169">
        <f t="shared" si="33"/>
        <v>0.98657517899761349</v>
      </c>
      <c r="M178" s="170">
        <f t="shared" si="34"/>
        <v>-1.3515748620180752E-2</v>
      </c>
      <c r="O178" s="328">
        <v>43688</v>
      </c>
      <c r="P178" s="171" t="s">
        <v>0</v>
      </c>
      <c r="Q178" s="171" t="s">
        <v>450</v>
      </c>
      <c r="R178" s="171" t="s">
        <v>391</v>
      </c>
      <c r="S178" s="171" t="s">
        <v>391</v>
      </c>
      <c r="T178" s="171" t="s">
        <v>433</v>
      </c>
      <c r="U178" s="171" t="s">
        <v>391</v>
      </c>
      <c r="V178" s="171" t="s">
        <v>0</v>
      </c>
      <c r="W178" s="171" t="s">
        <v>475</v>
      </c>
      <c r="X178" s="171" t="s">
        <v>475</v>
      </c>
      <c r="Y178" s="171" t="s">
        <v>475</v>
      </c>
      <c r="Z178" s="171" t="s">
        <v>475</v>
      </c>
      <c r="AA178" s="171" t="s">
        <v>475</v>
      </c>
      <c r="AB178" s="171" t="s">
        <v>0</v>
      </c>
      <c r="AC178" s="171" t="s">
        <v>651</v>
      </c>
      <c r="AD178" s="171" t="s">
        <v>651</v>
      </c>
      <c r="AE178" s="171" t="s">
        <v>651</v>
      </c>
      <c r="AF178" s="171" t="s">
        <v>651</v>
      </c>
      <c r="AG178" s="171" t="s">
        <v>651</v>
      </c>
      <c r="AH178" s="171" t="s">
        <v>0</v>
      </c>
      <c r="AI178" s="171" t="s">
        <v>687</v>
      </c>
      <c r="AJ178" s="171" t="s">
        <v>687</v>
      </c>
      <c r="AK178" s="171" t="s">
        <v>687</v>
      </c>
      <c r="AL178" s="171" t="s">
        <v>687</v>
      </c>
      <c r="AM178" s="171" t="s">
        <v>687</v>
      </c>
      <c r="AN178" s="171" t="s">
        <v>0</v>
      </c>
      <c r="AO178" s="171" t="s">
        <v>626</v>
      </c>
      <c r="AP178" s="171" t="s">
        <v>626</v>
      </c>
      <c r="AQ178" s="171" t="s">
        <v>626</v>
      </c>
      <c r="AR178" s="171" t="s">
        <v>626</v>
      </c>
      <c r="AS178" s="171" t="s">
        <v>626</v>
      </c>
      <c r="AT178" s="171" t="s">
        <v>0</v>
      </c>
      <c r="AU178" s="171" t="s">
        <v>873</v>
      </c>
      <c r="AV178" s="171" t="s">
        <v>873</v>
      </c>
      <c r="AW178" s="171" t="s">
        <v>873</v>
      </c>
      <c r="AX178" s="171" t="s">
        <v>873</v>
      </c>
      <c r="AY178" s="171" t="s">
        <v>873</v>
      </c>
      <c r="AZ178" s="171" t="s">
        <v>0</v>
      </c>
      <c r="BA178" s="171" t="s">
        <v>1020</v>
      </c>
      <c r="BB178" s="171" t="s">
        <v>1020</v>
      </c>
      <c r="BC178" s="171" t="s">
        <v>1020</v>
      </c>
      <c r="BD178" s="171" t="s">
        <v>1020</v>
      </c>
      <c r="BE178" s="171" t="s">
        <v>1020</v>
      </c>
    </row>
    <row r="179" spans="2:57" ht="17.399999999999999">
      <c r="B179" s="150">
        <f t="shared" si="35"/>
        <v>173</v>
      </c>
      <c r="C179" s="327">
        <f t="shared" si="24"/>
        <v>43687</v>
      </c>
      <c r="D179" s="167">
        <f t="shared" si="25"/>
        <v>1.5700000000000002E-2</v>
      </c>
      <c r="E179" s="168">
        <f t="shared" si="26"/>
        <v>1.677E-2</v>
      </c>
      <c r="F179" s="168">
        <f t="shared" si="27"/>
        <v>1.762E-2</v>
      </c>
      <c r="G179" s="168">
        <f t="shared" si="28"/>
        <v>1.8620000000000001E-2</v>
      </c>
      <c r="H179" s="168">
        <f t="shared" si="29"/>
        <v>1.9890000000000001E-2</v>
      </c>
      <c r="I179" s="168">
        <f t="shared" si="30"/>
        <v>2.1909999999999999E-2</v>
      </c>
      <c r="J179" s="168">
        <f t="shared" si="31"/>
        <v>2.3570000000000001E-2</v>
      </c>
      <c r="K179" s="168">
        <f t="shared" si="32"/>
        <v>1.9154285714285714E-2</v>
      </c>
      <c r="L179" s="169">
        <f t="shared" si="33"/>
        <v>0.98320745031898515</v>
      </c>
      <c r="M179" s="170">
        <f t="shared" si="34"/>
        <v>-1.6935143135969593E-2</v>
      </c>
      <c r="O179" s="328">
        <v>43687</v>
      </c>
      <c r="P179" s="171" t="s">
        <v>0</v>
      </c>
      <c r="Q179" s="171" t="s">
        <v>435</v>
      </c>
      <c r="R179" s="171" t="s">
        <v>484</v>
      </c>
      <c r="S179" s="171" t="s">
        <v>435</v>
      </c>
      <c r="T179" s="171" t="s">
        <v>435</v>
      </c>
      <c r="U179" s="171" t="s">
        <v>435</v>
      </c>
      <c r="V179" s="171" t="s">
        <v>0</v>
      </c>
      <c r="W179" s="171" t="s">
        <v>509</v>
      </c>
      <c r="X179" s="171" t="s">
        <v>509</v>
      </c>
      <c r="Y179" s="171" t="s">
        <v>509</v>
      </c>
      <c r="Z179" s="171" t="s">
        <v>509</v>
      </c>
      <c r="AA179" s="171" t="s">
        <v>509</v>
      </c>
      <c r="AB179" s="171" t="s">
        <v>0</v>
      </c>
      <c r="AC179" s="171" t="s">
        <v>589</v>
      </c>
      <c r="AD179" s="171" t="s">
        <v>589</v>
      </c>
      <c r="AE179" s="171" t="s">
        <v>589</v>
      </c>
      <c r="AF179" s="171" t="s">
        <v>589</v>
      </c>
      <c r="AG179" s="171" t="s">
        <v>589</v>
      </c>
      <c r="AH179" s="171" t="s">
        <v>0</v>
      </c>
      <c r="AI179" s="171" t="s">
        <v>591</v>
      </c>
      <c r="AJ179" s="171" t="s">
        <v>591</v>
      </c>
      <c r="AK179" s="171" t="s">
        <v>591</v>
      </c>
      <c r="AL179" s="171" t="s">
        <v>591</v>
      </c>
      <c r="AM179" s="171" t="s">
        <v>591</v>
      </c>
      <c r="AN179" s="171" t="s">
        <v>0</v>
      </c>
      <c r="AO179" s="171" t="s">
        <v>720</v>
      </c>
      <c r="AP179" s="171" t="s">
        <v>721</v>
      </c>
      <c r="AQ179" s="171" t="s">
        <v>721</v>
      </c>
      <c r="AR179" s="171" t="s">
        <v>721</v>
      </c>
      <c r="AS179" s="171" t="s">
        <v>615</v>
      </c>
      <c r="AT179" s="171" t="s">
        <v>0</v>
      </c>
      <c r="AU179" s="171" t="s">
        <v>1021</v>
      </c>
      <c r="AV179" s="171" t="s">
        <v>1014</v>
      </c>
      <c r="AW179" s="171" t="s">
        <v>1014</v>
      </c>
      <c r="AX179" s="171" t="s">
        <v>993</v>
      </c>
      <c r="AY179" s="171" t="s">
        <v>993</v>
      </c>
      <c r="AZ179" s="171" t="s">
        <v>0</v>
      </c>
      <c r="BA179" s="171" t="s">
        <v>1022</v>
      </c>
      <c r="BB179" s="171" t="s">
        <v>1022</v>
      </c>
      <c r="BC179" s="171" t="s">
        <v>1022</v>
      </c>
      <c r="BD179" s="171" t="s">
        <v>1022</v>
      </c>
      <c r="BE179" s="171" t="s">
        <v>1022</v>
      </c>
    </row>
    <row r="180" spans="2:57" ht="17.399999999999999">
      <c r="B180" s="150">
        <f t="shared" si="35"/>
        <v>174</v>
      </c>
      <c r="C180" s="327">
        <f t="shared" si="24"/>
        <v>43684</v>
      </c>
      <c r="D180" s="167">
        <f t="shared" si="25"/>
        <v>1.5720000000000001E-2</v>
      </c>
      <c r="E180" s="168">
        <f t="shared" si="26"/>
        <v>1.6920000000000001E-2</v>
      </c>
      <c r="F180" s="168">
        <f t="shared" si="27"/>
        <v>1.7849999999999998E-2</v>
      </c>
      <c r="G180" s="168">
        <f t="shared" si="28"/>
        <v>1.8970000000000001E-2</v>
      </c>
      <c r="H180" s="168">
        <f t="shared" si="29"/>
        <v>2.0369999999999999E-2</v>
      </c>
      <c r="I180" s="168">
        <f t="shared" si="30"/>
        <v>2.2419999999999999E-2</v>
      </c>
      <c r="J180" s="168">
        <f t="shared" si="31"/>
        <v>2.4119999999999999E-2</v>
      </c>
      <c r="K180" s="168">
        <f t="shared" si="32"/>
        <v>1.948142857142857E-2</v>
      </c>
      <c r="L180" s="169">
        <f t="shared" si="33"/>
        <v>1.0005869836378312</v>
      </c>
      <c r="M180" s="170">
        <f t="shared" si="34"/>
        <v>5.8681143032098665E-4</v>
      </c>
      <c r="O180" s="328">
        <v>43684</v>
      </c>
      <c r="P180" s="171" t="s">
        <v>0</v>
      </c>
      <c r="Q180" s="171" t="s">
        <v>484</v>
      </c>
      <c r="R180" s="171" t="s">
        <v>484</v>
      </c>
      <c r="S180" s="171" t="s">
        <v>484</v>
      </c>
      <c r="T180" s="171" t="s">
        <v>487</v>
      </c>
      <c r="U180" s="171" t="s">
        <v>435</v>
      </c>
      <c r="V180" s="171" t="s">
        <v>0</v>
      </c>
      <c r="W180" s="171" t="s">
        <v>565</v>
      </c>
      <c r="X180" s="171" t="s">
        <v>565</v>
      </c>
      <c r="Y180" s="171" t="s">
        <v>565</v>
      </c>
      <c r="Z180" s="171" t="s">
        <v>565</v>
      </c>
      <c r="AA180" s="171" t="s">
        <v>565</v>
      </c>
      <c r="AB180" s="171" t="s">
        <v>0</v>
      </c>
      <c r="AC180" s="171" t="s">
        <v>540</v>
      </c>
      <c r="AD180" s="171" t="s">
        <v>540</v>
      </c>
      <c r="AE180" s="171" t="s">
        <v>540</v>
      </c>
      <c r="AF180" s="171" t="s">
        <v>540</v>
      </c>
      <c r="AG180" s="171" t="s">
        <v>540</v>
      </c>
      <c r="AH180" s="171" t="s">
        <v>0</v>
      </c>
      <c r="AI180" s="171" t="s">
        <v>701</v>
      </c>
      <c r="AJ180" s="171" t="s">
        <v>701</v>
      </c>
      <c r="AK180" s="171" t="s">
        <v>701</v>
      </c>
      <c r="AL180" s="171" t="s">
        <v>701</v>
      </c>
      <c r="AM180" s="171" t="s">
        <v>701</v>
      </c>
      <c r="AN180" s="171" t="s">
        <v>0</v>
      </c>
      <c r="AO180" s="171" t="s">
        <v>722</v>
      </c>
      <c r="AP180" s="171" t="s">
        <v>722</v>
      </c>
      <c r="AQ180" s="171" t="s">
        <v>722</v>
      </c>
      <c r="AR180" s="171" t="s">
        <v>722</v>
      </c>
      <c r="AS180" s="171" t="s">
        <v>722</v>
      </c>
      <c r="AT180" s="171" t="s">
        <v>0</v>
      </c>
      <c r="AU180" s="171" t="s">
        <v>931</v>
      </c>
      <c r="AV180" s="171" t="s">
        <v>931</v>
      </c>
      <c r="AW180" s="171" t="s">
        <v>931</v>
      </c>
      <c r="AX180" s="171" t="s">
        <v>931</v>
      </c>
      <c r="AY180" s="171" t="s">
        <v>931</v>
      </c>
      <c r="AZ180" s="171" t="s">
        <v>0</v>
      </c>
      <c r="BA180" s="171" t="s">
        <v>1023</v>
      </c>
      <c r="BB180" s="171" t="s">
        <v>1023</v>
      </c>
      <c r="BC180" s="171" t="s">
        <v>1023</v>
      </c>
      <c r="BD180" s="171" t="s">
        <v>1023</v>
      </c>
      <c r="BE180" s="171" t="s">
        <v>1023</v>
      </c>
    </row>
    <row r="181" spans="2:57" ht="17.399999999999999">
      <c r="B181" s="150">
        <f t="shared" si="35"/>
        <v>175</v>
      </c>
      <c r="C181" s="327">
        <f t="shared" si="24"/>
        <v>43683</v>
      </c>
      <c r="D181" s="167">
        <f t="shared" si="25"/>
        <v>1.5720000000000001E-2</v>
      </c>
      <c r="E181" s="168">
        <f t="shared" si="26"/>
        <v>1.6899999999999998E-2</v>
      </c>
      <c r="F181" s="168">
        <f t="shared" si="27"/>
        <v>1.7849999999999998E-2</v>
      </c>
      <c r="G181" s="168">
        <f t="shared" si="28"/>
        <v>1.8970000000000001E-2</v>
      </c>
      <c r="H181" s="168">
        <f t="shared" si="29"/>
        <v>2.0369999999999999E-2</v>
      </c>
      <c r="I181" s="168">
        <f t="shared" si="30"/>
        <v>2.2409999999999999E-2</v>
      </c>
      <c r="J181" s="168">
        <f t="shared" si="31"/>
        <v>2.4070000000000001E-2</v>
      </c>
      <c r="K181" s="168">
        <f t="shared" si="32"/>
        <v>1.9469999999999998E-2</v>
      </c>
      <c r="L181" s="169">
        <f t="shared" si="33"/>
        <v>0.99481751824817499</v>
      </c>
      <c r="M181" s="170">
        <f t="shared" si="34"/>
        <v>-5.1959573887034836E-3</v>
      </c>
      <c r="O181" s="328">
        <v>43683</v>
      </c>
      <c r="P181" s="171" t="s">
        <v>0</v>
      </c>
      <c r="Q181" s="171" t="s">
        <v>484</v>
      </c>
      <c r="R181" s="171" t="s">
        <v>484</v>
      </c>
      <c r="S181" s="171" t="s">
        <v>484</v>
      </c>
      <c r="T181" s="171" t="s">
        <v>487</v>
      </c>
      <c r="U181" s="171" t="s">
        <v>435</v>
      </c>
      <c r="V181" s="171" t="s">
        <v>0</v>
      </c>
      <c r="W181" s="171" t="s">
        <v>507</v>
      </c>
      <c r="X181" s="171" t="s">
        <v>507</v>
      </c>
      <c r="Y181" s="171" t="s">
        <v>507</v>
      </c>
      <c r="Z181" s="171" t="s">
        <v>507</v>
      </c>
      <c r="AA181" s="171" t="s">
        <v>507</v>
      </c>
      <c r="AB181" s="171" t="s">
        <v>0</v>
      </c>
      <c r="AC181" s="171" t="s">
        <v>540</v>
      </c>
      <c r="AD181" s="171" t="s">
        <v>540</v>
      </c>
      <c r="AE181" s="171" t="s">
        <v>540</v>
      </c>
      <c r="AF181" s="171" t="s">
        <v>540</v>
      </c>
      <c r="AG181" s="171" t="s">
        <v>540</v>
      </c>
      <c r="AH181" s="171" t="s">
        <v>0</v>
      </c>
      <c r="AI181" s="171" t="s">
        <v>701</v>
      </c>
      <c r="AJ181" s="171" t="s">
        <v>701</v>
      </c>
      <c r="AK181" s="171" t="s">
        <v>701</v>
      </c>
      <c r="AL181" s="171" t="s">
        <v>701</v>
      </c>
      <c r="AM181" s="171" t="s">
        <v>701</v>
      </c>
      <c r="AN181" s="171" t="s">
        <v>0</v>
      </c>
      <c r="AO181" s="171" t="s">
        <v>722</v>
      </c>
      <c r="AP181" s="171" t="s">
        <v>722</v>
      </c>
      <c r="AQ181" s="171" t="s">
        <v>722</v>
      </c>
      <c r="AR181" s="171" t="s">
        <v>722</v>
      </c>
      <c r="AS181" s="171" t="s">
        <v>722</v>
      </c>
      <c r="AT181" s="171" t="s">
        <v>0</v>
      </c>
      <c r="AU181" s="171" t="s">
        <v>1024</v>
      </c>
      <c r="AV181" s="171" t="s">
        <v>931</v>
      </c>
      <c r="AW181" s="171" t="s">
        <v>1003</v>
      </c>
      <c r="AX181" s="171" t="s">
        <v>1003</v>
      </c>
      <c r="AY181" s="171" t="s">
        <v>931</v>
      </c>
      <c r="AZ181" s="171" t="s">
        <v>0</v>
      </c>
      <c r="BA181" s="171" t="s">
        <v>1025</v>
      </c>
      <c r="BB181" s="171" t="s">
        <v>1025</v>
      </c>
      <c r="BC181" s="171" t="s">
        <v>1025</v>
      </c>
      <c r="BD181" s="171" t="s">
        <v>1025</v>
      </c>
      <c r="BE181" s="171" t="s">
        <v>1025</v>
      </c>
    </row>
    <row r="182" spans="2:57" ht="17.399999999999999">
      <c r="B182" s="150">
        <f t="shared" si="35"/>
        <v>176</v>
      </c>
      <c r="C182" s="327">
        <f t="shared" si="24"/>
        <v>43682</v>
      </c>
      <c r="D182" s="167">
        <f t="shared" si="25"/>
        <v>1.5740000000000001E-2</v>
      </c>
      <c r="E182" s="168">
        <f t="shared" si="26"/>
        <v>1.7000000000000001E-2</v>
      </c>
      <c r="F182" s="168">
        <f t="shared" si="27"/>
        <v>1.7920000000000002E-2</v>
      </c>
      <c r="G182" s="168">
        <f t="shared" si="28"/>
        <v>1.9099999999999999E-2</v>
      </c>
      <c r="H182" s="168">
        <f t="shared" si="29"/>
        <v>2.0499999999999997E-2</v>
      </c>
      <c r="I182" s="168">
        <f t="shared" si="30"/>
        <v>2.2530000000000001E-2</v>
      </c>
      <c r="J182" s="168">
        <f t="shared" si="31"/>
        <v>2.4209999999999999E-2</v>
      </c>
      <c r="K182" s="168">
        <f t="shared" si="32"/>
        <v>1.9571428571428573E-2</v>
      </c>
      <c r="L182" s="169">
        <f t="shared" si="33"/>
        <v>1.0065388288883992</v>
      </c>
      <c r="M182" s="170">
        <f t="shared" si="34"/>
        <v>6.5175434841427873E-3</v>
      </c>
      <c r="O182" s="328">
        <v>43682</v>
      </c>
      <c r="P182" s="171" t="s">
        <v>0</v>
      </c>
      <c r="Q182" s="171" t="s">
        <v>514</v>
      </c>
      <c r="R182" s="171" t="s">
        <v>445</v>
      </c>
      <c r="S182" s="171" t="s">
        <v>445</v>
      </c>
      <c r="T182" s="171" t="s">
        <v>487</v>
      </c>
      <c r="U182" s="171" t="s">
        <v>435</v>
      </c>
      <c r="V182" s="171" t="s">
        <v>0</v>
      </c>
      <c r="W182" s="171" t="s">
        <v>505</v>
      </c>
      <c r="X182" s="171" t="s">
        <v>505</v>
      </c>
      <c r="Y182" s="171" t="s">
        <v>505</v>
      </c>
      <c r="Z182" s="171" t="s">
        <v>505</v>
      </c>
      <c r="AA182" s="171" t="s">
        <v>505</v>
      </c>
      <c r="AB182" s="171" t="s">
        <v>0</v>
      </c>
      <c r="AC182" s="171" t="s">
        <v>541</v>
      </c>
      <c r="AD182" s="171" t="s">
        <v>541</v>
      </c>
      <c r="AE182" s="171" t="s">
        <v>541</v>
      </c>
      <c r="AF182" s="171" t="s">
        <v>541</v>
      </c>
      <c r="AG182" s="171" t="s">
        <v>541</v>
      </c>
      <c r="AH182" s="171" t="s">
        <v>0</v>
      </c>
      <c r="AI182" s="171" t="s">
        <v>597</v>
      </c>
      <c r="AJ182" s="171" t="s">
        <v>597</v>
      </c>
      <c r="AK182" s="171" t="s">
        <v>597</v>
      </c>
      <c r="AL182" s="171" t="s">
        <v>597</v>
      </c>
      <c r="AM182" s="171" t="s">
        <v>597</v>
      </c>
      <c r="AN182" s="171" t="s">
        <v>0</v>
      </c>
      <c r="AO182" s="171" t="s">
        <v>723</v>
      </c>
      <c r="AP182" s="171" t="s">
        <v>723</v>
      </c>
      <c r="AQ182" s="171" t="s">
        <v>724</v>
      </c>
      <c r="AR182" s="171" t="s">
        <v>723</v>
      </c>
      <c r="AS182" s="171" t="s">
        <v>723</v>
      </c>
      <c r="AT182" s="171" t="s">
        <v>0</v>
      </c>
      <c r="AU182" s="171" t="s">
        <v>1026</v>
      </c>
      <c r="AV182" s="171" t="s">
        <v>949</v>
      </c>
      <c r="AW182" s="171" t="s">
        <v>996</v>
      </c>
      <c r="AX182" s="171" t="s">
        <v>996</v>
      </c>
      <c r="AY182" s="171" t="s">
        <v>949</v>
      </c>
      <c r="AZ182" s="171" t="s">
        <v>0</v>
      </c>
      <c r="BA182" s="171" t="s">
        <v>1027</v>
      </c>
      <c r="BB182" s="171" t="s">
        <v>1028</v>
      </c>
      <c r="BC182" s="171" t="s">
        <v>1028</v>
      </c>
      <c r="BD182" s="171" t="s">
        <v>1029</v>
      </c>
      <c r="BE182" s="171" t="s">
        <v>1028</v>
      </c>
    </row>
    <row r="183" spans="2:57" ht="17.399999999999999">
      <c r="B183" s="150">
        <f t="shared" si="35"/>
        <v>177</v>
      </c>
      <c r="C183" s="327">
        <f t="shared" si="24"/>
        <v>43681</v>
      </c>
      <c r="D183" s="167">
        <f t="shared" si="25"/>
        <v>1.5689999999999999E-2</v>
      </c>
      <c r="E183" s="168">
        <f t="shared" si="26"/>
        <v>1.685E-2</v>
      </c>
      <c r="F183" s="168">
        <f t="shared" si="27"/>
        <v>1.7769999999999998E-2</v>
      </c>
      <c r="G183" s="168">
        <f t="shared" si="28"/>
        <v>1.8950000000000002E-2</v>
      </c>
      <c r="H183" s="168">
        <f t="shared" si="29"/>
        <v>2.035E-2</v>
      </c>
      <c r="I183" s="168">
        <f t="shared" si="30"/>
        <v>2.2400000000000003E-2</v>
      </c>
      <c r="J183" s="168">
        <f t="shared" si="31"/>
        <v>2.41E-2</v>
      </c>
      <c r="K183" s="168">
        <f t="shared" si="32"/>
        <v>1.9444285714285716E-2</v>
      </c>
      <c r="L183" s="169">
        <f t="shared" si="33"/>
        <v>1.0074013766560581</v>
      </c>
      <c r="M183" s="170">
        <f t="shared" si="34"/>
        <v>7.3741208721145764E-3</v>
      </c>
      <c r="O183" s="328">
        <v>43681</v>
      </c>
      <c r="P183" s="171" t="s">
        <v>0</v>
      </c>
      <c r="Q183" s="171" t="s">
        <v>689</v>
      </c>
      <c r="R183" s="171" t="s">
        <v>484</v>
      </c>
      <c r="S183" s="171" t="s">
        <v>435</v>
      </c>
      <c r="T183" s="171" t="s">
        <v>391</v>
      </c>
      <c r="U183" s="171" t="s">
        <v>435</v>
      </c>
      <c r="V183" s="171" t="s">
        <v>0</v>
      </c>
      <c r="W183" s="171" t="s">
        <v>623</v>
      </c>
      <c r="X183" s="171" t="s">
        <v>623</v>
      </c>
      <c r="Y183" s="171" t="s">
        <v>623</v>
      </c>
      <c r="Z183" s="171" t="s">
        <v>623</v>
      </c>
      <c r="AA183" s="171" t="s">
        <v>623</v>
      </c>
      <c r="AB183" s="171" t="s">
        <v>0</v>
      </c>
      <c r="AC183" s="171" t="s">
        <v>538</v>
      </c>
      <c r="AD183" s="171" t="s">
        <v>538</v>
      </c>
      <c r="AE183" s="171" t="s">
        <v>538</v>
      </c>
      <c r="AF183" s="171" t="s">
        <v>538</v>
      </c>
      <c r="AG183" s="171" t="s">
        <v>538</v>
      </c>
      <c r="AH183" s="171" t="s">
        <v>0</v>
      </c>
      <c r="AI183" s="171" t="s">
        <v>572</v>
      </c>
      <c r="AJ183" s="171" t="s">
        <v>572</v>
      </c>
      <c r="AK183" s="171" t="s">
        <v>572</v>
      </c>
      <c r="AL183" s="171" t="s">
        <v>572</v>
      </c>
      <c r="AM183" s="171" t="s">
        <v>572</v>
      </c>
      <c r="AN183" s="171" t="s">
        <v>0</v>
      </c>
      <c r="AO183" s="171" t="s">
        <v>725</v>
      </c>
      <c r="AP183" s="171" t="s">
        <v>725</v>
      </c>
      <c r="AQ183" s="171" t="s">
        <v>722</v>
      </c>
      <c r="AR183" s="171" t="s">
        <v>725</v>
      </c>
      <c r="AS183" s="171" t="s">
        <v>725</v>
      </c>
      <c r="AT183" s="171" t="s">
        <v>0</v>
      </c>
      <c r="AU183" s="171" t="s">
        <v>1003</v>
      </c>
      <c r="AV183" s="171" t="s">
        <v>931</v>
      </c>
      <c r="AW183" s="171" t="s">
        <v>1003</v>
      </c>
      <c r="AX183" s="171" t="s">
        <v>958</v>
      </c>
      <c r="AY183" s="171" t="s">
        <v>931</v>
      </c>
      <c r="AZ183" s="171" t="s">
        <v>0</v>
      </c>
      <c r="BA183" s="171" t="s">
        <v>1030</v>
      </c>
      <c r="BB183" s="171" t="s">
        <v>1030</v>
      </c>
      <c r="BC183" s="171" t="s">
        <v>1030</v>
      </c>
      <c r="BD183" s="171" t="s">
        <v>1030</v>
      </c>
      <c r="BE183" s="171" t="s">
        <v>1030</v>
      </c>
    </row>
    <row r="184" spans="2:57" ht="17.399999999999999">
      <c r="B184" s="150">
        <f t="shared" si="35"/>
        <v>178</v>
      </c>
      <c r="C184" s="327">
        <f t="shared" si="24"/>
        <v>43680</v>
      </c>
      <c r="D184" s="167">
        <f t="shared" si="25"/>
        <v>1.5689999999999999E-2</v>
      </c>
      <c r="E184" s="168">
        <f t="shared" si="26"/>
        <v>1.669E-2</v>
      </c>
      <c r="F184" s="168">
        <f t="shared" si="27"/>
        <v>1.7569999999999999E-2</v>
      </c>
      <c r="G184" s="168">
        <f t="shared" si="28"/>
        <v>1.8720000000000001E-2</v>
      </c>
      <c r="H184" s="168">
        <f t="shared" si="29"/>
        <v>2.0150000000000001E-2</v>
      </c>
      <c r="I184" s="168">
        <f t="shared" si="30"/>
        <v>2.2269999999999998E-2</v>
      </c>
      <c r="J184" s="168">
        <f t="shared" si="31"/>
        <v>2.402E-2</v>
      </c>
      <c r="K184" s="168">
        <f t="shared" si="32"/>
        <v>1.9301428571428574E-2</v>
      </c>
      <c r="L184" s="169">
        <f t="shared" si="33"/>
        <v>0.99199706314243752</v>
      </c>
      <c r="M184" s="170">
        <f t="shared" si="34"/>
        <v>-8.0351322435443344E-3</v>
      </c>
      <c r="O184" s="328">
        <v>43680</v>
      </c>
      <c r="P184" s="171" t="s">
        <v>0</v>
      </c>
      <c r="Q184" s="171" t="s">
        <v>689</v>
      </c>
      <c r="R184" s="171" t="s">
        <v>484</v>
      </c>
      <c r="S184" s="171" t="s">
        <v>435</v>
      </c>
      <c r="T184" s="171" t="s">
        <v>391</v>
      </c>
      <c r="U184" s="171" t="s">
        <v>435</v>
      </c>
      <c r="V184" s="171" t="s">
        <v>0</v>
      </c>
      <c r="W184" s="171" t="s">
        <v>726</v>
      </c>
      <c r="X184" s="171" t="s">
        <v>474</v>
      </c>
      <c r="Y184" s="171" t="s">
        <v>474</v>
      </c>
      <c r="Z184" s="171" t="s">
        <v>473</v>
      </c>
      <c r="AA184" s="171" t="s">
        <v>474</v>
      </c>
      <c r="AB184" s="171" t="s">
        <v>0</v>
      </c>
      <c r="AC184" s="171" t="s">
        <v>515</v>
      </c>
      <c r="AD184" s="171" t="s">
        <v>515</v>
      </c>
      <c r="AE184" s="171" t="s">
        <v>515</v>
      </c>
      <c r="AF184" s="171" t="s">
        <v>515</v>
      </c>
      <c r="AG184" s="171" t="s">
        <v>515</v>
      </c>
      <c r="AH184" s="171" t="s">
        <v>0</v>
      </c>
      <c r="AI184" s="171" t="s">
        <v>710</v>
      </c>
      <c r="AJ184" s="171" t="s">
        <v>710</v>
      </c>
      <c r="AK184" s="171" t="s">
        <v>710</v>
      </c>
      <c r="AL184" s="171" t="s">
        <v>710</v>
      </c>
      <c r="AM184" s="171" t="s">
        <v>710</v>
      </c>
      <c r="AN184" s="171" t="s">
        <v>0</v>
      </c>
      <c r="AO184" s="171" t="s">
        <v>727</v>
      </c>
      <c r="AP184" s="171" t="s">
        <v>727</v>
      </c>
      <c r="AQ184" s="171" t="s">
        <v>727</v>
      </c>
      <c r="AR184" s="171" t="s">
        <v>727</v>
      </c>
      <c r="AS184" s="171" t="s">
        <v>727</v>
      </c>
      <c r="AT184" s="171" t="s">
        <v>0</v>
      </c>
      <c r="AU184" s="171" t="s">
        <v>938</v>
      </c>
      <c r="AV184" s="171" t="s">
        <v>938</v>
      </c>
      <c r="AW184" s="171" t="s">
        <v>938</v>
      </c>
      <c r="AX184" s="171" t="s">
        <v>938</v>
      </c>
      <c r="AY184" s="171" t="s">
        <v>938</v>
      </c>
      <c r="AZ184" s="171" t="s">
        <v>0</v>
      </c>
      <c r="BA184" s="171" t="s">
        <v>1031</v>
      </c>
      <c r="BB184" s="171" t="s">
        <v>1031</v>
      </c>
      <c r="BC184" s="171" t="s">
        <v>1031</v>
      </c>
      <c r="BD184" s="171" t="s">
        <v>1031</v>
      </c>
      <c r="BE184" s="171" t="s">
        <v>1031</v>
      </c>
    </row>
    <row r="185" spans="2:57" ht="17.399999999999999">
      <c r="B185" s="150">
        <f t="shared" si="35"/>
        <v>179</v>
      </c>
      <c r="C185" s="327">
        <f t="shared" si="24"/>
        <v>43677</v>
      </c>
      <c r="D185" s="167">
        <f t="shared" si="25"/>
        <v>1.5740000000000001E-2</v>
      </c>
      <c r="E185" s="168">
        <f t="shared" si="26"/>
        <v>1.6819999999999998E-2</v>
      </c>
      <c r="F185" s="168">
        <f t="shared" si="27"/>
        <v>1.77E-2</v>
      </c>
      <c r="G185" s="168">
        <f t="shared" si="28"/>
        <v>1.89E-2</v>
      </c>
      <c r="H185" s="168">
        <f t="shared" si="29"/>
        <v>2.0320000000000001E-2</v>
      </c>
      <c r="I185" s="168">
        <f t="shared" si="30"/>
        <v>2.247E-2</v>
      </c>
      <c r="J185" s="168">
        <f t="shared" si="31"/>
        <v>2.4249999999999997E-2</v>
      </c>
      <c r="K185" s="168">
        <f t="shared" si="32"/>
        <v>1.945714285714286E-2</v>
      </c>
      <c r="L185" s="169">
        <f t="shared" si="33"/>
        <v>1.0165696372592925</v>
      </c>
      <c r="M185" s="170">
        <f t="shared" si="34"/>
        <v>1.6433858635290552E-2</v>
      </c>
      <c r="O185" s="328">
        <v>43677</v>
      </c>
      <c r="P185" s="171" t="s">
        <v>0</v>
      </c>
      <c r="Q185" s="171" t="s">
        <v>514</v>
      </c>
      <c r="R185" s="171" t="s">
        <v>445</v>
      </c>
      <c r="S185" s="171" t="s">
        <v>487</v>
      </c>
      <c r="T185" s="171" t="s">
        <v>435</v>
      </c>
      <c r="U185" s="171" t="s">
        <v>487</v>
      </c>
      <c r="V185" s="171" t="s">
        <v>0</v>
      </c>
      <c r="W185" s="171" t="s">
        <v>610</v>
      </c>
      <c r="X185" s="171" t="s">
        <v>610</v>
      </c>
      <c r="Y185" s="171" t="s">
        <v>623</v>
      </c>
      <c r="Z185" s="171" t="s">
        <v>610</v>
      </c>
      <c r="AA185" s="171" t="s">
        <v>610</v>
      </c>
      <c r="AB185" s="171" t="s">
        <v>0</v>
      </c>
      <c r="AC185" s="171" t="s">
        <v>611</v>
      </c>
      <c r="AD185" s="171" t="s">
        <v>611</v>
      </c>
      <c r="AE185" s="171" t="s">
        <v>611</v>
      </c>
      <c r="AF185" s="171" t="s">
        <v>611</v>
      </c>
      <c r="AG185" s="171" t="s">
        <v>611</v>
      </c>
      <c r="AH185" s="171" t="s">
        <v>0</v>
      </c>
      <c r="AI185" s="171" t="s">
        <v>625</v>
      </c>
      <c r="AJ185" s="171" t="s">
        <v>625</v>
      </c>
      <c r="AK185" s="171" t="s">
        <v>625</v>
      </c>
      <c r="AL185" s="171" t="s">
        <v>625</v>
      </c>
      <c r="AM185" s="171" t="s">
        <v>625</v>
      </c>
      <c r="AN185" s="171" t="s">
        <v>0</v>
      </c>
      <c r="AO185" s="171" t="s">
        <v>728</v>
      </c>
      <c r="AP185" s="171" t="s">
        <v>728</v>
      </c>
      <c r="AQ185" s="171" t="s">
        <v>728</v>
      </c>
      <c r="AR185" s="171" t="s">
        <v>728</v>
      </c>
      <c r="AS185" s="171" t="s">
        <v>728</v>
      </c>
      <c r="AT185" s="171" t="s">
        <v>0</v>
      </c>
      <c r="AU185" s="171" t="s">
        <v>954</v>
      </c>
      <c r="AV185" s="171" t="s">
        <v>954</v>
      </c>
      <c r="AW185" s="171" t="s">
        <v>954</v>
      </c>
      <c r="AX185" s="171" t="s">
        <v>954</v>
      </c>
      <c r="AY185" s="171" t="s">
        <v>954</v>
      </c>
      <c r="AZ185" s="171" t="s">
        <v>0</v>
      </c>
      <c r="BA185" s="171" t="s">
        <v>1032</v>
      </c>
      <c r="BB185" s="171" t="s">
        <v>1032</v>
      </c>
      <c r="BC185" s="171" t="s">
        <v>1032</v>
      </c>
      <c r="BD185" s="171" t="s">
        <v>1032</v>
      </c>
      <c r="BE185" s="171" t="s">
        <v>1032</v>
      </c>
    </row>
    <row r="186" spans="2:57" ht="17.399999999999999">
      <c r="B186" s="150">
        <f t="shared" si="35"/>
        <v>180</v>
      </c>
      <c r="C186" s="327">
        <f t="shared" si="24"/>
        <v>43676</v>
      </c>
      <c r="D186" s="167">
        <f t="shared" si="25"/>
        <v>1.5640000000000001E-2</v>
      </c>
      <c r="E186" s="168">
        <f t="shared" si="26"/>
        <v>1.6619999999999999E-2</v>
      </c>
      <c r="F186" s="168">
        <f t="shared" si="27"/>
        <v>1.7350000000000001E-2</v>
      </c>
      <c r="G186" s="168">
        <f t="shared" si="28"/>
        <v>1.8500000000000003E-2</v>
      </c>
      <c r="H186" s="168">
        <f t="shared" si="29"/>
        <v>1.9900000000000001E-2</v>
      </c>
      <c r="I186" s="168">
        <f t="shared" si="30"/>
        <v>2.2069999999999999E-2</v>
      </c>
      <c r="J186" s="168">
        <f t="shared" si="31"/>
        <v>2.3900000000000001E-2</v>
      </c>
      <c r="K186" s="168">
        <f t="shared" si="32"/>
        <v>1.9140000000000001E-2</v>
      </c>
      <c r="L186" s="169">
        <f t="shared" si="33"/>
        <v>1.010559662090813</v>
      </c>
      <c r="M186" s="170">
        <f t="shared" si="34"/>
        <v>1.0504298266875975E-2</v>
      </c>
      <c r="O186" s="328">
        <v>43676</v>
      </c>
      <c r="P186" s="171" t="s">
        <v>0</v>
      </c>
      <c r="Q186" s="171" t="s">
        <v>663</v>
      </c>
      <c r="R186" s="171" t="s">
        <v>395</v>
      </c>
      <c r="S186" s="171" t="s">
        <v>391</v>
      </c>
      <c r="T186" s="171" t="s">
        <v>433</v>
      </c>
      <c r="U186" s="171" t="s">
        <v>391</v>
      </c>
      <c r="V186" s="171" t="s">
        <v>0</v>
      </c>
      <c r="W186" s="171" t="s">
        <v>552</v>
      </c>
      <c r="X186" s="171" t="s">
        <v>552</v>
      </c>
      <c r="Y186" s="171" t="s">
        <v>552</v>
      </c>
      <c r="Z186" s="171" t="s">
        <v>552</v>
      </c>
      <c r="AA186" s="171" t="s">
        <v>552</v>
      </c>
      <c r="AB186" s="171" t="s">
        <v>0</v>
      </c>
      <c r="AC186" s="171" t="s">
        <v>525</v>
      </c>
      <c r="AD186" s="171" t="s">
        <v>525</v>
      </c>
      <c r="AE186" s="171" t="s">
        <v>525</v>
      </c>
      <c r="AF186" s="171" t="s">
        <v>525</v>
      </c>
      <c r="AG186" s="171" t="s">
        <v>525</v>
      </c>
      <c r="AH186" s="171" t="s">
        <v>0</v>
      </c>
      <c r="AI186" s="171" t="s">
        <v>662</v>
      </c>
      <c r="AJ186" s="171" t="s">
        <v>662</v>
      </c>
      <c r="AK186" s="171" t="s">
        <v>662</v>
      </c>
      <c r="AL186" s="171" t="s">
        <v>662</v>
      </c>
      <c r="AM186" s="171" t="s">
        <v>662</v>
      </c>
      <c r="AN186" s="171" t="s">
        <v>0</v>
      </c>
      <c r="AO186" s="171" t="s">
        <v>721</v>
      </c>
      <c r="AP186" s="171" t="s">
        <v>721</v>
      </c>
      <c r="AQ186" s="171" t="s">
        <v>721</v>
      </c>
      <c r="AR186" s="171" t="s">
        <v>721</v>
      </c>
      <c r="AS186" s="171" t="s">
        <v>721</v>
      </c>
      <c r="AT186" s="171" t="s">
        <v>0</v>
      </c>
      <c r="AU186" s="171" t="s">
        <v>934</v>
      </c>
      <c r="AV186" s="171" t="s">
        <v>934</v>
      </c>
      <c r="AW186" s="171" t="s">
        <v>977</v>
      </c>
      <c r="AX186" s="171" t="s">
        <v>934</v>
      </c>
      <c r="AY186" s="171" t="s">
        <v>934</v>
      </c>
      <c r="AZ186" s="171" t="s">
        <v>0</v>
      </c>
      <c r="BA186" s="171" t="s">
        <v>1033</v>
      </c>
      <c r="BB186" s="171" t="s">
        <v>1033</v>
      </c>
      <c r="BC186" s="171" t="s">
        <v>1033</v>
      </c>
      <c r="BD186" s="171" t="s">
        <v>1033</v>
      </c>
      <c r="BE186" s="171" t="s">
        <v>1033</v>
      </c>
    </row>
    <row r="187" spans="2:57" ht="17.399999999999999">
      <c r="B187" s="150">
        <f t="shared" si="35"/>
        <v>181</v>
      </c>
      <c r="C187" s="327">
        <f t="shared" si="24"/>
        <v>43675</v>
      </c>
      <c r="D187" s="167">
        <f t="shared" si="25"/>
        <v>1.559E-2</v>
      </c>
      <c r="E187" s="168">
        <f t="shared" si="26"/>
        <v>1.6469999999999999E-2</v>
      </c>
      <c r="F187" s="168">
        <f t="shared" si="27"/>
        <v>1.7150000000000002E-2</v>
      </c>
      <c r="G187" s="168">
        <f t="shared" si="28"/>
        <v>1.83E-2</v>
      </c>
      <c r="H187" s="168">
        <f t="shared" si="29"/>
        <v>1.9650000000000001E-2</v>
      </c>
      <c r="I187" s="168">
        <f t="shared" si="30"/>
        <v>2.1819999999999999E-2</v>
      </c>
      <c r="J187" s="168">
        <f t="shared" si="31"/>
        <v>2.3599999999999999E-2</v>
      </c>
      <c r="K187" s="168">
        <f t="shared" si="32"/>
        <v>1.8940000000000002E-2</v>
      </c>
      <c r="L187" s="169">
        <f t="shared" si="33"/>
        <v>0.99295985620131832</v>
      </c>
      <c r="M187" s="170">
        <f t="shared" si="34"/>
        <v>-7.0650425403339743E-3</v>
      </c>
      <c r="O187" s="328">
        <v>43675</v>
      </c>
      <c r="P187" s="171" t="s">
        <v>0</v>
      </c>
      <c r="Q187" s="171" t="s">
        <v>729</v>
      </c>
      <c r="R187" s="171" t="s">
        <v>414</v>
      </c>
      <c r="S187" s="171" t="s">
        <v>433</v>
      </c>
      <c r="T187" s="171" t="s">
        <v>409</v>
      </c>
      <c r="U187" s="171" t="s">
        <v>433</v>
      </c>
      <c r="V187" s="171" t="s">
        <v>0</v>
      </c>
      <c r="W187" s="171" t="s">
        <v>520</v>
      </c>
      <c r="X187" s="171" t="s">
        <v>520</v>
      </c>
      <c r="Y187" s="171" t="s">
        <v>520</v>
      </c>
      <c r="Z187" s="171" t="s">
        <v>520</v>
      </c>
      <c r="AA187" s="171" t="s">
        <v>520</v>
      </c>
      <c r="AB187" s="171" t="s">
        <v>0</v>
      </c>
      <c r="AC187" s="171" t="s">
        <v>587</v>
      </c>
      <c r="AD187" s="171" t="s">
        <v>587</v>
      </c>
      <c r="AE187" s="171" t="s">
        <v>587</v>
      </c>
      <c r="AF187" s="171" t="s">
        <v>587</v>
      </c>
      <c r="AG187" s="171" t="s">
        <v>587</v>
      </c>
      <c r="AH187" s="171" t="s">
        <v>0</v>
      </c>
      <c r="AI187" s="171" t="s">
        <v>730</v>
      </c>
      <c r="AJ187" s="171" t="s">
        <v>730</v>
      </c>
      <c r="AK187" s="171" t="s">
        <v>730</v>
      </c>
      <c r="AL187" s="171" t="s">
        <v>730</v>
      </c>
      <c r="AM187" s="171" t="s">
        <v>730</v>
      </c>
      <c r="AN187" s="171" t="s">
        <v>0</v>
      </c>
      <c r="AO187" s="171" t="s">
        <v>641</v>
      </c>
      <c r="AP187" s="171" t="s">
        <v>641</v>
      </c>
      <c r="AQ187" s="171" t="s">
        <v>641</v>
      </c>
      <c r="AR187" s="171" t="s">
        <v>641</v>
      </c>
      <c r="AS187" s="171" t="s">
        <v>641</v>
      </c>
      <c r="AT187" s="171" t="s">
        <v>0</v>
      </c>
      <c r="AU187" s="171" t="s">
        <v>1034</v>
      </c>
      <c r="AV187" s="171" t="s">
        <v>1034</v>
      </c>
      <c r="AW187" s="171" t="s">
        <v>1035</v>
      </c>
      <c r="AX187" s="171" t="s">
        <v>1034</v>
      </c>
      <c r="AY187" s="171" t="s">
        <v>1034</v>
      </c>
      <c r="AZ187" s="171" t="s">
        <v>0</v>
      </c>
      <c r="BA187" s="171" t="s">
        <v>1036</v>
      </c>
      <c r="BB187" s="171" t="s">
        <v>1036</v>
      </c>
      <c r="BC187" s="171" t="s">
        <v>1036</v>
      </c>
      <c r="BD187" s="171" t="s">
        <v>1036</v>
      </c>
      <c r="BE187" s="171" t="s">
        <v>1036</v>
      </c>
    </row>
    <row r="188" spans="2:57" ht="17.399999999999999">
      <c r="B188" s="150">
        <f t="shared" si="35"/>
        <v>182</v>
      </c>
      <c r="C188" s="327">
        <f t="shared" si="24"/>
        <v>43674</v>
      </c>
      <c r="D188" s="167">
        <f t="shared" si="25"/>
        <v>1.559E-2</v>
      </c>
      <c r="E188" s="168">
        <f t="shared" si="26"/>
        <v>1.6549999999999999E-2</v>
      </c>
      <c r="F188" s="168">
        <f t="shared" si="27"/>
        <v>1.7270000000000001E-2</v>
      </c>
      <c r="G188" s="168">
        <f t="shared" si="28"/>
        <v>1.847E-2</v>
      </c>
      <c r="H188" s="168">
        <f t="shared" si="29"/>
        <v>1.9799999999999998E-2</v>
      </c>
      <c r="I188" s="168">
        <f t="shared" si="30"/>
        <v>2.2019999999999998E-2</v>
      </c>
      <c r="J188" s="168">
        <f t="shared" si="31"/>
        <v>2.3820000000000001E-2</v>
      </c>
      <c r="K188" s="168">
        <f t="shared" si="32"/>
        <v>1.9074285714285714E-2</v>
      </c>
      <c r="L188" s="169">
        <f t="shared" si="33"/>
        <v>1.0125123227420945</v>
      </c>
      <c r="M188" s="170">
        <f t="shared" si="34"/>
        <v>1.2434690533971898E-2</v>
      </c>
      <c r="O188" s="328">
        <v>43674</v>
      </c>
      <c r="P188" s="171" t="s">
        <v>0</v>
      </c>
      <c r="Q188" s="171" t="s">
        <v>729</v>
      </c>
      <c r="R188" s="171" t="s">
        <v>414</v>
      </c>
      <c r="S188" s="171" t="s">
        <v>433</v>
      </c>
      <c r="T188" s="171" t="s">
        <v>409</v>
      </c>
      <c r="U188" s="171" t="s">
        <v>433</v>
      </c>
      <c r="V188" s="171" t="s">
        <v>0</v>
      </c>
      <c r="W188" s="171" t="s">
        <v>576</v>
      </c>
      <c r="X188" s="171" t="s">
        <v>576</v>
      </c>
      <c r="Y188" s="171" t="s">
        <v>576</v>
      </c>
      <c r="Z188" s="171" t="s">
        <v>576</v>
      </c>
      <c r="AA188" s="171" t="s">
        <v>576</v>
      </c>
      <c r="AB188" s="171" t="s">
        <v>0</v>
      </c>
      <c r="AC188" s="171" t="s">
        <v>570</v>
      </c>
      <c r="AD188" s="171" t="s">
        <v>570</v>
      </c>
      <c r="AE188" s="171" t="s">
        <v>570</v>
      </c>
      <c r="AF188" s="171" t="s">
        <v>570</v>
      </c>
      <c r="AG188" s="171" t="s">
        <v>570</v>
      </c>
      <c r="AH188" s="171" t="s">
        <v>0</v>
      </c>
      <c r="AI188" s="171" t="s">
        <v>578</v>
      </c>
      <c r="AJ188" s="171" t="s">
        <v>578</v>
      </c>
      <c r="AK188" s="171" t="s">
        <v>578</v>
      </c>
      <c r="AL188" s="171" t="s">
        <v>578</v>
      </c>
      <c r="AM188" s="171" t="s">
        <v>578</v>
      </c>
      <c r="AN188" s="171" t="s">
        <v>0</v>
      </c>
      <c r="AO188" s="171" t="s">
        <v>602</v>
      </c>
      <c r="AP188" s="171" t="s">
        <v>602</v>
      </c>
      <c r="AQ188" s="171" t="s">
        <v>602</v>
      </c>
      <c r="AR188" s="171" t="s">
        <v>602</v>
      </c>
      <c r="AS188" s="171" t="s">
        <v>602</v>
      </c>
      <c r="AT188" s="171" t="s">
        <v>0</v>
      </c>
      <c r="AU188" s="171" t="s">
        <v>1037</v>
      </c>
      <c r="AV188" s="171" t="s">
        <v>1037</v>
      </c>
      <c r="AW188" s="171" t="s">
        <v>1038</v>
      </c>
      <c r="AX188" s="171" t="s">
        <v>1037</v>
      </c>
      <c r="AY188" s="171" t="s">
        <v>1037</v>
      </c>
      <c r="AZ188" s="171" t="s">
        <v>0</v>
      </c>
      <c r="BA188" s="171" t="s">
        <v>1039</v>
      </c>
      <c r="BB188" s="171" t="s">
        <v>1039</v>
      </c>
      <c r="BC188" s="171" t="s">
        <v>1039</v>
      </c>
      <c r="BD188" s="171" t="s">
        <v>1039</v>
      </c>
      <c r="BE188" s="171" t="s">
        <v>1039</v>
      </c>
    </row>
    <row r="189" spans="2:57" ht="17.399999999999999">
      <c r="B189" s="150">
        <f t="shared" si="35"/>
        <v>183</v>
      </c>
      <c r="C189" s="327">
        <f t="shared" si="24"/>
        <v>43673</v>
      </c>
      <c r="D189" s="167">
        <f t="shared" si="25"/>
        <v>1.558E-2</v>
      </c>
      <c r="E189" s="168">
        <f t="shared" si="26"/>
        <v>1.6420000000000001E-2</v>
      </c>
      <c r="F189" s="168">
        <f t="shared" si="27"/>
        <v>1.702E-2</v>
      </c>
      <c r="G189" s="168">
        <f t="shared" si="28"/>
        <v>1.8200000000000001E-2</v>
      </c>
      <c r="H189" s="168">
        <f t="shared" si="29"/>
        <v>1.9450000000000002E-2</v>
      </c>
      <c r="I189" s="168">
        <f t="shared" si="30"/>
        <v>2.1700000000000001E-2</v>
      </c>
      <c r="J189" s="168">
        <f t="shared" si="31"/>
        <v>2.35E-2</v>
      </c>
      <c r="K189" s="168">
        <f t="shared" si="32"/>
        <v>1.8838571428571427E-2</v>
      </c>
      <c r="L189" s="169">
        <f t="shared" si="33"/>
        <v>1.0018994073848959</v>
      </c>
      <c r="M189" s="170">
        <f t="shared" si="34"/>
        <v>1.8976057916346486E-3</v>
      </c>
      <c r="O189" s="328">
        <v>43673</v>
      </c>
      <c r="P189" s="171" t="s">
        <v>0</v>
      </c>
      <c r="Q189" s="171" t="s">
        <v>731</v>
      </c>
      <c r="R189" s="171" t="s">
        <v>414</v>
      </c>
      <c r="S189" s="171" t="s">
        <v>433</v>
      </c>
      <c r="T189" s="171" t="s">
        <v>400</v>
      </c>
      <c r="U189" s="171" t="s">
        <v>433</v>
      </c>
      <c r="V189" s="171" t="s">
        <v>0</v>
      </c>
      <c r="W189" s="171" t="s">
        <v>517</v>
      </c>
      <c r="X189" s="171" t="s">
        <v>517</v>
      </c>
      <c r="Y189" s="171" t="s">
        <v>517</v>
      </c>
      <c r="Z189" s="171" t="s">
        <v>517</v>
      </c>
      <c r="AA189" s="171" t="s">
        <v>517</v>
      </c>
      <c r="AB189" s="171" t="s">
        <v>0</v>
      </c>
      <c r="AC189" s="171" t="s">
        <v>568</v>
      </c>
      <c r="AD189" s="171" t="s">
        <v>568</v>
      </c>
      <c r="AE189" s="171" t="s">
        <v>568</v>
      </c>
      <c r="AF189" s="171" t="s">
        <v>568</v>
      </c>
      <c r="AG189" s="171" t="s">
        <v>568</v>
      </c>
      <c r="AH189" s="171" t="s">
        <v>0</v>
      </c>
      <c r="AI189" s="171" t="s">
        <v>547</v>
      </c>
      <c r="AJ189" s="171" t="s">
        <v>547</v>
      </c>
      <c r="AK189" s="171" t="s">
        <v>547</v>
      </c>
      <c r="AL189" s="171" t="s">
        <v>547</v>
      </c>
      <c r="AM189" s="171" t="s">
        <v>547</v>
      </c>
      <c r="AN189" s="171" t="s">
        <v>0</v>
      </c>
      <c r="AO189" s="171" t="s">
        <v>732</v>
      </c>
      <c r="AP189" s="171" t="s">
        <v>732</v>
      </c>
      <c r="AQ189" s="171" t="s">
        <v>732</v>
      </c>
      <c r="AR189" s="171" t="s">
        <v>732</v>
      </c>
      <c r="AS189" s="171" t="s">
        <v>732</v>
      </c>
      <c r="AT189" s="171" t="s">
        <v>0</v>
      </c>
      <c r="AU189" s="171" t="s">
        <v>1040</v>
      </c>
      <c r="AV189" s="171" t="s">
        <v>1040</v>
      </c>
      <c r="AW189" s="171" t="s">
        <v>1040</v>
      </c>
      <c r="AX189" s="171" t="s">
        <v>1040</v>
      </c>
      <c r="AY189" s="171" t="s">
        <v>1040</v>
      </c>
      <c r="AZ189" s="171" t="s">
        <v>0</v>
      </c>
      <c r="BA189" s="171" t="s">
        <v>1041</v>
      </c>
      <c r="BB189" s="171" t="s">
        <v>1041</v>
      </c>
      <c r="BC189" s="171" t="s">
        <v>1041</v>
      </c>
      <c r="BD189" s="171" t="s">
        <v>1041</v>
      </c>
      <c r="BE189" s="171" t="s">
        <v>1041</v>
      </c>
    </row>
    <row r="190" spans="2:57" ht="17.399999999999999">
      <c r="B190" s="150">
        <f t="shared" si="35"/>
        <v>184</v>
      </c>
      <c r="C190" s="327">
        <f t="shared" si="24"/>
        <v>43670</v>
      </c>
      <c r="D190" s="167">
        <f t="shared" si="25"/>
        <v>1.558E-2</v>
      </c>
      <c r="E190" s="168">
        <f t="shared" si="26"/>
        <v>1.6549999999999999E-2</v>
      </c>
      <c r="F190" s="168">
        <f t="shared" si="27"/>
        <v>1.7049999999999999E-2</v>
      </c>
      <c r="G190" s="168">
        <f t="shared" si="28"/>
        <v>1.8169999999999999E-2</v>
      </c>
      <c r="H190" s="168">
        <f t="shared" si="29"/>
        <v>1.9370000000000002E-2</v>
      </c>
      <c r="I190" s="168">
        <f t="shared" si="30"/>
        <v>2.155E-2</v>
      </c>
      <c r="J190" s="168">
        <f t="shared" si="31"/>
        <v>2.3349999999999999E-2</v>
      </c>
      <c r="K190" s="168">
        <f t="shared" si="32"/>
        <v>1.8802857142857142E-2</v>
      </c>
      <c r="L190" s="169">
        <f t="shared" si="33"/>
        <v>0.99074143771170475</v>
      </c>
      <c r="M190" s="170">
        <f t="shared" si="34"/>
        <v>-9.3016891778496258E-3</v>
      </c>
      <c r="O190" s="328">
        <v>43670</v>
      </c>
      <c r="P190" s="171" t="s">
        <v>0</v>
      </c>
      <c r="Q190" s="171" t="s">
        <v>731</v>
      </c>
      <c r="R190" s="171" t="s">
        <v>414</v>
      </c>
      <c r="S190" s="171" t="s">
        <v>433</v>
      </c>
      <c r="T190" s="171" t="s">
        <v>400</v>
      </c>
      <c r="U190" s="171" t="s">
        <v>433</v>
      </c>
      <c r="V190" s="171" t="s">
        <v>0</v>
      </c>
      <c r="W190" s="171" t="s">
        <v>576</v>
      </c>
      <c r="X190" s="171" t="s">
        <v>576</v>
      </c>
      <c r="Y190" s="171" t="s">
        <v>576</v>
      </c>
      <c r="Z190" s="171" t="s">
        <v>576</v>
      </c>
      <c r="AA190" s="171" t="s">
        <v>576</v>
      </c>
      <c r="AB190" s="171" t="s">
        <v>0</v>
      </c>
      <c r="AC190" s="171" t="s">
        <v>569</v>
      </c>
      <c r="AD190" s="171" t="s">
        <v>569</v>
      </c>
      <c r="AE190" s="171" t="s">
        <v>569</v>
      </c>
      <c r="AF190" s="171" t="s">
        <v>569</v>
      </c>
      <c r="AG190" s="171" t="s">
        <v>569</v>
      </c>
      <c r="AH190" s="171" t="s">
        <v>0</v>
      </c>
      <c r="AI190" s="171" t="s">
        <v>571</v>
      </c>
      <c r="AJ190" s="171" t="s">
        <v>571</v>
      </c>
      <c r="AK190" s="171" t="s">
        <v>571</v>
      </c>
      <c r="AL190" s="171" t="s">
        <v>571</v>
      </c>
      <c r="AM190" s="171" t="s">
        <v>571</v>
      </c>
      <c r="AN190" s="171" t="s">
        <v>0</v>
      </c>
      <c r="AO190" s="171" t="s">
        <v>715</v>
      </c>
      <c r="AP190" s="171" t="s">
        <v>715</v>
      </c>
      <c r="AQ190" s="171" t="s">
        <v>715</v>
      </c>
      <c r="AR190" s="171" t="s">
        <v>715</v>
      </c>
      <c r="AS190" s="171" t="s">
        <v>715</v>
      </c>
      <c r="AT190" s="171" t="s">
        <v>0</v>
      </c>
      <c r="AU190" s="171" t="s">
        <v>978</v>
      </c>
      <c r="AV190" s="171" t="s">
        <v>978</v>
      </c>
      <c r="AW190" s="171" t="s">
        <v>978</v>
      </c>
      <c r="AX190" s="171" t="s">
        <v>978</v>
      </c>
      <c r="AY190" s="171" t="s">
        <v>978</v>
      </c>
      <c r="AZ190" s="171" t="s">
        <v>0</v>
      </c>
      <c r="BA190" s="171" t="s">
        <v>1042</v>
      </c>
      <c r="BB190" s="171" t="s">
        <v>1042</v>
      </c>
      <c r="BC190" s="171" t="s">
        <v>1042</v>
      </c>
      <c r="BD190" s="171" t="s">
        <v>1042</v>
      </c>
      <c r="BE190" s="171" t="s">
        <v>1042</v>
      </c>
    </row>
    <row r="191" spans="2:57" ht="17.399999999999999">
      <c r="B191" s="150">
        <f t="shared" si="35"/>
        <v>185</v>
      </c>
      <c r="C191" s="327">
        <f t="shared" si="24"/>
        <v>43669</v>
      </c>
      <c r="D191" s="167">
        <f t="shared" si="25"/>
        <v>1.566E-2</v>
      </c>
      <c r="E191" s="168">
        <f t="shared" si="26"/>
        <v>1.6650000000000002E-2</v>
      </c>
      <c r="F191" s="168">
        <f t="shared" si="27"/>
        <v>1.7170000000000001E-2</v>
      </c>
      <c r="G191" s="168">
        <f t="shared" si="28"/>
        <v>1.831E-2</v>
      </c>
      <c r="H191" s="168">
        <f t="shared" si="29"/>
        <v>1.9570000000000001E-2</v>
      </c>
      <c r="I191" s="168">
        <f t="shared" si="30"/>
        <v>2.1819999999999999E-2</v>
      </c>
      <c r="J191" s="168">
        <f t="shared" si="31"/>
        <v>2.367E-2</v>
      </c>
      <c r="K191" s="168">
        <f t="shared" si="32"/>
        <v>1.8978571428571431E-2</v>
      </c>
      <c r="L191" s="169">
        <f t="shared" si="33"/>
        <v>0.9802257802700507</v>
      </c>
      <c r="M191" s="170">
        <f t="shared" si="34"/>
        <v>-1.9972345822102288E-2</v>
      </c>
      <c r="O191" s="328">
        <v>43669</v>
      </c>
      <c r="P191" s="171" t="s">
        <v>0</v>
      </c>
      <c r="Q191" s="171" t="s">
        <v>490</v>
      </c>
      <c r="R191" s="171" t="s">
        <v>484</v>
      </c>
      <c r="S191" s="171" t="s">
        <v>435</v>
      </c>
      <c r="T191" s="171" t="s">
        <v>409</v>
      </c>
      <c r="U191" s="171" t="s">
        <v>435</v>
      </c>
      <c r="V191" s="171" t="s">
        <v>0</v>
      </c>
      <c r="W191" s="171" t="s">
        <v>512</v>
      </c>
      <c r="X191" s="171" t="s">
        <v>512</v>
      </c>
      <c r="Y191" s="171" t="s">
        <v>512</v>
      </c>
      <c r="Z191" s="171" t="s">
        <v>473</v>
      </c>
      <c r="AA191" s="171" t="s">
        <v>512</v>
      </c>
      <c r="AB191" s="171" t="s">
        <v>0</v>
      </c>
      <c r="AC191" s="171" t="s">
        <v>527</v>
      </c>
      <c r="AD191" s="171" t="s">
        <v>527</v>
      </c>
      <c r="AE191" s="171" t="s">
        <v>527</v>
      </c>
      <c r="AF191" s="171" t="s">
        <v>527</v>
      </c>
      <c r="AG191" s="171" t="s">
        <v>527</v>
      </c>
      <c r="AH191" s="171" t="s">
        <v>0</v>
      </c>
      <c r="AI191" s="171" t="s">
        <v>733</v>
      </c>
      <c r="AJ191" s="171" t="s">
        <v>687</v>
      </c>
      <c r="AK191" s="171" t="s">
        <v>730</v>
      </c>
      <c r="AL191" s="171" t="s">
        <v>687</v>
      </c>
      <c r="AM191" s="171" t="s">
        <v>730</v>
      </c>
      <c r="AN191" s="171" t="s">
        <v>0</v>
      </c>
      <c r="AO191" s="171" t="s">
        <v>630</v>
      </c>
      <c r="AP191" s="171" t="s">
        <v>630</v>
      </c>
      <c r="AQ191" s="171" t="s">
        <v>626</v>
      </c>
      <c r="AR191" s="171" t="s">
        <v>630</v>
      </c>
      <c r="AS191" s="171" t="s">
        <v>630</v>
      </c>
      <c r="AT191" s="171" t="s">
        <v>0</v>
      </c>
      <c r="AU191" s="171" t="s">
        <v>1034</v>
      </c>
      <c r="AV191" s="171" t="s">
        <v>1034</v>
      </c>
      <c r="AW191" s="171" t="s">
        <v>1034</v>
      </c>
      <c r="AX191" s="171" t="s">
        <v>1035</v>
      </c>
      <c r="AY191" s="171" t="s">
        <v>1034</v>
      </c>
      <c r="AZ191" s="171" t="s">
        <v>0</v>
      </c>
      <c r="BA191" s="171" t="s">
        <v>1043</v>
      </c>
      <c r="BB191" s="171" t="s">
        <v>1043</v>
      </c>
      <c r="BC191" s="171" t="s">
        <v>1043</v>
      </c>
      <c r="BD191" s="171" t="s">
        <v>1044</v>
      </c>
      <c r="BE191" s="171" t="s">
        <v>1043</v>
      </c>
    </row>
    <row r="192" spans="2:57" ht="17.399999999999999">
      <c r="B192" s="150">
        <f t="shared" si="35"/>
        <v>186</v>
      </c>
      <c r="C192" s="327">
        <f t="shared" si="24"/>
        <v>43668</v>
      </c>
      <c r="D192" s="167">
        <f t="shared" si="25"/>
        <v>1.5780000000000002E-2</v>
      </c>
      <c r="E192" s="168">
        <f t="shared" si="26"/>
        <v>1.6920000000000001E-2</v>
      </c>
      <c r="F192" s="168">
        <f t="shared" si="27"/>
        <v>1.7500000000000002E-2</v>
      </c>
      <c r="G192" s="168">
        <f t="shared" si="28"/>
        <v>1.8700000000000001E-2</v>
      </c>
      <c r="H192" s="168">
        <f t="shared" si="29"/>
        <v>2.0070000000000001E-2</v>
      </c>
      <c r="I192" s="168">
        <f t="shared" si="30"/>
        <v>2.2360000000000001E-2</v>
      </c>
      <c r="J192" s="168">
        <f t="shared" si="31"/>
        <v>2.4199999999999999E-2</v>
      </c>
      <c r="K192" s="168">
        <f t="shared" si="32"/>
        <v>1.9361428571428578E-2</v>
      </c>
      <c r="L192" s="169">
        <f t="shared" si="33"/>
        <v>0.98840431738623147</v>
      </c>
      <c r="M192" s="170">
        <f t="shared" si="34"/>
        <v>-1.1663436821544648E-2</v>
      </c>
      <c r="O192" s="328">
        <v>43668</v>
      </c>
      <c r="P192" s="171" t="s">
        <v>0</v>
      </c>
      <c r="Q192" s="171" t="s">
        <v>734</v>
      </c>
      <c r="R192" s="171" t="s">
        <v>392</v>
      </c>
      <c r="S192" s="171" t="s">
        <v>392</v>
      </c>
      <c r="T192" s="171" t="s">
        <v>435</v>
      </c>
      <c r="U192" s="171" t="s">
        <v>438</v>
      </c>
      <c r="V192" s="171" t="s">
        <v>0</v>
      </c>
      <c r="W192" s="171" t="s">
        <v>565</v>
      </c>
      <c r="X192" s="171" t="s">
        <v>565</v>
      </c>
      <c r="Y192" s="171" t="s">
        <v>565</v>
      </c>
      <c r="Z192" s="171" t="s">
        <v>565</v>
      </c>
      <c r="AA192" s="171" t="s">
        <v>565</v>
      </c>
      <c r="AB192" s="171" t="s">
        <v>0</v>
      </c>
      <c r="AC192" s="171" t="s">
        <v>535</v>
      </c>
      <c r="AD192" s="171" t="s">
        <v>535</v>
      </c>
      <c r="AE192" s="171" t="s">
        <v>535</v>
      </c>
      <c r="AF192" s="171" t="s">
        <v>535</v>
      </c>
      <c r="AG192" s="171" t="s">
        <v>535</v>
      </c>
      <c r="AH192" s="171" t="s">
        <v>0</v>
      </c>
      <c r="AI192" s="171" t="s">
        <v>711</v>
      </c>
      <c r="AJ192" s="171" t="s">
        <v>711</v>
      </c>
      <c r="AK192" s="171" t="s">
        <v>711</v>
      </c>
      <c r="AL192" s="171" t="s">
        <v>711</v>
      </c>
      <c r="AM192" s="171" t="s">
        <v>711</v>
      </c>
      <c r="AN192" s="171" t="s">
        <v>0</v>
      </c>
      <c r="AO192" s="171" t="s">
        <v>599</v>
      </c>
      <c r="AP192" s="171" t="s">
        <v>599</v>
      </c>
      <c r="AQ192" s="171" t="s">
        <v>599</v>
      </c>
      <c r="AR192" s="171" t="s">
        <v>599</v>
      </c>
      <c r="AS192" s="171" t="s">
        <v>599</v>
      </c>
      <c r="AT192" s="171" t="s">
        <v>0</v>
      </c>
      <c r="AU192" s="171" t="s">
        <v>1045</v>
      </c>
      <c r="AV192" s="171" t="s">
        <v>958</v>
      </c>
      <c r="AW192" s="171" t="s">
        <v>998</v>
      </c>
      <c r="AX192" s="171" t="s">
        <v>958</v>
      </c>
      <c r="AY192" s="171" t="s">
        <v>998</v>
      </c>
      <c r="AZ192" s="171" t="s">
        <v>0</v>
      </c>
      <c r="BA192" s="171" t="s">
        <v>1029</v>
      </c>
      <c r="BB192" s="171" t="s">
        <v>1028</v>
      </c>
      <c r="BC192" s="171" t="s">
        <v>1029</v>
      </c>
      <c r="BD192" s="171" t="s">
        <v>1029</v>
      </c>
      <c r="BE192" s="171" t="s">
        <v>1029</v>
      </c>
    </row>
    <row r="193" spans="2:57" ht="17.399999999999999">
      <c r="B193" s="150">
        <f t="shared" si="35"/>
        <v>187</v>
      </c>
      <c r="C193" s="327">
        <f t="shared" si="24"/>
        <v>43667</v>
      </c>
      <c r="D193" s="167">
        <f t="shared" si="25"/>
        <v>1.5869999999999999E-2</v>
      </c>
      <c r="E193" s="168">
        <f t="shared" si="26"/>
        <v>1.7070000000000002E-2</v>
      </c>
      <c r="F193" s="168">
        <f t="shared" si="27"/>
        <v>1.77E-2</v>
      </c>
      <c r="G193" s="168">
        <f t="shared" si="28"/>
        <v>1.8919999999999999E-2</v>
      </c>
      <c r="H193" s="168">
        <f t="shared" si="29"/>
        <v>2.035E-2</v>
      </c>
      <c r="I193" s="168">
        <f t="shared" si="30"/>
        <v>2.266E-2</v>
      </c>
      <c r="J193" s="168">
        <f t="shared" si="31"/>
        <v>2.4550000000000002E-2</v>
      </c>
      <c r="K193" s="168">
        <f t="shared" si="32"/>
        <v>1.9588571428571427E-2</v>
      </c>
      <c r="L193" s="169">
        <f t="shared" si="33"/>
        <v>0.99651162790697678</v>
      </c>
      <c r="M193" s="170">
        <f t="shared" si="34"/>
        <v>-3.4944706497735891E-3</v>
      </c>
      <c r="O193" s="328">
        <v>43667</v>
      </c>
      <c r="P193" s="171" t="s">
        <v>0</v>
      </c>
      <c r="Q193" s="171" t="s">
        <v>396</v>
      </c>
      <c r="R193" s="171" t="s">
        <v>463</v>
      </c>
      <c r="S193" s="171" t="s">
        <v>463</v>
      </c>
      <c r="T193" s="171" t="s">
        <v>438</v>
      </c>
      <c r="U193" s="171" t="s">
        <v>463</v>
      </c>
      <c r="V193" s="171" t="s">
        <v>0</v>
      </c>
      <c r="W193" s="171" t="s">
        <v>543</v>
      </c>
      <c r="X193" s="171" t="s">
        <v>543</v>
      </c>
      <c r="Y193" s="171" t="s">
        <v>543</v>
      </c>
      <c r="Z193" s="171" t="s">
        <v>543</v>
      </c>
      <c r="AA193" s="171" t="s">
        <v>543</v>
      </c>
      <c r="AB193" s="171" t="s">
        <v>0</v>
      </c>
      <c r="AC193" s="171" t="s">
        <v>611</v>
      </c>
      <c r="AD193" s="171" t="s">
        <v>611</v>
      </c>
      <c r="AE193" s="171" t="s">
        <v>611</v>
      </c>
      <c r="AF193" s="171" t="s">
        <v>611</v>
      </c>
      <c r="AG193" s="171" t="s">
        <v>611</v>
      </c>
      <c r="AH193" s="171" t="s">
        <v>0</v>
      </c>
      <c r="AI193" s="171" t="s">
        <v>618</v>
      </c>
      <c r="AJ193" s="171" t="s">
        <v>618</v>
      </c>
      <c r="AK193" s="171" t="s">
        <v>618</v>
      </c>
      <c r="AL193" s="171" t="s">
        <v>618</v>
      </c>
      <c r="AM193" s="171" t="s">
        <v>618</v>
      </c>
      <c r="AN193" s="171" t="s">
        <v>0</v>
      </c>
      <c r="AO193" s="171" t="s">
        <v>725</v>
      </c>
      <c r="AP193" s="171" t="s">
        <v>725</v>
      </c>
      <c r="AQ193" s="171" t="s">
        <v>725</v>
      </c>
      <c r="AR193" s="171" t="s">
        <v>725</v>
      </c>
      <c r="AS193" s="171" t="s">
        <v>725</v>
      </c>
      <c r="AT193" s="171" t="s">
        <v>0</v>
      </c>
      <c r="AU193" s="171" t="s">
        <v>1046</v>
      </c>
      <c r="AV193" s="171" t="s">
        <v>956</v>
      </c>
      <c r="AW193" s="171" t="s">
        <v>946</v>
      </c>
      <c r="AX193" s="171" t="s">
        <v>956</v>
      </c>
      <c r="AY193" s="171" t="s">
        <v>946</v>
      </c>
      <c r="AZ193" s="171" t="s">
        <v>0</v>
      </c>
      <c r="BA193" s="171" t="s">
        <v>1047</v>
      </c>
      <c r="BB193" s="171" t="s">
        <v>1047</v>
      </c>
      <c r="BC193" s="171" t="s">
        <v>1047</v>
      </c>
      <c r="BD193" s="171" t="s">
        <v>1047</v>
      </c>
      <c r="BE193" s="171" t="s">
        <v>1047</v>
      </c>
    </row>
    <row r="194" spans="2:57" ht="17.399999999999999">
      <c r="B194" s="150">
        <f t="shared" si="35"/>
        <v>188</v>
      </c>
      <c r="C194" s="327">
        <f t="shared" si="24"/>
        <v>43666</v>
      </c>
      <c r="D194" s="167">
        <f t="shared" si="25"/>
        <v>1.5869999999999999E-2</v>
      </c>
      <c r="E194" s="168">
        <f t="shared" si="26"/>
        <v>1.7100000000000001E-2</v>
      </c>
      <c r="F194" s="168">
        <f t="shared" si="27"/>
        <v>1.7749999999999998E-2</v>
      </c>
      <c r="G194" s="168">
        <f t="shared" si="28"/>
        <v>1.9E-2</v>
      </c>
      <c r="H194" s="168">
        <f t="shared" si="29"/>
        <v>2.0449999999999999E-2</v>
      </c>
      <c r="I194" s="168">
        <f t="shared" si="30"/>
        <v>2.2759999999999999E-2</v>
      </c>
      <c r="J194" s="168">
        <f t="shared" si="31"/>
        <v>2.4670000000000001E-2</v>
      </c>
      <c r="K194" s="168">
        <f t="shared" si="32"/>
        <v>1.9657142857142856E-2</v>
      </c>
      <c r="L194" s="169">
        <f t="shared" si="33"/>
        <v>0.99840371499056746</v>
      </c>
      <c r="M194" s="170">
        <f t="shared" si="34"/>
        <v>-1.5975604298185447E-3</v>
      </c>
      <c r="O194" s="328">
        <v>43666</v>
      </c>
      <c r="P194" s="171" t="s">
        <v>0</v>
      </c>
      <c r="Q194" s="171" t="s">
        <v>396</v>
      </c>
      <c r="R194" s="171" t="s">
        <v>463</v>
      </c>
      <c r="S194" s="171" t="s">
        <v>463</v>
      </c>
      <c r="T194" s="171" t="s">
        <v>438</v>
      </c>
      <c r="U194" s="171" t="s">
        <v>463</v>
      </c>
      <c r="V194" s="171" t="s">
        <v>0</v>
      </c>
      <c r="W194" s="171" t="s">
        <v>544</v>
      </c>
      <c r="X194" s="171" t="s">
        <v>544</v>
      </c>
      <c r="Y194" s="171" t="s">
        <v>544</v>
      </c>
      <c r="Z194" s="171" t="s">
        <v>544</v>
      </c>
      <c r="AA194" s="171" t="s">
        <v>544</v>
      </c>
      <c r="AB194" s="171" t="s">
        <v>0</v>
      </c>
      <c r="AC194" s="171" t="s">
        <v>533</v>
      </c>
      <c r="AD194" s="171" t="s">
        <v>533</v>
      </c>
      <c r="AE194" s="171" t="s">
        <v>533</v>
      </c>
      <c r="AF194" s="171" t="s">
        <v>533</v>
      </c>
      <c r="AG194" s="171" t="s">
        <v>533</v>
      </c>
      <c r="AH194" s="171" t="s">
        <v>0</v>
      </c>
      <c r="AI194" s="171" t="s">
        <v>614</v>
      </c>
      <c r="AJ194" s="171" t="s">
        <v>614</v>
      </c>
      <c r="AK194" s="171" t="s">
        <v>614</v>
      </c>
      <c r="AL194" s="171" t="s">
        <v>614</v>
      </c>
      <c r="AM194" s="171" t="s">
        <v>614</v>
      </c>
      <c r="AN194" s="171" t="s">
        <v>0</v>
      </c>
      <c r="AO194" s="171" t="s">
        <v>735</v>
      </c>
      <c r="AP194" s="171" t="s">
        <v>735</v>
      </c>
      <c r="AQ194" s="171" t="s">
        <v>735</v>
      </c>
      <c r="AR194" s="171" t="s">
        <v>735</v>
      </c>
      <c r="AS194" s="171" t="s">
        <v>735</v>
      </c>
      <c r="AT194" s="171" t="s">
        <v>0</v>
      </c>
      <c r="AU194" s="171" t="s">
        <v>1048</v>
      </c>
      <c r="AV194" s="171" t="s">
        <v>959</v>
      </c>
      <c r="AW194" s="171" t="s">
        <v>952</v>
      </c>
      <c r="AX194" s="171" t="s">
        <v>959</v>
      </c>
      <c r="AY194" s="171" t="s">
        <v>952</v>
      </c>
      <c r="AZ194" s="171" t="s">
        <v>0</v>
      </c>
      <c r="BA194" s="171" t="s">
        <v>1049</v>
      </c>
      <c r="BB194" s="171" t="s">
        <v>1049</v>
      </c>
      <c r="BC194" s="171" t="s">
        <v>1049</v>
      </c>
      <c r="BD194" s="171" t="s">
        <v>1049</v>
      </c>
      <c r="BE194" s="171" t="s">
        <v>1049</v>
      </c>
    </row>
    <row r="195" spans="2:57" ht="17.399999999999999">
      <c r="B195" s="150">
        <f t="shared" si="35"/>
        <v>189</v>
      </c>
      <c r="C195" s="327">
        <f t="shared" si="24"/>
        <v>43663</v>
      </c>
      <c r="D195" s="167">
        <f t="shared" si="25"/>
        <v>1.5869999999999999E-2</v>
      </c>
      <c r="E195" s="168">
        <f t="shared" si="26"/>
        <v>1.712E-2</v>
      </c>
      <c r="F195" s="168">
        <f t="shared" si="27"/>
        <v>1.78E-2</v>
      </c>
      <c r="G195" s="168">
        <f t="shared" si="28"/>
        <v>1.9050000000000001E-2</v>
      </c>
      <c r="H195" s="168">
        <f t="shared" si="29"/>
        <v>2.052E-2</v>
      </c>
      <c r="I195" s="168">
        <f t="shared" si="30"/>
        <v>2.2789999999999998E-2</v>
      </c>
      <c r="J195" s="168">
        <f t="shared" si="31"/>
        <v>2.4670000000000001E-2</v>
      </c>
      <c r="K195" s="168">
        <f t="shared" si="32"/>
        <v>1.9688571428571427E-2</v>
      </c>
      <c r="L195" s="169">
        <f t="shared" si="33"/>
        <v>0.99509025270758122</v>
      </c>
      <c r="M195" s="170">
        <f t="shared" si="34"/>
        <v>-4.9218396983313102E-3</v>
      </c>
      <c r="O195" s="328">
        <v>43663</v>
      </c>
      <c r="P195" s="171" t="s">
        <v>0</v>
      </c>
      <c r="Q195" s="171" t="s">
        <v>396</v>
      </c>
      <c r="R195" s="171" t="s">
        <v>463</v>
      </c>
      <c r="S195" s="171" t="s">
        <v>463</v>
      </c>
      <c r="T195" s="171" t="s">
        <v>438</v>
      </c>
      <c r="U195" s="171" t="s">
        <v>463</v>
      </c>
      <c r="V195" s="171" t="s">
        <v>0</v>
      </c>
      <c r="W195" s="171" t="s">
        <v>532</v>
      </c>
      <c r="X195" s="171" t="s">
        <v>532</v>
      </c>
      <c r="Y195" s="171" t="s">
        <v>532</v>
      </c>
      <c r="Z195" s="171" t="s">
        <v>532</v>
      </c>
      <c r="AA195" s="171" t="s">
        <v>532</v>
      </c>
      <c r="AB195" s="171" t="s">
        <v>0</v>
      </c>
      <c r="AC195" s="171" t="s">
        <v>528</v>
      </c>
      <c r="AD195" s="171" t="s">
        <v>528</v>
      </c>
      <c r="AE195" s="171" t="s">
        <v>528</v>
      </c>
      <c r="AF195" s="171" t="s">
        <v>528</v>
      </c>
      <c r="AG195" s="171" t="s">
        <v>528</v>
      </c>
      <c r="AH195" s="171" t="s">
        <v>0</v>
      </c>
      <c r="AI195" s="171" t="s">
        <v>736</v>
      </c>
      <c r="AJ195" s="171" t="s">
        <v>736</v>
      </c>
      <c r="AK195" s="171" t="s">
        <v>736</v>
      </c>
      <c r="AL195" s="171" t="s">
        <v>736</v>
      </c>
      <c r="AM195" s="171" t="s">
        <v>736</v>
      </c>
      <c r="AN195" s="171" t="s">
        <v>0</v>
      </c>
      <c r="AO195" s="171" t="s">
        <v>724</v>
      </c>
      <c r="AP195" s="171" t="s">
        <v>724</v>
      </c>
      <c r="AQ195" s="171" t="s">
        <v>724</v>
      </c>
      <c r="AR195" s="171" t="s">
        <v>724</v>
      </c>
      <c r="AS195" s="171" t="s">
        <v>724</v>
      </c>
      <c r="AT195" s="171" t="s">
        <v>0</v>
      </c>
      <c r="AU195" s="171" t="s">
        <v>1050</v>
      </c>
      <c r="AV195" s="171" t="s">
        <v>1004</v>
      </c>
      <c r="AW195" s="171" t="s">
        <v>1004</v>
      </c>
      <c r="AX195" s="171" t="s">
        <v>1004</v>
      </c>
      <c r="AY195" s="171" t="s">
        <v>959</v>
      </c>
      <c r="AZ195" s="171" t="s">
        <v>0</v>
      </c>
      <c r="BA195" s="171" t="s">
        <v>1049</v>
      </c>
      <c r="BB195" s="171" t="s">
        <v>1049</v>
      </c>
      <c r="BC195" s="171" t="s">
        <v>1049</v>
      </c>
      <c r="BD195" s="171" t="s">
        <v>1049</v>
      </c>
      <c r="BE195" s="171" t="s">
        <v>1049</v>
      </c>
    </row>
    <row r="196" spans="2:57" ht="17.399999999999999">
      <c r="B196" s="150">
        <f t="shared" si="35"/>
        <v>190</v>
      </c>
      <c r="C196" s="327">
        <f t="shared" si="24"/>
        <v>43662</v>
      </c>
      <c r="D196" s="167">
        <f t="shared" si="25"/>
        <v>1.584E-2</v>
      </c>
      <c r="E196" s="168">
        <f t="shared" si="26"/>
        <v>1.7100000000000001E-2</v>
      </c>
      <c r="F196" s="168">
        <f t="shared" si="27"/>
        <v>1.7899999999999999E-2</v>
      </c>
      <c r="G196" s="168">
        <f t="shared" si="28"/>
        <v>1.917E-2</v>
      </c>
      <c r="H196" s="168">
        <f t="shared" si="29"/>
        <v>2.07E-2</v>
      </c>
      <c r="I196" s="168">
        <f t="shared" si="30"/>
        <v>2.2970000000000001E-2</v>
      </c>
      <c r="J196" s="168">
        <f t="shared" si="31"/>
        <v>2.4820000000000002E-2</v>
      </c>
      <c r="K196" s="168">
        <f t="shared" si="32"/>
        <v>1.9785714285714285E-2</v>
      </c>
      <c r="L196" s="169">
        <f t="shared" si="33"/>
        <v>0.99747929420237658</v>
      </c>
      <c r="M196" s="170">
        <f t="shared" si="34"/>
        <v>-2.5238881254154538E-3</v>
      </c>
      <c r="O196" s="328">
        <v>43662</v>
      </c>
      <c r="P196" s="171" t="s">
        <v>0</v>
      </c>
      <c r="Q196" s="171" t="s">
        <v>737</v>
      </c>
      <c r="R196" s="171" t="s">
        <v>396</v>
      </c>
      <c r="S196" s="171" t="s">
        <v>396</v>
      </c>
      <c r="T196" s="171" t="s">
        <v>438</v>
      </c>
      <c r="U196" s="171" t="s">
        <v>448</v>
      </c>
      <c r="V196" s="171" t="s">
        <v>0</v>
      </c>
      <c r="W196" s="171" t="s">
        <v>544</v>
      </c>
      <c r="X196" s="171" t="s">
        <v>544</v>
      </c>
      <c r="Y196" s="171" t="s">
        <v>544</v>
      </c>
      <c r="Z196" s="171" t="s">
        <v>544</v>
      </c>
      <c r="AA196" s="171" t="s">
        <v>544</v>
      </c>
      <c r="AB196" s="171" t="s">
        <v>0</v>
      </c>
      <c r="AC196" s="171" t="s">
        <v>522</v>
      </c>
      <c r="AD196" s="171" t="s">
        <v>522</v>
      </c>
      <c r="AE196" s="171" t="s">
        <v>522</v>
      </c>
      <c r="AF196" s="171" t="s">
        <v>522</v>
      </c>
      <c r="AG196" s="171" t="s">
        <v>522</v>
      </c>
      <c r="AH196" s="171" t="s">
        <v>0</v>
      </c>
      <c r="AI196" s="171" t="s">
        <v>577</v>
      </c>
      <c r="AJ196" s="171" t="s">
        <v>577</v>
      </c>
      <c r="AK196" s="171" t="s">
        <v>577</v>
      </c>
      <c r="AL196" s="171" t="s">
        <v>577</v>
      </c>
      <c r="AM196" s="171" t="s">
        <v>577</v>
      </c>
      <c r="AN196" s="171" t="s">
        <v>0</v>
      </c>
      <c r="AO196" s="171" t="s">
        <v>738</v>
      </c>
      <c r="AP196" s="171" t="s">
        <v>738</v>
      </c>
      <c r="AQ196" s="171" t="s">
        <v>738</v>
      </c>
      <c r="AR196" s="171" t="s">
        <v>738</v>
      </c>
      <c r="AS196" s="171" t="s">
        <v>738</v>
      </c>
      <c r="AT196" s="171" t="s">
        <v>0</v>
      </c>
      <c r="AU196" s="171" t="s">
        <v>1051</v>
      </c>
      <c r="AV196" s="171" t="s">
        <v>1051</v>
      </c>
      <c r="AW196" s="171" t="s">
        <v>1051</v>
      </c>
      <c r="AX196" s="171" t="s">
        <v>1051</v>
      </c>
      <c r="AY196" s="171" t="s">
        <v>1051</v>
      </c>
      <c r="AZ196" s="171" t="s">
        <v>0</v>
      </c>
      <c r="BA196" s="171" t="s">
        <v>1052</v>
      </c>
      <c r="BB196" s="171" t="s">
        <v>1052</v>
      </c>
      <c r="BC196" s="171" t="s">
        <v>1052</v>
      </c>
      <c r="BD196" s="171" t="s">
        <v>1052</v>
      </c>
      <c r="BE196" s="171" t="s">
        <v>1052</v>
      </c>
    </row>
    <row r="197" spans="2:57" ht="17.399999999999999">
      <c r="B197" s="150">
        <f t="shared" si="35"/>
        <v>191</v>
      </c>
      <c r="C197" s="327">
        <f t="shared" si="24"/>
        <v>43661</v>
      </c>
      <c r="D197" s="167">
        <f t="shared" si="25"/>
        <v>1.585E-2</v>
      </c>
      <c r="E197" s="168">
        <f t="shared" si="26"/>
        <v>1.7090000000000001E-2</v>
      </c>
      <c r="F197" s="168">
        <f t="shared" si="27"/>
        <v>1.7899999999999999E-2</v>
      </c>
      <c r="G197" s="168">
        <f t="shared" si="28"/>
        <v>1.9220000000000001E-2</v>
      </c>
      <c r="H197" s="168">
        <f t="shared" si="29"/>
        <v>2.0799999999999999E-2</v>
      </c>
      <c r="I197" s="168">
        <f t="shared" si="30"/>
        <v>2.307E-2</v>
      </c>
      <c r="J197" s="168">
        <f t="shared" si="31"/>
        <v>2.4920000000000001E-2</v>
      </c>
      <c r="K197" s="168">
        <f t="shared" si="32"/>
        <v>1.9835714285714286E-2</v>
      </c>
      <c r="L197" s="169">
        <f t="shared" si="33"/>
        <v>0.9961974458315398</v>
      </c>
      <c r="M197" s="170">
        <f t="shared" si="34"/>
        <v>-3.8098022575640987E-3</v>
      </c>
      <c r="O197" s="328">
        <v>43661</v>
      </c>
      <c r="P197" s="171" t="s">
        <v>0</v>
      </c>
      <c r="Q197" s="171" t="s">
        <v>448</v>
      </c>
      <c r="R197" s="171" t="s">
        <v>463</v>
      </c>
      <c r="S197" s="171" t="s">
        <v>396</v>
      </c>
      <c r="T197" s="171" t="s">
        <v>438</v>
      </c>
      <c r="U197" s="171" t="s">
        <v>448</v>
      </c>
      <c r="V197" s="171" t="s">
        <v>0</v>
      </c>
      <c r="W197" s="171" t="s">
        <v>739</v>
      </c>
      <c r="X197" s="171" t="s">
        <v>544</v>
      </c>
      <c r="Y197" s="171" t="s">
        <v>543</v>
      </c>
      <c r="Z197" s="171" t="s">
        <v>544</v>
      </c>
      <c r="AA197" s="171" t="s">
        <v>544</v>
      </c>
      <c r="AB197" s="171" t="s">
        <v>0</v>
      </c>
      <c r="AC197" s="171" t="s">
        <v>522</v>
      </c>
      <c r="AD197" s="171" t="s">
        <v>522</v>
      </c>
      <c r="AE197" s="171" t="s">
        <v>522</v>
      </c>
      <c r="AF197" s="171" t="s">
        <v>522</v>
      </c>
      <c r="AG197" s="171" t="s">
        <v>522</v>
      </c>
      <c r="AH197" s="171" t="s">
        <v>0</v>
      </c>
      <c r="AI197" s="171" t="s">
        <v>584</v>
      </c>
      <c r="AJ197" s="171" t="s">
        <v>584</v>
      </c>
      <c r="AK197" s="171" t="s">
        <v>584</v>
      </c>
      <c r="AL197" s="171" t="s">
        <v>584</v>
      </c>
      <c r="AM197" s="171" t="s">
        <v>584</v>
      </c>
      <c r="AN197" s="171" t="s">
        <v>0</v>
      </c>
      <c r="AO197" s="171" t="s">
        <v>740</v>
      </c>
      <c r="AP197" s="171" t="s">
        <v>740</v>
      </c>
      <c r="AQ197" s="171" t="s">
        <v>740</v>
      </c>
      <c r="AR197" s="171" t="s">
        <v>740</v>
      </c>
      <c r="AS197" s="171" t="s">
        <v>740</v>
      </c>
      <c r="AT197" s="171" t="s">
        <v>0</v>
      </c>
      <c r="AU197" s="171" t="s">
        <v>1015</v>
      </c>
      <c r="AV197" s="171" t="s">
        <v>1015</v>
      </c>
      <c r="AW197" s="171" t="s">
        <v>1015</v>
      </c>
      <c r="AX197" s="171" t="s">
        <v>1015</v>
      </c>
      <c r="AY197" s="171" t="s">
        <v>1015</v>
      </c>
      <c r="AZ197" s="171" t="s">
        <v>0</v>
      </c>
      <c r="BA197" s="171" t="s">
        <v>1053</v>
      </c>
      <c r="BB197" s="171" t="s">
        <v>1053</v>
      </c>
      <c r="BC197" s="171" t="s">
        <v>1053</v>
      </c>
      <c r="BD197" s="171" t="s">
        <v>1053</v>
      </c>
      <c r="BE197" s="171" t="s">
        <v>1053</v>
      </c>
    </row>
    <row r="198" spans="2:57" ht="17.399999999999999">
      <c r="B198" s="150">
        <f t="shared" si="35"/>
        <v>192</v>
      </c>
      <c r="C198" s="327">
        <f t="shared" si="24"/>
        <v>43660</v>
      </c>
      <c r="D198" s="167">
        <f t="shared" si="25"/>
        <v>1.585E-2</v>
      </c>
      <c r="E198" s="168">
        <f t="shared" si="26"/>
        <v>1.7100000000000001E-2</v>
      </c>
      <c r="F198" s="168">
        <f t="shared" si="27"/>
        <v>1.797E-2</v>
      </c>
      <c r="G198" s="168">
        <f t="shared" si="28"/>
        <v>1.9349999999999999E-2</v>
      </c>
      <c r="H198" s="168">
        <f t="shared" si="29"/>
        <v>2.0920000000000001E-2</v>
      </c>
      <c r="I198" s="168">
        <f t="shared" si="30"/>
        <v>2.3170000000000003E-2</v>
      </c>
      <c r="J198" s="168">
        <f t="shared" si="31"/>
        <v>2.5019999999999997E-2</v>
      </c>
      <c r="K198" s="168">
        <f t="shared" si="32"/>
        <v>1.991142857142857E-2</v>
      </c>
      <c r="L198" s="169">
        <f t="shared" si="33"/>
        <v>0.99756656169481805</v>
      </c>
      <c r="M198" s="170">
        <f t="shared" si="34"/>
        <v>-2.4364039282586004E-3</v>
      </c>
      <c r="O198" s="328">
        <v>43660</v>
      </c>
      <c r="P198" s="171" t="s">
        <v>0</v>
      </c>
      <c r="Q198" s="171" t="s">
        <v>448</v>
      </c>
      <c r="R198" s="171" t="s">
        <v>463</v>
      </c>
      <c r="S198" s="171" t="s">
        <v>396</v>
      </c>
      <c r="T198" s="171" t="s">
        <v>438</v>
      </c>
      <c r="U198" s="171" t="s">
        <v>448</v>
      </c>
      <c r="V198" s="171" t="s">
        <v>0</v>
      </c>
      <c r="W198" s="171" t="s">
        <v>544</v>
      </c>
      <c r="X198" s="171" t="s">
        <v>544</v>
      </c>
      <c r="Y198" s="171" t="s">
        <v>544</v>
      </c>
      <c r="Z198" s="171" t="s">
        <v>544</v>
      </c>
      <c r="AA198" s="171" t="s">
        <v>544</v>
      </c>
      <c r="AB198" s="171" t="s">
        <v>0</v>
      </c>
      <c r="AC198" s="171" t="s">
        <v>621</v>
      </c>
      <c r="AD198" s="171" t="s">
        <v>621</v>
      </c>
      <c r="AE198" s="171" t="s">
        <v>621</v>
      </c>
      <c r="AF198" s="171" t="s">
        <v>621</v>
      </c>
      <c r="AG198" s="171" t="s">
        <v>621</v>
      </c>
      <c r="AH198" s="171" t="s">
        <v>0</v>
      </c>
      <c r="AI198" s="171" t="s">
        <v>574</v>
      </c>
      <c r="AJ198" s="171" t="s">
        <v>574</v>
      </c>
      <c r="AK198" s="171" t="s">
        <v>574</v>
      </c>
      <c r="AL198" s="171" t="s">
        <v>574</v>
      </c>
      <c r="AM198" s="171" t="s">
        <v>574</v>
      </c>
      <c r="AN198" s="171" t="s">
        <v>0</v>
      </c>
      <c r="AO198" s="171" t="s">
        <v>741</v>
      </c>
      <c r="AP198" s="171" t="s">
        <v>741</v>
      </c>
      <c r="AQ198" s="171" t="s">
        <v>741</v>
      </c>
      <c r="AR198" s="171" t="s">
        <v>741</v>
      </c>
      <c r="AS198" s="171" t="s">
        <v>741</v>
      </c>
      <c r="AT198" s="171" t="s">
        <v>0</v>
      </c>
      <c r="AU198" s="171" t="s">
        <v>1054</v>
      </c>
      <c r="AV198" s="171" t="s">
        <v>1055</v>
      </c>
      <c r="AW198" s="171" t="s">
        <v>1054</v>
      </c>
      <c r="AX198" s="171" t="s">
        <v>1054</v>
      </c>
      <c r="AY198" s="171" t="s">
        <v>1054</v>
      </c>
      <c r="AZ198" s="171" t="s">
        <v>0</v>
      </c>
      <c r="BA198" s="171" t="s">
        <v>1056</v>
      </c>
      <c r="BB198" s="171" t="s">
        <v>1056</v>
      </c>
      <c r="BC198" s="171" t="s">
        <v>1056</v>
      </c>
      <c r="BD198" s="171" t="s">
        <v>1056</v>
      </c>
      <c r="BE198" s="171" t="s">
        <v>1056</v>
      </c>
    </row>
    <row r="199" spans="2:57" ht="17.399999999999999">
      <c r="B199" s="150">
        <f t="shared" si="35"/>
        <v>193</v>
      </c>
      <c r="C199" s="327">
        <f t="shared" si="24"/>
        <v>43659</v>
      </c>
      <c r="D199" s="167">
        <f t="shared" si="25"/>
        <v>1.5859999999999999E-2</v>
      </c>
      <c r="E199" s="168">
        <f t="shared" si="26"/>
        <v>1.712E-2</v>
      </c>
      <c r="F199" s="168">
        <f t="shared" si="27"/>
        <v>1.8020000000000001E-2</v>
      </c>
      <c r="G199" s="168">
        <f t="shared" si="28"/>
        <v>1.942E-2</v>
      </c>
      <c r="H199" s="168">
        <f t="shared" si="29"/>
        <v>2.1000000000000001E-2</v>
      </c>
      <c r="I199" s="168">
        <f t="shared" si="30"/>
        <v>2.3230000000000001E-2</v>
      </c>
      <c r="J199" s="168">
        <f t="shared" si="31"/>
        <v>2.5070000000000002E-2</v>
      </c>
      <c r="K199" s="168">
        <f t="shared" si="32"/>
        <v>1.9960000000000002E-2</v>
      </c>
      <c r="L199" s="169">
        <f t="shared" si="33"/>
        <v>0.99992843340728566</v>
      </c>
      <c r="M199" s="170">
        <f t="shared" si="34"/>
        <v>-7.1569153725130599E-5</v>
      </c>
      <c r="O199" s="328">
        <v>43659</v>
      </c>
      <c r="P199" s="171" t="s">
        <v>0</v>
      </c>
      <c r="Q199" s="171" t="s">
        <v>697</v>
      </c>
      <c r="R199" s="171" t="s">
        <v>463</v>
      </c>
      <c r="S199" s="171" t="s">
        <v>463</v>
      </c>
      <c r="T199" s="171" t="s">
        <v>438</v>
      </c>
      <c r="U199" s="171" t="s">
        <v>448</v>
      </c>
      <c r="V199" s="171" t="s">
        <v>0</v>
      </c>
      <c r="W199" s="171" t="s">
        <v>532</v>
      </c>
      <c r="X199" s="171" t="s">
        <v>532</v>
      </c>
      <c r="Y199" s="171" t="s">
        <v>532</v>
      </c>
      <c r="Z199" s="171" t="s">
        <v>532</v>
      </c>
      <c r="AA199" s="171" t="s">
        <v>532</v>
      </c>
      <c r="AB199" s="171" t="s">
        <v>0</v>
      </c>
      <c r="AC199" s="171" t="s">
        <v>656</v>
      </c>
      <c r="AD199" s="171" t="s">
        <v>656</v>
      </c>
      <c r="AE199" s="171" t="s">
        <v>656</v>
      </c>
      <c r="AF199" s="171" t="s">
        <v>656</v>
      </c>
      <c r="AG199" s="171" t="s">
        <v>656</v>
      </c>
      <c r="AH199" s="171" t="s">
        <v>0</v>
      </c>
      <c r="AI199" s="171" t="s">
        <v>582</v>
      </c>
      <c r="AJ199" s="171" t="s">
        <v>582</v>
      </c>
      <c r="AK199" s="171" t="s">
        <v>582</v>
      </c>
      <c r="AL199" s="171" t="s">
        <v>582</v>
      </c>
      <c r="AM199" s="171" t="s">
        <v>582</v>
      </c>
      <c r="AN199" s="171" t="s">
        <v>0</v>
      </c>
      <c r="AO199" s="171" t="s">
        <v>742</v>
      </c>
      <c r="AP199" s="171" t="s">
        <v>742</v>
      </c>
      <c r="AQ199" s="171" t="s">
        <v>742</v>
      </c>
      <c r="AR199" s="171" t="s">
        <v>742</v>
      </c>
      <c r="AS199" s="171" t="s">
        <v>742</v>
      </c>
      <c r="AT199" s="171" t="s">
        <v>0</v>
      </c>
      <c r="AU199" s="171" t="s">
        <v>1057</v>
      </c>
      <c r="AV199" s="171" t="s">
        <v>1058</v>
      </c>
      <c r="AW199" s="171" t="s">
        <v>1058</v>
      </c>
      <c r="AX199" s="171" t="s">
        <v>1020</v>
      </c>
      <c r="AY199" s="171" t="s">
        <v>1020</v>
      </c>
      <c r="AZ199" s="171" t="s">
        <v>0</v>
      </c>
      <c r="BA199" s="171" t="s">
        <v>1059</v>
      </c>
      <c r="BB199" s="171" t="s">
        <v>1059</v>
      </c>
      <c r="BC199" s="171" t="s">
        <v>1059</v>
      </c>
      <c r="BD199" s="171" t="s">
        <v>1059</v>
      </c>
      <c r="BE199" s="171" t="s">
        <v>1059</v>
      </c>
    </row>
    <row r="200" spans="2:57" ht="17.399999999999999">
      <c r="B200" s="150">
        <f t="shared" si="35"/>
        <v>194</v>
      </c>
      <c r="C200" s="327">
        <f t="shared" ref="C200:C249" si="36">O200</f>
        <v>43656</v>
      </c>
      <c r="D200" s="167">
        <f t="shared" ref="D200:D249" si="37">Q200/100</f>
        <v>1.5900000000000001E-2</v>
      </c>
      <c r="E200" s="168">
        <f t="shared" ref="E200:E249" si="38">W200/100</f>
        <v>1.712E-2</v>
      </c>
      <c r="F200" s="168">
        <f t="shared" ref="F200:F249" si="39">AC200/100</f>
        <v>1.8020000000000001E-2</v>
      </c>
      <c r="G200" s="168">
        <f t="shared" ref="G200:G249" si="40">AI200/100</f>
        <v>1.942E-2</v>
      </c>
      <c r="H200" s="168">
        <f t="shared" ref="H200:H249" si="41">AO200/100</f>
        <v>2.1019999999999997E-2</v>
      </c>
      <c r="I200" s="168">
        <f t="shared" ref="I200:I255" si="42">AU200/100</f>
        <v>2.3230000000000001E-2</v>
      </c>
      <c r="J200" s="168">
        <f t="shared" ref="J200:J255" si="43">BA200/100</f>
        <v>2.5019999999999997E-2</v>
      </c>
      <c r="K200" s="168">
        <f t="shared" ref="K200:K255" si="44">AVERAGE(D200:J200)</f>
        <v>1.9961428571428571E-2</v>
      </c>
      <c r="L200" s="169">
        <f t="shared" ref="L200:L249" si="45">K200/K201</f>
        <v>1.0051071788231909</v>
      </c>
      <c r="M200" s="170">
        <f t="shared" ref="M200:M249" si="46">LN(L200)</f>
        <v>5.0941814200166757E-3</v>
      </c>
      <c r="O200" s="328">
        <v>43656</v>
      </c>
      <c r="P200" s="171" t="s">
        <v>0</v>
      </c>
      <c r="Q200" s="171" t="s">
        <v>463</v>
      </c>
      <c r="R200" s="171" t="s">
        <v>443</v>
      </c>
      <c r="S200" s="171" t="s">
        <v>443</v>
      </c>
      <c r="T200" s="171" t="s">
        <v>448</v>
      </c>
      <c r="U200" s="171" t="s">
        <v>448</v>
      </c>
      <c r="V200" s="171" t="s">
        <v>0</v>
      </c>
      <c r="W200" s="171" t="s">
        <v>532</v>
      </c>
      <c r="X200" s="171" t="s">
        <v>532</v>
      </c>
      <c r="Y200" s="171" t="s">
        <v>532</v>
      </c>
      <c r="Z200" s="171" t="s">
        <v>532</v>
      </c>
      <c r="AA200" s="171" t="s">
        <v>532</v>
      </c>
      <c r="AB200" s="171" t="s">
        <v>0</v>
      </c>
      <c r="AC200" s="171" t="s">
        <v>656</v>
      </c>
      <c r="AD200" s="171" t="s">
        <v>656</v>
      </c>
      <c r="AE200" s="171" t="s">
        <v>656</v>
      </c>
      <c r="AF200" s="171" t="s">
        <v>656</v>
      </c>
      <c r="AG200" s="171" t="s">
        <v>656</v>
      </c>
      <c r="AH200" s="171" t="s">
        <v>0</v>
      </c>
      <c r="AI200" s="171" t="s">
        <v>582</v>
      </c>
      <c r="AJ200" s="171" t="s">
        <v>582</v>
      </c>
      <c r="AK200" s="171" t="s">
        <v>732</v>
      </c>
      <c r="AL200" s="171" t="s">
        <v>582</v>
      </c>
      <c r="AM200" s="171" t="s">
        <v>582</v>
      </c>
      <c r="AN200" s="171" t="s">
        <v>0</v>
      </c>
      <c r="AO200" s="171" t="s">
        <v>743</v>
      </c>
      <c r="AP200" s="171" t="s">
        <v>743</v>
      </c>
      <c r="AQ200" s="171" t="s">
        <v>743</v>
      </c>
      <c r="AR200" s="171" t="s">
        <v>743</v>
      </c>
      <c r="AS200" s="171" t="s">
        <v>743</v>
      </c>
      <c r="AT200" s="171" t="s">
        <v>0</v>
      </c>
      <c r="AU200" s="171" t="s">
        <v>1057</v>
      </c>
      <c r="AV200" s="171" t="s">
        <v>1058</v>
      </c>
      <c r="AW200" s="171" t="s">
        <v>1058</v>
      </c>
      <c r="AX200" s="171" t="s">
        <v>1020</v>
      </c>
      <c r="AY200" s="171" t="s">
        <v>1020</v>
      </c>
      <c r="AZ200" s="171" t="s">
        <v>0</v>
      </c>
      <c r="BA200" s="171" t="s">
        <v>1056</v>
      </c>
      <c r="BB200" s="171" t="s">
        <v>1056</v>
      </c>
      <c r="BC200" s="171" t="s">
        <v>1056</v>
      </c>
      <c r="BD200" s="171" t="s">
        <v>1056</v>
      </c>
      <c r="BE200" s="171" t="s">
        <v>1056</v>
      </c>
    </row>
    <row r="201" spans="2:57" ht="17.399999999999999">
      <c r="B201" s="150">
        <f t="shared" ref="B201:B255" si="47">B200+1</f>
        <v>195</v>
      </c>
      <c r="C201" s="327">
        <f t="shared" si="36"/>
        <v>43655</v>
      </c>
      <c r="D201" s="167">
        <f t="shared" si="37"/>
        <v>1.5900000000000001E-2</v>
      </c>
      <c r="E201" s="168">
        <f t="shared" si="38"/>
        <v>1.7100000000000001E-2</v>
      </c>
      <c r="F201" s="168">
        <f t="shared" si="39"/>
        <v>1.797E-2</v>
      </c>
      <c r="G201" s="168">
        <f t="shared" si="40"/>
        <v>1.9269999999999999E-2</v>
      </c>
      <c r="H201" s="168">
        <f t="shared" si="41"/>
        <v>2.085E-2</v>
      </c>
      <c r="I201" s="168">
        <f t="shared" si="42"/>
        <v>2.3060000000000001E-2</v>
      </c>
      <c r="J201" s="168">
        <f t="shared" si="43"/>
        <v>2.487E-2</v>
      </c>
      <c r="K201" s="168">
        <f t="shared" si="44"/>
        <v>1.9859999999999999E-2</v>
      </c>
      <c r="L201" s="169">
        <f t="shared" si="45"/>
        <v>1.0031750613364121</v>
      </c>
      <c r="M201" s="170">
        <f t="shared" si="46"/>
        <v>3.1700314731045402E-3</v>
      </c>
      <c r="O201" s="328">
        <v>43655</v>
      </c>
      <c r="P201" s="171" t="s">
        <v>0</v>
      </c>
      <c r="Q201" s="171" t="s">
        <v>463</v>
      </c>
      <c r="R201" s="171" t="s">
        <v>443</v>
      </c>
      <c r="S201" s="171" t="s">
        <v>443</v>
      </c>
      <c r="T201" s="171" t="s">
        <v>448</v>
      </c>
      <c r="U201" s="171" t="s">
        <v>448</v>
      </c>
      <c r="V201" s="171" t="s">
        <v>0</v>
      </c>
      <c r="W201" s="171" t="s">
        <v>544</v>
      </c>
      <c r="X201" s="171" t="s">
        <v>544</v>
      </c>
      <c r="Y201" s="171" t="s">
        <v>544</v>
      </c>
      <c r="Z201" s="171" t="s">
        <v>544</v>
      </c>
      <c r="AA201" s="171" t="s">
        <v>544</v>
      </c>
      <c r="AB201" s="171" t="s">
        <v>0</v>
      </c>
      <c r="AC201" s="171" t="s">
        <v>621</v>
      </c>
      <c r="AD201" s="171" t="s">
        <v>621</v>
      </c>
      <c r="AE201" s="171" t="s">
        <v>621</v>
      </c>
      <c r="AF201" s="171" t="s">
        <v>621</v>
      </c>
      <c r="AG201" s="171" t="s">
        <v>621</v>
      </c>
      <c r="AH201" s="171" t="s">
        <v>0</v>
      </c>
      <c r="AI201" s="171" t="s">
        <v>653</v>
      </c>
      <c r="AJ201" s="171" t="s">
        <v>653</v>
      </c>
      <c r="AK201" s="171" t="s">
        <v>653</v>
      </c>
      <c r="AL201" s="171" t="s">
        <v>653</v>
      </c>
      <c r="AM201" s="171" t="s">
        <v>653</v>
      </c>
      <c r="AN201" s="171" t="s">
        <v>0</v>
      </c>
      <c r="AO201" s="171" t="s">
        <v>744</v>
      </c>
      <c r="AP201" s="171" t="s">
        <v>744</v>
      </c>
      <c r="AQ201" s="171" t="s">
        <v>744</v>
      </c>
      <c r="AR201" s="171" t="s">
        <v>744</v>
      </c>
      <c r="AS201" s="171" t="s">
        <v>744</v>
      </c>
      <c r="AT201" s="171" t="s">
        <v>0</v>
      </c>
      <c r="AU201" s="171" t="s">
        <v>1060</v>
      </c>
      <c r="AV201" s="171" t="s">
        <v>1015</v>
      </c>
      <c r="AW201" s="171" t="s">
        <v>1015</v>
      </c>
      <c r="AX201" s="171" t="s">
        <v>1015</v>
      </c>
      <c r="AY201" s="171" t="s">
        <v>1061</v>
      </c>
      <c r="AZ201" s="171" t="s">
        <v>0</v>
      </c>
      <c r="BA201" s="171" t="s">
        <v>1062</v>
      </c>
      <c r="BB201" s="171" t="s">
        <v>1062</v>
      </c>
      <c r="BC201" s="171" t="s">
        <v>1062</v>
      </c>
      <c r="BD201" s="171" t="s">
        <v>1062</v>
      </c>
      <c r="BE201" s="171" t="s">
        <v>1062</v>
      </c>
    </row>
    <row r="202" spans="2:57" ht="17.399999999999999">
      <c r="B202" s="150">
        <f t="shared" si="47"/>
        <v>196</v>
      </c>
      <c r="C202" s="327">
        <f t="shared" si="36"/>
        <v>43654</v>
      </c>
      <c r="D202" s="167">
        <f t="shared" si="37"/>
        <v>1.593E-2</v>
      </c>
      <c r="E202" s="168">
        <f t="shared" si="38"/>
        <v>1.7100000000000001E-2</v>
      </c>
      <c r="F202" s="168">
        <f t="shared" si="39"/>
        <v>1.805E-2</v>
      </c>
      <c r="G202" s="168">
        <f t="shared" si="40"/>
        <v>1.9220000000000001E-2</v>
      </c>
      <c r="H202" s="168">
        <f t="shared" si="41"/>
        <v>2.07E-2</v>
      </c>
      <c r="I202" s="168">
        <f t="shared" si="42"/>
        <v>2.291E-2</v>
      </c>
      <c r="J202" s="168">
        <f t="shared" si="43"/>
        <v>2.4670000000000001E-2</v>
      </c>
      <c r="K202" s="168">
        <f t="shared" si="44"/>
        <v>1.9797142857142857E-2</v>
      </c>
      <c r="L202" s="169">
        <f t="shared" si="45"/>
        <v>0.98936246162632946</v>
      </c>
      <c r="M202" s="170">
        <f t="shared" si="46"/>
        <v>-1.0694521451720364E-2</v>
      </c>
      <c r="O202" s="328">
        <v>43654</v>
      </c>
      <c r="P202" s="171" t="s">
        <v>0</v>
      </c>
      <c r="Q202" s="171" t="s">
        <v>658</v>
      </c>
      <c r="R202" s="171" t="s">
        <v>446</v>
      </c>
      <c r="S202" s="171" t="s">
        <v>446</v>
      </c>
      <c r="T202" s="171" t="s">
        <v>463</v>
      </c>
      <c r="U202" s="171" t="s">
        <v>463</v>
      </c>
      <c r="V202" s="171" t="s">
        <v>0</v>
      </c>
      <c r="W202" s="171" t="s">
        <v>544</v>
      </c>
      <c r="X202" s="171" t="s">
        <v>544</v>
      </c>
      <c r="Y202" s="171" t="s">
        <v>544</v>
      </c>
      <c r="Z202" s="171" t="s">
        <v>544</v>
      </c>
      <c r="AA202" s="171" t="s">
        <v>544</v>
      </c>
      <c r="AB202" s="171" t="s">
        <v>0</v>
      </c>
      <c r="AC202" s="171" t="s">
        <v>550</v>
      </c>
      <c r="AD202" s="171" t="s">
        <v>550</v>
      </c>
      <c r="AE202" s="171" t="s">
        <v>550</v>
      </c>
      <c r="AF202" s="171" t="s">
        <v>550</v>
      </c>
      <c r="AG202" s="171" t="s">
        <v>550</v>
      </c>
      <c r="AH202" s="171" t="s">
        <v>0</v>
      </c>
      <c r="AI202" s="171" t="s">
        <v>584</v>
      </c>
      <c r="AJ202" s="171" t="s">
        <v>584</v>
      </c>
      <c r="AK202" s="171" t="s">
        <v>584</v>
      </c>
      <c r="AL202" s="171" t="s">
        <v>584</v>
      </c>
      <c r="AM202" s="171" t="s">
        <v>584</v>
      </c>
      <c r="AN202" s="171" t="s">
        <v>0</v>
      </c>
      <c r="AO202" s="171" t="s">
        <v>738</v>
      </c>
      <c r="AP202" s="171" t="s">
        <v>745</v>
      </c>
      <c r="AQ202" s="171" t="s">
        <v>738</v>
      </c>
      <c r="AR202" s="171" t="s">
        <v>738</v>
      </c>
      <c r="AS202" s="171" t="s">
        <v>738</v>
      </c>
      <c r="AT202" s="171" t="s">
        <v>0</v>
      </c>
      <c r="AU202" s="171" t="s">
        <v>1063</v>
      </c>
      <c r="AV202" s="171" t="s">
        <v>1018</v>
      </c>
      <c r="AW202" s="171" t="s">
        <v>1018</v>
      </c>
      <c r="AX202" s="171" t="s">
        <v>1018</v>
      </c>
      <c r="AY202" s="171" t="s">
        <v>960</v>
      </c>
      <c r="AZ202" s="171" t="s">
        <v>0</v>
      </c>
      <c r="BA202" s="171" t="s">
        <v>1049</v>
      </c>
      <c r="BB202" s="171" t="s">
        <v>1049</v>
      </c>
      <c r="BC202" s="171" t="s">
        <v>1049</v>
      </c>
      <c r="BD202" s="171" t="s">
        <v>1049</v>
      </c>
      <c r="BE202" s="171" t="s">
        <v>1049</v>
      </c>
    </row>
    <row r="203" spans="2:57" ht="17.399999999999999">
      <c r="B203" s="150">
        <f t="shared" si="47"/>
        <v>197</v>
      </c>
      <c r="C203" s="327">
        <f t="shared" si="36"/>
        <v>43653</v>
      </c>
      <c r="D203" s="167">
        <f t="shared" si="37"/>
        <v>1.5990000000000001E-2</v>
      </c>
      <c r="E203" s="168">
        <f t="shared" si="38"/>
        <v>1.7260000000000001E-2</v>
      </c>
      <c r="F203" s="168">
        <f t="shared" si="39"/>
        <v>1.8249999999999999E-2</v>
      </c>
      <c r="G203" s="168">
        <f t="shared" si="40"/>
        <v>1.9450000000000002E-2</v>
      </c>
      <c r="H203" s="168">
        <f t="shared" si="41"/>
        <v>2.1019999999999997E-2</v>
      </c>
      <c r="I203" s="168">
        <f t="shared" si="42"/>
        <v>2.315E-2</v>
      </c>
      <c r="J203" s="168">
        <f t="shared" si="43"/>
        <v>2.495E-2</v>
      </c>
      <c r="K203" s="168">
        <f t="shared" si="44"/>
        <v>2.0010000000000003E-2</v>
      </c>
      <c r="L203" s="169">
        <f t="shared" si="45"/>
        <v>1.003654342218401</v>
      </c>
      <c r="M203" s="170">
        <f t="shared" si="46"/>
        <v>3.6476813323822869E-3</v>
      </c>
      <c r="O203" s="328">
        <v>43653</v>
      </c>
      <c r="P203" s="171" t="s">
        <v>0</v>
      </c>
      <c r="Q203" s="171" t="s">
        <v>746</v>
      </c>
      <c r="R203" s="171" t="s">
        <v>469</v>
      </c>
      <c r="S203" s="171" t="s">
        <v>469</v>
      </c>
      <c r="T203" s="171" t="s">
        <v>443</v>
      </c>
      <c r="U203" s="171" t="s">
        <v>442</v>
      </c>
      <c r="V203" s="171" t="s">
        <v>0</v>
      </c>
      <c r="W203" s="171" t="s">
        <v>747</v>
      </c>
      <c r="X203" s="171" t="s">
        <v>570</v>
      </c>
      <c r="Y203" s="171" t="s">
        <v>595</v>
      </c>
      <c r="Z203" s="171" t="s">
        <v>595</v>
      </c>
      <c r="AA203" s="171" t="s">
        <v>570</v>
      </c>
      <c r="AB203" s="171" t="s">
        <v>0</v>
      </c>
      <c r="AC203" s="171" t="s">
        <v>683</v>
      </c>
      <c r="AD203" s="171" t="s">
        <v>683</v>
      </c>
      <c r="AE203" s="171" t="s">
        <v>683</v>
      </c>
      <c r="AF203" s="171" t="s">
        <v>683</v>
      </c>
      <c r="AG203" s="171" t="s">
        <v>683</v>
      </c>
      <c r="AH203" s="171" t="s">
        <v>0</v>
      </c>
      <c r="AI203" s="171" t="s">
        <v>732</v>
      </c>
      <c r="AJ203" s="171" t="s">
        <v>732</v>
      </c>
      <c r="AK203" s="171" t="s">
        <v>732</v>
      </c>
      <c r="AL203" s="171" t="s">
        <v>732</v>
      </c>
      <c r="AM203" s="171" t="s">
        <v>732</v>
      </c>
      <c r="AN203" s="171" t="s">
        <v>0</v>
      </c>
      <c r="AO203" s="171" t="s">
        <v>743</v>
      </c>
      <c r="AP203" s="171" t="s">
        <v>743</v>
      </c>
      <c r="AQ203" s="171" t="s">
        <v>743</v>
      </c>
      <c r="AR203" s="171" t="s">
        <v>743</v>
      </c>
      <c r="AS203" s="171" t="s">
        <v>743</v>
      </c>
      <c r="AT203" s="171" t="s">
        <v>0</v>
      </c>
      <c r="AU203" s="171" t="s">
        <v>972</v>
      </c>
      <c r="AV203" s="171" t="s">
        <v>1054</v>
      </c>
      <c r="AW203" s="171" t="s">
        <v>972</v>
      </c>
      <c r="AX203" s="171" t="s">
        <v>972</v>
      </c>
      <c r="AY203" s="171" t="s">
        <v>972</v>
      </c>
      <c r="AZ203" s="171" t="s">
        <v>0</v>
      </c>
      <c r="BA203" s="171" t="s">
        <v>1064</v>
      </c>
      <c r="BB203" s="171" t="s">
        <v>1064</v>
      </c>
      <c r="BC203" s="171" t="s">
        <v>1064</v>
      </c>
      <c r="BD203" s="171" t="s">
        <v>1064</v>
      </c>
      <c r="BE203" s="171" t="s">
        <v>1064</v>
      </c>
    </row>
    <row r="204" spans="2:57" ht="17.399999999999999">
      <c r="B204" s="150">
        <f t="shared" si="47"/>
        <v>198</v>
      </c>
      <c r="C204" s="327">
        <f t="shared" si="36"/>
        <v>43652</v>
      </c>
      <c r="D204" s="167">
        <f t="shared" si="37"/>
        <v>1.6029999999999999E-2</v>
      </c>
      <c r="E204" s="168">
        <f t="shared" si="38"/>
        <v>1.728E-2</v>
      </c>
      <c r="F204" s="168">
        <f t="shared" si="39"/>
        <v>1.8269999999999998E-2</v>
      </c>
      <c r="G204" s="168">
        <f t="shared" si="40"/>
        <v>1.9470000000000001E-2</v>
      </c>
      <c r="H204" s="168">
        <f t="shared" si="41"/>
        <v>2.0920000000000001E-2</v>
      </c>
      <c r="I204" s="168">
        <f t="shared" si="42"/>
        <v>2.2959999999999998E-2</v>
      </c>
      <c r="J204" s="168">
        <f t="shared" si="43"/>
        <v>2.4629999999999999E-2</v>
      </c>
      <c r="K204" s="168">
        <f t="shared" si="44"/>
        <v>1.9937142857142855E-2</v>
      </c>
      <c r="L204" s="169">
        <f t="shared" si="45"/>
        <v>0.9869174740117389</v>
      </c>
      <c r="M204" s="170">
        <f t="shared" si="46"/>
        <v>-1.3168856001111767E-2</v>
      </c>
      <c r="O204" s="328">
        <v>43652</v>
      </c>
      <c r="P204" s="171" t="s">
        <v>0</v>
      </c>
      <c r="Q204" s="171" t="s">
        <v>748</v>
      </c>
      <c r="R204" s="171" t="s">
        <v>449</v>
      </c>
      <c r="S204" s="171" t="s">
        <v>449</v>
      </c>
      <c r="T204" s="171" t="s">
        <v>442</v>
      </c>
      <c r="U204" s="171" t="s">
        <v>449</v>
      </c>
      <c r="V204" s="171" t="s">
        <v>0</v>
      </c>
      <c r="W204" s="171" t="s">
        <v>628</v>
      </c>
      <c r="X204" s="171" t="s">
        <v>513</v>
      </c>
      <c r="Y204" s="171" t="s">
        <v>570</v>
      </c>
      <c r="Z204" s="171" t="s">
        <v>570</v>
      </c>
      <c r="AA204" s="171" t="s">
        <v>513</v>
      </c>
      <c r="AB204" s="171" t="s">
        <v>0</v>
      </c>
      <c r="AC204" s="171" t="s">
        <v>564</v>
      </c>
      <c r="AD204" s="171" t="s">
        <v>564</v>
      </c>
      <c r="AE204" s="171" t="s">
        <v>564</v>
      </c>
      <c r="AF204" s="171" t="s">
        <v>564</v>
      </c>
      <c r="AG204" s="171" t="s">
        <v>564</v>
      </c>
      <c r="AH204" s="171" t="s">
        <v>0</v>
      </c>
      <c r="AI204" s="171" t="s">
        <v>749</v>
      </c>
      <c r="AJ204" s="171" t="s">
        <v>749</v>
      </c>
      <c r="AK204" s="171" t="s">
        <v>749</v>
      </c>
      <c r="AL204" s="171" t="s">
        <v>749</v>
      </c>
      <c r="AM204" s="171" t="s">
        <v>749</v>
      </c>
      <c r="AN204" s="171" t="s">
        <v>0</v>
      </c>
      <c r="AO204" s="171" t="s">
        <v>741</v>
      </c>
      <c r="AP204" s="171" t="s">
        <v>741</v>
      </c>
      <c r="AQ204" s="171" t="s">
        <v>741</v>
      </c>
      <c r="AR204" s="171" t="s">
        <v>741</v>
      </c>
      <c r="AS204" s="171" t="s">
        <v>741</v>
      </c>
      <c r="AT204" s="171" t="s">
        <v>0</v>
      </c>
      <c r="AU204" s="171" t="s">
        <v>1065</v>
      </c>
      <c r="AV204" s="171" t="s">
        <v>1051</v>
      </c>
      <c r="AW204" s="171" t="s">
        <v>1008</v>
      </c>
      <c r="AX204" s="171" t="s">
        <v>1008</v>
      </c>
      <c r="AY204" s="171" t="s">
        <v>1051</v>
      </c>
      <c r="AZ204" s="171" t="s">
        <v>0</v>
      </c>
      <c r="BA204" s="171" t="s">
        <v>1066</v>
      </c>
      <c r="BB204" s="171" t="s">
        <v>1067</v>
      </c>
      <c r="BC204" s="171" t="s">
        <v>1068</v>
      </c>
      <c r="BD204" s="171" t="s">
        <v>1068</v>
      </c>
      <c r="BE204" s="171" t="s">
        <v>1067</v>
      </c>
    </row>
    <row r="205" spans="2:57" ht="17.399999999999999">
      <c r="B205" s="150">
        <f t="shared" si="47"/>
        <v>199</v>
      </c>
      <c r="C205" s="327">
        <f t="shared" si="36"/>
        <v>43649</v>
      </c>
      <c r="D205" s="167">
        <f t="shared" si="37"/>
        <v>1.6129999999999999E-2</v>
      </c>
      <c r="E205" s="168">
        <f t="shared" si="38"/>
        <v>1.7319999999999999E-2</v>
      </c>
      <c r="F205" s="168">
        <f t="shared" si="39"/>
        <v>1.83E-2</v>
      </c>
      <c r="G205" s="168">
        <f t="shared" si="40"/>
        <v>1.975E-2</v>
      </c>
      <c r="H205" s="168">
        <f t="shared" si="41"/>
        <v>2.1299999999999999E-2</v>
      </c>
      <c r="I205" s="168">
        <f t="shared" si="42"/>
        <v>2.341E-2</v>
      </c>
      <c r="J205" s="168">
        <f t="shared" si="43"/>
        <v>2.52E-2</v>
      </c>
      <c r="K205" s="168">
        <f t="shared" si="44"/>
        <v>2.0201428571428568E-2</v>
      </c>
      <c r="L205" s="169">
        <f t="shared" si="45"/>
        <v>0.99619584360690372</v>
      </c>
      <c r="M205" s="170">
        <f t="shared" si="46"/>
        <v>-3.8114105992951923E-3</v>
      </c>
      <c r="O205" s="328">
        <v>43649</v>
      </c>
      <c r="P205" s="171" t="s">
        <v>0</v>
      </c>
      <c r="Q205" s="171" t="s">
        <v>529</v>
      </c>
      <c r="R205" s="171" t="s">
        <v>444</v>
      </c>
      <c r="S205" s="171" t="s">
        <v>444</v>
      </c>
      <c r="T205" s="171" t="s">
        <v>460</v>
      </c>
      <c r="U205" s="171" t="s">
        <v>444</v>
      </c>
      <c r="V205" s="171" t="s">
        <v>0</v>
      </c>
      <c r="W205" s="171" t="s">
        <v>521</v>
      </c>
      <c r="X205" s="171" t="s">
        <v>521</v>
      </c>
      <c r="Y205" s="171" t="s">
        <v>521</v>
      </c>
      <c r="Z205" s="171" t="s">
        <v>521</v>
      </c>
      <c r="AA205" s="171" t="s">
        <v>521</v>
      </c>
      <c r="AB205" s="171" t="s">
        <v>0</v>
      </c>
      <c r="AC205" s="171" t="s">
        <v>730</v>
      </c>
      <c r="AD205" s="171" t="s">
        <v>730</v>
      </c>
      <c r="AE205" s="171" t="s">
        <v>730</v>
      </c>
      <c r="AF205" s="171" t="s">
        <v>730</v>
      </c>
      <c r="AG205" s="171" t="s">
        <v>730</v>
      </c>
      <c r="AH205" s="171" t="s">
        <v>0</v>
      </c>
      <c r="AI205" s="171" t="s">
        <v>644</v>
      </c>
      <c r="AJ205" s="171" t="s">
        <v>644</v>
      </c>
      <c r="AK205" s="171" t="s">
        <v>644</v>
      </c>
      <c r="AL205" s="171" t="s">
        <v>644</v>
      </c>
      <c r="AM205" s="171" t="s">
        <v>644</v>
      </c>
      <c r="AN205" s="171" t="s">
        <v>0</v>
      </c>
      <c r="AO205" s="171" t="s">
        <v>750</v>
      </c>
      <c r="AP205" s="171" t="s">
        <v>750</v>
      </c>
      <c r="AQ205" s="171" t="s">
        <v>750</v>
      </c>
      <c r="AR205" s="171" t="s">
        <v>750</v>
      </c>
      <c r="AS205" s="171" t="s">
        <v>750</v>
      </c>
      <c r="AT205" s="171" t="s">
        <v>0</v>
      </c>
      <c r="AU205" s="171" t="s">
        <v>1069</v>
      </c>
      <c r="AV205" s="171" t="s">
        <v>1070</v>
      </c>
      <c r="AW205" s="171" t="s">
        <v>1070</v>
      </c>
      <c r="AX205" s="171" t="s">
        <v>1071</v>
      </c>
      <c r="AY205" s="171" t="s">
        <v>1071</v>
      </c>
      <c r="AZ205" s="171" t="s">
        <v>0</v>
      </c>
      <c r="BA205" s="171" t="s">
        <v>1072</v>
      </c>
      <c r="BB205" s="171" t="s">
        <v>1072</v>
      </c>
      <c r="BC205" s="171" t="s">
        <v>1072</v>
      </c>
      <c r="BD205" s="171" t="s">
        <v>1072</v>
      </c>
      <c r="BE205" s="171" t="s">
        <v>1072</v>
      </c>
    </row>
    <row r="206" spans="2:57" ht="17.399999999999999">
      <c r="B206" s="150">
        <f t="shared" si="47"/>
        <v>200</v>
      </c>
      <c r="C206" s="327">
        <f t="shared" si="36"/>
        <v>43648</v>
      </c>
      <c r="D206" s="167">
        <f t="shared" si="37"/>
        <v>1.618E-2</v>
      </c>
      <c r="E206" s="168">
        <f t="shared" si="38"/>
        <v>1.737E-2</v>
      </c>
      <c r="F206" s="168">
        <f t="shared" si="39"/>
        <v>1.83E-2</v>
      </c>
      <c r="G206" s="168">
        <f t="shared" si="40"/>
        <v>1.9900000000000001E-2</v>
      </c>
      <c r="H206" s="168">
        <f t="shared" si="41"/>
        <v>2.137E-2</v>
      </c>
      <c r="I206" s="168">
        <f t="shared" si="42"/>
        <v>2.351E-2</v>
      </c>
      <c r="J206" s="168">
        <f t="shared" si="43"/>
        <v>2.5319999999999999E-2</v>
      </c>
      <c r="K206" s="168">
        <f t="shared" si="44"/>
        <v>2.0278571428571427E-2</v>
      </c>
      <c r="L206" s="169">
        <f t="shared" si="45"/>
        <v>1.0171981368685059</v>
      </c>
      <c r="M206" s="170">
        <f t="shared" si="46"/>
        <v>1.7051922936649016E-2</v>
      </c>
      <c r="O206" s="328">
        <v>43648</v>
      </c>
      <c r="P206" s="171" t="s">
        <v>0</v>
      </c>
      <c r="Q206" s="171" t="s">
        <v>675</v>
      </c>
      <c r="R206" s="171" t="s">
        <v>464</v>
      </c>
      <c r="S206" s="171" t="s">
        <v>464</v>
      </c>
      <c r="T206" s="171" t="s">
        <v>444</v>
      </c>
      <c r="U206" s="171" t="s">
        <v>464</v>
      </c>
      <c r="V206" s="171" t="s">
        <v>0</v>
      </c>
      <c r="W206" s="171" t="s">
        <v>651</v>
      </c>
      <c r="X206" s="171" t="s">
        <v>651</v>
      </c>
      <c r="Y206" s="171" t="s">
        <v>651</v>
      </c>
      <c r="Z206" s="171" t="s">
        <v>651</v>
      </c>
      <c r="AA206" s="171" t="s">
        <v>651</v>
      </c>
      <c r="AB206" s="171" t="s">
        <v>0</v>
      </c>
      <c r="AC206" s="171" t="s">
        <v>730</v>
      </c>
      <c r="AD206" s="171" t="s">
        <v>730</v>
      </c>
      <c r="AE206" s="171" t="s">
        <v>730</v>
      </c>
      <c r="AF206" s="171" t="s">
        <v>730</v>
      </c>
      <c r="AG206" s="171" t="s">
        <v>730</v>
      </c>
      <c r="AH206" s="171" t="s">
        <v>0</v>
      </c>
      <c r="AI206" s="171" t="s">
        <v>721</v>
      </c>
      <c r="AJ206" s="171" t="s">
        <v>721</v>
      </c>
      <c r="AK206" s="171" t="s">
        <v>721</v>
      </c>
      <c r="AL206" s="171" t="s">
        <v>721</v>
      </c>
      <c r="AM206" s="171" t="s">
        <v>721</v>
      </c>
      <c r="AN206" s="171" t="s">
        <v>0</v>
      </c>
      <c r="AO206" s="171" t="s">
        <v>751</v>
      </c>
      <c r="AP206" s="171" t="s">
        <v>751</v>
      </c>
      <c r="AQ206" s="171" t="s">
        <v>751</v>
      </c>
      <c r="AR206" s="171" t="s">
        <v>751</v>
      </c>
      <c r="AS206" s="171" t="s">
        <v>751</v>
      </c>
      <c r="AT206" s="171" t="s">
        <v>0</v>
      </c>
      <c r="AU206" s="171" t="s">
        <v>1073</v>
      </c>
      <c r="AV206" s="171" t="s">
        <v>1074</v>
      </c>
      <c r="AW206" s="171" t="s">
        <v>1074</v>
      </c>
      <c r="AX206" s="171" t="s">
        <v>1041</v>
      </c>
      <c r="AY206" s="171" t="s">
        <v>1041</v>
      </c>
      <c r="AZ206" s="171" t="s">
        <v>0</v>
      </c>
      <c r="BA206" s="171" t="s">
        <v>1075</v>
      </c>
      <c r="BB206" s="171" t="s">
        <v>1075</v>
      </c>
      <c r="BC206" s="171" t="s">
        <v>1075</v>
      </c>
      <c r="BD206" s="171" t="s">
        <v>1075</v>
      </c>
      <c r="BE206" s="171" t="s">
        <v>1075</v>
      </c>
    </row>
    <row r="207" spans="2:57" ht="17.399999999999999">
      <c r="B207" s="150">
        <f t="shared" si="47"/>
        <v>201</v>
      </c>
      <c r="C207" s="327">
        <f t="shared" si="36"/>
        <v>43647</v>
      </c>
      <c r="D207" s="167">
        <f t="shared" si="37"/>
        <v>1.618E-2</v>
      </c>
      <c r="E207" s="168">
        <f t="shared" si="38"/>
        <v>1.7250000000000001E-2</v>
      </c>
      <c r="F207" s="168">
        <f t="shared" si="39"/>
        <v>1.805E-2</v>
      </c>
      <c r="G207" s="168">
        <f t="shared" si="40"/>
        <v>1.9550000000000001E-2</v>
      </c>
      <c r="H207" s="168">
        <f t="shared" si="41"/>
        <v>2.0819999999999998E-2</v>
      </c>
      <c r="I207" s="168">
        <f t="shared" si="42"/>
        <v>2.298E-2</v>
      </c>
      <c r="J207" s="168">
        <f t="shared" si="43"/>
        <v>2.4719999999999999E-2</v>
      </c>
      <c r="K207" s="168">
        <f t="shared" si="44"/>
        <v>1.9935714285714282E-2</v>
      </c>
      <c r="L207" s="169">
        <f t="shared" si="45"/>
        <v>1.0050414115952464</v>
      </c>
      <c r="M207" s="170">
        <f t="shared" si="46"/>
        <v>5.0287462295223575E-3</v>
      </c>
      <c r="O207" s="328">
        <v>43647</v>
      </c>
      <c r="P207" s="171" t="s">
        <v>0</v>
      </c>
      <c r="Q207" s="171" t="s">
        <v>675</v>
      </c>
      <c r="R207" s="171" t="s">
        <v>464</v>
      </c>
      <c r="S207" s="171" t="s">
        <v>464</v>
      </c>
      <c r="T207" s="171" t="s">
        <v>444</v>
      </c>
      <c r="U207" s="171" t="s">
        <v>464</v>
      </c>
      <c r="V207" s="171" t="s">
        <v>0</v>
      </c>
      <c r="W207" s="171" t="s">
        <v>595</v>
      </c>
      <c r="X207" s="171" t="s">
        <v>595</v>
      </c>
      <c r="Y207" s="171" t="s">
        <v>595</v>
      </c>
      <c r="Z207" s="171" t="s">
        <v>595</v>
      </c>
      <c r="AA207" s="171" t="s">
        <v>595</v>
      </c>
      <c r="AB207" s="171" t="s">
        <v>0</v>
      </c>
      <c r="AC207" s="171" t="s">
        <v>550</v>
      </c>
      <c r="AD207" s="171" t="s">
        <v>550</v>
      </c>
      <c r="AE207" s="171" t="s">
        <v>550</v>
      </c>
      <c r="AF207" s="171" t="s">
        <v>550</v>
      </c>
      <c r="AG207" s="171" t="s">
        <v>550</v>
      </c>
      <c r="AH207" s="171" t="s">
        <v>0</v>
      </c>
      <c r="AI207" s="171" t="s">
        <v>752</v>
      </c>
      <c r="AJ207" s="171" t="s">
        <v>752</v>
      </c>
      <c r="AK207" s="171" t="s">
        <v>752</v>
      </c>
      <c r="AL207" s="171" t="s">
        <v>752</v>
      </c>
      <c r="AM207" s="171" t="s">
        <v>752</v>
      </c>
      <c r="AN207" s="171" t="s">
        <v>0</v>
      </c>
      <c r="AO207" s="171" t="s">
        <v>753</v>
      </c>
      <c r="AP207" s="171" t="s">
        <v>753</v>
      </c>
      <c r="AQ207" s="171" t="s">
        <v>753</v>
      </c>
      <c r="AR207" s="171" t="s">
        <v>753</v>
      </c>
      <c r="AS207" s="171" t="s">
        <v>753</v>
      </c>
      <c r="AT207" s="171" t="s">
        <v>0</v>
      </c>
      <c r="AU207" s="171" t="s">
        <v>1076</v>
      </c>
      <c r="AV207" s="171" t="s">
        <v>1051</v>
      </c>
      <c r="AW207" s="171" t="s">
        <v>1051</v>
      </c>
      <c r="AX207" s="171" t="s">
        <v>940</v>
      </c>
      <c r="AY207" s="171" t="s">
        <v>940</v>
      </c>
      <c r="AZ207" s="171" t="s">
        <v>0</v>
      </c>
      <c r="BA207" s="171" t="s">
        <v>1077</v>
      </c>
      <c r="BB207" s="171" t="s">
        <v>1077</v>
      </c>
      <c r="BC207" s="171" t="s">
        <v>1077</v>
      </c>
      <c r="BD207" s="171" t="s">
        <v>1077</v>
      </c>
      <c r="BE207" s="171" t="s">
        <v>1077</v>
      </c>
    </row>
    <row r="208" spans="2:57" ht="17.399999999999999">
      <c r="B208" s="150">
        <f t="shared" si="47"/>
        <v>202</v>
      </c>
      <c r="C208" s="327">
        <f t="shared" si="36"/>
        <v>43646</v>
      </c>
      <c r="D208" s="167">
        <f t="shared" si="37"/>
        <v>1.618E-2</v>
      </c>
      <c r="E208" s="168">
        <f t="shared" si="38"/>
        <v>1.7170000000000001E-2</v>
      </c>
      <c r="F208" s="168">
        <f t="shared" si="39"/>
        <v>1.7950000000000001E-2</v>
      </c>
      <c r="G208" s="168">
        <f t="shared" si="40"/>
        <v>1.95E-2</v>
      </c>
      <c r="H208" s="168">
        <f t="shared" si="41"/>
        <v>2.07E-2</v>
      </c>
      <c r="I208" s="168">
        <f t="shared" si="42"/>
        <v>2.283E-2</v>
      </c>
      <c r="J208" s="168">
        <f t="shared" si="43"/>
        <v>2.452E-2</v>
      </c>
      <c r="K208" s="168">
        <f t="shared" si="44"/>
        <v>1.9835714285714286E-2</v>
      </c>
      <c r="L208" s="169">
        <f t="shared" si="45"/>
        <v>1.0003602305475507</v>
      </c>
      <c r="M208" s="170">
        <f t="shared" si="46"/>
        <v>3.6016568010473904E-4</v>
      </c>
      <c r="O208" s="328">
        <v>43646</v>
      </c>
      <c r="P208" s="171" t="s">
        <v>0</v>
      </c>
      <c r="Q208" s="171" t="s">
        <v>675</v>
      </c>
      <c r="R208" s="171" t="s">
        <v>464</v>
      </c>
      <c r="S208" s="171" t="s">
        <v>464</v>
      </c>
      <c r="T208" s="171" t="s">
        <v>444</v>
      </c>
      <c r="U208" s="171" t="s">
        <v>464</v>
      </c>
      <c r="V208" s="171" t="s">
        <v>0</v>
      </c>
      <c r="W208" s="171" t="s">
        <v>527</v>
      </c>
      <c r="X208" s="171" t="s">
        <v>527</v>
      </c>
      <c r="Y208" s="171" t="s">
        <v>527</v>
      </c>
      <c r="Z208" s="171" t="s">
        <v>527</v>
      </c>
      <c r="AA208" s="171" t="s">
        <v>527</v>
      </c>
      <c r="AB208" s="171" t="s">
        <v>0</v>
      </c>
      <c r="AC208" s="171" t="s">
        <v>519</v>
      </c>
      <c r="AD208" s="171" t="s">
        <v>519</v>
      </c>
      <c r="AE208" s="171" t="s">
        <v>519</v>
      </c>
      <c r="AF208" s="171" t="s">
        <v>519</v>
      </c>
      <c r="AG208" s="171" t="s">
        <v>519</v>
      </c>
      <c r="AH208" s="171" t="s">
        <v>0</v>
      </c>
      <c r="AI208" s="171" t="s">
        <v>754</v>
      </c>
      <c r="AJ208" s="171" t="s">
        <v>754</v>
      </c>
      <c r="AK208" s="171" t="s">
        <v>754</v>
      </c>
      <c r="AL208" s="171" t="s">
        <v>754</v>
      </c>
      <c r="AM208" s="171" t="s">
        <v>754</v>
      </c>
      <c r="AN208" s="171" t="s">
        <v>0</v>
      </c>
      <c r="AO208" s="171" t="s">
        <v>738</v>
      </c>
      <c r="AP208" s="171" t="s">
        <v>738</v>
      </c>
      <c r="AQ208" s="171" t="s">
        <v>738</v>
      </c>
      <c r="AR208" s="171" t="s">
        <v>738</v>
      </c>
      <c r="AS208" s="171" t="s">
        <v>738</v>
      </c>
      <c r="AT208" s="171" t="s">
        <v>0</v>
      </c>
      <c r="AU208" s="171" t="s">
        <v>1078</v>
      </c>
      <c r="AV208" s="171" t="s">
        <v>1079</v>
      </c>
      <c r="AW208" s="171" t="s">
        <v>1079</v>
      </c>
      <c r="AX208" s="171" t="s">
        <v>966</v>
      </c>
      <c r="AY208" s="171" t="s">
        <v>966</v>
      </c>
      <c r="AZ208" s="171" t="s">
        <v>0</v>
      </c>
      <c r="BA208" s="171" t="s">
        <v>1080</v>
      </c>
      <c r="BB208" s="171" t="s">
        <v>1080</v>
      </c>
      <c r="BC208" s="171" t="s">
        <v>1080</v>
      </c>
      <c r="BD208" s="171" t="s">
        <v>1080</v>
      </c>
      <c r="BE208" s="171" t="s">
        <v>1080</v>
      </c>
    </row>
    <row r="209" spans="2:57" ht="17.399999999999999">
      <c r="B209" s="150">
        <f t="shared" si="47"/>
        <v>203</v>
      </c>
      <c r="C209" s="327">
        <f t="shared" si="36"/>
        <v>43645</v>
      </c>
      <c r="D209" s="167">
        <f t="shared" si="37"/>
        <v>1.6200000000000003E-2</v>
      </c>
      <c r="E209" s="168">
        <f t="shared" si="38"/>
        <v>1.72E-2</v>
      </c>
      <c r="F209" s="168">
        <f t="shared" si="39"/>
        <v>1.7940000000000001E-2</v>
      </c>
      <c r="G209" s="168">
        <f t="shared" si="40"/>
        <v>1.95E-2</v>
      </c>
      <c r="H209" s="168">
        <f t="shared" si="41"/>
        <v>2.07E-2</v>
      </c>
      <c r="I209" s="168">
        <f t="shared" si="42"/>
        <v>2.2789999999999998E-2</v>
      </c>
      <c r="J209" s="168">
        <f t="shared" si="43"/>
        <v>2.4470000000000002E-2</v>
      </c>
      <c r="K209" s="168">
        <f t="shared" si="44"/>
        <v>1.9828571428571425E-2</v>
      </c>
      <c r="L209" s="169">
        <f t="shared" si="45"/>
        <v>0.98642598251723379</v>
      </c>
      <c r="M209" s="170">
        <f t="shared" si="46"/>
        <v>-1.3666986727460452E-2</v>
      </c>
      <c r="O209" s="328">
        <v>43645</v>
      </c>
      <c r="P209" s="171" t="s">
        <v>0</v>
      </c>
      <c r="Q209" s="171" t="s">
        <v>464</v>
      </c>
      <c r="R209" s="171" t="s">
        <v>464</v>
      </c>
      <c r="S209" s="171" t="s">
        <v>464</v>
      </c>
      <c r="T209" s="171" t="s">
        <v>464</v>
      </c>
      <c r="U209" s="171" t="s">
        <v>464</v>
      </c>
      <c r="V209" s="171" t="s">
        <v>0</v>
      </c>
      <c r="W209" s="171" t="s">
        <v>537</v>
      </c>
      <c r="X209" s="171" t="s">
        <v>537</v>
      </c>
      <c r="Y209" s="171" t="s">
        <v>537</v>
      </c>
      <c r="Z209" s="171" t="s">
        <v>537</v>
      </c>
      <c r="AA209" s="171" t="s">
        <v>537</v>
      </c>
      <c r="AB209" s="171" t="s">
        <v>0</v>
      </c>
      <c r="AC209" s="171" t="s">
        <v>755</v>
      </c>
      <c r="AD209" s="171" t="s">
        <v>519</v>
      </c>
      <c r="AE209" s="171" t="s">
        <v>541</v>
      </c>
      <c r="AF209" s="171" t="s">
        <v>519</v>
      </c>
      <c r="AG209" s="171" t="s">
        <v>519</v>
      </c>
      <c r="AH209" s="171" t="s">
        <v>0</v>
      </c>
      <c r="AI209" s="171" t="s">
        <v>754</v>
      </c>
      <c r="AJ209" s="171" t="s">
        <v>754</v>
      </c>
      <c r="AK209" s="171" t="s">
        <v>754</v>
      </c>
      <c r="AL209" s="171" t="s">
        <v>754</v>
      </c>
      <c r="AM209" s="171" t="s">
        <v>754</v>
      </c>
      <c r="AN209" s="171" t="s">
        <v>0</v>
      </c>
      <c r="AO209" s="171" t="s">
        <v>738</v>
      </c>
      <c r="AP209" s="171" t="s">
        <v>738</v>
      </c>
      <c r="AQ209" s="171" t="s">
        <v>738</v>
      </c>
      <c r="AR209" s="171" t="s">
        <v>738</v>
      </c>
      <c r="AS209" s="171" t="s">
        <v>738</v>
      </c>
      <c r="AT209" s="171" t="s">
        <v>0</v>
      </c>
      <c r="AU209" s="171" t="s">
        <v>1050</v>
      </c>
      <c r="AV209" s="171" t="s">
        <v>959</v>
      </c>
      <c r="AW209" s="171" t="s">
        <v>1004</v>
      </c>
      <c r="AX209" s="171" t="s">
        <v>1079</v>
      </c>
      <c r="AY209" s="171" t="s">
        <v>1004</v>
      </c>
      <c r="AZ209" s="171" t="s">
        <v>0</v>
      </c>
      <c r="BA209" s="171" t="s">
        <v>1081</v>
      </c>
      <c r="BB209" s="171" t="s">
        <v>1081</v>
      </c>
      <c r="BC209" s="171" t="s">
        <v>1081</v>
      </c>
      <c r="BD209" s="171" t="s">
        <v>1081</v>
      </c>
      <c r="BE209" s="171" t="s">
        <v>1081</v>
      </c>
    </row>
    <row r="210" spans="2:57" ht="17.399999999999999">
      <c r="B210" s="150">
        <f t="shared" si="47"/>
        <v>204</v>
      </c>
      <c r="C210" s="327">
        <f t="shared" si="36"/>
        <v>43642</v>
      </c>
      <c r="D210" s="167">
        <f t="shared" si="37"/>
        <v>1.626E-2</v>
      </c>
      <c r="E210" s="168">
        <f t="shared" si="38"/>
        <v>1.7399999999999999E-2</v>
      </c>
      <c r="F210" s="168">
        <f t="shared" si="39"/>
        <v>1.8189999999999998E-2</v>
      </c>
      <c r="G210" s="168">
        <f t="shared" si="40"/>
        <v>1.975E-2</v>
      </c>
      <c r="H210" s="168">
        <f t="shared" si="41"/>
        <v>2.1000000000000001E-2</v>
      </c>
      <c r="I210" s="168">
        <f t="shared" si="42"/>
        <v>2.315E-2</v>
      </c>
      <c r="J210" s="168">
        <f t="shared" si="43"/>
        <v>2.496E-2</v>
      </c>
      <c r="K210" s="168">
        <f t="shared" si="44"/>
        <v>2.0101428571428572E-2</v>
      </c>
      <c r="L210" s="169">
        <f t="shared" si="45"/>
        <v>1.0000710732054017</v>
      </c>
      <c r="M210" s="170">
        <f t="shared" si="46"/>
        <v>7.1070679821076381E-5</v>
      </c>
      <c r="O210" s="328">
        <v>43642</v>
      </c>
      <c r="P210" s="171" t="s">
        <v>0</v>
      </c>
      <c r="Q210" s="171" t="s">
        <v>496</v>
      </c>
      <c r="R210" s="171" t="s">
        <v>498</v>
      </c>
      <c r="S210" s="171" t="s">
        <v>498</v>
      </c>
      <c r="T210" s="171" t="s">
        <v>472</v>
      </c>
      <c r="U210" s="171" t="s">
        <v>498</v>
      </c>
      <c r="V210" s="171" t="s">
        <v>0</v>
      </c>
      <c r="W210" s="171" t="s">
        <v>594</v>
      </c>
      <c r="X210" s="171" t="s">
        <v>594</v>
      </c>
      <c r="Y210" s="171" t="s">
        <v>594</v>
      </c>
      <c r="Z210" s="171" t="s">
        <v>594</v>
      </c>
      <c r="AA210" s="171" t="s">
        <v>594</v>
      </c>
      <c r="AB210" s="171" t="s">
        <v>0</v>
      </c>
      <c r="AC210" s="171" t="s">
        <v>756</v>
      </c>
      <c r="AD210" s="171" t="s">
        <v>547</v>
      </c>
      <c r="AE210" s="171" t="s">
        <v>571</v>
      </c>
      <c r="AF210" s="171" t="s">
        <v>547</v>
      </c>
      <c r="AG210" s="171" t="s">
        <v>547</v>
      </c>
      <c r="AH210" s="171" t="s">
        <v>0</v>
      </c>
      <c r="AI210" s="171" t="s">
        <v>644</v>
      </c>
      <c r="AJ210" s="171" t="s">
        <v>644</v>
      </c>
      <c r="AK210" s="171" t="s">
        <v>644</v>
      </c>
      <c r="AL210" s="171" t="s">
        <v>644</v>
      </c>
      <c r="AM210" s="171" t="s">
        <v>644</v>
      </c>
      <c r="AN210" s="171" t="s">
        <v>0</v>
      </c>
      <c r="AO210" s="171" t="s">
        <v>742</v>
      </c>
      <c r="AP210" s="171" t="s">
        <v>742</v>
      </c>
      <c r="AQ210" s="171" t="s">
        <v>742</v>
      </c>
      <c r="AR210" s="171" t="s">
        <v>742</v>
      </c>
      <c r="AS210" s="171" t="s">
        <v>742</v>
      </c>
      <c r="AT210" s="171" t="s">
        <v>0</v>
      </c>
      <c r="AU210" s="171" t="s">
        <v>972</v>
      </c>
      <c r="AV210" s="171" t="s">
        <v>1054</v>
      </c>
      <c r="AW210" s="171" t="s">
        <v>971</v>
      </c>
      <c r="AX210" s="171" t="s">
        <v>1054</v>
      </c>
      <c r="AY210" s="171" t="s">
        <v>1054</v>
      </c>
      <c r="AZ210" s="171" t="s">
        <v>0</v>
      </c>
      <c r="BA210" s="171" t="s">
        <v>1082</v>
      </c>
      <c r="BB210" s="171" t="s">
        <v>1064</v>
      </c>
      <c r="BC210" s="171" t="s">
        <v>1064</v>
      </c>
      <c r="BD210" s="171" t="s">
        <v>1083</v>
      </c>
      <c r="BE210" s="171" t="s">
        <v>1083</v>
      </c>
    </row>
    <row r="211" spans="2:57" ht="17.399999999999999">
      <c r="B211" s="150">
        <f t="shared" si="47"/>
        <v>205</v>
      </c>
      <c r="C211" s="327">
        <f t="shared" si="36"/>
        <v>43641</v>
      </c>
      <c r="D211" s="167">
        <f t="shared" si="37"/>
        <v>1.626E-2</v>
      </c>
      <c r="E211" s="168">
        <f t="shared" si="38"/>
        <v>1.745E-2</v>
      </c>
      <c r="F211" s="168">
        <f t="shared" si="39"/>
        <v>1.8200000000000001E-2</v>
      </c>
      <c r="G211" s="168">
        <f t="shared" si="40"/>
        <v>1.9689999999999999E-2</v>
      </c>
      <c r="H211" s="168">
        <f t="shared" si="41"/>
        <v>2.1000000000000001E-2</v>
      </c>
      <c r="I211" s="168">
        <f t="shared" si="42"/>
        <v>2.315E-2</v>
      </c>
      <c r="J211" s="168">
        <f t="shared" si="43"/>
        <v>2.495E-2</v>
      </c>
      <c r="K211" s="168">
        <f t="shared" si="44"/>
        <v>2.01E-2</v>
      </c>
      <c r="L211" s="169">
        <f t="shared" si="45"/>
        <v>1.0073745256676452</v>
      </c>
      <c r="M211" s="170">
        <f t="shared" si="46"/>
        <v>7.3474668026634266E-3</v>
      </c>
      <c r="O211" s="328">
        <v>43641</v>
      </c>
      <c r="P211" s="171" t="s">
        <v>0</v>
      </c>
      <c r="Q211" s="171" t="s">
        <v>496</v>
      </c>
      <c r="R211" s="171" t="s">
        <v>498</v>
      </c>
      <c r="S211" s="171" t="s">
        <v>498</v>
      </c>
      <c r="T211" s="171" t="s">
        <v>472</v>
      </c>
      <c r="U211" s="171" t="s">
        <v>498</v>
      </c>
      <c r="V211" s="171" t="s">
        <v>0</v>
      </c>
      <c r="W211" s="171" t="s">
        <v>510</v>
      </c>
      <c r="X211" s="171" t="s">
        <v>510</v>
      </c>
      <c r="Y211" s="171" t="s">
        <v>510</v>
      </c>
      <c r="Z211" s="171" t="s">
        <v>510</v>
      </c>
      <c r="AA211" s="171" t="s">
        <v>510</v>
      </c>
      <c r="AB211" s="171" t="s">
        <v>0</v>
      </c>
      <c r="AC211" s="171" t="s">
        <v>547</v>
      </c>
      <c r="AD211" s="171" t="s">
        <v>547</v>
      </c>
      <c r="AE211" s="171" t="s">
        <v>547</v>
      </c>
      <c r="AF211" s="171" t="s">
        <v>547</v>
      </c>
      <c r="AG211" s="171" t="s">
        <v>547</v>
      </c>
      <c r="AH211" s="171" t="s">
        <v>0</v>
      </c>
      <c r="AI211" s="171" t="s">
        <v>757</v>
      </c>
      <c r="AJ211" s="171" t="s">
        <v>631</v>
      </c>
      <c r="AK211" s="171" t="s">
        <v>655</v>
      </c>
      <c r="AL211" s="171" t="s">
        <v>655</v>
      </c>
      <c r="AM211" s="171" t="s">
        <v>655</v>
      </c>
      <c r="AN211" s="171" t="s">
        <v>0</v>
      </c>
      <c r="AO211" s="171" t="s">
        <v>742</v>
      </c>
      <c r="AP211" s="171" t="s">
        <v>742</v>
      </c>
      <c r="AQ211" s="171" t="s">
        <v>742</v>
      </c>
      <c r="AR211" s="171" t="s">
        <v>742</v>
      </c>
      <c r="AS211" s="171" t="s">
        <v>742</v>
      </c>
      <c r="AT211" s="171" t="s">
        <v>0</v>
      </c>
      <c r="AU211" s="171" t="s">
        <v>972</v>
      </c>
      <c r="AV211" s="171" t="s">
        <v>1054</v>
      </c>
      <c r="AW211" s="171" t="s">
        <v>971</v>
      </c>
      <c r="AX211" s="171" t="s">
        <v>972</v>
      </c>
      <c r="AY211" s="171" t="s">
        <v>1054</v>
      </c>
      <c r="AZ211" s="171" t="s">
        <v>0</v>
      </c>
      <c r="BA211" s="171" t="s">
        <v>1064</v>
      </c>
      <c r="BB211" s="171" t="s">
        <v>1064</v>
      </c>
      <c r="BC211" s="171" t="s">
        <v>1083</v>
      </c>
      <c r="BD211" s="171" t="s">
        <v>1064</v>
      </c>
      <c r="BE211" s="171" t="s">
        <v>1064</v>
      </c>
    </row>
    <row r="212" spans="2:57" ht="17.399999999999999">
      <c r="B212" s="150">
        <f t="shared" si="47"/>
        <v>206</v>
      </c>
      <c r="C212" s="327">
        <f t="shared" si="36"/>
        <v>43640</v>
      </c>
      <c r="D212" s="167">
        <f t="shared" si="37"/>
        <v>1.626E-2</v>
      </c>
      <c r="E212" s="168">
        <f t="shared" si="38"/>
        <v>1.7500000000000002E-2</v>
      </c>
      <c r="F212" s="168">
        <f t="shared" si="39"/>
        <v>1.8100000000000002E-2</v>
      </c>
      <c r="G212" s="168">
        <f t="shared" si="40"/>
        <v>1.9560000000000001E-2</v>
      </c>
      <c r="H212" s="168">
        <f t="shared" si="41"/>
        <v>2.077E-2</v>
      </c>
      <c r="I212" s="168">
        <f t="shared" si="42"/>
        <v>2.283E-2</v>
      </c>
      <c r="J212" s="168">
        <f t="shared" si="43"/>
        <v>2.4649999999999998E-2</v>
      </c>
      <c r="K212" s="168">
        <f t="shared" si="44"/>
        <v>1.9952857142857144E-2</v>
      </c>
      <c r="L212" s="169">
        <f t="shared" si="45"/>
        <v>1.0022963760315753</v>
      </c>
      <c r="M212" s="170">
        <f t="shared" si="46"/>
        <v>2.2937433897228651E-3</v>
      </c>
      <c r="O212" s="328">
        <v>43640</v>
      </c>
      <c r="P212" s="171" t="s">
        <v>0</v>
      </c>
      <c r="Q212" s="171" t="s">
        <v>496</v>
      </c>
      <c r="R212" s="171" t="s">
        <v>498</v>
      </c>
      <c r="S212" s="171" t="s">
        <v>498</v>
      </c>
      <c r="T212" s="171" t="s">
        <v>472</v>
      </c>
      <c r="U212" s="171" t="s">
        <v>498</v>
      </c>
      <c r="V212" s="171" t="s">
        <v>0</v>
      </c>
      <c r="W212" s="171" t="s">
        <v>535</v>
      </c>
      <c r="X212" s="171" t="s">
        <v>535</v>
      </c>
      <c r="Y212" s="171" t="s">
        <v>535</v>
      </c>
      <c r="Z212" s="171" t="s">
        <v>535</v>
      </c>
      <c r="AA212" s="171" t="s">
        <v>535</v>
      </c>
      <c r="AB212" s="171" t="s">
        <v>0</v>
      </c>
      <c r="AC212" s="171" t="s">
        <v>536</v>
      </c>
      <c r="AD212" s="171" t="s">
        <v>536</v>
      </c>
      <c r="AE212" s="171" t="s">
        <v>536</v>
      </c>
      <c r="AF212" s="171" t="s">
        <v>536</v>
      </c>
      <c r="AG212" s="171" t="s">
        <v>536</v>
      </c>
      <c r="AH212" s="171" t="s">
        <v>0</v>
      </c>
      <c r="AI212" s="171" t="s">
        <v>758</v>
      </c>
      <c r="AJ212" s="171" t="s">
        <v>752</v>
      </c>
      <c r="AK212" s="171" t="s">
        <v>752</v>
      </c>
      <c r="AL212" s="171" t="s">
        <v>630</v>
      </c>
      <c r="AM212" s="171" t="s">
        <v>630</v>
      </c>
      <c r="AN212" s="171" t="s">
        <v>0</v>
      </c>
      <c r="AO212" s="171" t="s">
        <v>759</v>
      </c>
      <c r="AP212" s="171" t="s">
        <v>759</v>
      </c>
      <c r="AQ212" s="171" t="s">
        <v>759</v>
      </c>
      <c r="AR212" s="171" t="s">
        <v>759</v>
      </c>
      <c r="AS212" s="171" t="s">
        <v>759</v>
      </c>
      <c r="AT212" s="171" t="s">
        <v>0</v>
      </c>
      <c r="AU212" s="171" t="s">
        <v>1078</v>
      </c>
      <c r="AV212" s="171" t="s">
        <v>966</v>
      </c>
      <c r="AW212" s="171" t="s">
        <v>1004</v>
      </c>
      <c r="AX212" s="171" t="s">
        <v>966</v>
      </c>
      <c r="AY212" s="171" t="s">
        <v>966</v>
      </c>
      <c r="AZ212" s="171" t="s">
        <v>0</v>
      </c>
      <c r="BA212" s="171" t="s">
        <v>1068</v>
      </c>
      <c r="BB212" s="171" t="s">
        <v>1068</v>
      </c>
      <c r="BC212" s="171" t="s">
        <v>1068</v>
      </c>
      <c r="BD212" s="171" t="s">
        <v>1068</v>
      </c>
      <c r="BE212" s="171" t="s">
        <v>1068</v>
      </c>
    </row>
    <row r="213" spans="2:57" ht="17.399999999999999">
      <c r="B213" s="150">
        <f t="shared" si="47"/>
        <v>207</v>
      </c>
      <c r="C213" s="327">
        <f t="shared" si="36"/>
        <v>43639</v>
      </c>
      <c r="D213" s="167">
        <f t="shared" si="37"/>
        <v>1.6209999999999999E-2</v>
      </c>
      <c r="E213" s="168">
        <f t="shared" si="38"/>
        <v>1.7500000000000002E-2</v>
      </c>
      <c r="F213" s="168">
        <f t="shared" si="39"/>
        <v>1.797E-2</v>
      </c>
      <c r="G213" s="168">
        <f t="shared" si="40"/>
        <v>1.9429999999999999E-2</v>
      </c>
      <c r="H213" s="168">
        <f t="shared" si="41"/>
        <v>2.06E-2</v>
      </c>
      <c r="I213" s="168">
        <f t="shared" si="42"/>
        <v>2.2839999999999999E-2</v>
      </c>
      <c r="J213" s="168">
        <f t="shared" si="43"/>
        <v>2.4799999999999999E-2</v>
      </c>
      <c r="K213" s="168">
        <f t="shared" si="44"/>
        <v>1.9907142857142856E-2</v>
      </c>
      <c r="L213" s="169">
        <f t="shared" si="45"/>
        <v>0.99835219945550913</v>
      </c>
      <c r="M213" s="170">
        <f t="shared" si="46"/>
        <v>-1.6491596610486211E-3</v>
      </c>
      <c r="O213" s="328">
        <v>43639</v>
      </c>
      <c r="P213" s="171" t="s">
        <v>0</v>
      </c>
      <c r="Q213" s="171" t="s">
        <v>654</v>
      </c>
      <c r="R213" s="171" t="s">
        <v>464</v>
      </c>
      <c r="S213" s="171" t="s">
        <v>464</v>
      </c>
      <c r="T213" s="171" t="s">
        <v>498</v>
      </c>
      <c r="U213" s="171" t="s">
        <v>464</v>
      </c>
      <c r="V213" s="171" t="s">
        <v>0</v>
      </c>
      <c r="W213" s="171" t="s">
        <v>535</v>
      </c>
      <c r="X213" s="171" t="s">
        <v>535</v>
      </c>
      <c r="Y213" s="171" t="s">
        <v>535</v>
      </c>
      <c r="Z213" s="171" t="s">
        <v>535</v>
      </c>
      <c r="AA213" s="171" t="s">
        <v>535</v>
      </c>
      <c r="AB213" s="171" t="s">
        <v>0</v>
      </c>
      <c r="AC213" s="171" t="s">
        <v>621</v>
      </c>
      <c r="AD213" s="171" t="s">
        <v>621</v>
      </c>
      <c r="AE213" s="171" t="s">
        <v>621</v>
      </c>
      <c r="AF213" s="171" t="s">
        <v>621</v>
      </c>
      <c r="AG213" s="171" t="s">
        <v>621</v>
      </c>
      <c r="AH213" s="171" t="s">
        <v>0</v>
      </c>
      <c r="AI213" s="171" t="s">
        <v>760</v>
      </c>
      <c r="AJ213" s="171" t="s">
        <v>582</v>
      </c>
      <c r="AK213" s="171" t="s">
        <v>582</v>
      </c>
      <c r="AL213" s="171" t="s">
        <v>732</v>
      </c>
      <c r="AM213" s="171" t="s">
        <v>732</v>
      </c>
      <c r="AN213" s="171" t="s">
        <v>0</v>
      </c>
      <c r="AO213" s="171" t="s">
        <v>761</v>
      </c>
      <c r="AP213" s="171" t="s">
        <v>761</v>
      </c>
      <c r="AQ213" s="171" t="s">
        <v>761</v>
      </c>
      <c r="AR213" s="171" t="s">
        <v>761</v>
      </c>
      <c r="AS213" s="171" t="s">
        <v>761</v>
      </c>
      <c r="AT213" s="171" t="s">
        <v>0</v>
      </c>
      <c r="AU213" s="171" t="s">
        <v>1084</v>
      </c>
      <c r="AV213" s="171" t="s">
        <v>966</v>
      </c>
      <c r="AW213" s="171" t="s">
        <v>1079</v>
      </c>
      <c r="AX213" s="171" t="s">
        <v>966</v>
      </c>
      <c r="AY213" s="171" t="s">
        <v>966</v>
      </c>
      <c r="AZ213" s="171" t="s">
        <v>0</v>
      </c>
      <c r="BA213" s="171" t="s">
        <v>1085</v>
      </c>
      <c r="BB213" s="171" t="s">
        <v>1085</v>
      </c>
      <c r="BC213" s="171" t="s">
        <v>1085</v>
      </c>
      <c r="BD213" s="171" t="s">
        <v>1085</v>
      </c>
      <c r="BE213" s="171" t="s">
        <v>1085</v>
      </c>
    </row>
    <row r="214" spans="2:57" ht="17.399999999999999">
      <c r="B214" s="150">
        <f t="shared" si="47"/>
        <v>208</v>
      </c>
      <c r="C214" s="327">
        <f t="shared" si="36"/>
        <v>43638</v>
      </c>
      <c r="D214" s="167">
        <f t="shared" si="37"/>
        <v>1.6150000000000001E-2</v>
      </c>
      <c r="E214" s="168">
        <f t="shared" si="38"/>
        <v>1.737E-2</v>
      </c>
      <c r="F214" s="168">
        <f t="shared" si="39"/>
        <v>1.7899999999999999E-2</v>
      </c>
      <c r="G214" s="168">
        <f t="shared" si="40"/>
        <v>1.9429999999999999E-2</v>
      </c>
      <c r="H214" s="168">
        <f t="shared" si="41"/>
        <v>2.06E-2</v>
      </c>
      <c r="I214" s="168">
        <f t="shared" si="42"/>
        <v>2.3060000000000001E-2</v>
      </c>
      <c r="J214" s="168">
        <f t="shared" si="43"/>
        <v>2.5070000000000002E-2</v>
      </c>
      <c r="K214" s="168">
        <f t="shared" si="44"/>
        <v>1.9940000000000003E-2</v>
      </c>
      <c r="L214" s="169">
        <f t="shared" si="45"/>
        <v>1.0170504226173129</v>
      </c>
      <c r="M214" s="170">
        <f t="shared" si="46"/>
        <v>1.6906695598756804E-2</v>
      </c>
      <c r="O214" s="328">
        <v>43638</v>
      </c>
      <c r="P214" s="171" t="s">
        <v>0</v>
      </c>
      <c r="Q214" s="171" t="s">
        <v>444</v>
      </c>
      <c r="R214" s="171" t="s">
        <v>444</v>
      </c>
      <c r="S214" s="171" t="s">
        <v>444</v>
      </c>
      <c r="T214" s="171" t="s">
        <v>444</v>
      </c>
      <c r="U214" s="171" t="s">
        <v>444</v>
      </c>
      <c r="V214" s="171" t="s">
        <v>0</v>
      </c>
      <c r="W214" s="171" t="s">
        <v>651</v>
      </c>
      <c r="X214" s="171" t="s">
        <v>651</v>
      </c>
      <c r="Y214" s="171" t="s">
        <v>651</v>
      </c>
      <c r="Z214" s="171" t="s">
        <v>651</v>
      </c>
      <c r="AA214" s="171" t="s">
        <v>651</v>
      </c>
      <c r="AB214" s="171" t="s">
        <v>0</v>
      </c>
      <c r="AC214" s="171" t="s">
        <v>522</v>
      </c>
      <c r="AD214" s="171" t="s">
        <v>522</v>
      </c>
      <c r="AE214" s="171" t="s">
        <v>522</v>
      </c>
      <c r="AF214" s="171" t="s">
        <v>522</v>
      </c>
      <c r="AG214" s="171" t="s">
        <v>522</v>
      </c>
      <c r="AH214" s="171" t="s">
        <v>0</v>
      </c>
      <c r="AI214" s="171" t="s">
        <v>760</v>
      </c>
      <c r="AJ214" s="171" t="s">
        <v>582</v>
      </c>
      <c r="AK214" s="171" t="s">
        <v>582</v>
      </c>
      <c r="AL214" s="171" t="s">
        <v>732</v>
      </c>
      <c r="AM214" s="171" t="s">
        <v>732</v>
      </c>
      <c r="AN214" s="171" t="s">
        <v>0</v>
      </c>
      <c r="AO214" s="171" t="s">
        <v>761</v>
      </c>
      <c r="AP214" s="171" t="s">
        <v>761</v>
      </c>
      <c r="AQ214" s="171" t="s">
        <v>761</v>
      </c>
      <c r="AR214" s="171" t="s">
        <v>761</v>
      </c>
      <c r="AS214" s="171" t="s">
        <v>761</v>
      </c>
      <c r="AT214" s="171" t="s">
        <v>0</v>
      </c>
      <c r="AU214" s="171" t="s">
        <v>1060</v>
      </c>
      <c r="AV214" s="171" t="s">
        <v>1061</v>
      </c>
      <c r="AW214" s="171" t="s">
        <v>1061</v>
      </c>
      <c r="AX214" s="171" t="s">
        <v>1015</v>
      </c>
      <c r="AY214" s="171" t="s">
        <v>1015</v>
      </c>
      <c r="AZ214" s="171" t="s">
        <v>0</v>
      </c>
      <c r="BA214" s="171" t="s">
        <v>1059</v>
      </c>
      <c r="BB214" s="171" t="s">
        <v>1059</v>
      </c>
      <c r="BC214" s="171" t="s">
        <v>1059</v>
      </c>
      <c r="BD214" s="171" t="s">
        <v>1059</v>
      </c>
      <c r="BE214" s="171" t="s">
        <v>1059</v>
      </c>
    </row>
    <row r="215" spans="2:57" ht="17.399999999999999">
      <c r="B215" s="150">
        <f t="shared" si="47"/>
        <v>209</v>
      </c>
      <c r="C215" s="327">
        <f t="shared" si="36"/>
        <v>43635</v>
      </c>
      <c r="D215" s="167">
        <f t="shared" si="37"/>
        <v>1.6E-2</v>
      </c>
      <c r="E215" s="168">
        <f t="shared" si="38"/>
        <v>1.7250000000000001E-2</v>
      </c>
      <c r="F215" s="168">
        <f t="shared" si="39"/>
        <v>1.7749999999999998E-2</v>
      </c>
      <c r="G215" s="168">
        <f t="shared" si="40"/>
        <v>1.9099999999999999E-2</v>
      </c>
      <c r="H215" s="168">
        <f t="shared" si="41"/>
        <v>2.0150000000000001E-2</v>
      </c>
      <c r="I215" s="168">
        <f t="shared" si="42"/>
        <v>2.2540000000000001E-2</v>
      </c>
      <c r="J215" s="168">
        <f t="shared" si="43"/>
        <v>2.445E-2</v>
      </c>
      <c r="K215" s="168">
        <f t="shared" si="44"/>
        <v>1.9605714285714285E-2</v>
      </c>
      <c r="L215" s="169">
        <f t="shared" si="45"/>
        <v>0.98740916612705953</v>
      </c>
      <c r="M215" s="170">
        <f t="shared" si="46"/>
        <v>-1.2670770106417695E-2</v>
      </c>
      <c r="O215" s="328">
        <v>43635</v>
      </c>
      <c r="P215" s="171" t="s">
        <v>0</v>
      </c>
      <c r="Q215" s="171" t="s">
        <v>442</v>
      </c>
      <c r="R215" s="171" t="s">
        <v>442</v>
      </c>
      <c r="S215" s="171" t="s">
        <v>442</v>
      </c>
      <c r="T215" s="171" t="s">
        <v>442</v>
      </c>
      <c r="U215" s="171" t="s">
        <v>442</v>
      </c>
      <c r="V215" s="171" t="s">
        <v>0</v>
      </c>
      <c r="W215" s="171" t="s">
        <v>595</v>
      </c>
      <c r="X215" s="171" t="s">
        <v>595</v>
      </c>
      <c r="Y215" s="171" t="s">
        <v>595</v>
      </c>
      <c r="Z215" s="171" t="s">
        <v>595</v>
      </c>
      <c r="AA215" s="171" t="s">
        <v>595</v>
      </c>
      <c r="AB215" s="171" t="s">
        <v>0</v>
      </c>
      <c r="AC215" s="171" t="s">
        <v>533</v>
      </c>
      <c r="AD215" s="171" t="s">
        <v>533</v>
      </c>
      <c r="AE215" s="171" t="s">
        <v>533</v>
      </c>
      <c r="AF215" s="171" t="s">
        <v>533</v>
      </c>
      <c r="AG215" s="171" t="s">
        <v>533</v>
      </c>
      <c r="AH215" s="171" t="s">
        <v>0</v>
      </c>
      <c r="AI215" s="171" t="s">
        <v>597</v>
      </c>
      <c r="AJ215" s="171" t="s">
        <v>597</v>
      </c>
      <c r="AK215" s="171" t="s">
        <v>597</v>
      </c>
      <c r="AL215" s="171" t="s">
        <v>597</v>
      </c>
      <c r="AM215" s="171" t="s">
        <v>597</v>
      </c>
      <c r="AN215" s="171" t="s">
        <v>0</v>
      </c>
      <c r="AO215" s="171" t="s">
        <v>727</v>
      </c>
      <c r="AP215" s="171" t="s">
        <v>727</v>
      </c>
      <c r="AQ215" s="171" t="s">
        <v>727</v>
      </c>
      <c r="AR215" s="171" t="s">
        <v>727</v>
      </c>
      <c r="AS215" s="171" t="s">
        <v>727</v>
      </c>
      <c r="AT215" s="171" t="s">
        <v>0</v>
      </c>
      <c r="AU215" s="171" t="s">
        <v>1086</v>
      </c>
      <c r="AV215" s="171" t="s">
        <v>948</v>
      </c>
      <c r="AW215" s="171" t="s">
        <v>996</v>
      </c>
      <c r="AX215" s="171" t="s">
        <v>996</v>
      </c>
      <c r="AY215" s="171" t="s">
        <v>948</v>
      </c>
      <c r="AZ215" s="171" t="s">
        <v>0</v>
      </c>
      <c r="BA215" s="171" t="s">
        <v>1087</v>
      </c>
      <c r="BB215" s="171" t="s">
        <v>1087</v>
      </c>
      <c r="BC215" s="171" t="s">
        <v>1087</v>
      </c>
      <c r="BD215" s="171" t="s">
        <v>1087</v>
      </c>
      <c r="BE215" s="171" t="s">
        <v>1087</v>
      </c>
    </row>
    <row r="216" spans="2:57" ht="17.399999999999999">
      <c r="B216" s="150">
        <f t="shared" si="47"/>
        <v>210</v>
      </c>
      <c r="C216" s="327">
        <f t="shared" si="36"/>
        <v>43634</v>
      </c>
      <c r="D216" s="167">
        <f t="shared" si="37"/>
        <v>1.6E-2</v>
      </c>
      <c r="E216" s="168">
        <f t="shared" si="38"/>
        <v>1.72E-2</v>
      </c>
      <c r="F216" s="168">
        <f t="shared" si="39"/>
        <v>1.7780000000000001E-2</v>
      </c>
      <c r="G216" s="168">
        <f t="shared" si="40"/>
        <v>1.932E-2</v>
      </c>
      <c r="H216" s="168">
        <f t="shared" si="41"/>
        <v>2.052E-2</v>
      </c>
      <c r="I216" s="168">
        <f t="shared" si="42"/>
        <v>2.307E-2</v>
      </c>
      <c r="J216" s="168">
        <f t="shared" si="43"/>
        <v>2.5099999999999997E-2</v>
      </c>
      <c r="K216" s="168">
        <f t="shared" si="44"/>
        <v>1.9855714285714286E-2</v>
      </c>
      <c r="L216" s="169">
        <f t="shared" si="45"/>
        <v>0.98427873380072239</v>
      </c>
      <c r="M216" s="170">
        <f t="shared" si="46"/>
        <v>-1.5846155984493845E-2</v>
      </c>
      <c r="O216" s="328">
        <v>43634</v>
      </c>
      <c r="P216" s="171" t="s">
        <v>0</v>
      </c>
      <c r="Q216" s="171" t="s">
        <v>442</v>
      </c>
      <c r="R216" s="171" t="s">
        <v>442</v>
      </c>
      <c r="S216" s="171" t="s">
        <v>442</v>
      </c>
      <c r="T216" s="171" t="s">
        <v>442</v>
      </c>
      <c r="U216" s="171" t="s">
        <v>442</v>
      </c>
      <c r="V216" s="171" t="s">
        <v>0</v>
      </c>
      <c r="W216" s="171" t="s">
        <v>537</v>
      </c>
      <c r="X216" s="171" t="s">
        <v>537</v>
      </c>
      <c r="Y216" s="171" t="s">
        <v>537</v>
      </c>
      <c r="Z216" s="171" t="s">
        <v>537</v>
      </c>
      <c r="AA216" s="171" t="s">
        <v>537</v>
      </c>
      <c r="AB216" s="171" t="s">
        <v>0</v>
      </c>
      <c r="AC216" s="171" t="s">
        <v>682</v>
      </c>
      <c r="AD216" s="171" t="s">
        <v>528</v>
      </c>
      <c r="AE216" s="171" t="s">
        <v>538</v>
      </c>
      <c r="AF216" s="171" t="s">
        <v>528</v>
      </c>
      <c r="AG216" s="171" t="s">
        <v>538</v>
      </c>
      <c r="AH216" s="171" t="s">
        <v>0</v>
      </c>
      <c r="AI216" s="171" t="s">
        <v>639</v>
      </c>
      <c r="AJ216" s="171" t="s">
        <v>639</v>
      </c>
      <c r="AK216" s="171" t="s">
        <v>639</v>
      </c>
      <c r="AL216" s="171" t="s">
        <v>639</v>
      </c>
      <c r="AM216" s="171" t="s">
        <v>639</v>
      </c>
      <c r="AN216" s="171" t="s">
        <v>0</v>
      </c>
      <c r="AO216" s="171" t="s">
        <v>724</v>
      </c>
      <c r="AP216" s="171" t="s">
        <v>724</v>
      </c>
      <c r="AQ216" s="171" t="s">
        <v>724</v>
      </c>
      <c r="AR216" s="171" t="s">
        <v>724</v>
      </c>
      <c r="AS216" s="171" t="s">
        <v>724</v>
      </c>
      <c r="AT216" s="171" t="s">
        <v>0</v>
      </c>
      <c r="AU216" s="171" t="s">
        <v>1015</v>
      </c>
      <c r="AV216" s="171" t="s">
        <v>1015</v>
      </c>
      <c r="AW216" s="171" t="s">
        <v>1015</v>
      </c>
      <c r="AX216" s="171" t="s">
        <v>1015</v>
      </c>
      <c r="AY216" s="171" t="s">
        <v>1015</v>
      </c>
      <c r="AZ216" s="171" t="s">
        <v>0</v>
      </c>
      <c r="BA216" s="171" t="s">
        <v>1088</v>
      </c>
      <c r="BB216" s="171" t="s">
        <v>1088</v>
      </c>
      <c r="BC216" s="171" t="s">
        <v>1088</v>
      </c>
      <c r="BD216" s="171" t="s">
        <v>1089</v>
      </c>
      <c r="BE216" s="171" t="s">
        <v>1088</v>
      </c>
    </row>
    <row r="217" spans="2:57" ht="17.399999999999999">
      <c r="B217" s="150">
        <f t="shared" si="47"/>
        <v>211</v>
      </c>
      <c r="C217" s="327">
        <f t="shared" si="36"/>
        <v>43633</v>
      </c>
      <c r="D217" s="167">
        <f t="shared" si="37"/>
        <v>1.61E-2</v>
      </c>
      <c r="E217" s="168">
        <f t="shared" si="38"/>
        <v>1.7350000000000001E-2</v>
      </c>
      <c r="F217" s="168">
        <f t="shared" si="39"/>
        <v>1.8009999999999998E-2</v>
      </c>
      <c r="G217" s="168">
        <f t="shared" si="40"/>
        <v>1.9699999999999999E-2</v>
      </c>
      <c r="H217" s="168">
        <f t="shared" si="41"/>
        <v>2.0969999999999999E-2</v>
      </c>
      <c r="I217" s="168">
        <f t="shared" si="42"/>
        <v>2.3519999999999999E-2</v>
      </c>
      <c r="J217" s="168">
        <f t="shared" si="43"/>
        <v>2.5559999999999999E-2</v>
      </c>
      <c r="K217" s="168">
        <f t="shared" si="44"/>
        <v>2.0172857142857142E-2</v>
      </c>
      <c r="L217" s="169">
        <f t="shared" si="45"/>
        <v>1.0211150480873525</v>
      </c>
      <c r="M217" s="170">
        <f t="shared" si="46"/>
        <v>2.0895214604593496E-2</v>
      </c>
      <c r="O217" s="328">
        <v>43633</v>
      </c>
      <c r="P217" s="171" t="s">
        <v>0</v>
      </c>
      <c r="Q217" s="171" t="s">
        <v>460</v>
      </c>
      <c r="R217" s="171" t="s">
        <v>460</v>
      </c>
      <c r="S217" s="171" t="s">
        <v>460</v>
      </c>
      <c r="T217" s="171" t="s">
        <v>460</v>
      </c>
      <c r="U217" s="171" t="s">
        <v>460</v>
      </c>
      <c r="V217" s="171" t="s">
        <v>0</v>
      </c>
      <c r="W217" s="171" t="s">
        <v>525</v>
      </c>
      <c r="X217" s="171" t="s">
        <v>525</v>
      </c>
      <c r="Y217" s="171" t="s">
        <v>525</v>
      </c>
      <c r="Z217" s="171" t="s">
        <v>525</v>
      </c>
      <c r="AA217" s="171" t="s">
        <v>525</v>
      </c>
      <c r="AB217" s="171" t="s">
        <v>0</v>
      </c>
      <c r="AC217" s="171" t="s">
        <v>762</v>
      </c>
      <c r="AD217" s="171" t="s">
        <v>652</v>
      </c>
      <c r="AE217" s="171" t="s">
        <v>652</v>
      </c>
      <c r="AF217" s="171" t="s">
        <v>656</v>
      </c>
      <c r="AG217" s="171" t="s">
        <v>656</v>
      </c>
      <c r="AH217" s="171" t="s">
        <v>0</v>
      </c>
      <c r="AI217" s="171" t="s">
        <v>655</v>
      </c>
      <c r="AJ217" s="171" t="s">
        <v>655</v>
      </c>
      <c r="AK217" s="171" t="s">
        <v>655</v>
      </c>
      <c r="AL217" s="171" t="s">
        <v>655</v>
      </c>
      <c r="AM217" s="171" t="s">
        <v>655</v>
      </c>
      <c r="AN217" s="171" t="s">
        <v>0</v>
      </c>
      <c r="AO217" s="171" t="s">
        <v>763</v>
      </c>
      <c r="AP217" s="171" t="s">
        <v>763</v>
      </c>
      <c r="AQ217" s="171" t="s">
        <v>763</v>
      </c>
      <c r="AR217" s="171" t="s">
        <v>763</v>
      </c>
      <c r="AS217" s="171" t="s">
        <v>763</v>
      </c>
      <c r="AT217" s="171" t="s">
        <v>0</v>
      </c>
      <c r="AU217" s="171" t="s">
        <v>1074</v>
      </c>
      <c r="AV217" s="171" t="s">
        <v>1074</v>
      </c>
      <c r="AW217" s="171" t="s">
        <v>1074</v>
      </c>
      <c r="AX217" s="171" t="s">
        <v>1074</v>
      </c>
      <c r="AY217" s="171" t="s">
        <v>1074</v>
      </c>
      <c r="AZ217" s="171" t="s">
        <v>0</v>
      </c>
      <c r="BA217" s="171" t="s">
        <v>1090</v>
      </c>
      <c r="BB217" s="171" t="s">
        <v>1091</v>
      </c>
      <c r="BC217" s="171" t="s">
        <v>1091</v>
      </c>
      <c r="BD217" s="171" t="s">
        <v>1092</v>
      </c>
      <c r="BE217" s="171" t="s">
        <v>1092</v>
      </c>
    </row>
    <row r="218" spans="2:57" ht="17.399999999999999">
      <c r="B218" s="150">
        <f t="shared" si="47"/>
        <v>212</v>
      </c>
      <c r="C218" s="327">
        <f t="shared" si="36"/>
        <v>43632</v>
      </c>
      <c r="D218" s="167">
        <f t="shared" si="37"/>
        <v>1.5949999999999999E-2</v>
      </c>
      <c r="E218" s="168">
        <f t="shared" si="38"/>
        <v>1.7070000000000002E-2</v>
      </c>
      <c r="F218" s="168">
        <f t="shared" si="39"/>
        <v>1.7649999999999999E-2</v>
      </c>
      <c r="G218" s="168">
        <f t="shared" si="40"/>
        <v>1.915E-2</v>
      </c>
      <c r="H218" s="168">
        <f t="shared" si="41"/>
        <v>2.0400000000000001E-2</v>
      </c>
      <c r="I218" s="168">
        <f t="shared" si="42"/>
        <v>2.3E-2</v>
      </c>
      <c r="J218" s="168">
        <f t="shared" si="43"/>
        <v>2.5070000000000002E-2</v>
      </c>
      <c r="K218" s="168">
        <f t="shared" si="44"/>
        <v>1.9755714285714286E-2</v>
      </c>
      <c r="L218" s="169">
        <f t="shared" si="45"/>
        <v>1.0031918752266957</v>
      </c>
      <c r="M218" s="170">
        <f t="shared" si="46"/>
        <v>3.1867920067612846E-3</v>
      </c>
      <c r="O218" s="328">
        <v>43632</v>
      </c>
      <c r="P218" s="171" t="s">
        <v>0</v>
      </c>
      <c r="Q218" s="171" t="s">
        <v>443</v>
      </c>
      <c r="R218" s="171" t="s">
        <v>443</v>
      </c>
      <c r="S218" s="171" t="s">
        <v>446</v>
      </c>
      <c r="T218" s="171" t="s">
        <v>443</v>
      </c>
      <c r="U218" s="171" t="s">
        <v>443</v>
      </c>
      <c r="V218" s="171" t="s">
        <v>0</v>
      </c>
      <c r="W218" s="171" t="s">
        <v>543</v>
      </c>
      <c r="X218" s="171" t="s">
        <v>543</v>
      </c>
      <c r="Y218" s="171" t="s">
        <v>543</v>
      </c>
      <c r="Z218" s="171" t="s">
        <v>543</v>
      </c>
      <c r="AA218" s="171" t="s">
        <v>543</v>
      </c>
      <c r="AB218" s="171" t="s">
        <v>0</v>
      </c>
      <c r="AC218" s="171" t="s">
        <v>635</v>
      </c>
      <c r="AD218" s="171" t="s">
        <v>635</v>
      </c>
      <c r="AE218" s="171" t="s">
        <v>635</v>
      </c>
      <c r="AF218" s="171" t="s">
        <v>635</v>
      </c>
      <c r="AG218" s="171" t="s">
        <v>635</v>
      </c>
      <c r="AH218" s="171" t="s">
        <v>0</v>
      </c>
      <c r="AI218" s="171" t="s">
        <v>719</v>
      </c>
      <c r="AJ218" s="171" t="s">
        <v>719</v>
      </c>
      <c r="AK218" s="171" t="s">
        <v>719</v>
      </c>
      <c r="AL218" s="171" t="s">
        <v>719</v>
      </c>
      <c r="AM218" s="171" t="s">
        <v>719</v>
      </c>
      <c r="AN218" s="171" t="s">
        <v>0</v>
      </c>
      <c r="AO218" s="171" t="s">
        <v>852</v>
      </c>
      <c r="AP218" s="171" t="s">
        <v>852</v>
      </c>
      <c r="AQ218" s="171" t="s">
        <v>852</v>
      </c>
      <c r="AR218" s="171" t="s">
        <v>852</v>
      </c>
      <c r="AS218" s="171" t="s">
        <v>852</v>
      </c>
      <c r="AT218" s="171" t="s">
        <v>0</v>
      </c>
      <c r="AU218" s="171" t="s">
        <v>940</v>
      </c>
      <c r="AV218" s="171" t="s">
        <v>940</v>
      </c>
      <c r="AW218" s="171" t="s">
        <v>940</v>
      </c>
      <c r="AX218" s="171" t="s">
        <v>940</v>
      </c>
      <c r="AY218" s="171" t="s">
        <v>940</v>
      </c>
      <c r="AZ218" s="171" t="s">
        <v>0</v>
      </c>
      <c r="BA218" s="171" t="s">
        <v>1059</v>
      </c>
      <c r="BB218" s="171" t="s">
        <v>1059</v>
      </c>
      <c r="BC218" s="171" t="s">
        <v>1059</v>
      </c>
      <c r="BD218" s="171" t="s">
        <v>1059</v>
      </c>
      <c r="BE218" s="171" t="s">
        <v>1059</v>
      </c>
    </row>
    <row r="219" spans="2:57" ht="17.399999999999999">
      <c r="B219" s="150">
        <f t="shared" si="47"/>
        <v>213</v>
      </c>
      <c r="C219" s="327">
        <f t="shared" si="36"/>
        <v>43631</v>
      </c>
      <c r="D219" s="167">
        <f t="shared" si="37"/>
        <v>1.593E-2</v>
      </c>
      <c r="E219" s="168">
        <f t="shared" si="38"/>
        <v>1.702E-2</v>
      </c>
      <c r="F219" s="168">
        <f t="shared" si="39"/>
        <v>1.7610000000000001E-2</v>
      </c>
      <c r="G219" s="168">
        <f t="shared" si="40"/>
        <v>1.907E-2</v>
      </c>
      <c r="H219" s="168">
        <f t="shared" si="41"/>
        <v>2.0339999999999997E-2</v>
      </c>
      <c r="I219" s="168">
        <f t="shared" si="42"/>
        <v>2.291E-2</v>
      </c>
      <c r="J219" s="168">
        <f t="shared" si="43"/>
        <v>2.4969999999999999E-2</v>
      </c>
      <c r="K219" s="168">
        <f t="shared" si="44"/>
        <v>1.9692857142857144E-2</v>
      </c>
      <c r="L219" s="169">
        <f t="shared" si="45"/>
        <v>1.0056905230903921</v>
      </c>
      <c r="M219" s="170">
        <f t="shared" si="46"/>
        <v>5.6743932265162353E-3</v>
      </c>
      <c r="O219" s="328">
        <v>43631</v>
      </c>
      <c r="P219" s="171" t="s">
        <v>0</v>
      </c>
      <c r="Q219" s="171" t="s">
        <v>658</v>
      </c>
      <c r="R219" s="171" t="s">
        <v>443</v>
      </c>
      <c r="S219" s="171" t="s">
        <v>489</v>
      </c>
      <c r="T219" s="171" t="s">
        <v>443</v>
      </c>
      <c r="U219" s="171" t="s">
        <v>463</v>
      </c>
      <c r="V219" s="171" t="s">
        <v>0</v>
      </c>
      <c r="W219" s="171" t="s">
        <v>568</v>
      </c>
      <c r="X219" s="171" t="s">
        <v>568</v>
      </c>
      <c r="Y219" s="171" t="s">
        <v>568</v>
      </c>
      <c r="Z219" s="171" t="s">
        <v>568</v>
      </c>
      <c r="AA219" s="171" t="s">
        <v>568</v>
      </c>
      <c r="AB219" s="171" t="s">
        <v>0</v>
      </c>
      <c r="AC219" s="171" t="s">
        <v>588</v>
      </c>
      <c r="AD219" s="171" t="s">
        <v>557</v>
      </c>
      <c r="AE219" s="171" t="s">
        <v>589</v>
      </c>
      <c r="AF219" s="171" t="s">
        <v>589</v>
      </c>
      <c r="AG219" s="171" t="s">
        <v>589</v>
      </c>
      <c r="AH219" s="171" t="s">
        <v>0</v>
      </c>
      <c r="AI219" s="171" t="s">
        <v>826</v>
      </c>
      <c r="AJ219" s="171" t="s">
        <v>826</v>
      </c>
      <c r="AK219" s="171" t="s">
        <v>826</v>
      </c>
      <c r="AL219" s="171" t="s">
        <v>826</v>
      </c>
      <c r="AM219" s="171" t="s">
        <v>826</v>
      </c>
      <c r="AN219" s="171" t="s">
        <v>0</v>
      </c>
      <c r="AO219" s="171" t="s">
        <v>1093</v>
      </c>
      <c r="AP219" s="171" t="s">
        <v>728</v>
      </c>
      <c r="AQ219" s="171" t="s">
        <v>725</v>
      </c>
      <c r="AR219" s="171" t="s">
        <v>725</v>
      </c>
      <c r="AS219" s="171" t="s">
        <v>725</v>
      </c>
      <c r="AT219" s="171" t="s">
        <v>0</v>
      </c>
      <c r="AU219" s="171" t="s">
        <v>1063</v>
      </c>
      <c r="AV219" s="171" t="s">
        <v>1008</v>
      </c>
      <c r="AW219" s="171" t="s">
        <v>960</v>
      </c>
      <c r="AX219" s="171" t="s">
        <v>960</v>
      </c>
      <c r="AY219" s="171" t="s">
        <v>960</v>
      </c>
      <c r="AZ219" s="171" t="s">
        <v>0</v>
      </c>
      <c r="BA219" s="171" t="s">
        <v>1083</v>
      </c>
      <c r="BB219" s="171" t="s">
        <v>1083</v>
      </c>
      <c r="BC219" s="171" t="s">
        <v>1083</v>
      </c>
      <c r="BD219" s="171" t="s">
        <v>1083</v>
      </c>
      <c r="BE219" s="171" t="s">
        <v>1083</v>
      </c>
    </row>
    <row r="220" spans="2:57" ht="17.399999999999999">
      <c r="B220" s="150">
        <f t="shared" si="47"/>
        <v>214</v>
      </c>
      <c r="C220" s="327">
        <f t="shared" si="36"/>
        <v>43628</v>
      </c>
      <c r="D220" s="167">
        <f t="shared" si="37"/>
        <v>1.593E-2</v>
      </c>
      <c r="E220" s="168">
        <f t="shared" si="38"/>
        <v>1.704E-2</v>
      </c>
      <c r="F220" s="168">
        <f t="shared" si="39"/>
        <v>1.7649999999999999E-2</v>
      </c>
      <c r="G220" s="168">
        <f t="shared" si="40"/>
        <v>1.9019999999999999E-2</v>
      </c>
      <c r="H220" s="168">
        <f t="shared" si="41"/>
        <v>2.027E-2</v>
      </c>
      <c r="I220" s="168">
        <f t="shared" si="42"/>
        <v>2.2599999999999999E-2</v>
      </c>
      <c r="J220" s="168">
        <f t="shared" si="43"/>
        <v>2.4559999999999998E-2</v>
      </c>
      <c r="K220" s="168">
        <f t="shared" si="44"/>
        <v>1.9581428571428566E-2</v>
      </c>
      <c r="L220" s="169">
        <f t="shared" si="45"/>
        <v>0.97628205128205103</v>
      </c>
      <c r="M220" s="170">
        <f t="shared" si="46"/>
        <v>-2.4003747348421173E-2</v>
      </c>
      <c r="O220" s="328">
        <v>43628</v>
      </c>
      <c r="P220" s="171" t="s">
        <v>0</v>
      </c>
      <c r="Q220" s="171" t="s">
        <v>658</v>
      </c>
      <c r="R220" s="171" t="s">
        <v>443</v>
      </c>
      <c r="S220" s="171" t="s">
        <v>443</v>
      </c>
      <c r="T220" s="171" t="s">
        <v>463</v>
      </c>
      <c r="U220" s="171" t="s">
        <v>443</v>
      </c>
      <c r="V220" s="171" t="s">
        <v>0</v>
      </c>
      <c r="W220" s="171" t="s">
        <v>827</v>
      </c>
      <c r="X220" s="171" t="s">
        <v>569</v>
      </c>
      <c r="Y220" s="171" t="s">
        <v>569</v>
      </c>
      <c r="Z220" s="171" t="s">
        <v>568</v>
      </c>
      <c r="AA220" s="171" t="s">
        <v>569</v>
      </c>
      <c r="AB220" s="171" t="s">
        <v>0</v>
      </c>
      <c r="AC220" s="171" t="s">
        <v>635</v>
      </c>
      <c r="AD220" s="171" t="s">
        <v>635</v>
      </c>
      <c r="AE220" s="171" t="s">
        <v>635</v>
      </c>
      <c r="AF220" s="171" t="s">
        <v>635</v>
      </c>
      <c r="AG220" s="171" t="s">
        <v>635</v>
      </c>
      <c r="AH220" s="171" t="s">
        <v>0</v>
      </c>
      <c r="AI220" s="171" t="s">
        <v>613</v>
      </c>
      <c r="AJ220" s="171" t="s">
        <v>613</v>
      </c>
      <c r="AK220" s="171" t="s">
        <v>613</v>
      </c>
      <c r="AL220" s="171" t="s">
        <v>613</v>
      </c>
      <c r="AM220" s="171" t="s">
        <v>613</v>
      </c>
      <c r="AN220" s="171" t="s">
        <v>0</v>
      </c>
      <c r="AO220" s="171" t="s">
        <v>1094</v>
      </c>
      <c r="AP220" s="171" t="s">
        <v>1094</v>
      </c>
      <c r="AQ220" s="171" t="s">
        <v>1094</v>
      </c>
      <c r="AR220" s="171" t="s">
        <v>1094</v>
      </c>
      <c r="AS220" s="171" t="s">
        <v>1094</v>
      </c>
      <c r="AT220" s="171" t="s">
        <v>0</v>
      </c>
      <c r="AU220" s="171" t="s">
        <v>1095</v>
      </c>
      <c r="AV220" s="171" t="s">
        <v>1095</v>
      </c>
      <c r="AW220" s="171" t="s">
        <v>1095</v>
      </c>
      <c r="AX220" s="171" t="s">
        <v>1095</v>
      </c>
      <c r="AY220" s="171" t="s">
        <v>1095</v>
      </c>
      <c r="AZ220" s="171" t="s">
        <v>0</v>
      </c>
      <c r="BA220" s="171" t="s">
        <v>1096</v>
      </c>
      <c r="BB220" s="171" t="s">
        <v>1097</v>
      </c>
      <c r="BC220" s="171" t="s">
        <v>1047</v>
      </c>
      <c r="BD220" s="171" t="s">
        <v>1097</v>
      </c>
      <c r="BE220" s="171" t="s">
        <v>1097</v>
      </c>
    </row>
    <row r="221" spans="2:57" ht="17.399999999999999">
      <c r="B221" s="150">
        <f t="shared" si="47"/>
        <v>215</v>
      </c>
      <c r="C221" s="327">
        <f t="shared" si="36"/>
        <v>43627</v>
      </c>
      <c r="D221" s="167">
        <f t="shared" si="37"/>
        <v>1.6049999999999998E-2</v>
      </c>
      <c r="E221" s="168">
        <f t="shared" si="38"/>
        <v>1.7350000000000001E-2</v>
      </c>
      <c r="F221" s="168">
        <f t="shared" si="39"/>
        <v>1.797E-2</v>
      </c>
      <c r="G221" s="168">
        <f t="shared" si="40"/>
        <v>1.9550000000000001E-2</v>
      </c>
      <c r="H221" s="168">
        <f t="shared" si="41"/>
        <v>2.0899999999999998E-2</v>
      </c>
      <c r="I221" s="168">
        <f t="shared" si="42"/>
        <v>2.3259999999999999E-2</v>
      </c>
      <c r="J221" s="168">
        <f t="shared" si="43"/>
        <v>2.5319999999999999E-2</v>
      </c>
      <c r="K221" s="168">
        <f t="shared" si="44"/>
        <v>2.0057142857142857E-2</v>
      </c>
      <c r="L221" s="169">
        <f t="shared" si="45"/>
        <v>1.0188679245283021</v>
      </c>
      <c r="M221" s="170">
        <f t="shared" si="46"/>
        <v>1.8692133012152765E-2</v>
      </c>
      <c r="O221" s="328">
        <v>43627</v>
      </c>
      <c r="P221" s="171" t="s">
        <v>0</v>
      </c>
      <c r="Q221" s="171" t="s">
        <v>449</v>
      </c>
      <c r="R221" s="171" t="s">
        <v>449</v>
      </c>
      <c r="S221" s="171" t="s">
        <v>460</v>
      </c>
      <c r="T221" s="171" t="s">
        <v>442</v>
      </c>
      <c r="U221" s="171" t="s">
        <v>449</v>
      </c>
      <c r="V221" s="171" t="s">
        <v>0</v>
      </c>
      <c r="W221" s="171" t="s">
        <v>525</v>
      </c>
      <c r="X221" s="171" t="s">
        <v>525</v>
      </c>
      <c r="Y221" s="171" t="s">
        <v>525</v>
      </c>
      <c r="Z221" s="171" t="s">
        <v>525</v>
      </c>
      <c r="AA221" s="171" t="s">
        <v>525</v>
      </c>
      <c r="AB221" s="171" t="s">
        <v>0</v>
      </c>
      <c r="AC221" s="171" t="s">
        <v>621</v>
      </c>
      <c r="AD221" s="171" t="s">
        <v>621</v>
      </c>
      <c r="AE221" s="171" t="s">
        <v>621</v>
      </c>
      <c r="AF221" s="171" t="s">
        <v>621</v>
      </c>
      <c r="AG221" s="171" t="s">
        <v>621</v>
      </c>
      <c r="AH221" s="171" t="s">
        <v>0</v>
      </c>
      <c r="AI221" s="171" t="s">
        <v>752</v>
      </c>
      <c r="AJ221" s="171" t="s">
        <v>752</v>
      </c>
      <c r="AK221" s="171" t="s">
        <v>752</v>
      </c>
      <c r="AL221" s="171" t="s">
        <v>752</v>
      </c>
      <c r="AM221" s="171" t="s">
        <v>630</v>
      </c>
      <c r="AN221" s="171" t="s">
        <v>0</v>
      </c>
      <c r="AO221" s="171" t="s">
        <v>933</v>
      </c>
      <c r="AP221" s="171" t="s">
        <v>933</v>
      </c>
      <c r="AQ221" s="171" t="s">
        <v>933</v>
      </c>
      <c r="AR221" s="171" t="s">
        <v>933</v>
      </c>
      <c r="AS221" s="171" t="s">
        <v>933</v>
      </c>
      <c r="AT221" s="171" t="s">
        <v>0</v>
      </c>
      <c r="AU221" s="171" t="s">
        <v>1098</v>
      </c>
      <c r="AV221" s="171" t="s">
        <v>968</v>
      </c>
      <c r="AW221" s="171" t="s">
        <v>970</v>
      </c>
      <c r="AX221" s="171" t="s">
        <v>1058</v>
      </c>
      <c r="AY221" s="171" t="s">
        <v>1058</v>
      </c>
      <c r="AZ221" s="171" t="s">
        <v>0</v>
      </c>
      <c r="BA221" s="171" t="s">
        <v>1075</v>
      </c>
      <c r="BB221" s="171" t="s">
        <v>1075</v>
      </c>
      <c r="BC221" s="171" t="s">
        <v>1075</v>
      </c>
      <c r="BD221" s="171" t="s">
        <v>1075</v>
      </c>
      <c r="BE221" s="171" t="s">
        <v>1075</v>
      </c>
    </row>
    <row r="222" spans="2:57" ht="17.399999999999999">
      <c r="B222" s="150">
        <f t="shared" si="47"/>
        <v>216</v>
      </c>
      <c r="C222" s="327">
        <f t="shared" si="36"/>
        <v>43626</v>
      </c>
      <c r="D222" s="167">
        <f t="shared" si="37"/>
        <v>1.6129999999999999E-2</v>
      </c>
      <c r="E222" s="168">
        <f t="shared" si="38"/>
        <v>1.728E-2</v>
      </c>
      <c r="F222" s="168">
        <f t="shared" si="39"/>
        <v>1.78E-2</v>
      </c>
      <c r="G222" s="168">
        <f t="shared" si="40"/>
        <v>1.9019999999999999E-2</v>
      </c>
      <c r="H222" s="168">
        <f t="shared" si="41"/>
        <v>2.027E-2</v>
      </c>
      <c r="I222" s="168">
        <f t="shared" si="42"/>
        <v>2.2639999999999997E-2</v>
      </c>
      <c r="J222" s="168">
        <f t="shared" si="43"/>
        <v>2.4660000000000001E-2</v>
      </c>
      <c r="K222" s="168">
        <f t="shared" si="44"/>
        <v>1.9685714285714282E-2</v>
      </c>
      <c r="L222" s="169">
        <f t="shared" si="45"/>
        <v>1.0205139598607713</v>
      </c>
      <c r="M222" s="170">
        <f t="shared" si="46"/>
        <v>2.0306382606606822E-2</v>
      </c>
      <c r="O222" s="328">
        <v>43626</v>
      </c>
      <c r="P222" s="171" t="s">
        <v>0</v>
      </c>
      <c r="Q222" s="171" t="s">
        <v>529</v>
      </c>
      <c r="R222" s="171" t="s">
        <v>444</v>
      </c>
      <c r="S222" s="171" t="s">
        <v>444</v>
      </c>
      <c r="T222" s="171" t="s">
        <v>460</v>
      </c>
      <c r="U222" s="171" t="s">
        <v>444</v>
      </c>
      <c r="V222" s="171" t="s">
        <v>0</v>
      </c>
      <c r="W222" s="171" t="s">
        <v>628</v>
      </c>
      <c r="X222" s="171" t="s">
        <v>570</v>
      </c>
      <c r="Y222" s="171" t="s">
        <v>513</v>
      </c>
      <c r="Z222" s="171" t="s">
        <v>570</v>
      </c>
      <c r="AA222" s="171" t="s">
        <v>513</v>
      </c>
      <c r="AB222" s="171" t="s">
        <v>0</v>
      </c>
      <c r="AC222" s="171" t="s">
        <v>528</v>
      </c>
      <c r="AD222" s="171" t="s">
        <v>528</v>
      </c>
      <c r="AE222" s="171" t="s">
        <v>528</v>
      </c>
      <c r="AF222" s="171" t="s">
        <v>528</v>
      </c>
      <c r="AG222" s="171" t="s">
        <v>528</v>
      </c>
      <c r="AH222" s="171" t="s">
        <v>0</v>
      </c>
      <c r="AI222" s="171" t="s">
        <v>613</v>
      </c>
      <c r="AJ222" s="171" t="s">
        <v>613</v>
      </c>
      <c r="AK222" s="171" t="s">
        <v>613</v>
      </c>
      <c r="AL222" s="171" t="s">
        <v>613</v>
      </c>
      <c r="AM222" s="171" t="s">
        <v>613</v>
      </c>
      <c r="AN222" s="171" t="s">
        <v>0</v>
      </c>
      <c r="AO222" s="171" t="s">
        <v>1094</v>
      </c>
      <c r="AP222" s="171" t="s">
        <v>1094</v>
      </c>
      <c r="AQ222" s="171" t="s">
        <v>1094</v>
      </c>
      <c r="AR222" s="171" t="s">
        <v>1094</v>
      </c>
      <c r="AS222" s="171" t="s">
        <v>1094</v>
      </c>
      <c r="AT222" s="171" t="s">
        <v>0</v>
      </c>
      <c r="AU222" s="171" t="s">
        <v>1099</v>
      </c>
      <c r="AV222" s="171" t="s">
        <v>956</v>
      </c>
      <c r="AW222" s="171" t="s">
        <v>946</v>
      </c>
      <c r="AX222" s="171" t="s">
        <v>1100</v>
      </c>
      <c r="AY222" s="171" t="s">
        <v>1100</v>
      </c>
      <c r="AZ222" s="171" t="s">
        <v>0</v>
      </c>
      <c r="BA222" s="171" t="s">
        <v>1101</v>
      </c>
      <c r="BB222" s="171" t="s">
        <v>1068</v>
      </c>
      <c r="BC222" s="171" t="s">
        <v>1049</v>
      </c>
      <c r="BD222" s="171" t="s">
        <v>1102</v>
      </c>
      <c r="BE222" s="171" t="s">
        <v>1068</v>
      </c>
    </row>
    <row r="223" spans="2:57" ht="17.399999999999999">
      <c r="B223" s="150">
        <f t="shared" si="47"/>
        <v>217</v>
      </c>
      <c r="C223" s="327">
        <f t="shared" si="36"/>
        <v>43625</v>
      </c>
      <c r="D223" s="167">
        <f t="shared" si="37"/>
        <v>1.6200000000000003E-2</v>
      </c>
      <c r="E223" s="168">
        <f t="shared" si="38"/>
        <v>1.6670000000000001E-2</v>
      </c>
      <c r="F223" s="168">
        <f t="shared" si="39"/>
        <v>1.7319999999999999E-2</v>
      </c>
      <c r="G223" s="168">
        <f t="shared" si="40"/>
        <v>1.8700000000000001E-2</v>
      </c>
      <c r="H223" s="168">
        <f t="shared" si="41"/>
        <v>1.9900000000000001E-2</v>
      </c>
      <c r="I223" s="168">
        <f t="shared" si="42"/>
        <v>2.1989999999999999E-2</v>
      </c>
      <c r="J223" s="168">
        <f t="shared" si="43"/>
        <v>2.4249999999999997E-2</v>
      </c>
      <c r="K223" s="168">
        <f t="shared" si="44"/>
        <v>1.9290000000000002E-2</v>
      </c>
      <c r="L223" s="169">
        <f t="shared" si="45"/>
        <v>0.98915830342099498</v>
      </c>
      <c r="M223" s="170">
        <f t="shared" si="46"/>
        <v>-1.0900896041935188E-2</v>
      </c>
      <c r="O223" s="328">
        <v>43625</v>
      </c>
      <c r="P223" s="171" t="s">
        <v>0</v>
      </c>
      <c r="Q223" s="171" t="s">
        <v>464</v>
      </c>
      <c r="R223" s="171" t="s">
        <v>464</v>
      </c>
      <c r="S223" s="171" t="s">
        <v>444</v>
      </c>
      <c r="T223" s="171" t="s">
        <v>498</v>
      </c>
      <c r="U223" s="171" t="s">
        <v>464</v>
      </c>
      <c r="V223" s="171" t="s">
        <v>0</v>
      </c>
      <c r="W223" s="171" t="s">
        <v>473</v>
      </c>
      <c r="X223" s="171" t="s">
        <v>507</v>
      </c>
      <c r="Y223" s="171" t="s">
        <v>476</v>
      </c>
      <c r="Z223" s="171" t="s">
        <v>476</v>
      </c>
      <c r="AA223" s="171" t="s">
        <v>476</v>
      </c>
      <c r="AB223" s="171" t="s">
        <v>0</v>
      </c>
      <c r="AC223" s="171" t="s">
        <v>521</v>
      </c>
      <c r="AD223" s="171" t="s">
        <v>521</v>
      </c>
      <c r="AE223" s="171" t="s">
        <v>525</v>
      </c>
      <c r="AF223" s="171" t="s">
        <v>521</v>
      </c>
      <c r="AG223" s="171" t="s">
        <v>521</v>
      </c>
      <c r="AH223" s="171" t="s">
        <v>0</v>
      </c>
      <c r="AI223" s="171" t="s">
        <v>711</v>
      </c>
      <c r="AJ223" s="171" t="s">
        <v>711</v>
      </c>
      <c r="AK223" s="171" t="s">
        <v>711</v>
      </c>
      <c r="AL223" s="171" t="s">
        <v>711</v>
      </c>
      <c r="AM223" s="171" t="s">
        <v>711</v>
      </c>
      <c r="AN223" s="171" t="s">
        <v>0</v>
      </c>
      <c r="AO223" s="171" t="s">
        <v>721</v>
      </c>
      <c r="AP223" s="171" t="s">
        <v>721</v>
      </c>
      <c r="AQ223" s="171" t="s">
        <v>721</v>
      </c>
      <c r="AR223" s="171" t="s">
        <v>721</v>
      </c>
      <c r="AS223" s="171" t="s">
        <v>721</v>
      </c>
      <c r="AT223" s="171" t="s">
        <v>0</v>
      </c>
      <c r="AU223" s="171" t="s">
        <v>1103</v>
      </c>
      <c r="AV223" s="171" t="s">
        <v>1104</v>
      </c>
      <c r="AW223" s="171" t="s">
        <v>1000</v>
      </c>
      <c r="AX223" s="171" t="s">
        <v>978</v>
      </c>
      <c r="AY223" s="171" t="s">
        <v>1105</v>
      </c>
      <c r="AZ223" s="171" t="s">
        <v>0</v>
      </c>
      <c r="BA223" s="171" t="s">
        <v>1032</v>
      </c>
      <c r="BB223" s="171" t="s">
        <v>1032</v>
      </c>
      <c r="BC223" s="171" t="s">
        <v>1032</v>
      </c>
      <c r="BD223" s="171" t="s">
        <v>1032</v>
      </c>
      <c r="BE223" s="171" t="s">
        <v>1032</v>
      </c>
    </row>
    <row r="224" spans="2:57" ht="17.399999999999999">
      <c r="B224" s="150">
        <f t="shared" si="47"/>
        <v>218</v>
      </c>
      <c r="C224" s="327">
        <f t="shared" si="36"/>
        <v>43624</v>
      </c>
      <c r="D224" s="167">
        <f t="shared" si="37"/>
        <v>1.6250000000000001E-2</v>
      </c>
      <c r="E224" s="168">
        <f t="shared" si="38"/>
        <v>1.66E-2</v>
      </c>
      <c r="F224" s="168">
        <f t="shared" si="39"/>
        <v>1.7250000000000001E-2</v>
      </c>
      <c r="G224" s="168">
        <f t="shared" si="40"/>
        <v>1.8919999999999999E-2</v>
      </c>
      <c r="H224" s="168">
        <f t="shared" si="41"/>
        <v>2.0240000000000001E-2</v>
      </c>
      <c r="I224" s="168">
        <f t="shared" si="42"/>
        <v>2.2450000000000001E-2</v>
      </c>
      <c r="J224" s="168">
        <f t="shared" si="43"/>
        <v>2.4799999999999999E-2</v>
      </c>
      <c r="K224" s="168">
        <f t="shared" si="44"/>
        <v>1.9501428571428569E-2</v>
      </c>
      <c r="L224" s="169">
        <f t="shared" si="45"/>
        <v>0.99904859484777508</v>
      </c>
      <c r="M224" s="170">
        <f t="shared" si="46"/>
        <v>-9.518580253734389E-4</v>
      </c>
      <c r="O224" s="328">
        <v>43624</v>
      </c>
      <c r="P224" s="171" t="s">
        <v>0</v>
      </c>
      <c r="Q224" s="171" t="s">
        <v>498</v>
      </c>
      <c r="R224" s="171" t="s">
        <v>464</v>
      </c>
      <c r="S224" s="171" t="s">
        <v>498</v>
      </c>
      <c r="T224" s="171" t="s">
        <v>498</v>
      </c>
      <c r="U224" s="171" t="s">
        <v>472</v>
      </c>
      <c r="V224" s="171" t="s">
        <v>0</v>
      </c>
      <c r="W224" s="171" t="s">
        <v>476</v>
      </c>
      <c r="X224" s="171" t="s">
        <v>609</v>
      </c>
      <c r="Y224" s="171" t="s">
        <v>576</v>
      </c>
      <c r="Z224" s="171" t="s">
        <v>576</v>
      </c>
      <c r="AA224" s="171" t="s">
        <v>524</v>
      </c>
      <c r="AB224" s="171" t="s">
        <v>0</v>
      </c>
      <c r="AC224" s="171" t="s">
        <v>595</v>
      </c>
      <c r="AD224" s="171" t="s">
        <v>595</v>
      </c>
      <c r="AE224" s="171" t="s">
        <v>595</v>
      </c>
      <c r="AF224" s="171" t="s">
        <v>595</v>
      </c>
      <c r="AG224" s="171" t="s">
        <v>595</v>
      </c>
      <c r="AH224" s="171" t="s">
        <v>0</v>
      </c>
      <c r="AI224" s="171" t="s">
        <v>618</v>
      </c>
      <c r="AJ224" s="171" t="s">
        <v>618</v>
      </c>
      <c r="AK224" s="171" t="s">
        <v>618</v>
      </c>
      <c r="AL224" s="171" t="s">
        <v>618</v>
      </c>
      <c r="AM224" s="171" t="s">
        <v>618</v>
      </c>
      <c r="AN224" s="171" t="s">
        <v>0</v>
      </c>
      <c r="AO224" s="171" t="s">
        <v>848</v>
      </c>
      <c r="AP224" s="171" t="s">
        <v>850</v>
      </c>
      <c r="AQ224" s="171" t="s">
        <v>849</v>
      </c>
      <c r="AR224" s="171" t="s">
        <v>849</v>
      </c>
      <c r="AS224" s="171" t="s">
        <v>849</v>
      </c>
      <c r="AT224" s="171" t="s">
        <v>0</v>
      </c>
      <c r="AU224" s="171" t="s">
        <v>932</v>
      </c>
      <c r="AV224" s="171" t="s">
        <v>959</v>
      </c>
      <c r="AW224" s="171" t="s">
        <v>952</v>
      </c>
      <c r="AX224" s="171" t="s">
        <v>1038</v>
      </c>
      <c r="AY224" s="171" t="s">
        <v>937</v>
      </c>
      <c r="AZ224" s="171" t="s">
        <v>0</v>
      </c>
      <c r="BA224" s="171" t="s">
        <v>1085</v>
      </c>
      <c r="BB224" s="171" t="s">
        <v>1085</v>
      </c>
      <c r="BC224" s="171" t="s">
        <v>1085</v>
      </c>
      <c r="BD224" s="171" t="s">
        <v>1085</v>
      </c>
      <c r="BE224" s="171" t="s">
        <v>1085</v>
      </c>
    </row>
    <row r="225" spans="2:57" ht="17.399999999999999">
      <c r="B225" s="150">
        <f t="shared" si="47"/>
        <v>219</v>
      </c>
      <c r="C225" s="327">
        <f t="shared" si="36"/>
        <v>43621</v>
      </c>
      <c r="D225" s="167">
        <f t="shared" si="37"/>
        <v>1.6479999999999998E-2</v>
      </c>
      <c r="E225" s="168">
        <f t="shared" si="38"/>
        <v>1.6750000000000001E-2</v>
      </c>
      <c r="F225" s="168">
        <f t="shared" si="39"/>
        <v>1.7399999999999999E-2</v>
      </c>
      <c r="G225" s="168">
        <f t="shared" si="40"/>
        <v>1.8970000000000001E-2</v>
      </c>
      <c r="H225" s="168">
        <f t="shared" si="41"/>
        <v>2.0099999999999996E-2</v>
      </c>
      <c r="I225" s="168">
        <f t="shared" si="42"/>
        <v>2.2280000000000001E-2</v>
      </c>
      <c r="J225" s="168">
        <f t="shared" si="43"/>
        <v>2.4660000000000001E-2</v>
      </c>
      <c r="K225" s="168">
        <f t="shared" si="44"/>
        <v>1.9519999999999999E-2</v>
      </c>
      <c r="L225" s="169">
        <f t="shared" si="45"/>
        <v>0.98742592860239908</v>
      </c>
      <c r="M225" s="170">
        <f t="shared" si="46"/>
        <v>-1.2653794030405386E-2</v>
      </c>
      <c r="O225" s="328">
        <v>43621</v>
      </c>
      <c r="P225" s="171" t="s">
        <v>0</v>
      </c>
      <c r="Q225" s="171" t="s">
        <v>523</v>
      </c>
      <c r="R225" s="171" t="s">
        <v>503</v>
      </c>
      <c r="S225" s="171" t="s">
        <v>503</v>
      </c>
      <c r="T225" s="171" t="s">
        <v>576</v>
      </c>
      <c r="U225" s="171" t="s">
        <v>524</v>
      </c>
      <c r="V225" s="171" t="s">
        <v>0</v>
      </c>
      <c r="W225" s="171" t="s">
        <v>560</v>
      </c>
      <c r="X225" s="171" t="s">
        <v>565</v>
      </c>
      <c r="Y225" s="171" t="s">
        <v>474</v>
      </c>
      <c r="Z225" s="171" t="s">
        <v>474</v>
      </c>
      <c r="AA225" s="171" t="s">
        <v>474</v>
      </c>
      <c r="AB225" s="171" t="s">
        <v>0</v>
      </c>
      <c r="AC225" s="171" t="s">
        <v>594</v>
      </c>
      <c r="AD225" s="171" t="s">
        <v>594</v>
      </c>
      <c r="AE225" s="171" t="s">
        <v>594</v>
      </c>
      <c r="AF225" s="171" t="s">
        <v>594</v>
      </c>
      <c r="AG225" s="171" t="s">
        <v>594</v>
      </c>
      <c r="AH225" s="171" t="s">
        <v>0</v>
      </c>
      <c r="AI225" s="171" t="s">
        <v>701</v>
      </c>
      <c r="AJ225" s="171" t="s">
        <v>572</v>
      </c>
      <c r="AK225" s="171" t="s">
        <v>614</v>
      </c>
      <c r="AL225" s="171" t="s">
        <v>701</v>
      </c>
      <c r="AM225" s="171" t="s">
        <v>701</v>
      </c>
      <c r="AN225" s="171" t="s">
        <v>0</v>
      </c>
      <c r="AO225" s="171" t="s">
        <v>657</v>
      </c>
      <c r="AP225" s="171" t="s">
        <v>657</v>
      </c>
      <c r="AQ225" s="171" t="s">
        <v>657</v>
      </c>
      <c r="AR225" s="171" t="s">
        <v>657</v>
      </c>
      <c r="AS225" s="171" t="s">
        <v>657</v>
      </c>
      <c r="AT225" s="171" t="s">
        <v>0</v>
      </c>
      <c r="AU225" s="171" t="s">
        <v>1106</v>
      </c>
      <c r="AV225" s="171" t="s">
        <v>946</v>
      </c>
      <c r="AW225" s="171" t="s">
        <v>1095</v>
      </c>
      <c r="AX225" s="171" t="s">
        <v>1035</v>
      </c>
      <c r="AY225" s="171" t="s">
        <v>1038</v>
      </c>
      <c r="AZ225" s="171" t="s">
        <v>0</v>
      </c>
      <c r="BA225" s="171" t="s">
        <v>1101</v>
      </c>
      <c r="BB225" s="171" t="s">
        <v>1049</v>
      </c>
      <c r="BC225" s="171" t="s">
        <v>1049</v>
      </c>
      <c r="BD225" s="171" t="s">
        <v>1068</v>
      </c>
      <c r="BE225" s="171" t="s">
        <v>1068</v>
      </c>
    </row>
    <row r="226" spans="2:57" ht="17.399999999999999">
      <c r="B226" s="150">
        <f t="shared" si="47"/>
        <v>220</v>
      </c>
      <c r="C226" s="327">
        <f t="shared" si="36"/>
        <v>43620</v>
      </c>
      <c r="D226" s="167">
        <f t="shared" si="37"/>
        <v>1.653E-2</v>
      </c>
      <c r="E226" s="168">
        <f t="shared" si="38"/>
        <v>1.6959999999999999E-2</v>
      </c>
      <c r="F226" s="168">
        <f t="shared" si="39"/>
        <v>1.77E-2</v>
      </c>
      <c r="G226" s="168">
        <f t="shared" si="40"/>
        <v>1.9279999999999999E-2</v>
      </c>
      <c r="H226" s="168">
        <f t="shared" si="41"/>
        <v>2.0470000000000002E-2</v>
      </c>
      <c r="I226" s="168">
        <f t="shared" si="42"/>
        <v>2.2589999999999999E-2</v>
      </c>
      <c r="J226" s="168">
        <f t="shared" si="43"/>
        <v>2.4849999999999997E-2</v>
      </c>
      <c r="K226" s="168">
        <f t="shared" si="44"/>
        <v>1.976857142857143E-2</v>
      </c>
      <c r="L226" s="169">
        <f t="shared" si="45"/>
        <v>1.0113279251626106</v>
      </c>
      <c r="M226" s="170">
        <f t="shared" si="46"/>
        <v>1.1264244678946322E-2</v>
      </c>
      <c r="O226" s="328">
        <v>43620</v>
      </c>
      <c r="P226" s="171" t="s">
        <v>0</v>
      </c>
      <c r="Q226" s="171" t="s">
        <v>714</v>
      </c>
      <c r="R226" s="171" t="s">
        <v>524</v>
      </c>
      <c r="S226" s="171" t="s">
        <v>524</v>
      </c>
      <c r="T226" s="171" t="s">
        <v>476</v>
      </c>
      <c r="U226" s="171" t="s">
        <v>576</v>
      </c>
      <c r="V226" s="171" t="s">
        <v>0</v>
      </c>
      <c r="W226" s="171" t="s">
        <v>828</v>
      </c>
      <c r="X226" s="171" t="s">
        <v>587</v>
      </c>
      <c r="Y226" s="171" t="s">
        <v>507</v>
      </c>
      <c r="Z226" s="171" t="s">
        <v>507</v>
      </c>
      <c r="AA226" s="171" t="s">
        <v>507</v>
      </c>
      <c r="AB226" s="171" t="s">
        <v>0</v>
      </c>
      <c r="AC226" s="171" t="s">
        <v>611</v>
      </c>
      <c r="AD226" s="171" t="s">
        <v>611</v>
      </c>
      <c r="AE226" s="171" t="s">
        <v>611</v>
      </c>
      <c r="AF226" s="171" t="s">
        <v>611</v>
      </c>
      <c r="AG226" s="171" t="s">
        <v>611</v>
      </c>
      <c r="AH226" s="171" t="s">
        <v>0</v>
      </c>
      <c r="AI226" s="171" t="s">
        <v>829</v>
      </c>
      <c r="AJ226" s="171" t="s">
        <v>653</v>
      </c>
      <c r="AK226" s="171" t="s">
        <v>579</v>
      </c>
      <c r="AL226" s="171" t="s">
        <v>579</v>
      </c>
      <c r="AM226" s="171" t="s">
        <v>653</v>
      </c>
      <c r="AN226" s="171" t="s">
        <v>0</v>
      </c>
      <c r="AO226" s="171" t="s">
        <v>976</v>
      </c>
      <c r="AP226" s="171" t="s">
        <v>976</v>
      </c>
      <c r="AQ226" s="171" t="s">
        <v>976</v>
      </c>
      <c r="AR226" s="171" t="s">
        <v>976</v>
      </c>
      <c r="AS226" s="171" t="s">
        <v>976</v>
      </c>
      <c r="AT226" s="171" t="s">
        <v>0</v>
      </c>
      <c r="AU226" s="171" t="s">
        <v>1107</v>
      </c>
      <c r="AV226" s="171" t="s">
        <v>960</v>
      </c>
      <c r="AW226" s="171" t="s">
        <v>966</v>
      </c>
      <c r="AX226" s="171" t="s">
        <v>928</v>
      </c>
      <c r="AY226" s="171" t="s">
        <v>931</v>
      </c>
      <c r="AZ226" s="171" t="s">
        <v>0</v>
      </c>
      <c r="BA226" s="171" t="s">
        <v>1108</v>
      </c>
      <c r="BB226" s="171" t="s">
        <v>1108</v>
      </c>
      <c r="BC226" s="171" t="s">
        <v>1108</v>
      </c>
      <c r="BD226" s="171" t="s">
        <v>1108</v>
      </c>
      <c r="BE226" s="171" t="s">
        <v>1108</v>
      </c>
    </row>
    <row r="227" spans="2:57" ht="17.399999999999999">
      <c r="B227" s="150">
        <f t="shared" si="47"/>
        <v>221</v>
      </c>
      <c r="C227" s="327">
        <f t="shared" si="36"/>
        <v>43619</v>
      </c>
      <c r="D227" s="167">
        <f t="shared" si="37"/>
        <v>1.6549999999999999E-2</v>
      </c>
      <c r="E227" s="168">
        <f t="shared" si="38"/>
        <v>1.6959999999999999E-2</v>
      </c>
      <c r="F227" s="168">
        <f t="shared" si="39"/>
        <v>1.7600000000000001E-2</v>
      </c>
      <c r="G227" s="168">
        <f t="shared" si="40"/>
        <v>1.9110000000000002E-2</v>
      </c>
      <c r="H227" s="168">
        <f t="shared" si="41"/>
        <v>2.0119999999999999E-2</v>
      </c>
      <c r="I227" s="168">
        <f t="shared" si="42"/>
        <v>2.2189999999999998E-2</v>
      </c>
      <c r="J227" s="168">
        <f t="shared" si="43"/>
        <v>2.4300000000000002E-2</v>
      </c>
      <c r="K227" s="168">
        <f t="shared" si="44"/>
        <v>1.9547142857142857E-2</v>
      </c>
      <c r="L227" s="169">
        <f t="shared" si="45"/>
        <v>1.0265586315552555</v>
      </c>
      <c r="M227" s="170">
        <f t="shared" si="46"/>
        <v>2.6212073775792006E-2</v>
      </c>
      <c r="O227" s="328">
        <v>43619</v>
      </c>
      <c r="P227" s="171" t="s">
        <v>0</v>
      </c>
      <c r="Q227" s="171" t="s">
        <v>576</v>
      </c>
      <c r="R227" s="171" t="s">
        <v>524</v>
      </c>
      <c r="S227" s="171" t="s">
        <v>524</v>
      </c>
      <c r="T227" s="171" t="s">
        <v>476</v>
      </c>
      <c r="U227" s="171" t="s">
        <v>476</v>
      </c>
      <c r="V227" s="171" t="s">
        <v>0</v>
      </c>
      <c r="W227" s="171" t="s">
        <v>828</v>
      </c>
      <c r="X227" s="171" t="s">
        <v>532</v>
      </c>
      <c r="Y227" s="171" t="s">
        <v>507</v>
      </c>
      <c r="Z227" s="171" t="s">
        <v>507</v>
      </c>
      <c r="AA227" s="171" t="s">
        <v>565</v>
      </c>
      <c r="AB227" s="171" t="s">
        <v>0</v>
      </c>
      <c r="AC227" s="171" t="s">
        <v>557</v>
      </c>
      <c r="AD227" s="171" t="s">
        <v>557</v>
      </c>
      <c r="AE227" s="171" t="s">
        <v>557</v>
      </c>
      <c r="AF227" s="171" t="s">
        <v>557</v>
      </c>
      <c r="AG227" s="171" t="s">
        <v>557</v>
      </c>
      <c r="AH227" s="171" t="s">
        <v>0</v>
      </c>
      <c r="AI227" s="171" t="s">
        <v>830</v>
      </c>
      <c r="AJ227" s="171" t="s">
        <v>597</v>
      </c>
      <c r="AK227" s="171" t="s">
        <v>597</v>
      </c>
      <c r="AL227" s="171" t="s">
        <v>831</v>
      </c>
      <c r="AM227" s="171" t="s">
        <v>831</v>
      </c>
      <c r="AN227" s="171" t="s">
        <v>0</v>
      </c>
      <c r="AO227" s="171" t="s">
        <v>844</v>
      </c>
      <c r="AP227" s="171" t="s">
        <v>844</v>
      </c>
      <c r="AQ227" s="171" t="s">
        <v>844</v>
      </c>
      <c r="AR227" s="171" t="s">
        <v>844</v>
      </c>
      <c r="AS227" s="171" t="s">
        <v>844</v>
      </c>
      <c r="AT227" s="171" t="s">
        <v>0</v>
      </c>
      <c r="AU227" s="171" t="s">
        <v>1011</v>
      </c>
      <c r="AV227" s="171" t="s">
        <v>932</v>
      </c>
      <c r="AW227" s="171" t="s">
        <v>1003</v>
      </c>
      <c r="AX227" s="171" t="s">
        <v>1035</v>
      </c>
      <c r="AY227" s="171" t="s">
        <v>934</v>
      </c>
      <c r="AZ227" s="171" t="s">
        <v>0</v>
      </c>
      <c r="BA227" s="171" t="s">
        <v>1109</v>
      </c>
      <c r="BB227" s="171" t="s">
        <v>1109</v>
      </c>
      <c r="BC227" s="171" t="s">
        <v>1109</v>
      </c>
      <c r="BD227" s="171" t="s">
        <v>1109</v>
      </c>
      <c r="BE227" s="171" t="s">
        <v>1109</v>
      </c>
    </row>
    <row r="228" spans="2:57" ht="17.399999999999999">
      <c r="B228" s="150">
        <f t="shared" si="47"/>
        <v>222</v>
      </c>
      <c r="C228" s="327">
        <f t="shared" si="36"/>
        <v>43618</v>
      </c>
      <c r="D228" s="167">
        <f t="shared" si="37"/>
        <v>1.6549999999999999E-2</v>
      </c>
      <c r="E228" s="168">
        <f t="shared" si="38"/>
        <v>1.6879999999999999E-2</v>
      </c>
      <c r="F228" s="168">
        <f t="shared" si="39"/>
        <v>1.7299999999999999E-2</v>
      </c>
      <c r="G228" s="168">
        <f t="shared" si="40"/>
        <v>1.8489999999999999E-2</v>
      </c>
      <c r="H228" s="168">
        <f t="shared" si="41"/>
        <v>1.932E-2</v>
      </c>
      <c r="I228" s="168">
        <f t="shared" si="42"/>
        <v>2.1349999999999997E-2</v>
      </c>
      <c r="J228" s="168">
        <f t="shared" si="43"/>
        <v>2.3399999999999997E-2</v>
      </c>
      <c r="K228" s="168">
        <f t="shared" si="44"/>
        <v>1.904142857142857E-2</v>
      </c>
      <c r="L228" s="169">
        <f t="shared" si="45"/>
        <v>0.99255342914587819</v>
      </c>
      <c r="M228" s="170">
        <f t="shared" si="46"/>
        <v>-7.4744349771572556E-3</v>
      </c>
      <c r="O228" s="328">
        <v>43618</v>
      </c>
      <c r="P228" s="171" t="s">
        <v>0</v>
      </c>
      <c r="Q228" s="171" t="s">
        <v>576</v>
      </c>
      <c r="R228" s="171" t="s">
        <v>503</v>
      </c>
      <c r="S228" s="171" t="s">
        <v>524</v>
      </c>
      <c r="T228" s="171" t="s">
        <v>476</v>
      </c>
      <c r="U228" s="171" t="s">
        <v>512</v>
      </c>
      <c r="V228" s="171" t="s">
        <v>0</v>
      </c>
      <c r="W228" s="171" t="s">
        <v>832</v>
      </c>
      <c r="X228" s="171" t="s">
        <v>637</v>
      </c>
      <c r="Y228" s="171" t="s">
        <v>623</v>
      </c>
      <c r="Z228" s="171" t="s">
        <v>623</v>
      </c>
      <c r="AA228" s="171" t="s">
        <v>623</v>
      </c>
      <c r="AB228" s="171" t="s">
        <v>0</v>
      </c>
      <c r="AC228" s="171" t="s">
        <v>513</v>
      </c>
      <c r="AD228" s="171" t="s">
        <v>513</v>
      </c>
      <c r="AE228" s="171" t="s">
        <v>513</v>
      </c>
      <c r="AF228" s="171" t="s">
        <v>513</v>
      </c>
      <c r="AG228" s="171" t="s">
        <v>513</v>
      </c>
      <c r="AH228" s="171" t="s">
        <v>0</v>
      </c>
      <c r="AI228" s="171" t="s">
        <v>833</v>
      </c>
      <c r="AJ228" s="171" t="s">
        <v>662</v>
      </c>
      <c r="AK228" s="171" t="s">
        <v>662</v>
      </c>
      <c r="AL228" s="171" t="s">
        <v>578</v>
      </c>
      <c r="AM228" s="171" t="s">
        <v>662</v>
      </c>
      <c r="AN228" s="171" t="s">
        <v>0</v>
      </c>
      <c r="AO228" s="171" t="s">
        <v>639</v>
      </c>
      <c r="AP228" s="171" t="s">
        <v>639</v>
      </c>
      <c r="AQ228" s="171" t="s">
        <v>639</v>
      </c>
      <c r="AR228" s="171" t="s">
        <v>639</v>
      </c>
      <c r="AS228" s="171" t="s">
        <v>639</v>
      </c>
      <c r="AT228" s="171" t="s">
        <v>0</v>
      </c>
      <c r="AU228" s="171" t="s">
        <v>974</v>
      </c>
      <c r="AV228" s="171" t="s">
        <v>874</v>
      </c>
      <c r="AW228" s="171" t="s">
        <v>985</v>
      </c>
      <c r="AX228" s="171" t="s">
        <v>924</v>
      </c>
      <c r="AY228" s="171" t="s">
        <v>861</v>
      </c>
      <c r="AZ228" s="171" t="s">
        <v>0</v>
      </c>
      <c r="BA228" s="171" t="s">
        <v>1071</v>
      </c>
      <c r="BB228" s="171" t="s">
        <v>1071</v>
      </c>
      <c r="BC228" s="171" t="s">
        <v>1071</v>
      </c>
      <c r="BD228" s="171" t="s">
        <v>1071</v>
      </c>
      <c r="BE228" s="171" t="s">
        <v>1071</v>
      </c>
    </row>
    <row r="229" spans="2:57" ht="17.399999999999999">
      <c r="B229" s="150">
        <f t="shared" si="47"/>
        <v>223</v>
      </c>
      <c r="C229" s="327">
        <f t="shared" si="36"/>
        <v>43617</v>
      </c>
      <c r="D229" s="167">
        <f t="shared" si="37"/>
        <v>1.6760000000000001E-2</v>
      </c>
      <c r="E229" s="168">
        <f t="shared" si="38"/>
        <v>1.7090000000000001E-2</v>
      </c>
      <c r="F229" s="168">
        <f t="shared" si="39"/>
        <v>1.746E-2</v>
      </c>
      <c r="G229" s="168">
        <f t="shared" si="40"/>
        <v>1.857E-2</v>
      </c>
      <c r="H229" s="168">
        <f t="shared" si="41"/>
        <v>1.9450000000000002E-2</v>
      </c>
      <c r="I229" s="168">
        <f t="shared" si="42"/>
        <v>2.146E-2</v>
      </c>
      <c r="J229" s="168">
        <f t="shared" si="43"/>
        <v>2.35E-2</v>
      </c>
      <c r="K229" s="168">
        <f t="shared" si="44"/>
        <v>1.9184285714285716E-2</v>
      </c>
      <c r="L229" s="169">
        <f t="shared" si="45"/>
        <v>1.0077292510880986</v>
      </c>
      <c r="M229" s="170">
        <f t="shared" si="46"/>
        <v>7.6995334586930156E-3</v>
      </c>
      <c r="O229" s="328">
        <v>43617</v>
      </c>
      <c r="P229" s="171" t="s">
        <v>0</v>
      </c>
      <c r="Q229" s="171" t="s">
        <v>693</v>
      </c>
      <c r="R229" s="171" t="s">
        <v>560</v>
      </c>
      <c r="S229" s="171" t="s">
        <v>480</v>
      </c>
      <c r="T229" s="171" t="s">
        <v>623</v>
      </c>
      <c r="U229" s="171" t="s">
        <v>560</v>
      </c>
      <c r="V229" s="171" t="s">
        <v>0</v>
      </c>
      <c r="W229" s="171" t="s">
        <v>739</v>
      </c>
      <c r="X229" s="171" t="s">
        <v>539</v>
      </c>
      <c r="Y229" s="171" t="s">
        <v>543</v>
      </c>
      <c r="Z229" s="171" t="s">
        <v>569</v>
      </c>
      <c r="AA229" s="171" t="s">
        <v>569</v>
      </c>
      <c r="AB229" s="171" t="s">
        <v>0</v>
      </c>
      <c r="AC229" s="171" t="s">
        <v>834</v>
      </c>
      <c r="AD229" s="171" t="s">
        <v>546</v>
      </c>
      <c r="AE229" s="171" t="s">
        <v>546</v>
      </c>
      <c r="AF229" s="171" t="s">
        <v>510</v>
      </c>
      <c r="AG229" s="171" t="s">
        <v>510</v>
      </c>
      <c r="AH229" s="171" t="s">
        <v>0</v>
      </c>
      <c r="AI229" s="171" t="s">
        <v>581</v>
      </c>
      <c r="AJ229" s="171" t="s">
        <v>581</v>
      </c>
      <c r="AK229" s="171" t="s">
        <v>581</v>
      </c>
      <c r="AL229" s="171" t="s">
        <v>581</v>
      </c>
      <c r="AM229" s="171" t="s">
        <v>581</v>
      </c>
      <c r="AN229" s="171" t="s">
        <v>0</v>
      </c>
      <c r="AO229" s="171" t="s">
        <v>732</v>
      </c>
      <c r="AP229" s="171" t="s">
        <v>732</v>
      </c>
      <c r="AQ229" s="171" t="s">
        <v>732</v>
      </c>
      <c r="AR229" s="171" t="s">
        <v>732</v>
      </c>
      <c r="AS229" s="171" t="s">
        <v>732</v>
      </c>
      <c r="AT229" s="171" t="s">
        <v>0</v>
      </c>
      <c r="AU229" s="171" t="s">
        <v>1110</v>
      </c>
      <c r="AV229" s="171" t="s">
        <v>1040</v>
      </c>
      <c r="AW229" s="171" t="s">
        <v>874</v>
      </c>
      <c r="AX229" s="171" t="s">
        <v>951</v>
      </c>
      <c r="AY229" s="171" t="s">
        <v>751</v>
      </c>
      <c r="AZ229" s="171" t="s">
        <v>0</v>
      </c>
      <c r="BA229" s="171" t="s">
        <v>1041</v>
      </c>
      <c r="BB229" s="171" t="s">
        <v>1041</v>
      </c>
      <c r="BC229" s="171" t="s">
        <v>1041</v>
      </c>
      <c r="BD229" s="171" t="s">
        <v>1041</v>
      </c>
      <c r="BE229" s="171" t="s">
        <v>1041</v>
      </c>
    </row>
    <row r="230" spans="2:57" ht="17.399999999999999">
      <c r="B230" s="150">
        <f t="shared" si="47"/>
        <v>224</v>
      </c>
      <c r="C230" s="327">
        <f t="shared" si="36"/>
        <v>43614</v>
      </c>
      <c r="D230" s="167">
        <f t="shared" si="37"/>
        <v>1.6930000000000001E-2</v>
      </c>
      <c r="E230" s="168">
        <f t="shared" si="38"/>
        <v>1.719E-2</v>
      </c>
      <c r="F230" s="168">
        <f t="shared" si="39"/>
        <v>1.745E-2</v>
      </c>
      <c r="G230" s="168">
        <f t="shared" si="40"/>
        <v>1.8370000000000001E-2</v>
      </c>
      <c r="H230" s="168">
        <f t="shared" si="41"/>
        <v>1.915E-2</v>
      </c>
      <c r="I230" s="168">
        <f t="shared" si="42"/>
        <v>2.112E-2</v>
      </c>
      <c r="J230" s="168">
        <f t="shared" si="43"/>
        <v>2.3050000000000001E-2</v>
      </c>
      <c r="K230" s="168">
        <f t="shared" si="44"/>
        <v>1.9037142857142857E-2</v>
      </c>
      <c r="L230" s="169">
        <f t="shared" si="45"/>
        <v>0.96293084760459569</v>
      </c>
      <c r="M230" s="170">
        <f t="shared" si="46"/>
        <v>-3.7773679103447796E-2</v>
      </c>
      <c r="O230" s="328">
        <v>43614</v>
      </c>
      <c r="P230" s="171" t="s">
        <v>0</v>
      </c>
      <c r="Q230" s="171" t="s">
        <v>835</v>
      </c>
      <c r="R230" s="171" t="s">
        <v>640</v>
      </c>
      <c r="S230" s="171" t="s">
        <v>516</v>
      </c>
      <c r="T230" s="171" t="s">
        <v>640</v>
      </c>
      <c r="U230" s="171" t="s">
        <v>640</v>
      </c>
      <c r="V230" s="171" t="s">
        <v>0</v>
      </c>
      <c r="W230" s="171" t="s">
        <v>688</v>
      </c>
      <c r="X230" s="171" t="s">
        <v>570</v>
      </c>
      <c r="Y230" s="171" t="s">
        <v>527</v>
      </c>
      <c r="Z230" s="171" t="s">
        <v>587</v>
      </c>
      <c r="AA230" s="171" t="s">
        <v>527</v>
      </c>
      <c r="AB230" s="171" t="s">
        <v>0</v>
      </c>
      <c r="AC230" s="171" t="s">
        <v>510</v>
      </c>
      <c r="AD230" s="171" t="s">
        <v>510</v>
      </c>
      <c r="AE230" s="171" t="s">
        <v>510</v>
      </c>
      <c r="AF230" s="171" t="s">
        <v>510</v>
      </c>
      <c r="AG230" s="171" t="s">
        <v>510</v>
      </c>
      <c r="AH230" s="171" t="s">
        <v>0</v>
      </c>
      <c r="AI230" s="171" t="s">
        <v>558</v>
      </c>
      <c r="AJ230" s="171" t="s">
        <v>558</v>
      </c>
      <c r="AK230" s="171" t="s">
        <v>558</v>
      </c>
      <c r="AL230" s="171" t="s">
        <v>558</v>
      </c>
      <c r="AM230" s="171" t="s">
        <v>558</v>
      </c>
      <c r="AN230" s="171" t="s">
        <v>0</v>
      </c>
      <c r="AO230" s="171" t="s">
        <v>719</v>
      </c>
      <c r="AP230" s="171" t="s">
        <v>719</v>
      </c>
      <c r="AQ230" s="171" t="s">
        <v>719</v>
      </c>
      <c r="AR230" s="171" t="s">
        <v>719</v>
      </c>
      <c r="AS230" s="171" t="s">
        <v>719</v>
      </c>
      <c r="AT230" s="171" t="s">
        <v>0</v>
      </c>
      <c r="AU230" s="171" t="s">
        <v>919</v>
      </c>
      <c r="AV230" s="171" t="s">
        <v>989</v>
      </c>
      <c r="AW230" s="171" t="s">
        <v>951</v>
      </c>
      <c r="AX230" s="171" t="s">
        <v>933</v>
      </c>
      <c r="AY230" s="171" t="s">
        <v>944</v>
      </c>
      <c r="AZ230" s="171" t="s">
        <v>0</v>
      </c>
      <c r="BA230" s="171" t="s">
        <v>1061</v>
      </c>
      <c r="BB230" s="171" t="s">
        <v>1061</v>
      </c>
      <c r="BC230" s="171" t="s">
        <v>1061</v>
      </c>
      <c r="BD230" s="171" t="s">
        <v>1061</v>
      </c>
      <c r="BE230" s="171" t="s">
        <v>1061</v>
      </c>
    </row>
    <row r="231" spans="2:57" ht="17.399999999999999">
      <c r="B231" s="150">
        <f t="shared" si="47"/>
        <v>225</v>
      </c>
      <c r="C231" s="327">
        <f t="shared" si="36"/>
        <v>43613</v>
      </c>
      <c r="D231" s="167">
        <f t="shared" si="37"/>
        <v>1.72E-2</v>
      </c>
      <c r="E231" s="168">
        <f t="shared" si="38"/>
        <v>1.7729999999999999E-2</v>
      </c>
      <c r="F231" s="168">
        <f t="shared" si="39"/>
        <v>1.797E-2</v>
      </c>
      <c r="G231" s="168">
        <f t="shared" si="40"/>
        <v>1.9179999999999999E-2</v>
      </c>
      <c r="H231" s="168">
        <f t="shared" si="41"/>
        <v>2.0150000000000001E-2</v>
      </c>
      <c r="I231" s="168">
        <f t="shared" si="42"/>
        <v>2.2109999999999998E-2</v>
      </c>
      <c r="J231" s="168">
        <f t="shared" si="43"/>
        <v>2.4049999999999998E-2</v>
      </c>
      <c r="K231" s="168">
        <f t="shared" si="44"/>
        <v>1.9769999999999999E-2</v>
      </c>
      <c r="L231" s="169">
        <f t="shared" si="45"/>
        <v>0.98842939790015005</v>
      </c>
      <c r="M231" s="170">
        <f t="shared" si="46"/>
        <v>-1.1638062391995021E-2</v>
      </c>
      <c r="O231" s="328">
        <v>43613</v>
      </c>
      <c r="P231" s="171" t="s">
        <v>0</v>
      </c>
      <c r="Q231" s="171" t="s">
        <v>537</v>
      </c>
      <c r="R231" s="171" t="s">
        <v>537</v>
      </c>
      <c r="S231" s="171" t="s">
        <v>587</v>
      </c>
      <c r="T231" s="171" t="s">
        <v>595</v>
      </c>
      <c r="U231" s="171" t="s">
        <v>537</v>
      </c>
      <c r="V231" s="171" t="s">
        <v>0</v>
      </c>
      <c r="W231" s="171" t="s">
        <v>836</v>
      </c>
      <c r="X231" s="171" t="s">
        <v>531</v>
      </c>
      <c r="Y231" s="171" t="s">
        <v>611</v>
      </c>
      <c r="Z231" s="171" t="s">
        <v>611</v>
      </c>
      <c r="AA231" s="171" t="s">
        <v>611</v>
      </c>
      <c r="AB231" s="171" t="s">
        <v>0</v>
      </c>
      <c r="AC231" s="171" t="s">
        <v>621</v>
      </c>
      <c r="AD231" s="171" t="s">
        <v>621</v>
      </c>
      <c r="AE231" s="171" t="s">
        <v>621</v>
      </c>
      <c r="AF231" s="171" t="s">
        <v>621</v>
      </c>
      <c r="AG231" s="171" t="s">
        <v>621</v>
      </c>
      <c r="AH231" s="171" t="s">
        <v>0</v>
      </c>
      <c r="AI231" s="171" t="s">
        <v>837</v>
      </c>
      <c r="AJ231" s="171" t="s">
        <v>646</v>
      </c>
      <c r="AK231" s="171" t="s">
        <v>577</v>
      </c>
      <c r="AL231" s="171" t="s">
        <v>577</v>
      </c>
      <c r="AM231" s="171" t="s">
        <v>646</v>
      </c>
      <c r="AN231" s="171" t="s">
        <v>0</v>
      </c>
      <c r="AO231" s="171" t="s">
        <v>727</v>
      </c>
      <c r="AP231" s="171" t="s">
        <v>727</v>
      </c>
      <c r="AQ231" s="171" t="s">
        <v>899</v>
      </c>
      <c r="AR231" s="171" t="s">
        <v>727</v>
      </c>
      <c r="AS231" s="171" t="s">
        <v>727</v>
      </c>
      <c r="AT231" s="171" t="s">
        <v>0</v>
      </c>
      <c r="AU231" s="171" t="s">
        <v>1111</v>
      </c>
      <c r="AV231" s="171" t="s">
        <v>1104</v>
      </c>
      <c r="AW231" s="171" t="s">
        <v>928</v>
      </c>
      <c r="AX231" s="171" t="s">
        <v>1013</v>
      </c>
      <c r="AY231" s="171" t="s">
        <v>934</v>
      </c>
      <c r="AZ231" s="171" t="s">
        <v>0</v>
      </c>
      <c r="BA231" s="171" t="s">
        <v>1112</v>
      </c>
      <c r="BB231" s="171" t="s">
        <v>1112</v>
      </c>
      <c r="BC231" s="171" t="s">
        <v>1112</v>
      </c>
      <c r="BD231" s="171" t="s">
        <v>1112</v>
      </c>
      <c r="BE231" s="171" t="s">
        <v>1112</v>
      </c>
    </row>
    <row r="232" spans="2:57" ht="17.399999999999999">
      <c r="B232" s="150">
        <f t="shared" si="47"/>
        <v>226</v>
      </c>
      <c r="C232" s="327">
        <f t="shared" si="36"/>
        <v>43612</v>
      </c>
      <c r="D232" s="167">
        <f t="shared" si="37"/>
        <v>1.7250000000000001E-2</v>
      </c>
      <c r="E232" s="168">
        <f t="shared" si="38"/>
        <v>1.7729999999999999E-2</v>
      </c>
      <c r="F232" s="168">
        <f t="shared" si="39"/>
        <v>1.8069999999999999E-2</v>
      </c>
      <c r="G232" s="168">
        <f t="shared" si="40"/>
        <v>1.9519999999999999E-2</v>
      </c>
      <c r="H232" s="168">
        <f t="shared" si="41"/>
        <v>2.052E-2</v>
      </c>
      <c r="I232" s="168">
        <f t="shared" si="42"/>
        <v>2.247E-2</v>
      </c>
      <c r="J232" s="168">
        <f t="shared" si="43"/>
        <v>2.445E-2</v>
      </c>
      <c r="K232" s="168">
        <f t="shared" si="44"/>
        <v>2.0001428571428569E-2</v>
      </c>
      <c r="L232" s="169">
        <f t="shared" si="45"/>
        <v>0.98176845943482205</v>
      </c>
      <c r="M232" s="170">
        <f t="shared" si="46"/>
        <v>-1.8399783118841877E-2</v>
      </c>
      <c r="O232" s="328">
        <v>43612</v>
      </c>
      <c r="P232" s="171" t="s">
        <v>0</v>
      </c>
      <c r="Q232" s="171" t="s">
        <v>595</v>
      </c>
      <c r="R232" s="171" t="s">
        <v>513</v>
      </c>
      <c r="S232" s="171" t="s">
        <v>537</v>
      </c>
      <c r="T232" s="171" t="s">
        <v>595</v>
      </c>
      <c r="U232" s="171" t="s">
        <v>570</v>
      </c>
      <c r="V232" s="171" t="s">
        <v>0</v>
      </c>
      <c r="W232" s="171" t="s">
        <v>836</v>
      </c>
      <c r="X232" s="171" t="s">
        <v>531</v>
      </c>
      <c r="Y232" s="171" t="s">
        <v>611</v>
      </c>
      <c r="Z232" s="171" t="s">
        <v>611</v>
      </c>
      <c r="AA232" s="171" t="s">
        <v>611</v>
      </c>
      <c r="AB232" s="171" t="s">
        <v>0</v>
      </c>
      <c r="AC232" s="171" t="s">
        <v>518</v>
      </c>
      <c r="AD232" s="171" t="s">
        <v>518</v>
      </c>
      <c r="AE232" s="171" t="s">
        <v>518</v>
      </c>
      <c r="AF232" s="171" t="s">
        <v>518</v>
      </c>
      <c r="AG232" s="171" t="s">
        <v>518</v>
      </c>
      <c r="AH232" s="171" t="s">
        <v>0</v>
      </c>
      <c r="AI232" s="171" t="s">
        <v>838</v>
      </c>
      <c r="AJ232" s="171" t="s">
        <v>838</v>
      </c>
      <c r="AK232" s="171" t="s">
        <v>838</v>
      </c>
      <c r="AL232" s="171" t="s">
        <v>838</v>
      </c>
      <c r="AM232" s="171" t="s">
        <v>838</v>
      </c>
      <c r="AN232" s="171" t="s">
        <v>0</v>
      </c>
      <c r="AO232" s="171" t="s">
        <v>724</v>
      </c>
      <c r="AP232" s="171" t="s">
        <v>724</v>
      </c>
      <c r="AQ232" s="171" t="s">
        <v>724</v>
      </c>
      <c r="AR232" s="171" t="s">
        <v>724</v>
      </c>
      <c r="AS232" s="171" t="s">
        <v>724</v>
      </c>
      <c r="AT232" s="171" t="s">
        <v>0</v>
      </c>
      <c r="AU232" s="171" t="s">
        <v>954</v>
      </c>
      <c r="AV232" s="171" t="s">
        <v>973</v>
      </c>
      <c r="AW232" s="171" t="s">
        <v>949</v>
      </c>
      <c r="AX232" s="171" t="s">
        <v>1002</v>
      </c>
      <c r="AY232" s="171" t="s">
        <v>931</v>
      </c>
      <c r="AZ232" s="171" t="s">
        <v>0</v>
      </c>
      <c r="BA232" s="171" t="s">
        <v>1087</v>
      </c>
      <c r="BB232" s="171" t="s">
        <v>1087</v>
      </c>
      <c r="BC232" s="171" t="s">
        <v>1087</v>
      </c>
      <c r="BD232" s="171" t="s">
        <v>1087</v>
      </c>
      <c r="BE232" s="171" t="s">
        <v>1087</v>
      </c>
    </row>
    <row r="233" spans="2:57" ht="17.399999999999999">
      <c r="B233" s="150">
        <f t="shared" si="47"/>
        <v>227</v>
      </c>
      <c r="C233" s="327">
        <f t="shared" si="36"/>
        <v>43611</v>
      </c>
      <c r="D233" s="167">
        <f t="shared" si="37"/>
        <v>1.7410000000000002E-2</v>
      </c>
      <c r="E233" s="168">
        <f t="shared" si="38"/>
        <v>1.7979999999999999E-2</v>
      </c>
      <c r="F233" s="168">
        <f t="shared" si="39"/>
        <v>1.8450000000000001E-2</v>
      </c>
      <c r="G233" s="168">
        <f t="shared" si="40"/>
        <v>1.9970000000000002E-2</v>
      </c>
      <c r="H233" s="168">
        <f t="shared" si="41"/>
        <v>2.0950000000000003E-2</v>
      </c>
      <c r="I233" s="168">
        <f t="shared" si="42"/>
        <v>2.29E-2</v>
      </c>
      <c r="J233" s="168">
        <f t="shared" si="43"/>
        <v>2.495E-2</v>
      </c>
      <c r="K233" s="168">
        <f t="shared" si="44"/>
        <v>2.0372857142857144E-2</v>
      </c>
      <c r="L233" s="169">
        <f t="shared" si="45"/>
        <v>0.99699384787472045</v>
      </c>
      <c r="M233" s="170">
        <f t="shared" si="46"/>
        <v>-3.0106796765283039E-3</v>
      </c>
      <c r="O233" s="328">
        <v>43611</v>
      </c>
      <c r="P233" s="171" t="s">
        <v>0</v>
      </c>
      <c r="Q233" s="171" t="s">
        <v>839</v>
      </c>
      <c r="R233" s="171" t="s">
        <v>510</v>
      </c>
      <c r="S233" s="171" t="s">
        <v>594</v>
      </c>
      <c r="T233" s="171" t="s">
        <v>594</v>
      </c>
      <c r="U233" s="171" t="s">
        <v>594</v>
      </c>
      <c r="V233" s="171" t="s">
        <v>0</v>
      </c>
      <c r="W233" s="171" t="s">
        <v>840</v>
      </c>
      <c r="X233" s="171" t="s">
        <v>518</v>
      </c>
      <c r="Y233" s="171" t="s">
        <v>519</v>
      </c>
      <c r="Z233" s="171" t="s">
        <v>519</v>
      </c>
      <c r="AA233" s="171" t="s">
        <v>519</v>
      </c>
      <c r="AB233" s="171" t="s">
        <v>0</v>
      </c>
      <c r="AC233" s="171" t="s">
        <v>841</v>
      </c>
      <c r="AD233" s="171" t="s">
        <v>841</v>
      </c>
      <c r="AE233" s="171" t="s">
        <v>841</v>
      </c>
      <c r="AF233" s="171" t="s">
        <v>841</v>
      </c>
      <c r="AG233" s="171" t="s">
        <v>841</v>
      </c>
      <c r="AH233" s="171" t="s">
        <v>0</v>
      </c>
      <c r="AI233" s="171" t="s">
        <v>647</v>
      </c>
      <c r="AJ233" s="171" t="s">
        <v>647</v>
      </c>
      <c r="AK233" s="171" t="s">
        <v>647</v>
      </c>
      <c r="AL233" s="171" t="s">
        <v>647</v>
      </c>
      <c r="AM233" s="171" t="s">
        <v>647</v>
      </c>
      <c r="AN233" s="171" t="s">
        <v>0</v>
      </c>
      <c r="AO233" s="171" t="s">
        <v>953</v>
      </c>
      <c r="AP233" s="171" t="s">
        <v>953</v>
      </c>
      <c r="AQ233" s="171" t="s">
        <v>953</v>
      </c>
      <c r="AR233" s="171" t="s">
        <v>953</v>
      </c>
      <c r="AS233" s="171" t="s">
        <v>953</v>
      </c>
      <c r="AT233" s="171" t="s">
        <v>0</v>
      </c>
      <c r="AU233" s="171" t="s">
        <v>960</v>
      </c>
      <c r="AV233" s="171" t="s">
        <v>971</v>
      </c>
      <c r="AW233" s="171" t="s">
        <v>1051</v>
      </c>
      <c r="AX233" s="171" t="s">
        <v>946</v>
      </c>
      <c r="AY233" s="171" t="s">
        <v>1010</v>
      </c>
      <c r="AZ233" s="171" t="s">
        <v>0</v>
      </c>
      <c r="BA233" s="171" t="s">
        <v>1064</v>
      </c>
      <c r="BB233" s="171" t="s">
        <v>1064</v>
      </c>
      <c r="BC233" s="171" t="s">
        <v>1064</v>
      </c>
      <c r="BD233" s="171" t="s">
        <v>1064</v>
      </c>
      <c r="BE233" s="171" t="s">
        <v>1064</v>
      </c>
    </row>
    <row r="234" spans="2:57" ht="17.399999999999999">
      <c r="B234" s="150">
        <f t="shared" si="47"/>
        <v>228</v>
      </c>
      <c r="C234" s="327">
        <f t="shared" si="36"/>
        <v>43607</v>
      </c>
      <c r="D234" s="167">
        <f t="shared" si="37"/>
        <v>1.7500000000000002E-2</v>
      </c>
      <c r="E234" s="168">
        <f t="shared" si="38"/>
        <v>1.8159999999999999E-2</v>
      </c>
      <c r="F234" s="168">
        <f t="shared" si="39"/>
        <v>1.8710000000000001E-2</v>
      </c>
      <c r="G234" s="168">
        <f t="shared" si="40"/>
        <v>2.0119999999999999E-2</v>
      </c>
      <c r="H234" s="168">
        <f t="shared" si="41"/>
        <v>2.0969999999999999E-2</v>
      </c>
      <c r="I234" s="168">
        <f t="shared" si="42"/>
        <v>2.281E-2</v>
      </c>
      <c r="J234" s="168">
        <f t="shared" si="43"/>
        <v>2.477E-2</v>
      </c>
      <c r="K234" s="168">
        <f t="shared" si="44"/>
        <v>2.0434285714285714E-2</v>
      </c>
      <c r="L234" s="169">
        <f t="shared" si="45"/>
        <v>0.99216203093570066</v>
      </c>
      <c r="M234" s="170">
        <f t="shared" si="46"/>
        <v>-7.8688473986086461E-3</v>
      </c>
      <c r="O234" s="328">
        <v>43607</v>
      </c>
      <c r="P234" s="171" t="s">
        <v>0</v>
      </c>
      <c r="Q234" s="171" t="s">
        <v>535</v>
      </c>
      <c r="R234" s="171" t="s">
        <v>508</v>
      </c>
      <c r="S234" s="171" t="s">
        <v>546</v>
      </c>
      <c r="T234" s="171" t="s">
        <v>535</v>
      </c>
      <c r="U234" s="171" t="s">
        <v>535</v>
      </c>
      <c r="V234" s="171" t="s">
        <v>0</v>
      </c>
      <c r="W234" s="171" t="s">
        <v>842</v>
      </c>
      <c r="X234" s="171" t="s">
        <v>553</v>
      </c>
      <c r="Y234" s="171" t="s">
        <v>536</v>
      </c>
      <c r="Z234" s="171" t="s">
        <v>536</v>
      </c>
      <c r="AA234" s="171" t="s">
        <v>536</v>
      </c>
      <c r="AB234" s="171" t="s">
        <v>0</v>
      </c>
      <c r="AC234" s="171" t="s">
        <v>843</v>
      </c>
      <c r="AD234" s="171" t="s">
        <v>710</v>
      </c>
      <c r="AE234" s="171" t="s">
        <v>711</v>
      </c>
      <c r="AF234" s="171" t="s">
        <v>710</v>
      </c>
      <c r="AG234" s="171" t="s">
        <v>710</v>
      </c>
      <c r="AH234" s="171" t="s">
        <v>0</v>
      </c>
      <c r="AI234" s="171" t="s">
        <v>844</v>
      </c>
      <c r="AJ234" s="171" t="s">
        <v>844</v>
      </c>
      <c r="AK234" s="171" t="s">
        <v>844</v>
      </c>
      <c r="AL234" s="171" t="s">
        <v>844</v>
      </c>
      <c r="AM234" s="171" t="s">
        <v>844</v>
      </c>
      <c r="AN234" s="171" t="s">
        <v>0</v>
      </c>
      <c r="AO234" s="171" t="s">
        <v>763</v>
      </c>
      <c r="AP234" s="171" t="s">
        <v>763</v>
      </c>
      <c r="AQ234" s="171" t="s">
        <v>763</v>
      </c>
      <c r="AR234" s="171" t="s">
        <v>763</v>
      </c>
      <c r="AS234" s="171" t="s">
        <v>763</v>
      </c>
      <c r="AT234" s="171" t="s">
        <v>0</v>
      </c>
      <c r="AU234" s="171" t="s">
        <v>1113</v>
      </c>
      <c r="AV234" s="171" t="s">
        <v>964</v>
      </c>
      <c r="AW234" s="171" t="s">
        <v>1010</v>
      </c>
      <c r="AX234" s="171" t="s">
        <v>1095</v>
      </c>
      <c r="AY234" s="171" t="s">
        <v>959</v>
      </c>
      <c r="AZ234" s="171" t="s">
        <v>0</v>
      </c>
      <c r="BA234" s="171" t="s">
        <v>1114</v>
      </c>
      <c r="BB234" s="171" t="s">
        <v>1114</v>
      </c>
      <c r="BC234" s="171" t="s">
        <v>1114</v>
      </c>
      <c r="BD234" s="171" t="s">
        <v>1114</v>
      </c>
      <c r="BE234" s="171" t="s">
        <v>1114</v>
      </c>
    </row>
    <row r="235" spans="2:57" ht="17.399999999999999">
      <c r="B235" s="150">
        <f t="shared" si="47"/>
        <v>229</v>
      </c>
      <c r="C235" s="327">
        <f t="shared" si="36"/>
        <v>43606</v>
      </c>
      <c r="D235" s="167">
        <f t="shared" si="37"/>
        <v>1.7430000000000001E-2</v>
      </c>
      <c r="E235" s="168">
        <f t="shared" si="38"/>
        <v>1.821E-2</v>
      </c>
      <c r="F235" s="168">
        <f t="shared" si="39"/>
        <v>1.8799999999999997E-2</v>
      </c>
      <c r="G235" s="168">
        <f t="shared" si="40"/>
        <v>2.0310000000000002E-2</v>
      </c>
      <c r="H235" s="168">
        <f t="shared" si="41"/>
        <v>2.12E-2</v>
      </c>
      <c r="I235" s="168">
        <f t="shared" si="42"/>
        <v>2.307E-2</v>
      </c>
      <c r="J235" s="168">
        <f t="shared" si="43"/>
        <v>2.5150000000000002E-2</v>
      </c>
      <c r="K235" s="168">
        <f t="shared" si="44"/>
        <v>2.059571428571429E-2</v>
      </c>
      <c r="L235" s="169">
        <f t="shared" si="45"/>
        <v>1.0042490944552802</v>
      </c>
      <c r="M235" s="170">
        <f t="shared" si="46"/>
        <v>4.240092544406074E-3</v>
      </c>
      <c r="O235" s="328">
        <v>43606</v>
      </c>
      <c r="P235" s="171" t="s">
        <v>0</v>
      </c>
      <c r="Q235" s="171" t="s">
        <v>667</v>
      </c>
      <c r="R235" s="171" t="s">
        <v>510</v>
      </c>
      <c r="S235" s="171" t="s">
        <v>668</v>
      </c>
      <c r="T235" s="171" t="s">
        <v>594</v>
      </c>
      <c r="U235" s="171" t="s">
        <v>510</v>
      </c>
      <c r="V235" s="171" t="s">
        <v>0</v>
      </c>
      <c r="W235" s="171" t="s">
        <v>845</v>
      </c>
      <c r="X235" s="171" t="s">
        <v>558</v>
      </c>
      <c r="Y235" s="171" t="s">
        <v>571</v>
      </c>
      <c r="Z235" s="171" t="s">
        <v>685</v>
      </c>
      <c r="AA235" s="171" t="s">
        <v>685</v>
      </c>
      <c r="AB235" s="171" t="s">
        <v>0</v>
      </c>
      <c r="AC235" s="171" t="s">
        <v>709</v>
      </c>
      <c r="AD235" s="171" t="s">
        <v>709</v>
      </c>
      <c r="AE235" s="171" t="s">
        <v>709</v>
      </c>
      <c r="AF235" s="171" t="s">
        <v>709</v>
      </c>
      <c r="AG235" s="171" t="s">
        <v>709</v>
      </c>
      <c r="AH235" s="171" t="s">
        <v>0</v>
      </c>
      <c r="AI235" s="171" t="s">
        <v>846</v>
      </c>
      <c r="AJ235" s="171" t="s">
        <v>847</v>
      </c>
      <c r="AK235" s="171" t="s">
        <v>728</v>
      </c>
      <c r="AL235" s="171" t="s">
        <v>728</v>
      </c>
      <c r="AM235" s="171" t="s">
        <v>728</v>
      </c>
      <c r="AN235" s="171" t="s">
        <v>0</v>
      </c>
      <c r="AO235" s="171" t="s">
        <v>951</v>
      </c>
      <c r="AP235" s="171" t="s">
        <v>951</v>
      </c>
      <c r="AQ235" s="171" t="s">
        <v>951</v>
      </c>
      <c r="AR235" s="171" t="s">
        <v>951</v>
      </c>
      <c r="AS235" s="171" t="s">
        <v>951</v>
      </c>
      <c r="AT235" s="171" t="s">
        <v>0</v>
      </c>
      <c r="AU235" s="171" t="s">
        <v>1015</v>
      </c>
      <c r="AV235" s="171" t="s">
        <v>1115</v>
      </c>
      <c r="AW235" s="171" t="s">
        <v>971</v>
      </c>
      <c r="AX235" s="171" t="s">
        <v>966</v>
      </c>
      <c r="AY235" s="171" t="s">
        <v>964</v>
      </c>
      <c r="AZ235" s="171" t="s">
        <v>0</v>
      </c>
      <c r="BA235" s="171" t="s">
        <v>1116</v>
      </c>
      <c r="BB235" s="171" t="s">
        <v>1116</v>
      </c>
      <c r="BC235" s="171" t="s">
        <v>1116</v>
      </c>
      <c r="BD235" s="171" t="s">
        <v>1116</v>
      </c>
      <c r="BE235" s="171" t="s">
        <v>1116</v>
      </c>
    </row>
    <row r="236" spans="2:57" ht="17.399999999999999">
      <c r="B236" s="150">
        <f t="shared" si="47"/>
        <v>230</v>
      </c>
      <c r="C236" s="327">
        <f t="shared" si="36"/>
        <v>43605</v>
      </c>
      <c r="D236" s="167">
        <f t="shared" si="37"/>
        <v>1.7430000000000001E-2</v>
      </c>
      <c r="E236" s="168">
        <f t="shared" si="38"/>
        <v>1.821E-2</v>
      </c>
      <c r="F236" s="168">
        <f t="shared" si="39"/>
        <v>1.8769999999999998E-2</v>
      </c>
      <c r="G236" s="168">
        <f t="shared" si="40"/>
        <v>2.0240000000000001E-2</v>
      </c>
      <c r="H236" s="168">
        <f t="shared" si="41"/>
        <v>2.1099999999999997E-2</v>
      </c>
      <c r="I236" s="168">
        <f t="shared" si="42"/>
        <v>2.291E-2</v>
      </c>
      <c r="J236" s="168">
        <f t="shared" si="43"/>
        <v>2.4900000000000002E-2</v>
      </c>
      <c r="K236" s="168">
        <f t="shared" si="44"/>
        <v>2.0508571428571428E-2</v>
      </c>
      <c r="L236" s="169">
        <f t="shared" si="45"/>
        <v>0.98551520560170236</v>
      </c>
      <c r="M236" s="170">
        <f t="shared" si="46"/>
        <v>-1.4590723181449964E-2</v>
      </c>
      <c r="O236" s="328">
        <v>43605</v>
      </c>
      <c r="P236" s="171" t="s">
        <v>0</v>
      </c>
      <c r="Q236" s="171" t="s">
        <v>667</v>
      </c>
      <c r="R236" s="171" t="s">
        <v>510</v>
      </c>
      <c r="S236" s="171" t="s">
        <v>668</v>
      </c>
      <c r="T236" s="171" t="s">
        <v>594</v>
      </c>
      <c r="U236" s="171" t="s">
        <v>510</v>
      </c>
      <c r="V236" s="171" t="s">
        <v>0</v>
      </c>
      <c r="W236" s="171" t="s">
        <v>845</v>
      </c>
      <c r="X236" s="171" t="s">
        <v>558</v>
      </c>
      <c r="Y236" s="171" t="s">
        <v>571</v>
      </c>
      <c r="Z236" s="171" t="s">
        <v>685</v>
      </c>
      <c r="AA236" s="171" t="s">
        <v>685</v>
      </c>
      <c r="AB236" s="171" t="s">
        <v>0</v>
      </c>
      <c r="AC236" s="171" t="s">
        <v>705</v>
      </c>
      <c r="AD236" s="171" t="s">
        <v>705</v>
      </c>
      <c r="AE236" s="171" t="s">
        <v>705</v>
      </c>
      <c r="AF236" s="171" t="s">
        <v>709</v>
      </c>
      <c r="AG236" s="171" t="s">
        <v>705</v>
      </c>
      <c r="AH236" s="171" t="s">
        <v>0</v>
      </c>
      <c r="AI236" s="171" t="s">
        <v>848</v>
      </c>
      <c r="AJ236" s="171" t="s">
        <v>849</v>
      </c>
      <c r="AK236" s="171" t="s">
        <v>850</v>
      </c>
      <c r="AL236" s="171" t="s">
        <v>849</v>
      </c>
      <c r="AM236" s="171" t="s">
        <v>849</v>
      </c>
      <c r="AN236" s="171" t="s">
        <v>0</v>
      </c>
      <c r="AO236" s="171" t="s">
        <v>945</v>
      </c>
      <c r="AP236" s="171" t="s">
        <v>945</v>
      </c>
      <c r="AQ236" s="171" t="s">
        <v>945</v>
      </c>
      <c r="AR236" s="171" t="s">
        <v>945</v>
      </c>
      <c r="AS236" s="171" t="s">
        <v>945</v>
      </c>
      <c r="AT236" s="171" t="s">
        <v>0</v>
      </c>
      <c r="AU236" s="171" t="s">
        <v>1063</v>
      </c>
      <c r="AV236" s="171" t="s">
        <v>972</v>
      </c>
      <c r="AW236" s="171" t="s">
        <v>1010</v>
      </c>
      <c r="AX236" s="171" t="s">
        <v>1016</v>
      </c>
      <c r="AY236" s="171" t="s">
        <v>960</v>
      </c>
      <c r="AZ236" s="171" t="s">
        <v>0</v>
      </c>
      <c r="BA236" s="171" t="s">
        <v>1117</v>
      </c>
      <c r="BB236" s="171" t="s">
        <v>1117</v>
      </c>
      <c r="BC236" s="171" t="s">
        <v>1117</v>
      </c>
      <c r="BD236" s="171" t="s">
        <v>1117</v>
      </c>
      <c r="BE236" s="171" t="s">
        <v>1117</v>
      </c>
    </row>
    <row r="237" spans="2:57" ht="17.399999999999999">
      <c r="B237" s="150">
        <f t="shared" si="47"/>
        <v>231</v>
      </c>
      <c r="C237" s="327">
        <f t="shared" si="36"/>
        <v>43604</v>
      </c>
      <c r="D237" s="167">
        <f t="shared" si="37"/>
        <v>1.7500000000000002E-2</v>
      </c>
      <c r="E237" s="168">
        <f t="shared" si="38"/>
        <v>1.8319999999999999E-2</v>
      </c>
      <c r="F237" s="168">
        <f t="shared" si="39"/>
        <v>1.9E-2</v>
      </c>
      <c r="G237" s="168">
        <f t="shared" si="40"/>
        <v>2.06E-2</v>
      </c>
      <c r="H237" s="168">
        <f t="shared" si="41"/>
        <v>2.1499999999999998E-2</v>
      </c>
      <c r="I237" s="168">
        <f t="shared" si="42"/>
        <v>2.3330000000000004E-2</v>
      </c>
      <c r="J237" s="168">
        <f t="shared" si="43"/>
        <v>2.5419999999999998E-2</v>
      </c>
      <c r="K237" s="168">
        <f t="shared" si="44"/>
        <v>2.0810000000000002E-2</v>
      </c>
      <c r="L237" s="169">
        <f t="shared" si="45"/>
        <v>1.0052446346007868</v>
      </c>
      <c r="M237" s="170">
        <f t="shared" si="46"/>
        <v>5.2309294030237216E-3</v>
      </c>
      <c r="O237" s="328">
        <v>43604</v>
      </c>
      <c r="P237" s="171" t="s">
        <v>0</v>
      </c>
      <c r="Q237" s="171" t="s">
        <v>535</v>
      </c>
      <c r="R237" s="171" t="s">
        <v>535</v>
      </c>
      <c r="S237" s="171" t="s">
        <v>535</v>
      </c>
      <c r="T237" s="171" t="s">
        <v>535</v>
      </c>
      <c r="U237" s="171" t="s">
        <v>535</v>
      </c>
      <c r="V237" s="171" t="s">
        <v>0</v>
      </c>
      <c r="W237" s="171" t="s">
        <v>687</v>
      </c>
      <c r="X237" s="171" t="s">
        <v>662</v>
      </c>
      <c r="Y237" s="171" t="s">
        <v>564</v>
      </c>
      <c r="Z237" s="171" t="s">
        <v>564</v>
      </c>
      <c r="AA237" s="171" t="s">
        <v>564</v>
      </c>
      <c r="AB237" s="171" t="s">
        <v>0</v>
      </c>
      <c r="AC237" s="171" t="s">
        <v>614</v>
      </c>
      <c r="AD237" s="171" t="s">
        <v>614</v>
      </c>
      <c r="AE237" s="171" t="s">
        <v>614</v>
      </c>
      <c r="AF237" s="171" t="s">
        <v>614</v>
      </c>
      <c r="AG237" s="171" t="s">
        <v>614</v>
      </c>
      <c r="AH237" s="171" t="s">
        <v>0</v>
      </c>
      <c r="AI237" s="171" t="s">
        <v>761</v>
      </c>
      <c r="AJ237" s="171" t="s">
        <v>761</v>
      </c>
      <c r="AK237" s="171" t="s">
        <v>761</v>
      </c>
      <c r="AL237" s="171" t="s">
        <v>761</v>
      </c>
      <c r="AM237" s="171" t="s">
        <v>761</v>
      </c>
      <c r="AN237" s="171" t="s">
        <v>0</v>
      </c>
      <c r="AO237" s="171" t="s">
        <v>985</v>
      </c>
      <c r="AP237" s="171" t="s">
        <v>985</v>
      </c>
      <c r="AQ237" s="171" t="s">
        <v>985</v>
      </c>
      <c r="AR237" s="171" t="s">
        <v>985</v>
      </c>
      <c r="AS237" s="171" t="s">
        <v>985</v>
      </c>
      <c r="AT237" s="171" t="s">
        <v>0</v>
      </c>
      <c r="AU237" s="171" t="s">
        <v>1118</v>
      </c>
      <c r="AV237" s="171" t="s">
        <v>1036</v>
      </c>
      <c r="AW237" s="171" t="s">
        <v>1115</v>
      </c>
      <c r="AX237" s="171" t="s">
        <v>971</v>
      </c>
      <c r="AY237" s="171" t="s">
        <v>968</v>
      </c>
      <c r="AZ237" s="171" t="s">
        <v>0</v>
      </c>
      <c r="BA237" s="171" t="s">
        <v>1119</v>
      </c>
      <c r="BB237" s="171" t="s">
        <v>1119</v>
      </c>
      <c r="BC237" s="171" t="s">
        <v>1119</v>
      </c>
      <c r="BD237" s="171" t="s">
        <v>1119</v>
      </c>
      <c r="BE237" s="171" t="s">
        <v>1119</v>
      </c>
    </row>
    <row r="238" spans="2:57" ht="17.399999999999999">
      <c r="B238" s="150">
        <f t="shared" si="47"/>
        <v>232</v>
      </c>
      <c r="C238" s="327">
        <f t="shared" si="36"/>
        <v>43603</v>
      </c>
      <c r="D238" s="167">
        <f t="shared" si="37"/>
        <v>1.746E-2</v>
      </c>
      <c r="E238" s="168">
        <f t="shared" si="38"/>
        <v>1.8200000000000001E-2</v>
      </c>
      <c r="F238" s="168">
        <f t="shared" si="39"/>
        <v>1.8919999999999999E-2</v>
      </c>
      <c r="G238" s="168">
        <f t="shared" si="40"/>
        <v>2.0499999999999997E-2</v>
      </c>
      <c r="H238" s="168">
        <f t="shared" si="41"/>
        <v>2.137E-2</v>
      </c>
      <c r="I238" s="168">
        <f t="shared" si="42"/>
        <v>2.3189999999999999E-2</v>
      </c>
      <c r="J238" s="168">
        <f t="shared" si="43"/>
        <v>2.5270000000000001E-2</v>
      </c>
      <c r="K238" s="168">
        <f t="shared" si="44"/>
        <v>2.0701428571428569E-2</v>
      </c>
      <c r="L238" s="169">
        <f t="shared" si="45"/>
        <v>1.0056908876396695</v>
      </c>
      <c r="M238" s="170">
        <f t="shared" si="46"/>
        <v>5.6747557129899467E-3</v>
      </c>
      <c r="O238" s="328">
        <v>43603</v>
      </c>
      <c r="P238" s="171" t="s">
        <v>0</v>
      </c>
      <c r="Q238" s="171" t="s">
        <v>834</v>
      </c>
      <c r="R238" s="171" t="s">
        <v>510</v>
      </c>
      <c r="S238" s="171" t="s">
        <v>510</v>
      </c>
      <c r="T238" s="171" t="s">
        <v>535</v>
      </c>
      <c r="U238" s="171" t="s">
        <v>510</v>
      </c>
      <c r="V238" s="171" t="s">
        <v>0</v>
      </c>
      <c r="W238" s="171" t="s">
        <v>547</v>
      </c>
      <c r="X238" s="171" t="s">
        <v>558</v>
      </c>
      <c r="Y238" s="171" t="s">
        <v>685</v>
      </c>
      <c r="Z238" s="171" t="s">
        <v>685</v>
      </c>
      <c r="AA238" s="171" t="s">
        <v>685</v>
      </c>
      <c r="AB238" s="171" t="s">
        <v>0</v>
      </c>
      <c r="AC238" s="171" t="s">
        <v>618</v>
      </c>
      <c r="AD238" s="171" t="s">
        <v>618</v>
      </c>
      <c r="AE238" s="171" t="s">
        <v>618</v>
      </c>
      <c r="AF238" s="171" t="s">
        <v>618</v>
      </c>
      <c r="AG238" s="171" t="s">
        <v>618</v>
      </c>
      <c r="AH238" s="171" t="s">
        <v>0</v>
      </c>
      <c r="AI238" s="171" t="s">
        <v>723</v>
      </c>
      <c r="AJ238" s="171" t="s">
        <v>723</v>
      </c>
      <c r="AK238" s="171" t="s">
        <v>723</v>
      </c>
      <c r="AL238" s="171" t="s">
        <v>723</v>
      </c>
      <c r="AM238" s="171" t="s">
        <v>723</v>
      </c>
      <c r="AN238" s="171" t="s">
        <v>0</v>
      </c>
      <c r="AO238" s="171" t="s">
        <v>751</v>
      </c>
      <c r="AP238" s="171" t="s">
        <v>751</v>
      </c>
      <c r="AQ238" s="171" t="s">
        <v>751</v>
      </c>
      <c r="AR238" s="171" t="s">
        <v>751</v>
      </c>
      <c r="AS238" s="171" t="s">
        <v>751</v>
      </c>
      <c r="AT238" s="171" t="s">
        <v>0</v>
      </c>
      <c r="AU238" s="171" t="s">
        <v>1120</v>
      </c>
      <c r="AV238" s="171" t="s">
        <v>1121</v>
      </c>
      <c r="AW238" s="171" t="s">
        <v>1055</v>
      </c>
      <c r="AX238" s="171" t="s">
        <v>1051</v>
      </c>
      <c r="AY238" s="171" t="s">
        <v>972</v>
      </c>
      <c r="AZ238" s="171" t="s">
        <v>0</v>
      </c>
      <c r="BA238" s="171" t="s">
        <v>1122</v>
      </c>
      <c r="BB238" s="171" t="s">
        <v>1122</v>
      </c>
      <c r="BC238" s="171" t="s">
        <v>1123</v>
      </c>
      <c r="BD238" s="171" t="s">
        <v>1122</v>
      </c>
      <c r="BE238" s="171" t="s">
        <v>1122</v>
      </c>
    </row>
    <row r="239" spans="2:57" ht="17.399999999999999">
      <c r="B239" s="150">
        <f t="shared" si="47"/>
        <v>233</v>
      </c>
      <c r="C239" s="327">
        <f t="shared" si="36"/>
        <v>43600</v>
      </c>
      <c r="D239" s="167">
        <f t="shared" si="37"/>
        <v>1.7410000000000002E-2</v>
      </c>
      <c r="E239" s="168">
        <f t="shared" si="38"/>
        <v>1.8100000000000002E-2</v>
      </c>
      <c r="F239" s="168">
        <f t="shared" si="39"/>
        <v>1.882E-2</v>
      </c>
      <c r="G239" s="168">
        <f t="shared" si="40"/>
        <v>2.0390000000000002E-2</v>
      </c>
      <c r="H239" s="168">
        <f t="shared" si="41"/>
        <v>2.1269999999999997E-2</v>
      </c>
      <c r="I239" s="168">
        <f t="shared" si="42"/>
        <v>2.3029999999999998E-2</v>
      </c>
      <c r="J239" s="168">
        <f t="shared" si="43"/>
        <v>2.5070000000000002E-2</v>
      </c>
      <c r="K239" s="168">
        <f t="shared" si="44"/>
        <v>2.0584285714285715E-2</v>
      </c>
      <c r="L239" s="169">
        <f t="shared" si="45"/>
        <v>1.0100946372239747</v>
      </c>
      <c r="M239" s="170">
        <f t="shared" si="46"/>
        <v>1.004402668533368E-2</v>
      </c>
      <c r="O239" s="328">
        <v>43600</v>
      </c>
      <c r="P239" s="171" t="s">
        <v>0</v>
      </c>
      <c r="Q239" s="171" t="s">
        <v>839</v>
      </c>
      <c r="R239" s="171" t="s">
        <v>668</v>
      </c>
      <c r="S239" s="171" t="s">
        <v>594</v>
      </c>
      <c r="T239" s="171" t="s">
        <v>510</v>
      </c>
      <c r="U239" s="171" t="s">
        <v>594</v>
      </c>
      <c r="V239" s="171" t="s">
        <v>0</v>
      </c>
      <c r="W239" s="171" t="s">
        <v>536</v>
      </c>
      <c r="X239" s="171" t="s">
        <v>683</v>
      </c>
      <c r="Y239" s="171" t="s">
        <v>550</v>
      </c>
      <c r="Z239" s="171" t="s">
        <v>550</v>
      </c>
      <c r="AA239" s="171" t="s">
        <v>550</v>
      </c>
      <c r="AB239" s="171" t="s">
        <v>0</v>
      </c>
      <c r="AC239" s="171" t="s">
        <v>601</v>
      </c>
      <c r="AD239" s="171" t="s">
        <v>601</v>
      </c>
      <c r="AE239" s="171" t="s">
        <v>601</v>
      </c>
      <c r="AF239" s="171" t="s">
        <v>601</v>
      </c>
      <c r="AG239" s="171" t="s">
        <v>601</v>
      </c>
      <c r="AH239" s="171" t="s">
        <v>0</v>
      </c>
      <c r="AI239" s="171" t="s">
        <v>851</v>
      </c>
      <c r="AJ239" s="171" t="s">
        <v>852</v>
      </c>
      <c r="AK239" s="171" t="s">
        <v>852</v>
      </c>
      <c r="AL239" s="171" t="s">
        <v>722</v>
      </c>
      <c r="AM239" s="171" t="s">
        <v>852</v>
      </c>
      <c r="AN239" s="171" t="s">
        <v>0</v>
      </c>
      <c r="AO239" s="171" t="s">
        <v>861</v>
      </c>
      <c r="AP239" s="171" t="s">
        <v>861</v>
      </c>
      <c r="AQ239" s="171" t="s">
        <v>861</v>
      </c>
      <c r="AR239" s="171" t="s">
        <v>861</v>
      </c>
      <c r="AS239" s="171" t="s">
        <v>861</v>
      </c>
      <c r="AT239" s="171" t="s">
        <v>0</v>
      </c>
      <c r="AU239" s="171" t="s">
        <v>1124</v>
      </c>
      <c r="AV239" s="171" t="s">
        <v>968</v>
      </c>
      <c r="AW239" s="171" t="s">
        <v>940</v>
      </c>
      <c r="AX239" s="171" t="s">
        <v>966</v>
      </c>
      <c r="AY239" s="171" t="s">
        <v>940</v>
      </c>
      <c r="AZ239" s="171" t="s">
        <v>0</v>
      </c>
      <c r="BA239" s="171" t="s">
        <v>1059</v>
      </c>
      <c r="BB239" s="171" t="s">
        <v>1059</v>
      </c>
      <c r="BC239" s="171" t="s">
        <v>1059</v>
      </c>
      <c r="BD239" s="171" t="s">
        <v>1059</v>
      </c>
      <c r="BE239" s="171" t="s">
        <v>1059</v>
      </c>
    </row>
    <row r="240" spans="2:57" ht="17.399999999999999">
      <c r="B240" s="150">
        <f t="shared" si="47"/>
        <v>234</v>
      </c>
      <c r="C240" s="327">
        <f t="shared" si="36"/>
        <v>43599</v>
      </c>
      <c r="D240" s="167">
        <f t="shared" si="37"/>
        <v>1.7319999999999999E-2</v>
      </c>
      <c r="E240" s="168">
        <f t="shared" si="38"/>
        <v>1.7849999999999998E-2</v>
      </c>
      <c r="F240" s="168">
        <f t="shared" si="39"/>
        <v>1.8550000000000001E-2</v>
      </c>
      <c r="G240" s="168">
        <f t="shared" si="40"/>
        <v>2.0110000000000003E-2</v>
      </c>
      <c r="H240" s="168">
        <f t="shared" si="41"/>
        <v>2.1010000000000001E-2</v>
      </c>
      <c r="I240" s="168">
        <f t="shared" si="42"/>
        <v>2.2860000000000002E-2</v>
      </c>
      <c r="J240" s="168">
        <f t="shared" si="43"/>
        <v>2.495E-2</v>
      </c>
      <c r="K240" s="168">
        <f t="shared" si="44"/>
        <v>2.037857142857143E-2</v>
      </c>
      <c r="L240" s="169">
        <f t="shared" si="45"/>
        <v>0.98966282780629944</v>
      </c>
      <c r="M240" s="170">
        <f t="shared" si="46"/>
        <v>-1.0390971836785971E-2</v>
      </c>
      <c r="O240" s="328">
        <v>43599</v>
      </c>
      <c r="P240" s="171" t="s">
        <v>0</v>
      </c>
      <c r="Q240" s="171" t="s">
        <v>521</v>
      </c>
      <c r="R240" s="171" t="s">
        <v>521</v>
      </c>
      <c r="S240" s="171" t="s">
        <v>521</v>
      </c>
      <c r="T240" s="171" t="s">
        <v>525</v>
      </c>
      <c r="U240" s="171" t="s">
        <v>513</v>
      </c>
      <c r="V240" s="171" t="s">
        <v>0</v>
      </c>
      <c r="W240" s="171" t="s">
        <v>540</v>
      </c>
      <c r="X240" s="171" t="s">
        <v>656</v>
      </c>
      <c r="Y240" s="171" t="s">
        <v>528</v>
      </c>
      <c r="Z240" s="171" t="s">
        <v>528</v>
      </c>
      <c r="AA240" s="171" t="s">
        <v>528</v>
      </c>
      <c r="AB240" s="171" t="s">
        <v>0</v>
      </c>
      <c r="AC240" s="171" t="s">
        <v>567</v>
      </c>
      <c r="AD240" s="171" t="s">
        <v>567</v>
      </c>
      <c r="AE240" s="171" t="s">
        <v>567</v>
      </c>
      <c r="AF240" s="171" t="s">
        <v>567</v>
      </c>
      <c r="AG240" s="171" t="s">
        <v>567</v>
      </c>
      <c r="AH240" s="171" t="s">
        <v>0</v>
      </c>
      <c r="AI240" s="171" t="s">
        <v>853</v>
      </c>
      <c r="AJ240" s="171" t="s">
        <v>844</v>
      </c>
      <c r="AK240" s="171" t="s">
        <v>844</v>
      </c>
      <c r="AL240" s="171" t="s">
        <v>657</v>
      </c>
      <c r="AM240" s="171" t="s">
        <v>657</v>
      </c>
      <c r="AN240" s="171" t="s">
        <v>0</v>
      </c>
      <c r="AO240" s="171" t="s">
        <v>1005</v>
      </c>
      <c r="AP240" s="171" t="s">
        <v>742</v>
      </c>
      <c r="AQ240" s="171" t="s">
        <v>742</v>
      </c>
      <c r="AR240" s="171" t="s">
        <v>743</v>
      </c>
      <c r="AS240" s="171" t="s">
        <v>743</v>
      </c>
      <c r="AT240" s="171" t="s">
        <v>0</v>
      </c>
      <c r="AU240" s="171" t="s">
        <v>1125</v>
      </c>
      <c r="AV240" s="171" t="s">
        <v>1126</v>
      </c>
      <c r="AW240" s="171" t="s">
        <v>966</v>
      </c>
      <c r="AX240" s="171" t="s">
        <v>946</v>
      </c>
      <c r="AY240" s="171" t="s">
        <v>966</v>
      </c>
      <c r="AZ240" s="171" t="s">
        <v>0</v>
      </c>
      <c r="BA240" s="171" t="s">
        <v>1064</v>
      </c>
      <c r="BB240" s="171" t="s">
        <v>1064</v>
      </c>
      <c r="BC240" s="171" t="s">
        <v>1064</v>
      </c>
      <c r="BD240" s="171" t="s">
        <v>1064</v>
      </c>
      <c r="BE240" s="171" t="s">
        <v>1064</v>
      </c>
    </row>
    <row r="241" spans="2:57" ht="17.399999999999999">
      <c r="B241" s="150">
        <f t="shared" si="47"/>
        <v>235</v>
      </c>
      <c r="C241" s="327">
        <f t="shared" si="36"/>
        <v>43598</v>
      </c>
      <c r="D241" s="167">
        <f t="shared" si="37"/>
        <v>1.7340000000000001E-2</v>
      </c>
      <c r="E241" s="168">
        <f t="shared" si="38"/>
        <v>1.7840000000000002E-2</v>
      </c>
      <c r="F241" s="168">
        <f t="shared" si="39"/>
        <v>1.8620000000000001E-2</v>
      </c>
      <c r="G241" s="168">
        <f t="shared" si="40"/>
        <v>2.0409999999999998E-2</v>
      </c>
      <c r="H241" s="168">
        <f t="shared" si="41"/>
        <v>2.137E-2</v>
      </c>
      <c r="I241" s="168">
        <f t="shared" si="42"/>
        <v>2.3210000000000001E-2</v>
      </c>
      <c r="J241" s="168">
        <f t="shared" si="43"/>
        <v>2.5350000000000001E-2</v>
      </c>
      <c r="K241" s="168">
        <f t="shared" si="44"/>
        <v>2.0591428571428573E-2</v>
      </c>
      <c r="L241" s="169">
        <f t="shared" si="45"/>
        <v>0.96783723897132889</v>
      </c>
      <c r="M241" s="170">
        <f t="shared" si="46"/>
        <v>-3.2691347401481163E-2</v>
      </c>
      <c r="O241" s="328">
        <v>43598</v>
      </c>
      <c r="P241" s="171" t="s">
        <v>0</v>
      </c>
      <c r="Q241" s="171" t="s">
        <v>549</v>
      </c>
      <c r="R241" s="171" t="s">
        <v>521</v>
      </c>
      <c r="S241" s="171" t="s">
        <v>525</v>
      </c>
      <c r="T241" s="171" t="s">
        <v>525</v>
      </c>
      <c r="U241" s="171" t="s">
        <v>525</v>
      </c>
      <c r="V241" s="171" t="s">
        <v>0</v>
      </c>
      <c r="W241" s="171" t="s">
        <v>854</v>
      </c>
      <c r="X241" s="171" t="s">
        <v>550</v>
      </c>
      <c r="Y241" s="171" t="s">
        <v>533</v>
      </c>
      <c r="Z241" s="171" t="s">
        <v>528</v>
      </c>
      <c r="AA241" s="171" t="s">
        <v>538</v>
      </c>
      <c r="AB241" s="171" t="s">
        <v>0</v>
      </c>
      <c r="AC241" s="171" t="s">
        <v>591</v>
      </c>
      <c r="AD241" s="171" t="s">
        <v>591</v>
      </c>
      <c r="AE241" s="171" t="s">
        <v>591</v>
      </c>
      <c r="AF241" s="171" t="s">
        <v>591</v>
      </c>
      <c r="AG241" s="171" t="s">
        <v>591</v>
      </c>
      <c r="AH241" s="171" t="s">
        <v>0</v>
      </c>
      <c r="AI241" s="171" t="s">
        <v>855</v>
      </c>
      <c r="AJ241" s="171" t="s">
        <v>852</v>
      </c>
      <c r="AK241" s="171" t="s">
        <v>856</v>
      </c>
      <c r="AL241" s="171" t="s">
        <v>856</v>
      </c>
      <c r="AM241" s="171" t="s">
        <v>856</v>
      </c>
      <c r="AN241" s="171" t="s">
        <v>0</v>
      </c>
      <c r="AO241" s="171" t="s">
        <v>751</v>
      </c>
      <c r="AP241" s="171" t="s">
        <v>751</v>
      </c>
      <c r="AQ241" s="171" t="s">
        <v>751</v>
      </c>
      <c r="AR241" s="171" t="s">
        <v>751</v>
      </c>
      <c r="AS241" s="171" t="s">
        <v>751</v>
      </c>
      <c r="AT241" s="171" t="s">
        <v>0</v>
      </c>
      <c r="AU241" s="171" t="s">
        <v>1127</v>
      </c>
      <c r="AV241" s="171" t="s">
        <v>1128</v>
      </c>
      <c r="AW241" s="171" t="s">
        <v>1020</v>
      </c>
      <c r="AX241" s="171" t="s">
        <v>940</v>
      </c>
      <c r="AY241" s="171" t="s">
        <v>1054</v>
      </c>
      <c r="AZ241" s="171" t="s">
        <v>0</v>
      </c>
      <c r="BA241" s="171" t="s">
        <v>1129</v>
      </c>
      <c r="BB241" s="171" t="s">
        <v>1129</v>
      </c>
      <c r="BC241" s="171" t="s">
        <v>1129</v>
      </c>
      <c r="BD241" s="171" t="s">
        <v>1129</v>
      </c>
      <c r="BE241" s="171" t="s">
        <v>1129</v>
      </c>
    </row>
    <row r="242" spans="2:57" ht="17.399999999999999">
      <c r="B242" s="150">
        <f t="shared" si="47"/>
        <v>236</v>
      </c>
      <c r="C242" s="327">
        <f t="shared" si="36"/>
        <v>43597</v>
      </c>
      <c r="D242" s="167">
        <f t="shared" si="37"/>
        <v>1.7579999999999998E-2</v>
      </c>
      <c r="E242" s="168">
        <f t="shared" si="38"/>
        <v>1.8520000000000002E-2</v>
      </c>
      <c r="F242" s="168">
        <f t="shared" si="39"/>
        <v>1.9450000000000002E-2</v>
      </c>
      <c r="G242" s="168">
        <f t="shared" si="40"/>
        <v>2.1259999999999998E-2</v>
      </c>
      <c r="H242" s="168">
        <f t="shared" si="41"/>
        <v>2.2210000000000001E-2</v>
      </c>
      <c r="I242" s="168">
        <f t="shared" si="42"/>
        <v>2.3910000000000001E-2</v>
      </c>
      <c r="J242" s="168">
        <f t="shared" si="43"/>
        <v>2.6000000000000002E-2</v>
      </c>
      <c r="K242" s="168">
        <f t="shared" si="44"/>
        <v>2.1275714285714287E-2</v>
      </c>
      <c r="L242" s="169">
        <f t="shared" si="45"/>
        <v>1.0430732595601624</v>
      </c>
      <c r="M242" s="170">
        <f t="shared" si="46"/>
        <v>4.2171412823461658E-2</v>
      </c>
      <c r="O242" s="328">
        <v>43597</v>
      </c>
      <c r="P242" s="171" t="s">
        <v>0</v>
      </c>
      <c r="Q242" s="171" t="s">
        <v>857</v>
      </c>
      <c r="R242" s="171" t="s">
        <v>515</v>
      </c>
      <c r="S242" s="171" t="s">
        <v>508</v>
      </c>
      <c r="T242" s="171" t="s">
        <v>557</v>
      </c>
      <c r="U242" s="171" t="s">
        <v>557</v>
      </c>
      <c r="V242" s="171" t="s">
        <v>0</v>
      </c>
      <c r="W242" s="171" t="s">
        <v>858</v>
      </c>
      <c r="X242" s="171" t="s">
        <v>859</v>
      </c>
      <c r="Y242" s="171" t="s">
        <v>578</v>
      </c>
      <c r="Z242" s="171" t="s">
        <v>578</v>
      </c>
      <c r="AA242" s="171" t="s">
        <v>578</v>
      </c>
      <c r="AB242" s="171" t="s">
        <v>0</v>
      </c>
      <c r="AC242" s="171" t="s">
        <v>732</v>
      </c>
      <c r="AD242" s="171" t="s">
        <v>732</v>
      </c>
      <c r="AE242" s="171" t="s">
        <v>749</v>
      </c>
      <c r="AF242" s="171" t="s">
        <v>732</v>
      </c>
      <c r="AG242" s="171" t="s">
        <v>732</v>
      </c>
      <c r="AH242" s="171" t="s">
        <v>0</v>
      </c>
      <c r="AI242" s="171" t="s">
        <v>860</v>
      </c>
      <c r="AJ242" s="171" t="s">
        <v>861</v>
      </c>
      <c r="AK242" s="171" t="s">
        <v>861</v>
      </c>
      <c r="AL242" s="171" t="s">
        <v>862</v>
      </c>
      <c r="AM242" s="171" t="s">
        <v>861</v>
      </c>
      <c r="AN242" s="171" t="s">
        <v>0</v>
      </c>
      <c r="AO242" s="171" t="s">
        <v>1130</v>
      </c>
      <c r="AP242" s="171" t="s">
        <v>928</v>
      </c>
      <c r="AQ242" s="171" t="s">
        <v>1002</v>
      </c>
      <c r="AR242" s="171" t="s">
        <v>928</v>
      </c>
      <c r="AS242" s="171" t="s">
        <v>1002</v>
      </c>
      <c r="AT242" s="171" t="s">
        <v>0</v>
      </c>
      <c r="AU242" s="171" t="s">
        <v>1131</v>
      </c>
      <c r="AV242" s="171" t="s">
        <v>1023</v>
      </c>
      <c r="AW242" s="171" t="s">
        <v>1132</v>
      </c>
      <c r="AX242" s="171" t="s">
        <v>1133</v>
      </c>
      <c r="AY242" s="171" t="s">
        <v>1033</v>
      </c>
      <c r="AZ242" s="171" t="s">
        <v>0</v>
      </c>
      <c r="BA242" s="171" t="s">
        <v>1134</v>
      </c>
      <c r="BB242" s="171" t="s">
        <v>1134</v>
      </c>
      <c r="BC242" s="171" t="s">
        <v>1134</v>
      </c>
      <c r="BD242" s="171" t="s">
        <v>1134</v>
      </c>
      <c r="BE242" s="171" t="s">
        <v>1134</v>
      </c>
    </row>
    <row r="243" spans="2:57" ht="17.399999999999999">
      <c r="B243" s="150">
        <f t="shared" si="47"/>
        <v>237</v>
      </c>
      <c r="C243" s="327">
        <f t="shared" si="36"/>
        <v>43596</v>
      </c>
      <c r="D243" s="167">
        <f t="shared" si="37"/>
        <v>1.7430000000000001E-2</v>
      </c>
      <c r="E243" s="168">
        <f t="shared" si="38"/>
        <v>1.8069999999999999E-2</v>
      </c>
      <c r="F243" s="168">
        <f t="shared" si="39"/>
        <v>1.8720000000000001E-2</v>
      </c>
      <c r="G243" s="168">
        <f t="shared" si="40"/>
        <v>2.0230000000000001E-2</v>
      </c>
      <c r="H243" s="168">
        <f t="shared" si="41"/>
        <v>2.1070000000000002E-2</v>
      </c>
      <c r="I243" s="168">
        <f t="shared" si="42"/>
        <v>2.266E-2</v>
      </c>
      <c r="J243" s="168">
        <f t="shared" si="43"/>
        <v>2.46E-2</v>
      </c>
      <c r="K243" s="168">
        <f t="shared" si="44"/>
        <v>2.039714285714286E-2</v>
      </c>
      <c r="L243" s="169">
        <f t="shared" si="45"/>
        <v>1.0098309640002832</v>
      </c>
      <c r="M243" s="170">
        <f t="shared" si="46"/>
        <v>9.7829544705655604E-3</v>
      </c>
      <c r="O243" s="328">
        <v>43596</v>
      </c>
      <c r="P243" s="171" t="s">
        <v>0</v>
      </c>
      <c r="Q243" s="171" t="s">
        <v>667</v>
      </c>
      <c r="R243" s="171" t="s">
        <v>668</v>
      </c>
      <c r="S243" s="171" t="s">
        <v>594</v>
      </c>
      <c r="T243" s="171" t="s">
        <v>510</v>
      </c>
      <c r="U243" s="171" t="s">
        <v>510</v>
      </c>
      <c r="V243" s="171" t="s">
        <v>0</v>
      </c>
      <c r="W243" s="171" t="s">
        <v>518</v>
      </c>
      <c r="X243" s="171" t="s">
        <v>685</v>
      </c>
      <c r="Y243" s="171" t="s">
        <v>550</v>
      </c>
      <c r="Z243" s="171" t="s">
        <v>550</v>
      </c>
      <c r="AA243" s="171" t="s">
        <v>550</v>
      </c>
      <c r="AB243" s="171" t="s">
        <v>0</v>
      </c>
      <c r="AC243" s="171" t="s">
        <v>710</v>
      </c>
      <c r="AD243" s="171" t="s">
        <v>710</v>
      </c>
      <c r="AE243" s="171" t="s">
        <v>710</v>
      </c>
      <c r="AF243" s="171" t="s">
        <v>710</v>
      </c>
      <c r="AG243" s="171" t="s">
        <v>710</v>
      </c>
      <c r="AH243" s="171" t="s">
        <v>0</v>
      </c>
      <c r="AI243" s="171" t="s">
        <v>863</v>
      </c>
      <c r="AJ243" s="171" t="s">
        <v>864</v>
      </c>
      <c r="AK243" s="171" t="s">
        <v>849</v>
      </c>
      <c r="AL243" s="171" t="s">
        <v>849</v>
      </c>
      <c r="AM243" s="171" t="s">
        <v>849</v>
      </c>
      <c r="AN243" s="171" t="s">
        <v>0</v>
      </c>
      <c r="AO243" s="171" t="s">
        <v>944</v>
      </c>
      <c r="AP243" s="171" t="s">
        <v>944</v>
      </c>
      <c r="AQ243" s="171" t="s">
        <v>944</v>
      </c>
      <c r="AR243" s="171" t="s">
        <v>945</v>
      </c>
      <c r="AS243" s="171" t="s">
        <v>944</v>
      </c>
      <c r="AT243" s="171" t="s">
        <v>0</v>
      </c>
      <c r="AU243" s="171" t="s">
        <v>1046</v>
      </c>
      <c r="AV243" s="171" t="s">
        <v>1010</v>
      </c>
      <c r="AW243" s="171" t="s">
        <v>946</v>
      </c>
      <c r="AX243" s="171" t="s">
        <v>954</v>
      </c>
      <c r="AY243" s="171" t="s">
        <v>956</v>
      </c>
      <c r="AZ243" s="171" t="s">
        <v>0</v>
      </c>
      <c r="BA243" s="171" t="s">
        <v>1135</v>
      </c>
      <c r="BB243" s="171" t="s">
        <v>1135</v>
      </c>
      <c r="BC243" s="171" t="s">
        <v>1135</v>
      </c>
      <c r="BD243" s="171" t="s">
        <v>1135</v>
      </c>
      <c r="BE243" s="171" t="s">
        <v>1135</v>
      </c>
    </row>
    <row r="244" spans="2:57" ht="17.399999999999999">
      <c r="B244" s="150">
        <f t="shared" si="47"/>
        <v>238</v>
      </c>
      <c r="C244" s="327">
        <f t="shared" si="36"/>
        <v>43593</v>
      </c>
      <c r="D244" s="167">
        <f t="shared" si="37"/>
        <v>1.7479999999999999E-2</v>
      </c>
      <c r="E244" s="168">
        <f t="shared" si="38"/>
        <v>1.813E-2</v>
      </c>
      <c r="F244" s="168">
        <f t="shared" si="39"/>
        <v>1.8799999999999997E-2</v>
      </c>
      <c r="G244" s="168">
        <f t="shared" si="40"/>
        <v>2.0099999999999996E-2</v>
      </c>
      <c r="H244" s="168">
        <f t="shared" si="41"/>
        <v>2.07E-2</v>
      </c>
      <c r="I244" s="168">
        <f t="shared" si="42"/>
        <v>2.2200000000000001E-2</v>
      </c>
      <c r="J244" s="168">
        <f t="shared" si="43"/>
        <v>2.3980000000000001E-2</v>
      </c>
      <c r="K244" s="168">
        <f t="shared" si="44"/>
        <v>2.0198571428571427E-2</v>
      </c>
      <c r="L244" s="169">
        <f t="shared" si="45"/>
        <v>0.94988243197850175</v>
      </c>
      <c r="M244" s="170">
        <f t="shared" si="46"/>
        <v>-5.1417057858036318E-2</v>
      </c>
      <c r="O244" s="328">
        <v>43593</v>
      </c>
      <c r="P244" s="171" t="s">
        <v>0</v>
      </c>
      <c r="Q244" s="171" t="s">
        <v>865</v>
      </c>
      <c r="R244" s="171" t="s">
        <v>546</v>
      </c>
      <c r="S244" s="171" t="s">
        <v>535</v>
      </c>
      <c r="T244" s="171" t="s">
        <v>510</v>
      </c>
      <c r="U244" s="171" t="s">
        <v>535</v>
      </c>
      <c r="V244" s="171" t="s">
        <v>0</v>
      </c>
      <c r="W244" s="171" t="s">
        <v>866</v>
      </c>
      <c r="X244" s="171" t="s">
        <v>683</v>
      </c>
      <c r="Y244" s="171" t="s">
        <v>536</v>
      </c>
      <c r="Z244" s="171" t="s">
        <v>536</v>
      </c>
      <c r="AA244" s="171" t="s">
        <v>536</v>
      </c>
      <c r="AB244" s="171" t="s">
        <v>0</v>
      </c>
      <c r="AC244" s="171" t="s">
        <v>709</v>
      </c>
      <c r="AD244" s="171" t="s">
        <v>709</v>
      </c>
      <c r="AE244" s="171" t="s">
        <v>709</v>
      </c>
      <c r="AF244" s="171" t="s">
        <v>709</v>
      </c>
      <c r="AG244" s="171" t="s">
        <v>709</v>
      </c>
      <c r="AH244" s="171" t="s">
        <v>0</v>
      </c>
      <c r="AI244" s="171" t="s">
        <v>657</v>
      </c>
      <c r="AJ244" s="171" t="s">
        <v>657</v>
      </c>
      <c r="AK244" s="171" t="s">
        <v>657</v>
      </c>
      <c r="AL244" s="171" t="s">
        <v>657</v>
      </c>
      <c r="AM244" s="171" t="s">
        <v>657</v>
      </c>
      <c r="AN244" s="171" t="s">
        <v>0</v>
      </c>
      <c r="AO244" s="171" t="s">
        <v>738</v>
      </c>
      <c r="AP244" s="171" t="s">
        <v>738</v>
      </c>
      <c r="AQ244" s="171" t="s">
        <v>738</v>
      </c>
      <c r="AR244" s="171" t="s">
        <v>738</v>
      </c>
      <c r="AS244" s="171" t="s">
        <v>738</v>
      </c>
      <c r="AT244" s="171" t="s">
        <v>0</v>
      </c>
      <c r="AU244" s="171" t="s">
        <v>928</v>
      </c>
      <c r="AV244" s="171" t="s">
        <v>958</v>
      </c>
      <c r="AW244" s="171" t="s">
        <v>925</v>
      </c>
      <c r="AX244" s="171" t="s">
        <v>934</v>
      </c>
      <c r="AY244" s="171" t="s">
        <v>1002</v>
      </c>
      <c r="AZ244" s="171" t="s">
        <v>0</v>
      </c>
      <c r="BA244" s="171" t="s">
        <v>1136</v>
      </c>
      <c r="BB244" s="171" t="s">
        <v>1137</v>
      </c>
      <c r="BC244" s="171" t="s">
        <v>1138</v>
      </c>
      <c r="BD244" s="171" t="s">
        <v>1138</v>
      </c>
      <c r="BE244" s="171" t="s">
        <v>1139</v>
      </c>
    </row>
    <row r="245" spans="2:57" ht="17.399999999999999">
      <c r="B245" s="150">
        <f t="shared" si="47"/>
        <v>239</v>
      </c>
      <c r="C245" s="327">
        <f t="shared" si="36"/>
        <v>43592</v>
      </c>
      <c r="D245" s="167">
        <f t="shared" si="37"/>
        <v>1.779E-2</v>
      </c>
      <c r="E245" s="168">
        <f t="shared" si="38"/>
        <v>1.8720000000000001E-2</v>
      </c>
      <c r="F245" s="168">
        <f t="shared" si="39"/>
        <v>1.967E-2</v>
      </c>
      <c r="G245" s="168">
        <f t="shared" si="40"/>
        <v>2.1400000000000002E-2</v>
      </c>
      <c r="H245" s="168">
        <f t="shared" si="41"/>
        <v>2.215E-2</v>
      </c>
      <c r="I245" s="168">
        <f t="shared" si="42"/>
        <v>2.3620000000000002E-2</v>
      </c>
      <c r="J245" s="168">
        <f t="shared" si="43"/>
        <v>2.5499999999999998E-2</v>
      </c>
      <c r="K245" s="168">
        <f t="shared" si="44"/>
        <v>2.1264285714285715E-2</v>
      </c>
      <c r="L245" s="169">
        <f t="shared" si="45"/>
        <v>0.99120996204301803</v>
      </c>
      <c r="M245" s="170">
        <f t="shared" si="46"/>
        <v>-8.8288982304038401E-3</v>
      </c>
      <c r="O245" s="328">
        <v>43592</v>
      </c>
      <c r="P245" s="171" t="s">
        <v>0</v>
      </c>
      <c r="Q245" s="171" t="s">
        <v>867</v>
      </c>
      <c r="R245" s="171" t="s">
        <v>538</v>
      </c>
      <c r="S245" s="171" t="s">
        <v>540</v>
      </c>
      <c r="T245" s="171" t="s">
        <v>533</v>
      </c>
      <c r="U245" s="171" t="s">
        <v>528</v>
      </c>
      <c r="V245" s="171" t="s">
        <v>0</v>
      </c>
      <c r="W245" s="171" t="s">
        <v>710</v>
      </c>
      <c r="X245" s="171" t="s">
        <v>606</v>
      </c>
      <c r="Y245" s="171" t="s">
        <v>859</v>
      </c>
      <c r="Z245" s="171" t="s">
        <v>711</v>
      </c>
      <c r="AA245" s="171" t="s">
        <v>859</v>
      </c>
      <c r="AB245" s="171" t="s">
        <v>0</v>
      </c>
      <c r="AC245" s="171" t="s">
        <v>631</v>
      </c>
      <c r="AD245" s="171" t="s">
        <v>631</v>
      </c>
      <c r="AE245" s="171" t="s">
        <v>631</v>
      </c>
      <c r="AF245" s="171" t="s">
        <v>655</v>
      </c>
      <c r="AG245" s="171" t="s">
        <v>631</v>
      </c>
      <c r="AH245" s="171" t="s">
        <v>0</v>
      </c>
      <c r="AI245" s="171" t="s">
        <v>868</v>
      </c>
      <c r="AJ245" s="171" t="s">
        <v>868</v>
      </c>
      <c r="AK245" s="171" t="s">
        <v>868</v>
      </c>
      <c r="AL245" s="171" t="s">
        <v>868</v>
      </c>
      <c r="AM245" s="171" t="s">
        <v>868</v>
      </c>
      <c r="AN245" s="171" t="s">
        <v>0</v>
      </c>
      <c r="AO245" s="171" t="s">
        <v>925</v>
      </c>
      <c r="AP245" s="171" t="s">
        <v>925</v>
      </c>
      <c r="AQ245" s="171" t="s">
        <v>925</v>
      </c>
      <c r="AR245" s="171" t="s">
        <v>925</v>
      </c>
      <c r="AS245" s="171" t="s">
        <v>1012</v>
      </c>
      <c r="AT245" s="171" t="s">
        <v>0</v>
      </c>
      <c r="AU245" s="171" t="s">
        <v>1140</v>
      </c>
      <c r="AV245" s="171" t="s">
        <v>1141</v>
      </c>
      <c r="AW245" s="171" t="s">
        <v>1036</v>
      </c>
      <c r="AX245" s="171" t="s">
        <v>1041</v>
      </c>
      <c r="AY245" s="171" t="s">
        <v>1140</v>
      </c>
      <c r="AZ245" s="171" t="s">
        <v>0</v>
      </c>
      <c r="BA245" s="171" t="s">
        <v>1142</v>
      </c>
      <c r="BB245" s="171" t="s">
        <v>1142</v>
      </c>
      <c r="BC245" s="171" t="s">
        <v>1142</v>
      </c>
      <c r="BD245" s="171" t="s">
        <v>1142</v>
      </c>
      <c r="BE245" s="171" t="s">
        <v>1142</v>
      </c>
    </row>
    <row r="246" spans="2:57" ht="17.399999999999999">
      <c r="B246" s="150">
        <f t="shared" si="47"/>
        <v>240</v>
      </c>
      <c r="C246" s="327">
        <f t="shared" si="36"/>
        <v>43591</v>
      </c>
      <c r="D246" s="167">
        <f t="shared" si="37"/>
        <v>1.7829999999999999E-2</v>
      </c>
      <c r="E246" s="168">
        <f t="shared" si="38"/>
        <v>1.8839999999999999E-2</v>
      </c>
      <c r="F246" s="168">
        <f t="shared" si="39"/>
        <v>1.976E-2</v>
      </c>
      <c r="G246" s="168">
        <f t="shared" si="40"/>
        <v>2.1569999999999999E-2</v>
      </c>
      <c r="H246" s="168">
        <f t="shared" si="41"/>
        <v>2.2320000000000003E-2</v>
      </c>
      <c r="I246" s="168">
        <f t="shared" si="42"/>
        <v>2.392E-2</v>
      </c>
      <c r="J246" s="168">
        <f t="shared" si="43"/>
        <v>2.5929999999999998E-2</v>
      </c>
      <c r="K246" s="168">
        <f t="shared" si="44"/>
        <v>2.1452857142857142E-2</v>
      </c>
      <c r="L246" s="169">
        <f t="shared" si="45"/>
        <v>1.0386637155899849</v>
      </c>
      <c r="M246" s="170">
        <f t="shared" si="46"/>
        <v>3.7934998120038421E-2</v>
      </c>
      <c r="O246" s="328">
        <v>43591</v>
      </c>
      <c r="P246" s="171" t="s">
        <v>0</v>
      </c>
      <c r="Q246" s="171" t="s">
        <v>869</v>
      </c>
      <c r="R246" s="171" t="s">
        <v>540</v>
      </c>
      <c r="S246" s="171" t="s">
        <v>540</v>
      </c>
      <c r="T246" s="171" t="s">
        <v>528</v>
      </c>
      <c r="U246" s="171" t="s">
        <v>540</v>
      </c>
      <c r="V246" s="171" t="s">
        <v>0</v>
      </c>
      <c r="W246" s="171" t="s">
        <v>870</v>
      </c>
      <c r="X246" s="171" t="s">
        <v>606</v>
      </c>
      <c r="Y246" s="171" t="s">
        <v>572</v>
      </c>
      <c r="Z246" s="171" t="s">
        <v>709</v>
      </c>
      <c r="AA246" s="171" t="s">
        <v>871</v>
      </c>
      <c r="AB246" s="171" t="s">
        <v>0</v>
      </c>
      <c r="AC246" s="171" t="s">
        <v>872</v>
      </c>
      <c r="AD246" s="171" t="s">
        <v>607</v>
      </c>
      <c r="AE246" s="171" t="s">
        <v>607</v>
      </c>
      <c r="AF246" s="171" t="s">
        <v>644</v>
      </c>
      <c r="AG246" s="171" t="s">
        <v>607</v>
      </c>
      <c r="AH246" s="171" t="s">
        <v>0</v>
      </c>
      <c r="AI246" s="171" t="s">
        <v>873</v>
      </c>
      <c r="AJ246" s="171" t="s">
        <v>873</v>
      </c>
      <c r="AK246" s="171" t="s">
        <v>874</v>
      </c>
      <c r="AL246" s="171" t="s">
        <v>873</v>
      </c>
      <c r="AM246" s="171" t="s">
        <v>873</v>
      </c>
      <c r="AN246" s="171" t="s">
        <v>0</v>
      </c>
      <c r="AO246" s="171" t="s">
        <v>1104</v>
      </c>
      <c r="AP246" s="171" t="s">
        <v>998</v>
      </c>
      <c r="AQ246" s="171" t="s">
        <v>1104</v>
      </c>
      <c r="AR246" s="171" t="s">
        <v>1104</v>
      </c>
      <c r="AS246" s="171" t="s">
        <v>1104</v>
      </c>
      <c r="AT246" s="171" t="s">
        <v>0</v>
      </c>
      <c r="AU246" s="171" t="s">
        <v>1132</v>
      </c>
      <c r="AV246" s="171" t="s">
        <v>1023</v>
      </c>
      <c r="AW246" s="171" t="s">
        <v>1139</v>
      </c>
      <c r="AX246" s="171" t="s">
        <v>1044</v>
      </c>
      <c r="AY246" s="171" t="s">
        <v>1132</v>
      </c>
      <c r="AZ246" s="171" t="s">
        <v>0</v>
      </c>
      <c r="BA246" s="171" t="s">
        <v>1143</v>
      </c>
      <c r="BB246" s="171" t="s">
        <v>1144</v>
      </c>
      <c r="BC246" s="171" t="s">
        <v>1144</v>
      </c>
      <c r="BD246" s="171" t="s">
        <v>1145</v>
      </c>
      <c r="BE246" s="171" t="s">
        <v>1144</v>
      </c>
    </row>
    <row r="247" spans="2:57" ht="17.399999999999999">
      <c r="B247" s="150">
        <f t="shared" si="47"/>
        <v>241</v>
      </c>
      <c r="C247" s="327">
        <f t="shared" si="36"/>
        <v>43589</v>
      </c>
      <c r="D247" s="167">
        <f t="shared" si="37"/>
        <v>1.7649999999999999E-2</v>
      </c>
      <c r="E247" s="168">
        <f t="shared" si="38"/>
        <v>1.8380000000000001E-2</v>
      </c>
      <c r="F247" s="168">
        <f t="shared" si="39"/>
        <v>1.9E-2</v>
      </c>
      <c r="G247" s="168">
        <f t="shared" si="40"/>
        <v>2.052E-2</v>
      </c>
      <c r="H247" s="168">
        <f t="shared" si="41"/>
        <v>2.121E-2</v>
      </c>
      <c r="I247" s="168">
        <f t="shared" si="42"/>
        <v>2.2869999999999998E-2</v>
      </c>
      <c r="J247" s="168">
        <f t="shared" si="43"/>
        <v>2.495E-2</v>
      </c>
      <c r="K247" s="168">
        <f t="shared" si="44"/>
        <v>2.0654285714285712E-2</v>
      </c>
      <c r="L247" s="169">
        <f t="shared" si="45"/>
        <v>1.0275764036958066</v>
      </c>
      <c r="M247" s="170">
        <f t="shared" si="46"/>
        <v>2.7203023451807633E-2</v>
      </c>
      <c r="O247" s="328">
        <v>43589</v>
      </c>
      <c r="P247" s="171" t="s">
        <v>0</v>
      </c>
      <c r="Q247" s="171" t="s">
        <v>635</v>
      </c>
      <c r="R247" s="171" t="s">
        <v>635</v>
      </c>
      <c r="S247" s="171" t="s">
        <v>635</v>
      </c>
      <c r="T247" s="171" t="s">
        <v>635</v>
      </c>
      <c r="U247" s="171" t="s">
        <v>635</v>
      </c>
      <c r="V247" s="171" t="s">
        <v>0</v>
      </c>
      <c r="W247" s="171" t="s">
        <v>875</v>
      </c>
      <c r="X247" s="171" t="s">
        <v>553</v>
      </c>
      <c r="Y247" s="171" t="s">
        <v>583</v>
      </c>
      <c r="Z247" s="171" t="s">
        <v>583</v>
      </c>
      <c r="AA247" s="171" t="s">
        <v>583</v>
      </c>
      <c r="AB247" s="171" t="s">
        <v>0</v>
      </c>
      <c r="AC247" s="171" t="s">
        <v>614</v>
      </c>
      <c r="AD247" s="171" t="s">
        <v>614</v>
      </c>
      <c r="AE247" s="171" t="s">
        <v>614</v>
      </c>
      <c r="AF247" s="171" t="s">
        <v>614</v>
      </c>
      <c r="AG247" s="171" t="s">
        <v>614</v>
      </c>
      <c r="AH247" s="171" t="s">
        <v>0</v>
      </c>
      <c r="AI247" s="171" t="s">
        <v>724</v>
      </c>
      <c r="AJ247" s="171" t="s">
        <v>724</v>
      </c>
      <c r="AK247" s="171" t="s">
        <v>724</v>
      </c>
      <c r="AL247" s="171" t="s">
        <v>724</v>
      </c>
      <c r="AM247" s="171" t="s">
        <v>724</v>
      </c>
      <c r="AN247" s="171" t="s">
        <v>0</v>
      </c>
      <c r="AO247" s="171" t="s">
        <v>1146</v>
      </c>
      <c r="AP247" s="171" t="s">
        <v>922</v>
      </c>
      <c r="AQ247" s="171" t="s">
        <v>951</v>
      </c>
      <c r="AR247" s="171" t="s">
        <v>922</v>
      </c>
      <c r="AS247" s="171" t="s">
        <v>951</v>
      </c>
      <c r="AT247" s="171" t="s">
        <v>0</v>
      </c>
      <c r="AU247" s="171" t="s">
        <v>1010</v>
      </c>
      <c r="AV247" s="171" t="s">
        <v>1015</v>
      </c>
      <c r="AW247" s="171" t="s">
        <v>960</v>
      </c>
      <c r="AX247" s="171" t="s">
        <v>946</v>
      </c>
      <c r="AY247" s="171" t="s">
        <v>1010</v>
      </c>
      <c r="AZ247" s="171" t="s">
        <v>0</v>
      </c>
      <c r="BA247" s="171" t="s">
        <v>1064</v>
      </c>
      <c r="BB247" s="171" t="s">
        <v>1083</v>
      </c>
      <c r="BC247" s="171" t="s">
        <v>1064</v>
      </c>
      <c r="BD247" s="171" t="s">
        <v>1064</v>
      </c>
      <c r="BE247" s="171" t="s">
        <v>1064</v>
      </c>
    </row>
    <row r="248" spans="2:57" ht="17.399999999999999">
      <c r="B248" s="150">
        <f t="shared" si="47"/>
        <v>242</v>
      </c>
      <c r="C248" s="327">
        <f t="shared" si="36"/>
        <v>43585</v>
      </c>
      <c r="D248" s="167">
        <f t="shared" si="37"/>
        <v>1.7520000000000001E-2</v>
      </c>
      <c r="E248" s="168">
        <f t="shared" si="38"/>
        <v>1.7950000000000001E-2</v>
      </c>
      <c r="F248" s="168">
        <f t="shared" si="39"/>
        <v>1.8500000000000003E-2</v>
      </c>
      <c r="G248" s="168">
        <f t="shared" si="40"/>
        <v>1.985E-2</v>
      </c>
      <c r="H248" s="168">
        <f t="shared" si="41"/>
        <v>2.0499999999999997E-2</v>
      </c>
      <c r="I248" s="168">
        <f t="shared" si="42"/>
        <v>2.215E-2</v>
      </c>
      <c r="J248" s="168">
        <f t="shared" si="43"/>
        <v>2.4230000000000002E-2</v>
      </c>
      <c r="K248" s="168">
        <f t="shared" si="44"/>
        <v>2.01E-2</v>
      </c>
      <c r="L248" s="169">
        <f t="shared" si="45"/>
        <v>1.0088914384052778</v>
      </c>
      <c r="M248" s="170">
        <f t="shared" si="46"/>
        <v>8.8521423274790373E-3</v>
      </c>
      <c r="O248" s="328">
        <v>43585</v>
      </c>
      <c r="P248" s="171" t="s">
        <v>0</v>
      </c>
      <c r="Q248" s="171" t="s">
        <v>562</v>
      </c>
      <c r="R248" s="171" t="s">
        <v>508</v>
      </c>
      <c r="S248" s="171" t="s">
        <v>535</v>
      </c>
      <c r="T248" s="171" t="s">
        <v>535</v>
      </c>
      <c r="U248" s="171" t="s">
        <v>508</v>
      </c>
      <c r="V248" s="171" t="s">
        <v>0</v>
      </c>
      <c r="W248" s="171" t="s">
        <v>519</v>
      </c>
      <c r="X248" s="171" t="s">
        <v>519</v>
      </c>
      <c r="Y248" s="171" t="s">
        <v>519</v>
      </c>
      <c r="Z248" s="171" t="s">
        <v>519</v>
      </c>
      <c r="AA248" s="171" t="s">
        <v>519</v>
      </c>
      <c r="AB248" s="171" t="s">
        <v>0</v>
      </c>
      <c r="AC248" s="171" t="s">
        <v>662</v>
      </c>
      <c r="AD248" s="171" t="s">
        <v>662</v>
      </c>
      <c r="AE248" s="171" t="s">
        <v>662</v>
      </c>
      <c r="AF248" s="171" t="s">
        <v>662</v>
      </c>
      <c r="AG248" s="171" t="s">
        <v>662</v>
      </c>
      <c r="AH248" s="171" t="s">
        <v>0</v>
      </c>
      <c r="AI248" s="171" t="s">
        <v>876</v>
      </c>
      <c r="AJ248" s="171" t="s">
        <v>876</v>
      </c>
      <c r="AK248" s="171" t="s">
        <v>876</v>
      </c>
      <c r="AL248" s="171" t="s">
        <v>876</v>
      </c>
      <c r="AM248" s="171" t="s">
        <v>876</v>
      </c>
      <c r="AN248" s="171" t="s">
        <v>0</v>
      </c>
      <c r="AO248" s="171" t="s">
        <v>723</v>
      </c>
      <c r="AP248" s="171" t="s">
        <v>723</v>
      </c>
      <c r="AQ248" s="171" t="s">
        <v>723</v>
      </c>
      <c r="AR248" s="171" t="s">
        <v>723</v>
      </c>
      <c r="AS248" s="171" t="s">
        <v>723</v>
      </c>
      <c r="AT248" s="171" t="s">
        <v>0</v>
      </c>
      <c r="AU248" s="171" t="s">
        <v>925</v>
      </c>
      <c r="AV248" s="171" t="s">
        <v>998</v>
      </c>
      <c r="AW248" s="171" t="s">
        <v>928</v>
      </c>
      <c r="AX248" s="171" t="s">
        <v>993</v>
      </c>
      <c r="AY248" s="171" t="s">
        <v>925</v>
      </c>
      <c r="AZ248" s="171" t="s">
        <v>0</v>
      </c>
      <c r="BA248" s="171" t="s">
        <v>1147</v>
      </c>
      <c r="BB248" s="171" t="s">
        <v>1032</v>
      </c>
      <c r="BC248" s="171" t="s">
        <v>1032</v>
      </c>
      <c r="BD248" s="171" t="s">
        <v>1028</v>
      </c>
      <c r="BE248" s="171" t="s">
        <v>1028</v>
      </c>
    </row>
    <row r="249" spans="2:57" ht="17.399999999999999">
      <c r="B249" s="150">
        <f t="shared" si="47"/>
        <v>243</v>
      </c>
      <c r="C249" s="327">
        <f t="shared" si="36"/>
        <v>43584</v>
      </c>
      <c r="D249" s="167">
        <f t="shared" si="37"/>
        <v>1.7520000000000001E-2</v>
      </c>
      <c r="E249" s="168">
        <f t="shared" si="38"/>
        <v>1.796E-2</v>
      </c>
      <c r="F249" s="168">
        <f t="shared" si="39"/>
        <v>1.839E-2</v>
      </c>
      <c r="G249" s="168">
        <f t="shared" si="40"/>
        <v>1.9699999999999999E-2</v>
      </c>
      <c r="H249" s="168">
        <f t="shared" si="41"/>
        <v>2.027E-2</v>
      </c>
      <c r="I249" s="168">
        <f t="shared" si="42"/>
        <v>2.1819999999999999E-2</v>
      </c>
      <c r="J249" s="168">
        <f t="shared" si="43"/>
        <v>2.3799999999999998E-2</v>
      </c>
      <c r="K249" s="168">
        <f t="shared" si="44"/>
        <v>1.9922857142857138E-2</v>
      </c>
      <c r="L249" s="169">
        <f t="shared" si="45"/>
        <v>1.0065680259833991</v>
      </c>
      <c r="M249" s="170">
        <f t="shared" si="46"/>
        <v>6.5465504838768769E-3</v>
      </c>
      <c r="O249" s="328">
        <v>43584</v>
      </c>
      <c r="P249" s="171" t="s">
        <v>0</v>
      </c>
      <c r="Q249" s="171" t="s">
        <v>562</v>
      </c>
      <c r="R249" s="171" t="s">
        <v>508</v>
      </c>
      <c r="S249" s="171" t="s">
        <v>535</v>
      </c>
      <c r="T249" s="171" t="s">
        <v>535</v>
      </c>
      <c r="U249" s="171" t="s">
        <v>508</v>
      </c>
      <c r="V249" s="171" t="s">
        <v>0</v>
      </c>
      <c r="W249" s="171" t="s">
        <v>877</v>
      </c>
      <c r="X249" s="171" t="s">
        <v>621</v>
      </c>
      <c r="Y249" s="171" t="s">
        <v>621</v>
      </c>
      <c r="Z249" s="171" t="s">
        <v>519</v>
      </c>
      <c r="AA249" s="171" t="s">
        <v>621</v>
      </c>
      <c r="AB249" s="171" t="s">
        <v>0</v>
      </c>
      <c r="AC249" s="171" t="s">
        <v>878</v>
      </c>
      <c r="AD249" s="171" t="s">
        <v>583</v>
      </c>
      <c r="AE249" s="171" t="s">
        <v>558</v>
      </c>
      <c r="AF249" s="171" t="s">
        <v>583</v>
      </c>
      <c r="AG249" s="171" t="s">
        <v>583</v>
      </c>
      <c r="AH249" s="171" t="s">
        <v>0</v>
      </c>
      <c r="AI249" s="171" t="s">
        <v>655</v>
      </c>
      <c r="AJ249" s="171" t="s">
        <v>655</v>
      </c>
      <c r="AK249" s="171" t="s">
        <v>655</v>
      </c>
      <c r="AL249" s="171" t="s">
        <v>655</v>
      </c>
      <c r="AM249" s="171" t="s">
        <v>655</v>
      </c>
      <c r="AN249" s="171" t="s">
        <v>0</v>
      </c>
      <c r="AO249" s="171" t="s">
        <v>1094</v>
      </c>
      <c r="AP249" s="171" t="s">
        <v>1094</v>
      </c>
      <c r="AQ249" s="171" t="s">
        <v>1094</v>
      </c>
      <c r="AR249" s="171" t="s">
        <v>1094</v>
      </c>
      <c r="AS249" s="171" t="s">
        <v>1094</v>
      </c>
      <c r="AT249" s="171" t="s">
        <v>0</v>
      </c>
      <c r="AU249" s="171" t="s">
        <v>1034</v>
      </c>
      <c r="AV249" s="171" t="s">
        <v>1148</v>
      </c>
      <c r="AW249" s="171" t="s">
        <v>1035</v>
      </c>
      <c r="AX249" s="171" t="s">
        <v>979</v>
      </c>
      <c r="AY249" s="171" t="s">
        <v>1034</v>
      </c>
      <c r="AZ249" s="171" t="s">
        <v>0</v>
      </c>
      <c r="BA249" s="171" t="s">
        <v>1149</v>
      </c>
      <c r="BB249" s="171" t="s">
        <v>1149</v>
      </c>
      <c r="BC249" s="171" t="s">
        <v>1149</v>
      </c>
      <c r="BD249" s="171" t="s">
        <v>1149</v>
      </c>
      <c r="BE249" s="171" t="s">
        <v>1149</v>
      </c>
    </row>
    <row r="250" spans="2:57" ht="17.399999999999999">
      <c r="B250" s="150">
        <f t="shared" si="47"/>
        <v>244</v>
      </c>
      <c r="C250" s="327">
        <f>O250</f>
        <v>43583</v>
      </c>
      <c r="D250" s="167">
        <f>Q250/100</f>
        <v>1.7490000000000002E-2</v>
      </c>
      <c r="E250" s="168">
        <f>W250/100</f>
        <v>1.7899999999999999E-2</v>
      </c>
      <c r="F250" s="168">
        <f>AC250/100</f>
        <v>1.8290000000000001E-2</v>
      </c>
      <c r="G250" s="168">
        <f>AI250/100</f>
        <v>1.949E-2</v>
      </c>
      <c r="H250" s="168">
        <f>AO250/100</f>
        <v>2.0070000000000001E-2</v>
      </c>
      <c r="I250" s="168">
        <f t="shared" si="42"/>
        <v>2.1640000000000003E-2</v>
      </c>
      <c r="J250" s="168">
        <f t="shared" si="43"/>
        <v>2.367E-2</v>
      </c>
      <c r="K250" s="168">
        <f t="shared" si="44"/>
        <v>1.9792857142857147E-2</v>
      </c>
      <c r="L250" s="169">
        <f>K250/K251</f>
        <v>1.0285056788657116</v>
      </c>
      <c r="M250" s="170">
        <f>LN(L250)</f>
        <v>2.8106951598510947E-2</v>
      </c>
      <c r="O250" s="328">
        <v>43583</v>
      </c>
      <c r="P250" s="171" t="s">
        <v>0</v>
      </c>
      <c r="Q250" s="171" t="s">
        <v>624</v>
      </c>
      <c r="R250" s="171" t="s">
        <v>535</v>
      </c>
      <c r="S250" s="171" t="s">
        <v>546</v>
      </c>
      <c r="T250" s="171" t="s">
        <v>535</v>
      </c>
      <c r="U250" s="171" t="s">
        <v>535</v>
      </c>
      <c r="V250" s="171" t="s">
        <v>0</v>
      </c>
      <c r="W250" s="171" t="s">
        <v>522</v>
      </c>
      <c r="X250" s="171" t="s">
        <v>522</v>
      </c>
      <c r="Y250" s="171" t="s">
        <v>522</v>
      </c>
      <c r="Z250" s="171" t="s">
        <v>522</v>
      </c>
      <c r="AA250" s="171" t="s">
        <v>522</v>
      </c>
      <c r="AB250" s="171" t="s">
        <v>0</v>
      </c>
      <c r="AC250" s="171" t="s">
        <v>879</v>
      </c>
      <c r="AD250" s="171" t="s">
        <v>730</v>
      </c>
      <c r="AE250" s="171" t="s">
        <v>564</v>
      </c>
      <c r="AF250" s="171" t="s">
        <v>730</v>
      </c>
      <c r="AG250" s="171" t="s">
        <v>730</v>
      </c>
      <c r="AH250" s="171" t="s">
        <v>0</v>
      </c>
      <c r="AI250" s="171" t="s">
        <v>880</v>
      </c>
      <c r="AJ250" s="171" t="s">
        <v>754</v>
      </c>
      <c r="AK250" s="171" t="s">
        <v>754</v>
      </c>
      <c r="AL250" s="171" t="s">
        <v>754</v>
      </c>
      <c r="AM250" s="171" t="s">
        <v>749</v>
      </c>
      <c r="AN250" s="171" t="s">
        <v>0</v>
      </c>
      <c r="AO250" s="171" t="s">
        <v>599</v>
      </c>
      <c r="AP250" s="171" t="s">
        <v>599</v>
      </c>
      <c r="AQ250" s="171" t="s">
        <v>599</v>
      </c>
      <c r="AR250" s="171" t="s">
        <v>599</v>
      </c>
      <c r="AS250" s="171" t="s">
        <v>599</v>
      </c>
      <c r="AT250" s="171" t="s">
        <v>0</v>
      </c>
      <c r="AU250" s="171" t="s">
        <v>1150</v>
      </c>
      <c r="AV250" s="171" t="s">
        <v>1034</v>
      </c>
      <c r="AW250" s="171" t="s">
        <v>1151</v>
      </c>
      <c r="AX250" s="171" t="s">
        <v>942</v>
      </c>
      <c r="AY250" s="171" t="s">
        <v>1152</v>
      </c>
      <c r="AZ250" s="171" t="s">
        <v>0</v>
      </c>
      <c r="BA250" s="171" t="s">
        <v>1043</v>
      </c>
      <c r="BB250" s="171" t="s">
        <v>1043</v>
      </c>
      <c r="BC250" s="171" t="s">
        <v>1043</v>
      </c>
      <c r="BD250" s="171" t="s">
        <v>1043</v>
      </c>
      <c r="BE250" s="171" t="s">
        <v>1043</v>
      </c>
    </row>
    <row r="251" spans="2:57" ht="17.399999999999999">
      <c r="B251" s="150">
        <f t="shared" si="47"/>
        <v>245</v>
      </c>
      <c r="C251" s="327">
        <f>O251</f>
        <v>43582</v>
      </c>
      <c r="D251" s="167">
        <f>Q251/100</f>
        <v>1.7150000000000002E-2</v>
      </c>
      <c r="E251" s="168">
        <f>W251/100</f>
        <v>1.7569999999999999E-2</v>
      </c>
      <c r="F251" s="168">
        <f>AC251/100</f>
        <v>1.789E-2</v>
      </c>
      <c r="G251" s="168">
        <f>AI251/100</f>
        <v>1.89E-2</v>
      </c>
      <c r="H251" s="168">
        <f>AO251/100</f>
        <v>1.942E-2</v>
      </c>
      <c r="I251" s="168">
        <f t="shared" si="42"/>
        <v>2.0910000000000002E-2</v>
      </c>
      <c r="J251" s="168">
        <f t="shared" si="43"/>
        <v>2.2869999999999998E-2</v>
      </c>
      <c r="K251" s="168">
        <f t="shared" si="44"/>
        <v>1.9244285714285714E-2</v>
      </c>
      <c r="L251" s="169">
        <f>K251/K252</f>
        <v>1.0017847847103443</v>
      </c>
      <c r="M251" s="170">
        <f>LN(L251)</f>
        <v>1.7831938746979577E-3</v>
      </c>
      <c r="O251" s="328">
        <v>43582</v>
      </c>
      <c r="P251" s="171" t="s">
        <v>0</v>
      </c>
      <c r="Q251" s="171" t="s">
        <v>587</v>
      </c>
      <c r="R251" s="171" t="s">
        <v>587</v>
      </c>
      <c r="S251" s="171" t="s">
        <v>587</v>
      </c>
      <c r="T251" s="171" t="s">
        <v>587</v>
      </c>
      <c r="U251" s="171" t="s">
        <v>587</v>
      </c>
      <c r="V251" s="171" t="s">
        <v>0</v>
      </c>
      <c r="W251" s="171" t="s">
        <v>515</v>
      </c>
      <c r="X251" s="171" t="s">
        <v>515</v>
      </c>
      <c r="Y251" s="171" t="s">
        <v>515</v>
      </c>
      <c r="Z251" s="171" t="s">
        <v>515</v>
      </c>
      <c r="AA251" s="171" t="s">
        <v>515</v>
      </c>
      <c r="AB251" s="171" t="s">
        <v>0</v>
      </c>
      <c r="AC251" s="171" t="s">
        <v>881</v>
      </c>
      <c r="AD251" s="171" t="s">
        <v>522</v>
      </c>
      <c r="AE251" s="171" t="s">
        <v>522</v>
      </c>
      <c r="AF251" s="171" t="s">
        <v>596</v>
      </c>
      <c r="AG251" s="171" t="s">
        <v>522</v>
      </c>
      <c r="AH251" s="171" t="s">
        <v>0</v>
      </c>
      <c r="AI251" s="171" t="s">
        <v>625</v>
      </c>
      <c r="AJ251" s="171" t="s">
        <v>625</v>
      </c>
      <c r="AK251" s="171" t="s">
        <v>625</v>
      </c>
      <c r="AL251" s="171" t="s">
        <v>625</v>
      </c>
      <c r="AM251" s="171" t="s">
        <v>625</v>
      </c>
      <c r="AN251" s="171" t="s">
        <v>0</v>
      </c>
      <c r="AO251" s="171" t="s">
        <v>582</v>
      </c>
      <c r="AP251" s="171" t="s">
        <v>582</v>
      </c>
      <c r="AQ251" s="171" t="s">
        <v>582</v>
      </c>
      <c r="AR251" s="171" t="s">
        <v>582</v>
      </c>
      <c r="AS251" s="171" t="s">
        <v>582</v>
      </c>
      <c r="AT251" s="171" t="s">
        <v>0</v>
      </c>
      <c r="AU251" s="171" t="s">
        <v>1153</v>
      </c>
      <c r="AV251" s="171" t="s">
        <v>944</v>
      </c>
      <c r="AW251" s="171" t="s">
        <v>953</v>
      </c>
      <c r="AX251" s="171" t="s">
        <v>745</v>
      </c>
      <c r="AY251" s="171" t="s">
        <v>933</v>
      </c>
      <c r="AZ251" s="171" t="s">
        <v>0</v>
      </c>
      <c r="BA251" s="171" t="s">
        <v>1010</v>
      </c>
      <c r="BB251" s="171" t="s">
        <v>1010</v>
      </c>
      <c r="BC251" s="171" t="s">
        <v>1010</v>
      </c>
      <c r="BD251" s="171" t="s">
        <v>1010</v>
      </c>
      <c r="BE251" s="171" t="s">
        <v>1010</v>
      </c>
    </row>
    <row r="252" spans="2:57" ht="17.399999999999999">
      <c r="B252" s="150">
        <f t="shared" si="47"/>
        <v>246</v>
      </c>
      <c r="C252" s="327">
        <f>O252</f>
        <v>43579</v>
      </c>
      <c r="D252" s="167">
        <f>Q252/100</f>
        <v>1.7049999999999999E-2</v>
      </c>
      <c r="E252" s="168">
        <f>W252/100</f>
        <v>1.7520000000000001E-2</v>
      </c>
      <c r="F252" s="168">
        <f>AC252/100</f>
        <v>1.7819999999999999E-2</v>
      </c>
      <c r="G252" s="168">
        <f>AI252/100</f>
        <v>1.8839999999999999E-2</v>
      </c>
      <c r="H252" s="168">
        <f>AO252/100</f>
        <v>1.9370000000000002E-2</v>
      </c>
      <c r="I252" s="168">
        <f t="shared" si="42"/>
        <v>2.0920000000000001E-2</v>
      </c>
      <c r="J252" s="168">
        <f t="shared" si="43"/>
        <v>2.2949999999999998E-2</v>
      </c>
      <c r="K252" s="168">
        <f t="shared" si="44"/>
        <v>1.9210000000000001E-2</v>
      </c>
      <c r="L252" s="169">
        <f>K252/K253</f>
        <v>1.0180950938824955</v>
      </c>
      <c r="M252" s="170">
        <f>LN(L252)</f>
        <v>1.7933326223906084E-2</v>
      </c>
      <c r="O252" s="328">
        <v>43579</v>
      </c>
      <c r="P252" s="171" t="s">
        <v>0</v>
      </c>
      <c r="Q252" s="171" t="s">
        <v>569</v>
      </c>
      <c r="R252" s="171" t="s">
        <v>569</v>
      </c>
      <c r="S252" s="171" t="s">
        <v>569</v>
      </c>
      <c r="T252" s="171" t="s">
        <v>569</v>
      </c>
      <c r="U252" s="171" t="s">
        <v>569</v>
      </c>
      <c r="V252" s="171" t="s">
        <v>0</v>
      </c>
      <c r="W252" s="171" t="s">
        <v>562</v>
      </c>
      <c r="X252" s="171" t="s">
        <v>562</v>
      </c>
      <c r="Y252" s="171" t="s">
        <v>562</v>
      </c>
      <c r="Z252" s="171" t="s">
        <v>562</v>
      </c>
      <c r="AA252" s="171" t="s">
        <v>562</v>
      </c>
      <c r="AB252" s="171" t="s">
        <v>0</v>
      </c>
      <c r="AC252" s="171" t="s">
        <v>531</v>
      </c>
      <c r="AD252" s="171" t="s">
        <v>531</v>
      </c>
      <c r="AE252" s="171" t="s">
        <v>531</v>
      </c>
      <c r="AF252" s="171" t="s">
        <v>531</v>
      </c>
      <c r="AG252" s="171" t="s">
        <v>531</v>
      </c>
      <c r="AH252" s="171" t="s">
        <v>0</v>
      </c>
      <c r="AI252" s="171" t="s">
        <v>870</v>
      </c>
      <c r="AJ252" s="171" t="s">
        <v>601</v>
      </c>
      <c r="AK252" s="171" t="s">
        <v>629</v>
      </c>
      <c r="AL252" s="171" t="s">
        <v>629</v>
      </c>
      <c r="AM252" s="171" t="s">
        <v>629</v>
      </c>
      <c r="AN252" s="171" t="s">
        <v>0</v>
      </c>
      <c r="AO252" s="171" t="s">
        <v>715</v>
      </c>
      <c r="AP252" s="171" t="s">
        <v>715</v>
      </c>
      <c r="AQ252" s="171" t="s">
        <v>715</v>
      </c>
      <c r="AR252" s="171" t="s">
        <v>715</v>
      </c>
      <c r="AS252" s="171" t="s">
        <v>715</v>
      </c>
      <c r="AT252" s="171" t="s">
        <v>0</v>
      </c>
      <c r="AU252" s="171" t="s">
        <v>741</v>
      </c>
      <c r="AV252" s="171" t="s">
        <v>945</v>
      </c>
      <c r="AW252" s="171" t="s">
        <v>763</v>
      </c>
      <c r="AX252" s="171" t="s">
        <v>745</v>
      </c>
      <c r="AY252" s="171" t="s">
        <v>933</v>
      </c>
      <c r="AZ252" s="171" t="s">
        <v>0</v>
      </c>
      <c r="BA252" s="171" t="s">
        <v>1008</v>
      </c>
      <c r="BB252" s="171" t="s">
        <v>1008</v>
      </c>
      <c r="BC252" s="171" t="s">
        <v>1008</v>
      </c>
      <c r="BD252" s="171" t="s">
        <v>1008</v>
      </c>
      <c r="BE252" s="171" t="s">
        <v>1008</v>
      </c>
    </row>
    <row r="253" spans="2:57" ht="17.399999999999999">
      <c r="B253" s="150">
        <f t="shared" si="47"/>
        <v>247</v>
      </c>
      <c r="C253" s="327">
        <f t="shared" ref="C253:C254" si="48">O253</f>
        <v>43578</v>
      </c>
      <c r="D253" s="167">
        <f t="shared" ref="D253:D254" si="49">Q253/100</f>
        <v>1.6830000000000001E-2</v>
      </c>
      <c r="E253" s="168">
        <f t="shared" ref="E253:E254" si="50">W253/100</f>
        <v>1.7150000000000002E-2</v>
      </c>
      <c r="F253" s="168">
        <f t="shared" ref="F253:F254" si="51">AC253/100</f>
        <v>1.7420000000000001E-2</v>
      </c>
      <c r="G253" s="168">
        <f t="shared" ref="G253:G254" si="52">AI253/100</f>
        <v>1.8420000000000002E-2</v>
      </c>
      <c r="H253" s="168">
        <f t="shared" ref="H253:H254" si="53">AO253/100</f>
        <v>1.9E-2</v>
      </c>
      <c r="I253" s="168">
        <f t="shared" si="42"/>
        <v>2.061E-2</v>
      </c>
      <c r="J253" s="168">
        <f t="shared" si="43"/>
        <v>2.265E-2</v>
      </c>
      <c r="K253" s="168">
        <f t="shared" si="44"/>
        <v>1.8868571428571429E-2</v>
      </c>
      <c r="L253" s="169">
        <f t="shared" ref="L253:L254" si="54">K253/K254</f>
        <v>1.0266614846482705</v>
      </c>
      <c r="M253" s="170">
        <f t="shared" ref="M253:M254" si="55">LN(L253)</f>
        <v>2.6312260884119344E-2</v>
      </c>
      <c r="O253" s="328">
        <v>43578</v>
      </c>
      <c r="P253" s="171" t="s">
        <v>0</v>
      </c>
      <c r="Q253" s="171" t="s">
        <v>622</v>
      </c>
      <c r="R253" s="171" t="s">
        <v>623</v>
      </c>
      <c r="S253" s="171" t="s">
        <v>623</v>
      </c>
      <c r="T253" s="171" t="s">
        <v>623</v>
      </c>
      <c r="U253" s="171" t="s">
        <v>609</v>
      </c>
      <c r="V253" s="171" t="s">
        <v>0</v>
      </c>
      <c r="W253" s="171" t="s">
        <v>587</v>
      </c>
      <c r="X253" s="171" t="s">
        <v>587</v>
      </c>
      <c r="Y253" s="171" t="s">
        <v>587</v>
      </c>
      <c r="Z253" s="171" t="s">
        <v>587</v>
      </c>
      <c r="AA253" s="171" t="s">
        <v>587</v>
      </c>
      <c r="AB253" s="171" t="s">
        <v>0</v>
      </c>
      <c r="AC253" s="171" t="s">
        <v>668</v>
      </c>
      <c r="AD253" s="171" t="s">
        <v>668</v>
      </c>
      <c r="AE253" s="171" t="s">
        <v>668</v>
      </c>
      <c r="AF253" s="171" t="s">
        <v>668</v>
      </c>
      <c r="AG253" s="171" t="s">
        <v>668</v>
      </c>
      <c r="AH253" s="171" t="s">
        <v>0</v>
      </c>
      <c r="AI253" s="171" t="s">
        <v>660</v>
      </c>
      <c r="AJ253" s="171" t="s">
        <v>660</v>
      </c>
      <c r="AK253" s="171" t="s">
        <v>660</v>
      </c>
      <c r="AL253" s="171" t="s">
        <v>660</v>
      </c>
      <c r="AM253" s="171" t="s">
        <v>660</v>
      </c>
      <c r="AN253" s="171" t="s">
        <v>0</v>
      </c>
      <c r="AO253" s="171" t="s">
        <v>614</v>
      </c>
      <c r="AP253" s="171" t="s">
        <v>614</v>
      </c>
      <c r="AQ253" s="171" t="s">
        <v>614</v>
      </c>
      <c r="AR253" s="171" t="s">
        <v>614</v>
      </c>
      <c r="AS253" s="171" t="s">
        <v>614</v>
      </c>
      <c r="AT253" s="171" t="s">
        <v>0</v>
      </c>
      <c r="AU253" s="171" t="s">
        <v>1154</v>
      </c>
      <c r="AV253" s="171" t="s">
        <v>759</v>
      </c>
      <c r="AW253" s="171" t="s">
        <v>906</v>
      </c>
      <c r="AX253" s="171" t="s">
        <v>856</v>
      </c>
      <c r="AY253" s="171" t="s">
        <v>761</v>
      </c>
      <c r="AZ253" s="171" t="s">
        <v>0</v>
      </c>
      <c r="BA253" s="171" t="s">
        <v>946</v>
      </c>
      <c r="BB253" s="171" t="s">
        <v>946</v>
      </c>
      <c r="BC253" s="171" t="s">
        <v>946</v>
      </c>
      <c r="BD253" s="171" t="s">
        <v>946</v>
      </c>
      <c r="BE253" s="171" t="s">
        <v>946</v>
      </c>
    </row>
    <row r="254" spans="2:57" ht="17.399999999999999">
      <c r="B254" s="150">
        <f t="shared" si="47"/>
        <v>248</v>
      </c>
      <c r="C254" s="327">
        <f t="shared" si="48"/>
        <v>43577</v>
      </c>
      <c r="D254" s="167">
        <f t="shared" si="49"/>
        <v>1.6709999999999999E-2</v>
      </c>
      <c r="E254" s="168">
        <f t="shared" si="50"/>
        <v>1.6899999999999998E-2</v>
      </c>
      <c r="F254" s="168">
        <f t="shared" si="51"/>
        <v>1.7129999999999999E-2</v>
      </c>
      <c r="G254" s="168">
        <f t="shared" si="52"/>
        <v>1.7920000000000002E-2</v>
      </c>
      <c r="H254" s="168">
        <f t="shared" si="53"/>
        <v>1.8349999999999998E-2</v>
      </c>
      <c r="I254" s="168">
        <f t="shared" si="42"/>
        <v>1.9870000000000002E-2</v>
      </c>
      <c r="J254" s="168">
        <f t="shared" si="43"/>
        <v>2.1770000000000001E-2</v>
      </c>
      <c r="K254" s="168">
        <f t="shared" si="44"/>
        <v>1.8378571428571432E-2</v>
      </c>
      <c r="L254" s="169">
        <f t="shared" si="54"/>
        <v>1.0022592708008726</v>
      </c>
      <c r="M254" s="170">
        <f t="shared" si="55"/>
        <v>2.2567224860971348E-3</v>
      </c>
      <c r="O254" s="328">
        <v>43577</v>
      </c>
      <c r="P254" s="171" t="s">
        <v>0</v>
      </c>
      <c r="Q254" s="171" t="s">
        <v>882</v>
      </c>
      <c r="R254" s="171" t="s">
        <v>474</v>
      </c>
      <c r="S254" s="171" t="s">
        <v>474</v>
      </c>
      <c r="T254" s="171" t="s">
        <v>560</v>
      </c>
      <c r="U254" s="171" t="s">
        <v>474</v>
      </c>
      <c r="V254" s="171" t="s">
        <v>0</v>
      </c>
      <c r="W254" s="171" t="s">
        <v>507</v>
      </c>
      <c r="X254" s="171" t="s">
        <v>507</v>
      </c>
      <c r="Y254" s="171" t="s">
        <v>565</v>
      </c>
      <c r="Z254" s="171" t="s">
        <v>507</v>
      </c>
      <c r="AA254" s="171" t="s">
        <v>507</v>
      </c>
      <c r="AB254" s="171" t="s">
        <v>0</v>
      </c>
      <c r="AC254" s="171" t="s">
        <v>586</v>
      </c>
      <c r="AD254" s="171" t="s">
        <v>532</v>
      </c>
      <c r="AE254" s="171" t="s">
        <v>532</v>
      </c>
      <c r="AF254" s="171" t="s">
        <v>587</v>
      </c>
      <c r="AG254" s="171" t="s">
        <v>587</v>
      </c>
      <c r="AH254" s="171" t="s">
        <v>0</v>
      </c>
      <c r="AI254" s="171" t="s">
        <v>541</v>
      </c>
      <c r="AJ254" s="171" t="s">
        <v>541</v>
      </c>
      <c r="AK254" s="171" t="s">
        <v>541</v>
      </c>
      <c r="AL254" s="171" t="s">
        <v>541</v>
      </c>
      <c r="AM254" s="171" t="s">
        <v>541</v>
      </c>
      <c r="AN254" s="171" t="s">
        <v>0</v>
      </c>
      <c r="AO254" s="171" t="s">
        <v>553</v>
      </c>
      <c r="AP254" s="171" t="s">
        <v>553</v>
      </c>
      <c r="AQ254" s="171" t="s">
        <v>553</v>
      </c>
      <c r="AR254" s="171" t="s">
        <v>553</v>
      </c>
      <c r="AS254" s="171" t="s">
        <v>553</v>
      </c>
      <c r="AT254" s="171" t="s">
        <v>0</v>
      </c>
      <c r="AU254" s="171" t="s">
        <v>615</v>
      </c>
      <c r="AV254" s="171" t="s">
        <v>650</v>
      </c>
      <c r="AW254" s="171" t="s">
        <v>921</v>
      </c>
      <c r="AX254" s="171" t="s">
        <v>905</v>
      </c>
      <c r="AY254" s="171" t="s">
        <v>876</v>
      </c>
      <c r="AZ254" s="171" t="s">
        <v>0</v>
      </c>
      <c r="BA254" s="171" t="s">
        <v>1155</v>
      </c>
      <c r="BB254" s="171" t="s">
        <v>1155</v>
      </c>
      <c r="BC254" s="171" t="s">
        <v>1155</v>
      </c>
      <c r="BD254" s="171" t="s">
        <v>1155</v>
      </c>
      <c r="BE254" s="171" t="s">
        <v>1155</v>
      </c>
    </row>
    <row r="255" spans="2:57" ht="17.399999999999999">
      <c r="B255" s="150">
        <f t="shared" si="47"/>
        <v>249</v>
      </c>
      <c r="C255" s="327">
        <f t="shared" ref="C255" si="56">O255</f>
        <v>43576</v>
      </c>
      <c r="D255" s="167">
        <f t="shared" ref="D255" si="57">Q255/100</f>
        <v>1.6709999999999999E-2</v>
      </c>
      <c r="E255" s="168">
        <f t="shared" ref="E255" si="58">W255/100</f>
        <v>1.6899999999999998E-2</v>
      </c>
      <c r="F255" s="168">
        <f t="shared" ref="F255" si="59">AC255/100</f>
        <v>1.7070000000000002E-2</v>
      </c>
      <c r="G255" s="168">
        <f t="shared" ref="G255" si="60">AI255/100</f>
        <v>1.787E-2</v>
      </c>
      <c r="H255" s="168">
        <f t="shared" ref="H255" si="61">AO255/100</f>
        <v>1.8290000000000001E-2</v>
      </c>
      <c r="I255" s="168">
        <f t="shared" si="42"/>
        <v>1.9820000000000001E-2</v>
      </c>
      <c r="J255" s="168">
        <f t="shared" si="43"/>
        <v>2.1700000000000001E-2</v>
      </c>
      <c r="K255" s="168">
        <f t="shared" si="44"/>
        <v>1.8337142857142857E-2</v>
      </c>
      <c r="L255" s="169" t="e">
        <f t="shared" ref="L255" si="62">K255/K256</f>
        <v>#DIV/0!</v>
      </c>
      <c r="M255" s="170" t="e">
        <f t="shared" ref="M255" si="63">LN(L255)</f>
        <v>#DIV/0!</v>
      </c>
      <c r="O255" s="328">
        <v>43576</v>
      </c>
      <c r="P255" s="171" t="s">
        <v>0</v>
      </c>
      <c r="Q255" s="171" t="s">
        <v>882</v>
      </c>
      <c r="R255" s="171" t="s">
        <v>474</v>
      </c>
      <c r="S255" s="171" t="s">
        <v>474</v>
      </c>
      <c r="T255" s="171" t="s">
        <v>560</v>
      </c>
      <c r="U255" s="171" t="s">
        <v>474</v>
      </c>
      <c r="V255" s="171" t="s">
        <v>0</v>
      </c>
      <c r="W255" s="171" t="s">
        <v>507</v>
      </c>
      <c r="X255" s="171" t="s">
        <v>507</v>
      </c>
      <c r="Y255" s="171" t="s">
        <v>507</v>
      </c>
      <c r="Z255" s="171" t="s">
        <v>507</v>
      </c>
      <c r="AA255" s="171" t="s">
        <v>507</v>
      </c>
      <c r="AB255" s="171" t="s">
        <v>0</v>
      </c>
      <c r="AC255" s="171" t="s">
        <v>543</v>
      </c>
      <c r="AD255" s="171" t="s">
        <v>543</v>
      </c>
      <c r="AE255" s="171" t="s">
        <v>543</v>
      </c>
      <c r="AF255" s="171" t="s">
        <v>543</v>
      </c>
      <c r="AG255" s="171" t="s">
        <v>543</v>
      </c>
      <c r="AH255" s="171" t="s">
        <v>0</v>
      </c>
      <c r="AI255" s="171" t="s">
        <v>596</v>
      </c>
      <c r="AJ255" s="171" t="s">
        <v>596</v>
      </c>
      <c r="AK255" s="171" t="s">
        <v>596</v>
      </c>
      <c r="AL255" s="171" t="s">
        <v>596</v>
      </c>
      <c r="AM255" s="171" t="s">
        <v>596</v>
      </c>
      <c r="AN255" s="171" t="s">
        <v>0</v>
      </c>
      <c r="AO255" s="171" t="s">
        <v>879</v>
      </c>
      <c r="AP255" s="171" t="s">
        <v>730</v>
      </c>
      <c r="AQ255" s="171" t="s">
        <v>730</v>
      </c>
      <c r="AR255" s="171" t="s">
        <v>564</v>
      </c>
      <c r="AS255" s="171" t="s">
        <v>730</v>
      </c>
      <c r="AT255" s="171" t="s">
        <v>0</v>
      </c>
      <c r="AU255" s="171" t="s">
        <v>603</v>
      </c>
      <c r="AV255" s="171" t="s">
        <v>647</v>
      </c>
      <c r="AW255" s="171" t="s">
        <v>615</v>
      </c>
      <c r="AX255" s="171" t="s">
        <v>631</v>
      </c>
      <c r="AY255" s="171" t="s">
        <v>602</v>
      </c>
      <c r="AZ255" s="171" t="s">
        <v>0</v>
      </c>
      <c r="BA255" s="171" t="s">
        <v>1040</v>
      </c>
      <c r="BB255" s="171" t="s">
        <v>1040</v>
      </c>
      <c r="BC255" s="171" t="s">
        <v>1040</v>
      </c>
      <c r="BD255" s="171" t="s">
        <v>1040</v>
      </c>
      <c r="BE255" s="171" t="s">
        <v>1040</v>
      </c>
    </row>
    <row r="256" spans="2:57" ht="10.8"/>
  </sheetData>
  <mergeCells count="16">
    <mergeCell ref="AT4:AY4"/>
    <mergeCell ref="AZ4:BE4"/>
    <mergeCell ref="AT5:AY5"/>
    <mergeCell ref="AZ5:BE5"/>
    <mergeCell ref="C4:C6"/>
    <mergeCell ref="O4:O6"/>
    <mergeCell ref="P4:U4"/>
    <mergeCell ref="V4:AA4"/>
    <mergeCell ref="AB4:AG4"/>
    <mergeCell ref="AN4:AS4"/>
    <mergeCell ref="P5:U5"/>
    <mergeCell ref="V5:AA5"/>
    <mergeCell ref="AB5:AG5"/>
    <mergeCell ref="AH5:AM5"/>
    <mergeCell ref="AN5:AS5"/>
    <mergeCell ref="AH4:AM4"/>
  </mergeCells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AF570-B200-4769-886C-2DD57DED167E}">
  <sheetPr codeName="Sheet4"/>
  <dimension ref="A2:AR5813"/>
  <sheetViews>
    <sheetView showGridLines="0" zoomScale="85" zoomScaleNormal="85" workbookViewId="0"/>
  </sheetViews>
  <sheetFormatPr defaultColWidth="9" defaultRowHeight="15.6" outlineLevelRow="1"/>
  <cols>
    <col min="1" max="1" width="2.69921875" style="266" customWidth="1"/>
    <col min="2" max="3" width="11.59765625" style="266" bestFit="1" customWidth="1"/>
    <col min="4" max="4" width="28.296875" style="266" customWidth="1"/>
    <col min="5" max="16" width="9.8984375" style="266" bestFit="1" customWidth="1"/>
    <col min="17" max="17" width="13.8984375" style="266" bestFit="1" customWidth="1"/>
    <col min="18" max="18" width="11.59765625" style="266" bestFit="1" customWidth="1"/>
    <col min="19" max="19" width="13.8984375" style="266" bestFit="1" customWidth="1"/>
    <col min="20" max="20" width="11.59765625" style="266" bestFit="1" customWidth="1"/>
    <col min="21" max="42" width="9.8984375" style="266" bestFit="1" customWidth="1"/>
    <col min="43" max="16384" width="9" style="266"/>
  </cols>
  <sheetData>
    <row r="2" spans="2:12">
      <c r="B2" s="264" t="s">
        <v>2383</v>
      </c>
      <c r="C2" s="265">
        <f>상환권BDT_발행일!C2</f>
        <v>43942</v>
      </c>
    </row>
    <row r="3" spans="2:12">
      <c r="B3" s="264"/>
      <c r="C3" s="266" t="s">
        <v>249</v>
      </c>
    </row>
    <row r="4" spans="2:12" s="268" customFormat="1">
      <c r="B4" s="267"/>
    </row>
    <row r="9" spans="2:12">
      <c r="B9" s="369" t="s">
        <v>2038</v>
      </c>
      <c r="C9" s="370"/>
      <c r="D9" s="269" t="s">
        <v>2384</v>
      </c>
      <c r="E9" s="269" t="s">
        <v>5</v>
      </c>
      <c r="F9" s="269" t="s">
        <v>6</v>
      </c>
      <c r="G9" s="269" t="s">
        <v>7</v>
      </c>
      <c r="H9" s="269" t="s">
        <v>1</v>
      </c>
      <c r="I9" s="269" t="s">
        <v>2</v>
      </c>
      <c r="J9" s="269" t="s">
        <v>3</v>
      </c>
      <c r="K9" s="269" t="s">
        <v>4</v>
      </c>
      <c r="L9" s="269" t="s">
        <v>8</v>
      </c>
    </row>
    <row r="10" spans="2:12" ht="15" customHeight="1">
      <c r="B10" s="270" t="s">
        <v>2048</v>
      </c>
      <c r="C10" s="270" t="s">
        <v>2046</v>
      </c>
      <c r="D10" s="270" t="s">
        <v>2385</v>
      </c>
      <c r="E10" s="270" t="s">
        <v>212</v>
      </c>
      <c r="F10" s="270" t="s">
        <v>212</v>
      </c>
      <c r="G10" s="270" t="s">
        <v>185</v>
      </c>
      <c r="H10" s="270" t="s">
        <v>185</v>
      </c>
      <c r="I10" s="270" t="s">
        <v>1156</v>
      </c>
      <c r="J10" s="270" t="s">
        <v>175</v>
      </c>
      <c r="K10" s="270" t="s">
        <v>213</v>
      </c>
      <c r="L10" s="270" t="s">
        <v>211</v>
      </c>
    </row>
    <row r="11" spans="2:12" ht="15" customHeight="1">
      <c r="B11" s="270" t="s">
        <v>2048</v>
      </c>
      <c r="C11" s="270" t="s">
        <v>2386</v>
      </c>
      <c r="D11" s="270" t="s">
        <v>2386</v>
      </c>
      <c r="E11" s="270" t="s">
        <v>164</v>
      </c>
      <c r="F11" s="270" t="s">
        <v>132</v>
      </c>
      <c r="G11" s="270" t="s">
        <v>1157</v>
      </c>
      <c r="H11" s="270" t="s">
        <v>1157</v>
      </c>
      <c r="I11" s="270" t="s">
        <v>1158</v>
      </c>
      <c r="J11" s="270" t="s">
        <v>135</v>
      </c>
      <c r="K11" s="270" t="s">
        <v>152</v>
      </c>
      <c r="L11" s="270" t="s">
        <v>155</v>
      </c>
    </row>
    <row r="12" spans="2:12" ht="15" customHeight="1">
      <c r="B12" s="270" t="s">
        <v>2048</v>
      </c>
      <c r="C12" s="270" t="s">
        <v>2387</v>
      </c>
      <c r="D12" s="270" t="s">
        <v>2388</v>
      </c>
      <c r="E12" s="270" t="s">
        <v>185</v>
      </c>
      <c r="F12" s="270" t="s">
        <v>203</v>
      </c>
      <c r="G12" s="270" t="s">
        <v>207</v>
      </c>
      <c r="H12" s="270" t="s">
        <v>207</v>
      </c>
      <c r="I12" s="270" t="s">
        <v>136</v>
      </c>
      <c r="J12" s="270" t="s">
        <v>204</v>
      </c>
      <c r="K12" s="270" t="s">
        <v>205</v>
      </c>
      <c r="L12" s="270" t="s">
        <v>205</v>
      </c>
    </row>
    <row r="13" spans="2:12" ht="15" customHeight="1">
      <c r="B13" s="270" t="s">
        <v>2051</v>
      </c>
      <c r="C13" s="270" t="s">
        <v>2052</v>
      </c>
      <c r="D13" s="270" t="s">
        <v>2389</v>
      </c>
      <c r="E13" s="270" t="s">
        <v>162</v>
      </c>
      <c r="F13" s="270" t="s">
        <v>183</v>
      </c>
      <c r="G13" s="270" t="s">
        <v>175</v>
      </c>
      <c r="H13" s="270" t="s">
        <v>175</v>
      </c>
      <c r="I13" s="270" t="s">
        <v>209</v>
      </c>
      <c r="J13" s="270" t="s">
        <v>156</v>
      </c>
      <c r="K13" s="270" t="s">
        <v>205</v>
      </c>
      <c r="L13" s="270" t="s">
        <v>205</v>
      </c>
    </row>
    <row r="14" spans="2:12" ht="15" customHeight="1">
      <c r="B14" s="270" t="s">
        <v>2051</v>
      </c>
      <c r="C14" s="270" t="s">
        <v>2054</v>
      </c>
      <c r="D14" s="270" t="s">
        <v>2390</v>
      </c>
      <c r="E14" s="270" t="s">
        <v>162</v>
      </c>
      <c r="F14" s="270" t="s">
        <v>183</v>
      </c>
      <c r="G14" s="270" t="s">
        <v>175</v>
      </c>
      <c r="H14" s="270" t="s">
        <v>175</v>
      </c>
      <c r="I14" s="270" t="s">
        <v>209</v>
      </c>
      <c r="J14" s="270" t="s">
        <v>156</v>
      </c>
      <c r="K14" s="270" t="s">
        <v>155</v>
      </c>
      <c r="L14" s="270" t="s">
        <v>153</v>
      </c>
    </row>
    <row r="15" spans="2:12" ht="15" customHeight="1">
      <c r="B15" s="270" t="s">
        <v>2058</v>
      </c>
      <c r="C15" s="270" t="s">
        <v>2391</v>
      </c>
      <c r="D15" s="270" t="s">
        <v>2392</v>
      </c>
      <c r="E15" s="270" t="s">
        <v>133</v>
      </c>
      <c r="F15" s="270" t="s">
        <v>207</v>
      </c>
      <c r="G15" s="270" t="s">
        <v>183</v>
      </c>
      <c r="H15" s="270" t="s">
        <v>148</v>
      </c>
      <c r="I15" s="270" t="s">
        <v>145</v>
      </c>
      <c r="J15" s="270" t="s">
        <v>154</v>
      </c>
      <c r="K15" s="270" t="s">
        <v>1159</v>
      </c>
      <c r="L15" s="270" t="s">
        <v>214</v>
      </c>
    </row>
    <row r="16" spans="2:12" ht="15" customHeight="1">
      <c r="B16" s="270" t="s">
        <v>2058</v>
      </c>
      <c r="C16" s="270" t="s">
        <v>2391</v>
      </c>
      <c r="D16" s="270" t="s">
        <v>2393</v>
      </c>
      <c r="E16" s="270" t="s">
        <v>162</v>
      </c>
      <c r="F16" s="270" t="s">
        <v>183</v>
      </c>
      <c r="G16" s="270" t="s">
        <v>148</v>
      </c>
      <c r="H16" s="270" t="s">
        <v>139</v>
      </c>
      <c r="I16" s="270" t="s">
        <v>137</v>
      </c>
      <c r="J16" s="270" t="s">
        <v>1160</v>
      </c>
      <c r="K16" s="270" t="s">
        <v>163</v>
      </c>
      <c r="L16" s="270" t="s">
        <v>173</v>
      </c>
    </row>
    <row r="17" spans="2:12" ht="15" customHeight="1">
      <c r="B17" s="270" t="s">
        <v>2058</v>
      </c>
      <c r="C17" s="270" t="s">
        <v>2391</v>
      </c>
      <c r="D17" s="270" t="s">
        <v>2394</v>
      </c>
      <c r="E17" s="270" t="s">
        <v>191</v>
      </c>
      <c r="F17" s="270" t="s">
        <v>176</v>
      </c>
      <c r="G17" s="270" t="s">
        <v>1161</v>
      </c>
      <c r="H17" s="270" t="s">
        <v>215</v>
      </c>
      <c r="I17" s="270" t="s">
        <v>1160</v>
      </c>
      <c r="J17" s="270" t="s">
        <v>1162</v>
      </c>
      <c r="K17" s="270" t="s">
        <v>226</v>
      </c>
      <c r="L17" s="270" t="s">
        <v>158</v>
      </c>
    </row>
    <row r="18" spans="2:12" ht="15" customHeight="1">
      <c r="B18" s="270" t="s">
        <v>2058</v>
      </c>
      <c r="C18" s="270" t="s">
        <v>2391</v>
      </c>
      <c r="D18" s="270" t="s">
        <v>2395</v>
      </c>
      <c r="E18" s="270" t="s">
        <v>215</v>
      </c>
      <c r="F18" s="270" t="s">
        <v>140</v>
      </c>
      <c r="G18" s="270" t="s">
        <v>156</v>
      </c>
      <c r="H18" s="270" t="s">
        <v>1160</v>
      </c>
      <c r="I18" s="270" t="s">
        <v>1159</v>
      </c>
      <c r="J18" s="270" t="s">
        <v>163</v>
      </c>
      <c r="K18" s="270" t="s">
        <v>158</v>
      </c>
      <c r="L18" s="270" t="s">
        <v>171</v>
      </c>
    </row>
    <row r="19" spans="2:12" ht="15" customHeight="1">
      <c r="B19" s="270" t="s">
        <v>2058</v>
      </c>
      <c r="C19" s="270" t="s">
        <v>2396</v>
      </c>
      <c r="D19" s="270" t="s">
        <v>2397</v>
      </c>
      <c r="E19" s="270" t="s">
        <v>151</v>
      </c>
      <c r="F19" s="270" t="s">
        <v>185</v>
      </c>
      <c r="G19" s="270" t="s">
        <v>133</v>
      </c>
      <c r="H19" s="270" t="s">
        <v>207</v>
      </c>
      <c r="I19" s="270" t="s">
        <v>175</v>
      </c>
      <c r="J19" s="270" t="s">
        <v>154</v>
      </c>
      <c r="K19" s="270" t="s">
        <v>142</v>
      </c>
      <c r="L19" s="270" t="s">
        <v>149</v>
      </c>
    </row>
    <row r="20" spans="2:12" ht="15" customHeight="1">
      <c r="B20" s="270" t="s">
        <v>2058</v>
      </c>
      <c r="C20" s="270" t="s">
        <v>9</v>
      </c>
      <c r="D20" s="270" t="s">
        <v>9</v>
      </c>
      <c r="E20" s="270" t="s">
        <v>133</v>
      </c>
      <c r="F20" s="270" t="s">
        <v>207</v>
      </c>
      <c r="G20" s="270" t="s">
        <v>136</v>
      </c>
      <c r="H20" s="270" t="s">
        <v>148</v>
      </c>
      <c r="I20" s="270" t="s">
        <v>191</v>
      </c>
      <c r="J20" s="270" t="s">
        <v>154</v>
      </c>
      <c r="K20" s="270" t="s">
        <v>1159</v>
      </c>
      <c r="L20" s="270" t="s">
        <v>206</v>
      </c>
    </row>
    <row r="21" spans="2:12" ht="15" customHeight="1">
      <c r="B21" s="270" t="s">
        <v>2062</v>
      </c>
      <c r="C21" s="270" t="s">
        <v>0</v>
      </c>
      <c r="D21" s="270" t="s">
        <v>2062</v>
      </c>
      <c r="E21" s="270" t="s">
        <v>185</v>
      </c>
      <c r="F21" s="270" t="s">
        <v>185</v>
      </c>
      <c r="G21" s="270" t="s">
        <v>203</v>
      </c>
      <c r="H21" s="270" t="s">
        <v>203</v>
      </c>
      <c r="I21" s="270" t="s">
        <v>205</v>
      </c>
      <c r="J21" s="270" t="s">
        <v>205</v>
      </c>
      <c r="K21" s="270" t="s">
        <v>205</v>
      </c>
      <c r="L21" s="270" t="s">
        <v>205</v>
      </c>
    </row>
    <row r="22" spans="2:12" ht="15" customHeight="1">
      <c r="B22" s="270" t="s">
        <v>2398</v>
      </c>
      <c r="C22" s="270" t="s">
        <v>2068</v>
      </c>
      <c r="D22" s="270" t="s">
        <v>2399</v>
      </c>
      <c r="E22" s="270" t="s">
        <v>133</v>
      </c>
      <c r="F22" s="270" t="s">
        <v>133</v>
      </c>
      <c r="G22" s="270" t="s">
        <v>162</v>
      </c>
      <c r="H22" s="270" t="s">
        <v>183</v>
      </c>
      <c r="I22" s="270" t="s">
        <v>208</v>
      </c>
      <c r="J22" s="270" t="s">
        <v>215</v>
      </c>
      <c r="K22" s="270" t="s">
        <v>149</v>
      </c>
      <c r="L22" s="270" t="s">
        <v>206</v>
      </c>
    </row>
    <row r="23" spans="2:12" ht="15" customHeight="1">
      <c r="B23" s="270" t="s">
        <v>2398</v>
      </c>
      <c r="C23" s="270" t="s">
        <v>2068</v>
      </c>
      <c r="D23" s="270" t="s">
        <v>2400</v>
      </c>
      <c r="E23" s="270" t="s">
        <v>133</v>
      </c>
      <c r="F23" s="270" t="s">
        <v>133</v>
      </c>
      <c r="G23" s="270" t="s">
        <v>162</v>
      </c>
      <c r="H23" s="270" t="s">
        <v>183</v>
      </c>
      <c r="I23" s="270" t="s">
        <v>139</v>
      </c>
      <c r="J23" s="270" t="s">
        <v>217</v>
      </c>
      <c r="K23" s="270" t="s">
        <v>1162</v>
      </c>
      <c r="L23" s="270" t="s">
        <v>134</v>
      </c>
    </row>
    <row r="24" spans="2:12" ht="17.399999999999999">
      <c r="B24" s="270" t="s">
        <v>2398</v>
      </c>
      <c r="C24" s="270" t="s">
        <v>2068</v>
      </c>
      <c r="D24" s="270" t="s">
        <v>2401</v>
      </c>
      <c r="E24" s="270" t="s">
        <v>133</v>
      </c>
      <c r="F24" s="270" t="s">
        <v>207</v>
      </c>
      <c r="G24" s="270" t="s">
        <v>183</v>
      </c>
      <c r="H24" s="270" t="s">
        <v>136</v>
      </c>
      <c r="I24" s="270" t="s">
        <v>145</v>
      </c>
      <c r="J24" s="270" t="s">
        <v>165</v>
      </c>
      <c r="K24" s="270" t="s">
        <v>206</v>
      </c>
      <c r="L24" s="270" t="s">
        <v>166</v>
      </c>
    </row>
    <row r="25" spans="2:12" ht="17.399999999999999">
      <c r="B25" s="270" t="s">
        <v>2398</v>
      </c>
      <c r="C25" s="270" t="s">
        <v>2068</v>
      </c>
      <c r="D25" s="270" t="s">
        <v>2402</v>
      </c>
      <c r="E25" s="270" t="s">
        <v>175</v>
      </c>
      <c r="F25" s="270" t="s">
        <v>148</v>
      </c>
      <c r="G25" s="270" t="s">
        <v>145</v>
      </c>
      <c r="H25" s="270" t="s">
        <v>176</v>
      </c>
      <c r="I25" s="270" t="s">
        <v>210</v>
      </c>
      <c r="J25" s="270" t="s">
        <v>202</v>
      </c>
      <c r="K25" s="270" t="s">
        <v>187</v>
      </c>
      <c r="L25" s="270" t="s">
        <v>190</v>
      </c>
    </row>
    <row r="26" spans="2:12" ht="15" customHeight="1">
      <c r="B26" s="270" t="s">
        <v>2398</v>
      </c>
      <c r="C26" s="270" t="s">
        <v>2068</v>
      </c>
      <c r="D26" s="270" t="s">
        <v>2403</v>
      </c>
      <c r="E26" s="270" t="s">
        <v>140</v>
      </c>
      <c r="F26" s="270" t="s">
        <v>165</v>
      </c>
      <c r="G26" s="270" t="s">
        <v>201</v>
      </c>
      <c r="H26" s="270" t="s">
        <v>1160</v>
      </c>
      <c r="I26" s="270" t="s">
        <v>1162</v>
      </c>
      <c r="J26" s="270" t="s">
        <v>166</v>
      </c>
      <c r="K26" s="270" t="s">
        <v>1163</v>
      </c>
      <c r="L26" s="270" t="s">
        <v>1164</v>
      </c>
    </row>
    <row r="27" spans="2:12" ht="17.399999999999999">
      <c r="B27" s="270" t="s">
        <v>2398</v>
      </c>
      <c r="C27" s="270" t="s">
        <v>2068</v>
      </c>
      <c r="D27" s="270" t="s">
        <v>2404</v>
      </c>
      <c r="E27" s="270" t="s">
        <v>1165</v>
      </c>
      <c r="F27" s="270" t="s">
        <v>1162</v>
      </c>
      <c r="G27" s="270" t="s">
        <v>134</v>
      </c>
      <c r="H27" s="270" t="s">
        <v>184</v>
      </c>
      <c r="I27" s="270" t="s">
        <v>138</v>
      </c>
      <c r="J27" s="270" t="s">
        <v>160</v>
      </c>
      <c r="K27" s="270" t="s">
        <v>224</v>
      </c>
      <c r="L27" s="270" t="s">
        <v>237</v>
      </c>
    </row>
    <row r="28" spans="2:12" ht="15" customHeight="1">
      <c r="B28" s="270" t="s">
        <v>2398</v>
      </c>
      <c r="C28" s="270" t="s">
        <v>2068</v>
      </c>
      <c r="D28" s="270" t="s">
        <v>2405</v>
      </c>
      <c r="E28" s="270" t="s">
        <v>174</v>
      </c>
      <c r="F28" s="270" t="s">
        <v>134</v>
      </c>
      <c r="G28" s="270" t="s">
        <v>218</v>
      </c>
      <c r="H28" s="270" t="s">
        <v>168</v>
      </c>
      <c r="I28" s="270" t="s">
        <v>167</v>
      </c>
      <c r="J28" s="270" t="s">
        <v>171</v>
      </c>
      <c r="K28" s="270" t="s">
        <v>237</v>
      </c>
      <c r="L28" s="270" t="s">
        <v>220</v>
      </c>
    </row>
    <row r="29" spans="2:12" ht="15" customHeight="1">
      <c r="B29" s="270" t="s">
        <v>2398</v>
      </c>
      <c r="C29" s="270" t="s">
        <v>2068</v>
      </c>
      <c r="D29" s="270" t="s">
        <v>2406</v>
      </c>
      <c r="E29" s="270" t="s">
        <v>187</v>
      </c>
      <c r="F29" s="270" t="s">
        <v>1166</v>
      </c>
      <c r="G29" s="270" t="s">
        <v>1167</v>
      </c>
      <c r="H29" s="270" t="s">
        <v>150</v>
      </c>
      <c r="I29" s="270" t="s">
        <v>1163</v>
      </c>
      <c r="J29" s="270" t="s">
        <v>1168</v>
      </c>
      <c r="K29" s="270" t="s">
        <v>1169</v>
      </c>
      <c r="L29" s="270" t="s">
        <v>221</v>
      </c>
    </row>
    <row r="30" spans="2:12" ht="15" customHeight="1">
      <c r="B30" s="270" t="s">
        <v>2398</v>
      </c>
      <c r="C30" s="270" t="s">
        <v>2068</v>
      </c>
      <c r="D30" s="270" t="s">
        <v>2407</v>
      </c>
      <c r="E30" s="270" t="s">
        <v>170</v>
      </c>
      <c r="F30" s="270" t="s">
        <v>1170</v>
      </c>
      <c r="G30" s="270" t="s">
        <v>1171</v>
      </c>
      <c r="H30" s="270" t="s">
        <v>158</v>
      </c>
      <c r="I30" s="270" t="s">
        <v>1172</v>
      </c>
      <c r="J30" s="270" t="s">
        <v>1173</v>
      </c>
      <c r="K30" s="270" t="s">
        <v>179</v>
      </c>
      <c r="L30" s="270" t="s">
        <v>223</v>
      </c>
    </row>
    <row r="31" spans="2:12" ht="17.399999999999999">
      <c r="B31" s="270" t="s">
        <v>2398</v>
      </c>
      <c r="C31" s="270" t="s">
        <v>2079</v>
      </c>
      <c r="D31" s="270" t="s">
        <v>2408</v>
      </c>
      <c r="E31" s="270" t="s">
        <v>136</v>
      </c>
      <c r="F31" s="270" t="s">
        <v>148</v>
      </c>
      <c r="G31" s="270" t="s">
        <v>139</v>
      </c>
      <c r="H31" s="270" t="s">
        <v>191</v>
      </c>
      <c r="I31" s="270" t="s">
        <v>213</v>
      </c>
      <c r="J31" s="270" t="s">
        <v>206</v>
      </c>
      <c r="K31" s="270" t="s">
        <v>1172</v>
      </c>
      <c r="L31" s="270" t="s">
        <v>161</v>
      </c>
    </row>
    <row r="32" spans="2:12" ht="17.399999999999999">
      <c r="B32" s="270" t="s">
        <v>2398</v>
      </c>
      <c r="C32" s="270" t="s">
        <v>2079</v>
      </c>
      <c r="D32" s="270" t="s">
        <v>2409</v>
      </c>
      <c r="E32" s="270" t="s">
        <v>209</v>
      </c>
      <c r="F32" s="270" t="s">
        <v>177</v>
      </c>
      <c r="G32" s="270" t="s">
        <v>204</v>
      </c>
      <c r="H32" s="270" t="s">
        <v>215</v>
      </c>
      <c r="I32" s="270" t="s">
        <v>1174</v>
      </c>
      <c r="J32" s="270" t="s">
        <v>188</v>
      </c>
      <c r="K32" s="270" t="s">
        <v>1173</v>
      </c>
      <c r="L32" s="270" t="s">
        <v>225</v>
      </c>
    </row>
    <row r="33" spans="2:12" ht="17.399999999999999">
      <c r="B33" s="270" t="s">
        <v>2398</v>
      </c>
      <c r="C33" s="270" t="s">
        <v>2079</v>
      </c>
      <c r="D33" s="270" t="s">
        <v>2410</v>
      </c>
      <c r="E33" s="270" t="s">
        <v>165</v>
      </c>
      <c r="F33" s="270" t="s">
        <v>201</v>
      </c>
      <c r="G33" s="270" t="s">
        <v>213</v>
      </c>
      <c r="H33" s="270" t="s">
        <v>1175</v>
      </c>
      <c r="I33" s="270" t="s">
        <v>168</v>
      </c>
      <c r="J33" s="270" t="s">
        <v>160</v>
      </c>
      <c r="K33" s="270" t="s">
        <v>227</v>
      </c>
      <c r="L33" s="270" t="s">
        <v>1176</v>
      </c>
    </row>
    <row r="34" spans="2:12" ht="17.399999999999999">
      <c r="B34" s="270" t="s">
        <v>2398</v>
      </c>
      <c r="C34" s="270" t="s">
        <v>2079</v>
      </c>
      <c r="D34" s="270" t="s">
        <v>2411</v>
      </c>
      <c r="E34" s="270" t="s">
        <v>138</v>
      </c>
      <c r="F34" s="270" t="s">
        <v>159</v>
      </c>
      <c r="G34" s="270" t="s">
        <v>167</v>
      </c>
      <c r="H34" s="270" t="s">
        <v>232</v>
      </c>
      <c r="I34" s="270" t="s">
        <v>178</v>
      </c>
      <c r="J34" s="270" t="s">
        <v>1177</v>
      </c>
      <c r="K34" s="270" t="s">
        <v>1178</v>
      </c>
      <c r="L34" s="270" t="s">
        <v>1179</v>
      </c>
    </row>
    <row r="35" spans="2:12" ht="17.399999999999999">
      <c r="B35" s="270" t="s">
        <v>2398</v>
      </c>
      <c r="C35" s="270" t="s">
        <v>2079</v>
      </c>
      <c r="D35" s="270" t="s">
        <v>2412</v>
      </c>
      <c r="E35" s="270" t="s">
        <v>157</v>
      </c>
      <c r="F35" s="270" t="s">
        <v>219</v>
      </c>
      <c r="G35" s="270" t="s">
        <v>1180</v>
      </c>
      <c r="H35" s="270" t="s">
        <v>1181</v>
      </c>
      <c r="I35" s="270" t="s">
        <v>1182</v>
      </c>
      <c r="J35" s="270" t="s">
        <v>223</v>
      </c>
      <c r="K35" s="270" t="s">
        <v>1183</v>
      </c>
      <c r="L35" s="270" t="s">
        <v>1184</v>
      </c>
    </row>
    <row r="36" spans="2:12" ht="17.399999999999999">
      <c r="B36" s="270" t="s">
        <v>2398</v>
      </c>
      <c r="C36" s="270" t="s">
        <v>2079</v>
      </c>
      <c r="D36" s="270" t="s">
        <v>2413</v>
      </c>
      <c r="E36" s="270" t="s">
        <v>147</v>
      </c>
      <c r="F36" s="270" t="s">
        <v>228</v>
      </c>
      <c r="G36" s="270" t="s">
        <v>1185</v>
      </c>
      <c r="H36" s="270" t="s">
        <v>1186</v>
      </c>
      <c r="I36" s="270" t="s">
        <v>1187</v>
      </c>
      <c r="J36" s="270" t="s">
        <v>234</v>
      </c>
      <c r="K36" s="270" t="s">
        <v>1188</v>
      </c>
      <c r="L36" s="270" t="s">
        <v>1189</v>
      </c>
    </row>
    <row r="37" spans="2:12" ht="17.399999999999999">
      <c r="B37" s="270" t="s">
        <v>2398</v>
      </c>
      <c r="C37" s="270" t="s">
        <v>2079</v>
      </c>
      <c r="D37" s="270" t="s">
        <v>2414</v>
      </c>
      <c r="E37" s="270" t="s">
        <v>233</v>
      </c>
      <c r="F37" s="270" t="s">
        <v>230</v>
      </c>
      <c r="G37" s="270" t="s">
        <v>1190</v>
      </c>
      <c r="H37" s="270" t="s">
        <v>1191</v>
      </c>
      <c r="I37" s="270" t="s">
        <v>1192</v>
      </c>
      <c r="J37" s="270" t="s">
        <v>1193</v>
      </c>
      <c r="K37" s="270" t="s">
        <v>1194</v>
      </c>
      <c r="L37" s="270" t="s">
        <v>1195</v>
      </c>
    </row>
    <row r="38" spans="2:12" ht="17.399999999999999">
      <c r="B38" s="270" t="s">
        <v>2100</v>
      </c>
      <c r="C38" s="270" t="s">
        <v>2092</v>
      </c>
      <c r="D38" s="270" t="s">
        <v>2415</v>
      </c>
      <c r="E38" s="270" t="s">
        <v>136</v>
      </c>
      <c r="F38" s="270" t="s">
        <v>136</v>
      </c>
      <c r="G38" s="270" t="s">
        <v>148</v>
      </c>
      <c r="H38" s="270" t="s">
        <v>139</v>
      </c>
      <c r="I38" s="270" t="s">
        <v>177</v>
      </c>
      <c r="J38" s="270" t="s">
        <v>141</v>
      </c>
      <c r="K38" s="270" t="s">
        <v>168</v>
      </c>
      <c r="L38" s="270" t="s">
        <v>232</v>
      </c>
    </row>
    <row r="39" spans="2:12" ht="17.399999999999999">
      <c r="B39" s="270" t="s">
        <v>2100</v>
      </c>
      <c r="C39" s="270" t="s">
        <v>2092</v>
      </c>
      <c r="D39" s="270" t="s">
        <v>2416</v>
      </c>
      <c r="E39" s="270" t="s">
        <v>191</v>
      </c>
      <c r="F39" s="270" t="s">
        <v>176</v>
      </c>
      <c r="G39" s="270" t="s">
        <v>177</v>
      </c>
      <c r="H39" s="270" t="s">
        <v>204</v>
      </c>
      <c r="I39" s="270" t="s">
        <v>1160</v>
      </c>
      <c r="J39" s="270" t="s">
        <v>1162</v>
      </c>
      <c r="K39" s="270" t="s">
        <v>169</v>
      </c>
      <c r="L39" s="270" t="s">
        <v>161</v>
      </c>
    </row>
    <row r="40" spans="2:12" ht="17.399999999999999">
      <c r="B40" s="270" t="s">
        <v>2100</v>
      </c>
      <c r="C40" s="270" t="s">
        <v>2092</v>
      </c>
      <c r="D40" s="270" t="s">
        <v>2417</v>
      </c>
      <c r="E40" s="270" t="s">
        <v>1161</v>
      </c>
      <c r="F40" s="270" t="s">
        <v>204</v>
      </c>
      <c r="G40" s="270" t="s">
        <v>154</v>
      </c>
      <c r="H40" s="270" t="s">
        <v>217</v>
      </c>
      <c r="I40" s="270" t="s">
        <v>1175</v>
      </c>
      <c r="J40" s="270" t="s">
        <v>155</v>
      </c>
      <c r="K40" s="270" t="s">
        <v>1196</v>
      </c>
      <c r="L40" s="270" t="s">
        <v>1197</v>
      </c>
    </row>
    <row r="41" spans="2:12" ht="17.399999999999999">
      <c r="B41" s="270" t="s">
        <v>2100</v>
      </c>
      <c r="C41" s="270" t="s">
        <v>2092</v>
      </c>
      <c r="D41" s="270" t="s">
        <v>2418</v>
      </c>
      <c r="E41" s="270" t="s">
        <v>140</v>
      </c>
      <c r="F41" s="270" t="s">
        <v>165</v>
      </c>
      <c r="G41" s="270" t="s">
        <v>186</v>
      </c>
      <c r="H41" s="270" t="s">
        <v>202</v>
      </c>
      <c r="I41" s="270" t="s">
        <v>1159</v>
      </c>
      <c r="J41" s="270" t="s">
        <v>173</v>
      </c>
      <c r="K41" s="270" t="s">
        <v>1198</v>
      </c>
      <c r="L41" s="270" t="s">
        <v>1199</v>
      </c>
    </row>
    <row r="42" spans="2:12" ht="17.399999999999999">
      <c r="B42" s="270" t="s">
        <v>2100</v>
      </c>
      <c r="C42" s="270" t="s">
        <v>2092</v>
      </c>
      <c r="D42" s="270" t="s">
        <v>2419</v>
      </c>
      <c r="E42" s="270" t="s">
        <v>134</v>
      </c>
      <c r="F42" s="270" t="s">
        <v>216</v>
      </c>
      <c r="G42" s="270" t="s">
        <v>170</v>
      </c>
      <c r="H42" s="270" t="s">
        <v>146</v>
      </c>
      <c r="I42" s="270" t="s">
        <v>1172</v>
      </c>
      <c r="J42" s="270" t="s">
        <v>1180</v>
      </c>
      <c r="K42" s="270" t="s">
        <v>1200</v>
      </c>
      <c r="L42" s="270" t="s">
        <v>1201</v>
      </c>
    </row>
    <row r="43" spans="2:12" ht="17.399999999999999">
      <c r="B43" s="270" t="s">
        <v>2100</v>
      </c>
      <c r="C43" s="270" t="s">
        <v>2092</v>
      </c>
      <c r="D43" s="270" t="s">
        <v>2420</v>
      </c>
      <c r="E43" s="270" t="s">
        <v>138</v>
      </c>
      <c r="F43" s="270" t="s">
        <v>150</v>
      </c>
      <c r="G43" s="270" t="s">
        <v>167</v>
      </c>
      <c r="H43" s="270" t="s">
        <v>169</v>
      </c>
      <c r="I43" s="270" t="s">
        <v>161</v>
      </c>
      <c r="J43" s="270" t="s">
        <v>1202</v>
      </c>
      <c r="K43" s="270" t="s">
        <v>1203</v>
      </c>
      <c r="L43" s="270" t="s">
        <v>1204</v>
      </c>
    </row>
    <row r="44" spans="2:12" ht="17.399999999999999">
      <c r="B44" s="270" t="s">
        <v>2100</v>
      </c>
      <c r="C44" s="270" t="s">
        <v>2092</v>
      </c>
      <c r="D44" s="270" t="s">
        <v>2421</v>
      </c>
      <c r="E44" s="270" t="s">
        <v>235</v>
      </c>
      <c r="F44" s="270" t="s">
        <v>222</v>
      </c>
      <c r="G44" s="270" t="s">
        <v>1205</v>
      </c>
      <c r="H44" s="270" t="s">
        <v>1206</v>
      </c>
      <c r="I44" s="270" t="s">
        <v>1207</v>
      </c>
      <c r="J44" s="270" t="s">
        <v>1208</v>
      </c>
      <c r="K44" s="270" t="s">
        <v>229</v>
      </c>
      <c r="L44" s="270" t="s">
        <v>1193</v>
      </c>
    </row>
    <row r="45" spans="2:12" ht="17.399999999999999">
      <c r="B45" s="270" t="s">
        <v>2100</v>
      </c>
      <c r="C45" s="270" t="s">
        <v>2092</v>
      </c>
      <c r="D45" s="270" t="s">
        <v>2422</v>
      </c>
      <c r="E45" s="270" t="s">
        <v>237</v>
      </c>
      <c r="F45" s="270" t="s">
        <v>144</v>
      </c>
      <c r="G45" s="270" t="s">
        <v>1209</v>
      </c>
      <c r="H45" s="270" t="s">
        <v>143</v>
      </c>
      <c r="I45" s="270" t="s">
        <v>1210</v>
      </c>
      <c r="J45" s="270" t="s">
        <v>1211</v>
      </c>
      <c r="K45" s="270" t="s">
        <v>1212</v>
      </c>
      <c r="L45" s="270" t="s">
        <v>1213</v>
      </c>
    </row>
    <row r="46" spans="2:12" ht="17.399999999999999">
      <c r="B46" s="270" t="s">
        <v>2100</v>
      </c>
      <c r="C46" s="270" t="s">
        <v>2092</v>
      </c>
      <c r="D46" s="270" t="s">
        <v>2423</v>
      </c>
      <c r="E46" s="270" t="s">
        <v>180</v>
      </c>
      <c r="F46" s="270" t="s">
        <v>238</v>
      </c>
      <c r="G46" s="270" t="s">
        <v>1214</v>
      </c>
      <c r="H46" s="270" t="s">
        <v>241</v>
      </c>
      <c r="I46" s="270" t="s">
        <v>1215</v>
      </c>
      <c r="J46" s="270" t="s">
        <v>1216</v>
      </c>
      <c r="K46" s="270" t="s">
        <v>1217</v>
      </c>
      <c r="L46" s="270" t="s">
        <v>1218</v>
      </c>
    </row>
    <row r="47" spans="2:12" ht="17.399999999999999">
      <c r="B47" s="270" t="s">
        <v>2100</v>
      </c>
      <c r="C47" s="270" t="s">
        <v>2092</v>
      </c>
      <c r="D47" s="270" t="s">
        <v>2424</v>
      </c>
      <c r="E47" s="270" t="s">
        <v>181</v>
      </c>
      <c r="F47" s="270" t="s">
        <v>241</v>
      </c>
      <c r="G47" s="270" t="s">
        <v>236</v>
      </c>
      <c r="H47" s="270" t="s">
        <v>1219</v>
      </c>
      <c r="I47" s="270" t="s">
        <v>1220</v>
      </c>
      <c r="J47" s="270" t="s">
        <v>1221</v>
      </c>
      <c r="K47" s="270" t="s">
        <v>1222</v>
      </c>
      <c r="L47" s="270" t="s">
        <v>1223</v>
      </c>
    </row>
    <row r="48" spans="2:12" ht="17.399999999999999">
      <c r="B48" s="270" t="s">
        <v>2100</v>
      </c>
      <c r="C48" s="270" t="s">
        <v>2092</v>
      </c>
      <c r="D48" s="270" t="s">
        <v>2425</v>
      </c>
      <c r="E48" s="270" t="s">
        <v>243</v>
      </c>
      <c r="F48" s="270" t="s">
        <v>244</v>
      </c>
      <c r="G48" s="270" t="s">
        <v>239</v>
      </c>
      <c r="H48" s="270" t="s">
        <v>1224</v>
      </c>
      <c r="I48" s="270" t="s">
        <v>1225</v>
      </c>
      <c r="J48" s="270" t="s">
        <v>1226</v>
      </c>
      <c r="K48" s="270" t="s">
        <v>1227</v>
      </c>
      <c r="L48" s="270" t="s">
        <v>1228</v>
      </c>
    </row>
    <row r="49" spans="1:20" ht="17.399999999999999">
      <c r="B49" s="270" t="s">
        <v>2100</v>
      </c>
      <c r="C49" s="270" t="s">
        <v>2092</v>
      </c>
      <c r="D49" s="270" t="s">
        <v>2426</v>
      </c>
      <c r="E49" s="270" t="s">
        <v>1229</v>
      </c>
      <c r="F49" s="270" t="s">
        <v>1213</v>
      </c>
      <c r="G49" s="270" t="s">
        <v>1230</v>
      </c>
      <c r="H49" s="270" t="s">
        <v>240</v>
      </c>
      <c r="I49" s="270" t="s">
        <v>1231</v>
      </c>
      <c r="J49" s="270" t="s">
        <v>1232</v>
      </c>
      <c r="K49" s="270" t="s">
        <v>1233</v>
      </c>
      <c r="L49" s="270" t="s">
        <v>1234</v>
      </c>
    </row>
    <row r="50" spans="1:20" ht="17.399999999999999">
      <c r="B50" s="270" t="s">
        <v>2100</v>
      </c>
      <c r="C50" s="270" t="s">
        <v>2092</v>
      </c>
      <c r="D50" s="270" t="s">
        <v>2427</v>
      </c>
      <c r="E50" s="270" t="s">
        <v>1235</v>
      </c>
      <c r="F50" s="270" t="s">
        <v>1236</v>
      </c>
      <c r="G50" s="270" t="s">
        <v>1237</v>
      </c>
      <c r="H50" s="270" t="s">
        <v>1238</v>
      </c>
      <c r="I50" s="270" t="s">
        <v>1239</v>
      </c>
      <c r="J50" s="270" t="s">
        <v>1240</v>
      </c>
      <c r="K50" s="270" t="s">
        <v>1241</v>
      </c>
      <c r="L50" s="270" t="s">
        <v>1242</v>
      </c>
    </row>
    <row r="51" spans="1:20" ht="17.399999999999999">
      <c r="B51" s="270" t="s">
        <v>2100</v>
      </c>
      <c r="C51" s="270" t="s">
        <v>2092</v>
      </c>
      <c r="D51" s="270" t="s">
        <v>2428</v>
      </c>
      <c r="E51" s="271" t="s">
        <v>245</v>
      </c>
      <c r="F51" s="271" t="s">
        <v>1243</v>
      </c>
      <c r="G51" s="271" t="s">
        <v>1244</v>
      </c>
      <c r="H51" s="271" t="s">
        <v>1245</v>
      </c>
      <c r="I51" s="271" t="s">
        <v>1246</v>
      </c>
      <c r="J51" s="271" t="s">
        <v>1247</v>
      </c>
      <c r="K51" s="271" t="s">
        <v>1248</v>
      </c>
      <c r="L51" s="271" t="s">
        <v>1249</v>
      </c>
    </row>
    <row r="52" spans="1:20" ht="17.399999999999999">
      <c r="B52" s="270" t="s">
        <v>2398</v>
      </c>
      <c r="C52" s="270" t="s">
        <v>2079</v>
      </c>
      <c r="D52" s="270" t="s">
        <v>2429</v>
      </c>
      <c r="E52" s="270" t="s">
        <v>136</v>
      </c>
      <c r="F52" s="270" t="s">
        <v>175</v>
      </c>
      <c r="G52" s="270" t="s">
        <v>139</v>
      </c>
      <c r="H52" s="270" t="s">
        <v>145</v>
      </c>
      <c r="I52" s="270" t="s">
        <v>1250</v>
      </c>
      <c r="J52" s="270" t="s">
        <v>214</v>
      </c>
      <c r="K52" s="270" t="s">
        <v>189</v>
      </c>
      <c r="L52" s="270" t="s">
        <v>1205</v>
      </c>
    </row>
    <row r="53" spans="1:20" ht="17.399999999999999">
      <c r="B53" s="270" t="s">
        <v>2398</v>
      </c>
      <c r="C53" s="270" t="s">
        <v>2079</v>
      </c>
      <c r="D53" s="270" t="s">
        <v>2430</v>
      </c>
      <c r="E53" s="270" t="s">
        <v>231</v>
      </c>
      <c r="F53" s="270" t="s">
        <v>246</v>
      </c>
      <c r="G53" s="270" t="s">
        <v>1251</v>
      </c>
      <c r="H53" s="270" t="s">
        <v>242</v>
      </c>
      <c r="I53" s="270" t="s">
        <v>1252</v>
      </c>
      <c r="J53" s="270" t="s">
        <v>182</v>
      </c>
      <c r="K53" s="270" t="s">
        <v>1253</v>
      </c>
      <c r="L53" s="270" t="s">
        <v>1254</v>
      </c>
    </row>
    <row r="54" spans="1:20" ht="17.399999999999999">
      <c r="B54" s="270" t="s">
        <v>2398</v>
      </c>
      <c r="C54" s="270" t="s">
        <v>2079</v>
      </c>
      <c r="D54" s="270" t="s">
        <v>2431</v>
      </c>
      <c r="E54" s="270" t="s">
        <v>247</v>
      </c>
      <c r="F54" s="270" t="s">
        <v>248</v>
      </c>
      <c r="G54" s="270" t="s">
        <v>1255</v>
      </c>
      <c r="H54" s="270" t="s">
        <v>1256</v>
      </c>
      <c r="I54" s="270" t="s">
        <v>1257</v>
      </c>
      <c r="J54" s="270" t="s">
        <v>1258</v>
      </c>
      <c r="K54" s="270" t="s">
        <v>1259</v>
      </c>
      <c r="L54" s="270" t="s">
        <v>1260</v>
      </c>
    </row>
    <row r="56" spans="1:20" ht="16.2" thickBot="1"/>
    <row r="57" spans="1:20">
      <c r="D57" s="272" t="s">
        <v>1261</v>
      </c>
      <c r="E57" s="273" t="s">
        <v>5</v>
      </c>
      <c r="F57" s="273" t="s">
        <v>6</v>
      </c>
      <c r="G57" s="273" t="s">
        <v>7</v>
      </c>
      <c r="H57" s="273" t="s">
        <v>1</v>
      </c>
      <c r="I57" s="273" t="s">
        <v>2</v>
      </c>
      <c r="J57" s="273" t="s">
        <v>3</v>
      </c>
      <c r="K57" s="273" t="s">
        <v>4</v>
      </c>
      <c r="L57" s="273" t="s">
        <v>8</v>
      </c>
    </row>
    <row r="58" spans="1:20">
      <c r="D58" s="274" t="s">
        <v>2432</v>
      </c>
      <c r="E58" s="275" t="str">
        <f t="shared" ref="E58:L59" si="0">E50</f>
        <v>6.63</v>
      </c>
      <c r="F58" s="275" t="str">
        <f t="shared" si="0"/>
        <v>7.46</v>
      </c>
      <c r="G58" s="275" t="str">
        <f t="shared" si="0"/>
        <v>8.16</v>
      </c>
      <c r="H58" s="275" t="str">
        <f t="shared" si="0"/>
        <v>8.62</v>
      </c>
      <c r="I58" s="275" t="str">
        <f t="shared" si="0"/>
        <v>11.41</v>
      </c>
      <c r="J58" s="275" t="str">
        <f t="shared" si="0"/>
        <v>12.1</v>
      </c>
      <c r="K58" s="275" t="str">
        <f t="shared" si="0"/>
        <v>12.88</v>
      </c>
      <c r="L58" s="275" t="str">
        <f t="shared" si="0"/>
        <v>13.7</v>
      </c>
    </row>
    <row r="59" spans="1:20">
      <c r="D59" s="274" t="s">
        <v>2433</v>
      </c>
      <c r="E59" s="275" t="str">
        <f t="shared" si="0"/>
        <v>10.48</v>
      </c>
      <c r="F59" s="275" t="str">
        <f t="shared" si="0"/>
        <v>11.52</v>
      </c>
      <c r="G59" s="275" t="str">
        <f t="shared" si="0"/>
        <v>12.39</v>
      </c>
      <c r="H59" s="275" t="str">
        <f t="shared" si="0"/>
        <v>12.97</v>
      </c>
      <c r="I59" s="275" t="str">
        <f t="shared" si="0"/>
        <v>16.35</v>
      </c>
      <c r="J59" s="275" t="str">
        <f t="shared" si="0"/>
        <v>17.36</v>
      </c>
      <c r="K59" s="275" t="str">
        <f t="shared" si="0"/>
        <v>18.27</v>
      </c>
      <c r="L59" s="275" t="str">
        <f t="shared" si="0"/>
        <v>18.83</v>
      </c>
    </row>
    <row r="60" spans="1:20">
      <c r="D60" s="276" t="s">
        <v>2434</v>
      </c>
      <c r="E60" s="277">
        <f>E59+(E59-E58)</f>
        <v>14.330000000000002</v>
      </c>
      <c r="F60" s="277">
        <f t="shared" ref="F60:L60" si="1">F59+(F59-F58)</f>
        <v>15.579999999999998</v>
      </c>
      <c r="G60" s="277">
        <f t="shared" si="1"/>
        <v>16.62</v>
      </c>
      <c r="H60" s="277">
        <f t="shared" si="1"/>
        <v>17.32</v>
      </c>
      <c r="I60" s="277">
        <f t="shared" si="1"/>
        <v>21.290000000000003</v>
      </c>
      <c r="J60" s="277">
        <f t="shared" si="1"/>
        <v>22.619999999999997</v>
      </c>
      <c r="K60" s="277">
        <f t="shared" si="1"/>
        <v>23.659999999999997</v>
      </c>
      <c r="L60" s="277">
        <f t="shared" si="1"/>
        <v>23.959999999999997</v>
      </c>
    </row>
    <row r="61" spans="1:20">
      <c r="P61" s="278" t="s">
        <v>2435</v>
      </c>
      <c r="S61" s="278" t="s">
        <v>2436</v>
      </c>
    </row>
    <row r="62" spans="1:20">
      <c r="B62" s="279" t="s">
        <v>10</v>
      </c>
      <c r="C62" s="279" t="s">
        <v>2437</v>
      </c>
      <c r="D62" s="279" t="s">
        <v>11</v>
      </c>
      <c r="E62" s="279" t="s">
        <v>2438</v>
      </c>
      <c r="F62" s="279" t="s">
        <v>11</v>
      </c>
      <c r="G62" s="279" t="s">
        <v>2439</v>
      </c>
      <c r="P62" s="280" t="s">
        <v>11</v>
      </c>
      <c r="Q62" s="281" t="s">
        <v>2440</v>
      </c>
      <c r="R62" s="282" t="s">
        <v>2441</v>
      </c>
      <c r="S62" s="281" t="s">
        <v>2440</v>
      </c>
      <c r="T62" s="282" t="s">
        <v>2441</v>
      </c>
    </row>
    <row r="63" spans="1:20">
      <c r="A63" s="283">
        <f>IFERROR(INDEX($P$63:$P$101,MATCH(B63,$Q$63:$Q$101,0)),A62)</f>
        <v>0</v>
      </c>
      <c r="C63" s="265">
        <f>C2</f>
        <v>43942</v>
      </c>
      <c r="D63" s="265" t="str">
        <f>IF(A63=0,"",A63)</f>
        <v/>
      </c>
      <c r="E63" s="284">
        <f>C3753</f>
        <v>0.14330000000000001</v>
      </c>
      <c r="F63" s="284" t="str">
        <f>D63</f>
        <v/>
      </c>
      <c r="G63" s="284">
        <f>C3738</f>
        <v>1.4999999999999999E-2</v>
      </c>
      <c r="P63" s="285" t="s">
        <v>12</v>
      </c>
      <c r="Q63" s="286">
        <f t="array" ref="Q63:Q101">TRANSPOSE(C3747:AO3747)</f>
        <v>91</v>
      </c>
      <c r="R63" s="287">
        <f t="array" ref="R63:R101">TRANSPOSE(C3746:AO3746)</f>
        <v>1.3852384187604109E-4</v>
      </c>
      <c r="S63" s="286">
        <f t="array" ref="S63:S101">TRANSPOSE(C3732:AO3732)</f>
        <v>91</v>
      </c>
      <c r="T63" s="287">
        <f t="array" ref="T63:T101">TRANSPOSE(C3731:AO3731)</f>
        <v>-3.4694469519536142E-18</v>
      </c>
    </row>
    <row r="64" spans="1:20">
      <c r="A64" s="283">
        <f t="shared" ref="A64:A127" si="2">IFERROR(INDEX($P$63:$P$101,MATCH(B64,$Q$63:$Q$101,0)),A63)</f>
        <v>0</v>
      </c>
      <c r="B64" s="286">
        <v>1</v>
      </c>
      <c r="C64" s="265">
        <f t="shared" ref="C64:C127" si="3">C63+1</f>
        <v>43943</v>
      </c>
      <c r="D64" s="265" t="str">
        <f t="shared" ref="D64:D127" si="4">IF(A64=0,"",A64)</f>
        <v/>
      </c>
      <c r="E64" s="284">
        <f t="shared" ref="E64:E127" si="5">IF(A64=0,E63,E63+VLOOKUP(D64,$P$63:$T$101,3,0))</f>
        <v>0.14330000000000001</v>
      </c>
      <c r="F64" s="265" t="str">
        <f t="shared" ref="F64:F127" si="6">D64</f>
        <v/>
      </c>
      <c r="G64" s="284">
        <f t="shared" ref="G64:G127" si="7">IF(A64=0,G63,G63+VLOOKUP(F64,$P$63:$T$101,5,0))</f>
        <v>1.4999999999999999E-2</v>
      </c>
      <c r="P64" s="285" t="s">
        <v>13</v>
      </c>
      <c r="Q64" s="286">
        <v>183</v>
      </c>
      <c r="R64" s="287">
        <v>1.1707070359024817E-4</v>
      </c>
      <c r="S64" s="286">
        <v>183</v>
      </c>
      <c r="T64" s="287">
        <v>1.0910650830538462E-6</v>
      </c>
    </row>
    <row r="65" spans="1:20">
      <c r="A65" s="283">
        <f t="shared" si="2"/>
        <v>0</v>
      </c>
      <c r="B65" s="286">
        <f t="shared" ref="B65:C128" si="8">B64+1</f>
        <v>2</v>
      </c>
      <c r="C65" s="265">
        <f t="shared" si="3"/>
        <v>43944</v>
      </c>
      <c r="D65" s="265" t="str">
        <f t="shared" si="4"/>
        <v/>
      </c>
      <c r="E65" s="284">
        <f t="shared" si="5"/>
        <v>0.14330000000000001</v>
      </c>
      <c r="F65" s="265" t="str">
        <f t="shared" si="6"/>
        <v/>
      </c>
      <c r="G65" s="284">
        <f t="shared" si="7"/>
        <v>1.4999999999999999E-2</v>
      </c>
      <c r="P65" s="285" t="s">
        <v>14</v>
      </c>
      <c r="Q65" s="286">
        <v>275</v>
      </c>
      <c r="R65" s="287">
        <v>7.4127269729685992E-5</v>
      </c>
      <c r="S65" s="286">
        <v>275</v>
      </c>
      <c r="T65" s="287">
        <v>-9.5451427682172547E-10</v>
      </c>
    </row>
    <row r="66" spans="1:20" hidden="1">
      <c r="A66" s="283">
        <f t="shared" si="2"/>
        <v>0</v>
      </c>
      <c r="B66" s="286">
        <f t="shared" si="8"/>
        <v>3</v>
      </c>
      <c r="C66" s="265">
        <f t="shared" si="3"/>
        <v>43945</v>
      </c>
      <c r="D66" s="265" t="str">
        <f t="shared" si="4"/>
        <v/>
      </c>
      <c r="E66" s="284">
        <f t="shared" si="5"/>
        <v>0.14330000000000001</v>
      </c>
      <c r="F66" s="265" t="str">
        <f t="shared" si="6"/>
        <v/>
      </c>
      <c r="G66" s="284">
        <f t="shared" si="7"/>
        <v>1.4999999999999999E-2</v>
      </c>
      <c r="P66" s="285" t="s">
        <v>15</v>
      </c>
      <c r="Q66" s="286">
        <v>374</v>
      </c>
      <c r="R66" s="287">
        <v>5.7827792957495063E-5</v>
      </c>
      <c r="S66" s="286">
        <v>374</v>
      </c>
      <c r="T66" s="287">
        <v>-4.1583246216843718E-7</v>
      </c>
    </row>
    <row r="67" spans="1:20" hidden="1">
      <c r="A67" s="283">
        <f t="shared" si="2"/>
        <v>0</v>
      </c>
      <c r="B67" s="286">
        <f t="shared" si="8"/>
        <v>4</v>
      </c>
      <c r="C67" s="265">
        <f t="shared" si="3"/>
        <v>43946</v>
      </c>
      <c r="D67" s="265" t="str">
        <f t="shared" si="4"/>
        <v/>
      </c>
      <c r="E67" s="284">
        <f t="shared" si="5"/>
        <v>0.14330000000000001</v>
      </c>
      <c r="F67" s="265" t="str">
        <f t="shared" si="6"/>
        <v/>
      </c>
      <c r="G67" s="284">
        <f t="shared" si="7"/>
        <v>1.4999999999999999E-2</v>
      </c>
      <c r="P67" s="285" t="s">
        <v>16</v>
      </c>
      <c r="Q67" s="286">
        <v>465</v>
      </c>
      <c r="R67" s="287">
        <v>5.8666519170346298E-5</v>
      </c>
      <c r="S67" s="286">
        <v>465</v>
      </c>
      <c r="T67" s="287">
        <v>-4.1135047706250899E-7</v>
      </c>
    </row>
    <row r="68" spans="1:20" hidden="1">
      <c r="A68" s="283">
        <f t="shared" si="2"/>
        <v>0</v>
      </c>
      <c r="B68" s="286">
        <f t="shared" si="8"/>
        <v>5</v>
      </c>
      <c r="C68" s="265">
        <f t="shared" si="3"/>
        <v>43947</v>
      </c>
      <c r="D68" s="265" t="str">
        <f t="shared" si="4"/>
        <v/>
      </c>
      <c r="E68" s="284">
        <f t="shared" si="5"/>
        <v>0.14330000000000001</v>
      </c>
      <c r="F68" s="265" t="str">
        <f t="shared" si="6"/>
        <v/>
      </c>
      <c r="G68" s="284">
        <f t="shared" si="7"/>
        <v>1.4999999999999999E-2</v>
      </c>
      <c r="P68" s="285" t="s">
        <v>17</v>
      </c>
      <c r="Q68" s="286">
        <v>557</v>
      </c>
      <c r="R68" s="287">
        <v>6.0169824928561461E-5</v>
      </c>
      <c r="S68" s="286">
        <v>557</v>
      </c>
      <c r="T68" s="287">
        <v>-4.1158603342919181E-7</v>
      </c>
    </row>
    <row r="69" spans="1:20" hidden="1">
      <c r="A69" s="283">
        <f t="shared" si="2"/>
        <v>0</v>
      </c>
      <c r="B69" s="286">
        <f t="shared" si="8"/>
        <v>6</v>
      </c>
      <c r="C69" s="265">
        <f t="shared" si="3"/>
        <v>43948</v>
      </c>
      <c r="D69" s="265" t="str">
        <f t="shared" si="4"/>
        <v/>
      </c>
      <c r="E69" s="284">
        <f t="shared" si="5"/>
        <v>0.14330000000000001</v>
      </c>
      <c r="F69" s="265" t="str">
        <f t="shared" si="6"/>
        <v/>
      </c>
      <c r="G69" s="284">
        <f t="shared" si="7"/>
        <v>1.4999999999999999E-2</v>
      </c>
      <c r="P69" s="285" t="s">
        <v>18</v>
      </c>
      <c r="Q69" s="286">
        <v>649</v>
      </c>
      <c r="R69" s="287">
        <v>6.3155077460061749E-5</v>
      </c>
      <c r="S69" s="286">
        <v>649</v>
      </c>
      <c r="T69" s="287">
        <v>-4.2107286773390092E-7</v>
      </c>
    </row>
    <row r="70" spans="1:20" hidden="1">
      <c r="A70" s="283">
        <f t="shared" si="2"/>
        <v>0</v>
      </c>
      <c r="B70" s="286">
        <f t="shared" si="8"/>
        <v>7</v>
      </c>
      <c r="C70" s="265">
        <f t="shared" si="3"/>
        <v>43949</v>
      </c>
      <c r="D70" s="265" t="str">
        <f t="shared" si="4"/>
        <v/>
      </c>
      <c r="E70" s="284">
        <f t="shared" si="5"/>
        <v>0.14330000000000001</v>
      </c>
      <c r="F70" s="265" t="str">
        <f t="shared" si="6"/>
        <v/>
      </c>
      <c r="G70" s="284">
        <f t="shared" si="7"/>
        <v>1.4999999999999999E-2</v>
      </c>
      <c r="P70" s="285" t="s">
        <v>19</v>
      </c>
      <c r="Q70" s="286">
        <v>739</v>
      </c>
      <c r="R70" s="287">
        <v>6.4248019649785419E-5</v>
      </c>
      <c r="S70" s="286">
        <v>739</v>
      </c>
      <c r="T70" s="287">
        <v>-4.168360235733549E-7</v>
      </c>
    </row>
    <row r="71" spans="1:20" hidden="1">
      <c r="A71" s="283">
        <f t="shared" si="2"/>
        <v>0</v>
      </c>
      <c r="B71" s="286">
        <f t="shared" si="8"/>
        <v>8</v>
      </c>
      <c r="C71" s="265">
        <f t="shared" si="3"/>
        <v>43950</v>
      </c>
      <c r="D71" s="265" t="str">
        <f t="shared" si="4"/>
        <v/>
      </c>
      <c r="E71" s="284">
        <f t="shared" si="5"/>
        <v>0.14330000000000001</v>
      </c>
      <c r="F71" s="265" t="str">
        <f t="shared" si="6"/>
        <v/>
      </c>
      <c r="G71" s="284">
        <f t="shared" si="7"/>
        <v>1.4999999999999999E-2</v>
      </c>
      <c r="P71" s="285" t="s">
        <v>20</v>
      </c>
      <c r="Q71" s="286">
        <v>830</v>
      </c>
      <c r="R71" s="287">
        <v>6.5510860895172087E-5</v>
      </c>
      <c r="S71" s="286">
        <v>830</v>
      </c>
      <c r="T71" s="287">
        <v>-4.1272202503915012E-7</v>
      </c>
    </row>
    <row r="72" spans="1:20" hidden="1">
      <c r="A72" s="283">
        <f t="shared" si="2"/>
        <v>0</v>
      </c>
      <c r="B72" s="286">
        <f t="shared" si="8"/>
        <v>9</v>
      </c>
      <c r="C72" s="265">
        <f t="shared" si="3"/>
        <v>43951</v>
      </c>
      <c r="D72" s="265" t="str">
        <f t="shared" si="4"/>
        <v/>
      </c>
      <c r="E72" s="284">
        <f t="shared" si="5"/>
        <v>0.14330000000000001</v>
      </c>
      <c r="F72" s="265" t="str">
        <f t="shared" si="6"/>
        <v/>
      </c>
      <c r="G72" s="284">
        <f t="shared" si="7"/>
        <v>1.4999999999999999E-2</v>
      </c>
      <c r="P72" s="285" t="s">
        <v>21</v>
      </c>
      <c r="Q72" s="286">
        <v>922</v>
      </c>
      <c r="R72" s="287">
        <v>6.7704091082211164E-5</v>
      </c>
      <c r="S72" s="286">
        <v>922</v>
      </c>
      <c r="T72" s="287">
        <v>-4.1315743048032022E-7</v>
      </c>
    </row>
    <row r="73" spans="1:20" hidden="1">
      <c r="A73" s="283">
        <f t="shared" si="2"/>
        <v>0</v>
      </c>
      <c r="B73" s="286">
        <f t="shared" si="8"/>
        <v>10</v>
      </c>
      <c r="C73" s="265">
        <f t="shared" si="3"/>
        <v>43952</v>
      </c>
      <c r="D73" s="265" t="str">
        <f t="shared" si="4"/>
        <v/>
      </c>
      <c r="E73" s="284">
        <f t="shared" si="5"/>
        <v>0.14330000000000001</v>
      </c>
      <c r="F73" s="265" t="str">
        <f t="shared" si="6"/>
        <v/>
      </c>
      <c r="G73" s="284">
        <f t="shared" si="7"/>
        <v>1.4999999999999999E-2</v>
      </c>
      <c r="P73" s="285" t="s">
        <v>22</v>
      </c>
      <c r="Q73" s="286">
        <v>1014</v>
      </c>
      <c r="R73" s="287">
        <v>7.173123484064527E-5</v>
      </c>
      <c r="S73" s="286">
        <v>1014</v>
      </c>
      <c r="T73" s="287">
        <v>-4.2279551179586546E-7</v>
      </c>
    </row>
    <row r="74" spans="1:20" hidden="1">
      <c r="A74" s="283">
        <f t="shared" si="2"/>
        <v>0</v>
      </c>
      <c r="B74" s="286">
        <f t="shared" si="8"/>
        <v>11</v>
      </c>
      <c r="C74" s="265">
        <f t="shared" si="3"/>
        <v>43953</v>
      </c>
      <c r="D74" s="265" t="str">
        <f t="shared" si="4"/>
        <v/>
      </c>
      <c r="E74" s="284">
        <f t="shared" si="5"/>
        <v>0.14330000000000001</v>
      </c>
      <c r="F74" s="265" t="str">
        <f t="shared" si="6"/>
        <v/>
      </c>
      <c r="G74" s="284">
        <f t="shared" si="7"/>
        <v>1.4999999999999999E-2</v>
      </c>
      <c r="P74" s="285" t="s">
        <v>23</v>
      </c>
      <c r="Q74" s="286">
        <v>1104</v>
      </c>
      <c r="R74" s="287">
        <v>2.0190761674865942E-5</v>
      </c>
      <c r="S74" s="286">
        <v>1104</v>
      </c>
      <c r="T74" s="287">
        <v>1.4071710768922467E-6</v>
      </c>
    </row>
    <row r="75" spans="1:20" hidden="1">
      <c r="A75" s="283">
        <f t="shared" si="2"/>
        <v>0</v>
      </c>
      <c r="B75" s="286">
        <f t="shared" si="8"/>
        <v>12</v>
      </c>
      <c r="C75" s="265">
        <f t="shared" si="3"/>
        <v>43954</v>
      </c>
      <c r="D75" s="265" t="str">
        <f t="shared" si="4"/>
        <v/>
      </c>
      <c r="E75" s="284">
        <f t="shared" si="5"/>
        <v>0.14330000000000001</v>
      </c>
      <c r="F75" s="265" t="str">
        <f t="shared" si="6"/>
        <v/>
      </c>
      <c r="G75" s="284">
        <f t="shared" si="7"/>
        <v>1.4999999999999999E-2</v>
      </c>
      <c r="P75" s="285" t="s">
        <v>24</v>
      </c>
      <c r="Q75" s="286">
        <v>1195</v>
      </c>
      <c r="R75" s="287">
        <v>2.1218697718235021E-5</v>
      </c>
      <c r="S75" s="286">
        <v>1195</v>
      </c>
      <c r="T75" s="287">
        <v>1.3924872174944285E-6</v>
      </c>
    </row>
    <row r="76" spans="1:20" hidden="1">
      <c r="A76" s="283">
        <f t="shared" si="2"/>
        <v>0</v>
      </c>
      <c r="B76" s="286">
        <f t="shared" si="8"/>
        <v>13</v>
      </c>
      <c r="C76" s="265">
        <f t="shared" si="3"/>
        <v>43955</v>
      </c>
      <c r="D76" s="265" t="str">
        <f t="shared" si="4"/>
        <v/>
      </c>
      <c r="E76" s="284">
        <f t="shared" si="5"/>
        <v>0.14330000000000001</v>
      </c>
      <c r="F76" s="265" t="str">
        <f t="shared" si="6"/>
        <v/>
      </c>
      <c r="G76" s="284">
        <f t="shared" si="7"/>
        <v>1.4999999999999999E-2</v>
      </c>
      <c r="P76" s="285" t="s">
        <v>25</v>
      </c>
      <c r="Q76" s="286">
        <v>1287</v>
      </c>
      <c r="R76" s="287">
        <v>2.2414166581673161E-5</v>
      </c>
      <c r="S76" s="286">
        <v>1287</v>
      </c>
      <c r="T76" s="287">
        <v>1.3934565596951387E-6</v>
      </c>
    </row>
    <row r="77" spans="1:20" hidden="1">
      <c r="A77" s="283">
        <f t="shared" si="2"/>
        <v>0</v>
      </c>
      <c r="B77" s="286">
        <f t="shared" si="8"/>
        <v>14</v>
      </c>
      <c r="C77" s="265">
        <f t="shared" si="3"/>
        <v>43956</v>
      </c>
      <c r="D77" s="265" t="str">
        <f t="shared" si="4"/>
        <v/>
      </c>
      <c r="E77" s="284">
        <f t="shared" si="5"/>
        <v>0.14330000000000001</v>
      </c>
      <c r="F77" s="265" t="str">
        <f t="shared" si="6"/>
        <v/>
      </c>
      <c r="G77" s="284">
        <f t="shared" si="7"/>
        <v>1.4999999999999999E-2</v>
      </c>
      <c r="P77" s="285" t="s">
        <v>26</v>
      </c>
      <c r="Q77" s="286">
        <v>1379</v>
      </c>
      <c r="R77" s="287">
        <v>2.3850673664866123E-5</v>
      </c>
      <c r="S77" s="286">
        <v>1379</v>
      </c>
      <c r="T77" s="287">
        <v>1.4100344487420071E-6</v>
      </c>
    </row>
    <row r="78" spans="1:20" hidden="1">
      <c r="A78" s="283">
        <f t="shared" si="2"/>
        <v>0</v>
      </c>
      <c r="B78" s="286">
        <f t="shared" si="8"/>
        <v>15</v>
      </c>
      <c r="C78" s="265">
        <f t="shared" si="3"/>
        <v>43957</v>
      </c>
      <c r="D78" s="265" t="str">
        <f t="shared" si="4"/>
        <v/>
      </c>
      <c r="E78" s="284">
        <f t="shared" si="5"/>
        <v>0.14330000000000001</v>
      </c>
      <c r="F78" s="265" t="str">
        <f t="shared" si="6"/>
        <v/>
      </c>
      <c r="G78" s="284">
        <f t="shared" si="7"/>
        <v>1.4999999999999999E-2</v>
      </c>
      <c r="P78" s="285" t="s">
        <v>27</v>
      </c>
      <c r="Q78" s="286">
        <v>1470</v>
      </c>
      <c r="R78" s="287">
        <v>2.5049400073111823E-5</v>
      </c>
      <c r="S78" s="286">
        <v>1470</v>
      </c>
      <c r="T78" s="287">
        <v>1.4115309253744849E-6</v>
      </c>
    </row>
    <row r="79" spans="1:20" hidden="1">
      <c r="A79" s="283">
        <f t="shared" si="2"/>
        <v>0</v>
      </c>
      <c r="B79" s="286">
        <f t="shared" si="8"/>
        <v>16</v>
      </c>
      <c r="C79" s="265">
        <f t="shared" si="3"/>
        <v>43958</v>
      </c>
      <c r="D79" s="265" t="str">
        <f t="shared" si="4"/>
        <v/>
      </c>
      <c r="E79" s="284">
        <f t="shared" si="5"/>
        <v>0.14330000000000001</v>
      </c>
      <c r="F79" s="265" t="str">
        <f t="shared" si="6"/>
        <v/>
      </c>
      <c r="G79" s="284">
        <f t="shared" si="7"/>
        <v>1.4999999999999999E-2</v>
      </c>
      <c r="P79" s="285" t="s">
        <v>28</v>
      </c>
      <c r="Q79" s="286">
        <v>1561</v>
      </c>
      <c r="R79" s="287">
        <v>2.5993686535769779E-5</v>
      </c>
      <c r="S79" s="286">
        <v>1561</v>
      </c>
      <c r="T79" s="287">
        <v>1.3978588789385844E-6</v>
      </c>
    </row>
    <row r="80" spans="1:20" hidden="1">
      <c r="A80" s="283">
        <f t="shared" si="2"/>
        <v>0</v>
      </c>
      <c r="B80" s="286">
        <f t="shared" si="8"/>
        <v>17</v>
      </c>
      <c r="C80" s="265">
        <f t="shared" si="3"/>
        <v>43959</v>
      </c>
      <c r="D80" s="265" t="str">
        <f t="shared" si="4"/>
        <v/>
      </c>
      <c r="E80" s="284">
        <f t="shared" si="5"/>
        <v>0.14330000000000001</v>
      </c>
      <c r="F80" s="265" t="str">
        <f t="shared" si="6"/>
        <v/>
      </c>
      <c r="G80" s="284">
        <f t="shared" si="7"/>
        <v>1.4999999999999999E-2</v>
      </c>
      <c r="P80" s="285" t="s">
        <v>29</v>
      </c>
      <c r="Q80" s="286">
        <v>1653</v>
      </c>
      <c r="R80" s="287">
        <v>2.7261250098954271E-5</v>
      </c>
      <c r="S80" s="286">
        <v>1653</v>
      </c>
      <c r="T80" s="287">
        <v>1.3996919800877188E-6</v>
      </c>
    </row>
    <row r="81" spans="1:20" hidden="1">
      <c r="A81" s="283">
        <f t="shared" si="2"/>
        <v>0</v>
      </c>
      <c r="B81" s="286">
        <f t="shared" si="8"/>
        <v>18</v>
      </c>
      <c r="C81" s="265">
        <f t="shared" si="3"/>
        <v>43960</v>
      </c>
      <c r="D81" s="265" t="str">
        <f t="shared" si="4"/>
        <v/>
      </c>
      <c r="E81" s="284">
        <f t="shared" si="5"/>
        <v>0.14330000000000001</v>
      </c>
      <c r="F81" s="265" t="str">
        <f t="shared" si="6"/>
        <v/>
      </c>
      <c r="G81" s="284">
        <f t="shared" si="7"/>
        <v>1.4999999999999999E-2</v>
      </c>
      <c r="P81" s="285" t="s">
        <v>30</v>
      </c>
      <c r="Q81" s="286">
        <v>1745</v>
      </c>
      <c r="R81" s="287">
        <v>2.9234573620633914E-5</v>
      </c>
      <c r="S81" s="286">
        <v>1745</v>
      </c>
      <c r="T81" s="287">
        <v>1.4328147880111115E-6</v>
      </c>
    </row>
    <row r="82" spans="1:20" hidden="1">
      <c r="A82" s="283">
        <f t="shared" si="2"/>
        <v>0</v>
      </c>
      <c r="B82" s="286">
        <f t="shared" si="8"/>
        <v>19</v>
      </c>
      <c r="C82" s="265">
        <f t="shared" si="3"/>
        <v>43961</v>
      </c>
      <c r="D82" s="265" t="str">
        <f t="shared" si="4"/>
        <v/>
      </c>
      <c r="E82" s="284">
        <f t="shared" si="5"/>
        <v>0.14330000000000001</v>
      </c>
      <c r="F82" s="265" t="str">
        <f t="shared" si="6"/>
        <v/>
      </c>
      <c r="G82" s="284">
        <f t="shared" si="7"/>
        <v>1.4999999999999999E-2</v>
      </c>
      <c r="P82" s="285" t="s">
        <v>31</v>
      </c>
      <c r="Q82" s="286">
        <v>1835</v>
      </c>
      <c r="R82" s="287">
        <v>5.0281101316934699E-6</v>
      </c>
      <c r="S82" s="286">
        <v>1835</v>
      </c>
      <c r="T82" s="287">
        <v>1.4191931525642121E-6</v>
      </c>
    </row>
    <row r="83" spans="1:20" hidden="1">
      <c r="A83" s="283">
        <f t="shared" si="2"/>
        <v>0</v>
      </c>
      <c r="B83" s="286">
        <f t="shared" si="8"/>
        <v>20</v>
      </c>
      <c r="C83" s="265">
        <f t="shared" si="3"/>
        <v>43962</v>
      </c>
      <c r="D83" s="265" t="str">
        <f t="shared" si="4"/>
        <v/>
      </c>
      <c r="E83" s="284">
        <f t="shared" si="5"/>
        <v>0.14330000000000001</v>
      </c>
      <c r="F83" s="265" t="str">
        <f t="shared" si="6"/>
        <v/>
      </c>
      <c r="G83" s="284">
        <f t="shared" si="7"/>
        <v>1.4999999999999999E-2</v>
      </c>
      <c r="P83" s="285" t="s">
        <v>32</v>
      </c>
      <c r="Q83" s="286">
        <v>1926</v>
      </c>
      <c r="R83" s="287">
        <v>5.7085306970060676E-6</v>
      </c>
      <c r="S83" s="286">
        <v>1926</v>
      </c>
      <c r="T83" s="287">
        <v>1.405981503279834E-6</v>
      </c>
    </row>
    <row r="84" spans="1:20" hidden="1">
      <c r="A84" s="283">
        <f t="shared" si="2"/>
        <v>0</v>
      </c>
      <c r="B84" s="286">
        <f t="shared" si="8"/>
        <v>21</v>
      </c>
      <c r="C84" s="265">
        <f t="shared" si="3"/>
        <v>43963</v>
      </c>
      <c r="D84" s="265" t="str">
        <f t="shared" si="4"/>
        <v/>
      </c>
      <c r="E84" s="284">
        <f t="shared" si="5"/>
        <v>0.14330000000000001</v>
      </c>
      <c r="F84" s="265" t="str">
        <f t="shared" si="6"/>
        <v/>
      </c>
      <c r="G84" s="284">
        <f t="shared" si="7"/>
        <v>1.4999999999999999E-2</v>
      </c>
      <c r="P84" s="285" t="s">
        <v>33</v>
      </c>
      <c r="Q84" s="286">
        <v>2018</v>
      </c>
      <c r="R84" s="287">
        <v>6.4101965660076043E-6</v>
      </c>
      <c r="S84" s="286">
        <v>2018</v>
      </c>
      <c r="T84" s="287">
        <v>1.4083005276726399E-6</v>
      </c>
    </row>
    <row r="85" spans="1:20" hidden="1">
      <c r="A85" s="283">
        <f t="shared" si="2"/>
        <v>0</v>
      </c>
      <c r="B85" s="286">
        <f t="shared" si="8"/>
        <v>22</v>
      </c>
      <c r="C85" s="265">
        <f t="shared" si="3"/>
        <v>43964</v>
      </c>
      <c r="D85" s="265" t="str">
        <f t="shared" si="4"/>
        <v/>
      </c>
      <c r="E85" s="284">
        <f t="shared" si="5"/>
        <v>0.14330000000000001</v>
      </c>
      <c r="F85" s="265" t="str">
        <f t="shared" si="6"/>
        <v/>
      </c>
      <c r="G85" s="284">
        <f t="shared" si="7"/>
        <v>1.4999999999999999E-2</v>
      </c>
      <c r="P85" s="285" t="s">
        <v>34</v>
      </c>
      <c r="Q85" s="286">
        <v>2110</v>
      </c>
      <c r="R85" s="287">
        <v>7.2468621514332197E-6</v>
      </c>
      <c r="S85" s="286">
        <v>2110</v>
      </c>
      <c r="T85" s="287">
        <v>1.4420663646911673E-6</v>
      </c>
    </row>
    <row r="86" spans="1:20" hidden="1">
      <c r="A86" s="283">
        <f t="shared" si="2"/>
        <v>0</v>
      </c>
      <c r="B86" s="286">
        <f t="shared" si="8"/>
        <v>23</v>
      </c>
      <c r="C86" s="265">
        <f t="shared" si="3"/>
        <v>43965</v>
      </c>
      <c r="D86" s="265" t="str">
        <f t="shared" si="4"/>
        <v/>
      </c>
      <c r="E86" s="284">
        <f t="shared" si="5"/>
        <v>0.14330000000000001</v>
      </c>
      <c r="F86" s="265" t="str">
        <f t="shared" si="6"/>
        <v/>
      </c>
      <c r="G86" s="284">
        <f t="shared" si="7"/>
        <v>1.4999999999999999E-2</v>
      </c>
      <c r="P86" s="285" t="s">
        <v>35</v>
      </c>
      <c r="Q86" s="286">
        <v>2200</v>
      </c>
      <c r="R86" s="287">
        <v>7.8403921691708705E-6</v>
      </c>
      <c r="S86" s="286">
        <v>2200</v>
      </c>
      <c r="T86" s="287">
        <v>1.4287556332664802E-6</v>
      </c>
    </row>
    <row r="87" spans="1:20" hidden="1">
      <c r="A87" s="283">
        <f t="shared" si="2"/>
        <v>0</v>
      </c>
      <c r="B87" s="286">
        <f t="shared" si="8"/>
        <v>24</v>
      </c>
      <c r="C87" s="265">
        <f t="shared" si="3"/>
        <v>43966</v>
      </c>
      <c r="D87" s="265" t="str">
        <f t="shared" si="4"/>
        <v/>
      </c>
      <c r="E87" s="284">
        <f t="shared" si="5"/>
        <v>0.14330000000000001</v>
      </c>
      <c r="F87" s="265" t="str">
        <f t="shared" si="6"/>
        <v/>
      </c>
      <c r="G87" s="284">
        <f t="shared" si="7"/>
        <v>1.4999999999999999E-2</v>
      </c>
      <c r="P87" s="285" t="s">
        <v>36</v>
      </c>
      <c r="Q87" s="286">
        <v>2291</v>
      </c>
      <c r="R87" s="287">
        <v>8.4158537376658504E-6</v>
      </c>
      <c r="S87" s="286">
        <v>2291</v>
      </c>
      <c r="T87" s="287">
        <v>1.4158219832952188E-6</v>
      </c>
    </row>
    <row r="88" spans="1:20" hidden="1">
      <c r="A88" s="283">
        <f t="shared" si="2"/>
        <v>0</v>
      </c>
      <c r="B88" s="286">
        <f t="shared" si="8"/>
        <v>25</v>
      </c>
      <c r="C88" s="265">
        <f t="shared" si="3"/>
        <v>43967</v>
      </c>
      <c r="D88" s="265" t="str">
        <f t="shared" si="4"/>
        <v/>
      </c>
      <c r="E88" s="284">
        <f t="shared" si="5"/>
        <v>0.14330000000000001</v>
      </c>
      <c r="F88" s="265" t="str">
        <f t="shared" si="6"/>
        <v/>
      </c>
      <c r="G88" s="284">
        <f t="shared" si="7"/>
        <v>1.4999999999999999E-2</v>
      </c>
      <c r="P88" s="285" t="s">
        <v>37</v>
      </c>
      <c r="Q88" s="286">
        <v>2383</v>
      </c>
      <c r="R88" s="287">
        <v>9.0786739673438142E-6</v>
      </c>
      <c r="S88" s="286">
        <v>2383</v>
      </c>
      <c r="T88" s="287">
        <v>1.4185026654159447E-6</v>
      </c>
    </row>
    <row r="89" spans="1:20" hidden="1">
      <c r="A89" s="283">
        <f t="shared" si="2"/>
        <v>0</v>
      </c>
      <c r="B89" s="286">
        <f t="shared" si="8"/>
        <v>26</v>
      </c>
      <c r="C89" s="265">
        <f t="shared" si="3"/>
        <v>43968</v>
      </c>
      <c r="D89" s="265" t="str">
        <f t="shared" si="4"/>
        <v/>
      </c>
      <c r="E89" s="284">
        <f t="shared" si="5"/>
        <v>0.14330000000000001</v>
      </c>
      <c r="F89" s="265" t="str">
        <f t="shared" si="6"/>
        <v/>
      </c>
      <c r="G89" s="284">
        <f t="shared" si="7"/>
        <v>1.4999999999999999E-2</v>
      </c>
      <c r="P89" s="285" t="s">
        <v>38</v>
      </c>
      <c r="Q89" s="286">
        <v>2475</v>
      </c>
      <c r="R89" s="287">
        <v>9.9670764293118773E-6</v>
      </c>
      <c r="S89" s="286">
        <v>2475</v>
      </c>
      <c r="T89" s="287">
        <v>1.4528488188009841E-6</v>
      </c>
    </row>
    <row r="90" spans="1:20" hidden="1">
      <c r="A90" s="283">
        <f t="shared" si="2"/>
        <v>0</v>
      </c>
      <c r="B90" s="286">
        <f t="shared" si="8"/>
        <v>27</v>
      </c>
      <c r="C90" s="265">
        <f t="shared" si="3"/>
        <v>43969</v>
      </c>
      <c r="D90" s="265" t="str">
        <f t="shared" si="4"/>
        <v/>
      </c>
      <c r="E90" s="284">
        <f t="shared" si="5"/>
        <v>0.14330000000000001</v>
      </c>
      <c r="F90" s="265" t="str">
        <f t="shared" si="6"/>
        <v/>
      </c>
      <c r="G90" s="284">
        <f t="shared" si="7"/>
        <v>1.4999999999999999E-2</v>
      </c>
      <c r="P90" s="285" t="s">
        <v>39</v>
      </c>
      <c r="Q90" s="286">
        <v>2565</v>
      </c>
      <c r="R90" s="287">
        <v>1.055219592326485E-5</v>
      </c>
      <c r="S90" s="286">
        <v>2565</v>
      </c>
      <c r="T90" s="287">
        <v>1.4397569957639019E-6</v>
      </c>
    </row>
    <row r="91" spans="1:20" hidden="1">
      <c r="A91" s="283">
        <f t="shared" si="2"/>
        <v>0</v>
      </c>
      <c r="B91" s="286">
        <f t="shared" si="8"/>
        <v>28</v>
      </c>
      <c r="C91" s="265">
        <f t="shared" si="3"/>
        <v>43970</v>
      </c>
      <c r="D91" s="265" t="str">
        <f t="shared" si="4"/>
        <v/>
      </c>
      <c r="E91" s="284">
        <f t="shared" si="5"/>
        <v>0.14330000000000001</v>
      </c>
      <c r="F91" s="265" t="str">
        <f t="shared" si="6"/>
        <v/>
      </c>
      <c r="G91" s="284">
        <f t="shared" si="7"/>
        <v>1.4999999999999999E-2</v>
      </c>
      <c r="P91" s="285" t="s">
        <v>40</v>
      </c>
      <c r="Q91" s="286">
        <v>2656</v>
      </c>
      <c r="R91" s="287">
        <v>1.1146319619263949E-5</v>
      </c>
      <c r="S91" s="286">
        <v>2656</v>
      </c>
      <c r="T91" s="287">
        <v>1.4270281296442462E-6</v>
      </c>
    </row>
    <row r="92" spans="1:20" hidden="1">
      <c r="A92" s="283">
        <f t="shared" si="2"/>
        <v>0</v>
      </c>
      <c r="B92" s="286">
        <f t="shared" si="8"/>
        <v>29</v>
      </c>
      <c r="C92" s="265">
        <f t="shared" si="3"/>
        <v>43971</v>
      </c>
      <c r="D92" s="265" t="str">
        <f t="shared" si="4"/>
        <v/>
      </c>
      <c r="E92" s="284">
        <f t="shared" si="5"/>
        <v>0.14330000000000001</v>
      </c>
      <c r="F92" s="265" t="str">
        <f t="shared" si="6"/>
        <v/>
      </c>
      <c r="G92" s="284">
        <f t="shared" si="7"/>
        <v>1.4999999999999999E-2</v>
      </c>
      <c r="P92" s="285" t="s">
        <v>41</v>
      </c>
      <c r="Q92" s="286">
        <v>2748</v>
      </c>
      <c r="R92" s="287">
        <v>1.1883286978189975E-5</v>
      </c>
      <c r="S92" s="286">
        <v>2748</v>
      </c>
      <c r="T92" s="287">
        <v>1.430026070708726E-6</v>
      </c>
    </row>
    <row r="93" spans="1:20" hidden="1">
      <c r="A93" s="283">
        <f t="shared" si="2"/>
        <v>0</v>
      </c>
      <c r="B93" s="286">
        <f t="shared" si="8"/>
        <v>30</v>
      </c>
      <c r="C93" s="265">
        <f t="shared" si="3"/>
        <v>43972</v>
      </c>
      <c r="D93" s="265" t="str">
        <f t="shared" si="4"/>
        <v/>
      </c>
      <c r="E93" s="284">
        <f t="shared" si="5"/>
        <v>0.14330000000000001</v>
      </c>
      <c r="F93" s="265" t="str">
        <f t="shared" si="6"/>
        <v/>
      </c>
      <c r="G93" s="284">
        <f t="shared" si="7"/>
        <v>1.4999999999999999E-2</v>
      </c>
      <c r="P93" s="285" t="s">
        <v>42</v>
      </c>
      <c r="Q93" s="286">
        <v>2840</v>
      </c>
      <c r="R93" s="287">
        <v>1.2794126812629726E-5</v>
      </c>
      <c r="S93" s="286">
        <v>2840</v>
      </c>
      <c r="T93" s="287">
        <v>1.4488488978620034E-6</v>
      </c>
    </row>
    <row r="94" spans="1:20" hidden="1">
      <c r="A94" s="283">
        <f t="shared" si="2"/>
        <v>0</v>
      </c>
      <c r="B94" s="286">
        <f t="shared" si="8"/>
        <v>31</v>
      </c>
      <c r="C94" s="265">
        <f t="shared" si="3"/>
        <v>43973</v>
      </c>
      <c r="D94" s="265" t="str">
        <f t="shared" si="4"/>
        <v/>
      </c>
      <c r="E94" s="284">
        <f t="shared" si="5"/>
        <v>0.14330000000000001</v>
      </c>
      <c r="F94" s="265" t="str">
        <f t="shared" si="6"/>
        <v/>
      </c>
      <c r="G94" s="284">
        <f t="shared" si="7"/>
        <v>1.4999999999999999E-2</v>
      </c>
      <c r="P94" s="285" t="s">
        <v>43</v>
      </c>
      <c r="Q94" s="286">
        <v>2931</v>
      </c>
      <c r="R94" s="287">
        <v>1.3616717885943177E-5</v>
      </c>
      <c r="S94" s="286">
        <v>2931</v>
      </c>
      <c r="T94" s="287">
        <v>1.4520340471784626E-6</v>
      </c>
    </row>
    <row r="95" spans="1:20" hidden="1">
      <c r="A95" s="283">
        <f t="shared" si="2"/>
        <v>0</v>
      </c>
      <c r="B95" s="286">
        <f t="shared" si="8"/>
        <v>32</v>
      </c>
      <c r="C95" s="265">
        <f t="shared" si="3"/>
        <v>43974</v>
      </c>
      <c r="D95" s="265" t="str">
        <f t="shared" si="4"/>
        <v/>
      </c>
      <c r="E95" s="284">
        <f t="shared" si="5"/>
        <v>0.14330000000000001</v>
      </c>
      <c r="F95" s="265" t="str">
        <f t="shared" si="6"/>
        <v/>
      </c>
      <c r="G95" s="284">
        <f t="shared" si="7"/>
        <v>1.4999999999999999E-2</v>
      </c>
      <c r="P95" s="285" t="s">
        <v>44</v>
      </c>
      <c r="Q95" s="286">
        <v>3022</v>
      </c>
      <c r="R95" s="287">
        <v>1.4331901717169808E-5</v>
      </c>
      <c r="S95" s="286">
        <v>3022</v>
      </c>
      <c r="T95" s="287">
        <v>1.4394774177277541E-6</v>
      </c>
    </row>
    <row r="96" spans="1:20" hidden="1">
      <c r="A96" s="283">
        <f t="shared" si="2"/>
        <v>0</v>
      </c>
      <c r="B96" s="286">
        <f t="shared" si="8"/>
        <v>33</v>
      </c>
      <c r="C96" s="265">
        <f t="shared" si="3"/>
        <v>43975</v>
      </c>
      <c r="D96" s="265" t="str">
        <f t="shared" si="4"/>
        <v/>
      </c>
      <c r="E96" s="284">
        <f t="shared" si="5"/>
        <v>0.14330000000000001</v>
      </c>
      <c r="F96" s="265" t="str">
        <f t="shared" si="6"/>
        <v/>
      </c>
      <c r="G96" s="284">
        <f t="shared" si="7"/>
        <v>1.4999999999999999E-2</v>
      </c>
      <c r="P96" s="285" t="s">
        <v>45</v>
      </c>
      <c r="Q96" s="286">
        <v>3114</v>
      </c>
      <c r="R96" s="287">
        <v>1.5253099210847363E-5</v>
      </c>
      <c r="S96" s="286">
        <v>3114</v>
      </c>
      <c r="T96" s="287">
        <v>1.4427795487215178E-6</v>
      </c>
    </row>
    <row r="97" spans="1:20" hidden="1">
      <c r="A97" s="283">
        <f t="shared" si="2"/>
        <v>0</v>
      </c>
      <c r="B97" s="286">
        <f t="shared" si="8"/>
        <v>34</v>
      </c>
      <c r="C97" s="265">
        <f t="shared" si="3"/>
        <v>43976</v>
      </c>
      <c r="D97" s="265" t="str">
        <f t="shared" si="4"/>
        <v/>
      </c>
      <c r="E97" s="284">
        <f t="shared" si="5"/>
        <v>0.14330000000000001</v>
      </c>
      <c r="F97" s="265" t="str">
        <f t="shared" si="6"/>
        <v/>
      </c>
      <c r="G97" s="284">
        <f t="shared" si="7"/>
        <v>1.4999999999999999E-2</v>
      </c>
      <c r="P97" s="285" t="s">
        <v>46</v>
      </c>
      <c r="Q97" s="286">
        <v>3206</v>
      </c>
      <c r="R97" s="287">
        <v>1.6602731124147773E-5</v>
      </c>
      <c r="S97" s="286">
        <v>3206</v>
      </c>
      <c r="T97" s="287">
        <v>1.4782944273051948E-6</v>
      </c>
    </row>
    <row r="98" spans="1:20" hidden="1">
      <c r="A98" s="283">
        <f t="shared" si="2"/>
        <v>0</v>
      </c>
      <c r="B98" s="286">
        <f t="shared" si="8"/>
        <v>35</v>
      </c>
      <c r="C98" s="265">
        <f t="shared" si="3"/>
        <v>43977</v>
      </c>
      <c r="D98" s="265" t="str">
        <f t="shared" si="4"/>
        <v/>
      </c>
      <c r="E98" s="284">
        <f t="shared" si="5"/>
        <v>0.14330000000000001</v>
      </c>
      <c r="F98" s="265" t="str">
        <f t="shared" si="6"/>
        <v/>
      </c>
      <c r="G98" s="284">
        <f t="shared" si="7"/>
        <v>1.4999999999999999E-2</v>
      </c>
      <c r="P98" s="285" t="s">
        <v>47</v>
      </c>
      <c r="Q98" s="286">
        <v>3296</v>
      </c>
      <c r="R98" s="287">
        <v>1.7499034848369795E-5</v>
      </c>
      <c r="S98" s="286">
        <v>3296</v>
      </c>
      <c r="T98" s="287">
        <v>1.4655416257945255E-6</v>
      </c>
    </row>
    <row r="99" spans="1:20" hidden="1">
      <c r="A99" s="283">
        <f t="shared" si="2"/>
        <v>0</v>
      </c>
      <c r="B99" s="286">
        <f t="shared" si="8"/>
        <v>36</v>
      </c>
      <c r="C99" s="265">
        <f t="shared" si="3"/>
        <v>43978</v>
      </c>
      <c r="D99" s="265" t="str">
        <f t="shared" si="4"/>
        <v/>
      </c>
      <c r="E99" s="284">
        <f t="shared" si="5"/>
        <v>0.14330000000000001</v>
      </c>
      <c r="F99" s="265" t="str">
        <f t="shared" si="6"/>
        <v/>
      </c>
      <c r="G99" s="284">
        <f t="shared" si="7"/>
        <v>1.4999999999999999E-2</v>
      </c>
      <c r="P99" s="285" t="s">
        <v>48</v>
      </c>
      <c r="Q99" s="286">
        <v>3387</v>
      </c>
      <c r="R99" s="287">
        <v>1.8466656487139602E-5</v>
      </c>
      <c r="S99" s="286">
        <v>3387</v>
      </c>
      <c r="T99" s="287">
        <v>1.4531426572184574E-6</v>
      </c>
    </row>
    <row r="100" spans="1:20" hidden="1">
      <c r="A100" s="283">
        <f t="shared" si="2"/>
        <v>0</v>
      </c>
      <c r="B100" s="286">
        <f t="shared" si="8"/>
        <v>37</v>
      </c>
      <c r="C100" s="265">
        <f t="shared" si="3"/>
        <v>43979</v>
      </c>
      <c r="D100" s="265" t="str">
        <f t="shared" si="4"/>
        <v/>
      </c>
      <c r="E100" s="284">
        <f t="shared" si="5"/>
        <v>0.14330000000000001</v>
      </c>
      <c r="F100" s="265" t="str">
        <f t="shared" si="6"/>
        <v/>
      </c>
      <c r="G100" s="284">
        <f t="shared" si="7"/>
        <v>1.4999999999999999E-2</v>
      </c>
      <c r="P100" s="285" t="s">
        <v>49</v>
      </c>
      <c r="Q100" s="286">
        <v>3479</v>
      </c>
      <c r="R100" s="287">
        <v>1.9729861226490819E-5</v>
      </c>
      <c r="S100" s="286">
        <v>3479</v>
      </c>
      <c r="T100" s="287">
        <v>1.4567506096576837E-6</v>
      </c>
    </row>
    <row r="101" spans="1:20" hidden="1">
      <c r="A101" s="283">
        <f t="shared" si="2"/>
        <v>0</v>
      </c>
      <c r="B101" s="286">
        <f t="shared" si="8"/>
        <v>38</v>
      </c>
      <c r="C101" s="265">
        <f t="shared" si="3"/>
        <v>43980</v>
      </c>
      <c r="D101" s="265" t="str">
        <f t="shared" si="4"/>
        <v/>
      </c>
      <c r="E101" s="284">
        <f t="shared" si="5"/>
        <v>0.14330000000000001</v>
      </c>
      <c r="F101" s="265" t="str">
        <f t="shared" si="6"/>
        <v/>
      </c>
      <c r="G101" s="284">
        <f t="shared" si="7"/>
        <v>1.4999999999999999E-2</v>
      </c>
      <c r="P101" s="288" t="s">
        <v>50</v>
      </c>
      <c r="Q101" s="289">
        <v>3571</v>
      </c>
      <c r="R101" s="290">
        <v>2.3983214853195989E-5</v>
      </c>
      <c r="S101" s="289">
        <v>3571</v>
      </c>
      <c r="T101" s="290">
        <v>1.6587671650842632E-6</v>
      </c>
    </row>
    <row r="102" spans="1:20" hidden="1">
      <c r="A102" s="283">
        <f t="shared" si="2"/>
        <v>0</v>
      </c>
      <c r="B102" s="286">
        <f t="shared" si="8"/>
        <v>39</v>
      </c>
      <c r="C102" s="265">
        <f t="shared" si="3"/>
        <v>43981</v>
      </c>
      <c r="D102" s="265" t="str">
        <f t="shared" si="4"/>
        <v/>
      </c>
      <c r="E102" s="284">
        <f t="shared" si="5"/>
        <v>0.14330000000000001</v>
      </c>
      <c r="F102" s="265" t="str">
        <f t="shared" si="6"/>
        <v/>
      </c>
      <c r="G102" s="284">
        <f t="shared" si="7"/>
        <v>1.4999999999999999E-2</v>
      </c>
    </row>
    <row r="103" spans="1:20" hidden="1">
      <c r="A103" s="283">
        <f t="shared" si="2"/>
        <v>0</v>
      </c>
      <c r="B103" s="286">
        <f t="shared" si="8"/>
        <v>40</v>
      </c>
      <c r="C103" s="265">
        <f t="shared" si="3"/>
        <v>43982</v>
      </c>
      <c r="D103" s="265" t="str">
        <f t="shared" si="4"/>
        <v/>
      </c>
      <c r="E103" s="284">
        <f t="shared" si="5"/>
        <v>0.14330000000000001</v>
      </c>
      <c r="F103" s="265" t="str">
        <f t="shared" si="6"/>
        <v/>
      </c>
      <c r="G103" s="284">
        <f t="shared" si="7"/>
        <v>1.4999999999999999E-2</v>
      </c>
    </row>
    <row r="104" spans="1:20" hidden="1">
      <c r="A104" s="283">
        <f t="shared" si="2"/>
        <v>0</v>
      </c>
      <c r="B104" s="286">
        <f t="shared" si="8"/>
        <v>41</v>
      </c>
      <c r="C104" s="265">
        <f t="shared" si="3"/>
        <v>43983</v>
      </c>
      <c r="D104" s="265" t="str">
        <f t="shared" si="4"/>
        <v/>
      </c>
      <c r="E104" s="284">
        <f t="shared" si="5"/>
        <v>0.14330000000000001</v>
      </c>
      <c r="F104" s="265" t="str">
        <f t="shared" si="6"/>
        <v/>
      </c>
      <c r="G104" s="284">
        <f t="shared" si="7"/>
        <v>1.4999999999999999E-2</v>
      </c>
    </row>
    <row r="105" spans="1:20" hidden="1">
      <c r="A105" s="283">
        <f t="shared" si="2"/>
        <v>0</v>
      </c>
      <c r="B105" s="286">
        <f t="shared" si="8"/>
        <v>42</v>
      </c>
      <c r="C105" s="265">
        <f t="shared" si="3"/>
        <v>43984</v>
      </c>
      <c r="D105" s="265" t="str">
        <f t="shared" si="4"/>
        <v/>
      </c>
      <c r="E105" s="284">
        <f t="shared" si="5"/>
        <v>0.14330000000000001</v>
      </c>
      <c r="F105" s="265" t="str">
        <f t="shared" si="6"/>
        <v/>
      </c>
      <c r="G105" s="284">
        <f t="shared" si="7"/>
        <v>1.4999999999999999E-2</v>
      </c>
    </row>
    <row r="106" spans="1:20" hidden="1">
      <c r="A106" s="283">
        <f t="shared" si="2"/>
        <v>0</v>
      </c>
      <c r="B106" s="286">
        <f t="shared" si="8"/>
        <v>43</v>
      </c>
      <c r="C106" s="265">
        <f t="shared" si="3"/>
        <v>43985</v>
      </c>
      <c r="D106" s="265" t="str">
        <f t="shared" si="4"/>
        <v/>
      </c>
      <c r="E106" s="284">
        <f t="shared" si="5"/>
        <v>0.14330000000000001</v>
      </c>
      <c r="F106" s="265" t="str">
        <f t="shared" si="6"/>
        <v/>
      </c>
      <c r="G106" s="284">
        <f t="shared" si="7"/>
        <v>1.4999999999999999E-2</v>
      </c>
    </row>
    <row r="107" spans="1:20" hidden="1">
      <c r="A107" s="283">
        <f t="shared" si="2"/>
        <v>0</v>
      </c>
      <c r="B107" s="286">
        <f t="shared" si="8"/>
        <v>44</v>
      </c>
      <c r="C107" s="265">
        <f t="shared" si="3"/>
        <v>43986</v>
      </c>
      <c r="D107" s="265" t="str">
        <f t="shared" si="4"/>
        <v/>
      </c>
      <c r="E107" s="284">
        <f t="shared" si="5"/>
        <v>0.14330000000000001</v>
      </c>
      <c r="F107" s="265" t="str">
        <f t="shared" si="6"/>
        <v/>
      </c>
      <c r="G107" s="284">
        <f t="shared" si="7"/>
        <v>1.4999999999999999E-2</v>
      </c>
    </row>
    <row r="108" spans="1:20" hidden="1">
      <c r="A108" s="283">
        <f t="shared" si="2"/>
        <v>0</v>
      </c>
      <c r="B108" s="286">
        <f t="shared" si="8"/>
        <v>45</v>
      </c>
      <c r="C108" s="265">
        <f t="shared" si="3"/>
        <v>43987</v>
      </c>
      <c r="D108" s="265" t="str">
        <f t="shared" si="4"/>
        <v/>
      </c>
      <c r="E108" s="284">
        <f t="shared" si="5"/>
        <v>0.14330000000000001</v>
      </c>
      <c r="F108" s="265" t="str">
        <f t="shared" si="6"/>
        <v/>
      </c>
      <c r="G108" s="284">
        <f t="shared" si="7"/>
        <v>1.4999999999999999E-2</v>
      </c>
    </row>
    <row r="109" spans="1:20" hidden="1">
      <c r="A109" s="283">
        <f t="shared" si="2"/>
        <v>0</v>
      </c>
      <c r="B109" s="286">
        <f t="shared" si="8"/>
        <v>46</v>
      </c>
      <c r="C109" s="265">
        <f t="shared" si="3"/>
        <v>43988</v>
      </c>
      <c r="D109" s="265" t="str">
        <f t="shared" si="4"/>
        <v/>
      </c>
      <c r="E109" s="284">
        <f t="shared" si="5"/>
        <v>0.14330000000000001</v>
      </c>
      <c r="F109" s="265" t="str">
        <f t="shared" si="6"/>
        <v/>
      </c>
      <c r="G109" s="284">
        <f t="shared" si="7"/>
        <v>1.4999999999999999E-2</v>
      </c>
    </row>
    <row r="110" spans="1:20" hidden="1">
      <c r="A110" s="283">
        <f t="shared" si="2"/>
        <v>0</v>
      </c>
      <c r="B110" s="286">
        <f t="shared" si="8"/>
        <v>47</v>
      </c>
      <c r="C110" s="265">
        <f t="shared" si="3"/>
        <v>43989</v>
      </c>
      <c r="D110" s="265" t="str">
        <f t="shared" si="4"/>
        <v/>
      </c>
      <c r="E110" s="284">
        <f t="shared" si="5"/>
        <v>0.14330000000000001</v>
      </c>
      <c r="F110" s="265" t="str">
        <f t="shared" si="6"/>
        <v/>
      </c>
      <c r="G110" s="284">
        <f t="shared" si="7"/>
        <v>1.4999999999999999E-2</v>
      </c>
    </row>
    <row r="111" spans="1:20" hidden="1">
      <c r="A111" s="283">
        <f t="shared" si="2"/>
        <v>0</v>
      </c>
      <c r="B111" s="286">
        <f t="shared" si="8"/>
        <v>48</v>
      </c>
      <c r="C111" s="265">
        <f t="shared" si="3"/>
        <v>43990</v>
      </c>
      <c r="D111" s="265" t="str">
        <f t="shared" si="4"/>
        <v/>
      </c>
      <c r="E111" s="284">
        <f t="shared" si="5"/>
        <v>0.14330000000000001</v>
      </c>
      <c r="F111" s="265" t="str">
        <f t="shared" si="6"/>
        <v/>
      </c>
      <c r="G111" s="284">
        <f t="shared" si="7"/>
        <v>1.4999999999999999E-2</v>
      </c>
    </row>
    <row r="112" spans="1:20" hidden="1">
      <c r="A112" s="283">
        <f t="shared" si="2"/>
        <v>0</v>
      </c>
      <c r="B112" s="286">
        <f t="shared" si="8"/>
        <v>49</v>
      </c>
      <c r="C112" s="265">
        <f t="shared" si="3"/>
        <v>43991</v>
      </c>
      <c r="D112" s="265" t="str">
        <f t="shared" si="4"/>
        <v/>
      </c>
      <c r="E112" s="284">
        <f t="shared" si="5"/>
        <v>0.14330000000000001</v>
      </c>
      <c r="F112" s="265" t="str">
        <f t="shared" si="6"/>
        <v/>
      </c>
      <c r="G112" s="284">
        <f t="shared" si="7"/>
        <v>1.4999999999999999E-2</v>
      </c>
    </row>
    <row r="113" spans="1:7" hidden="1">
      <c r="A113" s="283">
        <f t="shared" si="2"/>
        <v>0</v>
      </c>
      <c r="B113" s="286">
        <f t="shared" si="8"/>
        <v>50</v>
      </c>
      <c r="C113" s="265">
        <f t="shared" si="3"/>
        <v>43992</v>
      </c>
      <c r="D113" s="265" t="str">
        <f t="shared" si="4"/>
        <v/>
      </c>
      <c r="E113" s="284">
        <f t="shared" si="5"/>
        <v>0.14330000000000001</v>
      </c>
      <c r="F113" s="265" t="str">
        <f t="shared" si="6"/>
        <v/>
      </c>
      <c r="G113" s="284">
        <f t="shared" si="7"/>
        <v>1.4999999999999999E-2</v>
      </c>
    </row>
    <row r="114" spans="1:7" hidden="1">
      <c r="A114" s="283">
        <f t="shared" si="2"/>
        <v>0</v>
      </c>
      <c r="B114" s="286">
        <f t="shared" si="8"/>
        <v>51</v>
      </c>
      <c r="C114" s="265">
        <f t="shared" si="3"/>
        <v>43993</v>
      </c>
      <c r="D114" s="265" t="str">
        <f t="shared" si="4"/>
        <v/>
      </c>
      <c r="E114" s="284">
        <f t="shared" si="5"/>
        <v>0.14330000000000001</v>
      </c>
      <c r="F114" s="265" t="str">
        <f t="shared" si="6"/>
        <v/>
      </c>
      <c r="G114" s="284">
        <f t="shared" si="7"/>
        <v>1.4999999999999999E-2</v>
      </c>
    </row>
    <row r="115" spans="1:7" hidden="1">
      <c r="A115" s="283">
        <f t="shared" si="2"/>
        <v>0</v>
      </c>
      <c r="B115" s="286">
        <f t="shared" si="8"/>
        <v>52</v>
      </c>
      <c r="C115" s="265">
        <f t="shared" si="3"/>
        <v>43994</v>
      </c>
      <c r="D115" s="265" t="str">
        <f t="shared" si="4"/>
        <v/>
      </c>
      <c r="E115" s="284">
        <f t="shared" si="5"/>
        <v>0.14330000000000001</v>
      </c>
      <c r="F115" s="265" t="str">
        <f t="shared" si="6"/>
        <v/>
      </c>
      <c r="G115" s="284">
        <f t="shared" si="7"/>
        <v>1.4999999999999999E-2</v>
      </c>
    </row>
    <row r="116" spans="1:7" hidden="1">
      <c r="A116" s="283">
        <f t="shared" si="2"/>
        <v>0</v>
      </c>
      <c r="B116" s="286">
        <f t="shared" si="8"/>
        <v>53</v>
      </c>
      <c r="C116" s="265">
        <f t="shared" si="3"/>
        <v>43995</v>
      </c>
      <c r="D116" s="265" t="str">
        <f t="shared" si="4"/>
        <v/>
      </c>
      <c r="E116" s="284">
        <f t="shared" si="5"/>
        <v>0.14330000000000001</v>
      </c>
      <c r="F116" s="265" t="str">
        <f t="shared" si="6"/>
        <v/>
      </c>
      <c r="G116" s="284">
        <f t="shared" si="7"/>
        <v>1.4999999999999999E-2</v>
      </c>
    </row>
    <row r="117" spans="1:7" hidden="1">
      <c r="A117" s="283">
        <f t="shared" si="2"/>
        <v>0</v>
      </c>
      <c r="B117" s="286">
        <f t="shared" si="8"/>
        <v>54</v>
      </c>
      <c r="C117" s="265">
        <f t="shared" si="3"/>
        <v>43996</v>
      </c>
      <c r="D117" s="265" t="str">
        <f t="shared" si="4"/>
        <v/>
      </c>
      <c r="E117" s="284">
        <f t="shared" si="5"/>
        <v>0.14330000000000001</v>
      </c>
      <c r="F117" s="265" t="str">
        <f t="shared" si="6"/>
        <v/>
      </c>
      <c r="G117" s="284">
        <f t="shared" si="7"/>
        <v>1.4999999999999999E-2</v>
      </c>
    </row>
    <row r="118" spans="1:7" hidden="1">
      <c r="A118" s="283">
        <f t="shared" si="2"/>
        <v>0</v>
      </c>
      <c r="B118" s="286">
        <f t="shared" si="8"/>
        <v>55</v>
      </c>
      <c r="C118" s="265">
        <f t="shared" si="3"/>
        <v>43997</v>
      </c>
      <c r="D118" s="265" t="str">
        <f t="shared" si="4"/>
        <v/>
      </c>
      <c r="E118" s="284">
        <f t="shared" si="5"/>
        <v>0.14330000000000001</v>
      </c>
      <c r="F118" s="265" t="str">
        <f t="shared" si="6"/>
        <v/>
      </c>
      <c r="G118" s="284">
        <f t="shared" si="7"/>
        <v>1.4999999999999999E-2</v>
      </c>
    </row>
    <row r="119" spans="1:7" hidden="1">
      <c r="A119" s="283">
        <f t="shared" si="2"/>
        <v>0</v>
      </c>
      <c r="B119" s="286">
        <f t="shared" si="8"/>
        <v>56</v>
      </c>
      <c r="C119" s="265">
        <f t="shared" si="3"/>
        <v>43998</v>
      </c>
      <c r="D119" s="265" t="str">
        <f t="shared" si="4"/>
        <v/>
      </c>
      <c r="E119" s="284">
        <f t="shared" si="5"/>
        <v>0.14330000000000001</v>
      </c>
      <c r="F119" s="265" t="str">
        <f t="shared" si="6"/>
        <v/>
      </c>
      <c r="G119" s="284">
        <f t="shared" si="7"/>
        <v>1.4999999999999999E-2</v>
      </c>
    </row>
    <row r="120" spans="1:7" hidden="1">
      <c r="A120" s="283">
        <f t="shared" si="2"/>
        <v>0</v>
      </c>
      <c r="B120" s="286">
        <f t="shared" si="8"/>
        <v>57</v>
      </c>
      <c r="C120" s="265">
        <f t="shared" si="3"/>
        <v>43999</v>
      </c>
      <c r="D120" s="265" t="str">
        <f t="shared" si="4"/>
        <v/>
      </c>
      <c r="E120" s="284">
        <f t="shared" si="5"/>
        <v>0.14330000000000001</v>
      </c>
      <c r="F120" s="265" t="str">
        <f t="shared" si="6"/>
        <v/>
      </c>
      <c r="G120" s="284">
        <f t="shared" si="7"/>
        <v>1.4999999999999999E-2</v>
      </c>
    </row>
    <row r="121" spans="1:7" hidden="1">
      <c r="A121" s="283">
        <f t="shared" si="2"/>
        <v>0</v>
      </c>
      <c r="B121" s="286">
        <f t="shared" si="8"/>
        <v>58</v>
      </c>
      <c r="C121" s="265">
        <f t="shared" si="3"/>
        <v>44000</v>
      </c>
      <c r="D121" s="265" t="str">
        <f t="shared" si="4"/>
        <v/>
      </c>
      <c r="E121" s="284">
        <f t="shared" si="5"/>
        <v>0.14330000000000001</v>
      </c>
      <c r="F121" s="265" t="str">
        <f t="shared" si="6"/>
        <v/>
      </c>
      <c r="G121" s="284">
        <f t="shared" si="7"/>
        <v>1.4999999999999999E-2</v>
      </c>
    </row>
    <row r="122" spans="1:7" hidden="1">
      <c r="A122" s="283">
        <f t="shared" si="2"/>
        <v>0</v>
      </c>
      <c r="B122" s="286">
        <f t="shared" si="8"/>
        <v>59</v>
      </c>
      <c r="C122" s="265">
        <f t="shared" si="3"/>
        <v>44001</v>
      </c>
      <c r="D122" s="265" t="str">
        <f t="shared" si="4"/>
        <v/>
      </c>
      <c r="E122" s="284">
        <f t="shared" si="5"/>
        <v>0.14330000000000001</v>
      </c>
      <c r="F122" s="265" t="str">
        <f t="shared" si="6"/>
        <v/>
      </c>
      <c r="G122" s="284">
        <f t="shared" si="7"/>
        <v>1.4999999999999999E-2</v>
      </c>
    </row>
    <row r="123" spans="1:7" hidden="1">
      <c r="A123" s="283">
        <f t="shared" si="2"/>
        <v>0</v>
      </c>
      <c r="B123" s="286">
        <f t="shared" si="8"/>
        <v>60</v>
      </c>
      <c r="C123" s="265">
        <f t="shared" si="3"/>
        <v>44002</v>
      </c>
      <c r="D123" s="265" t="str">
        <f t="shared" si="4"/>
        <v/>
      </c>
      <c r="E123" s="284">
        <f t="shared" si="5"/>
        <v>0.14330000000000001</v>
      </c>
      <c r="F123" s="265" t="str">
        <f t="shared" si="6"/>
        <v/>
      </c>
      <c r="G123" s="284">
        <f t="shared" si="7"/>
        <v>1.4999999999999999E-2</v>
      </c>
    </row>
    <row r="124" spans="1:7" hidden="1">
      <c r="A124" s="283">
        <f t="shared" si="2"/>
        <v>0</v>
      </c>
      <c r="B124" s="286">
        <f t="shared" si="8"/>
        <v>61</v>
      </c>
      <c r="C124" s="265">
        <f t="shared" si="3"/>
        <v>44003</v>
      </c>
      <c r="D124" s="265" t="str">
        <f t="shared" si="4"/>
        <v/>
      </c>
      <c r="E124" s="284">
        <f t="shared" si="5"/>
        <v>0.14330000000000001</v>
      </c>
      <c r="F124" s="265" t="str">
        <f t="shared" si="6"/>
        <v/>
      </c>
      <c r="G124" s="284">
        <f t="shared" si="7"/>
        <v>1.4999999999999999E-2</v>
      </c>
    </row>
    <row r="125" spans="1:7" hidden="1">
      <c r="A125" s="283">
        <f t="shared" si="2"/>
        <v>0</v>
      </c>
      <c r="B125" s="286">
        <f t="shared" si="8"/>
        <v>62</v>
      </c>
      <c r="C125" s="265">
        <f t="shared" si="3"/>
        <v>44004</v>
      </c>
      <c r="D125" s="265" t="str">
        <f t="shared" si="4"/>
        <v/>
      </c>
      <c r="E125" s="284">
        <f t="shared" si="5"/>
        <v>0.14330000000000001</v>
      </c>
      <c r="F125" s="265" t="str">
        <f t="shared" si="6"/>
        <v/>
      </c>
      <c r="G125" s="284">
        <f t="shared" si="7"/>
        <v>1.4999999999999999E-2</v>
      </c>
    </row>
    <row r="126" spans="1:7" hidden="1">
      <c r="A126" s="283">
        <f t="shared" si="2"/>
        <v>0</v>
      </c>
      <c r="B126" s="286">
        <f t="shared" si="8"/>
        <v>63</v>
      </c>
      <c r="C126" s="265">
        <f t="shared" si="3"/>
        <v>44005</v>
      </c>
      <c r="D126" s="265" t="str">
        <f t="shared" si="4"/>
        <v/>
      </c>
      <c r="E126" s="284">
        <f t="shared" si="5"/>
        <v>0.14330000000000001</v>
      </c>
      <c r="F126" s="265" t="str">
        <f t="shared" si="6"/>
        <v/>
      </c>
      <c r="G126" s="284">
        <f t="shared" si="7"/>
        <v>1.4999999999999999E-2</v>
      </c>
    </row>
    <row r="127" spans="1:7" hidden="1">
      <c r="A127" s="283">
        <f t="shared" si="2"/>
        <v>0</v>
      </c>
      <c r="B127" s="286">
        <f t="shared" si="8"/>
        <v>64</v>
      </c>
      <c r="C127" s="265">
        <f t="shared" si="3"/>
        <v>44006</v>
      </c>
      <c r="D127" s="265" t="str">
        <f t="shared" si="4"/>
        <v/>
      </c>
      <c r="E127" s="284">
        <f t="shared" si="5"/>
        <v>0.14330000000000001</v>
      </c>
      <c r="F127" s="265" t="str">
        <f t="shared" si="6"/>
        <v/>
      </c>
      <c r="G127" s="284">
        <f t="shared" si="7"/>
        <v>1.4999999999999999E-2</v>
      </c>
    </row>
    <row r="128" spans="1:7" hidden="1">
      <c r="A128" s="283">
        <f t="shared" ref="A128:A191" si="9">IFERROR(INDEX($P$63:$P$101,MATCH(B128,$Q$63:$Q$101,0)),A127)</f>
        <v>0</v>
      </c>
      <c r="B128" s="286">
        <f t="shared" si="8"/>
        <v>65</v>
      </c>
      <c r="C128" s="265">
        <f t="shared" si="8"/>
        <v>44007</v>
      </c>
      <c r="D128" s="265" t="str">
        <f t="shared" ref="D128:D191" si="10">IF(A128=0,"",A128)</f>
        <v/>
      </c>
      <c r="E128" s="284">
        <f t="shared" ref="E128:E191" si="11">IF(A128=0,E127,E127+VLOOKUP(D128,$P$63:$T$101,3,0))</f>
        <v>0.14330000000000001</v>
      </c>
      <c r="F128" s="265" t="str">
        <f t="shared" ref="F128:F191" si="12">D128</f>
        <v/>
      </c>
      <c r="G128" s="284">
        <f t="shared" ref="G128:G191" si="13">IF(A128=0,G127,G127+VLOOKUP(F128,$P$63:$T$101,5,0))</f>
        <v>1.4999999999999999E-2</v>
      </c>
    </row>
    <row r="129" spans="1:7" hidden="1">
      <c r="A129" s="283">
        <f t="shared" si="9"/>
        <v>0</v>
      </c>
      <c r="B129" s="286">
        <f t="shared" ref="B129:C144" si="14">B128+1</f>
        <v>66</v>
      </c>
      <c r="C129" s="265">
        <f t="shared" si="14"/>
        <v>44008</v>
      </c>
      <c r="D129" s="265" t="str">
        <f t="shared" si="10"/>
        <v/>
      </c>
      <c r="E129" s="284">
        <f t="shared" si="11"/>
        <v>0.14330000000000001</v>
      </c>
      <c r="F129" s="265" t="str">
        <f t="shared" si="12"/>
        <v/>
      </c>
      <c r="G129" s="284">
        <f t="shared" si="13"/>
        <v>1.4999999999999999E-2</v>
      </c>
    </row>
    <row r="130" spans="1:7" hidden="1">
      <c r="A130" s="283">
        <f t="shared" si="9"/>
        <v>0</v>
      </c>
      <c r="B130" s="286">
        <f t="shared" si="14"/>
        <v>67</v>
      </c>
      <c r="C130" s="265">
        <f t="shared" si="14"/>
        <v>44009</v>
      </c>
      <c r="D130" s="265" t="str">
        <f t="shared" si="10"/>
        <v/>
      </c>
      <c r="E130" s="284">
        <f t="shared" si="11"/>
        <v>0.14330000000000001</v>
      </c>
      <c r="F130" s="265" t="str">
        <f t="shared" si="12"/>
        <v/>
      </c>
      <c r="G130" s="284">
        <f t="shared" si="13"/>
        <v>1.4999999999999999E-2</v>
      </c>
    </row>
    <row r="131" spans="1:7" hidden="1">
      <c r="A131" s="283">
        <f t="shared" si="9"/>
        <v>0</v>
      </c>
      <c r="B131" s="286">
        <f t="shared" si="14"/>
        <v>68</v>
      </c>
      <c r="C131" s="265">
        <f t="shared" si="14"/>
        <v>44010</v>
      </c>
      <c r="D131" s="265" t="str">
        <f t="shared" si="10"/>
        <v/>
      </c>
      <c r="E131" s="284">
        <f t="shared" si="11"/>
        <v>0.14330000000000001</v>
      </c>
      <c r="F131" s="265" t="str">
        <f t="shared" si="12"/>
        <v/>
      </c>
      <c r="G131" s="284">
        <f t="shared" si="13"/>
        <v>1.4999999999999999E-2</v>
      </c>
    </row>
    <row r="132" spans="1:7" hidden="1">
      <c r="A132" s="283">
        <f t="shared" si="9"/>
        <v>0</v>
      </c>
      <c r="B132" s="286">
        <f t="shared" si="14"/>
        <v>69</v>
      </c>
      <c r="C132" s="265">
        <f t="shared" si="14"/>
        <v>44011</v>
      </c>
      <c r="D132" s="265" t="str">
        <f t="shared" si="10"/>
        <v/>
      </c>
      <c r="E132" s="284">
        <f t="shared" si="11"/>
        <v>0.14330000000000001</v>
      </c>
      <c r="F132" s="265" t="str">
        <f t="shared" si="12"/>
        <v/>
      </c>
      <c r="G132" s="284">
        <f t="shared" si="13"/>
        <v>1.4999999999999999E-2</v>
      </c>
    </row>
    <row r="133" spans="1:7" hidden="1">
      <c r="A133" s="283">
        <f t="shared" si="9"/>
        <v>0</v>
      </c>
      <c r="B133" s="286">
        <f t="shared" si="14"/>
        <v>70</v>
      </c>
      <c r="C133" s="265">
        <f t="shared" si="14"/>
        <v>44012</v>
      </c>
      <c r="D133" s="265" t="str">
        <f t="shared" si="10"/>
        <v/>
      </c>
      <c r="E133" s="284">
        <f t="shared" si="11"/>
        <v>0.14330000000000001</v>
      </c>
      <c r="F133" s="265" t="str">
        <f t="shared" si="12"/>
        <v/>
      </c>
      <c r="G133" s="284">
        <f t="shared" si="13"/>
        <v>1.4999999999999999E-2</v>
      </c>
    </row>
    <row r="134" spans="1:7" hidden="1">
      <c r="A134" s="283">
        <f t="shared" si="9"/>
        <v>0</v>
      </c>
      <c r="B134" s="286">
        <f t="shared" si="14"/>
        <v>71</v>
      </c>
      <c r="C134" s="265">
        <f t="shared" si="14"/>
        <v>44013</v>
      </c>
      <c r="D134" s="265" t="str">
        <f t="shared" si="10"/>
        <v/>
      </c>
      <c r="E134" s="284">
        <f t="shared" si="11"/>
        <v>0.14330000000000001</v>
      </c>
      <c r="F134" s="265" t="str">
        <f t="shared" si="12"/>
        <v/>
      </c>
      <c r="G134" s="284">
        <f t="shared" si="13"/>
        <v>1.4999999999999999E-2</v>
      </c>
    </row>
    <row r="135" spans="1:7" hidden="1">
      <c r="A135" s="283">
        <f t="shared" si="9"/>
        <v>0</v>
      </c>
      <c r="B135" s="286">
        <f t="shared" si="14"/>
        <v>72</v>
      </c>
      <c r="C135" s="265">
        <f t="shared" si="14"/>
        <v>44014</v>
      </c>
      <c r="D135" s="265" t="str">
        <f t="shared" si="10"/>
        <v/>
      </c>
      <c r="E135" s="284">
        <f t="shared" si="11"/>
        <v>0.14330000000000001</v>
      </c>
      <c r="F135" s="265" t="str">
        <f t="shared" si="12"/>
        <v/>
      </c>
      <c r="G135" s="284">
        <f t="shared" si="13"/>
        <v>1.4999999999999999E-2</v>
      </c>
    </row>
    <row r="136" spans="1:7" hidden="1">
      <c r="A136" s="283">
        <f t="shared" si="9"/>
        <v>0</v>
      </c>
      <c r="B136" s="286">
        <f t="shared" si="14"/>
        <v>73</v>
      </c>
      <c r="C136" s="265">
        <f t="shared" si="14"/>
        <v>44015</v>
      </c>
      <c r="D136" s="265" t="str">
        <f t="shared" si="10"/>
        <v/>
      </c>
      <c r="E136" s="284">
        <f t="shared" si="11"/>
        <v>0.14330000000000001</v>
      </c>
      <c r="F136" s="265" t="str">
        <f t="shared" si="12"/>
        <v/>
      </c>
      <c r="G136" s="284">
        <f t="shared" si="13"/>
        <v>1.4999999999999999E-2</v>
      </c>
    </row>
    <row r="137" spans="1:7" hidden="1">
      <c r="A137" s="283">
        <f t="shared" si="9"/>
        <v>0</v>
      </c>
      <c r="B137" s="286">
        <f t="shared" si="14"/>
        <v>74</v>
      </c>
      <c r="C137" s="265">
        <f t="shared" si="14"/>
        <v>44016</v>
      </c>
      <c r="D137" s="265" t="str">
        <f t="shared" si="10"/>
        <v/>
      </c>
      <c r="E137" s="284">
        <f t="shared" si="11"/>
        <v>0.14330000000000001</v>
      </c>
      <c r="F137" s="265" t="str">
        <f t="shared" si="12"/>
        <v/>
      </c>
      <c r="G137" s="284">
        <f t="shared" si="13"/>
        <v>1.4999999999999999E-2</v>
      </c>
    </row>
    <row r="138" spans="1:7" hidden="1">
      <c r="A138" s="283">
        <f t="shared" si="9"/>
        <v>0</v>
      </c>
      <c r="B138" s="286">
        <f t="shared" si="14"/>
        <v>75</v>
      </c>
      <c r="C138" s="265">
        <f t="shared" si="14"/>
        <v>44017</v>
      </c>
      <c r="D138" s="265" t="str">
        <f t="shared" si="10"/>
        <v/>
      </c>
      <c r="E138" s="284">
        <f t="shared" si="11"/>
        <v>0.14330000000000001</v>
      </c>
      <c r="F138" s="265" t="str">
        <f t="shared" si="12"/>
        <v/>
      </c>
      <c r="G138" s="284">
        <f t="shared" si="13"/>
        <v>1.4999999999999999E-2</v>
      </c>
    </row>
    <row r="139" spans="1:7" hidden="1">
      <c r="A139" s="283">
        <f t="shared" si="9"/>
        <v>0</v>
      </c>
      <c r="B139" s="286">
        <f t="shared" si="14"/>
        <v>76</v>
      </c>
      <c r="C139" s="265">
        <f t="shared" si="14"/>
        <v>44018</v>
      </c>
      <c r="D139" s="265" t="str">
        <f t="shared" si="10"/>
        <v/>
      </c>
      <c r="E139" s="284">
        <f t="shared" si="11"/>
        <v>0.14330000000000001</v>
      </c>
      <c r="F139" s="265" t="str">
        <f t="shared" si="12"/>
        <v/>
      </c>
      <c r="G139" s="284">
        <f t="shared" si="13"/>
        <v>1.4999999999999999E-2</v>
      </c>
    </row>
    <row r="140" spans="1:7" hidden="1">
      <c r="A140" s="283">
        <f t="shared" si="9"/>
        <v>0</v>
      </c>
      <c r="B140" s="286">
        <f t="shared" si="14"/>
        <v>77</v>
      </c>
      <c r="C140" s="265">
        <f t="shared" si="14"/>
        <v>44019</v>
      </c>
      <c r="D140" s="265" t="str">
        <f t="shared" si="10"/>
        <v/>
      </c>
      <c r="E140" s="284">
        <f t="shared" si="11"/>
        <v>0.14330000000000001</v>
      </c>
      <c r="F140" s="265" t="str">
        <f t="shared" si="12"/>
        <v/>
      </c>
      <c r="G140" s="284">
        <f t="shared" si="13"/>
        <v>1.4999999999999999E-2</v>
      </c>
    </row>
    <row r="141" spans="1:7" hidden="1">
      <c r="A141" s="283">
        <f t="shared" si="9"/>
        <v>0</v>
      </c>
      <c r="B141" s="286">
        <f t="shared" si="14"/>
        <v>78</v>
      </c>
      <c r="C141" s="265">
        <f t="shared" si="14"/>
        <v>44020</v>
      </c>
      <c r="D141" s="265" t="str">
        <f t="shared" si="10"/>
        <v/>
      </c>
      <c r="E141" s="284">
        <f t="shared" si="11"/>
        <v>0.14330000000000001</v>
      </c>
      <c r="F141" s="265" t="str">
        <f t="shared" si="12"/>
        <v/>
      </c>
      <c r="G141" s="284">
        <f t="shared" si="13"/>
        <v>1.4999999999999999E-2</v>
      </c>
    </row>
    <row r="142" spans="1:7" hidden="1">
      <c r="A142" s="283">
        <f t="shared" si="9"/>
        <v>0</v>
      </c>
      <c r="B142" s="286">
        <f t="shared" si="14"/>
        <v>79</v>
      </c>
      <c r="C142" s="265">
        <f t="shared" si="14"/>
        <v>44021</v>
      </c>
      <c r="D142" s="265" t="str">
        <f t="shared" si="10"/>
        <v/>
      </c>
      <c r="E142" s="284">
        <f t="shared" si="11"/>
        <v>0.14330000000000001</v>
      </c>
      <c r="F142" s="265" t="str">
        <f t="shared" si="12"/>
        <v/>
      </c>
      <c r="G142" s="284">
        <f t="shared" si="13"/>
        <v>1.4999999999999999E-2</v>
      </c>
    </row>
    <row r="143" spans="1:7" hidden="1">
      <c r="A143" s="283">
        <f t="shared" si="9"/>
        <v>0</v>
      </c>
      <c r="B143" s="286">
        <f t="shared" si="14"/>
        <v>80</v>
      </c>
      <c r="C143" s="265">
        <f t="shared" si="14"/>
        <v>44022</v>
      </c>
      <c r="D143" s="265" t="str">
        <f t="shared" si="10"/>
        <v/>
      </c>
      <c r="E143" s="284">
        <f t="shared" si="11"/>
        <v>0.14330000000000001</v>
      </c>
      <c r="F143" s="265" t="str">
        <f t="shared" si="12"/>
        <v/>
      </c>
      <c r="G143" s="284">
        <f t="shared" si="13"/>
        <v>1.4999999999999999E-2</v>
      </c>
    </row>
    <row r="144" spans="1:7" hidden="1">
      <c r="A144" s="283">
        <f t="shared" si="9"/>
        <v>0</v>
      </c>
      <c r="B144" s="286">
        <f t="shared" si="14"/>
        <v>81</v>
      </c>
      <c r="C144" s="265">
        <f t="shared" si="14"/>
        <v>44023</v>
      </c>
      <c r="D144" s="265" t="str">
        <f t="shared" si="10"/>
        <v/>
      </c>
      <c r="E144" s="284">
        <f t="shared" si="11"/>
        <v>0.14330000000000001</v>
      </c>
      <c r="F144" s="265" t="str">
        <f t="shared" si="12"/>
        <v/>
      </c>
      <c r="G144" s="284">
        <f t="shared" si="13"/>
        <v>1.4999999999999999E-2</v>
      </c>
    </row>
    <row r="145" spans="1:7" hidden="1">
      <c r="A145" s="283">
        <f t="shared" si="9"/>
        <v>0</v>
      </c>
      <c r="B145" s="286">
        <f t="shared" ref="B145:C160" si="15">B144+1</f>
        <v>82</v>
      </c>
      <c r="C145" s="265">
        <f t="shared" si="15"/>
        <v>44024</v>
      </c>
      <c r="D145" s="265" t="str">
        <f t="shared" si="10"/>
        <v/>
      </c>
      <c r="E145" s="284">
        <f t="shared" si="11"/>
        <v>0.14330000000000001</v>
      </c>
      <c r="F145" s="265" t="str">
        <f t="shared" si="12"/>
        <v/>
      </c>
      <c r="G145" s="284">
        <f t="shared" si="13"/>
        <v>1.4999999999999999E-2</v>
      </c>
    </row>
    <row r="146" spans="1:7" hidden="1">
      <c r="A146" s="283">
        <f t="shared" si="9"/>
        <v>0</v>
      </c>
      <c r="B146" s="286">
        <f t="shared" si="15"/>
        <v>83</v>
      </c>
      <c r="C146" s="265">
        <f t="shared" si="15"/>
        <v>44025</v>
      </c>
      <c r="D146" s="265" t="str">
        <f t="shared" si="10"/>
        <v/>
      </c>
      <c r="E146" s="284">
        <f t="shared" si="11"/>
        <v>0.14330000000000001</v>
      </c>
      <c r="F146" s="265" t="str">
        <f t="shared" si="12"/>
        <v/>
      </c>
      <c r="G146" s="284">
        <f t="shared" si="13"/>
        <v>1.4999999999999999E-2</v>
      </c>
    </row>
    <row r="147" spans="1:7" hidden="1">
      <c r="A147" s="283">
        <f t="shared" si="9"/>
        <v>0</v>
      </c>
      <c r="B147" s="286">
        <f t="shared" si="15"/>
        <v>84</v>
      </c>
      <c r="C147" s="265">
        <f t="shared" si="15"/>
        <v>44026</v>
      </c>
      <c r="D147" s="265" t="str">
        <f t="shared" si="10"/>
        <v/>
      </c>
      <c r="E147" s="284">
        <f t="shared" si="11"/>
        <v>0.14330000000000001</v>
      </c>
      <c r="F147" s="265" t="str">
        <f t="shared" si="12"/>
        <v/>
      </c>
      <c r="G147" s="284">
        <f t="shared" si="13"/>
        <v>1.4999999999999999E-2</v>
      </c>
    </row>
    <row r="148" spans="1:7" hidden="1">
      <c r="A148" s="283">
        <f t="shared" si="9"/>
        <v>0</v>
      </c>
      <c r="B148" s="286">
        <f t="shared" si="15"/>
        <v>85</v>
      </c>
      <c r="C148" s="265">
        <f t="shared" si="15"/>
        <v>44027</v>
      </c>
      <c r="D148" s="265" t="str">
        <f t="shared" si="10"/>
        <v/>
      </c>
      <c r="E148" s="284">
        <f t="shared" si="11"/>
        <v>0.14330000000000001</v>
      </c>
      <c r="F148" s="265" t="str">
        <f t="shared" si="12"/>
        <v/>
      </c>
      <c r="G148" s="284">
        <f t="shared" si="13"/>
        <v>1.4999999999999999E-2</v>
      </c>
    </row>
    <row r="149" spans="1:7" hidden="1">
      <c r="A149" s="283">
        <f t="shared" si="9"/>
        <v>0</v>
      </c>
      <c r="B149" s="286">
        <f t="shared" si="15"/>
        <v>86</v>
      </c>
      <c r="C149" s="265">
        <f t="shared" si="15"/>
        <v>44028</v>
      </c>
      <c r="D149" s="265" t="str">
        <f t="shared" si="10"/>
        <v/>
      </c>
      <c r="E149" s="284">
        <f t="shared" si="11"/>
        <v>0.14330000000000001</v>
      </c>
      <c r="F149" s="265" t="str">
        <f t="shared" si="12"/>
        <v/>
      </c>
      <c r="G149" s="284">
        <f t="shared" si="13"/>
        <v>1.4999999999999999E-2</v>
      </c>
    </row>
    <row r="150" spans="1:7" hidden="1">
      <c r="A150" s="283">
        <f t="shared" si="9"/>
        <v>0</v>
      </c>
      <c r="B150" s="286">
        <f t="shared" si="15"/>
        <v>87</v>
      </c>
      <c r="C150" s="265">
        <f t="shared" si="15"/>
        <v>44029</v>
      </c>
      <c r="D150" s="265" t="str">
        <f t="shared" si="10"/>
        <v/>
      </c>
      <c r="E150" s="284">
        <f t="shared" si="11"/>
        <v>0.14330000000000001</v>
      </c>
      <c r="F150" s="265" t="str">
        <f t="shared" si="12"/>
        <v/>
      </c>
      <c r="G150" s="284">
        <f t="shared" si="13"/>
        <v>1.4999999999999999E-2</v>
      </c>
    </row>
    <row r="151" spans="1:7" hidden="1">
      <c r="A151" s="283">
        <f t="shared" si="9"/>
        <v>0</v>
      </c>
      <c r="B151" s="286">
        <f t="shared" si="15"/>
        <v>88</v>
      </c>
      <c r="C151" s="265">
        <f t="shared" si="15"/>
        <v>44030</v>
      </c>
      <c r="D151" s="265" t="str">
        <f t="shared" si="10"/>
        <v/>
      </c>
      <c r="E151" s="284">
        <f t="shared" si="11"/>
        <v>0.14330000000000001</v>
      </c>
      <c r="F151" s="265" t="str">
        <f t="shared" si="12"/>
        <v/>
      </c>
      <c r="G151" s="284">
        <f t="shared" si="13"/>
        <v>1.4999999999999999E-2</v>
      </c>
    </row>
    <row r="152" spans="1:7" hidden="1">
      <c r="A152" s="283">
        <f t="shared" si="9"/>
        <v>0</v>
      </c>
      <c r="B152" s="286">
        <f t="shared" si="15"/>
        <v>89</v>
      </c>
      <c r="C152" s="265">
        <f t="shared" si="15"/>
        <v>44031</v>
      </c>
      <c r="D152" s="265" t="str">
        <f t="shared" si="10"/>
        <v/>
      </c>
      <c r="E152" s="284">
        <f t="shared" si="11"/>
        <v>0.14330000000000001</v>
      </c>
      <c r="F152" s="265" t="str">
        <f t="shared" si="12"/>
        <v/>
      </c>
      <c r="G152" s="284">
        <f t="shared" si="13"/>
        <v>1.4999999999999999E-2</v>
      </c>
    </row>
    <row r="153" spans="1:7" hidden="1">
      <c r="A153" s="283">
        <f t="shared" si="9"/>
        <v>0</v>
      </c>
      <c r="B153" s="286">
        <f t="shared" si="15"/>
        <v>90</v>
      </c>
      <c r="C153" s="265">
        <f t="shared" si="15"/>
        <v>44032</v>
      </c>
      <c r="D153" s="265" t="str">
        <f t="shared" si="10"/>
        <v/>
      </c>
      <c r="E153" s="284">
        <f t="shared" si="11"/>
        <v>0.14330000000000001</v>
      </c>
      <c r="F153" s="265" t="str">
        <f t="shared" si="12"/>
        <v/>
      </c>
      <c r="G153" s="284">
        <f t="shared" si="13"/>
        <v>1.4999999999999999E-2</v>
      </c>
    </row>
    <row r="154" spans="1:7" hidden="1">
      <c r="A154" s="283" t="str">
        <f t="shared" si="9"/>
        <v>Tier 1</v>
      </c>
      <c r="B154" s="286">
        <f t="shared" si="15"/>
        <v>91</v>
      </c>
      <c r="C154" s="265">
        <f t="shared" si="15"/>
        <v>44033</v>
      </c>
      <c r="D154" s="265" t="str">
        <f t="shared" si="10"/>
        <v>Tier 1</v>
      </c>
      <c r="E154" s="284">
        <f t="shared" si="11"/>
        <v>0.14343852384187605</v>
      </c>
      <c r="F154" s="265" t="str">
        <f t="shared" si="12"/>
        <v>Tier 1</v>
      </c>
      <c r="G154" s="284">
        <f t="shared" si="13"/>
        <v>1.4999999999999996E-2</v>
      </c>
    </row>
    <row r="155" spans="1:7" hidden="1">
      <c r="A155" s="283" t="str">
        <f t="shared" si="9"/>
        <v>Tier 1</v>
      </c>
      <c r="B155" s="286">
        <f t="shared" si="15"/>
        <v>92</v>
      </c>
      <c r="C155" s="265">
        <f t="shared" si="15"/>
        <v>44034</v>
      </c>
      <c r="D155" s="265" t="str">
        <f t="shared" si="10"/>
        <v>Tier 1</v>
      </c>
      <c r="E155" s="284">
        <f t="shared" si="11"/>
        <v>0.1435770476837521</v>
      </c>
      <c r="F155" s="265" t="str">
        <f t="shared" si="12"/>
        <v>Tier 1</v>
      </c>
      <c r="G155" s="284">
        <f t="shared" si="13"/>
        <v>1.4999999999999993E-2</v>
      </c>
    </row>
    <row r="156" spans="1:7" hidden="1">
      <c r="A156" s="283" t="str">
        <f t="shared" si="9"/>
        <v>Tier 1</v>
      </c>
      <c r="B156" s="286">
        <f t="shared" si="15"/>
        <v>93</v>
      </c>
      <c r="C156" s="265">
        <f t="shared" si="15"/>
        <v>44035</v>
      </c>
      <c r="D156" s="265" t="str">
        <f t="shared" si="10"/>
        <v>Tier 1</v>
      </c>
      <c r="E156" s="284">
        <f t="shared" si="11"/>
        <v>0.14371557152562814</v>
      </c>
      <c r="F156" s="265" t="str">
        <f t="shared" si="12"/>
        <v>Tier 1</v>
      </c>
      <c r="G156" s="284">
        <f t="shared" si="13"/>
        <v>1.4999999999999989E-2</v>
      </c>
    </row>
    <row r="157" spans="1:7" hidden="1">
      <c r="A157" s="283" t="str">
        <f t="shared" si="9"/>
        <v>Tier 1</v>
      </c>
      <c r="B157" s="286">
        <f t="shared" si="15"/>
        <v>94</v>
      </c>
      <c r="C157" s="265">
        <f t="shared" si="15"/>
        <v>44036</v>
      </c>
      <c r="D157" s="291" t="str">
        <f t="shared" si="10"/>
        <v>Tier 1</v>
      </c>
      <c r="E157" s="284">
        <f t="shared" si="11"/>
        <v>0.14385409536750418</v>
      </c>
      <c r="F157" s="265" t="str">
        <f t="shared" si="12"/>
        <v>Tier 1</v>
      </c>
      <c r="G157" s="284">
        <f t="shared" si="13"/>
        <v>1.4999999999999986E-2</v>
      </c>
    </row>
    <row r="158" spans="1:7" hidden="1">
      <c r="A158" s="283" t="str">
        <f t="shared" si="9"/>
        <v>Tier 1</v>
      </c>
      <c r="B158" s="286">
        <f t="shared" si="15"/>
        <v>95</v>
      </c>
      <c r="C158" s="265">
        <f t="shared" si="15"/>
        <v>44037</v>
      </c>
      <c r="D158" s="265" t="str">
        <f t="shared" si="10"/>
        <v>Tier 1</v>
      </c>
      <c r="E158" s="284">
        <f t="shared" si="11"/>
        <v>0.14399261920938022</v>
      </c>
      <c r="F158" s="265" t="str">
        <f t="shared" si="12"/>
        <v>Tier 1</v>
      </c>
      <c r="G158" s="284">
        <f t="shared" si="13"/>
        <v>1.4999999999999982E-2</v>
      </c>
    </row>
    <row r="159" spans="1:7" hidden="1">
      <c r="A159" s="283" t="str">
        <f t="shared" si="9"/>
        <v>Tier 1</v>
      </c>
      <c r="B159" s="286">
        <f t="shared" si="15"/>
        <v>96</v>
      </c>
      <c r="C159" s="265">
        <f t="shared" si="15"/>
        <v>44038</v>
      </c>
      <c r="D159" s="265" t="str">
        <f t="shared" si="10"/>
        <v>Tier 1</v>
      </c>
      <c r="E159" s="284">
        <f t="shared" si="11"/>
        <v>0.14413114305125627</v>
      </c>
      <c r="F159" s="265" t="str">
        <f t="shared" si="12"/>
        <v>Tier 1</v>
      </c>
      <c r="G159" s="284">
        <f t="shared" si="13"/>
        <v>1.4999999999999979E-2</v>
      </c>
    </row>
    <row r="160" spans="1:7" hidden="1">
      <c r="A160" s="283" t="str">
        <f t="shared" si="9"/>
        <v>Tier 1</v>
      </c>
      <c r="B160" s="286">
        <f t="shared" si="15"/>
        <v>97</v>
      </c>
      <c r="C160" s="265">
        <f t="shared" si="15"/>
        <v>44039</v>
      </c>
      <c r="D160" s="265" t="str">
        <f t="shared" si="10"/>
        <v>Tier 1</v>
      </c>
      <c r="E160" s="284">
        <f t="shared" si="11"/>
        <v>0.14426966689313231</v>
      </c>
      <c r="F160" s="265" t="str">
        <f t="shared" si="12"/>
        <v>Tier 1</v>
      </c>
      <c r="G160" s="284">
        <f t="shared" si="13"/>
        <v>1.4999999999999975E-2</v>
      </c>
    </row>
    <row r="161" spans="1:7" hidden="1">
      <c r="A161" s="283" t="str">
        <f t="shared" si="9"/>
        <v>Tier 1</v>
      </c>
      <c r="B161" s="286">
        <f t="shared" ref="B161:C176" si="16">B160+1</f>
        <v>98</v>
      </c>
      <c r="C161" s="265">
        <f t="shared" si="16"/>
        <v>44040</v>
      </c>
      <c r="D161" s="265" t="str">
        <f t="shared" si="10"/>
        <v>Tier 1</v>
      </c>
      <c r="E161" s="284">
        <f t="shared" si="11"/>
        <v>0.14440819073500835</v>
      </c>
      <c r="F161" s="265" t="str">
        <f t="shared" si="12"/>
        <v>Tier 1</v>
      </c>
      <c r="G161" s="284">
        <f t="shared" si="13"/>
        <v>1.4999999999999972E-2</v>
      </c>
    </row>
    <row r="162" spans="1:7" hidden="1">
      <c r="A162" s="283" t="str">
        <f t="shared" si="9"/>
        <v>Tier 1</v>
      </c>
      <c r="B162" s="286">
        <f t="shared" si="16"/>
        <v>99</v>
      </c>
      <c r="C162" s="265">
        <f t="shared" si="16"/>
        <v>44041</v>
      </c>
      <c r="D162" s="265" t="str">
        <f t="shared" si="10"/>
        <v>Tier 1</v>
      </c>
      <c r="E162" s="284">
        <f t="shared" si="11"/>
        <v>0.14454671457688439</v>
      </c>
      <c r="F162" s="265" t="str">
        <f t="shared" si="12"/>
        <v>Tier 1</v>
      </c>
      <c r="G162" s="284">
        <f t="shared" si="13"/>
        <v>1.4999999999999968E-2</v>
      </c>
    </row>
    <row r="163" spans="1:7" hidden="1">
      <c r="A163" s="283" t="str">
        <f t="shared" si="9"/>
        <v>Tier 1</v>
      </c>
      <c r="B163" s="286">
        <f t="shared" si="16"/>
        <v>100</v>
      </c>
      <c r="C163" s="265">
        <f t="shared" si="16"/>
        <v>44042</v>
      </c>
      <c r="D163" s="265" t="str">
        <f t="shared" si="10"/>
        <v>Tier 1</v>
      </c>
      <c r="E163" s="284">
        <f t="shared" si="11"/>
        <v>0.14468523841876044</v>
      </c>
      <c r="F163" s="265" t="str">
        <f t="shared" si="12"/>
        <v>Tier 1</v>
      </c>
      <c r="G163" s="284">
        <f t="shared" si="13"/>
        <v>1.4999999999999965E-2</v>
      </c>
    </row>
    <row r="164" spans="1:7" hidden="1">
      <c r="A164" s="283" t="str">
        <f t="shared" si="9"/>
        <v>Tier 1</v>
      </c>
      <c r="B164" s="286">
        <f t="shared" si="16"/>
        <v>101</v>
      </c>
      <c r="C164" s="265">
        <f t="shared" si="16"/>
        <v>44043</v>
      </c>
      <c r="D164" s="265" t="str">
        <f t="shared" si="10"/>
        <v>Tier 1</v>
      </c>
      <c r="E164" s="284">
        <f t="shared" si="11"/>
        <v>0.14482376226063648</v>
      </c>
      <c r="F164" s="265" t="str">
        <f t="shared" si="12"/>
        <v>Tier 1</v>
      </c>
      <c r="G164" s="284">
        <f t="shared" si="13"/>
        <v>1.4999999999999961E-2</v>
      </c>
    </row>
    <row r="165" spans="1:7" hidden="1">
      <c r="A165" s="283" t="str">
        <f t="shared" si="9"/>
        <v>Tier 1</v>
      </c>
      <c r="B165" s="286">
        <f t="shared" si="16"/>
        <v>102</v>
      </c>
      <c r="C165" s="265">
        <f t="shared" si="16"/>
        <v>44044</v>
      </c>
      <c r="D165" s="265" t="str">
        <f t="shared" si="10"/>
        <v>Tier 1</v>
      </c>
      <c r="E165" s="284">
        <f t="shared" si="11"/>
        <v>0.14496228610251252</v>
      </c>
      <c r="F165" s="265" t="str">
        <f t="shared" si="12"/>
        <v>Tier 1</v>
      </c>
      <c r="G165" s="284">
        <f t="shared" si="13"/>
        <v>1.4999999999999958E-2</v>
      </c>
    </row>
    <row r="166" spans="1:7" hidden="1">
      <c r="A166" s="283" t="str">
        <f t="shared" si="9"/>
        <v>Tier 1</v>
      </c>
      <c r="B166" s="286">
        <f t="shared" si="16"/>
        <v>103</v>
      </c>
      <c r="C166" s="265">
        <f t="shared" si="16"/>
        <v>44045</v>
      </c>
      <c r="D166" s="265" t="str">
        <f t="shared" si="10"/>
        <v>Tier 1</v>
      </c>
      <c r="E166" s="284">
        <f t="shared" si="11"/>
        <v>0.14510080994438856</v>
      </c>
      <c r="F166" s="265" t="str">
        <f t="shared" si="12"/>
        <v>Tier 1</v>
      </c>
      <c r="G166" s="284">
        <f t="shared" si="13"/>
        <v>1.4999999999999954E-2</v>
      </c>
    </row>
    <row r="167" spans="1:7" hidden="1">
      <c r="A167" s="283" t="str">
        <f t="shared" si="9"/>
        <v>Tier 1</v>
      </c>
      <c r="B167" s="286">
        <f t="shared" si="16"/>
        <v>104</v>
      </c>
      <c r="C167" s="265">
        <f t="shared" si="16"/>
        <v>44046</v>
      </c>
      <c r="D167" s="265" t="str">
        <f t="shared" si="10"/>
        <v>Tier 1</v>
      </c>
      <c r="E167" s="284">
        <f t="shared" si="11"/>
        <v>0.14523933378626461</v>
      </c>
      <c r="F167" s="265" t="str">
        <f t="shared" si="12"/>
        <v>Tier 1</v>
      </c>
      <c r="G167" s="284">
        <f t="shared" si="13"/>
        <v>1.4999999999999951E-2</v>
      </c>
    </row>
    <row r="168" spans="1:7" hidden="1">
      <c r="A168" s="283" t="str">
        <f t="shared" si="9"/>
        <v>Tier 1</v>
      </c>
      <c r="B168" s="286">
        <f t="shared" si="16"/>
        <v>105</v>
      </c>
      <c r="C168" s="265">
        <f t="shared" si="16"/>
        <v>44047</v>
      </c>
      <c r="D168" s="265" t="str">
        <f t="shared" si="10"/>
        <v>Tier 1</v>
      </c>
      <c r="E168" s="284">
        <f t="shared" si="11"/>
        <v>0.14537785762814065</v>
      </c>
      <c r="F168" s="265" t="str">
        <f t="shared" si="12"/>
        <v>Tier 1</v>
      </c>
      <c r="G168" s="284">
        <f t="shared" si="13"/>
        <v>1.4999999999999947E-2</v>
      </c>
    </row>
    <row r="169" spans="1:7" hidden="1">
      <c r="A169" s="283" t="str">
        <f t="shared" si="9"/>
        <v>Tier 1</v>
      </c>
      <c r="B169" s="286">
        <f t="shared" si="16"/>
        <v>106</v>
      </c>
      <c r="C169" s="265">
        <f t="shared" si="16"/>
        <v>44048</v>
      </c>
      <c r="D169" s="265" t="str">
        <f t="shared" si="10"/>
        <v>Tier 1</v>
      </c>
      <c r="E169" s="284">
        <f t="shared" si="11"/>
        <v>0.14551638147001669</v>
      </c>
      <c r="F169" s="265" t="str">
        <f t="shared" si="12"/>
        <v>Tier 1</v>
      </c>
      <c r="G169" s="284">
        <f t="shared" si="13"/>
        <v>1.4999999999999944E-2</v>
      </c>
    </row>
    <row r="170" spans="1:7" hidden="1">
      <c r="A170" s="283" t="str">
        <f t="shared" si="9"/>
        <v>Tier 1</v>
      </c>
      <c r="B170" s="286">
        <f t="shared" si="16"/>
        <v>107</v>
      </c>
      <c r="C170" s="265">
        <f t="shared" si="16"/>
        <v>44049</v>
      </c>
      <c r="D170" s="265" t="str">
        <f t="shared" si="10"/>
        <v>Tier 1</v>
      </c>
      <c r="E170" s="284">
        <f t="shared" si="11"/>
        <v>0.14565490531189274</v>
      </c>
      <c r="F170" s="265" t="str">
        <f t="shared" si="12"/>
        <v>Tier 1</v>
      </c>
      <c r="G170" s="284">
        <f t="shared" si="13"/>
        <v>1.499999999999994E-2</v>
      </c>
    </row>
    <row r="171" spans="1:7" hidden="1">
      <c r="A171" s="283" t="str">
        <f t="shared" si="9"/>
        <v>Tier 1</v>
      </c>
      <c r="B171" s="286">
        <f t="shared" si="16"/>
        <v>108</v>
      </c>
      <c r="C171" s="265">
        <f t="shared" si="16"/>
        <v>44050</v>
      </c>
      <c r="D171" s="265" t="str">
        <f t="shared" si="10"/>
        <v>Tier 1</v>
      </c>
      <c r="E171" s="284">
        <f t="shared" si="11"/>
        <v>0.14579342915376878</v>
      </c>
      <c r="F171" s="265" t="str">
        <f t="shared" si="12"/>
        <v>Tier 1</v>
      </c>
      <c r="G171" s="284">
        <f t="shared" si="13"/>
        <v>1.4999999999999937E-2</v>
      </c>
    </row>
    <row r="172" spans="1:7" hidden="1">
      <c r="A172" s="283" t="str">
        <f t="shared" si="9"/>
        <v>Tier 1</v>
      </c>
      <c r="B172" s="286">
        <f t="shared" si="16"/>
        <v>109</v>
      </c>
      <c r="C172" s="265">
        <f t="shared" si="16"/>
        <v>44051</v>
      </c>
      <c r="D172" s="265" t="str">
        <f t="shared" si="10"/>
        <v>Tier 1</v>
      </c>
      <c r="E172" s="284">
        <f t="shared" si="11"/>
        <v>0.14593195299564482</v>
      </c>
      <c r="F172" s="265" t="str">
        <f t="shared" si="12"/>
        <v>Tier 1</v>
      </c>
      <c r="G172" s="284">
        <f t="shared" si="13"/>
        <v>1.4999999999999934E-2</v>
      </c>
    </row>
    <row r="173" spans="1:7" hidden="1">
      <c r="A173" s="283" t="str">
        <f t="shared" si="9"/>
        <v>Tier 1</v>
      </c>
      <c r="B173" s="286">
        <f t="shared" si="16"/>
        <v>110</v>
      </c>
      <c r="C173" s="265">
        <f t="shared" si="16"/>
        <v>44052</v>
      </c>
      <c r="D173" s="265" t="str">
        <f t="shared" si="10"/>
        <v>Tier 1</v>
      </c>
      <c r="E173" s="284">
        <f t="shared" si="11"/>
        <v>0.14607047683752086</v>
      </c>
      <c r="F173" s="265" t="str">
        <f t="shared" si="12"/>
        <v>Tier 1</v>
      </c>
      <c r="G173" s="284">
        <f t="shared" si="13"/>
        <v>1.499999999999993E-2</v>
      </c>
    </row>
    <row r="174" spans="1:7" hidden="1">
      <c r="A174" s="283" t="str">
        <f t="shared" si="9"/>
        <v>Tier 1</v>
      </c>
      <c r="B174" s="286">
        <f t="shared" si="16"/>
        <v>111</v>
      </c>
      <c r="C174" s="265">
        <f t="shared" si="16"/>
        <v>44053</v>
      </c>
      <c r="D174" s="265" t="str">
        <f t="shared" si="10"/>
        <v>Tier 1</v>
      </c>
      <c r="E174" s="284">
        <f t="shared" si="11"/>
        <v>0.14620900067939691</v>
      </c>
      <c r="F174" s="265" t="str">
        <f t="shared" si="12"/>
        <v>Tier 1</v>
      </c>
      <c r="G174" s="284">
        <f t="shared" si="13"/>
        <v>1.4999999999999927E-2</v>
      </c>
    </row>
    <row r="175" spans="1:7" hidden="1">
      <c r="A175" s="283" t="str">
        <f t="shared" si="9"/>
        <v>Tier 1</v>
      </c>
      <c r="B175" s="286">
        <f t="shared" si="16"/>
        <v>112</v>
      </c>
      <c r="C175" s="265">
        <f t="shared" si="16"/>
        <v>44054</v>
      </c>
      <c r="D175" s="265" t="str">
        <f t="shared" si="10"/>
        <v>Tier 1</v>
      </c>
      <c r="E175" s="284">
        <f t="shared" si="11"/>
        <v>0.14634752452127295</v>
      </c>
      <c r="F175" s="265" t="str">
        <f t="shared" si="12"/>
        <v>Tier 1</v>
      </c>
      <c r="G175" s="284">
        <f t="shared" si="13"/>
        <v>1.4999999999999923E-2</v>
      </c>
    </row>
    <row r="176" spans="1:7" hidden="1">
      <c r="A176" s="283" t="str">
        <f t="shared" si="9"/>
        <v>Tier 1</v>
      </c>
      <c r="B176" s="286">
        <f t="shared" si="16"/>
        <v>113</v>
      </c>
      <c r="C176" s="265">
        <f t="shared" si="16"/>
        <v>44055</v>
      </c>
      <c r="D176" s="265" t="str">
        <f t="shared" si="10"/>
        <v>Tier 1</v>
      </c>
      <c r="E176" s="284">
        <f t="shared" si="11"/>
        <v>0.14648604836314899</v>
      </c>
      <c r="F176" s="265" t="str">
        <f t="shared" si="12"/>
        <v>Tier 1</v>
      </c>
      <c r="G176" s="284">
        <f t="shared" si="13"/>
        <v>1.499999999999992E-2</v>
      </c>
    </row>
    <row r="177" spans="1:7" hidden="1">
      <c r="A177" s="283" t="str">
        <f t="shared" si="9"/>
        <v>Tier 1</v>
      </c>
      <c r="B177" s="286">
        <f t="shared" ref="B177:C192" si="17">B176+1</f>
        <v>114</v>
      </c>
      <c r="C177" s="265">
        <f t="shared" si="17"/>
        <v>44056</v>
      </c>
      <c r="D177" s="265" t="str">
        <f t="shared" si="10"/>
        <v>Tier 1</v>
      </c>
      <c r="E177" s="284">
        <f t="shared" si="11"/>
        <v>0.14662457220502503</v>
      </c>
      <c r="F177" s="265" t="str">
        <f t="shared" si="12"/>
        <v>Tier 1</v>
      </c>
      <c r="G177" s="284">
        <f t="shared" si="13"/>
        <v>1.4999999999999916E-2</v>
      </c>
    </row>
    <row r="178" spans="1:7" hidden="1">
      <c r="A178" s="283" t="str">
        <f t="shared" si="9"/>
        <v>Tier 1</v>
      </c>
      <c r="B178" s="286">
        <f t="shared" si="17"/>
        <v>115</v>
      </c>
      <c r="C178" s="265">
        <f t="shared" si="17"/>
        <v>44057</v>
      </c>
      <c r="D178" s="265" t="str">
        <f t="shared" si="10"/>
        <v>Tier 1</v>
      </c>
      <c r="E178" s="284">
        <f t="shared" si="11"/>
        <v>0.14676309604690108</v>
      </c>
      <c r="F178" s="265" t="str">
        <f t="shared" si="12"/>
        <v>Tier 1</v>
      </c>
      <c r="G178" s="284">
        <f t="shared" si="13"/>
        <v>1.4999999999999913E-2</v>
      </c>
    </row>
    <row r="179" spans="1:7" hidden="1">
      <c r="A179" s="283" t="str">
        <f t="shared" si="9"/>
        <v>Tier 1</v>
      </c>
      <c r="B179" s="286">
        <f t="shared" si="17"/>
        <v>116</v>
      </c>
      <c r="C179" s="265">
        <f t="shared" si="17"/>
        <v>44058</v>
      </c>
      <c r="D179" s="265" t="str">
        <f t="shared" si="10"/>
        <v>Tier 1</v>
      </c>
      <c r="E179" s="284">
        <f t="shared" si="11"/>
        <v>0.14690161988877712</v>
      </c>
      <c r="F179" s="265" t="str">
        <f t="shared" si="12"/>
        <v>Tier 1</v>
      </c>
      <c r="G179" s="284">
        <f t="shared" si="13"/>
        <v>1.4999999999999909E-2</v>
      </c>
    </row>
    <row r="180" spans="1:7" hidden="1">
      <c r="A180" s="283" t="str">
        <f t="shared" si="9"/>
        <v>Tier 1</v>
      </c>
      <c r="B180" s="286">
        <f t="shared" si="17"/>
        <v>117</v>
      </c>
      <c r="C180" s="265">
        <f t="shared" si="17"/>
        <v>44059</v>
      </c>
      <c r="D180" s="265" t="str">
        <f t="shared" si="10"/>
        <v>Tier 1</v>
      </c>
      <c r="E180" s="284">
        <f t="shared" si="11"/>
        <v>0.14704014373065316</v>
      </c>
      <c r="F180" s="265" t="str">
        <f t="shared" si="12"/>
        <v>Tier 1</v>
      </c>
      <c r="G180" s="284">
        <f t="shared" si="13"/>
        <v>1.4999999999999906E-2</v>
      </c>
    </row>
    <row r="181" spans="1:7" hidden="1">
      <c r="A181" s="283" t="str">
        <f t="shared" si="9"/>
        <v>Tier 1</v>
      </c>
      <c r="B181" s="286">
        <f t="shared" si="17"/>
        <v>118</v>
      </c>
      <c r="C181" s="265">
        <f t="shared" si="17"/>
        <v>44060</v>
      </c>
      <c r="D181" s="265" t="str">
        <f t="shared" si="10"/>
        <v>Tier 1</v>
      </c>
      <c r="E181" s="284">
        <f t="shared" si="11"/>
        <v>0.1471786675725292</v>
      </c>
      <c r="F181" s="265" t="str">
        <f t="shared" si="12"/>
        <v>Tier 1</v>
      </c>
      <c r="G181" s="284">
        <f t="shared" si="13"/>
        <v>1.4999999999999902E-2</v>
      </c>
    </row>
    <row r="182" spans="1:7" hidden="1">
      <c r="A182" s="283" t="str">
        <f t="shared" si="9"/>
        <v>Tier 1</v>
      </c>
      <c r="B182" s="286">
        <f t="shared" si="17"/>
        <v>119</v>
      </c>
      <c r="C182" s="265">
        <f t="shared" si="17"/>
        <v>44061</v>
      </c>
      <c r="D182" s="265" t="str">
        <f t="shared" si="10"/>
        <v>Tier 1</v>
      </c>
      <c r="E182" s="284">
        <f t="shared" si="11"/>
        <v>0.14731719141440525</v>
      </c>
      <c r="F182" s="265" t="str">
        <f t="shared" si="12"/>
        <v>Tier 1</v>
      </c>
      <c r="G182" s="284">
        <f t="shared" si="13"/>
        <v>1.4999999999999899E-2</v>
      </c>
    </row>
    <row r="183" spans="1:7" hidden="1">
      <c r="A183" s="283" t="str">
        <f t="shared" si="9"/>
        <v>Tier 1</v>
      </c>
      <c r="B183" s="286">
        <f t="shared" si="17"/>
        <v>120</v>
      </c>
      <c r="C183" s="265">
        <f t="shared" si="17"/>
        <v>44062</v>
      </c>
      <c r="D183" s="265" t="str">
        <f t="shared" si="10"/>
        <v>Tier 1</v>
      </c>
      <c r="E183" s="284">
        <f t="shared" si="11"/>
        <v>0.14745571525628129</v>
      </c>
      <c r="F183" s="265" t="str">
        <f t="shared" si="12"/>
        <v>Tier 1</v>
      </c>
      <c r="G183" s="284">
        <f t="shared" si="13"/>
        <v>1.4999999999999895E-2</v>
      </c>
    </row>
    <row r="184" spans="1:7" hidden="1">
      <c r="A184" s="283" t="str">
        <f t="shared" si="9"/>
        <v>Tier 1</v>
      </c>
      <c r="B184" s="286">
        <f t="shared" si="17"/>
        <v>121</v>
      </c>
      <c r="C184" s="265">
        <f t="shared" si="17"/>
        <v>44063</v>
      </c>
      <c r="D184" s="265" t="str">
        <f t="shared" si="10"/>
        <v>Tier 1</v>
      </c>
      <c r="E184" s="284">
        <f t="shared" si="11"/>
        <v>0.14759423909815733</v>
      </c>
      <c r="F184" s="265" t="str">
        <f t="shared" si="12"/>
        <v>Tier 1</v>
      </c>
      <c r="G184" s="284">
        <f t="shared" si="13"/>
        <v>1.4999999999999892E-2</v>
      </c>
    </row>
    <row r="185" spans="1:7" hidden="1">
      <c r="A185" s="283" t="str">
        <f t="shared" si="9"/>
        <v>Tier 1</v>
      </c>
      <c r="B185" s="286">
        <f t="shared" si="17"/>
        <v>122</v>
      </c>
      <c r="C185" s="265">
        <f t="shared" si="17"/>
        <v>44064</v>
      </c>
      <c r="D185" s="265" t="str">
        <f t="shared" si="10"/>
        <v>Tier 1</v>
      </c>
      <c r="E185" s="284">
        <f t="shared" si="11"/>
        <v>0.14773276294003337</v>
      </c>
      <c r="F185" s="265" t="str">
        <f t="shared" si="12"/>
        <v>Tier 1</v>
      </c>
      <c r="G185" s="284">
        <f t="shared" si="13"/>
        <v>1.4999999999999888E-2</v>
      </c>
    </row>
    <row r="186" spans="1:7" hidden="1">
      <c r="A186" s="283" t="str">
        <f t="shared" si="9"/>
        <v>Tier 1</v>
      </c>
      <c r="B186" s="286">
        <f t="shared" si="17"/>
        <v>123</v>
      </c>
      <c r="C186" s="265">
        <f t="shared" si="17"/>
        <v>44065</v>
      </c>
      <c r="D186" s="265" t="str">
        <f t="shared" si="10"/>
        <v>Tier 1</v>
      </c>
      <c r="E186" s="284">
        <f t="shared" si="11"/>
        <v>0.14787128678190942</v>
      </c>
      <c r="F186" s="265" t="str">
        <f t="shared" si="12"/>
        <v>Tier 1</v>
      </c>
      <c r="G186" s="284">
        <f t="shared" si="13"/>
        <v>1.4999999999999885E-2</v>
      </c>
    </row>
    <row r="187" spans="1:7" hidden="1">
      <c r="A187" s="283" t="str">
        <f t="shared" si="9"/>
        <v>Tier 1</v>
      </c>
      <c r="B187" s="286">
        <f t="shared" si="17"/>
        <v>124</v>
      </c>
      <c r="C187" s="265">
        <f t="shared" si="17"/>
        <v>44066</v>
      </c>
      <c r="D187" s="265" t="str">
        <f t="shared" si="10"/>
        <v>Tier 1</v>
      </c>
      <c r="E187" s="284">
        <f t="shared" si="11"/>
        <v>0.14800981062378546</v>
      </c>
      <c r="F187" s="265" t="str">
        <f t="shared" si="12"/>
        <v>Tier 1</v>
      </c>
      <c r="G187" s="284">
        <f t="shared" si="13"/>
        <v>1.4999999999999881E-2</v>
      </c>
    </row>
    <row r="188" spans="1:7" hidden="1">
      <c r="A188" s="283" t="str">
        <f t="shared" si="9"/>
        <v>Tier 1</v>
      </c>
      <c r="B188" s="286">
        <f t="shared" si="17"/>
        <v>125</v>
      </c>
      <c r="C188" s="265">
        <f t="shared" si="17"/>
        <v>44067</v>
      </c>
      <c r="D188" s="265" t="str">
        <f t="shared" si="10"/>
        <v>Tier 1</v>
      </c>
      <c r="E188" s="284">
        <f t="shared" si="11"/>
        <v>0.1481483344656615</v>
      </c>
      <c r="F188" s="265" t="str">
        <f t="shared" si="12"/>
        <v>Tier 1</v>
      </c>
      <c r="G188" s="284">
        <f t="shared" si="13"/>
        <v>1.4999999999999878E-2</v>
      </c>
    </row>
    <row r="189" spans="1:7" hidden="1">
      <c r="A189" s="283" t="str">
        <f t="shared" si="9"/>
        <v>Tier 1</v>
      </c>
      <c r="B189" s="286">
        <f t="shared" si="17"/>
        <v>126</v>
      </c>
      <c r="C189" s="265">
        <f t="shared" si="17"/>
        <v>44068</v>
      </c>
      <c r="D189" s="265" t="str">
        <f t="shared" si="10"/>
        <v>Tier 1</v>
      </c>
      <c r="E189" s="284">
        <f t="shared" si="11"/>
        <v>0.14828685830753754</v>
      </c>
      <c r="F189" s="265" t="str">
        <f t="shared" si="12"/>
        <v>Tier 1</v>
      </c>
      <c r="G189" s="284">
        <f t="shared" si="13"/>
        <v>1.4999999999999875E-2</v>
      </c>
    </row>
    <row r="190" spans="1:7" hidden="1">
      <c r="A190" s="283" t="str">
        <f t="shared" si="9"/>
        <v>Tier 1</v>
      </c>
      <c r="B190" s="286">
        <f t="shared" si="17"/>
        <v>127</v>
      </c>
      <c r="C190" s="265">
        <f t="shared" si="17"/>
        <v>44069</v>
      </c>
      <c r="D190" s="265" t="str">
        <f t="shared" si="10"/>
        <v>Tier 1</v>
      </c>
      <c r="E190" s="284">
        <f t="shared" si="11"/>
        <v>0.14842538214941359</v>
      </c>
      <c r="F190" s="265" t="str">
        <f t="shared" si="12"/>
        <v>Tier 1</v>
      </c>
      <c r="G190" s="284">
        <f t="shared" si="13"/>
        <v>1.4999999999999871E-2</v>
      </c>
    </row>
    <row r="191" spans="1:7" hidden="1">
      <c r="A191" s="283" t="str">
        <f t="shared" si="9"/>
        <v>Tier 1</v>
      </c>
      <c r="B191" s="286">
        <f t="shared" si="17"/>
        <v>128</v>
      </c>
      <c r="C191" s="265">
        <f t="shared" si="17"/>
        <v>44070</v>
      </c>
      <c r="D191" s="265" t="str">
        <f t="shared" si="10"/>
        <v>Tier 1</v>
      </c>
      <c r="E191" s="284">
        <f t="shared" si="11"/>
        <v>0.14856390599128963</v>
      </c>
      <c r="F191" s="265" t="str">
        <f t="shared" si="12"/>
        <v>Tier 1</v>
      </c>
      <c r="G191" s="284">
        <f t="shared" si="13"/>
        <v>1.4999999999999868E-2</v>
      </c>
    </row>
    <row r="192" spans="1:7" hidden="1">
      <c r="A192" s="283" t="str">
        <f t="shared" ref="A192:A255" si="18">IFERROR(INDEX($P$63:$P$101,MATCH(B192,$Q$63:$Q$101,0)),A191)</f>
        <v>Tier 1</v>
      </c>
      <c r="B192" s="286">
        <f t="shared" si="17"/>
        <v>129</v>
      </c>
      <c r="C192" s="265">
        <f t="shared" si="17"/>
        <v>44071</v>
      </c>
      <c r="D192" s="265" t="str">
        <f t="shared" ref="D192:D255" si="19">IF(A192=0,"",A192)</f>
        <v>Tier 1</v>
      </c>
      <c r="E192" s="284">
        <f t="shared" ref="E192:E255" si="20">IF(A192=0,E191,E191+VLOOKUP(D192,$P$63:$T$101,3,0))</f>
        <v>0.14870242983316567</v>
      </c>
      <c r="F192" s="265" t="str">
        <f t="shared" ref="F192:F255" si="21">D192</f>
        <v>Tier 1</v>
      </c>
      <c r="G192" s="284">
        <f t="shared" ref="G192:G255" si="22">IF(A192=0,G191,G191+VLOOKUP(F192,$P$63:$T$101,5,0))</f>
        <v>1.4999999999999864E-2</v>
      </c>
    </row>
    <row r="193" spans="1:7" hidden="1">
      <c r="A193" s="283" t="str">
        <f t="shared" si="18"/>
        <v>Tier 1</v>
      </c>
      <c r="B193" s="286">
        <f t="shared" ref="B193:C208" si="23">B192+1</f>
        <v>130</v>
      </c>
      <c r="C193" s="265">
        <f t="shared" si="23"/>
        <v>44072</v>
      </c>
      <c r="D193" s="265" t="str">
        <f t="shared" si="19"/>
        <v>Tier 1</v>
      </c>
      <c r="E193" s="284">
        <f t="shared" si="20"/>
        <v>0.14884095367504172</v>
      </c>
      <c r="F193" s="265" t="str">
        <f t="shared" si="21"/>
        <v>Tier 1</v>
      </c>
      <c r="G193" s="284">
        <f t="shared" si="22"/>
        <v>1.4999999999999861E-2</v>
      </c>
    </row>
    <row r="194" spans="1:7" hidden="1">
      <c r="A194" s="283" t="str">
        <f t="shared" si="18"/>
        <v>Tier 1</v>
      </c>
      <c r="B194" s="286">
        <f t="shared" si="23"/>
        <v>131</v>
      </c>
      <c r="C194" s="265">
        <f t="shared" si="23"/>
        <v>44073</v>
      </c>
      <c r="D194" s="265" t="str">
        <f t="shared" si="19"/>
        <v>Tier 1</v>
      </c>
      <c r="E194" s="284">
        <f t="shared" si="20"/>
        <v>0.14897947751691776</v>
      </c>
      <c r="F194" s="265" t="str">
        <f t="shared" si="21"/>
        <v>Tier 1</v>
      </c>
      <c r="G194" s="284">
        <f t="shared" si="22"/>
        <v>1.4999999999999857E-2</v>
      </c>
    </row>
    <row r="195" spans="1:7" hidden="1">
      <c r="A195" s="283" t="str">
        <f t="shared" si="18"/>
        <v>Tier 1</v>
      </c>
      <c r="B195" s="286">
        <f t="shared" si="23"/>
        <v>132</v>
      </c>
      <c r="C195" s="265">
        <f t="shared" si="23"/>
        <v>44074</v>
      </c>
      <c r="D195" s="265" t="str">
        <f t="shared" si="19"/>
        <v>Tier 1</v>
      </c>
      <c r="E195" s="284">
        <f t="shared" si="20"/>
        <v>0.1491180013587938</v>
      </c>
      <c r="F195" s="265" t="str">
        <f t="shared" si="21"/>
        <v>Tier 1</v>
      </c>
      <c r="G195" s="284">
        <f t="shared" si="22"/>
        <v>1.4999999999999854E-2</v>
      </c>
    </row>
    <row r="196" spans="1:7" hidden="1">
      <c r="A196" s="283" t="str">
        <f t="shared" si="18"/>
        <v>Tier 1</v>
      </c>
      <c r="B196" s="286">
        <f t="shared" si="23"/>
        <v>133</v>
      </c>
      <c r="C196" s="265">
        <f t="shared" si="23"/>
        <v>44075</v>
      </c>
      <c r="D196" s="265" t="str">
        <f t="shared" si="19"/>
        <v>Tier 1</v>
      </c>
      <c r="E196" s="284">
        <f t="shared" si="20"/>
        <v>0.14925652520066984</v>
      </c>
      <c r="F196" s="265" t="str">
        <f t="shared" si="21"/>
        <v>Tier 1</v>
      </c>
      <c r="G196" s="284">
        <f t="shared" si="22"/>
        <v>1.499999999999985E-2</v>
      </c>
    </row>
    <row r="197" spans="1:7" hidden="1">
      <c r="A197" s="283" t="str">
        <f t="shared" si="18"/>
        <v>Tier 1</v>
      </c>
      <c r="B197" s="286">
        <f t="shared" si="23"/>
        <v>134</v>
      </c>
      <c r="C197" s="265">
        <f t="shared" si="23"/>
        <v>44076</v>
      </c>
      <c r="D197" s="265" t="str">
        <f t="shared" si="19"/>
        <v>Tier 1</v>
      </c>
      <c r="E197" s="284">
        <f t="shared" si="20"/>
        <v>0.14939504904254589</v>
      </c>
      <c r="F197" s="265" t="str">
        <f t="shared" si="21"/>
        <v>Tier 1</v>
      </c>
      <c r="G197" s="284">
        <f t="shared" si="22"/>
        <v>1.4999999999999847E-2</v>
      </c>
    </row>
    <row r="198" spans="1:7" hidden="1">
      <c r="A198" s="283" t="str">
        <f t="shared" si="18"/>
        <v>Tier 1</v>
      </c>
      <c r="B198" s="286">
        <f t="shared" si="23"/>
        <v>135</v>
      </c>
      <c r="C198" s="265">
        <f t="shared" si="23"/>
        <v>44077</v>
      </c>
      <c r="D198" s="265" t="str">
        <f t="shared" si="19"/>
        <v>Tier 1</v>
      </c>
      <c r="E198" s="284">
        <f t="shared" si="20"/>
        <v>0.14953357288442193</v>
      </c>
      <c r="F198" s="265" t="str">
        <f t="shared" si="21"/>
        <v>Tier 1</v>
      </c>
      <c r="G198" s="284">
        <f t="shared" si="22"/>
        <v>1.4999999999999843E-2</v>
      </c>
    </row>
    <row r="199" spans="1:7" hidden="1">
      <c r="A199" s="283" t="str">
        <f t="shared" si="18"/>
        <v>Tier 1</v>
      </c>
      <c r="B199" s="286">
        <f t="shared" si="23"/>
        <v>136</v>
      </c>
      <c r="C199" s="265">
        <f t="shared" si="23"/>
        <v>44078</v>
      </c>
      <c r="D199" s="265" t="str">
        <f t="shared" si="19"/>
        <v>Tier 1</v>
      </c>
      <c r="E199" s="284">
        <f t="shared" si="20"/>
        <v>0.14967209672629797</v>
      </c>
      <c r="F199" s="265" t="str">
        <f t="shared" si="21"/>
        <v>Tier 1</v>
      </c>
      <c r="G199" s="284">
        <f t="shared" si="22"/>
        <v>1.499999999999984E-2</v>
      </c>
    </row>
    <row r="200" spans="1:7" hidden="1">
      <c r="A200" s="283" t="str">
        <f t="shared" si="18"/>
        <v>Tier 1</v>
      </c>
      <c r="B200" s="286">
        <f t="shared" si="23"/>
        <v>137</v>
      </c>
      <c r="C200" s="265">
        <f t="shared" si="23"/>
        <v>44079</v>
      </c>
      <c r="D200" s="265" t="str">
        <f t="shared" si="19"/>
        <v>Tier 1</v>
      </c>
      <c r="E200" s="284">
        <f t="shared" si="20"/>
        <v>0.14981062056817401</v>
      </c>
      <c r="F200" s="265" t="str">
        <f t="shared" si="21"/>
        <v>Tier 1</v>
      </c>
      <c r="G200" s="284">
        <f t="shared" si="22"/>
        <v>1.4999999999999836E-2</v>
      </c>
    </row>
    <row r="201" spans="1:7" hidden="1">
      <c r="A201" s="283" t="str">
        <f t="shared" si="18"/>
        <v>Tier 1</v>
      </c>
      <c r="B201" s="286">
        <f t="shared" si="23"/>
        <v>138</v>
      </c>
      <c r="C201" s="265">
        <f t="shared" si="23"/>
        <v>44080</v>
      </c>
      <c r="D201" s="265" t="str">
        <f t="shared" si="19"/>
        <v>Tier 1</v>
      </c>
      <c r="E201" s="284">
        <f t="shared" si="20"/>
        <v>0.14994914441005006</v>
      </c>
      <c r="F201" s="265" t="str">
        <f t="shared" si="21"/>
        <v>Tier 1</v>
      </c>
      <c r="G201" s="284">
        <f t="shared" si="22"/>
        <v>1.4999999999999833E-2</v>
      </c>
    </row>
    <row r="202" spans="1:7" hidden="1">
      <c r="A202" s="283" t="str">
        <f t="shared" si="18"/>
        <v>Tier 1</v>
      </c>
      <c r="B202" s="286">
        <f t="shared" si="23"/>
        <v>139</v>
      </c>
      <c r="C202" s="265">
        <f t="shared" si="23"/>
        <v>44081</v>
      </c>
      <c r="D202" s="265" t="str">
        <f t="shared" si="19"/>
        <v>Tier 1</v>
      </c>
      <c r="E202" s="284">
        <f t="shared" si="20"/>
        <v>0.1500876682519261</v>
      </c>
      <c r="F202" s="265" t="str">
        <f t="shared" si="21"/>
        <v>Tier 1</v>
      </c>
      <c r="G202" s="284">
        <f t="shared" si="22"/>
        <v>1.4999999999999829E-2</v>
      </c>
    </row>
    <row r="203" spans="1:7" hidden="1">
      <c r="A203" s="283" t="str">
        <f t="shared" si="18"/>
        <v>Tier 1</v>
      </c>
      <c r="B203" s="286">
        <f t="shared" si="23"/>
        <v>140</v>
      </c>
      <c r="C203" s="265">
        <f t="shared" si="23"/>
        <v>44082</v>
      </c>
      <c r="D203" s="265" t="str">
        <f t="shared" si="19"/>
        <v>Tier 1</v>
      </c>
      <c r="E203" s="284">
        <f t="shared" si="20"/>
        <v>0.15022619209380214</v>
      </c>
      <c r="F203" s="265" t="str">
        <f t="shared" si="21"/>
        <v>Tier 1</v>
      </c>
      <c r="G203" s="284">
        <f t="shared" si="22"/>
        <v>1.4999999999999826E-2</v>
      </c>
    </row>
    <row r="204" spans="1:7" hidden="1">
      <c r="A204" s="283" t="str">
        <f t="shared" si="18"/>
        <v>Tier 1</v>
      </c>
      <c r="B204" s="286">
        <f t="shared" si="23"/>
        <v>141</v>
      </c>
      <c r="C204" s="265">
        <f t="shared" si="23"/>
        <v>44083</v>
      </c>
      <c r="D204" s="265" t="str">
        <f t="shared" si="19"/>
        <v>Tier 1</v>
      </c>
      <c r="E204" s="284">
        <f t="shared" si="20"/>
        <v>0.15036471593567818</v>
      </c>
      <c r="F204" s="265" t="str">
        <f t="shared" si="21"/>
        <v>Tier 1</v>
      </c>
      <c r="G204" s="284">
        <f t="shared" si="22"/>
        <v>1.4999999999999823E-2</v>
      </c>
    </row>
    <row r="205" spans="1:7" hidden="1">
      <c r="A205" s="283" t="str">
        <f t="shared" si="18"/>
        <v>Tier 1</v>
      </c>
      <c r="B205" s="286">
        <f t="shared" si="23"/>
        <v>142</v>
      </c>
      <c r="C205" s="265">
        <f t="shared" si="23"/>
        <v>44084</v>
      </c>
      <c r="D205" s="265" t="str">
        <f t="shared" si="19"/>
        <v>Tier 1</v>
      </c>
      <c r="E205" s="284">
        <f t="shared" si="20"/>
        <v>0.15050323977755423</v>
      </c>
      <c r="F205" s="265" t="str">
        <f t="shared" si="21"/>
        <v>Tier 1</v>
      </c>
      <c r="G205" s="284">
        <f t="shared" si="22"/>
        <v>1.4999999999999819E-2</v>
      </c>
    </row>
    <row r="206" spans="1:7" hidden="1">
      <c r="A206" s="283" t="str">
        <f t="shared" si="18"/>
        <v>Tier 1</v>
      </c>
      <c r="B206" s="286">
        <f t="shared" si="23"/>
        <v>143</v>
      </c>
      <c r="C206" s="265">
        <f t="shared" si="23"/>
        <v>44085</v>
      </c>
      <c r="D206" s="265" t="str">
        <f t="shared" si="19"/>
        <v>Tier 1</v>
      </c>
      <c r="E206" s="284">
        <f t="shared" si="20"/>
        <v>0.15064176361943027</v>
      </c>
      <c r="F206" s="265" t="str">
        <f t="shared" si="21"/>
        <v>Tier 1</v>
      </c>
      <c r="G206" s="284">
        <f t="shared" si="22"/>
        <v>1.4999999999999816E-2</v>
      </c>
    </row>
    <row r="207" spans="1:7" hidden="1">
      <c r="A207" s="283" t="str">
        <f t="shared" si="18"/>
        <v>Tier 1</v>
      </c>
      <c r="B207" s="286">
        <f t="shared" si="23"/>
        <v>144</v>
      </c>
      <c r="C207" s="265">
        <f t="shared" si="23"/>
        <v>44086</v>
      </c>
      <c r="D207" s="265" t="str">
        <f t="shared" si="19"/>
        <v>Tier 1</v>
      </c>
      <c r="E207" s="284">
        <f t="shared" si="20"/>
        <v>0.15078028746130631</v>
      </c>
      <c r="F207" s="265" t="str">
        <f t="shared" si="21"/>
        <v>Tier 1</v>
      </c>
      <c r="G207" s="284">
        <f t="shared" si="22"/>
        <v>1.4999999999999812E-2</v>
      </c>
    </row>
    <row r="208" spans="1:7" hidden="1">
      <c r="A208" s="283" t="str">
        <f t="shared" si="18"/>
        <v>Tier 1</v>
      </c>
      <c r="B208" s="286">
        <f t="shared" si="23"/>
        <v>145</v>
      </c>
      <c r="C208" s="265">
        <f t="shared" si="23"/>
        <v>44087</v>
      </c>
      <c r="D208" s="265" t="str">
        <f t="shared" si="19"/>
        <v>Tier 1</v>
      </c>
      <c r="E208" s="284">
        <f t="shared" si="20"/>
        <v>0.15091881130318235</v>
      </c>
      <c r="F208" s="265" t="str">
        <f t="shared" si="21"/>
        <v>Tier 1</v>
      </c>
      <c r="G208" s="284">
        <f t="shared" si="22"/>
        <v>1.4999999999999809E-2</v>
      </c>
    </row>
    <row r="209" spans="1:7" hidden="1">
      <c r="A209" s="283" t="str">
        <f t="shared" si="18"/>
        <v>Tier 1</v>
      </c>
      <c r="B209" s="286">
        <f t="shared" ref="B209:C214" si="24">B208+1</f>
        <v>146</v>
      </c>
      <c r="C209" s="265">
        <f t="shared" si="24"/>
        <v>44088</v>
      </c>
      <c r="D209" s="265" t="str">
        <f t="shared" si="19"/>
        <v>Tier 1</v>
      </c>
      <c r="E209" s="284">
        <f t="shared" si="20"/>
        <v>0.1510573351450584</v>
      </c>
      <c r="F209" s="265" t="str">
        <f t="shared" si="21"/>
        <v>Tier 1</v>
      </c>
      <c r="G209" s="284">
        <f t="shared" si="22"/>
        <v>1.4999999999999805E-2</v>
      </c>
    </row>
    <row r="210" spans="1:7" hidden="1">
      <c r="A210" s="283" t="str">
        <f t="shared" si="18"/>
        <v>Tier 1</v>
      </c>
      <c r="B210" s="286">
        <f t="shared" si="24"/>
        <v>147</v>
      </c>
      <c r="C210" s="265">
        <f t="shared" si="24"/>
        <v>44089</v>
      </c>
      <c r="D210" s="265" t="str">
        <f t="shared" si="19"/>
        <v>Tier 1</v>
      </c>
      <c r="E210" s="284">
        <f t="shared" si="20"/>
        <v>0.15119585898693444</v>
      </c>
      <c r="F210" s="265" t="str">
        <f t="shared" si="21"/>
        <v>Tier 1</v>
      </c>
      <c r="G210" s="284">
        <f t="shared" si="22"/>
        <v>1.4999999999999802E-2</v>
      </c>
    </row>
    <row r="211" spans="1:7" hidden="1">
      <c r="A211" s="283" t="str">
        <f t="shared" si="18"/>
        <v>Tier 1</v>
      </c>
      <c r="B211" s="286">
        <f t="shared" si="24"/>
        <v>148</v>
      </c>
      <c r="C211" s="265">
        <f t="shared" si="24"/>
        <v>44090</v>
      </c>
      <c r="D211" s="265" t="str">
        <f t="shared" si="19"/>
        <v>Tier 1</v>
      </c>
      <c r="E211" s="284">
        <f t="shared" si="20"/>
        <v>0.15133438282881048</v>
      </c>
      <c r="F211" s="265" t="str">
        <f t="shared" si="21"/>
        <v>Tier 1</v>
      </c>
      <c r="G211" s="284">
        <f t="shared" si="22"/>
        <v>1.4999999999999798E-2</v>
      </c>
    </row>
    <row r="212" spans="1:7" hidden="1">
      <c r="A212" s="283" t="str">
        <f t="shared" si="18"/>
        <v>Tier 1</v>
      </c>
      <c r="B212" s="286">
        <f t="shared" si="24"/>
        <v>149</v>
      </c>
      <c r="C212" s="265">
        <f t="shared" si="24"/>
        <v>44091</v>
      </c>
      <c r="D212" s="265" t="str">
        <f t="shared" si="19"/>
        <v>Tier 1</v>
      </c>
      <c r="E212" s="284">
        <f t="shared" si="20"/>
        <v>0.15147290667068652</v>
      </c>
      <c r="F212" s="265" t="str">
        <f t="shared" si="21"/>
        <v>Tier 1</v>
      </c>
      <c r="G212" s="284">
        <f t="shared" si="22"/>
        <v>1.4999999999999795E-2</v>
      </c>
    </row>
    <row r="213" spans="1:7" hidden="1">
      <c r="A213" s="283" t="str">
        <f t="shared" si="18"/>
        <v>Tier 1</v>
      </c>
      <c r="B213" s="286">
        <f t="shared" si="24"/>
        <v>150</v>
      </c>
      <c r="C213" s="265">
        <f t="shared" si="24"/>
        <v>44092</v>
      </c>
      <c r="D213" s="265" t="str">
        <f t="shared" si="19"/>
        <v>Tier 1</v>
      </c>
      <c r="E213" s="284">
        <f t="shared" si="20"/>
        <v>0.15161143051256257</v>
      </c>
      <c r="F213" s="265" t="str">
        <f t="shared" si="21"/>
        <v>Tier 1</v>
      </c>
      <c r="G213" s="284">
        <f t="shared" si="22"/>
        <v>1.4999999999999791E-2</v>
      </c>
    </row>
    <row r="214" spans="1:7" hidden="1">
      <c r="A214" s="283" t="str">
        <f t="shared" si="18"/>
        <v>Tier 1</v>
      </c>
      <c r="B214" s="286">
        <f t="shared" si="24"/>
        <v>151</v>
      </c>
      <c r="C214" s="265">
        <f t="shared" si="24"/>
        <v>44093</v>
      </c>
      <c r="D214" s="265" t="str">
        <f t="shared" si="19"/>
        <v>Tier 1</v>
      </c>
      <c r="E214" s="284">
        <f t="shared" si="20"/>
        <v>0.15174995435443861</v>
      </c>
      <c r="F214" s="265" t="str">
        <f t="shared" si="21"/>
        <v>Tier 1</v>
      </c>
      <c r="G214" s="284">
        <f t="shared" si="22"/>
        <v>1.4999999999999788E-2</v>
      </c>
    </row>
    <row r="215" spans="1:7" hidden="1">
      <c r="A215" s="283" t="str">
        <f t="shared" si="18"/>
        <v>Tier 1</v>
      </c>
      <c r="B215" s="286">
        <f>B214+1</f>
        <v>152</v>
      </c>
      <c r="C215" s="265">
        <f>C214+1</f>
        <v>44094</v>
      </c>
      <c r="D215" s="265" t="str">
        <f t="shared" si="19"/>
        <v>Tier 1</v>
      </c>
      <c r="E215" s="284">
        <f t="shared" si="20"/>
        <v>0.15188847819631465</v>
      </c>
      <c r="F215" s="265" t="str">
        <f t="shared" si="21"/>
        <v>Tier 1</v>
      </c>
      <c r="G215" s="284">
        <f t="shared" si="22"/>
        <v>1.4999999999999784E-2</v>
      </c>
    </row>
    <row r="216" spans="1:7" hidden="1">
      <c r="A216" s="283" t="str">
        <f t="shared" si="18"/>
        <v>Tier 1</v>
      </c>
      <c r="B216" s="286">
        <f t="shared" ref="B216:C231" si="25">B215+1</f>
        <v>153</v>
      </c>
      <c r="C216" s="265">
        <f t="shared" si="25"/>
        <v>44095</v>
      </c>
      <c r="D216" s="265" t="str">
        <f t="shared" si="19"/>
        <v>Tier 1</v>
      </c>
      <c r="E216" s="284">
        <f t="shared" si="20"/>
        <v>0.1520270020381907</v>
      </c>
      <c r="F216" s="265" t="str">
        <f t="shared" si="21"/>
        <v>Tier 1</v>
      </c>
      <c r="G216" s="284">
        <f t="shared" si="22"/>
        <v>1.4999999999999781E-2</v>
      </c>
    </row>
    <row r="217" spans="1:7" hidden="1">
      <c r="A217" s="283" t="str">
        <f t="shared" si="18"/>
        <v>Tier 1</v>
      </c>
      <c r="B217" s="286">
        <f t="shared" si="25"/>
        <v>154</v>
      </c>
      <c r="C217" s="265">
        <f t="shared" si="25"/>
        <v>44096</v>
      </c>
      <c r="D217" s="265" t="str">
        <f t="shared" si="19"/>
        <v>Tier 1</v>
      </c>
      <c r="E217" s="284">
        <f t="shared" si="20"/>
        <v>0.15216552588006674</v>
      </c>
      <c r="F217" s="265" t="str">
        <f t="shared" si="21"/>
        <v>Tier 1</v>
      </c>
      <c r="G217" s="284">
        <f t="shared" si="22"/>
        <v>1.4999999999999777E-2</v>
      </c>
    </row>
    <row r="218" spans="1:7" hidden="1">
      <c r="A218" s="283" t="str">
        <f t="shared" si="18"/>
        <v>Tier 1</v>
      </c>
      <c r="B218" s="286">
        <f t="shared" si="25"/>
        <v>155</v>
      </c>
      <c r="C218" s="265">
        <f t="shared" si="25"/>
        <v>44097</v>
      </c>
      <c r="D218" s="265" t="str">
        <f t="shared" si="19"/>
        <v>Tier 1</v>
      </c>
      <c r="E218" s="284">
        <f t="shared" si="20"/>
        <v>0.15230404972194278</v>
      </c>
      <c r="F218" s="265" t="str">
        <f t="shared" si="21"/>
        <v>Tier 1</v>
      </c>
      <c r="G218" s="284">
        <f t="shared" si="22"/>
        <v>1.4999999999999774E-2</v>
      </c>
    </row>
    <row r="219" spans="1:7" hidden="1">
      <c r="A219" s="283" t="str">
        <f t="shared" si="18"/>
        <v>Tier 1</v>
      </c>
      <c r="B219" s="286">
        <f t="shared" si="25"/>
        <v>156</v>
      </c>
      <c r="C219" s="265">
        <f t="shared" si="25"/>
        <v>44098</v>
      </c>
      <c r="D219" s="265" t="str">
        <f t="shared" si="19"/>
        <v>Tier 1</v>
      </c>
      <c r="E219" s="284">
        <f t="shared" si="20"/>
        <v>0.15244257356381882</v>
      </c>
      <c r="F219" s="265" t="str">
        <f t="shared" si="21"/>
        <v>Tier 1</v>
      </c>
      <c r="G219" s="284">
        <f t="shared" si="22"/>
        <v>1.499999999999977E-2</v>
      </c>
    </row>
    <row r="220" spans="1:7" hidden="1">
      <c r="A220" s="283" t="str">
        <f t="shared" si="18"/>
        <v>Tier 1</v>
      </c>
      <c r="B220" s="286">
        <f t="shared" si="25"/>
        <v>157</v>
      </c>
      <c r="C220" s="265">
        <f t="shared" si="25"/>
        <v>44099</v>
      </c>
      <c r="D220" s="265" t="str">
        <f t="shared" si="19"/>
        <v>Tier 1</v>
      </c>
      <c r="E220" s="284">
        <f t="shared" si="20"/>
        <v>0.15258109740569487</v>
      </c>
      <c r="F220" s="265" t="str">
        <f t="shared" si="21"/>
        <v>Tier 1</v>
      </c>
      <c r="G220" s="284">
        <f t="shared" si="22"/>
        <v>1.4999999999999767E-2</v>
      </c>
    </row>
    <row r="221" spans="1:7" hidden="1">
      <c r="A221" s="283" t="str">
        <f t="shared" si="18"/>
        <v>Tier 1</v>
      </c>
      <c r="B221" s="286">
        <f t="shared" si="25"/>
        <v>158</v>
      </c>
      <c r="C221" s="265">
        <f t="shared" si="25"/>
        <v>44100</v>
      </c>
      <c r="D221" s="265" t="str">
        <f t="shared" si="19"/>
        <v>Tier 1</v>
      </c>
      <c r="E221" s="284">
        <f t="shared" si="20"/>
        <v>0.15271962124757091</v>
      </c>
      <c r="F221" s="265" t="str">
        <f t="shared" si="21"/>
        <v>Tier 1</v>
      </c>
      <c r="G221" s="284">
        <f t="shared" si="22"/>
        <v>1.4999999999999764E-2</v>
      </c>
    </row>
    <row r="222" spans="1:7" hidden="1">
      <c r="A222" s="283" t="str">
        <f t="shared" si="18"/>
        <v>Tier 1</v>
      </c>
      <c r="B222" s="286">
        <f t="shared" si="25"/>
        <v>159</v>
      </c>
      <c r="C222" s="265">
        <f t="shared" si="25"/>
        <v>44101</v>
      </c>
      <c r="D222" s="265" t="str">
        <f t="shared" si="19"/>
        <v>Tier 1</v>
      </c>
      <c r="E222" s="284">
        <f t="shared" si="20"/>
        <v>0.15285814508944695</v>
      </c>
      <c r="F222" s="265" t="str">
        <f t="shared" si="21"/>
        <v>Tier 1</v>
      </c>
      <c r="G222" s="284">
        <f t="shared" si="22"/>
        <v>1.499999999999976E-2</v>
      </c>
    </row>
    <row r="223" spans="1:7" hidden="1">
      <c r="A223" s="283" t="str">
        <f t="shared" si="18"/>
        <v>Tier 1</v>
      </c>
      <c r="B223" s="286">
        <f t="shared" si="25"/>
        <v>160</v>
      </c>
      <c r="C223" s="265">
        <f t="shared" si="25"/>
        <v>44102</v>
      </c>
      <c r="D223" s="265" t="str">
        <f t="shared" si="19"/>
        <v>Tier 1</v>
      </c>
      <c r="E223" s="284">
        <f t="shared" si="20"/>
        <v>0.15299666893132299</v>
      </c>
      <c r="F223" s="265" t="str">
        <f t="shared" si="21"/>
        <v>Tier 1</v>
      </c>
      <c r="G223" s="284">
        <f t="shared" si="22"/>
        <v>1.4999999999999757E-2</v>
      </c>
    </row>
    <row r="224" spans="1:7" hidden="1">
      <c r="A224" s="283" t="str">
        <f t="shared" si="18"/>
        <v>Tier 1</v>
      </c>
      <c r="B224" s="286">
        <f t="shared" si="25"/>
        <v>161</v>
      </c>
      <c r="C224" s="265">
        <f t="shared" si="25"/>
        <v>44103</v>
      </c>
      <c r="D224" s="265" t="str">
        <f t="shared" si="19"/>
        <v>Tier 1</v>
      </c>
      <c r="E224" s="284">
        <f t="shared" si="20"/>
        <v>0.15313519277319904</v>
      </c>
      <c r="F224" s="265" t="str">
        <f t="shared" si="21"/>
        <v>Tier 1</v>
      </c>
      <c r="G224" s="284">
        <f t="shared" si="22"/>
        <v>1.4999999999999753E-2</v>
      </c>
    </row>
    <row r="225" spans="1:7" hidden="1">
      <c r="A225" s="283" t="str">
        <f t="shared" si="18"/>
        <v>Tier 1</v>
      </c>
      <c r="B225" s="286">
        <f t="shared" si="25"/>
        <v>162</v>
      </c>
      <c r="C225" s="265">
        <f t="shared" si="25"/>
        <v>44104</v>
      </c>
      <c r="D225" s="265" t="str">
        <f t="shared" si="19"/>
        <v>Tier 1</v>
      </c>
      <c r="E225" s="284">
        <f t="shared" si="20"/>
        <v>0.15327371661507508</v>
      </c>
      <c r="F225" s="265" t="str">
        <f t="shared" si="21"/>
        <v>Tier 1</v>
      </c>
      <c r="G225" s="284">
        <f t="shared" si="22"/>
        <v>1.499999999999975E-2</v>
      </c>
    </row>
    <row r="226" spans="1:7" hidden="1">
      <c r="A226" s="283" t="str">
        <f t="shared" si="18"/>
        <v>Tier 1</v>
      </c>
      <c r="B226" s="286">
        <f t="shared" si="25"/>
        <v>163</v>
      </c>
      <c r="C226" s="265">
        <f t="shared" si="25"/>
        <v>44105</v>
      </c>
      <c r="D226" s="265" t="str">
        <f t="shared" si="19"/>
        <v>Tier 1</v>
      </c>
      <c r="E226" s="284">
        <f t="shared" si="20"/>
        <v>0.15341224045695112</v>
      </c>
      <c r="F226" s="265" t="str">
        <f t="shared" si="21"/>
        <v>Tier 1</v>
      </c>
      <c r="G226" s="284">
        <f t="shared" si="22"/>
        <v>1.4999999999999746E-2</v>
      </c>
    </row>
    <row r="227" spans="1:7" hidden="1">
      <c r="A227" s="283" t="str">
        <f t="shared" si="18"/>
        <v>Tier 1</v>
      </c>
      <c r="B227" s="286">
        <f t="shared" si="25"/>
        <v>164</v>
      </c>
      <c r="C227" s="265">
        <f t="shared" si="25"/>
        <v>44106</v>
      </c>
      <c r="D227" s="265" t="str">
        <f t="shared" si="19"/>
        <v>Tier 1</v>
      </c>
      <c r="E227" s="284">
        <f t="shared" si="20"/>
        <v>0.15355076429882716</v>
      </c>
      <c r="F227" s="265" t="str">
        <f t="shared" si="21"/>
        <v>Tier 1</v>
      </c>
      <c r="G227" s="284">
        <f t="shared" si="22"/>
        <v>1.4999999999999743E-2</v>
      </c>
    </row>
    <row r="228" spans="1:7" hidden="1">
      <c r="A228" s="283" t="str">
        <f t="shared" si="18"/>
        <v>Tier 1</v>
      </c>
      <c r="B228" s="286">
        <f t="shared" si="25"/>
        <v>165</v>
      </c>
      <c r="C228" s="265">
        <f t="shared" si="25"/>
        <v>44107</v>
      </c>
      <c r="D228" s="265" t="str">
        <f t="shared" si="19"/>
        <v>Tier 1</v>
      </c>
      <c r="E228" s="284">
        <f t="shared" si="20"/>
        <v>0.15368928814070321</v>
      </c>
      <c r="F228" s="265" t="str">
        <f t="shared" si="21"/>
        <v>Tier 1</v>
      </c>
      <c r="G228" s="284">
        <f t="shared" si="22"/>
        <v>1.4999999999999739E-2</v>
      </c>
    </row>
    <row r="229" spans="1:7" hidden="1">
      <c r="A229" s="283" t="str">
        <f t="shared" si="18"/>
        <v>Tier 1</v>
      </c>
      <c r="B229" s="286">
        <f t="shared" si="25"/>
        <v>166</v>
      </c>
      <c r="C229" s="265">
        <f t="shared" si="25"/>
        <v>44108</v>
      </c>
      <c r="D229" s="265" t="str">
        <f t="shared" si="19"/>
        <v>Tier 1</v>
      </c>
      <c r="E229" s="284">
        <f t="shared" si="20"/>
        <v>0.15382781198257925</v>
      </c>
      <c r="F229" s="265" t="str">
        <f t="shared" si="21"/>
        <v>Tier 1</v>
      </c>
      <c r="G229" s="284">
        <f t="shared" si="22"/>
        <v>1.4999999999999736E-2</v>
      </c>
    </row>
    <row r="230" spans="1:7" hidden="1">
      <c r="A230" s="283" t="str">
        <f t="shared" si="18"/>
        <v>Tier 1</v>
      </c>
      <c r="B230" s="286">
        <f t="shared" si="25"/>
        <v>167</v>
      </c>
      <c r="C230" s="265">
        <f t="shared" si="25"/>
        <v>44109</v>
      </c>
      <c r="D230" s="265" t="str">
        <f t="shared" si="19"/>
        <v>Tier 1</v>
      </c>
      <c r="E230" s="284">
        <f t="shared" si="20"/>
        <v>0.15396633582445529</v>
      </c>
      <c r="F230" s="265" t="str">
        <f t="shared" si="21"/>
        <v>Tier 1</v>
      </c>
      <c r="G230" s="284">
        <f t="shared" si="22"/>
        <v>1.4999999999999732E-2</v>
      </c>
    </row>
    <row r="231" spans="1:7" hidden="1">
      <c r="A231" s="283" t="str">
        <f t="shared" si="18"/>
        <v>Tier 1</v>
      </c>
      <c r="B231" s="286">
        <f t="shared" si="25"/>
        <v>168</v>
      </c>
      <c r="C231" s="265">
        <f t="shared" si="25"/>
        <v>44110</v>
      </c>
      <c r="D231" s="265" t="str">
        <f t="shared" si="19"/>
        <v>Tier 1</v>
      </c>
      <c r="E231" s="284">
        <f t="shared" si="20"/>
        <v>0.15410485966633133</v>
      </c>
      <c r="F231" s="265" t="str">
        <f t="shared" si="21"/>
        <v>Tier 1</v>
      </c>
      <c r="G231" s="284">
        <f t="shared" si="22"/>
        <v>1.4999999999999729E-2</v>
      </c>
    </row>
    <row r="232" spans="1:7" hidden="1">
      <c r="A232" s="283" t="str">
        <f t="shared" si="18"/>
        <v>Tier 1</v>
      </c>
      <c r="B232" s="286">
        <f t="shared" ref="B232:C247" si="26">B231+1</f>
        <v>169</v>
      </c>
      <c r="C232" s="265">
        <f t="shared" si="26"/>
        <v>44111</v>
      </c>
      <c r="D232" s="265" t="str">
        <f t="shared" si="19"/>
        <v>Tier 1</v>
      </c>
      <c r="E232" s="284">
        <f t="shared" si="20"/>
        <v>0.15424338350820738</v>
      </c>
      <c r="F232" s="265" t="str">
        <f t="shared" si="21"/>
        <v>Tier 1</v>
      </c>
      <c r="G232" s="284">
        <f t="shared" si="22"/>
        <v>1.4999999999999725E-2</v>
      </c>
    </row>
    <row r="233" spans="1:7" hidden="1">
      <c r="A233" s="283" t="str">
        <f t="shared" si="18"/>
        <v>Tier 1</v>
      </c>
      <c r="B233" s="286">
        <f t="shared" si="26"/>
        <v>170</v>
      </c>
      <c r="C233" s="265">
        <f t="shared" si="26"/>
        <v>44112</v>
      </c>
      <c r="D233" s="265" t="str">
        <f t="shared" si="19"/>
        <v>Tier 1</v>
      </c>
      <c r="E233" s="284">
        <f t="shared" si="20"/>
        <v>0.15438190735008342</v>
      </c>
      <c r="F233" s="265" t="str">
        <f t="shared" si="21"/>
        <v>Tier 1</v>
      </c>
      <c r="G233" s="284">
        <f t="shared" si="22"/>
        <v>1.4999999999999722E-2</v>
      </c>
    </row>
    <row r="234" spans="1:7" hidden="1">
      <c r="A234" s="283" t="str">
        <f t="shared" si="18"/>
        <v>Tier 1</v>
      </c>
      <c r="B234" s="286">
        <f t="shared" si="26"/>
        <v>171</v>
      </c>
      <c r="C234" s="265">
        <f t="shared" si="26"/>
        <v>44113</v>
      </c>
      <c r="D234" s="265" t="str">
        <f t="shared" si="19"/>
        <v>Tier 1</v>
      </c>
      <c r="E234" s="284">
        <f t="shared" si="20"/>
        <v>0.15452043119195946</v>
      </c>
      <c r="F234" s="265" t="str">
        <f t="shared" si="21"/>
        <v>Tier 1</v>
      </c>
      <c r="G234" s="284">
        <f t="shared" si="22"/>
        <v>1.4999999999999718E-2</v>
      </c>
    </row>
    <row r="235" spans="1:7" hidden="1">
      <c r="A235" s="283" t="str">
        <f t="shared" si="18"/>
        <v>Tier 1</v>
      </c>
      <c r="B235" s="286">
        <f t="shared" si="26"/>
        <v>172</v>
      </c>
      <c r="C235" s="265">
        <f t="shared" si="26"/>
        <v>44114</v>
      </c>
      <c r="D235" s="265" t="str">
        <f t="shared" si="19"/>
        <v>Tier 1</v>
      </c>
      <c r="E235" s="284">
        <f t="shared" si="20"/>
        <v>0.1546589550338355</v>
      </c>
      <c r="F235" s="265" t="str">
        <f t="shared" si="21"/>
        <v>Tier 1</v>
      </c>
      <c r="G235" s="284">
        <f t="shared" si="22"/>
        <v>1.4999999999999715E-2</v>
      </c>
    </row>
    <row r="236" spans="1:7" hidden="1">
      <c r="A236" s="283" t="str">
        <f t="shared" si="18"/>
        <v>Tier 1</v>
      </c>
      <c r="B236" s="286">
        <f t="shared" si="26"/>
        <v>173</v>
      </c>
      <c r="C236" s="265">
        <f t="shared" si="26"/>
        <v>44115</v>
      </c>
      <c r="D236" s="265" t="str">
        <f t="shared" si="19"/>
        <v>Tier 1</v>
      </c>
      <c r="E236" s="284">
        <f t="shared" si="20"/>
        <v>0.15479747887571155</v>
      </c>
      <c r="F236" s="265" t="str">
        <f t="shared" si="21"/>
        <v>Tier 1</v>
      </c>
      <c r="G236" s="284">
        <f t="shared" si="22"/>
        <v>1.4999999999999711E-2</v>
      </c>
    </row>
    <row r="237" spans="1:7" hidden="1">
      <c r="A237" s="283" t="str">
        <f t="shared" si="18"/>
        <v>Tier 1</v>
      </c>
      <c r="B237" s="286">
        <f t="shared" si="26"/>
        <v>174</v>
      </c>
      <c r="C237" s="265">
        <f t="shared" si="26"/>
        <v>44116</v>
      </c>
      <c r="D237" s="265" t="str">
        <f t="shared" si="19"/>
        <v>Tier 1</v>
      </c>
      <c r="E237" s="284">
        <f t="shared" si="20"/>
        <v>0.15493600271758759</v>
      </c>
      <c r="F237" s="265" t="str">
        <f t="shared" si="21"/>
        <v>Tier 1</v>
      </c>
      <c r="G237" s="284">
        <f t="shared" si="22"/>
        <v>1.4999999999999708E-2</v>
      </c>
    </row>
    <row r="238" spans="1:7" hidden="1">
      <c r="A238" s="283" t="str">
        <f t="shared" si="18"/>
        <v>Tier 1</v>
      </c>
      <c r="B238" s="286">
        <f t="shared" si="26"/>
        <v>175</v>
      </c>
      <c r="C238" s="265">
        <f t="shared" si="26"/>
        <v>44117</v>
      </c>
      <c r="D238" s="265" t="str">
        <f t="shared" si="19"/>
        <v>Tier 1</v>
      </c>
      <c r="E238" s="284">
        <f t="shared" si="20"/>
        <v>0.15507452655946363</v>
      </c>
      <c r="F238" s="265" t="str">
        <f t="shared" si="21"/>
        <v>Tier 1</v>
      </c>
      <c r="G238" s="284">
        <f t="shared" si="22"/>
        <v>1.4999999999999705E-2</v>
      </c>
    </row>
    <row r="239" spans="1:7" hidden="1">
      <c r="A239" s="283" t="str">
        <f t="shared" si="18"/>
        <v>Tier 1</v>
      </c>
      <c r="B239" s="286">
        <f t="shared" si="26"/>
        <v>176</v>
      </c>
      <c r="C239" s="265">
        <f t="shared" si="26"/>
        <v>44118</v>
      </c>
      <c r="D239" s="265" t="str">
        <f t="shared" si="19"/>
        <v>Tier 1</v>
      </c>
      <c r="E239" s="284">
        <f t="shared" si="20"/>
        <v>0.15521305040133968</v>
      </c>
      <c r="F239" s="265" t="str">
        <f t="shared" si="21"/>
        <v>Tier 1</v>
      </c>
      <c r="G239" s="284">
        <f t="shared" si="22"/>
        <v>1.4999999999999701E-2</v>
      </c>
    </row>
    <row r="240" spans="1:7" hidden="1">
      <c r="A240" s="283" t="str">
        <f t="shared" si="18"/>
        <v>Tier 1</v>
      </c>
      <c r="B240" s="286">
        <f t="shared" si="26"/>
        <v>177</v>
      </c>
      <c r="C240" s="265">
        <f t="shared" si="26"/>
        <v>44119</v>
      </c>
      <c r="D240" s="265" t="str">
        <f t="shared" si="19"/>
        <v>Tier 1</v>
      </c>
      <c r="E240" s="284">
        <f t="shared" si="20"/>
        <v>0.15535157424321572</v>
      </c>
      <c r="F240" s="265" t="str">
        <f t="shared" si="21"/>
        <v>Tier 1</v>
      </c>
      <c r="G240" s="284">
        <f t="shared" si="22"/>
        <v>1.4999999999999698E-2</v>
      </c>
    </row>
    <row r="241" spans="1:7" hidden="1">
      <c r="A241" s="283" t="str">
        <f t="shared" si="18"/>
        <v>Tier 1</v>
      </c>
      <c r="B241" s="286">
        <f t="shared" si="26"/>
        <v>178</v>
      </c>
      <c r="C241" s="265">
        <f t="shared" si="26"/>
        <v>44120</v>
      </c>
      <c r="D241" s="265" t="str">
        <f t="shared" si="19"/>
        <v>Tier 1</v>
      </c>
      <c r="E241" s="284">
        <f t="shared" si="20"/>
        <v>0.15549009808509176</v>
      </c>
      <c r="F241" s="265" t="str">
        <f t="shared" si="21"/>
        <v>Tier 1</v>
      </c>
      <c r="G241" s="284">
        <f t="shared" si="22"/>
        <v>1.4999999999999694E-2</v>
      </c>
    </row>
    <row r="242" spans="1:7" hidden="1">
      <c r="A242" s="283" t="str">
        <f t="shared" si="18"/>
        <v>Tier 1</v>
      </c>
      <c r="B242" s="286">
        <f t="shared" si="26"/>
        <v>179</v>
      </c>
      <c r="C242" s="265">
        <f t="shared" si="26"/>
        <v>44121</v>
      </c>
      <c r="D242" s="265" t="str">
        <f t="shared" si="19"/>
        <v>Tier 1</v>
      </c>
      <c r="E242" s="284">
        <f t="shared" si="20"/>
        <v>0.1556286219269678</v>
      </c>
      <c r="F242" s="265" t="str">
        <f t="shared" si="21"/>
        <v>Tier 1</v>
      </c>
      <c r="G242" s="284">
        <f t="shared" si="22"/>
        <v>1.4999999999999691E-2</v>
      </c>
    </row>
    <row r="243" spans="1:7" hidden="1">
      <c r="A243" s="283" t="str">
        <f t="shared" si="18"/>
        <v>Tier 1</v>
      </c>
      <c r="B243" s="286">
        <f t="shared" si="26"/>
        <v>180</v>
      </c>
      <c r="C243" s="265">
        <f t="shared" si="26"/>
        <v>44122</v>
      </c>
      <c r="D243" s="265" t="str">
        <f t="shared" si="19"/>
        <v>Tier 1</v>
      </c>
      <c r="E243" s="284">
        <f t="shared" si="20"/>
        <v>0.15576714576884385</v>
      </c>
      <c r="F243" s="265" t="str">
        <f t="shared" si="21"/>
        <v>Tier 1</v>
      </c>
      <c r="G243" s="284">
        <f t="shared" si="22"/>
        <v>1.4999999999999687E-2</v>
      </c>
    </row>
    <row r="244" spans="1:7" hidden="1">
      <c r="A244" s="283" t="str">
        <f t="shared" si="18"/>
        <v>Tier 1</v>
      </c>
      <c r="B244" s="286">
        <f t="shared" si="26"/>
        <v>181</v>
      </c>
      <c r="C244" s="265">
        <f t="shared" si="26"/>
        <v>44123</v>
      </c>
      <c r="D244" s="265" t="str">
        <f t="shared" si="19"/>
        <v>Tier 1</v>
      </c>
      <c r="E244" s="284">
        <f t="shared" si="20"/>
        <v>0.15590566961071989</v>
      </c>
      <c r="F244" s="265" t="str">
        <f t="shared" si="21"/>
        <v>Tier 1</v>
      </c>
      <c r="G244" s="284">
        <f t="shared" si="22"/>
        <v>1.4999999999999684E-2</v>
      </c>
    </row>
    <row r="245" spans="1:7" hidden="1">
      <c r="A245" s="283" t="str">
        <f t="shared" si="18"/>
        <v>Tier 1</v>
      </c>
      <c r="B245" s="286">
        <f t="shared" si="26"/>
        <v>182</v>
      </c>
      <c r="C245" s="265">
        <f t="shared" si="26"/>
        <v>44124</v>
      </c>
      <c r="D245" s="265" t="str">
        <f t="shared" si="19"/>
        <v>Tier 1</v>
      </c>
      <c r="E245" s="284">
        <f t="shared" si="20"/>
        <v>0.15604419345259593</v>
      </c>
      <c r="F245" s="265" t="str">
        <f t="shared" si="21"/>
        <v>Tier 1</v>
      </c>
      <c r="G245" s="284">
        <f t="shared" si="22"/>
        <v>1.499999999999968E-2</v>
      </c>
    </row>
    <row r="246" spans="1:7" hidden="1">
      <c r="A246" s="283" t="str">
        <f t="shared" si="18"/>
        <v>Tier 2</v>
      </c>
      <c r="B246" s="286">
        <f t="shared" si="26"/>
        <v>183</v>
      </c>
      <c r="C246" s="265">
        <f t="shared" si="26"/>
        <v>44125</v>
      </c>
      <c r="D246" s="265" t="str">
        <f t="shared" si="19"/>
        <v>Tier 2</v>
      </c>
      <c r="E246" s="284">
        <f t="shared" si="20"/>
        <v>0.15616126415618617</v>
      </c>
      <c r="F246" s="265" t="str">
        <f t="shared" si="21"/>
        <v>Tier 2</v>
      </c>
      <c r="G246" s="284">
        <f t="shared" si="22"/>
        <v>1.5001091065082734E-2</v>
      </c>
    </row>
    <row r="247" spans="1:7" hidden="1">
      <c r="A247" s="283" t="str">
        <f t="shared" si="18"/>
        <v>Tier 2</v>
      </c>
      <c r="B247" s="286">
        <f t="shared" si="26"/>
        <v>184</v>
      </c>
      <c r="C247" s="265">
        <f t="shared" si="26"/>
        <v>44126</v>
      </c>
      <c r="D247" s="265" t="str">
        <f t="shared" si="19"/>
        <v>Tier 2</v>
      </c>
      <c r="E247" s="284">
        <f t="shared" si="20"/>
        <v>0.15627833485977641</v>
      </c>
      <c r="F247" s="265" t="str">
        <f t="shared" si="21"/>
        <v>Tier 2</v>
      </c>
      <c r="G247" s="284">
        <f t="shared" si="22"/>
        <v>1.5002182130165787E-2</v>
      </c>
    </row>
    <row r="248" spans="1:7" hidden="1">
      <c r="A248" s="283" t="str">
        <f t="shared" si="18"/>
        <v>Tier 2</v>
      </c>
      <c r="B248" s="286">
        <f t="shared" ref="B248:C263" si="27">B247+1</f>
        <v>185</v>
      </c>
      <c r="C248" s="265">
        <f t="shared" si="27"/>
        <v>44127</v>
      </c>
      <c r="D248" s="265" t="str">
        <f t="shared" si="19"/>
        <v>Tier 2</v>
      </c>
      <c r="E248" s="284">
        <f t="shared" si="20"/>
        <v>0.15639540556336665</v>
      </c>
      <c r="F248" s="265" t="str">
        <f t="shared" si="21"/>
        <v>Tier 2</v>
      </c>
      <c r="G248" s="284">
        <f t="shared" si="22"/>
        <v>1.5003273195248841E-2</v>
      </c>
    </row>
    <row r="249" spans="1:7" hidden="1">
      <c r="A249" s="283" t="str">
        <f t="shared" si="18"/>
        <v>Tier 2</v>
      </c>
      <c r="B249" s="286">
        <f t="shared" si="27"/>
        <v>186</v>
      </c>
      <c r="C249" s="265">
        <f t="shared" si="27"/>
        <v>44128</v>
      </c>
      <c r="D249" s="265" t="str">
        <f t="shared" si="19"/>
        <v>Tier 2</v>
      </c>
      <c r="E249" s="284">
        <f t="shared" si="20"/>
        <v>0.15651247626695688</v>
      </c>
      <c r="F249" s="265" t="str">
        <f t="shared" si="21"/>
        <v>Tier 2</v>
      </c>
      <c r="G249" s="284">
        <f t="shared" si="22"/>
        <v>1.5004364260331894E-2</v>
      </c>
    </row>
    <row r="250" spans="1:7" hidden="1">
      <c r="A250" s="283" t="str">
        <f t="shared" si="18"/>
        <v>Tier 2</v>
      </c>
      <c r="B250" s="286">
        <f t="shared" si="27"/>
        <v>187</v>
      </c>
      <c r="C250" s="265">
        <f t="shared" si="27"/>
        <v>44129</v>
      </c>
      <c r="D250" s="265" t="str">
        <f t="shared" si="19"/>
        <v>Tier 2</v>
      </c>
      <c r="E250" s="284">
        <f t="shared" si="20"/>
        <v>0.15662954697054712</v>
      </c>
      <c r="F250" s="265" t="str">
        <f t="shared" si="21"/>
        <v>Tier 2</v>
      </c>
      <c r="G250" s="284">
        <f t="shared" si="22"/>
        <v>1.5005455325414948E-2</v>
      </c>
    </row>
    <row r="251" spans="1:7" hidden="1">
      <c r="A251" s="283" t="str">
        <f t="shared" si="18"/>
        <v>Tier 2</v>
      </c>
      <c r="B251" s="286">
        <f t="shared" si="27"/>
        <v>188</v>
      </c>
      <c r="C251" s="265">
        <f t="shared" si="27"/>
        <v>44130</v>
      </c>
      <c r="D251" s="265" t="str">
        <f t="shared" si="19"/>
        <v>Tier 2</v>
      </c>
      <c r="E251" s="284">
        <f t="shared" si="20"/>
        <v>0.15674661767413736</v>
      </c>
      <c r="F251" s="265" t="str">
        <f t="shared" si="21"/>
        <v>Tier 2</v>
      </c>
      <c r="G251" s="284">
        <f t="shared" si="22"/>
        <v>1.5006546390498001E-2</v>
      </c>
    </row>
    <row r="252" spans="1:7" hidden="1">
      <c r="A252" s="283" t="str">
        <f t="shared" si="18"/>
        <v>Tier 2</v>
      </c>
      <c r="B252" s="286">
        <f t="shared" si="27"/>
        <v>189</v>
      </c>
      <c r="C252" s="265">
        <f t="shared" si="27"/>
        <v>44131</v>
      </c>
      <c r="D252" s="265" t="str">
        <f t="shared" si="19"/>
        <v>Tier 2</v>
      </c>
      <c r="E252" s="284">
        <f t="shared" si="20"/>
        <v>0.1568636883777276</v>
      </c>
      <c r="F252" s="265" t="str">
        <f t="shared" si="21"/>
        <v>Tier 2</v>
      </c>
      <c r="G252" s="284">
        <f t="shared" si="22"/>
        <v>1.5007637455581055E-2</v>
      </c>
    </row>
    <row r="253" spans="1:7" hidden="1">
      <c r="A253" s="283" t="str">
        <f t="shared" si="18"/>
        <v>Tier 2</v>
      </c>
      <c r="B253" s="286">
        <f t="shared" si="27"/>
        <v>190</v>
      </c>
      <c r="C253" s="265">
        <f t="shared" si="27"/>
        <v>44132</v>
      </c>
      <c r="D253" s="265" t="str">
        <f t="shared" si="19"/>
        <v>Tier 2</v>
      </c>
      <c r="E253" s="284">
        <f t="shared" si="20"/>
        <v>0.15698075908131784</v>
      </c>
      <c r="F253" s="265" t="str">
        <f t="shared" si="21"/>
        <v>Tier 2</v>
      </c>
      <c r="G253" s="284">
        <f t="shared" si="22"/>
        <v>1.5008728520664108E-2</v>
      </c>
    </row>
    <row r="254" spans="1:7" hidden="1">
      <c r="A254" s="283" t="str">
        <f t="shared" si="18"/>
        <v>Tier 2</v>
      </c>
      <c r="B254" s="286">
        <f t="shared" si="27"/>
        <v>191</v>
      </c>
      <c r="C254" s="265">
        <f t="shared" si="27"/>
        <v>44133</v>
      </c>
      <c r="D254" s="265" t="str">
        <f t="shared" si="19"/>
        <v>Tier 2</v>
      </c>
      <c r="E254" s="284">
        <f t="shared" si="20"/>
        <v>0.15709782978490808</v>
      </c>
      <c r="F254" s="265" t="str">
        <f t="shared" si="21"/>
        <v>Tier 2</v>
      </c>
      <c r="G254" s="284">
        <f t="shared" si="22"/>
        <v>1.5009819585747161E-2</v>
      </c>
    </row>
    <row r="255" spans="1:7" hidden="1">
      <c r="A255" s="283" t="str">
        <f t="shared" si="18"/>
        <v>Tier 2</v>
      </c>
      <c r="B255" s="286">
        <f t="shared" si="27"/>
        <v>192</v>
      </c>
      <c r="C255" s="265">
        <f t="shared" si="27"/>
        <v>44134</v>
      </c>
      <c r="D255" s="265" t="str">
        <f t="shared" si="19"/>
        <v>Tier 2</v>
      </c>
      <c r="E255" s="284">
        <f t="shared" si="20"/>
        <v>0.15721490048849832</v>
      </c>
      <c r="F255" s="265" t="str">
        <f t="shared" si="21"/>
        <v>Tier 2</v>
      </c>
      <c r="G255" s="284">
        <f t="shared" si="22"/>
        <v>1.5010910650830215E-2</v>
      </c>
    </row>
    <row r="256" spans="1:7" hidden="1">
      <c r="A256" s="283" t="str">
        <f t="shared" ref="A256:A319" si="28">IFERROR(INDEX($P$63:$P$101,MATCH(B256,$Q$63:$Q$101,0)),A255)</f>
        <v>Tier 2</v>
      </c>
      <c r="B256" s="286">
        <f t="shared" si="27"/>
        <v>193</v>
      </c>
      <c r="C256" s="265">
        <f t="shared" si="27"/>
        <v>44135</v>
      </c>
      <c r="D256" s="265" t="str">
        <f t="shared" ref="D256:D319" si="29">IF(A256=0,"",A256)</f>
        <v>Tier 2</v>
      </c>
      <c r="E256" s="284">
        <f t="shared" ref="E256:E319" si="30">IF(A256=0,E255,E255+VLOOKUP(D256,$P$63:$T$101,3,0))</f>
        <v>0.15733197119208855</v>
      </c>
      <c r="F256" s="265" t="str">
        <f t="shared" ref="F256:F319" si="31">D256</f>
        <v>Tier 2</v>
      </c>
      <c r="G256" s="284">
        <f t="shared" ref="G256:G319" si="32">IF(A256=0,G255,G255+VLOOKUP(F256,$P$63:$T$101,5,0))</f>
        <v>1.5012001715913268E-2</v>
      </c>
    </row>
    <row r="257" spans="1:7" hidden="1">
      <c r="A257" s="283" t="str">
        <f t="shared" si="28"/>
        <v>Tier 2</v>
      </c>
      <c r="B257" s="286">
        <f t="shared" si="27"/>
        <v>194</v>
      </c>
      <c r="C257" s="265">
        <f t="shared" si="27"/>
        <v>44136</v>
      </c>
      <c r="D257" s="265" t="str">
        <f t="shared" si="29"/>
        <v>Tier 2</v>
      </c>
      <c r="E257" s="284">
        <f t="shared" si="30"/>
        <v>0.15744904189567879</v>
      </c>
      <c r="F257" s="265" t="str">
        <f t="shared" si="31"/>
        <v>Tier 2</v>
      </c>
      <c r="G257" s="284">
        <f t="shared" si="32"/>
        <v>1.5013092780996322E-2</v>
      </c>
    </row>
    <row r="258" spans="1:7" hidden="1">
      <c r="A258" s="283" t="str">
        <f t="shared" si="28"/>
        <v>Tier 2</v>
      </c>
      <c r="B258" s="286">
        <f t="shared" si="27"/>
        <v>195</v>
      </c>
      <c r="C258" s="265">
        <f t="shared" si="27"/>
        <v>44137</v>
      </c>
      <c r="D258" s="265" t="str">
        <f t="shared" si="29"/>
        <v>Tier 2</v>
      </c>
      <c r="E258" s="284">
        <f t="shared" si="30"/>
        <v>0.15756611259926903</v>
      </c>
      <c r="F258" s="265" t="str">
        <f t="shared" si="31"/>
        <v>Tier 2</v>
      </c>
      <c r="G258" s="284">
        <f t="shared" si="32"/>
        <v>1.5014183846079375E-2</v>
      </c>
    </row>
    <row r="259" spans="1:7" hidden="1">
      <c r="A259" s="283" t="str">
        <f t="shared" si="28"/>
        <v>Tier 2</v>
      </c>
      <c r="B259" s="286">
        <f t="shared" si="27"/>
        <v>196</v>
      </c>
      <c r="C259" s="265">
        <f t="shared" si="27"/>
        <v>44138</v>
      </c>
      <c r="D259" s="265" t="str">
        <f t="shared" si="29"/>
        <v>Tier 2</v>
      </c>
      <c r="E259" s="284">
        <f t="shared" si="30"/>
        <v>0.15768318330285927</v>
      </c>
      <c r="F259" s="265" t="str">
        <f t="shared" si="31"/>
        <v>Tier 2</v>
      </c>
      <c r="G259" s="284">
        <f t="shared" si="32"/>
        <v>1.5015274911162429E-2</v>
      </c>
    </row>
    <row r="260" spans="1:7" hidden="1">
      <c r="A260" s="283" t="str">
        <f t="shared" si="28"/>
        <v>Tier 2</v>
      </c>
      <c r="B260" s="286">
        <f t="shared" si="27"/>
        <v>197</v>
      </c>
      <c r="C260" s="265">
        <f t="shared" si="27"/>
        <v>44139</v>
      </c>
      <c r="D260" s="265" t="str">
        <f t="shared" si="29"/>
        <v>Tier 2</v>
      </c>
      <c r="E260" s="284">
        <f t="shared" si="30"/>
        <v>0.15780025400644951</v>
      </c>
      <c r="F260" s="265" t="str">
        <f t="shared" si="31"/>
        <v>Tier 2</v>
      </c>
      <c r="G260" s="284">
        <f t="shared" si="32"/>
        <v>1.5016365976245482E-2</v>
      </c>
    </row>
    <row r="261" spans="1:7" hidden="1">
      <c r="A261" s="283" t="str">
        <f t="shared" si="28"/>
        <v>Tier 2</v>
      </c>
      <c r="B261" s="286">
        <f t="shared" si="27"/>
        <v>198</v>
      </c>
      <c r="C261" s="265">
        <f t="shared" si="27"/>
        <v>44140</v>
      </c>
      <c r="D261" s="265" t="str">
        <f t="shared" si="29"/>
        <v>Tier 2</v>
      </c>
      <c r="E261" s="284">
        <f t="shared" si="30"/>
        <v>0.15791732471003975</v>
      </c>
      <c r="F261" s="265" t="str">
        <f t="shared" si="31"/>
        <v>Tier 2</v>
      </c>
      <c r="G261" s="284">
        <f t="shared" si="32"/>
        <v>1.5017457041328536E-2</v>
      </c>
    </row>
    <row r="262" spans="1:7" hidden="1">
      <c r="A262" s="283" t="str">
        <f t="shared" si="28"/>
        <v>Tier 2</v>
      </c>
      <c r="B262" s="286">
        <f t="shared" si="27"/>
        <v>199</v>
      </c>
      <c r="C262" s="265">
        <f t="shared" si="27"/>
        <v>44141</v>
      </c>
      <c r="D262" s="265" t="str">
        <f t="shared" si="29"/>
        <v>Tier 2</v>
      </c>
      <c r="E262" s="284">
        <f t="shared" si="30"/>
        <v>0.15803439541362999</v>
      </c>
      <c r="F262" s="265" t="str">
        <f t="shared" si="31"/>
        <v>Tier 2</v>
      </c>
      <c r="G262" s="284">
        <f t="shared" si="32"/>
        <v>1.5018548106411589E-2</v>
      </c>
    </row>
    <row r="263" spans="1:7" hidden="1">
      <c r="A263" s="283" t="str">
        <f t="shared" si="28"/>
        <v>Tier 2</v>
      </c>
      <c r="B263" s="286">
        <f t="shared" si="27"/>
        <v>200</v>
      </c>
      <c r="C263" s="265">
        <f t="shared" si="27"/>
        <v>44142</v>
      </c>
      <c r="D263" s="265" t="str">
        <f t="shared" si="29"/>
        <v>Tier 2</v>
      </c>
      <c r="E263" s="284">
        <f t="shared" si="30"/>
        <v>0.15815146611722022</v>
      </c>
      <c r="F263" s="265" t="str">
        <f t="shared" si="31"/>
        <v>Tier 2</v>
      </c>
      <c r="G263" s="284">
        <f t="shared" si="32"/>
        <v>1.5019639171494643E-2</v>
      </c>
    </row>
    <row r="264" spans="1:7" hidden="1">
      <c r="A264" s="283" t="str">
        <f t="shared" si="28"/>
        <v>Tier 2</v>
      </c>
      <c r="B264" s="286">
        <f t="shared" ref="B264:C279" si="33">B263+1</f>
        <v>201</v>
      </c>
      <c r="C264" s="265">
        <f t="shared" si="33"/>
        <v>44143</v>
      </c>
      <c r="D264" s="265" t="str">
        <f t="shared" si="29"/>
        <v>Tier 2</v>
      </c>
      <c r="E264" s="284">
        <f t="shared" si="30"/>
        <v>0.15826853682081046</v>
      </c>
      <c r="F264" s="265" t="str">
        <f t="shared" si="31"/>
        <v>Tier 2</v>
      </c>
      <c r="G264" s="284">
        <f t="shared" si="32"/>
        <v>1.5020730236577696E-2</v>
      </c>
    </row>
    <row r="265" spans="1:7" hidden="1">
      <c r="A265" s="283" t="str">
        <f t="shared" si="28"/>
        <v>Tier 2</v>
      </c>
      <c r="B265" s="286">
        <f t="shared" si="33"/>
        <v>202</v>
      </c>
      <c r="C265" s="265">
        <f t="shared" si="33"/>
        <v>44144</v>
      </c>
      <c r="D265" s="265" t="str">
        <f t="shared" si="29"/>
        <v>Tier 2</v>
      </c>
      <c r="E265" s="284">
        <f t="shared" si="30"/>
        <v>0.1583856075244007</v>
      </c>
      <c r="F265" s="265" t="str">
        <f t="shared" si="31"/>
        <v>Tier 2</v>
      </c>
      <c r="G265" s="284">
        <f t="shared" si="32"/>
        <v>1.502182130166075E-2</v>
      </c>
    </row>
    <row r="266" spans="1:7" hidden="1">
      <c r="A266" s="283" t="str">
        <f t="shared" si="28"/>
        <v>Tier 2</v>
      </c>
      <c r="B266" s="286">
        <f t="shared" si="33"/>
        <v>203</v>
      </c>
      <c r="C266" s="265">
        <f t="shared" si="33"/>
        <v>44145</v>
      </c>
      <c r="D266" s="265" t="str">
        <f t="shared" si="29"/>
        <v>Tier 2</v>
      </c>
      <c r="E266" s="284">
        <f t="shared" si="30"/>
        <v>0.15850267822799094</v>
      </c>
      <c r="F266" s="265" t="str">
        <f t="shared" si="31"/>
        <v>Tier 2</v>
      </c>
      <c r="G266" s="284">
        <f t="shared" si="32"/>
        <v>1.5022912366743803E-2</v>
      </c>
    </row>
    <row r="267" spans="1:7" hidden="1">
      <c r="A267" s="283" t="str">
        <f t="shared" si="28"/>
        <v>Tier 2</v>
      </c>
      <c r="B267" s="286">
        <f t="shared" si="33"/>
        <v>204</v>
      </c>
      <c r="C267" s="265">
        <f t="shared" si="33"/>
        <v>44146</v>
      </c>
      <c r="D267" s="265" t="str">
        <f t="shared" si="29"/>
        <v>Tier 2</v>
      </c>
      <c r="E267" s="284">
        <f t="shared" si="30"/>
        <v>0.15861974893158118</v>
      </c>
      <c r="F267" s="265" t="str">
        <f t="shared" si="31"/>
        <v>Tier 2</v>
      </c>
      <c r="G267" s="284">
        <f t="shared" si="32"/>
        <v>1.5024003431826857E-2</v>
      </c>
    </row>
    <row r="268" spans="1:7" hidden="1">
      <c r="A268" s="283" t="str">
        <f t="shared" si="28"/>
        <v>Tier 2</v>
      </c>
      <c r="B268" s="286">
        <f t="shared" si="33"/>
        <v>205</v>
      </c>
      <c r="C268" s="265">
        <f t="shared" si="33"/>
        <v>44147</v>
      </c>
      <c r="D268" s="265" t="str">
        <f t="shared" si="29"/>
        <v>Tier 2</v>
      </c>
      <c r="E268" s="284">
        <f t="shared" si="30"/>
        <v>0.15873681963517142</v>
      </c>
      <c r="F268" s="265" t="str">
        <f t="shared" si="31"/>
        <v>Tier 2</v>
      </c>
      <c r="G268" s="284">
        <f t="shared" si="32"/>
        <v>1.502509449690991E-2</v>
      </c>
    </row>
    <row r="269" spans="1:7" hidden="1">
      <c r="A269" s="283" t="str">
        <f t="shared" si="28"/>
        <v>Tier 2</v>
      </c>
      <c r="B269" s="286">
        <f t="shared" si="33"/>
        <v>206</v>
      </c>
      <c r="C269" s="265">
        <f t="shared" si="33"/>
        <v>44148</v>
      </c>
      <c r="D269" s="265" t="str">
        <f t="shared" si="29"/>
        <v>Tier 2</v>
      </c>
      <c r="E269" s="284">
        <f t="shared" si="30"/>
        <v>0.15885389033876166</v>
      </c>
      <c r="F269" s="265" t="str">
        <f t="shared" si="31"/>
        <v>Tier 2</v>
      </c>
      <c r="G269" s="284">
        <f t="shared" si="32"/>
        <v>1.5026185561992964E-2</v>
      </c>
    </row>
    <row r="270" spans="1:7" hidden="1">
      <c r="A270" s="283" t="str">
        <f t="shared" si="28"/>
        <v>Tier 2</v>
      </c>
      <c r="B270" s="286">
        <f t="shared" si="33"/>
        <v>207</v>
      </c>
      <c r="C270" s="265">
        <f t="shared" si="33"/>
        <v>44149</v>
      </c>
      <c r="D270" s="265" t="str">
        <f t="shared" si="29"/>
        <v>Tier 2</v>
      </c>
      <c r="E270" s="284">
        <f t="shared" si="30"/>
        <v>0.15897096104235189</v>
      </c>
      <c r="F270" s="265" t="str">
        <f t="shared" si="31"/>
        <v>Tier 2</v>
      </c>
      <c r="G270" s="284">
        <f t="shared" si="32"/>
        <v>1.5027276627076017E-2</v>
      </c>
    </row>
    <row r="271" spans="1:7" hidden="1">
      <c r="A271" s="283" t="str">
        <f t="shared" si="28"/>
        <v>Tier 2</v>
      </c>
      <c r="B271" s="286">
        <f t="shared" si="33"/>
        <v>208</v>
      </c>
      <c r="C271" s="265">
        <f t="shared" si="33"/>
        <v>44150</v>
      </c>
      <c r="D271" s="265" t="str">
        <f t="shared" si="29"/>
        <v>Tier 2</v>
      </c>
      <c r="E271" s="284">
        <f t="shared" si="30"/>
        <v>0.15908803174594213</v>
      </c>
      <c r="F271" s="265" t="str">
        <f t="shared" si="31"/>
        <v>Tier 2</v>
      </c>
      <c r="G271" s="284">
        <f t="shared" si="32"/>
        <v>1.502836769215907E-2</v>
      </c>
    </row>
    <row r="272" spans="1:7" hidden="1">
      <c r="A272" s="283" t="str">
        <f t="shared" si="28"/>
        <v>Tier 2</v>
      </c>
      <c r="B272" s="286">
        <f t="shared" si="33"/>
        <v>209</v>
      </c>
      <c r="C272" s="265">
        <f t="shared" si="33"/>
        <v>44151</v>
      </c>
      <c r="D272" s="265" t="str">
        <f t="shared" si="29"/>
        <v>Tier 2</v>
      </c>
      <c r="E272" s="284">
        <f t="shared" si="30"/>
        <v>0.15920510244953237</v>
      </c>
      <c r="F272" s="265" t="str">
        <f t="shared" si="31"/>
        <v>Tier 2</v>
      </c>
      <c r="G272" s="284">
        <f t="shared" si="32"/>
        <v>1.5029458757242124E-2</v>
      </c>
    </row>
    <row r="273" spans="1:7" hidden="1">
      <c r="A273" s="283" t="str">
        <f t="shared" si="28"/>
        <v>Tier 2</v>
      </c>
      <c r="B273" s="286">
        <f t="shared" si="33"/>
        <v>210</v>
      </c>
      <c r="C273" s="265">
        <f t="shared" si="33"/>
        <v>44152</v>
      </c>
      <c r="D273" s="265" t="str">
        <f t="shared" si="29"/>
        <v>Tier 2</v>
      </c>
      <c r="E273" s="284">
        <f t="shared" si="30"/>
        <v>0.15932217315312261</v>
      </c>
      <c r="F273" s="265" t="str">
        <f t="shared" si="31"/>
        <v>Tier 2</v>
      </c>
      <c r="G273" s="284">
        <f t="shared" si="32"/>
        <v>1.5030549822325177E-2</v>
      </c>
    </row>
    <row r="274" spans="1:7" hidden="1">
      <c r="A274" s="283" t="str">
        <f t="shared" si="28"/>
        <v>Tier 2</v>
      </c>
      <c r="B274" s="286">
        <f t="shared" si="33"/>
        <v>211</v>
      </c>
      <c r="C274" s="265">
        <f t="shared" si="33"/>
        <v>44153</v>
      </c>
      <c r="D274" s="265" t="str">
        <f t="shared" si="29"/>
        <v>Tier 2</v>
      </c>
      <c r="E274" s="284">
        <f t="shared" si="30"/>
        <v>0.15943924385671285</v>
      </c>
      <c r="F274" s="265" t="str">
        <f t="shared" si="31"/>
        <v>Tier 2</v>
      </c>
      <c r="G274" s="284">
        <f t="shared" si="32"/>
        <v>1.5031640887408231E-2</v>
      </c>
    </row>
    <row r="275" spans="1:7" hidden="1">
      <c r="A275" s="283" t="str">
        <f t="shared" si="28"/>
        <v>Tier 2</v>
      </c>
      <c r="B275" s="286">
        <f t="shared" si="33"/>
        <v>212</v>
      </c>
      <c r="C275" s="265">
        <f t="shared" si="33"/>
        <v>44154</v>
      </c>
      <c r="D275" s="265" t="str">
        <f t="shared" si="29"/>
        <v>Tier 2</v>
      </c>
      <c r="E275" s="284">
        <f t="shared" si="30"/>
        <v>0.15955631456030309</v>
      </c>
      <c r="F275" s="265" t="str">
        <f t="shared" si="31"/>
        <v>Tier 2</v>
      </c>
      <c r="G275" s="284">
        <f t="shared" si="32"/>
        <v>1.5032731952491284E-2</v>
      </c>
    </row>
    <row r="276" spans="1:7" hidden="1">
      <c r="A276" s="283" t="str">
        <f t="shared" si="28"/>
        <v>Tier 2</v>
      </c>
      <c r="B276" s="286">
        <f t="shared" si="33"/>
        <v>213</v>
      </c>
      <c r="C276" s="265">
        <f t="shared" si="33"/>
        <v>44155</v>
      </c>
      <c r="D276" s="265" t="str">
        <f t="shared" si="29"/>
        <v>Tier 2</v>
      </c>
      <c r="E276" s="284">
        <f t="shared" si="30"/>
        <v>0.15967338526389332</v>
      </c>
      <c r="F276" s="265" t="str">
        <f t="shared" si="31"/>
        <v>Tier 2</v>
      </c>
      <c r="G276" s="284">
        <f t="shared" si="32"/>
        <v>1.5033823017574338E-2</v>
      </c>
    </row>
    <row r="277" spans="1:7" hidden="1">
      <c r="A277" s="283" t="str">
        <f t="shared" si="28"/>
        <v>Tier 2</v>
      </c>
      <c r="B277" s="286">
        <f t="shared" si="33"/>
        <v>214</v>
      </c>
      <c r="C277" s="265">
        <f t="shared" si="33"/>
        <v>44156</v>
      </c>
      <c r="D277" s="265" t="str">
        <f t="shared" si="29"/>
        <v>Tier 2</v>
      </c>
      <c r="E277" s="284">
        <f t="shared" si="30"/>
        <v>0.15979045596748356</v>
      </c>
      <c r="F277" s="265" t="str">
        <f t="shared" si="31"/>
        <v>Tier 2</v>
      </c>
      <c r="G277" s="284">
        <f t="shared" si="32"/>
        <v>1.5034914082657391E-2</v>
      </c>
    </row>
    <row r="278" spans="1:7" hidden="1">
      <c r="A278" s="283" t="str">
        <f t="shared" si="28"/>
        <v>Tier 2</v>
      </c>
      <c r="B278" s="286">
        <f t="shared" si="33"/>
        <v>215</v>
      </c>
      <c r="C278" s="265">
        <f t="shared" si="33"/>
        <v>44157</v>
      </c>
      <c r="D278" s="265" t="str">
        <f t="shared" si="29"/>
        <v>Tier 2</v>
      </c>
      <c r="E278" s="284">
        <f t="shared" si="30"/>
        <v>0.1599075266710738</v>
      </c>
      <c r="F278" s="265" t="str">
        <f t="shared" si="31"/>
        <v>Tier 2</v>
      </c>
      <c r="G278" s="284">
        <f t="shared" si="32"/>
        <v>1.5036005147740445E-2</v>
      </c>
    </row>
    <row r="279" spans="1:7" hidden="1">
      <c r="A279" s="283" t="str">
        <f t="shared" si="28"/>
        <v>Tier 2</v>
      </c>
      <c r="B279" s="286">
        <f t="shared" si="33"/>
        <v>216</v>
      </c>
      <c r="C279" s="265">
        <f t="shared" si="33"/>
        <v>44158</v>
      </c>
      <c r="D279" s="265" t="str">
        <f t="shared" si="29"/>
        <v>Tier 2</v>
      </c>
      <c r="E279" s="284">
        <f t="shared" si="30"/>
        <v>0.16002459737466404</v>
      </c>
      <c r="F279" s="265" t="str">
        <f t="shared" si="31"/>
        <v>Tier 2</v>
      </c>
      <c r="G279" s="284">
        <f t="shared" si="32"/>
        <v>1.5037096212823498E-2</v>
      </c>
    </row>
    <row r="280" spans="1:7" hidden="1">
      <c r="A280" s="283" t="str">
        <f t="shared" si="28"/>
        <v>Tier 2</v>
      </c>
      <c r="B280" s="286">
        <f t="shared" ref="B280:C295" si="34">B279+1</f>
        <v>217</v>
      </c>
      <c r="C280" s="265">
        <f t="shared" si="34"/>
        <v>44159</v>
      </c>
      <c r="D280" s="265" t="str">
        <f t="shared" si="29"/>
        <v>Tier 2</v>
      </c>
      <c r="E280" s="284">
        <f t="shared" si="30"/>
        <v>0.16014166807825428</v>
      </c>
      <c r="F280" s="265" t="str">
        <f t="shared" si="31"/>
        <v>Tier 2</v>
      </c>
      <c r="G280" s="284">
        <f t="shared" si="32"/>
        <v>1.5038187277906552E-2</v>
      </c>
    </row>
    <row r="281" spans="1:7" hidden="1">
      <c r="A281" s="283" t="str">
        <f t="shared" si="28"/>
        <v>Tier 2</v>
      </c>
      <c r="B281" s="286">
        <f t="shared" si="34"/>
        <v>218</v>
      </c>
      <c r="C281" s="265">
        <f t="shared" si="34"/>
        <v>44160</v>
      </c>
      <c r="D281" s="265" t="str">
        <f t="shared" si="29"/>
        <v>Tier 2</v>
      </c>
      <c r="E281" s="284">
        <f t="shared" si="30"/>
        <v>0.16025873878184452</v>
      </c>
      <c r="F281" s="265" t="str">
        <f t="shared" si="31"/>
        <v>Tier 2</v>
      </c>
      <c r="G281" s="284">
        <f t="shared" si="32"/>
        <v>1.5039278342989605E-2</v>
      </c>
    </row>
    <row r="282" spans="1:7" hidden="1">
      <c r="A282" s="283" t="str">
        <f t="shared" si="28"/>
        <v>Tier 2</v>
      </c>
      <c r="B282" s="286">
        <f t="shared" si="34"/>
        <v>219</v>
      </c>
      <c r="C282" s="265">
        <f t="shared" si="34"/>
        <v>44161</v>
      </c>
      <c r="D282" s="265" t="str">
        <f t="shared" si="29"/>
        <v>Tier 2</v>
      </c>
      <c r="E282" s="284">
        <f t="shared" si="30"/>
        <v>0.16037580948543476</v>
      </c>
      <c r="F282" s="265" t="str">
        <f t="shared" si="31"/>
        <v>Tier 2</v>
      </c>
      <c r="G282" s="284">
        <f t="shared" si="32"/>
        <v>1.5040369408072659E-2</v>
      </c>
    </row>
    <row r="283" spans="1:7" hidden="1">
      <c r="A283" s="283" t="str">
        <f t="shared" si="28"/>
        <v>Tier 2</v>
      </c>
      <c r="B283" s="286">
        <f t="shared" si="34"/>
        <v>220</v>
      </c>
      <c r="C283" s="265">
        <f t="shared" si="34"/>
        <v>44162</v>
      </c>
      <c r="D283" s="265" t="str">
        <f t="shared" si="29"/>
        <v>Tier 2</v>
      </c>
      <c r="E283" s="284">
        <f t="shared" si="30"/>
        <v>0.16049288018902499</v>
      </c>
      <c r="F283" s="265" t="str">
        <f t="shared" si="31"/>
        <v>Tier 2</v>
      </c>
      <c r="G283" s="284">
        <f t="shared" si="32"/>
        <v>1.5041460473155712E-2</v>
      </c>
    </row>
    <row r="284" spans="1:7" hidden="1">
      <c r="A284" s="283" t="str">
        <f t="shared" si="28"/>
        <v>Tier 2</v>
      </c>
      <c r="B284" s="286">
        <f t="shared" si="34"/>
        <v>221</v>
      </c>
      <c r="C284" s="265">
        <f t="shared" si="34"/>
        <v>44163</v>
      </c>
      <c r="D284" s="265" t="str">
        <f t="shared" si="29"/>
        <v>Tier 2</v>
      </c>
      <c r="E284" s="284">
        <f t="shared" si="30"/>
        <v>0.16060995089261523</v>
      </c>
      <c r="F284" s="265" t="str">
        <f t="shared" si="31"/>
        <v>Tier 2</v>
      </c>
      <c r="G284" s="284">
        <f t="shared" si="32"/>
        <v>1.5042551538238766E-2</v>
      </c>
    </row>
    <row r="285" spans="1:7" hidden="1">
      <c r="A285" s="283" t="str">
        <f t="shared" si="28"/>
        <v>Tier 2</v>
      </c>
      <c r="B285" s="286">
        <f t="shared" si="34"/>
        <v>222</v>
      </c>
      <c r="C285" s="265">
        <f t="shared" si="34"/>
        <v>44164</v>
      </c>
      <c r="D285" s="265" t="str">
        <f t="shared" si="29"/>
        <v>Tier 2</v>
      </c>
      <c r="E285" s="284">
        <f t="shared" si="30"/>
        <v>0.16072702159620547</v>
      </c>
      <c r="F285" s="265" t="str">
        <f t="shared" si="31"/>
        <v>Tier 2</v>
      </c>
      <c r="G285" s="284">
        <f t="shared" si="32"/>
        <v>1.5043642603321819E-2</v>
      </c>
    </row>
    <row r="286" spans="1:7" hidden="1">
      <c r="A286" s="283" t="str">
        <f t="shared" si="28"/>
        <v>Tier 2</v>
      </c>
      <c r="B286" s="286">
        <f t="shared" si="34"/>
        <v>223</v>
      </c>
      <c r="C286" s="265">
        <f t="shared" si="34"/>
        <v>44165</v>
      </c>
      <c r="D286" s="265" t="str">
        <f t="shared" si="29"/>
        <v>Tier 2</v>
      </c>
      <c r="E286" s="284">
        <f t="shared" si="30"/>
        <v>0.16084409229979571</v>
      </c>
      <c r="F286" s="265" t="str">
        <f t="shared" si="31"/>
        <v>Tier 2</v>
      </c>
      <c r="G286" s="284">
        <f t="shared" si="32"/>
        <v>1.5044733668404872E-2</v>
      </c>
    </row>
    <row r="287" spans="1:7" hidden="1">
      <c r="A287" s="283" t="str">
        <f t="shared" si="28"/>
        <v>Tier 2</v>
      </c>
      <c r="B287" s="286">
        <f t="shared" si="34"/>
        <v>224</v>
      </c>
      <c r="C287" s="265">
        <f t="shared" si="34"/>
        <v>44166</v>
      </c>
      <c r="D287" s="265" t="str">
        <f t="shared" si="29"/>
        <v>Tier 2</v>
      </c>
      <c r="E287" s="284">
        <f t="shared" si="30"/>
        <v>0.16096116300338595</v>
      </c>
      <c r="F287" s="265" t="str">
        <f t="shared" si="31"/>
        <v>Tier 2</v>
      </c>
      <c r="G287" s="284">
        <f t="shared" si="32"/>
        <v>1.5045824733487926E-2</v>
      </c>
    </row>
    <row r="288" spans="1:7" hidden="1">
      <c r="A288" s="283" t="str">
        <f t="shared" si="28"/>
        <v>Tier 2</v>
      </c>
      <c r="B288" s="286">
        <f t="shared" si="34"/>
        <v>225</v>
      </c>
      <c r="C288" s="265">
        <f t="shared" si="34"/>
        <v>44167</v>
      </c>
      <c r="D288" s="265" t="str">
        <f t="shared" si="29"/>
        <v>Tier 2</v>
      </c>
      <c r="E288" s="284">
        <f t="shared" si="30"/>
        <v>0.16107823370697619</v>
      </c>
      <c r="F288" s="265" t="str">
        <f t="shared" si="31"/>
        <v>Tier 2</v>
      </c>
      <c r="G288" s="284">
        <f t="shared" si="32"/>
        <v>1.5046915798570979E-2</v>
      </c>
    </row>
    <row r="289" spans="1:7" hidden="1">
      <c r="A289" s="283" t="str">
        <f t="shared" si="28"/>
        <v>Tier 2</v>
      </c>
      <c r="B289" s="286">
        <f t="shared" si="34"/>
        <v>226</v>
      </c>
      <c r="C289" s="265">
        <f t="shared" si="34"/>
        <v>44168</v>
      </c>
      <c r="D289" s="265" t="str">
        <f t="shared" si="29"/>
        <v>Tier 2</v>
      </c>
      <c r="E289" s="284">
        <f t="shared" si="30"/>
        <v>0.16119530441056643</v>
      </c>
      <c r="F289" s="265" t="str">
        <f t="shared" si="31"/>
        <v>Tier 2</v>
      </c>
      <c r="G289" s="284">
        <f t="shared" si="32"/>
        <v>1.5048006863654033E-2</v>
      </c>
    </row>
    <row r="290" spans="1:7" hidden="1">
      <c r="A290" s="283" t="str">
        <f t="shared" si="28"/>
        <v>Tier 2</v>
      </c>
      <c r="B290" s="286">
        <f t="shared" si="34"/>
        <v>227</v>
      </c>
      <c r="C290" s="265">
        <f t="shared" si="34"/>
        <v>44169</v>
      </c>
      <c r="D290" s="265" t="str">
        <f t="shared" si="29"/>
        <v>Tier 2</v>
      </c>
      <c r="E290" s="284">
        <f t="shared" si="30"/>
        <v>0.16131237511415666</v>
      </c>
      <c r="F290" s="265" t="str">
        <f t="shared" si="31"/>
        <v>Tier 2</v>
      </c>
      <c r="G290" s="284">
        <f t="shared" si="32"/>
        <v>1.5049097928737086E-2</v>
      </c>
    </row>
    <row r="291" spans="1:7" hidden="1">
      <c r="A291" s="283" t="str">
        <f t="shared" si="28"/>
        <v>Tier 2</v>
      </c>
      <c r="B291" s="286">
        <f t="shared" si="34"/>
        <v>228</v>
      </c>
      <c r="C291" s="265">
        <f t="shared" si="34"/>
        <v>44170</v>
      </c>
      <c r="D291" s="265" t="str">
        <f t="shared" si="29"/>
        <v>Tier 2</v>
      </c>
      <c r="E291" s="284">
        <f t="shared" si="30"/>
        <v>0.1614294458177469</v>
      </c>
      <c r="F291" s="265" t="str">
        <f t="shared" si="31"/>
        <v>Tier 2</v>
      </c>
      <c r="G291" s="284">
        <f t="shared" si="32"/>
        <v>1.505018899382014E-2</v>
      </c>
    </row>
    <row r="292" spans="1:7" hidden="1">
      <c r="A292" s="283" t="str">
        <f t="shared" si="28"/>
        <v>Tier 2</v>
      </c>
      <c r="B292" s="286">
        <f t="shared" si="34"/>
        <v>229</v>
      </c>
      <c r="C292" s="265">
        <f t="shared" si="34"/>
        <v>44171</v>
      </c>
      <c r="D292" s="265" t="str">
        <f t="shared" si="29"/>
        <v>Tier 2</v>
      </c>
      <c r="E292" s="284">
        <f t="shared" si="30"/>
        <v>0.16154651652133714</v>
      </c>
      <c r="F292" s="265" t="str">
        <f t="shared" si="31"/>
        <v>Tier 2</v>
      </c>
      <c r="G292" s="284">
        <f t="shared" si="32"/>
        <v>1.5051280058903193E-2</v>
      </c>
    </row>
    <row r="293" spans="1:7" hidden="1">
      <c r="A293" s="283" t="str">
        <f t="shared" si="28"/>
        <v>Tier 2</v>
      </c>
      <c r="B293" s="286">
        <f t="shared" si="34"/>
        <v>230</v>
      </c>
      <c r="C293" s="265">
        <f t="shared" si="34"/>
        <v>44172</v>
      </c>
      <c r="D293" s="265" t="str">
        <f t="shared" si="29"/>
        <v>Tier 2</v>
      </c>
      <c r="E293" s="284">
        <f t="shared" si="30"/>
        <v>0.16166358722492738</v>
      </c>
      <c r="F293" s="265" t="str">
        <f t="shared" si="31"/>
        <v>Tier 2</v>
      </c>
      <c r="G293" s="284">
        <f t="shared" si="32"/>
        <v>1.5052371123986247E-2</v>
      </c>
    </row>
    <row r="294" spans="1:7" hidden="1">
      <c r="A294" s="283" t="str">
        <f t="shared" si="28"/>
        <v>Tier 2</v>
      </c>
      <c r="B294" s="286">
        <f t="shared" si="34"/>
        <v>231</v>
      </c>
      <c r="C294" s="265">
        <f t="shared" si="34"/>
        <v>44173</v>
      </c>
      <c r="D294" s="265" t="str">
        <f t="shared" si="29"/>
        <v>Tier 2</v>
      </c>
      <c r="E294" s="284">
        <f t="shared" si="30"/>
        <v>0.16178065792851762</v>
      </c>
      <c r="F294" s="265" t="str">
        <f t="shared" si="31"/>
        <v>Tier 2</v>
      </c>
      <c r="G294" s="284">
        <f t="shared" si="32"/>
        <v>1.50534621890693E-2</v>
      </c>
    </row>
    <row r="295" spans="1:7" hidden="1">
      <c r="A295" s="283" t="str">
        <f t="shared" si="28"/>
        <v>Tier 2</v>
      </c>
      <c r="B295" s="286">
        <f t="shared" si="34"/>
        <v>232</v>
      </c>
      <c r="C295" s="265">
        <f t="shared" si="34"/>
        <v>44174</v>
      </c>
      <c r="D295" s="265" t="str">
        <f t="shared" si="29"/>
        <v>Tier 2</v>
      </c>
      <c r="E295" s="284">
        <f t="shared" si="30"/>
        <v>0.16189772863210786</v>
      </c>
      <c r="F295" s="265" t="str">
        <f t="shared" si="31"/>
        <v>Tier 2</v>
      </c>
      <c r="G295" s="284">
        <f t="shared" si="32"/>
        <v>1.5054553254152354E-2</v>
      </c>
    </row>
    <row r="296" spans="1:7" hidden="1">
      <c r="A296" s="283" t="str">
        <f t="shared" si="28"/>
        <v>Tier 2</v>
      </c>
      <c r="B296" s="286">
        <f t="shared" ref="B296:C311" si="35">B295+1</f>
        <v>233</v>
      </c>
      <c r="C296" s="265">
        <f t="shared" si="35"/>
        <v>44175</v>
      </c>
      <c r="D296" s="265" t="str">
        <f t="shared" si="29"/>
        <v>Tier 2</v>
      </c>
      <c r="E296" s="284">
        <f t="shared" si="30"/>
        <v>0.1620147993356981</v>
      </c>
      <c r="F296" s="265" t="str">
        <f t="shared" si="31"/>
        <v>Tier 2</v>
      </c>
      <c r="G296" s="284">
        <f t="shared" si="32"/>
        <v>1.5055644319235407E-2</v>
      </c>
    </row>
    <row r="297" spans="1:7" hidden="1">
      <c r="A297" s="283" t="str">
        <f t="shared" si="28"/>
        <v>Tier 2</v>
      </c>
      <c r="B297" s="286">
        <f t="shared" si="35"/>
        <v>234</v>
      </c>
      <c r="C297" s="265">
        <f t="shared" si="35"/>
        <v>44176</v>
      </c>
      <c r="D297" s="265" t="str">
        <f t="shared" si="29"/>
        <v>Tier 2</v>
      </c>
      <c r="E297" s="284">
        <f t="shared" si="30"/>
        <v>0.16213187003928833</v>
      </c>
      <c r="F297" s="265" t="str">
        <f t="shared" si="31"/>
        <v>Tier 2</v>
      </c>
      <c r="G297" s="284">
        <f t="shared" si="32"/>
        <v>1.5056735384318461E-2</v>
      </c>
    </row>
    <row r="298" spans="1:7" hidden="1">
      <c r="A298" s="283" t="str">
        <f t="shared" si="28"/>
        <v>Tier 2</v>
      </c>
      <c r="B298" s="286">
        <f t="shared" si="35"/>
        <v>235</v>
      </c>
      <c r="C298" s="265">
        <f t="shared" si="35"/>
        <v>44177</v>
      </c>
      <c r="D298" s="265" t="str">
        <f t="shared" si="29"/>
        <v>Tier 2</v>
      </c>
      <c r="E298" s="284">
        <f t="shared" si="30"/>
        <v>0.16224894074287857</v>
      </c>
      <c r="F298" s="265" t="str">
        <f t="shared" si="31"/>
        <v>Tier 2</v>
      </c>
      <c r="G298" s="284">
        <f t="shared" si="32"/>
        <v>1.5057826449401514E-2</v>
      </c>
    </row>
    <row r="299" spans="1:7" hidden="1">
      <c r="A299" s="283" t="str">
        <f t="shared" si="28"/>
        <v>Tier 2</v>
      </c>
      <c r="B299" s="286">
        <f t="shared" si="35"/>
        <v>236</v>
      </c>
      <c r="C299" s="265">
        <f t="shared" si="35"/>
        <v>44178</v>
      </c>
      <c r="D299" s="265" t="str">
        <f t="shared" si="29"/>
        <v>Tier 2</v>
      </c>
      <c r="E299" s="284">
        <f t="shared" si="30"/>
        <v>0.16236601144646881</v>
      </c>
      <c r="F299" s="265" t="str">
        <f t="shared" si="31"/>
        <v>Tier 2</v>
      </c>
      <c r="G299" s="284">
        <f t="shared" si="32"/>
        <v>1.5058917514484568E-2</v>
      </c>
    </row>
    <row r="300" spans="1:7" hidden="1">
      <c r="A300" s="283" t="str">
        <f t="shared" si="28"/>
        <v>Tier 2</v>
      </c>
      <c r="B300" s="286">
        <f t="shared" si="35"/>
        <v>237</v>
      </c>
      <c r="C300" s="265">
        <f t="shared" si="35"/>
        <v>44179</v>
      </c>
      <c r="D300" s="265" t="str">
        <f t="shared" si="29"/>
        <v>Tier 2</v>
      </c>
      <c r="E300" s="284">
        <f t="shared" si="30"/>
        <v>0.16248308215005905</v>
      </c>
      <c r="F300" s="265" t="str">
        <f t="shared" si="31"/>
        <v>Tier 2</v>
      </c>
      <c r="G300" s="284">
        <f t="shared" si="32"/>
        <v>1.5060008579567621E-2</v>
      </c>
    </row>
    <row r="301" spans="1:7" hidden="1">
      <c r="A301" s="283" t="str">
        <f t="shared" si="28"/>
        <v>Tier 2</v>
      </c>
      <c r="B301" s="286">
        <f t="shared" si="35"/>
        <v>238</v>
      </c>
      <c r="C301" s="265">
        <f t="shared" si="35"/>
        <v>44180</v>
      </c>
      <c r="D301" s="265" t="str">
        <f t="shared" si="29"/>
        <v>Tier 2</v>
      </c>
      <c r="E301" s="284">
        <f t="shared" si="30"/>
        <v>0.16260015285364929</v>
      </c>
      <c r="F301" s="265" t="str">
        <f t="shared" si="31"/>
        <v>Tier 2</v>
      </c>
      <c r="G301" s="284">
        <f t="shared" si="32"/>
        <v>1.5061099644650675E-2</v>
      </c>
    </row>
    <row r="302" spans="1:7" hidden="1">
      <c r="A302" s="283" t="str">
        <f t="shared" si="28"/>
        <v>Tier 2</v>
      </c>
      <c r="B302" s="286">
        <f t="shared" si="35"/>
        <v>239</v>
      </c>
      <c r="C302" s="265">
        <f t="shared" si="35"/>
        <v>44181</v>
      </c>
      <c r="D302" s="265" t="str">
        <f t="shared" si="29"/>
        <v>Tier 2</v>
      </c>
      <c r="E302" s="284">
        <f t="shared" si="30"/>
        <v>0.16271722355723953</v>
      </c>
      <c r="F302" s="265" t="str">
        <f t="shared" si="31"/>
        <v>Tier 2</v>
      </c>
      <c r="G302" s="284">
        <f t="shared" si="32"/>
        <v>1.5062190709733728E-2</v>
      </c>
    </row>
    <row r="303" spans="1:7" hidden="1">
      <c r="A303" s="283" t="str">
        <f t="shared" si="28"/>
        <v>Tier 2</v>
      </c>
      <c r="B303" s="286">
        <f t="shared" si="35"/>
        <v>240</v>
      </c>
      <c r="C303" s="265">
        <f t="shared" si="35"/>
        <v>44182</v>
      </c>
      <c r="D303" s="265" t="str">
        <f t="shared" si="29"/>
        <v>Tier 2</v>
      </c>
      <c r="E303" s="284">
        <f t="shared" si="30"/>
        <v>0.16283429426082976</v>
      </c>
      <c r="F303" s="265" t="str">
        <f t="shared" si="31"/>
        <v>Tier 2</v>
      </c>
      <c r="G303" s="284">
        <f t="shared" si="32"/>
        <v>1.5063281774816781E-2</v>
      </c>
    </row>
    <row r="304" spans="1:7" hidden="1">
      <c r="A304" s="283" t="str">
        <f t="shared" si="28"/>
        <v>Tier 2</v>
      </c>
      <c r="B304" s="286">
        <f t="shared" si="35"/>
        <v>241</v>
      </c>
      <c r="C304" s="265">
        <f t="shared" si="35"/>
        <v>44183</v>
      </c>
      <c r="D304" s="265" t="str">
        <f t="shared" si="29"/>
        <v>Tier 2</v>
      </c>
      <c r="E304" s="284">
        <f t="shared" si="30"/>
        <v>0.16295136496442</v>
      </c>
      <c r="F304" s="265" t="str">
        <f t="shared" si="31"/>
        <v>Tier 2</v>
      </c>
      <c r="G304" s="284">
        <f t="shared" si="32"/>
        <v>1.5064372839899835E-2</v>
      </c>
    </row>
    <row r="305" spans="1:7" hidden="1">
      <c r="A305" s="283" t="str">
        <f t="shared" si="28"/>
        <v>Tier 2</v>
      </c>
      <c r="B305" s="286">
        <f t="shared" si="35"/>
        <v>242</v>
      </c>
      <c r="C305" s="265">
        <f t="shared" si="35"/>
        <v>44184</v>
      </c>
      <c r="D305" s="265" t="str">
        <f t="shared" si="29"/>
        <v>Tier 2</v>
      </c>
      <c r="E305" s="284">
        <f t="shared" si="30"/>
        <v>0.16306843566801024</v>
      </c>
      <c r="F305" s="265" t="str">
        <f t="shared" si="31"/>
        <v>Tier 2</v>
      </c>
      <c r="G305" s="284">
        <f t="shared" si="32"/>
        <v>1.5065463904982888E-2</v>
      </c>
    </row>
    <row r="306" spans="1:7" hidden="1">
      <c r="A306" s="283" t="str">
        <f t="shared" si="28"/>
        <v>Tier 2</v>
      </c>
      <c r="B306" s="286">
        <f t="shared" si="35"/>
        <v>243</v>
      </c>
      <c r="C306" s="265">
        <f t="shared" si="35"/>
        <v>44185</v>
      </c>
      <c r="D306" s="265" t="str">
        <f t="shared" si="29"/>
        <v>Tier 2</v>
      </c>
      <c r="E306" s="284">
        <f t="shared" si="30"/>
        <v>0.16318550637160048</v>
      </c>
      <c r="F306" s="265" t="str">
        <f t="shared" si="31"/>
        <v>Tier 2</v>
      </c>
      <c r="G306" s="284">
        <f t="shared" si="32"/>
        <v>1.5066554970065942E-2</v>
      </c>
    </row>
    <row r="307" spans="1:7" hidden="1">
      <c r="A307" s="283" t="str">
        <f t="shared" si="28"/>
        <v>Tier 2</v>
      </c>
      <c r="B307" s="286">
        <f t="shared" si="35"/>
        <v>244</v>
      </c>
      <c r="C307" s="265">
        <f t="shared" si="35"/>
        <v>44186</v>
      </c>
      <c r="D307" s="265" t="str">
        <f t="shared" si="29"/>
        <v>Tier 2</v>
      </c>
      <c r="E307" s="284">
        <f t="shared" si="30"/>
        <v>0.16330257707519072</v>
      </c>
      <c r="F307" s="265" t="str">
        <f t="shared" si="31"/>
        <v>Tier 2</v>
      </c>
      <c r="G307" s="284">
        <f t="shared" si="32"/>
        <v>1.5067646035148995E-2</v>
      </c>
    </row>
    <row r="308" spans="1:7" hidden="1">
      <c r="A308" s="283" t="str">
        <f t="shared" si="28"/>
        <v>Tier 2</v>
      </c>
      <c r="B308" s="286">
        <f t="shared" si="35"/>
        <v>245</v>
      </c>
      <c r="C308" s="265">
        <f t="shared" si="35"/>
        <v>44187</v>
      </c>
      <c r="D308" s="265" t="str">
        <f t="shared" si="29"/>
        <v>Tier 2</v>
      </c>
      <c r="E308" s="284">
        <f t="shared" si="30"/>
        <v>0.16341964777878096</v>
      </c>
      <c r="F308" s="265" t="str">
        <f t="shared" si="31"/>
        <v>Tier 2</v>
      </c>
      <c r="G308" s="284">
        <f t="shared" si="32"/>
        <v>1.5068737100232049E-2</v>
      </c>
    </row>
    <row r="309" spans="1:7" hidden="1">
      <c r="A309" s="283" t="str">
        <f t="shared" si="28"/>
        <v>Tier 2</v>
      </c>
      <c r="B309" s="286">
        <f t="shared" si="35"/>
        <v>246</v>
      </c>
      <c r="C309" s="265">
        <f t="shared" si="35"/>
        <v>44188</v>
      </c>
      <c r="D309" s="265" t="str">
        <f t="shared" si="29"/>
        <v>Tier 2</v>
      </c>
      <c r="E309" s="284">
        <f t="shared" si="30"/>
        <v>0.1635367184823712</v>
      </c>
      <c r="F309" s="265" t="str">
        <f t="shared" si="31"/>
        <v>Tier 2</v>
      </c>
      <c r="G309" s="284">
        <f t="shared" si="32"/>
        <v>1.5069828165315102E-2</v>
      </c>
    </row>
    <row r="310" spans="1:7" hidden="1">
      <c r="A310" s="283" t="str">
        <f t="shared" si="28"/>
        <v>Tier 2</v>
      </c>
      <c r="B310" s="286">
        <f t="shared" si="35"/>
        <v>247</v>
      </c>
      <c r="C310" s="265">
        <f t="shared" si="35"/>
        <v>44189</v>
      </c>
      <c r="D310" s="265" t="str">
        <f t="shared" si="29"/>
        <v>Tier 2</v>
      </c>
      <c r="E310" s="284">
        <f t="shared" si="30"/>
        <v>0.16365378918596143</v>
      </c>
      <c r="F310" s="265" t="str">
        <f t="shared" si="31"/>
        <v>Tier 2</v>
      </c>
      <c r="G310" s="284">
        <f t="shared" si="32"/>
        <v>1.5070919230398156E-2</v>
      </c>
    </row>
    <row r="311" spans="1:7" hidden="1">
      <c r="A311" s="283" t="str">
        <f t="shared" si="28"/>
        <v>Tier 2</v>
      </c>
      <c r="B311" s="286">
        <f t="shared" si="35"/>
        <v>248</v>
      </c>
      <c r="C311" s="265">
        <f t="shared" si="35"/>
        <v>44190</v>
      </c>
      <c r="D311" s="265" t="str">
        <f t="shared" si="29"/>
        <v>Tier 2</v>
      </c>
      <c r="E311" s="284">
        <f t="shared" si="30"/>
        <v>0.16377085988955167</v>
      </c>
      <c r="F311" s="265" t="str">
        <f t="shared" si="31"/>
        <v>Tier 2</v>
      </c>
      <c r="G311" s="284">
        <f t="shared" si="32"/>
        <v>1.5072010295481209E-2</v>
      </c>
    </row>
    <row r="312" spans="1:7" hidden="1">
      <c r="A312" s="283" t="str">
        <f t="shared" si="28"/>
        <v>Tier 2</v>
      </c>
      <c r="B312" s="286">
        <f t="shared" ref="B312:C327" si="36">B311+1</f>
        <v>249</v>
      </c>
      <c r="C312" s="265">
        <f t="shared" si="36"/>
        <v>44191</v>
      </c>
      <c r="D312" s="265" t="str">
        <f t="shared" si="29"/>
        <v>Tier 2</v>
      </c>
      <c r="E312" s="284">
        <f t="shared" si="30"/>
        <v>0.16388793059314191</v>
      </c>
      <c r="F312" s="265" t="str">
        <f t="shared" si="31"/>
        <v>Tier 2</v>
      </c>
      <c r="G312" s="284">
        <f t="shared" si="32"/>
        <v>1.5073101360564263E-2</v>
      </c>
    </row>
    <row r="313" spans="1:7" hidden="1">
      <c r="A313" s="283" t="str">
        <f t="shared" si="28"/>
        <v>Tier 2</v>
      </c>
      <c r="B313" s="286">
        <f t="shared" si="36"/>
        <v>250</v>
      </c>
      <c r="C313" s="265">
        <f t="shared" si="36"/>
        <v>44192</v>
      </c>
      <c r="D313" s="265" t="str">
        <f t="shared" si="29"/>
        <v>Tier 2</v>
      </c>
      <c r="E313" s="284">
        <f t="shared" si="30"/>
        <v>0.16400500129673215</v>
      </c>
      <c r="F313" s="265" t="str">
        <f t="shared" si="31"/>
        <v>Tier 2</v>
      </c>
      <c r="G313" s="284">
        <f t="shared" si="32"/>
        <v>1.5074192425647316E-2</v>
      </c>
    </row>
    <row r="314" spans="1:7" hidden="1">
      <c r="A314" s="283" t="str">
        <f t="shared" si="28"/>
        <v>Tier 2</v>
      </c>
      <c r="B314" s="286">
        <f t="shared" si="36"/>
        <v>251</v>
      </c>
      <c r="C314" s="265">
        <f t="shared" si="36"/>
        <v>44193</v>
      </c>
      <c r="D314" s="265" t="str">
        <f t="shared" si="29"/>
        <v>Tier 2</v>
      </c>
      <c r="E314" s="284">
        <f t="shared" si="30"/>
        <v>0.16412207200032239</v>
      </c>
      <c r="F314" s="265" t="str">
        <f t="shared" si="31"/>
        <v>Tier 2</v>
      </c>
      <c r="G314" s="284">
        <f t="shared" si="32"/>
        <v>1.507528349073037E-2</v>
      </c>
    </row>
    <row r="315" spans="1:7" hidden="1">
      <c r="A315" s="283" t="str">
        <f t="shared" si="28"/>
        <v>Tier 2</v>
      </c>
      <c r="B315" s="286">
        <f t="shared" si="36"/>
        <v>252</v>
      </c>
      <c r="C315" s="265">
        <f t="shared" si="36"/>
        <v>44194</v>
      </c>
      <c r="D315" s="265" t="str">
        <f t="shared" si="29"/>
        <v>Tier 2</v>
      </c>
      <c r="E315" s="284">
        <f t="shared" si="30"/>
        <v>0.16423914270391263</v>
      </c>
      <c r="F315" s="265" t="str">
        <f t="shared" si="31"/>
        <v>Tier 2</v>
      </c>
      <c r="G315" s="284">
        <f t="shared" si="32"/>
        <v>1.5076374555813423E-2</v>
      </c>
    </row>
    <row r="316" spans="1:7" hidden="1">
      <c r="A316" s="283" t="str">
        <f t="shared" si="28"/>
        <v>Tier 2</v>
      </c>
      <c r="B316" s="286">
        <f t="shared" si="36"/>
        <v>253</v>
      </c>
      <c r="C316" s="265">
        <f t="shared" si="36"/>
        <v>44195</v>
      </c>
      <c r="D316" s="265" t="str">
        <f t="shared" si="29"/>
        <v>Tier 2</v>
      </c>
      <c r="E316" s="284">
        <f t="shared" si="30"/>
        <v>0.16435621340750287</v>
      </c>
      <c r="F316" s="265" t="str">
        <f t="shared" si="31"/>
        <v>Tier 2</v>
      </c>
      <c r="G316" s="284">
        <f t="shared" si="32"/>
        <v>1.5077465620896477E-2</v>
      </c>
    </row>
    <row r="317" spans="1:7" hidden="1">
      <c r="A317" s="283" t="str">
        <f t="shared" si="28"/>
        <v>Tier 2</v>
      </c>
      <c r="B317" s="286">
        <f t="shared" si="36"/>
        <v>254</v>
      </c>
      <c r="C317" s="265">
        <f t="shared" si="36"/>
        <v>44196</v>
      </c>
      <c r="D317" s="265" t="str">
        <f t="shared" si="29"/>
        <v>Tier 2</v>
      </c>
      <c r="E317" s="284">
        <f t="shared" si="30"/>
        <v>0.1644732841110931</v>
      </c>
      <c r="F317" s="265" t="str">
        <f t="shared" si="31"/>
        <v>Tier 2</v>
      </c>
      <c r="G317" s="284">
        <f t="shared" si="32"/>
        <v>1.507855668597953E-2</v>
      </c>
    </row>
    <row r="318" spans="1:7" hidden="1">
      <c r="A318" s="283" t="str">
        <f t="shared" si="28"/>
        <v>Tier 2</v>
      </c>
      <c r="B318" s="286">
        <f t="shared" si="36"/>
        <v>255</v>
      </c>
      <c r="C318" s="265">
        <f t="shared" si="36"/>
        <v>44197</v>
      </c>
      <c r="D318" s="265" t="str">
        <f t="shared" si="29"/>
        <v>Tier 2</v>
      </c>
      <c r="E318" s="284">
        <f t="shared" si="30"/>
        <v>0.16459035481468334</v>
      </c>
      <c r="F318" s="265" t="str">
        <f t="shared" si="31"/>
        <v>Tier 2</v>
      </c>
      <c r="G318" s="284">
        <f t="shared" si="32"/>
        <v>1.5079647751062583E-2</v>
      </c>
    </row>
    <row r="319" spans="1:7" hidden="1">
      <c r="A319" s="283" t="str">
        <f t="shared" si="28"/>
        <v>Tier 2</v>
      </c>
      <c r="B319" s="286">
        <f t="shared" si="36"/>
        <v>256</v>
      </c>
      <c r="C319" s="265">
        <f t="shared" si="36"/>
        <v>44198</v>
      </c>
      <c r="D319" s="265" t="str">
        <f t="shared" si="29"/>
        <v>Tier 2</v>
      </c>
      <c r="E319" s="284">
        <f t="shared" si="30"/>
        <v>0.16470742551827358</v>
      </c>
      <c r="F319" s="265" t="str">
        <f t="shared" si="31"/>
        <v>Tier 2</v>
      </c>
      <c r="G319" s="284">
        <f t="shared" si="32"/>
        <v>1.5080738816145637E-2</v>
      </c>
    </row>
    <row r="320" spans="1:7" hidden="1">
      <c r="A320" s="283" t="str">
        <f t="shared" ref="A320:A383" si="37">IFERROR(INDEX($P$63:$P$101,MATCH(B320,$Q$63:$Q$101,0)),A319)</f>
        <v>Tier 2</v>
      </c>
      <c r="B320" s="286">
        <f t="shared" si="36"/>
        <v>257</v>
      </c>
      <c r="C320" s="265">
        <f t="shared" si="36"/>
        <v>44199</v>
      </c>
      <c r="D320" s="265" t="str">
        <f t="shared" ref="D320:D383" si="38">IF(A320=0,"",A320)</f>
        <v>Tier 2</v>
      </c>
      <c r="E320" s="284">
        <f t="shared" ref="E320:E383" si="39">IF(A320=0,E319,E319+VLOOKUP(D320,$P$63:$T$101,3,0))</f>
        <v>0.16482449622186382</v>
      </c>
      <c r="F320" s="265" t="str">
        <f t="shared" ref="F320:F383" si="40">D320</f>
        <v>Tier 2</v>
      </c>
      <c r="G320" s="284">
        <f t="shared" ref="G320:G383" si="41">IF(A320=0,G319,G319+VLOOKUP(F320,$P$63:$T$101,5,0))</f>
        <v>1.508182988122869E-2</v>
      </c>
    </row>
    <row r="321" spans="1:7" hidden="1">
      <c r="A321" s="283" t="str">
        <f t="shared" si="37"/>
        <v>Tier 2</v>
      </c>
      <c r="B321" s="286">
        <f t="shared" si="36"/>
        <v>258</v>
      </c>
      <c r="C321" s="265">
        <f t="shared" si="36"/>
        <v>44200</v>
      </c>
      <c r="D321" s="265" t="str">
        <f t="shared" si="38"/>
        <v>Tier 2</v>
      </c>
      <c r="E321" s="284">
        <f t="shared" si="39"/>
        <v>0.16494156692545406</v>
      </c>
      <c r="F321" s="265" t="str">
        <f t="shared" si="40"/>
        <v>Tier 2</v>
      </c>
      <c r="G321" s="284">
        <f t="shared" si="41"/>
        <v>1.5082920946311744E-2</v>
      </c>
    </row>
    <row r="322" spans="1:7" hidden="1">
      <c r="A322" s="283" t="str">
        <f t="shared" si="37"/>
        <v>Tier 2</v>
      </c>
      <c r="B322" s="286">
        <f t="shared" si="36"/>
        <v>259</v>
      </c>
      <c r="C322" s="265">
        <f t="shared" si="36"/>
        <v>44201</v>
      </c>
      <c r="D322" s="265" t="str">
        <f t="shared" si="38"/>
        <v>Tier 2</v>
      </c>
      <c r="E322" s="284">
        <f t="shared" si="39"/>
        <v>0.1650586376290443</v>
      </c>
      <c r="F322" s="265" t="str">
        <f t="shared" si="40"/>
        <v>Tier 2</v>
      </c>
      <c r="G322" s="284">
        <f t="shared" si="41"/>
        <v>1.5084012011394797E-2</v>
      </c>
    </row>
    <row r="323" spans="1:7" hidden="1">
      <c r="A323" s="283" t="str">
        <f t="shared" si="37"/>
        <v>Tier 2</v>
      </c>
      <c r="B323" s="286">
        <f t="shared" si="36"/>
        <v>260</v>
      </c>
      <c r="C323" s="265">
        <f t="shared" si="36"/>
        <v>44202</v>
      </c>
      <c r="D323" s="265" t="str">
        <f t="shared" si="38"/>
        <v>Tier 2</v>
      </c>
      <c r="E323" s="284">
        <f t="shared" si="39"/>
        <v>0.16517570833263454</v>
      </c>
      <c r="F323" s="265" t="str">
        <f t="shared" si="40"/>
        <v>Tier 2</v>
      </c>
      <c r="G323" s="284">
        <f t="shared" si="41"/>
        <v>1.5085103076477851E-2</v>
      </c>
    </row>
    <row r="324" spans="1:7" hidden="1">
      <c r="A324" s="283" t="str">
        <f t="shared" si="37"/>
        <v>Tier 2</v>
      </c>
      <c r="B324" s="286">
        <f t="shared" si="36"/>
        <v>261</v>
      </c>
      <c r="C324" s="265">
        <f t="shared" si="36"/>
        <v>44203</v>
      </c>
      <c r="D324" s="265" t="str">
        <f t="shared" si="38"/>
        <v>Tier 2</v>
      </c>
      <c r="E324" s="284">
        <f t="shared" si="39"/>
        <v>0.16529277903622477</v>
      </c>
      <c r="F324" s="265" t="str">
        <f t="shared" si="40"/>
        <v>Tier 2</v>
      </c>
      <c r="G324" s="284">
        <f t="shared" si="41"/>
        <v>1.5086194141560904E-2</v>
      </c>
    </row>
    <row r="325" spans="1:7" hidden="1">
      <c r="A325" s="283" t="str">
        <f t="shared" si="37"/>
        <v>Tier 2</v>
      </c>
      <c r="B325" s="286">
        <f t="shared" si="36"/>
        <v>262</v>
      </c>
      <c r="C325" s="265">
        <f t="shared" si="36"/>
        <v>44204</v>
      </c>
      <c r="D325" s="265" t="str">
        <f t="shared" si="38"/>
        <v>Tier 2</v>
      </c>
      <c r="E325" s="284">
        <f t="shared" si="39"/>
        <v>0.16540984973981501</v>
      </c>
      <c r="F325" s="265" t="str">
        <f t="shared" si="40"/>
        <v>Tier 2</v>
      </c>
      <c r="G325" s="284">
        <f t="shared" si="41"/>
        <v>1.5087285206643958E-2</v>
      </c>
    </row>
    <row r="326" spans="1:7" hidden="1">
      <c r="A326" s="283" t="str">
        <f t="shared" si="37"/>
        <v>Tier 2</v>
      </c>
      <c r="B326" s="286">
        <f t="shared" si="36"/>
        <v>263</v>
      </c>
      <c r="C326" s="265">
        <f t="shared" si="36"/>
        <v>44205</v>
      </c>
      <c r="D326" s="265" t="str">
        <f t="shared" si="38"/>
        <v>Tier 2</v>
      </c>
      <c r="E326" s="284">
        <f t="shared" si="39"/>
        <v>0.16552692044340525</v>
      </c>
      <c r="F326" s="265" t="str">
        <f t="shared" si="40"/>
        <v>Tier 2</v>
      </c>
      <c r="G326" s="284">
        <f t="shared" si="41"/>
        <v>1.5088376271727011E-2</v>
      </c>
    </row>
    <row r="327" spans="1:7" hidden="1">
      <c r="A327" s="283" t="str">
        <f t="shared" si="37"/>
        <v>Tier 2</v>
      </c>
      <c r="B327" s="286">
        <f t="shared" si="36"/>
        <v>264</v>
      </c>
      <c r="C327" s="265">
        <f t="shared" si="36"/>
        <v>44206</v>
      </c>
      <c r="D327" s="265" t="str">
        <f t="shared" si="38"/>
        <v>Tier 2</v>
      </c>
      <c r="E327" s="284">
        <f t="shared" si="39"/>
        <v>0.16564399114699549</v>
      </c>
      <c r="F327" s="265" t="str">
        <f t="shared" si="40"/>
        <v>Tier 2</v>
      </c>
      <c r="G327" s="284">
        <f t="shared" si="41"/>
        <v>1.5089467336810065E-2</v>
      </c>
    </row>
    <row r="328" spans="1:7" hidden="1">
      <c r="A328" s="283" t="str">
        <f t="shared" si="37"/>
        <v>Tier 2</v>
      </c>
      <c r="B328" s="286">
        <f t="shared" ref="B328:C343" si="42">B327+1</f>
        <v>265</v>
      </c>
      <c r="C328" s="265">
        <f t="shared" si="42"/>
        <v>44207</v>
      </c>
      <c r="D328" s="265" t="str">
        <f t="shared" si="38"/>
        <v>Tier 2</v>
      </c>
      <c r="E328" s="284">
        <f t="shared" si="39"/>
        <v>0.16576106185058573</v>
      </c>
      <c r="F328" s="265" t="str">
        <f t="shared" si="40"/>
        <v>Tier 2</v>
      </c>
      <c r="G328" s="284">
        <f t="shared" si="41"/>
        <v>1.5090558401893118E-2</v>
      </c>
    </row>
    <row r="329" spans="1:7" hidden="1">
      <c r="A329" s="283" t="str">
        <f t="shared" si="37"/>
        <v>Tier 2</v>
      </c>
      <c r="B329" s="286">
        <f t="shared" si="42"/>
        <v>266</v>
      </c>
      <c r="C329" s="265">
        <f t="shared" si="42"/>
        <v>44208</v>
      </c>
      <c r="D329" s="265" t="str">
        <f t="shared" si="38"/>
        <v>Tier 2</v>
      </c>
      <c r="E329" s="284">
        <f t="shared" si="39"/>
        <v>0.16587813255417597</v>
      </c>
      <c r="F329" s="265" t="str">
        <f t="shared" si="40"/>
        <v>Tier 2</v>
      </c>
      <c r="G329" s="284">
        <f t="shared" si="41"/>
        <v>1.5091649466976172E-2</v>
      </c>
    </row>
    <row r="330" spans="1:7" hidden="1">
      <c r="A330" s="283" t="str">
        <f t="shared" si="37"/>
        <v>Tier 2</v>
      </c>
      <c r="B330" s="286">
        <f t="shared" si="42"/>
        <v>267</v>
      </c>
      <c r="C330" s="265">
        <f t="shared" si="42"/>
        <v>44209</v>
      </c>
      <c r="D330" s="265" t="str">
        <f t="shared" si="38"/>
        <v>Tier 2</v>
      </c>
      <c r="E330" s="284">
        <f t="shared" si="39"/>
        <v>0.16599520325776621</v>
      </c>
      <c r="F330" s="265" t="str">
        <f t="shared" si="40"/>
        <v>Tier 2</v>
      </c>
      <c r="G330" s="284">
        <f t="shared" si="41"/>
        <v>1.5092740532059225E-2</v>
      </c>
    </row>
    <row r="331" spans="1:7" hidden="1">
      <c r="A331" s="283" t="str">
        <f t="shared" si="37"/>
        <v>Tier 2</v>
      </c>
      <c r="B331" s="286">
        <f t="shared" si="42"/>
        <v>268</v>
      </c>
      <c r="C331" s="265">
        <f t="shared" si="42"/>
        <v>44210</v>
      </c>
      <c r="D331" s="265" t="str">
        <f t="shared" si="38"/>
        <v>Tier 2</v>
      </c>
      <c r="E331" s="284">
        <f t="shared" si="39"/>
        <v>0.16611227396135644</v>
      </c>
      <c r="F331" s="265" t="str">
        <f t="shared" si="40"/>
        <v>Tier 2</v>
      </c>
      <c r="G331" s="284">
        <f t="shared" si="41"/>
        <v>1.5093831597142279E-2</v>
      </c>
    </row>
    <row r="332" spans="1:7" hidden="1">
      <c r="A332" s="283" t="str">
        <f t="shared" si="37"/>
        <v>Tier 2</v>
      </c>
      <c r="B332" s="286">
        <f t="shared" si="42"/>
        <v>269</v>
      </c>
      <c r="C332" s="265">
        <f t="shared" si="42"/>
        <v>44211</v>
      </c>
      <c r="D332" s="265" t="str">
        <f t="shared" si="38"/>
        <v>Tier 2</v>
      </c>
      <c r="E332" s="284">
        <f t="shared" si="39"/>
        <v>0.16622934466494668</v>
      </c>
      <c r="F332" s="265" t="str">
        <f t="shared" si="40"/>
        <v>Tier 2</v>
      </c>
      <c r="G332" s="284">
        <f t="shared" si="41"/>
        <v>1.5094922662225332E-2</v>
      </c>
    </row>
    <row r="333" spans="1:7" hidden="1">
      <c r="A333" s="283" t="str">
        <f t="shared" si="37"/>
        <v>Tier 2</v>
      </c>
      <c r="B333" s="286">
        <f t="shared" si="42"/>
        <v>270</v>
      </c>
      <c r="C333" s="265">
        <f t="shared" si="42"/>
        <v>44212</v>
      </c>
      <c r="D333" s="265" t="str">
        <f t="shared" si="38"/>
        <v>Tier 2</v>
      </c>
      <c r="E333" s="284">
        <f t="shared" si="39"/>
        <v>0.16634641536853692</v>
      </c>
      <c r="F333" s="265" t="str">
        <f t="shared" si="40"/>
        <v>Tier 2</v>
      </c>
      <c r="G333" s="284">
        <f t="shared" si="41"/>
        <v>1.5096013727308386E-2</v>
      </c>
    </row>
    <row r="334" spans="1:7" hidden="1">
      <c r="A334" s="283" t="str">
        <f t="shared" si="37"/>
        <v>Tier 2</v>
      </c>
      <c r="B334" s="286">
        <f t="shared" si="42"/>
        <v>271</v>
      </c>
      <c r="C334" s="265">
        <f t="shared" si="42"/>
        <v>44213</v>
      </c>
      <c r="D334" s="265" t="str">
        <f t="shared" si="38"/>
        <v>Tier 2</v>
      </c>
      <c r="E334" s="284">
        <f t="shared" si="39"/>
        <v>0.16646348607212716</v>
      </c>
      <c r="F334" s="265" t="str">
        <f t="shared" si="40"/>
        <v>Tier 2</v>
      </c>
      <c r="G334" s="284">
        <f t="shared" si="41"/>
        <v>1.5097104792391439E-2</v>
      </c>
    </row>
    <row r="335" spans="1:7" hidden="1">
      <c r="A335" s="283" t="str">
        <f t="shared" si="37"/>
        <v>Tier 2</v>
      </c>
      <c r="B335" s="286">
        <f t="shared" si="42"/>
        <v>272</v>
      </c>
      <c r="C335" s="265">
        <f t="shared" si="42"/>
        <v>44214</v>
      </c>
      <c r="D335" s="265" t="str">
        <f t="shared" si="38"/>
        <v>Tier 2</v>
      </c>
      <c r="E335" s="284">
        <f t="shared" si="39"/>
        <v>0.1665805567757174</v>
      </c>
      <c r="F335" s="265" t="str">
        <f t="shared" si="40"/>
        <v>Tier 2</v>
      </c>
      <c r="G335" s="284">
        <f t="shared" si="41"/>
        <v>1.5098195857474492E-2</v>
      </c>
    </row>
    <row r="336" spans="1:7" hidden="1">
      <c r="A336" s="283" t="str">
        <f t="shared" si="37"/>
        <v>Tier 2</v>
      </c>
      <c r="B336" s="286">
        <f t="shared" si="42"/>
        <v>273</v>
      </c>
      <c r="C336" s="265">
        <f t="shared" si="42"/>
        <v>44215</v>
      </c>
      <c r="D336" s="265" t="str">
        <f t="shared" si="38"/>
        <v>Tier 2</v>
      </c>
      <c r="E336" s="284">
        <f t="shared" si="39"/>
        <v>0.16669762747930764</v>
      </c>
      <c r="F336" s="265" t="str">
        <f t="shared" si="40"/>
        <v>Tier 2</v>
      </c>
      <c r="G336" s="284">
        <f t="shared" si="41"/>
        <v>1.5099286922557546E-2</v>
      </c>
    </row>
    <row r="337" spans="1:7" hidden="1">
      <c r="A337" s="283" t="str">
        <f t="shared" si="37"/>
        <v>Tier 2</v>
      </c>
      <c r="B337" s="286">
        <f t="shared" si="42"/>
        <v>274</v>
      </c>
      <c r="C337" s="265">
        <f t="shared" si="42"/>
        <v>44216</v>
      </c>
      <c r="D337" s="265" t="str">
        <f t="shared" si="38"/>
        <v>Tier 2</v>
      </c>
      <c r="E337" s="284">
        <f t="shared" si="39"/>
        <v>0.16681469818289787</v>
      </c>
      <c r="F337" s="265" t="str">
        <f t="shared" si="40"/>
        <v>Tier 2</v>
      </c>
      <c r="G337" s="284">
        <f t="shared" si="41"/>
        <v>1.5100377987640599E-2</v>
      </c>
    </row>
    <row r="338" spans="1:7" hidden="1">
      <c r="A338" s="283" t="str">
        <f t="shared" si="37"/>
        <v>Tier 3</v>
      </c>
      <c r="B338" s="286">
        <f t="shared" si="42"/>
        <v>275</v>
      </c>
      <c r="C338" s="265">
        <f t="shared" si="42"/>
        <v>44217</v>
      </c>
      <c r="D338" s="265" t="str">
        <f t="shared" si="38"/>
        <v>Tier 3</v>
      </c>
      <c r="E338" s="284">
        <f t="shared" si="39"/>
        <v>0.16688882545262756</v>
      </c>
      <c r="F338" s="265" t="str">
        <f t="shared" si="40"/>
        <v>Tier 3</v>
      </c>
      <c r="G338" s="284">
        <f t="shared" si="41"/>
        <v>1.5100377033126323E-2</v>
      </c>
    </row>
    <row r="339" spans="1:7" hidden="1">
      <c r="A339" s="283" t="str">
        <f t="shared" si="37"/>
        <v>Tier 3</v>
      </c>
      <c r="B339" s="286">
        <f t="shared" si="42"/>
        <v>276</v>
      </c>
      <c r="C339" s="265">
        <f t="shared" si="42"/>
        <v>44218</v>
      </c>
      <c r="D339" s="265" t="str">
        <f t="shared" si="38"/>
        <v>Tier 3</v>
      </c>
      <c r="E339" s="284">
        <f t="shared" si="39"/>
        <v>0.16696295272235726</v>
      </c>
      <c r="F339" s="265" t="str">
        <f t="shared" si="40"/>
        <v>Tier 3</v>
      </c>
      <c r="G339" s="284">
        <f t="shared" si="41"/>
        <v>1.5100376078612046E-2</v>
      </c>
    </row>
    <row r="340" spans="1:7" hidden="1">
      <c r="A340" s="283" t="str">
        <f t="shared" si="37"/>
        <v>Tier 3</v>
      </c>
      <c r="B340" s="286">
        <f t="shared" si="42"/>
        <v>277</v>
      </c>
      <c r="C340" s="265">
        <f t="shared" si="42"/>
        <v>44219</v>
      </c>
      <c r="D340" s="265" t="str">
        <f t="shared" si="38"/>
        <v>Tier 3</v>
      </c>
      <c r="E340" s="284">
        <f t="shared" si="39"/>
        <v>0.16703707999208695</v>
      </c>
      <c r="F340" s="265" t="str">
        <f t="shared" si="40"/>
        <v>Tier 3</v>
      </c>
      <c r="G340" s="284">
        <f t="shared" si="41"/>
        <v>1.5100375124097769E-2</v>
      </c>
    </row>
    <row r="341" spans="1:7" hidden="1">
      <c r="A341" s="283" t="str">
        <f t="shared" si="37"/>
        <v>Tier 3</v>
      </c>
      <c r="B341" s="286">
        <f t="shared" si="42"/>
        <v>278</v>
      </c>
      <c r="C341" s="265">
        <f t="shared" si="42"/>
        <v>44220</v>
      </c>
      <c r="D341" s="265" t="str">
        <f t="shared" si="38"/>
        <v>Tier 3</v>
      </c>
      <c r="E341" s="284">
        <f t="shared" si="39"/>
        <v>0.16711120726181664</v>
      </c>
      <c r="F341" s="265" t="str">
        <f t="shared" si="40"/>
        <v>Tier 3</v>
      </c>
      <c r="G341" s="284">
        <f t="shared" si="41"/>
        <v>1.5100374169583493E-2</v>
      </c>
    </row>
    <row r="342" spans="1:7" hidden="1">
      <c r="A342" s="283" t="str">
        <f t="shared" si="37"/>
        <v>Tier 3</v>
      </c>
      <c r="B342" s="286">
        <f t="shared" si="42"/>
        <v>279</v>
      </c>
      <c r="C342" s="265">
        <f t="shared" si="42"/>
        <v>44221</v>
      </c>
      <c r="D342" s="265" t="str">
        <f t="shared" si="38"/>
        <v>Tier 3</v>
      </c>
      <c r="E342" s="284">
        <f t="shared" si="39"/>
        <v>0.16718533453154633</v>
      </c>
      <c r="F342" s="265" t="str">
        <f t="shared" si="40"/>
        <v>Tier 3</v>
      </c>
      <c r="G342" s="284">
        <f t="shared" si="41"/>
        <v>1.5100373215069216E-2</v>
      </c>
    </row>
    <row r="343" spans="1:7" hidden="1">
      <c r="A343" s="283" t="str">
        <f t="shared" si="37"/>
        <v>Tier 3</v>
      </c>
      <c r="B343" s="286">
        <f t="shared" si="42"/>
        <v>280</v>
      </c>
      <c r="C343" s="265">
        <f t="shared" si="42"/>
        <v>44222</v>
      </c>
      <c r="D343" s="265" t="str">
        <f t="shared" si="38"/>
        <v>Tier 3</v>
      </c>
      <c r="E343" s="284">
        <f t="shared" si="39"/>
        <v>0.16725946180127602</v>
      </c>
      <c r="F343" s="265" t="str">
        <f t="shared" si="40"/>
        <v>Tier 3</v>
      </c>
      <c r="G343" s="284">
        <f t="shared" si="41"/>
        <v>1.510037226055494E-2</v>
      </c>
    </row>
    <row r="344" spans="1:7" hidden="1">
      <c r="A344" s="283" t="str">
        <f t="shared" si="37"/>
        <v>Tier 3</v>
      </c>
      <c r="B344" s="286">
        <f t="shared" ref="B344:C359" si="43">B343+1</f>
        <v>281</v>
      </c>
      <c r="C344" s="265">
        <f t="shared" si="43"/>
        <v>44223</v>
      </c>
      <c r="D344" s="265" t="str">
        <f t="shared" si="38"/>
        <v>Tier 3</v>
      </c>
      <c r="E344" s="284">
        <f t="shared" si="39"/>
        <v>0.16733358907100571</v>
      </c>
      <c r="F344" s="265" t="str">
        <f t="shared" si="40"/>
        <v>Tier 3</v>
      </c>
      <c r="G344" s="284">
        <f t="shared" si="41"/>
        <v>1.5100371306040663E-2</v>
      </c>
    </row>
    <row r="345" spans="1:7" hidden="1">
      <c r="A345" s="283" t="str">
        <f t="shared" si="37"/>
        <v>Tier 3</v>
      </c>
      <c r="B345" s="286">
        <f t="shared" si="43"/>
        <v>282</v>
      </c>
      <c r="C345" s="265">
        <f t="shared" si="43"/>
        <v>44224</v>
      </c>
      <c r="D345" s="265" t="str">
        <f t="shared" si="38"/>
        <v>Tier 3</v>
      </c>
      <c r="E345" s="284">
        <f t="shared" si="39"/>
        <v>0.1674077163407354</v>
      </c>
      <c r="F345" s="265" t="str">
        <f t="shared" si="40"/>
        <v>Tier 3</v>
      </c>
      <c r="G345" s="284">
        <f t="shared" si="41"/>
        <v>1.5100370351526386E-2</v>
      </c>
    </row>
    <row r="346" spans="1:7" hidden="1">
      <c r="A346" s="283" t="str">
        <f t="shared" si="37"/>
        <v>Tier 3</v>
      </c>
      <c r="B346" s="286">
        <f t="shared" si="43"/>
        <v>283</v>
      </c>
      <c r="C346" s="265">
        <f t="shared" si="43"/>
        <v>44225</v>
      </c>
      <c r="D346" s="265" t="str">
        <f t="shared" si="38"/>
        <v>Tier 3</v>
      </c>
      <c r="E346" s="284">
        <f t="shared" si="39"/>
        <v>0.16748184361046509</v>
      </c>
      <c r="F346" s="265" t="str">
        <f t="shared" si="40"/>
        <v>Tier 3</v>
      </c>
      <c r="G346" s="284">
        <f t="shared" si="41"/>
        <v>1.510036939701211E-2</v>
      </c>
    </row>
    <row r="347" spans="1:7" hidden="1">
      <c r="A347" s="283" t="str">
        <f t="shared" si="37"/>
        <v>Tier 3</v>
      </c>
      <c r="B347" s="286">
        <f t="shared" si="43"/>
        <v>284</v>
      </c>
      <c r="C347" s="265">
        <f t="shared" si="43"/>
        <v>44226</v>
      </c>
      <c r="D347" s="265" t="str">
        <f t="shared" si="38"/>
        <v>Tier 3</v>
      </c>
      <c r="E347" s="284">
        <f t="shared" si="39"/>
        <v>0.16755597088019478</v>
      </c>
      <c r="F347" s="265" t="str">
        <f t="shared" si="40"/>
        <v>Tier 3</v>
      </c>
      <c r="G347" s="284">
        <f t="shared" si="41"/>
        <v>1.5100368442497833E-2</v>
      </c>
    </row>
    <row r="348" spans="1:7" hidden="1">
      <c r="A348" s="283" t="str">
        <f t="shared" si="37"/>
        <v>Tier 3</v>
      </c>
      <c r="B348" s="286">
        <f t="shared" si="43"/>
        <v>285</v>
      </c>
      <c r="C348" s="265">
        <f t="shared" si="43"/>
        <v>44227</v>
      </c>
      <c r="D348" s="265" t="str">
        <f t="shared" si="38"/>
        <v>Tier 3</v>
      </c>
      <c r="E348" s="284">
        <f t="shared" si="39"/>
        <v>0.16763009814992447</v>
      </c>
      <c r="F348" s="265" t="str">
        <f t="shared" si="40"/>
        <v>Tier 3</v>
      </c>
      <c r="G348" s="284">
        <f t="shared" si="41"/>
        <v>1.5100367487983556E-2</v>
      </c>
    </row>
    <row r="349" spans="1:7" hidden="1">
      <c r="A349" s="283" t="str">
        <f t="shared" si="37"/>
        <v>Tier 3</v>
      </c>
      <c r="B349" s="286">
        <f t="shared" si="43"/>
        <v>286</v>
      </c>
      <c r="C349" s="265">
        <f t="shared" si="43"/>
        <v>44228</v>
      </c>
      <c r="D349" s="265" t="str">
        <f t="shared" si="38"/>
        <v>Tier 3</v>
      </c>
      <c r="E349" s="284">
        <f t="shared" si="39"/>
        <v>0.16770422541965416</v>
      </c>
      <c r="F349" s="265" t="str">
        <f t="shared" si="40"/>
        <v>Tier 3</v>
      </c>
      <c r="G349" s="284">
        <f t="shared" si="41"/>
        <v>1.510036653346928E-2</v>
      </c>
    </row>
    <row r="350" spans="1:7" hidden="1">
      <c r="A350" s="283" t="str">
        <f t="shared" si="37"/>
        <v>Tier 3</v>
      </c>
      <c r="B350" s="286">
        <f t="shared" si="43"/>
        <v>287</v>
      </c>
      <c r="C350" s="265">
        <f t="shared" si="43"/>
        <v>44229</v>
      </c>
      <c r="D350" s="265" t="str">
        <f t="shared" si="38"/>
        <v>Tier 3</v>
      </c>
      <c r="E350" s="284">
        <f t="shared" si="39"/>
        <v>0.16777835268938385</v>
      </c>
      <c r="F350" s="265" t="str">
        <f t="shared" si="40"/>
        <v>Tier 3</v>
      </c>
      <c r="G350" s="284">
        <f t="shared" si="41"/>
        <v>1.5100365578955003E-2</v>
      </c>
    </row>
    <row r="351" spans="1:7" hidden="1">
      <c r="A351" s="283" t="str">
        <f t="shared" si="37"/>
        <v>Tier 3</v>
      </c>
      <c r="B351" s="286">
        <f t="shared" si="43"/>
        <v>288</v>
      </c>
      <c r="C351" s="265">
        <f t="shared" si="43"/>
        <v>44230</v>
      </c>
      <c r="D351" s="265" t="str">
        <f t="shared" si="38"/>
        <v>Tier 3</v>
      </c>
      <c r="E351" s="284">
        <f t="shared" si="39"/>
        <v>0.16785247995911354</v>
      </c>
      <c r="F351" s="265" t="str">
        <f t="shared" si="40"/>
        <v>Tier 3</v>
      </c>
      <c r="G351" s="284">
        <f t="shared" si="41"/>
        <v>1.5100364624440726E-2</v>
      </c>
    </row>
    <row r="352" spans="1:7" hidden="1">
      <c r="A352" s="283" t="str">
        <f t="shared" si="37"/>
        <v>Tier 3</v>
      </c>
      <c r="B352" s="286">
        <f t="shared" si="43"/>
        <v>289</v>
      </c>
      <c r="C352" s="265">
        <f t="shared" si="43"/>
        <v>44231</v>
      </c>
      <c r="D352" s="265" t="str">
        <f t="shared" si="38"/>
        <v>Tier 3</v>
      </c>
      <c r="E352" s="284">
        <f t="shared" si="39"/>
        <v>0.16792660722884323</v>
      </c>
      <c r="F352" s="265" t="str">
        <f t="shared" si="40"/>
        <v>Tier 3</v>
      </c>
      <c r="G352" s="284">
        <f t="shared" si="41"/>
        <v>1.510036366992645E-2</v>
      </c>
    </row>
    <row r="353" spans="1:7" hidden="1">
      <c r="A353" s="283" t="str">
        <f t="shared" si="37"/>
        <v>Tier 3</v>
      </c>
      <c r="B353" s="286">
        <f t="shared" si="43"/>
        <v>290</v>
      </c>
      <c r="C353" s="265">
        <f t="shared" si="43"/>
        <v>44232</v>
      </c>
      <c r="D353" s="265" t="str">
        <f t="shared" si="38"/>
        <v>Tier 3</v>
      </c>
      <c r="E353" s="284">
        <f t="shared" si="39"/>
        <v>0.16800073449857292</v>
      </c>
      <c r="F353" s="265" t="str">
        <f t="shared" si="40"/>
        <v>Tier 3</v>
      </c>
      <c r="G353" s="284">
        <f t="shared" si="41"/>
        <v>1.5100362715412173E-2</v>
      </c>
    </row>
    <row r="354" spans="1:7" hidden="1">
      <c r="A354" s="283" t="str">
        <f t="shared" si="37"/>
        <v>Tier 3</v>
      </c>
      <c r="B354" s="286">
        <f t="shared" si="43"/>
        <v>291</v>
      </c>
      <c r="C354" s="265">
        <f t="shared" si="43"/>
        <v>44233</v>
      </c>
      <c r="D354" s="265" t="str">
        <f t="shared" si="38"/>
        <v>Tier 3</v>
      </c>
      <c r="E354" s="284">
        <f t="shared" si="39"/>
        <v>0.16807486176830261</v>
      </c>
      <c r="F354" s="265" t="str">
        <f t="shared" si="40"/>
        <v>Tier 3</v>
      </c>
      <c r="G354" s="284">
        <f t="shared" si="41"/>
        <v>1.5100361760897896E-2</v>
      </c>
    </row>
    <row r="355" spans="1:7" hidden="1">
      <c r="A355" s="283" t="str">
        <f t="shared" si="37"/>
        <v>Tier 3</v>
      </c>
      <c r="B355" s="286">
        <f t="shared" si="43"/>
        <v>292</v>
      </c>
      <c r="C355" s="265">
        <f t="shared" si="43"/>
        <v>44234</v>
      </c>
      <c r="D355" s="265" t="str">
        <f t="shared" si="38"/>
        <v>Tier 3</v>
      </c>
      <c r="E355" s="284">
        <f t="shared" si="39"/>
        <v>0.1681489890380323</v>
      </c>
      <c r="F355" s="265" t="str">
        <f t="shared" si="40"/>
        <v>Tier 3</v>
      </c>
      <c r="G355" s="284">
        <f t="shared" si="41"/>
        <v>1.510036080638362E-2</v>
      </c>
    </row>
    <row r="356" spans="1:7" hidden="1">
      <c r="A356" s="283" t="str">
        <f t="shared" si="37"/>
        <v>Tier 3</v>
      </c>
      <c r="B356" s="286">
        <f t="shared" si="43"/>
        <v>293</v>
      </c>
      <c r="C356" s="265">
        <f t="shared" si="43"/>
        <v>44235</v>
      </c>
      <c r="D356" s="265" t="str">
        <f t="shared" si="38"/>
        <v>Tier 3</v>
      </c>
      <c r="E356" s="284">
        <f t="shared" si="39"/>
        <v>0.16822311630776199</v>
      </c>
      <c r="F356" s="265" t="str">
        <f t="shared" si="40"/>
        <v>Tier 3</v>
      </c>
      <c r="G356" s="284">
        <f t="shared" si="41"/>
        <v>1.5100359851869343E-2</v>
      </c>
    </row>
    <row r="357" spans="1:7" hidden="1">
      <c r="A357" s="283" t="str">
        <f t="shared" si="37"/>
        <v>Tier 3</v>
      </c>
      <c r="B357" s="286">
        <f t="shared" si="43"/>
        <v>294</v>
      </c>
      <c r="C357" s="265">
        <f t="shared" si="43"/>
        <v>44236</v>
      </c>
      <c r="D357" s="265" t="str">
        <f t="shared" si="38"/>
        <v>Tier 3</v>
      </c>
      <c r="E357" s="284">
        <f t="shared" si="39"/>
        <v>0.16829724357749168</v>
      </c>
      <c r="F357" s="265" t="str">
        <f t="shared" si="40"/>
        <v>Tier 3</v>
      </c>
      <c r="G357" s="284">
        <f t="shared" si="41"/>
        <v>1.5100358897355066E-2</v>
      </c>
    </row>
    <row r="358" spans="1:7" hidden="1">
      <c r="A358" s="283" t="str">
        <f t="shared" si="37"/>
        <v>Tier 3</v>
      </c>
      <c r="B358" s="286">
        <f t="shared" si="43"/>
        <v>295</v>
      </c>
      <c r="C358" s="265">
        <f t="shared" si="43"/>
        <v>44237</v>
      </c>
      <c r="D358" s="265" t="str">
        <f t="shared" si="38"/>
        <v>Tier 3</v>
      </c>
      <c r="E358" s="284">
        <f t="shared" si="39"/>
        <v>0.16837137084722137</v>
      </c>
      <c r="F358" s="265" t="str">
        <f t="shared" si="40"/>
        <v>Tier 3</v>
      </c>
      <c r="G358" s="284">
        <f t="shared" si="41"/>
        <v>1.510035794284079E-2</v>
      </c>
    </row>
    <row r="359" spans="1:7" hidden="1">
      <c r="A359" s="283" t="str">
        <f t="shared" si="37"/>
        <v>Tier 3</v>
      </c>
      <c r="B359" s="286">
        <f t="shared" si="43"/>
        <v>296</v>
      </c>
      <c r="C359" s="265">
        <f t="shared" si="43"/>
        <v>44238</v>
      </c>
      <c r="D359" s="265" t="str">
        <f t="shared" si="38"/>
        <v>Tier 3</v>
      </c>
      <c r="E359" s="284">
        <f t="shared" si="39"/>
        <v>0.16844549811695106</v>
      </c>
      <c r="F359" s="265" t="str">
        <f t="shared" si="40"/>
        <v>Tier 3</v>
      </c>
      <c r="G359" s="284">
        <f t="shared" si="41"/>
        <v>1.5100356988326513E-2</v>
      </c>
    </row>
    <row r="360" spans="1:7" hidden="1">
      <c r="A360" s="283" t="str">
        <f t="shared" si="37"/>
        <v>Tier 3</v>
      </c>
      <c r="B360" s="286">
        <f t="shared" ref="B360:C365" si="44">B359+1</f>
        <v>297</v>
      </c>
      <c r="C360" s="265">
        <f t="shared" si="44"/>
        <v>44239</v>
      </c>
      <c r="D360" s="265" t="str">
        <f t="shared" si="38"/>
        <v>Tier 3</v>
      </c>
      <c r="E360" s="284">
        <f t="shared" si="39"/>
        <v>0.16851962538668075</v>
      </c>
      <c r="F360" s="265" t="str">
        <f t="shared" si="40"/>
        <v>Tier 3</v>
      </c>
      <c r="G360" s="284">
        <f t="shared" si="41"/>
        <v>1.5100356033812237E-2</v>
      </c>
    </row>
    <row r="361" spans="1:7" hidden="1">
      <c r="A361" s="283" t="str">
        <f t="shared" si="37"/>
        <v>Tier 3</v>
      </c>
      <c r="B361" s="286">
        <f t="shared" si="44"/>
        <v>298</v>
      </c>
      <c r="C361" s="265">
        <f t="shared" si="44"/>
        <v>44240</v>
      </c>
      <c r="D361" s="265" t="str">
        <f t="shared" si="38"/>
        <v>Tier 3</v>
      </c>
      <c r="E361" s="284">
        <f t="shared" si="39"/>
        <v>0.16859375265641044</v>
      </c>
      <c r="F361" s="265" t="str">
        <f t="shared" si="40"/>
        <v>Tier 3</v>
      </c>
      <c r="G361" s="284">
        <f t="shared" si="41"/>
        <v>1.510035507929796E-2</v>
      </c>
    </row>
    <row r="362" spans="1:7" hidden="1">
      <c r="A362" s="283" t="str">
        <f t="shared" si="37"/>
        <v>Tier 3</v>
      </c>
      <c r="B362" s="286">
        <f t="shared" si="44"/>
        <v>299</v>
      </c>
      <c r="C362" s="265">
        <f t="shared" si="44"/>
        <v>44241</v>
      </c>
      <c r="D362" s="265" t="str">
        <f t="shared" si="38"/>
        <v>Tier 3</v>
      </c>
      <c r="E362" s="284">
        <f t="shared" si="39"/>
        <v>0.16866787992614013</v>
      </c>
      <c r="F362" s="265" t="str">
        <f t="shared" si="40"/>
        <v>Tier 3</v>
      </c>
      <c r="G362" s="284">
        <f t="shared" si="41"/>
        <v>1.5100354124783683E-2</v>
      </c>
    </row>
    <row r="363" spans="1:7" hidden="1">
      <c r="A363" s="283" t="str">
        <f t="shared" si="37"/>
        <v>Tier 3</v>
      </c>
      <c r="B363" s="286">
        <f t="shared" si="44"/>
        <v>300</v>
      </c>
      <c r="C363" s="265">
        <f t="shared" si="44"/>
        <v>44242</v>
      </c>
      <c r="D363" s="265" t="str">
        <f t="shared" si="38"/>
        <v>Tier 3</v>
      </c>
      <c r="E363" s="284">
        <f t="shared" si="39"/>
        <v>0.16874200719586982</v>
      </c>
      <c r="F363" s="265" t="str">
        <f t="shared" si="40"/>
        <v>Tier 3</v>
      </c>
      <c r="G363" s="284">
        <f t="shared" si="41"/>
        <v>1.5100353170269407E-2</v>
      </c>
    </row>
    <row r="364" spans="1:7" hidden="1">
      <c r="A364" s="283" t="str">
        <f t="shared" si="37"/>
        <v>Tier 3</v>
      </c>
      <c r="B364" s="286">
        <f t="shared" si="44"/>
        <v>301</v>
      </c>
      <c r="C364" s="265">
        <f t="shared" si="44"/>
        <v>44243</v>
      </c>
      <c r="D364" s="265" t="str">
        <f t="shared" si="38"/>
        <v>Tier 3</v>
      </c>
      <c r="E364" s="284">
        <f t="shared" si="39"/>
        <v>0.16881613446559951</v>
      </c>
      <c r="F364" s="265" t="str">
        <f t="shared" si="40"/>
        <v>Tier 3</v>
      </c>
      <c r="G364" s="284">
        <f t="shared" si="41"/>
        <v>1.510035221575513E-2</v>
      </c>
    </row>
    <row r="365" spans="1:7" hidden="1">
      <c r="A365" s="283" t="str">
        <f t="shared" si="37"/>
        <v>Tier 3</v>
      </c>
      <c r="B365" s="286">
        <f t="shared" si="44"/>
        <v>302</v>
      </c>
      <c r="C365" s="265">
        <f t="shared" si="44"/>
        <v>44244</v>
      </c>
      <c r="D365" s="265" t="str">
        <f t="shared" si="38"/>
        <v>Tier 3</v>
      </c>
      <c r="E365" s="284">
        <f t="shared" si="39"/>
        <v>0.1688902617353292</v>
      </c>
      <c r="F365" s="265" t="str">
        <f t="shared" si="40"/>
        <v>Tier 3</v>
      </c>
      <c r="G365" s="284">
        <f t="shared" si="41"/>
        <v>1.5100351261240853E-2</v>
      </c>
    </row>
    <row r="366" spans="1:7" hidden="1">
      <c r="A366" s="283" t="str">
        <f t="shared" si="37"/>
        <v>Tier 3</v>
      </c>
      <c r="B366" s="286">
        <f>B365+1</f>
        <v>303</v>
      </c>
      <c r="C366" s="265">
        <f>C365+1</f>
        <v>44245</v>
      </c>
      <c r="D366" s="265" t="str">
        <f t="shared" si="38"/>
        <v>Tier 3</v>
      </c>
      <c r="E366" s="284">
        <f t="shared" si="39"/>
        <v>0.16896438900505889</v>
      </c>
      <c r="F366" s="265" t="str">
        <f t="shared" si="40"/>
        <v>Tier 3</v>
      </c>
      <c r="G366" s="284">
        <f t="shared" si="41"/>
        <v>1.5100350306726577E-2</v>
      </c>
    </row>
    <row r="367" spans="1:7" hidden="1">
      <c r="A367" s="283" t="str">
        <f t="shared" si="37"/>
        <v>Tier 3</v>
      </c>
      <c r="B367" s="286">
        <f t="shared" ref="B367:C382" si="45">B366+1</f>
        <v>304</v>
      </c>
      <c r="C367" s="265">
        <f t="shared" si="45"/>
        <v>44246</v>
      </c>
      <c r="D367" s="265" t="str">
        <f t="shared" si="38"/>
        <v>Tier 3</v>
      </c>
      <c r="E367" s="284">
        <f t="shared" si="39"/>
        <v>0.16903851627478858</v>
      </c>
      <c r="F367" s="265" t="str">
        <f t="shared" si="40"/>
        <v>Tier 3</v>
      </c>
      <c r="G367" s="284">
        <f t="shared" si="41"/>
        <v>1.51003493522123E-2</v>
      </c>
    </row>
    <row r="368" spans="1:7" hidden="1">
      <c r="A368" s="283" t="str">
        <f t="shared" si="37"/>
        <v>Tier 3</v>
      </c>
      <c r="B368" s="286">
        <f t="shared" si="45"/>
        <v>305</v>
      </c>
      <c r="C368" s="265">
        <f t="shared" si="45"/>
        <v>44247</v>
      </c>
      <c r="D368" s="265" t="str">
        <f t="shared" si="38"/>
        <v>Tier 3</v>
      </c>
      <c r="E368" s="284">
        <f t="shared" si="39"/>
        <v>0.16911264354451827</v>
      </c>
      <c r="F368" s="265" t="str">
        <f t="shared" si="40"/>
        <v>Tier 3</v>
      </c>
      <c r="G368" s="284">
        <f t="shared" si="41"/>
        <v>1.5100348397698023E-2</v>
      </c>
    </row>
    <row r="369" spans="1:7" hidden="1">
      <c r="A369" s="283" t="str">
        <f t="shared" si="37"/>
        <v>Tier 3</v>
      </c>
      <c r="B369" s="286">
        <f t="shared" si="45"/>
        <v>306</v>
      </c>
      <c r="C369" s="265">
        <f t="shared" si="45"/>
        <v>44248</v>
      </c>
      <c r="D369" s="265" t="str">
        <f t="shared" si="38"/>
        <v>Tier 3</v>
      </c>
      <c r="E369" s="284">
        <f t="shared" si="39"/>
        <v>0.16918677081424796</v>
      </c>
      <c r="F369" s="265" t="str">
        <f t="shared" si="40"/>
        <v>Tier 3</v>
      </c>
      <c r="G369" s="284">
        <f t="shared" si="41"/>
        <v>1.5100347443183747E-2</v>
      </c>
    </row>
    <row r="370" spans="1:7" hidden="1">
      <c r="A370" s="283" t="str">
        <f t="shared" si="37"/>
        <v>Tier 3</v>
      </c>
      <c r="B370" s="286">
        <f t="shared" si="45"/>
        <v>307</v>
      </c>
      <c r="C370" s="265">
        <f t="shared" si="45"/>
        <v>44249</v>
      </c>
      <c r="D370" s="265" t="str">
        <f t="shared" si="38"/>
        <v>Tier 3</v>
      </c>
      <c r="E370" s="284">
        <f t="shared" si="39"/>
        <v>0.16926089808397765</v>
      </c>
      <c r="F370" s="265" t="str">
        <f t="shared" si="40"/>
        <v>Tier 3</v>
      </c>
      <c r="G370" s="284">
        <f t="shared" si="41"/>
        <v>1.510034648866947E-2</v>
      </c>
    </row>
    <row r="371" spans="1:7" hidden="1">
      <c r="A371" s="283" t="str">
        <f t="shared" si="37"/>
        <v>Tier 3</v>
      </c>
      <c r="B371" s="286">
        <f t="shared" si="45"/>
        <v>308</v>
      </c>
      <c r="C371" s="265">
        <f t="shared" si="45"/>
        <v>44250</v>
      </c>
      <c r="D371" s="265" t="str">
        <f t="shared" si="38"/>
        <v>Tier 3</v>
      </c>
      <c r="E371" s="284">
        <f t="shared" si="39"/>
        <v>0.16933502535370734</v>
      </c>
      <c r="F371" s="265" t="str">
        <f t="shared" si="40"/>
        <v>Tier 3</v>
      </c>
      <c r="G371" s="284">
        <f t="shared" si="41"/>
        <v>1.5100345534155193E-2</v>
      </c>
    </row>
    <row r="372" spans="1:7" hidden="1">
      <c r="A372" s="283" t="str">
        <f t="shared" si="37"/>
        <v>Tier 3</v>
      </c>
      <c r="B372" s="286">
        <f t="shared" si="45"/>
        <v>309</v>
      </c>
      <c r="C372" s="265">
        <f t="shared" si="45"/>
        <v>44251</v>
      </c>
      <c r="D372" s="265" t="str">
        <f t="shared" si="38"/>
        <v>Tier 3</v>
      </c>
      <c r="E372" s="284">
        <f t="shared" si="39"/>
        <v>0.16940915262343703</v>
      </c>
      <c r="F372" s="265" t="str">
        <f t="shared" si="40"/>
        <v>Tier 3</v>
      </c>
      <c r="G372" s="284">
        <f t="shared" si="41"/>
        <v>1.5100344579640917E-2</v>
      </c>
    </row>
    <row r="373" spans="1:7" hidden="1">
      <c r="A373" s="283" t="str">
        <f t="shared" si="37"/>
        <v>Tier 3</v>
      </c>
      <c r="B373" s="286">
        <f t="shared" si="45"/>
        <v>310</v>
      </c>
      <c r="C373" s="265">
        <f t="shared" si="45"/>
        <v>44252</v>
      </c>
      <c r="D373" s="265" t="str">
        <f t="shared" si="38"/>
        <v>Tier 3</v>
      </c>
      <c r="E373" s="284">
        <f t="shared" si="39"/>
        <v>0.16948327989316672</v>
      </c>
      <c r="F373" s="265" t="str">
        <f t="shared" si="40"/>
        <v>Tier 3</v>
      </c>
      <c r="G373" s="284">
        <f t="shared" si="41"/>
        <v>1.510034362512664E-2</v>
      </c>
    </row>
    <row r="374" spans="1:7" hidden="1">
      <c r="A374" s="283" t="str">
        <f t="shared" si="37"/>
        <v>Tier 3</v>
      </c>
      <c r="B374" s="286">
        <f t="shared" si="45"/>
        <v>311</v>
      </c>
      <c r="C374" s="265">
        <f t="shared" si="45"/>
        <v>44253</v>
      </c>
      <c r="D374" s="265" t="str">
        <f t="shared" si="38"/>
        <v>Tier 3</v>
      </c>
      <c r="E374" s="284">
        <f t="shared" si="39"/>
        <v>0.16955740716289641</v>
      </c>
      <c r="F374" s="265" t="str">
        <f t="shared" si="40"/>
        <v>Tier 3</v>
      </c>
      <c r="G374" s="284">
        <f t="shared" si="41"/>
        <v>1.5100342670612363E-2</v>
      </c>
    </row>
    <row r="375" spans="1:7" hidden="1">
      <c r="A375" s="283" t="str">
        <f t="shared" si="37"/>
        <v>Tier 3</v>
      </c>
      <c r="B375" s="286">
        <f t="shared" si="45"/>
        <v>312</v>
      </c>
      <c r="C375" s="265">
        <f t="shared" si="45"/>
        <v>44254</v>
      </c>
      <c r="D375" s="265" t="str">
        <f t="shared" si="38"/>
        <v>Tier 3</v>
      </c>
      <c r="E375" s="284">
        <f t="shared" si="39"/>
        <v>0.1696315344326261</v>
      </c>
      <c r="F375" s="265" t="str">
        <f t="shared" si="40"/>
        <v>Tier 3</v>
      </c>
      <c r="G375" s="284">
        <f t="shared" si="41"/>
        <v>1.5100341716098087E-2</v>
      </c>
    </row>
    <row r="376" spans="1:7" hidden="1">
      <c r="A376" s="283" t="str">
        <f t="shared" si="37"/>
        <v>Tier 3</v>
      </c>
      <c r="B376" s="286">
        <f t="shared" si="45"/>
        <v>313</v>
      </c>
      <c r="C376" s="265">
        <f t="shared" si="45"/>
        <v>44255</v>
      </c>
      <c r="D376" s="265" t="str">
        <f t="shared" si="38"/>
        <v>Tier 3</v>
      </c>
      <c r="E376" s="284">
        <f t="shared" si="39"/>
        <v>0.16970566170235579</v>
      </c>
      <c r="F376" s="265" t="str">
        <f t="shared" si="40"/>
        <v>Tier 3</v>
      </c>
      <c r="G376" s="284">
        <f t="shared" si="41"/>
        <v>1.510034076158381E-2</v>
      </c>
    </row>
    <row r="377" spans="1:7" hidden="1">
      <c r="A377" s="283" t="str">
        <f t="shared" si="37"/>
        <v>Tier 3</v>
      </c>
      <c r="B377" s="286">
        <f t="shared" si="45"/>
        <v>314</v>
      </c>
      <c r="C377" s="265">
        <f t="shared" si="45"/>
        <v>44256</v>
      </c>
      <c r="D377" s="265" t="str">
        <f t="shared" si="38"/>
        <v>Tier 3</v>
      </c>
      <c r="E377" s="284">
        <f t="shared" si="39"/>
        <v>0.16977978897208548</v>
      </c>
      <c r="F377" s="265" t="str">
        <f t="shared" si="40"/>
        <v>Tier 3</v>
      </c>
      <c r="G377" s="284">
        <f t="shared" si="41"/>
        <v>1.5100339807069534E-2</v>
      </c>
    </row>
    <row r="378" spans="1:7" hidden="1">
      <c r="A378" s="283" t="str">
        <f t="shared" si="37"/>
        <v>Tier 3</v>
      </c>
      <c r="B378" s="286">
        <f t="shared" si="45"/>
        <v>315</v>
      </c>
      <c r="C378" s="265">
        <f t="shared" si="45"/>
        <v>44257</v>
      </c>
      <c r="D378" s="265" t="str">
        <f t="shared" si="38"/>
        <v>Tier 3</v>
      </c>
      <c r="E378" s="284">
        <f t="shared" si="39"/>
        <v>0.16985391624181517</v>
      </c>
      <c r="F378" s="265" t="str">
        <f t="shared" si="40"/>
        <v>Tier 3</v>
      </c>
      <c r="G378" s="284">
        <f t="shared" si="41"/>
        <v>1.5100338852555257E-2</v>
      </c>
    </row>
    <row r="379" spans="1:7" hidden="1">
      <c r="A379" s="283" t="str">
        <f t="shared" si="37"/>
        <v>Tier 3</v>
      </c>
      <c r="B379" s="286">
        <f t="shared" si="45"/>
        <v>316</v>
      </c>
      <c r="C379" s="265">
        <f t="shared" si="45"/>
        <v>44258</v>
      </c>
      <c r="D379" s="265" t="str">
        <f t="shared" si="38"/>
        <v>Tier 3</v>
      </c>
      <c r="E379" s="284">
        <f t="shared" si="39"/>
        <v>0.16992804351154486</v>
      </c>
      <c r="F379" s="265" t="str">
        <f t="shared" si="40"/>
        <v>Tier 3</v>
      </c>
      <c r="G379" s="284">
        <f t="shared" si="41"/>
        <v>1.510033789804098E-2</v>
      </c>
    </row>
    <row r="380" spans="1:7" hidden="1">
      <c r="A380" s="283" t="str">
        <f t="shared" si="37"/>
        <v>Tier 3</v>
      </c>
      <c r="B380" s="286">
        <f t="shared" si="45"/>
        <v>317</v>
      </c>
      <c r="C380" s="265">
        <f t="shared" si="45"/>
        <v>44259</v>
      </c>
      <c r="D380" s="265" t="str">
        <f t="shared" si="38"/>
        <v>Tier 3</v>
      </c>
      <c r="E380" s="284">
        <f t="shared" si="39"/>
        <v>0.17000217078127455</v>
      </c>
      <c r="F380" s="265" t="str">
        <f t="shared" si="40"/>
        <v>Tier 3</v>
      </c>
      <c r="G380" s="284">
        <f t="shared" si="41"/>
        <v>1.5100336943526704E-2</v>
      </c>
    </row>
    <row r="381" spans="1:7" hidden="1">
      <c r="A381" s="283" t="str">
        <f t="shared" si="37"/>
        <v>Tier 3</v>
      </c>
      <c r="B381" s="286">
        <f t="shared" si="45"/>
        <v>318</v>
      </c>
      <c r="C381" s="265">
        <f t="shared" si="45"/>
        <v>44260</v>
      </c>
      <c r="D381" s="265" t="str">
        <f t="shared" si="38"/>
        <v>Tier 3</v>
      </c>
      <c r="E381" s="284">
        <f t="shared" si="39"/>
        <v>0.17007629805100424</v>
      </c>
      <c r="F381" s="265" t="str">
        <f t="shared" si="40"/>
        <v>Tier 3</v>
      </c>
      <c r="G381" s="284">
        <f t="shared" si="41"/>
        <v>1.5100335989012427E-2</v>
      </c>
    </row>
    <row r="382" spans="1:7" hidden="1">
      <c r="A382" s="283" t="str">
        <f t="shared" si="37"/>
        <v>Tier 3</v>
      </c>
      <c r="B382" s="286">
        <f t="shared" si="45"/>
        <v>319</v>
      </c>
      <c r="C382" s="265">
        <f t="shared" si="45"/>
        <v>44261</v>
      </c>
      <c r="D382" s="265" t="str">
        <f t="shared" si="38"/>
        <v>Tier 3</v>
      </c>
      <c r="E382" s="284">
        <f t="shared" si="39"/>
        <v>0.17015042532073393</v>
      </c>
      <c r="F382" s="265" t="str">
        <f t="shared" si="40"/>
        <v>Tier 3</v>
      </c>
      <c r="G382" s="284">
        <f t="shared" si="41"/>
        <v>1.510033503449815E-2</v>
      </c>
    </row>
    <row r="383" spans="1:7" hidden="1">
      <c r="A383" s="283" t="str">
        <f t="shared" si="37"/>
        <v>Tier 3</v>
      </c>
      <c r="B383" s="286">
        <f t="shared" ref="B383:C398" si="46">B382+1</f>
        <v>320</v>
      </c>
      <c r="C383" s="265">
        <f t="shared" si="46"/>
        <v>44262</v>
      </c>
      <c r="D383" s="265" t="str">
        <f t="shared" si="38"/>
        <v>Tier 3</v>
      </c>
      <c r="E383" s="284">
        <f t="shared" si="39"/>
        <v>0.17022455259046362</v>
      </c>
      <c r="F383" s="265" t="str">
        <f t="shared" si="40"/>
        <v>Tier 3</v>
      </c>
      <c r="G383" s="284">
        <f t="shared" si="41"/>
        <v>1.5100334079983874E-2</v>
      </c>
    </row>
    <row r="384" spans="1:7" hidden="1">
      <c r="A384" s="283" t="str">
        <f t="shared" ref="A384:A447" si="47">IFERROR(INDEX($P$63:$P$101,MATCH(B384,$Q$63:$Q$101,0)),A383)</f>
        <v>Tier 3</v>
      </c>
      <c r="B384" s="286">
        <f t="shared" si="46"/>
        <v>321</v>
      </c>
      <c r="C384" s="265">
        <f t="shared" si="46"/>
        <v>44263</v>
      </c>
      <c r="D384" s="265" t="str">
        <f t="shared" ref="D384:D447" si="48">IF(A384=0,"",A384)</f>
        <v>Tier 3</v>
      </c>
      <c r="E384" s="284">
        <f t="shared" ref="E384:E447" si="49">IF(A384=0,E383,E383+VLOOKUP(D384,$P$63:$T$101,3,0))</f>
        <v>0.17029867986019331</v>
      </c>
      <c r="F384" s="265" t="str">
        <f t="shared" ref="F384:F447" si="50">D384</f>
        <v>Tier 3</v>
      </c>
      <c r="G384" s="284">
        <f t="shared" ref="G384:G447" si="51">IF(A384=0,G383,G383+VLOOKUP(F384,$P$63:$T$101,5,0))</f>
        <v>1.5100333125469597E-2</v>
      </c>
    </row>
    <row r="385" spans="1:7" hidden="1">
      <c r="A385" s="283" t="str">
        <f t="shared" si="47"/>
        <v>Tier 3</v>
      </c>
      <c r="B385" s="286">
        <f t="shared" si="46"/>
        <v>322</v>
      </c>
      <c r="C385" s="265">
        <f t="shared" si="46"/>
        <v>44264</v>
      </c>
      <c r="D385" s="265" t="str">
        <f t="shared" si="48"/>
        <v>Tier 3</v>
      </c>
      <c r="E385" s="284">
        <f t="shared" si="49"/>
        <v>0.170372807129923</v>
      </c>
      <c r="F385" s="265" t="str">
        <f t="shared" si="50"/>
        <v>Tier 3</v>
      </c>
      <c r="G385" s="284">
        <f t="shared" si="51"/>
        <v>1.510033217095532E-2</v>
      </c>
    </row>
    <row r="386" spans="1:7" hidden="1">
      <c r="A386" s="283" t="str">
        <f t="shared" si="47"/>
        <v>Tier 3</v>
      </c>
      <c r="B386" s="286">
        <f t="shared" si="46"/>
        <v>323</v>
      </c>
      <c r="C386" s="265">
        <f t="shared" si="46"/>
        <v>44265</v>
      </c>
      <c r="D386" s="265" t="str">
        <f t="shared" si="48"/>
        <v>Tier 3</v>
      </c>
      <c r="E386" s="284">
        <f t="shared" si="49"/>
        <v>0.17044693439965269</v>
      </c>
      <c r="F386" s="265" t="str">
        <f t="shared" si="50"/>
        <v>Tier 3</v>
      </c>
      <c r="G386" s="284">
        <f t="shared" si="51"/>
        <v>1.5100331216441044E-2</v>
      </c>
    </row>
    <row r="387" spans="1:7" hidden="1">
      <c r="A387" s="283" t="str">
        <f t="shared" si="47"/>
        <v>Tier 3</v>
      </c>
      <c r="B387" s="286">
        <f t="shared" si="46"/>
        <v>324</v>
      </c>
      <c r="C387" s="265">
        <f t="shared" si="46"/>
        <v>44266</v>
      </c>
      <c r="D387" s="265" t="str">
        <f t="shared" si="48"/>
        <v>Tier 3</v>
      </c>
      <c r="E387" s="284">
        <f t="shared" si="49"/>
        <v>0.17052106166938238</v>
      </c>
      <c r="F387" s="265" t="str">
        <f t="shared" si="50"/>
        <v>Tier 3</v>
      </c>
      <c r="G387" s="284">
        <f t="shared" si="51"/>
        <v>1.5100330261926767E-2</v>
      </c>
    </row>
    <row r="388" spans="1:7" hidden="1">
      <c r="A388" s="283" t="str">
        <f t="shared" si="47"/>
        <v>Tier 3</v>
      </c>
      <c r="B388" s="286">
        <f t="shared" si="46"/>
        <v>325</v>
      </c>
      <c r="C388" s="265">
        <f t="shared" si="46"/>
        <v>44267</v>
      </c>
      <c r="D388" s="265" t="str">
        <f t="shared" si="48"/>
        <v>Tier 3</v>
      </c>
      <c r="E388" s="284">
        <f t="shared" si="49"/>
        <v>0.17059518893911207</v>
      </c>
      <c r="F388" s="265" t="str">
        <f t="shared" si="50"/>
        <v>Tier 3</v>
      </c>
      <c r="G388" s="284">
        <f t="shared" si="51"/>
        <v>1.510032930741249E-2</v>
      </c>
    </row>
    <row r="389" spans="1:7" hidden="1">
      <c r="A389" s="283" t="str">
        <f t="shared" si="47"/>
        <v>Tier 3</v>
      </c>
      <c r="B389" s="286">
        <f t="shared" si="46"/>
        <v>326</v>
      </c>
      <c r="C389" s="265">
        <f t="shared" si="46"/>
        <v>44268</v>
      </c>
      <c r="D389" s="265" t="str">
        <f t="shared" si="48"/>
        <v>Tier 3</v>
      </c>
      <c r="E389" s="284">
        <f t="shared" si="49"/>
        <v>0.17066931620884176</v>
      </c>
      <c r="F389" s="265" t="str">
        <f t="shared" si="50"/>
        <v>Tier 3</v>
      </c>
      <c r="G389" s="284">
        <f t="shared" si="51"/>
        <v>1.5100328352898214E-2</v>
      </c>
    </row>
    <row r="390" spans="1:7" hidden="1">
      <c r="A390" s="283" t="str">
        <f t="shared" si="47"/>
        <v>Tier 3</v>
      </c>
      <c r="B390" s="286">
        <f t="shared" si="46"/>
        <v>327</v>
      </c>
      <c r="C390" s="265">
        <f t="shared" si="46"/>
        <v>44269</v>
      </c>
      <c r="D390" s="265" t="str">
        <f t="shared" si="48"/>
        <v>Tier 3</v>
      </c>
      <c r="E390" s="284">
        <f t="shared" si="49"/>
        <v>0.17074344347857145</v>
      </c>
      <c r="F390" s="265" t="str">
        <f t="shared" si="50"/>
        <v>Tier 3</v>
      </c>
      <c r="G390" s="284">
        <f t="shared" si="51"/>
        <v>1.5100327398383937E-2</v>
      </c>
    </row>
    <row r="391" spans="1:7" hidden="1">
      <c r="A391" s="283" t="str">
        <f t="shared" si="47"/>
        <v>Tier 3</v>
      </c>
      <c r="B391" s="286">
        <f t="shared" si="46"/>
        <v>328</v>
      </c>
      <c r="C391" s="265">
        <f t="shared" si="46"/>
        <v>44270</v>
      </c>
      <c r="D391" s="265" t="str">
        <f t="shared" si="48"/>
        <v>Tier 3</v>
      </c>
      <c r="E391" s="284">
        <f t="shared" si="49"/>
        <v>0.17081757074830115</v>
      </c>
      <c r="F391" s="265" t="str">
        <f t="shared" si="50"/>
        <v>Tier 3</v>
      </c>
      <c r="G391" s="284">
        <f t="shared" si="51"/>
        <v>1.510032644386966E-2</v>
      </c>
    </row>
    <row r="392" spans="1:7" hidden="1">
      <c r="A392" s="283" t="str">
        <f t="shared" si="47"/>
        <v>Tier 3</v>
      </c>
      <c r="B392" s="286">
        <f t="shared" si="46"/>
        <v>329</v>
      </c>
      <c r="C392" s="265">
        <f t="shared" si="46"/>
        <v>44271</v>
      </c>
      <c r="D392" s="265" t="str">
        <f t="shared" si="48"/>
        <v>Tier 3</v>
      </c>
      <c r="E392" s="284">
        <f t="shared" si="49"/>
        <v>0.17089169801803084</v>
      </c>
      <c r="F392" s="265" t="str">
        <f t="shared" si="50"/>
        <v>Tier 3</v>
      </c>
      <c r="G392" s="284">
        <f t="shared" si="51"/>
        <v>1.5100325489355384E-2</v>
      </c>
    </row>
    <row r="393" spans="1:7" hidden="1">
      <c r="A393" s="283" t="str">
        <f t="shared" si="47"/>
        <v>Tier 3</v>
      </c>
      <c r="B393" s="286">
        <f t="shared" si="46"/>
        <v>330</v>
      </c>
      <c r="C393" s="265">
        <f t="shared" si="46"/>
        <v>44272</v>
      </c>
      <c r="D393" s="265" t="str">
        <f t="shared" si="48"/>
        <v>Tier 3</v>
      </c>
      <c r="E393" s="284">
        <f t="shared" si="49"/>
        <v>0.17096582528776053</v>
      </c>
      <c r="F393" s="265" t="str">
        <f t="shared" si="50"/>
        <v>Tier 3</v>
      </c>
      <c r="G393" s="284">
        <f t="shared" si="51"/>
        <v>1.5100324534841107E-2</v>
      </c>
    </row>
    <row r="394" spans="1:7" hidden="1">
      <c r="A394" s="283" t="str">
        <f t="shared" si="47"/>
        <v>Tier 3</v>
      </c>
      <c r="B394" s="286">
        <f t="shared" si="46"/>
        <v>331</v>
      </c>
      <c r="C394" s="265">
        <f t="shared" si="46"/>
        <v>44273</v>
      </c>
      <c r="D394" s="265" t="str">
        <f t="shared" si="48"/>
        <v>Tier 3</v>
      </c>
      <c r="E394" s="284">
        <f t="shared" si="49"/>
        <v>0.17103995255749022</v>
      </c>
      <c r="F394" s="265" t="str">
        <f t="shared" si="50"/>
        <v>Tier 3</v>
      </c>
      <c r="G394" s="284">
        <f t="shared" si="51"/>
        <v>1.5100323580326831E-2</v>
      </c>
    </row>
    <row r="395" spans="1:7" hidden="1">
      <c r="A395" s="283" t="str">
        <f t="shared" si="47"/>
        <v>Tier 3</v>
      </c>
      <c r="B395" s="286">
        <f t="shared" si="46"/>
        <v>332</v>
      </c>
      <c r="C395" s="265">
        <f t="shared" si="46"/>
        <v>44274</v>
      </c>
      <c r="D395" s="265" t="str">
        <f t="shared" si="48"/>
        <v>Tier 3</v>
      </c>
      <c r="E395" s="284">
        <f t="shared" si="49"/>
        <v>0.17111407982721991</v>
      </c>
      <c r="F395" s="265" t="str">
        <f t="shared" si="50"/>
        <v>Tier 3</v>
      </c>
      <c r="G395" s="284">
        <f t="shared" si="51"/>
        <v>1.5100322625812554E-2</v>
      </c>
    </row>
    <row r="396" spans="1:7" hidden="1">
      <c r="A396" s="283" t="str">
        <f t="shared" si="47"/>
        <v>Tier 3</v>
      </c>
      <c r="B396" s="286">
        <f t="shared" si="46"/>
        <v>333</v>
      </c>
      <c r="C396" s="265">
        <f t="shared" si="46"/>
        <v>44275</v>
      </c>
      <c r="D396" s="265" t="str">
        <f t="shared" si="48"/>
        <v>Tier 3</v>
      </c>
      <c r="E396" s="284">
        <f t="shared" si="49"/>
        <v>0.1711882070969496</v>
      </c>
      <c r="F396" s="265" t="str">
        <f t="shared" si="50"/>
        <v>Tier 3</v>
      </c>
      <c r="G396" s="284">
        <f t="shared" si="51"/>
        <v>1.5100321671298277E-2</v>
      </c>
    </row>
    <row r="397" spans="1:7" hidden="1">
      <c r="A397" s="283" t="str">
        <f t="shared" si="47"/>
        <v>Tier 3</v>
      </c>
      <c r="B397" s="286">
        <f t="shared" si="46"/>
        <v>334</v>
      </c>
      <c r="C397" s="265">
        <f t="shared" si="46"/>
        <v>44276</v>
      </c>
      <c r="D397" s="265" t="str">
        <f t="shared" si="48"/>
        <v>Tier 3</v>
      </c>
      <c r="E397" s="284">
        <f t="shared" si="49"/>
        <v>0.17126233436667929</v>
      </c>
      <c r="F397" s="265" t="str">
        <f t="shared" si="50"/>
        <v>Tier 3</v>
      </c>
      <c r="G397" s="284">
        <f t="shared" si="51"/>
        <v>1.5100320716784001E-2</v>
      </c>
    </row>
    <row r="398" spans="1:7" hidden="1">
      <c r="A398" s="283" t="str">
        <f t="shared" si="47"/>
        <v>Tier 3</v>
      </c>
      <c r="B398" s="286">
        <f t="shared" si="46"/>
        <v>335</v>
      </c>
      <c r="C398" s="265">
        <f t="shared" si="46"/>
        <v>44277</v>
      </c>
      <c r="D398" s="265" t="str">
        <f t="shared" si="48"/>
        <v>Tier 3</v>
      </c>
      <c r="E398" s="284">
        <f t="shared" si="49"/>
        <v>0.17133646163640898</v>
      </c>
      <c r="F398" s="265" t="str">
        <f t="shared" si="50"/>
        <v>Tier 3</v>
      </c>
      <c r="G398" s="284">
        <f t="shared" si="51"/>
        <v>1.5100319762269724E-2</v>
      </c>
    </row>
    <row r="399" spans="1:7" hidden="1">
      <c r="A399" s="283" t="str">
        <f t="shared" si="47"/>
        <v>Tier 3</v>
      </c>
      <c r="B399" s="286">
        <f t="shared" ref="B399:C414" si="52">B398+1</f>
        <v>336</v>
      </c>
      <c r="C399" s="265">
        <f t="shared" si="52"/>
        <v>44278</v>
      </c>
      <c r="D399" s="265" t="str">
        <f t="shared" si="48"/>
        <v>Tier 3</v>
      </c>
      <c r="E399" s="284">
        <f t="shared" si="49"/>
        <v>0.17141058890613867</v>
      </c>
      <c r="F399" s="265" t="str">
        <f t="shared" si="50"/>
        <v>Tier 3</v>
      </c>
      <c r="G399" s="284">
        <f t="shared" si="51"/>
        <v>1.5100318807755447E-2</v>
      </c>
    </row>
    <row r="400" spans="1:7" hidden="1">
      <c r="A400" s="283" t="str">
        <f t="shared" si="47"/>
        <v>Tier 3</v>
      </c>
      <c r="B400" s="286">
        <f t="shared" si="52"/>
        <v>337</v>
      </c>
      <c r="C400" s="265">
        <f t="shared" si="52"/>
        <v>44279</v>
      </c>
      <c r="D400" s="265" t="str">
        <f t="shared" si="48"/>
        <v>Tier 3</v>
      </c>
      <c r="E400" s="284">
        <f t="shared" si="49"/>
        <v>0.17148471617586836</v>
      </c>
      <c r="F400" s="265" t="str">
        <f t="shared" si="50"/>
        <v>Tier 3</v>
      </c>
      <c r="G400" s="284">
        <f t="shared" si="51"/>
        <v>1.5100317853241171E-2</v>
      </c>
    </row>
    <row r="401" spans="1:7" hidden="1">
      <c r="A401" s="283" t="str">
        <f t="shared" si="47"/>
        <v>Tier 3</v>
      </c>
      <c r="B401" s="286">
        <f t="shared" si="52"/>
        <v>338</v>
      </c>
      <c r="C401" s="265">
        <f t="shared" si="52"/>
        <v>44280</v>
      </c>
      <c r="D401" s="265" t="str">
        <f t="shared" si="48"/>
        <v>Tier 3</v>
      </c>
      <c r="E401" s="284">
        <f t="shared" si="49"/>
        <v>0.17155884344559805</v>
      </c>
      <c r="F401" s="265" t="str">
        <f t="shared" si="50"/>
        <v>Tier 3</v>
      </c>
      <c r="G401" s="284">
        <f t="shared" si="51"/>
        <v>1.5100316898726894E-2</v>
      </c>
    </row>
    <row r="402" spans="1:7" hidden="1">
      <c r="A402" s="283" t="str">
        <f t="shared" si="47"/>
        <v>Tier 3</v>
      </c>
      <c r="B402" s="286">
        <f t="shared" si="52"/>
        <v>339</v>
      </c>
      <c r="C402" s="265">
        <f t="shared" si="52"/>
        <v>44281</v>
      </c>
      <c r="D402" s="265" t="str">
        <f t="shared" si="48"/>
        <v>Tier 3</v>
      </c>
      <c r="E402" s="284">
        <f t="shared" si="49"/>
        <v>0.17163297071532774</v>
      </c>
      <c r="F402" s="265" t="str">
        <f t="shared" si="50"/>
        <v>Tier 3</v>
      </c>
      <c r="G402" s="284">
        <f t="shared" si="51"/>
        <v>1.5100315944212617E-2</v>
      </c>
    </row>
    <row r="403" spans="1:7" hidden="1">
      <c r="A403" s="283" t="str">
        <f t="shared" si="47"/>
        <v>Tier 3</v>
      </c>
      <c r="B403" s="286">
        <f t="shared" si="52"/>
        <v>340</v>
      </c>
      <c r="C403" s="265">
        <f t="shared" si="52"/>
        <v>44282</v>
      </c>
      <c r="D403" s="265" t="str">
        <f t="shared" si="48"/>
        <v>Tier 3</v>
      </c>
      <c r="E403" s="284">
        <f t="shared" si="49"/>
        <v>0.17170709798505743</v>
      </c>
      <c r="F403" s="265" t="str">
        <f t="shared" si="50"/>
        <v>Tier 3</v>
      </c>
      <c r="G403" s="284">
        <f t="shared" si="51"/>
        <v>1.5100314989698341E-2</v>
      </c>
    </row>
    <row r="404" spans="1:7" hidden="1">
      <c r="A404" s="283" t="str">
        <f t="shared" si="47"/>
        <v>Tier 3</v>
      </c>
      <c r="B404" s="286">
        <f t="shared" si="52"/>
        <v>341</v>
      </c>
      <c r="C404" s="265">
        <f t="shared" si="52"/>
        <v>44283</v>
      </c>
      <c r="D404" s="265" t="str">
        <f t="shared" si="48"/>
        <v>Tier 3</v>
      </c>
      <c r="E404" s="284">
        <f t="shared" si="49"/>
        <v>0.17178122525478712</v>
      </c>
      <c r="F404" s="265" t="str">
        <f t="shared" si="50"/>
        <v>Tier 3</v>
      </c>
      <c r="G404" s="284">
        <f t="shared" si="51"/>
        <v>1.5100314035184064E-2</v>
      </c>
    </row>
    <row r="405" spans="1:7" hidden="1">
      <c r="A405" s="283" t="str">
        <f t="shared" si="47"/>
        <v>Tier 3</v>
      </c>
      <c r="B405" s="286">
        <f t="shared" si="52"/>
        <v>342</v>
      </c>
      <c r="C405" s="265">
        <f t="shared" si="52"/>
        <v>44284</v>
      </c>
      <c r="D405" s="265" t="str">
        <f t="shared" si="48"/>
        <v>Tier 3</v>
      </c>
      <c r="E405" s="284">
        <f t="shared" si="49"/>
        <v>0.17185535252451681</v>
      </c>
      <c r="F405" s="265" t="str">
        <f t="shared" si="50"/>
        <v>Tier 3</v>
      </c>
      <c r="G405" s="284">
        <f t="shared" si="51"/>
        <v>1.5100313080669787E-2</v>
      </c>
    </row>
    <row r="406" spans="1:7" hidden="1">
      <c r="A406" s="283" t="str">
        <f t="shared" si="47"/>
        <v>Tier 3</v>
      </c>
      <c r="B406" s="286">
        <f t="shared" si="52"/>
        <v>343</v>
      </c>
      <c r="C406" s="265">
        <f t="shared" si="52"/>
        <v>44285</v>
      </c>
      <c r="D406" s="265" t="str">
        <f t="shared" si="48"/>
        <v>Tier 3</v>
      </c>
      <c r="E406" s="284">
        <f t="shared" si="49"/>
        <v>0.1719294797942465</v>
      </c>
      <c r="F406" s="265" t="str">
        <f t="shared" si="50"/>
        <v>Tier 3</v>
      </c>
      <c r="G406" s="284">
        <f t="shared" si="51"/>
        <v>1.5100312126155511E-2</v>
      </c>
    </row>
    <row r="407" spans="1:7" hidden="1">
      <c r="A407" s="283" t="str">
        <f t="shared" si="47"/>
        <v>Tier 3</v>
      </c>
      <c r="B407" s="286">
        <f t="shared" si="52"/>
        <v>344</v>
      </c>
      <c r="C407" s="265">
        <f t="shared" si="52"/>
        <v>44286</v>
      </c>
      <c r="D407" s="265" t="str">
        <f t="shared" si="48"/>
        <v>Tier 3</v>
      </c>
      <c r="E407" s="284">
        <f t="shared" si="49"/>
        <v>0.17200360706397619</v>
      </c>
      <c r="F407" s="265" t="str">
        <f t="shared" si="50"/>
        <v>Tier 3</v>
      </c>
      <c r="G407" s="284">
        <f t="shared" si="51"/>
        <v>1.5100311171641234E-2</v>
      </c>
    </row>
    <row r="408" spans="1:7" hidden="1">
      <c r="A408" s="283" t="str">
        <f t="shared" si="47"/>
        <v>Tier 3</v>
      </c>
      <c r="B408" s="286">
        <f t="shared" si="52"/>
        <v>345</v>
      </c>
      <c r="C408" s="265">
        <f t="shared" si="52"/>
        <v>44287</v>
      </c>
      <c r="D408" s="265" t="str">
        <f t="shared" si="48"/>
        <v>Tier 3</v>
      </c>
      <c r="E408" s="284">
        <f t="shared" si="49"/>
        <v>0.17207773433370588</v>
      </c>
      <c r="F408" s="265" t="str">
        <f t="shared" si="50"/>
        <v>Tier 3</v>
      </c>
      <c r="G408" s="284">
        <f t="shared" si="51"/>
        <v>1.5100310217126958E-2</v>
      </c>
    </row>
    <row r="409" spans="1:7" hidden="1">
      <c r="A409" s="283" t="str">
        <f t="shared" si="47"/>
        <v>Tier 3</v>
      </c>
      <c r="B409" s="286">
        <f t="shared" si="52"/>
        <v>346</v>
      </c>
      <c r="C409" s="265">
        <f t="shared" si="52"/>
        <v>44288</v>
      </c>
      <c r="D409" s="265" t="str">
        <f t="shared" si="48"/>
        <v>Tier 3</v>
      </c>
      <c r="E409" s="284">
        <f t="shared" si="49"/>
        <v>0.17215186160343557</v>
      </c>
      <c r="F409" s="265" t="str">
        <f t="shared" si="50"/>
        <v>Tier 3</v>
      </c>
      <c r="G409" s="284">
        <f t="shared" si="51"/>
        <v>1.5100309262612681E-2</v>
      </c>
    </row>
    <row r="410" spans="1:7" hidden="1">
      <c r="A410" s="283" t="str">
        <f t="shared" si="47"/>
        <v>Tier 3</v>
      </c>
      <c r="B410" s="286">
        <f t="shared" si="52"/>
        <v>347</v>
      </c>
      <c r="C410" s="265">
        <f t="shared" si="52"/>
        <v>44289</v>
      </c>
      <c r="D410" s="265" t="str">
        <f t="shared" si="48"/>
        <v>Tier 3</v>
      </c>
      <c r="E410" s="284">
        <f t="shared" si="49"/>
        <v>0.17222598887316526</v>
      </c>
      <c r="F410" s="265" t="str">
        <f t="shared" si="50"/>
        <v>Tier 3</v>
      </c>
      <c r="G410" s="284">
        <f t="shared" si="51"/>
        <v>1.5100308308098404E-2</v>
      </c>
    </row>
    <row r="411" spans="1:7" hidden="1">
      <c r="A411" s="283" t="str">
        <f t="shared" si="47"/>
        <v>Tier 3</v>
      </c>
      <c r="B411" s="286">
        <f t="shared" si="52"/>
        <v>348</v>
      </c>
      <c r="C411" s="265">
        <f t="shared" si="52"/>
        <v>44290</v>
      </c>
      <c r="D411" s="265" t="str">
        <f t="shared" si="48"/>
        <v>Tier 3</v>
      </c>
      <c r="E411" s="284">
        <f t="shared" si="49"/>
        <v>0.17230011614289495</v>
      </c>
      <c r="F411" s="265" t="str">
        <f t="shared" si="50"/>
        <v>Tier 3</v>
      </c>
      <c r="G411" s="284">
        <f t="shared" si="51"/>
        <v>1.5100307353584128E-2</v>
      </c>
    </row>
    <row r="412" spans="1:7" hidden="1">
      <c r="A412" s="283" t="str">
        <f t="shared" si="47"/>
        <v>Tier 3</v>
      </c>
      <c r="B412" s="286">
        <f t="shared" si="52"/>
        <v>349</v>
      </c>
      <c r="C412" s="265">
        <f t="shared" si="52"/>
        <v>44291</v>
      </c>
      <c r="D412" s="265" t="str">
        <f t="shared" si="48"/>
        <v>Tier 3</v>
      </c>
      <c r="E412" s="284">
        <f t="shared" si="49"/>
        <v>0.17237424341262464</v>
      </c>
      <c r="F412" s="265" t="str">
        <f t="shared" si="50"/>
        <v>Tier 3</v>
      </c>
      <c r="G412" s="284">
        <f t="shared" si="51"/>
        <v>1.5100306399069851E-2</v>
      </c>
    </row>
    <row r="413" spans="1:7" hidden="1">
      <c r="A413" s="283" t="str">
        <f t="shared" si="47"/>
        <v>Tier 3</v>
      </c>
      <c r="B413" s="286">
        <f t="shared" si="52"/>
        <v>350</v>
      </c>
      <c r="C413" s="265">
        <f t="shared" si="52"/>
        <v>44292</v>
      </c>
      <c r="D413" s="265" t="str">
        <f t="shared" si="48"/>
        <v>Tier 3</v>
      </c>
      <c r="E413" s="284">
        <f t="shared" si="49"/>
        <v>0.17244837068235433</v>
      </c>
      <c r="F413" s="265" t="str">
        <f t="shared" si="50"/>
        <v>Tier 3</v>
      </c>
      <c r="G413" s="284">
        <f t="shared" si="51"/>
        <v>1.5100305444555574E-2</v>
      </c>
    </row>
    <row r="414" spans="1:7" hidden="1">
      <c r="A414" s="283" t="str">
        <f t="shared" si="47"/>
        <v>Tier 3</v>
      </c>
      <c r="B414" s="286">
        <f t="shared" si="52"/>
        <v>351</v>
      </c>
      <c r="C414" s="265">
        <f t="shared" si="52"/>
        <v>44293</v>
      </c>
      <c r="D414" s="265" t="str">
        <f t="shared" si="48"/>
        <v>Tier 3</v>
      </c>
      <c r="E414" s="284">
        <f t="shared" si="49"/>
        <v>0.17252249795208402</v>
      </c>
      <c r="F414" s="265" t="str">
        <f t="shared" si="50"/>
        <v>Tier 3</v>
      </c>
      <c r="G414" s="284">
        <f t="shared" si="51"/>
        <v>1.5100304490041298E-2</v>
      </c>
    </row>
    <row r="415" spans="1:7" hidden="1">
      <c r="A415" s="283" t="str">
        <f t="shared" si="47"/>
        <v>Tier 3</v>
      </c>
      <c r="B415" s="286">
        <f t="shared" ref="B415:C430" si="53">B414+1</f>
        <v>352</v>
      </c>
      <c r="C415" s="265">
        <f t="shared" si="53"/>
        <v>44294</v>
      </c>
      <c r="D415" s="265" t="str">
        <f t="shared" si="48"/>
        <v>Tier 3</v>
      </c>
      <c r="E415" s="284">
        <f t="shared" si="49"/>
        <v>0.17259662522181371</v>
      </c>
      <c r="F415" s="265" t="str">
        <f t="shared" si="50"/>
        <v>Tier 3</v>
      </c>
      <c r="G415" s="284">
        <f t="shared" si="51"/>
        <v>1.5100303535527021E-2</v>
      </c>
    </row>
    <row r="416" spans="1:7" hidden="1">
      <c r="A416" s="283" t="str">
        <f t="shared" si="47"/>
        <v>Tier 3</v>
      </c>
      <c r="B416" s="286">
        <f t="shared" si="53"/>
        <v>353</v>
      </c>
      <c r="C416" s="265">
        <f t="shared" si="53"/>
        <v>44295</v>
      </c>
      <c r="D416" s="265" t="str">
        <f t="shared" si="48"/>
        <v>Tier 3</v>
      </c>
      <c r="E416" s="284">
        <f t="shared" si="49"/>
        <v>0.1726707524915434</v>
      </c>
      <c r="F416" s="265" t="str">
        <f t="shared" si="50"/>
        <v>Tier 3</v>
      </c>
      <c r="G416" s="284">
        <f t="shared" si="51"/>
        <v>1.5100302581012744E-2</v>
      </c>
    </row>
    <row r="417" spans="1:7" hidden="1">
      <c r="A417" s="283" t="str">
        <f t="shared" si="47"/>
        <v>Tier 3</v>
      </c>
      <c r="B417" s="286">
        <f t="shared" si="53"/>
        <v>354</v>
      </c>
      <c r="C417" s="265">
        <f t="shared" si="53"/>
        <v>44296</v>
      </c>
      <c r="D417" s="265" t="str">
        <f t="shared" si="48"/>
        <v>Tier 3</v>
      </c>
      <c r="E417" s="284">
        <f t="shared" si="49"/>
        <v>0.17274487976127309</v>
      </c>
      <c r="F417" s="265" t="str">
        <f t="shared" si="50"/>
        <v>Tier 3</v>
      </c>
      <c r="G417" s="284">
        <f t="shared" si="51"/>
        <v>1.5100301626498468E-2</v>
      </c>
    </row>
    <row r="418" spans="1:7" hidden="1">
      <c r="A418" s="283" t="str">
        <f t="shared" si="47"/>
        <v>Tier 3</v>
      </c>
      <c r="B418" s="286">
        <f t="shared" si="53"/>
        <v>355</v>
      </c>
      <c r="C418" s="265">
        <f t="shared" si="53"/>
        <v>44297</v>
      </c>
      <c r="D418" s="265" t="str">
        <f t="shared" si="48"/>
        <v>Tier 3</v>
      </c>
      <c r="E418" s="284">
        <f t="shared" si="49"/>
        <v>0.17281900703100278</v>
      </c>
      <c r="F418" s="265" t="str">
        <f t="shared" si="50"/>
        <v>Tier 3</v>
      </c>
      <c r="G418" s="284">
        <f t="shared" si="51"/>
        <v>1.5100300671984191E-2</v>
      </c>
    </row>
    <row r="419" spans="1:7" hidden="1">
      <c r="A419" s="283" t="str">
        <f t="shared" si="47"/>
        <v>Tier 3</v>
      </c>
      <c r="B419" s="286">
        <f t="shared" si="53"/>
        <v>356</v>
      </c>
      <c r="C419" s="265">
        <f t="shared" si="53"/>
        <v>44298</v>
      </c>
      <c r="D419" s="265" t="str">
        <f t="shared" si="48"/>
        <v>Tier 3</v>
      </c>
      <c r="E419" s="284">
        <f t="shared" si="49"/>
        <v>0.17289313430073247</v>
      </c>
      <c r="F419" s="265" t="str">
        <f t="shared" si="50"/>
        <v>Tier 3</v>
      </c>
      <c r="G419" s="284">
        <f t="shared" si="51"/>
        <v>1.5100299717469914E-2</v>
      </c>
    </row>
    <row r="420" spans="1:7" hidden="1">
      <c r="A420" s="283" t="str">
        <f t="shared" si="47"/>
        <v>Tier 3</v>
      </c>
      <c r="B420" s="286">
        <f t="shared" si="53"/>
        <v>357</v>
      </c>
      <c r="C420" s="265">
        <f t="shared" si="53"/>
        <v>44299</v>
      </c>
      <c r="D420" s="265" t="str">
        <f t="shared" si="48"/>
        <v>Tier 3</v>
      </c>
      <c r="E420" s="284">
        <f t="shared" si="49"/>
        <v>0.17296726157046216</v>
      </c>
      <c r="F420" s="265" t="str">
        <f t="shared" si="50"/>
        <v>Tier 3</v>
      </c>
      <c r="G420" s="284">
        <f t="shared" si="51"/>
        <v>1.5100298762955638E-2</v>
      </c>
    </row>
    <row r="421" spans="1:7" hidden="1">
      <c r="A421" s="283" t="str">
        <f t="shared" si="47"/>
        <v>Tier 3</v>
      </c>
      <c r="B421" s="286">
        <f t="shared" si="53"/>
        <v>358</v>
      </c>
      <c r="C421" s="265">
        <f t="shared" si="53"/>
        <v>44300</v>
      </c>
      <c r="D421" s="265" t="str">
        <f t="shared" si="48"/>
        <v>Tier 3</v>
      </c>
      <c r="E421" s="284">
        <f t="shared" si="49"/>
        <v>0.17304138884019185</v>
      </c>
      <c r="F421" s="265" t="str">
        <f t="shared" si="50"/>
        <v>Tier 3</v>
      </c>
      <c r="G421" s="284">
        <f t="shared" si="51"/>
        <v>1.5100297808441361E-2</v>
      </c>
    </row>
    <row r="422" spans="1:7" hidden="1">
      <c r="A422" s="283" t="str">
        <f t="shared" si="47"/>
        <v>Tier 3</v>
      </c>
      <c r="B422" s="286">
        <f t="shared" si="53"/>
        <v>359</v>
      </c>
      <c r="C422" s="265">
        <f t="shared" si="53"/>
        <v>44301</v>
      </c>
      <c r="D422" s="265" t="str">
        <f t="shared" si="48"/>
        <v>Tier 3</v>
      </c>
      <c r="E422" s="284">
        <f t="shared" si="49"/>
        <v>0.17311551610992154</v>
      </c>
      <c r="F422" s="265" t="str">
        <f t="shared" si="50"/>
        <v>Tier 3</v>
      </c>
      <c r="G422" s="284">
        <f t="shared" si="51"/>
        <v>1.5100296853927084E-2</v>
      </c>
    </row>
    <row r="423" spans="1:7" hidden="1">
      <c r="A423" s="283" t="str">
        <f t="shared" si="47"/>
        <v>Tier 3</v>
      </c>
      <c r="B423" s="286">
        <f t="shared" si="53"/>
        <v>360</v>
      </c>
      <c r="C423" s="265">
        <f t="shared" si="53"/>
        <v>44302</v>
      </c>
      <c r="D423" s="265" t="str">
        <f t="shared" si="48"/>
        <v>Tier 3</v>
      </c>
      <c r="E423" s="284">
        <f t="shared" si="49"/>
        <v>0.17318964337965123</v>
      </c>
      <c r="F423" s="265" t="str">
        <f t="shared" si="50"/>
        <v>Tier 3</v>
      </c>
      <c r="G423" s="284">
        <f t="shared" si="51"/>
        <v>1.5100295899412808E-2</v>
      </c>
    </row>
    <row r="424" spans="1:7" hidden="1">
      <c r="A424" s="283" t="str">
        <f t="shared" si="47"/>
        <v>Tier 3</v>
      </c>
      <c r="B424" s="286">
        <f t="shared" si="53"/>
        <v>361</v>
      </c>
      <c r="C424" s="265">
        <f t="shared" si="53"/>
        <v>44303</v>
      </c>
      <c r="D424" s="265" t="str">
        <f t="shared" si="48"/>
        <v>Tier 3</v>
      </c>
      <c r="E424" s="284">
        <f t="shared" si="49"/>
        <v>0.17326377064938092</v>
      </c>
      <c r="F424" s="265" t="str">
        <f t="shared" si="50"/>
        <v>Tier 3</v>
      </c>
      <c r="G424" s="284">
        <f t="shared" si="51"/>
        <v>1.5100294944898531E-2</v>
      </c>
    </row>
    <row r="425" spans="1:7" hidden="1">
      <c r="A425" s="283" t="str">
        <f t="shared" si="47"/>
        <v>Tier 3</v>
      </c>
      <c r="B425" s="286">
        <f t="shared" si="53"/>
        <v>362</v>
      </c>
      <c r="C425" s="265">
        <f t="shared" si="53"/>
        <v>44304</v>
      </c>
      <c r="D425" s="265" t="str">
        <f t="shared" si="48"/>
        <v>Tier 3</v>
      </c>
      <c r="E425" s="284">
        <f t="shared" si="49"/>
        <v>0.17333789791911061</v>
      </c>
      <c r="F425" s="265" t="str">
        <f t="shared" si="50"/>
        <v>Tier 3</v>
      </c>
      <c r="G425" s="284">
        <f t="shared" si="51"/>
        <v>1.5100293990384255E-2</v>
      </c>
    </row>
    <row r="426" spans="1:7" hidden="1">
      <c r="A426" s="283" t="str">
        <f t="shared" si="47"/>
        <v>Tier 3</v>
      </c>
      <c r="B426" s="286">
        <f t="shared" si="53"/>
        <v>363</v>
      </c>
      <c r="C426" s="265">
        <f t="shared" si="53"/>
        <v>44305</v>
      </c>
      <c r="D426" s="265" t="str">
        <f t="shared" si="48"/>
        <v>Tier 3</v>
      </c>
      <c r="E426" s="284">
        <f t="shared" si="49"/>
        <v>0.1734120251888403</v>
      </c>
      <c r="F426" s="265" t="str">
        <f t="shared" si="50"/>
        <v>Tier 3</v>
      </c>
      <c r="G426" s="284">
        <f t="shared" si="51"/>
        <v>1.5100293035869978E-2</v>
      </c>
    </row>
    <row r="427" spans="1:7" hidden="1">
      <c r="A427" s="283" t="str">
        <f t="shared" si="47"/>
        <v>Tier 3</v>
      </c>
      <c r="B427" s="286">
        <f t="shared" si="53"/>
        <v>364</v>
      </c>
      <c r="C427" s="265">
        <f t="shared" si="53"/>
        <v>44306</v>
      </c>
      <c r="D427" s="265" t="str">
        <f t="shared" si="48"/>
        <v>Tier 3</v>
      </c>
      <c r="E427" s="284">
        <f t="shared" si="49"/>
        <v>0.17348615245856999</v>
      </c>
      <c r="F427" s="265" t="str">
        <f t="shared" si="50"/>
        <v>Tier 3</v>
      </c>
      <c r="G427" s="284">
        <f t="shared" si="51"/>
        <v>1.5100292081355701E-2</v>
      </c>
    </row>
    <row r="428" spans="1:7" hidden="1">
      <c r="A428" s="283" t="str">
        <f t="shared" si="47"/>
        <v>Tier 3</v>
      </c>
      <c r="B428" s="286">
        <f t="shared" si="53"/>
        <v>365</v>
      </c>
      <c r="C428" s="265">
        <f t="shared" si="53"/>
        <v>44307</v>
      </c>
      <c r="D428" s="265" t="str">
        <f t="shared" si="48"/>
        <v>Tier 3</v>
      </c>
      <c r="E428" s="284">
        <f t="shared" si="49"/>
        <v>0.17356027972829968</v>
      </c>
      <c r="F428" s="265" t="str">
        <f t="shared" si="50"/>
        <v>Tier 3</v>
      </c>
      <c r="G428" s="284">
        <f t="shared" si="51"/>
        <v>1.5100291126841425E-2</v>
      </c>
    </row>
    <row r="429" spans="1:7" hidden="1">
      <c r="A429" s="283" t="str">
        <f t="shared" si="47"/>
        <v>Tier 3</v>
      </c>
      <c r="B429" s="286">
        <f t="shared" si="53"/>
        <v>366</v>
      </c>
      <c r="C429" s="265">
        <f t="shared" si="53"/>
        <v>44308</v>
      </c>
      <c r="D429" s="265" t="str">
        <f t="shared" si="48"/>
        <v>Tier 3</v>
      </c>
      <c r="E429" s="284">
        <f t="shared" si="49"/>
        <v>0.17363440699802937</v>
      </c>
      <c r="F429" s="265" t="str">
        <f t="shared" si="50"/>
        <v>Tier 3</v>
      </c>
      <c r="G429" s="284">
        <f t="shared" si="51"/>
        <v>1.5100290172327148E-2</v>
      </c>
    </row>
    <row r="430" spans="1:7" hidden="1">
      <c r="A430" s="283" t="str">
        <f t="shared" si="47"/>
        <v>Tier 3</v>
      </c>
      <c r="B430" s="286">
        <f t="shared" si="53"/>
        <v>367</v>
      </c>
      <c r="C430" s="265">
        <f t="shared" si="53"/>
        <v>44309</v>
      </c>
      <c r="D430" s="265" t="str">
        <f t="shared" si="48"/>
        <v>Tier 3</v>
      </c>
      <c r="E430" s="284">
        <f t="shared" si="49"/>
        <v>0.17370853426775906</v>
      </c>
      <c r="F430" s="265" t="str">
        <f t="shared" si="50"/>
        <v>Tier 3</v>
      </c>
      <c r="G430" s="284">
        <f t="shared" si="51"/>
        <v>1.5100289217812871E-2</v>
      </c>
    </row>
    <row r="431" spans="1:7" hidden="1">
      <c r="A431" s="283" t="str">
        <f t="shared" si="47"/>
        <v>Tier 3</v>
      </c>
      <c r="B431" s="286">
        <f t="shared" ref="B431:C446" si="54">B430+1</f>
        <v>368</v>
      </c>
      <c r="C431" s="265">
        <f t="shared" si="54"/>
        <v>44310</v>
      </c>
      <c r="D431" s="265" t="str">
        <f t="shared" si="48"/>
        <v>Tier 3</v>
      </c>
      <c r="E431" s="284">
        <f t="shared" si="49"/>
        <v>0.17378266153748875</v>
      </c>
      <c r="F431" s="265" t="str">
        <f t="shared" si="50"/>
        <v>Tier 3</v>
      </c>
      <c r="G431" s="284">
        <f t="shared" si="51"/>
        <v>1.5100288263298595E-2</v>
      </c>
    </row>
    <row r="432" spans="1:7" hidden="1">
      <c r="A432" s="283" t="str">
        <f t="shared" si="47"/>
        <v>Tier 3</v>
      </c>
      <c r="B432" s="286">
        <f t="shared" si="54"/>
        <v>369</v>
      </c>
      <c r="C432" s="265">
        <f t="shared" si="54"/>
        <v>44311</v>
      </c>
      <c r="D432" s="265" t="str">
        <f t="shared" si="48"/>
        <v>Tier 3</v>
      </c>
      <c r="E432" s="284">
        <f t="shared" si="49"/>
        <v>0.17385678880721844</v>
      </c>
      <c r="F432" s="265" t="str">
        <f t="shared" si="50"/>
        <v>Tier 3</v>
      </c>
      <c r="G432" s="284">
        <f t="shared" si="51"/>
        <v>1.5100287308784318E-2</v>
      </c>
    </row>
    <row r="433" spans="1:7" hidden="1">
      <c r="A433" s="283" t="str">
        <f t="shared" si="47"/>
        <v>Tier 3</v>
      </c>
      <c r="B433" s="286">
        <f t="shared" si="54"/>
        <v>370</v>
      </c>
      <c r="C433" s="265">
        <f t="shared" si="54"/>
        <v>44312</v>
      </c>
      <c r="D433" s="265" t="str">
        <f t="shared" si="48"/>
        <v>Tier 3</v>
      </c>
      <c r="E433" s="284">
        <f t="shared" si="49"/>
        <v>0.17393091607694813</v>
      </c>
      <c r="F433" s="265" t="str">
        <f t="shared" si="50"/>
        <v>Tier 3</v>
      </c>
      <c r="G433" s="284">
        <f t="shared" si="51"/>
        <v>1.5100286354270041E-2</v>
      </c>
    </row>
    <row r="434" spans="1:7" hidden="1">
      <c r="A434" s="283" t="str">
        <f t="shared" si="47"/>
        <v>Tier 3</v>
      </c>
      <c r="B434" s="286">
        <f t="shared" si="54"/>
        <v>371</v>
      </c>
      <c r="C434" s="265">
        <f t="shared" si="54"/>
        <v>44313</v>
      </c>
      <c r="D434" s="265" t="str">
        <f t="shared" si="48"/>
        <v>Tier 3</v>
      </c>
      <c r="E434" s="284">
        <f t="shared" si="49"/>
        <v>0.17400504334667782</v>
      </c>
      <c r="F434" s="265" t="str">
        <f t="shared" si="50"/>
        <v>Tier 3</v>
      </c>
      <c r="G434" s="284">
        <f t="shared" si="51"/>
        <v>1.5100285399755765E-2</v>
      </c>
    </row>
    <row r="435" spans="1:7" hidden="1">
      <c r="A435" s="283" t="str">
        <f t="shared" si="47"/>
        <v>Tier 3</v>
      </c>
      <c r="B435" s="286">
        <f t="shared" si="54"/>
        <v>372</v>
      </c>
      <c r="C435" s="265">
        <f t="shared" si="54"/>
        <v>44314</v>
      </c>
      <c r="D435" s="265" t="str">
        <f t="shared" si="48"/>
        <v>Tier 3</v>
      </c>
      <c r="E435" s="284">
        <f t="shared" si="49"/>
        <v>0.17407917061640751</v>
      </c>
      <c r="F435" s="265" t="str">
        <f t="shared" si="50"/>
        <v>Tier 3</v>
      </c>
      <c r="G435" s="284">
        <f t="shared" si="51"/>
        <v>1.5100284445241488E-2</v>
      </c>
    </row>
    <row r="436" spans="1:7" hidden="1">
      <c r="A436" s="283" t="str">
        <f t="shared" si="47"/>
        <v>Tier 3</v>
      </c>
      <c r="B436" s="286">
        <f t="shared" si="54"/>
        <v>373</v>
      </c>
      <c r="C436" s="265">
        <f t="shared" si="54"/>
        <v>44315</v>
      </c>
      <c r="D436" s="265" t="str">
        <f t="shared" si="48"/>
        <v>Tier 3</v>
      </c>
      <c r="E436" s="284">
        <f t="shared" si="49"/>
        <v>0.1741532978861372</v>
      </c>
      <c r="F436" s="265" t="str">
        <f t="shared" si="50"/>
        <v>Tier 3</v>
      </c>
      <c r="G436" s="284">
        <f t="shared" si="51"/>
        <v>1.5100283490727211E-2</v>
      </c>
    </row>
    <row r="437" spans="1:7" hidden="1">
      <c r="A437" s="283" t="str">
        <f t="shared" si="47"/>
        <v>Tier 4</v>
      </c>
      <c r="B437" s="286">
        <f t="shared" si="54"/>
        <v>374</v>
      </c>
      <c r="C437" s="265">
        <f t="shared" si="54"/>
        <v>44316</v>
      </c>
      <c r="D437" s="265" t="str">
        <f t="shared" si="48"/>
        <v>Tier 4</v>
      </c>
      <c r="E437" s="284">
        <f t="shared" si="49"/>
        <v>0.17421112567909469</v>
      </c>
      <c r="F437" s="265" t="str">
        <f t="shared" si="50"/>
        <v>Tier 4</v>
      </c>
      <c r="G437" s="284">
        <f t="shared" si="51"/>
        <v>1.5099867658265043E-2</v>
      </c>
    </row>
    <row r="438" spans="1:7" hidden="1">
      <c r="A438" s="283" t="str">
        <f t="shared" si="47"/>
        <v>Tier 4</v>
      </c>
      <c r="B438" s="286">
        <f t="shared" si="54"/>
        <v>375</v>
      </c>
      <c r="C438" s="265">
        <f t="shared" si="54"/>
        <v>44317</v>
      </c>
      <c r="D438" s="265" t="str">
        <f t="shared" si="48"/>
        <v>Tier 4</v>
      </c>
      <c r="E438" s="284">
        <f t="shared" si="49"/>
        <v>0.17426895347205218</v>
      </c>
      <c r="F438" s="265" t="str">
        <f t="shared" si="50"/>
        <v>Tier 4</v>
      </c>
      <c r="G438" s="284">
        <f t="shared" si="51"/>
        <v>1.5099451825802874E-2</v>
      </c>
    </row>
    <row r="439" spans="1:7" hidden="1">
      <c r="A439" s="283" t="str">
        <f t="shared" si="47"/>
        <v>Tier 4</v>
      </c>
      <c r="B439" s="286">
        <f t="shared" si="54"/>
        <v>376</v>
      </c>
      <c r="C439" s="265">
        <f t="shared" si="54"/>
        <v>44318</v>
      </c>
      <c r="D439" s="265" t="str">
        <f t="shared" si="48"/>
        <v>Tier 4</v>
      </c>
      <c r="E439" s="284">
        <f t="shared" si="49"/>
        <v>0.17432678126500967</v>
      </c>
      <c r="F439" s="265" t="str">
        <f t="shared" si="50"/>
        <v>Tier 4</v>
      </c>
      <c r="G439" s="284">
        <f t="shared" si="51"/>
        <v>1.5099035993340705E-2</v>
      </c>
    </row>
    <row r="440" spans="1:7" hidden="1">
      <c r="A440" s="283" t="str">
        <f t="shared" si="47"/>
        <v>Tier 4</v>
      </c>
      <c r="B440" s="286">
        <f t="shared" si="54"/>
        <v>377</v>
      </c>
      <c r="C440" s="265">
        <f t="shared" si="54"/>
        <v>44319</v>
      </c>
      <c r="D440" s="265" t="str">
        <f t="shared" si="48"/>
        <v>Tier 4</v>
      </c>
      <c r="E440" s="284">
        <f t="shared" si="49"/>
        <v>0.17438460905796715</v>
      </c>
      <c r="F440" s="265" t="str">
        <f t="shared" si="50"/>
        <v>Tier 4</v>
      </c>
      <c r="G440" s="284">
        <f t="shared" si="51"/>
        <v>1.5098620160878536E-2</v>
      </c>
    </row>
    <row r="441" spans="1:7" hidden="1">
      <c r="A441" s="283" t="str">
        <f t="shared" si="47"/>
        <v>Tier 4</v>
      </c>
      <c r="B441" s="286">
        <f t="shared" si="54"/>
        <v>378</v>
      </c>
      <c r="C441" s="265">
        <f t="shared" si="54"/>
        <v>44320</v>
      </c>
      <c r="D441" s="265" t="str">
        <f t="shared" si="48"/>
        <v>Tier 4</v>
      </c>
      <c r="E441" s="284">
        <f t="shared" si="49"/>
        <v>0.17444243685092464</v>
      </c>
      <c r="F441" s="265" t="str">
        <f t="shared" si="50"/>
        <v>Tier 4</v>
      </c>
      <c r="G441" s="284">
        <f t="shared" si="51"/>
        <v>1.5098204328416368E-2</v>
      </c>
    </row>
    <row r="442" spans="1:7" hidden="1">
      <c r="A442" s="283" t="str">
        <f t="shared" si="47"/>
        <v>Tier 4</v>
      </c>
      <c r="B442" s="286">
        <f t="shared" si="54"/>
        <v>379</v>
      </c>
      <c r="C442" s="265">
        <f t="shared" si="54"/>
        <v>44321</v>
      </c>
      <c r="D442" s="265" t="str">
        <f t="shared" si="48"/>
        <v>Tier 4</v>
      </c>
      <c r="E442" s="284">
        <f t="shared" si="49"/>
        <v>0.17450026464388213</v>
      </c>
      <c r="F442" s="265" t="str">
        <f t="shared" si="50"/>
        <v>Tier 4</v>
      </c>
      <c r="G442" s="284">
        <f t="shared" si="51"/>
        <v>1.5097788495954199E-2</v>
      </c>
    </row>
    <row r="443" spans="1:7" hidden="1">
      <c r="A443" s="283" t="str">
        <f t="shared" si="47"/>
        <v>Tier 4</v>
      </c>
      <c r="B443" s="286">
        <f t="shared" si="54"/>
        <v>380</v>
      </c>
      <c r="C443" s="265">
        <f t="shared" si="54"/>
        <v>44322</v>
      </c>
      <c r="D443" s="265" t="str">
        <f t="shared" si="48"/>
        <v>Tier 4</v>
      </c>
      <c r="E443" s="284">
        <f t="shared" si="49"/>
        <v>0.17455809243683962</v>
      </c>
      <c r="F443" s="265" t="str">
        <f t="shared" si="50"/>
        <v>Tier 4</v>
      </c>
      <c r="G443" s="284">
        <f t="shared" si="51"/>
        <v>1.509737266349203E-2</v>
      </c>
    </row>
    <row r="444" spans="1:7" hidden="1">
      <c r="A444" s="283" t="str">
        <f t="shared" si="47"/>
        <v>Tier 4</v>
      </c>
      <c r="B444" s="286">
        <f t="shared" si="54"/>
        <v>381</v>
      </c>
      <c r="C444" s="265">
        <f t="shared" si="54"/>
        <v>44323</v>
      </c>
      <c r="D444" s="265" t="str">
        <f t="shared" si="48"/>
        <v>Tier 4</v>
      </c>
      <c r="E444" s="284">
        <f t="shared" si="49"/>
        <v>0.17461592022979711</v>
      </c>
      <c r="F444" s="265" t="str">
        <f t="shared" si="50"/>
        <v>Tier 4</v>
      </c>
      <c r="G444" s="284">
        <f t="shared" si="51"/>
        <v>1.5096956831029861E-2</v>
      </c>
    </row>
    <row r="445" spans="1:7" hidden="1">
      <c r="A445" s="283" t="str">
        <f t="shared" si="47"/>
        <v>Tier 4</v>
      </c>
      <c r="B445" s="286">
        <f t="shared" si="54"/>
        <v>382</v>
      </c>
      <c r="C445" s="265">
        <f t="shared" si="54"/>
        <v>44324</v>
      </c>
      <c r="D445" s="265" t="str">
        <f t="shared" si="48"/>
        <v>Tier 4</v>
      </c>
      <c r="E445" s="284">
        <f t="shared" si="49"/>
        <v>0.17467374802275459</v>
      </c>
      <c r="F445" s="265" t="str">
        <f t="shared" si="50"/>
        <v>Tier 4</v>
      </c>
      <c r="G445" s="284">
        <f t="shared" si="51"/>
        <v>1.5096540998567692E-2</v>
      </c>
    </row>
    <row r="446" spans="1:7" hidden="1">
      <c r="A446" s="283" t="str">
        <f t="shared" si="47"/>
        <v>Tier 4</v>
      </c>
      <c r="B446" s="286">
        <f t="shared" si="54"/>
        <v>383</v>
      </c>
      <c r="C446" s="265">
        <f t="shared" si="54"/>
        <v>44325</v>
      </c>
      <c r="D446" s="265" t="str">
        <f t="shared" si="48"/>
        <v>Tier 4</v>
      </c>
      <c r="E446" s="284">
        <f t="shared" si="49"/>
        <v>0.17473157581571208</v>
      </c>
      <c r="F446" s="265" t="str">
        <f t="shared" si="50"/>
        <v>Tier 4</v>
      </c>
      <c r="G446" s="284">
        <f t="shared" si="51"/>
        <v>1.5096125166105524E-2</v>
      </c>
    </row>
    <row r="447" spans="1:7" hidden="1">
      <c r="A447" s="283" t="str">
        <f t="shared" si="47"/>
        <v>Tier 4</v>
      </c>
      <c r="B447" s="286">
        <f t="shared" ref="B447:C462" si="55">B446+1</f>
        <v>384</v>
      </c>
      <c r="C447" s="265">
        <f t="shared" si="55"/>
        <v>44326</v>
      </c>
      <c r="D447" s="265" t="str">
        <f t="shared" si="48"/>
        <v>Tier 4</v>
      </c>
      <c r="E447" s="284">
        <f t="shared" si="49"/>
        <v>0.17478940360866957</v>
      </c>
      <c r="F447" s="265" t="str">
        <f t="shared" si="50"/>
        <v>Tier 4</v>
      </c>
      <c r="G447" s="284">
        <f t="shared" si="51"/>
        <v>1.5095709333643355E-2</v>
      </c>
    </row>
    <row r="448" spans="1:7" hidden="1">
      <c r="A448" s="283" t="str">
        <f t="shared" ref="A448:A511" si="56">IFERROR(INDEX($P$63:$P$101,MATCH(B448,$Q$63:$Q$101,0)),A447)</f>
        <v>Tier 4</v>
      </c>
      <c r="B448" s="286">
        <f t="shared" si="55"/>
        <v>385</v>
      </c>
      <c r="C448" s="265">
        <f t="shared" si="55"/>
        <v>44327</v>
      </c>
      <c r="D448" s="265" t="str">
        <f t="shared" ref="D448:D511" si="57">IF(A448=0,"",A448)</f>
        <v>Tier 4</v>
      </c>
      <c r="E448" s="284">
        <f t="shared" ref="E448:E511" si="58">IF(A448=0,E447,E447+VLOOKUP(D448,$P$63:$T$101,3,0))</f>
        <v>0.17484723140162706</v>
      </c>
      <c r="F448" s="265" t="str">
        <f t="shared" ref="F448:F511" si="59">D448</f>
        <v>Tier 4</v>
      </c>
      <c r="G448" s="284">
        <f t="shared" ref="G448:G511" si="60">IF(A448=0,G447,G447+VLOOKUP(F448,$P$63:$T$101,5,0))</f>
        <v>1.5095293501181186E-2</v>
      </c>
    </row>
    <row r="449" spans="1:7" hidden="1">
      <c r="A449" s="283" t="str">
        <f t="shared" si="56"/>
        <v>Tier 4</v>
      </c>
      <c r="B449" s="286">
        <f t="shared" si="55"/>
        <v>386</v>
      </c>
      <c r="C449" s="265">
        <f t="shared" si="55"/>
        <v>44328</v>
      </c>
      <c r="D449" s="265" t="str">
        <f t="shared" si="57"/>
        <v>Tier 4</v>
      </c>
      <c r="E449" s="284">
        <f t="shared" si="58"/>
        <v>0.17490505919458454</v>
      </c>
      <c r="F449" s="265" t="str">
        <f t="shared" si="59"/>
        <v>Tier 4</v>
      </c>
      <c r="G449" s="284">
        <f t="shared" si="60"/>
        <v>1.5094877668719017E-2</v>
      </c>
    </row>
    <row r="450" spans="1:7" hidden="1">
      <c r="A450" s="283" t="str">
        <f t="shared" si="56"/>
        <v>Tier 4</v>
      </c>
      <c r="B450" s="286">
        <f t="shared" si="55"/>
        <v>387</v>
      </c>
      <c r="C450" s="265">
        <f t="shared" si="55"/>
        <v>44329</v>
      </c>
      <c r="D450" s="265" t="str">
        <f t="shared" si="57"/>
        <v>Tier 4</v>
      </c>
      <c r="E450" s="284">
        <f t="shared" si="58"/>
        <v>0.17496288698754203</v>
      </c>
      <c r="F450" s="265" t="str">
        <f t="shared" si="59"/>
        <v>Tier 4</v>
      </c>
      <c r="G450" s="284">
        <f t="shared" si="60"/>
        <v>1.5094461836256848E-2</v>
      </c>
    </row>
    <row r="451" spans="1:7" hidden="1">
      <c r="A451" s="283" t="str">
        <f t="shared" si="56"/>
        <v>Tier 4</v>
      </c>
      <c r="B451" s="286">
        <f t="shared" si="55"/>
        <v>388</v>
      </c>
      <c r="C451" s="265">
        <f t="shared" si="55"/>
        <v>44330</v>
      </c>
      <c r="D451" s="265" t="str">
        <f t="shared" si="57"/>
        <v>Tier 4</v>
      </c>
      <c r="E451" s="284">
        <f t="shared" si="58"/>
        <v>0.17502071478049952</v>
      </c>
      <c r="F451" s="265" t="str">
        <f t="shared" si="59"/>
        <v>Tier 4</v>
      </c>
      <c r="G451" s="284">
        <f t="shared" si="60"/>
        <v>1.509404600379468E-2</v>
      </c>
    </row>
    <row r="452" spans="1:7" hidden="1">
      <c r="A452" s="283" t="str">
        <f t="shared" si="56"/>
        <v>Tier 4</v>
      </c>
      <c r="B452" s="286">
        <f t="shared" si="55"/>
        <v>389</v>
      </c>
      <c r="C452" s="265">
        <f t="shared" si="55"/>
        <v>44331</v>
      </c>
      <c r="D452" s="265" t="str">
        <f t="shared" si="57"/>
        <v>Tier 4</v>
      </c>
      <c r="E452" s="284">
        <f t="shared" si="58"/>
        <v>0.17507854257345701</v>
      </c>
      <c r="F452" s="265" t="str">
        <f t="shared" si="59"/>
        <v>Tier 4</v>
      </c>
      <c r="G452" s="284">
        <f t="shared" si="60"/>
        <v>1.5093630171332511E-2</v>
      </c>
    </row>
    <row r="453" spans="1:7" hidden="1">
      <c r="A453" s="283" t="str">
        <f t="shared" si="56"/>
        <v>Tier 4</v>
      </c>
      <c r="B453" s="286">
        <f t="shared" si="55"/>
        <v>390</v>
      </c>
      <c r="C453" s="265">
        <f t="shared" si="55"/>
        <v>44332</v>
      </c>
      <c r="D453" s="265" t="str">
        <f t="shared" si="57"/>
        <v>Tier 4</v>
      </c>
      <c r="E453" s="284">
        <f t="shared" si="58"/>
        <v>0.1751363703664145</v>
      </c>
      <c r="F453" s="265" t="str">
        <f t="shared" si="59"/>
        <v>Tier 4</v>
      </c>
      <c r="G453" s="284">
        <f t="shared" si="60"/>
        <v>1.5093214338870342E-2</v>
      </c>
    </row>
    <row r="454" spans="1:7" hidden="1">
      <c r="A454" s="283" t="str">
        <f t="shared" si="56"/>
        <v>Tier 4</v>
      </c>
      <c r="B454" s="286">
        <f t="shared" si="55"/>
        <v>391</v>
      </c>
      <c r="C454" s="265">
        <f t="shared" si="55"/>
        <v>44333</v>
      </c>
      <c r="D454" s="265" t="str">
        <f t="shared" si="57"/>
        <v>Tier 4</v>
      </c>
      <c r="E454" s="284">
        <f t="shared" si="58"/>
        <v>0.17519419815937198</v>
      </c>
      <c r="F454" s="265" t="str">
        <f t="shared" si="59"/>
        <v>Tier 4</v>
      </c>
      <c r="G454" s="284">
        <f t="shared" si="60"/>
        <v>1.5092798506408173E-2</v>
      </c>
    </row>
    <row r="455" spans="1:7" hidden="1">
      <c r="A455" s="283" t="str">
        <f t="shared" si="56"/>
        <v>Tier 4</v>
      </c>
      <c r="B455" s="286">
        <f t="shared" si="55"/>
        <v>392</v>
      </c>
      <c r="C455" s="265">
        <f t="shared" si="55"/>
        <v>44334</v>
      </c>
      <c r="D455" s="265" t="str">
        <f t="shared" si="57"/>
        <v>Tier 4</v>
      </c>
      <c r="E455" s="284">
        <f t="shared" si="58"/>
        <v>0.17525202595232947</v>
      </c>
      <c r="F455" s="265" t="str">
        <f t="shared" si="59"/>
        <v>Tier 4</v>
      </c>
      <c r="G455" s="284">
        <f t="shared" si="60"/>
        <v>1.5092382673946005E-2</v>
      </c>
    </row>
    <row r="456" spans="1:7" hidden="1">
      <c r="A456" s="283" t="str">
        <f t="shared" si="56"/>
        <v>Tier 4</v>
      </c>
      <c r="B456" s="286">
        <f t="shared" si="55"/>
        <v>393</v>
      </c>
      <c r="C456" s="265">
        <f t="shared" si="55"/>
        <v>44335</v>
      </c>
      <c r="D456" s="265" t="str">
        <f t="shared" si="57"/>
        <v>Tier 4</v>
      </c>
      <c r="E456" s="284">
        <f t="shared" si="58"/>
        <v>0.17530985374528696</v>
      </c>
      <c r="F456" s="265" t="str">
        <f t="shared" si="59"/>
        <v>Tier 4</v>
      </c>
      <c r="G456" s="284">
        <f t="shared" si="60"/>
        <v>1.5091966841483836E-2</v>
      </c>
    </row>
    <row r="457" spans="1:7" hidden="1">
      <c r="A457" s="283" t="str">
        <f t="shared" si="56"/>
        <v>Tier 4</v>
      </c>
      <c r="B457" s="286">
        <f t="shared" si="55"/>
        <v>394</v>
      </c>
      <c r="C457" s="265">
        <f t="shared" si="55"/>
        <v>44336</v>
      </c>
      <c r="D457" s="265" t="str">
        <f t="shared" si="57"/>
        <v>Tier 4</v>
      </c>
      <c r="E457" s="284">
        <f t="shared" si="58"/>
        <v>0.17536768153824445</v>
      </c>
      <c r="F457" s="265" t="str">
        <f t="shared" si="59"/>
        <v>Tier 4</v>
      </c>
      <c r="G457" s="284">
        <f t="shared" si="60"/>
        <v>1.5091551009021667E-2</v>
      </c>
    </row>
    <row r="458" spans="1:7" hidden="1">
      <c r="A458" s="283" t="str">
        <f t="shared" si="56"/>
        <v>Tier 4</v>
      </c>
      <c r="B458" s="286">
        <f t="shared" si="55"/>
        <v>395</v>
      </c>
      <c r="C458" s="265">
        <f t="shared" si="55"/>
        <v>44337</v>
      </c>
      <c r="D458" s="265" t="str">
        <f t="shared" si="57"/>
        <v>Tier 4</v>
      </c>
      <c r="E458" s="284">
        <f t="shared" si="58"/>
        <v>0.17542550933120193</v>
      </c>
      <c r="F458" s="265" t="str">
        <f t="shared" si="59"/>
        <v>Tier 4</v>
      </c>
      <c r="G458" s="284">
        <f t="shared" si="60"/>
        <v>1.5091135176559498E-2</v>
      </c>
    </row>
    <row r="459" spans="1:7" hidden="1">
      <c r="A459" s="283" t="str">
        <f t="shared" si="56"/>
        <v>Tier 4</v>
      </c>
      <c r="B459" s="286">
        <f t="shared" si="55"/>
        <v>396</v>
      </c>
      <c r="C459" s="265">
        <f t="shared" si="55"/>
        <v>44338</v>
      </c>
      <c r="D459" s="265" t="str">
        <f t="shared" si="57"/>
        <v>Tier 4</v>
      </c>
      <c r="E459" s="284">
        <f t="shared" si="58"/>
        <v>0.17548333712415942</v>
      </c>
      <c r="F459" s="265" t="str">
        <f t="shared" si="59"/>
        <v>Tier 4</v>
      </c>
      <c r="G459" s="284">
        <f t="shared" si="60"/>
        <v>1.5090719344097329E-2</v>
      </c>
    </row>
    <row r="460" spans="1:7" hidden="1">
      <c r="A460" s="283" t="str">
        <f t="shared" si="56"/>
        <v>Tier 4</v>
      </c>
      <c r="B460" s="286">
        <f t="shared" si="55"/>
        <v>397</v>
      </c>
      <c r="C460" s="265">
        <f t="shared" si="55"/>
        <v>44339</v>
      </c>
      <c r="D460" s="265" t="str">
        <f t="shared" si="57"/>
        <v>Tier 4</v>
      </c>
      <c r="E460" s="284">
        <f t="shared" si="58"/>
        <v>0.17554116491711691</v>
      </c>
      <c r="F460" s="265" t="str">
        <f t="shared" si="59"/>
        <v>Tier 4</v>
      </c>
      <c r="G460" s="284">
        <f t="shared" si="60"/>
        <v>1.5090303511635161E-2</v>
      </c>
    </row>
    <row r="461" spans="1:7" hidden="1">
      <c r="A461" s="283" t="str">
        <f t="shared" si="56"/>
        <v>Tier 4</v>
      </c>
      <c r="B461" s="286">
        <f t="shared" si="55"/>
        <v>398</v>
      </c>
      <c r="C461" s="265">
        <f t="shared" si="55"/>
        <v>44340</v>
      </c>
      <c r="D461" s="265" t="str">
        <f t="shared" si="57"/>
        <v>Tier 4</v>
      </c>
      <c r="E461" s="284">
        <f t="shared" si="58"/>
        <v>0.1755989927100744</v>
      </c>
      <c r="F461" s="265" t="str">
        <f t="shared" si="59"/>
        <v>Tier 4</v>
      </c>
      <c r="G461" s="284">
        <f t="shared" si="60"/>
        <v>1.5089887679172992E-2</v>
      </c>
    </row>
    <row r="462" spans="1:7" hidden="1">
      <c r="A462" s="283" t="str">
        <f t="shared" si="56"/>
        <v>Tier 4</v>
      </c>
      <c r="B462" s="286">
        <f t="shared" si="55"/>
        <v>399</v>
      </c>
      <c r="C462" s="265">
        <f t="shared" si="55"/>
        <v>44341</v>
      </c>
      <c r="D462" s="265" t="str">
        <f t="shared" si="57"/>
        <v>Tier 4</v>
      </c>
      <c r="E462" s="284">
        <f t="shared" si="58"/>
        <v>0.17565682050303189</v>
      </c>
      <c r="F462" s="265" t="str">
        <f t="shared" si="59"/>
        <v>Tier 4</v>
      </c>
      <c r="G462" s="284">
        <f t="shared" si="60"/>
        <v>1.5089471846710823E-2</v>
      </c>
    </row>
    <row r="463" spans="1:7" hidden="1">
      <c r="A463" s="283" t="str">
        <f t="shared" si="56"/>
        <v>Tier 4</v>
      </c>
      <c r="B463" s="286">
        <f t="shared" ref="B463:C478" si="61">B462+1</f>
        <v>400</v>
      </c>
      <c r="C463" s="265">
        <f t="shared" si="61"/>
        <v>44342</v>
      </c>
      <c r="D463" s="265" t="str">
        <f t="shared" si="57"/>
        <v>Tier 4</v>
      </c>
      <c r="E463" s="284">
        <f t="shared" si="58"/>
        <v>0.17571464829598937</v>
      </c>
      <c r="F463" s="265" t="str">
        <f t="shared" si="59"/>
        <v>Tier 4</v>
      </c>
      <c r="G463" s="284">
        <f t="shared" si="60"/>
        <v>1.5089056014248654E-2</v>
      </c>
    </row>
    <row r="464" spans="1:7" hidden="1">
      <c r="A464" s="283" t="str">
        <f t="shared" si="56"/>
        <v>Tier 4</v>
      </c>
      <c r="B464" s="286">
        <f t="shared" si="61"/>
        <v>401</v>
      </c>
      <c r="C464" s="265">
        <f t="shared" si="61"/>
        <v>44343</v>
      </c>
      <c r="D464" s="265" t="str">
        <f t="shared" si="57"/>
        <v>Tier 4</v>
      </c>
      <c r="E464" s="284">
        <f t="shared" si="58"/>
        <v>0.17577247608894686</v>
      </c>
      <c r="F464" s="265" t="str">
        <f t="shared" si="59"/>
        <v>Tier 4</v>
      </c>
      <c r="G464" s="284">
        <f t="shared" si="60"/>
        <v>1.5088640181786486E-2</v>
      </c>
    </row>
    <row r="465" spans="1:7" hidden="1">
      <c r="A465" s="283" t="str">
        <f t="shared" si="56"/>
        <v>Tier 4</v>
      </c>
      <c r="B465" s="286">
        <f t="shared" si="61"/>
        <v>402</v>
      </c>
      <c r="C465" s="265">
        <f t="shared" si="61"/>
        <v>44344</v>
      </c>
      <c r="D465" s="265" t="str">
        <f t="shared" si="57"/>
        <v>Tier 4</v>
      </c>
      <c r="E465" s="284">
        <f t="shared" si="58"/>
        <v>0.17583030388190435</v>
      </c>
      <c r="F465" s="265" t="str">
        <f t="shared" si="59"/>
        <v>Tier 4</v>
      </c>
      <c r="G465" s="284">
        <f t="shared" si="60"/>
        <v>1.5088224349324317E-2</v>
      </c>
    </row>
    <row r="466" spans="1:7" hidden="1">
      <c r="A466" s="283" t="str">
        <f t="shared" si="56"/>
        <v>Tier 4</v>
      </c>
      <c r="B466" s="286">
        <f t="shared" si="61"/>
        <v>403</v>
      </c>
      <c r="C466" s="265">
        <f t="shared" si="61"/>
        <v>44345</v>
      </c>
      <c r="D466" s="265" t="str">
        <f t="shared" si="57"/>
        <v>Tier 4</v>
      </c>
      <c r="E466" s="284">
        <f t="shared" si="58"/>
        <v>0.17588813167486184</v>
      </c>
      <c r="F466" s="265" t="str">
        <f t="shared" si="59"/>
        <v>Tier 4</v>
      </c>
      <c r="G466" s="284">
        <f t="shared" si="60"/>
        <v>1.5087808516862148E-2</v>
      </c>
    </row>
    <row r="467" spans="1:7" hidden="1">
      <c r="A467" s="283" t="str">
        <f t="shared" si="56"/>
        <v>Tier 4</v>
      </c>
      <c r="B467" s="286">
        <f t="shared" si="61"/>
        <v>404</v>
      </c>
      <c r="C467" s="265">
        <f t="shared" si="61"/>
        <v>44346</v>
      </c>
      <c r="D467" s="265" t="str">
        <f t="shared" si="57"/>
        <v>Tier 4</v>
      </c>
      <c r="E467" s="284">
        <f t="shared" si="58"/>
        <v>0.17594595946781932</v>
      </c>
      <c r="F467" s="265" t="str">
        <f t="shared" si="59"/>
        <v>Tier 4</v>
      </c>
      <c r="G467" s="284">
        <f t="shared" si="60"/>
        <v>1.5087392684399979E-2</v>
      </c>
    </row>
    <row r="468" spans="1:7" hidden="1">
      <c r="A468" s="283" t="str">
        <f t="shared" si="56"/>
        <v>Tier 4</v>
      </c>
      <c r="B468" s="286">
        <f t="shared" si="61"/>
        <v>405</v>
      </c>
      <c r="C468" s="265">
        <f t="shared" si="61"/>
        <v>44347</v>
      </c>
      <c r="D468" s="265" t="str">
        <f t="shared" si="57"/>
        <v>Tier 4</v>
      </c>
      <c r="E468" s="284">
        <f t="shared" si="58"/>
        <v>0.17600378726077681</v>
      </c>
      <c r="F468" s="265" t="str">
        <f t="shared" si="59"/>
        <v>Tier 4</v>
      </c>
      <c r="G468" s="284">
        <f t="shared" si="60"/>
        <v>1.508697685193781E-2</v>
      </c>
    </row>
    <row r="469" spans="1:7" hidden="1">
      <c r="A469" s="283" t="str">
        <f t="shared" si="56"/>
        <v>Tier 4</v>
      </c>
      <c r="B469" s="286">
        <f t="shared" si="61"/>
        <v>406</v>
      </c>
      <c r="C469" s="265">
        <f t="shared" si="61"/>
        <v>44348</v>
      </c>
      <c r="D469" s="265" t="str">
        <f t="shared" si="57"/>
        <v>Tier 4</v>
      </c>
      <c r="E469" s="284">
        <f t="shared" si="58"/>
        <v>0.1760616150537343</v>
      </c>
      <c r="F469" s="265" t="str">
        <f t="shared" si="59"/>
        <v>Tier 4</v>
      </c>
      <c r="G469" s="284">
        <f t="shared" si="60"/>
        <v>1.5086561019475642E-2</v>
      </c>
    </row>
    <row r="470" spans="1:7" hidden="1">
      <c r="A470" s="283" t="str">
        <f t="shared" si="56"/>
        <v>Tier 4</v>
      </c>
      <c r="B470" s="286">
        <f t="shared" si="61"/>
        <v>407</v>
      </c>
      <c r="C470" s="265">
        <f t="shared" si="61"/>
        <v>44349</v>
      </c>
      <c r="D470" s="265" t="str">
        <f t="shared" si="57"/>
        <v>Tier 4</v>
      </c>
      <c r="E470" s="284">
        <f t="shared" si="58"/>
        <v>0.17611944284669179</v>
      </c>
      <c r="F470" s="265" t="str">
        <f t="shared" si="59"/>
        <v>Tier 4</v>
      </c>
      <c r="G470" s="284">
        <f t="shared" si="60"/>
        <v>1.5086145187013473E-2</v>
      </c>
    </row>
    <row r="471" spans="1:7" hidden="1">
      <c r="A471" s="283" t="str">
        <f t="shared" si="56"/>
        <v>Tier 4</v>
      </c>
      <c r="B471" s="286">
        <f t="shared" si="61"/>
        <v>408</v>
      </c>
      <c r="C471" s="265">
        <f t="shared" si="61"/>
        <v>44350</v>
      </c>
      <c r="D471" s="265" t="str">
        <f t="shared" si="57"/>
        <v>Tier 4</v>
      </c>
      <c r="E471" s="284">
        <f t="shared" si="58"/>
        <v>0.17617727063964927</v>
      </c>
      <c r="F471" s="265" t="str">
        <f t="shared" si="59"/>
        <v>Tier 4</v>
      </c>
      <c r="G471" s="284">
        <f t="shared" si="60"/>
        <v>1.5085729354551304E-2</v>
      </c>
    </row>
    <row r="472" spans="1:7" hidden="1">
      <c r="A472" s="283" t="str">
        <f t="shared" si="56"/>
        <v>Tier 4</v>
      </c>
      <c r="B472" s="286">
        <f t="shared" si="61"/>
        <v>409</v>
      </c>
      <c r="C472" s="265">
        <f t="shared" si="61"/>
        <v>44351</v>
      </c>
      <c r="D472" s="265" t="str">
        <f t="shared" si="57"/>
        <v>Tier 4</v>
      </c>
      <c r="E472" s="284">
        <f t="shared" si="58"/>
        <v>0.17623509843260676</v>
      </c>
      <c r="F472" s="265" t="str">
        <f t="shared" si="59"/>
        <v>Tier 4</v>
      </c>
      <c r="G472" s="284">
        <f t="shared" si="60"/>
        <v>1.5085313522089135E-2</v>
      </c>
    </row>
    <row r="473" spans="1:7" hidden="1">
      <c r="A473" s="283" t="str">
        <f t="shared" si="56"/>
        <v>Tier 4</v>
      </c>
      <c r="B473" s="286">
        <f t="shared" si="61"/>
        <v>410</v>
      </c>
      <c r="C473" s="265">
        <f t="shared" si="61"/>
        <v>44352</v>
      </c>
      <c r="D473" s="265" t="str">
        <f t="shared" si="57"/>
        <v>Tier 4</v>
      </c>
      <c r="E473" s="284">
        <f t="shared" si="58"/>
        <v>0.17629292622556425</v>
      </c>
      <c r="F473" s="265" t="str">
        <f t="shared" si="59"/>
        <v>Tier 4</v>
      </c>
      <c r="G473" s="284">
        <f t="shared" si="60"/>
        <v>1.5084897689626967E-2</v>
      </c>
    </row>
    <row r="474" spans="1:7" hidden="1">
      <c r="A474" s="283" t="str">
        <f t="shared" si="56"/>
        <v>Tier 4</v>
      </c>
      <c r="B474" s="286">
        <f t="shared" si="61"/>
        <v>411</v>
      </c>
      <c r="C474" s="265">
        <f t="shared" si="61"/>
        <v>44353</v>
      </c>
      <c r="D474" s="265" t="str">
        <f t="shared" si="57"/>
        <v>Tier 4</v>
      </c>
      <c r="E474" s="284">
        <f t="shared" si="58"/>
        <v>0.17635075401852174</v>
      </c>
      <c r="F474" s="265" t="str">
        <f t="shared" si="59"/>
        <v>Tier 4</v>
      </c>
      <c r="G474" s="284">
        <f t="shared" si="60"/>
        <v>1.5084481857164798E-2</v>
      </c>
    </row>
    <row r="475" spans="1:7" hidden="1">
      <c r="A475" s="283" t="str">
        <f t="shared" si="56"/>
        <v>Tier 4</v>
      </c>
      <c r="B475" s="286">
        <f t="shared" si="61"/>
        <v>412</v>
      </c>
      <c r="C475" s="265">
        <f t="shared" si="61"/>
        <v>44354</v>
      </c>
      <c r="D475" s="265" t="str">
        <f t="shared" si="57"/>
        <v>Tier 4</v>
      </c>
      <c r="E475" s="284">
        <f t="shared" si="58"/>
        <v>0.17640858181147923</v>
      </c>
      <c r="F475" s="265" t="str">
        <f t="shared" si="59"/>
        <v>Tier 4</v>
      </c>
      <c r="G475" s="284">
        <f t="shared" si="60"/>
        <v>1.5084066024702629E-2</v>
      </c>
    </row>
    <row r="476" spans="1:7" hidden="1">
      <c r="A476" s="283" t="str">
        <f t="shared" si="56"/>
        <v>Tier 4</v>
      </c>
      <c r="B476" s="286">
        <f t="shared" si="61"/>
        <v>413</v>
      </c>
      <c r="C476" s="265">
        <f t="shared" si="61"/>
        <v>44355</v>
      </c>
      <c r="D476" s="265" t="str">
        <f t="shared" si="57"/>
        <v>Tier 4</v>
      </c>
      <c r="E476" s="284">
        <f t="shared" si="58"/>
        <v>0.17646640960443671</v>
      </c>
      <c r="F476" s="265" t="str">
        <f t="shared" si="59"/>
        <v>Tier 4</v>
      </c>
      <c r="G476" s="284">
        <f t="shared" si="60"/>
        <v>1.508365019224046E-2</v>
      </c>
    </row>
    <row r="477" spans="1:7" hidden="1">
      <c r="A477" s="283" t="str">
        <f t="shared" si="56"/>
        <v>Tier 4</v>
      </c>
      <c r="B477" s="286">
        <f t="shared" si="61"/>
        <v>414</v>
      </c>
      <c r="C477" s="265">
        <f t="shared" si="61"/>
        <v>44356</v>
      </c>
      <c r="D477" s="265" t="str">
        <f t="shared" si="57"/>
        <v>Tier 4</v>
      </c>
      <c r="E477" s="284">
        <f t="shared" si="58"/>
        <v>0.1765242373973942</v>
      </c>
      <c r="F477" s="265" t="str">
        <f t="shared" si="59"/>
        <v>Tier 4</v>
      </c>
      <c r="G477" s="284">
        <f t="shared" si="60"/>
        <v>1.5083234359778291E-2</v>
      </c>
    </row>
    <row r="478" spans="1:7" hidden="1">
      <c r="A478" s="283" t="str">
        <f t="shared" si="56"/>
        <v>Tier 4</v>
      </c>
      <c r="B478" s="286">
        <f t="shared" si="61"/>
        <v>415</v>
      </c>
      <c r="C478" s="265">
        <f t="shared" si="61"/>
        <v>44357</v>
      </c>
      <c r="D478" s="265" t="str">
        <f t="shared" si="57"/>
        <v>Tier 4</v>
      </c>
      <c r="E478" s="284">
        <f t="shared" si="58"/>
        <v>0.17658206519035169</v>
      </c>
      <c r="F478" s="265" t="str">
        <f t="shared" si="59"/>
        <v>Tier 4</v>
      </c>
      <c r="G478" s="284">
        <f t="shared" si="60"/>
        <v>1.5082818527316123E-2</v>
      </c>
    </row>
    <row r="479" spans="1:7" hidden="1">
      <c r="A479" s="283" t="str">
        <f t="shared" si="56"/>
        <v>Tier 4</v>
      </c>
      <c r="B479" s="286">
        <f t="shared" ref="B479:C494" si="62">B478+1</f>
        <v>416</v>
      </c>
      <c r="C479" s="265">
        <f t="shared" si="62"/>
        <v>44358</v>
      </c>
      <c r="D479" s="265" t="str">
        <f t="shared" si="57"/>
        <v>Tier 4</v>
      </c>
      <c r="E479" s="284">
        <f t="shared" si="58"/>
        <v>0.17663989298330918</v>
      </c>
      <c r="F479" s="265" t="str">
        <f t="shared" si="59"/>
        <v>Tier 4</v>
      </c>
      <c r="G479" s="284">
        <f t="shared" si="60"/>
        <v>1.5082402694853954E-2</v>
      </c>
    </row>
    <row r="480" spans="1:7" hidden="1">
      <c r="A480" s="283" t="str">
        <f t="shared" si="56"/>
        <v>Tier 4</v>
      </c>
      <c r="B480" s="286">
        <f t="shared" si="62"/>
        <v>417</v>
      </c>
      <c r="C480" s="265">
        <f t="shared" si="62"/>
        <v>44359</v>
      </c>
      <c r="D480" s="265" t="str">
        <f t="shared" si="57"/>
        <v>Tier 4</v>
      </c>
      <c r="E480" s="284">
        <f t="shared" si="58"/>
        <v>0.17669772077626666</v>
      </c>
      <c r="F480" s="265" t="str">
        <f t="shared" si="59"/>
        <v>Tier 4</v>
      </c>
      <c r="G480" s="284">
        <f t="shared" si="60"/>
        <v>1.5081986862391785E-2</v>
      </c>
    </row>
    <row r="481" spans="1:7" hidden="1">
      <c r="A481" s="283" t="str">
        <f t="shared" si="56"/>
        <v>Tier 4</v>
      </c>
      <c r="B481" s="286">
        <f t="shared" si="62"/>
        <v>418</v>
      </c>
      <c r="C481" s="265">
        <f t="shared" si="62"/>
        <v>44360</v>
      </c>
      <c r="D481" s="265" t="str">
        <f t="shared" si="57"/>
        <v>Tier 4</v>
      </c>
      <c r="E481" s="284">
        <f t="shared" si="58"/>
        <v>0.17675554856922415</v>
      </c>
      <c r="F481" s="265" t="str">
        <f t="shared" si="59"/>
        <v>Tier 4</v>
      </c>
      <c r="G481" s="284">
        <f t="shared" si="60"/>
        <v>1.5081571029929616E-2</v>
      </c>
    </row>
    <row r="482" spans="1:7" hidden="1">
      <c r="A482" s="283" t="str">
        <f t="shared" si="56"/>
        <v>Tier 4</v>
      </c>
      <c r="B482" s="286">
        <f t="shared" si="62"/>
        <v>419</v>
      </c>
      <c r="C482" s="265">
        <f t="shared" si="62"/>
        <v>44361</v>
      </c>
      <c r="D482" s="265" t="str">
        <f t="shared" si="57"/>
        <v>Tier 4</v>
      </c>
      <c r="E482" s="284">
        <f t="shared" si="58"/>
        <v>0.17681337636218164</v>
      </c>
      <c r="F482" s="265" t="str">
        <f t="shared" si="59"/>
        <v>Tier 4</v>
      </c>
      <c r="G482" s="284">
        <f t="shared" si="60"/>
        <v>1.5081155197467448E-2</v>
      </c>
    </row>
    <row r="483" spans="1:7" hidden="1">
      <c r="A483" s="283" t="str">
        <f t="shared" si="56"/>
        <v>Tier 4</v>
      </c>
      <c r="B483" s="286">
        <f t="shared" si="62"/>
        <v>420</v>
      </c>
      <c r="C483" s="265">
        <f t="shared" si="62"/>
        <v>44362</v>
      </c>
      <c r="D483" s="265" t="str">
        <f t="shared" si="57"/>
        <v>Tier 4</v>
      </c>
      <c r="E483" s="284">
        <f t="shared" si="58"/>
        <v>0.17687120415513913</v>
      </c>
      <c r="F483" s="265" t="str">
        <f t="shared" si="59"/>
        <v>Tier 4</v>
      </c>
      <c r="G483" s="284">
        <f t="shared" si="60"/>
        <v>1.5080739365005279E-2</v>
      </c>
    </row>
    <row r="484" spans="1:7" hidden="1">
      <c r="A484" s="283" t="str">
        <f t="shared" si="56"/>
        <v>Tier 4</v>
      </c>
      <c r="B484" s="286">
        <f t="shared" si="62"/>
        <v>421</v>
      </c>
      <c r="C484" s="265">
        <f t="shared" si="62"/>
        <v>44363</v>
      </c>
      <c r="D484" s="265" t="str">
        <f t="shared" si="57"/>
        <v>Tier 4</v>
      </c>
      <c r="E484" s="284">
        <f t="shared" si="58"/>
        <v>0.17692903194809662</v>
      </c>
      <c r="F484" s="265" t="str">
        <f t="shared" si="59"/>
        <v>Tier 4</v>
      </c>
      <c r="G484" s="284">
        <f t="shared" si="60"/>
        <v>1.508032353254311E-2</v>
      </c>
    </row>
    <row r="485" spans="1:7" hidden="1">
      <c r="A485" s="283" t="str">
        <f t="shared" si="56"/>
        <v>Tier 4</v>
      </c>
      <c r="B485" s="286">
        <f t="shared" si="62"/>
        <v>422</v>
      </c>
      <c r="C485" s="265">
        <f t="shared" si="62"/>
        <v>44364</v>
      </c>
      <c r="D485" s="265" t="str">
        <f t="shared" si="57"/>
        <v>Tier 4</v>
      </c>
      <c r="E485" s="284">
        <f t="shared" si="58"/>
        <v>0.1769868597410541</v>
      </c>
      <c r="F485" s="265" t="str">
        <f t="shared" si="59"/>
        <v>Tier 4</v>
      </c>
      <c r="G485" s="284">
        <f t="shared" si="60"/>
        <v>1.5079907700080941E-2</v>
      </c>
    </row>
    <row r="486" spans="1:7" hidden="1">
      <c r="A486" s="283" t="str">
        <f t="shared" si="56"/>
        <v>Tier 4</v>
      </c>
      <c r="B486" s="286">
        <f t="shared" si="62"/>
        <v>423</v>
      </c>
      <c r="C486" s="265">
        <f t="shared" si="62"/>
        <v>44365</v>
      </c>
      <c r="D486" s="265" t="str">
        <f t="shared" si="57"/>
        <v>Tier 4</v>
      </c>
      <c r="E486" s="284">
        <f t="shared" si="58"/>
        <v>0.17704468753401159</v>
      </c>
      <c r="F486" s="265" t="str">
        <f t="shared" si="59"/>
        <v>Tier 4</v>
      </c>
      <c r="G486" s="284">
        <f t="shared" si="60"/>
        <v>1.5079491867618772E-2</v>
      </c>
    </row>
    <row r="487" spans="1:7" hidden="1">
      <c r="A487" s="283" t="str">
        <f t="shared" si="56"/>
        <v>Tier 4</v>
      </c>
      <c r="B487" s="286">
        <f t="shared" si="62"/>
        <v>424</v>
      </c>
      <c r="C487" s="265">
        <f t="shared" si="62"/>
        <v>44366</v>
      </c>
      <c r="D487" s="265" t="str">
        <f t="shared" si="57"/>
        <v>Tier 4</v>
      </c>
      <c r="E487" s="284">
        <f t="shared" si="58"/>
        <v>0.17710251532696908</v>
      </c>
      <c r="F487" s="265" t="str">
        <f t="shared" si="59"/>
        <v>Tier 4</v>
      </c>
      <c r="G487" s="284">
        <f t="shared" si="60"/>
        <v>1.5079076035156604E-2</v>
      </c>
    </row>
    <row r="488" spans="1:7" hidden="1">
      <c r="A488" s="283" t="str">
        <f t="shared" si="56"/>
        <v>Tier 4</v>
      </c>
      <c r="B488" s="286">
        <f t="shared" si="62"/>
        <v>425</v>
      </c>
      <c r="C488" s="265">
        <f t="shared" si="62"/>
        <v>44367</v>
      </c>
      <c r="D488" s="265" t="str">
        <f t="shared" si="57"/>
        <v>Tier 4</v>
      </c>
      <c r="E488" s="284">
        <f t="shared" si="58"/>
        <v>0.17716034311992657</v>
      </c>
      <c r="F488" s="265" t="str">
        <f t="shared" si="59"/>
        <v>Tier 4</v>
      </c>
      <c r="G488" s="284">
        <f t="shared" si="60"/>
        <v>1.5078660202694435E-2</v>
      </c>
    </row>
    <row r="489" spans="1:7" hidden="1">
      <c r="A489" s="283" t="str">
        <f t="shared" si="56"/>
        <v>Tier 4</v>
      </c>
      <c r="B489" s="286">
        <f t="shared" si="62"/>
        <v>426</v>
      </c>
      <c r="C489" s="265">
        <f t="shared" si="62"/>
        <v>44368</v>
      </c>
      <c r="D489" s="265" t="str">
        <f t="shared" si="57"/>
        <v>Tier 4</v>
      </c>
      <c r="E489" s="284">
        <f t="shared" si="58"/>
        <v>0.17721817091288405</v>
      </c>
      <c r="F489" s="265" t="str">
        <f t="shared" si="59"/>
        <v>Tier 4</v>
      </c>
      <c r="G489" s="284">
        <f t="shared" si="60"/>
        <v>1.5078244370232266E-2</v>
      </c>
    </row>
    <row r="490" spans="1:7" hidden="1">
      <c r="A490" s="283" t="str">
        <f t="shared" si="56"/>
        <v>Tier 4</v>
      </c>
      <c r="B490" s="286">
        <f t="shared" si="62"/>
        <v>427</v>
      </c>
      <c r="C490" s="265">
        <f t="shared" si="62"/>
        <v>44369</v>
      </c>
      <c r="D490" s="265" t="str">
        <f t="shared" si="57"/>
        <v>Tier 4</v>
      </c>
      <c r="E490" s="284">
        <f t="shared" si="58"/>
        <v>0.17727599870584154</v>
      </c>
      <c r="F490" s="265" t="str">
        <f t="shared" si="59"/>
        <v>Tier 4</v>
      </c>
      <c r="G490" s="284">
        <f t="shared" si="60"/>
        <v>1.5077828537770097E-2</v>
      </c>
    </row>
    <row r="491" spans="1:7" hidden="1">
      <c r="A491" s="283" t="str">
        <f t="shared" si="56"/>
        <v>Tier 4</v>
      </c>
      <c r="B491" s="286">
        <f t="shared" si="62"/>
        <v>428</v>
      </c>
      <c r="C491" s="265">
        <f t="shared" si="62"/>
        <v>44370</v>
      </c>
      <c r="D491" s="265" t="str">
        <f t="shared" si="57"/>
        <v>Tier 4</v>
      </c>
      <c r="E491" s="284">
        <f t="shared" si="58"/>
        <v>0.17733382649879903</v>
      </c>
      <c r="F491" s="265" t="str">
        <f t="shared" si="59"/>
        <v>Tier 4</v>
      </c>
      <c r="G491" s="284">
        <f t="shared" si="60"/>
        <v>1.5077412705307928E-2</v>
      </c>
    </row>
    <row r="492" spans="1:7" hidden="1">
      <c r="A492" s="283" t="str">
        <f t="shared" si="56"/>
        <v>Tier 4</v>
      </c>
      <c r="B492" s="286">
        <f t="shared" si="62"/>
        <v>429</v>
      </c>
      <c r="C492" s="265">
        <f t="shared" si="62"/>
        <v>44371</v>
      </c>
      <c r="D492" s="265" t="str">
        <f t="shared" si="57"/>
        <v>Tier 4</v>
      </c>
      <c r="E492" s="284">
        <f t="shared" si="58"/>
        <v>0.17739165429175652</v>
      </c>
      <c r="F492" s="265" t="str">
        <f t="shared" si="59"/>
        <v>Tier 4</v>
      </c>
      <c r="G492" s="284">
        <f t="shared" si="60"/>
        <v>1.507699687284576E-2</v>
      </c>
    </row>
    <row r="493" spans="1:7" hidden="1">
      <c r="A493" s="283" t="str">
        <f t="shared" si="56"/>
        <v>Tier 4</v>
      </c>
      <c r="B493" s="286">
        <f t="shared" si="62"/>
        <v>430</v>
      </c>
      <c r="C493" s="265">
        <f t="shared" si="62"/>
        <v>44372</v>
      </c>
      <c r="D493" s="265" t="str">
        <f t="shared" si="57"/>
        <v>Tier 4</v>
      </c>
      <c r="E493" s="284">
        <f t="shared" si="58"/>
        <v>0.17744948208471401</v>
      </c>
      <c r="F493" s="265" t="str">
        <f t="shared" si="59"/>
        <v>Tier 4</v>
      </c>
      <c r="G493" s="284">
        <f t="shared" si="60"/>
        <v>1.5076581040383591E-2</v>
      </c>
    </row>
    <row r="494" spans="1:7" hidden="1">
      <c r="A494" s="283" t="str">
        <f t="shared" si="56"/>
        <v>Tier 4</v>
      </c>
      <c r="B494" s="286">
        <f t="shared" si="62"/>
        <v>431</v>
      </c>
      <c r="C494" s="265">
        <f t="shared" si="62"/>
        <v>44373</v>
      </c>
      <c r="D494" s="265" t="str">
        <f t="shared" si="57"/>
        <v>Tier 4</v>
      </c>
      <c r="E494" s="284">
        <f t="shared" si="58"/>
        <v>0.17750730987767149</v>
      </c>
      <c r="F494" s="265" t="str">
        <f t="shared" si="59"/>
        <v>Tier 4</v>
      </c>
      <c r="G494" s="284">
        <f t="shared" si="60"/>
        <v>1.5076165207921422E-2</v>
      </c>
    </row>
    <row r="495" spans="1:7" hidden="1">
      <c r="A495" s="283" t="str">
        <f t="shared" si="56"/>
        <v>Tier 4</v>
      </c>
      <c r="B495" s="286">
        <f t="shared" ref="B495:C510" si="63">B494+1</f>
        <v>432</v>
      </c>
      <c r="C495" s="265">
        <f t="shared" si="63"/>
        <v>44374</v>
      </c>
      <c r="D495" s="265" t="str">
        <f t="shared" si="57"/>
        <v>Tier 4</v>
      </c>
      <c r="E495" s="284">
        <f t="shared" si="58"/>
        <v>0.17756513767062898</v>
      </c>
      <c r="F495" s="265" t="str">
        <f t="shared" si="59"/>
        <v>Tier 4</v>
      </c>
      <c r="G495" s="284">
        <f t="shared" si="60"/>
        <v>1.5075749375459253E-2</v>
      </c>
    </row>
    <row r="496" spans="1:7" hidden="1">
      <c r="A496" s="283" t="str">
        <f t="shared" si="56"/>
        <v>Tier 4</v>
      </c>
      <c r="B496" s="286">
        <f t="shared" si="63"/>
        <v>433</v>
      </c>
      <c r="C496" s="265">
        <f t="shared" si="63"/>
        <v>44375</v>
      </c>
      <c r="D496" s="265" t="str">
        <f t="shared" si="57"/>
        <v>Tier 4</v>
      </c>
      <c r="E496" s="284">
        <f t="shared" si="58"/>
        <v>0.17762296546358647</v>
      </c>
      <c r="F496" s="265" t="str">
        <f t="shared" si="59"/>
        <v>Tier 4</v>
      </c>
      <c r="G496" s="284">
        <f t="shared" si="60"/>
        <v>1.5075333542997085E-2</v>
      </c>
    </row>
    <row r="497" spans="1:7" hidden="1">
      <c r="A497" s="283" t="str">
        <f t="shared" si="56"/>
        <v>Tier 4</v>
      </c>
      <c r="B497" s="286">
        <f t="shared" si="63"/>
        <v>434</v>
      </c>
      <c r="C497" s="265">
        <f t="shared" si="63"/>
        <v>44376</v>
      </c>
      <c r="D497" s="265" t="str">
        <f t="shared" si="57"/>
        <v>Tier 4</v>
      </c>
      <c r="E497" s="284">
        <f t="shared" si="58"/>
        <v>0.17768079325654396</v>
      </c>
      <c r="F497" s="265" t="str">
        <f t="shared" si="59"/>
        <v>Tier 4</v>
      </c>
      <c r="G497" s="284">
        <f t="shared" si="60"/>
        <v>1.5074917710534916E-2</v>
      </c>
    </row>
    <row r="498" spans="1:7" hidden="1">
      <c r="A498" s="283" t="str">
        <f t="shared" si="56"/>
        <v>Tier 4</v>
      </c>
      <c r="B498" s="286">
        <f t="shared" si="63"/>
        <v>435</v>
      </c>
      <c r="C498" s="265">
        <f t="shared" si="63"/>
        <v>44377</v>
      </c>
      <c r="D498" s="265" t="str">
        <f t="shared" si="57"/>
        <v>Tier 4</v>
      </c>
      <c r="E498" s="284">
        <f t="shared" si="58"/>
        <v>0.17773862104950144</v>
      </c>
      <c r="F498" s="265" t="str">
        <f t="shared" si="59"/>
        <v>Tier 4</v>
      </c>
      <c r="G498" s="284">
        <f t="shared" si="60"/>
        <v>1.5074501878072747E-2</v>
      </c>
    </row>
    <row r="499" spans="1:7" hidden="1">
      <c r="A499" s="283" t="str">
        <f t="shared" si="56"/>
        <v>Tier 4</v>
      </c>
      <c r="B499" s="286">
        <f t="shared" si="63"/>
        <v>436</v>
      </c>
      <c r="C499" s="265">
        <f t="shared" si="63"/>
        <v>44378</v>
      </c>
      <c r="D499" s="265" t="str">
        <f t="shared" si="57"/>
        <v>Tier 4</v>
      </c>
      <c r="E499" s="284">
        <f t="shared" si="58"/>
        <v>0.17779644884245893</v>
      </c>
      <c r="F499" s="265" t="str">
        <f t="shared" si="59"/>
        <v>Tier 4</v>
      </c>
      <c r="G499" s="284">
        <f t="shared" si="60"/>
        <v>1.5074086045610578E-2</v>
      </c>
    </row>
    <row r="500" spans="1:7" hidden="1">
      <c r="A500" s="283" t="str">
        <f t="shared" si="56"/>
        <v>Tier 4</v>
      </c>
      <c r="B500" s="286">
        <f t="shared" si="63"/>
        <v>437</v>
      </c>
      <c r="C500" s="265">
        <f t="shared" si="63"/>
        <v>44379</v>
      </c>
      <c r="D500" s="265" t="str">
        <f t="shared" si="57"/>
        <v>Tier 4</v>
      </c>
      <c r="E500" s="284">
        <f t="shared" si="58"/>
        <v>0.17785427663541642</v>
      </c>
      <c r="F500" s="265" t="str">
        <f t="shared" si="59"/>
        <v>Tier 4</v>
      </c>
      <c r="G500" s="284">
        <f t="shared" si="60"/>
        <v>1.5073670213148409E-2</v>
      </c>
    </row>
    <row r="501" spans="1:7" hidden="1">
      <c r="A501" s="283" t="str">
        <f t="shared" si="56"/>
        <v>Tier 4</v>
      </c>
      <c r="B501" s="286">
        <f t="shared" si="63"/>
        <v>438</v>
      </c>
      <c r="C501" s="265">
        <f t="shared" si="63"/>
        <v>44380</v>
      </c>
      <c r="D501" s="265" t="str">
        <f t="shared" si="57"/>
        <v>Tier 4</v>
      </c>
      <c r="E501" s="284">
        <f t="shared" si="58"/>
        <v>0.17791210442837391</v>
      </c>
      <c r="F501" s="265" t="str">
        <f t="shared" si="59"/>
        <v>Tier 4</v>
      </c>
      <c r="G501" s="284">
        <f t="shared" si="60"/>
        <v>1.5073254380686241E-2</v>
      </c>
    </row>
    <row r="502" spans="1:7" hidden="1">
      <c r="A502" s="283" t="str">
        <f t="shared" si="56"/>
        <v>Tier 4</v>
      </c>
      <c r="B502" s="286">
        <f t="shared" si="63"/>
        <v>439</v>
      </c>
      <c r="C502" s="265">
        <f t="shared" si="63"/>
        <v>44381</v>
      </c>
      <c r="D502" s="265" t="str">
        <f t="shared" si="57"/>
        <v>Tier 4</v>
      </c>
      <c r="E502" s="284">
        <f t="shared" si="58"/>
        <v>0.1779699322213314</v>
      </c>
      <c r="F502" s="265" t="str">
        <f t="shared" si="59"/>
        <v>Tier 4</v>
      </c>
      <c r="G502" s="284">
        <f t="shared" si="60"/>
        <v>1.5072838548224072E-2</v>
      </c>
    </row>
    <row r="503" spans="1:7" hidden="1">
      <c r="A503" s="283" t="str">
        <f t="shared" si="56"/>
        <v>Tier 4</v>
      </c>
      <c r="B503" s="286">
        <f t="shared" si="63"/>
        <v>440</v>
      </c>
      <c r="C503" s="265">
        <f t="shared" si="63"/>
        <v>44382</v>
      </c>
      <c r="D503" s="265" t="str">
        <f t="shared" si="57"/>
        <v>Tier 4</v>
      </c>
      <c r="E503" s="284">
        <f t="shared" si="58"/>
        <v>0.17802776001428888</v>
      </c>
      <c r="F503" s="265" t="str">
        <f t="shared" si="59"/>
        <v>Tier 4</v>
      </c>
      <c r="G503" s="284">
        <f t="shared" si="60"/>
        <v>1.5072422715761903E-2</v>
      </c>
    </row>
    <row r="504" spans="1:7" hidden="1">
      <c r="A504" s="283" t="str">
        <f t="shared" si="56"/>
        <v>Tier 4</v>
      </c>
      <c r="B504" s="286">
        <f t="shared" si="63"/>
        <v>441</v>
      </c>
      <c r="C504" s="265">
        <f t="shared" si="63"/>
        <v>44383</v>
      </c>
      <c r="D504" s="265" t="str">
        <f t="shared" si="57"/>
        <v>Tier 4</v>
      </c>
      <c r="E504" s="284">
        <f t="shared" si="58"/>
        <v>0.17808558780724637</v>
      </c>
      <c r="F504" s="265" t="str">
        <f t="shared" si="59"/>
        <v>Tier 4</v>
      </c>
      <c r="G504" s="284">
        <f t="shared" si="60"/>
        <v>1.5072006883299734E-2</v>
      </c>
    </row>
    <row r="505" spans="1:7" hidden="1">
      <c r="A505" s="283" t="str">
        <f t="shared" si="56"/>
        <v>Tier 4</v>
      </c>
      <c r="B505" s="286">
        <f t="shared" si="63"/>
        <v>442</v>
      </c>
      <c r="C505" s="265">
        <f t="shared" si="63"/>
        <v>44384</v>
      </c>
      <c r="D505" s="265" t="str">
        <f t="shared" si="57"/>
        <v>Tier 4</v>
      </c>
      <c r="E505" s="284">
        <f t="shared" si="58"/>
        <v>0.17814341560020386</v>
      </c>
      <c r="F505" s="265" t="str">
        <f t="shared" si="59"/>
        <v>Tier 4</v>
      </c>
      <c r="G505" s="284">
        <f t="shared" si="60"/>
        <v>1.5071591050837566E-2</v>
      </c>
    </row>
    <row r="506" spans="1:7" hidden="1">
      <c r="A506" s="283" t="str">
        <f t="shared" si="56"/>
        <v>Tier 4</v>
      </c>
      <c r="B506" s="286">
        <f t="shared" si="63"/>
        <v>443</v>
      </c>
      <c r="C506" s="265">
        <f t="shared" si="63"/>
        <v>44385</v>
      </c>
      <c r="D506" s="265" t="str">
        <f t="shared" si="57"/>
        <v>Tier 4</v>
      </c>
      <c r="E506" s="284">
        <f t="shared" si="58"/>
        <v>0.17820124339316135</v>
      </c>
      <c r="F506" s="265" t="str">
        <f t="shared" si="59"/>
        <v>Tier 4</v>
      </c>
      <c r="G506" s="284">
        <f t="shared" si="60"/>
        <v>1.5071175218375397E-2</v>
      </c>
    </row>
    <row r="507" spans="1:7" hidden="1">
      <c r="A507" s="283" t="str">
        <f t="shared" si="56"/>
        <v>Tier 4</v>
      </c>
      <c r="B507" s="286">
        <f t="shared" si="63"/>
        <v>444</v>
      </c>
      <c r="C507" s="265">
        <f t="shared" si="63"/>
        <v>44386</v>
      </c>
      <c r="D507" s="265" t="str">
        <f t="shared" si="57"/>
        <v>Tier 4</v>
      </c>
      <c r="E507" s="284">
        <f t="shared" si="58"/>
        <v>0.17825907118611883</v>
      </c>
      <c r="F507" s="265" t="str">
        <f t="shared" si="59"/>
        <v>Tier 4</v>
      </c>
      <c r="G507" s="284">
        <f t="shared" si="60"/>
        <v>1.5070759385913228E-2</v>
      </c>
    </row>
    <row r="508" spans="1:7" hidden="1">
      <c r="A508" s="283" t="str">
        <f t="shared" si="56"/>
        <v>Tier 4</v>
      </c>
      <c r="B508" s="286">
        <f t="shared" si="63"/>
        <v>445</v>
      </c>
      <c r="C508" s="265">
        <f t="shared" si="63"/>
        <v>44387</v>
      </c>
      <c r="D508" s="265" t="str">
        <f t="shared" si="57"/>
        <v>Tier 4</v>
      </c>
      <c r="E508" s="284">
        <f t="shared" si="58"/>
        <v>0.17831689897907632</v>
      </c>
      <c r="F508" s="265" t="str">
        <f t="shared" si="59"/>
        <v>Tier 4</v>
      </c>
      <c r="G508" s="284">
        <f t="shared" si="60"/>
        <v>1.5070343553451059E-2</v>
      </c>
    </row>
    <row r="509" spans="1:7" hidden="1">
      <c r="A509" s="283" t="str">
        <f t="shared" si="56"/>
        <v>Tier 4</v>
      </c>
      <c r="B509" s="286">
        <f t="shared" si="63"/>
        <v>446</v>
      </c>
      <c r="C509" s="265">
        <f t="shared" si="63"/>
        <v>44388</v>
      </c>
      <c r="D509" s="265" t="str">
        <f t="shared" si="57"/>
        <v>Tier 4</v>
      </c>
      <c r="E509" s="284">
        <f t="shared" si="58"/>
        <v>0.17837472677203381</v>
      </c>
      <c r="F509" s="265" t="str">
        <f t="shared" si="59"/>
        <v>Tier 4</v>
      </c>
      <c r="G509" s="284">
        <f t="shared" si="60"/>
        <v>1.506992772098889E-2</v>
      </c>
    </row>
    <row r="510" spans="1:7" hidden="1">
      <c r="A510" s="283" t="str">
        <f t="shared" si="56"/>
        <v>Tier 4</v>
      </c>
      <c r="B510" s="286">
        <f t="shared" si="63"/>
        <v>447</v>
      </c>
      <c r="C510" s="265">
        <f t="shared" si="63"/>
        <v>44389</v>
      </c>
      <c r="D510" s="265" t="str">
        <f t="shared" si="57"/>
        <v>Tier 4</v>
      </c>
      <c r="E510" s="284">
        <f t="shared" si="58"/>
        <v>0.1784325545649913</v>
      </c>
      <c r="F510" s="265" t="str">
        <f t="shared" si="59"/>
        <v>Tier 4</v>
      </c>
      <c r="G510" s="284">
        <f t="shared" si="60"/>
        <v>1.5069511888526722E-2</v>
      </c>
    </row>
    <row r="511" spans="1:7" hidden="1">
      <c r="A511" s="283" t="str">
        <f t="shared" si="56"/>
        <v>Tier 4</v>
      </c>
      <c r="B511" s="286">
        <f t="shared" ref="B511:C516" si="64">B510+1</f>
        <v>448</v>
      </c>
      <c r="C511" s="265">
        <f t="shared" si="64"/>
        <v>44390</v>
      </c>
      <c r="D511" s="265" t="str">
        <f t="shared" si="57"/>
        <v>Tier 4</v>
      </c>
      <c r="E511" s="284">
        <f t="shared" si="58"/>
        <v>0.17849038235794878</v>
      </c>
      <c r="F511" s="265" t="str">
        <f t="shared" si="59"/>
        <v>Tier 4</v>
      </c>
      <c r="G511" s="284">
        <f t="shared" si="60"/>
        <v>1.5069096056064553E-2</v>
      </c>
    </row>
    <row r="512" spans="1:7" hidden="1">
      <c r="A512" s="283" t="str">
        <f t="shared" ref="A512:A575" si="65">IFERROR(INDEX($P$63:$P$101,MATCH(B512,$Q$63:$Q$101,0)),A511)</f>
        <v>Tier 4</v>
      </c>
      <c r="B512" s="286">
        <f t="shared" si="64"/>
        <v>449</v>
      </c>
      <c r="C512" s="265">
        <f t="shared" si="64"/>
        <v>44391</v>
      </c>
      <c r="D512" s="265" t="str">
        <f t="shared" ref="D512:D575" si="66">IF(A512=0,"",A512)</f>
        <v>Tier 4</v>
      </c>
      <c r="E512" s="284">
        <f t="shared" ref="E512:E575" si="67">IF(A512=0,E511,E511+VLOOKUP(D512,$P$63:$T$101,3,0))</f>
        <v>0.17854821015090627</v>
      </c>
      <c r="F512" s="265" t="str">
        <f t="shared" ref="F512:F575" si="68">D512</f>
        <v>Tier 4</v>
      </c>
      <c r="G512" s="284">
        <f t="shared" ref="G512:G575" si="69">IF(A512=0,G511,G511+VLOOKUP(F512,$P$63:$T$101,5,0))</f>
        <v>1.5068680223602384E-2</v>
      </c>
    </row>
    <row r="513" spans="1:7" hidden="1">
      <c r="A513" s="283" t="str">
        <f t="shared" si="65"/>
        <v>Tier 4</v>
      </c>
      <c r="B513" s="286">
        <f t="shared" si="64"/>
        <v>450</v>
      </c>
      <c r="C513" s="265">
        <f t="shared" si="64"/>
        <v>44392</v>
      </c>
      <c r="D513" s="265" t="str">
        <f t="shared" si="66"/>
        <v>Tier 4</v>
      </c>
      <c r="E513" s="284">
        <f t="shared" si="67"/>
        <v>0.17860603794386376</v>
      </c>
      <c r="F513" s="265" t="str">
        <f t="shared" si="68"/>
        <v>Tier 4</v>
      </c>
      <c r="G513" s="284">
        <f t="shared" si="69"/>
        <v>1.5068264391140215E-2</v>
      </c>
    </row>
    <row r="514" spans="1:7" hidden="1">
      <c r="A514" s="283" t="str">
        <f t="shared" si="65"/>
        <v>Tier 4</v>
      </c>
      <c r="B514" s="286">
        <f t="shared" si="64"/>
        <v>451</v>
      </c>
      <c r="C514" s="265">
        <f t="shared" si="64"/>
        <v>44393</v>
      </c>
      <c r="D514" s="265" t="str">
        <f t="shared" si="66"/>
        <v>Tier 4</v>
      </c>
      <c r="E514" s="284">
        <f t="shared" si="67"/>
        <v>0.17866386573682125</v>
      </c>
      <c r="F514" s="265" t="str">
        <f t="shared" si="68"/>
        <v>Tier 4</v>
      </c>
      <c r="G514" s="284">
        <f t="shared" si="69"/>
        <v>1.5067848558678047E-2</v>
      </c>
    </row>
    <row r="515" spans="1:7" hidden="1">
      <c r="A515" s="283" t="str">
        <f t="shared" si="65"/>
        <v>Tier 4</v>
      </c>
      <c r="B515" s="286">
        <f t="shared" si="64"/>
        <v>452</v>
      </c>
      <c r="C515" s="265">
        <f t="shared" si="64"/>
        <v>44394</v>
      </c>
      <c r="D515" s="265" t="str">
        <f t="shared" si="66"/>
        <v>Tier 4</v>
      </c>
      <c r="E515" s="284">
        <f t="shared" si="67"/>
        <v>0.17872169352977874</v>
      </c>
      <c r="F515" s="265" t="str">
        <f t="shared" si="68"/>
        <v>Tier 4</v>
      </c>
      <c r="G515" s="284">
        <f t="shared" si="69"/>
        <v>1.5067432726215878E-2</v>
      </c>
    </row>
    <row r="516" spans="1:7" hidden="1">
      <c r="A516" s="283" t="str">
        <f t="shared" si="65"/>
        <v>Tier 4</v>
      </c>
      <c r="B516" s="286">
        <f t="shared" si="64"/>
        <v>453</v>
      </c>
      <c r="C516" s="265">
        <f t="shared" si="64"/>
        <v>44395</v>
      </c>
      <c r="D516" s="265" t="str">
        <f t="shared" si="66"/>
        <v>Tier 4</v>
      </c>
      <c r="E516" s="284">
        <f t="shared" si="67"/>
        <v>0.17877952132273622</v>
      </c>
      <c r="F516" s="265" t="str">
        <f t="shared" si="68"/>
        <v>Tier 4</v>
      </c>
      <c r="G516" s="284">
        <f t="shared" si="69"/>
        <v>1.5067016893753709E-2</v>
      </c>
    </row>
    <row r="517" spans="1:7" hidden="1">
      <c r="A517" s="283" t="str">
        <f t="shared" si="65"/>
        <v>Tier 4</v>
      </c>
      <c r="B517" s="286">
        <f>B516+1</f>
        <v>454</v>
      </c>
      <c r="C517" s="265">
        <f>C516+1</f>
        <v>44396</v>
      </c>
      <c r="D517" s="265" t="str">
        <f t="shared" si="66"/>
        <v>Tier 4</v>
      </c>
      <c r="E517" s="284">
        <f t="shared" si="67"/>
        <v>0.17883734911569371</v>
      </c>
      <c r="F517" s="265" t="str">
        <f t="shared" si="68"/>
        <v>Tier 4</v>
      </c>
      <c r="G517" s="284">
        <f t="shared" si="69"/>
        <v>1.506660106129154E-2</v>
      </c>
    </row>
    <row r="518" spans="1:7" hidden="1">
      <c r="A518" s="283" t="str">
        <f t="shared" si="65"/>
        <v>Tier 4</v>
      </c>
      <c r="B518" s="286">
        <f t="shared" ref="B518:C533" si="70">B517+1</f>
        <v>455</v>
      </c>
      <c r="C518" s="265">
        <f t="shared" si="70"/>
        <v>44397</v>
      </c>
      <c r="D518" s="265" t="str">
        <f t="shared" si="66"/>
        <v>Tier 4</v>
      </c>
      <c r="E518" s="284">
        <f t="shared" si="67"/>
        <v>0.1788951769086512</v>
      </c>
      <c r="F518" s="265" t="str">
        <f t="shared" si="68"/>
        <v>Tier 4</v>
      </c>
      <c r="G518" s="284">
        <f t="shared" si="69"/>
        <v>1.5066185228829371E-2</v>
      </c>
    </row>
    <row r="519" spans="1:7" hidden="1">
      <c r="A519" s="283" t="str">
        <f t="shared" si="65"/>
        <v>Tier 4</v>
      </c>
      <c r="B519" s="286">
        <f t="shared" si="70"/>
        <v>456</v>
      </c>
      <c r="C519" s="265">
        <f t="shared" si="70"/>
        <v>44398</v>
      </c>
      <c r="D519" s="265" t="str">
        <f t="shared" si="66"/>
        <v>Tier 4</v>
      </c>
      <c r="E519" s="284">
        <f t="shared" si="67"/>
        <v>0.17895300470160869</v>
      </c>
      <c r="F519" s="265" t="str">
        <f t="shared" si="68"/>
        <v>Tier 4</v>
      </c>
      <c r="G519" s="284">
        <f t="shared" si="69"/>
        <v>1.5065769396367203E-2</v>
      </c>
    </row>
    <row r="520" spans="1:7" hidden="1">
      <c r="A520" s="283" t="str">
        <f t="shared" si="65"/>
        <v>Tier 4</v>
      </c>
      <c r="B520" s="286">
        <f t="shared" si="70"/>
        <v>457</v>
      </c>
      <c r="C520" s="265">
        <f t="shared" si="70"/>
        <v>44399</v>
      </c>
      <c r="D520" s="265" t="str">
        <f t="shared" si="66"/>
        <v>Tier 4</v>
      </c>
      <c r="E520" s="284">
        <f t="shared" si="67"/>
        <v>0.17901083249456617</v>
      </c>
      <c r="F520" s="265" t="str">
        <f t="shared" si="68"/>
        <v>Tier 4</v>
      </c>
      <c r="G520" s="284">
        <f t="shared" si="69"/>
        <v>1.5065353563905034E-2</v>
      </c>
    </row>
    <row r="521" spans="1:7" hidden="1">
      <c r="A521" s="283" t="str">
        <f t="shared" si="65"/>
        <v>Tier 4</v>
      </c>
      <c r="B521" s="286">
        <f t="shared" si="70"/>
        <v>458</v>
      </c>
      <c r="C521" s="265">
        <f t="shared" si="70"/>
        <v>44400</v>
      </c>
      <c r="D521" s="265" t="str">
        <f t="shared" si="66"/>
        <v>Tier 4</v>
      </c>
      <c r="E521" s="284">
        <f t="shared" si="67"/>
        <v>0.17906866028752366</v>
      </c>
      <c r="F521" s="265" t="str">
        <f t="shared" si="68"/>
        <v>Tier 4</v>
      </c>
      <c r="G521" s="284">
        <f t="shared" si="69"/>
        <v>1.5064937731442865E-2</v>
      </c>
    </row>
    <row r="522" spans="1:7" hidden="1">
      <c r="A522" s="283" t="str">
        <f t="shared" si="65"/>
        <v>Tier 4</v>
      </c>
      <c r="B522" s="286">
        <f t="shared" si="70"/>
        <v>459</v>
      </c>
      <c r="C522" s="265">
        <f t="shared" si="70"/>
        <v>44401</v>
      </c>
      <c r="D522" s="265" t="str">
        <f t="shared" si="66"/>
        <v>Tier 4</v>
      </c>
      <c r="E522" s="284">
        <f t="shared" si="67"/>
        <v>0.17912648808048115</v>
      </c>
      <c r="F522" s="265" t="str">
        <f t="shared" si="68"/>
        <v>Tier 4</v>
      </c>
      <c r="G522" s="284">
        <f t="shared" si="69"/>
        <v>1.5064521898980696E-2</v>
      </c>
    </row>
    <row r="523" spans="1:7" hidden="1">
      <c r="A523" s="283" t="str">
        <f t="shared" si="65"/>
        <v>Tier 4</v>
      </c>
      <c r="B523" s="286">
        <f t="shared" si="70"/>
        <v>460</v>
      </c>
      <c r="C523" s="265">
        <f t="shared" si="70"/>
        <v>44402</v>
      </c>
      <c r="D523" s="265" t="str">
        <f t="shared" si="66"/>
        <v>Tier 4</v>
      </c>
      <c r="E523" s="284">
        <f t="shared" si="67"/>
        <v>0.17918431587343864</v>
      </c>
      <c r="F523" s="265" t="str">
        <f t="shared" si="68"/>
        <v>Tier 4</v>
      </c>
      <c r="G523" s="284">
        <f t="shared" si="69"/>
        <v>1.5064106066518528E-2</v>
      </c>
    </row>
    <row r="524" spans="1:7" hidden="1">
      <c r="A524" s="283" t="str">
        <f t="shared" si="65"/>
        <v>Tier 4</v>
      </c>
      <c r="B524" s="286">
        <f t="shared" si="70"/>
        <v>461</v>
      </c>
      <c r="C524" s="265">
        <f t="shared" si="70"/>
        <v>44403</v>
      </c>
      <c r="D524" s="265" t="str">
        <f t="shared" si="66"/>
        <v>Tier 4</v>
      </c>
      <c r="E524" s="284">
        <f t="shared" si="67"/>
        <v>0.17924214366639613</v>
      </c>
      <c r="F524" s="265" t="str">
        <f t="shared" si="68"/>
        <v>Tier 4</v>
      </c>
      <c r="G524" s="284">
        <f t="shared" si="69"/>
        <v>1.5063690234056359E-2</v>
      </c>
    </row>
    <row r="525" spans="1:7" hidden="1">
      <c r="A525" s="283" t="str">
        <f t="shared" si="65"/>
        <v>Tier 4</v>
      </c>
      <c r="B525" s="286">
        <f t="shared" si="70"/>
        <v>462</v>
      </c>
      <c r="C525" s="265">
        <f t="shared" si="70"/>
        <v>44404</v>
      </c>
      <c r="D525" s="265" t="str">
        <f t="shared" si="66"/>
        <v>Tier 4</v>
      </c>
      <c r="E525" s="284">
        <f t="shared" si="67"/>
        <v>0.17929997145935361</v>
      </c>
      <c r="F525" s="265" t="str">
        <f t="shared" si="68"/>
        <v>Tier 4</v>
      </c>
      <c r="G525" s="284">
        <f t="shared" si="69"/>
        <v>1.506327440159419E-2</v>
      </c>
    </row>
    <row r="526" spans="1:7" hidden="1">
      <c r="A526" s="283" t="str">
        <f t="shared" si="65"/>
        <v>Tier 4</v>
      </c>
      <c r="B526" s="286">
        <f t="shared" si="70"/>
        <v>463</v>
      </c>
      <c r="C526" s="265">
        <f t="shared" si="70"/>
        <v>44405</v>
      </c>
      <c r="D526" s="265" t="str">
        <f t="shared" si="66"/>
        <v>Tier 4</v>
      </c>
      <c r="E526" s="284">
        <f t="shared" si="67"/>
        <v>0.1793577992523111</v>
      </c>
      <c r="F526" s="265" t="str">
        <f t="shared" si="68"/>
        <v>Tier 4</v>
      </c>
      <c r="G526" s="284">
        <f t="shared" si="69"/>
        <v>1.5062858569132021E-2</v>
      </c>
    </row>
    <row r="527" spans="1:7" hidden="1">
      <c r="A527" s="283" t="str">
        <f t="shared" si="65"/>
        <v>Tier 4</v>
      </c>
      <c r="B527" s="286">
        <f t="shared" si="70"/>
        <v>464</v>
      </c>
      <c r="C527" s="265">
        <f t="shared" si="70"/>
        <v>44406</v>
      </c>
      <c r="D527" s="265" t="str">
        <f t="shared" si="66"/>
        <v>Tier 4</v>
      </c>
      <c r="E527" s="284">
        <f t="shared" si="67"/>
        <v>0.17941562704526859</v>
      </c>
      <c r="F527" s="265" t="str">
        <f t="shared" si="68"/>
        <v>Tier 4</v>
      </c>
      <c r="G527" s="284">
        <f t="shared" si="69"/>
        <v>1.5062442736669852E-2</v>
      </c>
    </row>
    <row r="528" spans="1:7" hidden="1">
      <c r="A528" s="283" t="str">
        <f t="shared" si="65"/>
        <v>Tier 5</v>
      </c>
      <c r="B528" s="286">
        <f t="shared" si="70"/>
        <v>465</v>
      </c>
      <c r="C528" s="265">
        <f t="shared" si="70"/>
        <v>44407</v>
      </c>
      <c r="D528" s="265" t="str">
        <f t="shared" si="66"/>
        <v>Tier 5</v>
      </c>
      <c r="E528" s="284">
        <f t="shared" si="67"/>
        <v>0.17947429356443895</v>
      </c>
      <c r="F528" s="265" t="str">
        <f t="shared" si="68"/>
        <v>Tier 5</v>
      </c>
      <c r="G528" s="284">
        <f t="shared" si="69"/>
        <v>1.506203138619279E-2</v>
      </c>
    </row>
    <row r="529" spans="1:7" hidden="1">
      <c r="A529" s="283" t="str">
        <f t="shared" si="65"/>
        <v>Tier 5</v>
      </c>
      <c r="B529" s="286">
        <f t="shared" si="70"/>
        <v>466</v>
      </c>
      <c r="C529" s="265">
        <f t="shared" si="70"/>
        <v>44408</v>
      </c>
      <c r="D529" s="265" t="str">
        <f t="shared" si="66"/>
        <v>Tier 5</v>
      </c>
      <c r="E529" s="284">
        <f t="shared" si="67"/>
        <v>0.17953296008360931</v>
      </c>
      <c r="F529" s="265" t="str">
        <f t="shared" si="68"/>
        <v>Tier 5</v>
      </c>
      <c r="G529" s="284">
        <f t="shared" si="69"/>
        <v>1.5061620035715727E-2</v>
      </c>
    </row>
    <row r="530" spans="1:7" hidden="1">
      <c r="A530" s="283" t="str">
        <f t="shared" si="65"/>
        <v>Tier 5</v>
      </c>
      <c r="B530" s="286">
        <f t="shared" si="70"/>
        <v>467</v>
      </c>
      <c r="C530" s="265">
        <f t="shared" si="70"/>
        <v>44409</v>
      </c>
      <c r="D530" s="265" t="str">
        <f t="shared" si="66"/>
        <v>Tier 5</v>
      </c>
      <c r="E530" s="284">
        <f t="shared" si="67"/>
        <v>0.17959162660277966</v>
      </c>
      <c r="F530" s="265" t="str">
        <f t="shared" si="68"/>
        <v>Tier 5</v>
      </c>
      <c r="G530" s="284">
        <f t="shared" si="69"/>
        <v>1.5061208685238664E-2</v>
      </c>
    </row>
    <row r="531" spans="1:7" hidden="1">
      <c r="A531" s="283" t="str">
        <f t="shared" si="65"/>
        <v>Tier 5</v>
      </c>
      <c r="B531" s="286">
        <f t="shared" si="70"/>
        <v>468</v>
      </c>
      <c r="C531" s="265">
        <f t="shared" si="70"/>
        <v>44410</v>
      </c>
      <c r="D531" s="265" t="str">
        <f t="shared" si="66"/>
        <v>Tier 5</v>
      </c>
      <c r="E531" s="284">
        <f t="shared" si="67"/>
        <v>0.17965029312195002</v>
      </c>
      <c r="F531" s="265" t="str">
        <f t="shared" si="68"/>
        <v>Tier 5</v>
      </c>
      <c r="G531" s="284">
        <f t="shared" si="69"/>
        <v>1.5060797334761601E-2</v>
      </c>
    </row>
    <row r="532" spans="1:7" hidden="1">
      <c r="A532" s="283" t="str">
        <f t="shared" si="65"/>
        <v>Tier 5</v>
      </c>
      <c r="B532" s="286">
        <f t="shared" si="70"/>
        <v>469</v>
      </c>
      <c r="C532" s="265">
        <f t="shared" si="70"/>
        <v>44411</v>
      </c>
      <c r="D532" s="265" t="str">
        <f t="shared" si="66"/>
        <v>Tier 5</v>
      </c>
      <c r="E532" s="284">
        <f t="shared" si="67"/>
        <v>0.17970895964112038</v>
      </c>
      <c r="F532" s="265" t="str">
        <f t="shared" si="68"/>
        <v>Tier 5</v>
      </c>
      <c r="G532" s="284">
        <f t="shared" si="69"/>
        <v>1.5060385984284538E-2</v>
      </c>
    </row>
    <row r="533" spans="1:7" hidden="1">
      <c r="A533" s="283" t="str">
        <f t="shared" si="65"/>
        <v>Tier 5</v>
      </c>
      <c r="B533" s="286">
        <f t="shared" si="70"/>
        <v>470</v>
      </c>
      <c r="C533" s="265">
        <f t="shared" si="70"/>
        <v>44412</v>
      </c>
      <c r="D533" s="265" t="str">
        <f t="shared" si="66"/>
        <v>Tier 5</v>
      </c>
      <c r="E533" s="284">
        <f t="shared" si="67"/>
        <v>0.17976762616029074</v>
      </c>
      <c r="F533" s="265" t="str">
        <f t="shared" si="68"/>
        <v>Tier 5</v>
      </c>
      <c r="G533" s="284">
        <f t="shared" si="69"/>
        <v>1.5059974633807476E-2</v>
      </c>
    </row>
    <row r="534" spans="1:7" hidden="1">
      <c r="A534" s="283" t="str">
        <f t="shared" si="65"/>
        <v>Tier 5</v>
      </c>
      <c r="B534" s="286">
        <f t="shared" ref="B534:C549" si="71">B533+1</f>
        <v>471</v>
      </c>
      <c r="C534" s="265">
        <f t="shared" si="71"/>
        <v>44413</v>
      </c>
      <c r="D534" s="265" t="str">
        <f t="shared" si="66"/>
        <v>Tier 5</v>
      </c>
      <c r="E534" s="284">
        <f t="shared" si="67"/>
        <v>0.1798262926794611</v>
      </c>
      <c r="F534" s="265" t="str">
        <f t="shared" si="68"/>
        <v>Tier 5</v>
      </c>
      <c r="G534" s="284">
        <f t="shared" si="69"/>
        <v>1.5059563283330413E-2</v>
      </c>
    </row>
    <row r="535" spans="1:7" hidden="1">
      <c r="A535" s="283" t="str">
        <f t="shared" si="65"/>
        <v>Tier 5</v>
      </c>
      <c r="B535" s="286">
        <f t="shared" si="71"/>
        <v>472</v>
      </c>
      <c r="C535" s="265">
        <f t="shared" si="71"/>
        <v>44414</v>
      </c>
      <c r="D535" s="265" t="str">
        <f t="shared" si="66"/>
        <v>Tier 5</v>
      </c>
      <c r="E535" s="284">
        <f t="shared" si="67"/>
        <v>0.17988495919863146</v>
      </c>
      <c r="F535" s="265" t="str">
        <f t="shared" si="68"/>
        <v>Tier 5</v>
      </c>
      <c r="G535" s="284">
        <f t="shared" si="69"/>
        <v>1.505915193285335E-2</v>
      </c>
    </row>
    <row r="536" spans="1:7" hidden="1">
      <c r="A536" s="283" t="str">
        <f t="shared" si="65"/>
        <v>Tier 5</v>
      </c>
      <c r="B536" s="286">
        <f t="shared" si="71"/>
        <v>473</v>
      </c>
      <c r="C536" s="265">
        <f t="shared" si="71"/>
        <v>44415</v>
      </c>
      <c r="D536" s="265" t="str">
        <f t="shared" si="66"/>
        <v>Tier 5</v>
      </c>
      <c r="E536" s="284">
        <f t="shared" si="67"/>
        <v>0.17994362571780181</v>
      </c>
      <c r="F536" s="265" t="str">
        <f t="shared" si="68"/>
        <v>Tier 5</v>
      </c>
      <c r="G536" s="284">
        <f t="shared" si="69"/>
        <v>1.5058740582376287E-2</v>
      </c>
    </row>
    <row r="537" spans="1:7" hidden="1">
      <c r="A537" s="283" t="str">
        <f t="shared" si="65"/>
        <v>Tier 5</v>
      </c>
      <c r="B537" s="286">
        <f t="shared" si="71"/>
        <v>474</v>
      </c>
      <c r="C537" s="265">
        <f t="shared" si="71"/>
        <v>44416</v>
      </c>
      <c r="D537" s="265" t="str">
        <f t="shared" si="66"/>
        <v>Tier 5</v>
      </c>
      <c r="E537" s="284">
        <f t="shared" si="67"/>
        <v>0.18000229223697217</v>
      </c>
      <c r="F537" s="265" t="str">
        <f t="shared" si="68"/>
        <v>Tier 5</v>
      </c>
      <c r="G537" s="284">
        <f t="shared" si="69"/>
        <v>1.5058329231899224E-2</v>
      </c>
    </row>
    <row r="538" spans="1:7" hidden="1">
      <c r="A538" s="283" t="str">
        <f t="shared" si="65"/>
        <v>Tier 5</v>
      </c>
      <c r="B538" s="286">
        <f t="shared" si="71"/>
        <v>475</v>
      </c>
      <c r="C538" s="265">
        <f t="shared" si="71"/>
        <v>44417</v>
      </c>
      <c r="D538" s="265" t="str">
        <f t="shared" si="66"/>
        <v>Tier 5</v>
      </c>
      <c r="E538" s="284">
        <f t="shared" si="67"/>
        <v>0.18006095875614253</v>
      </c>
      <c r="F538" s="265" t="str">
        <f t="shared" si="68"/>
        <v>Tier 5</v>
      </c>
      <c r="G538" s="284">
        <f t="shared" si="69"/>
        <v>1.5057917881422161E-2</v>
      </c>
    </row>
    <row r="539" spans="1:7" hidden="1">
      <c r="A539" s="283" t="str">
        <f t="shared" si="65"/>
        <v>Tier 5</v>
      </c>
      <c r="B539" s="286">
        <f t="shared" si="71"/>
        <v>476</v>
      </c>
      <c r="C539" s="265">
        <f t="shared" si="71"/>
        <v>44418</v>
      </c>
      <c r="D539" s="265" t="str">
        <f t="shared" si="66"/>
        <v>Tier 5</v>
      </c>
      <c r="E539" s="284">
        <f t="shared" si="67"/>
        <v>0.18011962527531289</v>
      </c>
      <c r="F539" s="265" t="str">
        <f t="shared" si="68"/>
        <v>Tier 5</v>
      </c>
      <c r="G539" s="284">
        <f t="shared" si="69"/>
        <v>1.5057506530945099E-2</v>
      </c>
    </row>
    <row r="540" spans="1:7" hidden="1">
      <c r="A540" s="283" t="str">
        <f t="shared" si="65"/>
        <v>Tier 5</v>
      </c>
      <c r="B540" s="286">
        <f t="shared" si="71"/>
        <v>477</v>
      </c>
      <c r="C540" s="265">
        <f t="shared" si="71"/>
        <v>44419</v>
      </c>
      <c r="D540" s="265" t="str">
        <f t="shared" si="66"/>
        <v>Tier 5</v>
      </c>
      <c r="E540" s="284">
        <f t="shared" si="67"/>
        <v>0.18017829179448325</v>
      </c>
      <c r="F540" s="265" t="str">
        <f t="shared" si="68"/>
        <v>Tier 5</v>
      </c>
      <c r="G540" s="284">
        <f t="shared" si="69"/>
        <v>1.5057095180468036E-2</v>
      </c>
    </row>
    <row r="541" spans="1:7" hidden="1">
      <c r="A541" s="283" t="str">
        <f t="shared" si="65"/>
        <v>Tier 5</v>
      </c>
      <c r="B541" s="286">
        <f t="shared" si="71"/>
        <v>478</v>
      </c>
      <c r="C541" s="265">
        <f t="shared" si="71"/>
        <v>44420</v>
      </c>
      <c r="D541" s="265" t="str">
        <f t="shared" si="66"/>
        <v>Tier 5</v>
      </c>
      <c r="E541" s="284">
        <f t="shared" si="67"/>
        <v>0.18023695831365361</v>
      </c>
      <c r="F541" s="265" t="str">
        <f t="shared" si="68"/>
        <v>Tier 5</v>
      </c>
      <c r="G541" s="284">
        <f t="shared" si="69"/>
        <v>1.5056683829990973E-2</v>
      </c>
    </row>
    <row r="542" spans="1:7" hidden="1">
      <c r="A542" s="283" t="str">
        <f t="shared" si="65"/>
        <v>Tier 5</v>
      </c>
      <c r="B542" s="286">
        <f t="shared" si="71"/>
        <v>479</v>
      </c>
      <c r="C542" s="265">
        <f t="shared" si="71"/>
        <v>44421</v>
      </c>
      <c r="D542" s="265" t="str">
        <f t="shared" si="66"/>
        <v>Tier 5</v>
      </c>
      <c r="E542" s="284">
        <f t="shared" si="67"/>
        <v>0.18029562483282396</v>
      </c>
      <c r="F542" s="265" t="str">
        <f t="shared" si="68"/>
        <v>Tier 5</v>
      </c>
      <c r="G542" s="284">
        <f t="shared" si="69"/>
        <v>1.505627247951391E-2</v>
      </c>
    </row>
    <row r="543" spans="1:7" hidden="1">
      <c r="A543" s="283" t="str">
        <f t="shared" si="65"/>
        <v>Tier 5</v>
      </c>
      <c r="B543" s="286">
        <f t="shared" si="71"/>
        <v>480</v>
      </c>
      <c r="C543" s="265">
        <f t="shared" si="71"/>
        <v>44422</v>
      </c>
      <c r="D543" s="265" t="str">
        <f t="shared" si="66"/>
        <v>Tier 5</v>
      </c>
      <c r="E543" s="284">
        <f t="shared" si="67"/>
        <v>0.18035429135199432</v>
      </c>
      <c r="F543" s="265" t="str">
        <f t="shared" si="68"/>
        <v>Tier 5</v>
      </c>
      <c r="G543" s="284">
        <f t="shared" si="69"/>
        <v>1.5055861129036847E-2</v>
      </c>
    </row>
    <row r="544" spans="1:7" hidden="1">
      <c r="A544" s="283" t="str">
        <f t="shared" si="65"/>
        <v>Tier 5</v>
      </c>
      <c r="B544" s="286">
        <f t="shared" si="71"/>
        <v>481</v>
      </c>
      <c r="C544" s="265">
        <f t="shared" si="71"/>
        <v>44423</v>
      </c>
      <c r="D544" s="265" t="str">
        <f t="shared" si="66"/>
        <v>Tier 5</v>
      </c>
      <c r="E544" s="284">
        <f t="shared" si="67"/>
        <v>0.18041295787116468</v>
      </c>
      <c r="F544" s="265" t="str">
        <f t="shared" si="68"/>
        <v>Tier 5</v>
      </c>
      <c r="G544" s="284">
        <f t="shared" si="69"/>
        <v>1.5055449778559785E-2</v>
      </c>
    </row>
    <row r="545" spans="1:7" hidden="1">
      <c r="A545" s="283" t="str">
        <f t="shared" si="65"/>
        <v>Tier 5</v>
      </c>
      <c r="B545" s="286">
        <f t="shared" si="71"/>
        <v>482</v>
      </c>
      <c r="C545" s="265">
        <f t="shared" si="71"/>
        <v>44424</v>
      </c>
      <c r="D545" s="265" t="str">
        <f t="shared" si="66"/>
        <v>Tier 5</v>
      </c>
      <c r="E545" s="284">
        <f t="shared" si="67"/>
        <v>0.18047162439033504</v>
      </c>
      <c r="F545" s="265" t="str">
        <f t="shared" si="68"/>
        <v>Tier 5</v>
      </c>
      <c r="G545" s="284">
        <f t="shared" si="69"/>
        <v>1.5055038428082722E-2</v>
      </c>
    </row>
    <row r="546" spans="1:7" hidden="1">
      <c r="A546" s="283" t="str">
        <f t="shared" si="65"/>
        <v>Tier 5</v>
      </c>
      <c r="B546" s="286">
        <f t="shared" si="71"/>
        <v>483</v>
      </c>
      <c r="C546" s="265">
        <f t="shared" si="71"/>
        <v>44425</v>
      </c>
      <c r="D546" s="265" t="str">
        <f t="shared" si="66"/>
        <v>Tier 5</v>
      </c>
      <c r="E546" s="284">
        <f t="shared" si="67"/>
        <v>0.1805302909095054</v>
      </c>
      <c r="F546" s="265" t="str">
        <f t="shared" si="68"/>
        <v>Tier 5</v>
      </c>
      <c r="G546" s="284">
        <f t="shared" si="69"/>
        <v>1.5054627077605659E-2</v>
      </c>
    </row>
    <row r="547" spans="1:7" hidden="1">
      <c r="A547" s="283" t="str">
        <f t="shared" si="65"/>
        <v>Tier 5</v>
      </c>
      <c r="B547" s="286">
        <f t="shared" si="71"/>
        <v>484</v>
      </c>
      <c r="C547" s="265">
        <f t="shared" si="71"/>
        <v>44426</v>
      </c>
      <c r="D547" s="265" t="str">
        <f t="shared" si="66"/>
        <v>Tier 5</v>
      </c>
      <c r="E547" s="284">
        <f t="shared" si="67"/>
        <v>0.18058895742867576</v>
      </c>
      <c r="F547" s="265" t="str">
        <f t="shared" si="68"/>
        <v>Tier 5</v>
      </c>
      <c r="G547" s="284">
        <f t="shared" si="69"/>
        <v>1.5054215727128596E-2</v>
      </c>
    </row>
    <row r="548" spans="1:7" hidden="1">
      <c r="A548" s="283" t="str">
        <f t="shared" si="65"/>
        <v>Tier 5</v>
      </c>
      <c r="B548" s="286">
        <f t="shared" si="71"/>
        <v>485</v>
      </c>
      <c r="C548" s="265">
        <f t="shared" si="71"/>
        <v>44427</v>
      </c>
      <c r="D548" s="265" t="str">
        <f t="shared" si="66"/>
        <v>Tier 5</v>
      </c>
      <c r="E548" s="284">
        <f t="shared" si="67"/>
        <v>0.18064762394784611</v>
      </c>
      <c r="F548" s="265" t="str">
        <f t="shared" si="68"/>
        <v>Tier 5</v>
      </c>
      <c r="G548" s="284">
        <f t="shared" si="69"/>
        <v>1.5053804376651533E-2</v>
      </c>
    </row>
    <row r="549" spans="1:7" hidden="1">
      <c r="A549" s="283" t="str">
        <f t="shared" si="65"/>
        <v>Tier 5</v>
      </c>
      <c r="B549" s="286">
        <f t="shared" si="71"/>
        <v>486</v>
      </c>
      <c r="C549" s="265">
        <f t="shared" si="71"/>
        <v>44428</v>
      </c>
      <c r="D549" s="265" t="str">
        <f t="shared" si="66"/>
        <v>Tier 5</v>
      </c>
      <c r="E549" s="284">
        <f t="shared" si="67"/>
        <v>0.18070629046701647</v>
      </c>
      <c r="F549" s="265" t="str">
        <f t="shared" si="68"/>
        <v>Tier 5</v>
      </c>
      <c r="G549" s="284">
        <f t="shared" si="69"/>
        <v>1.5053393026174471E-2</v>
      </c>
    </row>
    <row r="550" spans="1:7" hidden="1">
      <c r="A550" s="283" t="str">
        <f t="shared" si="65"/>
        <v>Tier 5</v>
      </c>
      <c r="B550" s="286">
        <f t="shared" ref="B550:C565" si="72">B549+1</f>
        <v>487</v>
      </c>
      <c r="C550" s="265">
        <f t="shared" si="72"/>
        <v>44429</v>
      </c>
      <c r="D550" s="265" t="str">
        <f t="shared" si="66"/>
        <v>Tier 5</v>
      </c>
      <c r="E550" s="284">
        <f t="shared" si="67"/>
        <v>0.18076495698618683</v>
      </c>
      <c r="F550" s="265" t="str">
        <f t="shared" si="68"/>
        <v>Tier 5</v>
      </c>
      <c r="G550" s="284">
        <f t="shared" si="69"/>
        <v>1.5052981675697408E-2</v>
      </c>
    </row>
    <row r="551" spans="1:7" hidden="1">
      <c r="A551" s="283" t="str">
        <f t="shared" si="65"/>
        <v>Tier 5</v>
      </c>
      <c r="B551" s="286">
        <f t="shared" si="72"/>
        <v>488</v>
      </c>
      <c r="C551" s="265">
        <f t="shared" si="72"/>
        <v>44430</v>
      </c>
      <c r="D551" s="265" t="str">
        <f t="shared" si="66"/>
        <v>Tier 5</v>
      </c>
      <c r="E551" s="284">
        <f t="shared" si="67"/>
        <v>0.18082362350535719</v>
      </c>
      <c r="F551" s="265" t="str">
        <f t="shared" si="68"/>
        <v>Tier 5</v>
      </c>
      <c r="G551" s="284">
        <f t="shared" si="69"/>
        <v>1.5052570325220345E-2</v>
      </c>
    </row>
    <row r="552" spans="1:7" hidden="1">
      <c r="A552" s="283" t="str">
        <f t="shared" si="65"/>
        <v>Tier 5</v>
      </c>
      <c r="B552" s="286">
        <f t="shared" si="72"/>
        <v>489</v>
      </c>
      <c r="C552" s="265">
        <f t="shared" si="72"/>
        <v>44431</v>
      </c>
      <c r="D552" s="265" t="str">
        <f t="shared" si="66"/>
        <v>Tier 5</v>
      </c>
      <c r="E552" s="284">
        <f t="shared" si="67"/>
        <v>0.18088229002452755</v>
      </c>
      <c r="F552" s="265" t="str">
        <f t="shared" si="68"/>
        <v>Tier 5</v>
      </c>
      <c r="G552" s="284">
        <f t="shared" si="69"/>
        <v>1.5052158974743282E-2</v>
      </c>
    </row>
    <row r="553" spans="1:7" hidden="1">
      <c r="A553" s="283" t="str">
        <f t="shared" si="65"/>
        <v>Tier 5</v>
      </c>
      <c r="B553" s="286">
        <f t="shared" si="72"/>
        <v>490</v>
      </c>
      <c r="C553" s="265">
        <f t="shared" si="72"/>
        <v>44432</v>
      </c>
      <c r="D553" s="265" t="str">
        <f t="shared" si="66"/>
        <v>Tier 5</v>
      </c>
      <c r="E553" s="284">
        <f t="shared" si="67"/>
        <v>0.18094095654369791</v>
      </c>
      <c r="F553" s="265" t="str">
        <f t="shared" si="68"/>
        <v>Tier 5</v>
      </c>
      <c r="G553" s="284">
        <f t="shared" si="69"/>
        <v>1.5051747624266219E-2</v>
      </c>
    </row>
    <row r="554" spans="1:7" hidden="1">
      <c r="A554" s="283" t="str">
        <f t="shared" si="65"/>
        <v>Tier 5</v>
      </c>
      <c r="B554" s="286">
        <f t="shared" si="72"/>
        <v>491</v>
      </c>
      <c r="C554" s="265">
        <f t="shared" si="72"/>
        <v>44433</v>
      </c>
      <c r="D554" s="265" t="str">
        <f t="shared" si="66"/>
        <v>Tier 5</v>
      </c>
      <c r="E554" s="284">
        <f t="shared" si="67"/>
        <v>0.18099962306286826</v>
      </c>
      <c r="F554" s="265" t="str">
        <f t="shared" si="68"/>
        <v>Tier 5</v>
      </c>
      <c r="G554" s="284">
        <f t="shared" si="69"/>
        <v>1.5051336273789157E-2</v>
      </c>
    </row>
    <row r="555" spans="1:7" hidden="1">
      <c r="A555" s="283" t="str">
        <f t="shared" si="65"/>
        <v>Tier 5</v>
      </c>
      <c r="B555" s="286">
        <f t="shared" si="72"/>
        <v>492</v>
      </c>
      <c r="C555" s="265">
        <f t="shared" si="72"/>
        <v>44434</v>
      </c>
      <c r="D555" s="265" t="str">
        <f t="shared" si="66"/>
        <v>Tier 5</v>
      </c>
      <c r="E555" s="284">
        <f t="shared" si="67"/>
        <v>0.18105828958203862</v>
      </c>
      <c r="F555" s="265" t="str">
        <f t="shared" si="68"/>
        <v>Tier 5</v>
      </c>
      <c r="G555" s="284">
        <f t="shared" si="69"/>
        <v>1.5050924923312094E-2</v>
      </c>
    </row>
    <row r="556" spans="1:7" hidden="1">
      <c r="A556" s="283" t="str">
        <f t="shared" si="65"/>
        <v>Tier 5</v>
      </c>
      <c r="B556" s="286">
        <f t="shared" si="72"/>
        <v>493</v>
      </c>
      <c r="C556" s="265">
        <f t="shared" si="72"/>
        <v>44435</v>
      </c>
      <c r="D556" s="265" t="str">
        <f t="shared" si="66"/>
        <v>Tier 5</v>
      </c>
      <c r="E556" s="284">
        <f t="shared" si="67"/>
        <v>0.18111695610120898</v>
      </c>
      <c r="F556" s="265" t="str">
        <f t="shared" si="68"/>
        <v>Tier 5</v>
      </c>
      <c r="G556" s="284">
        <f t="shared" si="69"/>
        <v>1.5050513572835031E-2</v>
      </c>
    </row>
    <row r="557" spans="1:7" hidden="1">
      <c r="A557" s="283" t="str">
        <f t="shared" si="65"/>
        <v>Tier 5</v>
      </c>
      <c r="B557" s="286">
        <f t="shared" si="72"/>
        <v>494</v>
      </c>
      <c r="C557" s="265">
        <f t="shared" si="72"/>
        <v>44436</v>
      </c>
      <c r="D557" s="265" t="str">
        <f t="shared" si="66"/>
        <v>Tier 5</v>
      </c>
      <c r="E557" s="284">
        <f t="shared" si="67"/>
        <v>0.18117562262037934</v>
      </c>
      <c r="F557" s="265" t="str">
        <f t="shared" si="68"/>
        <v>Tier 5</v>
      </c>
      <c r="G557" s="284">
        <f t="shared" si="69"/>
        <v>1.5050102222357968E-2</v>
      </c>
    </row>
    <row r="558" spans="1:7" hidden="1">
      <c r="A558" s="283" t="str">
        <f t="shared" si="65"/>
        <v>Tier 5</v>
      </c>
      <c r="B558" s="286">
        <f t="shared" si="72"/>
        <v>495</v>
      </c>
      <c r="C558" s="265">
        <f t="shared" si="72"/>
        <v>44437</v>
      </c>
      <c r="D558" s="265" t="str">
        <f t="shared" si="66"/>
        <v>Tier 5</v>
      </c>
      <c r="E558" s="284">
        <f t="shared" si="67"/>
        <v>0.1812342891395497</v>
      </c>
      <c r="F558" s="265" t="str">
        <f t="shared" si="68"/>
        <v>Tier 5</v>
      </c>
      <c r="G558" s="284">
        <f t="shared" si="69"/>
        <v>1.5049690871880905E-2</v>
      </c>
    </row>
    <row r="559" spans="1:7" hidden="1">
      <c r="A559" s="283" t="str">
        <f t="shared" si="65"/>
        <v>Tier 5</v>
      </c>
      <c r="B559" s="286">
        <f t="shared" si="72"/>
        <v>496</v>
      </c>
      <c r="C559" s="265">
        <f t="shared" si="72"/>
        <v>44438</v>
      </c>
      <c r="D559" s="265" t="str">
        <f t="shared" si="66"/>
        <v>Tier 5</v>
      </c>
      <c r="E559" s="284">
        <f t="shared" si="67"/>
        <v>0.18129295565872006</v>
      </c>
      <c r="F559" s="265" t="str">
        <f t="shared" si="68"/>
        <v>Tier 5</v>
      </c>
      <c r="G559" s="284">
        <f t="shared" si="69"/>
        <v>1.5049279521403842E-2</v>
      </c>
    </row>
    <row r="560" spans="1:7" hidden="1">
      <c r="A560" s="283" t="str">
        <f t="shared" si="65"/>
        <v>Tier 5</v>
      </c>
      <c r="B560" s="286">
        <f t="shared" si="72"/>
        <v>497</v>
      </c>
      <c r="C560" s="265">
        <f t="shared" si="72"/>
        <v>44439</v>
      </c>
      <c r="D560" s="265" t="str">
        <f t="shared" si="66"/>
        <v>Tier 5</v>
      </c>
      <c r="E560" s="284">
        <f t="shared" si="67"/>
        <v>0.18135162217789041</v>
      </c>
      <c r="F560" s="265" t="str">
        <f t="shared" si="68"/>
        <v>Tier 5</v>
      </c>
      <c r="G560" s="284">
        <f t="shared" si="69"/>
        <v>1.504886817092678E-2</v>
      </c>
    </row>
    <row r="561" spans="1:7" hidden="1">
      <c r="A561" s="283" t="str">
        <f t="shared" si="65"/>
        <v>Tier 5</v>
      </c>
      <c r="B561" s="286">
        <f t="shared" si="72"/>
        <v>498</v>
      </c>
      <c r="C561" s="265">
        <f t="shared" si="72"/>
        <v>44440</v>
      </c>
      <c r="D561" s="265" t="str">
        <f t="shared" si="66"/>
        <v>Tier 5</v>
      </c>
      <c r="E561" s="284">
        <f t="shared" si="67"/>
        <v>0.18141028869706077</v>
      </c>
      <c r="F561" s="265" t="str">
        <f t="shared" si="68"/>
        <v>Tier 5</v>
      </c>
      <c r="G561" s="284">
        <f t="shared" si="69"/>
        <v>1.5048456820449717E-2</v>
      </c>
    </row>
    <row r="562" spans="1:7" hidden="1">
      <c r="A562" s="283" t="str">
        <f t="shared" si="65"/>
        <v>Tier 5</v>
      </c>
      <c r="B562" s="286">
        <f t="shared" si="72"/>
        <v>499</v>
      </c>
      <c r="C562" s="265">
        <f t="shared" si="72"/>
        <v>44441</v>
      </c>
      <c r="D562" s="265" t="str">
        <f t="shared" si="66"/>
        <v>Tier 5</v>
      </c>
      <c r="E562" s="284">
        <f t="shared" si="67"/>
        <v>0.18146895521623113</v>
      </c>
      <c r="F562" s="265" t="str">
        <f t="shared" si="68"/>
        <v>Tier 5</v>
      </c>
      <c r="G562" s="284">
        <f t="shared" si="69"/>
        <v>1.5048045469972654E-2</v>
      </c>
    </row>
    <row r="563" spans="1:7" hidden="1">
      <c r="A563" s="283" t="str">
        <f t="shared" si="65"/>
        <v>Tier 5</v>
      </c>
      <c r="B563" s="286">
        <f t="shared" si="72"/>
        <v>500</v>
      </c>
      <c r="C563" s="265">
        <f t="shared" si="72"/>
        <v>44442</v>
      </c>
      <c r="D563" s="265" t="str">
        <f t="shared" si="66"/>
        <v>Tier 5</v>
      </c>
      <c r="E563" s="284">
        <f t="shared" si="67"/>
        <v>0.18152762173540149</v>
      </c>
      <c r="F563" s="265" t="str">
        <f t="shared" si="68"/>
        <v>Tier 5</v>
      </c>
      <c r="G563" s="284">
        <f t="shared" si="69"/>
        <v>1.5047634119495591E-2</v>
      </c>
    </row>
    <row r="564" spans="1:7" hidden="1">
      <c r="A564" s="283" t="str">
        <f t="shared" si="65"/>
        <v>Tier 5</v>
      </c>
      <c r="B564" s="286">
        <f t="shared" si="72"/>
        <v>501</v>
      </c>
      <c r="C564" s="265">
        <f t="shared" si="72"/>
        <v>44443</v>
      </c>
      <c r="D564" s="265" t="str">
        <f t="shared" si="66"/>
        <v>Tier 5</v>
      </c>
      <c r="E564" s="284">
        <f t="shared" si="67"/>
        <v>0.18158628825457185</v>
      </c>
      <c r="F564" s="265" t="str">
        <f t="shared" si="68"/>
        <v>Tier 5</v>
      </c>
      <c r="G564" s="284">
        <f t="shared" si="69"/>
        <v>1.5047222769018528E-2</v>
      </c>
    </row>
    <row r="565" spans="1:7" hidden="1">
      <c r="A565" s="283" t="str">
        <f t="shared" si="65"/>
        <v>Tier 5</v>
      </c>
      <c r="B565" s="286">
        <f t="shared" si="72"/>
        <v>502</v>
      </c>
      <c r="C565" s="265">
        <f t="shared" si="72"/>
        <v>44444</v>
      </c>
      <c r="D565" s="265" t="str">
        <f t="shared" si="66"/>
        <v>Tier 5</v>
      </c>
      <c r="E565" s="284">
        <f t="shared" si="67"/>
        <v>0.18164495477374221</v>
      </c>
      <c r="F565" s="265" t="str">
        <f t="shared" si="68"/>
        <v>Tier 5</v>
      </c>
      <c r="G565" s="284">
        <f t="shared" si="69"/>
        <v>1.5046811418541466E-2</v>
      </c>
    </row>
    <row r="566" spans="1:7" hidden="1">
      <c r="A566" s="283" t="str">
        <f t="shared" si="65"/>
        <v>Tier 5</v>
      </c>
      <c r="B566" s="286">
        <f t="shared" ref="B566:C581" si="73">B565+1</f>
        <v>503</v>
      </c>
      <c r="C566" s="265">
        <f t="shared" si="73"/>
        <v>44445</v>
      </c>
      <c r="D566" s="265" t="str">
        <f t="shared" si="66"/>
        <v>Tier 5</v>
      </c>
      <c r="E566" s="284">
        <f t="shared" si="67"/>
        <v>0.18170362129291256</v>
      </c>
      <c r="F566" s="265" t="str">
        <f t="shared" si="68"/>
        <v>Tier 5</v>
      </c>
      <c r="G566" s="284">
        <f t="shared" si="69"/>
        <v>1.5046400068064403E-2</v>
      </c>
    </row>
    <row r="567" spans="1:7" hidden="1">
      <c r="A567" s="283" t="str">
        <f t="shared" si="65"/>
        <v>Tier 5</v>
      </c>
      <c r="B567" s="286">
        <f t="shared" si="73"/>
        <v>504</v>
      </c>
      <c r="C567" s="265">
        <f t="shared" si="73"/>
        <v>44446</v>
      </c>
      <c r="D567" s="265" t="str">
        <f t="shared" si="66"/>
        <v>Tier 5</v>
      </c>
      <c r="E567" s="284">
        <f t="shared" si="67"/>
        <v>0.18176228781208292</v>
      </c>
      <c r="F567" s="265" t="str">
        <f t="shared" si="68"/>
        <v>Tier 5</v>
      </c>
      <c r="G567" s="284">
        <f t="shared" si="69"/>
        <v>1.504598871758734E-2</v>
      </c>
    </row>
    <row r="568" spans="1:7" hidden="1">
      <c r="A568" s="283" t="str">
        <f t="shared" si="65"/>
        <v>Tier 5</v>
      </c>
      <c r="B568" s="286">
        <f t="shared" si="73"/>
        <v>505</v>
      </c>
      <c r="C568" s="265">
        <f t="shared" si="73"/>
        <v>44447</v>
      </c>
      <c r="D568" s="265" t="str">
        <f t="shared" si="66"/>
        <v>Tier 5</v>
      </c>
      <c r="E568" s="284">
        <f t="shared" si="67"/>
        <v>0.18182095433125328</v>
      </c>
      <c r="F568" s="265" t="str">
        <f t="shared" si="68"/>
        <v>Tier 5</v>
      </c>
      <c r="G568" s="284">
        <f t="shared" si="69"/>
        <v>1.5045577367110277E-2</v>
      </c>
    </row>
    <row r="569" spans="1:7" hidden="1">
      <c r="A569" s="283" t="str">
        <f t="shared" si="65"/>
        <v>Tier 5</v>
      </c>
      <c r="B569" s="286">
        <f t="shared" si="73"/>
        <v>506</v>
      </c>
      <c r="C569" s="265">
        <f t="shared" si="73"/>
        <v>44448</v>
      </c>
      <c r="D569" s="265" t="str">
        <f t="shared" si="66"/>
        <v>Tier 5</v>
      </c>
      <c r="E569" s="284">
        <f t="shared" si="67"/>
        <v>0.18187962085042364</v>
      </c>
      <c r="F569" s="265" t="str">
        <f t="shared" si="68"/>
        <v>Tier 5</v>
      </c>
      <c r="G569" s="284">
        <f t="shared" si="69"/>
        <v>1.5045166016633214E-2</v>
      </c>
    </row>
    <row r="570" spans="1:7" hidden="1">
      <c r="A570" s="283" t="str">
        <f t="shared" si="65"/>
        <v>Tier 5</v>
      </c>
      <c r="B570" s="286">
        <f t="shared" si="73"/>
        <v>507</v>
      </c>
      <c r="C570" s="265">
        <f t="shared" si="73"/>
        <v>44449</v>
      </c>
      <c r="D570" s="265" t="str">
        <f t="shared" si="66"/>
        <v>Tier 5</v>
      </c>
      <c r="E570" s="284">
        <f t="shared" si="67"/>
        <v>0.181938287369594</v>
      </c>
      <c r="F570" s="265" t="str">
        <f t="shared" si="68"/>
        <v>Tier 5</v>
      </c>
      <c r="G570" s="284">
        <f t="shared" si="69"/>
        <v>1.5044754666156152E-2</v>
      </c>
    </row>
    <row r="571" spans="1:7" hidden="1">
      <c r="A571" s="283" t="str">
        <f t="shared" si="65"/>
        <v>Tier 5</v>
      </c>
      <c r="B571" s="286">
        <f t="shared" si="73"/>
        <v>508</v>
      </c>
      <c r="C571" s="265">
        <f t="shared" si="73"/>
        <v>44450</v>
      </c>
      <c r="D571" s="265" t="str">
        <f t="shared" si="66"/>
        <v>Tier 5</v>
      </c>
      <c r="E571" s="284">
        <f t="shared" si="67"/>
        <v>0.18199695388876436</v>
      </c>
      <c r="F571" s="265" t="str">
        <f t="shared" si="68"/>
        <v>Tier 5</v>
      </c>
      <c r="G571" s="284">
        <f t="shared" si="69"/>
        <v>1.5044343315679089E-2</v>
      </c>
    </row>
    <row r="572" spans="1:7" hidden="1">
      <c r="A572" s="283" t="str">
        <f t="shared" si="65"/>
        <v>Tier 5</v>
      </c>
      <c r="B572" s="286">
        <f t="shared" si="73"/>
        <v>509</v>
      </c>
      <c r="C572" s="265">
        <f t="shared" si="73"/>
        <v>44451</v>
      </c>
      <c r="D572" s="265" t="str">
        <f t="shared" si="66"/>
        <v>Tier 5</v>
      </c>
      <c r="E572" s="284">
        <f t="shared" si="67"/>
        <v>0.18205562040793472</v>
      </c>
      <c r="F572" s="265" t="str">
        <f t="shared" si="68"/>
        <v>Tier 5</v>
      </c>
      <c r="G572" s="284">
        <f t="shared" si="69"/>
        <v>1.5043931965202026E-2</v>
      </c>
    </row>
    <row r="573" spans="1:7" hidden="1">
      <c r="A573" s="283" t="str">
        <f t="shared" si="65"/>
        <v>Tier 5</v>
      </c>
      <c r="B573" s="286">
        <f t="shared" si="73"/>
        <v>510</v>
      </c>
      <c r="C573" s="265">
        <f t="shared" si="73"/>
        <v>44452</v>
      </c>
      <c r="D573" s="265" t="str">
        <f t="shared" si="66"/>
        <v>Tier 5</v>
      </c>
      <c r="E573" s="284">
        <f t="shared" si="67"/>
        <v>0.18211428692710507</v>
      </c>
      <c r="F573" s="265" t="str">
        <f t="shared" si="68"/>
        <v>Tier 5</v>
      </c>
      <c r="G573" s="284">
        <f t="shared" si="69"/>
        <v>1.5043520614724963E-2</v>
      </c>
    </row>
    <row r="574" spans="1:7" hidden="1">
      <c r="A574" s="283" t="str">
        <f t="shared" si="65"/>
        <v>Tier 5</v>
      </c>
      <c r="B574" s="286">
        <f t="shared" si="73"/>
        <v>511</v>
      </c>
      <c r="C574" s="265">
        <f t="shared" si="73"/>
        <v>44453</v>
      </c>
      <c r="D574" s="265" t="str">
        <f t="shared" si="66"/>
        <v>Tier 5</v>
      </c>
      <c r="E574" s="284">
        <f t="shared" si="67"/>
        <v>0.18217295344627543</v>
      </c>
      <c r="F574" s="265" t="str">
        <f t="shared" si="68"/>
        <v>Tier 5</v>
      </c>
      <c r="G574" s="284">
        <f t="shared" si="69"/>
        <v>1.50431092642479E-2</v>
      </c>
    </row>
    <row r="575" spans="1:7" hidden="1">
      <c r="A575" s="283" t="str">
        <f t="shared" si="65"/>
        <v>Tier 5</v>
      </c>
      <c r="B575" s="286">
        <f t="shared" si="73"/>
        <v>512</v>
      </c>
      <c r="C575" s="265">
        <f t="shared" si="73"/>
        <v>44454</v>
      </c>
      <c r="D575" s="265" t="str">
        <f t="shared" si="66"/>
        <v>Tier 5</v>
      </c>
      <c r="E575" s="284">
        <f t="shared" si="67"/>
        <v>0.18223161996544579</v>
      </c>
      <c r="F575" s="265" t="str">
        <f t="shared" si="68"/>
        <v>Tier 5</v>
      </c>
      <c r="G575" s="284">
        <f t="shared" si="69"/>
        <v>1.5042697913770837E-2</v>
      </c>
    </row>
    <row r="576" spans="1:7" hidden="1">
      <c r="A576" s="283" t="str">
        <f t="shared" ref="A576:A639" si="74">IFERROR(INDEX($P$63:$P$101,MATCH(B576,$Q$63:$Q$101,0)),A575)</f>
        <v>Tier 5</v>
      </c>
      <c r="B576" s="286">
        <f t="shared" si="73"/>
        <v>513</v>
      </c>
      <c r="C576" s="265">
        <f t="shared" si="73"/>
        <v>44455</v>
      </c>
      <c r="D576" s="265" t="str">
        <f t="shared" ref="D576:D639" si="75">IF(A576=0,"",A576)</f>
        <v>Tier 5</v>
      </c>
      <c r="E576" s="284">
        <f t="shared" ref="E576:E639" si="76">IF(A576=0,E575,E575+VLOOKUP(D576,$P$63:$T$101,3,0))</f>
        <v>0.18229028648461615</v>
      </c>
      <c r="F576" s="265" t="str">
        <f t="shared" ref="F576:F639" si="77">D576</f>
        <v>Tier 5</v>
      </c>
      <c r="G576" s="284">
        <f t="shared" ref="G576:G639" si="78">IF(A576=0,G575,G575+VLOOKUP(F576,$P$63:$T$101,5,0))</f>
        <v>1.5042286563293775E-2</v>
      </c>
    </row>
    <row r="577" spans="1:7" hidden="1">
      <c r="A577" s="283" t="str">
        <f t="shared" si="74"/>
        <v>Tier 5</v>
      </c>
      <c r="B577" s="286">
        <f t="shared" si="73"/>
        <v>514</v>
      </c>
      <c r="C577" s="265">
        <f t="shared" si="73"/>
        <v>44456</v>
      </c>
      <c r="D577" s="265" t="str">
        <f t="shared" si="75"/>
        <v>Tier 5</v>
      </c>
      <c r="E577" s="284">
        <f t="shared" si="76"/>
        <v>0.18234895300378651</v>
      </c>
      <c r="F577" s="265" t="str">
        <f t="shared" si="77"/>
        <v>Tier 5</v>
      </c>
      <c r="G577" s="284">
        <f t="shared" si="78"/>
        <v>1.5041875212816712E-2</v>
      </c>
    </row>
    <row r="578" spans="1:7" hidden="1">
      <c r="A578" s="283" t="str">
        <f t="shared" si="74"/>
        <v>Tier 5</v>
      </c>
      <c r="B578" s="286">
        <f t="shared" si="73"/>
        <v>515</v>
      </c>
      <c r="C578" s="265">
        <f t="shared" si="73"/>
        <v>44457</v>
      </c>
      <c r="D578" s="265" t="str">
        <f t="shared" si="75"/>
        <v>Tier 5</v>
      </c>
      <c r="E578" s="284">
        <f t="shared" si="76"/>
        <v>0.18240761952295687</v>
      </c>
      <c r="F578" s="265" t="str">
        <f t="shared" si="77"/>
        <v>Tier 5</v>
      </c>
      <c r="G578" s="284">
        <f t="shared" si="78"/>
        <v>1.5041463862339649E-2</v>
      </c>
    </row>
    <row r="579" spans="1:7" hidden="1">
      <c r="A579" s="283" t="str">
        <f t="shared" si="74"/>
        <v>Tier 5</v>
      </c>
      <c r="B579" s="286">
        <f t="shared" si="73"/>
        <v>516</v>
      </c>
      <c r="C579" s="265">
        <f t="shared" si="73"/>
        <v>44458</v>
      </c>
      <c r="D579" s="265" t="str">
        <f t="shared" si="75"/>
        <v>Tier 5</v>
      </c>
      <c r="E579" s="284">
        <f t="shared" si="76"/>
        <v>0.18246628604212722</v>
      </c>
      <c r="F579" s="265" t="str">
        <f t="shared" si="77"/>
        <v>Tier 5</v>
      </c>
      <c r="G579" s="284">
        <f t="shared" si="78"/>
        <v>1.5041052511862586E-2</v>
      </c>
    </row>
    <row r="580" spans="1:7" hidden="1">
      <c r="A580" s="283" t="str">
        <f t="shared" si="74"/>
        <v>Tier 5</v>
      </c>
      <c r="B580" s="286">
        <f t="shared" si="73"/>
        <v>517</v>
      </c>
      <c r="C580" s="265">
        <f t="shared" si="73"/>
        <v>44459</v>
      </c>
      <c r="D580" s="265" t="str">
        <f t="shared" si="75"/>
        <v>Tier 5</v>
      </c>
      <c r="E580" s="284">
        <f t="shared" si="76"/>
        <v>0.18252495256129758</v>
      </c>
      <c r="F580" s="265" t="str">
        <f t="shared" si="77"/>
        <v>Tier 5</v>
      </c>
      <c r="G580" s="284">
        <f t="shared" si="78"/>
        <v>1.5040641161385523E-2</v>
      </c>
    </row>
    <row r="581" spans="1:7" hidden="1">
      <c r="A581" s="283" t="str">
        <f t="shared" si="74"/>
        <v>Tier 5</v>
      </c>
      <c r="B581" s="286">
        <f t="shared" si="73"/>
        <v>518</v>
      </c>
      <c r="C581" s="265">
        <f t="shared" si="73"/>
        <v>44460</v>
      </c>
      <c r="D581" s="265" t="str">
        <f t="shared" si="75"/>
        <v>Tier 5</v>
      </c>
      <c r="E581" s="284">
        <f t="shared" si="76"/>
        <v>0.18258361908046794</v>
      </c>
      <c r="F581" s="265" t="str">
        <f t="shared" si="77"/>
        <v>Tier 5</v>
      </c>
      <c r="G581" s="284">
        <f t="shared" si="78"/>
        <v>1.5040229810908461E-2</v>
      </c>
    </row>
    <row r="582" spans="1:7" hidden="1">
      <c r="A582" s="283" t="str">
        <f t="shared" si="74"/>
        <v>Tier 5</v>
      </c>
      <c r="B582" s="286">
        <f t="shared" ref="B582:C597" si="79">B581+1</f>
        <v>519</v>
      </c>
      <c r="C582" s="265">
        <f t="shared" si="79"/>
        <v>44461</v>
      </c>
      <c r="D582" s="265" t="str">
        <f t="shared" si="75"/>
        <v>Tier 5</v>
      </c>
      <c r="E582" s="284">
        <f t="shared" si="76"/>
        <v>0.1826422855996383</v>
      </c>
      <c r="F582" s="265" t="str">
        <f t="shared" si="77"/>
        <v>Tier 5</v>
      </c>
      <c r="G582" s="284">
        <f t="shared" si="78"/>
        <v>1.5039818460431398E-2</v>
      </c>
    </row>
    <row r="583" spans="1:7" hidden="1">
      <c r="A583" s="283" t="str">
        <f t="shared" si="74"/>
        <v>Tier 5</v>
      </c>
      <c r="B583" s="286">
        <f t="shared" si="79"/>
        <v>520</v>
      </c>
      <c r="C583" s="265">
        <f t="shared" si="79"/>
        <v>44462</v>
      </c>
      <c r="D583" s="265" t="str">
        <f t="shared" si="75"/>
        <v>Tier 5</v>
      </c>
      <c r="E583" s="284">
        <f t="shared" si="76"/>
        <v>0.18270095211880866</v>
      </c>
      <c r="F583" s="265" t="str">
        <f t="shared" si="77"/>
        <v>Tier 5</v>
      </c>
      <c r="G583" s="284">
        <f t="shared" si="78"/>
        <v>1.5039407109954335E-2</v>
      </c>
    </row>
    <row r="584" spans="1:7" hidden="1">
      <c r="A584" s="283" t="str">
        <f t="shared" si="74"/>
        <v>Tier 5</v>
      </c>
      <c r="B584" s="286">
        <f t="shared" si="79"/>
        <v>521</v>
      </c>
      <c r="C584" s="265">
        <f t="shared" si="79"/>
        <v>44463</v>
      </c>
      <c r="D584" s="265" t="str">
        <f t="shared" si="75"/>
        <v>Tier 5</v>
      </c>
      <c r="E584" s="284">
        <f t="shared" si="76"/>
        <v>0.18275961863797902</v>
      </c>
      <c r="F584" s="265" t="str">
        <f t="shared" si="77"/>
        <v>Tier 5</v>
      </c>
      <c r="G584" s="284">
        <f t="shared" si="78"/>
        <v>1.5038995759477272E-2</v>
      </c>
    </row>
    <row r="585" spans="1:7" hidden="1">
      <c r="A585" s="283" t="str">
        <f t="shared" si="74"/>
        <v>Tier 5</v>
      </c>
      <c r="B585" s="286">
        <f t="shared" si="79"/>
        <v>522</v>
      </c>
      <c r="C585" s="265">
        <f t="shared" si="79"/>
        <v>44464</v>
      </c>
      <c r="D585" s="265" t="str">
        <f t="shared" si="75"/>
        <v>Tier 5</v>
      </c>
      <c r="E585" s="284">
        <f t="shared" si="76"/>
        <v>0.18281828515714937</v>
      </c>
      <c r="F585" s="265" t="str">
        <f t="shared" si="77"/>
        <v>Tier 5</v>
      </c>
      <c r="G585" s="284">
        <f t="shared" si="78"/>
        <v>1.5038584409000209E-2</v>
      </c>
    </row>
    <row r="586" spans="1:7" hidden="1">
      <c r="A586" s="283" t="str">
        <f t="shared" si="74"/>
        <v>Tier 5</v>
      </c>
      <c r="B586" s="286">
        <f t="shared" si="79"/>
        <v>523</v>
      </c>
      <c r="C586" s="265">
        <f t="shared" si="79"/>
        <v>44465</v>
      </c>
      <c r="D586" s="265" t="str">
        <f t="shared" si="75"/>
        <v>Tier 5</v>
      </c>
      <c r="E586" s="284">
        <f t="shared" si="76"/>
        <v>0.18287695167631973</v>
      </c>
      <c r="F586" s="265" t="str">
        <f t="shared" si="77"/>
        <v>Tier 5</v>
      </c>
      <c r="G586" s="284">
        <f t="shared" si="78"/>
        <v>1.5038173058523147E-2</v>
      </c>
    </row>
    <row r="587" spans="1:7" hidden="1">
      <c r="A587" s="283" t="str">
        <f t="shared" si="74"/>
        <v>Tier 5</v>
      </c>
      <c r="B587" s="286">
        <f t="shared" si="79"/>
        <v>524</v>
      </c>
      <c r="C587" s="265">
        <f t="shared" si="79"/>
        <v>44466</v>
      </c>
      <c r="D587" s="265" t="str">
        <f t="shared" si="75"/>
        <v>Tier 5</v>
      </c>
      <c r="E587" s="284">
        <f t="shared" si="76"/>
        <v>0.18293561819549009</v>
      </c>
      <c r="F587" s="265" t="str">
        <f t="shared" si="77"/>
        <v>Tier 5</v>
      </c>
      <c r="G587" s="284">
        <f t="shared" si="78"/>
        <v>1.5037761708046084E-2</v>
      </c>
    </row>
    <row r="588" spans="1:7" hidden="1">
      <c r="A588" s="283" t="str">
        <f t="shared" si="74"/>
        <v>Tier 5</v>
      </c>
      <c r="B588" s="286">
        <f t="shared" si="79"/>
        <v>525</v>
      </c>
      <c r="C588" s="265">
        <f t="shared" si="79"/>
        <v>44467</v>
      </c>
      <c r="D588" s="265" t="str">
        <f t="shared" si="75"/>
        <v>Tier 5</v>
      </c>
      <c r="E588" s="284">
        <f t="shared" si="76"/>
        <v>0.18299428471466045</v>
      </c>
      <c r="F588" s="265" t="str">
        <f t="shared" si="77"/>
        <v>Tier 5</v>
      </c>
      <c r="G588" s="284">
        <f t="shared" si="78"/>
        <v>1.5037350357569021E-2</v>
      </c>
    </row>
    <row r="589" spans="1:7" hidden="1">
      <c r="A589" s="283" t="str">
        <f t="shared" si="74"/>
        <v>Tier 5</v>
      </c>
      <c r="B589" s="286">
        <f t="shared" si="79"/>
        <v>526</v>
      </c>
      <c r="C589" s="265">
        <f t="shared" si="79"/>
        <v>44468</v>
      </c>
      <c r="D589" s="265" t="str">
        <f t="shared" si="75"/>
        <v>Tier 5</v>
      </c>
      <c r="E589" s="284">
        <f t="shared" si="76"/>
        <v>0.18305295123383081</v>
      </c>
      <c r="F589" s="265" t="str">
        <f t="shared" si="77"/>
        <v>Tier 5</v>
      </c>
      <c r="G589" s="284">
        <f t="shared" si="78"/>
        <v>1.5036939007091958E-2</v>
      </c>
    </row>
    <row r="590" spans="1:7" hidden="1">
      <c r="A590" s="283" t="str">
        <f t="shared" si="74"/>
        <v>Tier 5</v>
      </c>
      <c r="B590" s="286">
        <f t="shared" si="79"/>
        <v>527</v>
      </c>
      <c r="C590" s="265">
        <f t="shared" si="79"/>
        <v>44469</v>
      </c>
      <c r="D590" s="265" t="str">
        <f t="shared" si="75"/>
        <v>Tier 5</v>
      </c>
      <c r="E590" s="284">
        <f t="shared" si="76"/>
        <v>0.18311161775300117</v>
      </c>
      <c r="F590" s="265" t="str">
        <f t="shared" si="77"/>
        <v>Tier 5</v>
      </c>
      <c r="G590" s="284">
        <f t="shared" si="78"/>
        <v>1.5036527656614895E-2</v>
      </c>
    </row>
    <row r="591" spans="1:7" hidden="1">
      <c r="A591" s="283" t="str">
        <f t="shared" si="74"/>
        <v>Tier 5</v>
      </c>
      <c r="B591" s="286">
        <f t="shared" si="79"/>
        <v>528</v>
      </c>
      <c r="C591" s="265">
        <f t="shared" si="79"/>
        <v>44470</v>
      </c>
      <c r="D591" s="265" t="str">
        <f t="shared" si="75"/>
        <v>Tier 5</v>
      </c>
      <c r="E591" s="284">
        <f t="shared" si="76"/>
        <v>0.18317028427217152</v>
      </c>
      <c r="F591" s="265" t="str">
        <f t="shared" si="77"/>
        <v>Tier 5</v>
      </c>
      <c r="G591" s="284">
        <f t="shared" si="78"/>
        <v>1.5036116306137833E-2</v>
      </c>
    </row>
    <row r="592" spans="1:7" hidden="1">
      <c r="A592" s="283" t="str">
        <f t="shared" si="74"/>
        <v>Tier 5</v>
      </c>
      <c r="B592" s="286">
        <f t="shared" si="79"/>
        <v>529</v>
      </c>
      <c r="C592" s="265">
        <f t="shared" si="79"/>
        <v>44471</v>
      </c>
      <c r="D592" s="265" t="str">
        <f t="shared" si="75"/>
        <v>Tier 5</v>
      </c>
      <c r="E592" s="284">
        <f t="shared" si="76"/>
        <v>0.18322895079134188</v>
      </c>
      <c r="F592" s="265" t="str">
        <f t="shared" si="77"/>
        <v>Tier 5</v>
      </c>
      <c r="G592" s="284">
        <f t="shared" si="78"/>
        <v>1.503570495566077E-2</v>
      </c>
    </row>
    <row r="593" spans="1:7" hidden="1">
      <c r="A593" s="283" t="str">
        <f t="shared" si="74"/>
        <v>Tier 5</v>
      </c>
      <c r="B593" s="286">
        <f t="shared" si="79"/>
        <v>530</v>
      </c>
      <c r="C593" s="265">
        <f t="shared" si="79"/>
        <v>44472</v>
      </c>
      <c r="D593" s="265" t="str">
        <f t="shared" si="75"/>
        <v>Tier 5</v>
      </c>
      <c r="E593" s="284">
        <f t="shared" si="76"/>
        <v>0.18328761731051224</v>
      </c>
      <c r="F593" s="265" t="str">
        <f t="shared" si="77"/>
        <v>Tier 5</v>
      </c>
      <c r="G593" s="284">
        <f t="shared" si="78"/>
        <v>1.5035293605183707E-2</v>
      </c>
    </row>
    <row r="594" spans="1:7" hidden="1">
      <c r="A594" s="283" t="str">
        <f t="shared" si="74"/>
        <v>Tier 5</v>
      </c>
      <c r="B594" s="286">
        <f t="shared" si="79"/>
        <v>531</v>
      </c>
      <c r="C594" s="265">
        <f t="shared" si="79"/>
        <v>44473</v>
      </c>
      <c r="D594" s="265" t="str">
        <f t="shared" si="75"/>
        <v>Tier 5</v>
      </c>
      <c r="E594" s="284">
        <f t="shared" si="76"/>
        <v>0.1833462838296826</v>
      </c>
      <c r="F594" s="265" t="str">
        <f t="shared" si="77"/>
        <v>Tier 5</v>
      </c>
      <c r="G594" s="284">
        <f t="shared" si="78"/>
        <v>1.5034882254706644E-2</v>
      </c>
    </row>
    <row r="595" spans="1:7" hidden="1">
      <c r="A595" s="283" t="str">
        <f t="shared" si="74"/>
        <v>Tier 5</v>
      </c>
      <c r="B595" s="286">
        <f t="shared" si="79"/>
        <v>532</v>
      </c>
      <c r="C595" s="265">
        <f t="shared" si="79"/>
        <v>44474</v>
      </c>
      <c r="D595" s="265" t="str">
        <f t="shared" si="75"/>
        <v>Tier 5</v>
      </c>
      <c r="E595" s="284">
        <f t="shared" si="76"/>
        <v>0.18340495034885296</v>
      </c>
      <c r="F595" s="265" t="str">
        <f t="shared" si="77"/>
        <v>Tier 5</v>
      </c>
      <c r="G595" s="284">
        <f t="shared" si="78"/>
        <v>1.5034470904229581E-2</v>
      </c>
    </row>
    <row r="596" spans="1:7" hidden="1">
      <c r="A596" s="283" t="str">
        <f t="shared" si="74"/>
        <v>Tier 5</v>
      </c>
      <c r="B596" s="286">
        <f t="shared" si="79"/>
        <v>533</v>
      </c>
      <c r="C596" s="265">
        <f t="shared" si="79"/>
        <v>44475</v>
      </c>
      <c r="D596" s="265" t="str">
        <f t="shared" si="75"/>
        <v>Tier 5</v>
      </c>
      <c r="E596" s="284">
        <f t="shared" si="76"/>
        <v>0.18346361686802332</v>
      </c>
      <c r="F596" s="265" t="str">
        <f t="shared" si="77"/>
        <v>Tier 5</v>
      </c>
      <c r="G596" s="284">
        <f t="shared" si="78"/>
        <v>1.5034059553752518E-2</v>
      </c>
    </row>
    <row r="597" spans="1:7" hidden="1">
      <c r="A597" s="283" t="str">
        <f t="shared" si="74"/>
        <v>Tier 5</v>
      </c>
      <c r="B597" s="286">
        <f t="shared" si="79"/>
        <v>534</v>
      </c>
      <c r="C597" s="265">
        <f t="shared" si="79"/>
        <v>44476</v>
      </c>
      <c r="D597" s="265" t="str">
        <f t="shared" si="75"/>
        <v>Tier 5</v>
      </c>
      <c r="E597" s="284">
        <f t="shared" si="76"/>
        <v>0.18352228338719367</v>
      </c>
      <c r="F597" s="265" t="str">
        <f t="shared" si="77"/>
        <v>Tier 5</v>
      </c>
      <c r="G597" s="284">
        <f t="shared" si="78"/>
        <v>1.5033648203275456E-2</v>
      </c>
    </row>
    <row r="598" spans="1:7" hidden="1">
      <c r="A598" s="283" t="str">
        <f t="shared" si="74"/>
        <v>Tier 5</v>
      </c>
      <c r="B598" s="286">
        <f t="shared" ref="B598:C613" si="80">B597+1</f>
        <v>535</v>
      </c>
      <c r="C598" s="265">
        <f t="shared" si="80"/>
        <v>44477</v>
      </c>
      <c r="D598" s="265" t="str">
        <f t="shared" si="75"/>
        <v>Tier 5</v>
      </c>
      <c r="E598" s="284">
        <f t="shared" si="76"/>
        <v>0.18358094990636403</v>
      </c>
      <c r="F598" s="265" t="str">
        <f t="shared" si="77"/>
        <v>Tier 5</v>
      </c>
      <c r="G598" s="284">
        <f t="shared" si="78"/>
        <v>1.5033236852798393E-2</v>
      </c>
    </row>
    <row r="599" spans="1:7" hidden="1">
      <c r="A599" s="283" t="str">
        <f t="shared" si="74"/>
        <v>Tier 5</v>
      </c>
      <c r="B599" s="286">
        <f t="shared" si="80"/>
        <v>536</v>
      </c>
      <c r="C599" s="265">
        <f t="shared" si="80"/>
        <v>44478</v>
      </c>
      <c r="D599" s="265" t="str">
        <f t="shared" si="75"/>
        <v>Tier 5</v>
      </c>
      <c r="E599" s="284">
        <f t="shared" si="76"/>
        <v>0.18363961642553439</v>
      </c>
      <c r="F599" s="265" t="str">
        <f t="shared" si="77"/>
        <v>Tier 5</v>
      </c>
      <c r="G599" s="284">
        <f t="shared" si="78"/>
        <v>1.503282550232133E-2</v>
      </c>
    </row>
    <row r="600" spans="1:7" hidden="1">
      <c r="A600" s="283" t="str">
        <f t="shared" si="74"/>
        <v>Tier 5</v>
      </c>
      <c r="B600" s="286">
        <f t="shared" si="80"/>
        <v>537</v>
      </c>
      <c r="C600" s="265">
        <f t="shared" si="80"/>
        <v>44479</v>
      </c>
      <c r="D600" s="265" t="str">
        <f t="shared" si="75"/>
        <v>Tier 5</v>
      </c>
      <c r="E600" s="284">
        <f t="shared" si="76"/>
        <v>0.18369828294470475</v>
      </c>
      <c r="F600" s="265" t="str">
        <f t="shared" si="77"/>
        <v>Tier 5</v>
      </c>
      <c r="G600" s="284">
        <f t="shared" si="78"/>
        <v>1.5032414151844267E-2</v>
      </c>
    </row>
    <row r="601" spans="1:7" hidden="1">
      <c r="A601" s="283" t="str">
        <f t="shared" si="74"/>
        <v>Tier 5</v>
      </c>
      <c r="B601" s="286">
        <f t="shared" si="80"/>
        <v>538</v>
      </c>
      <c r="C601" s="265">
        <f t="shared" si="80"/>
        <v>44480</v>
      </c>
      <c r="D601" s="265" t="str">
        <f t="shared" si="75"/>
        <v>Tier 5</v>
      </c>
      <c r="E601" s="284">
        <f t="shared" si="76"/>
        <v>0.18375694946387511</v>
      </c>
      <c r="F601" s="265" t="str">
        <f t="shared" si="77"/>
        <v>Tier 5</v>
      </c>
      <c r="G601" s="284">
        <f t="shared" si="78"/>
        <v>1.5032002801367204E-2</v>
      </c>
    </row>
    <row r="602" spans="1:7" hidden="1">
      <c r="A602" s="283" t="str">
        <f t="shared" si="74"/>
        <v>Tier 5</v>
      </c>
      <c r="B602" s="286">
        <f t="shared" si="80"/>
        <v>539</v>
      </c>
      <c r="C602" s="265">
        <f t="shared" si="80"/>
        <v>44481</v>
      </c>
      <c r="D602" s="265" t="str">
        <f t="shared" si="75"/>
        <v>Tier 5</v>
      </c>
      <c r="E602" s="284">
        <f t="shared" si="76"/>
        <v>0.18381561598304547</v>
      </c>
      <c r="F602" s="265" t="str">
        <f t="shared" si="77"/>
        <v>Tier 5</v>
      </c>
      <c r="G602" s="284">
        <f t="shared" si="78"/>
        <v>1.5031591450890142E-2</v>
      </c>
    </row>
    <row r="603" spans="1:7" hidden="1">
      <c r="A603" s="283" t="str">
        <f t="shared" si="74"/>
        <v>Tier 5</v>
      </c>
      <c r="B603" s="286">
        <f t="shared" si="80"/>
        <v>540</v>
      </c>
      <c r="C603" s="265">
        <f t="shared" si="80"/>
        <v>44482</v>
      </c>
      <c r="D603" s="265" t="str">
        <f t="shared" si="75"/>
        <v>Tier 5</v>
      </c>
      <c r="E603" s="284">
        <f t="shared" si="76"/>
        <v>0.18387428250221582</v>
      </c>
      <c r="F603" s="265" t="str">
        <f t="shared" si="77"/>
        <v>Tier 5</v>
      </c>
      <c r="G603" s="284">
        <f t="shared" si="78"/>
        <v>1.5031180100413079E-2</v>
      </c>
    </row>
    <row r="604" spans="1:7" hidden="1">
      <c r="A604" s="283" t="str">
        <f t="shared" si="74"/>
        <v>Tier 5</v>
      </c>
      <c r="B604" s="286">
        <f t="shared" si="80"/>
        <v>541</v>
      </c>
      <c r="C604" s="265">
        <f t="shared" si="80"/>
        <v>44483</v>
      </c>
      <c r="D604" s="265" t="str">
        <f t="shared" si="75"/>
        <v>Tier 5</v>
      </c>
      <c r="E604" s="284">
        <f t="shared" si="76"/>
        <v>0.18393294902138618</v>
      </c>
      <c r="F604" s="265" t="str">
        <f t="shared" si="77"/>
        <v>Tier 5</v>
      </c>
      <c r="G604" s="284">
        <f t="shared" si="78"/>
        <v>1.5030768749936016E-2</v>
      </c>
    </row>
    <row r="605" spans="1:7" hidden="1">
      <c r="A605" s="283" t="str">
        <f t="shared" si="74"/>
        <v>Tier 5</v>
      </c>
      <c r="B605" s="286">
        <f t="shared" si="80"/>
        <v>542</v>
      </c>
      <c r="C605" s="265">
        <f t="shared" si="80"/>
        <v>44484</v>
      </c>
      <c r="D605" s="265" t="str">
        <f t="shared" si="75"/>
        <v>Tier 5</v>
      </c>
      <c r="E605" s="284">
        <f t="shared" si="76"/>
        <v>0.18399161554055654</v>
      </c>
      <c r="F605" s="265" t="str">
        <f t="shared" si="77"/>
        <v>Tier 5</v>
      </c>
      <c r="G605" s="284">
        <f t="shared" si="78"/>
        <v>1.5030357399458953E-2</v>
      </c>
    </row>
    <row r="606" spans="1:7" hidden="1">
      <c r="A606" s="283" t="str">
        <f t="shared" si="74"/>
        <v>Tier 5</v>
      </c>
      <c r="B606" s="286">
        <f t="shared" si="80"/>
        <v>543</v>
      </c>
      <c r="C606" s="265">
        <f t="shared" si="80"/>
        <v>44485</v>
      </c>
      <c r="D606" s="265" t="str">
        <f t="shared" si="75"/>
        <v>Tier 5</v>
      </c>
      <c r="E606" s="284">
        <f t="shared" si="76"/>
        <v>0.1840502820597269</v>
      </c>
      <c r="F606" s="265" t="str">
        <f t="shared" si="77"/>
        <v>Tier 5</v>
      </c>
      <c r="G606" s="284">
        <f t="shared" si="78"/>
        <v>1.502994604898189E-2</v>
      </c>
    </row>
    <row r="607" spans="1:7" hidden="1">
      <c r="A607" s="283" t="str">
        <f t="shared" si="74"/>
        <v>Tier 5</v>
      </c>
      <c r="B607" s="286">
        <f t="shared" si="80"/>
        <v>544</v>
      </c>
      <c r="C607" s="265">
        <f t="shared" si="80"/>
        <v>44486</v>
      </c>
      <c r="D607" s="265" t="str">
        <f t="shared" si="75"/>
        <v>Tier 5</v>
      </c>
      <c r="E607" s="284">
        <f t="shared" si="76"/>
        <v>0.18410894857889726</v>
      </c>
      <c r="F607" s="265" t="str">
        <f t="shared" si="77"/>
        <v>Tier 5</v>
      </c>
      <c r="G607" s="284">
        <f t="shared" si="78"/>
        <v>1.5029534698504828E-2</v>
      </c>
    </row>
    <row r="608" spans="1:7" hidden="1">
      <c r="A608" s="283" t="str">
        <f t="shared" si="74"/>
        <v>Tier 5</v>
      </c>
      <c r="B608" s="286">
        <f t="shared" si="80"/>
        <v>545</v>
      </c>
      <c r="C608" s="265">
        <f t="shared" si="80"/>
        <v>44487</v>
      </c>
      <c r="D608" s="265" t="str">
        <f t="shared" si="75"/>
        <v>Tier 5</v>
      </c>
      <c r="E608" s="284">
        <f t="shared" si="76"/>
        <v>0.18416761509806762</v>
      </c>
      <c r="F608" s="265" t="str">
        <f t="shared" si="77"/>
        <v>Tier 5</v>
      </c>
      <c r="G608" s="284">
        <f t="shared" si="78"/>
        <v>1.5029123348027765E-2</v>
      </c>
    </row>
    <row r="609" spans="1:7" hidden="1">
      <c r="A609" s="283" t="str">
        <f t="shared" si="74"/>
        <v>Tier 5</v>
      </c>
      <c r="B609" s="286">
        <f t="shared" si="80"/>
        <v>546</v>
      </c>
      <c r="C609" s="265">
        <f t="shared" si="80"/>
        <v>44488</v>
      </c>
      <c r="D609" s="265" t="str">
        <f t="shared" si="75"/>
        <v>Tier 5</v>
      </c>
      <c r="E609" s="284">
        <f t="shared" si="76"/>
        <v>0.18422628161723797</v>
      </c>
      <c r="F609" s="265" t="str">
        <f t="shared" si="77"/>
        <v>Tier 5</v>
      </c>
      <c r="G609" s="284">
        <f t="shared" si="78"/>
        <v>1.5028711997550702E-2</v>
      </c>
    </row>
    <row r="610" spans="1:7" hidden="1">
      <c r="A610" s="283" t="str">
        <f t="shared" si="74"/>
        <v>Tier 5</v>
      </c>
      <c r="B610" s="286">
        <f t="shared" si="80"/>
        <v>547</v>
      </c>
      <c r="C610" s="265">
        <f t="shared" si="80"/>
        <v>44489</v>
      </c>
      <c r="D610" s="265" t="str">
        <f t="shared" si="75"/>
        <v>Tier 5</v>
      </c>
      <c r="E610" s="284">
        <f t="shared" si="76"/>
        <v>0.18428494813640833</v>
      </c>
      <c r="F610" s="265" t="str">
        <f t="shared" si="77"/>
        <v>Tier 5</v>
      </c>
      <c r="G610" s="284">
        <f t="shared" si="78"/>
        <v>1.5028300647073639E-2</v>
      </c>
    </row>
    <row r="611" spans="1:7" hidden="1">
      <c r="A611" s="283" t="str">
        <f t="shared" si="74"/>
        <v>Tier 5</v>
      </c>
      <c r="B611" s="286">
        <f t="shared" si="80"/>
        <v>548</v>
      </c>
      <c r="C611" s="265">
        <f t="shared" si="80"/>
        <v>44490</v>
      </c>
      <c r="D611" s="265" t="str">
        <f t="shared" si="75"/>
        <v>Tier 5</v>
      </c>
      <c r="E611" s="284">
        <f t="shared" si="76"/>
        <v>0.18434361465557869</v>
      </c>
      <c r="F611" s="265" t="str">
        <f t="shared" si="77"/>
        <v>Tier 5</v>
      </c>
      <c r="G611" s="284">
        <f t="shared" si="78"/>
        <v>1.5027889296596576E-2</v>
      </c>
    </row>
    <row r="612" spans="1:7" hidden="1">
      <c r="A612" s="283" t="str">
        <f t="shared" si="74"/>
        <v>Tier 5</v>
      </c>
      <c r="B612" s="286">
        <f t="shared" si="80"/>
        <v>549</v>
      </c>
      <c r="C612" s="265">
        <f t="shared" si="80"/>
        <v>44491</v>
      </c>
      <c r="D612" s="265" t="str">
        <f t="shared" si="75"/>
        <v>Tier 5</v>
      </c>
      <c r="E612" s="284">
        <f t="shared" si="76"/>
        <v>0.18440228117474905</v>
      </c>
      <c r="F612" s="265" t="str">
        <f t="shared" si="77"/>
        <v>Tier 5</v>
      </c>
      <c r="G612" s="284">
        <f t="shared" si="78"/>
        <v>1.5027477946119513E-2</v>
      </c>
    </row>
    <row r="613" spans="1:7" hidden="1">
      <c r="A613" s="283" t="str">
        <f t="shared" si="74"/>
        <v>Tier 5</v>
      </c>
      <c r="B613" s="286">
        <f t="shared" si="80"/>
        <v>550</v>
      </c>
      <c r="C613" s="265">
        <f t="shared" si="80"/>
        <v>44492</v>
      </c>
      <c r="D613" s="265" t="str">
        <f t="shared" si="75"/>
        <v>Tier 5</v>
      </c>
      <c r="E613" s="284">
        <f t="shared" si="76"/>
        <v>0.18446094769391941</v>
      </c>
      <c r="F613" s="265" t="str">
        <f t="shared" si="77"/>
        <v>Tier 5</v>
      </c>
      <c r="G613" s="284">
        <f t="shared" si="78"/>
        <v>1.5027066595642451E-2</v>
      </c>
    </row>
    <row r="614" spans="1:7" hidden="1">
      <c r="A614" s="283" t="str">
        <f t="shared" si="74"/>
        <v>Tier 5</v>
      </c>
      <c r="B614" s="286">
        <f t="shared" ref="B614:C629" si="81">B613+1</f>
        <v>551</v>
      </c>
      <c r="C614" s="265">
        <f t="shared" si="81"/>
        <v>44493</v>
      </c>
      <c r="D614" s="265" t="str">
        <f t="shared" si="75"/>
        <v>Tier 5</v>
      </c>
      <c r="E614" s="284">
        <f t="shared" si="76"/>
        <v>0.18451961421308977</v>
      </c>
      <c r="F614" s="265" t="str">
        <f t="shared" si="77"/>
        <v>Tier 5</v>
      </c>
      <c r="G614" s="284">
        <f t="shared" si="78"/>
        <v>1.5026655245165388E-2</v>
      </c>
    </row>
    <row r="615" spans="1:7" hidden="1">
      <c r="A615" s="283" t="str">
        <f t="shared" si="74"/>
        <v>Tier 5</v>
      </c>
      <c r="B615" s="286">
        <f t="shared" si="81"/>
        <v>552</v>
      </c>
      <c r="C615" s="265">
        <f t="shared" si="81"/>
        <v>44494</v>
      </c>
      <c r="D615" s="265" t="str">
        <f t="shared" si="75"/>
        <v>Tier 5</v>
      </c>
      <c r="E615" s="284">
        <f t="shared" si="76"/>
        <v>0.18457828073226012</v>
      </c>
      <c r="F615" s="265" t="str">
        <f t="shared" si="77"/>
        <v>Tier 5</v>
      </c>
      <c r="G615" s="284">
        <f t="shared" si="78"/>
        <v>1.5026243894688325E-2</v>
      </c>
    </row>
    <row r="616" spans="1:7" hidden="1">
      <c r="A616" s="283" t="str">
        <f t="shared" si="74"/>
        <v>Tier 5</v>
      </c>
      <c r="B616" s="286">
        <f t="shared" si="81"/>
        <v>553</v>
      </c>
      <c r="C616" s="265">
        <f t="shared" si="81"/>
        <v>44495</v>
      </c>
      <c r="D616" s="265" t="str">
        <f t="shared" si="75"/>
        <v>Tier 5</v>
      </c>
      <c r="E616" s="284">
        <f t="shared" si="76"/>
        <v>0.18463694725143048</v>
      </c>
      <c r="F616" s="265" t="str">
        <f t="shared" si="77"/>
        <v>Tier 5</v>
      </c>
      <c r="G616" s="284">
        <f t="shared" si="78"/>
        <v>1.5025832544211262E-2</v>
      </c>
    </row>
    <row r="617" spans="1:7" hidden="1">
      <c r="A617" s="283" t="str">
        <f t="shared" si="74"/>
        <v>Tier 5</v>
      </c>
      <c r="B617" s="286">
        <f t="shared" si="81"/>
        <v>554</v>
      </c>
      <c r="C617" s="265">
        <f t="shared" si="81"/>
        <v>44496</v>
      </c>
      <c r="D617" s="265" t="str">
        <f t="shared" si="75"/>
        <v>Tier 5</v>
      </c>
      <c r="E617" s="284">
        <f t="shared" si="76"/>
        <v>0.18469561377060084</v>
      </c>
      <c r="F617" s="265" t="str">
        <f t="shared" si="77"/>
        <v>Tier 5</v>
      </c>
      <c r="G617" s="284">
        <f t="shared" si="78"/>
        <v>1.5025421193734199E-2</v>
      </c>
    </row>
    <row r="618" spans="1:7" hidden="1">
      <c r="A618" s="283" t="str">
        <f t="shared" si="74"/>
        <v>Tier 5</v>
      </c>
      <c r="B618" s="286">
        <f t="shared" si="81"/>
        <v>555</v>
      </c>
      <c r="C618" s="265">
        <f t="shared" si="81"/>
        <v>44497</v>
      </c>
      <c r="D618" s="265" t="str">
        <f t="shared" si="75"/>
        <v>Tier 5</v>
      </c>
      <c r="E618" s="284">
        <f t="shared" si="76"/>
        <v>0.1847542802897712</v>
      </c>
      <c r="F618" s="265" t="str">
        <f t="shared" si="77"/>
        <v>Tier 5</v>
      </c>
      <c r="G618" s="284">
        <f t="shared" si="78"/>
        <v>1.5025009843257137E-2</v>
      </c>
    </row>
    <row r="619" spans="1:7" hidden="1">
      <c r="A619" s="283" t="str">
        <f t="shared" si="74"/>
        <v>Tier 5</v>
      </c>
      <c r="B619" s="286">
        <f t="shared" si="81"/>
        <v>556</v>
      </c>
      <c r="C619" s="265">
        <f t="shared" si="81"/>
        <v>44498</v>
      </c>
      <c r="D619" s="265" t="str">
        <f t="shared" si="75"/>
        <v>Tier 5</v>
      </c>
      <c r="E619" s="284">
        <f t="shared" si="76"/>
        <v>0.18481294680894156</v>
      </c>
      <c r="F619" s="265" t="str">
        <f t="shared" si="77"/>
        <v>Tier 5</v>
      </c>
      <c r="G619" s="284">
        <f t="shared" si="78"/>
        <v>1.5024598492780074E-2</v>
      </c>
    </row>
    <row r="620" spans="1:7" hidden="1">
      <c r="A620" s="283" t="str">
        <f t="shared" si="74"/>
        <v>Tier 6</v>
      </c>
      <c r="B620" s="286">
        <f t="shared" si="81"/>
        <v>557</v>
      </c>
      <c r="C620" s="265">
        <f t="shared" si="81"/>
        <v>44499</v>
      </c>
      <c r="D620" s="265" t="str">
        <f t="shared" si="75"/>
        <v>Tier 6</v>
      </c>
      <c r="E620" s="284">
        <f t="shared" si="76"/>
        <v>0.18487311663387013</v>
      </c>
      <c r="F620" s="265" t="str">
        <f t="shared" si="77"/>
        <v>Tier 6</v>
      </c>
      <c r="G620" s="284">
        <f t="shared" si="78"/>
        <v>1.5024186906746645E-2</v>
      </c>
    </row>
    <row r="621" spans="1:7" hidden="1">
      <c r="A621" s="283" t="str">
        <f t="shared" si="74"/>
        <v>Tier 6</v>
      </c>
      <c r="B621" s="286">
        <f t="shared" si="81"/>
        <v>558</v>
      </c>
      <c r="C621" s="265">
        <f t="shared" si="81"/>
        <v>44500</v>
      </c>
      <c r="D621" s="265" t="str">
        <f t="shared" si="75"/>
        <v>Tier 6</v>
      </c>
      <c r="E621" s="284">
        <f t="shared" si="76"/>
        <v>0.1849332864587987</v>
      </c>
      <c r="F621" s="265" t="str">
        <f t="shared" si="77"/>
        <v>Tier 6</v>
      </c>
      <c r="G621" s="284">
        <f t="shared" si="78"/>
        <v>1.5023775320713216E-2</v>
      </c>
    </row>
    <row r="622" spans="1:7" hidden="1">
      <c r="A622" s="283" t="str">
        <f t="shared" si="74"/>
        <v>Tier 6</v>
      </c>
      <c r="B622" s="286">
        <f t="shared" si="81"/>
        <v>559</v>
      </c>
      <c r="C622" s="265">
        <f t="shared" si="81"/>
        <v>44501</v>
      </c>
      <c r="D622" s="265" t="str">
        <f t="shared" si="75"/>
        <v>Tier 6</v>
      </c>
      <c r="E622" s="284">
        <f t="shared" si="76"/>
        <v>0.18499345628372726</v>
      </c>
      <c r="F622" s="265" t="str">
        <f t="shared" si="77"/>
        <v>Tier 6</v>
      </c>
      <c r="G622" s="284">
        <f t="shared" si="78"/>
        <v>1.5023363734679787E-2</v>
      </c>
    </row>
    <row r="623" spans="1:7" hidden="1">
      <c r="A623" s="283" t="str">
        <f t="shared" si="74"/>
        <v>Tier 6</v>
      </c>
      <c r="B623" s="286">
        <f t="shared" si="81"/>
        <v>560</v>
      </c>
      <c r="C623" s="265">
        <f t="shared" si="81"/>
        <v>44502</v>
      </c>
      <c r="D623" s="265" t="str">
        <f t="shared" si="75"/>
        <v>Tier 6</v>
      </c>
      <c r="E623" s="284">
        <f t="shared" si="76"/>
        <v>0.18505362610865583</v>
      </c>
      <c r="F623" s="265" t="str">
        <f t="shared" si="77"/>
        <v>Tier 6</v>
      </c>
      <c r="G623" s="284">
        <f t="shared" si="78"/>
        <v>1.5022952148646358E-2</v>
      </c>
    </row>
    <row r="624" spans="1:7" hidden="1">
      <c r="A624" s="283" t="str">
        <f t="shared" si="74"/>
        <v>Tier 6</v>
      </c>
      <c r="B624" s="286">
        <f t="shared" si="81"/>
        <v>561</v>
      </c>
      <c r="C624" s="265">
        <f t="shared" si="81"/>
        <v>44503</v>
      </c>
      <c r="D624" s="265" t="str">
        <f t="shared" si="75"/>
        <v>Tier 6</v>
      </c>
      <c r="E624" s="284">
        <f t="shared" si="76"/>
        <v>0.1851137959335844</v>
      </c>
      <c r="F624" s="265" t="str">
        <f t="shared" si="77"/>
        <v>Tier 6</v>
      </c>
      <c r="G624" s="284">
        <f t="shared" si="78"/>
        <v>1.5022540562612929E-2</v>
      </c>
    </row>
    <row r="625" spans="1:7" hidden="1">
      <c r="A625" s="283" t="str">
        <f t="shared" si="74"/>
        <v>Tier 6</v>
      </c>
      <c r="B625" s="286">
        <f t="shared" si="81"/>
        <v>562</v>
      </c>
      <c r="C625" s="265">
        <f t="shared" si="81"/>
        <v>44504</v>
      </c>
      <c r="D625" s="265" t="str">
        <f t="shared" si="75"/>
        <v>Tier 6</v>
      </c>
      <c r="E625" s="284">
        <f t="shared" si="76"/>
        <v>0.18517396575851297</v>
      </c>
      <c r="F625" s="265" t="str">
        <f t="shared" si="77"/>
        <v>Tier 6</v>
      </c>
      <c r="G625" s="284">
        <f t="shared" si="78"/>
        <v>1.50221289765795E-2</v>
      </c>
    </row>
    <row r="626" spans="1:7" hidden="1">
      <c r="A626" s="283" t="str">
        <f t="shared" si="74"/>
        <v>Tier 6</v>
      </c>
      <c r="B626" s="286">
        <f t="shared" si="81"/>
        <v>563</v>
      </c>
      <c r="C626" s="265">
        <f t="shared" si="81"/>
        <v>44505</v>
      </c>
      <c r="D626" s="265" t="str">
        <f t="shared" si="75"/>
        <v>Tier 6</v>
      </c>
      <c r="E626" s="284">
        <f t="shared" si="76"/>
        <v>0.18523413558344154</v>
      </c>
      <c r="F626" s="265" t="str">
        <f t="shared" si="77"/>
        <v>Tier 6</v>
      </c>
      <c r="G626" s="284">
        <f t="shared" si="78"/>
        <v>1.5021717390546072E-2</v>
      </c>
    </row>
    <row r="627" spans="1:7" hidden="1">
      <c r="A627" s="283" t="str">
        <f t="shared" si="74"/>
        <v>Tier 6</v>
      </c>
      <c r="B627" s="286">
        <f t="shared" si="81"/>
        <v>564</v>
      </c>
      <c r="C627" s="265">
        <f t="shared" si="81"/>
        <v>44506</v>
      </c>
      <c r="D627" s="265" t="str">
        <f t="shared" si="75"/>
        <v>Tier 6</v>
      </c>
      <c r="E627" s="284">
        <f t="shared" si="76"/>
        <v>0.18529430540837011</v>
      </c>
      <c r="F627" s="265" t="str">
        <f t="shared" si="77"/>
        <v>Tier 6</v>
      </c>
      <c r="G627" s="284">
        <f t="shared" si="78"/>
        <v>1.5021305804512643E-2</v>
      </c>
    </row>
    <row r="628" spans="1:7" hidden="1">
      <c r="A628" s="283" t="str">
        <f t="shared" si="74"/>
        <v>Tier 6</v>
      </c>
      <c r="B628" s="286">
        <f t="shared" si="81"/>
        <v>565</v>
      </c>
      <c r="C628" s="265">
        <f t="shared" si="81"/>
        <v>44507</v>
      </c>
      <c r="D628" s="265" t="str">
        <f t="shared" si="75"/>
        <v>Tier 6</v>
      </c>
      <c r="E628" s="284">
        <f t="shared" si="76"/>
        <v>0.18535447523329868</v>
      </c>
      <c r="F628" s="265" t="str">
        <f t="shared" si="77"/>
        <v>Tier 6</v>
      </c>
      <c r="G628" s="284">
        <f t="shared" si="78"/>
        <v>1.5020894218479214E-2</v>
      </c>
    </row>
    <row r="629" spans="1:7" hidden="1">
      <c r="A629" s="283" t="str">
        <f t="shared" si="74"/>
        <v>Tier 6</v>
      </c>
      <c r="B629" s="286">
        <f t="shared" si="81"/>
        <v>566</v>
      </c>
      <c r="C629" s="265">
        <f t="shared" si="81"/>
        <v>44508</v>
      </c>
      <c r="D629" s="265" t="str">
        <f t="shared" si="75"/>
        <v>Tier 6</v>
      </c>
      <c r="E629" s="284">
        <f t="shared" si="76"/>
        <v>0.18541464505822725</v>
      </c>
      <c r="F629" s="265" t="str">
        <f t="shared" si="77"/>
        <v>Tier 6</v>
      </c>
      <c r="G629" s="284">
        <f t="shared" si="78"/>
        <v>1.5020482632445785E-2</v>
      </c>
    </row>
    <row r="630" spans="1:7" hidden="1">
      <c r="A630" s="283" t="str">
        <f t="shared" si="74"/>
        <v>Tier 6</v>
      </c>
      <c r="B630" s="286">
        <f t="shared" ref="B630:C645" si="82">B629+1</f>
        <v>567</v>
      </c>
      <c r="C630" s="265">
        <f t="shared" si="82"/>
        <v>44509</v>
      </c>
      <c r="D630" s="265" t="str">
        <f t="shared" si="75"/>
        <v>Tier 6</v>
      </c>
      <c r="E630" s="284">
        <f t="shared" si="76"/>
        <v>0.18547481488315581</v>
      </c>
      <c r="F630" s="265" t="str">
        <f t="shared" si="77"/>
        <v>Tier 6</v>
      </c>
      <c r="G630" s="284">
        <f t="shared" si="78"/>
        <v>1.5020071046412356E-2</v>
      </c>
    </row>
    <row r="631" spans="1:7" hidden="1">
      <c r="A631" s="283" t="str">
        <f t="shared" si="74"/>
        <v>Tier 6</v>
      </c>
      <c r="B631" s="286">
        <f t="shared" si="82"/>
        <v>568</v>
      </c>
      <c r="C631" s="265">
        <f t="shared" si="82"/>
        <v>44510</v>
      </c>
      <c r="D631" s="265" t="str">
        <f t="shared" si="75"/>
        <v>Tier 6</v>
      </c>
      <c r="E631" s="284">
        <f t="shared" si="76"/>
        <v>0.18553498470808438</v>
      </c>
      <c r="F631" s="265" t="str">
        <f t="shared" si="77"/>
        <v>Tier 6</v>
      </c>
      <c r="G631" s="284">
        <f t="shared" si="78"/>
        <v>1.5019659460378927E-2</v>
      </c>
    </row>
    <row r="632" spans="1:7" hidden="1">
      <c r="A632" s="283" t="str">
        <f t="shared" si="74"/>
        <v>Tier 6</v>
      </c>
      <c r="B632" s="286">
        <f t="shared" si="82"/>
        <v>569</v>
      </c>
      <c r="C632" s="265">
        <f t="shared" si="82"/>
        <v>44511</v>
      </c>
      <c r="D632" s="265" t="str">
        <f t="shared" si="75"/>
        <v>Tier 6</v>
      </c>
      <c r="E632" s="284">
        <f t="shared" si="76"/>
        <v>0.18559515453301295</v>
      </c>
      <c r="F632" s="265" t="str">
        <f t="shared" si="77"/>
        <v>Tier 6</v>
      </c>
      <c r="G632" s="284">
        <f t="shared" si="78"/>
        <v>1.5019247874345498E-2</v>
      </c>
    </row>
    <row r="633" spans="1:7" hidden="1">
      <c r="A633" s="283" t="str">
        <f t="shared" si="74"/>
        <v>Tier 6</v>
      </c>
      <c r="B633" s="286">
        <f t="shared" si="82"/>
        <v>570</v>
      </c>
      <c r="C633" s="265">
        <f t="shared" si="82"/>
        <v>44512</v>
      </c>
      <c r="D633" s="265" t="str">
        <f t="shared" si="75"/>
        <v>Tier 6</v>
      </c>
      <c r="E633" s="284">
        <f t="shared" si="76"/>
        <v>0.18565532435794152</v>
      </c>
      <c r="F633" s="265" t="str">
        <f t="shared" si="77"/>
        <v>Tier 6</v>
      </c>
      <c r="G633" s="284">
        <f t="shared" si="78"/>
        <v>1.5018836288312069E-2</v>
      </c>
    </row>
    <row r="634" spans="1:7" hidden="1">
      <c r="A634" s="283" t="str">
        <f t="shared" si="74"/>
        <v>Tier 6</v>
      </c>
      <c r="B634" s="286">
        <f t="shared" si="82"/>
        <v>571</v>
      </c>
      <c r="C634" s="265">
        <f t="shared" si="82"/>
        <v>44513</v>
      </c>
      <c r="D634" s="265" t="str">
        <f t="shared" si="75"/>
        <v>Tier 6</v>
      </c>
      <c r="E634" s="284">
        <f t="shared" si="76"/>
        <v>0.18571549418287009</v>
      </c>
      <c r="F634" s="265" t="str">
        <f t="shared" si="77"/>
        <v>Tier 6</v>
      </c>
      <c r="G634" s="284">
        <f t="shared" si="78"/>
        <v>1.501842470227864E-2</v>
      </c>
    </row>
    <row r="635" spans="1:7" hidden="1">
      <c r="A635" s="283" t="str">
        <f t="shared" si="74"/>
        <v>Tier 6</v>
      </c>
      <c r="B635" s="286">
        <f t="shared" si="82"/>
        <v>572</v>
      </c>
      <c r="C635" s="265">
        <f t="shared" si="82"/>
        <v>44514</v>
      </c>
      <c r="D635" s="265" t="str">
        <f t="shared" si="75"/>
        <v>Tier 6</v>
      </c>
      <c r="E635" s="284">
        <f t="shared" si="76"/>
        <v>0.18577566400779866</v>
      </c>
      <c r="F635" s="265" t="str">
        <f t="shared" si="77"/>
        <v>Tier 6</v>
      </c>
      <c r="G635" s="284">
        <f t="shared" si="78"/>
        <v>1.5018013116245212E-2</v>
      </c>
    </row>
    <row r="636" spans="1:7" hidden="1">
      <c r="A636" s="283" t="str">
        <f t="shared" si="74"/>
        <v>Tier 6</v>
      </c>
      <c r="B636" s="286">
        <f t="shared" si="82"/>
        <v>573</v>
      </c>
      <c r="C636" s="265">
        <f t="shared" si="82"/>
        <v>44515</v>
      </c>
      <c r="D636" s="265" t="str">
        <f t="shared" si="75"/>
        <v>Tier 6</v>
      </c>
      <c r="E636" s="284">
        <f t="shared" si="76"/>
        <v>0.18583583383272723</v>
      </c>
      <c r="F636" s="265" t="str">
        <f t="shared" si="77"/>
        <v>Tier 6</v>
      </c>
      <c r="G636" s="284">
        <f t="shared" si="78"/>
        <v>1.5017601530211783E-2</v>
      </c>
    </row>
    <row r="637" spans="1:7" hidden="1">
      <c r="A637" s="283" t="str">
        <f t="shared" si="74"/>
        <v>Tier 6</v>
      </c>
      <c r="B637" s="286">
        <f t="shared" si="82"/>
        <v>574</v>
      </c>
      <c r="C637" s="265">
        <f t="shared" si="82"/>
        <v>44516</v>
      </c>
      <c r="D637" s="265" t="str">
        <f t="shared" si="75"/>
        <v>Tier 6</v>
      </c>
      <c r="E637" s="284">
        <f t="shared" si="76"/>
        <v>0.1858960036576558</v>
      </c>
      <c r="F637" s="265" t="str">
        <f t="shared" si="77"/>
        <v>Tier 6</v>
      </c>
      <c r="G637" s="284">
        <f t="shared" si="78"/>
        <v>1.5017189944178354E-2</v>
      </c>
    </row>
    <row r="638" spans="1:7" hidden="1">
      <c r="A638" s="283" t="str">
        <f t="shared" si="74"/>
        <v>Tier 6</v>
      </c>
      <c r="B638" s="286">
        <f t="shared" si="82"/>
        <v>575</v>
      </c>
      <c r="C638" s="265">
        <f t="shared" si="82"/>
        <v>44517</v>
      </c>
      <c r="D638" s="265" t="str">
        <f t="shared" si="75"/>
        <v>Tier 6</v>
      </c>
      <c r="E638" s="284">
        <f t="shared" si="76"/>
        <v>0.18595617348258436</v>
      </c>
      <c r="F638" s="265" t="str">
        <f t="shared" si="77"/>
        <v>Tier 6</v>
      </c>
      <c r="G638" s="284">
        <f t="shared" si="78"/>
        <v>1.5016778358144925E-2</v>
      </c>
    </row>
    <row r="639" spans="1:7" hidden="1">
      <c r="A639" s="283" t="str">
        <f t="shared" si="74"/>
        <v>Tier 6</v>
      </c>
      <c r="B639" s="286">
        <f t="shared" si="82"/>
        <v>576</v>
      </c>
      <c r="C639" s="265">
        <f t="shared" si="82"/>
        <v>44518</v>
      </c>
      <c r="D639" s="265" t="str">
        <f t="shared" si="75"/>
        <v>Tier 6</v>
      </c>
      <c r="E639" s="284">
        <f t="shared" si="76"/>
        <v>0.18601634330751293</v>
      </c>
      <c r="F639" s="265" t="str">
        <f t="shared" si="77"/>
        <v>Tier 6</v>
      </c>
      <c r="G639" s="284">
        <f t="shared" si="78"/>
        <v>1.5016366772111496E-2</v>
      </c>
    </row>
    <row r="640" spans="1:7" hidden="1">
      <c r="A640" s="283" t="str">
        <f t="shared" ref="A640:A703" si="83">IFERROR(INDEX($P$63:$P$101,MATCH(B640,$Q$63:$Q$101,0)),A639)</f>
        <v>Tier 6</v>
      </c>
      <c r="B640" s="286">
        <f t="shared" si="82"/>
        <v>577</v>
      </c>
      <c r="C640" s="265">
        <f t="shared" si="82"/>
        <v>44519</v>
      </c>
      <c r="D640" s="265" t="str">
        <f t="shared" ref="D640:D703" si="84">IF(A640=0,"",A640)</f>
        <v>Tier 6</v>
      </c>
      <c r="E640" s="284">
        <f t="shared" ref="E640:E703" si="85">IF(A640=0,E639,E639+VLOOKUP(D640,$P$63:$T$101,3,0))</f>
        <v>0.1860765131324415</v>
      </c>
      <c r="F640" s="265" t="str">
        <f t="shared" ref="F640:F703" si="86">D640</f>
        <v>Tier 6</v>
      </c>
      <c r="G640" s="284">
        <f t="shared" ref="G640:G703" si="87">IF(A640=0,G639,G639+VLOOKUP(F640,$P$63:$T$101,5,0))</f>
        <v>1.5015955186078067E-2</v>
      </c>
    </row>
    <row r="641" spans="1:7" hidden="1">
      <c r="A641" s="283" t="str">
        <f t="shared" si="83"/>
        <v>Tier 6</v>
      </c>
      <c r="B641" s="286">
        <f t="shared" si="82"/>
        <v>578</v>
      </c>
      <c r="C641" s="265">
        <f t="shared" si="82"/>
        <v>44520</v>
      </c>
      <c r="D641" s="265" t="str">
        <f t="shared" si="84"/>
        <v>Tier 6</v>
      </c>
      <c r="E641" s="284">
        <f t="shared" si="85"/>
        <v>0.18613668295737007</v>
      </c>
      <c r="F641" s="265" t="str">
        <f t="shared" si="86"/>
        <v>Tier 6</v>
      </c>
      <c r="G641" s="284">
        <f t="shared" si="87"/>
        <v>1.5015543600044638E-2</v>
      </c>
    </row>
    <row r="642" spans="1:7" hidden="1">
      <c r="A642" s="283" t="str">
        <f t="shared" si="83"/>
        <v>Tier 6</v>
      </c>
      <c r="B642" s="286">
        <f t="shared" si="82"/>
        <v>579</v>
      </c>
      <c r="C642" s="265">
        <f t="shared" si="82"/>
        <v>44521</v>
      </c>
      <c r="D642" s="265" t="str">
        <f t="shared" si="84"/>
        <v>Tier 6</v>
      </c>
      <c r="E642" s="284">
        <f t="shared" si="85"/>
        <v>0.18619685278229864</v>
      </c>
      <c r="F642" s="265" t="str">
        <f t="shared" si="86"/>
        <v>Tier 6</v>
      </c>
      <c r="G642" s="284">
        <f t="shared" si="87"/>
        <v>1.5015132014011209E-2</v>
      </c>
    </row>
    <row r="643" spans="1:7" hidden="1">
      <c r="A643" s="283" t="str">
        <f t="shared" si="83"/>
        <v>Tier 6</v>
      </c>
      <c r="B643" s="286">
        <f t="shared" si="82"/>
        <v>580</v>
      </c>
      <c r="C643" s="265">
        <f t="shared" si="82"/>
        <v>44522</v>
      </c>
      <c r="D643" s="265" t="str">
        <f t="shared" si="84"/>
        <v>Tier 6</v>
      </c>
      <c r="E643" s="284">
        <f t="shared" si="85"/>
        <v>0.18625702260722721</v>
      </c>
      <c r="F643" s="265" t="str">
        <f t="shared" si="86"/>
        <v>Tier 6</v>
      </c>
      <c r="G643" s="284">
        <f t="shared" si="87"/>
        <v>1.501472042797778E-2</v>
      </c>
    </row>
    <row r="644" spans="1:7" hidden="1">
      <c r="A644" s="283" t="str">
        <f t="shared" si="83"/>
        <v>Tier 6</v>
      </c>
      <c r="B644" s="286">
        <f t="shared" si="82"/>
        <v>581</v>
      </c>
      <c r="C644" s="265">
        <f t="shared" si="82"/>
        <v>44523</v>
      </c>
      <c r="D644" s="265" t="str">
        <f t="shared" si="84"/>
        <v>Tier 6</v>
      </c>
      <c r="E644" s="284">
        <f t="shared" si="85"/>
        <v>0.18631719243215578</v>
      </c>
      <c r="F644" s="265" t="str">
        <f t="shared" si="86"/>
        <v>Tier 6</v>
      </c>
      <c r="G644" s="284">
        <f t="shared" si="87"/>
        <v>1.5014308841944352E-2</v>
      </c>
    </row>
    <row r="645" spans="1:7" hidden="1">
      <c r="A645" s="283" t="str">
        <f t="shared" si="83"/>
        <v>Tier 6</v>
      </c>
      <c r="B645" s="286">
        <f t="shared" si="82"/>
        <v>582</v>
      </c>
      <c r="C645" s="265">
        <f t="shared" si="82"/>
        <v>44524</v>
      </c>
      <c r="D645" s="265" t="str">
        <f t="shared" si="84"/>
        <v>Tier 6</v>
      </c>
      <c r="E645" s="284">
        <f t="shared" si="85"/>
        <v>0.18637736225708434</v>
      </c>
      <c r="F645" s="265" t="str">
        <f t="shared" si="86"/>
        <v>Tier 6</v>
      </c>
      <c r="G645" s="284">
        <f t="shared" si="87"/>
        <v>1.5013897255910923E-2</v>
      </c>
    </row>
    <row r="646" spans="1:7" hidden="1">
      <c r="A646" s="283" t="str">
        <f t="shared" si="83"/>
        <v>Tier 6</v>
      </c>
      <c r="B646" s="286">
        <f t="shared" ref="B646:C661" si="88">B645+1</f>
        <v>583</v>
      </c>
      <c r="C646" s="265">
        <f t="shared" si="88"/>
        <v>44525</v>
      </c>
      <c r="D646" s="265" t="str">
        <f t="shared" si="84"/>
        <v>Tier 6</v>
      </c>
      <c r="E646" s="284">
        <f t="shared" si="85"/>
        <v>0.18643753208201291</v>
      </c>
      <c r="F646" s="265" t="str">
        <f t="shared" si="86"/>
        <v>Tier 6</v>
      </c>
      <c r="G646" s="284">
        <f t="shared" si="87"/>
        <v>1.5013485669877494E-2</v>
      </c>
    </row>
    <row r="647" spans="1:7" hidden="1">
      <c r="A647" s="283" t="str">
        <f t="shared" si="83"/>
        <v>Tier 6</v>
      </c>
      <c r="B647" s="286">
        <f t="shared" si="88"/>
        <v>584</v>
      </c>
      <c r="C647" s="265">
        <f t="shared" si="88"/>
        <v>44526</v>
      </c>
      <c r="D647" s="265" t="str">
        <f t="shared" si="84"/>
        <v>Tier 6</v>
      </c>
      <c r="E647" s="284">
        <f t="shared" si="85"/>
        <v>0.18649770190694148</v>
      </c>
      <c r="F647" s="265" t="str">
        <f t="shared" si="86"/>
        <v>Tier 6</v>
      </c>
      <c r="G647" s="284">
        <f t="shared" si="87"/>
        <v>1.5013074083844065E-2</v>
      </c>
    </row>
    <row r="648" spans="1:7" hidden="1">
      <c r="A648" s="283" t="str">
        <f t="shared" si="83"/>
        <v>Tier 6</v>
      </c>
      <c r="B648" s="286">
        <f t="shared" si="88"/>
        <v>585</v>
      </c>
      <c r="C648" s="265">
        <f t="shared" si="88"/>
        <v>44527</v>
      </c>
      <c r="D648" s="265" t="str">
        <f t="shared" si="84"/>
        <v>Tier 6</v>
      </c>
      <c r="E648" s="284">
        <f t="shared" si="85"/>
        <v>0.18655787173187005</v>
      </c>
      <c r="F648" s="265" t="str">
        <f t="shared" si="86"/>
        <v>Tier 6</v>
      </c>
      <c r="G648" s="284">
        <f t="shared" si="87"/>
        <v>1.5012662497810636E-2</v>
      </c>
    </row>
    <row r="649" spans="1:7" hidden="1">
      <c r="A649" s="283" t="str">
        <f t="shared" si="83"/>
        <v>Tier 6</v>
      </c>
      <c r="B649" s="286">
        <f t="shared" si="88"/>
        <v>586</v>
      </c>
      <c r="C649" s="265">
        <f t="shared" si="88"/>
        <v>44528</v>
      </c>
      <c r="D649" s="265" t="str">
        <f t="shared" si="84"/>
        <v>Tier 6</v>
      </c>
      <c r="E649" s="284">
        <f t="shared" si="85"/>
        <v>0.18661804155679862</v>
      </c>
      <c r="F649" s="265" t="str">
        <f t="shared" si="86"/>
        <v>Tier 6</v>
      </c>
      <c r="G649" s="284">
        <f t="shared" si="87"/>
        <v>1.5012250911777207E-2</v>
      </c>
    </row>
    <row r="650" spans="1:7" hidden="1">
      <c r="A650" s="283" t="str">
        <f t="shared" si="83"/>
        <v>Tier 6</v>
      </c>
      <c r="B650" s="286">
        <f t="shared" si="88"/>
        <v>587</v>
      </c>
      <c r="C650" s="265">
        <f t="shared" si="88"/>
        <v>44529</v>
      </c>
      <c r="D650" s="265" t="str">
        <f t="shared" si="84"/>
        <v>Tier 6</v>
      </c>
      <c r="E650" s="284">
        <f t="shared" si="85"/>
        <v>0.18667821138172719</v>
      </c>
      <c r="F650" s="265" t="str">
        <f t="shared" si="86"/>
        <v>Tier 6</v>
      </c>
      <c r="G650" s="284">
        <f t="shared" si="87"/>
        <v>1.5011839325743778E-2</v>
      </c>
    </row>
    <row r="651" spans="1:7" hidden="1">
      <c r="A651" s="283" t="str">
        <f t="shared" si="83"/>
        <v>Tier 6</v>
      </c>
      <c r="B651" s="286">
        <f t="shared" si="88"/>
        <v>588</v>
      </c>
      <c r="C651" s="265">
        <f t="shared" si="88"/>
        <v>44530</v>
      </c>
      <c r="D651" s="265" t="str">
        <f t="shared" si="84"/>
        <v>Tier 6</v>
      </c>
      <c r="E651" s="284">
        <f t="shared" si="85"/>
        <v>0.18673838120665576</v>
      </c>
      <c r="F651" s="265" t="str">
        <f t="shared" si="86"/>
        <v>Tier 6</v>
      </c>
      <c r="G651" s="284">
        <f t="shared" si="87"/>
        <v>1.5011427739710349E-2</v>
      </c>
    </row>
    <row r="652" spans="1:7" hidden="1">
      <c r="A652" s="283" t="str">
        <f t="shared" si="83"/>
        <v>Tier 6</v>
      </c>
      <c r="B652" s="286">
        <f t="shared" si="88"/>
        <v>589</v>
      </c>
      <c r="C652" s="265">
        <f t="shared" si="88"/>
        <v>44531</v>
      </c>
      <c r="D652" s="265" t="str">
        <f t="shared" si="84"/>
        <v>Tier 6</v>
      </c>
      <c r="E652" s="284">
        <f t="shared" si="85"/>
        <v>0.18679855103158433</v>
      </c>
      <c r="F652" s="265" t="str">
        <f t="shared" si="86"/>
        <v>Tier 6</v>
      </c>
      <c r="G652" s="284">
        <f t="shared" si="87"/>
        <v>1.501101615367692E-2</v>
      </c>
    </row>
    <row r="653" spans="1:7" hidden="1">
      <c r="A653" s="283" t="str">
        <f t="shared" si="83"/>
        <v>Tier 6</v>
      </c>
      <c r="B653" s="286">
        <f t="shared" si="88"/>
        <v>590</v>
      </c>
      <c r="C653" s="265">
        <f t="shared" si="88"/>
        <v>44532</v>
      </c>
      <c r="D653" s="265" t="str">
        <f t="shared" si="84"/>
        <v>Tier 6</v>
      </c>
      <c r="E653" s="284">
        <f t="shared" si="85"/>
        <v>0.18685872085651289</v>
      </c>
      <c r="F653" s="265" t="str">
        <f t="shared" si="86"/>
        <v>Tier 6</v>
      </c>
      <c r="G653" s="284">
        <f t="shared" si="87"/>
        <v>1.5010604567643492E-2</v>
      </c>
    </row>
    <row r="654" spans="1:7" hidden="1">
      <c r="A654" s="283" t="str">
        <f t="shared" si="83"/>
        <v>Tier 6</v>
      </c>
      <c r="B654" s="286">
        <f t="shared" si="88"/>
        <v>591</v>
      </c>
      <c r="C654" s="265">
        <f t="shared" si="88"/>
        <v>44533</v>
      </c>
      <c r="D654" s="265" t="str">
        <f t="shared" si="84"/>
        <v>Tier 6</v>
      </c>
      <c r="E654" s="284">
        <f t="shared" si="85"/>
        <v>0.18691889068144146</v>
      </c>
      <c r="F654" s="265" t="str">
        <f t="shared" si="86"/>
        <v>Tier 6</v>
      </c>
      <c r="G654" s="284">
        <f t="shared" si="87"/>
        <v>1.5010192981610063E-2</v>
      </c>
    </row>
    <row r="655" spans="1:7" hidden="1">
      <c r="A655" s="283" t="str">
        <f t="shared" si="83"/>
        <v>Tier 6</v>
      </c>
      <c r="B655" s="286">
        <f t="shared" si="88"/>
        <v>592</v>
      </c>
      <c r="C655" s="265">
        <f t="shared" si="88"/>
        <v>44534</v>
      </c>
      <c r="D655" s="265" t="str">
        <f t="shared" si="84"/>
        <v>Tier 6</v>
      </c>
      <c r="E655" s="284">
        <f t="shared" si="85"/>
        <v>0.18697906050637003</v>
      </c>
      <c r="F655" s="265" t="str">
        <f t="shared" si="86"/>
        <v>Tier 6</v>
      </c>
      <c r="G655" s="284">
        <f t="shared" si="87"/>
        <v>1.5009781395576634E-2</v>
      </c>
    </row>
    <row r="656" spans="1:7" hidden="1">
      <c r="A656" s="283" t="str">
        <f t="shared" si="83"/>
        <v>Tier 6</v>
      </c>
      <c r="B656" s="286">
        <f t="shared" si="88"/>
        <v>593</v>
      </c>
      <c r="C656" s="265">
        <f t="shared" si="88"/>
        <v>44535</v>
      </c>
      <c r="D656" s="265" t="str">
        <f t="shared" si="84"/>
        <v>Tier 6</v>
      </c>
      <c r="E656" s="284">
        <f t="shared" si="85"/>
        <v>0.1870392303312986</v>
      </c>
      <c r="F656" s="265" t="str">
        <f t="shared" si="86"/>
        <v>Tier 6</v>
      </c>
      <c r="G656" s="284">
        <f t="shared" si="87"/>
        <v>1.5009369809543205E-2</v>
      </c>
    </row>
    <row r="657" spans="1:7" hidden="1">
      <c r="A657" s="283" t="str">
        <f t="shared" si="83"/>
        <v>Tier 6</v>
      </c>
      <c r="B657" s="286">
        <f t="shared" si="88"/>
        <v>594</v>
      </c>
      <c r="C657" s="265">
        <f t="shared" si="88"/>
        <v>44536</v>
      </c>
      <c r="D657" s="265" t="str">
        <f t="shared" si="84"/>
        <v>Tier 6</v>
      </c>
      <c r="E657" s="284">
        <f t="shared" si="85"/>
        <v>0.18709940015622717</v>
      </c>
      <c r="F657" s="265" t="str">
        <f t="shared" si="86"/>
        <v>Tier 6</v>
      </c>
      <c r="G657" s="284">
        <f t="shared" si="87"/>
        <v>1.5008958223509776E-2</v>
      </c>
    </row>
    <row r="658" spans="1:7" hidden="1">
      <c r="A658" s="283" t="str">
        <f t="shared" si="83"/>
        <v>Tier 6</v>
      </c>
      <c r="B658" s="286">
        <f t="shared" si="88"/>
        <v>595</v>
      </c>
      <c r="C658" s="265">
        <f t="shared" si="88"/>
        <v>44537</v>
      </c>
      <c r="D658" s="265" t="str">
        <f t="shared" si="84"/>
        <v>Tier 6</v>
      </c>
      <c r="E658" s="284">
        <f t="shared" si="85"/>
        <v>0.18715956998115574</v>
      </c>
      <c r="F658" s="265" t="str">
        <f t="shared" si="86"/>
        <v>Tier 6</v>
      </c>
      <c r="G658" s="284">
        <f t="shared" si="87"/>
        <v>1.5008546637476347E-2</v>
      </c>
    </row>
    <row r="659" spans="1:7" hidden="1">
      <c r="A659" s="283" t="str">
        <f t="shared" si="83"/>
        <v>Tier 6</v>
      </c>
      <c r="B659" s="286">
        <f t="shared" si="88"/>
        <v>596</v>
      </c>
      <c r="C659" s="265">
        <f t="shared" si="88"/>
        <v>44538</v>
      </c>
      <c r="D659" s="265" t="str">
        <f t="shared" si="84"/>
        <v>Tier 6</v>
      </c>
      <c r="E659" s="284">
        <f t="shared" si="85"/>
        <v>0.18721973980608431</v>
      </c>
      <c r="F659" s="265" t="str">
        <f t="shared" si="86"/>
        <v>Tier 6</v>
      </c>
      <c r="G659" s="284">
        <f t="shared" si="87"/>
        <v>1.5008135051442918E-2</v>
      </c>
    </row>
    <row r="660" spans="1:7" hidden="1">
      <c r="A660" s="283" t="str">
        <f t="shared" si="83"/>
        <v>Tier 6</v>
      </c>
      <c r="B660" s="286">
        <f t="shared" si="88"/>
        <v>597</v>
      </c>
      <c r="C660" s="265">
        <f t="shared" si="88"/>
        <v>44539</v>
      </c>
      <c r="D660" s="265" t="str">
        <f t="shared" si="84"/>
        <v>Tier 6</v>
      </c>
      <c r="E660" s="284">
        <f t="shared" si="85"/>
        <v>0.18727990963101288</v>
      </c>
      <c r="F660" s="265" t="str">
        <f t="shared" si="86"/>
        <v>Tier 6</v>
      </c>
      <c r="G660" s="284">
        <f t="shared" si="87"/>
        <v>1.5007723465409489E-2</v>
      </c>
    </row>
    <row r="661" spans="1:7" hidden="1">
      <c r="A661" s="283" t="str">
        <f t="shared" si="83"/>
        <v>Tier 6</v>
      </c>
      <c r="B661" s="286">
        <f t="shared" si="88"/>
        <v>598</v>
      </c>
      <c r="C661" s="265">
        <f t="shared" si="88"/>
        <v>44540</v>
      </c>
      <c r="D661" s="265" t="str">
        <f t="shared" si="84"/>
        <v>Tier 6</v>
      </c>
      <c r="E661" s="284">
        <f t="shared" si="85"/>
        <v>0.18734007945594144</v>
      </c>
      <c r="F661" s="265" t="str">
        <f t="shared" si="86"/>
        <v>Tier 6</v>
      </c>
      <c r="G661" s="284">
        <f t="shared" si="87"/>
        <v>1.500731187937606E-2</v>
      </c>
    </row>
    <row r="662" spans="1:7" hidden="1">
      <c r="A662" s="283" t="str">
        <f t="shared" si="83"/>
        <v>Tier 6</v>
      </c>
      <c r="B662" s="286">
        <f t="shared" ref="B662:C667" si="89">B661+1</f>
        <v>599</v>
      </c>
      <c r="C662" s="265">
        <f t="shared" si="89"/>
        <v>44541</v>
      </c>
      <c r="D662" s="265" t="str">
        <f t="shared" si="84"/>
        <v>Tier 6</v>
      </c>
      <c r="E662" s="284">
        <f t="shared" si="85"/>
        <v>0.18740024928087001</v>
      </c>
      <c r="F662" s="265" t="str">
        <f t="shared" si="86"/>
        <v>Tier 6</v>
      </c>
      <c r="G662" s="284">
        <f t="shared" si="87"/>
        <v>1.5006900293342632E-2</v>
      </c>
    </row>
    <row r="663" spans="1:7" hidden="1">
      <c r="A663" s="283" t="str">
        <f t="shared" si="83"/>
        <v>Tier 6</v>
      </c>
      <c r="B663" s="286">
        <f t="shared" si="89"/>
        <v>600</v>
      </c>
      <c r="C663" s="265">
        <f t="shared" si="89"/>
        <v>44542</v>
      </c>
      <c r="D663" s="265" t="str">
        <f t="shared" si="84"/>
        <v>Tier 6</v>
      </c>
      <c r="E663" s="284">
        <f t="shared" si="85"/>
        <v>0.18746041910579858</v>
      </c>
      <c r="F663" s="265" t="str">
        <f t="shared" si="86"/>
        <v>Tier 6</v>
      </c>
      <c r="G663" s="284">
        <f t="shared" si="87"/>
        <v>1.5006488707309203E-2</v>
      </c>
    </row>
    <row r="664" spans="1:7" hidden="1">
      <c r="A664" s="283" t="str">
        <f t="shared" si="83"/>
        <v>Tier 6</v>
      </c>
      <c r="B664" s="286">
        <f t="shared" si="89"/>
        <v>601</v>
      </c>
      <c r="C664" s="265">
        <f t="shared" si="89"/>
        <v>44543</v>
      </c>
      <c r="D664" s="265" t="str">
        <f t="shared" si="84"/>
        <v>Tier 6</v>
      </c>
      <c r="E664" s="284">
        <f t="shared" si="85"/>
        <v>0.18752058893072715</v>
      </c>
      <c r="F664" s="265" t="str">
        <f t="shared" si="86"/>
        <v>Tier 6</v>
      </c>
      <c r="G664" s="284">
        <f t="shared" si="87"/>
        <v>1.5006077121275774E-2</v>
      </c>
    </row>
    <row r="665" spans="1:7" hidden="1">
      <c r="A665" s="283" t="str">
        <f t="shared" si="83"/>
        <v>Tier 6</v>
      </c>
      <c r="B665" s="286">
        <f t="shared" si="89"/>
        <v>602</v>
      </c>
      <c r="C665" s="265">
        <f t="shared" si="89"/>
        <v>44544</v>
      </c>
      <c r="D665" s="265" t="str">
        <f t="shared" si="84"/>
        <v>Tier 6</v>
      </c>
      <c r="E665" s="284">
        <f t="shared" si="85"/>
        <v>0.18758075875565572</v>
      </c>
      <c r="F665" s="265" t="str">
        <f t="shared" si="86"/>
        <v>Tier 6</v>
      </c>
      <c r="G665" s="284">
        <f t="shared" si="87"/>
        <v>1.5005665535242345E-2</v>
      </c>
    </row>
    <row r="666" spans="1:7" hidden="1">
      <c r="A666" s="283" t="str">
        <f t="shared" si="83"/>
        <v>Tier 6</v>
      </c>
      <c r="B666" s="286">
        <f t="shared" si="89"/>
        <v>603</v>
      </c>
      <c r="C666" s="265">
        <f t="shared" si="89"/>
        <v>44545</v>
      </c>
      <c r="D666" s="265" t="str">
        <f t="shared" si="84"/>
        <v>Tier 6</v>
      </c>
      <c r="E666" s="284">
        <f t="shared" si="85"/>
        <v>0.18764092858058429</v>
      </c>
      <c r="F666" s="265" t="str">
        <f t="shared" si="86"/>
        <v>Tier 6</v>
      </c>
      <c r="G666" s="284">
        <f t="shared" si="87"/>
        <v>1.5005253949208916E-2</v>
      </c>
    </row>
    <row r="667" spans="1:7" hidden="1">
      <c r="A667" s="283" t="str">
        <f t="shared" si="83"/>
        <v>Tier 6</v>
      </c>
      <c r="B667" s="286">
        <f t="shared" si="89"/>
        <v>604</v>
      </c>
      <c r="C667" s="265">
        <f t="shared" si="89"/>
        <v>44546</v>
      </c>
      <c r="D667" s="265" t="str">
        <f t="shared" si="84"/>
        <v>Tier 6</v>
      </c>
      <c r="E667" s="284">
        <f t="shared" si="85"/>
        <v>0.18770109840551286</v>
      </c>
      <c r="F667" s="265" t="str">
        <f t="shared" si="86"/>
        <v>Tier 6</v>
      </c>
      <c r="G667" s="284">
        <f t="shared" si="87"/>
        <v>1.5004842363175487E-2</v>
      </c>
    </row>
    <row r="668" spans="1:7" hidden="1">
      <c r="A668" s="283" t="str">
        <f t="shared" si="83"/>
        <v>Tier 6</v>
      </c>
      <c r="B668" s="286">
        <f>B667+1</f>
        <v>605</v>
      </c>
      <c r="C668" s="265">
        <f>C667+1</f>
        <v>44547</v>
      </c>
      <c r="D668" s="265" t="str">
        <f t="shared" si="84"/>
        <v>Tier 6</v>
      </c>
      <c r="E668" s="284">
        <f t="shared" si="85"/>
        <v>0.18776126823044142</v>
      </c>
      <c r="F668" s="265" t="str">
        <f t="shared" si="86"/>
        <v>Tier 6</v>
      </c>
      <c r="G668" s="284">
        <f t="shared" si="87"/>
        <v>1.5004430777142058E-2</v>
      </c>
    </row>
    <row r="669" spans="1:7" hidden="1">
      <c r="A669" s="283" t="str">
        <f t="shared" si="83"/>
        <v>Tier 6</v>
      </c>
      <c r="B669" s="286">
        <f t="shared" ref="B669:C684" si="90">B668+1</f>
        <v>606</v>
      </c>
      <c r="C669" s="265">
        <f t="shared" si="90"/>
        <v>44548</v>
      </c>
      <c r="D669" s="265" t="str">
        <f t="shared" si="84"/>
        <v>Tier 6</v>
      </c>
      <c r="E669" s="284">
        <f t="shared" si="85"/>
        <v>0.18782143805536999</v>
      </c>
      <c r="F669" s="265" t="str">
        <f t="shared" si="86"/>
        <v>Tier 6</v>
      </c>
      <c r="G669" s="284">
        <f t="shared" si="87"/>
        <v>1.5004019191108629E-2</v>
      </c>
    </row>
    <row r="670" spans="1:7" hidden="1">
      <c r="A670" s="283" t="str">
        <f t="shared" si="83"/>
        <v>Tier 6</v>
      </c>
      <c r="B670" s="286">
        <f t="shared" si="90"/>
        <v>607</v>
      </c>
      <c r="C670" s="265">
        <f t="shared" si="90"/>
        <v>44549</v>
      </c>
      <c r="D670" s="265" t="str">
        <f t="shared" si="84"/>
        <v>Tier 6</v>
      </c>
      <c r="E670" s="284">
        <f t="shared" si="85"/>
        <v>0.18788160788029856</v>
      </c>
      <c r="F670" s="265" t="str">
        <f t="shared" si="86"/>
        <v>Tier 6</v>
      </c>
      <c r="G670" s="284">
        <f t="shared" si="87"/>
        <v>1.50036076050752E-2</v>
      </c>
    </row>
    <row r="671" spans="1:7" hidden="1">
      <c r="A671" s="283" t="str">
        <f t="shared" si="83"/>
        <v>Tier 6</v>
      </c>
      <c r="B671" s="286">
        <f t="shared" si="90"/>
        <v>608</v>
      </c>
      <c r="C671" s="265">
        <f t="shared" si="90"/>
        <v>44550</v>
      </c>
      <c r="D671" s="265" t="str">
        <f t="shared" si="84"/>
        <v>Tier 6</v>
      </c>
      <c r="E671" s="284">
        <f t="shared" si="85"/>
        <v>0.18794177770522713</v>
      </c>
      <c r="F671" s="265" t="str">
        <f t="shared" si="86"/>
        <v>Tier 6</v>
      </c>
      <c r="G671" s="284">
        <f t="shared" si="87"/>
        <v>1.5003196019041772E-2</v>
      </c>
    </row>
    <row r="672" spans="1:7" hidden="1">
      <c r="A672" s="283" t="str">
        <f t="shared" si="83"/>
        <v>Tier 6</v>
      </c>
      <c r="B672" s="286">
        <f t="shared" si="90"/>
        <v>609</v>
      </c>
      <c r="C672" s="265">
        <f t="shared" si="90"/>
        <v>44551</v>
      </c>
      <c r="D672" s="265" t="str">
        <f t="shared" si="84"/>
        <v>Tier 6</v>
      </c>
      <c r="E672" s="284">
        <f t="shared" si="85"/>
        <v>0.1880019475301557</v>
      </c>
      <c r="F672" s="265" t="str">
        <f t="shared" si="86"/>
        <v>Tier 6</v>
      </c>
      <c r="G672" s="284">
        <f t="shared" si="87"/>
        <v>1.5002784433008343E-2</v>
      </c>
    </row>
    <row r="673" spans="1:7" hidden="1">
      <c r="A673" s="283" t="str">
        <f t="shared" si="83"/>
        <v>Tier 6</v>
      </c>
      <c r="B673" s="286">
        <f t="shared" si="90"/>
        <v>610</v>
      </c>
      <c r="C673" s="265">
        <f t="shared" si="90"/>
        <v>44552</v>
      </c>
      <c r="D673" s="265" t="str">
        <f t="shared" si="84"/>
        <v>Tier 6</v>
      </c>
      <c r="E673" s="284">
        <f t="shared" si="85"/>
        <v>0.18806211735508427</v>
      </c>
      <c r="F673" s="265" t="str">
        <f t="shared" si="86"/>
        <v>Tier 6</v>
      </c>
      <c r="G673" s="284">
        <f t="shared" si="87"/>
        <v>1.5002372846974914E-2</v>
      </c>
    </row>
    <row r="674" spans="1:7" hidden="1">
      <c r="A674" s="283" t="str">
        <f t="shared" si="83"/>
        <v>Tier 6</v>
      </c>
      <c r="B674" s="286">
        <f t="shared" si="90"/>
        <v>611</v>
      </c>
      <c r="C674" s="265">
        <f t="shared" si="90"/>
        <v>44553</v>
      </c>
      <c r="D674" s="265" t="str">
        <f t="shared" si="84"/>
        <v>Tier 6</v>
      </c>
      <c r="E674" s="284">
        <f t="shared" si="85"/>
        <v>0.18812228718001284</v>
      </c>
      <c r="F674" s="265" t="str">
        <f t="shared" si="86"/>
        <v>Tier 6</v>
      </c>
      <c r="G674" s="284">
        <f t="shared" si="87"/>
        <v>1.5001961260941485E-2</v>
      </c>
    </row>
    <row r="675" spans="1:7" hidden="1">
      <c r="A675" s="283" t="str">
        <f t="shared" si="83"/>
        <v>Tier 6</v>
      </c>
      <c r="B675" s="286">
        <f t="shared" si="90"/>
        <v>612</v>
      </c>
      <c r="C675" s="265">
        <f t="shared" si="90"/>
        <v>44554</v>
      </c>
      <c r="D675" s="265" t="str">
        <f t="shared" si="84"/>
        <v>Tier 6</v>
      </c>
      <c r="E675" s="284">
        <f t="shared" si="85"/>
        <v>0.18818245700494141</v>
      </c>
      <c r="F675" s="265" t="str">
        <f t="shared" si="86"/>
        <v>Tier 6</v>
      </c>
      <c r="G675" s="284">
        <f t="shared" si="87"/>
        <v>1.5001549674908056E-2</v>
      </c>
    </row>
    <row r="676" spans="1:7" hidden="1">
      <c r="A676" s="283" t="str">
        <f t="shared" si="83"/>
        <v>Tier 6</v>
      </c>
      <c r="B676" s="286">
        <f t="shared" si="90"/>
        <v>613</v>
      </c>
      <c r="C676" s="265">
        <f t="shared" si="90"/>
        <v>44555</v>
      </c>
      <c r="D676" s="265" t="str">
        <f t="shared" si="84"/>
        <v>Tier 6</v>
      </c>
      <c r="E676" s="284">
        <f t="shared" si="85"/>
        <v>0.18824262682986997</v>
      </c>
      <c r="F676" s="265" t="str">
        <f t="shared" si="86"/>
        <v>Tier 6</v>
      </c>
      <c r="G676" s="284">
        <f t="shared" si="87"/>
        <v>1.5001138088874627E-2</v>
      </c>
    </row>
    <row r="677" spans="1:7" hidden="1">
      <c r="A677" s="283" t="str">
        <f t="shared" si="83"/>
        <v>Tier 6</v>
      </c>
      <c r="B677" s="286">
        <f t="shared" si="90"/>
        <v>614</v>
      </c>
      <c r="C677" s="265">
        <f t="shared" si="90"/>
        <v>44556</v>
      </c>
      <c r="D677" s="265" t="str">
        <f t="shared" si="84"/>
        <v>Tier 6</v>
      </c>
      <c r="E677" s="284">
        <f t="shared" si="85"/>
        <v>0.18830279665479854</v>
      </c>
      <c r="F677" s="265" t="str">
        <f t="shared" si="86"/>
        <v>Tier 6</v>
      </c>
      <c r="G677" s="284">
        <f t="shared" si="87"/>
        <v>1.5000726502841198E-2</v>
      </c>
    </row>
    <row r="678" spans="1:7" hidden="1">
      <c r="A678" s="283" t="str">
        <f t="shared" si="83"/>
        <v>Tier 6</v>
      </c>
      <c r="B678" s="286">
        <f t="shared" si="90"/>
        <v>615</v>
      </c>
      <c r="C678" s="265">
        <f t="shared" si="90"/>
        <v>44557</v>
      </c>
      <c r="D678" s="265" t="str">
        <f t="shared" si="84"/>
        <v>Tier 6</v>
      </c>
      <c r="E678" s="284">
        <f t="shared" si="85"/>
        <v>0.18836296647972711</v>
      </c>
      <c r="F678" s="265" t="str">
        <f t="shared" si="86"/>
        <v>Tier 6</v>
      </c>
      <c r="G678" s="284">
        <f t="shared" si="87"/>
        <v>1.5000314916807769E-2</v>
      </c>
    </row>
    <row r="679" spans="1:7" hidden="1">
      <c r="A679" s="283" t="str">
        <f t="shared" si="83"/>
        <v>Tier 6</v>
      </c>
      <c r="B679" s="286">
        <f t="shared" si="90"/>
        <v>616</v>
      </c>
      <c r="C679" s="265">
        <f t="shared" si="90"/>
        <v>44558</v>
      </c>
      <c r="D679" s="265" t="str">
        <f t="shared" si="84"/>
        <v>Tier 6</v>
      </c>
      <c r="E679" s="284">
        <f t="shared" si="85"/>
        <v>0.18842313630465568</v>
      </c>
      <c r="F679" s="265" t="str">
        <f t="shared" si="86"/>
        <v>Tier 6</v>
      </c>
      <c r="G679" s="284">
        <f t="shared" si="87"/>
        <v>1.499990333077434E-2</v>
      </c>
    </row>
    <row r="680" spans="1:7" hidden="1">
      <c r="A680" s="283" t="str">
        <f t="shared" si="83"/>
        <v>Tier 6</v>
      </c>
      <c r="B680" s="286">
        <f t="shared" si="90"/>
        <v>617</v>
      </c>
      <c r="C680" s="265">
        <f t="shared" si="90"/>
        <v>44559</v>
      </c>
      <c r="D680" s="265" t="str">
        <f t="shared" si="84"/>
        <v>Tier 6</v>
      </c>
      <c r="E680" s="284">
        <f t="shared" si="85"/>
        <v>0.18848330612958425</v>
      </c>
      <c r="F680" s="265" t="str">
        <f t="shared" si="86"/>
        <v>Tier 6</v>
      </c>
      <c r="G680" s="284">
        <f t="shared" si="87"/>
        <v>1.4999491744740912E-2</v>
      </c>
    </row>
    <row r="681" spans="1:7" hidden="1">
      <c r="A681" s="283" t="str">
        <f t="shared" si="83"/>
        <v>Tier 6</v>
      </c>
      <c r="B681" s="286">
        <f t="shared" si="90"/>
        <v>618</v>
      </c>
      <c r="C681" s="265">
        <f t="shared" si="90"/>
        <v>44560</v>
      </c>
      <c r="D681" s="265" t="str">
        <f t="shared" si="84"/>
        <v>Tier 6</v>
      </c>
      <c r="E681" s="284">
        <f t="shared" si="85"/>
        <v>0.18854347595451282</v>
      </c>
      <c r="F681" s="265" t="str">
        <f t="shared" si="86"/>
        <v>Tier 6</v>
      </c>
      <c r="G681" s="284">
        <f t="shared" si="87"/>
        <v>1.4999080158707483E-2</v>
      </c>
    </row>
    <row r="682" spans="1:7" hidden="1">
      <c r="A682" s="283" t="str">
        <f t="shared" si="83"/>
        <v>Tier 6</v>
      </c>
      <c r="B682" s="286">
        <f t="shared" si="90"/>
        <v>619</v>
      </c>
      <c r="C682" s="265">
        <f t="shared" si="90"/>
        <v>44561</v>
      </c>
      <c r="D682" s="265" t="str">
        <f t="shared" si="84"/>
        <v>Tier 6</v>
      </c>
      <c r="E682" s="284">
        <f t="shared" si="85"/>
        <v>0.18860364577944139</v>
      </c>
      <c r="F682" s="265" t="str">
        <f t="shared" si="86"/>
        <v>Tier 6</v>
      </c>
      <c r="G682" s="284">
        <f t="shared" si="87"/>
        <v>1.4998668572674054E-2</v>
      </c>
    </row>
    <row r="683" spans="1:7" hidden="1">
      <c r="A683" s="283" t="str">
        <f t="shared" si="83"/>
        <v>Tier 6</v>
      </c>
      <c r="B683" s="286">
        <f t="shared" si="90"/>
        <v>620</v>
      </c>
      <c r="C683" s="265">
        <f t="shared" si="90"/>
        <v>44562</v>
      </c>
      <c r="D683" s="265" t="str">
        <f t="shared" si="84"/>
        <v>Tier 6</v>
      </c>
      <c r="E683" s="284">
        <f t="shared" si="85"/>
        <v>0.18866381560436996</v>
      </c>
      <c r="F683" s="265" t="str">
        <f t="shared" si="86"/>
        <v>Tier 6</v>
      </c>
      <c r="G683" s="284">
        <f t="shared" si="87"/>
        <v>1.4998256986640625E-2</v>
      </c>
    </row>
    <row r="684" spans="1:7" hidden="1">
      <c r="A684" s="283" t="str">
        <f t="shared" si="83"/>
        <v>Tier 6</v>
      </c>
      <c r="B684" s="286">
        <f t="shared" si="90"/>
        <v>621</v>
      </c>
      <c r="C684" s="265">
        <f t="shared" si="90"/>
        <v>44563</v>
      </c>
      <c r="D684" s="265" t="str">
        <f t="shared" si="84"/>
        <v>Tier 6</v>
      </c>
      <c r="E684" s="284">
        <f t="shared" si="85"/>
        <v>0.18872398542929852</v>
      </c>
      <c r="F684" s="265" t="str">
        <f t="shared" si="86"/>
        <v>Tier 6</v>
      </c>
      <c r="G684" s="284">
        <f t="shared" si="87"/>
        <v>1.4997845400607196E-2</v>
      </c>
    </row>
    <row r="685" spans="1:7" hidden="1">
      <c r="A685" s="283" t="str">
        <f t="shared" si="83"/>
        <v>Tier 6</v>
      </c>
      <c r="B685" s="286">
        <f t="shared" ref="B685:C700" si="91">B684+1</f>
        <v>622</v>
      </c>
      <c r="C685" s="265">
        <f t="shared" si="91"/>
        <v>44564</v>
      </c>
      <c r="D685" s="265" t="str">
        <f t="shared" si="84"/>
        <v>Tier 6</v>
      </c>
      <c r="E685" s="284">
        <f t="shared" si="85"/>
        <v>0.18878415525422709</v>
      </c>
      <c r="F685" s="265" t="str">
        <f t="shared" si="86"/>
        <v>Tier 6</v>
      </c>
      <c r="G685" s="284">
        <f t="shared" si="87"/>
        <v>1.4997433814573767E-2</v>
      </c>
    </row>
    <row r="686" spans="1:7" hidden="1">
      <c r="A686" s="283" t="str">
        <f t="shared" si="83"/>
        <v>Tier 6</v>
      </c>
      <c r="B686" s="286">
        <f t="shared" si="91"/>
        <v>623</v>
      </c>
      <c r="C686" s="265">
        <f t="shared" si="91"/>
        <v>44565</v>
      </c>
      <c r="D686" s="265" t="str">
        <f t="shared" si="84"/>
        <v>Tier 6</v>
      </c>
      <c r="E686" s="284">
        <f t="shared" si="85"/>
        <v>0.18884432507915566</v>
      </c>
      <c r="F686" s="265" t="str">
        <f t="shared" si="86"/>
        <v>Tier 6</v>
      </c>
      <c r="G686" s="284">
        <f t="shared" si="87"/>
        <v>1.4997022228540338E-2</v>
      </c>
    </row>
    <row r="687" spans="1:7" hidden="1">
      <c r="A687" s="283" t="str">
        <f t="shared" si="83"/>
        <v>Tier 6</v>
      </c>
      <c r="B687" s="286">
        <f t="shared" si="91"/>
        <v>624</v>
      </c>
      <c r="C687" s="265">
        <f t="shared" si="91"/>
        <v>44566</v>
      </c>
      <c r="D687" s="265" t="str">
        <f t="shared" si="84"/>
        <v>Tier 6</v>
      </c>
      <c r="E687" s="284">
        <f t="shared" si="85"/>
        <v>0.18890449490408423</v>
      </c>
      <c r="F687" s="265" t="str">
        <f t="shared" si="86"/>
        <v>Tier 6</v>
      </c>
      <c r="G687" s="284">
        <f t="shared" si="87"/>
        <v>1.4996610642506909E-2</v>
      </c>
    </row>
    <row r="688" spans="1:7" hidden="1">
      <c r="A688" s="283" t="str">
        <f t="shared" si="83"/>
        <v>Tier 6</v>
      </c>
      <c r="B688" s="286">
        <f t="shared" si="91"/>
        <v>625</v>
      </c>
      <c r="C688" s="265">
        <f t="shared" si="91"/>
        <v>44567</v>
      </c>
      <c r="D688" s="265" t="str">
        <f t="shared" si="84"/>
        <v>Tier 6</v>
      </c>
      <c r="E688" s="284">
        <f t="shared" si="85"/>
        <v>0.1889646647290128</v>
      </c>
      <c r="F688" s="265" t="str">
        <f t="shared" si="86"/>
        <v>Tier 6</v>
      </c>
      <c r="G688" s="284">
        <f t="shared" si="87"/>
        <v>1.499619905647348E-2</v>
      </c>
    </row>
    <row r="689" spans="1:7" hidden="1">
      <c r="A689" s="283" t="str">
        <f t="shared" si="83"/>
        <v>Tier 6</v>
      </c>
      <c r="B689" s="286">
        <f t="shared" si="91"/>
        <v>626</v>
      </c>
      <c r="C689" s="265">
        <f t="shared" si="91"/>
        <v>44568</v>
      </c>
      <c r="D689" s="265" t="str">
        <f t="shared" si="84"/>
        <v>Tier 6</v>
      </c>
      <c r="E689" s="284">
        <f t="shared" si="85"/>
        <v>0.18902483455394137</v>
      </c>
      <c r="F689" s="265" t="str">
        <f t="shared" si="86"/>
        <v>Tier 6</v>
      </c>
      <c r="G689" s="284">
        <f t="shared" si="87"/>
        <v>1.4995787470440052E-2</v>
      </c>
    </row>
    <row r="690" spans="1:7" hidden="1">
      <c r="A690" s="283" t="str">
        <f t="shared" si="83"/>
        <v>Tier 6</v>
      </c>
      <c r="B690" s="286">
        <f t="shared" si="91"/>
        <v>627</v>
      </c>
      <c r="C690" s="265">
        <f t="shared" si="91"/>
        <v>44569</v>
      </c>
      <c r="D690" s="265" t="str">
        <f t="shared" si="84"/>
        <v>Tier 6</v>
      </c>
      <c r="E690" s="284">
        <f t="shared" si="85"/>
        <v>0.18908500437886994</v>
      </c>
      <c r="F690" s="265" t="str">
        <f t="shared" si="86"/>
        <v>Tier 6</v>
      </c>
      <c r="G690" s="284">
        <f t="shared" si="87"/>
        <v>1.4995375884406623E-2</v>
      </c>
    </row>
    <row r="691" spans="1:7" hidden="1">
      <c r="A691" s="283" t="str">
        <f t="shared" si="83"/>
        <v>Tier 6</v>
      </c>
      <c r="B691" s="286">
        <f t="shared" si="91"/>
        <v>628</v>
      </c>
      <c r="C691" s="265">
        <f t="shared" si="91"/>
        <v>44570</v>
      </c>
      <c r="D691" s="265" t="str">
        <f t="shared" si="84"/>
        <v>Tier 6</v>
      </c>
      <c r="E691" s="284">
        <f t="shared" si="85"/>
        <v>0.18914517420379851</v>
      </c>
      <c r="F691" s="265" t="str">
        <f t="shared" si="86"/>
        <v>Tier 6</v>
      </c>
      <c r="G691" s="284">
        <f t="shared" si="87"/>
        <v>1.4994964298373194E-2</v>
      </c>
    </row>
    <row r="692" spans="1:7" hidden="1">
      <c r="A692" s="283" t="str">
        <f t="shared" si="83"/>
        <v>Tier 6</v>
      </c>
      <c r="B692" s="286">
        <f t="shared" si="91"/>
        <v>629</v>
      </c>
      <c r="C692" s="265">
        <f t="shared" si="91"/>
        <v>44571</v>
      </c>
      <c r="D692" s="265" t="str">
        <f t="shared" si="84"/>
        <v>Tier 6</v>
      </c>
      <c r="E692" s="284">
        <f t="shared" si="85"/>
        <v>0.18920534402872707</v>
      </c>
      <c r="F692" s="265" t="str">
        <f t="shared" si="86"/>
        <v>Tier 6</v>
      </c>
      <c r="G692" s="284">
        <f t="shared" si="87"/>
        <v>1.4994552712339765E-2</v>
      </c>
    </row>
    <row r="693" spans="1:7" hidden="1">
      <c r="A693" s="283" t="str">
        <f t="shared" si="83"/>
        <v>Tier 6</v>
      </c>
      <c r="B693" s="286">
        <f t="shared" si="91"/>
        <v>630</v>
      </c>
      <c r="C693" s="265">
        <f t="shared" si="91"/>
        <v>44572</v>
      </c>
      <c r="D693" s="265" t="str">
        <f t="shared" si="84"/>
        <v>Tier 6</v>
      </c>
      <c r="E693" s="284">
        <f t="shared" si="85"/>
        <v>0.18926551385365564</v>
      </c>
      <c r="F693" s="265" t="str">
        <f t="shared" si="86"/>
        <v>Tier 6</v>
      </c>
      <c r="G693" s="284">
        <f t="shared" si="87"/>
        <v>1.4994141126306336E-2</v>
      </c>
    </row>
    <row r="694" spans="1:7" hidden="1">
      <c r="A694" s="283" t="str">
        <f t="shared" si="83"/>
        <v>Tier 6</v>
      </c>
      <c r="B694" s="286">
        <f t="shared" si="91"/>
        <v>631</v>
      </c>
      <c r="C694" s="265">
        <f t="shared" si="91"/>
        <v>44573</v>
      </c>
      <c r="D694" s="265" t="str">
        <f t="shared" si="84"/>
        <v>Tier 6</v>
      </c>
      <c r="E694" s="284">
        <f t="shared" si="85"/>
        <v>0.18932568367858421</v>
      </c>
      <c r="F694" s="265" t="str">
        <f t="shared" si="86"/>
        <v>Tier 6</v>
      </c>
      <c r="G694" s="284">
        <f t="shared" si="87"/>
        <v>1.4993729540272907E-2</v>
      </c>
    </row>
    <row r="695" spans="1:7" hidden="1">
      <c r="A695" s="283" t="str">
        <f t="shared" si="83"/>
        <v>Tier 6</v>
      </c>
      <c r="B695" s="286">
        <f t="shared" si="91"/>
        <v>632</v>
      </c>
      <c r="C695" s="265">
        <f t="shared" si="91"/>
        <v>44574</v>
      </c>
      <c r="D695" s="265" t="str">
        <f t="shared" si="84"/>
        <v>Tier 6</v>
      </c>
      <c r="E695" s="284">
        <f t="shared" si="85"/>
        <v>0.18938585350351278</v>
      </c>
      <c r="F695" s="265" t="str">
        <f t="shared" si="86"/>
        <v>Tier 6</v>
      </c>
      <c r="G695" s="284">
        <f t="shared" si="87"/>
        <v>1.4993317954239478E-2</v>
      </c>
    </row>
    <row r="696" spans="1:7" hidden="1">
      <c r="A696" s="283" t="str">
        <f t="shared" si="83"/>
        <v>Tier 6</v>
      </c>
      <c r="B696" s="286">
        <f t="shared" si="91"/>
        <v>633</v>
      </c>
      <c r="C696" s="265">
        <f t="shared" si="91"/>
        <v>44575</v>
      </c>
      <c r="D696" s="265" t="str">
        <f t="shared" si="84"/>
        <v>Tier 6</v>
      </c>
      <c r="E696" s="284">
        <f t="shared" si="85"/>
        <v>0.18944602332844135</v>
      </c>
      <c r="F696" s="265" t="str">
        <f t="shared" si="86"/>
        <v>Tier 6</v>
      </c>
      <c r="G696" s="284">
        <f t="shared" si="87"/>
        <v>1.4992906368206049E-2</v>
      </c>
    </row>
    <row r="697" spans="1:7" hidden="1">
      <c r="A697" s="283" t="str">
        <f t="shared" si="83"/>
        <v>Tier 6</v>
      </c>
      <c r="B697" s="286">
        <f t="shared" si="91"/>
        <v>634</v>
      </c>
      <c r="C697" s="265">
        <f t="shared" si="91"/>
        <v>44576</v>
      </c>
      <c r="D697" s="265" t="str">
        <f t="shared" si="84"/>
        <v>Tier 6</v>
      </c>
      <c r="E697" s="284">
        <f t="shared" si="85"/>
        <v>0.18950619315336992</v>
      </c>
      <c r="F697" s="265" t="str">
        <f t="shared" si="86"/>
        <v>Tier 6</v>
      </c>
      <c r="G697" s="284">
        <f t="shared" si="87"/>
        <v>1.499249478217262E-2</v>
      </c>
    </row>
    <row r="698" spans="1:7" hidden="1">
      <c r="A698" s="283" t="str">
        <f t="shared" si="83"/>
        <v>Tier 6</v>
      </c>
      <c r="B698" s="286">
        <f t="shared" si="91"/>
        <v>635</v>
      </c>
      <c r="C698" s="265">
        <f t="shared" si="91"/>
        <v>44577</v>
      </c>
      <c r="D698" s="265" t="str">
        <f t="shared" si="84"/>
        <v>Tier 6</v>
      </c>
      <c r="E698" s="284">
        <f t="shared" si="85"/>
        <v>0.18956636297829849</v>
      </c>
      <c r="F698" s="265" t="str">
        <f t="shared" si="86"/>
        <v>Tier 6</v>
      </c>
      <c r="G698" s="284">
        <f t="shared" si="87"/>
        <v>1.4992083196139191E-2</v>
      </c>
    </row>
    <row r="699" spans="1:7" hidden="1">
      <c r="A699" s="283" t="str">
        <f t="shared" si="83"/>
        <v>Tier 6</v>
      </c>
      <c r="B699" s="286">
        <f t="shared" si="91"/>
        <v>636</v>
      </c>
      <c r="C699" s="265">
        <f t="shared" si="91"/>
        <v>44578</v>
      </c>
      <c r="D699" s="265" t="str">
        <f t="shared" si="84"/>
        <v>Tier 6</v>
      </c>
      <c r="E699" s="284">
        <f t="shared" si="85"/>
        <v>0.18962653280322705</v>
      </c>
      <c r="F699" s="265" t="str">
        <f t="shared" si="86"/>
        <v>Tier 6</v>
      </c>
      <c r="G699" s="284">
        <f t="shared" si="87"/>
        <v>1.4991671610105763E-2</v>
      </c>
    </row>
    <row r="700" spans="1:7" hidden="1">
      <c r="A700" s="283" t="str">
        <f t="shared" si="83"/>
        <v>Tier 6</v>
      </c>
      <c r="B700" s="286">
        <f t="shared" si="91"/>
        <v>637</v>
      </c>
      <c r="C700" s="265">
        <f t="shared" si="91"/>
        <v>44579</v>
      </c>
      <c r="D700" s="265" t="str">
        <f t="shared" si="84"/>
        <v>Tier 6</v>
      </c>
      <c r="E700" s="284">
        <f t="shared" si="85"/>
        <v>0.18968670262815562</v>
      </c>
      <c r="F700" s="265" t="str">
        <f t="shared" si="86"/>
        <v>Tier 6</v>
      </c>
      <c r="G700" s="284">
        <f t="shared" si="87"/>
        <v>1.4991260024072334E-2</v>
      </c>
    </row>
    <row r="701" spans="1:7" hidden="1">
      <c r="A701" s="283" t="str">
        <f t="shared" si="83"/>
        <v>Tier 6</v>
      </c>
      <c r="B701" s="286">
        <f t="shared" ref="B701:C716" si="92">B700+1</f>
        <v>638</v>
      </c>
      <c r="C701" s="265">
        <f t="shared" si="92"/>
        <v>44580</v>
      </c>
      <c r="D701" s="265" t="str">
        <f t="shared" si="84"/>
        <v>Tier 6</v>
      </c>
      <c r="E701" s="284">
        <f t="shared" si="85"/>
        <v>0.18974687245308419</v>
      </c>
      <c r="F701" s="265" t="str">
        <f t="shared" si="86"/>
        <v>Tier 6</v>
      </c>
      <c r="G701" s="284">
        <f t="shared" si="87"/>
        <v>1.4990848438038905E-2</v>
      </c>
    </row>
    <row r="702" spans="1:7" hidden="1">
      <c r="A702" s="283" t="str">
        <f t="shared" si="83"/>
        <v>Tier 6</v>
      </c>
      <c r="B702" s="286">
        <f t="shared" si="92"/>
        <v>639</v>
      </c>
      <c r="C702" s="265">
        <f t="shared" si="92"/>
        <v>44581</v>
      </c>
      <c r="D702" s="265" t="str">
        <f t="shared" si="84"/>
        <v>Tier 6</v>
      </c>
      <c r="E702" s="284">
        <f t="shared" si="85"/>
        <v>0.18980704227801276</v>
      </c>
      <c r="F702" s="265" t="str">
        <f t="shared" si="86"/>
        <v>Tier 6</v>
      </c>
      <c r="G702" s="284">
        <f t="shared" si="87"/>
        <v>1.4990436852005476E-2</v>
      </c>
    </row>
    <row r="703" spans="1:7" hidden="1">
      <c r="A703" s="283" t="str">
        <f t="shared" si="83"/>
        <v>Tier 6</v>
      </c>
      <c r="B703" s="286">
        <f t="shared" si="92"/>
        <v>640</v>
      </c>
      <c r="C703" s="265">
        <f t="shared" si="92"/>
        <v>44582</v>
      </c>
      <c r="D703" s="265" t="str">
        <f t="shared" si="84"/>
        <v>Tier 6</v>
      </c>
      <c r="E703" s="284">
        <f t="shared" si="85"/>
        <v>0.18986721210294133</v>
      </c>
      <c r="F703" s="265" t="str">
        <f t="shared" si="86"/>
        <v>Tier 6</v>
      </c>
      <c r="G703" s="284">
        <f t="shared" si="87"/>
        <v>1.4990025265972047E-2</v>
      </c>
    </row>
    <row r="704" spans="1:7" hidden="1">
      <c r="A704" s="283" t="str">
        <f t="shared" ref="A704:A767" si="93">IFERROR(INDEX($P$63:$P$101,MATCH(B704,$Q$63:$Q$101,0)),A703)</f>
        <v>Tier 6</v>
      </c>
      <c r="B704" s="286">
        <f t="shared" si="92"/>
        <v>641</v>
      </c>
      <c r="C704" s="265">
        <f t="shared" si="92"/>
        <v>44583</v>
      </c>
      <c r="D704" s="265" t="str">
        <f t="shared" ref="D704:D767" si="94">IF(A704=0,"",A704)</f>
        <v>Tier 6</v>
      </c>
      <c r="E704" s="284">
        <f t="shared" ref="E704:E767" si="95">IF(A704=0,E703,E703+VLOOKUP(D704,$P$63:$T$101,3,0))</f>
        <v>0.1899273819278699</v>
      </c>
      <c r="F704" s="265" t="str">
        <f t="shared" ref="F704:F767" si="96">D704</f>
        <v>Tier 6</v>
      </c>
      <c r="G704" s="284">
        <f t="shared" ref="G704:G767" si="97">IF(A704=0,G703,G703+VLOOKUP(F704,$P$63:$T$101,5,0))</f>
        <v>1.4989613679938618E-2</v>
      </c>
    </row>
    <row r="705" spans="1:7" hidden="1">
      <c r="A705" s="283" t="str">
        <f t="shared" si="93"/>
        <v>Tier 6</v>
      </c>
      <c r="B705" s="286">
        <f t="shared" si="92"/>
        <v>642</v>
      </c>
      <c r="C705" s="265">
        <f t="shared" si="92"/>
        <v>44584</v>
      </c>
      <c r="D705" s="265" t="str">
        <f t="shared" si="94"/>
        <v>Tier 6</v>
      </c>
      <c r="E705" s="284">
        <f t="shared" si="95"/>
        <v>0.18998755175279847</v>
      </c>
      <c r="F705" s="265" t="str">
        <f t="shared" si="96"/>
        <v>Tier 6</v>
      </c>
      <c r="G705" s="284">
        <f t="shared" si="97"/>
        <v>1.4989202093905189E-2</v>
      </c>
    </row>
    <row r="706" spans="1:7" hidden="1">
      <c r="A706" s="283" t="str">
        <f t="shared" si="93"/>
        <v>Tier 6</v>
      </c>
      <c r="B706" s="286">
        <f t="shared" si="92"/>
        <v>643</v>
      </c>
      <c r="C706" s="265">
        <f t="shared" si="92"/>
        <v>44585</v>
      </c>
      <c r="D706" s="265" t="str">
        <f t="shared" si="94"/>
        <v>Tier 6</v>
      </c>
      <c r="E706" s="284">
        <f t="shared" si="95"/>
        <v>0.19004772157772704</v>
      </c>
      <c r="F706" s="265" t="str">
        <f t="shared" si="96"/>
        <v>Tier 6</v>
      </c>
      <c r="G706" s="284">
        <f t="shared" si="97"/>
        <v>1.498879050787176E-2</v>
      </c>
    </row>
    <row r="707" spans="1:7" hidden="1">
      <c r="A707" s="283" t="str">
        <f t="shared" si="93"/>
        <v>Tier 6</v>
      </c>
      <c r="B707" s="286">
        <f t="shared" si="92"/>
        <v>644</v>
      </c>
      <c r="C707" s="265">
        <f t="shared" si="92"/>
        <v>44586</v>
      </c>
      <c r="D707" s="265" t="str">
        <f t="shared" si="94"/>
        <v>Tier 6</v>
      </c>
      <c r="E707" s="284">
        <f t="shared" si="95"/>
        <v>0.1901078914026556</v>
      </c>
      <c r="F707" s="265" t="str">
        <f t="shared" si="96"/>
        <v>Tier 6</v>
      </c>
      <c r="G707" s="284">
        <f t="shared" si="97"/>
        <v>1.4988378921838331E-2</v>
      </c>
    </row>
    <row r="708" spans="1:7" hidden="1">
      <c r="A708" s="283" t="str">
        <f t="shared" si="93"/>
        <v>Tier 6</v>
      </c>
      <c r="B708" s="286">
        <f t="shared" si="92"/>
        <v>645</v>
      </c>
      <c r="C708" s="265">
        <f t="shared" si="92"/>
        <v>44587</v>
      </c>
      <c r="D708" s="265" t="str">
        <f t="shared" si="94"/>
        <v>Tier 6</v>
      </c>
      <c r="E708" s="284">
        <f t="shared" si="95"/>
        <v>0.19016806122758417</v>
      </c>
      <c r="F708" s="265" t="str">
        <f t="shared" si="96"/>
        <v>Tier 6</v>
      </c>
      <c r="G708" s="284">
        <f t="shared" si="97"/>
        <v>1.4987967335804903E-2</v>
      </c>
    </row>
    <row r="709" spans="1:7" hidden="1">
      <c r="A709" s="283" t="str">
        <f t="shared" si="93"/>
        <v>Tier 6</v>
      </c>
      <c r="B709" s="286">
        <f t="shared" si="92"/>
        <v>646</v>
      </c>
      <c r="C709" s="265">
        <f t="shared" si="92"/>
        <v>44588</v>
      </c>
      <c r="D709" s="265" t="str">
        <f t="shared" si="94"/>
        <v>Tier 6</v>
      </c>
      <c r="E709" s="284">
        <f t="shared" si="95"/>
        <v>0.19022823105251274</v>
      </c>
      <c r="F709" s="265" t="str">
        <f t="shared" si="96"/>
        <v>Tier 6</v>
      </c>
      <c r="G709" s="284">
        <f t="shared" si="97"/>
        <v>1.4987555749771474E-2</v>
      </c>
    </row>
    <row r="710" spans="1:7" hidden="1">
      <c r="A710" s="283" t="str">
        <f t="shared" si="93"/>
        <v>Tier 6</v>
      </c>
      <c r="B710" s="286">
        <f t="shared" si="92"/>
        <v>647</v>
      </c>
      <c r="C710" s="265">
        <f t="shared" si="92"/>
        <v>44589</v>
      </c>
      <c r="D710" s="265" t="str">
        <f t="shared" si="94"/>
        <v>Tier 6</v>
      </c>
      <c r="E710" s="284">
        <f t="shared" si="95"/>
        <v>0.19028840087744131</v>
      </c>
      <c r="F710" s="265" t="str">
        <f t="shared" si="96"/>
        <v>Tier 6</v>
      </c>
      <c r="G710" s="284">
        <f t="shared" si="97"/>
        <v>1.4987144163738045E-2</v>
      </c>
    </row>
    <row r="711" spans="1:7" hidden="1">
      <c r="A711" s="283" t="str">
        <f t="shared" si="93"/>
        <v>Tier 6</v>
      </c>
      <c r="B711" s="286">
        <f t="shared" si="92"/>
        <v>648</v>
      </c>
      <c r="C711" s="265">
        <f t="shared" si="92"/>
        <v>44590</v>
      </c>
      <c r="D711" s="265" t="str">
        <f t="shared" si="94"/>
        <v>Tier 6</v>
      </c>
      <c r="E711" s="284">
        <f t="shared" si="95"/>
        <v>0.19034857070236988</v>
      </c>
      <c r="F711" s="265" t="str">
        <f t="shared" si="96"/>
        <v>Tier 6</v>
      </c>
      <c r="G711" s="284">
        <f t="shared" si="97"/>
        <v>1.4986732577704616E-2</v>
      </c>
    </row>
    <row r="712" spans="1:7" hidden="1">
      <c r="A712" s="283" t="str">
        <f t="shared" si="93"/>
        <v>Tier 7</v>
      </c>
      <c r="B712" s="286">
        <f t="shared" si="92"/>
        <v>649</v>
      </c>
      <c r="C712" s="265">
        <f t="shared" si="92"/>
        <v>44591</v>
      </c>
      <c r="D712" s="265" t="str">
        <f t="shared" si="94"/>
        <v>Tier 7</v>
      </c>
      <c r="E712" s="284">
        <f t="shared" si="95"/>
        <v>0.19041172577982995</v>
      </c>
      <c r="F712" s="265" t="str">
        <f t="shared" si="96"/>
        <v>Tier 7</v>
      </c>
      <c r="G712" s="284">
        <f t="shared" si="97"/>
        <v>1.4986311504836883E-2</v>
      </c>
    </row>
    <row r="713" spans="1:7" hidden="1">
      <c r="A713" s="283" t="str">
        <f t="shared" si="93"/>
        <v>Tier 7</v>
      </c>
      <c r="B713" s="286">
        <f t="shared" si="92"/>
        <v>650</v>
      </c>
      <c r="C713" s="265">
        <f t="shared" si="92"/>
        <v>44592</v>
      </c>
      <c r="D713" s="265" t="str">
        <f t="shared" si="94"/>
        <v>Tier 7</v>
      </c>
      <c r="E713" s="284">
        <f t="shared" si="95"/>
        <v>0.19047488085729003</v>
      </c>
      <c r="F713" s="265" t="str">
        <f t="shared" si="96"/>
        <v>Tier 7</v>
      </c>
      <c r="G713" s="284">
        <f t="shared" si="97"/>
        <v>1.498589043196915E-2</v>
      </c>
    </row>
    <row r="714" spans="1:7" hidden="1">
      <c r="A714" s="283" t="str">
        <f t="shared" si="93"/>
        <v>Tier 7</v>
      </c>
      <c r="B714" s="286">
        <f t="shared" si="92"/>
        <v>651</v>
      </c>
      <c r="C714" s="265">
        <f t="shared" si="92"/>
        <v>44593</v>
      </c>
      <c r="D714" s="265" t="str">
        <f t="shared" si="94"/>
        <v>Tier 7</v>
      </c>
      <c r="E714" s="284">
        <f t="shared" si="95"/>
        <v>0.19053803593475011</v>
      </c>
      <c r="F714" s="265" t="str">
        <f t="shared" si="96"/>
        <v>Tier 7</v>
      </c>
      <c r="G714" s="284">
        <f t="shared" si="97"/>
        <v>1.4985469359101417E-2</v>
      </c>
    </row>
    <row r="715" spans="1:7" hidden="1">
      <c r="A715" s="283" t="str">
        <f t="shared" si="93"/>
        <v>Tier 7</v>
      </c>
      <c r="B715" s="286">
        <f t="shared" si="92"/>
        <v>652</v>
      </c>
      <c r="C715" s="265">
        <f t="shared" si="92"/>
        <v>44594</v>
      </c>
      <c r="D715" s="265" t="str">
        <f t="shared" si="94"/>
        <v>Tier 7</v>
      </c>
      <c r="E715" s="284">
        <f t="shared" si="95"/>
        <v>0.19060119101221018</v>
      </c>
      <c r="F715" s="265" t="str">
        <f t="shared" si="96"/>
        <v>Tier 7</v>
      </c>
      <c r="G715" s="284">
        <f t="shared" si="97"/>
        <v>1.4985048286233683E-2</v>
      </c>
    </row>
    <row r="716" spans="1:7" hidden="1">
      <c r="A716" s="283" t="str">
        <f t="shared" si="93"/>
        <v>Tier 7</v>
      </c>
      <c r="B716" s="286">
        <f t="shared" si="92"/>
        <v>653</v>
      </c>
      <c r="C716" s="265">
        <f t="shared" si="92"/>
        <v>44595</v>
      </c>
      <c r="D716" s="265" t="str">
        <f t="shared" si="94"/>
        <v>Tier 7</v>
      </c>
      <c r="E716" s="284">
        <f t="shared" si="95"/>
        <v>0.19066434608967026</v>
      </c>
      <c r="F716" s="265" t="str">
        <f t="shared" si="96"/>
        <v>Tier 7</v>
      </c>
      <c r="G716" s="284">
        <f t="shared" si="97"/>
        <v>1.498462721336595E-2</v>
      </c>
    </row>
    <row r="717" spans="1:7" hidden="1">
      <c r="A717" s="283" t="str">
        <f t="shared" si="93"/>
        <v>Tier 7</v>
      </c>
      <c r="B717" s="286">
        <f t="shared" ref="B717:C732" si="98">B716+1</f>
        <v>654</v>
      </c>
      <c r="C717" s="265">
        <f t="shared" si="98"/>
        <v>44596</v>
      </c>
      <c r="D717" s="265" t="str">
        <f t="shared" si="94"/>
        <v>Tier 7</v>
      </c>
      <c r="E717" s="284">
        <f t="shared" si="95"/>
        <v>0.19072750116713033</v>
      </c>
      <c r="F717" s="265" t="str">
        <f t="shared" si="96"/>
        <v>Tier 7</v>
      </c>
      <c r="G717" s="284">
        <f t="shared" si="97"/>
        <v>1.4984206140498217E-2</v>
      </c>
    </row>
    <row r="718" spans="1:7" hidden="1">
      <c r="A718" s="283" t="str">
        <f t="shared" si="93"/>
        <v>Tier 7</v>
      </c>
      <c r="B718" s="286">
        <f t="shared" si="98"/>
        <v>655</v>
      </c>
      <c r="C718" s="265">
        <f t="shared" si="98"/>
        <v>44597</v>
      </c>
      <c r="D718" s="265" t="str">
        <f t="shared" si="94"/>
        <v>Tier 7</v>
      </c>
      <c r="E718" s="284">
        <f t="shared" si="95"/>
        <v>0.19079065624459041</v>
      </c>
      <c r="F718" s="265" t="str">
        <f t="shared" si="96"/>
        <v>Tier 7</v>
      </c>
      <c r="G718" s="284">
        <f t="shared" si="97"/>
        <v>1.4983785067630484E-2</v>
      </c>
    </row>
    <row r="719" spans="1:7" hidden="1">
      <c r="A719" s="283" t="str">
        <f t="shared" si="93"/>
        <v>Tier 7</v>
      </c>
      <c r="B719" s="286">
        <f t="shared" si="98"/>
        <v>656</v>
      </c>
      <c r="C719" s="265">
        <f t="shared" si="98"/>
        <v>44598</v>
      </c>
      <c r="D719" s="265" t="str">
        <f t="shared" si="94"/>
        <v>Tier 7</v>
      </c>
      <c r="E719" s="284">
        <f t="shared" si="95"/>
        <v>0.19085381132205048</v>
      </c>
      <c r="F719" s="265" t="str">
        <f t="shared" si="96"/>
        <v>Tier 7</v>
      </c>
      <c r="G719" s="284">
        <f t="shared" si="97"/>
        <v>1.4983363994762751E-2</v>
      </c>
    </row>
    <row r="720" spans="1:7" hidden="1">
      <c r="A720" s="283" t="str">
        <f t="shared" si="93"/>
        <v>Tier 7</v>
      </c>
      <c r="B720" s="286">
        <f t="shared" si="98"/>
        <v>657</v>
      </c>
      <c r="C720" s="265">
        <f t="shared" si="98"/>
        <v>44599</v>
      </c>
      <c r="D720" s="265" t="str">
        <f t="shared" si="94"/>
        <v>Tier 7</v>
      </c>
      <c r="E720" s="284">
        <f t="shared" si="95"/>
        <v>0.19091696639951056</v>
      </c>
      <c r="F720" s="265" t="str">
        <f t="shared" si="96"/>
        <v>Tier 7</v>
      </c>
      <c r="G720" s="284">
        <f t="shared" si="97"/>
        <v>1.4982942921895018E-2</v>
      </c>
    </row>
    <row r="721" spans="1:7" hidden="1">
      <c r="A721" s="283" t="str">
        <f t="shared" si="93"/>
        <v>Tier 7</v>
      </c>
      <c r="B721" s="286">
        <f t="shared" si="98"/>
        <v>658</v>
      </c>
      <c r="C721" s="265">
        <f t="shared" si="98"/>
        <v>44600</v>
      </c>
      <c r="D721" s="265" t="str">
        <f t="shared" si="94"/>
        <v>Tier 7</v>
      </c>
      <c r="E721" s="284">
        <f t="shared" si="95"/>
        <v>0.19098012147697063</v>
      </c>
      <c r="F721" s="265" t="str">
        <f t="shared" si="96"/>
        <v>Tier 7</v>
      </c>
      <c r="G721" s="284">
        <f t="shared" si="97"/>
        <v>1.4982521849027285E-2</v>
      </c>
    </row>
    <row r="722" spans="1:7" hidden="1">
      <c r="A722" s="283" t="str">
        <f t="shared" si="93"/>
        <v>Tier 7</v>
      </c>
      <c r="B722" s="286">
        <f t="shared" si="98"/>
        <v>659</v>
      </c>
      <c r="C722" s="265">
        <f t="shared" si="98"/>
        <v>44601</v>
      </c>
      <c r="D722" s="265" t="str">
        <f t="shared" si="94"/>
        <v>Tier 7</v>
      </c>
      <c r="E722" s="284">
        <f t="shared" si="95"/>
        <v>0.19104327655443071</v>
      </c>
      <c r="F722" s="265" t="str">
        <f t="shared" si="96"/>
        <v>Tier 7</v>
      </c>
      <c r="G722" s="284">
        <f t="shared" si="97"/>
        <v>1.4982100776159551E-2</v>
      </c>
    </row>
    <row r="723" spans="1:7" hidden="1">
      <c r="A723" s="283" t="str">
        <f t="shared" si="93"/>
        <v>Tier 7</v>
      </c>
      <c r="B723" s="286">
        <f t="shared" si="98"/>
        <v>660</v>
      </c>
      <c r="C723" s="265">
        <f t="shared" si="98"/>
        <v>44602</v>
      </c>
      <c r="D723" s="265" t="str">
        <f t="shared" si="94"/>
        <v>Tier 7</v>
      </c>
      <c r="E723" s="284">
        <f t="shared" si="95"/>
        <v>0.19110643163189078</v>
      </c>
      <c r="F723" s="265" t="str">
        <f t="shared" si="96"/>
        <v>Tier 7</v>
      </c>
      <c r="G723" s="284">
        <f t="shared" si="97"/>
        <v>1.4981679703291818E-2</v>
      </c>
    </row>
    <row r="724" spans="1:7" hidden="1">
      <c r="A724" s="283" t="str">
        <f t="shared" si="93"/>
        <v>Tier 7</v>
      </c>
      <c r="B724" s="286">
        <f t="shared" si="98"/>
        <v>661</v>
      </c>
      <c r="C724" s="265">
        <f t="shared" si="98"/>
        <v>44603</v>
      </c>
      <c r="D724" s="265" t="str">
        <f t="shared" si="94"/>
        <v>Tier 7</v>
      </c>
      <c r="E724" s="284">
        <f t="shared" si="95"/>
        <v>0.19116958670935086</v>
      </c>
      <c r="F724" s="265" t="str">
        <f t="shared" si="96"/>
        <v>Tier 7</v>
      </c>
      <c r="G724" s="284">
        <f t="shared" si="97"/>
        <v>1.4981258630424085E-2</v>
      </c>
    </row>
    <row r="725" spans="1:7" hidden="1">
      <c r="A725" s="283" t="str">
        <f t="shared" si="93"/>
        <v>Tier 7</v>
      </c>
      <c r="B725" s="286">
        <f t="shared" si="98"/>
        <v>662</v>
      </c>
      <c r="C725" s="265">
        <f t="shared" si="98"/>
        <v>44604</v>
      </c>
      <c r="D725" s="265" t="str">
        <f t="shared" si="94"/>
        <v>Tier 7</v>
      </c>
      <c r="E725" s="284">
        <f t="shared" si="95"/>
        <v>0.19123274178681093</v>
      </c>
      <c r="F725" s="265" t="str">
        <f t="shared" si="96"/>
        <v>Tier 7</v>
      </c>
      <c r="G725" s="284">
        <f t="shared" si="97"/>
        <v>1.4980837557556352E-2</v>
      </c>
    </row>
    <row r="726" spans="1:7" hidden="1">
      <c r="A726" s="283" t="str">
        <f t="shared" si="93"/>
        <v>Tier 7</v>
      </c>
      <c r="B726" s="286">
        <f t="shared" si="98"/>
        <v>663</v>
      </c>
      <c r="C726" s="265">
        <f t="shared" si="98"/>
        <v>44605</v>
      </c>
      <c r="D726" s="265" t="str">
        <f t="shared" si="94"/>
        <v>Tier 7</v>
      </c>
      <c r="E726" s="284">
        <f t="shared" si="95"/>
        <v>0.19129589686427101</v>
      </c>
      <c r="F726" s="265" t="str">
        <f t="shared" si="96"/>
        <v>Tier 7</v>
      </c>
      <c r="G726" s="284">
        <f t="shared" si="97"/>
        <v>1.4980416484688619E-2</v>
      </c>
    </row>
    <row r="727" spans="1:7" hidden="1">
      <c r="A727" s="283" t="str">
        <f t="shared" si="93"/>
        <v>Tier 7</v>
      </c>
      <c r="B727" s="286">
        <f t="shared" si="98"/>
        <v>664</v>
      </c>
      <c r="C727" s="265">
        <f t="shared" si="98"/>
        <v>44606</v>
      </c>
      <c r="D727" s="265" t="str">
        <f t="shared" si="94"/>
        <v>Tier 7</v>
      </c>
      <c r="E727" s="284">
        <f t="shared" si="95"/>
        <v>0.19135905194173108</v>
      </c>
      <c r="F727" s="265" t="str">
        <f t="shared" si="96"/>
        <v>Tier 7</v>
      </c>
      <c r="G727" s="284">
        <f t="shared" si="97"/>
        <v>1.4979995411820886E-2</v>
      </c>
    </row>
    <row r="728" spans="1:7" hidden="1">
      <c r="A728" s="283" t="str">
        <f t="shared" si="93"/>
        <v>Tier 7</v>
      </c>
      <c r="B728" s="286">
        <f t="shared" si="98"/>
        <v>665</v>
      </c>
      <c r="C728" s="265">
        <f t="shared" si="98"/>
        <v>44607</v>
      </c>
      <c r="D728" s="265" t="str">
        <f t="shared" si="94"/>
        <v>Tier 7</v>
      </c>
      <c r="E728" s="284">
        <f t="shared" si="95"/>
        <v>0.19142220701919116</v>
      </c>
      <c r="F728" s="265" t="str">
        <f t="shared" si="96"/>
        <v>Tier 7</v>
      </c>
      <c r="G728" s="284">
        <f t="shared" si="97"/>
        <v>1.4979574338953153E-2</v>
      </c>
    </row>
    <row r="729" spans="1:7" hidden="1">
      <c r="A729" s="283" t="str">
        <f t="shared" si="93"/>
        <v>Tier 7</v>
      </c>
      <c r="B729" s="286">
        <f t="shared" si="98"/>
        <v>666</v>
      </c>
      <c r="C729" s="265">
        <f t="shared" si="98"/>
        <v>44608</v>
      </c>
      <c r="D729" s="265" t="str">
        <f t="shared" si="94"/>
        <v>Tier 7</v>
      </c>
      <c r="E729" s="284">
        <f t="shared" si="95"/>
        <v>0.19148536209665123</v>
      </c>
      <c r="F729" s="265" t="str">
        <f t="shared" si="96"/>
        <v>Tier 7</v>
      </c>
      <c r="G729" s="284">
        <f t="shared" si="97"/>
        <v>1.497915326608542E-2</v>
      </c>
    </row>
    <row r="730" spans="1:7" hidden="1">
      <c r="A730" s="283" t="str">
        <f t="shared" si="93"/>
        <v>Tier 7</v>
      </c>
      <c r="B730" s="286">
        <f t="shared" si="98"/>
        <v>667</v>
      </c>
      <c r="C730" s="265">
        <f t="shared" si="98"/>
        <v>44609</v>
      </c>
      <c r="D730" s="265" t="str">
        <f t="shared" si="94"/>
        <v>Tier 7</v>
      </c>
      <c r="E730" s="284">
        <f t="shared" si="95"/>
        <v>0.19154851717411131</v>
      </c>
      <c r="F730" s="265" t="str">
        <f t="shared" si="96"/>
        <v>Tier 7</v>
      </c>
      <c r="G730" s="284">
        <f t="shared" si="97"/>
        <v>1.4978732193217686E-2</v>
      </c>
    </row>
    <row r="731" spans="1:7" hidden="1">
      <c r="A731" s="283" t="str">
        <f t="shared" si="93"/>
        <v>Tier 7</v>
      </c>
      <c r="B731" s="286">
        <f t="shared" si="98"/>
        <v>668</v>
      </c>
      <c r="C731" s="265">
        <f t="shared" si="98"/>
        <v>44610</v>
      </c>
      <c r="D731" s="265" t="str">
        <f t="shared" si="94"/>
        <v>Tier 7</v>
      </c>
      <c r="E731" s="284">
        <f t="shared" si="95"/>
        <v>0.19161167225157139</v>
      </c>
      <c r="F731" s="265" t="str">
        <f t="shared" si="96"/>
        <v>Tier 7</v>
      </c>
      <c r="G731" s="284">
        <f t="shared" si="97"/>
        <v>1.4978311120349953E-2</v>
      </c>
    </row>
    <row r="732" spans="1:7" hidden="1">
      <c r="A732" s="283" t="str">
        <f t="shared" si="93"/>
        <v>Tier 7</v>
      </c>
      <c r="B732" s="286">
        <f t="shared" si="98"/>
        <v>669</v>
      </c>
      <c r="C732" s="265">
        <f t="shared" si="98"/>
        <v>44611</v>
      </c>
      <c r="D732" s="265" t="str">
        <f t="shared" si="94"/>
        <v>Tier 7</v>
      </c>
      <c r="E732" s="284">
        <f t="shared" si="95"/>
        <v>0.19167482732903146</v>
      </c>
      <c r="F732" s="265" t="str">
        <f t="shared" si="96"/>
        <v>Tier 7</v>
      </c>
      <c r="G732" s="284">
        <f t="shared" si="97"/>
        <v>1.497789004748222E-2</v>
      </c>
    </row>
    <row r="733" spans="1:7" hidden="1">
      <c r="A733" s="283" t="str">
        <f t="shared" si="93"/>
        <v>Tier 7</v>
      </c>
      <c r="B733" s="286">
        <f t="shared" ref="B733:C748" si="99">B732+1</f>
        <v>670</v>
      </c>
      <c r="C733" s="265">
        <f t="shared" si="99"/>
        <v>44612</v>
      </c>
      <c r="D733" s="265" t="str">
        <f t="shared" si="94"/>
        <v>Tier 7</v>
      </c>
      <c r="E733" s="284">
        <f t="shared" si="95"/>
        <v>0.19173798240649154</v>
      </c>
      <c r="F733" s="265" t="str">
        <f t="shared" si="96"/>
        <v>Tier 7</v>
      </c>
      <c r="G733" s="284">
        <f t="shared" si="97"/>
        <v>1.4977468974614487E-2</v>
      </c>
    </row>
    <row r="734" spans="1:7" hidden="1">
      <c r="A734" s="283" t="str">
        <f t="shared" si="93"/>
        <v>Tier 7</v>
      </c>
      <c r="B734" s="286">
        <f t="shared" si="99"/>
        <v>671</v>
      </c>
      <c r="C734" s="265">
        <f t="shared" si="99"/>
        <v>44613</v>
      </c>
      <c r="D734" s="265" t="str">
        <f t="shared" si="94"/>
        <v>Tier 7</v>
      </c>
      <c r="E734" s="284">
        <f t="shared" si="95"/>
        <v>0.19180113748395161</v>
      </c>
      <c r="F734" s="265" t="str">
        <f t="shared" si="96"/>
        <v>Tier 7</v>
      </c>
      <c r="G734" s="284">
        <f t="shared" si="97"/>
        <v>1.4977047901746754E-2</v>
      </c>
    </row>
    <row r="735" spans="1:7" hidden="1">
      <c r="A735" s="283" t="str">
        <f t="shared" si="93"/>
        <v>Tier 7</v>
      </c>
      <c r="B735" s="286">
        <f t="shared" si="99"/>
        <v>672</v>
      </c>
      <c r="C735" s="265">
        <f t="shared" si="99"/>
        <v>44614</v>
      </c>
      <c r="D735" s="265" t="str">
        <f t="shared" si="94"/>
        <v>Tier 7</v>
      </c>
      <c r="E735" s="284">
        <f t="shared" si="95"/>
        <v>0.19186429256141169</v>
      </c>
      <c r="F735" s="265" t="str">
        <f t="shared" si="96"/>
        <v>Tier 7</v>
      </c>
      <c r="G735" s="284">
        <f t="shared" si="97"/>
        <v>1.4976626828879021E-2</v>
      </c>
    </row>
    <row r="736" spans="1:7" hidden="1">
      <c r="A736" s="283" t="str">
        <f t="shared" si="93"/>
        <v>Tier 7</v>
      </c>
      <c r="B736" s="286">
        <f t="shared" si="99"/>
        <v>673</v>
      </c>
      <c r="C736" s="265">
        <f t="shared" si="99"/>
        <v>44615</v>
      </c>
      <c r="D736" s="265" t="str">
        <f t="shared" si="94"/>
        <v>Tier 7</v>
      </c>
      <c r="E736" s="284">
        <f t="shared" si="95"/>
        <v>0.19192744763887176</v>
      </c>
      <c r="F736" s="265" t="str">
        <f t="shared" si="96"/>
        <v>Tier 7</v>
      </c>
      <c r="G736" s="284">
        <f t="shared" si="97"/>
        <v>1.4976205756011288E-2</v>
      </c>
    </row>
    <row r="737" spans="1:7" hidden="1">
      <c r="A737" s="283" t="str">
        <f t="shared" si="93"/>
        <v>Tier 7</v>
      </c>
      <c r="B737" s="286">
        <f t="shared" si="99"/>
        <v>674</v>
      </c>
      <c r="C737" s="265">
        <f t="shared" si="99"/>
        <v>44616</v>
      </c>
      <c r="D737" s="265" t="str">
        <f t="shared" si="94"/>
        <v>Tier 7</v>
      </c>
      <c r="E737" s="284">
        <f t="shared" si="95"/>
        <v>0.19199060271633184</v>
      </c>
      <c r="F737" s="265" t="str">
        <f t="shared" si="96"/>
        <v>Tier 7</v>
      </c>
      <c r="G737" s="284">
        <f t="shared" si="97"/>
        <v>1.4975784683143555E-2</v>
      </c>
    </row>
    <row r="738" spans="1:7" hidden="1">
      <c r="A738" s="283" t="str">
        <f t="shared" si="93"/>
        <v>Tier 7</v>
      </c>
      <c r="B738" s="286">
        <f t="shared" si="99"/>
        <v>675</v>
      </c>
      <c r="C738" s="265">
        <f t="shared" si="99"/>
        <v>44617</v>
      </c>
      <c r="D738" s="265" t="str">
        <f t="shared" si="94"/>
        <v>Tier 7</v>
      </c>
      <c r="E738" s="284">
        <f t="shared" si="95"/>
        <v>0.19205375779379191</v>
      </c>
      <c r="F738" s="265" t="str">
        <f t="shared" si="96"/>
        <v>Tier 7</v>
      </c>
      <c r="G738" s="284">
        <f t="shared" si="97"/>
        <v>1.4975363610275821E-2</v>
      </c>
    </row>
    <row r="739" spans="1:7" hidden="1">
      <c r="A739" s="283" t="str">
        <f t="shared" si="93"/>
        <v>Tier 7</v>
      </c>
      <c r="B739" s="286">
        <f t="shared" si="99"/>
        <v>676</v>
      </c>
      <c r="C739" s="265">
        <f t="shared" si="99"/>
        <v>44618</v>
      </c>
      <c r="D739" s="265" t="str">
        <f t="shared" si="94"/>
        <v>Tier 7</v>
      </c>
      <c r="E739" s="284">
        <f t="shared" si="95"/>
        <v>0.19211691287125199</v>
      </c>
      <c r="F739" s="265" t="str">
        <f t="shared" si="96"/>
        <v>Tier 7</v>
      </c>
      <c r="G739" s="284">
        <f t="shared" si="97"/>
        <v>1.4974942537408088E-2</v>
      </c>
    </row>
    <row r="740" spans="1:7" hidden="1">
      <c r="A740" s="283" t="str">
        <f t="shared" si="93"/>
        <v>Tier 7</v>
      </c>
      <c r="B740" s="286">
        <f t="shared" si="99"/>
        <v>677</v>
      </c>
      <c r="C740" s="265">
        <f t="shared" si="99"/>
        <v>44619</v>
      </c>
      <c r="D740" s="265" t="str">
        <f t="shared" si="94"/>
        <v>Tier 7</v>
      </c>
      <c r="E740" s="284">
        <f t="shared" si="95"/>
        <v>0.19218006794871206</v>
      </c>
      <c r="F740" s="265" t="str">
        <f t="shared" si="96"/>
        <v>Tier 7</v>
      </c>
      <c r="G740" s="284">
        <f t="shared" si="97"/>
        <v>1.4974521464540355E-2</v>
      </c>
    </row>
    <row r="741" spans="1:7" hidden="1">
      <c r="A741" s="283" t="str">
        <f t="shared" si="93"/>
        <v>Tier 7</v>
      </c>
      <c r="B741" s="286">
        <f t="shared" si="99"/>
        <v>678</v>
      </c>
      <c r="C741" s="265">
        <f t="shared" si="99"/>
        <v>44620</v>
      </c>
      <c r="D741" s="265" t="str">
        <f t="shared" si="94"/>
        <v>Tier 7</v>
      </c>
      <c r="E741" s="284">
        <f t="shared" si="95"/>
        <v>0.19224322302617214</v>
      </c>
      <c r="F741" s="265" t="str">
        <f t="shared" si="96"/>
        <v>Tier 7</v>
      </c>
      <c r="G741" s="284">
        <f t="shared" si="97"/>
        <v>1.4974100391672622E-2</v>
      </c>
    </row>
    <row r="742" spans="1:7" hidden="1">
      <c r="A742" s="283" t="str">
        <f t="shared" si="93"/>
        <v>Tier 7</v>
      </c>
      <c r="B742" s="286">
        <f t="shared" si="99"/>
        <v>679</v>
      </c>
      <c r="C742" s="265">
        <f t="shared" si="99"/>
        <v>44621</v>
      </c>
      <c r="D742" s="265" t="str">
        <f t="shared" si="94"/>
        <v>Tier 7</v>
      </c>
      <c r="E742" s="284">
        <f t="shared" si="95"/>
        <v>0.19230637810363221</v>
      </c>
      <c r="F742" s="265" t="str">
        <f t="shared" si="96"/>
        <v>Tier 7</v>
      </c>
      <c r="G742" s="284">
        <f t="shared" si="97"/>
        <v>1.4973679318804889E-2</v>
      </c>
    </row>
    <row r="743" spans="1:7" hidden="1">
      <c r="A743" s="283" t="str">
        <f t="shared" si="93"/>
        <v>Tier 7</v>
      </c>
      <c r="B743" s="286">
        <f t="shared" si="99"/>
        <v>680</v>
      </c>
      <c r="C743" s="265">
        <f t="shared" si="99"/>
        <v>44622</v>
      </c>
      <c r="D743" s="265" t="str">
        <f t="shared" si="94"/>
        <v>Tier 7</v>
      </c>
      <c r="E743" s="284">
        <f t="shared" si="95"/>
        <v>0.19236953318109229</v>
      </c>
      <c r="F743" s="265" t="str">
        <f t="shared" si="96"/>
        <v>Tier 7</v>
      </c>
      <c r="G743" s="284">
        <f t="shared" si="97"/>
        <v>1.4973258245937156E-2</v>
      </c>
    </row>
    <row r="744" spans="1:7" hidden="1">
      <c r="A744" s="283" t="str">
        <f t="shared" si="93"/>
        <v>Tier 7</v>
      </c>
      <c r="B744" s="286">
        <f t="shared" si="99"/>
        <v>681</v>
      </c>
      <c r="C744" s="265">
        <f t="shared" si="99"/>
        <v>44623</v>
      </c>
      <c r="D744" s="265" t="str">
        <f t="shared" si="94"/>
        <v>Tier 7</v>
      </c>
      <c r="E744" s="284">
        <f t="shared" si="95"/>
        <v>0.19243268825855236</v>
      </c>
      <c r="F744" s="265" t="str">
        <f t="shared" si="96"/>
        <v>Tier 7</v>
      </c>
      <c r="G744" s="284">
        <f t="shared" si="97"/>
        <v>1.4972837173069423E-2</v>
      </c>
    </row>
    <row r="745" spans="1:7" hidden="1">
      <c r="A745" s="283" t="str">
        <f t="shared" si="93"/>
        <v>Tier 7</v>
      </c>
      <c r="B745" s="286">
        <f t="shared" si="99"/>
        <v>682</v>
      </c>
      <c r="C745" s="265">
        <f t="shared" si="99"/>
        <v>44624</v>
      </c>
      <c r="D745" s="265" t="str">
        <f t="shared" si="94"/>
        <v>Tier 7</v>
      </c>
      <c r="E745" s="284">
        <f t="shared" si="95"/>
        <v>0.19249584333601244</v>
      </c>
      <c r="F745" s="265" t="str">
        <f t="shared" si="96"/>
        <v>Tier 7</v>
      </c>
      <c r="G745" s="284">
        <f t="shared" si="97"/>
        <v>1.497241610020169E-2</v>
      </c>
    </row>
    <row r="746" spans="1:7" hidden="1">
      <c r="A746" s="283" t="str">
        <f t="shared" si="93"/>
        <v>Tier 7</v>
      </c>
      <c r="B746" s="286">
        <f t="shared" si="99"/>
        <v>683</v>
      </c>
      <c r="C746" s="265">
        <f t="shared" si="99"/>
        <v>44625</v>
      </c>
      <c r="D746" s="265" t="str">
        <f t="shared" si="94"/>
        <v>Tier 7</v>
      </c>
      <c r="E746" s="284">
        <f t="shared" si="95"/>
        <v>0.19255899841347252</v>
      </c>
      <c r="F746" s="265" t="str">
        <f t="shared" si="96"/>
        <v>Tier 7</v>
      </c>
      <c r="G746" s="284">
        <f t="shared" si="97"/>
        <v>1.4971995027333956E-2</v>
      </c>
    </row>
    <row r="747" spans="1:7" hidden="1">
      <c r="A747" s="283" t="str">
        <f t="shared" si="93"/>
        <v>Tier 7</v>
      </c>
      <c r="B747" s="286">
        <f t="shared" si="99"/>
        <v>684</v>
      </c>
      <c r="C747" s="265">
        <f t="shared" si="99"/>
        <v>44626</v>
      </c>
      <c r="D747" s="265" t="str">
        <f t="shared" si="94"/>
        <v>Tier 7</v>
      </c>
      <c r="E747" s="284">
        <f t="shared" si="95"/>
        <v>0.19262215349093259</v>
      </c>
      <c r="F747" s="265" t="str">
        <f t="shared" si="96"/>
        <v>Tier 7</v>
      </c>
      <c r="G747" s="284">
        <f t="shared" si="97"/>
        <v>1.4971573954466223E-2</v>
      </c>
    </row>
    <row r="748" spans="1:7" hidden="1">
      <c r="A748" s="283" t="str">
        <f t="shared" si="93"/>
        <v>Tier 7</v>
      </c>
      <c r="B748" s="286">
        <f t="shared" si="99"/>
        <v>685</v>
      </c>
      <c r="C748" s="265">
        <f t="shared" si="99"/>
        <v>44627</v>
      </c>
      <c r="D748" s="265" t="str">
        <f t="shared" si="94"/>
        <v>Tier 7</v>
      </c>
      <c r="E748" s="284">
        <f t="shared" si="95"/>
        <v>0.19268530856839267</v>
      </c>
      <c r="F748" s="265" t="str">
        <f t="shared" si="96"/>
        <v>Tier 7</v>
      </c>
      <c r="G748" s="284">
        <f t="shared" si="97"/>
        <v>1.497115288159849E-2</v>
      </c>
    </row>
    <row r="749" spans="1:7" hidden="1">
      <c r="A749" s="283" t="str">
        <f t="shared" si="93"/>
        <v>Tier 7</v>
      </c>
      <c r="B749" s="286">
        <f t="shared" ref="B749:C764" si="100">B748+1</f>
        <v>686</v>
      </c>
      <c r="C749" s="265">
        <f t="shared" si="100"/>
        <v>44628</v>
      </c>
      <c r="D749" s="265" t="str">
        <f t="shared" si="94"/>
        <v>Tier 7</v>
      </c>
      <c r="E749" s="284">
        <f t="shared" si="95"/>
        <v>0.19274846364585274</v>
      </c>
      <c r="F749" s="265" t="str">
        <f t="shared" si="96"/>
        <v>Tier 7</v>
      </c>
      <c r="G749" s="284">
        <f t="shared" si="97"/>
        <v>1.4970731808730757E-2</v>
      </c>
    </row>
    <row r="750" spans="1:7" hidden="1">
      <c r="A750" s="283" t="str">
        <f t="shared" si="93"/>
        <v>Tier 7</v>
      </c>
      <c r="B750" s="286">
        <f t="shared" si="100"/>
        <v>687</v>
      </c>
      <c r="C750" s="265">
        <f t="shared" si="100"/>
        <v>44629</v>
      </c>
      <c r="D750" s="265" t="str">
        <f t="shared" si="94"/>
        <v>Tier 7</v>
      </c>
      <c r="E750" s="284">
        <f t="shared" si="95"/>
        <v>0.19281161872331282</v>
      </c>
      <c r="F750" s="265" t="str">
        <f t="shared" si="96"/>
        <v>Tier 7</v>
      </c>
      <c r="G750" s="284">
        <f t="shared" si="97"/>
        <v>1.4970310735863024E-2</v>
      </c>
    </row>
    <row r="751" spans="1:7" hidden="1">
      <c r="A751" s="283" t="str">
        <f t="shared" si="93"/>
        <v>Tier 7</v>
      </c>
      <c r="B751" s="286">
        <f t="shared" si="100"/>
        <v>688</v>
      </c>
      <c r="C751" s="265">
        <f t="shared" si="100"/>
        <v>44630</v>
      </c>
      <c r="D751" s="265" t="str">
        <f t="shared" si="94"/>
        <v>Tier 7</v>
      </c>
      <c r="E751" s="284">
        <f t="shared" si="95"/>
        <v>0.19287477380077289</v>
      </c>
      <c r="F751" s="265" t="str">
        <f t="shared" si="96"/>
        <v>Tier 7</v>
      </c>
      <c r="G751" s="284">
        <f t="shared" si="97"/>
        <v>1.4969889662995291E-2</v>
      </c>
    </row>
    <row r="752" spans="1:7" hidden="1">
      <c r="A752" s="283" t="str">
        <f t="shared" si="93"/>
        <v>Tier 7</v>
      </c>
      <c r="B752" s="286">
        <f t="shared" si="100"/>
        <v>689</v>
      </c>
      <c r="C752" s="265">
        <f t="shared" si="100"/>
        <v>44631</v>
      </c>
      <c r="D752" s="265" t="str">
        <f t="shared" si="94"/>
        <v>Tier 7</v>
      </c>
      <c r="E752" s="284">
        <f t="shared" si="95"/>
        <v>0.19293792887823297</v>
      </c>
      <c r="F752" s="265" t="str">
        <f t="shared" si="96"/>
        <v>Tier 7</v>
      </c>
      <c r="G752" s="284">
        <f t="shared" si="97"/>
        <v>1.4969468590127558E-2</v>
      </c>
    </row>
    <row r="753" spans="1:7" hidden="1">
      <c r="A753" s="283" t="str">
        <f t="shared" si="93"/>
        <v>Tier 7</v>
      </c>
      <c r="B753" s="286">
        <f t="shared" si="100"/>
        <v>690</v>
      </c>
      <c r="C753" s="265">
        <f t="shared" si="100"/>
        <v>44632</v>
      </c>
      <c r="D753" s="265" t="str">
        <f t="shared" si="94"/>
        <v>Tier 7</v>
      </c>
      <c r="E753" s="284">
        <f t="shared" si="95"/>
        <v>0.19300108395569304</v>
      </c>
      <c r="F753" s="265" t="str">
        <f t="shared" si="96"/>
        <v>Tier 7</v>
      </c>
      <c r="G753" s="284">
        <f t="shared" si="97"/>
        <v>1.4969047517259824E-2</v>
      </c>
    </row>
    <row r="754" spans="1:7" hidden="1">
      <c r="A754" s="283" t="str">
        <f t="shared" si="93"/>
        <v>Tier 7</v>
      </c>
      <c r="B754" s="286">
        <f t="shared" si="100"/>
        <v>691</v>
      </c>
      <c r="C754" s="265">
        <f t="shared" si="100"/>
        <v>44633</v>
      </c>
      <c r="D754" s="265" t="str">
        <f t="shared" si="94"/>
        <v>Tier 7</v>
      </c>
      <c r="E754" s="284">
        <f t="shared" si="95"/>
        <v>0.19306423903315312</v>
      </c>
      <c r="F754" s="265" t="str">
        <f t="shared" si="96"/>
        <v>Tier 7</v>
      </c>
      <c r="G754" s="284">
        <f t="shared" si="97"/>
        <v>1.4968626444392091E-2</v>
      </c>
    </row>
    <row r="755" spans="1:7" hidden="1">
      <c r="A755" s="283" t="str">
        <f t="shared" si="93"/>
        <v>Tier 7</v>
      </c>
      <c r="B755" s="286">
        <f t="shared" si="100"/>
        <v>692</v>
      </c>
      <c r="C755" s="265">
        <f t="shared" si="100"/>
        <v>44634</v>
      </c>
      <c r="D755" s="265" t="str">
        <f t="shared" si="94"/>
        <v>Tier 7</v>
      </c>
      <c r="E755" s="284">
        <f t="shared" si="95"/>
        <v>0.19312739411061319</v>
      </c>
      <c r="F755" s="265" t="str">
        <f t="shared" si="96"/>
        <v>Tier 7</v>
      </c>
      <c r="G755" s="284">
        <f t="shared" si="97"/>
        <v>1.4968205371524358E-2</v>
      </c>
    </row>
    <row r="756" spans="1:7" hidden="1">
      <c r="A756" s="283" t="str">
        <f t="shared" si="93"/>
        <v>Tier 7</v>
      </c>
      <c r="B756" s="286">
        <f t="shared" si="100"/>
        <v>693</v>
      </c>
      <c r="C756" s="265">
        <f t="shared" si="100"/>
        <v>44635</v>
      </c>
      <c r="D756" s="265" t="str">
        <f t="shared" si="94"/>
        <v>Tier 7</v>
      </c>
      <c r="E756" s="284">
        <f t="shared" si="95"/>
        <v>0.19319054918807327</v>
      </c>
      <c r="F756" s="265" t="str">
        <f t="shared" si="96"/>
        <v>Tier 7</v>
      </c>
      <c r="G756" s="284">
        <f t="shared" si="97"/>
        <v>1.4967784298656625E-2</v>
      </c>
    </row>
    <row r="757" spans="1:7" hidden="1">
      <c r="A757" s="283" t="str">
        <f t="shared" si="93"/>
        <v>Tier 7</v>
      </c>
      <c r="B757" s="286">
        <f t="shared" si="100"/>
        <v>694</v>
      </c>
      <c r="C757" s="265">
        <f t="shared" si="100"/>
        <v>44636</v>
      </c>
      <c r="D757" s="265" t="str">
        <f t="shared" si="94"/>
        <v>Tier 7</v>
      </c>
      <c r="E757" s="284">
        <f t="shared" si="95"/>
        <v>0.19325370426553334</v>
      </c>
      <c r="F757" s="265" t="str">
        <f t="shared" si="96"/>
        <v>Tier 7</v>
      </c>
      <c r="G757" s="284">
        <f t="shared" si="97"/>
        <v>1.4967363225788892E-2</v>
      </c>
    </row>
    <row r="758" spans="1:7" hidden="1">
      <c r="A758" s="283" t="str">
        <f t="shared" si="93"/>
        <v>Tier 7</v>
      </c>
      <c r="B758" s="286">
        <f t="shared" si="100"/>
        <v>695</v>
      </c>
      <c r="C758" s="265">
        <f t="shared" si="100"/>
        <v>44637</v>
      </c>
      <c r="D758" s="265" t="str">
        <f t="shared" si="94"/>
        <v>Tier 7</v>
      </c>
      <c r="E758" s="284">
        <f t="shared" si="95"/>
        <v>0.19331685934299342</v>
      </c>
      <c r="F758" s="265" t="str">
        <f t="shared" si="96"/>
        <v>Tier 7</v>
      </c>
      <c r="G758" s="284">
        <f t="shared" si="97"/>
        <v>1.4966942152921159E-2</v>
      </c>
    </row>
    <row r="759" spans="1:7" hidden="1">
      <c r="A759" s="283" t="str">
        <f t="shared" si="93"/>
        <v>Tier 7</v>
      </c>
      <c r="B759" s="286">
        <f t="shared" si="100"/>
        <v>696</v>
      </c>
      <c r="C759" s="265">
        <f t="shared" si="100"/>
        <v>44638</v>
      </c>
      <c r="D759" s="265" t="str">
        <f t="shared" si="94"/>
        <v>Tier 7</v>
      </c>
      <c r="E759" s="284">
        <f t="shared" si="95"/>
        <v>0.19338001442045349</v>
      </c>
      <c r="F759" s="265" t="str">
        <f t="shared" si="96"/>
        <v>Tier 7</v>
      </c>
      <c r="G759" s="284">
        <f t="shared" si="97"/>
        <v>1.4966521080053426E-2</v>
      </c>
    </row>
    <row r="760" spans="1:7" hidden="1">
      <c r="A760" s="283" t="str">
        <f t="shared" si="93"/>
        <v>Tier 7</v>
      </c>
      <c r="B760" s="286">
        <f t="shared" si="100"/>
        <v>697</v>
      </c>
      <c r="C760" s="265">
        <f t="shared" si="100"/>
        <v>44639</v>
      </c>
      <c r="D760" s="265" t="str">
        <f t="shared" si="94"/>
        <v>Tier 7</v>
      </c>
      <c r="E760" s="284">
        <f t="shared" si="95"/>
        <v>0.19344316949791357</v>
      </c>
      <c r="F760" s="265" t="str">
        <f t="shared" si="96"/>
        <v>Tier 7</v>
      </c>
      <c r="G760" s="284">
        <f t="shared" si="97"/>
        <v>1.4966100007185693E-2</v>
      </c>
    </row>
    <row r="761" spans="1:7" hidden="1">
      <c r="A761" s="283" t="str">
        <f t="shared" si="93"/>
        <v>Tier 7</v>
      </c>
      <c r="B761" s="286">
        <f t="shared" si="100"/>
        <v>698</v>
      </c>
      <c r="C761" s="265">
        <f t="shared" si="100"/>
        <v>44640</v>
      </c>
      <c r="D761" s="265" t="str">
        <f t="shared" si="94"/>
        <v>Tier 7</v>
      </c>
      <c r="E761" s="284">
        <f t="shared" si="95"/>
        <v>0.19350632457537364</v>
      </c>
      <c r="F761" s="265" t="str">
        <f t="shared" si="96"/>
        <v>Tier 7</v>
      </c>
      <c r="G761" s="284">
        <f t="shared" si="97"/>
        <v>1.4965678934317959E-2</v>
      </c>
    </row>
    <row r="762" spans="1:7" hidden="1">
      <c r="A762" s="283" t="str">
        <f t="shared" si="93"/>
        <v>Tier 7</v>
      </c>
      <c r="B762" s="286">
        <f t="shared" si="100"/>
        <v>699</v>
      </c>
      <c r="C762" s="265">
        <f t="shared" si="100"/>
        <v>44641</v>
      </c>
      <c r="D762" s="265" t="str">
        <f t="shared" si="94"/>
        <v>Tier 7</v>
      </c>
      <c r="E762" s="284">
        <f t="shared" si="95"/>
        <v>0.19356947965283372</v>
      </c>
      <c r="F762" s="265" t="str">
        <f t="shared" si="96"/>
        <v>Tier 7</v>
      </c>
      <c r="G762" s="284">
        <f t="shared" si="97"/>
        <v>1.4965257861450226E-2</v>
      </c>
    </row>
    <row r="763" spans="1:7" hidden="1">
      <c r="A763" s="283" t="str">
        <f t="shared" si="93"/>
        <v>Tier 7</v>
      </c>
      <c r="B763" s="286">
        <f t="shared" si="100"/>
        <v>700</v>
      </c>
      <c r="C763" s="265">
        <f t="shared" si="100"/>
        <v>44642</v>
      </c>
      <c r="D763" s="265" t="str">
        <f t="shared" si="94"/>
        <v>Tier 7</v>
      </c>
      <c r="E763" s="284">
        <f t="shared" si="95"/>
        <v>0.1936326347302938</v>
      </c>
      <c r="F763" s="265" t="str">
        <f t="shared" si="96"/>
        <v>Tier 7</v>
      </c>
      <c r="G763" s="284">
        <f t="shared" si="97"/>
        <v>1.4964836788582493E-2</v>
      </c>
    </row>
    <row r="764" spans="1:7" hidden="1">
      <c r="A764" s="283" t="str">
        <f t="shared" si="93"/>
        <v>Tier 7</v>
      </c>
      <c r="B764" s="286">
        <f t="shared" si="100"/>
        <v>701</v>
      </c>
      <c r="C764" s="265">
        <f t="shared" si="100"/>
        <v>44643</v>
      </c>
      <c r="D764" s="265" t="str">
        <f t="shared" si="94"/>
        <v>Tier 7</v>
      </c>
      <c r="E764" s="284">
        <f t="shared" si="95"/>
        <v>0.19369578980775387</v>
      </c>
      <c r="F764" s="265" t="str">
        <f t="shared" si="96"/>
        <v>Tier 7</v>
      </c>
      <c r="G764" s="284">
        <f t="shared" si="97"/>
        <v>1.496441571571476E-2</v>
      </c>
    </row>
    <row r="765" spans="1:7" hidden="1">
      <c r="A765" s="283" t="str">
        <f t="shared" si="93"/>
        <v>Tier 7</v>
      </c>
      <c r="B765" s="286">
        <f t="shared" ref="B765:C780" si="101">B764+1</f>
        <v>702</v>
      </c>
      <c r="C765" s="265">
        <f t="shared" si="101"/>
        <v>44644</v>
      </c>
      <c r="D765" s="265" t="str">
        <f t="shared" si="94"/>
        <v>Tier 7</v>
      </c>
      <c r="E765" s="284">
        <f t="shared" si="95"/>
        <v>0.19375894488521395</v>
      </c>
      <c r="F765" s="265" t="str">
        <f t="shared" si="96"/>
        <v>Tier 7</v>
      </c>
      <c r="G765" s="284">
        <f t="shared" si="97"/>
        <v>1.4963994642847027E-2</v>
      </c>
    </row>
    <row r="766" spans="1:7" hidden="1">
      <c r="A766" s="283" t="str">
        <f t="shared" si="93"/>
        <v>Tier 7</v>
      </c>
      <c r="B766" s="286">
        <f t="shared" si="101"/>
        <v>703</v>
      </c>
      <c r="C766" s="265">
        <f t="shared" si="101"/>
        <v>44645</v>
      </c>
      <c r="D766" s="265" t="str">
        <f t="shared" si="94"/>
        <v>Tier 7</v>
      </c>
      <c r="E766" s="284">
        <f t="shared" si="95"/>
        <v>0.19382209996267402</v>
      </c>
      <c r="F766" s="265" t="str">
        <f t="shared" si="96"/>
        <v>Tier 7</v>
      </c>
      <c r="G766" s="284">
        <f t="shared" si="97"/>
        <v>1.4963573569979294E-2</v>
      </c>
    </row>
    <row r="767" spans="1:7" hidden="1">
      <c r="A767" s="283" t="str">
        <f t="shared" si="93"/>
        <v>Tier 7</v>
      </c>
      <c r="B767" s="286">
        <f t="shared" si="101"/>
        <v>704</v>
      </c>
      <c r="C767" s="265">
        <f t="shared" si="101"/>
        <v>44646</v>
      </c>
      <c r="D767" s="265" t="str">
        <f t="shared" si="94"/>
        <v>Tier 7</v>
      </c>
      <c r="E767" s="284">
        <f t="shared" si="95"/>
        <v>0.1938852550401341</v>
      </c>
      <c r="F767" s="265" t="str">
        <f t="shared" si="96"/>
        <v>Tier 7</v>
      </c>
      <c r="G767" s="284">
        <f t="shared" si="97"/>
        <v>1.4963152497111561E-2</v>
      </c>
    </row>
    <row r="768" spans="1:7" hidden="1">
      <c r="A768" s="283" t="str">
        <f t="shared" ref="A768:A831" si="102">IFERROR(INDEX($P$63:$P$101,MATCH(B768,$Q$63:$Q$101,0)),A767)</f>
        <v>Tier 7</v>
      </c>
      <c r="B768" s="286">
        <f t="shared" si="101"/>
        <v>705</v>
      </c>
      <c r="C768" s="265">
        <f t="shared" si="101"/>
        <v>44647</v>
      </c>
      <c r="D768" s="265" t="str">
        <f t="shared" ref="D768:D831" si="103">IF(A768=0,"",A768)</f>
        <v>Tier 7</v>
      </c>
      <c r="E768" s="284">
        <f t="shared" ref="E768:E831" si="104">IF(A768=0,E767,E767+VLOOKUP(D768,$P$63:$T$101,3,0))</f>
        <v>0.19394841011759417</v>
      </c>
      <c r="F768" s="265" t="str">
        <f t="shared" ref="F768:F831" si="105">D768</f>
        <v>Tier 7</v>
      </c>
      <c r="G768" s="284">
        <f t="shared" ref="G768:G831" si="106">IF(A768=0,G767,G767+VLOOKUP(F768,$P$63:$T$101,5,0))</f>
        <v>1.4962731424243828E-2</v>
      </c>
    </row>
    <row r="769" spans="1:7" hidden="1">
      <c r="A769" s="283" t="str">
        <f t="shared" si="102"/>
        <v>Tier 7</v>
      </c>
      <c r="B769" s="286">
        <f t="shared" si="101"/>
        <v>706</v>
      </c>
      <c r="C769" s="265">
        <f t="shared" si="101"/>
        <v>44648</v>
      </c>
      <c r="D769" s="265" t="str">
        <f t="shared" si="103"/>
        <v>Tier 7</v>
      </c>
      <c r="E769" s="284">
        <f t="shared" si="104"/>
        <v>0.19401156519505425</v>
      </c>
      <c r="F769" s="265" t="str">
        <f t="shared" si="105"/>
        <v>Tier 7</v>
      </c>
      <c r="G769" s="284">
        <f t="shared" si="106"/>
        <v>1.4962310351376094E-2</v>
      </c>
    </row>
    <row r="770" spans="1:7" hidden="1">
      <c r="A770" s="283" t="str">
        <f t="shared" si="102"/>
        <v>Tier 7</v>
      </c>
      <c r="B770" s="286">
        <f t="shared" si="101"/>
        <v>707</v>
      </c>
      <c r="C770" s="265">
        <f t="shared" si="101"/>
        <v>44649</v>
      </c>
      <c r="D770" s="265" t="str">
        <f t="shared" si="103"/>
        <v>Tier 7</v>
      </c>
      <c r="E770" s="284">
        <f t="shared" si="104"/>
        <v>0.19407472027251432</v>
      </c>
      <c r="F770" s="265" t="str">
        <f t="shared" si="105"/>
        <v>Tier 7</v>
      </c>
      <c r="G770" s="284">
        <f t="shared" si="106"/>
        <v>1.4961889278508361E-2</v>
      </c>
    </row>
    <row r="771" spans="1:7" hidden="1">
      <c r="A771" s="283" t="str">
        <f t="shared" si="102"/>
        <v>Tier 7</v>
      </c>
      <c r="B771" s="286">
        <f t="shared" si="101"/>
        <v>708</v>
      </c>
      <c r="C771" s="265">
        <f t="shared" si="101"/>
        <v>44650</v>
      </c>
      <c r="D771" s="265" t="str">
        <f t="shared" si="103"/>
        <v>Tier 7</v>
      </c>
      <c r="E771" s="284">
        <f t="shared" si="104"/>
        <v>0.1941378753499744</v>
      </c>
      <c r="F771" s="265" t="str">
        <f t="shared" si="105"/>
        <v>Tier 7</v>
      </c>
      <c r="G771" s="284">
        <f t="shared" si="106"/>
        <v>1.4961468205640628E-2</v>
      </c>
    </row>
    <row r="772" spans="1:7" hidden="1">
      <c r="A772" s="283" t="str">
        <f t="shared" si="102"/>
        <v>Tier 7</v>
      </c>
      <c r="B772" s="286">
        <f t="shared" si="101"/>
        <v>709</v>
      </c>
      <c r="C772" s="265">
        <f t="shared" si="101"/>
        <v>44651</v>
      </c>
      <c r="D772" s="265" t="str">
        <f t="shared" si="103"/>
        <v>Tier 7</v>
      </c>
      <c r="E772" s="284">
        <f t="shared" si="104"/>
        <v>0.19420103042743447</v>
      </c>
      <c r="F772" s="265" t="str">
        <f t="shared" si="105"/>
        <v>Tier 7</v>
      </c>
      <c r="G772" s="284">
        <f t="shared" si="106"/>
        <v>1.4961047132772895E-2</v>
      </c>
    </row>
    <row r="773" spans="1:7" hidden="1">
      <c r="A773" s="283" t="str">
        <f t="shared" si="102"/>
        <v>Tier 7</v>
      </c>
      <c r="B773" s="286">
        <f t="shared" si="101"/>
        <v>710</v>
      </c>
      <c r="C773" s="265">
        <f t="shared" si="101"/>
        <v>44652</v>
      </c>
      <c r="D773" s="265" t="str">
        <f t="shared" si="103"/>
        <v>Tier 7</v>
      </c>
      <c r="E773" s="284">
        <f t="shared" si="104"/>
        <v>0.19426418550489455</v>
      </c>
      <c r="F773" s="265" t="str">
        <f t="shared" si="105"/>
        <v>Tier 7</v>
      </c>
      <c r="G773" s="284">
        <f t="shared" si="106"/>
        <v>1.4960626059905162E-2</v>
      </c>
    </row>
    <row r="774" spans="1:7" hidden="1">
      <c r="A774" s="283" t="str">
        <f t="shared" si="102"/>
        <v>Tier 7</v>
      </c>
      <c r="B774" s="286">
        <f t="shared" si="101"/>
        <v>711</v>
      </c>
      <c r="C774" s="265">
        <f t="shared" si="101"/>
        <v>44653</v>
      </c>
      <c r="D774" s="265" t="str">
        <f t="shared" si="103"/>
        <v>Tier 7</v>
      </c>
      <c r="E774" s="284">
        <f t="shared" si="104"/>
        <v>0.19432734058235462</v>
      </c>
      <c r="F774" s="265" t="str">
        <f t="shared" si="105"/>
        <v>Tier 7</v>
      </c>
      <c r="G774" s="284">
        <f t="shared" si="106"/>
        <v>1.4960204987037429E-2</v>
      </c>
    </row>
    <row r="775" spans="1:7" hidden="1">
      <c r="A775" s="283" t="str">
        <f t="shared" si="102"/>
        <v>Tier 7</v>
      </c>
      <c r="B775" s="286">
        <f t="shared" si="101"/>
        <v>712</v>
      </c>
      <c r="C775" s="265">
        <f t="shared" si="101"/>
        <v>44654</v>
      </c>
      <c r="D775" s="265" t="str">
        <f t="shared" si="103"/>
        <v>Tier 7</v>
      </c>
      <c r="E775" s="284">
        <f t="shared" si="104"/>
        <v>0.1943904956598147</v>
      </c>
      <c r="F775" s="265" t="str">
        <f t="shared" si="105"/>
        <v>Tier 7</v>
      </c>
      <c r="G775" s="284">
        <f t="shared" si="106"/>
        <v>1.4959783914169696E-2</v>
      </c>
    </row>
    <row r="776" spans="1:7" hidden="1">
      <c r="A776" s="283" t="str">
        <f t="shared" si="102"/>
        <v>Tier 7</v>
      </c>
      <c r="B776" s="286">
        <f t="shared" si="101"/>
        <v>713</v>
      </c>
      <c r="C776" s="265">
        <f t="shared" si="101"/>
        <v>44655</v>
      </c>
      <c r="D776" s="265" t="str">
        <f t="shared" si="103"/>
        <v>Tier 7</v>
      </c>
      <c r="E776" s="284">
        <f t="shared" si="104"/>
        <v>0.19445365073727477</v>
      </c>
      <c r="F776" s="265" t="str">
        <f t="shared" si="105"/>
        <v>Tier 7</v>
      </c>
      <c r="G776" s="284">
        <f t="shared" si="106"/>
        <v>1.4959362841301962E-2</v>
      </c>
    </row>
    <row r="777" spans="1:7" hidden="1">
      <c r="A777" s="283" t="str">
        <f t="shared" si="102"/>
        <v>Tier 7</v>
      </c>
      <c r="B777" s="286">
        <f t="shared" si="101"/>
        <v>714</v>
      </c>
      <c r="C777" s="265">
        <f t="shared" si="101"/>
        <v>44656</v>
      </c>
      <c r="D777" s="265" t="str">
        <f t="shared" si="103"/>
        <v>Tier 7</v>
      </c>
      <c r="E777" s="284">
        <f t="shared" si="104"/>
        <v>0.19451680581473485</v>
      </c>
      <c r="F777" s="265" t="str">
        <f t="shared" si="105"/>
        <v>Tier 7</v>
      </c>
      <c r="G777" s="284">
        <f t="shared" si="106"/>
        <v>1.4958941768434229E-2</v>
      </c>
    </row>
    <row r="778" spans="1:7" hidden="1">
      <c r="A778" s="283" t="str">
        <f t="shared" si="102"/>
        <v>Tier 7</v>
      </c>
      <c r="B778" s="286">
        <f t="shared" si="101"/>
        <v>715</v>
      </c>
      <c r="C778" s="265">
        <f t="shared" si="101"/>
        <v>44657</v>
      </c>
      <c r="D778" s="265" t="str">
        <f t="shared" si="103"/>
        <v>Tier 7</v>
      </c>
      <c r="E778" s="284">
        <f t="shared" si="104"/>
        <v>0.19457996089219493</v>
      </c>
      <c r="F778" s="265" t="str">
        <f t="shared" si="105"/>
        <v>Tier 7</v>
      </c>
      <c r="G778" s="284">
        <f t="shared" si="106"/>
        <v>1.4958520695566496E-2</v>
      </c>
    </row>
    <row r="779" spans="1:7" hidden="1">
      <c r="A779" s="283" t="str">
        <f t="shared" si="102"/>
        <v>Tier 7</v>
      </c>
      <c r="B779" s="286">
        <f t="shared" si="101"/>
        <v>716</v>
      </c>
      <c r="C779" s="265">
        <f t="shared" si="101"/>
        <v>44658</v>
      </c>
      <c r="D779" s="265" t="str">
        <f t="shared" si="103"/>
        <v>Tier 7</v>
      </c>
      <c r="E779" s="284">
        <f t="shared" si="104"/>
        <v>0.194643115969655</v>
      </c>
      <c r="F779" s="265" t="str">
        <f t="shared" si="105"/>
        <v>Tier 7</v>
      </c>
      <c r="G779" s="284">
        <f t="shared" si="106"/>
        <v>1.4958099622698763E-2</v>
      </c>
    </row>
    <row r="780" spans="1:7" hidden="1">
      <c r="A780" s="283" t="str">
        <f t="shared" si="102"/>
        <v>Tier 7</v>
      </c>
      <c r="B780" s="286">
        <f t="shared" si="101"/>
        <v>717</v>
      </c>
      <c r="C780" s="265">
        <f t="shared" si="101"/>
        <v>44659</v>
      </c>
      <c r="D780" s="265" t="str">
        <f t="shared" si="103"/>
        <v>Tier 7</v>
      </c>
      <c r="E780" s="284">
        <f t="shared" si="104"/>
        <v>0.19470627104711508</v>
      </c>
      <c r="F780" s="265" t="str">
        <f t="shared" si="105"/>
        <v>Tier 7</v>
      </c>
      <c r="G780" s="284">
        <f t="shared" si="106"/>
        <v>1.495767854983103E-2</v>
      </c>
    </row>
    <row r="781" spans="1:7" hidden="1">
      <c r="A781" s="283" t="str">
        <f t="shared" si="102"/>
        <v>Tier 7</v>
      </c>
      <c r="B781" s="286">
        <f t="shared" ref="B781:C796" si="107">B780+1</f>
        <v>718</v>
      </c>
      <c r="C781" s="265">
        <f t="shared" si="107"/>
        <v>44660</v>
      </c>
      <c r="D781" s="265" t="str">
        <f t="shared" si="103"/>
        <v>Tier 7</v>
      </c>
      <c r="E781" s="284">
        <f t="shared" si="104"/>
        <v>0.19476942612457515</v>
      </c>
      <c r="F781" s="265" t="str">
        <f t="shared" si="105"/>
        <v>Tier 7</v>
      </c>
      <c r="G781" s="284">
        <f t="shared" si="106"/>
        <v>1.4957257476963297E-2</v>
      </c>
    </row>
    <row r="782" spans="1:7" hidden="1">
      <c r="A782" s="283" t="str">
        <f t="shared" si="102"/>
        <v>Tier 7</v>
      </c>
      <c r="B782" s="286">
        <f t="shared" si="107"/>
        <v>719</v>
      </c>
      <c r="C782" s="265">
        <f t="shared" si="107"/>
        <v>44661</v>
      </c>
      <c r="D782" s="265" t="str">
        <f t="shared" si="103"/>
        <v>Tier 7</v>
      </c>
      <c r="E782" s="284">
        <f t="shared" si="104"/>
        <v>0.19483258120203523</v>
      </c>
      <c r="F782" s="265" t="str">
        <f t="shared" si="105"/>
        <v>Tier 7</v>
      </c>
      <c r="G782" s="284">
        <f t="shared" si="106"/>
        <v>1.4956836404095564E-2</v>
      </c>
    </row>
    <row r="783" spans="1:7" hidden="1">
      <c r="A783" s="283" t="str">
        <f t="shared" si="102"/>
        <v>Tier 7</v>
      </c>
      <c r="B783" s="286">
        <f t="shared" si="107"/>
        <v>720</v>
      </c>
      <c r="C783" s="265">
        <f t="shared" si="107"/>
        <v>44662</v>
      </c>
      <c r="D783" s="265" t="str">
        <f t="shared" si="103"/>
        <v>Tier 7</v>
      </c>
      <c r="E783" s="284">
        <f t="shared" si="104"/>
        <v>0.1948957362794953</v>
      </c>
      <c r="F783" s="265" t="str">
        <f t="shared" si="105"/>
        <v>Tier 7</v>
      </c>
      <c r="G783" s="284">
        <f t="shared" si="106"/>
        <v>1.4956415331227831E-2</v>
      </c>
    </row>
    <row r="784" spans="1:7" hidden="1">
      <c r="A784" s="283" t="str">
        <f t="shared" si="102"/>
        <v>Tier 7</v>
      </c>
      <c r="B784" s="286">
        <f t="shared" si="107"/>
        <v>721</v>
      </c>
      <c r="C784" s="265">
        <f t="shared" si="107"/>
        <v>44663</v>
      </c>
      <c r="D784" s="265" t="str">
        <f t="shared" si="103"/>
        <v>Tier 7</v>
      </c>
      <c r="E784" s="284">
        <f t="shared" si="104"/>
        <v>0.19495889135695538</v>
      </c>
      <c r="F784" s="265" t="str">
        <f t="shared" si="105"/>
        <v>Tier 7</v>
      </c>
      <c r="G784" s="284">
        <f t="shared" si="106"/>
        <v>1.4955994258360097E-2</v>
      </c>
    </row>
    <row r="785" spans="1:7" hidden="1">
      <c r="A785" s="283" t="str">
        <f t="shared" si="102"/>
        <v>Tier 7</v>
      </c>
      <c r="B785" s="286">
        <f t="shared" si="107"/>
        <v>722</v>
      </c>
      <c r="C785" s="265">
        <f t="shared" si="107"/>
        <v>44664</v>
      </c>
      <c r="D785" s="265" t="str">
        <f t="shared" si="103"/>
        <v>Tier 7</v>
      </c>
      <c r="E785" s="284">
        <f t="shared" si="104"/>
        <v>0.19502204643441545</v>
      </c>
      <c r="F785" s="265" t="str">
        <f t="shared" si="105"/>
        <v>Tier 7</v>
      </c>
      <c r="G785" s="284">
        <f t="shared" si="106"/>
        <v>1.4955573185492364E-2</v>
      </c>
    </row>
    <row r="786" spans="1:7" hidden="1">
      <c r="A786" s="283" t="str">
        <f t="shared" si="102"/>
        <v>Tier 7</v>
      </c>
      <c r="B786" s="286">
        <f t="shared" si="107"/>
        <v>723</v>
      </c>
      <c r="C786" s="265">
        <f t="shared" si="107"/>
        <v>44665</v>
      </c>
      <c r="D786" s="265" t="str">
        <f t="shared" si="103"/>
        <v>Tier 7</v>
      </c>
      <c r="E786" s="284">
        <f t="shared" si="104"/>
        <v>0.19508520151187553</v>
      </c>
      <c r="F786" s="265" t="str">
        <f t="shared" si="105"/>
        <v>Tier 7</v>
      </c>
      <c r="G786" s="284">
        <f t="shared" si="106"/>
        <v>1.4955152112624631E-2</v>
      </c>
    </row>
    <row r="787" spans="1:7" hidden="1">
      <c r="A787" s="283" t="str">
        <f t="shared" si="102"/>
        <v>Tier 7</v>
      </c>
      <c r="B787" s="286">
        <f t="shared" si="107"/>
        <v>724</v>
      </c>
      <c r="C787" s="265">
        <f t="shared" si="107"/>
        <v>44666</v>
      </c>
      <c r="D787" s="265" t="str">
        <f t="shared" si="103"/>
        <v>Tier 7</v>
      </c>
      <c r="E787" s="284">
        <f t="shared" si="104"/>
        <v>0.1951483565893356</v>
      </c>
      <c r="F787" s="265" t="str">
        <f t="shared" si="105"/>
        <v>Tier 7</v>
      </c>
      <c r="G787" s="284">
        <f t="shared" si="106"/>
        <v>1.4954731039756898E-2</v>
      </c>
    </row>
    <row r="788" spans="1:7" hidden="1">
      <c r="A788" s="283" t="str">
        <f t="shared" si="102"/>
        <v>Tier 7</v>
      </c>
      <c r="B788" s="286">
        <f t="shared" si="107"/>
        <v>725</v>
      </c>
      <c r="C788" s="265">
        <f t="shared" si="107"/>
        <v>44667</v>
      </c>
      <c r="D788" s="265" t="str">
        <f t="shared" si="103"/>
        <v>Tier 7</v>
      </c>
      <c r="E788" s="284">
        <f t="shared" si="104"/>
        <v>0.19521151166679568</v>
      </c>
      <c r="F788" s="265" t="str">
        <f t="shared" si="105"/>
        <v>Tier 7</v>
      </c>
      <c r="G788" s="284">
        <f t="shared" si="106"/>
        <v>1.4954309966889165E-2</v>
      </c>
    </row>
    <row r="789" spans="1:7" hidden="1">
      <c r="A789" s="283" t="str">
        <f t="shared" si="102"/>
        <v>Tier 7</v>
      </c>
      <c r="B789" s="286">
        <f t="shared" si="107"/>
        <v>726</v>
      </c>
      <c r="C789" s="265">
        <f t="shared" si="107"/>
        <v>44668</v>
      </c>
      <c r="D789" s="265" t="str">
        <f t="shared" si="103"/>
        <v>Tier 7</v>
      </c>
      <c r="E789" s="284">
        <f t="shared" si="104"/>
        <v>0.19527466674425575</v>
      </c>
      <c r="F789" s="265" t="str">
        <f t="shared" si="105"/>
        <v>Tier 7</v>
      </c>
      <c r="G789" s="284">
        <f t="shared" si="106"/>
        <v>1.4953888894021432E-2</v>
      </c>
    </row>
    <row r="790" spans="1:7" hidden="1">
      <c r="A790" s="283" t="str">
        <f t="shared" si="102"/>
        <v>Tier 7</v>
      </c>
      <c r="B790" s="286">
        <f t="shared" si="107"/>
        <v>727</v>
      </c>
      <c r="C790" s="265">
        <f t="shared" si="107"/>
        <v>44669</v>
      </c>
      <c r="D790" s="265" t="str">
        <f t="shared" si="103"/>
        <v>Tier 7</v>
      </c>
      <c r="E790" s="284">
        <f t="shared" si="104"/>
        <v>0.19533782182171583</v>
      </c>
      <c r="F790" s="265" t="str">
        <f t="shared" si="105"/>
        <v>Tier 7</v>
      </c>
      <c r="G790" s="284">
        <f t="shared" si="106"/>
        <v>1.4953467821153699E-2</v>
      </c>
    </row>
    <row r="791" spans="1:7" hidden="1">
      <c r="A791" s="283" t="str">
        <f t="shared" si="102"/>
        <v>Tier 7</v>
      </c>
      <c r="B791" s="286">
        <f t="shared" si="107"/>
        <v>728</v>
      </c>
      <c r="C791" s="265">
        <f t="shared" si="107"/>
        <v>44670</v>
      </c>
      <c r="D791" s="265" t="str">
        <f t="shared" si="103"/>
        <v>Tier 7</v>
      </c>
      <c r="E791" s="284">
        <f t="shared" si="104"/>
        <v>0.1954009768991759</v>
      </c>
      <c r="F791" s="265" t="str">
        <f t="shared" si="105"/>
        <v>Tier 7</v>
      </c>
      <c r="G791" s="284">
        <f t="shared" si="106"/>
        <v>1.4953046748285966E-2</v>
      </c>
    </row>
    <row r="792" spans="1:7" hidden="1">
      <c r="A792" s="283" t="str">
        <f t="shared" si="102"/>
        <v>Tier 7</v>
      </c>
      <c r="B792" s="286">
        <f t="shared" si="107"/>
        <v>729</v>
      </c>
      <c r="C792" s="265">
        <f t="shared" si="107"/>
        <v>44671</v>
      </c>
      <c r="D792" s="265" t="str">
        <f t="shared" si="103"/>
        <v>Tier 7</v>
      </c>
      <c r="E792" s="284">
        <f t="shared" si="104"/>
        <v>0.19546413197663598</v>
      </c>
      <c r="F792" s="265" t="str">
        <f t="shared" si="105"/>
        <v>Tier 7</v>
      </c>
      <c r="G792" s="284">
        <f t="shared" si="106"/>
        <v>1.4952625675418232E-2</v>
      </c>
    </row>
    <row r="793" spans="1:7" hidden="1">
      <c r="A793" s="283" t="str">
        <f t="shared" si="102"/>
        <v>Tier 7</v>
      </c>
      <c r="B793" s="286">
        <f t="shared" si="107"/>
        <v>730</v>
      </c>
      <c r="C793" s="265">
        <f t="shared" si="107"/>
        <v>44672</v>
      </c>
      <c r="D793" s="265" t="str">
        <f t="shared" si="103"/>
        <v>Tier 7</v>
      </c>
      <c r="E793" s="284">
        <f t="shared" si="104"/>
        <v>0.19552728705409606</v>
      </c>
      <c r="F793" s="265" t="str">
        <f t="shared" si="105"/>
        <v>Tier 7</v>
      </c>
      <c r="G793" s="284">
        <f t="shared" si="106"/>
        <v>1.4952204602550499E-2</v>
      </c>
    </row>
    <row r="794" spans="1:7" hidden="1">
      <c r="A794" s="283" t="str">
        <f t="shared" si="102"/>
        <v>Tier 7</v>
      </c>
      <c r="B794" s="286">
        <f t="shared" si="107"/>
        <v>731</v>
      </c>
      <c r="C794" s="265">
        <f t="shared" si="107"/>
        <v>44673</v>
      </c>
      <c r="D794" s="265" t="str">
        <f t="shared" si="103"/>
        <v>Tier 7</v>
      </c>
      <c r="E794" s="284">
        <f t="shared" si="104"/>
        <v>0.19559044213155613</v>
      </c>
      <c r="F794" s="265" t="str">
        <f t="shared" si="105"/>
        <v>Tier 7</v>
      </c>
      <c r="G794" s="284">
        <f t="shared" si="106"/>
        <v>1.4951783529682766E-2</v>
      </c>
    </row>
    <row r="795" spans="1:7" hidden="1">
      <c r="A795" s="283" t="str">
        <f t="shared" si="102"/>
        <v>Tier 7</v>
      </c>
      <c r="B795" s="286">
        <f t="shared" si="107"/>
        <v>732</v>
      </c>
      <c r="C795" s="265">
        <f t="shared" si="107"/>
        <v>44674</v>
      </c>
      <c r="D795" s="265" t="str">
        <f t="shared" si="103"/>
        <v>Tier 7</v>
      </c>
      <c r="E795" s="284">
        <f t="shared" si="104"/>
        <v>0.19565359720901621</v>
      </c>
      <c r="F795" s="265" t="str">
        <f t="shared" si="105"/>
        <v>Tier 7</v>
      </c>
      <c r="G795" s="284">
        <f t="shared" si="106"/>
        <v>1.4951362456815033E-2</v>
      </c>
    </row>
    <row r="796" spans="1:7" hidden="1">
      <c r="A796" s="283" t="str">
        <f t="shared" si="102"/>
        <v>Tier 7</v>
      </c>
      <c r="B796" s="286">
        <f t="shared" si="107"/>
        <v>733</v>
      </c>
      <c r="C796" s="265">
        <f t="shared" si="107"/>
        <v>44675</v>
      </c>
      <c r="D796" s="265" t="str">
        <f t="shared" si="103"/>
        <v>Tier 7</v>
      </c>
      <c r="E796" s="284">
        <f t="shared" si="104"/>
        <v>0.19571675228647628</v>
      </c>
      <c r="F796" s="265" t="str">
        <f t="shared" si="105"/>
        <v>Tier 7</v>
      </c>
      <c r="G796" s="284">
        <f t="shared" si="106"/>
        <v>1.49509413839473E-2</v>
      </c>
    </row>
    <row r="797" spans="1:7" hidden="1">
      <c r="A797" s="283" t="str">
        <f t="shared" si="102"/>
        <v>Tier 7</v>
      </c>
      <c r="B797" s="286">
        <f t="shared" ref="B797:C812" si="108">B796+1</f>
        <v>734</v>
      </c>
      <c r="C797" s="265">
        <f t="shared" si="108"/>
        <v>44676</v>
      </c>
      <c r="D797" s="265" t="str">
        <f t="shared" si="103"/>
        <v>Tier 7</v>
      </c>
      <c r="E797" s="284">
        <f t="shared" si="104"/>
        <v>0.19577990736393636</v>
      </c>
      <c r="F797" s="265" t="str">
        <f t="shared" si="105"/>
        <v>Tier 7</v>
      </c>
      <c r="G797" s="284">
        <f t="shared" si="106"/>
        <v>1.4950520311079567E-2</v>
      </c>
    </row>
    <row r="798" spans="1:7" hidden="1">
      <c r="A798" s="283" t="str">
        <f t="shared" si="102"/>
        <v>Tier 7</v>
      </c>
      <c r="B798" s="286">
        <f t="shared" si="108"/>
        <v>735</v>
      </c>
      <c r="C798" s="265">
        <f t="shared" si="108"/>
        <v>44677</v>
      </c>
      <c r="D798" s="265" t="str">
        <f t="shared" si="103"/>
        <v>Tier 7</v>
      </c>
      <c r="E798" s="284">
        <f t="shared" si="104"/>
        <v>0.19584306244139643</v>
      </c>
      <c r="F798" s="265" t="str">
        <f t="shared" si="105"/>
        <v>Tier 7</v>
      </c>
      <c r="G798" s="284">
        <f t="shared" si="106"/>
        <v>1.4950099238211834E-2</v>
      </c>
    </row>
    <row r="799" spans="1:7" hidden="1">
      <c r="A799" s="283" t="str">
        <f t="shared" si="102"/>
        <v>Tier 7</v>
      </c>
      <c r="B799" s="286">
        <f t="shared" si="108"/>
        <v>736</v>
      </c>
      <c r="C799" s="265">
        <f t="shared" si="108"/>
        <v>44678</v>
      </c>
      <c r="D799" s="265" t="str">
        <f t="shared" si="103"/>
        <v>Tier 7</v>
      </c>
      <c r="E799" s="284">
        <f t="shared" si="104"/>
        <v>0.19590621751885651</v>
      </c>
      <c r="F799" s="265" t="str">
        <f t="shared" si="105"/>
        <v>Tier 7</v>
      </c>
      <c r="G799" s="284">
        <f t="shared" si="106"/>
        <v>1.49496781653441E-2</v>
      </c>
    </row>
    <row r="800" spans="1:7" hidden="1">
      <c r="A800" s="283" t="str">
        <f t="shared" si="102"/>
        <v>Tier 7</v>
      </c>
      <c r="B800" s="286">
        <f t="shared" si="108"/>
        <v>737</v>
      </c>
      <c r="C800" s="265">
        <f t="shared" si="108"/>
        <v>44679</v>
      </c>
      <c r="D800" s="265" t="str">
        <f t="shared" si="103"/>
        <v>Tier 7</v>
      </c>
      <c r="E800" s="284">
        <f t="shared" si="104"/>
        <v>0.19596937259631658</v>
      </c>
      <c r="F800" s="265" t="str">
        <f t="shared" si="105"/>
        <v>Tier 7</v>
      </c>
      <c r="G800" s="284">
        <f t="shared" si="106"/>
        <v>1.4949257092476367E-2</v>
      </c>
    </row>
    <row r="801" spans="1:7" hidden="1">
      <c r="A801" s="283" t="str">
        <f t="shared" si="102"/>
        <v>Tier 7</v>
      </c>
      <c r="B801" s="286">
        <f t="shared" si="108"/>
        <v>738</v>
      </c>
      <c r="C801" s="265">
        <f t="shared" si="108"/>
        <v>44680</v>
      </c>
      <c r="D801" s="265" t="str">
        <f t="shared" si="103"/>
        <v>Tier 7</v>
      </c>
      <c r="E801" s="284">
        <f t="shared" si="104"/>
        <v>0.19603252767377666</v>
      </c>
      <c r="F801" s="265" t="str">
        <f t="shared" si="105"/>
        <v>Tier 7</v>
      </c>
      <c r="G801" s="284">
        <f t="shared" si="106"/>
        <v>1.4948836019608634E-2</v>
      </c>
    </row>
    <row r="802" spans="1:7" hidden="1">
      <c r="A802" s="283" t="str">
        <f t="shared" si="102"/>
        <v>Tier 8</v>
      </c>
      <c r="B802" s="286">
        <f t="shared" si="108"/>
        <v>739</v>
      </c>
      <c r="C802" s="265">
        <f t="shared" si="108"/>
        <v>44681</v>
      </c>
      <c r="D802" s="265" t="str">
        <f t="shared" si="103"/>
        <v>Tier 8</v>
      </c>
      <c r="E802" s="284">
        <f t="shared" si="104"/>
        <v>0.19609677569342646</v>
      </c>
      <c r="F802" s="265" t="str">
        <f t="shared" si="105"/>
        <v>Tier 8</v>
      </c>
      <c r="G802" s="284">
        <f t="shared" si="106"/>
        <v>1.4948419183585061E-2</v>
      </c>
    </row>
    <row r="803" spans="1:7" hidden="1">
      <c r="A803" s="283" t="str">
        <f t="shared" si="102"/>
        <v>Tier 8</v>
      </c>
      <c r="B803" s="286">
        <f t="shared" si="108"/>
        <v>740</v>
      </c>
      <c r="C803" s="265">
        <f t="shared" si="108"/>
        <v>44682</v>
      </c>
      <c r="D803" s="265" t="str">
        <f t="shared" si="103"/>
        <v>Tier 8</v>
      </c>
      <c r="E803" s="284">
        <f t="shared" si="104"/>
        <v>0.19616102371307625</v>
      </c>
      <c r="F803" s="265" t="str">
        <f t="shared" si="105"/>
        <v>Tier 8</v>
      </c>
      <c r="G803" s="284">
        <f t="shared" si="106"/>
        <v>1.4948002347561488E-2</v>
      </c>
    </row>
    <row r="804" spans="1:7" hidden="1">
      <c r="A804" s="283" t="str">
        <f t="shared" si="102"/>
        <v>Tier 8</v>
      </c>
      <c r="B804" s="286">
        <f t="shared" si="108"/>
        <v>741</v>
      </c>
      <c r="C804" s="265">
        <f t="shared" si="108"/>
        <v>44683</v>
      </c>
      <c r="D804" s="265" t="str">
        <f t="shared" si="103"/>
        <v>Tier 8</v>
      </c>
      <c r="E804" s="284">
        <f t="shared" si="104"/>
        <v>0.19622527173272605</v>
      </c>
      <c r="F804" s="265" t="str">
        <f t="shared" si="105"/>
        <v>Tier 8</v>
      </c>
      <c r="G804" s="284">
        <f t="shared" si="106"/>
        <v>1.4947585511537916E-2</v>
      </c>
    </row>
    <row r="805" spans="1:7" hidden="1">
      <c r="A805" s="283" t="str">
        <f t="shared" si="102"/>
        <v>Tier 8</v>
      </c>
      <c r="B805" s="286">
        <f t="shared" si="108"/>
        <v>742</v>
      </c>
      <c r="C805" s="265">
        <f t="shared" si="108"/>
        <v>44684</v>
      </c>
      <c r="D805" s="265" t="str">
        <f t="shared" si="103"/>
        <v>Tier 8</v>
      </c>
      <c r="E805" s="284">
        <f t="shared" si="104"/>
        <v>0.19628951975237585</v>
      </c>
      <c r="F805" s="265" t="str">
        <f t="shared" si="105"/>
        <v>Tier 8</v>
      </c>
      <c r="G805" s="284">
        <f t="shared" si="106"/>
        <v>1.4947168675514343E-2</v>
      </c>
    </row>
    <row r="806" spans="1:7" hidden="1">
      <c r="A806" s="283" t="str">
        <f t="shared" si="102"/>
        <v>Tier 8</v>
      </c>
      <c r="B806" s="286">
        <f t="shared" si="108"/>
        <v>743</v>
      </c>
      <c r="C806" s="265">
        <f t="shared" si="108"/>
        <v>44685</v>
      </c>
      <c r="D806" s="265" t="str">
        <f t="shared" si="103"/>
        <v>Tier 8</v>
      </c>
      <c r="E806" s="284">
        <f t="shared" si="104"/>
        <v>0.19635376777202565</v>
      </c>
      <c r="F806" s="265" t="str">
        <f t="shared" si="105"/>
        <v>Tier 8</v>
      </c>
      <c r="G806" s="284">
        <f t="shared" si="106"/>
        <v>1.494675183949077E-2</v>
      </c>
    </row>
    <row r="807" spans="1:7" hidden="1">
      <c r="A807" s="283" t="str">
        <f t="shared" si="102"/>
        <v>Tier 8</v>
      </c>
      <c r="B807" s="286">
        <f t="shared" si="108"/>
        <v>744</v>
      </c>
      <c r="C807" s="265">
        <f t="shared" si="108"/>
        <v>44686</v>
      </c>
      <c r="D807" s="265" t="str">
        <f t="shared" si="103"/>
        <v>Tier 8</v>
      </c>
      <c r="E807" s="284">
        <f t="shared" si="104"/>
        <v>0.19641801579167545</v>
      </c>
      <c r="F807" s="265" t="str">
        <f t="shared" si="105"/>
        <v>Tier 8</v>
      </c>
      <c r="G807" s="284">
        <f t="shared" si="106"/>
        <v>1.4946335003467197E-2</v>
      </c>
    </row>
    <row r="808" spans="1:7" hidden="1">
      <c r="A808" s="283" t="str">
        <f t="shared" si="102"/>
        <v>Tier 8</v>
      </c>
      <c r="B808" s="286">
        <f t="shared" si="108"/>
        <v>745</v>
      </c>
      <c r="C808" s="265">
        <f t="shared" si="108"/>
        <v>44687</v>
      </c>
      <c r="D808" s="265" t="str">
        <f t="shared" si="103"/>
        <v>Tier 8</v>
      </c>
      <c r="E808" s="284">
        <f t="shared" si="104"/>
        <v>0.19648226381132525</v>
      </c>
      <c r="F808" s="265" t="str">
        <f t="shared" si="105"/>
        <v>Tier 8</v>
      </c>
      <c r="G808" s="284">
        <f t="shared" si="106"/>
        <v>1.4945918167443624E-2</v>
      </c>
    </row>
    <row r="809" spans="1:7" hidden="1">
      <c r="A809" s="283" t="str">
        <f t="shared" si="102"/>
        <v>Tier 8</v>
      </c>
      <c r="B809" s="286">
        <f t="shared" si="108"/>
        <v>746</v>
      </c>
      <c r="C809" s="265">
        <f t="shared" si="108"/>
        <v>44688</v>
      </c>
      <c r="D809" s="265" t="str">
        <f t="shared" si="103"/>
        <v>Tier 8</v>
      </c>
      <c r="E809" s="284">
        <f t="shared" si="104"/>
        <v>0.19654651183097505</v>
      </c>
      <c r="F809" s="265" t="str">
        <f t="shared" si="105"/>
        <v>Tier 8</v>
      </c>
      <c r="G809" s="284">
        <f t="shared" si="106"/>
        <v>1.4945501331420051E-2</v>
      </c>
    </row>
    <row r="810" spans="1:7" hidden="1">
      <c r="A810" s="283" t="str">
        <f t="shared" si="102"/>
        <v>Tier 8</v>
      </c>
      <c r="B810" s="286">
        <f t="shared" si="108"/>
        <v>747</v>
      </c>
      <c r="C810" s="265">
        <f t="shared" si="108"/>
        <v>44689</v>
      </c>
      <c r="D810" s="265" t="str">
        <f t="shared" si="103"/>
        <v>Tier 8</v>
      </c>
      <c r="E810" s="284">
        <f t="shared" si="104"/>
        <v>0.19661075985062484</v>
      </c>
      <c r="F810" s="265" t="str">
        <f t="shared" si="105"/>
        <v>Tier 8</v>
      </c>
      <c r="G810" s="284">
        <f t="shared" si="106"/>
        <v>1.4945084495396478E-2</v>
      </c>
    </row>
    <row r="811" spans="1:7" hidden="1">
      <c r="A811" s="283" t="str">
        <f t="shared" si="102"/>
        <v>Tier 8</v>
      </c>
      <c r="B811" s="286">
        <f t="shared" si="108"/>
        <v>748</v>
      </c>
      <c r="C811" s="265">
        <f t="shared" si="108"/>
        <v>44690</v>
      </c>
      <c r="D811" s="265" t="str">
        <f t="shared" si="103"/>
        <v>Tier 8</v>
      </c>
      <c r="E811" s="284">
        <f t="shared" si="104"/>
        <v>0.19667500787027464</v>
      </c>
      <c r="F811" s="265" t="str">
        <f t="shared" si="105"/>
        <v>Tier 8</v>
      </c>
      <c r="G811" s="284">
        <f t="shared" si="106"/>
        <v>1.4944667659372905E-2</v>
      </c>
    </row>
    <row r="812" spans="1:7" hidden="1">
      <c r="A812" s="283" t="str">
        <f t="shared" si="102"/>
        <v>Tier 8</v>
      </c>
      <c r="B812" s="286">
        <f t="shared" si="108"/>
        <v>749</v>
      </c>
      <c r="C812" s="265">
        <f t="shared" si="108"/>
        <v>44691</v>
      </c>
      <c r="D812" s="265" t="str">
        <f t="shared" si="103"/>
        <v>Tier 8</v>
      </c>
      <c r="E812" s="284">
        <f t="shared" si="104"/>
        <v>0.19673925588992444</v>
      </c>
      <c r="F812" s="265" t="str">
        <f t="shared" si="105"/>
        <v>Tier 8</v>
      </c>
      <c r="G812" s="284">
        <f t="shared" si="106"/>
        <v>1.4944250823349332E-2</v>
      </c>
    </row>
    <row r="813" spans="1:7" hidden="1">
      <c r="A813" s="283" t="str">
        <f t="shared" si="102"/>
        <v>Tier 8</v>
      </c>
      <c r="B813" s="286">
        <f t="shared" ref="B813:C828" si="109">B812+1</f>
        <v>750</v>
      </c>
      <c r="C813" s="265">
        <f t="shared" si="109"/>
        <v>44692</v>
      </c>
      <c r="D813" s="265" t="str">
        <f t="shared" si="103"/>
        <v>Tier 8</v>
      </c>
      <c r="E813" s="284">
        <f t="shared" si="104"/>
        <v>0.19680350390957424</v>
      </c>
      <c r="F813" s="265" t="str">
        <f t="shared" si="105"/>
        <v>Tier 8</v>
      </c>
      <c r="G813" s="284">
        <f t="shared" si="106"/>
        <v>1.4943833987325759E-2</v>
      </c>
    </row>
    <row r="814" spans="1:7" hidden="1">
      <c r="A814" s="283" t="str">
        <f t="shared" si="102"/>
        <v>Tier 8</v>
      </c>
      <c r="B814" s="286">
        <f t="shared" si="109"/>
        <v>751</v>
      </c>
      <c r="C814" s="265">
        <f t="shared" si="109"/>
        <v>44693</v>
      </c>
      <c r="D814" s="265" t="str">
        <f t="shared" si="103"/>
        <v>Tier 8</v>
      </c>
      <c r="E814" s="284">
        <f t="shared" si="104"/>
        <v>0.19686775192922404</v>
      </c>
      <c r="F814" s="265" t="str">
        <f t="shared" si="105"/>
        <v>Tier 8</v>
      </c>
      <c r="G814" s="284">
        <f t="shared" si="106"/>
        <v>1.4943417151302187E-2</v>
      </c>
    </row>
    <row r="815" spans="1:7" hidden="1">
      <c r="A815" s="283" t="str">
        <f t="shared" si="102"/>
        <v>Tier 8</v>
      </c>
      <c r="B815" s="286">
        <f t="shared" si="109"/>
        <v>752</v>
      </c>
      <c r="C815" s="265">
        <f t="shared" si="109"/>
        <v>44694</v>
      </c>
      <c r="D815" s="265" t="str">
        <f t="shared" si="103"/>
        <v>Tier 8</v>
      </c>
      <c r="E815" s="284">
        <f t="shared" si="104"/>
        <v>0.19693199994887384</v>
      </c>
      <c r="F815" s="265" t="str">
        <f t="shared" si="105"/>
        <v>Tier 8</v>
      </c>
      <c r="G815" s="284">
        <f t="shared" si="106"/>
        <v>1.4943000315278614E-2</v>
      </c>
    </row>
    <row r="816" spans="1:7" hidden="1">
      <c r="A816" s="283" t="str">
        <f t="shared" si="102"/>
        <v>Tier 8</v>
      </c>
      <c r="B816" s="286">
        <f t="shared" si="109"/>
        <v>753</v>
      </c>
      <c r="C816" s="265">
        <f t="shared" si="109"/>
        <v>44695</v>
      </c>
      <c r="D816" s="265" t="str">
        <f t="shared" si="103"/>
        <v>Tier 8</v>
      </c>
      <c r="E816" s="284">
        <f t="shared" si="104"/>
        <v>0.19699624796852364</v>
      </c>
      <c r="F816" s="265" t="str">
        <f t="shared" si="105"/>
        <v>Tier 8</v>
      </c>
      <c r="G816" s="284">
        <f t="shared" si="106"/>
        <v>1.4942583479255041E-2</v>
      </c>
    </row>
    <row r="817" spans="1:7" hidden="1">
      <c r="A817" s="283" t="str">
        <f t="shared" si="102"/>
        <v>Tier 8</v>
      </c>
      <c r="B817" s="286">
        <f t="shared" si="109"/>
        <v>754</v>
      </c>
      <c r="C817" s="265">
        <f t="shared" si="109"/>
        <v>44696</v>
      </c>
      <c r="D817" s="265" t="str">
        <f t="shared" si="103"/>
        <v>Tier 8</v>
      </c>
      <c r="E817" s="284">
        <f t="shared" si="104"/>
        <v>0.19706049598817343</v>
      </c>
      <c r="F817" s="265" t="str">
        <f t="shared" si="105"/>
        <v>Tier 8</v>
      </c>
      <c r="G817" s="284">
        <f t="shared" si="106"/>
        <v>1.4942166643231468E-2</v>
      </c>
    </row>
    <row r="818" spans="1:7" hidden="1">
      <c r="A818" s="283" t="str">
        <f t="shared" si="102"/>
        <v>Tier 8</v>
      </c>
      <c r="B818" s="286">
        <f t="shared" si="109"/>
        <v>755</v>
      </c>
      <c r="C818" s="265">
        <f t="shared" si="109"/>
        <v>44697</v>
      </c>
      <c r="D818" s="265" t="str">
        <f t="shared" si="103"/>
        <v>Tier 8</v>
      </c>
      <c r="E818" s="284">
        <f t="shared" si="104"/>
        <v>0.19712474400782323</v>
      </c>
      <c r="F818" s="265" t="str">
        <f t="shared" si="105"/>
        <v>Tier 8</v>
      </c>
      <c r="G818" s="284">
        <f t="shared" si="106"/>
        <v>1.4941749807207895E-2</v>
      </c>
    </row>
    <row r="819" spans="1:7" hidden="1">
      <c r="A819" s="283" t="str">
        <f t="shared" si="102"/>
        <v>Tier 8</v>
      </c>
      <c r="B819" s="286">
        <f t="shared" si="109"/>
        <v>756</v>
      </c>
      <c r="C819" s="265">
        <f t="shared" si="109"/>
        <v>44698</v>
      </c>
      <c r="D819" s="265" t="str">
        <f t="shared" si="103"/>
        <v>Tier 8</v>
      </c>
      <c r="E819" s="284">
        <f t="shared" si="104"/>
        <v>0.19718899202747303</v>
      </c>
      <c r="F819" s="265" t="str">
        <f t="shared" si="105"/>
        <v>Tier 8</v>
      </c>
      <c r="G819" s="284">
        <f t="shared" si="106"/>
        <v>1.4941332971184322E-2</v>
      </c>
    </row>
    <row r="820" spans="1:7" hidden="1">
      <c r="A820" s="283" t="str">
        <f t="shared" si="102"/>
        <v>Tier 8</v>
      </c>
      <c r="B820" s="286">
        <f t="shared" si="109"/>
        <v>757</v>
      </c>
      <c r="C820" s="265">
        <f t="shared" si="109"/>
        <v>44699</v>
      </c>
      <c r="D820" s="265" t="str">
        <f t="shared" si="103"/>
        <v>Tier 8</v>
      </c>
      <c r="E820" s="284">
        <f t="shared" si="104"/>
        <v>0.19725324004712283</v>
      </c>
      <c r="F820" s="265" t="str">
        <f t="shared" si="105"/>
        <v>Tier 8</v>
      </c>
      <c r="G820" s="284">
        <f t="shared" si="106"/>
        <v>1.4940916135160749E-2</v>
      </c>
    </row>
    <row r="821" spans="1:7" hidden="1">
      <c r="A821" s="283" t="str">
        <f t="shared" si="102"/>
        <v>Tier 8</v>
      </c>
      <c r="B821" s="286">
        <f t="shared" si="109"/>
        <v>758</v>
      </c>
      <c r="C821" s="265">
        <f t="shared" si="109"/>
        <v>44700</v>
      </c>
      <c r="D821" s="265" t="str">
        <f t="shared" si="103"/>
        <v>Tier 8</v>
      </c>
      <c r="E821" s="284">
        <f t="shared" si="104"/>
        <v>0.19731748806677263</v>
      </c>
      <c r="F821" s="265" t="str">
        <f t="shared" si="105"/>
        <v>Tier 8</v>
      </c>
      <c r="G821" s="284">
        <f t="shared" si="106"/>
        <v>1.4940499299137176E-2</v>
      </c>
    </row>
    <row r="822" spans="1:7" hidden="1">
      <c r="A822" s="283" t="str">
        <f t="shared" si="102"/>
        <v>Tier 8</v>
      </c>
      <c r="B822" s="286">
        <f t="shared" si="109"/>
        <v>759</v>
      </c>
      <c r="C822" s="265">
        <f t="shared" si="109"/>
        <v>44701</v>
      </c>
      <c r="D822" s="265" t="str">
        <f t="shared" si="103"/>
        <v>Tier 8</v>
      </c>
      <c r="E822" s="284">
        <f t="shared" si="104"/>
        <v>0.19738173608642243</v>
      </c>
      <c r="F822" s="265" t="str">
        <f t="shared" si="105"/>
        <v>Tier 8</v>
      </c>
      <c r="G822" s="284">
        <f t="shared" si="106"/>
        <v>1.4940082463113603E-2</v>
      </c>
    </row>
    <row r="823" spans="1:7" hidden="1">
      <c r="A823" s="283" t="str">
        <f t="shared" si="102"/>
        <v>Tier 8</v>
      </c>
      <c r="B823" s="286">
        <f t="shared" si="109"/>
        <v>760</v>
      </c>
      <c r="C823" s="265">
        <f t="shared" si="109"/>
        <v>44702</v>
      </c>
      <c r="D823" s="265" t="str">
        <f t="shared" si="103"/>
        <v>Tier 8</v>
      </c>
      <c r="E823" s="284">
        <f t="shared" si="104"/>
        <v>0.19744598410607223</v>
      </c>
      <c r="F823" s="265" t="str">
        <f t="shared" si="105"/>
        <v>Tier 8</v>
      </c>
      <c r="G823" s="284">
        <f t="shared" si="106"/>
        <v>1.493966562709003E-2</v>
      </c>
    </row>
    <row r="824" spans="1:7" hidden="1">
      <c r="A824" s="283" t="str">
        <f t="shared" si="102"/>
        <v>Tier 8</v>
      </c>
      <c r="B824" s="286">
        <f t="shared" si="109"/>
        <v>761</v>
      </c>
      <c r="C824" s="265">
        <f t="shared" si="109"/>
        <v>44703</v>
      </c>
      <c r="D824" s="265" t="str">
        <f t="shared" si="103"/>
        <v>Tier 8</v>
      </c>
      <c r="E824" s="284">
        <f t="shared" si="104"/>
        <v>0.19751023212572202</v>
      </c>
      <c r="F824" s="265" t="str">
        <f t="shared" si="105"/>
        <v>Tier 8</v>
      </c>
      <c r="G824" s="284">
        <f t="shared" si="106"/>
        <v>1.4939248791066458E-2</v>
      </c>
    </row>
    <row r="825" spans="1:7" hidden="1">
      <c r="A825" s="283" t="str">
        <f t="shared" si="102"/>
        <v>Tier 8</v>
      </c>
      <c r="B825" s="286">
        <f t="shared" si="109"/>
        <v>762</v>
      </c>
      <c r="C825" s="265">
        <f t="shared" si="109"/>
        <v>44704</v>
      </c>
      <c r="D825" s="265" t="str">
        <f t="shared" si="103"/>
        <v>Tier 8</v>
      </c>
      <c r="E825" s="284">
        <f t="shared" si="104"/>
        <v>0.19757448014537182</v>
      </c>
      <c r="F825" s="265" t="str">
        <f t="shared" si="105"/>
        <v>Tier 8</v>
      </c>
      <c r="G825" s="284">
        <f t="shared" si="106"/>
        <v>1.4938831955042885E-2</v>
      </c>
    </row>
    <row r="826" spans="1:7" hidden="1">
      <c r="A826" s="283" t="str">
        <f t="shared" si="102"/>
        <v>Tier 8</v>
      </c>
      <c r="B826" s="286">
        <f t="shared" si="109"/>
        <v>763</v>
      </c>
      <c r="C826" s="265">
        <f t="shared" si="109"/>
        <v>44705</v>
      </c>
      <c r="D826" s="265" t="str">
        <f t="shared" si="103"/>
        <v>Tier 8</v>
      </c>
      <c r="E826" s="284">
        <f t="shared" si="104"/>
        <v>0.19763872816502162</v>
      </c>
      <c r="F826" s="265" t="str">
        <f t="shared" si="105"/>
        <v>Tier 8</v>
      </c>
      <c r="G826" s="284">
        <f t="shared" si="106"/>
        <v>1.4938415119019312E-2</v>
      </c>
    </row>
    <row r="827" spans="1:7" hidden="1">
      <c r="A827" s="283" t="str">
        <f t="shared" si="102"/>
        <v>Tier 8</v>
      </c>
      <c r="B827" s="286">
        <f t="shared" si="109"/>
        <v>764</v>
      </c>
      <c r="C827" s="265">
        <f t="shared" si="109"/>
        <v>44706</v>
      </c>
      <c r="D827" s="265" t="str">
        <f t="shared" si="103"/>
        <v>Tier 8</v>
      </c>
      <c r="E827" s="284">
        <f t="shared" si="104"/>
        <v>0.19770297618467142</v>
      </c>
      <c r="F827" s="265" t="str">
        <f t="shared" si="105"/>
        <v>Tier 8</v>
      </c>
      <c r="G827" s="284">
        <f t="shared" si="106"/>
        <v>1.4937998282995739E-2</v>
      </c>
    </row>
    <row r="828" spans="1:7" hidden="1">
      <c r="A828" s="283" t="str">
        <f t="shared" si="102"/>
        <v>Tier 8</v>
      </c>
      <c r="B828" s="286">
        <f t="shared" si="109"/>
        <v>765</v>
      </c>
      <c r="C828" s="265">
        <f t="shared" si="109"/>
        <v>44707</v>
      </c>
      <c r="D828" s="265" t="str">
        <f t="shared" si="103"/>
        <v>Tier 8</v>
      </c>
      <c r="E828" s="284">
        <f t="shared" si="104"/>
        <v>0.19776722420432122</v>
      </c>
      <c r="F828" s="265" t="str">
        <f t="shared" si="105"/>
        <v>Tier 8</v>
      </c>
      <c r="G828" s="284">
        <f t="shared" si="106"/>
        <v>1.4937581446972166E-2</v>
      </c>
    </row>
    <row r="829" spans="1:7" hidden="1">
      <c r="A829" s="283" t="str">
        <f t="shared" si="102"/>
        <v>Tier 8</v>
      </c>
      <c r="B829" s="286">
        <f t="shared" ref="B829:C844" si="110">B828+1</f>
        <v>766</v>
      </c>
      <c r="C829" s="265">
        <f t="shared" si="110"/>
        <v>44708</v>
      </c>
      <c r="D829" s="265" t="str">
        <f t="shared" si="103"/>
        <v>Tier 8</v>
      </c>
      <c r="E829" s="284">
        <f t="shared" si="104"/>
        <v>0.19783147222397102</v>
      </c>
      <c r="F829" s="265" t="str">
        <f t="shared" si="105"/>
        <v>Tier 8</v>
      </c>
      <c r="G829" s="284">
        <f t="shared" si="106"/>
        <v>1.4937164610948593E-2</v>
      </c>
    </row>
    <row r="830" spans="1:7" hidden="1">
      <c r="A830" s="283" t="str">
        <f t="shared" si="102"/>
        <v>Tier 8</v>
      </c>
      <c r="B830" s="286">
        <f t="shared" si="110"/>
        <v>767</v>
      </c>
      <c r="C830" s="265">
        <f t="shared" si="110"/>
        <v>44709</v>
      </c>
      <c r="D830" s="265" t="str">
        <f t="shared" si="103"/>
        <v>Tier 8</v>
      </c>
      <c r="E830" s="284">
        <f t="shared" si="104"/>
        <v>0.19789572024362082</v>
      </c>
      <c r="F830" s="265" t="str">
        <f t="shared" si="105"/>
        <v>Tier 8</v>
      </c>
      <c r="G830" s="284">
        <f t="shared" si="106"/>
        <v>1.493674777492502E-2</v>
      </c>
    </row>
    <row r="831" spans="1:7" hidden="1">
      <c r="A831" s="283" t="str">
        <f t="shared" si="102"/>
        <v>Tier 8</v>
      </c>
      <c r="B831" s="286">
        <f t="shared" si="110"/>
        <v>768</v>
      </c>
      <c r="C831" s="265">
        <f t="shared" si="110"/>
        <v>44710</v>
      </c>
      <c r="D831" s="265" t="str">
        <f t="shared" si="103"/>
        <v>Tier 8</v>
      </c>
      <c r="E831" s="284">
        <f t="shared" si="104"/>
        <v>0.19795996826327061</v>
      </c>
      <c r="F831" s="265" t="str">
        <f t="shared" si="105"/>
        <v>Tier 8</v>
      </c>
      <c r="G831" s="284">
        <f t="shared" si="106"/>
        <v>1.4936330938901447E-2</v>
      </c>
    </row>
    <row r="832" spans="1:7" hidden="1">
      <c r="A832" s="283" t="str">
        <f t="shared" ref="A832:A895" si="111">IFERROR(INDEX($P$63:$P$101,MATCH(B832,$Q$63:$Q$101,0)),A831)</f>
        <v>Tier 8</v>
      </c>
      <c r="B832" s="286">
        <f t="shared" si="110"/>
        <v>769</v>
      </c>
      <c r="C832" s="265">
        <f t="shared" si="110"/>
        <v>44711</v>
      </c>
      <c r="D832" s="265" t="str">
        <f t="shared" ref="D832:D895" si="112">IF(A832=0,"",A832)</f>
        <v>Tier 8</v>
      </c>
      <c r="E832" s="284">
        <f t="shared" ref="E832:E895" si="113">IF(A832=0,E831,E831+VLOOKUP(D832,$P$63:$T$101,3,0))</f>
        <v>0.19802421628292041</v>
      </c>
      <c r="F832" s="265" t="str">
        <f t="shared" ref="F832:F895" si="114">D832</f>
        <v>Tier 8</v>
      </c>
      <c r="G832" s="284">
        <f t="shared" ref="G832:G895" si="115">IF(A832=0,G831,G831+VLOOKUP(F832,$P$63:$T$101,5,0))</f>
        <v>1.4935914102877874E-2</v>
      </c>
    </row>
    <row r="833" spans="1:7" hidden="1">
      <c r="A833" s="283" t="str">
        <f t="shared" si="111"/>
        <v>Tier 8</v>
      </c>
      <c r="B833" s="286">
        <f t="shared" si="110"/>
        <v>770</v>
      </c>
      <c r="C833" s="265">
        <f t="shared" si="110"/>
        <v>44712</v>
      </c>
      <c r="D833" s="265" t="str">
        <f t="shared" si="112"/>
        <v>Tier 8</v>
      </c>
      <c r="E833" s="284">
        <f t="shared" si="113"/>
        <v>0.19808846430257021</v>
      </c>
      <c r="F833" s="265" t="str">
        <f t="shared" si="114"/>
        <v>Tier 8</v>
      </c>
      <c r="G833" s="284">
        <f t="shared" si="115"/>
        <v>1.4935497266854302E-2</v>
      </c>
    </row>
    <row r="834" spans="1:7" hidden="1">
      <c r="A834" s="283" t="str">
        <f t="shared" si="111"/>
        <v>Tier 8</v>
      </c>
      <c r="B834" s="286">
        <f t="shared" si="110"/>
        <v>771</v>
      </c>
      <c r="C834" s="265">
        <f t="shared" si="110"/>
        <v>44713</v>
      </c>
      <c r="D834" s="265" t="str">
        <f t="shared" si="112"/>
        <v>Tier 8</v>
      </c>
      <c r="E834" s="284">
        <f t="shared" si="113"/>
        <v>0.19815271232222001</v>
      </c>
      <c r="F834" s="265" t="str">
        <f t="shared" si="114"/>
        <v>Tier 8</v>
      </c>
      <c r="G834" s="284">
        <f t="shared" si="115"/>
        <v>1.4935080430830729E-2</v>
      </c>
    </row>
    <row r="835" spans="1:7" hidden="1">
      <c r="A835" s="283" t="str">
        <f t="shared" si="111"/>
        <v>Tier 8</v>
      </c>
      <c r="B835" s="286">
        <f t="shared" si="110"/>
        <v>772</v>
      </c>
      <c r="C835" s="265">
        <f t="shared" si="110"/>
        <v>44714</v>
      </c>
      <c r="D835" s="265" t="str">
        <f t="shared" si="112"/>
        <v>Tier 8</v>
      </c>
      <c r="E835" s="284">
        <f t="shared" si="113"/>
        <v>0.19821696034186981</v>
      </c>
      <c r="F835" s="265" t="str">
        <f t="shared" si="114"/>
        <v>Tier 8</v>
      </c>
      <c r="G835" s="284">
        <f t="shared" si="115"/>
        <v>1.4934663594807156E-2</v>
      </c>
    </row>
    <row r="836" spans="1:7" hidden="1">
      <c r="A836" s="283" t="str">
        <f t="shared" si="111"/>
        <v>Tier 8</v>
      </c>
      <c r="B836" s="286">
        <f t="shared" si="110"/>
        <v>773</v>
      </c>
      <c r="C836" s="265">
        <f t="shared" si="110"/>
        <v>44715</v>
      </c>
      <c r="D836" s="265" t="str">
        <f t="shared" si="112"/>
        <v>Tier 8</v>
      </c>
      <c r="E836" s="284">
        <f t="shared" si="113"/>
        <v>0.19828120836151961</v>
      </c>
      <c r="F836" s="265" t="str">
        <f t="shared" si="114"/>
        <v>Tier 8</v>
      </c>
      <c r="G836" s="284">
        <f t="shared" si="115"/>
        <v>1.4934246758783583E-2</v>
      </c>
    </row>
    <row r="837" spans="1:7" hidden="1">
      <c r="A837" s="283" t="str">
        <f t="shared" si="111"/>
        <v>Tier 8</v>
      </c>
      <c r="B837" s="286">
        <f t="shared" si="110"/>
        <v>774</v>
      </c>
      <c r="C837" s="265">
        <f t="shared" si="110"/>
        <v>44716</v>
      </c>
      <c r="D837" s="265" t="str">
        <f t="shared" si="112"/>
        <v>Tier 8</v>
      </c>
      <c r="E837" s="284">
        <f t="shared" si="113"/>
        <v>0.1983454563811694</v>
      </c>
      <c r="F837" s="265" t="str">
        <f t="shared" si="114"/>
        <v>Tier 8</v>
      </c>
      <c r="G837" s="284">
        <f t="shared" si="115"/>
        <v>1.493382992276001E-2</v>
      </c>
    </row>
    <row r="838" spans="1:7" hidden="1">
      <c r="A838" s="283" t="str">
        <f t="shared" si="111"/>
        <v>Tier 8</v>
      </c>
      <c r="B838" s="286">
        <f t="shared" si="110"/>
        <v>775</v>
      </c>
      <c r="C838" s="265">
        <f t="shared" si="110"/>
        <v>44717</v>
      </c>
      <c r="D838" s="265" t="str">
        <f t="shared" si="112"/>
        <v>Tier 8</v>
      </c>
      <c r="E838" s="284">
        <f t="shared" si="113"/>
        <v>0.1984097044008192</v>
      </c>
      <c r="F838" s="265" t="str">
        <f t="shared" si="114"/>
        <v>Tier 8</v>
      </c>
      <c r="G838" s="284">
        <f t="shared" si="115"/>
        <v>1.4933413086736437E-2</v>
      </c>
    </row>
    <row r="839" spans="1:7" hidden="1">
      <c r="A839" s="283" t="str">
        <f t="shared" si="111"/>
        <v>Tier 8</v>
      </c>
      <c r="B839" s="286">
        <f t="shared" si="110"/>
        <v>776</v>
      </c>
      <c r="C839" s="265">
        <f t="shared" si="110"/>
        <v>44718</v>
      </c>
      <c r="D839" s="265" t="str">
        <f t="shared" si="112"/>
        <v>Tier 8</v>
      </c>
      <c r="E839" s="284">
        <f t="shared" si="113"/>
        <v>0.198473952420469</v>
      </c>
      <c r="F839" s="265" t="str">
        <f t="shared" si="114"/>
        <v>Tier 8</v>
      </c>
      <c r="G839" s="284">
        <f t="shared" si="115"/>
        <v>1.4932996250712864E-2</v>
      </c>
    </row>
    <row r="840" spans="1:7" hidden="1">
      <c r="A840" s="283" t="str">
        <f t="shared" si="111"/>
        <v>Tier 8</v>
      </c>
      <c r="B840" s="286">
        <f t="shared" si="110"/>
        <v>777</v>
      </c>
      <c r="C840" s="265">
        <f t="shared" si="110"/>
        <v>44719</v>
      </c>
      <c r="D840" s="265" t="str">
        <f t="shared" si="112"/>
        <v>Tier 8</v>
      </c>
      <c r="E840" s="284">
        <f t="shared" si="113"/>
        <v>0.1985382004401188</v>
      </c>
      <c r="F840" s="265" t="str">
        <f t="shared" si="114"/>
        <v>Tier 8</v>
      </c>
      <c r="G840" s="284">
        <f t="shared" si="115"/>
        <v>1.4932579414689291E-2</v>
      </c>
    </row>
    <row r="841" spans="1:7" hidden="1">
      <c r="A841" s="283" t="str">
        <f t="shared" si="111"/>
        <v>Tier 8</v>
      </c>
      <c r="B841" s="286">
        <f t="shared" si="110"/>
        <v>778</v>
      </c>
      <c r="C841" s="265">
        <f t="shared" si="110"/>
        <v>44720</v>
      </c>
      <c r="D841" s="265" t="str">
        <f t="shared" si="112"/>
        <v>Tier 8</v>
      </c>
      <c r="E841" s="284">
        <f t="shared" si="113"/>
        <v>0.1986024484597686</v>
      </c>
      <c r="F841" s="265" t="str">
        <f t="shared" si="114"/>
        <v>Tier 8</v>
      </c>
      <c r="G841" s="284">
        <f t="shared" si="115"/>
        <v>1.4932162578665718E-2</v>
      </c>
    </row>
    <row r="842" spans="1:7" hidden="1">
      <c r="A842" s="283" t="str">
        <f t="shared" si="111"/>
        <v>Tier 8</v>
      </c>
      <c r="B842" s="286">
        <f t="shared" si="110"/>
        <v>779</v>
      </c>
      <c r="C842" s="265">
        <f t="shared" si="110"/>
        <v>44721</v>
      </c>
      <c r="D842" s="265" t="str">
        <f t="shared" si="112"/>
        <v>Tier 8</v>
      </c>
      <c r="E842" s="284">
        <f t="shared" si="113"/>
        <v>0.1986666964794184</v>
      </c>
      <c r="F842" s="265" t="str">
        <f t="shared" si="114"/>
        <v>Tier 8</v>
      </c>
      <c r="G842" s="284">
        <f t="shared" si="115"/>
        <v>1.4931745742642145E-2</v>
      </c>
    </row>
    <row r="843" spans="1:7" hidden="1">
      <c r="A843" s="283" t="str">
        <f t="shared" si="111"/>
        <v>Tier 8</v>
      </c>
      <c r="B843" s="286">
        <f t="shared" si="110"/>
        <v>780</v>
      </c>
      <c r="C843" s="265">
        <f t="shared" si="110"/>
        <v>44722</v>
      </c>
      <c r="D843" s="265" t="str">
        <f t="shared" si="112"/>
        <v>Tier 8</v>
      </c>
      <c r="E843" s="284">
        <f t="shared" si="113"/>
        <v>0.1987309444990682</v>
      </c>
      <c r="F843" s="265" t="str">
        <f t="shared" si="114"/>
        <v>Tier 8</v>
      </c>
      <c r="G843" s="284">
        <f t="shared" si="115"/>
        <v>1.4931328906618573E-2</v>
      </c>
    </row>
    <row r="844" spans="1:7" hidden="1">
      <c r="A844" s="283" t="str">
        <f t="shared" si="111"/>
        <v>Tier 8</v>
      </c>
      <c r="B844" s="286">
        <f t="shared" si="110"/>
        <v>781</v>
      </c>
      <c r="C844" s="265">
        <f t="shared" si="110"/>
        <v>44723</v>
      </c>
      <c r="D844" s="265" t="str">
        <f t="shared" si="112"/>
        <v>Tier 8</v>
      </c>
      <c r="E844" s="284">
        <f t="shared" si="113"/>
        <v>0.19879519251871799</v>
      </c>
      <c r="F844" s="265" t="str">
        <f t="shared" si="114"/>
        <v>Tier 8</v>
      </c>
      <c r="G844" s="284">
        <f t="shared" si="115"/>
        <v>1.4930912070595E-2</v>
      </c>
    </row>
    <row r="845" spans="1:7" hidden="1">
      <c r="A845" s="283" t="str">
        <f t="shared" si="111"/>
        <v>Tier 8</v>
      </c>
      <c r="B845" s="286">
        <f t="shared" ref="B845:C860" si="116">B844+1</f>
        <v>782</v>
      </c>
      <c r="C845" s="265">
        <f t="shared" si="116"/>
        <v>44724</v>
      </c>
      <c r="D845" s="265" t="str">
        <f t="shared" si="112"/>
        <v>Tier 8</v>
      </c>
      <c r="E845" s="284">
        <f t="shared" si="113"/>
        <v>0.19885944053836779</v>
      </c>
      <c r="F845" s="265" t="str">
        <f t="shared" si="114"/>
        <v>Tier 8</v>
      </c>
      <c r="G845" s="284">
        <f t="shared" si="115"/>
        <v>1.4930495234571427E-2</v>
      </c>
    </row>
    <row r="846" spans="1:7" hidden="1">
      <c r="A846" s="283" t="str">
        <f t="shared" si="111"/>
        <v>Tier 8</v>
      </c>
      <c r="B846" s="286">
        <f t="shared" si="116"/>
        <v>783</v>
      </c>
      <c r="C846" s="265">
        <f t="shared" si="116"/>
        <v>44725</v>
      </c>
      <c r="D846" s="265" t="str">
        <f t="shared" si="112"/>
        <v>Tier 8</v>
      </c>
      <c r="E846" s="284">
        <f t="shared" si="113"/>
        <v>0.19892368855801759</v>
      </c>
      <c r="F846" s="265" t="str">
        <f t="shared" si="114"/>
        <v>Tier 8</v>
      </c>
      <c r="G846" s="284">
        <f t="shared" si="115"/>
        <v>1.4930078398547854E-2</v>
      </c>
    </row>
    <row r="847" spans="1:7" hidden="1">
      <c r="A847" s="283" t="str">
        <f t="shared" si="111"/>
        <v>Tier 8</v>
      </c>
      <c r="B847" s="286">
        <f t="shared" si="116"/>
        <v>784</v>
      </c>
      <c r="C847" s="265">
        <f t="shared" si="116"/>
        <v>44726</v>
      </c>
      <c r="D847" s="265" t="str">
        <f t="shared" si="112"/>
        <v>Tier 8</v>
      </c>
      <c r="E847" s="284">
        <f t="shared" si="113"/>
        <v>0.19898793657766739</v>
      </c>
      <c r="F847" s="265" t="str">
        <f t="shared" si="114"/>
        <v>Tier 8</v>
      </c>
      <c r="G847" s="284">
        <f t="shared" si="115"/>
        <v>1.4929661562524281E-2</v>
      </c>
    </row>
    <row r="848" spans="1:7" hidden="1">
      <c r="A848" s="283" t="str">
        <f t="shared" si="111"/>
        <v>Tier 8</v>
      </c>
      <c r="B848" s="286">
        <f t="shared" si="116"/>
        <v>785</v>
      </c>
      <c r="C848" s="265">
        <f t="shared" si="116"/>
        <v>44727</v>
      </c>
      <c r="D848" s="265" t="str">
        <f t="shared" si="112"/>
        <v>Tier 8</v>
      </c>
      <c r="E848" s="284">
        <f t="shared" si="113"/>
        <v>0.19905218459731719</v>
      </c>
      <c r="F848" s="265" t="str">
        <f t="shared" si="114"/>
        <v>Tier 8</v>
      </c>
      <c r="G848" s="284">
        <f t="shared" si="115"/>
        <v>1.4929244726500708E-2</v>
      </c>
    </row>
    <row r="849" spans="1:7" hidden="1">
      <c r="A849" s="283" t="str">
        <f t="shared" si="111"/>
        <v>Tier 8</v>
      </c>
      <c r="B849" s="286">
        <f t="shared" si="116"/>
        <v>786</v>
      </c>
      <c r="C849" s="265">
        <f t="shared" si="116"/>
        <v>44728</v>
      </c>
      <c r="D849" s="265" t="str">
        <f t="shared" si="112"/>
        <v>Tier 8</v>
      </c>
      <c r="E849" s="284">
        <f t="shared" si="113"/>
        <v>0.19911643261696699</v>
      </c>
      <c r="F849" s="265" t="str">
        <f t="shared" si="114"/>
        <v>Tier 8</v>
      </c>
      <c r="G849" s="284">
        <f t="shared" si="115"/>
        <v>1.4928827890477135E-2</v>
      </c>
    </row>
    <row r="850" spans="1:7" hidden="1">
      <c r="A850" s="283" t="str">
        <f t="shared" si="111"/>
        <v>Tier 8</v>
      </c>
      <c r="B850" s="286">
        <f t="shared" si="116"/>
        <v>787</v>
      </c>
      <c r="C850" s="265">
        <f t="shared" si="116"/>
        <v>44729</v>
      </c>
      <c r="D850" s="265" t="str">
        <f t="shared" si="112"/>
        <v>Tier 8</v>
      </c>
      <c r="E850" s="284">
        <f t="shared" si="113"/>
        <v>0.19918068063661679</v>
      </c>
      <c r="F850" s="265" t="str">
        <f t="shared" si="114"/>
        <v>Tier 8</v>
      </c>
      <c r="G850" s="284">
        <f t="shared" si="115"/>
        <v>1.4928411054453562E-2</v>
      </c>
    </row>
    <row r="851" spans="1:7" hidden="1">
      <c r="A851" s="283" t="str">
        <f t="shared" si="111"/>
        <v>Tier 8</v>
      </c>
      <c r="B851" s="286">
        <f t="shared" si="116"/>
        <v>788</v>
      </c>
      <c r="C851" s="265">
        <f t="shared" si="116"/>
        <v>44730</v>
      </c>
      <c r="D851" s="265" t="str">
        <f t="shared" si="112"/>
        <v>Tier 8</v>
      </c>
      <c r="E851" s="284">
        <f t="shared" si="113"/>
        <v>0.19924492865626658</v>
      </c>
      <c r="F851" s="265" t="str">
        <f t="shared" si="114"/>
        <v>Tier 8</v>
      </c>
      <c r="G851" s="284">
        <f t="shared" si="115"/>
        <v>1.4927994218429989E-2</v>
      </c>
    </row>
    <row r="852" spans="1:7" hidden="1">
      <c r="A852" s="283" t="str">
        <f t="shared" si="111"/>
        <v>Tier 8</v>
      </c>
      <c r="B852" s="286">
        <f t="shared" si="116"/>
        <v>789</v>
      </c>
      <c r="C852" s="265">
        <f t="shared" si="116"/>
        <v>44731</v>
      </c>
      <c r="D852" s="265" t="str">
        <f t="shared" si="112"/>
        <v>Tier 8</v>
      </c>
      <c r="E852" s="284">
        <f t="shared" si="113"/>
        <v>0.19930917667591638</v>
      </c>
      <c r="F852" s="265" t="str">
        <f t="shared" si="114"/>
        <v>Tier 8</v>
      </c>
      <c r="G852" s="284">
        <f t="shared" si="115"/>
        <v>1.4927577382406416E-2</v>
      </c>
    </row>
    <row r="853" spans="1:7" hidden="1">
      <c r="A853" s="283" t="str">
        <f t="shared" si="111"/>
        <v>Tier 8</v>
      </c>
      <c r="B853" s="286">
        <f t="shared" si="116"/>
        <v>790</v>
      </c>
      <c r="C853" s="265">
        <f t="shared" si="116"/>
        <v>44732</v>
      </c>
      <c r="D853" s="265" t="str">
        <f t="shared" si="112"/>
        <v>Tier 8</v>
      </c>
      <c r="E853" s="284">
        <f t="shared" si="113"/>
        <v>0.19937342469556618</v>
      </c>
      <c r="F853" s="265" t="str">
        <f t="shared" si="114"/>
        <v>Tier 8</v>
      </c>
      <c r="G853" s="284">
        <f t="shared" si="115"/>
        <v>1.4927160546382844E-2</v>
      </c>
    </row>
    <row r="854" spans="1:7" hidden="1">
      <c r="A854" s="283" t="str">
        <f t="shared" si="111"/>
        <v>Tier 8</v>
      </c>
      <c r="B854" s="286">
        <f t="shared" si="116"/>
        <v>791</v>
      </c>
      <c r="C854" s="265">
        <f t="shared" si="116"/>
        <v>44733</v>
      </c>
      <c r="D854" s="265" t="str">
        <f t="shared" si="112"/>
        <v>Tier 8</v>
      </c>
      <c r="E854" s="284">
        <f t="shared" si="113"/>
        <v>0.19943767271521598</v>
      </c>
      <c r="F854" s="265" t="str">
        <f t="shared" si="114"/>
        <v>Tier 8</v>
      </c>
      <c r="G854" s="284">
        <f t="shared" si="115"/>
        <v>1.4926743710359271E-2</v>
      </c>
    </row>
    <row r="855" spans="1:7" hidden="1">
      <c r="A855" s="283" t="str">
        <f t="shared" si="111"/>
        <v>Tier 8</v>
      </c>
      <c r="B855" s="286">
        <f t="shared" si="116"/>
        <v>792</v>
      </c>
      <c r="C855" s="265">
        <f t="shared" si="116"/>
        <v>44734</v>
      </c>
      <c r="D855" s="265" t="str">
        <f t="shared" si="112"/>
        <v>Tier 8</v>
      </c>
      <c r="E855" s="284">
        <f t="shared" si="113"/>
        <v>0.19950192073486578</v>
      </c>
      <c r="F855" s="265" t="str">
        <f t="shared" si="114"/>
        <v>Tier 8</v>
      </c>
      <c r="G855" s="284">
        <f t="shared" si="115"/>
        <v>1.4926326874335698E-2</v>
      </c>
    </row>
    <row r="856" spans="1:7" hidden="1">
      <c r="A856" s="283" t="str">
        <f t="shared" si="111"/>
        <v>Tier 8</v>
      </c>
      <c r="B856" s="286">
        <f t="shared" si="116"/>
        <v>793</v>
      </c>
      <c r="C856" s="265">
        <f t="shared" si="116"/>
        <v>44735</v>
      </c>
      <c r="D856" s="265" t="str">
        <f t="shared" si="112"/>
        <v>Tier 8</v>
      </c>
      <c r="E856" s="284">
        <f t="shared" si="113"/>
        <v>0.19956616875451558</v>
      </c>
      <c r="F856" s="265" t="str">
        <f t="shared" si="114"/>
        <v>Tier 8</v>
      </c>
      <c r="G856" s="284">
        <f t="shared" si="115"/>
        <v>1.4925910038312125E-2</v>
      </c>
    </row>
    <row r="857" spans="1:7" hidden="1">
      <c r="A857" s="283" t="str">
        <f t="shared" si="111"/>
        <v>Tier 8</v>
      </c>
      <c r="B857" s="286">
        <f t="shared" si="116"/>
        <v>794</v>
      </c>
      <c r="C857" s="265">
        <f t="shared" si="116"/>
        <v>44736</v>
      </c>
      <c r="D857" s="265" t="str">
        <f t="shared" si="112"/>
        <v>Tier 8</v>
      </c>
      <c r="E857" s="284">
        <f t="shared" si="113"/>
        <v>0.19963041677416538</v>
      </c>
      <c r="F857" s="265" t="str">
        <f t="shared" si="114"/>
        <v>Tier 8</v>
      </c>
      <c r="G857" s="284">
        <f t="shared" si="115"/>
        <v>1.4925493202288552E-2</v>
      </c>
    </row>
    <row r="858" spans="1:7" hidden="1">
      <c r="A858" s="283" t="str">
        <f t="shared" si="111"/>
        <v>Tier 8</v>
      </c>
      <c r="B858" s="286">
        <f t="shared" si="116"/>
        <v>795</v>
      </c>
      <c r="C858" s="265">
        <f t="shared" si="116"/>
        <v>44737</v>
      </c>
      <c r="D858" s="265" t="str">
        <f t="shared" si="112"/>
        <v>Tier 8</v>
      </c>
      <c r="E858" s="284">
        <f t="shared" si="113"/>
        <v>0.19969466479381517</v>
      </c>
      <c r="F858" s="265" t="str">
        <f t="shared" si="114"/>
        <v>Tier 8</v>
      </c>
      <c r="G858" s="284">
        <f t="shared" si="115"/>
        <v>1.4925076366264979E-2</v>
      </c>
    </row>
    <row r="859" spans="1:7" hidden="1">
      <c r="A859" s="283" t="str">
        <f t="shared" si="111"/>
        <v>Tier 8</v>
      </c>
      <c r="B859" s="286">
        <f t="shared" si="116"/>
        <v>796</v>
      </c>
      <c r="C859" s="265">
        <f t="shared" si="116"/>
        <v>44738</v>
      </c>
      <c r="D859" s="265" t="str">
        <f t="shared" si="112"/>
        <v>Tier 8</v>
      </c>
      <c r="E859" s="284">
        <f t="shared" si="113"/>
        <v>0.19975891281346497</v>
      </c>
      <c r="F859" s="265" t="str">
        <f t="shared" si="114"/>
        <v>Tier 8</v>
      </c>
      <c r="G859" s="284">
        <f t="shared" si="115"/>
        <v>1.4924659530241406E-2</v>
      </c>
    </row>
    <row r="860" spans="1:7" hidden="1">
      <c r="A860" s="283" t="str">
        <f t="shared" si="111"/>
        <v>Tier 8</v>
      </c>
      <c r="B860" s="286">
        <f t="shared" si="116"/>
        <v>797</v>
      </c>
      <c r="C860" s="265">
        <f t="shared" si="116"/>
        <v>44739</v>
      </c>
      <c r="D860" s="265" t="str">
        <f t="shared" si="112"/>
        <v>Tier 8</v>
      </c>
      <c r="E860" s="284">
        <f t="shared" si="113"/>
        <v>0.19982316083311477</v>
      </c>
      <c r="F860" s="265" t="str">
        <f t="shared" si="114"/>
        <v>Tier 8</v>
      </c>
      <c r="G860" s="284">
        <f t="shared" si="115"/>
        <v>1.4924242694217833E-2</v>
      </c>
    </row>
    <row r="861" spans="1:7" hidden="1">
      <c r="A861" s="283" t="str">
        <f t="shared" si="111"/>
        <v>Tier 8</v>
      </c>
      <c r="B861" s="286">
        <f t="shared" ref="B861:C876" si="117">B860+1</f>
        <v>798</v>
      </c>
      <c r="C861" s="265">
        <f t="shared" si="117"/>
        <v>44740</v>
      </c>
      <c r="D861" s="265" t="str">
        <f t="shared" si="112"/>
        <v>Tier 8</v>
      </c>
      <c r="E861" s="284">
        <f t="shared" si="113"/>
        <v>0.19988740885276457</v>
      </c>
      <c r="F861" s="265" t="str">
        <f t="shared" si="114"/>
        <v>Tier 8</v>
      </c>
      <c r="G861" s="284">
        <f t="shared" si="115"/>
        <v>1.492382585819426E-2</v>
      </c>
    </row>
    <row r="862" spans="1:7" hidden="1">
      <c r="A862" s="283" t="str">
        <f t="shared" si="111"/>
        <v>Tier 8</v>
      </c>
      <c r="B862" s="286">
        <f t="shared" si="117"/>
        <v>799</v>
      </c>
      <c r="C862" s="265">
        <f t="shared" si="117"/>
        <v>44741</v>
      </c>
      <c r="D862" s="265" t="str">
        <f t="shared" si="112"/>
        <v>Tier 8</v>
      </c>
      <c r="E862" s="284">
        <f t="shared" si="113"/>
        <v>0.19995165687241437</v>
      </c>
      <c r="F862" s="265" t="str">
        <f t="shared" si="114"/>
        <v>Tier 8</v>
      </c>
      <c r="G862" s="284">
        <f t="shared" si="115"/>
        <v>1.4923409022170687E-2</v>
      </c>
    </row>
    <row r="863" spans="1:7" hidden="1">
      <c r="A863" s="283" t="str">
        <f t="shared" si="111"/>
        <v>Tier 8</v>
      </c>
      <c r="B863" s="286">
        <f t="shared" si="117"/>
        <v>800</v>
      </c>
      <c r="C863" s="265">
        <f t="shared" si="117"/>
        <v>44742</v>
      </c>
      <c r="D863" s="265" t="str">
        <f t="shared" si="112"/>
        <v>Tier 8</v>
      </c>
      <c r="E863" s="284">
        <f t="shared" si="113"/>
        <v>0.20001590489206417</v>
      </c>
      <c r="F863" s="265" t="str">
        <f t="shared" si="114"/>
        <v>Tier 8</v>
      </c>
      <c r="G863" s="284">
        <f t="shared" si="115"/>
        <v>1.4922992186147115E-2</v>
      </c>
    </row>
    <row r="864" spans="1:7" hidden="1">
      <c r="A864" s="283" t="str">
        <f t="shared" si="111"/>
        <v>Tier 8</v>
      </c>
      <c r="B864" s="286">
        <f t="shared" si="117"/>
        <v>801</v>
      </c>
      <c r="C864" s="265">
        <f t="shared" si="117"/>
        <v>44743</v>
      </c>
      <c r="D864" s="265" t="str">
        <f t="shared" si="112"/>
        <v>Tier 8</v>
      </c>
      <c r="E864" s="284">
        <f t="shared" si="113"/>
        <v>0.20008015291171397</v>
      </c>
      <c r="F864" s="265" t="str">
        <f t="shared" si="114"/>
        <v>Tier 8</v>
      </c>
      <c r="G864" s="284">
        <f t="shared" si="115"/>
        <v>1.4922575350123542E-2</v>
      </c>
    </row>
    <row r="865" spans="1:7" hidden="1">
      <c r="A865" s="283" t="str">
        <f t="shared" si="111"/>
        <v>Tier 8</v>
      </c>
      <c r="B865" s="286">
        <f t="shared" si="117"/>
        <v>802</v>
      </c>
      <c r="C865" s="265">
        <f t="shared" si="117"/>
        <v>44744</v>
      </c>
      <c r="D865" s="265" t="str">
        <f t="shared" si="112"/>
        <v>Tier 8</v>
      </c>
      <c r="E865" s="284">
        <f t="shared" si="113"/>
        <v>0.20014440093136376</v>
      </c>
      <c r="F865" s="265" t="str">
        <f t="shared" si="114"/>
        <v>Tier 8</v>
      </c>
      <c r="G865" s="284">
        <f t="shared" si="115"/>
        <v>1.4922158514099969E-2</v>
      </c>
    </row>
    <row r="866" spans="1:7" hidden="1">
      <c r="A866" s="283" t="str">
        <f t="shared" si="111"/>
        <v>Tier 8</v>
      </c>
      <c r="B866" s="286">
        <f t="shared" si="117"/>
        <v>803</v>
      </c>
      <c r="C866" s="265">
        <f t="shared" si="117"/>
        <v>44745</v>
      </c>
      <c r="D866" s="265" t="str">
        <f t="shared" si="112"/>
        <v>Tier 8</v>
      </c>
      <c r="E866" s="284">
        <f t="shared" si="113"/>
        <v>0.20020864895101356</v>
      </c>
      <c r="F866" s="265" t="str">
        <f t="shared" si="114"/>
        <v>Tier 8</v>
      </c>
      <c r="G866" s="284">
        <f t="shared" si="115"/>
        <v>1.4921741678076396E-2</v>
      </c>
    </row>
    <row r="867" spans="1:7" hidden="1">
      <c r="A867" s="283" t="str">
        <f t="shared" si="111"/>
        <v>Tier 8</v>
      </c>
      <c r="B867" s="286">
        <f t="shared" si="117"/>
        <v>804</v>
      </c>
      <c r="C867" s="265">
        <f t="shared" si="117"/>
        <v>44746</v>
      </c>
      <c r="D867" s="265" t="str">
        <f t="shared" si="112"/>
        <v>Tier 8</v>
      </c>
      <c r="E867" s="284">
        <f t="shared" si="113"/>
        <v>0.20027289697066336</v>
      </c>
      <c r="F867" s="265" t="str">
        <f t="shared" si="114"/>
        <v>Tier 8</v>
      </c>
      <c r="G867" s="284">
        <f t="shared" si="115"/>
        <v>1.4921324842052823E-2</v>
      </c>
    </row>
    <row r="868" spans="1:7" hidden="1">
      <c r="A868" s="283" t="str">
        <f t="shared" si="111"/>
        <v>Tier 8</v>
      </c>
      <c r="B868" s="286">
        <f t="shared" si="117"/>
        <v>805</v>
      </c>
      <c r="C868" s="265">
        <f t="shared" si="117"/>
        <v>44747</v>
      </c>
      <c r="D868" s="265" t="str">
        <f t="shared" si="112"/>
        <v>Tier 8</v>
      </c>
      <c r="E868" s="284">
        <f t="shared" si="113"/>
        <v>0.20033714499031316</v>
      </c>
      <c r="F868" s="265" t="str">
        <f t="shared" si="114"/>
        <v>Tier 8</v>
      </c>
      <c r="G868" s="284">
        <f t="shared" si="115"/>
        <v>1.492090800602925E-2</v>
      </c>
    </row>
    <row r="869" spans="1:7" hidden="1">
      <c r="A869" s="283" t="str">
        <f t="shared" si="111"/>
        <v>Tier 8</v>
      </c>
      <c r="B869" s="286">
        <f t="shared" si="117"/>
        <v>806</v>
      </c>
      <c r="C869" s="265">
        <f t="shared" si="117"/>
        <v>44748</v>
      </c>
      <c r="D869" s="265" t="str">
        <f t="shared" si="112"/>
        <v>Tier 8</v>
      </c>
      <c r="E869" s="284">
        <f t="shared" si="113"/>
        <v>0.20040139300996296</v>
      </c>
      <c r="F869" s="265" t="str">
        <f t="shared" si="114"/>
        <v>Tier 8</v>
      </c>
      <c r="G869" s="284">
        <f t="shared" si="115"/>
        <v>1.4920491170005677E-2</v>
      </c>
    </row>
    <row r="870" spans="1:7" hidden="1">
      <c r="A870" s="283" t="str">
        <f t="shared" si="111"/>
        <v>Tier 8</v>
      </c>
      <c r="B870" s="286">
        <f t="shared" si="117"/>
        <v>807</v>
      </c>
      <c r="C870" s="265">
        <f t="shared" si="117"/>
        <v>44749</v>
      </c>
      <c r="D870" s="265" t="str">
        <f t="shared" si="112"/>
        <v>Tier 8</v>
      </c>
      <c r="E870" s="284">
        <f t="shared" si="113"/>
        <v>0.20046564102961276</v>
      </c>
      <c r="F870" s="265" t="str">
        <f t="shared" si="114"/>
        <v>Tier 8</v>
      </c>
      <c r="G870" s="284">
        <f t="shared" si="115"/>
        <v>1.4920074333982104E-2</v>
      </c>
    </row>
    <row r="871" spans="1:7" hidden="1">
      <c r="A871" s="283" t="str">
        <f t="shared" si="111"/>
        <v>Tier 8</v>
      </c>
      <c r="B871" s="286">
        <f t="shared" si="117"/>
        <v>808</v>
      </c>
      <c r="C871" s="265">
        <f t="shared" si="117"/>
        <v>44750</v>
      </c>
      <c r="D871" s="265" t="str">
        <f t="shared" si="112"/>
        <v>Tier 8</v>
      </c>
      <c r="E871" s="284">
        <f t="shared" si="113"/>
        <v>0.20052988904926256</v>
      </c>
      <c r="F871" s="265" t="str">
        <f t="shared" si="114"/>
        <v>Tier 8</v>
      </c>
      <c r="G871" s="284">
        <f t="shared" si="115"/>
        <v>1.4919657497958531E-2</v>
      </c>
    </row>
    <row r="872" spans="1:7" hidden="1">
      <c r="A872" s="283" t="str">
        <f t="shared" si="111"/>
        <v>Tier 8</v>
      </c>
      <c r="B872" s="286">
        <f t="shared" si="117"/>
        <v>809</v>
      </c>
      <c r="C872" s="265">
        <f t="shared" si="117"/>
        <v>44751</v>
      </c>
      <c r="D872" s="265" t="str">
        <f t="shared" si="112"/>
        <v>Tier 8</v>
      </c>
      <c r="E872" s="284">
        <f t="shared" si="113"/>
        <v>0.20059413706891235</v>
      </c>
      <c r="F872" s="265" t="str">
        <f t="shared" si="114"/>
        <v>Tier 8</v>
      </c>
      <c r="G872" s="284">
        <f t="shared" si="115"/>
        <v>1.4919240661934959E-2</v>
      </c>
    </row>
    <row r="873" spans="1:7" hidden="1">
      <c r="A873" s="283" t="str">
        <f t="shared" si="111"/>
        <v>Tier 8</v>
      </c>
      <c r="B873" s="286">
        <f t="shared" si="117"/>
        <v>810</v>
      </c>
      <c r="C873" s="265">
        <f t="shared" si="117"/>
        <v>44752</v>
      </c>
      <c r="D873" s="265" t="str">
        <f t="shared" si="112"/>
        <v>Tier 8</v>
      </c>
      <c r="E873" s="284">
        <f t="shared" si="113"/>
        <v>0.20065838508856215</v>
      </c>
      <c r="F873" s="265" t="str">
        <f t="shared" si="114"/>
        <v>Tier 8</v>
      </c>
      <c r="G873" s="284">
        <f t="shared" si="115"/>
        <v>1.4918823825911386E-2</v>
      </c>
    </row>
    <row r="874" spans="1:7" hidden="1">
      <c r="A874" s="283" t="str">
        <f t="shared" si="111"/>
        <v>Tier 8</v>
      </c>
      <c r="B874" s="286">
        <f t="shared" si="117"/>
        <v>811</v>
      </c>
      <c r="C874" s="265">
        <f t="shared" si="117"/>
        <v>44753</v>
      </c>
      <c r="D874" s="265" t="str">
        <f t="shared" si="112"/>
        <v>Tier 8</v>
      </c>
      <c r="E874" s="284">
        <f t="shared" si="113"/>
        <v>0.20072263310821195</v>
      </c>
      <c r="F874" s="265" t="str">
        <f t="shared" si="114"/>
        <v>Tier 8</v>
      </c>
      <c r="G874" s="284">
        <f t="shared" si="115"/>
        <v>1.4918406989887813E-2</v>
      </c>
    </row>
    <row r="875" spans="1:7" hidden="1">
      <c r="A875" s="283" t="str">
        <f t="shared" si="111"/>
        <v>Tier 8</v>
      </c>
      <c r="B875" s="286">
        <f t="shared" si="117"/>
        <v>812</v>
      </c>
      <c r="C875" s="265">
        <f t="shared" si="117"/>
        <v>44754</v>
      </c>
      <c r="D875" s="265" t="str">
        <f t="shared" si="112"/>
        <v>Tier 8</v>
      </c>
      <c r="E875" s="284">
        <f t="shared" si="113"/>
        <v>0.20078688112786175</v>
      </c>
      <c r="F875" s="265" t="str">
        <f t="shared" si="114"/>
        <v>Tier 8</v>
      </c>
      <c r="G875" s="284">
        <f t="shared" si="115"/>
        <v>1.491799015386424E-2</v>
      </c>
    </row>
    <row r="876" spans="1:7" hidden="1">
      <c r="A876" s="283" t="str">
        <f t="shared" si="111"/>
        <v>Tier 8</v>
      </c>
      <c r="B876" s="286">
        <f t="shared" si="117"/>
        <v>813</v>
      </c>
      <c r="C876" s="265">
        <f t="shared" si="117"/>
        <v>44755</v>
      </c>
      <c r="D876" s="265" t="str">
        <f t="shared" si="112"/>
        <v>Tier 8</v>
      </c>
      <c r="E876" s="284">
        <f t="shared" si="113"/>
        <v>0.20085112914751155</v>
      </c>
      <c r="F876" s="265" t="str">
        <f t="shared" si="114"/>
        <v>Tier 8</v>
      </c>
      <c r="G876" s="284">
        <f t="shared" si="115"/>
        <v>1.4917573317840667E-2</v>
      </c>
    </row>
    <row r="877" spans="1:7" hidden="1">
      <c r="A877" s="283" t="str">
        <f t="shared" si="111"/>
        <v>Tier 8</v>
      </c>
      <c r="B877" s="286">
        <f t="shared" ref="B877:C892" si="118">B876+1</f>
        <v>814</v>
      </c>
      <c r="C877" s="265">
        <f t="shared" si="118"/>
        <v>44756</v>
      </c>
      <c r="D877" s="265" t="str">
        <f t="shared" si="112"/>
        <v>Tier 8</v>
      </c>
      <c r="E877" s="284">
        <f t="shared" si="113"/>
        <v>0.20091537716716135</v>
      </c>
      <c r="F877" s="265" t="str">
        <f t="shared" si="114"/>
        <v>Tier 8</v>
      </c>
      <c r="G877" s="284">
        <f t="shared" si="115"/>
        <v>1.4917156481817094E-2</v>
      </c>
    </row>
    <row r="878" spans="1:7" hidden="1">
      <c r="A878" s="283" t="str">
        <f t="shared" si="111"/>
        <v>Tier 8</v>
      </c>
      <c r="B878" s="286">
        <f t="shared" si="118"/>
        <v>815</v>
      </c>
      <c r="C878" s="265">
        <f t="shared" si="118"/>
        <v>44757</v>
      </c>
      <c r="D878" s="265" t="str">
        <f t="shared" si="112"/>
        <v>Tier 8</v>
      </c>
      <c r="E878" s="284">
        <f t="shared" si="113"/>
        <v>0.20097962518681114</v>
      </c>
      <c r="F878" s="265" t="str">
        <f t="shared" si="114"/>
        <v>Tier 8</v>
      </c>
      <c r="G878" s="284">
        <f t="shared" si="115"/>
        <v>1.4916739645793521E-2</v>
      </c>
    </row>
    <row r="879" spans="1:7" hidden="1">
      <c r="A879" s="283" t="str">
        <f t="shared" si="111"/>
        <v>Tier 8</v>
      </c>
      <c r="B879" s="286">
        <f t="shared" si="118"/>
        <v>816</v>
      </c>
      <c r="C879" s="265">
        <f t="shared" si="118"/>
        <v>44758</v>
      </c>
      <c r="D879" s="265" t="str">
        <f t="shared" si="112"/>
        <v>Tier 8</v>
      </c>
      <c r="E879" s="284">
        <f t="shared" si="113"/>
        <v>0.20104387320646094</v>
      </c>
      <c r="F879" s="265" t="str">
        <f t="shared" si="114"/>
        <v>Tier 8</v>
      </c>
      <c r="G879" s="284">
        <f t="shared" si="115"/>
        <v>1.4916322809769948E-2</v>
      </c>
    </row>
    <row r="880" spans="1:7" hidden="1">
      <c r="A880" s="283" t="str">
        <f t="shared" si="111"/>
        <v>Tier 8</v>
      </c>
      <c r="B880" s="286">
        <f t="shared" si="118"/>
        <v>817</v>
      </c>
      <c r="C880" s="265">
        <f t="shared" si="118"/>
        <v>44759</v>
      </c>
      <c r="D880" s="265" t="str">
        <f t="shared" si="112"/>
        <v>Tier 8</v>
      </c>
      <c r="E880" s="284">
        <f t="shared" si="113"/>
        <v>0.20110812122611074</v>
      </c>
      <c r="F880" s="265" t="str">
        <f t="shared" si="114"/>
        <v>Tier 8</v>
      </c>
      <c r="G880" s="284">
        <f t="shared" si="115"/>
        <v>1.4915905973746375E-2</v>
      </c>
    </row>
    <row r="881" spans="1:7" hidden="1">
      <c r="A881" s="283" t="str">
        <f t="shared" si="111"/>
        <v>Tier 8</v>
      </c>
      <c r="B881" s="286">
        <f t="shared" si="118"/>
        <v>818</v>
      </c>
      <c r="C881" s="265">
        <f t="shared" si="118"/>
        <v>44760</v>
      </c>
      <c r="D881" s="265" t="str">
        <f t="shared" si="112"/>
        <v>Tier 8</v>
      </c>
      <c r="E881" s="284">
        <f t="shared" si="113"/>
        <v>0.20117236924576054</v>
      </c>
      <c r="F881" s="265" t="str">
        <f t="shared" si="114"/>
        <v>Tier 8</v>
      </c>
      <c r="G881" s="284">
        <f t="shared" si="115"/>
        <v>1.4915489137722802E-2</v>
      </c>
    </row>
    <row r="882" spans="1:7" hidden="1">
      <c r="A882" s="283" t="str">
        <f t="shared" si="111"/>
        <v>Tier 8</v>
      </c>
      <c r="B882" s="286">
        <f t="shared" si="118"/>
        <v>819</v>
      </c>
      <c r="C882" s="265">
        <f t="shared" si="118"/>
        <v>44761</v>
      </c>
      <c r="D882" s="265" t="str">
        <f t="shared" si="112"/>
        <v>Tier 8</v>
      </c>
      <c r="E882" s="284">
        <f t="shared" si="113"/>
        <v>0.20123661726541034</v>
      </c>
      <c r="F882" s="265" t="str">
        <f t="shared" si="114"/>
        <v>Tier 8</v>
      </c>
      <c r="G882" s="284">
        <f t="shared" si="115"/>
        <v>1.491507230169923E-2</v>
      </c>
    </row>
    <row r="883" spans="1:7" hidden="1">
      <c r="A883" s="283" t="str">
        <f t="shared" si="111"/>
        <v>Tier 8</v>
      </c>
      <c r="B883" s="286">
        <f t="shared" si="118"/>
        <v>820</v>
      </c>
      <c r="C883" s="265">
        <f t="shared" si="118"/>
        <v>44762</v>
      </c>
      <c r="D883" s="265" t="str">
        <f t="shared" si="112"/>
        <v>Tier 8</v>
      </c>
      <c r="E883" s="284">
        <f t="shared" si="113"/>
        <v>0.20130086528506014</v>
      </c>
      <c r="F883" s="265" t="str">
        <f t="shared" si="114"/>
        <v>Tier 8</v>
      </c>
      <c r="G883" s="284">
        <f t="shared" si="115"/>
        <v>1.4914655465675657E-2</v>
      </c>
    </row>
    <row r="884" spans="1:7" hidden="1">
      <c r="A884" s="283" t="str">
        <f t="shared" si="111"/>
        <v>Tier 8</v>
      </c>
      <c r="B884" s="286">
        <f t="shared" si="118"/>
        <v>821</v>
      </c>
      <c r="C884" s="265">
        <f t="shared" si="118"/>
        <v>44763</v>
      </c>
      <c r="D884" s="265" t="str">
        <f t="shared" si="112"/>
        <v>Tier 8</v>
      </c>
      <c r="E884" s="284">
        <f t="shared" si="113"/>
        <v>0.20136511330470994</v>
      </c>
      <c r="F884" s="265" t="str">
        <f t="shared" si="114"/>
        <v>Tier 8</v>
      </c>
      <c r="G884" s="284">
        <f t="shared" si="115"/>
        <v>1.4914238629652084E-2</v>
      </c>
    </row>
    <row r="885" spans="1:7" hidden="1">
      <c r="A885" s="283" t="str">
        <f t="shared" si="111"/>
        <v>Tier 8</v>
      </c>
      <c r="B885" s="286">
        <f t="shared" si="118"/>
        <v>822</v>
      </c>
      <c r="C885" s="265">
        <f t="shared" si="118"/>
        <v>44764</v>
      </c>
      <c r="D885" s="265" t="str">
        <f t="shared" si="112"/>
        <v>Tier 8</v>
      </c>
      <c r="E885" s="284">
        <f t="shared" si="113"/>
        <v>0.20142936132435973</v>
      </c>
      <c r="F885" s="265" t="str">
        <f t="shared" si="114"/>
        <v>Tier 8</v>
      </c>
      <c r="G885" s="284">
        <f t="shared" si="115"/>
        <v>1.4913821793628511E-2</v>
      </c>
    </row>
    <row r="886" spans="1:7" hidden="1">
      <c r="A886" s="283" t="str">
        <f t="shared" si="111"/>
        <v>Tier 8</v>
      </c>
      <c r="B886" s="286">
        <f t="shared" si="118"/>
        <v>823</v>
      </c>
      <c r="C886" s="265">
        <f t="shared" si="118"/>
        <v>44765</v>
      </c>
      <c r="D886" s="265" t="str">
        <f t="shared" si="112"/>
        <v>Tier 8</v>
      </c>
      <c r="E886" s="284">
        <f t="shared" si="113"/>
        <v>0.20149360934400953</v>
      </c>
      <c r="F886" s="265" t="str">
        <f t="shared" si="114"/>
        <v>Tier 8</v>
      </c>
      <c r="G886" s="284">
        <f t="shared" si="115"/>
        <v>1.4913404957604938E-2</v>
      </c>
    </row>
    <row r="887" spans="1:7" hidden="1">
      <c r="A887" s="283" t="str">
        <f t="shared" si="111"/>
        <v>Tier 8</v>
      </c>
      <c r="B887" s="286">
        <f t="shared" si="118"/>
        <v>824</v>
      </c>
      <c r="C887" s="265">
        <f t="shared" si="118"/>
        <v>44766</v>
      </c>
      <c r="D887" s="265" t="str">
        <f t="shared" si="112"/>
        <v>Tier 8</v>
      </c>
      <c r="E887" s="284">
        <f t="shared" si="113"/>
        <v>0.20155785736365933</v>
      </c>
      <c r="F887" s="265" t="str">
        <f t="shared" si="114"/>
        <v>Tier 8</v>
      </c>
      <c r="G887" s="284">
        <f t="shared" si="115"/>
        <v>1.4912988121581365E-2</v>
      </c>
    </row>
    <row r="888" spans="1:7" hidden="1">
      <c r="A888" s="283" t="str">
        <f t="shared" si="111"/>
        <v>Tier 8</v>
      </c>
      <c r="B888" s="286">
        <f t="shared" si="118"/>
        <v>825</v>
      </c>
      <c r="C888" s="265">
        <f t="shared" si="118"/>
        <v>44767</v>
      </c>
      <c r="D888" s="265" t="str">
        <f t="shared" si="112"/>
        <v>Tier 8</v>
      </c>
      <c r="E888" s="284">
        <f t="shared" si="113"/>
        <v>0.20162210538330913</v>
      </c>
      <c r="F888" s="265" t="str">
        <f t="shared" si="114"/>
        <v>Tier 8</v>
      </c>
      <c r="G888" s="284">
        <f t="shared" si="115"/>
        <v>1.4912571285557792E-2</v>
      </c>
    </row>
    <row r="889" spans="1:7" hidden="1">
      <c r="A889" s="283" t="str">
        <f t="shared" si="111"/>
        <v>Tier 8</v>
      </c>
      <c r="B889" s="286">
        <f t="shared" si="118"/>
        <v>826</v>
      </c>
      <c r="C889" s="265">
        <f t="shared" si="118"/>
        <v>44768</v>
      </c>
      <c r="D889" s="265" t="str">
        <f t="shared" si="112"/>
        <v>Tier 8</v>
      </c>
      <c r="E889" s="284">
        <f t="shared" si="113"/>
        <v>0.20168635340295893</v>
      </c>
      <c r="F889" s="265" t="str">
        <f t="shared" si="114"/>
        <v>Tier 8</v>
      </c>
      <c r="G889" s="284">
        <f t="shared" si="115"/>
        <v>1.4912154449534219E-2</v>
      </c>
    </row>
    <row r="890" spans="1:7" hidden="1">
      <c r="A890" s="283" t="str">
        <f t="shared" si="111"/>
        <v>Tier 8</v>
      </c>
      <c r="B890" s="286">
        <f t="shared" si="118"/>
        <v>827</v>
      </c>
      <c r="C890" s="265">
        <f t="shared" si="118"/>
        <v>44769</v>
      </c>
      <c r="D890" s="265" t="str">
        <f t="shared" si="112"/>
        <v>Tier 8</v>
      </c>
      <c r="E890" s="284">
        <f t="shared" si="113"/>
        <v>0.20175060142260873</v>
      </c>
      <c r="F890" s="265" t="str">
        <f t="shared" si="114"/>
        <v>Tier 8</v>
      </c>
      <c r="G890" s="284">
        <f t="shared" si="115"/>
        <v>1.4911737613510646E-2</v>
      </c>
    </row>
    <row r="891" spans="1:7" hidden="1">
      <c r="A891" s="283" t="str">
        <f t="shared" si="111"/>
        <v>Tier 8</v>
      </c>
      <c r="B891" s="286">
        <f t="shared" si="118"/>
        <v>828</v>
      </c>
      <c r="C891" s="265">
        <f t="shared" si="118"/>
        <v>44770</v>
      </c>
      <c r="D891" s="265" t="str">
        <f t="shared" si="112"/>
        <v>Tier 8</v>
      </c>
      <c r="E891" s="284">
        <f t="shared" si="113"/>
        <v>0.20181484944225853</v>
      </c>
      <c r="F891" s="265" t="str">
        <f t="shared" si="114"/>
        <v>Tier 8</v>
      </c>
      <c r="G891" s="284">
        <f t="shared" si="115"/>
        <v>1.4911320777487073E-2</v>
      </c>
    </row>
    <row r="892" spans="1:7" hidden="1">
      <c r="A892" s="283" t="str">
        <f t="shared" si="111"/>
        <v>Tier 8</v>
      </c>
      <c r="B892" s="286">
        <f t="shared" si="118"/>
        <v>829</v>
      </c>
      <c r="C892" s="265">
        <f t="shared" si="118"/>
        <v>44771</v>
      </c>
      <c r="D892" s="265" t="str">
        <f t="shared" si="112"/>
        <v>Tier 8</v>
      </c>
      <c r="E892" s="284">
        <f t="shared" si="113"/>
        <v>0.20187909746190832</v>
      </c>
      <c r="F892" s="265" t="str">
        <f t="shared" si="114"/>
        <v>Tier 8</v>
      </c>
      <c r="G892" s="284">
        <f t="shared" si="115"/>
        <v>1.4910903941463501E-2</v>
      </c>
    </row>
    <row r="893" spans="1:7" hidden="1">
      <c r="A893" s="283" t="str">
        <f t="shared" si="111"/>
        <v>Tier 9</v>
      </c>
      <c r="B893" s="286">
        <f t="shared" ref="B893:C908" si="119">B892+1</f>
        <v>830</v>
      </c>
      <c r="C893" s="265">
        <f t="shared" si="119"/>
        <v>44772</v>
      </c>
      <c r="D893" s="265" t="str">
        <f t="shared" si="112"/>
        <v>Tier 9</v>
      </c>
      <c r="E893" s="284">
        <f t="shared" si="113"/>
        <v>0.2019446083228035</v>
      </c>
      <c r="F893" s="265" t="str">
        <f t="shared" si="114"/>
        <v>Tier 9</v>
      </c>
      <c r="G893" s="284">
        <f t="shared" si="115"/>
        <v>1.4910491219438462E-2</v>
      </c>
    </row>
    <row r="894" spans="1:7" hidden="1">
      <c r="A894" s="283" t="str">
        <f t="shared" si="111"/>
        <v>Tier 9</v>
      </c>
      <c r="B894" s="286">
        <f t="shared" si="119"/>
        <v>831</v>
      </c>
      <c r="C894" s="265">
        <f t="shared" si="119"/>
        <v>44773</v>
      </c>
      <c r="D894" s="265" t="str">
        <f t="shared" si="112"/>
        <v>Tier 9</v>
      </c>
      <c r="E894" s="284">
        <f t="shared" si="113"/>
        <v>0.20201011918369868</v>
      </c>
      <c r="F894" s="265" t="str">
        <f t="shared" si="114"/>
        <v>Tier 9</v>
      </c>
      <c r="G894" s="284">
        <f t="shared" si="115"/>
        <v>1.4910078497413423E-2</v>
      </c>
    </row>
    <row r="895" spans="1:7" hidden="1">
      <c r="A895" s="283" t="str">
        <f t="shared" si="111"/>
        <v>Tier 9</v>
      </c>
      <c r="B895" s="286">
        <f t="shared" si="119"/>
        <v>832</v>
      </c>
      <c r="C895" s="265">
        <f t="shared" si="119"/>
        <v>44774</v>
      </c>
      <c r="D895" s="265" t="str">
        <f t="shared" si="112"/>
        <v>Tier 9</v>
      </c>
      <c r="E895" s="284">
        <f t="shared" si="113"/>
        <v>0.20207563004459386</v>
      </c>
      <c r="F895" s="265" t="str">
        <f t="shared" si="114"/>
        <v>Tier 9</v>
      </c>
      <c r="G895" s="284">
        <f t="shared" si="115"/>
        <v>1.4909665775388384E-2</v>
      </c>
    </row>
    <row r="896" spans="1:7" hidden="1">
      <c r="A896" s="283" t="str">
        <f t="shared" ref="A896:A959" si="120">IFERROR(INDEX($P$63:$P$101,MATCH(B896,$Q$63:$Q$101,0)),A895)</f>
        <v>Tier 9</v>
      </c>
      <c r="B896" s="286">
        <f t="shared" si="119"/>
        <v>833</v>
      </c>
      <c r="C896" s="265">
        <f t="shared" si="119"/>
        <v>44775</v>
      </c>
      <c r="D896" s="265" t="str">
        <f t="shared" ref="D896:D959" si="121">IF(A896=0,"",A896)</f>
        <v>Tier 9</v>
      </c>
      <c r="E896" s="284">
        <f t="shared" ref="E896:E959" si="122">IF(A896=0,E895,E895+VLOOKUP(D896,$P$63:$T$101,3,0))</f>
        <v>0.20214114090548904</v>
      </c>
      <c r="F896" s="265" t="str">
        <f t="shared" ref="F896:F959" si="123">D896</f>
        <v>Tier 9</v>
      </c>
      <c r="G896" s="284">
        <f t="shared" ref="G896:G959" si="124">IF(A896=0,G895,G895+VLOOKUP(F896,$P$63:$T$101,5,0))</f>
        <v>1.4909253053363346E-2</v>
      </c>
    </row>
    <row r="897" spans="1:7" hidden="1">
      <c r="A897" s="283" t="str">
        <f t="shared" si="120"/>
        <v>Tier 9</v>
      </c>
      <c r="B897" s="286">
        <f t="shared" si="119"/>
        <v>834</v>
      </c>
      <c r="C897" s="265">
        <f t="shared" si="119"/>
        <v>44776</v>
      </c>
      <c r="D897" s="265" t="str">
        <f t="shared" si="121"/>
        <v>Tier 9</v>
      </c>
      <c r="E897" s="284">
        <f t="shared" si="122"/>
        <v>0.20220665176638422</v>
      </c>
      <c r="F897" s="265" t="str">
        <f t="shared" si="123"/>
        <v>Tier 9</v>
      </c>
      <c r="G897" s="284">
        <f t="shared" si="124"/>
        <v>1.4908840331338307E-2</v>
      </c>
    </row>
    <row r="898" spans="1:7" hidden="1">
      <c r="A898" s="283" t="str">
        <f t="shared" si="120"/>
        <v>Tier 9</v>
      </c>
      <c r="B898" s="286">
        <f t="shared" si="119"/>
        <v>835</v>
      </c>
      <c r="C898" s="265">
        <f t="shared" si="119"/>
        <v>44777</v>
      </c>
      <c r="D898" s="265" t="str">
        <f t="shared" si="121"/>
        <v>Tier 9</v>
      </c>
      <c r="E898" s="284">
        <f t="shared" si="122"/>
        <v>0.2022721626272794</v>
      </c>
      <c r="F898" s="265" t="str">
        <f t="shared" si="123"/>
        <v>Tier 9</v>
      </c>
      <c r="G898" s="284">
        <f t="shared" si="124"/>
        <v>1.4908427609313268E-2</v>
      </c>
    </row>
    <row r="899" spans="1:7" hidden="1">
      <c r="A899" s="283" t="str">
        <f t="shared" si="120"/>
        <v>Tier 9</v>
      </c>
      <c r="B899" s="286">
        <f t="shared" si="119"/>
        <v>836</v>
      </c>
      <c r="C899" s="265">
        <f t="shared" si="119"/>
        <v>44778</v>
      </c>
      <c r="D899" s="265" t="str">
        <f t="shared" si="121"/>
        <v>Tier 9</v>
      </c>
      <c r="E899" s="284">
        <f t="shared" si="122"/>
        <v>0.20233767348817458</v>
      </c>
      <c r="F899" s="265" t="str">
        <f t="shared" si="123"/>
        <v>Tier 9</v>
      </c>
      <c r="G899" s="284">
        <f t="shared" si="124"/>
        <v>1.490801488728823E-2</v>
      </c>
    </row>
    <row r="900" spans="1:7" hidden="1">
      <c r="A900" s="283" t="str">
        <f t="shared" si="120"/>
        <v>Tier 9</v>
      </c>
      <c r="B900" s="286">
        <f t="shared" si="119"/>
        <v>837</v>
      </c>
      <c r="C900" s="265">
        <f t="shared" si="119"/>
        <v>44779</v>
      </c>
      <c r="D900" s="265" t="str">
        <f t="shared" si="121"/>
        <v>Tier 9</v>
      </c>
      <c r="E900" s="284">
        <f t="shared" si="122"/>
        <v>0.20240318434906976</v>
      </c>
      <c r="F900" s="265" t="str">
        <f t="shared" si="123"/>
        <v>Tier 9</v>
      </c>
      <c r="G900" s="284">
        <f t="shared" si="124"/>
        <v>1.4907602165263191E-2</v>
      </c>
    </row>
    <row r="901" spans="1:7" hidden="1">
      <c r="A901" s="283" t="str">
        <f t="shared" si="120"/>
        <v>Tier 9</v>
      </c>
      <c r="B901" s="286">
        <f t="shared" si="119"/>
        <v>838</v>
      </c>
      <c r="C901" s="265">
        <f t="shared" si="119"/>
        <v>44780</v>
      </c>
      <c r="D901" s="265" t="str">
        <f t="shared" si="121"/>
        <v>Tier 9</v>
      </c>
      <c r="E901" s="284">
        <f t="shared" si="122"/>
        <v>0.20246869520996494</v>
      </c>
      <c r="F901" s="265" t="str">
        <f t="shared" si="123"/>
        <v>Tier 9</v>
      </c>
      <c r="G901" s="284">
        <f t="shared" si="124"/>
        <v>1.4907189443238152E-2</v>
      </c>
    </row>
    <row r="902" spans="1:7" hidden="1">
      <c r="A902" s="283" t="str">
        <f t="shared" si="120"/>
        <v>Tier 9</v>
      </c>
      <c r="B902" s="286">
        <f t="shared" si="119"/>
        <v>839</v>
      </c>
      <c r="C902" s="265">
        <f t="shared" si="119"/>
        <v>44781</v>
      </c>
      <c r="D902" s="265" t="str">
        <f t="shared" si="121"/>
        <v>Tier 9</v>
      </c>
      <c r="E902" s="284">
        <f t="shared" si="122"/>
        <v>0.20253420607086012</v>
      </c>
      <c r="F902" s="265" t="str">
        <f t="shared" si="123"/>
        <v>Tier 9</v>
      </c>
      <c r="G902" s="284">
        <f t="shared" si="124"/>
        <v>1.4906776721213114E-2</v>
      </c>
    </row>
    <row r="903" spans="1:7" hidden="1">
      <c r="A903" s="283" t="str">
        <f t="shared" si="120"/>
        <v>Tier 9</v>
      </c>
      <c r="B903" s="286">
        <f t="shared" si="119"/>
        <v>840</v>
      </c>
      <c r="C903" s="265">
        <f t="shared" si="119"/>
        <v>44782</v>
      </c>
      <c r="D903" s="265" t="str">
        <f t="shared" si="121"/>
        <v>Tier 9</v>
      </c>
      <c r="E903" s="284">
        <f t="shared" si="122"/>
        <v>0.2025997169317553</v>
      </c>
      <c r="F903" s="265" t="str">
        <f t="shared" si="123"/>
        <v>Tier 9</v>
      </c>
      <c r="G903" s="284">
        <f t="shared" si="124"/>
        <v>1.4906363999188075E-2</v>
      </c>
    </row>
    <row r="904" spans="1:7" hidden="1">
      <c r="A904" s="283" t="str">
        <f t="shared" si="120"/>
        <v>Tier 9</v>
      </c>
      <c r="B904" s="286">
        <f t="shared" si="119"/>
        <v>841</v>
      </c>
      <c r="C904" s="265">
        <f t="shared" si="119"/>
        <v>44783</v>
      </c>
      <c r="D904" s="265" t="str">
        <f t="shared" si="121"/>
        <v>Tier 9</v>
      </c>
      <c r="E904" s="284">
        <f t="shared" si="122"/>
        <v>0.20266522779265048</v>
      </c>
      <c r="F904" s="265" t="str">
        <f t="shared" si="123"/>
        <v>Tier 9</v>
      </c>
      <c r="G904" s="284">
        <f t="shared" si="124"/>
        <v>1.4905951277163036E-2</v>
      </c>
    </row>
    <row r="905" spans="1:7" hidden="1">
      <c r="A905" s="283" t="str">
        <f t="shared" si="120"/>
        <v>Tier 9</v>
      </c>
      <c r="B905" s="286">
        <f t="shared" si="119"/>
        <v>842</v>
      </c>
      <c r="C905" s="265">
        <f t="shared" si="119"/>
        <v>44784</v>
      </c>
      <c r="D905" s="265" t="str">
        <f t="shared" si="121"/>
        <v>Tier 9</v>
      </c>
      <c r="E905" s="284">
        <f t="shared" si="122"/>
        <v>0.20273073865354566</v>
      </c>
      <c r="F905" s="265" t="str">
        <f t="shared" si="123"/>
        <v>Tier 9</v>
      </c>
      <c r="G905" s="284">
        <f t="shared" si="124"/>
        <v>1.4905538555137997E-2</v>
      </c>
    </row>
    <row r="906" spans="1:7" hidden="1">
      <c r="A906" s="283" t="str">
        <f t="shared" si="120"/>
        <v>Tier 9</v>
      </c>
      <c r="B906" s="286">
        <f t="shared" si="119"/>
        <v>843</v>
      </c>
      <c r="C906" s="265">
        <f t="shared" si="119"/>
        <v>44785</v>
      </c>
      <c r="D906" s="265" t="str">
        <f t="shared" si="121"/>
        <v>Tier 9</v>
      </c>
      <c r="E906" s="284">
        <f t="shared" si="122"/>
        <v>0.20279624951444084</v>
      </c>
      <c r="F906" s="265" t="str">
        <f t="shared" si="123"/>
        <v>Tier 9</v>
      </c>
      <c r="G906" s="284">
        <f t="shared" si="124"/>
        <v>1.4905125833112959E-2</v>
      </c>
    </row>
    <row r="907" spans="1:7" hidden="1">
      <c r="A907" s="283" t="str">
        <f t="shared" si="120"/>
        <v>Tier 9</v>
      </c>
      <c r="B907" s="286">
        <f t="shared" si="119"/>
        <v>844</v>
      </c>
      <c r="C907" s="265">
        <f t="shared" si="119"/>
        <v>44786</v>
      </c>
      <c r="D907" s="265" t="str">
        <f t="shared" si="121"/>
        <v>Tier 9</v>
      </c>
      <c r="E907" s="284">
        <f t="shared" si="122"/>
        <v>0.20286176037533601</v>
      </c>
      <c r="F907" s="265" t="str">
        <f t="shared" si="123"/>
        <v>Tier 9</v>
      </c>
      <c r="G907" s="284">
        <f t="shared" si="124"/>
        <v>1.490471311108792E-2</v>
      </c>
    </row>
    <row r="908" spans="1:7" hidden="1">
      <c r="A908" s="283" t="str">
        <f t="shared" si="120"/>
        <v>Tier 9</v>
      </c>
      <c r="B908" s="286">
        <f t="shared" si="119"/>
        <v>845</v>
      </c>
      <c r="C908" s="265">
        <f t="shared" si="119"/>
        <v>44787</v>
      </c>
      <c r="D908" s="265" t="str">
        <f t="shared" si="121"/>
        <v>Tier 9</v>
      </c>
      <c r="E908" s="284">
        <f t="shared" si="122"/>
        <v>0.20292727123623119</v>
      </c>
      <c r="F908" s="265" t="str">
        <f t="shared" si="123"/>
        <v>Tier 9</v>
      </c>
      <c r="G908" s="284">
        <f t="shared" si="124"/>
        <v>1.4904300389062881E-2</v>
      </c>
    </row>
    <row r="909" spans="1:7" hidden="1">
      <c r="A909" s="283" t="str">
        <f t="shared" si="120"/>
        <v>Tier 9</v>
      </c>
      <c r="B909" s="286">
        <f t="shared" ref="B909:C914" si="125">B908+1</f>
        <v>846</v>
      </c>
      <c r="C909" s="265">
        <f t="shared" si="125"/>
        <v>44788</v>
      </c>
      <c r="D909" s="265" t="str">
        <f t="shared" si="121"/>
        <v>Tier 9</v>
      </c>
      <c r="E909" s="284">
        <f t="shared" si="122"/>
        <v>0.20299278209712637</v>
      </c>
      <c r="F909" s="265" t="str">
        <f t="shared" si="123"/>
        <v>Tier 9</v>
      </c>
      <c r="G909" s="284">
        <f t="shared" si="124"/>
        <v>1.4903887667037843E-2</v>
      </c>
    </row>
    <row r="910" spans="1:7" hidden="1">
      <c r="A910" s="283" t="str">
        <f t="shared" si="120"/>
        <v>Tier 9</v>
      </c>
      <c r="B910" s="286">
        <f t="shared" si="125"/>
        <v>847</v>
      </c>
      <c r="C910" s="265">
        <f t="shared" si="125"/>
        <v>44789</v>
      </c>
      <c r="D910" s="265" t="str">
        <f t="shared" si="121"/>
        <v>Tier 9</v>
      </c>
      <c r="E910" s="284">
        <f t="shared" si="122"/>
        <v>0.20305829295802155</v>
      </c>
      <c r="F910" s="265" t="str">
        <f t="shared" si="123"/>
        <v>Tier 9</v>
      </c>
      <c r="G910" s="284">
        <f t="shared" si="124"/>
        <v>1.4903474945012804E-2</v>
      </c>
    </row>
    <row r="911" spans="1:7" hidden="1">
      <c r="A911" s="283" t="str">
        <f t="shared" si="120"/>
        <v>Tier 9</v>
      </c>
      <c r="B911" s="286">
        <f t="shared" si="125"/>
        <v>848</v>
      </c>
      <c r="C911" s="265">
        <f t="shared" si="125"/>
        <v>44790</v>
      </c>
      <c r="D911" s="265" t="str">
        <f t="shared" si="121"/>
        <v>Tier 9</v>
      </c>
      <c r="E911" s="284">
        <f t="shared" si="122"/>
        <v>0.20312380381891673</v>
      </c>
      <c r="F911" s="265" t="str">
        <f t="shared" si="123"/>
        <v>Tier 9</v>
      </c>
      <c r="G911" s="284">
        <f t="shared" si="124"/>
        <v>1.4903062222987765E-2</v>
      </c>
    </row>
    <row r="912" spans="1:7" hidden="1">
      <c r="A912" s="283" t="str">
        <f t="shared" si="120"/>
        <v>Tier 9</v>
      </c>
      <c r="B912" s="286">
        <f t="shared" si="125"/>
        <v>849</v>
      </c>
      <c r="C912" s="265">
        <f t="shared" si="125"/>
        <v>44791</v>
      </c>
      <c r="D912" s="265" t="str">
        <f t="shared" si="121"/>
        <v>Tier 9</v>
      </c>
      <c r="E912" s="284">
        <f t="shared" si="122"/>
        <v>0.20318931467981191</v>
      </c>
      <c r="F912" s="265" t="str">
        <f t="shared" si="123"/>
        <v>Tier 9</v>
      </c>
      <c r="G912" s="284">
        <f t="shared" si="124"/>
        <v>1.4902649500962727E-2</v>
      </c>
    </row>
    <row r="913" spans="1:7" hidden="1">
      <c r="A913" s="283" t="str">
        <f t="shared" si="120"/>
        <v>Tier 9</v>
      </c>
      <c r="B913" s="286">
        <f t="shared" si="125"/>
        <v>850</v>
      </c>
      <c r="C913" s="265">
        <f t="shared" si="125"/>
        <v>44792</v>
      </c>
      <c r="D913" s="265" t="str">
        <f t="shared" si="121"/>
        <v>Tier 9</v>
      </c>
      <c r="E913" s="284">
        <f t="shared" si="122"/>
        <v>0.20325482554070709</v>
      </c>
      <c r="F913" s="265" t="str">
        <f t="shared" si="123"/>
        <v>Tier 9</v>
      </c>
      <c r="G913" s="284">
        <f t="shared" si="124"/>
        <v>1.4902236778937688E-2</v>
      </c>
    </row>
    <row r="914" spans="1:7" hidden="1">
      <c r="A914" s="283" t="str">
        <f t="shared" si="120"/>
        <v>Tier 9</v>
      </c>
      <c r="B914" s="286">
        <f t="shared" si="125"/>
        <v>851</v>
      </c>
      <c r="C914" s="265">
        <f t="shared" si="125"/>
        <v>44793</v>
      </c>
      <c r="D914" s="265" t="str">
        <f t="shared" si="121"/>
        <v>Tier 9</v>
      </c>
      <c r="E914" s="284">
        <f t="shared" si="122"/>
        <v>0.20332033640160227</v>
      </c>
      <c r="F914" s="265" t="str">
        <f t="shared" si="123"/>
        <v>Tier 9</v>
      </c>
      <c r="G914" s="284">
        <f t="shared" si="124"/>
        <v>1.4901824056912649E-2</v>
      </c>
    </row>
    <row r="915" spans="1:7" hidden="1">
      <c r="A915" s="283" t="str">
        <f t="shared" si="120"/>
        <v>Tier 9</v>
      </c>
      <c r="B915" s="286">
        <f>B914+1</f>
        <v>852</v>
      </c>
      <c r="C915" s="265">
        <f>C914+1</f>
        <v>44794</v>
      </c>
      <c r="D915" s="265" t="str">
        <f t="shared" si="121"/>
        <v>Tier 9</v>
      </c>
      <c r="E915" s="284">
        <f t="shared" si="122"/>
        <v>0.20338584726249745</v>
      </c>
      <c r="F915" s="265" t="str">
        <f t="shared" si="123"/>
        <v>Tier 9</v>
      </c>
      <c r="G915" s="284">
        <f t="shared" si="124"/>
        <v>1.4901411334887611E-2</v>
      </c>
    </row>
    <row r="916" spans="1:7" hidden="1">
      <c r="A916" s="283" t="str">
        <f t="shared" si="120"/>
        <v>Tier 9</v>
      </c>
      <c r="B916" s="286">
        <f t="shared" ref="B916:C931" si="126">B915+1</f>
        <v>853</v>
      </c>
      <c r="C916" s="265">
        <f t="shared" si="126"/>
        <v>44795</v>
      </c>
      <c r="D916" s="265" t="str">
        <f t="shared" si="121"/>
        <v>Tier 9</v>
      </c>
      <c r="E916" s="284">
        <f t="shared" si="122"/>
        <v>0.20345135812339263</v>
      </c>
      <c r="F916" s="265" t="str">
        <f t="shared" si="123"/>
        <v>Tier 9</v>
      </c>
      <c r="G916" s="284">
        <f t="shared" si="124"/>
        <v>1.4900998612862572E-2</v>
      </c>
    </row>
    <row r="917" spans="1:7" hidden="1">
      <c r="A917" s="283" t="str">
        <f t="shared" si="120"/>
        <v>Tier 9</v>
      </c>
      <c r="B917" s="286">
        <f t="shared" si="126"/>
        <v>854</v>
      </c>
      <c r="C917" s="265">
        <f t="shared" si="126"/>
        <v>44796</v>
      </c>
      <c r="D917" s="265" t="str">
        <f t="shared" si="121"/>
        <v>Tier 9</v>
      </c>
      <c r="E917" s="284">
        <f t="shared" si="122"/>
        <v>0.20351686898428781</v>
      </c>
      <c r="F917" s="265" t="str">
        <f t="shared" si="123"/>
        <v>Tier 9</v>
      </c>
      <c r="G917" s="284">
        <f t="shared" si="124"/>
        <v>1.4900585890837533E-2</v>
      </c>
    </row>
    <row r="918" spans="1:7" hidden="1">
      <c r="A918" s="283" t="str">
        <f t="shared" si="120"/>
        <v>Tier 9</v>
      </c>
      <c r="B918" s="286">
        <f t="shared" si="126"/>
        <v>855</v>
      </c>
      <c r="C918" s="265">
        <f t="shared" si="126"/>
        <v>44797</v>
      </c>
      <c r="D918" s="265" t="str">
        <f t="shared" si="121"/>
        <v>Tier 9</v>
      </c>
      <c r="E918" s="284">
        <f t="shared" si="122"/>
        <v>0.20358237984518299</v>
      </c>
      <c r="F918" s="265" t="str">
        <f t="shared" si="123"/>
        <v>Tier 9</v>
      </c>
      <c r="G918" s="284">
        <f t="shared" si="124"/>
        <v>1.4900173168812494E-2</v>
      </c>
    </row>
    <row r="919" spans="1:7" hidden="1">
      <c r="A919" s="283" t="str">
        <f t="shared" si="120"/>
        <v>Tier 9</v>
      </c>
      <c r="B919" s="286">
        <f t="shared" si="126"/>
        <v>856</v>
      </c>
      <c r="C919" s="265">
        <f t="shared" si="126"/>
        <v>44798</v>
      </c>
      <c r="D919" s="265" t="str">
        <f t="shared" si="121"/>
        <v>Tier 9</v>
      </c>
      <c r="E919" s="284">
        <f t="shared" si="122"/>
        <v>0.20364789070607817</v>
      </c>
      <c r="F919" s="265" t="str">
        <f t="shared" si="123"/>
        <v>Tier 9</v>
      </c>
      <c r="G919" s="284">
        <f t="shared" si="124"/>
        <v>1.4899760446787456E-2</v>
      </c>
    </row>
    <row r="920" spans="1:7" hidden="1">
      <c r="A920" s="283" t="str">
        <f t="shared" si="120"/>
        <v>Tier 9</v>
      </c>
      <c r="B920" s="286">
        <f t="shared" si="126"/>
        <v>857</v>
      </c>
      <c r="C920" s="265">
        <f t="shared" si="126"/>
        <v>44799</v>
      </c>
      <c r="D920" s="265" t="str">
        <f t="shared" si="121"/>
        <v>Tier 9</v>
      </c>
      <c r="E920" s="284">
        <f t="shared" si="122"/>
        <v>0.20371340156697335</v>
      </c>
      <c r="F920" s="265" t="str">
        <f t="shared" si="123"/>
        <v>Tier 9</v>
      </c>
      <c r="G920" s="284">
        <f t="shared" si="124"/>
        <v>1.4899347724762417E-2</v>
      </c>
    </row>
    <row r="921" spans="1:7" hidden="1">
      <c r="A921" s="283" t="str">
        <f t="shared" si="120"/>
        <v>Tier 9</v>
      </c>
      <c r="B921" s="286">
        <f t="shared" si="126"/>
        <v>858</v>
      </c>
      <c r="C921" s="265">
        <f t="shared" si="126"/>
        <v>44800</v>
      </c>
      <c r="D921" s="265" t="str">
        <f t="shared" si="121"/>
        <v>Tier 9</v>
      </c>
      <c r="E921" s="284">
        <f t="shared" si="122"/>
        <v>0.20377891242786852</v>
      </c>
      <c r="F921" s="265" t="str">
        <f t="shared" si="123"/>
        <v>Tier 9</v>
      </c>
      <c r="G921" s="284">
        <f t="shared" si="124"/>
        <v>1.4898935002737378E-2</v>
      </c>
    </row>
    <row r="922" spans="1:7" hidden="1">
      <c r="A922" s="283" t="str">
        <f t="shared" si="120"/>
        <v>Tier 9</v>
      </c>
      <c r="B922" s="286">
        <f t="shared" si="126"/>
        <v>859</v>
      </c>
      <c r="C922" s="265">
        <f t="shared" si="126"/>
        <v>44801</v>
      </c>
      <c r="D922" s="265" t="str">
        <f t="shared" si="121"/>
        <v>Tier 9</v>
      </c>
      <c r="E922" s="284">
        <f t="shared" si="122"/>
        <v>0.2038444232887637</v>
      </c>
      <c r="F922" s="265" t="str">
        <f t="shared" si="123"/>
        <v>Tier 9</v>
      </c>
      <c r="G922" s="284">
        <f t="shared" si="124"/>
        <v>1.489852228071234E-2</v>
      </c>
    </row>
    <row r="923" spans="1:7" hidden="1">
      <c r="A923" s="283" t="str">
        <f t="shared" si="120"/>
        <v>Tier 9</v>
      </c>
      <c r="B923" s="286">
        <f t="shared" si="126"/>
        <v>860</v>
      </c>
      <c r="C923" s="265">
        <f t="shared" si="126"/>
        <v>44802</v>
      </c>
      <c r="D923" s="265" t="str">
        <f t="shared" si="121"/>
        <v>Tier 9</v>
      </c>
      <c r="E923" s="284">
        <f t="shared" si="122"/>
        <v>0.20390993414965888</v>
      </c>
      <c r="F923" s="265" t="str">
        <f t="shared" si="123"/>
        <v>Tier 9</v>
      </c>
      <c r="G923" s="284">
        <f t="shared" si="124"/>
        <v>1.4898109558687301E-2</v>
      </c>
    </row>
    <row r="924" spans="1:7" hidden="1">
      <c r="A924" s="283" t="str">
        <f t="shared" si="120"/>
        <v>Tier 9</v>
      </c>
      <c r="B924" s="286">
        <f t="shared" si="126"/>
        <v>861</v>
      </c>
      <c r="C924" s="265">
        <f t="shared" si="126"/>
        <v>44803</v>
      </c>
      <c r="D924" s="265" t="str">
        <f t="shared" si="121"/>
        <v>Tier 9</v>
      </c>
      <c r="E924" s="284">
        <f t="shared" si="122"/>
        <v>0.20397544501055406</v>
      </c>
      <c r="F924" s="265" t="str">
        <f t="shared" si="123"/>
        <v>Tier 9</v>
      </c>
      <c r="G924" s="284">
        <f t="shared" si="124"/>
        <v>1.4897696836662262E-2</v>
      </c>
    </row>
    <row r="925" spans="1:7" hidden="1">
      <c r="A925" s="283" t="str">
        <f t="shared" si="120"/>
        <v>Tier 9</v>
      </c>
      <c r="B925" s="286">
        <f t="shared" si="126"/>
        <v>862</v>
      </c>
      <c r="C925" s="265">
        <f t="shared" si="126"/>
        <v>44804</v>
      </c>
      <c r="D925" s="265" t="str">
        <f t="shared" si="121"/>
        <v>Tier 9</v>
      </c>
      <c r="E925" s="284">
        <f t="shared" si="122"/>
        <v>0.20404095587144924</v>
      </c>
      <c r="F925" s="265" t="str">
        <f t="shared" si="123"/>
        <v>Tier 9</v>
      </c>
      <c r="G925" s="284">
        <f t="shared" si="124"/>
        <v>1.4897284114637224E-2</v>
      </c>
    </row>
    <row r="926" spans="1:7" hidden="1">
      <c r="A926" s="283" t="str">
        <f t="shared" si="120"/>
        <v>Tier 9</v>
      </c>
      <c r="B926" s="286">
        <f t="shared" si="126"/>
        <v>863</v>
      </c>
      <c r="C926" s="265">
        <f t="shared" si="126"/>
        <v>44805</v>
      </c>
      <c r="D926" s="265" t="str">
        <f t="shared" si="121"/>
        <v>Tier 9</v>
      </c>
      <c r="E926" s="284">
        <f t="shared" si="122"/>
        <v>0.20410646673234442</v>
      </c>
      <c r="F926" s="265" t="str">
        <f t="shared" si="123"/>
        <v>Tier 9</v>
      </c>
      <c r="G926" s="284">
        <f t="shared" si="124"/>
        <v>1.4896871392612185E-2</v>
      </c>
    </row>
    <row r="927" spans="1:7" hidden="1">
      <c r="A927" s="283" t="str">
        <f t="shared" si="120"/>
        <v>Tier 9</v>
      </c>
      <c r="B927" s="286">
        <f t="shared" si="126"/>
        <v>864</v>
      </c>
      <c r="C927" s="265">
        <f t="shared" si="126"/>
        <v>44806</v>
      </c>
      <c r="D927" s="265" t="str">
        <f t="shared" si="121"/>
        <v>Tier 9</v>
      </c>
      <c r="E927" s="284">
        <f t="shared" si="122"/>
        <v>0.2041719775932396</v>
      </c>
      <c r="F927" s="265" t="str">
        <f t="shared" si="123"/>
        <v>Tier 9</v>
      </c>
      <c r="G927" s="284">
        <f t="shared" si="124"/>
        <v>1.4896458670587146E-2</v>
      </c>
    </row>
    <row r="928" spans="1:7" hidden="1">
      <c r="A928" s="283" t="str">
        <f t="shared" si="120"/>
        <v>Tier 9</v>
      </c>
      <c r="B928" s="286">
        <f t="shared" si="126"/>
        <v>865</v>
      </c>
      <c r="C928" s="265">
        <f t="shared" si="126"/>
        <v>44807</v>
      </c>
      <c r="D928" s="265" t="str">
        <f t="shared" si="121"/>
        <v>Tier 9</v>
      </c>
      <c r="E928" s="284">
        <f t="shared" si="122"/>
        <v>0.20423748845413478</v>
      </c>
      <c r="F928" s="265" t="str">
        <f t="shared" si="123"/>
        <v>Tier 9</v>
      </c>
      <c r="G928" s="284">
        <f t="shared" si="124"/>
        <v>1.4896045948562107E-2</v>
      </c>
    </row>
    <row r="929" spans="1:7" hidden="1">
      <c r="A929" s="283" t="str">
        <f t="shared" si="120"/>
        <v>Tier 9</v>
      </c>
      <c r="B929" s="286">
        <f t="shared" si="126"/>
        <v>866</v>
      </c>
      <c r="C929" s="265">
        <f t="shared" si="126"/>
        <v>44808</v>
      </c>
      <c r="D929" s="265" t="str">
        <f t="shared" si="121"/>
        <v>Tier 9</v>
      </c>
      <c r="E929" s="284">
        <f t="shared" si="122"/>
        <v>0.20430299931502996</v>
      </c>
      <c r="F929" s="265" t="str">
        <f t="shared" si="123"/>
        <v>Tier 9</v>
      </c>
      <c r="G929" s="284">
        <f t="shared" si="124"/>
        <v>1.4895633226537069E-2</v>
      </c>
    </row>
    <row r="930" spans="1:7" hidden="1">
      <c r="A930" s="283" t="str">
        <f t="shared" si="120"/>
        <v>Tier 9</v>
      </c>
      <c r="B930" s="286">
        <f t="shared" si="126"/>
        <v>867</v>
      </c>
      <c r="C930" s="265">
        <f t="shared" si="126"/>
        <v>44809</v>
      </c>
      <c r="D930" s="265" t="str">
        <f t="shared" si="121"/>
        <v>Tier 9</v>
      </c>
      <c r="E930" s="284">
        <f t="shared" si="122"/>
        <v>0.20436851017592514</v>
      </c>
      <c r="F930" s="265" t="str">
        <f t="shared" si="123"/>
        <v>Tier 9</v>
      </c>
      <c r="G930" s="284">
        <f t="shared" si="124"/>
        <v>1.489522050451203E-2</v>
      </c>
    </row>
    <row r="931" spans="1:7" hidden="1">
      <c r="A931" s="283" t="str">
        <f t="shared" si="120"/>
        <v>Tier 9</v>
      </c>
      <c r="B931" s="286">
        <f t="shared" si="126"/>
        <v>868</v>
      </c>
      <c r="C931" s="265">
        <f t="shared" si="126"/>
        <v>44810</v>
      </c>
      <c r="D931" s="265" t="str">
        <f t="shared" si="121"/>
        <v>Tier 9</v>
      </c>
      <c r="E931" s="284">
        <f t="shared" si="122"/>
        <v>0.20443402103682032</v>
      </c>
      <c r="F931" s="265" t="str">
        <f t="shared" si="123"/>
        <v>Tier 9</v>
      </c>
      <c r="G931" s="284">
        <f t="shared" si="124"/>
        <v>1.4894807782486991E-2</v>
      </c>
    </row>
    <row r="932" spans="1:7" hidden="1">
      <c r="A932" s="283" t="str">
        <f t="shared" si="120"/>
        <v>Tier 9</v>
      </c>
      <c r="B932" s="286">
        <f t="shared" ref="B932:C947" si="127">B931+1</f>
        <v>869</v>
      </c>
      <c r="C932" s="265">
        <f t="shared" si="127"/>
        <v>44811</v>
      </c>
      <c r="D932" s="265" t="str">
        <f t="shared" si="121"/>
        <v>Tier 9</v>
      </c>
      <c r="E932" s="284">
        <f t="shared" si="122"/>
        <v>0.2044995318977155</v>
      </c>
      <c r="F932" s="265" t="str">
        <f t="shared" si="123"/>
        <v>Tier 9</v>
      </c>
      <c r="G932" s="284">
        <f t="shared" si="124"/>
        <v>1.4894395060461953E-2</v>
      </c>
    </row>
    <row r="933" spans="1:7" hidden="1">
      <c r="A933" s="283" t="str">
        <f t="shared" si="120"/>
        <v>Tier 9</v>
      </c>
      <c r="B933" s="286">
        <f t="shared" si="127"/>
        <v>870</v>
      </c>
      <c r="C933" s="265">
        <f t="shared" si="127"/>
        <v>44812</v>
      </c>
      <c r="D933" s="265" t="str">
        <f t="shared" si="121"/>
        <v>Tier 9</v>
      </c>
      <c r="E933" s="284">
        <f t="shared" si="122"/>
        <v>0.20456504275861068</v>
      </c>
      <c r="F933" s="265" t="str">
        <f t="shared" si="123"/>
        <v>Tier 9</v>
      </c>
      <c r="G933" s="284">
        <f t="shared" si="124"/>
        <v>1.4893982338436914E-2</v>
      </c>
    </row>
    <row r="934" spans="1:7" hidden="1">
      <c r="A934" s="283" t="str">
        <f t="shared" si="120"/>
        <v>Tier 9</v>
      </c>
      <c r="B934" s="286">
        <f t="shared" si="127"/>
        <v>871</v>
      </c>
      <c r="C934" s="265">
        <f t="shared" si="127"/>
        <v>44813</v>
      </c>
      <c r="D934" s="265" t="str">
        <f t="shared" si="121"/>
        <v>Tier 9</v>
      </c>
      <c r="E934" s="284">
        <f t="shared" si="122"/>
        <v>0.20463055361950586</v>
      </c>
      <c r="F934" s="265" t="str">
        <f t="shared" si="123"/>
        <v>Tier 9</v>
      </c>
      <c r="G934" s="284">
        <f t="shared" si="124"/>
        <v>1.4893569616411875E-2</v>
      </c>
    </row>
    <row r="935" spans="1:7" hidden="1">
      <c r="A935" s="283" t="str">
        <f t="shared" si="120"/>
        <v>Tier 9</v>
      </c>
      <c r="B935" s="286">
        <f t="shared" si="127"/>
        <v>872</v>
      </c>
      <c r="C935" s="265">
        <f t="shared" si="127"/>
        <v>44814</v>
      </c>
      <c r="D935" s="265" t="str">
        <f t="shared" si="121"/>
        <v>Tier 9</v>
      </c>
      <c r="E935" s="284">
        <f t="shared" si="122"/>
        <v>0.20469606448040104</v>
      </c>
      <c r="F935" s="265" t="str">
        <f t="shared" si="123"/>
        <v>Tier 9</v>
      </c>
      <c r="G935" s="284">
        <f t="shared" si="124"/>
        <v>1.4893156894386837E-2</v>
      </c>
    </row>
    <row r="936" spans="1:7" hidden="1">
      <c r="A936" s="283" t="str">
        <f t="shared" si="120"/>
        <v>Tier 9</v>
      </c>
      <c r="B936" s="286">
        <f t="shared" si="127"/>
        <v>873</v>
      </c>
      <c r="C936" s="265">
        <f t="shared" si="127"/>
        <v>44815</v>
      </c>
      <c r="D936" s="265" t="str">
        <f t="shared" si="121"/>
        <v>Tier 9</v>
      </c>
      <c r="E936" s="284">
        <f t="shared" si="122"/>
        <v>0.20476157534129621</v>
      </c>
      <c r="F936" s="265" t="str">
        <f t="shared" si="123"/>
        <v>Tier 9</v>
      </c>
      <c r="G936" s="284">
        <f t="shared" si="124"/>
        <v>1.4892744172361798E-2</v>
      </c>
    </row>
    <row r="937" spans="1:7" hidden="1">
      <c r="A937" s="283" t="str">
        <f t="shared" si="120"/>
        <v>Tier 9</v>
      </c>
      <c r="B937" s="286">
        <f t="shared" si="127"/>
        <v>874</v>
      </c>
      <c r="C937" s="265">
        <f t="shared" si="127"/>
        <v>44816</v>
      </c>
      <c r="D937" s="265" t="str">
        <f t="shared" si="121"/>
        <v>Tier 9</v>
      </c>
      <c r="E937" s="284">
        <f t="shared" si="122"/>
        <v>0.20482708620219139</v>
      </c>
      <c r="F937" s="265" t="str">
        <f t="shared" si="123"/>
        <v>Tier 9</v>
      </c>
      <c r="G937" s="284">
        <f t="shared" si="124"/>
        <v>1.4892331450336759E-2</v>
      </c>
    </row>
    <row r="938" spans="1:7" hidden="1">
      <c r="A938" s="283" t="str">
        <f t="shared" si="120"/>
        <v>Tier 9</v>
      </c>
      <c r="B938" s="286">
        <f t="shared" si="127"/>
        <v>875</v>
      </c>
      <c r="C938" s="265">
        <f t="shared" si="127"/>
        <v>44817</v>
      </c>
      <c r="D938" s="265" t="str">
        <f t="shared" si="121"/>
        <v>Tier 9</v>
      </c>
      <c r="E938" s="284">
        <f t="shared" si="122"/>
        <v>0.20489259706308657</v>
      </c>
      <c r="F938" s="265" t="str">
        <f t="shared" si="123"/>
        <v>Tier 9</v>
      </c>
      <c r="G938" s="284">
        <f t="shared" si="124"/>
        <v>1.489191872831172E-2</v>
      </c>
    </row>
    <row r="939" spans="1:7" hidden="1">
      <c r="A939" s="283" t="str">
        <f t="shared" si="120"/>
        <v>Tier 9</v>
      </c>
      <c r="B939" s="286">
        <f t="shared" si="127"/>
        <v>876</v>
      </c>
      <c r="C939" s="265">
        <f t="shared" si="127"/>
        <v>44818</v>
      </c>
      <c r="D939" s="265" t="str">
        <f t="shared" si="121"/>
        <v>Tier 9</v>
      </c>
      <c r="E939" s="284">
        <f t="shared" si="122"/>
        <v>0.20495810792398175</v>
      </c>
      <c r="F939" s="265" t="str">
        <f t="shared" si="123"/>
        <v>Tier 9</v>
      </c>
      <c r="G939" s="284">
        <f t="shared" si="124"/>
        <v>1.4891506006286682E-2</v>
      </c>
    </row>
    <row r="940" spans="1:7" hidden="1">
      <c r="A940" s="283" t="str">
        <f t="shared" si="120"/>
        <v>Tier 9</v>
      </c>
      <c r="B940" s="286">
        <f t="shared" si="127"/>
        <v>877</v>
      </c>
      <c r="C940" s="265">
        <f t="shared" si="127"/>
        <v>44819</v>
      </c>
      <c r="D940" s="265" t="str">
        <f t="shared" si="121"/>
        <v>Tier 9</v>
      </c>
      <c r="E940" s="284">
        <f t="shared" si="122"/>
        <v>0.20502361878487693</v>
      </c>
      <c r="F940" s="265" t="str">
        <f t="shared" si="123"/>
        <v>Tier 9</v>
      </c>
      <c r="G940" s="284">
        <f t="shared" si="124"/>
        <v>1.4891093284261643E-2</v>
      </c>
    </row>
    <row r="941" spans="1:7" hidden="1">
      <c r="A941" s="283" t="str">
        <f t="shared" si="120"/>
        <v>Tier 9</v>
      </c>
      <c r="B941" s="286">
        <f t="shared" si="127"/>
        <v>878</v>
      </c>
      <c r="C941" s="265">
        <f t="shared" si="127"/>
        <v>44820</v>
      </c>
      <c r="D941" s="265" t="str">
        <f t="shared" si="121"/>
        <v>Tier 9</v>
      </c>
      <c r="E941" s="284">
        <f t="shared" si="122"/>
        <v>0.20508912964577211</v>
      </c>
      <c r="F941" s="265" t="str">
        <f t="shared" si="123"/>
        <v>Tier 9</v>
      </c>
      <c r="G941" s="284">
        <f t="shared" si="124"/>
        <v>1.4890680562236604E-2</v>
      </c>
    </row>
    <row r="942" spans="1:7" hidden="1">
      <c r="A942" s="283" t="str">
        <f t="shared" si="120"/>
        <v>Tier 9</v>
      </c>
      <c r="B942" s="286">
        <f t="shared" si="127"/>
        <v>879</v>
      </c>
      <c r="C942" s="265">
        <f t="shared" si="127"/>
        <v>44821</v>
      </c>
      <c r="D942" s="265" t="str">
        <f t="shared" si="121"/>
        <v>Tier 9</v>
      </c>
      <c r="E942" s="284">
        <f t="shared" si="122"/>
        <v>0.20515464050666729</v>
      </c>
      <c r="F942" s="265" t="str">
        <f t="shared" si="123"/>
        <v>Tier 9</v>
      </c>
      <c r="G942" s="284">
        <f t="shared" si="124"/>
        <v>1.4890267840211566E-2</v>
      </c>
    </row>
    <row r="943" spans="1:7" hidden="1">
      <c r="A943" s="283" t="str">
        <f t="shared" si="120"/>
        <v>Tier 9</v>
      </c>
      <c r="B943" s="286">
        <f t="shared" si="127"/>
        <v>880</v>
      </c>
      <c r="C943" s="265">
        <f t="shared" si="127"/>
        <v>44822</v>
      </c>
      <c r="D943" s="265" t="str">
        <f t="shared" si="121"/>
        <v>Tier 9</v>
      </c>
      <c r="E943" s="284">
        <f t="shared" si="122"/>
        <v>0.20522015136756247</v>
      </c>
      <c r="F943" s="265" t="str">
        <f t="shared" si="123"/>
        <v>Tier 9</v>
      </c>
      <c r="G943" s="284">
        <f t="shared" si="124"/>
        <v>1.4889855118186527E-2</v>
      </c>
    </row>
    <row r="944" spans="1:7" hidden="1">
      <c r="A944" s="283" t="str">
        <f t="shared" si="120"/>
        <v>Tier 9</v>
      </c>
      <c r="B944" s="286">
        <f t="shared" si="127"/>
        <v>881</v>
      </c>
      <c r="C944" s="265">
        <f t="shared" si="127"/>
        <v>44823</v>
      </c>
      <c r="D944" s="265" t="str">
        <f t="shared" si="121"/>
        <v>Tier 9</v>
      </c>
      <c r="E944" s="284">
        <f t="shared" si="122"/>
        <v>0.20528566222845765</v>
      </c>
      <c r="F944" s="265" t="str">
        <f t="shared" si="123"/>
        <v>Tier 9</v>
      </c>
      <c r="G944" s="284">
        <f t="shared" si="124"/>
        <v>1.4889442396161488E-2</v>
      </c>
    </row>
    <row r="945" spans="1:7" hidden="1">
      <c r="A945" s="283" t="str">
        <f t="shared" si="120"/>
        <v>Tier 9</v>
      </c>
      <c r="B945" s="286">
        <f t="shared" si="127"/>
        <v>882</v>
      </c>
      <c r="C945" s="265">
        <f t="shared" si="127"/>
        <v>44824</v>
      </c>
      <c r="D945" s="265" t="str">
        <f t="shared" si="121"/>
        <v>Tier 9</v>
      </c>
      <c r="E945" s="284">
        <f t="shared" si="122"/>
        <v>0.20535117308935283</v>
      </c>
      <c r="F945" s="265" t="str">
        <f t="shared" si="123"/>
        <v>Tier 9</v>
      </c>
      <c r="G945" s="284">
        <f t="shared" si="124"/>
        <v>1.488902967413645E-2</v>
      </c>
    </row>
    <row r="946" spans="1:7" hidden="1">
      <c r="A946" s="283" t="str">
        <f t="shared" si="120"/>
        <v>Tier 9</v>
      </c>
      <c r="B946" s="286">
        <f t="shared" si="127"/>
        <v>883</v>
      </c>
      <c r="C946" s="265">
        <f t="shared" si="127"/>
        <v>44825</v>
      </c>
      <c r="D946" s="265" t="str">
        <f t="shared" si="121"/>
        <v>Tier 9</v>
      </c>
      <c r="E946" s="284">
        <f t="shared" si="122"/>
        <v>0.20541668395024801</v>
      </c>
      <c r="F946" s="265" t="str">
        <f t="shared" si="123"/>
        <v>Tier 9</v>
      </c>
      <c r="G946" s="284">
        <f t="shared" si="124"/>
        <v>1.4888616952111411E-2</v>
      </c>
    </row>
    <row r="947" spans="1:7" hidden="1">
      <c r="A947" s="283" t="str">
        <f t="shared" si="120"/>
        <v>Tier 9</v>
      </c>
      <c r="B947" s="286">
        <f t="shared" si="127"/>
        <v>884</v>
      </c>
      <c r="C947" s="265">
        <f t="shared" si="127"/>
        <v>44826</v>
      </c>
      <c r="D947" s="265" t="str">
        <f t="shared" si="121"/>
        <v>Tier 9</v>
      </c>
      <c r="E947" s="284">
        <f t="shared" si="122"/>
        <v>0.20548219481114319</v>
      </c>
      <c r="F947" s="265" t="str">
        <f t="shared" si="123"/>
        <v>Tier 9</v>
      </c>
      <c r="G947" s="284">
        <f t="shared" si="124"/>
        <v>1.4888204230086372E-2</v>
      </c>
    </row>
    <row r="948" spans="1:7" hidden="1">
      <c r="A948" s="283" t="str">
        <f t="shared" si="120"/>
        <v>Tier 9</v>
      </c>
      <c r="B948" s="286">
        <f t="shared" ref="B948:C963" si="128">B947+1</f>
        <v>885</v>
      </c>
      <c r="C948" s="265">
        <f t="shared" si="128"/>
        <v>44827</v>
      </c>
      <c r="D948" s="265" t="str">
        <f t="shared" si="121"/>
        <v>Tier 9</v>
      </c>
      <c r="E948" s="284">
        <f t="shared" si="122"/>
        <v>0.20554770567203837</v>
      </c>
      <c r="F948" s="265" t="str">
        <f t="shared" si="123"/>
        <v>Tier 9</v>
      </c>
      <c r="G948" s="284">
        <f t="shared" si="124"/>
        <v>1.4887791508061334E-2</v>
      </c>
    </row>
    <row r="949" spans="1:7" hidden="1">
      <c r="A949" s="283" t="str">
        <f t="shared" si="120"/>
        <v>Tier 9</v>
      </c>
      <c r="B949" s="286">
        <f t="shared" si="128"/>
        <v>886</v>
      </c>
      <c r="C949" s="265">
        <f t="shared" si="128"/>
        <v>44828</v>
      </c>
      <c r="D949" s="265" t="str">
        <f t="shared" si="121"/>
        <v>Tier 9</v>
      </c>
      <c r="E949" s="284">
        <f t="shared" si="122"/>
        <v>0.20561321653293355</v>
      </c>
      <c r="F949" s="265" t="str">
        <f t="shared" si="123"/>
        <v>Tier 9</v>
      </c>
      <c r="G949" s="284">
        <f t="shared" si="124"/>
        <v>1.4887378786036295E-2</v>
      </c>
    </row>
    <row r="950" spans="1:7" hidden="1">
      <c r="A950" s="283" t="str">
        <f t="shared" si="120"/>
        <v>Tier 9</v>
      </c>
      <c r="B950" s="286">
        <f t="shared" si="128"/>
        <v>887</v>
      </c>
      <c r="C950" s="265">
        <f t="shared" si="128"/>
        <v>44829</v>
      </c>
      <c r="D950" s="265" t="str">
        <f t="shared" si="121"/>
        <v>Tier 9</v>
      </c>
      <c r="E950" s="284">
        <f t="shared" si="122"/>
        <v>0.20567872739382873</v>
      </c>
      <c r="F950" s="265" t="str">
        <f t="shared" si="123"/>
        <v>Tier 9</v>
      </c>
      <c r="G950" s="284">
        <f t="shared" si="124"/>
        <v>1.4886966064011256E-2</v>
      </c>
    </row>
    <row r="951" spans="1:7" hidden="1">
      <c r="A951" s="283" t="str">
        <f t="shared" si="120"/>
        <v>Tier 9</v>
      </c>
      <c r="B951" s="286">
        <f t="shared" si="128"/>
        <v>888</v>
      </c>
      <c r="C951" s="265">
        <f t="shared" si="128"/>
        <v>44830</v>
      </c>
      <c r="D951" s="265" t="str">
        <f t="shared" si="121"/>
        <v>Tier 9</v>
      </c>
      <c r="E951" s="284">
        <f t="shared" si="122"/>
        <v>0.2057442382547239</v>
      </c>
      <c r="F951" s="265" t="str">
        <f t="shared" si="123"/>
        <v>Tier 9</v>
      </c>
      <c r="G951" s="284">
        <f t="shared" si="124"/>
        <v>1.4886553341986217E-2</v>
      </c>
    </row>
    <row r="952" spans="1:7" hidden="1">
      <c r="A952" s="283" t="str">
        <f t="shared" si="120"/>
        <v>Tier 9</v>
      </c>
      <c r="B952" s="286">
        <f t="shared" si="128"/>
        <v>889</v>
      </c>
      <c r="C952" s="265">
        <f t="shared" si="128"/>
        <v>44831</v>
      </c>
      <c r="D952" s="265" t="str">
        <f t="shared" si="121"/>
        <v>Tier 9</v>
      </c>
      <c r="E952" s="284">
        <f t="shared" si="122"/>
        <v>0.20580974911561908</v>
      </c>
      <c r="F952" s="265" t="str">
        <f t="shared" si="123"/>
        <v>Tier 9</v>
      </c>
      <c r="G952" s="284">
        <f t="shared" si="124"/>
        <v>1.4886140619961179E-2</v>
      </c>
    </row>
    <row r="953" spans="1:7" hidden="1">
      <c r="A953" s="283" t="str">
        <f t="shared" si="120"/>
        <v>Tier 9</v>
      </c>
      <c r="B953" s="286">
        <f t="shared" si="128"/>
        <v>890</v>
      </c>
      <c r="C953" s="265">
        <f t="shared" si="128"/>
        <v>44832</v>
      </c>
      <c r="D953" s="265" t="str">
        <f t="shared" si="121"/>
        <v>Tier 9</v>
      </c>
      <c r="E953" s="284">
        <f t="shared" si="122"/>
        <v>0.20587525997651426</v>
      </c>
      <c r="F953" s="265" t="str">
        <f t="shared" si="123"/>
        <v>Tier 9</v>
      </c>
      <c r="G953" s="284">
        <f t="shared" si="124"/>
        <v>1.488572789793614E-2</v>
      </c>
    </row>
    <row r="954" spans="1:7" hidden="1">
      <c r="A954" s="283" t="str">
        <f t="shared" si="120"/>
        <v>Tier 9</v>
      </c>
      <c r="B954" s="286">
        <f t="shared" si="128"/>
        <v>891</v>
      </c>
      <c r="C954" s="265">
        <f t="shared" si="128"/>
        <v>44833</v>
      </c>
      <c r="D954" s="265" t="str">
        <f t="shared" si="121"/>
        <v>Tier 9</v>
      </c>
      <c r="E954" s="284">
        <f t="shared" si="122"/>
        <v>0.20594077083740944</v>
      </c>
      <c r="F954" s="265" t="str">
        <f t="shared" si="123"/>
        <v>Tier 9</v>
      </c>
      <c r="G954" s="284">
        <f t="shared" si="124"/>
        <v>1.4885315175911101E-2</v>
      </c>
    </row>
    <row r="955" spans="1:7" hidden="1">
      <c r="A955" s="283" t="str">
        <f t="shared" si="120"/>
        <v>Tier 9</v>
      </c>
      <c r="B955" s="286">
        <f t="shared" si="128"/>
        <v>892</v>
      </c>
      <c r="C955" s="265">
        <f t="shared" si="128"/>
        <v>44834</v>
      </c>
      <c r="D955" s="265" t="str">
        <f t="shared" si="121"/>
        <v>Tier 9</v>
      </c>
      <c r="E955" s="284">
        <f t="shared" si="122"/>
        <v>0.20600628169830462</v>
      </c>
      <c r="F955" s="265" t="str">
        <f t="shared" si="123"/>
        <v>Tier 9</v>
      </c>
      <c r="G955" s="284">
        <f t="shared" si="124"/>
        <v>1.4884902453886063E-2</v>
      </c>
    </row>
    <row r="956" spans="1:7" hidden="1">
      <c r="A956" s="283" t="str">
        <f t="shared" si="120"/>
        <v>Tier 9</v>
      </c>
      <c r="B956" s="286">
        <f t="shared" si="128"/>
        <v>893</v>
      </c>
      <c r="C956" s="265">
        <f t="shared" si="128"/>
        <v>44835</v>
      </c>
      <c r="D956" s="265" t="str">
        <f t="shared" si="121"/>
        <v>Tier 9</v>
      </c>
      <c r="E956" s="284">
        <f t="shared" si="122"/>
        <v>0.2060717925591998</v>
      </c>
      <c r="F956" s="265" t="str">
        <f t="shared" si="123"/>
        <v>Tier 9</v>
      </c>
      <c r="G956" s="284">
        <f t="shared" si="124"/>
        <v>1.4884489731861024E-2</v>
      </c>
    </row>
    <row r="957" spans="1:7" hidden="1">
      <c r="A957" s="283" t="str">
        <f t="shared" si="120"/>
        <v>Tier 9</v>
      </c>
      <c r="B957" s="286">
        <f t="shared" si="128"/>
        <v>894</v>
      </c>
      <c r="C957" s="265">
        <f t="shared" si="128"/>
        <v>44836</v>
      </c>
      <c r="D957" s="265" t="str">
        <f t="shared" si="121"/>
        <v>Tier 9</v>
      </c>
      <c r="E957" s="284">
        <f t="shared" si="122"/>
        <v>0.20613730342009498</v>
      </c>
      <c r="F957" s="265" t="str">
        <f t="shared" si="123"/>
        <v>Tier 9</v>
      </c>
      <c r="G957" s="284">
        <f t="shared" si="124"/>
        <v>1.4884077009835985E-2</v>
      </c>
    </row>
    <row r="958" spans="1:7" hidden="1">
      <c r="A958" s="283" t="str">
        <f t="shared" si="120"/>
        <v>Tier 9</v>
      </c>
      <c r="B958" s="286">
        <f t="shared" si="128"/>
        <v>895</v>
      </c>
      <c r="C958" s="265">
        <f t="shared" si="128"/>
        <v>44837</v>
      </c>
      <c r="D958" s="265" t="str">
        <f t="shared" si="121"/>
        <v>Tier 9</v>
      </c>
      <c r="E958" s="284">
        <f t="shared" si="122"/>
        <v>0.20620281428099016</v>
      </c>
      <c r="F958" s="265" t="str">
        <f t="shared" si="123"/>
        <v>Tier 9</v>
      </c>
      <c r="G958" s="284">
        <f t="shared" si="124"/>
        <v>1.4883664287810947E-2</v>
      </c>
    </row>
    <row r="959" spans="1:7" hidden="1">
      <c r="A959" s="283" t="str">
        <f t="shared" si="120"/>
        <v>Tier 9</v>
      </c>
      <c r="B959" s="286">
        <f t="shared" si="128"/>
        <v>896</v>
      </c>
      <c r="C959" s="265">
        <f t="shared" si="128"/>
        <v>44838</v>
      </c>
      <c r="D959" s="265" t="str">
        <f t="shared" si="121"/>
        <v>Tier 9</v>
      </c>
      <c r="E959" s="284">
        <f t="shared" si="122"/>
        <v>0.20626832514188534</v>
      </c>
      <c r="F959" s="265" t="str">
        <f t="shared" si="123"/>
        <v>Tier 9</v>
      </c>
      <c r="G959" s="284">
        <f t="shared" si="124"/>
        <v>1.4883251565785908E-2</v>
      </c>
    </row>
    <row r="960" spans="1:7" hidden="1">
      <c r="A960" s="283" t="str">
        <f t="shared" ref="A960:A1023" si="129">IFERROR(INDEX($P$63:$P$101,MATCH(B960,$Q$63:$Q$101,0)),A959)</f>
        <v>Tier 9</v>
      </c>
      <c r="B960" s="286">
        <f t="shared" si="128"/>
        <v>897</v>
      </c>
      <c r="C960" s="265">
        <f t="shared" si="128"/>
        <v>44839</v>
      </c>
      <c r="D960" s="265" t="str">
        <f t="shared" ref="D960:D1023" si="130">IF(A960=0,"",A960)</f>
        <v>Tier 9</v>
      </c>
      <c r="E960" s="284">
        <f t="shared" ref="E960:E1023" si="131">IF(A960=0,E959,E959+VLOOKUP(D960,$P$63:$T$101,3,0))</f>
        <v>0.20633383600278052</v>
      </c>
      <c r="F960" s="265" t="str">
        <f t="shared" ref="F960:F1023" si="132">D960</f>
        <v>Tier 9</v>
      </c>
      <c r="G960" s="284">
        <f t="shared" ref="G960:G1023" si="133">IF(A960=0,G959,G959+VLOOKUP(F960,$P$63:$T$101,5,0))</f>
        <v>1.4882838843760869E-2</v>
      </c>
    </row>
    <row r="961" spans="1:7" hidden="1">
      <c r="A961" s="283" t="str">
        <f t="shared" si="129"/>
        <v>Tier 9</v>
      </c>
      <c r="B961" s="286">
        <f t="shared" si="128"/>
        <v>898</v>
      </c>
      <c r="C961" s="265">
        <f t="shared" si="128"/>
        <v>44840</v>
      </c>
      <c r="D961" s="265" t="str">
        <f t="shared" si="130"/>
        <v>Tier 9</v>
      </c>
      <c r="E961" s="284">
        <f t="shared" si="131"/>
        <v>0.2063993468636757</v>
      </c>
      <c r="F961" s="265" t="str">
        <f t="shared" si="132"/>
        <v>Tier 9</v>
      </c>
      <c r="G961" s="284">
        <f t="shared" si="133"/>
        <v>1.488242612173583E-2</v>
      </c>
    </row>
    <row r="962" spans="1:7" hidden="1">
      <c r="A962" s="283" t="str">
        <f t="shared" si="129"/>
        <v>Tier 9</v>
      </c>
      <c r="B962" s="286">
        <f t="shared" si="128"/>
        <v>899</v>
      </c>
      <c r="C962" s="265">
        <f t="shared" si="128"/>
        <v>44841</v>
      </c>
      <c r="D962" s="265" t="str">
        <f t="shared" si="130"/>
        <v>Tier 9</v>
      </c>
      <c r="E962" s="284">
        <f t="shared" si="131"/>
        <v>0.20646485772457088</v>
      </c>
      <c r="F962" s="265" t="str">
        <f t="shared" si="132"/>
        <v>Tier 9</v>
      </c>
      <c r="G962" s="284">
        <f t="shared" si="133"/>
        <v>1.4882013399710792E-2</v>
      </c>
    </row>
    <row r="963" spans="1:7" hidden="1">
      <c r="A963" s="283" t="str">
        <f t="shared" si="129"/>
        <v>Tier 9</v>
      </c>
      <c r="B963" s="286">
        <f t="shared" si="128"/>
        <v>900</v>
      </c>
      <c r="C963" s="265">
        <f t="shared" si="128"/>
        <v>44842</v>
      </c>
      <c r="D963" s="265" t="str">
        <f t="shared" si="130"/>
        <v>Tier 9</v>
      </c>
      <c r="E963" s="284">
        <f t="shared" si="131"/>
        <v>0.20653036858546606</v>
      </c>
      <c r="F963" s="265" t="str">
        <f t="shared" si="132"/>
        <v>Tier 9</v>
      </c>
      <c r="G963" s="284">
        <f t="shared" si="133"/>
        <v>1.4881600677685753E-2</v>
      </c>
    </row>
    <row r="964" spans="1:7" hidden="1">
      <c r="A964" s="283" t="str">
        <f t="shared" si="129"/>
        <v>Tier 9</v>
      </c>
      <c r="B964" s="286">
        <f t="shared" ref="B964:C979" si="134">B963+1</f>
        <v>901</v>
      </c>
      <c r="C964" s="265">
        <f t="shared" si="134"/>
        <v>44843</v>
      </c>
      <c r="D964" s="265" t="str">
        <f t="shared" si="130"/>
        <v>Tier 9</v>
      </c>
      <c r="E964" s="284">
        <f t="shared" si="131"/>
        <v>0.20659587944636124</v>
      </c>
      <c r="F964" s="265" t="str">
        <f t="shared" si="132"/>
        <v>Tier 9</v>
      </c>
      <c r="G964" s="284">
        <f t="shared" si="133"/>
        <v>1.4881187955660714E-2</v>
      </c>
    </row>
    <row r="965" spans="1:7" hidden="1">
      <c r="A965" s="283" t="str">
        <f t="shared" si="129"/>
        <v>Tier 9</v>
      </c>
      <c r="B965" s="286">
        <f t="shared" si="134"/>
        <v>902</v>
      </c>
      <c r="C965" s="265">
        <f t="shared" si="134"/>
        <v>44844</v>
      </c>
      <c r="D965" s="265" t="str">
        <f t="shared" si="130"/>
        <v>Tier 9</v>
      </c>
      <c r="E965" s="284">
        <f t="shared" si="131"/>
        <v>0.20666139030725642</v>
      </c>
      <c r="F965" s="265" t="str">
        <f t="shared" si="132"/>
        <v>Tier 9</v>
      </c>
      <c r="G965" s="284">
        <f t="shared" si="133"/>
        <v>1.4880775233635676E-2</v>
      </c>
    </row>
    <row r="966" spans="1:7" hidden="1">
      <c r="A966" s="283" t="str">
        <f t="shared" si="129"/>
        <v>Tier 9</v>
      </c>
      <c r="B966" s="286">
        <f t="shared" si="134"/>
        <v>903</v>
      </c>
      <c r="C966" s="265">
        <f t="shared" si="134"/>
        <v>44845</v>
      </c>
      <c r="D966" s="265" t="str">
        <f t="shared" si="130"/>
        <v>Tier 9</v>
      </c>
      <c r="E966" s="284">
        <f t="shared" si="131"/>
        <v>0.20672690116815159</v>
      </c>
      <c r="F966" s="265" t="str">
        <f t="shared" si="132"/>
        <v>Tier 9</v>
      </c>
      <c r="G966" s="284">
        <f t="shared" si="133"/>
        <v>1.4880362511610637E-2</v>
      </c>
    </row>
    <row r="967" spans="1:7" hidden="1">
      <c r="A967" s="283" t="str">
        <f t="shared" si="129"/>
        <v>Tier 9</v>
      </c>
      <c r="B967" s="286">
        <f t="shared" si="134"/>
        <v>904</v>
      </c>
      <c r="C967" s="265">
        <f t="shared" si="134"/>
        <v>44846</v>
      </c>
      <c r="D967" s="265" t="str">
        <f t="shared" si="130"/>
        <v>Tier 9</v>
      </c>
      <c r="E967" s="284">
        <f t="shared" si="131"/>
        <v>0.20679241202904677</v>
      </c>
      <c r="F967" s="265" t="str">
        <f t="shared" si="132"/>
        <v>Tier 9</v>
      </c>
      <c r="G967" s="284">
        <f t="shared" si="133"/>
        <v>1.4879949789585598E-2</v>
      </c>
    </row>
    <row r="968" spans="1:7" hidden="1">
      <c r="A968" s="283" t="str">
        <f t="shared" si="129"/>
        <v>Tier 9</v>
      </c>
      <c r="B968" s="286">
        <f t="shared" si="134"/>
        <v>905</v>
      </c>
      <c r="C968" s="265">
        <f t="shared" si="134"/>
        <v>44847</v>
      </c>
      <c r="D968" s="265" t="str">
        <f t="shared" si="130"/>
        <v>Tier 9</v>
      </c>
      <c r="E968" s="284">
        <f t="shared" si="131"/>
        <v>0.20685792288994195</v>
      </c>
      <c r="F968" s="265" t="str">
        <f t="shared" si="132"/>
        <v>Tier 9</v>
      </c>
      <c r="G968" s="284">
        <f t="shared" si="133"/>
        <v>1.487953706756056E-2</v>
      </c>
    </row>
    <row r="969" spans="1:7" hidden="1">
      <c r="A969" s="283" t="str">
        <f t="shared" si="129"/>
        <v>Tier 9</v>
      </c>
      <c r="B969" s="286">
        <f t="shared" si="134"/>
        <v>906</v>
      </c>
      <c r="C969" s="265">
        <f t="shared" si="134"/>
        <v>44848</v>
      </c>
      <c r="D969" s="265" t="str">
        <f t="shared" si="130"/>
        <v>Tier 9</v>
      </c>
      <c r="E969" s="284">
        <f t="shared" si="131"/>
        <v>0.20692343375083713</v>
      </c>
      <c r="F969" s="265" t="str">
        <f t="shared" si="132"/>
        <v>Tier 9</v>
      </c>
      <c r="G969" s="284">
        <f t="shared" si="133"/>
        <v>1.4879124345535521E-2</v>
      </c>
    </row>
    <row r="970" spans="1:7" hidden="1">
      <c r="A970" s="283" t="str">
        <f t="shared" si="129"/>
        <v>Tier 9</v>
      </c>
      <c r="B970" s="286">
        <f t="shared" si="134"/>
        <v>907</v>
      </c>
      <c r="C970" s="265">
        <f t="shared" si="134"/>
        <v>44849</v>
      </c>
      <c r="D970" s="265" t="str">
        <f t="shared" si="130"/>
        <v>Tier 9</v>
      </c>
      <c r="E970" s="284">
        <f t="shared" si="131"/>
        <v>0.20698894461173231</v>
      </c>
      <c r="F970" s="265" t="str">
        <f t="shared" si="132"/>
        <v>Tier 9</v>
      </c>
      <c r="G970" s="284">
        <f t="shared" si="133"/>
        <v>1.4878711623510482E-2</v>
      </c>
    </row>
    <row r="971" spans="1:7" hidden="1">
      <c r="A971" s="283" t="str">
        <f t="shared" si="129"/>
        <v>Tier 9</v>
      </c>
      <c r="B971" s="286">
        <f t="shared" si="134"/>
        <v>908</v>
      </c>
      <c r="C971" s="265">
        <f t="shared" si="134"/>
        <v>44850</v>
      </c>
      <c r="D971" s="265" t="str">
        <f t="shared" si="130"/>
        <v>Tier 9</v>
      </c>
      <c r="E971" s="284">
        <f t="shared" si="131"/>
        <v>0.20705445547262749</v>
      </c>
      <c r="F971" s="265" t="str">
        <f t="shared" si="132"/>
        <v>Tier 9</v>
      </c>
      <c r="G971" s="284">
        <f t="shared" si="133"/>
        <v>1.4878298901485443E-2</v>
      </c>
    </row>
    <row r="972" spans="1:7" hidden="1">
      <c r="A972" s="283" t="str">
        <f t="shared" si="129"/>
        <v>Tier 9</v>
      </c>
      <c r="B972" s="286">
        <f t="shared" si="134"/>
        <v>909</v>
      </c>
      <c r="C972" s="265">
        <f t="shared" si="134"/>
        <v>44851</v>
      </c>
      <c r="D972" s="265" t="str">
        <f t="shared" si="130"/>
        <v>Tier 9</v>
      </c>
      <c r="E972" s="284">
        <f t="shared" si="131"/>
        <v>0.20711996633352267</v>
      </c>
      <c r="F972" s="265" t="str">
        <f t="shared" si="132"/>
        <v>Tier 9</v>
      </c>
      <c r="G972" s="284">
        <f t="shared" si="133"/>
        <v>1.4877886179460405E-2</v>
      </c>
    </row>
    <row r="973" spans="1:7" hidden="1">
      <c r="A973" s="283" t="str">
        <f t="shared" si="129"/>
        <v>Tier 9</v>
      </c>
      <c r="B973" s="286">
        <f t="shared" si="134"/>
        <v>910</v>
      </c>
      <c r="C973" s="265">
        <f t="shared" si="134"/>
        <v>44852</v>
      </c>
      <c r="D973" s="265" t="str">
        <f t="shared" si="130"/>
        <v>Tier 9</v>
      </c>
      <c r="E973" s="284">
        <f t="shared" si="131"/>
        <v>0.20718547719441785</v>
      </c>
      <c r="F973" s="265" t="str">
        <f t="shared" si="132"/>
        <v>Tier 9</v>
      </c>
      <c r="G973" s="284">
        <f t="shared" si="133"/>
        <v>1.4877473457435366E-2</v>
      </c>
    </row>
    <row r="974" spans="1:7" hidden="1">
      <c r="A974" s="283" t="str">
        <f t="shared" si="129"/>
        <v>Tier 9</v>
      </c>
      <c r="B974" s="286">
        <f t="shared" si="134"/>
        <v>911</v>
      </c>
      <c r="C974" s="265">
        <f t="shared" si="134"/>
        <v>44853</v>
      </c>
      <c r="D974" s="265" t="str">
        <f t="shared" si="130"/>
        <v>Tier 9</v>
      </c>
      <c r="E974" s="284">
        <f t="shared" si="131"/>
        <v>0.20725098805531303</v>
      </c>
      <c r="F974" s="265" t="str">
        <f t="shared" si="132"/>
        <v>Tier 9</v>
      </c>
      <c r="G974" s="284">
        <f t="shared" si="133"/>
        <v>1.4877060735410327E-2</v>
      </c>
    </row>
    <row r="975" spans="1:7" hidden="1">
      <c r="A975" s="283" t="str">
        <f t="shared" si="129"/>
        <v>Tier 9</v>
      </c>
      <c r="B975" s="286">
        <f t="shared" si="134"/>
        <v>912</v>
      </c>
      <c r="C975" s="265">
        <f t="shared" si="134"/>
        <v>44854</v>
      </c>
      <c r="D975" s="265" t="str">
        <f t="shared" si="130"/>
        <v>Tier 9</v>
      </c>
      <c r="E975" s="284">
        <f t="shared" si="131"/>
        <v>0.20731649891620821</v>
      </c>
      <c r="F975" s="265" t="str">
        <f t="shared" si="132"/>
        <v>Tier 9</v>
      </c>
      <c r="G975" s="284">
        <f t="shared" si="133"/>
        <v>1.4876648013385289E-2</v>
      </c>
    </row>
    <row r="976" spans="1:7" hidden="1">
      <c r="A976" s="283" t="str">
        <f t="shared" si="129"/>
        <v>Tier 9</v>
      </c>
      <c r="B976" s="286">
        <f t="shared" si="134"/>
        <v>913</v>
      </c>
      <c r="C976" s="265">
        <f t="shared" si="134"/>
        <v>44855</v>
      </c>
      <c r="D976" s="265" t="str">
        <f t="shared" si="130"/>
        <v>Tier 9</v>
      </c>
      <c r="E976" s="284">
        <f t="shared" si="131"/>
        <v>0.20738200977710339</v>
      </c>
      <c r="F976" s="265" t="str">
        <f t="shared" si="132"/>
        <v>Tier 9</v>
      </c>
      <c r="G976" s="284">
        <f t="shared" si="133"/>
        <v>1.487623529136025E-2</v>
      </c>
    </row>
    <row r="977" spans="1:7" hidden="1">
      <c r="A977" s="283" t="str">
        <f t="shared" si="129"/>
        <v>Tier 9</v>
      </c>
      <c r="B977" s="286">
        <f t="shared" si="134"/>
        <v>914</v>
      </c>
      <c r="C977" s="265">
        <f t="shared" si="134"/>
        <v>44856</v>
      </c>
      <c r="D977" s="265" t="str">
        <f t="shared" si="130"/>
        <v>Tier 9</v>
      </c>
      <c r="E977" s="284">
        <f t="shared" si="131"/>
        <v>0.20744752063799857</v>
      </c>
      <c r="F977" s="265" t="str">
        <f t="shared" si="132"/>
        <v>Tier 9</v>
      </c>
      <c r="G977" s="284">
        <f t="shared" si="133"/>
        <v>1.4875822569335211E-2</v>
      </c>
    </row>
    <row r="978" spans="1:7" hidden="1">
      <c r="A978" s="283" t="str">
        <f t="shared" si="129"/>
        <v>Tier 9</v>
      </c>
      <c r="B978" s="286">
        <f t="shared" si="134"/>
        <v>915</v>
      </c>
      <c r="C978" s="265">
        <f t="shared" si="134"/>
        <v>44857</v>
      </c>
      <c r="D978" s="265" t="str">
        <f t="shared" si="130"/>
        <v>Tier 9</v>
      </c>
      <c r="E978" s="284">
        <f t="shared" si="131"/>
        <v>0.20751303149889375</v>
      </c>
      <c r="F978" s="265" t="str">
        <f t="shared" si="132"/>
        <v>Tier 9</v>
      </c>
      <c r="G978" s="284">
        <f t="shared" si="133"/>
        <v>1.4875409847310173E-2</v>
      </c>
    </row>
    <row r="979" spans="1:7" hidden="1">
      <c r="A979" s="283" t="str">
        <f t="shared" si="129"/>
        <v>Tier 9</v>
      </c>
      <c r="B979" s="286">
        <f t="shared" si="134"/>
        <v>916</v>
      </c>
      <c r="C979" s="265">
        <f t="shared" si="134"/>
        <v>44858</v>
      </c>
      <c r="D979" s="265" t="str">
        <f t="shared" si="130"/>
        <v>Tier 9</v>
      </c>
      <c r="E979" s="284">
        <f t="shared" si="131"/>
        <v>0.20757854235978893</v>
      </c>
      <c r="F979" s="265" t="str">
        <f t="shared" si="132"/>
        <v>Tier 9</v>
      </c>
      <c r="G979" s="284">
        <f t="shared" si="133"/>
        <v>1.4874997125285134E-2</v>
      </c>
    </row>
    <row r="980" spans="1:7" hidden="1">
      <c r="A980" s="283" t="str">
        <f t="shared" si="129"/>
        <v>Tier 9</v>
      </c>
      <c r="B980" s="286">
        <f t="shared" ref="B980:C995" si="135">B979+1</f>
        <v>917</v>
      </c>
      <c r="C980" s="265">
        <f t="shared" si="135"/>
        <v>44859</v>
      </c>
      <c r="D980" s="265" t="str">
        <f t="shared" si="130"/>
        <v>Tier 9</v>
      </c>
      <c r="E980" s="284">
        <f t="shared" si="131"/>
        <v>0.2076440532206841</v>
      </c>
      <c r="F980" s="265" t="str">
        <f t="shared" si="132"/>
        <v>Tier 9</v>
      </c>
      <c r="G980" s="284">
        <f t="shared" si="133"/>
        <v>1.4874584403260095E-2</v>
      </c>
    </row>
    <row r="981" spans="1:7" hidden="1">
      <c r="A981" s="283" t="str">
        <f t="shared" si="129"/>
        <v>Tier 9</v>
      </c>
      <c r="B981" s="286">
        <f t="shared" si="135"/>
        <v>918</v>
      </c>
      <c r="C981" s="265">
        <f t="shared" si="135"/>
        <v>44860</v>
      </c>
      <c r="D981" s="265" t="str">
        <f t="shared" si="130"/>
        <v>Tier 9</v>
      </c>
      <c r="E981" s="284">
        <f t="shared" si="131"/>
        <v>0.20770956408157928</v>
      </c>
      <c r="F981" s="265" t="str">
        <f t="shared" si="132"/>
        <v>Tier 9</v>
      </c>
      <c r="G981" s="284">
        <f t="shared" si="133"/>
        <v>1.4874171681235056E-2</v>
      </c>
    </row>
    <row r="982" spans="1:7" hidden="1">
      <c r="A982" s="283" t="str">
        <f t="shared" si="129"/>
        <v>Tier 9</v>
      </c>
      <c r="B982" s="286">
        <f t="shared" si="135"/>
        <v>919</v>
      </c>
      <c r="C982" s="265">
        <f t="shared" si="135"/>
        <v>44861</v>
      </c>
      <c r="D982" s="265" t="str">
        <f t="shared" si="130"/>
        <v>Tier 9</v>
      </c>
      <c r="E982" s="284">
        <f t="shared" si="131"/>
        <v>0.20777507494247446</v>
      </c>
      <c r="F982" s="265" t="str">
        <f t="shared" si="132"/>
        <v>Tier 9</v>
      </c>
      <c r="G982" s="284">
        <f t="shared" si="133"/>
        <v>1.4873758959210018E-2</v>
      </c>
    </row>
    <row r="983" spans="1:7" hidden="1">
      <c r="A983" s="283" t="str">
        <f t="shared" si="129"/>
        <v>Tier 9</v>
      </c>
      <c r="B983" s="286">
        <f t="shared" si="135"/>
        <v>920</v>
      </c>
      <c r="C983" s="265">
        <f t="shared" si="135"/>
        <v>44862</v>
      </c>
      <c r="D983" s="265" t="str">
        <f t="shared" si="130"/>
        <v>Tier 9</v>
      </c>
      <c r="E983" s="284">
        <f t="shared" si="131"/>
        <v>0.20784058580336964</v>
      </c>
      <c r="F983" s="265" t="str">
        <f t="shared" si="132"/>
        <v>Tier 9</v>
      </c>
      <c r="G983" s="284">
        <f t="shared" si="133"/>
        <v>1.4873346237184979E-2</v>
      </c>
    </row>
    <row r="984" spans="1:7" hidden="1">
      <c r="A984" s="283" t="str">
        <f t="shared" si="129"/>
        <v>Tier 9</v>
      </c>
      <c r="B984" s="286">
        <f t="shared" si="135"/>
        <v>921</v>
      </c>
      <c r="C984" s="265">
        <f t="shared" si="135"/>
        <v>44863</v>
      </c>
      <c r="D984" s="265" t="str">
        <f t="shared" si="130"/>
        <v>Tier 9</v>
      </c>
      <c r="E984" s="284">
        <f t="shared" si="131"/>
        <v>0.20790609666426482</v>
      </c>
      <c r="F984" s="265" t="str">
        <f t="shared" si="132"/>
        <v>Tier 9</v>
      </c>
      <c r="G984" s="284">
        <f t="shared" si="133"/>
        <v>1.487293351515994E-2</v>
      </c>
    </row>
    <row r="985" spans="1:7" hidden="1">
      <c r="A985" s="283" t="str">
        <f t="shared" si="129"/>
        <v>Tier 10</v>
      </c>
      <c r="B985" s="286">
        <f t="shared" si="135"/>
        <v>922</v>
      </c>
      <c r="C985" s="265">
        <f t="shared" si="135"/>
        <v>44864</v>
      </c>
      <c r="D985" s="265" t="str">
        <f t="shared" si="130"/>
        <v>Tier 10</v>
      </c>
      <c r="E985" s="284">
        <f t="shared" si="131"/>
        <v>0.20797380075534702</v>
      </c>
      <c r="F985" s="265" t="str">
        <f t="shared" si="132"/>
        <v>Tier 10</v>
      </c>
      <c r="G985" s="284">
        <f t="shared" si="133"/>
        <v>1.4872520357729461E-2</v>
      </c>
    </row>
    <row r="986" spans="1:7" hidden="1">
      <c r="A986" s="283" t="str">
        <f t="shared" si="129"/>
        <v>Tier 10</v>
      </c>
      <c r="B986" s="286">
        <f t="shared" si="135"/>
        <v>923</v>
      </c>
      <c r="C986" s="265">
        <f t="shared" si="135"/>
        <v>44865</v>
      </c>
      <c r="D986" s="265" t="str">
        <f t="shared" si="130"/>
        <v>Tier 10</v>
      </c>
      <c r="E986" s="284">
        <f t="shared" si="131"/>
        <v>0.20804150484642922</v>
      </c>
      <c r="F986" s="265" t="str">
        <f t="shared" si="132"/>
        <v>Tier 10</v>
      </c>
      <c r="G986" s="284">
        <f t="shared" si="133"/>
        <v>1.4872107200298981E-2</v>
      </c>
    </row>
    <row r="987" spans="1:7" hidden="1">
      <c r="A987" s="283" t="str">
        <f t="shared" si="129"/>
        <v>Tier 10</v>
      </c>
      <c r="B987" s="286">
        <f t="shared" si="135"/>
        <v>924</v>
      </c>
      <c r="C987" s="265">
        <f t="shared" si="135"/>
        <v>44866</v>
      </c>
      <c r="D987" s="265" t="str">
        <f t="shared" si="130"/>
        <v>Tier 10</v>
      </c>
      <c r="E987" s="284">
        <f t="shared" si="131"/>
        <v>0.20810920893751142</v>
      </c>
      <c r="F987" s="265" t="str">
        <f t="shared" si="132"/>
        <v>Tier 10</v>
      </c>
      <c r="G987" s="284">
        <f t="shared" si="133"/>
        <v>1.4871694042868502E-2</v>
      </c>
    </row>
    <row r="988" spans="1:7" hidden="1">
      <c r="A988" s="283" t="str">
        <f t="shared" si="129"/>
        <v>Tier 10</v>
      </c>
      <c r="B988" s="286">
        <f t="shared" si="135"/>
        <v>925</v>
      </c>
      <c r="C988" s="265">
        <f t="shared" si="135"/>
        <v>44867</v>
      </c>
      <c r="D988" s="265" t="str">
        <f t="shared" si="130"/>
        <v>Tier 10</v>
      </c>
      <c r="E988" s="284">
        <f t="shared" si="131"/>
        <v>0.20817691302859362</v>
      </c>
      <c r="F988" s="265" t="str">
        <f t="shared" si="132"/>
        <v>Tier 10</v>
      </c>
      <c r="G988" s="284">
        <f t="shared" si="133"/>
        <v>1.4871280885438022E-2</v>
      </c>
    </row>
    <row r="989" spans="1:7" hidden="1">
      <c r="A989" s="283" t="str">
        <f t="shared" si="129"/>
        <v>Tier 10</v>
      </c>
      <c r="B989" s="286">
        <f t="shared" si="135"/>
        <v>926</v>
      </c>
      <c r="C989" s="265">
        <f t="shared" si="135"/>
        <v>44868</v>
      </c>
      <c r="D989" s="265" t="str">
        <f t="shared" si="130"/>
        <v>Tier 10</v>
      </c>
      <c r="E989" s="284">
        <f t="shared" si="131"/>
        <v>0.20824461711967582</v>
      </c>
      <c r="F989" s="265" t="str">
        <f t="shared" si="132"/>
        <v>Tier 10</v>
      </c>
      <c r="G989" s="284">
        <f t="shared" si="133"/>
        <v>1.4870867728007543E-2</v>
      </c>
    </row>
    <row r="990" spans="1:7" hidden="1">
      <c r="A990" s="283" t="str">
        <f t="shared" si="129"/>
        <v>Tier 10</v>
      </c>
      <c r="B990" s="286">
        <f t="shared" si="135"/>
        <v>927</v>
      </c>
      <c r="C990" s="265">
        <f t="shared" si="135"/>
        <v>44869</v>
      </c>
      <c r="D990" s="265" t="str">
        <f t="shared" si="130"/>
        <v>Tier 10</v>
      </c>
      <c r="E990" s="284">
        <f t="shared" si="131"/>
        <v>0.20831232121075802</v>
      </c>
      <c r="F990" s="265" t="str">
        <f t="shared" si="132"/>
        <v>Tier 10</v>
      </c>
      <c r="G990" s="284">
        <f t="shared" si="133"/>
        <v>1.4870454570577063E-2</v>
      </c>
    </row>
    <row r="991" spans="1:7" hidden="1">
      <c r="A991" s="283" t="str">
        <f t="shared" si="129"/>
        <v>Tier 10</v>
      </c>
      <c r="B991" s="286">
        <f t="shared" si="135"/>
        <v>928</v>
      </c>
      <c r="C991" s="265">
        <f t="shared" si="135"/>
        <v>44870</v>
      </c>
      <c r="D991" s="265" t="str">
        <f t="shared" si="130"/>
        <v>Tier 10</v>
      </c>
      <c r="E991" s="284">
        <f t="shared" si="131"/>
        <v>0.20838002530184022</v>
      </c>
      <c r="F991" s="265" t="str">
        <f t="shared" si="132"/>
        <v>Tier 10</v>
      </c>
      <c r="G991" s="284">
        <f t="shared" si="133"/>
        <v>1.4870041413146583E-2</v>
      </c>
    </row>
    <row r="992" spans="1:7" hidden="1">
      <c r="A992" s="283" t="str">
        <f t="shared" si="129"/>
        <v>Tier 10</v>
      </c>
      <c r="B992" s="286">
        <f t="shared" si="135"/>
        <v>929</v>
      </c>
      <c r="C992" s="265">
        <f t="shared" si="135"/>
        <v>44871</v>
      </c>
      <c r="D992" s="265" t="str">
        <f t="shared" si="130"/>
        <v>Tier 10</v>
      </c>
      <c r="E992" s="284">
        <f t="shared" si="131"/>
        <v>0.20844772939292242</v>
      </c>
      <c r="F992" s="265" t="str">
        <f t="shared" si="132"/>
        <v>Tier 10</v>
      </c>
      <c r="G992" s="284">
        <f t="shared" si="133"/>
        <v>1.4869628255716104E-2</v>
      </c>
    </row>
    <row r="993" spans="1:7" hidden="1">
      <c r="A993" s="283" t="str">
        <f t="shared" si="129"/>
        <v>Tier 10</v>
      </c>
      <c r="B993" s="286">
        <f t="shared" si="135"/>
        <v>930</v>
      </c>
      <c r="C993" s="265">
        <f t="shared" si="135"/>
        <v>44872</v>
      </c>
      <c r="D993" s="265" t="str">
        <f t="shared" si="130"/>
        <v>Tier 10</v>
      </c>
      <c r="E993" s="284">
        <f t="shared" si="131"/>
        <v>0.20851543348400461</v>
      </c>
      <c r="F993" s="265" t="str">
        <f t="shared" si="132"/>
        <v>Tier 10</v>
      </c>
      <c r="G993" s="284">
        <f t="shared" si="133"/>
        <v>1.4869215098285624E-2</v>
      </c>
    </row>
    <row r="994" spans="1:7" hidden="1">
      <c r="A994" s="283" t="str">
        <f t="shared" si="129"/>
        <v>Tier 10</v>
      </c>
      <c r="B994" s="286">
        <f t="shared" si="135"/>
        <v>931</v>
      </c>
      <c r="C994" s="265">
        <f t="shared" si="135"/>
        <v>44873</v>
      </c>
      <c r="D994" s="265" t="str">
        <f t="shared" si="130"/>
        <v>Tier 10</v>
      </c>
      <c r="E994" s="284">
        <f t="shared" si="131"/>
        <v>0.20858313757508681</v>
      </c>
      <c r="F994" s="265" t="str">
        <f t="shared" si="132"/>
        <v>Tier 10</v>
      </c>
      <c r="G994" s="284">
        <f t="shared" si="133"/>
        <v>1.4868801940855145E-2</v>
      </c>
    </row>
    <row r="995" spans="1:7" hidden="1">
      <c r="A995" s="283" t="str">
        <f t="shared" si="129"/>
        <v>Tier 10</v>
      </c>
      <c r="B995" s="286">
        <f t="shared" si="135"/>
        <v>932</v>
      </c>
      <c r="C995" s="265">
        <f t="shared" si="135"/>
        <v>44874</v>
      </c>
      <c r="D995" s="265" t="str">
        <f t="shared" si="130"/>
        <v>Tier 10</v>
      </c>
      <c r="E995" s="284">
        <f t="shared" si="131"/>
        <v>0.20865084166616901</v>
      </c>
      <c r="F995" s="265" t="str">
        <f t="shared" si="132"/>
        <v>Tier 10</v>
      </c>
      <c r="G995" s="284">
        <f t="shared" si="133"/>
        <v>1.4868388783424665E-2</v>
      </c>
    </row>
    <row r="996" spans="1:7" hidden="1">
      <c r="A996" s="283" t="str">
        <f t="shared" si="129"/>
        <v>Tier 10</v>
      </c>
      <c r="B996" s="286">
        <f t="shared" ref="B996:C1011" si="136">B995+1</f>
        <v>933</v>
      </c>
      <c r="C996" s="265">
        <f t="shared" si="136"/>
        <v>44875</v>
      </c>
      <c r="D996" s="265" t="str">
        <f t="shared" si="130"/>
        <v>Tier 10</v>
      </c>
      <c r="E996" s="284">
        <f t="shared" si="131"/>
        <v>0.20871854575725121</v>
      </c>
      <c r="F996" s="265" t="str">
        <f t="shared" si="132"/>
        <v>Tier 10</v>
      </c>
      <c r="G996" s="284">
        <f t="shared" si="133"/>
        <v>1.4867975625994186E-2</v>
      </c>
    </row>
    <row r="997" spans="1:7" hidden="1">
      <c r="A997" s="283" t="str">
        <f t="shared" si="129"/>
        <v>Tier 10</v>
      </c>
      <c r="B997" s="286">
        <f t="shared" si="136"/>
        <v>934</v>
      </c>
      <c r="C997" s="265">
        <f t="shared" si="136"/>
        <v>44876</v>
      </c>
      <c r="D997" s="265" t="str">
        <f t="shared" si="130"/>
        <v>Tier 10</v>
      </c>
      <c r="E997" s="284">
        <f t="shared" si="131"/>
        <v>0.20878624984833341</v>
      </c>
      <c r="F997" s="265" t="str">
        <f t="shared" si="132"/>
        <v>Tier 10</v>
      </c>
      <c r="G997" s="284">
        <f t="shared" si="133"/>
        <v>1.4867562468563706E-2</v>
      </c>
    </row>
    <row r="998" spans="1:7" hidden="1">
      <c r="A998" s="283" t="str">
        <f t="shared" si="129"/>
        <v>Tier 10</v>
      </c>
      <c r="B998" s="286">
        <f t="shared" si="136"/>
        <v>935</v>
      </c>
      <c r="C998" s="265">
        <f t="shared" si="136"/>
        <v>44877</v>
      </c>
      <c r="D998" s="265" t="str">
        <f t="shared" si="130"/>
        <v>Tier 10</v>
      </c>
      <c r="E998" s="284">
        <f t="shared" si="131"/>
        <v>0.20885395393941561</v>
      </c>
      <c r="F998" s="265" t="str">
        <f t="shared" si="132"/>
        <v>Tier 10</v>
      </c>
      <c r="G998" s="284">
        <f t="shared" si="133"/>
        <v>1.4867149311133226E-2</v>
      </c>
    </row>
    <row r="999" spans="1:7" hidden="1">
      <c r="A999" s="283" t="str">
        <f t="shared" si="129"/>
        <v>Tier 10</v>
      </c>
      <c r="B999" s="286">
        <f t="shared" si="136"/>
        <v>936</v>
      </c>
      <c r="C999" s="265">
        <f t="shared" si="136"/>
        <v>44878</v>
      </c>
      <c r="D999" s="265" t="str">
        <f t="shared" si="130"/>
        <v>Tier 10</v>
      </c>
      <c r="E999" s="284">
        <f t="shared" si="131"/>
        <v>0.20892165803049781</v>
      </c>
      <c r="F999" s="265" t="str">
        <f t="shared" si="132"/>
        <v>Tier 10</v>
      </c>
      <c r="G999" s="284">
        <f t="shared" si="133"/>
        <v>1.4866736153702747E-2</v>
      </c>
    </row>
    <row r="1000" spans="1:7" hidden="1">
      <c r="A1000" s="283" t="str">
        <f t="shared" si="129"/>
        <v>Tier 10</v>
      </c>
      <c r="B1000" s="286">
        <f t="shared" si="136"/>
        <v>937</v>
      </c>
      <c r="C1000" s="265">
        <f t="shared" si="136"/>
        <v>44879</v>
      </c>
      <c r="D1000" s="265" t="str">
        <f t="shared" si="130"/>
        <v>Tier 10</v>
      </c>
      <c r="E1000" s="284">
        <f t="shared" si="131"/>
        <v>0.20898936212158001</v>
      </c>
      <c r="F1000" s="265" t="str">
        <f t="shared" si="132"/>
        <v>Tier 10</v>
      </c>
      <c r="G1000" s="284">
        <f t="shared" si="133"/>
        <v>1.4866322996272267E-2</v>
      </c>
    </row>
    <row r="1001" spans="1:7" hidden="1">
      <c r="A1001" s="283" t="str">
        <f t="shared" si="129"/>
        <v>Tier 10</v>
      </c>
      <c r="B1001" s="286">
        <f t="shared" si="136"/>
        <v>938</v>
      </c>
      <c r="C1001" s="265">
        <f t="shared" si="136"/>
        <v>44880</v>
      </c>
      <c r="D1001" s="265" t="str">
        <f t="shared" si="130"/>
        <v>Tier 10</v>
      </c>
      <c r="E1001" s="284">
        <f t="shared" si="131"/>
        <v>0.20905706621266221</v>
      </c>
      <c r="F1001" s="265" t="str">
        <f t="shared" si="132"/>
        <v>Tier 10</v>
      </c>
      <c r="G1001" s="284">
        <f t="shared" si="133"/>
        <v>1.4865909838841788E-2</v>
      </c>
    </row>
    <row r="1002" spans="1:7" hidden="1">
      <c r="A1002" s="283" t="str">
        <f t="shared" si="129"/>
        <v>Tier 10</v>
      </c>
      <c r="B1002" s="286">
        <f t="shared" si="136"/>
        <v>939</v>
      </c>
      <c r="C1002" s="265">
        <f t="shared" si="136"/>
        <v>44881</v>
      </c>
      <c r="D1002" s="265" t="str">
        <f t="shared" si="130"/>
        <v>Tier 10</v>
      </c>
      <c r="E1002" s="284">
        <f t="shared" si="131"/>
        <v>0.20912477030374441</v>
      </c>
      <c r="F1002" s="265" t="str">
        <f t="shared" si="132"/>
        <v>Tier 10</v>
      </c>
      <c r="G1002" s="284">
        <f t="shared" si="133"/>
        <v>1.4865496681411308E-2</v>
      </c>
    </row>
    <row r="1003" spans="1:7" hidden="1">
      <c r="A1003" s="283" t="str">
        <f t="shared" si="129"/>
        <v>Tier 10</v>
      </c>
      <c r="B1003" s="286">
        <f t="shared" si="136"/>
        <v>940</v>
      </c>
      <c r="C1003" s="265">
        <f t="shared" si="136"/>
        <v>44882</v>
      </c>
      <c r="D1003" s="265" t="str">
        <f t="shared" si="130"/>
        <v>Tier 10</v>
      </c>
      <c r="E1003" s="284">
        <f t="shared" si="131"/>
        <v>0.20919247439482661</v>
      </c>
      <c r="F1003" s="265" t="str">
        <f t="shared" si="132"/>
        <v>Tier 10</v>
      </c>
      <c r="G1003" s="284">
        <f t="shared" si="133"/>
        <v>1.4865083523980829E-2</v>
      </c>
    </row>
    <row r="1004" spans="1:7" hidden="1">
      <c r="A1004" s="283" t="str">
        <f t="shared" si="129"/>
        <v>Tier 10</v>
      </c>
      <c r="B1004" s="286">
        <f t="shared" si="136"/>
        <v>941</v>
      </c>
      <c r="C1004" s="265">
        <f t="shared" si="136"/>
        <v>44883</v>
      </c>
      <c r="D1004" s="265" t="str">
        <f t="shared" si="130"/>
        <v>Tier 10</v>
      </c>
      <c r="E1004" s="284">
        <f t="shared" si="131"/>
        <v>0.2092601784859088</v>
      </c>
      <c r="F1004" s="265" t="str">
        <f t="shared" si="132"/>
        <v>Tier 10</v>
      </c>
      <c r="G1004" s="284">
        <f t="shared" si="133"/>
        <v>1.4864670366550349E-2</v>
      </c>
    </row>
    <row r="1005" spans="1:7" hidden="1">
      <c r="A1005" s="283" t="str">
        <f t="shared" si="129"/>
        <v>Tier 10</v>
      </c>
      <c r="B1005" s="286">
        <f t="shared" si="136"/>
        <v>942</v>
      </c>
      <c r="C1005" s="265">
        <f t="shared" si="136"/>
        <v>44884</v>
      </c>
      <c r="D1005" s="265" t="str">
        <f t="shared" si="130"/>
        <v>Tier 10</v>
      </c>
      <c r="E1005" s="284">
        <f t="shared" si="131"/>
        <v>0.209327882576991</v>
      </c>
      <c r="F1005" s="265" t="str">
        <f t="shared" si="132"/>
        <v>Tier 10</v>
      </c>
      <c r="G1005" s="284">
        <f t="shared" si="133"/>
        <v>1.486425720911987E-2</v>
      </c>
    </row>
    <row r="1006" spans="1:7" hidden="1">
      <c r="A1006" s="283" t="str">
        <f t="shared" si="129"/>
        <v>Tier 10</v>
      </c>
      <c r="B1006" s="286">
        <f t="shared" si="136"/>
        <v>943</v>
      </c>
      <c r="C1006" s="265">
        <f t="shared" si="136"/>
        <v>44885</v>
      </c>
      <c r="D1006" s="265" t="str">
        <f t="shared" si="130"/>
        <v>Tier 10</v>
      </c>
      <c r="E1006" s="284">
        <f t="shared" si="131"/>
        <v>0.2093955866680732</v>
      </c>
      <c r="F1006" s="265" t="str">
        <f t="shared" si="132"/>
        <v>Tier 10</v>
      </c>
      <c r="G1006" s="284">
        <f t="shared" si="133"/>
        <v>1.486384405168939E-2</v>
      </c>
    </row>
    <row r="1007" spans="1:7" hidden="1">
      <c r="A1007" s="283" t="str">
        <f t="shared" si="129"/>
        <v>Tier 10</v>
      </c>
      <c r="B1007" s="286">
        <f t="shared" si="136"/>
        <v>944</v>
      </c>
      <c r="C1007" s="265">
        <f t="shared" si="136"/>
        <v>44886</v>
      </c>
      <c r="D1007" s="265" t="str">
        <f t="shared" si="130"/>
        <v>Tier 10</v>
      </c>
      <c r="E1007" s="284">
        <f t="shared" si="131"/>
        <v>0.2094632907591554</v>
      </c>
      <c r="F1007" s="265" t="str">
        <f t="shared" si="132"/>
        <v>Tier 10</v>
      </c>
      <c r="G1007" s="284">
        <f t="shared" si="133"/>
        <v>1.486343089425891E-2</v>
      </c>
    </row>
    <row r="1008" spans="1:7" hidden="1">
      <c r="A1008" s="283" t="str">
        <f t="shared" si="129"/>
        <v>Tier 10</v>
      </c>
      <c r="B1008" s="286">
        <f t="shared" si="136"/>
        <v>945</v>
      </c>
      <c r="C1008" s="265">
        <f t="shared" si="136"/>
        <v>44887</v>
      </c>
      <c r="D1008" s="265" t="str">
        <f t="shared" si="130"/>
        <v>Tier 10</v>
      </c>
      <c r="E1008" s="284">
        <f t="shared" si="131"/>
        <v>0.2095309948502376</v>
      </c>
      <c r="F1008" s="265" t="str">
        <f t="shared" si="132"/>
        <v>Tier 10</v>
      </c>
      <c r="G1008" s="284">
        <f t="shared" si="133"/>
        <v>1.4863017736828431E-2</v>
      </c>
    </row>
    <row r="1009" spans="1:7" hidden="1">
      <c r="A1009" s="283" t="str">
        <f t="shared" si="129"/>
        <v>Tier 10</v>
      </c>
      <c r="B1009" s="286">
        <f t="shared" si="136"/>
        <v>946</v>
      </c>
      <c r="C1009" s="265">
        <f t="shared" si="136"/>
        <v>44888</v>
      </c>
      <c r="D1009" s="265" t="str">
        <f t="shared" si="130"/>
        <v>Tier 10</v>
      </c>
      <c r="E1009" s="284">
        <f t="shared" si="131"/>
        <v>0.2095986989413198</v>
      </c>
      <c r="F1009" s="265" t="str">
        <f t="shared" si="132"/>
        <v>Tier 10</v>
      </c>
      <c r="G1009" s="284">
        <f t="shared" si="133"/>
        <v>1.4862604579397951E-2</v>
      </c>
    </row>
    <row r="1010" spans="1:7" hidden="1">
      <c r="A1010" s="283" t="str">
        <f t="shared" si="129"/>
        <v>Tier 10</v>
      </c>
      <c r="B1010" s="286">
        <f t="shared" si="136"/>
        <v>947</v>
      </c>
      <c r="C1010" s="265">
        <f t="shared" si="136"/>
        <v>44889</v>
      </c>
      <c r="D1010" s="265" t="str">
        <f t="shared" si="130"/>
        <v>Tier 10</v>
      </c>
      <c r="E1010" s="284">
        <f t="shared" si="131"/>
        <v>0.209666403032402</v>
      </c>
      <c r="F1010" s="265" t="str">
        <f t="shared" si="132"/>
        <v>Tier 10</v>
      </c>
      <c r="G1010" s="284">
        <f t="shared" si="133"/>
        <v>1.4862191421967472E-2</v>
      </c>
    </row>
    <row r="1011" spans="1:7" hidden="1">
      <c r="A1011" s="283" t="str">
        <f t="shared" si="129"/>
        <v>Tier 10</v>
      </c>
      <c r="B1011" s="286">
        <f t="shared" si="136"/>
        <v>948</v>
      </c>
      <c r="C1011" s="265">
        <f t="shared" si="136"/>
        <v>44890</v>
      </c>
      <c r="D1011" s="265" t="str">
        <f t="shared" si="130"/>
        <v>Tier 10</v>
      </c>
      <c r="E1011" s="284">
        <f t="shared" si="131"/>
        <v>0.2097341071234842</v>
      </c>
      <c r="F1011" s="265" t="str">
        <f t="shared" si="132"/>
        <v>Tier 10</v>
      </c>
      <c r="G1011" s="284">
        <f t="shared" si="133"/>
        <v>1.4861778264536992E-2</v>
      </c>
    </row>
    <row r="1012" spans="1:7" hidden="1">
      <c r="A1012" s="283" t="str">
        <f t="shared" si="129"/>
        <v>Tier 10</v>
      </c>
      <c r="B1012" s="286">
        <f t="shared" ref="B1012:C1027" si="137">B1011+1</f>
        <v>949</v>
      </c>
      <c r="C1012" s="265">
        <f t="shared" si="137"/>
        <v>44891</v>
      </c>
      <c r="D1012" s="265" t="str">
        <f t="shared" si="130"/>
        <v>Tier 10</v>
      </c>
      <c r="E1012" s="284">
        <f t="shared" si="131"/>
        <v>0.2098018112145664</v>
      </c>
      <c r="F1012" s="265" t="str">
        <f t="shared" si="132"/>
        <v>Tier 10</v>
      </c>
      <c r="G1012" s="284">
        <f t="shared" si="133"/>
        <v>1.4861365107106513E-2</v>
      </c>
    </row>
    <row r="1013" spans="1:7" hidden="1">
      <c r="A1013" s="283" t="str">
        <f t="shared" si="129"/>
        <v>Tier 10</v>
      </c>
      <c r="B1013" s="286">
        <f t="shared" si="137"/>
        <v>950</v>
      </c>
      <c r="C1013" s="265">
        <f t="shared" si="137"/>
        <v>44892</v>
      </c>
      <c r="D1013" s="265" t="str">
        <f t="shared" si="130"/>
        <v>Tier 10</v>
      </c>
      <c r="E1013" s="284">
        <f t="shared" si="131"/>
        <v>0.2098695153056486</v>
      </c>
      <c r="F1013" s="265" t="str">
        <f t="shared" si="132"/>
        <v>Tier 10</v>
      </c>
      <c r="G1013" s="284">
        <f t="shared" si="133"/>
        <v>1.4860951949676033E-2</v>
      </c>
    </row>
    <row r="1014" spans="1:7" hidden="1">
      <c r="A1014" s="283" t="str">
        <f t="shared" si="129"/>
        <v>Tier 10</v>
      </c>
      <c r="B1014" s="286">
        <f t="shared" si="137"/>
        <v>951</v>
      </c>
      <c r="C1014" s="265">
        <f t="shared" si="137"/>
        <v>44893</v>
      </c>
      <c r="D1014" s="265" t="str">
        <f t="shared" si="130"/>
        <v>Tier 10</v>
      </c>
      <c r="E1014" s="284">
        <f t="shared" si="131"/>
        <v>0.2099372193967308</v>
      </c>
      <c r="F1014" s="265" t="str">
        <f t="shared" si="132"/>
        <v>Tier 10</v>
      </c>
      <c r="G1014" s="284">
        <f t="shared" si="133"/>
        <v>1.4860538792245553E-2</v>
      </c>
    </row>
    <row r="1015" spans="1:7" hidden="1">
      <c r="A1015" s="283" t="str">
        <f t="shared" si="129"/>
        <v>Tier 10</v>
      </c>
      <c r="B1015" s="286">
        <f t="shared" si="137"/>
        <v>952</v>
      </c>
      <c r="C1015" s="265">
        <f t="shared" si="137"/>
        <v>44894</v>
      </c>
      <c r="D1015" s="265" t="str">
        <f t="shared" si="130"/>
        <v>Tier 10</v>
      </c>
      <c r="E1015" s="284">
        <f t="shared" si="131"/>
        <v>0.21000492348781299</v>
      </c>
      <c r="F1015" s="265" t="str">
        <f t="shared" si="132"/>
        <v>Tier 10</v>
      </c>
      <c r="G1015" s="284">
        <f t="shared" si="133"/>
        <v>1.4860125634815074E-2</v>
      </c>
    </row>
    <row r="1016" spans="1:7" hidden="1">
      <c r="A1016" s="283" t="str">
        <f t="shared" si="129"/>
        <v>Tier 10</v>
      </c>
      <c r="B1016" s="286">
        <f t="shared" si="137"/>
        <v>953</v>
      </c>
      <c r="C1016" s="265">
        <f t="shared" si="137"/>
        <v>44895</v>
      </c>
      <c r="D1016" s="265" t="str">
        <f t="shared" si="130"/>
        <v>Tier 10</v>
      </c>
      <c r="E1016" s="284">
        <f t="shared" si="131"/>
        <v>0.21007262757889519</v>
      </c>
      <c r="F1016" s="265" t="str">
        <f t="shared" si="132"/>
        <v>Tier 10</v>
      </c>
      <c r="G1016" s="284">
        <f t="shared" si="133"/>
        <v>1.4859712477384594E-2</v>
      </c>
    </row>
    <row r="1017" spans="1:7" hidden="1">
      <c r="A1017" s="283" t="str">
        <f t="shared" si="129"/>
        <v>Tier 10</v>
      </c>
      <c r="B1017" s="286">
        <f t="shared" si="137"/>
        <v>954</v>
      </c>
      <c r="C1017" s="265">
        <f t="shared" si="137"/>
        <v>44896</v>
      </c>
      <c r="D1017" s="265" t="str">
        <f t="shared" si="130"/>
        <v>Tier 10</v>
      </c>
      <c r="E1017" s="284">
        <f t="shared" si="131"/>
        <v>0.21014033166997739</v>
      </c>
      <c r="F1017" s="265" t="str">
        <f t="shared" si="132"/>
        <v>Tier 10</v>
      </c>
      <c r="G1017" s="284">
        <f t="shared" si="133"/>
        <v>1.4859299319954115E-2</v>
      </c>
    </row>
    <row r="1018" spans="1:7" hidden="1">
      <c r="A1018" s="283" t="str">
        <f t="shared" si="129"/>
        <v>Tier 10</v>
      </c>
      <c r="B1018" s="286">
        <f t="shared" si="137"/>
        <v>955</v>
      </c>
      <c r="C1018" s="265">
        <f t="shared" si="137"/>
        <v>44897</v>
      </c>
      <c r="D1018" s="265" t="str">
        <f t="shared" si="130"/>
        <v>Tier 10</v>
      </c>
      <c r="E1018" s="284">
        <f t="shared" si="131"/>
        <v>0.21020803576105959</v>
      </c>
      <c r="F1018" s="265" t="str">
        <f t="shared" si="132"/>
        <v>Tier 10</v>
      </c>
      <c r="G1018" s="284">
        <f t="shared" si="133"/>
        <v>1.4858886162523635E-2</v>
      </c>
    </row>
    <row r="1019" spans="1:7" hidden="1">
      <c r="A1019" s="283" t="str">
        <f t="shared" si="129"/>
        <v>Tier 10</v>
      </c>
      <c r="B1019" s="286">
        <f t="shared" si="137"/>
        <v>956</v>
      </c>
      <c r="C1019" s="265">
        <f t="shared" si="137"/>
        <v>44898</v>
      </c>
      <c r="D1019" s="265" t="str">
        <f t="shared" si="130"/>
        <v>Tier 10</v>
      </c>
      <c r="E1019" s="284">
        <f t="shared" si="131"/>
        <v>0.21027573985214179</v>
      </c>
      <c r="F1019" s="265" t="str">
        <f t="shared" si="132"/>
        <v>Tier 10</v>
      </c>
      <c r="G1019" s="284">
        <f t="shared" si="133"/>
        <v>1.4858473005093156E-2</v>
      </c>
    </row>
    <row r="1020" spans="1:7" hidden="1">
      <c r="A1020" s="283" t="str">
        <f t="shared" si="129"/>
        <v>Tier 10</v>
      </c>
      <c r="B1020" s="286">
        <f t="shared" si="137"/>
        <v>957</v>
      </c>
      <c r="C1020" s="265">
        <f t="shared" si="137"/>
        <v>44899</v>
      </c>
      <c r="D1020" s="265" t="str">
        <f t="shared" si="130"/>
        <v>Tier 10</v>
      </c>
      <c r="E1020" s="284">
        <f t="shared" si="131"/>
        <v>0.21034344394322399</v>
      </c>
      <c r="F1020" s="265" t="str">
        <f t="shared" si="132"/>
        <v>Tier 10</v>
      </c>
      <c r="G1020" s="284">
        <f t="shared" si="133"/>
        <v>1.4858059847662676E-2</v>
      </c>
    </row>
    <row r="1021" spans="1:7" hidden="1">
      <c r="A1021" s="283" t="str">
        <f t="shared" si="129"/>
        <v>Tier 10</v>
      </c>
      <c r="B1021" s="286">
        <f t="shared" si="137"/>
        <v>958</v>
      </c>
      <c r="C1021" s="265">
        <f t="shared" si="137"/>
        <v>44900</v>
      </c>
      <c r="D1021" s="265" t="str">
        <f t="shared" si="130"/>
        <v>Tier 10</v>
      </c>
      <c r="E1021" s="284">
        <f t="shared" si="131"/>
        <v>0.21041114803430619</v>
      </c>
      <c r="F1021" s="265" t="str">
        <f t="shared" si="132"/>
        <v>Tier 10</v>
      </c>
      <c r="G1021" s="284">
        <f t="shared" si="133"/>
        <v>1.4857646690232196E-2</v>
      </c>
    </row>
    <row r="1022" spans="1:7" hidden="1">
      <c r="A1022" s="283" t="str">
        <f t="shared" si="129"/>
        <v>Tier 10</v>
      </c>
      <c r="B1022" s="286">
        <f t="shared" si="137"/>
        <v>959</v>
      </c>
      <c r="C1022" s="265">
        <f t="shared" si="137"/>
        <v>44901</v>
      </c>
      <c r="D1022" s="265" t="str">
        <f t="shared" si="130"/>
        <v>Tier 10</v>
      </c>
      <c r="E1022" s="284">
        <f t="shared" si="131"/>
        <v>0.21047885212538839</v>
      </c>
      <c r="F1022" s="265" t="str">
        <f t="shared" si="132"/>
        <v>Tier 10</v>
      </c>
      <c r="G1022" s="284">
        <f t="shared" si="133"/>
        <v>1.4857233532801717E-2</v>
      </c>
    </row>
    <row r="1023" spans="1:7" hidden="1">
      <c r="A1023" s="283" t="str">
        <f t="shared" si="129"/>
        <v>Tier 10</v>
      </c>
      <c r="B1023" s="286">
        <f t="shared" si="137"/>
        <v>960</v>
      </c>
      <c r="C1023" s="265">
        <f t="shared" si="137"/>
        <v>44902</v>
      </c>
      <c r="D1023" s="265" t="str">
        <f t="shared" si="130"/>
        <v>Tier 10</v>
      </c>
      <c r="E1023" s="284">
        <f t="shared" si="131"/>
        <v>0.21054655621647059</v>
      </c>
      <c r="F1023" s="265" t="str">
        <f t="shared" si="132"/>
        <v>Tier 10</v>
      </c>
      <c r="G1023" s="284">
        <f t="shared" si="133"/>
        <v>1.4856820375371237E-2</v>
      </c>
    </row>
    <row r="1024" spans="1:7" hidden="1">
      <c r="A1024" s="283" t="str">
        <f t="shared" ref="A1024:A1087" si="138">IFERROR(INDEX($P$63:$P$101,MATCH(B1024,$Q$63:$Q$101,0)),A1023)</f>
        <v>Tier 10</v>
      </c>
      <c r="B1024" s="286">
        <f t="shared" si="137"/>
        <v>961</v>
      </c>
      <c r="C1024" s="265">
        <f t="shared" si="137"/>
        <v>44903</v>
      </c>
      <c r="D1024" s="265" t="str">
        <f t="shared" ref="D1024:D1087" si="139">IF(A1024=0,"",A1024)</f>
        <v>Tier 10</v>
      </c>
      <c r="E1024" s="284">
        <f t="shared" ref="E1024:E1087" si="140">IF(A1024=0,E1023,E1023+VLOOKUP(D1024,$P$63:$T$101,3,0))</f>
        <v>0.21061426030755279</v>
      </c>
      <c r="F1024" s="265" t="str">
        <f t="shared" ref="F1024:F1087" si="141">D1024</f>
        <v>Tier 10</v>
      </c>
      <c r="G1024" s="284">
        <f t="shared" ref="G1024:G1087" si="142">IF(A1024=0,G1023,G1023+VLOOKUP(F1024,$P$63:$T$101,5,0))</f>
        <v>1.4856407217940758E-2</v>
      </c>
    </row>
    <row r="1025" spans="1:7" hidden="1">
      <c r="A1025" s="283" t="str">
        <f t="shared" si="138"/>
        <v>Tier 10</v>
      </c>
      <c r="B1025" s="286">
        <f t="shared" si="137"/>
        <v>962</v>
      </c>
      <c r="C1025" s="265">
        <f t="shared" si="137"/>
        <v>44904</v>
      </c>
      <c r="D1025" s="265" t="str">
        <f t="shared" si="139"/>
        <v>Tier 10</v>
      </c>
      <c r="E1025" s="284">
        <f t="shared" si="140"/>
        <v>0.21068196439863499</v>
      </c>
      <c r="F1025" s="265" t="str">
        <f t="shared" si="141"/>
        <v>Tier 10</v>
      </c>
      <c r="G1025" s="284">
        <f t="shared" si="142"/>
        <v>1.4855994060510278E-2</v>
      </c>
    </row>
    <row r="1026" spans="1:7" hidden="1">
      <c r="A1026" s="283" t="str">
        <f t="shared" si="138"/>
        <v>Tier 10</v>
      </c>
      <c r="B1026" s="286">
        <f t="shared" si="137"/>
        <v>963</v>
      </c>
      <c r="C1026" s="265">
        <f t="shared" si="137"/>
        <v>44905</v>
      </c>
      <c r="D1026" s="265" t="str">
        <f t="shared" si="139"/>
        <v>Tier 10</v>
      </c>
      <c r="E1026" s="284">
        <f t="shared" si="140"/>
        <v>0.21074966848971718</v>
      </c>
      <c r="F1026" s="265" t="str">
        <f t="shared" si="141"/>
        <v>Tier 10</v>
      </c>
      <c r="G1026" s="284">
        <f t="shared" si="142"/>
        <v>1.4855580903079799E-2</v>
      </c>
    </row>
    <row r="1027" spans="1:7" hidden="1">
      <c r="A1027" s="283" t="str">
        <f t="shared" si="138"/>
        <v>Tier 10</v>
      </c>
      <c r="B1027" s="286">
        <f t="shared" si="137"/>
        <v>964</v>
      </c>
      <c r="C1027" s="265">
        <f t="shared" si="137"/>
        <v>44906</v>
      </c>
      <c r="D1027" s="265" t="str">
        <f t="shared" si="139"/>
        <v>Tier 10</v>
      </c>
      <c r="E1027" s="284">
        <f t="shared" si="140"/>
        <v>0.21081737258079938</v>
      </c>
      <c r="F1027" s="265" t="str">
        <f t="shared" si="141"/>
        <v>Tier 10</v>
      </c>
      <c r="G1027" s="284">
        <f t="shared" si="142"/>
        <v>1.4855167745649319E-2</v>
      </c>
    </row>
    <row r="1028" spans="1:7" hidden="1">
      <c r="A1028" s="283" t="str">
        <f t="shared" si="138"/>
        <v>Tier 10</v>
      </c>
      <c r="B1028" s="286">
        <f t="shared" ref="B1028:C1043" si="143">B1027+1</f>
        <v>965</v>
      </c>
      <c r="C1028" s="265">
        <f t="shared" si="143"/>
        <v>44907</v>
      </c>
      <c r="D1028" s="265" t="str">
        <f t="shared" si="139"/>
        <v>Tier 10</v>
      </c>
      <c r="E1028" s="284">
        <f t="shared" si="140"/>
        <v>0.21088507667188158</v>
      </c>
      <c r="F1028" s="265" t="str">
        <f t="shared" si="141"/>
        <v>Tier 10</v>
      </c>
      <c r="G1028" s="284">
        <f t="shared" si="142"/>
        <v>1.4854754588218839E-2</v>
      </c>
    </row>
    <row r="1029" spans="1:7" hidden="1">
      <c r="A1029" s="283" t="str">
        <f t="shared" si="138"/>
        <v>Tier 10</v>
      </c>
      <c r="B1029" s="286">
        <f t="shared" si="143"/>
        <v>966</v>
      </c>
      <c r="C1029" s="265">
        <f t="shared" si="143"/>
        <v>44908</v>
      </c>
      <c r="D1029" s="265" t="str">
        <f t="shared" si="139"/>
        <v>Tier 10</v>
      </c>
      <c r="E1029" s="284">
        <f t="shared" si="140"/>
        <v>0.21095278076296378</v>
      </c>
      <c r="F1029" s="265" t="str">
        <f t="shared" si="141"/>
        <v>Tier 10</v>
      </c>
      <c r="G1029" s="284">
        <f t="shared" si="142"/>
        <v>1.485434143078836E-2</v>
      </c>
    </row>
    <row r="1030" spans="1:7" hidden="1">
      <c r="A1030" s="283" t="str">
        <f t="shared" si="138"/>
        <v>Tier 10</v>
      </c>
      <c r="B1030" s="286">
        <f t="shared" si="143"/>
        <v>967</v>
      </c>
      <c r="C1030" s="265">
        <f t="shared" si="143"/>
        <v>44909</v>
      </c>
      <c r="D1030" s="265" t="str">
        <f t="shared" si="139"/>
        <v>Tier 10</v>
      </c>
      <c r="E1030" s="284">
        <f t="shared" si="140"/>
        <v>0.21102048485404598</v>
      </c>
      <c r="F1030" s="265" t="str">
        <f t="shared" si="141"/>
        <v>Tier 10</v>
      </c>
      <c r="G1030" s="284">
        <f t="shared" si="142"/>
        <v>1.485392827335788E-2</v>
      </c>
    </row>
    <row r="1031" spans="1:7" hidden="1">
      <c r="A1031" s="283" t="str">
        <f t="shared" si="138"/>
        <v>Tier 10</v>
      </c>
      <c r="B1031" s="286">
        <f t="shared" si="143"/>
        <v>968</v>
      </c>
      <c r="C1031" s="265">
        <f t="shared" si="143"/>
        <v>44910</v>
      </c>
      <c r="D1031" s="265" t="str">
        <f t="shared" si="139"/>
        <v>Tier 10</v>
      </c>
      <c r="E1031" s="284">
        <f t="shared" si="140"/>
        <v>0.21108818894512818</v>
      </c>
      <c r="F1031" s="265" t="str">
        <f t="shared" si="141"/>
        <v>Tier 10</v>
      </c>
      <c r="G1031" s="284">
        <f t="shared" si="142"/>
        <v>1.4853515115927401E-2</v>
      </c>
    </row>
    <row r="1032" spans="1:7" hidden="1">
      <c r="A1032" s="283" t="str">
        <f t="shared" si="138"/>
        <v>Tier 10</v>
      </c>
      <c r="B1032" s="286">
        <f t="shared" si="143"/>
        <v>969</v>
      </c>
      <c r="C1032" s="265">
        <f t="shared" si="143"/>
        <v>44911</v>
      </c>
      <c r="D1032" s="265" t="str">
        <f t="shared" si="139"/>
        <v>Tier 10</v>
      </c>
      <c r="E1032" s="284">
        <f t="shared" si="140"/>
        <v>0.21115589303621038</v>
      </c>
      <c r="F1032" s="265" t="str">
        <f t="shared" si="141"/>
        <v>Tier 10</v>
      </c>
      <c r="G1032" s="284">
        <f t="shared" si="142"/>
        <v>1.4853101958496921E-2</v>
      </c>
    </row>
    <row r="1033" spans="1:7" hidden="1">
      <c r="A1033" s="283" t="str">
        <f t="shared" si="138"/>
        <v>Tier 10</v>
      </c>
      <c r="B1033" s="286">
        <f t="shared" si="143"/>
        <v>970</v>
      </c>
      <c r="C1033" s="265">
        <f t="shared" si="143"/>
        <v>44912</v>
      </c>
      <c r="D1033" s="265" t="str">
        <f t="shared" si="139"/>
        <v>Tier 10</v>
      </c>
      <c r="E1033" s="284">
        <f t="shared" si="140"/>
        <v>0.21122359712729258</v>
      </c>
      <c r="F1033" s="265" t="str">
        <f t="shared" si="141"/>
        <v>Tier 10</v>
      </c>
      <c r="G1033" s="284">
        <f t="shared" si="142"/>
        <v>1.4852688801066442E-2</v>
      </c>
    </row>
    <row r="1034" spans="1:7" hidden="1">
      <c r="A1034" s="283" t="str">
        <f t="shared" si="138"/>
        <v>Tier 10</v>
      </c>
      <c r="B1034" s="286">
        <f t="shared" si="143"/>
        <v>971</v>
      </c>
      <c r="C1034" s="265">
        <f t="shared" si="143"/>
        <v>44913</v>
      </c>
      <c r="D1034" s="265" t="str">
        <f t="shared" si="139"/>
        <v>Tier 10</v>
      </c>
      <c r="E1034" s="284">
        <f t="shared" si="140"/>
        <v>0.21129130121837478</v>
      </c>
      <c r="F1034" s="265" t="str">
        <f t="shared" si="141"/>
        <v>Tier 10</v>
      </c>
      <c r="G1034" s="284">
        <f t="shared" si="142"/>
        <v>1.4852275643635962E-2</v>
      </c>
    </row>
    <row r="1035" spans="1:7" hidden="1">
      <c r="A1035" s="283" t="str">
        <f t="shared" si="138"/>
        <v>Tier 10</v>
      </c>
      <c r="B1035" s="286">
        <f t="shared" si="143"/>
        <v>972</v>
      </c>
      <c r="C1035" s="265">
        <f t="shared" si="143"/>
        <v>44914</v>
      </c>
      <c r="D1035" s="265" t="str">
        <f t="shared" si="139"/>
        <v>Tier 10</v>
      </c>
      <c r="E1035" s="284">
        <f t="shared" si="140"/>
        <v>0.21135900530945698</v>
      </c>
      <c r="F1035" s="265" t="str">
        <f t="shared" si="141"/>
        <v>Tier 10</v>
      </c>
      <c r="G1035" s="284">
        <f t="shared" si="142"/>
        <v>1.4851862486205483E-2</v>
      </c>
    </row>
    <row r="1036" spans="1:7" hidden="1">
      <c r="A1036" s="283" t="str">
        <f t="shared" si="138"/>
        <v>Tier 10</v>
      </c>
      <c r="B1036" s="286">
        <f t="shared" si="143"/>
        <v>973</v>
      </c>
      <c r="C1036" s="265">
        <f t="shared" si="143"/>
        <v>44915</v>
      </c>
      <c r="D1036" s="265" t="str">
        <f t="shared" si="139"/>
        <v>Tier 10</v>
      </c>
      <c r="E1036" s="284">
        <f t="shared" si="140"/>
        <v>0.21142670940053918</v>
      </c>
      <c r="F1036" s="265" t="str">
        <f t="shared" si="141"/>
        <v>Tier 10</v>
      </c>
      <c r="G1036" s="284">
        <f t="shared" si="142"/>
        <v>1.4851449328775003E-2</v>
      </c>
    </row>
    <row r="1037" spans="1:7" hidden="1">
      <c r="A1037" s="283" t="str">
        <f t="shared" si="138"/>
        <v>Tier 10</v>
      </c>
      <c r="B1037" s="286">
        <f t="shared" si="143"/>
        <v>974</v>
      </c>
      <c r="C1037" s="265">
        <f t="shared" si="143"/>
        <v>44916</v>
      </c>
      <c r="D1037" s="265" t="str">
        <f t="shared" si="139"/>
        <v>Tier 10</v>
      </c>
      <c r="E1037" s="284">
        <f t="shared" si="140"/>
        <v>0.21149441349162137</v>
      </c>
      <c r="F1037" s="265" t="str">
        <f t="shared" si="141"/>
        <v>Tier 10</v>
      </c>
      <c r="G1037" s="284">
        <f t="shared" si="142"/>
        <v>1.4851036171344523E-2</v>
      </c>
    </row>
    <row r="1038" spans="1:7" hidden="1">
      <c r="A1038" s="283" t="str">
        <f t="shared" si="138"/>
        <v>Tier 10</v>
      </c>
      <c r="B1038" s="286">
        <f t="shared" si="143"/>
        <v>975</v>
      </c>
      <c r="C1038" s="265">
        <f t="shared" si="143"/>
        <v>44917</v>
      </c>
      <c r="D1038" s="265" t="str">
        <f t="shared" si="139"/>
        <v>Tier 10</v>
      </c>
      <c r="E1038" s="284">
        <f t="shared" si="140"/>
        <v>0.21156211758270357</v>
      </c>
      <c r="F1038" s="265" t="str">
        <f t="shared" si="141"/>
        <v>Tier 10</v>
      </c>
      <c r="G1038" s="284">
        <f t="shared" si="142"/>
        <v>1.4850623013914044E-2</v>
      </c>
    </row>
    <row r="1039" spans="1:7" hidden="1">
      <c r="A1039" s="283" t="str">
        <f t="shared" si="138"/>
        <v>Tier 10</v>
      </c>
      <c r="B1039" s="286">
        <f t="shared" si="143"/>
        <v>976</v>
      </c>
      <c r="C1039" s="265">
        <f t="shared" si="143"/>
        <v>44918</v>
      </c>
      <c r="D1039" s="265" t="str">
        <f t="shared" si="139"/>
        <v>Tier 10</v>
      </c>
      <c r="E1039" s="284">
        <f t="shared" si="140"/>
        <v>0.21162982167378577</v>
      </c>
      <c r="F1039" s="265" t="str">
        <f t="shared" si="141"/>
        <v>Tier 10</v>
      </c>
      <c r="G1039" s="284">
        <f t="shared" si="142"/>
        <v>1.4850209856483564E-2</v>
      </c>
    </row>
    <row r="1040" spans="1:7" hidden="1">
      <c r="A1040" s="283" t="str">
        <f t="shared" si="138"/>
        <v>Tier 10</v>
      </c>
      <c r="B1040" s="286">
        <f t="shared" si="143"/>
        <v>977</v>
      </c>
      <c r="C1040" s="265">
        <f t="shared" si="143"/>
        <v>44919</v>
      </c>
      <c r="D1040" s="265" t="str">
        <f t="shared" si="139"/>
        <v>Tier 10</v>
      </c>
      <c r="E1040" s="284">
        <f t="shared" si="140"/>
        <v>0.21169752576486797</v>
      </c>
      <c r="F1040" s="265" t="str">
        <f t="shared" si="141"/>
        <v>Tier 10</v>
      </c>
      <c r="G1040" s="284">
        <f t="shared" si="142"/>
        <v>1.4849796699053085E-2</v>
      </c>
    </row>
    <row r="1041" spans="1:7" hidden="1">
      <c r="A1041" s="283" t="str">
        <f t="shared" si="138"/>
        <v>Tier 10</v>
      </c>
      <c r="B1041" s="286">
        <f t="shared" si="143"/>
        <v>978</v>
      </c>
      <c r="C1041" s="265">
        <f t="shared" si="143"/>
        <v>44920</v>
      </c>
      <c r="D1041" s="265" t="str">
        <f t="shared" si="139"/>
        <v>Tier 10</v>
      </c>
      <c r="E1041" s="284">
        <f t="shared" si="140"/>
        <v>0.21176522985595017</v>
      </c>
      <c r="F1041" s="265" t="str">
        <f t="shared" si="141"/>
        <v>Tier 10</v>
      </c>
      <c r="G1041" s="284">
        <f t="shared" si="142"/>
        <v>1.4849383541622605E-2</v>
      </c>
    </row>
    <row r="1042" spans="1:7" hidden="1">
      <c r="A1042" s="283" t="str">
        <f t="shared" si="138"/>
        <v>Tier 10</v>
      </c>
      <c r="B1042" s="286">
        <f t="shared" si="143"/>
        <v>979</v>
      </c>
      <c r="C1042" s="265">
        <f t="shared" si="143"/>
        <v>44921</v>
      </c>
      <c r="D1042" s="265" t="str">
        <f t="shared" si="139"/>
        <v>Tier 10</v>
      </c>
      <c r="E1042" s="284">
        <f t="shared" si="140"/>
        <v>0.21183293394703237</v>
      </c>
      <c r="F1042" s="265" t="str">
        <f t="shared" si="141"/>
        <v>Tier 10</v>
      </c>
      <c r="G1042" s="284">
        <f t="shared" si="142"/>
        <v>1.4848970384192126E-2</v>
      </c>
    </row>
    <row r="1043" spans="1:7" hidden="1">
      <c r="A1043" s="283" t="str">
        <f t="shared" si="138"/>
        <v>Tier 10</v>
      </c>
      <c r="B1043" s="286">
        <f t="shared" si="143"/>
        <v>980</v>
      </c>
      <c r="C1043" s="265">
        <f t="shared" si="143"/>
        <v>44922</v>
      </c>
      <c r="D1043" s="265" t="str">
        <f t="shared" si="139"/>
        <v>Tier 10</v>
      </c>
      <c r="E1043" s="284">
        <f t="shared" si="140"/>
        <v>0.21190063803811457</v>
      </c>
      <c r="F1043" s="265" t="str">
        <f t="shared" si="141"/>
        <v>Tier 10</v>
      </c>
      <c r="G1043" s="284">
        <f t="shared" si="142"/>
        <v>1.4848557226761646E-2</v>
      </c>
    </row>
    <row r="1044" spans="1:7" hidden="1">
      <c r="A1044" s="283" t="str">
        <f t="shared" si="138"/>
        <v>Tier 10</v>
      </c>
      <c r="B1044" s="286">
        <f t="shared" ref="B1044:C1059" si="144">B1043+1</f>
        <v>981</v>
      </c>
      <c r="C1044" s="265">
        <f t="shared" si="144"/>
        <v>44923</v>
      </c>
      <c r="D1044" s="265" t="str">
        <f t="shared" si="139"/>
        <v>Tier 10</v>
      </c>
      <c r="E1044" s="284">
        <f t="shared" si="140"/>
        <v>0.21196834212919677</v>
      </c>
      <c r="F1044" s="265" t="str">
        <f t="shared" si="141"/>
        <v>Tier 10</v>
      </c>
      <c r="G1044" s="284">
        <f t="shared" si="142"/>
        <v>1.4848144069331166E-2</v>
      </c>
    </row>
    <row r="1045" spans="1:7" hidden="1">
      <c r="A1045" s="283" t="str">
        <f t="shared" si="138"/>
        <v>Tier 10</v>
      </c>
      <c r="B1045" s="286">
        <f t="shared" si="144"/>
        <v>982</v>
      </c>
      <c r="C1045" s="265">
        <f t="shared" si="144"/>
        <v>44924</v>
      </c>
      <c r="D1045" s="265" t="str">
        <f t="shared" si="139"/>
        <v>Tier 10</v>
      </c>
      <c r="E1045" s="284">
        <f t="shared" si="140"/>
        <v>0.21203604622027897</v>
      </c>
      <c r="F1045" s="265" t="str">
        <f t="shared" si="141"/>
        <v>Tier 10</v>
      </c>
      <c r="G1045" s="284">
        <f t="shared" si="142"/>
        <v>1.4847730911900687E-2</v>
      </c>
    </row>
    <row r="1046" spans="1:7" hidden="1">
      <c r="A1046" s="283" t="str">
        <f t="shared" si="138"/>
        <v>Tier 10</v>
      </c>
      <c r="B1046" s="286">
        <f t="shared" si="144"/>
        <v>983</v>
      </c>
      <c r="C1046" s="265">
        <f t="shared" si="144"/>
        <v>44925</v>
      </c>
      <c r="D1046" s="265" t="str">
        <f t="shared" si="139"/>
        <v>Tier 10</v>
      </c>
      <c r="E1046" s="284">
        <f t="shared" si="140"/>
        <v>0.21210375031136117</v>
      </c>
      <c r="F1046" s="265" t="str">
        <f t="shared" si="141"/>
        <v>Tier 10</v>
      </c>
      <c r="G1046" s="284">
        <f t="shared" si="142"/>
        <v>1.4847317754470207E-2</v>
      </c>
    </row>
    <row r="1047" spans="1:7" hidden="1">
      <c r="A1047" s="283" t="str">
        <f t="shared" si="138"/>
        <v>Tier 10</v>
      </c>
      <c r="B1047" s="286">
        <f t="shared" si="144"/>
        <v>984</v>
      </c>
      <c r="C1047" s="265">
        <f t="shared" si="144"/>
        <v>44926</v>
      </c>
      <c r="D1047" s="265" t="str">
        <f t="shared" si="139"/>
        <v>Tier 10</v>
      </c>
      <c r="E1047" s="284">
        <f t="shared" si="140"/>
        <v>0.21217145440244337</v>
      </c>
      <c r="F1047" s="265" t="str">
        <f t="shared" si="141"/>
        <v>Tier 10</v>
      </c>
      <c r="G1047" s="284">
        <f t="shared" si="142"/>
        <v>1.4846904597039728E-2</v>
      </c>
    </row>
    <row r="1048" spans="1:7" hidden="1">
      <c r="A1048" s="283" t="str">
        <f t="shared" si="138"/>
        <v>Tier 10</v>
      </c>
      <c r="B1048" s="286">
        <f t="shared" si="144"/>
        <v>985</v>
      </c>
      <c r="C1048" s="265">
        <f t="shared" si="144"/>
        <v>44927</v>
      </c>
      <c r="D1048" s="265" t="str">
        <f t="shared" si="139"/>
        <v>Tier 10</v>
      </c>
      <c r="E1048" s="284">
        <f t="shared" si="140"/>
        <v>0.21223915849352556</v>
      </c>
      <c r="F1048" s="265" t="str">
        <f t="shared" si="141"/>
        <v>Tier 10</v>
      </c>
      <c r="G1048" s="284">
        <f t="shared" si="142"/>
        <v>1.4846491439609248E-2</v>
      </c>
    </row>
    <row r="1049" spans="1:7" hidden="1">
      <c r="A1049" s="283" t="str">
        <f t="shared" si="138"/>
        <v>Tier 10</v>
      </c>
      <c r="B1049" s="286">
        <f t="shared" si="144"/>
        <v>986</v>
      </c>
      <c r="C1049" s="265">
        <f t="shared" si="144"/>
        <v>44928</v>
      </c>
      <c r="D1049" s="265" t="str">
        <f t="shared" si="139"/>
        <v>Tier 10</v>
      </c>
      <c r="E1049" s="284">
        <f t="shared" si="140"/>
        <v>0.21230686258460776</v>
      </c>
      <c r="F1049" s="265" t="str">
        <f t="shared" si="141"/>
        <v>Tier 10</v>
      </c>
      <c r="G1049" s="284">
        <f t="shared" si="142"/>
        <v>1.4846078282178769E-2</v>
      </c>
    </row>
    <row r="1050" spans="1:7" hidden="1">
      <c r="A1050" s="283" t="str">
        <f t="shared" si="138"/>
        <v>Tier 10</v>
      </c>
      <c r="B1050" s="286">
        <f t="shared" si="144"/>
        <v>987</v>
      </c>
      <c r="C1050" s="265">
        <f t="shared" si="144"/>
        <v>44929</v>
      </c>
      <c r="D1050" s="265" t="str">
        <f t="shared" si="139"/>
        <v>Tier 10</v>
      </c>
      <c r="E1050" s="284">
        <f t="shared" si="140"/>
        <v>0.21237456667568996</v>
      </c>
      <c r="F1050" s="265" t="str">
        <f t="shared" si="141"/>
        <v>Tier 10</v>
      </c>
      <c r="G1050" s="284">
        <f t="shared" si="142"/>
        <v>1.4845665124748289E-2</v>
      </c>
    </row>
    <row r="1051" spans="1:7" hidden="1">
      <c r="A1051" s="283" t="str">
        <f t="shared" si="138"/>
        <v>Tier 10</v>
      </c>
      <c r="B1051" s="286">
        <f t="shared" si="144"/>
        <v>988</v>
      </c>
      <c r="C1051" s="265">
        <f t="shared" si="144"/>
        <v>44930</v>
      </c>
      <c r="D1051" s="265" t="str">
        <f t="shared" si="139"/>
        <v>Tier 10</v>
      </c>
      <c r="E1051" s="284">
        <f t="shared" si="140"/>
        <v>0.21244227076677216</v>
      </c>
      <c r="F1051" s="265" t="str">
        <f t="shared" si="141"/>
        <v>Tier 10</v>
      </c>
      <c r="G1051" s="284">
        <f t="shared" si="142"/>
        <v>1.4845251967317809E-2</v>
      </c>
    </row>
    <row r="1052" spans="1:7" hidden="1">
      <c r="A1052" s="283" t="str">
        <f t="shared" si="138"/>
        <v>Tier 10</v>
      </c>
      <c r="B1052" s="286">
        <f t="shared" si="144"/>
        <v>989</v>
      </c>
      <c r="C1052" s="265">
        <f t="shared" si="144"/>
        <v>44931</v>
      </c>
      <c r="D1052" s="265" t="str">
        <f t="shared" si="139"/>
        <v>Tier 10</v>
      </c>
      <c r="E1052" s="284">
        <f t="shared" si="140"/>
        <v>0.21250997485785436</v>
      </c>
      <c r="F1052" s="265" t="str">
        <f t="shared" si="141"/>
        <v>Tier 10</v>
      </c>
      <c r="G1052" s="284">
        <f t="shared" si="142"/>
        <v>1.484483880988733E-2</v>
      </c>
    </row>
    <row r="1053" spans="1:7" hidden="1">
      <c r="A1053" s="283" t="str">
        <f t="shared" si="138"/>
        <v>Tier 10</v>
      </c>
      <c r="B1053" s="286">
        <f t="shared" si="144"/>
        <v>990</v>
      </c>
      <c r="C1053" s="265">
        <f t="shared" si="144"/>
        <v>44932</v>
      </c>
      <c r="D1053" s="265" t="str">
        <f t="shared" si="139"/>
        <v>Tier 10</v>
      </c>
      <c r="E1053" s="284">
        <f t="shared" si="140"/>
        <v>0.21257767894893656</v>
      </c>
      <c r="F1053" s="265" t="str">
        <f t="shared" si="141"/>
        <v>Tier 10</v>
      </c>
      <c r="G1053" s="284">
        <f t="shared" si="142"/>
        <v>1.484442565245685E-2</v>
      </c>
    </row>
    <row r="1054" spans="1:7" hidden="1">
      <c r="A1054" s="283" t="str">
        <f t="shared" si="138"/>
        <v>Tier 10</v>
      </c>
      <c r="B1054" s="286">
        <f t="shared" si="144"/>
        <v>991</v>
      </c>
      <c r="C1054" s="265">
        <f t="shared" si="144"/>
        <v>44933</v>
      </c>
      <c r="D1054" s="265" t="str">
        <f t="shared" si="139"/>
        <v>Tier 10</v>
      </c>
      <c r="E1054" s="284">
        <f t="shared" si="140"/>
        <v>0.21264538304001876</v>
      </c>
      <c r="F1054" s="265" t="str">
        <f t="shared" si="141"/>
        <v>Tier 10</v>
      </c>
      <c r="G1054" s="284">
        <f t="shared" si="142"/>
        <v>1.4844012495026371E-2</v>
      </c>
    </row>
    <row r="1055" spans="1:7" hidden="1">
      <c r="A1055" s="283" t="str">
        <f t="shared" si="138"/>
        <v>Tier 10</v>
      </c>
      <c r="B1055" s="286">
        <f t="shared" si="144"/>
        <v>992</v>
      </c>
      <c r="C1055" s="265">
        <f t="shared" si="144"/>
        <v>44934</v>
      </c>
      <c r="D1055" s="265" t="str">
        <f t="shared" si="139"/>
        <v>Tier 10</v>
      </c>
      <c r="E1055" s="284">
        <f t="shared" si="140"/>
        <v>0.21271308713110096</v>
      </c>
      <c r="F1055" s="265" t="str">
        <f t="shared" si="141"/>
        <v>Tier 10</v>
      </c>
      <c r="G1055" s="284">
        <f t="shared" si="142"/>
        <v>1.4843599337595891E-2</v>
      </c>
    </row>
    <row r="1056" spans="1:7" hidden="1">
      <c r="A1056" s="283" t="str">
        <f t="shared" si="138"/>
        <v>Tier 10</v>
      </c>
      <c r="B1056" s="286">
        <f t="shared" si="144"/>
        <v>993</v>
      </c>
      <c r="C1056" s="265">
        <f t="shared" si="144"/>
        <v>44935</v>
      </c>
      <c r="D1056" s="265" t="str">
        <f t="shared" si="139"/>
        <v>Tier 10</v>
      </c>
      <c r="E1056" s="284">
        <f t="shared" si="140"/>
        <v>0.21278079122218316</v>
      </c>
      <c r="F1056" s="265" t="str">
        <f t="shared" si="141"/>
        <v>Tier 10</v>
      </c>
      <c r="G1056" s="284">
        <f t="shared" si="142"/>
        <v>1.4843186180165412E-2</v>
      </c>
    </row>
    <row r="1057" spans="1:7" hidden="1">
      <c r="A1057" s="283" t="str">
        <f t="shared" si="138"/>
        <v>Tier 10</v>
      </c>
      <c r="B1057" s="286">
        <f t="shared" si="144"/>
        <v>994</v>
      </c>
      <c r="C1057" s="265">
        <f t="shared" si="144"/>
        <v>44936</v>
      </c>
      <c r="D1057" s="265" t="str">
        <f t="shared" si="139"/>
        <v>Tier 10</v>
      </c>
      <c r="E1057" s="284">
        <f t="shared" si="140"/>
        <v>0.21284849531326536</v>
      </c>
      <c r="F1057" s="265" t="str">
        <f t="shared" si="141"/>
        <v>Tier 10</v>
      </c>
      <c r="G1057" s="284">
        <f t="shared" si="142"/>
        <v>1.4842773022734932E-2</v>
      </c>
    </row>
    <row r="1058" spans="1:7" hidden="1">
      <c r="A1058" s="283" t="str">
        <f t="shared" si="138"/>
        <v>Tier 10</v>
      </c>
      <c r="B1058" s="286">
        <f t="shared" si="144"/>
        <v>995</v>
      </c>
      <c r="C1058" s="265">
        <f t="shared" si="144"/>
        <v>44937</v>
      </c>
      <c r="D1058" s="265" t="str">
        <f t="shared" si="139"/>
        <v>Tier 10</v>
      </c>
      <c r="E1058" s="284">
        <f t="shared" si="140"/>
        <v>0.21291619940434756</v>
      </c>
      <c r="F1058" s="265" t="str">
        <f t="shared" si="141"/>
        <v>Tier 10</v>
      </c>
      <c r="G1058" s="284">
        <f t="shared" si="142"/>
        <v>1.4842359865304453E-2</v>
      </c>
    </row>
    <row r="1059" spans="1:7" hidden="1">
      <c r="A1059" s="283" t="str">
        <f t="shared" si="138"/>
        <v>Tier 10</v>
      </c>
      <c r="B1059" s="286">
        <f t="shared" si="144"/>
        <v>996</v>
      </c>
      <c r="C1059" s="265">
        <f t="shared" si="144"/>
        <v>44938</v>
      </c>
      <c r="D1059" s="265" t="str">
        <f t="shared" si="139"/>
        <v>Tier 10</v>
      </c>
      <c r="E1059" s="284">
        <f t="shared" si="140"/>
        <v>0.21298390349542975</v>
      </c>
      <c r="F1059" s="265" t="str">
        <f t="shared" si="141"/>
        <v>Tier 10</v>
      </c>
      <c r="G1059" s="284">
        <f t="shared" si="142"/>
        <v>1.4841946707873973E-2</v>
      </c>
    </row>
    <row r="1060" spans="1:7" hidden="1">
      <c r="A1060" s="283" t="str">
        <f t="shared" si="138"/>
        <v>Tier 10</v>
      </c>
      <c r="B1060" s="286">
        <f t="shared" ref="B1060:C1065" si="145">B1059+1</f>
        <v>997</v>
      </c>
      <c r="C1060" s="265">
        <f t="shared" si="145"/>
        <v>44939</v>
      </c>
      <c r="D1060" s="265" t="str">
        <f t="shared" si="139"/>
        <v>Tier 10</v>
      </c>
      <c r="E1060" s="284">
        <f t="shared" si="140"/>
        <v>0.21305160758651195</v>
      </c>
      <c r="F1060" s="265" t="str">
        <f t="shared" si="141"/>
        <v>Tier 10</v>
      </c>
      <c r="G1060" s="284">
        <f t="shared" si="142"/>
        <v>1.4841533550443493E-2</v>
      </c>
    </row>
    <row r="1061" spans="1:7" hidden="1">
      <c r="A1061" s="283" t="str">
        <f t="shared" si="138"/>
        <v>Tier 10</v>
      </c>
      <c r="B1061" s="286">
        <f t="shared" si="145"/>
        <v>998</v>
      </c>
      <c r="C1061" s="265">
        <f t="shared" si="145"/>
        <v>44940</v>
      </c>
      <c r="D1061" s="265" t="str">
        <f t="shared" si="139"/>
        <v>Tier 10</v>
      </c>
      <c r="E1061" s="284">
        <f t="shared" si="140"/>
        <v>0.21311931167759415</v>
      </c>
      <c r="F1061" s="265" t="str">
        <f t="shared" si="141"/>
        <v>Tier 10</v>
      </c>
      <c r="G1061" s="284">
        <f t="shared" si="142"/>
        <v>1.4841120393013014E-2</v>
      </c>
    </row>
    <row r="1062" spans="1:7" hidden="1">
      <c r="A1062" s="283" t="str">
        <f t="shared" si="138"/>
        <v>Tier 10</v>
      </c>
      <c r="B1062" s="286">
        <f t="shared" si="145"/>
        <v>999</v>
      </c>
      <c r="C1062" s="265">
        <f t="shared" si="145"/>
        <v>44941</v>
      </c>
      <c r="D1062" s="265" t="str">
        <f t="shared" si="139"/>
        <v>Tier 10</v>
      </c>
      <c r="E1062" s="284">
        <f t="shared" si="140"/>
        <v>0.21318701576867635</v>
      </c>
      <c r="F1062" s="265" t="str">
        <f t="shared" si="141"/>
        <v>Tier 10</v>
      </c>
      <c r="G1062" s="284">
        <f t="shared" si="142"/>
        <v>1.4840707235582534E-2</v>
      </c>
    </row>
    <row r="1063" spans="1:7" hidden="1">
      <c r="A1063" s="283" t="str">
        <f t="shared" si="138"/>
        <v>Tier 10</v>
      </c>
      <c r="B1063" s="286">
        <f t="shared" si="145"/>
        <v>1000</v>
      </c>
      <c r="C1063" s="265">
        <f t="shared" si="145"/>
        <v>44942</v>
      </c>
      <c r="D1063" s="265" t="str">
        <f t="shared" si="139"/>
        <v>Tier 10</v>
      </c>
      <c r="E1063" s="284">
        <f t="shared" si="140"/>
        <v>0.21325471985975855</v>
      </c>
      <c r="F1063" s="265" t="str">
        <f t="shared" si="141"/>
        <v>Tier 10</v>
      </c>
      <c r="G1063" s="284">
        <f t="shared" si="142"/>
        <v>1.4840294078152055E-2</v>
      </c>
    </row>
    <row r="1064" spans="1:7" hidden="1">
      <c r="A1064" s="283" t="str">
        <f t="shared" si="138"/>
        <v>Tier 10</v>
      </c>
      <c r="B1064" s="286">
        <f t="shared" si="145"/>
        <v>1001</v>
      </c>
      <c r="C1064" s="265">
        <f t="shared" si="145"/>
        <v>44943</v>
      </c>
      <c r="D1064" s="265" t="str">
        <f t="shared" si="139"/>
        <v>Tier 10</v>
      </c>
      <c r="E1064" s="284">
        <f t="shared" si="140"/>
        <v>0.21332242395084075</v>
      </c>
      <c r="F1064" s="265" t="str">
        <f t="shared" si="141"/>
        <v>Tier 10</v>
      </c>
      <c r="G1064" s="284">
        <f t="shared" si="142"/>
        <v>1.4839880920721575E-2</v>
      </c>
    </row>
    <row r="1065" spans="1:7" hidden="1">
      <c r="A1065" s="283" t="str">
        <f t="shared" si="138"/>
        <v>Tier 10</v>
      </c>
      <c r="B1065" s="286">
        <f t="shared" si="145"/>
        <v>1002</v>
      </c>
      <c r="C1065" s="265">
        <f t="shared" si="145"/>
        <v>44944</v>
      </c>
      <c r="D1065" s="265" t="str">
        <f t="shared" si="139"/>
        <v>Tier 10</v>
      </c>
      <c r="E1065" s="284">
        <f t="shared" si="140"/>
        <v>0.21339012804192295</v>
      </c>
      <c r="F1065" s="265" t="str">
        <f t="shared" si="141"/>
        <v>Tier 10</v>
      </c>
      <c r="G1065" s="284">
        <f t="shared" si="142"/>
        <v>1.4839467763291096E-2</v>
      </c>
    </row>
    <row r="1066" spans="1:7" hidden="1">
      <c r="A1066" s="283" t="str">
        <f t="shared" si="138"/>
        <v>Tier 10</v>
      </c>
      <c r="B1066" s="286">
        <f>B1065+1</f>
        <v>1003</v>
      </c>
      <c r="C1066" s="265">
        <f>C1065+1</f>
        <v>44945</v>
      </c>
      <c r="D1066" s="265" t="str">
        <f t="shared" si="139"/>
        <v>Tier 10</v>
      </c>
      <c r="E1066" s="284">
        <f t="shared" si="140"/>
        <v>0.21345783213300515</v>
      </c>
      <c r="F1066" s="265" t="str">
        <f t="shared" si="141"/>
        <v>Tier 10</v>
      </c>
      <c r="G1066" s="284">
        <f t="shared" si="142"/>
        <v>1.4839054605860616E-2</v>
      </c>
    </row>
    <row r="1067" spans="1:7" hidden="1">
      <c r="A1067" s="283" t="str">
        <f t="shared" si="138"/>
        <v>Tier 10</v>
      </c>
      <c r="B1067" s="286">
        <f t="shared" ref="B1067:C1082" si="146">B1066+1</f>
        <v>1004</v>
      </c>
      <c r="C1067" s="265">
        <f t="shared" si="146"/>
        <v>44946</v>
      </c>
      <c r="D1067" s="265" t="str">
        <f t="shared" si="139"/>
        <v>Tier 10</v>
      </c>
      <c r="E1067" s="284">
        <f t="shared" si="140"/>
        <v>0.21352553622408735</v>
      </c>
      <c r="F1067" s="265" t="str">
        <f t="shared" si="141"/>
        <v>Tier 10</v>
      </c>
      <c r="G1067" s="284">
        <f t="shared" si="142"/>
        <v>1.4838641448430136E-2</v>
      </c>
    </row>
    <row r="1068" spans="1:7" hidden="1">
      <c r="A1068" s="283" t="str">
        <f t="shared" si="138"/>
        <v>Tier 10</v>
      </c>
      <c r="B1068" s="286">
        <f t="shared" si="146"/>
        <v>1005</v>
      </c>
      <c r="C1068" s="265">
        <f t="shared" si="146"/>
        <v>44947</v>
      </c>
      <c r="D1068" s="265" t="str">
        <f t="shared" si="139"/>
        <v>Tier 10</v>
      </c>
      <c r="E1068" s="284">
        <f t="shared" si="140"/>
        <v>0.21359324031516955</v>
      </c>
      <c r="F1068" s="265" t="str">
        <f t="shared" si="141"/>
        <v>Tier 10</v>
      </c>
      <c r="G1068" s="284">
        <f t="shared" si="142"/>
        <v>1.4838228290999657E-2</v>
      </c>
    </row>
    <row r="1069" spans="1:7" hidden="1">
      <c r="A1069" s="283" t="str">
        <f t="shared" si="138"/>
        <v>Tier 10</v>
      </c>
      <c r="B1069" s="286">
        <f t="shared" si="146"/>
        <v>1006</v>
      </c>
      <c r="C1069" s="265">
        <f t="shared" si="146"/>
        <v>44948</v>
      </c>
      <c r="D1069" s="265" t="str">
        <f t="shared" si="139"/>
        <v>Tier 10</v>
      </c>
      <c r="E1069" s="284">
        <f t="shared" si="140"/>
        <v>0.21366094440625175</v>
      </c>
      <c r="F1069" s="265" t="str">
        <f t="shared" si="141"/>
        <v>Tier 10</v>
      </c>
      <c r="G1069" s="284">
        <f t="shared" si="142"/>
        <v>1.4837815133569177E-2</v>
      </c>
    </row>
    <row r="1070" spans="1:7" hidden="1">
      <c r="A1070" s="283" t="str">
        <f t="shared" si="138"/>
        <v>Tier 10</v>
      </c>
      <c r="B1070" s="286">
        <f t="shared" si="146"/>
        <v>1007</v>
      </c>
      <c r="C1070" s="265">
        <f t="shared" si="146"/>
        <v>44949</v>
      </c>
      <c r="D1070" s="265" t="str">
        <f t="shared" si="139"/>
        <v>Tier 10</v>
      </c>
      <c r="E1070" s="284">
        <f t="shared" si="140"/>
        <v>0.21372864849733395</v>
      </c>
      <c r="F1070" s="265" t="str">
        <f t="shared" si="141"/>
        <v>Tier 10</v>
      </c>
      <c r="G1070" s="284">
        <f t="shared" si="142"/>
        <v>1.4837401976138698E-2</v>
      </c>
    </row>
    <row r="1071" spans="1:7" hidden="1">
      <c r="A1071" s="283" t="str">
        <f t="shared" si="138"/>
        <v>Tier 10</v>
      </c>
      <c r="B1071" s="286">
        <f t="shared" si="146"/>
        <v>1008</v>
      </c>
      <c r="C1071" s="265">
        <f t="shared" si="146"/>
        <v>44950</v>
      </c>
      <c r="D1071" s="265" t="str">
        <f t="shared" si="139"/>
        <v>Tier 10</v>
      </c>
      <c r="E1071" s="284">
        <f t="shared" si="140"/>
        <v>0.21379635258841614</v>
      </c>
      <c r="F1071" s="265" t="str">
        <f t="shared" si="141"/>
        <v>Tier 10</v>
      </c>
      <c r="G1071" s="284">
        <f t="shared" si="142"/>
        <v>1.4836988818708218E-2</v>
      </c>
    </row>
    <row r="1072" spans="1:7" hidden="1">
      <c r="A1072" s="283" t="str">
        <f t="shared" si="138"/>
        <v>Tier 10</v>
      </c>
      <c r="B1072" s="286">
        <f t="shared" si="146"/>
        <v>1009</v>
      </c>
      <c r="C1072" s="265">
        <f t="shared" si="146"/>
        <v>44951</v>
      </c>
      <c r="D1072" s="265" t="str">
        <f t="shared" si="139"/>
        <v>Tier 10</v>
      </c>
      <c r="E1072" s="284">
        <f t="shared" si="140"/>
        <v>0.21386405667949834</v>
      </c>
      <c r="F1072" s="265" t="str">
        <f t="shared" si="141"/>
        <v>Tier 10</v>
      </c>
      <c r="G1072" s="284">
        <f t="shared" si="142"/>
        <v>1.4836575661277739E-2</v>
      </c>
    </row>
    <row r="1073" spans="1:7" hidden="1">
      <c r="A1073" s="283" t="str">
        <f t="shared" si="138"/>
        <v>Tier 10</v>
      </c>
      <c r="B1073" s="286">
        <f t="shared" si="146"/>
        <v>1010</v>
      </c>
      <c r="C1073" s="265">
        <f t="shared" si="146"/>
        <v>44952</v>
      </c>
      <c r="D1073" s="265" t="str">
        <f t="shared" si="139"/>
        <v>Tier 10</v>
      </c>
      <c r="E1073" s="284">
        <f t="shared" si="140"/>
        <v>0.21393176077058054</v>
      </c>
      <c r="F1073" s="265" t="str">
        <f t="shared" si="141"/>
        <v>Tier 10</v>
      </c>
      <c r="G1073" s="284">
        <f t="shared" si="142"/>
        <v>1.4836162503847259E-2</v>
      </c>
    </row>
    <row r="1074" spans="1:7" hidden="1">
      <c r="A1074" s="283" t="str">
        <f t="shared" si="138"/>
        <v>Tier 10</v>
      </c>
      <c r="B1074" s="286">
        <f t="shared" si="146"/>
        <v>1011</v>
      </c>
      <c r="C1074" s="265">
        <f t="shared" si="146"/>
        <v>44953</v>
      </c>
      <c r="D1074" s="265" t="str">
        <f t="shared" si="139"/>
        <v>Tier 10</v>
      </c>
      <c r="E1074" s="284">
        <f t="shared" si="140"/>
        <v>0.21399946486166274</v>
      </c>
      <c r="F1074" s="265" t="str">
        <f t="shared" si="141"/>
        <v>Tier 10</v>
      </c>
      <c r="G1074" s="284">
        <f t="shared" si="142"/>
        <v>1.4835749346416779E-2</v>
      </c>
    </row>
    <row r="1075" spans="1:7" hidden="1">
      <c r="A1075" s="283" t="str">
        <f t="shared" si="138"/>
        <v>Tier 10</v>
      </c>
      <c r="B1075" s="286">
        <f t="shared" si="146"/>
        <v>1012</v>
      </c>
      <c r="C1075" s="265">
        <f t="shared" si="146"/>
        <v>44954</v>
      </c>
      <c r="D1075" s="265" t="str">
        <f t="shared" si="139"/>
        <v>Tier 10</v>
      </c>
      <c r="E1075" s="284">
        <f t="shared" si="140"/>
        <v>0.21406716895274494</v>
      </c>
      <c r="F1075" s="265" t="str">
        <f t="shared" si="141"/>
        <v>Tier 10</v>
      </c>
      <c r="G1075" s="284">
        <f t="shared" si="142"/>
        <v>1.48353361889863E-2</v>
      </c>
    </row>
    <row r="1076" spans="1:7" hidden="1">
      <c r="A1076" s="283" t="str">
        <f t="shared" si="138"/>
        <v>Tier 10</v>
      </c>
      <c r="B1076" s="286">
        <f t="shared" si="146"/>
        <v>1013</v>
      </c>
      <c r="C1076" s="265">
        <f t="shared" si="146"/>
        <v>44955</v>
      </c>
      <c r="D1076" s="265" t="str">
        <f t="shared" si="139"/>
        <v>Tier 10</v>
      </c>
      <c r="E1076" s="284">
        <f t="shared" si="140"/>
        <v>0.21413487304382714</v>
      </c>
      <c r="F1076" s="265" t="str">
        <f t="shared" si="141"/>
        <v>Tier 10</v>
      </c>
      <c r="G1076" s="284">
        <f t="shared" si="142"/>
        <v>1.483492303155582E-2</v>
      </c>
    </row>
    <row r="1077" spans="1:7" hidden="1">
      <c r="A1077" s="283" t="str">
        <f t="shared" si="138"/>
        <v>Tier 11</v>
      </c>
      <c r="B1077" s="286">
        <f t="shared" si="146"/>
        <v>1014</v>
      </c>
      <c r="C1077" s="265">
        <f t="shared" si="146"/>
        <v>44956</v>
      </c>
      <c r="D1077" s="265" t="str">
        <f t="shared" si="139"/>
        <v>Tier 11</v>
      </c>
      <c r="E1077" s="284">
        <f t="shared" si="140"/>
        <v>0.21420660427866778</v>
      </c>
      <c r="F1077" s="265" t="str">
        <f t="shared" si="141"/>
        <v>Tier 11</v>
      </c>
      <c r="G1077" s="284">
        <f t="shared" si="142"/>
        <v>1.4834500236044025E-2</v>
      </c>
    </row>
    <row r="1078" spans="1:7" hidden="1">
      <c r="A1078" s="283" t="str">
        <f t="shared" si="138"/>
        <v>Tier 11</v>
      </c>
      <c r="B1078" s="286">
        <f t="shared" si="146"/>
        <v>1015</v>
      </c>
      <c r="C1078" s="265">
        <f t="shared" si="146"/>
        <v>44957</v>
      </c>
      <c r="D1078" s="265" t="str">
        <f t="shared" si="139"/>
        <v>Tier 11</v>
      </c>
      <c r="E1078" s="284">
        <f t="shared" si="140"/>
        <v>0.21427833551350842</v>
      </c>
      <c r="F1078" s="265" t="str">
        <f t="shared" si="141"/>
        <v>Tier 11</v>
      </c>
      <c r="G1078" s="284">
        <f t="shared" si="142"/>
        <v>1.483407744053223E-2</v>
      </c>
    </row>
    <row r="1079" spans="1:7" hidden="1">
      <c r="A1079" s="283" t="str">
        <f t="shared" si="138"/>
        <v>Tier 11</v>
      </c>
      <c r="B1079" s="286">
        <f t="shared" si="146"/>
        <v>1016</v>
      </c>
      <c r="C1079" s="265">
        <f t="shared" si="146"/>
        <v>44958</v>
      </c>
      <c r="D1079" s="265" t="str">
        <f t="shared" si="139"/>
        <v>Tier 11</v>
      </c>
      <c r="E1079" s="284">
        <f t="shared" si="140"/>
        <v>0.21435006674834906</v>
      </c>
      <c r="F1079" s="265" t="str">
        <f t="shared" si="141"/>
        <v>Tier 11</v>
      </c>
      <c r="G1079" s="284">
        <f t="shared" si="142"/>
        <v>1.4833654645020435E-2</v>
      </c>
    </row>
    <row r="1080" spans="1:7" hidden="1">
      <c r="A1080" s="283" t="str">
        <f t="shared" si="138"/>
        <v>Tier 11</v>
      </c>
      <c r="B1080" s="286">
        <f t="shared" si="146"/>
        <v>1017</v>
      </c>
      <c r="C1080" s="265">
        <f t="shared" si="146"/>
        <v>44959</v>
      </c>
      <c r="D1080" s="265" t="str">
        <f t="shared" si="139"/>
        <v>Tier 11</v>
      </c>
      <c r="E1080" s="284">
        <f t="shared" si="140"/>
        <v>0.21442179798318969</v>
      </c>
      <c r="F1080" s="265" t="str">
        <f t="shared" si="141"/>
        <v>Tier 11</v>
      </c>
      <c r="G1080" s="284">
        <f t="shared" si="142"/>
        <v>1.4833231849508639E-2</v>
      </c>
    </row>
    <row r="1081" spans="1:7" hidden="1">
      <c r="A1081" s="283" t="str">
        <f t="shared" si="138"/>
        <v>Tier 11</v>
      </c>
      <c r="B1081" s="286">
        <f t="shared" si="146"/>
        <v>1018</v>
      </c>
      <c r="C1081" s="265">
        <f t="shared" si="146"/>
        <v>44960</v>
      </c>
      <c r="D1081" s="265" t="str">
        <f t="shared" si="139"/>
        <v>Tier 11</v>
      </c>
      <c r="E1081" s="284">
        <f t="shared" si="140"/>
        <v>0.21449352921803033</v>
      </c>
      <c r="F1081" s="265" t="str">
        <f t="shared" si="141"/>
        <v>Tier 11</v>
      </c>
      <c r="G1081" s="284">
        <f t="shared" si="142"/>
        <v>1.4832809053996844E-2</v>
      </c>
    </row>
    <row r="1082" spans="1:7" hidden="1">
      <c r="A1082" s="283" t="str">
        <f t="shared" si="138"/>
        <v>Tier 11</v>
      </c>
      <c r="B1082" s="286">
        <f t="shared" si="146"/>
        <v>1019</v>
      </c>
      <c r="C1082" s="265">
        <f t="shared" si="146"/>
        <v>44961</v>
      </c>
      <c r="D1082" s="265" t="str">
        <f t="shared" si="139"/>
        <v>Tier 11</v>
      </c>
      <c r="E1082" s="284">
        <f t="shared" si="140"/>
        <v>0.21456526045287097</v>
      </c>
      <c r="F1082" s="265" t="str">
        <f t="shared" si="141"/>
        <v>Tier 11</v>
      </c>
      <c r="G1082" s="284">
        <f t="shared" si="142"/>
        <v>1.4832386258485049E-2</v>
      </c>
    </row>
    <row r="1083" spans="1:7" hidden="1">
      <c r="A1083" s="283" t="str">
        <f t="shared" si="138"/>
        <v>Tier 11</v>
      </c>
      <c r="B1083" s="286">
        <f t="shared" ref="B1083:C1098" si="147">B1082+1</f>
        <v>1020</v>
      </c>
      <c r="C1083" s="265">
        <f t="shared" si="147"/>
        <v>44962</v>
      </c>
      <c r="D1083" s="265" t="str">
        <f t="shared" si="139"/>
        <v>Tier 11</v>
      </c>
      <c r="E1083" s="284">
        <f t="shared" si="140"/>
        <v>0.21463699168771161</v>
      </c>
      <c r="F1083" s="265" t="str">
        <f t="shared" si="141"/>
        <v>Tier 11</v>
      </c>
      <c r="G1083" s="284">
        <f t="shared" si="142"/>
        <v>1.4831963462973254E-2</v>
      </c>
    </row>
    <row r="1084" spans="1:7" hidden="1">
      <c r="A1084" s="283" t="str">
        <f t="shared" si="138"/>
        <v>Tier 11</v>
      </c>
      <c r="B1084" s="286">
        <f t="shared" si="147"/>
        <v>1021</v>
      </c>
      <c r="C1084" s="265">
        <f t="shared" si="147"/>
        <v>44963</v>
      </c>
      <c r="D1084" s="265" t="str">
        <f t="shared" si="139"/>
        <v>Tier 11</v>
      </c>
      <c r="E1084" s="284">
        <f t="shared" si="140"/>
        <v>0.21470872292255225</v>
      </c>
      <c r="F1084" s="265" t="str">
        <f t="shared" si="141"/>
        <v>Tier 11</v>
      </c>
      <c r="G1084" s="284">
        <f t="shared" si="142"/>
        <v>1.4831540667461458E-2</v>
      </c>
    </row>
    <row r="1085" spans="1:7" hidden="1">
      <c r="A1085" s="283" t="str">
        <f t="shared" si="138"/>
        <v>Tier 11</v>
      </c>
      <c r="B1085" s="286">
        <f t="shared" si="147"/>
        <v>1022</v>
      </c>
      <c r="C1085" s="265">
        <f t="shared" si="147"/>
        <v>44964</v>
      </c>
      <c r="D1085" s="265" t="str">
        <f t="shared" si="139"/>
        <v>Tier 11</v>
      </c>
      <c r="E1085" s="284">
        <f t="shared" si="140"/>
        <v>0.21478045415739289</v>
      </c>
      <c r="F1085" s="265" t="str">
        <f t="shared" si="141"/>
        <v>Tier 11</v>
      </c>
      <c r="G1085" s="284">
        <f t="shared" si="142"/>
        <v>1.4831117871949663E-2</v>
      </c>
    </row>
    <row r="1086" spans="1:7" hidden="1">
      <c r="A1086" s="283" t="str">
        <f t="shared" si="138"/>
        <v>Tier 11</v>
      </c>
      <c r="B1086" s="286">
        <f t="shared" si="147"/>
        <v>1023</v>
      </c>
      <c r="C1086" s="265">
        <f t="shared" si="147"/>
        <v>44965</v>
      </c>
      <c r="D1086" s="265" t="str">
        <f t="shared" si="139"/>
        <v>Tier 11</v>
      </c>
      <c r="E1086" s="284">
        <f t="shared" si="140"/>
        <v>0.21485218539223352</v>
      </c>
      <c r="F1086" s="265" t="str">
        <f t="shared" si="141"/>
        <v>Tier 11</v>
      </c>
      <c r="G1086" s="284">
        <f t="shared" si="142"/>
        <v>1.4830695076437868E-2</v>
      </c>
    </row>
    <row r="1087" spans="1:7" hidden="1">
      <c r="A1087" s="283" t="str">
        <f t="shared" si="138"/>
        <v>Tier 11</v>
      </c>
      <c r="B1087" s="286">
        <f t="shared" si="147"/>
        <v>1024</v>
      </c>
      <c r="C1087" s="265">
        <f t="shared" si="147"/>
        <v>44966</v>
      </c>
      <c r="D1087" s="265" t="str">
        <f t="shared" si="139"/>
        <v>Tier 11</v>
      </c>
      <c r="E1087" s="284">
        <f t="shared" si="140"/>
        <v>0.21492391662707416</v>
      </c>
      <c r="F1087" s="265" t="str">
        <f t="shared" si="141"/>
        <v>Tier 11</v>
      </c>
      <c r="G1087" s="284">
        <f t="shared" si="142"/>
        <v>1.4830272280926073E-2</v>
      </c>
    </row>
    <row r="1088" spans="1:7" hidden="1">
      <c r="A1088" s="283" t="str">
        <f t="shared" ref="A1088:A1151" si="148">IFERROR(INDEX($P$63:$P$101,MATCH(B1088,$Q$63:$Q$101,0)),A1087)</f>
        <v>Tier 11</v>
      </c>
      <c r="B1088" s="286">
        <f t="shared" si="147"/>
        <v>1025</v>
      </c>
      <c r="C1088" s="265">
        <f t="shared" si="147"/>
        <v>44967</v>
      </c>
      <c r="D1088" s="265" t="str">
        <f t="shared" ref="D1088:D1151" si="149">IF(A1088=0,"",A1088)</f>
        <v>Tier 11</v>
      </c>
      <c r="E1088" s="284">
        <f t="shared" ref="E1088:E1151" si="150">IF(A1088=0,E1087,E1087+VLOOKUP(D1088,$P$63:$T$101,3,0))</f>
        <v>0.2149956478619148</v>
      </c>
      <c r="F1088" s="265" t="str">
        <f t="shared" ref="F1088:F1151" si="151">D1088</f>
        <v>Tier 11</v>
      </c>
      <c r="G1088" s="284">
        <f t="shared" ref="G1088:G1151" si="152">IF(A1088=0,G1087,G1087+VLOOKUP(F1088,$P$63:$T$101,5,0))</f>
        <v>1.4829849485414277E-2</v>
      </c>
    </row>
    <row r="1089" spans="1:7" hidden="1">
      <c r="A1089" s="283" t="str">
        <f t="shared" si="148"/>
        <v>Tier 11</v>
      </c>
      <c r="B1089" s="286">
        <f t="shared" si="147"/>
        <v>1026</v>
      </c>
      <c r="C1089" s="265">
        <f t="shared" si="147"/>
        <v>44968</v>
      </c>
      <c r="D1089" s="265" t="str">
        <f t="shared" si="149"/>
        <v>Tier 11</v>
      </c>
      <c r="E1089" s="284">
        <f t="shared" si="150"/>
        <v>0.21506737909675544</v>
      </c>
      <c r="F1089" s="265" t="str">
        <f t="shared" si="151"/>
        <v>Tier 11</v>
      </c>
      <c r="G1089" s="284">
        <f t="shared" si="152"/>
        <v>1.4829426689902482E-2</v>
      </c>
    </row>
    <row r="1090" spans="1:7" hidden="1">
      <c r="A1090" s="283" t="str">
        <f t="shared" si="148"/>
        <v>Tier 11</v>
      </c>
      <c r="B1090" s="286">
        <f t="shared" si="147"/>
        <v>1027</v>
      </c>
      <c r="C1090" s="265">
        <f t="shared" si="147"/>
        <v>44969</v>
      </c>
      <c r="D1090" s="265" t="str">
        <f t="shared" si="149"/>
        <v>Tier 11</v>
      </c>
      <c r="E1090" s="284">
        <f t="shared" si="150"/>
        <v>0.21513911033159608</v>
      </c>
      <c r="F1090" s="265" t="str">
        <f t="shared" si="151"/>
        <v>Tier 11</v>
      </c>
      <c r="G1090" s="284">
        <f t="shared" si="152"/>
        <v>1.4829003894390687E-2</v>
      </c>
    </row>
    <row r="1091" spans="1:7" hidden="1">
      <c r="A1091" s="283" t="str">
        <f t="shared" si="148"/>
        <v>Tier 11</v>
      </c>
      <c r="B1091" s="286">
        <f t="shared" si="147"/>
        <v>1028</v>
      </c>
      <c r="C1091" s="265">
        <f t="shared" si="147"/>
        <v>44970</v>
      </c>
      <c r="D1091" s="265" t="str">
        <f t="shared" si="149"/>
        <v>Tier 11</v>
      </c>
      <c r="E1091" s="284">
        <f t="shared" si="150"/>
        <v>0.21521084156643672</v>
      </c>
      <c r="F1091" s="265" t="str">
        <f t="shared" si="151"/>
        <v>Tier 11</v>
      </c>
      <c r="G1091" s="284">
        <f t="shared" si="152"/>
        <v>1.4828581098878892E-2</v>
      </c>
    </row>
    <row r="1092" spans="1:7" hidden="1">
      <c r="A1092" s="283" t="str">
        <f t="shared" si="148"/>
        <v>Tier 11</v>
      </c>
      <c r="B1092" s="286">
        <f t="shared" si="147"/>
        <v>1029</v>
      </c>
      <c r="C1092" s="265">
        <f t="shared" si="147"/>
        <v>44971</v>
      </c>
      <c r="D1092" s="265" t="str">
        <f t="shared" si="149"/>
        <v>Tier 11</v>
      </c>
      <c r="E1092" s="284">
        <f t="shared" si="150"/>
        <v>0.21528257280127736</v>
      </c>
      <c r="F1092" s="265" t="str">
        <f t="shared" si="151"/>
        <v>Tier 11</v>
      </c>
      <c r="G1092" s="284">
        <f t="shared" si="152"/>
        <v>1.4828158303367096E-2</v>
      </c>
    </row>
    <row r="1093" spans="1:7" hidden="1">
      <c r="A1093" s="283" t="str">
        <f t="shared" si="148"/>
        <v>Tier 11</v>
      </c>
      <c r="B1093" s="286">
        <f t="shared" si="147"/>
        <v>1030</v>
      </c>
      <c r="C1093" s="265">
        <f t="shared" si="147"/>
        <v>44972</v>
      </c>
      <c r="D1093" s="265" t="str">
        <f t="shared" si="149"/>
        <v>Tier 11</v>
      </c>
      <c r="E1093" s="284">
        <f t="shared" si="150"/>
        <v>0.21535430403611799</v>
      </c>
      <c r="F1093" s="265" t="str">
        <f t="shared" si="151"/>
        <v>Tier 11</v>
      </c>
      <c r="G1093" s="284">
        <f t="shared" si="152"/>
        <v>1.4827735507855301E-2</v>
      </c>
    </row>
    <row r="1094" spans="1:7" hidden="1">
      <c r="A1094" s="283" t="str">
        <f t="shared" si="148"/>
        <v>Tier 11</v>
      </c>
      <c r="B1094" s="286">
        <f t="shared" si="147"/>
        <v>1031</v>
      </c>
      <c r="C1094" s="265">
        <f t="shared" si="147"/>
        <v>44973</v>
      </c>
      <c r="D1094" s="265" t="str">
        <f t="shared" si="149"/>
        <v>Tier 11</v>
      </c>
      <c r="E1094" s="284">
        <f t="shared" si="150"/>
        <v>0.21542603527095863</v>
      </c>
      <c r="F1094" s="265" t="str">
        <f t="shared" si="151"/>
        <v>Tier 11</v>
      </c>
      <c r="G1094" s="284">
        <f t="shared" si="152"/>
        <v>1.4827312712343506E-2</v>
      </c>
    </row>
    <row r="1095" spans="1:7" hidden="1">
      <c r="A1095" s="283" t="str">
        <f t="shared" si="148"/>
        <v>Tier 11</v>
      </c>
      <c r="B1095" s="286">
        <f t="shared" si="147"/>
        <v>1032</v>
      </c>
      <c r="C1095" s="265">
        <f t="shared" si="147"/>
        <v>44974</v>
      </c>
      <c r="D1095" s="265" t="str">
        <f t="shared" si="149"/>
        <v>Tier 11</v>
      </c>
      <c r="E1095" s="284">
        <f t="shared" si="150"/>
        <v>0.21549776650579927</v>
      </c>
      <c r="F1095" s="265" t="str">
        <f t="shared" si="151"/>
        <v>Tier 11</v>
      </c>
      <c r="G1095" s="284">
        <f t="shared" si="152"/>
        <v>1.4826889916831711E-2</v>
      </c>
    </row>
    <row r="1096" spans="1:7" hidden="1">
      <c r="A1096" s="283" t="str">
        <f t="shared" si="148"/>
        <v>Tier 11</v>
      </c>
      <c r="B1096" s="286">
        <f t="shared" si="147"/>
        <v>1033</v>
      </c>
      <c r="C1096" s="265">
        <f t="shared" si="147"/>
        <v>44975</v>
      </c>
      <c r="D1096" s="265" t="str">
        <f t="shared" si="149"/>
        <v>Tier 11</v>
      </c>
      <c r="E1096" s="284">
        <f t="shared" si="150"/>
        <v>0.21556949774063991</v>
      </c>
      <c r="F1096" s="265" t="str">
        <f t="shared" si="151"/>
        <v>Tier 11</v>
      </c>
      <c r="G1096" s="284">
        <f t="shared" si="152"/>
        <v>1.4826467121319915E-2</v>
      </c>
    </row>
    <row r="1097" spans="1:7" hidden="1">
      <c r="A1097" s="283" t="str">
        <f t="shared" si="148"/>
        <v>Tier 11</v>
      </c>
      <c r="B1097" s="286">
        <f t="shared" si="147"/>
        <v>1034</v>
      </c>
      <c r="C1097" s="265">
        <f t="shared" si="147"/>
        <v>44976</v>
      </c>
      <c r="D1097" s="265" t="str">
        <f t="shared" si="149"/>
        <v>Tier 11</v>
      </c>
      <c r="E1097" s="284">
        <f t="shared" si="150"/>
        <v>0.21564122897548055</v>
      </c>
      <c r="F1097" s="265" t="str">
        <f t="shared" si="151"/>
        <v>Tier 11</v>
      </c>
      <c r="G1097" s="284">
        <f t="shared" si="152"/>
        <v>1.482604432580812E-2</v>
      </c>
    </row>
    <row r="1098" spans="1:7" hidden="1">
      <c r="A1098" s="283" t="str">
        <f t="shared" si="148"/>
        <v>Tier 11</v>
      </c>
      <c r="B1098" s="286">
        <f t="shared" si="147"/>
        <v>1035</v>
      </c>
      <c r="C1098" s="265">
        <f t="shared" si="147"/>
        <v>44977</v>
      </c>
      <c r="D1098" s="265" t="str">
        <f t="shared" si="149"/>
        <v>Tier 11</v>
      </c>
      <c r="E1098" s="284">
        <f t="shared" si="150"/>
        <v>0.21571296021032119</v>
      </c>
      <c r="F1098" s="265" t="str">
        <f t="shared" si="151"/>
        <v>Tier 11</v>
      </c>
      <c r="G1098" s="284">
        <f t="shared" si="152"/>
        <v>1.4825621530296325E-2</v>
      </c>
    </row>
    <row r="1099" spans="1:7" hidden="1">
      <c r="A1099" s="283" t="str">
        <f t="shared" si="148"/>
        <v>Tier 11</v>
      </c>
      <c r="B1099" s="286">
        <f t="shared" ref="B1099:C1114" si="153">B1098+1</f>
        <v>1036</v>
      </c>
      <c r="C1099" s="265">
        <f t="shared" si="153"/>
        <v>44978</v>
      </c>
      <c r="D1099" s="265" t="str">
        <f t="shared" si="149"/>
        <v>Tier 11</v>
      </c>
      <c r="E1099" s="284">
        <f t="shared" si="150"/>
        <v>0.21578469144516182</v>
      </c>
      <c r="F1099" s="265" t="str">
        <f t="shared" si="151"/>
        <v>Tier 11</v>
      </c>
      <c r="G1099" s="284">
        <f t="shared" si="152"/>
        <v>1.482519873478453E-2</v>
      </c>
    </row>
    <row r="1100" spans="1:7" hidden="1">
      <c r="A1100" s="283" t="str">
        <f t="shared" si="148"/>
        <v>Tier 11</v>
      </c>
      <c r="B1100" s="286">
        <f t="shared" si="153"/>
        <v>1037</v>
      </c>
      <c r="C1100" s="265">
        <f t="shared" si="153"/>
        <v>44979</v>
      </c>
      <c r="D1100" s="265" t="str">
        <f t="shared" si="149"/>
        <v>Tier 11</v>
      </c>
      <c r="E1100" s="284">
        <f t="shared" si="150"/>
        <v>0.21585642268000246</v>
      </c>
      <c r="F1100" s="265" t="str">
        <f t="shared" si="151"/>
        <v>Tier 11</v>
      </c>
      <c r="G1100" s="284">
        <f t="shared" si="152"/>
        <v>1.4824775939272734E-2</v>
      </c>
    </row>
    <row r="1101" spans="1:7" hidden="1">
      <c r="A1101" s="283" t="str">
        <f t="shared" si="148"/>
        <v>Tier 11</v>
      </c>
      <c r="B1101" s="286">
        <f t="shared" si="153"/>
        <v>1038</v>
      </c>
      <c r="C1101" s="265">
        <f t="shared" si="153"/>
        <v>44980</v>
      </c>
      <c r="D1101" s="265" t="str">
        <f t="shared" si="149"/>
        <v>Tier 11</v>
      </c>
      <c r="E1101" s="284">
        <f t="shared" si="150"/>
        <v>0.2159281539148431</v>
      </c>
      <c r="F1101" s="265" t="str">
        <f t="shared" si="151"/>
        <v>Tier 11</v>
      </c>
      <c r="G1101" s="284">
        <f t="shared" si="152"/>
        <v>1.4824353143760939E-2</v>
      </c>
    </row>
    <row r="1102" spans="1:7" hidden="1">
      <c r="A1102" s="283" t="str">
        <f t="shared" si="148"/>
        <v>Tier 11</v>
      </c>
      <c r="B1102" s="286">
        <f t="shared" si="153"/>
        <v>1039</v>
      </c>
      <c r="C1102" s="265">
        <f t="shared" si="153"/>
        <v>44981</v>
      </c>
      <c r="D1102" s="265" t="str">
        <f t="shared" si="149"/>
        <v>Tier 11</v>
      </c>
      <c r="E1102" s="284">
        <f t="shared" si="150"/>
        <v>0.21599988514968374</v>
      </c>
      <c r="F1102" s="265" t="str">
        <f t="shared" si="151"/>
        <v>Tier 11</v>
      </c>
      <c r="G1102" s="284">
        <f t="shared" si="152"/>
        <v>1.4823930348249144E-2</v>
      </c>
    </row>
    <row r="1103" spans="1:7" hidden="1">
      <c r="A1103" s="283" t="str">
        <f t="shared" si="148"/>
        <v>Tier 11</v>
      </c>
      <c r="B1103" s="286">
        <f t="shared" si="153"/>
        <v>1040</v>
      </c>
      <c r="C1103" s="265">
        <f t="shared" si="153"/>
        <v>44982</v>
      </c>
      <c r="D1103" s="265" t="str">
        <f t="shared" si="149"/>
        <v>Tier 11</v>
      </c>
      <c r="E1103" s="284">
        <f t="shared" si="150"/>
        <v>0.21607161638452438</v>
      </c>
      <c r="F1103" s="265" t="str">
        <f t="shared" si="151"/>
        <v>Tier 11</v>
      </c>
      <c r="G1103" s="284">
        <f t="shared" si="152"/>
        <v>1.4823507552737349E-2</v>
      </c>
    </row>
    <row r="1104" spans="1:7" hidden="1">
      <c r="A1104" s="283" t="str">
        <f t="shared" si="148"/>
        <v>Tier 11</v>
      </c>
      <c r="B1104" s="286">
        <f t="shared" si="153"/>
        <v>1041</v>
      </c>
      <c r="C1104" s="265">
        <f t="shared" si="153"/>
        <v>44983</v>
      </c>
      <c r="D1104" s="265" t="str">
        <f t="shared" si="149"/>
        <v>Tier 11</v>
      </c>
      <c r="E1104" s="284">
        <f t="shared" si="150"/>
        <v>0.21614334761936502</v>
      </c>
      <c r="F1104" s="265" t="str">
        <f t="shared" si="151"/>
        <v>Tier 11</v>
      </c>
      <c r="G1104" s="284">
        <f t="shared" si="152"/>
        <v>1.4823084757225553E-2</v>
      </c>
    </row>
    <row r="1105" spans="1:7" hidden="1">
      <c r="A1105" s="283" t="str">
        <f t="shared" si="148"/>
        <v>Tier 11</v>
      </c>
      <c r="B1105" s="286">
        <f t="shared" si="153"/>
        <v>1042</v>
      </c>
      <c r="C1105" s="265">
        <f t="shared" si="153"/>
        <v>44984</v>
      </c>
      <c r="D1105" s="265" t="str">
        <f t="shared" si="149"/>
        <v>Tier 11</v>
      </c>
      <c r="E1105" s="284">
        <f t="shared" si="150"/>
        <v>0.21621507885420566</v>
      </c>
      <c r="F1105" s="265" t="str">
        <f t="shared" si="151"/>
        <v>Tier 11</v>
      </c>
      <c r="G1105" s="284">
        <f t="shared" si="152"/>
        <v>1.4822661961713758E-2</v>
      </c>
    </row>
    <row r="1106" spans="1:7" hidden="1">
      <c r="A1106" s="283" t="str">
        <f t="shared" si="148"/>
        <v>Tier 11</v>
      </c>
      <c r="B1106" s="286">
        <f t="shared" si="153"/>
        <v>1043</v>
      </c>
      <c r="C1106" s="265">
        <f t="shared" si="153"/>
        <v>44985</v>
      </c>
      <c r="D1106" s="265" t="str">
        <f t="shared" si="149"/>
        <v>Tier 11</v>
      </c>
      <c r="E1106" s="284">
        <f t="shared" si="150"/>
        <v>0.21628681008904629</v>
      </c>
      <c r="F1106" s="265" t="str">
        <f t="shared" si="151"/>
        <v>Tier 11</v>
      </c>
      <c r="G1106" s="284">
        <f t="shared" si="152"/>
        <v>1.4822239166201963E-2</v>
      </c>
    </row>
    <row r="1107" spans="1:7" hidden="1">
      <c r="A1107" s="283" t="str">
        <f t="shared" si="148"/>
        <v>Tier 11</v>
      </c>
      <c r="B1107" s="286">
        <f t="shared" si="153"/>
        <v>1044</v>
      </c>
      <c r="C1107" s="265">
        <f t="shared" si="153"/>
        <v>44986</v>
      </c>
      <c r="D1107" s="265" t="str">
        <f t="shared" si="149"/>
        <v>Tier 11</v>
      </c>
      <c r="E1107" s="284">
        <f t="shared" si="150"/>
        <v>0.21635854132388693</v>
      </c>
      <c r="F1107" s="265" t="str">
        <f t="shared" si="151"/>
        <v>Tier 11</v>
      </c>
      <c r="G1107" s="284">
        <f t="shared" si="152"/>
        <v>1.4821816370690168E-2</v>
      </c>
    </row>
    <row r="1108" spans="1:7" hidden="1">
      <c r="A1108" s="283" t="str">
        <f t="shared" si="148"/>
        <v>Tier 11</v>
      </c>
      <c r="B1108" s="286">
        <f t="shared" si="153"/>
        <v>1045</v>
      </c>
      <c r="C1108" s="265">
        <f t="shared" si="153"/>
        <v>44987</v>
      </c>
      <c r="D1108" s="265" t="str">
        <f t="shared" si="149"/>
        <v>Tier 11</v>
      </c>
      <c r="E1108" s="284">
        <f t="shared" si="150"/>
        <v>0.21643027255872757</v>
      </c>
      <c r="F1108" s="265" t="str">
        <f t="shared" si="151"/>
        <v>Tier 11</v>
      </c>
      <c r="G1108" s="284">
        <f t="shared" si="152"/>
        <v>1.4821393575178372E-2</v>
      </c>
    </row>
    <row r="1109" spans="1:7" hidden="1">
      <c r="A1109" s="283" t="str">
        <f t="shared" si="148"/>
        <v>Tier 11</v>
      </c>
      <c r="B1109" s="286">
        <f t="shared" si="153"/>
        <v>1046</v>
      </c>
      <c r="C1109" s="265">
        <f t="shared" si="153"/>
        <v>44988</v>
      </c>
      <c r="D1109" s="265" t="str">
        <f t="shared" si="149"/>
        <v>Tier 11</v>
      </c>
      <c r="E1109" s="284">
        <f t="shared" si="150"/>
        <v>0.21650200379356821</v>
      </c>
      <c r="F1109" s="265" t="str">
        <f t="shared" si="151"/>
        <v>Tier 11</v>
      </c>
      <c r="G1109" s="284">
        <f t="shared" si="152"/>
        <v>1.4820970779666577E-2</v>
      </c>
    </row>
    <row r="1110" spans="1:7" hidden="1">
      <c r="A1110" s="283" t="str">
        <f t="shared" si="148"/>
        <v>Tier 11</v>
      </c>
      <c r="B1110" s="286">
        <f t="shared" si="153"/>
        <v>1047</v>
      </c>
      <c r="C1110" s="265">
        <f t="shared" si="153"/>
        <v>44989</v>
      </c>
      <c r="D1110" s="265" t="str">
        <f t="shared" si="149"/>
        <v>Tier 11</v>
      </c>
      <c r="E1110" s="284">
        <f t="shared" si="150"/>
        <v>0.21657373502840885</v>
      </c>
      <c r="F1110" s="265" t="str">
        <f t="shared" si="151"/>
        <v>Tier 11</v>
      </c>
      <c r="G1110" s="284">
        <f t="shared" si="152"/>
        <v>1.4820547984154782E-2</v>
      </c>
    </row>
    <row r="1111" spans="1:7" hidden="1">
      <c r="A1111" s="283" t="str">
        <f t="shared" si="148"/>
        <v>Tier 11</v>
      </c>
      <c r="B1111" s="286">
        <f t="shared" si="153"/>
        <v>1048</v>
      </c>
      <c r="C1111" s="265">
        <f t="shared" si="153"/>
        <v>44990</v>
      </c>
      <c r="D1111" s="265" t="str">
        <f t="shared" si="149"/>
        <v>Tier 11</v>
      </c>
      <c r="E1111" s="284">
        <f t="shared" si="150"/>
        <v>0.21664546626324949</v>
      </c>
      <c r="F1111" s="265" t="str">
        <f t="shared" si="151"/>
        <v>Tier 11</v>
      </c>
      <c r="G1111" s="284">
        <f t="shared" si="152"/>
        <v>1.4820125188642987E-2</v>
      </c>
    </row>
    <row r="1112" spans="1:7" hidden="1">
      <c r="A1112" s="283" t="str">
        <f t="shared" si="148"/>
        <v>Tier 11</v>
      </c>
      <c r="B1112" s="286">
        <f t="shared" si="153"/>
        <v>1049</v>
      </c>
      <c r="C1112" s="265">
        <f t="shared" si="153"/>
        <v>44991</v>
      </c>
      <c r="D1112" s="265" t="str">
        <f t="shared" si="149"/>
        <v>Tier 11</v>
      </c>
      <c r="E1112" s="284">
        <f t="shared" si="150"/>
        <v>0.21671719749809013</v>
      </c>
      <c r="F1112" s="265" t="str">
        <f t="shared" si="151"/>
        <v>Tier 11</v>
      </c>
      <c r="G1112" s="284">
        <f t="shared" si="152"/>
        <v>1.4819702393131191E-2</v>
      </c>
    </row>
    <row r="1113" spans="1:7" hidden="1">
      <c r="A1113" s="283" t="str">
        <f t="shared" si="148"/>
        <v>Tier 11</v>
      </c>
      <c r="B1113" s="286">
        <f t="shared" si="153"/>
        <v>1050</v>
      </c>
      <c r="C1113" s="265">
        <f t="shared" si="153"/>
        <v>44992</v>
      </c>
      <c r="D1113" s="265" t="str">
        <f t="shared" si="149"/>
        <v>Tier 11</v>
      </c>
      <c r="E1113" s="284">
        <f t="shared" si="150"/>
        <v>0.21678892873293076</v>
      </c>
      <c r="F1113" s="265" t="str">
        <f t="shared" si="151"/>
        <v>Tier 11</v>
      </c>
      <c r="G1113" s="284">
        <f t="shared" si="152"/>
        <v>1.4819279597619396E-2</v>
      </c>
    </row>
    <row r="1114" spans="1:7" hidden="1">
      <c r="A1114" s="283" t="str">
        <f t="shared" si="148"/>
        <v>Tier 11</v>
      </c>
      <c r="B1114" s="286">
        <f t="shared" si="153"/>
        <v>1051</v>
      </c>
      <c r="C1114" s="265">
        <f t="shared" si="153"/>
        <v>44993</v>
      </c>
      <c r="D1114" s="265" t="str">
        <f t="shared" si="149"/>
        <v>Tier 11</v>
      </c>
      <c r="E1114" s="284">
        <f t="shared" si="150"/>
        <v>0.2168606599677714</v>
      </c>
      <c r="F1114" s="265" t="str">
        <f t="shared" si="151"/>
        <v>Tier 11</v>
      </c>
      <c r="G1114" s="284">
        <f t="shared" si="152"/>
        <v>1.4818856802107601E-2</v>
      </c>
    </row>
    <row r="1115" spans="1:7" hidden="1">
      <c r="A1115" s="283" t="str">
        <f t="shared" si="148"/>
        <v>Tier 11</v>
      </c>
      <c r="B1115" s="286">
        <f t="shared" ref="B1115:C1130" si="154">B1114+1</f>
        <v>1052</v>
      </c>
      <c r="C1115" s="265">
        <f t="shared" si="154"/>
        <v>44994</v>
      </c>
      <c r="D1115" s="265" t="str">
        <f t="shared" si="149"/>
        <v>Tier 11</v>
      </c>
      <c r="E1115" s="284">
        <f t="shared" si="150"/>
        <v>0.21693239120261204</v>
      </c>
      <c r="F1115" s="265" t="str">
        <f t="shared" si="151"/>
        <v>Tier 11</v>
      </c>
      <c r="G1115" s="284">
        <f t="shared" si="152"/>
        <v>1.4818434006595806E-2</v>
      </c>
    </row>
    <row r="1116" spans="1:7" hidden="1">
      <c r="A1116" s="283" t="str">
        <f t="shared" si="148"/>
        <v>Tier 11</v>
      </c>
      <c r="B1116" s="286">
        <f t="shared" si="154"/>
        <v>1053</v>
      </c>
      <c r="C1116" s="265">
        <f t="shared" si="154"/>
        <v>44995</v>
      </c>
      <c r="D1116" s="265" t="str">
        <f t="shared" si="149"/>
        <v>Tier 11</v>
      </c>
      <c r="E1116" s="284">
        <f t="shared" si="150"/>
        <v>0.21700412243745268</v>
      </c>
      <c r="F1116" s="265" t="str">
        <f t="shared" si="151"/>
        <v>Tier 11</v>
      </c>
      <c r="G1116" s="284">
        <f t="shared" si="152"/>
        <v>1.481801121108401E-2</v>
      </c>
    </row>
    <row r="1117" spans="1:7" hidden="1">
      <c r="A1117" s="283" t="str">
        <f t="shared" si="148"/>
        <v>Tier 11</v>
      </c>
      <c r="B1117" s="286">
        <f t="shared" si="154"/>
        <v>1054</v>
      </c>
      <c r="C1117" s="265">
        <f t="shared" si="154"/>
        <v>44996</v>
      </c>
      <c r="D1117" s="265" t="str">
        <f t="shared" si="149"/>
        <v>Tier 11</v>
      </c>
      <c r="E1117" s="284">
        <f t="shared" si="150"/>
        <v>0.21707585367229332</v>
      </c>
      <c r="F1117" s="265" t="str">
        <f t="shared" si="151"/>
        <v>Tier 11</v>
      </c>
      <c r="G1117" s="284">
        <f t="shared" si="152"/>
        <v>1.4817588415572215E-2</v>
      </c>
    </row>
    <row r="1118" spans="1:7" hidden="1">
      <c r="A1118" s="283" t="str">
        <f t="shared" si="148"/>
        <v>Tier 11</v>
      </c>
      <c r="B1118" s="286">
        <f t="shared" si="154"/>
        <v>1055</v>
      </c>
      <c r="C1118" s="265">
        <f t="shared" si="154"/>
        <v>44997</v>
      </c>
      <c r="D1118" s="265" t="str">
        <f t="shared" si="149"/>
        <v>Tier 11</v>
      </c>
      <c r="E1118" s="284">
        <f t="shared" si="150"/>
        <v>0.21714758490713396</v>
      </c>
      <c r="F1118" s="265" t="str">
        <f t="shared" si="151"/>
        <v>Tier 11</v>
      </c>
      <c r="G1118" s="284">
        <f t="shared" si="152"/>
        <v>1.481716562006042E-2</v>
      </c>
    </row>
    <row r="1119" spans="1:7" hidden="1">
      <c r="A1119" s="283" t="str">
        <f t="shared" si="148"/>
        <v>Tier 11</v>
      </c>
      <c r="B1119" s="286">
        <f t="shared" si="154"/>
        <v>1056</v>
      </c>
      <c r="C1119" s="265">
        <f t="shared" si="154"/>
        <v>44998</v>
      </c>
      <c r="D1119" s="265" t="str">
        <f t="shared" si="149"/>
        <v>Tier 11</v>
      </c>
      <c r="E1119" s="284">
        <f t="shared" si="150"/>
        <v>0.21721931614197459</v>
      </c>
      <c r="F1119" s="265" t="str">
        <f t="shared" si="151"/>
        <v>Tier 11</v>
      </c>
      <c r="G1119" s="284">
        <f t="shared" si="152"/>
        <v>1.4816742824548625E-2</v>
      </c>
    </row>
    <row r="1120" spans="1:7" hidden="1">
      <c r="A1120" s="283" t="str">
        <f t="shared" si="148"/>
        <v>Tier 11</v>
      </c>
      <c r="B1120" s="286">
        <f t="shared" si="154"/>
        <v>1057</v>
      </c>
      <c r="C1120" s="265">
        <f t="shared" si="154"/>
        <v>44999</v>
      </c>
      <c r="D1120" s="265" t="str">
        <f t="shared" si="149"/>
        <v>Tier 11</v>
      </c>
      <c r="E1120" s="284">
        <f t="shared" si="150"/>
        <v>0.21729104737681523</v>
      </c>
      <c r="F1120" s="265" t="str">
        <f t="shared" si="151"/>
        <v>Tier 11</v>
      </c>
      <c r="G1120" s="284">
        <f t="shared" si="152"/>
        <v>1.4816320029036829E-2</v>
      </c>
    </row>
    <row r="1121" spans="1:7" hidden="1">
      <c r="A1121" s="283" t="str">
        <f t="shared" si="148"/>
        <v>Tier 11</v>
      </c>
      <c r="B1121" s="286">
        <f t="shared" si="154"/>
        <v>1058</v>
      </c>
      <c r="C1121" s="265">
        <f t="shared" si="154"/>
        <v>45000</v>
      </c>
      <c r="D1121" s="265" t="str">
        <f t="shared" si="149"/>
        <v>Tier 11</v>
      </c>
      <c r="E1121" s="284">
        <f t="shared" si="150"/>
        <v>0.21736277861165587</v>
      </c>
      <c r="F1121" s="265" t="str">
        <f t="shared" si="151"/>
        <v>Tier 11</v>
      </c>
      <c r="G1121" s="284">
        <f t="shared" si="152"/>
        <v>1.4815897233525034E-2</v>
      </c>
    </row>
    <row r="1122" spans="1:7" hidden="1">
      <c r="A1122" s="283" t="str">
        <f t="shared" si="148"/>
        <v>Tier 11</v>
      </c>
      <c r="B1122" s="286">
        <f t="shared" si="154"/>
        <v>1059</v>
      </c>
      <c r="C1122" s="265">
        <f t="shared" si="154"/>
        <v>45001</v>
      </c>
      <c r="D1122" s="265" t="str">
        <f t="shared" si="149"/>
        <v>Tier 11</v>
      </c>
      <c r="E1122" s="284">
        <f t="shared" si="150"/>
        <v>0.21743450984649651</v>
      </c>
      <c r="F1122" s="265" t="str">
        <f t="shared" si="151"/>
        <v>Tier 11</v>
      </c>
      <c r="G1122" s="284">
        <f t="shared" si="152"/>
        <v>1.4815474438013239E-2</v>
      </c>
    </row>
    <row r="1123" spans="1:7" hidden="1">
      <c r="A1123" s="283" t="str">
        <f t="shared" si="148"/>
        <v>Tier 11</v>
      </c>
      <c r="B1123" s="286">
        <f t="shared" si="154"/>
        <v>1060</v>
      </c>
      <c r="C1123" s="265">
        <f t="shared" si="154"/>
        <v>45002</v>
      </c>
      <c r="D1123" s="265" t="str">
        <f t="shared" si="149"/>
        <v>Tier 11</v>
      </c>
      <c r="E1123" s="284">
        <f t="shared" si="150"/>
        <v>0.21750624108133715</v>
      </c>
      <c r="F1123" s="265" t="str">
        <f t="shared" si="151"/>
        <v>Tier 11</v>
      </c>
      <c r="G1123" s="284">
        <f t="shared" si="152"/>
        <v>1.4815051642501444E-2</v>
      </c>
    </row>
    <row r="1124" spans="1:7" hidden="1">
      <c r="A1124" s="283" t="str">
        <f t="shared" si="148"/>
        <v>Tier 11</v>
      </c>
      <c r="B1124" s="286">
        <f t="shared" si="154"/>
        <v>1061</v>
      </c>
      <c r="C1124" s="265">
        <f t="shared" si="154"/>
        <v>45003</v>
      </c>
      <c r="D1124" s="265" t="str">
        <f t="shared" si="149"/>
        <v>Tier 11</v>
      </c>
      <c r="E1124" s="284">
        <f t="shared" si="150"/>
        <v>0.21757797231617779</v>
      </c>
      <c r="F1124" s="265" t="str">
        <f t="shared" si="151"/>
        <v>Tier 11</v>
      </c>
      <c r="G1124" s="284">
        <f t="shared" si="152"/>
        <v>1.4814628846989648E-2</v>
      </c>
    </row>
    <row r="1125" spans="1:7" hidden="1">
      <c r="A1125" s="283" t="str">
        <f t="shared" si="148"/>
        <v>Tier 11</v>
      </c>
      <c r="B1125" s="286">
        <f t="shared" si="154"/>
        <v>1062</v>
      </c>
      <c r="C1125" s="265">
        <f t="shared" si="154"/>
        <v>45004</v>
      </c>
      <c r="D1125" s="265" t="str">
        <f t="shared" si="149"/>
        <v>Tier 11</v>
      </c>
      <c r="E1125" s="284">
        <f t="shared" si="150"/>
        <v>0.21764970355101843</v>
      </c>
      <c r="F1125" s="265" t="str">
        <f t="shared" si="151"/>
        <v>Tier 11</v>
      </c>
      <c r="G1125" s="284">
        <f t="shared" si="152"/>
        <v>1.4814206051477853E-2</v>
      </c>
    </row>
    <row r="1126" spans="1:7" hidden="1">
      <c r="A1126" s="283" t="str">
        <f t="shared" si="148"/>
        <v>Tier 11</v>
      </c>
      <c r="B1126" s="286">
        <f t="shared" si="154"/>
        <v>1063</v>
      </c>
      <c r="C1126" s="265">
        <f t="shared" si="154"/>
        <v>45005</v>
      </c>
      <c r="D1126" s="265" t="str">
        <f t="shared" si="149"/>
        <v>Tier 11</v>
      </c>
      <c r="E1126" s="284">
        <f t="shared" si="150"/>
        <v>0.21772143478585906</v>
      </c>
      <c r="F1126" s="265" t="str">
        <f t="shared" si="151"/>
        <v>Tier 11</v>
      </c>
      <c r="G1126" s="284">
        <f t="shared" si="152"/>
        <v>1.4813783255966058E-2</v>
      </c>
    </row>
    <row r="1127" spans="1:7" hidden="1">
      <c r="A1127" s="283" t="str">
        <f t="shared" si="148"/>
        <v>Tier 11</v>
      </c>
      <c r="B1127" s="286">
        <f t="shared" si="154"/>
        <v>1064</v>
      </c>
      <c r="C1127" s="265">
        <f t="shared" si="154"/>
        <v>45006</v>
      </c>
      <c r="D1127" s="265" t="str">
        <f t="shared" si="149"/>
        <v>Tier 11</v>
      </c>
      <c r="E1127" s="284">
        <f t="shared" si="150"/>
        <v>0.2177931660206997</v>
      </c>
      <c r="F1127" s="265" t="str">
        <f t="shared" si="151"/>
        <v>Tier 11</v>
      </c>
      <c r="G1127" s="284">
        <f t="shared" si="152"/>
        <v>1.4813360460454263E-2</v>
      </c>
    </row>
    <row r="1128" spans="1:7" hidden="1">
      <c r="A1128" s="283" t="str">
        <f t="shared" si="148"/>
        <v>Tier 11</v>
      </c>
      <c r="B1128" s="286">
        <f t="shared" si="154"/>
        <v>1065</v>
      </c>
      <c r="C1128" s="265">
        <f t="shared" si="154"/>
        <v>45007</v>
      </c>
      <c r="D1128" s="265" t="str">
        <f t="shared" si="149"/>
        <v>Tier 11</v>
      </c>
      <c r="E1128" s="284">
        <f t="shared" si="150"/>
        <v>0.21786489725554034</v>
      </c>
      <c r="F1128" s="265" t="str">
        <f t="shared" si="151"/>
        <v>Tier 11</v>
      </c>
      <c r="G1128" s="284">
        <f t="shared" si="152"/>
        <v>1.4812937664942467E-2</v>
      </c>
    </row>
    <row r="1129" spans="1:7" hidden="1">
      <c r="A1129" s="283" t="str">
        <f t="shared" si="148"/>
        <v>Tier 11</v>
      </c>
      <c r="B1129" s="286">
        <f t="shared" si="154"/>
        <v>1066</v>
      </c>
      <c r="C1129" s="265">
        <f t="shared" si="154"/>
        <v>45008</v>
      </c>
      <c r="D1129" s="265" t="str">
        <f t="shared" si="149"/>
        <v>Tier 11</v>
      </c>
      <c r="E1129" s="284">
        <f t="shared" si="150"/>
        <v>0.21793662849038098</v>
      </c>
      <c r="F1129" s="265" t="str">
        <f t="shared" si="151"/>
        <v>Tier 11</v>
      </c>
      <c r="G1129" s="284">
        <f t="shared" si="152"/>
        <v>1.4812514869430672E-2</v>
      </c>
    </row>
    <row r="1130" spans="1:7" hidden="1">
      <c r="A1130" s="283" t="str">
        <f t="shared" si="148"/>
        <v>Tier 11</v>
      </c>
      <c r="B1130" s="286">
        <f t="shared" si="154"/>
        <v>1067</v>
      </c>
      <c r="C1130" s="265">
        <f t="shared" si="154"/>
        <v>45009</v>
      </c>
      <c r="D1130" s="265" t="str">
        <f t="shared" si="149"/>
        <v>Tier 11</v>
      </c>
      <c r="E1130" s="284">
        <f t="shared" si="150"/>
        <v>0.21800835972522162</v>
      </c>
      <c r="F1130" s="265" t="str">
        <f t="shared" si="151"/>
        <v>Tier 11</v>
      </c>
      <c r="G1130" s="284">
        <f t="shared" si="152"/>
        <v>1.4812092073918877E-2</v>
      </c>
    </row>
    <row r="1131" spans="1:7" hidden="1">
      <c r="A1131" s="283" t="str">
        <f t="shared" si="148"/>
        <v>Tier 11</v>
      </c>
      <c r="B1131" s="286">
        <f t="shared" ref="B1131:C1146" si="155">B1130+1</f>
        <v>1068</v>
      </c>
      <c r="C1131" s="265">
        <f t="shared" si="155"/>
        <v>45010</v>
      </c>
      <c r="D1131" s="265" t="str">
        <f t="shared" si="149"/>
        <v>Tier 11</v>
      </c>
      <c r="E1131" s="284">
        <f t="shared" si="150"/>
        <v>0.21808009096006226</v>
      </c>
      <c r="F1131" s="265" t="str">
        <f t="shared" si="151"/>
        <v>Tier 11</v>
      </c>
      <c r="G1131" s="284">
        <f t="shared" si="152"/>
        <v>1.4811669278407082E-2</v>
      </c>
    </row>
    <row r="1132" spans="1:7" hidden="1">
      <c r="A1132" s="283" t="str">
        <f t="shared" si="148"/>
        <v>Tier 11</v>
      </c>
      <c r="B1132" s="286">
        <f t="shared" si="155"/>
        <v>1069</v>
      </c>
      <c r="C1132" s="265">
        <f t="shared" si="155"/>
        <v>45011</v>
      </c>
      <c r="D1132" s="265" t="str">
        <f t="shared" si="149"/>
        <v>Tier 11</v>
      </c>
      <c r="E1132" s="284">
        <f t="shared" si="150"/>
        <v>0.21815182219490289</v>
      </c>
      <c r="F1132" s="265" t="str">
        <f t="shared" si="151"/>
        <v>Tier 11</v>
      </c>
      <c r="G1132" s="284">
        <f t="shared" si="152"/>
        <v>1.4811246482895286E-2</v>
      </c>
    </row>
    <row r="1133" spans="1:7" hidden="1">
      <c r="A1133" s="283" t="str">
        <f t="shared" si="148"/>
        <v>Tier 11</v>
      </c>
      <c r="B1133" s="286">
        <f t="shared" si="155"/>
        <v>1070</v>
      </c>
      <c r="C1133" s="265">
        <f t="shared" si="155"/>
        <v>45012</v>
      </c>
      <c r="D1133" s="265" t="str">
        <f t="shared" si="149"/>
        <v>Tier 11</v>
      </c>
      <c r="E1133" s="284">
        <f t="shared" si="150"/>
        <v>0.21822355342974353</v>
      </c>
      <c r="F1133" s="265" t="str">
        <f t="shared" si="151"/>
        <v>Tier 11</v>
      </c>
      <c r="G1133" s="284">
        <f t="shared" si="152"/>
        <v>1.4810823687383491E-2</v>
      </c>
    </row>
    <row r="1134" spans="1:7" hidden="1">
      <c r="A1134" s="283" t="str">
        <f t="shared" si="148"/>
        <v>Tier 11</v>
      </c>
      <c r="B1134" s="286">
        <f t="shared" si="155"/>
        <v>1071</v>
      </c>
      <c r="C1134" s="265">
        <f t="shared" si="155"/>
        <v>45013</v>
      </c>
      <c r="D1134" s="265" t="str">
        <f t="shared" si="149"/>
        <v>Tier 11</v>
      </c>
      <c r="E1134" s="284">
        <f t="shared" si="150"/>
        <v>0.21829528466458417</v>
      </c>
      <c r="F1134" s="265" t="str">
        <f t="shared" si="151"/>
        <v>Tier 11</v>
      </c>
      <c r="G1134" s="284">
        <f t="shared" si="152"/>
        <v>1.4810400891871696E-2</v>
      </c>
    </row>
    <row r="1135" spans="1:7" hidden="1">
      <c r="A1135" s="283" t="str">
        <f t="shared" si="148"/>
        <v>Tier 11</v>
      </c>
      <c r="B1135" s="286">
        <f t="shared" si="155"/>
        <v>1072</v>
      </c>
      <c r="C1135" s="265">
        <f t="shared" si="155"/>
        <v>45014</v>
      </c>
      <c r="D1135" s="265" t="str">
        <f t="shared" si="149"/>
        <v>Tier 11</v>
      </c>
      <c r="E1135" s="284">
        <f t="shared" si="150"/>
        <v>0.21836701589942481</v>
      </c>
      <c r="F1135" s="265" t="str">
        <f t="shared" si="151"/>
        <v>Tier 11</v>
      </c>
      <c r="G1135" s="284">
        <f t="shared" si="152"/>
        <v>1.4809978096359901E-2</v>
      </c>
    </row>
    <row r="1136" spans="1:7" hidden="1">
      <c r="A1136" s="283" t="str">
        <f t="shared" si="148"/>
        <v>Tier 11</v>
      </c>
      <c r="B1136" s="286">
        <f t="shared" si="155"/>
        <v>1073</v>
      </c>
      <c r="C1136" s="265">
        <f t="shared" si="155"/>
        <v>45015</v>
      </c>
      <c r="D1136" s="265" t="str">
        <f t="shared" si="149"/>
        <v>Tier 11</v>
      </c>
      <c r="E1136" s="284">
        <f t="shared" si="150"/>
        <v>0.21843874713426545</v>
      </c>
      <c r="F1136" s="265" t="str">
        <f t="shared" si="151"/>
        <v>Tier 11</v>
      </c>
      <c r="G1136" s="284">
        <f t="shared" si="152"/>
        <v>1.4809555300848105E-2</v>
      </c>
    </row>
    <row r="1137" spans="1:7" hidden="1">
      <c r="A1137" s="283" t="str">
        <f t="shared" si="148"/>
        <v>Tier 11</v>
      </c>
      <c r="B1137" s="286">
        <f t="shared" si="155"/>
        <v>1074</v>
      </c>
      <c r="C1137" s="265">
        <f t="shared" si="155"/>
        <v>45016</v>
      </c>
      <c r="D1137" s="265" t="str">
        <f t="shared" si="149"/>
        <v>Tier 11</v>
      </c>
      <c r="E1137" s="284">
        <f t="shared" si="150"/>
        <v>0.21851047836910609</v>
      </c>
      <c r="F1137" s="265" t="str">
        <f t="shared" si="151"/>
        <v>Tier 11</v>
      </c>
      <c r="G1137" s="284">
        <f t="shared" si="152"/>
        <v>1.480913250533631E-2</v>
      </c>
    </row>
    <row r="1138" spans="1:7" hidden="1">
      <c r="A1138" s="283" t="str">
        <f t="shared" si="148"/>
        <v>Tier 11</v>
      </c>
      <c r="B1138" s="286">
        <f t="shared" si="155"/>
        <v>1075</v>
      </c>
      <c r="C1138" s="265">
        <f t="shared" si="155"/>
        <v>45017</v>
      </c>
      <c r="D1138" s="265" t="str">
        <f t="shared" si="149"/>
        <v>Tier 11</v>
      </c>
      <c r="E1138" s="284">
        <f t="shared" si="150"/>
        <v>0.21858220960394673</v>
      </c>
      <c r="F1138" s="265" t="str">
        <f t="shared" si="151"/>
        <v>Tier 11</v>
      </c>
      <c r="G1138" s="284">
        <f t="shared" si="152"/>
        <v>1.4808709709824515E-2</v>
      </c>
    </row>
    <row r="1139" spans="1:7" hidden="1">
      <c r="A1139" s="283" t="str">
        <f t="shared" si="148"/>
        <v>Tier 11</v>
      </c>
      <c r="B1139" s="286">
        <f t="shared" si="155"/>
        <v>1076</v>
      </c>
      <c r="C1139" s="265">
        <f t="shared" si="155"/>
        <v>45018</v>
      </c>
      <c r="D1139" s="265" t="str">
        <f t="shared" si="149"/>
        <v>Tier 11</v>
      </c>
      <c r="E1139" s="284">
        <f t="shared" si="150"/>
        <v>0.21865394083878736</v>
      </c>
      <c r="F1139" s="265" t="str">
        <f t="shared" si="151"/>
        <v>Tier 11</v>
      </c>
      <c r="G1139" s="284">
        <f t="shared" si="152"/>
        <v>1.480828691431272E-2</v>
      </c>
    </row>
    <row r="1140" spans="1:7" hidden="1">
      <c r="A1140" s="283" t="str">
        <f t="shared" si="148"/>
        <v>Tier 11</v>
      </c>
      <c r="B1140" s="286">
        <f t="shared" si="155"/>
        <v>1077</v>
      </c>
      <c r="C1140" s="265">
        <f t="shared" si="155"/>
        <v>45019</v>
      </c>
      <c r="D1140" s="265" t="str">
        <f t="shared" si="149"/>
        <v>Tier 11</v>
      </c>
      <c r="E1140" s="284">
        <f t="shared" si="150"/>
        <v>0.218725672073628</v>
      </c>
      <c r="F1140" s="265" t="str">
        <f t="shared" si="151"/>
        <v>Tier 11</v>
      </c>
      <c r="G1140" s="284">
        <f t="shared" si="152"/>
        <v>1.4807864118800924E-2</v>
      </c>
    </row>
    <row r="1141" spans="1:7" hidden="1">
      <c r="A1141" s="283" t="str">
        <f t="shared" si="148"/>
        <v>Tier 11</v>
      </c>
      <c r="B1141" s="286">
        <f t="shared" si="155"/>
        <v>1078</v>
      </c>
      <c r="C1141" s="265">
        <f t="shared" si="155"/>
        <v>45020</v>
      </c>
      <c r="D1141" s="265" t="str">
        <f t="shared" si="149"/>
        <v>Tier 11</v>
      </c>
      <c r="E1141" s="284">
        <f t="shared" si="150"/>
        <v>0.21879740330846864</v>
      </c>
      <c r="F1141" s="265" t="str">
        <f t="shared" si="151"/>
        <v>Tier 11</v>
      </c>
      <c r="G1141" s="284">
        <f t="shared" si="152"/>
        <v>1.4807441323289129E-2</v>
      </c>
    </row>
    <row r="1142" spans="1:7" hidden="1">
      <c r="A1142" s="283" t="str">
        <f t="shared" si="148"/>
        <v>Tier 11</v>
      </c>
      <c r="B1142" s="286">
        <f t="shared" si="155"/>
        <v>1079</v>
      </c>
      <c r="C1142" s="265">
        <f t="shared" si="155"/>
        <v>45021</v>
      </c>
      <c r="D1142" s="265" t="str">
        <f t="shared" si="149"/>
        <v>Tier 11</v>
      </c>
      <c r="E1142" s="284">
        <f t="shared" si="150"/>
        <v>0.21886913454330928</v>
      </c>
      <c r="F1142" s="265" t="str">
        <f t="shared" si="151"/>
        <v>Tier 11</v>
      </c>
      <c r="G1142" s="284">
        <f t="shared" si="152"/>
        <v>1.4807018527777334E-2</v>
      </c>
    </row>
    <row r="1143" spans="1:7" hidden="1">
      <c r="A1143" s="283" t="str">
        <f t="shared" si="148"/>
        <v>Tier 11</v>
      </c>
      <c r="B1143" s="286">
        <f t="shared" si="155"/>
        <v>1080</v>
      </c>
      <c r="C1143" s="265">
        <f t="shared" si="155"/>
        <v>45022</v>
      </c>
      <c r="D1143" s="265" t="str">
        <f t="shared" si="149"/>
        <v>Tier 11</v>
      </c>
      <c r="E1143" s="284">
        <f t="shared" si="150"/>
        <v>0.21894086577814992</v>
      </c>
      <c r="F1143" s="265" t="str">
        <f t="shared" si="151"/>
        <v>Tier 11</v>
      </c>
      <c r="G1143" s="284">
        <f t="shared" si="152"/>
        <v>1.4806595732265539E-2</v>
      </c>
    </row>
    <row r="1144" spans="1:7" hidden="1">
      <c r="A1144" s="283" t="str">
        <f t="shared" si="148"/>
        <v>Tier 11</v>
      </c>
      <c r="B1144" s="286">
        <f t="shared" si="155"/>
        <v>1081</v>
      </c>
      <c r="C1144" s="265">
        <f t="shared" si="155"/>
        <v>45023</v>
      </c>
      <c r="D1144" s="265" t="str">
        <f t="shared" si="149"/>
        <v>Tier 11</v>
      </c>
      <c r="E1144" s="284">
        <f t="shared" si="150"/>
        <v>0.21901259701299056</v>
      </c>
      <c r="F1144" s="265" t="str">
        <f t="shared" si="151"/>
        <v>Tier 11</v>
      </c>
      <c r="G1144" s="284">
        <f t="shared" si="152"/>
        <v>1.4806172936753743E-2</v>
      </c>
    </row>
    <row r="1145" spans="1:7" hidden="1">
      <c r="A1145" s="283" t="str">
        <f t="shared" si="148"/>
        <v>Tier 11</v>
      </c>
      <c r="B1145" s="286">
        <f t="shared" si="155"/>
        <v>1082</v>
      </c>
      <c r="C1145" s="265">
        <f t="shared" si="155"/>
        <v>45024</v>
      </c>
      <c r="D1145" s="265" t="str">
        <f t="shared" si="149"/>
        <v>Tier 11</v>
      </c>
      <c r="E1145" s="284">
        <f t="shared" si="150"/>
        <v>0.21908432824783119</v>
      </c>
      <c r="F1145" s="265" t="str">
        <f t="shared" si="151"/>
        <v>Tier 11</v>
      </c>
      <c r="G1145" s="284">
        <f t="shared" si="152"/>
        <v>1.4805750141241948E-2</v>
      </c>
    </row>
    <row r="1146" spans="1:7" hidden="1">
      <c r="A1146" s="283" t="str">
        <f t="shared" si="148"/>
        <v>Tier 11</v>
      </c>
      <c r="B1146" s="286">
        <f t="shared" si="155"/>
        <v>1083</v>
      </c>
      <c r="C1146" s="265">
        <f t="shared" si="155"/>
        <v>45025</v>
      </c>
      <c r="D1146" s="265" t="str">
        <f t="shared" si="149"/>
        <v>Tier 11</v>
      </c>
      <c r="E1146" s="284">
        <f t="shared" si="150"/>
        <v>0.21915605948267183</v>
      </c>
      <c r="F1146" s="265" t="str">
        <f t="shared" si="151"/>
        <v>Tier 11</v>
      </c>
      <c r="G1146" s="284">
        <f t="shared" si="152"/>
        <v>1.4805327345730153E-2</v>
      </c>
    </row>
    <row r="1147" spans="1:7" hidden="1">
      <c r="A1147" s="283" t="str">
        <f t="shared" si="148"/>
        <v>Tier 11</v>
      </c>
      <c r="B1147" s="286">
        <f t="shared" ref="B1147:C1162" si="156">B1146+1</f>
        <v>1084</v>
      </c>
      <c r="C1147" s="265">
        <f t="shared" si="156"/>
        <v>45026</v>
      </c>
      <c r="D1147" s="265" t="str">
        <f t="shared" si="149"/>
        <v>Tier 11</v>
      </c>
      <c r="E1147" s="284">
        <f t="shared" si="150"/>
        <v>0.21922779071751247</v>
      </c>
      <c r="F1147" s="265" t="str">
        <f t="shared" si="151"/>
        <v>Tier 11</v>
      </c>
      <c r="G1147" s="284">
        <f t="shared" si="152"/>
        <v>1.4804904550218358E-2</v>
      </c>
    </row>
    <row r="1148" spans="1:7" hidden="1">
      <c r="A1148" s="283" t="str">
        <f t="shared" si="148"/>
        <v>Tier 11</v>
      </c>
      <c r="B1148" s="286">
        <f t="shared" si="156"/>
        <v>1085</v>
      </c>
      <c r="C1148" s="265">
        <f t="shared" si="156"/>
        <v>45027</v>
      </c>
      <c r="D1148" s="265" t="str">
        <f t="shared" si="149"/>
        <v>Tier 11</v>
      </c>
      <c r="E1148" s="284">
        <f t="shared" si="150"/>
        <v>0.21929952195235311</v>
      </c>
      <c r="F1148" s="265" t="str">
        <f t="shared" si="151"/>
        <v>Tier 11</v>
      </c>
      <c r="G1148" s="284">
        <f t="shared" si="152"/>
        <v>1.4804481754706562E-2</v>
      </c>
    </row>
    <row r="1149" spans="1:7" hidden="1">
      <c r="A1149" s="283" t="str">
        <f t="shared" si="148"/>
        <v>Tier 11</v>
      </c>
      <c r="B1149" s="286">
        <f t="shared" si="156"/>
        <v>1086</v>
      </c>
      <c r="C1149" s="265">
        <f t="shared" si="156"/>
        <v>45028</v>
      </c>
      <c r="D1149" s="265" t="str">
        <f t="shared" si="149"/>
        <v>Tier 11</v>
      </c>
      <c r="E1149" s="284">
        <f t="shared" si="150"/>
        <v>0.21937125318719375</v>
      </c>
      <c r="F1149" s="265" t="str">
        <f t="shared" si="151"/>
        <v>Tier 11</v>
      </c>
      <c r="G1149" s="284">
        <f t="shared" si="152"/>
        <v>1.4804058959194767E-2</v>
      </c>
    </row>
    <row r="1150" spans="1:7" hidden="1">
      <c r="A1150" s="283" t="str">
        <f t="shared" si="148"/>
        <v>Tier 11</v>
      </c>
      <c r="B1150" s="286">
        <f t="shared" si="156"/>
        <v>1087</v>
      </c>
      <c r="C1150" s="265">
        <f t="shared" si="156"/>
        <v>45029</v>
      </c>
      <c r="D1150" s="265" t="str">
        <f t="shared" si="149"/>
        <v>Tier 11</v>
      </c>
      <c r="E1150" s="284">
        <f t="shared" si="150"/>
        <v>0.21944298442203439</v>
      </c>
      <c r="F1150" s="265" t="str">
        <f t="shared" si="151"/>
        <v>Tier 11</v>
      </c>
      <c r="G1150" s="284">
        <f t="shared" si="152"/>
        <v>1.4803636163682972E-2</v>
      </c>
    </row>
    <row r="1151" spans="1:7" hidden="1">
      <c r="A1151" s="283" t="str">
        <f t="shared" si="148"/>
        <v>Tier 11</v>
      </c>
      <c r="B1151" s="286">
        <f t="shared" si="156"/>
        <v>1088</v>
      </c>
      <c r="C1151" s="265">
        <f t="shared" si="156"/>
        <v>45030</v>
      </c>
      <c r="D1151" s="265" t="str">
        <f t="shared" si="149"/>
        <v>Tier 11</v>
      </c>
      <c r="E1151" s="284">
        <f t="shared" si="150"/>
        <v>0.21951471565687503</v>
      </c>
      <c r="F1151" s="265" t="str">
        <f t="shared" si="151"/>
        <v>Tier 11</v>
      </c>
      <c r="G1151" s="284">
        <f t="shared" si="152"/>
        <v>1.4803213368171177E-2</v>
      </c>
    </row>
    <row r="1152" spans="1:7" hidden="1">
      <c r="A1152" s="283" t="str">
        <f t="shared" ref="A1152:A1215" si="157">IFERROR(INDEX($P$63:$P$101,MATCH(B1152,$Q$63:$Q$101,0)),A1151)</f>
        <v>Tier 11</v>
      </c>
      <c r="B1152" s="286">
        <f t="shared" si="156"/>
        <v>1089</v>
      </c>
      <c r="C1152" s="265">
        <f t="shared" si="156"/>
        <v>45031</v>
      </c>
      <c r="D1152" s="265" t="str">
        <f t="shared" ref="D1152:D1215" si="158">IF(A1152=0,"",A1152)</f>
        <v>Tier 11</v>
      </c>
      <c r="E1152" s="284">
        <f t="shared" ref="E1152:E1215" si="159">IF(A1152=0,E1151,E1151+VLOOKUP(D1152,$P$63:$T$101,3,0))</f>
        <v>0.21958644689171566</v>
      </c>
      <c r="F1152" s="265" t="str">
        <f t="shared" ref="F1152:F1215" si="160">D1152</f>
        <v>Tier 11</v>
      </c>
      <c r="G1152" s="284">
        <f t="shared" ref="G1152:G1215" si="161">IF(A1152=0,G1151,G1151+VLOOKUP(F1152,$P$63:$T$101,5,0))</f>
        <v>1.4802790572659381E-2</v>
      </c>
    </row>
    <row r="1153" spans="1:7" hidden="1">
      <c r="A1153" s="283" t="str">
        <f t="shared" si="157"/>
        <v>Tier 11</v>
      </c>
      <c r="B1153" s="286">
        <f t="shared" si="156"/>
        <v>1090</v>
      </c>
      <c r="C1153" s="265">
        <f t="shared" si="156"/>
        <v>45032</v>
      </c>
      <c r="D1153" s="265" t="str">
        <f t="shared" si="158"/>
        <v>Tier 11</v>
      </c>
      <c r="E1153" s="284">
        <f t="shared" si="159"/>
        <v>0.2196581781265563</v>
      </c>
      <c r="F1153" s="265" t="str">
        <f t="shared" si="160"/>
        <v>Tier 11</v>
      </c>
      <c r="G1153" s="284">
        <f t="shared" si="161"/>
        <v>1.4802367777147586E-2</v>
      </c>
    </row>
    <row r="1154" spans="1:7" hidden="1">
      <c r="A1154" s="283" t="str">
        <f t="shared" si="157"/>
        <v>Tier 11</v>
      </c>
      <c r="B1154" s="286">
        <f t="shared" si="156"/>
        <v>1091</v>
      </c>
      <c r="C1154" s="265">
        <f t="shared" si="156"/>
        <v>45033</v>
      </c>
      <c r="D1154" s="265" t="str">
        <f t="shared" si="158"/>
        <v>Tier 11</v>
      </c>
      <c r="E1154" s="284">
        <f t="shared" si="159"/>
        <v>0.21972990936139694</v>
      </c>
      <c r="F1154" s="265" t="str">
        <f t="shared" si="160"/>
        <v>Tier 11</v>
      </c>
      <c r="G1154" s="284">
        <f t="shared" si="161"/>
        <v>1.4801944981635791E-2</v>
      </c>
    </row>
    <row r="1155" spans="1:7" hidden="1">
      <c r="A1155" s="283" t="str">
        <f t="shared" si="157"/>
        <v>Tier 11</v>
      </c>
      <c r="B1155" s="286">
        <f t="shared" si="156"/>
        <v>1092</v>
      </c>
      <c r="C1155" s="265">
        <f t="shared" si="156"/>
        <v>45034</v>
      </c>
      <c r="D1155" s="265" t="str">
        <f t="shared" si="158"/>
        <v>Tier 11</v>
      </c>
      <c r="E1155" s="284">
        <f t="shared" si="159"/>
        <v>0.21980164059623758</v>
      </c>
      <c r="F1155" s="265" t="str">
        <f t="shared" si="160"/>
        <v>Tier 11</v>
      </c>
      <c r="G1155" s="284">
        <f t="shared" si="161"/>
        <v>1.4801522186123996E-2</v>
      </c>
    </row>
    <row r="1156" spans="1:7" hidden="1">
      <c r="A1156" s="283" t="str">
        <f t="shared" si="157"/>
        <v>Tier 11</v>
      </c>
      <c r="B1156" s="286">
        <f t="shared" si="156"/>
        <v>1093</v>
      </c>
      <c r="C1156" s="265">
        <f t="shared" si="156"/>
        <v>45035</v>
      </c>
      <c r="D1156" s="265" t="str">
        <f t="shared" si="158"/>
        <v>Tier 11</v>
      </c>
      <c r="E1156" s="284">
        <f t="shared" si="159"/>
        <v>0.21987337183107822</v>
      </c>
      <c r="F1156" s="265" t="str">
        <f t="shared" si="160"/>
        <v>Tier 11</v>
      </c>
      <c r="G1156" s="284">
        <f t="shared" si="161"/>
        <v>1.48010993906122E-2</v>
      </c>
    </row>
    <row r="1157" spans="1:7" hidden="1">
      <c r="A1157" s="283" t="str">
        <f t="shared" si="157"/>
        <v>Tier 11</v>
      </c>
      <c r="B1157" s="286">
        <f t="shared" si="156"/>
        <v>1094</v>
      </c>
      <c r="C1157" s="265">
        <f t="shared" si="156"/>
        <v>45036</v>
      </c>
      <c r="D1157" s="265" t="str">
        <f t="shared" si="158"/>
        <v>Tier 11</v>
      </c>
      <c r="E1157" s="284">
        <f t="shared" si="159"/>
        <v>0.21994510306591886</v>
      </c>
      <c r="F1157" s="265" t="str">
        <f t="shared" si="160"/>
        <v>Tier 11</v>
      </c>
      <c r="G1157" s="284">
        <f t="shared" si="161"/>
        <v>1.4800676595100405E-2</v>
      </c>
    </row>
    <row r="1158" spans="1:7" hidden="1">
      <c r="A1158" s="283" t="str">
        <f t="shared" si="157"/>
        <v>Tier 11</v>
      </c>
      <c r="B1158" s="286">
        <f t="shared" si="156"/>
        <v>1095</v>
      </c>
      <c r="C1158" s="265">
        <f t="shared" si="156"/>
        <v>45037</v>
      </c>
      <c r="D1158" s="265" t="str">
        <f t="shared" si="158"/>
        <v>Tier 11</v>
      </c>
      <c r="E1158" s="284">
        <f t="shared" si="159"/>
        <v>0.2200168343007595</v>
      </c>
      <c r="F1158" s="265" t="str">
        <f t="shared" si="160"/>
        <v>Tier 11</v>
      </c>
      <c r="G1158" s="284">
        <f t="shared" si="161"/>
        <v>1.480025379958861E-2</v>
      </c>
    </row>
    <row r="1159" spans="1:7" hidden="1">
      <c r="A1159" s="283" t="str">
        <f t="shared" si="157"/>
        <v>Tier 11</v>
      </c>
      <c r="B1159" s="286">
        <f t="shared" si="156"/>
        <v>1096</v>
      </c>
      <c r="C1159" s="265">
        <f t="shared" si="156"/>
        <v>45038</v>
      </c>
      <c r="D1159" s="265" t="str">
        <f t="shared" si="158"/>
        <v>Tier 11</v>
      </c>
      <c r="E1159" s="284">
        <f t="shared" si="159"/>
        <v>0.22008856553560013</v>
      </c>
      <c r="F1159" s="265" t="str">
        <f t="shared" si="160"/>
        <v>Tier 11</v>
      </c>
      <c r="G1159" s="284">
        <f t="shared" si="161"/>
        <v>1.4799831004076815E-2</v>
      </c>
    </row>
    <row r="1160" spans="1:7" hidden="1">
      <c r="A1160" s="283" t="str">
        <f t="shared" si="157"/>
        <v>Tier 11</v>
      </c>
      <c r="B1160" s="286">
        <f t="shared" si="156"/>
        <v>1097</v>
      </c>
      <c r="C1160" s="265">
        <f t="shared" si="156"/>
        <v>45039</v>
      </c>
      <c r="D1160" s="265" t="str">
        <f t="shared" si="158"/>
        <v>Tier 11</v>
      </c>
      <c r="E1160" s="284">
        <f t="shared" si="159"/>
        <v>0.22016029677044077</v>
      </c>
      <c r="F1160" s="265" t="str">
        <f t="shared" si="160"/>
        <v>Tier 11</v>
      </c>
      <c r="G1160" s="284">
        <f t="shared" si="161"/>
        <v>1.4799408208565019E-2</v>
      </c>
    </row>
    <row r="1161" spans="1:7" hidden="1">
      <c r="A1161" s="283" t="str">
        <f t="shared" si="157"/>
        <v>Tier 11</v>
      </c>
      <c r="B1161" s="286">
        <f t="shared" si="156"/>
        <v>1098</v>
      </c>
      <c r="C1161" s="265">
        <f t="shared" si="156"/>
        <v>45040</v>
      </c>
      <c r="D1161" s="265" t="str">
        <f t="shared" si="158"/>
        <v>Tier 11</v>
      </c>
      <c r="E1161" s="284">
        <f t="shared" si="159"/>
        <v>0.22023202800528141</v>
      </c>
      <c r="F1161" s="265" t="str">
        <f t="shared" si="160"/>
        <v>Tier 11</v>
      </c>
      <c r="G1161" s="284">
        <f t="shared" si="161"/>
        <v>1.4798985413053224E-2</v>
      </c>
    </row>
    <row r="1162" spans="1:7" hidden="1">
      <c r="A1162" s="283" t="str">
        <f t="shared" si="157"/>
        <v>Tier 11</v>
      </c>
      <c r="B1162" s="286">
        <f t="shared" si="156"/>
        <v>1099</v>
      </c>
      <c r="C1162" s="265">
        <f t="shared" si="156"/>
        <v>45041</v>
      </c>
      <c r="D1162" s="265" t="str">
        <f t="shared" si="158"/>
        <v>Tier 11</v>
      </c>
      <c r="E1162" s="284">
        <f t="shared" si="159"/>
        <v>0.22030375924012205</v>
      </c>
      <c r="F1162" s="265" t="str">
        <f t="shared" si="160"/>
        <v>Tier 11</v>
      </c>
      <c r="G1162" s="284">
        <f t="shared" si="161"/>
        <v>1.4798562617541429E-2</v>
      </c>
    </row>
    <row r="1163" spans="1:7" hidden="1">
      <c r="A1163" s="283" t="str">
        <f t="shared" si="157"/>
        <v>Tier 11</v>
      </c>
      <c r="B1163" s="286">
        <f t="shared" ref="B1163:C1178" si="162">B1162+1</f>
        <v>1100</v>
      </c>
      <c r="C1163" s="265">
        <f t="shared" si="162"/>
        <v>45042</v>
      </c>
      <c r="D1163" s="265" t="str">
        <f t="shared" si="158"/>
        <v>Tier 11</v>
      </c>
      <c r="E1163" s="284">
        <f t="shared" si="159"/>
        <v>0.22037549047496269</v>
      </c>
      <c r="F1163" s="265" t="str">
        <f t="shared" si="160"/>
        <v>Tier 11</v>
      </c>
      <c r="G1163" s="284">
        <f t="shared" si="161"/>
        <v>1.4798139822029634E-2</v>
      </c>
    </row>
    <row r="1164" spans="1:7" hidden="1">
      <c r="A1164" s="283" t="str">
        <f t="shared" si="157"/>
        <v>Tier 11</v>
      </c>
      <c r="B1164" s="286">
        <f t="shared" si="162"/>
        <v>1101</v>
      </c>
      <c r="C1164" s="265">
        <f t="shared" si="162"/>
        <v>45043</v>
      </c>
      <c r="D1164" s="265" t="str">
        <f t="shared" si="158"/>
        <v>Tier 11</v>
      </c>
      <c r="E1164" s="284">
        <f t="shared" si="159"/>
        <v>0.22044722170980333</v>
      </c>
      <c r="F1164" s="265" t="str">
        <f t="shared" si="160"/>
        <v>Tier 11</v>
      </c>
      <c r="G1164" s="284">
        <f t="shared" si="161"/>
        <v>1.4797717026517838E-2</v>
      </c>
    </row>
    <row r="1165" spans="1:7" hidden="1">
      <c r="A1165" s="283" t="str">
        <f t="shared" si="157"/>
        <v>Tier 11</v>
      </c>
      <c r="B1165" s="286">
        <f t="shared" si="162"/>
        <v>1102</v>
      </c>
      <c r="C1165" s="265">
        <f t="shared" si="162"/>
        <v>45044</v>
      </c>
      <c r="D1165" s="265" t="str">
        <f t="shared" si="158"/>
        <v>Tier 11</v>
      </c>
      <c r="E1165" s="284">
        <f t="shared" si="159"/>
        <v>0.22051895294464396</v>
      </c>
      <c r="F1165" s="265" t="str">
        <f t="shared" si="160"/>
        <v>Tier 11</v>
      </c>
      <c r="G1165" s="284">
        <f t="shared" si="161"/>
        <v>1.4797294231006043E-2</v>
      </c>
    </row>
    <row r="1166" spans="1:7" hidden="1">
      <c r="A1166" s="283" t="str">
        <f t="shared" si="157"/>
        <v>Tier 11</v>
      </c>
      <c r="B1166" s="286">
        <f t="shared" si="162"/>
        <v>1103</v>
      </c>
      <c r="C1166" s="265">
        <f t="shared" si="162"/>
        <v>45045</v>
      </c>
      <c r="D1166" s="265" t="str">
        <f t="shared" si="158"/>
        <v>Tier 11</v>
      </c>
      <c r="E1166" s="284">
        <f t="shared" si="159"/>
        <v>0.2205906841794846</v>
      </c>
      <c r="F1166" s="265" t="str">
        <f t="shared" si="160"/>
        <v>Tier 11</v>
      </c>
      <c r="G1166" s="284">
        <f t="shared" si="161"/>
        <v>1.4796871435494248E-2</v>
      </c>
    </row>
    <row r="1167" spans="1:7" hidden="1">
      <c r="A1167" s="283" t="str">
        <f t="shared" si="157"/>
        <v>Tier 12</v>
      </c>
      <c r="B1167" s="286">
        <f t="shared" si="162"/>
        <v>1104</v>
      </c>
      <c r="C1167" s="265">
        <f t="shared" si="162"/>
        <v>45046</v>
      </c>
      <c r="D1167" s="265" t="str">
        <f t="shared" si="158"/>
        <v>Tier 12</v>
      </c>
      <c r="E1167" s="284">
        <f t="shared" si="159"/>
        <v>0.22061087494115947</v>
      </c>
      <c r="F1167" s="265" t="str">
        <f t="shared" si="160"/>
        <v>Tier 12</v>
      </c>
      <c r="G1167" s="284">
        <f t="shared" si="161"/>
        <v>1.479827860657114E-2</v>
      </c>
    </row>
    <row r="1168" spans="1:7" hidden="1">
      <c r="A1168" s="283" t="str">
        <f t="shared" si="157"/>
        <v>Tier 12</v>
      </c>
      <c r="B1168" s="286">
        <f t="shared" si="162"/>
        <v>1105</v>
      </c>
      <c r="C1168" s="265">
        <f t="shared" si="162"/>
        <v>45047</v>
      </c>
      <c r="D1168" s="265" t="str">
        <f t="shared" si="158"/>
        <v>Tier 12</v>
      </c>
      <c r="E1168" s="284">
        <f t="shared" si="159"/>
        <v>0.22063106570283433</v>
      </c>
      <c r="F1168" s="265" t="str">
        <f t="shared" si="160"/>
        <v>Tier 12</v>
      </c>
      <c r="G1168" s="284">
        <f t="shared" si="161"/>
        <v>1.4799685777648033E-2</v>
      </c>
    </row>
    <row r="1169" spans="1:7" hidden="1">
      <c r="A1169" s="283" t="str">
        <f t="shared" si="157"/>
        <v>Tier 12</v>
      </c>
      <c r="B1169" s="286">
        <f t="shared" si="162"/>
        <v>1106</v>
      </c>
      <c r="C1169" s="265">
        <f t="shared" si="162"/>
        <v>45048</v>
      </c>
      <c r="D1169" s="265" t="str">
        <f t="shared" si="158"/>
        <v>Tier 12</v>
      </c>
      <c r="E1169" s="284">
        <f t="shared" si="159"/>
        <v>0.2206512564645092</v>
      </c>
      <c r="F1169" s="265" t="str">
        <f t="shared" si="160"/>
        <v>Tier 12</v>
      </c>
      <c r="G1169" s="284">
        <f t="shared" si="161"/>
        <v>1.4801092948724925E-2</v>
      </c>
    </row>
    <row r="1170" spans="1:7" hidden="1">
      <c r="A1170" s="283" t="str">
        <f t="shared" si="157"/>
        <v>Tier 12</v>
      </c>
      <c r="B1170" s="286">
        <f t="shared" si="162"/>
        <v>1107</v>
      </c>
      <c r="C1170" s="265">
        <f t="shared" si="162"/>
        <v>45049</v>
      </c>
      <c r="D1170" s="265" t="str">
        <f t="shared" si="158"/>
        <v>Tier 12</v>
      </c>
      <c r="E1170" s="284">
        <f t="shared" si="159"/>
        <v>0.22067144722618406</v>
      </c>
      <c r="F1170" s="265" t="str">
        <f t="shared" si="160"/>
        <v>Tier 12</v>
      </c>
      <c r="G1170" s="284">
        <f t="shared" si="161"/>
        <v>1.4802500119801817E-2</v>
      </c>
    </row>
    <row r="1171" spans="1:7" hidden="1">
      <c r="A1171" s="283" t="str">
        <f t="shared" si="157"/>
        <v>Tier 12</v>
      </c>
      <c r="B1171" s="286">
        <f t="shared" si="162"/>
        <v>1108</v>
      </c>
      <c r="C1171" s="265">
        <f t="shared" si="162"/>
        <v>45050</v>
      </c>
      <c r="D1171" s="265" t="str">
        <f t="shared" si="158"/>
        <v>Tier 12</v>
      </c>
      <c r="E1171" s="284">
        <f t="shared" si="159"/>
        <v>0.22069163798785893</v>
      </c>
      <c r="F1171" s="265" t="str">
        <f t="shared" si="160"/>
        <v>Tier 12</v>
      </c>
      <c r="G1171" s="284">
        <f t="shared" si="161"/>
        <v>1.480390729087871E-2</v>
      </c>
    </row>
    <row r="1172" spans="1:7" hidden="1">
      <c r="A1172" s="283" t="str">
        <f t="shared" si="157"/>
        <v>Tier 12</v>
      </c>
      <c r="B1172" s="286">
        <f t="shared" si="162"/>
        <v>1109</v>
      </c>
      <c r="C1172" s="265">
        <f t="shared" si="162"/>
        <v>45051</v>
      </c>
      <c r="D1172" s="265" t="str">
        <f t="shared" si="158"/>
        <v>Tier 12</v>
      </c>
      <c r="E1172" s="284">
        <f t="shared" si="159"/>
        <v>0.22071182874953379</v>
      </c>
      <c r="F1172" s="265" t="str">
        <f t="shared" si="160"/>
        <v>Tier 12</v>
      </c>
      <c r="G1172" s="284">
        <f t="shared" si="161"/>
        <v>1.4805314461955602E-2</v>
      </c>
    </row>
    <row r="1173" spans="1:7" hidden="1">
      <c r="A1173" s="283" t="str">
        <f t="shared" si="157"/>
        <v>Tier 12</v>
      </c>
      <c r="B1173" s="286">
        <f t="shared" si="162"/>
        <v>1110</v>
      </c>
      <c r="C1173" s="265">
        <f t="shared" si="162"/>
        <v>45052</v>
      </c>
      <c r="D1173" s="265" t="str">
        <f t="shared" si="158"/>
        <v>Tier 12</v>
      </c>
      <c r="E1173" s="284">
        <f t="shared" si="159"/>
        <v>0.22073201951120866</v>
      </c>
      <c r="F1173" s="265" t="str">
        <f t="shared" si="160"/>
        <v>Tier 12</v>
      </c>
      <c r="G1173" s="284">
        <f t="shared" si="161"/>
        <v>1.4806721633032495E-2</v>
      </c>
    </row>
    <row r="1174" spans="1:7" hidden="1">
      <c r="A1174" s="283" t="str">
        <f t="shared" si="157"/>
        <v>Tier 12</v>
      </c>
      <c r="B1174" s="286">
        <f t="shared" si="162"/>
        <v>1111</v>
      </c>
      <c r="C1174" s="265">
        <f t="shared" si="162"/>
        <v>45053</v>
      </c>
      <c r="D1174" s="265" t="str">
        <f t="shared" si="158"/>
        <v>Tier 12</v>
      </c>
      <c r="E1174" s="284">
        <f t="shared" si="159"/>
        <v>0.22075221027288353</v>
      </c>
      <c r="F1174" s="265" t="str">
        <f t="shared" si="160"/>
        <v>Tier 12</v>
      </c>
      <c r="G1174" s="284">
        <f t="shared" si="161"/>
        <v>1.4808128804109387E-2</v>
      </c>
    </row>
    <row r="1175" spans="1:7" hidden="1">
      <c r="A1175" s="283" t="str">
        <f t="shared" si="157"/>
        <v>Tier 12</v>
      </c>
      <c r="B1175" s="286">
        <f t="shared" si="162"/>
        <v>1112</v>
      </c>
      <c r="C1175" s="265">
        <f t="shared" si="162"/>
        <v>45054</v>
      </c>
      <c r="D1175" s="265" t="str">
        <f t="shared" si="158"/>
        <v>Tier 12</v>
      </c>
      <c r="E1175" s="284">
        <f t="shared" si="159"/>
        <v>0.22077240103455839</v>
      </c>
      <c r="F1175" s="265" t="str">
        <f t="shared" si="160"/>
        <v>Tier 12</v>
      </c>
      <c r="G1175" s="284">
        <f t="shared" si="161"/>
        <v>1.4809535975186279E-2</v>
      </c>
    </row>
    <row r="1176" spans="1:7" hidden="1">
      <c r="A1176" s="283" t="str">
        <f t="shared" si="157"/>
        <v>Tier 12</v>
      </c>
      <c r="B1176" s="286">
        <f t="shared" si="162"/>
        <v>1113</v>
      </c>
      <c r="C1176" s="265">
        <f t="shared" si="162"/>
        <v>45055</v>
      </c>
      <c r="D1176" s="265" t="str">
        <f t="shared" si="158"/>
        <v>Tier 12</v>
      </c>
      <c r="E1176" s="284">
        <f t="shared" si="159"/>
        <v>0.22079259179623326</v>
      </c>
      <c r="F1176" s="265" t="str">
        <f t="shared" si="160"/>
        <v>Tier 12</v>
      </c>
      <c r="G1176" s="284">
        <f t="shared" si="161"/>
        <v>1.4810943146263172E-2</v>
      </c>
    </row>
    <row r="1177" spans="1:7" hidden="1">
      <c r="A1177" s="283" t="str">
        <f t="shared" si="157"/>
        <v>Tier 12</v>
      </c>
      <c r="B1177" s="286">
        <f t="shared" si="162"/>
        <v>1114</v>
      </c>
      <c r="C1177" s="265">
        <f t="shared" si="162"/>
        <v>45056</v>
      </c>
      <c r="D1177" s="265" t="str">
        <f t="shared" si="158"/>
        <v>Tier 12</v>
      </c>
      <c r="E1177" s="284">
        <f t="shared" si="159"/>
        <v>0.22081278255790812</v>
      </c>
      <c r="F1177" s="265" t="str">
        <f t="shared" si="160"/>
        <v>Tier 12</v>
      </c>
      <c r="G1177" s="284">
        <f t="shared" si="161"/>
        <v>1.4812350317340064E-2</v>
      </c>
    </row>
    <row r="1178" spans="1:7" hidden="1">
      <c r="A1178" s="283" t="str">
        <f t="shared" si="157"/>
        <v>Tier 12</v>
      </c>
      <c r="B1178" s="286">
        <f t="shared" si="162"/>
        <v>1115</v>
      </c>
      <c r="C1178" s="265">
        <f t="shared" si="162"/>
        <v>45057</v>
      </c>
      <c r="D1178" s="265" t="str">
        <f t="shared" si="158"/>
        <v>Tier 12</v>
      </c>
      <c r="E1178" s="284">
        <f t="shared" si="159"/>
        <v>0.22083297331958299</v>
      </c>
      <c r="F1178" s="265" t="str">
        <f t="shared" si="160"/>
        <v>Tier 12</v>
      </c>
      <c r="G1178" s="284">
        <f t="shared" si="161"/>
        <v>1.4813757488416956E-2</v>
      </c>
    </row>
    <row r="1179" spans="1:7" hidden="1">
      <c r="A1179" s="283" t="str">
        <f t="shared" si="157"/>
        <v>Tier 12</v>
      </c>
      <c r="B1179" s="286">
        <f t="shared" ref="B1179:C1194" si="163">B1178+1</f>
        <v>1116</v>
      </c>
      <c r="C1179" s="265">
        <f t="shared" si="163"/>
        <v>45058</v>
      </c>
      <c r="D1179" s="265" t="str">
        <f t="shared" si="158"/>
        <v>Tier 12</v>
      </c>
      <c r="E1179" s="284">
        <f t="shared" si="159"/>
        <v>0.22085316408125785</v>
      </c>
      <c r="F1179" s="265" t="str">
        <f t="shared" si="160"/>
        <v>Tier 12</v>
      </c>
      <c r="G1179" s="284">
        <f t="shared" si="161"/>
        <v>1.4815164659493849E-2</v>
      </c>
    </row>
    <row r="1180" spans="1:7" hidden="1">
      <c r="A1180" s="283" t="str">
        <f t="shared" si="157"/>
        <v>Tier 12</v>
      </c>
      <c r="B1180" s="286">
        <f t="shared" si="163"/>
        <v>1117</v>
      </c>
      <c r="C1180" s="265">
        <f t="shared" si="163"/>
        <v>45059</v>
      </c>
      <c r="D1180" s="265" t="str">
        <f t="shared" si="158"/>
        <v>Tier 12</v>
      </c>
      <c r="E1180" s="284">
        <f t="shared" si="159"/>
        <v>0.22087335484293272</v>
      </c>
      <c r="F1180" s="265" t="str">
        <f t="shared" si="160"/>
        <v>Tier 12</v>
      </c>
      <c r="G1180" s="284">
        <f t="shared" si="161"/>
        <v>1.4816571830570741E-2</v>
      </c>
    </row>
    <row r="1181" spans="1:7" hidden="1">
      <c r="A1181" s="283" t="str">
        <f t="shared" si="157"/>
        <v>Tier 12</v>
      </c>
      <c r="B1181" s="286">
        <f t="shared" si="163"/>
        <v>1118</v>
      </c>
      <c r="C1181" s="265">
        <f t="shared" si="163"/>
        <v>45060</v>
      </c>
      <c r="D1181" s="265" t="str">
        <f t="shared" si="158"/>
        <v>Tier 12</v>
      </c>
      <c r="E1181" s="284">
        <f t="shared" si="159"/>
        <v>0.22089354560460758</v>
      </c>
      <c r="F1181" s="265" t="str">
        <f t="shared" si="160"/>
        <v>Tier 12</v>
      </c>
      <c r="G1181" s="284">
        <f t="shared" si="161"/>
        <v>1.4817979001647634E-2</v>
      </c>
    </row>
    <row r="1182" spans="1:7" hidden="1">
      <c r="A1182" s="283" t="str">
        <f t="shared" si="157"/>
        <v>Tier 12</v>
      </c>
      <c r="B1182" s="286">
        <f t="shared" si="163"/>
        <v>1119</v>
      </c>
      <c r="C1182" s="265">
        <f t="shared" si="163"/>
        <v>45061</v>
      </c>
      <c r="D1182" s="265" t="str">
        <f t="shared" si="158"/>
        <v>Tier 12</v>
      </c>
      <c r="E1182" s="284">
        <f t="shared" si="159"/>
        <v>0.22091373636628245</v>
      </c>
      <c r="F1182" s="265" t="str">
        <f t="shared" si="160"/>
        <v>Tier 12</v>
      </c>
      <c r="G1182" s="284">
        <f t="shared" si="161"/>
        <v>1.4819386172724526E-2</v>
      </c>
    </row>
    <row r="1183" spans="1:7" hidden="1">
      <c r="A1183" s="283" t="str">
        <f t="shared" si="157"/>
        <v>Tier 12</v>
      </c>
      <c r="B1183" s="286">
        <f t="shared" si="163"/>
        <v>1120</v>
      </c>
      <c r="C1183" s="265">
        <f t="shared" si="163"/>
        <v>45062</v>
      </c>
      <c r="D1183" s="265" t="str">
        <f t="shared" si="158"/>
        <v>Tier 12</v>
      </c>
      <c r="E1183" s="284">
        <f t="shared" si="159"/>
        <v>0.22093392712795731</v>
      </c>
      <c r="F1183" s="265" t="str">
        <f t="shared" si="160"/>
        <v>Tier 12</v>
      </c>
      <c r="G1183" s="284">
        <f t="shared" si="161"/>
        <v>1.4820793343801418E-2</v>
      </c>
    </row>
    <row r="1184" spans="1:7" hidden="1">
      <c r="A1184" s="283" t="str">
        <f t="shared" si="157"/>
        <v>Tier 12</v>
      </c>
      <c r="B1184" s="286">
        <f t="shared" si="163"/>
        <v>1121</v>
      </c>
      <c r="C1184" s="265">
        <f t="shared" si="163"/>
        <v>45063</v>
      </c>
      <c r="D1184" s="265" t="str">
        <f t="shared" si="158"/>
        <v>Tier 12</v>
      </c>
      <c r="E1184" s="284">
        <f t="shared" si="159"/>
        <v>0.22095411788963218</v>
      </c>
      <c r="F1184" s="265" t="str">
        <f t="shared" si="160"/>
        <v>Tier 12</v>
      </c>
      <c r="G1184" s="284">
        <f t="shared" si="161"/>
        <v>1.4822200514878311E-2</v>
      </c>
    </row>
    <row r="1185" spans="1:7" hidden="1">
      <c r="A1185" s="283" t="str">
        <f t="shared" si="157"/>
        <v>Tier 12</v>
      </c>
      <c r="B1185" s="286">
        <f t="shared" si="163"/>
        <v>1122</v>
      </c>
      <c r="C1185" s="265">
        <f t="shared" si="163"/>
        <v>45064</v>
      </c>
      <c r="D1185" s="265" t="str">
        <f t="shared" si="158"/>
        <v>Tier 12</v>
      </c>
      <c r="E1185" s="284">
        <f t="shared" si="159"/>
        <v>0.22097430865130704</v>
      </c>
      <c r="F1185" s="265" t="str">
        <f t="shared" si="160"/>
        <v>Tier 12</v>
      </c>
      <c r="G1185" s="284">
        <f t="shared" si="161"/>
        <v>1.4823607685955203E-2</v>
      </c>
    </row>
    <row r="1186" spans="1:7" hidden="1">
      <c r="A1186" s="283" t="str">
        <f t="shared" si="157"/>
        <v>Tier 12</v>
      </c>
      <c r="B1186" s="286">
        <f t="shared" si="163"/>
        <v>1123</v>
      </c>
      <c r="C1186" s="265">
        <f t="shared" si="163"/>
        <v>45065</v>
      </c>
      <c r="D1186" s="265" t="str">
        <f t="shared" si="158"/>
        <v>Tier 12</v>
      </c>
      <c r="E1186" s="284">
        <f t="shared" si="159"/>
        <v>0.22099449941298191</v>
      </c>
      <c r="F1186" s="265" t="str">
        <f t="shared" si="160"/>
        <v>Tier 12</v>
      </c>
      <c r="G1186" s="284">
        <f t="shared" si="161"/>
        <v>1.4825014857032096E-2</v>
      </c>
    </row>
    <row r="1187" spans="1:7" hidden="1">
      <c r="A1187" s="283" t="str">
        <f t="shared" si="157"/>
        <v>Tier 12</v>
      </c>
      <c r="B1187" s="286">
        <f t="shared" si="163"/>
        <v>1124</v>
      </c>
      <c r="C1187" s="265">
        <f t="shared" si="163"/>
        <v>45066</v>
      </c>
      <c r="D1187" s="265" t="str">
        <f t="shared" si="158"/>
        <v>Tier 12</v>
      </c>
      <c r="E1187" s="284">
        <f t="shared" si="159"/>
        <v>0.22101469017465677</v>
      </c>
      <c r="F1187" s="265" t="str">
        <f t="shared" si="160"/>
        <v>Tier 12</v>
      </c>
      <c r="G1187" s="284">
        <f t="shared" si="161"/>
        <v>1.4826422028108988E-2</v>
      </c>
    </row>
    <row r="1188" spans="1:7" hidden="1">
      <c r="A1188" s="283" t="str">
        <f t="shared" si="157"/>
        <v>Tier 12</v>
      </c>
      <c r="B1188" s="286">
        <f t="shared" si="163"/>
        <v>1125</v>
      </c>
      <c r="C1188" s="265">
        <f t="shared" si="163"/>
        <v>45067</v>
      </c>
      <c r="D1188" s="265" t="str">
        <f t="shared" si="158"/>
        <v>Tier 12</v>
      </c>
      <c r="E1188" s="284">
        <f t="shared" si="159"/>
        <v>0.22103488093633164</v>
      </c>
      <c r="F1188" s="265" t="str">
        <f t="shared" si="160"/>
        <v>Tier 12</v>
      </c>
      <c r="G1188" s="284">
        <f t="shared" si="161"/>
        <v>1.482782919918588E-2</v>
      </c>
    </row>
    <row r="1189" spans="1:7" hidden="1">
      <c r="A1189" s="283" t="str">
        <f t="shared" si="157"/>
        <v>Tier 12</v>
      </c>
      <c r="B1189" s="286">
        <f t="shared" si="163"/>
        <v>1126</v>
      </c>
      <c r="C1189" s="265">
        <f t="shared" si="163"/>
        <v>45068</v>
      </c>
      <c r="D1189" s="265" t="str">
        <f t="shared" si="158"/>
        <v>Tier 12</v>
      </c>
      <c r="E1189" s="284">
        <f t="shared" si="159"/>
        <v>0.22105507169800651</v>
      </c>
      <c r="F1189" s="265" t="str">
        <f t="shared" si="160"/>
        <v>Tier 12</v>
      </c>
      <c r="G1189" s="284">
        <f t="shared" si="161"/>
        <v>1.4829236370262773E-2</v>
      </c>
    </row>
    <row r="1190" spans="1:7" hidden="1">
      <c r="A1190" s="283" t="str">
        <f t="shared" si="157"/>
        <v>Tier 12</v>
      </c>
      <c r="B1190" s="286">
        <f t="shared" si="163"/>
        <v>1127</v>
      </c>
      <c r="C1190" s="265">
        <f t="shared" si="163"/>
        <v>45069</v>
      </c>
      <c r="D1190" s="265" t="str">
        <f t="shared" si="158"/>
        <v>Tier 12</v>
      </c>
      <c r="E1190" s="284">
        <f t="shared" si="159"/>
        <v>0.22107526245968137</v>
      </c>
      <c r="F1190" s="265" t="str">
        <f t="shared" si="160"/>
        <v>Tier 12</v>
      </c>
      <c r="G1190" s="284">
        <f t="shared" si="161"/>
        <v>1.4830643541339665E-2</v>
      </c>
    </row>
    <row r="1191" spans="1:7" hidden="1">
      <c r="A1191" s="283" t="str">
        <f t="shared" si="157"/>
        <v>Tier 12</v>
      </c>
      <c r="B1191" s="286">
        <f t="shared" si="163"/>
        <v>1128</v>
      </c>
      <c r="C1191" s="265">
        <f t="shared" si="163"/>
        <v>45070</v>
      </c>
      <c r="D1191" s="265" t="str">
        <f t="shared" si="158"/>
        <v>Tier 12</v>
      </c>
      <c r="E1191" s="284">
        <f t="shared" si="159"/>
        <v>0.22109545322135624</v>
      </c>
      <c r="F1191" s="265" t="str">
        <f t="shared" si="160"/>
        <v>Tier 12</v>
      </c>
      <c r="G1191" s="284">
        <f t="shared" si="161"/>
        <v>1.4832050712416557E-2</v>
      </c>
    </row>
    <row r="1192" spans="1:7" hidden="1">
      <c r="A1192" s="283" t="str">
        <f t="shared" si="157"/>
        <v>Tier 12</v>
      </c>
      <c r="B1192" s="286">
        <f t="shared" si="163"/>
        <v>1129</v>
      </c>
      <c r="C1192" s="265">
        <f t="shared" si="163"/>
        <v>45071</v>
      </c>
      <c r="D1192" s="265" t="str">
        <f t="shared" si="158"/>
        <v>Tier 12</v>
      </c>
      <c r="E1192" s="284">
        <f t="shared" si="159"/>
        <v>0.2211156439830311</v>
      </c>
      <c r="F1192" s="265" t="str">
        <f t="shared" si="160"/>
        <v>Tier 12</v>
      </c>
      <c r="G1192" s="284">
        <f t="shared" si="161"/>
        <v>1.483345788349345E-2</v>
      </c>
    </row>
    <row r="1193" spans="1:7" hidden="1">
      <c r="A1193" s="283" t="str">
        <f t="shared" si="157"/>
        <v>Tier 12</v>
      </c>
      <c r="B1193" s="286">
        <f t="shared" si="163"/>
        <v>1130</v>
      </c>
      <c r="C1193" s="265">
        <f t="shared" si="163"/>
        <v>45072</v>
      </c>
      <c r="D1193" s="265" t="str">
        <f t="shared" si="158"/>
        <v>Tier 12</v>
      </c>
      <c r="E1193" s="284">
        <f t="shared" si="159"/>
        <v>0.22113583474470597</v>
      </c>
      <c r="F1193" s="265" t="str">
        <f t="shared" si="160"/>
        <v>Tier 12</v>
      </c>
      <c r="G1193" s="284">
        <f t="shared" si="161"/>
        <v>1.4834865054570342E-2</v>
      </c>
    </row>
    <row r="1194" spans="1:7" hidden="1">
      <c r="A1194" s="283" t="str">
        <f t="shared" si="157"/>
        <v>Tier 12</v>
      </c>
      <c r="B1194" s="286">
        <f t="shared" si="163"/>
        <v>1131</v>
      </c>
      <c r="C1194" s="265">
        <f t="shared" si="163"/>
        <v>45073</v>
      </c>
      <c r="D1194" s="265" t="str">
        <f t="shared" si="158"/>
        <v>Tier 12</v>
      </c>
      <c r="E1194" s="284">
        <f t="shared" si="159"/>
        <v>0.22115602550638083</v>
      </c>
      <c r="F1194" s="265" t="str">
        <f t="shared" si="160"/>
        <v>Tier 12</v>
      </c>
      <c r="G1194" s="284">
        <f t="shared" si="161"/>
        <v>1.4836272225647235E-2</v>
      </c>
    </row>
    <row r="1195" spans="1:7" hidden="1">
      <c r="A1195" s="283" t="str">
        <f t="shared" si="157"/>
        <v>Tier 12</v>
      </c>
      <c r="B1195" s="286">
        <f t="shared" ref="B1195:C1210" si="164">B1194+1</f>
        <v>1132</v>
      </c>
      <c r="C1195" s="265">
        <f t="shared" si="164"/>
        <v>45074</v>
      </c>
      <c r="D1195" s="265" t="str">
        <f t="shared" si="158"/>
        <v>Tier 12</v>
      </c>
      <c r="E1195" s="284">
        <f t="shared" si="159"/>
        <v>0.2211762162680557</v>
      </c>
      <c r="F1195" s="265" t="str">
        <f t="shared" si="160"/>
        <v>Tier 12</v>
      </c>
      <c r="G1195" s="284">
        <f t="shared" si="161"/>
        <v>1.4837679396724127E-2</v>
      </c>
    </row>
    <row r="1196" spans="1:7" hidden="1">
      <c r="A1196" s="283" t="str">
        <f t="shared" si="157"/>
        <v>Tier 12</v>
      </c>
      <c r="B1196" s="286">
        <f t="shared" si="164"/>
        <v>1133</v>
      </c>
      <c r="C1196" s="265">
        <f t="shared" si="164"/>
        <v>45075</v>
      </c>
      <c r="D1196" s="265" t="str">
        <f t="shared" si="158"/>
        <v>Tier 12</v>
      </c>
      <c r="E1196" s="284">
        <f t="shared" si="159"/>
        <v>0.22119640702973056</v>
      </c>
      <c r="F1196" s="265" t="str">
        <f t="shared" si="160"/>
        <v>Tier 12</v>
      </c>
      <c r="G1196" s="284">
        <f t="shared" si="161"/>
        <v>1.4839086567801019E-2</v>
      </c>
    </row>
    <row r="1197" spans="1:7" hidden="1">
      <c r="A1197" s="283" t="str">
        <f t="shared" si="157"/>
        <v>Tier 12</v>
      </c>
      <c r="B1197" s="286">
        <f t="shared" si="164"/>
        <v>1134</v>
      </c>
      <c r="C1197" s="265">
        <f t="shared" si="164"/>
        <v>45076</v>
      </c>
      <c r="D1197" s="265" t="str">
        <f t="shared" si="158"/>
        <v>Tier 12</v>
      </c>
      <c r="E1197" s="284">
        <f t="shared" si="159"/>
        <v>0.22121659779140543</v>
      </c>
      <c r="F1197" s="265" t="str">
        <f t="shared" si="160"/>
        <v>Tier 12</v>
      </c>
      <c r="G1197" s="284">
        <f t="shared" si="161"/>
        <v>1.4840493738877912E-2</v>
      </c>
    </row>
    <row r="1198" spans="1:7" hidden="1">
      <c r="A1198" s="283" t="str">
        <f t="shared" si="157"/>
        <v>Tier 12</v>
      </c>
      <c r="B1198" s="286">
        <f t="shared" si="164"/>
        <v>1135</v>
      </c>
      <c r="C1198" s="265">
        <f t="shared" si="164"/>
        <v>45077</v>
      </c>
      <c r="D1198" s="265" t="str">
        <f t="shared" si="158"/>
        <v>Tier 12</v>
      </c>
      <c r="E1198" s="284">
        <f t="shared" si="159"/>
        <v>0.22123678855308029</v>
      </c>
      <c r="F1198" s="265" t="str">
        <f t="shared" si="160"/>
        <v>Tier 12</v>
      </c>
      <c r="G1198" s="284">
        <f t="shared" si="161"/>
        <v>1.4841900909954804E-2</v>
      </c>
    </row>
    <row r="1199" spans="1:7" hidden="1">
      <c r="A1199" s="283" t="str">
        <f t="shared" si="157"/>
        <v>Tier 12</v>
      </c>
      <c r="B1199" s="286">
        <f t="shared" si="164"/>
        <v>1136</v>
      </c>
      <c r="C1199" s="265">
        <f t="shared" si="164"/>
        <v>45078</v>
      </c>
      <c r="D1199" s="265" t="str">
        <f t="shared" si="158"/>
        <v>Tier 12</v>
      </c>
      <c r="E1199" s="284">
        <f t="shared" si="159"/>
        <v>0.22125697931475516</v>
      </c>
      <c r="F1199" s="265" t="str">
        <f t="shared" si="160"/>
        <v>Tier 12</v>
      </c>
      <c r="G1199" s="284">
        <f t="shared" si="161"/>
        <v>1.4843308081031696E-2</v>
      </c>
    </row>
    <row r="1200" spans="1:7" hidden="1">
      <c r="A1200" s="283" t="str">
        <f t="shared" si="157"/>
        <v>Tier 12</v>
      </c>
      <c r="B1200" s="286">
        <f t="shared" si="164"/>
        <v>1137</v>
      </c>
      <c r="C1200" s="265">
        <f t="shared" si="164"/>
        <v>45079</v>
      </c>
      <c r="D1200" s="265" t="str">
        <f t="shared" si="158"/>
        <v>Tier 12</v>
      </c>
      <c r="E1200" s="284">
        <f t="shared" si="159"/>
        <v>0.22127717007643002</v>
      </c>
      <c r="F1200" s="265" t="str">
        <f t="shared" si="160"/>
        <v>Tier 12</v>
      </c>
      <c r="G1200" s="284">
        <f t="shared" si="161"/>
        <v>1.4844715252108589E-2</v>
      </c>
    </row>
    <row r="1201" spans="1:7" hidden="1">
      <c r="A1201" s="283" t="str">
        <f t="shared" si="157"/>
        <v>Tier 12</v>
      </c>
      <c r="B1201" s="286">
        <f t="shared" si="164"/>
        <v>1138</v>
      </c>
      <c r="C1201" s="265">
        <f t="shared" si="164"/>
        <v>45080</v>
      </c>
      <c r="D1201" s="265" t="str">
        <f t="shared" si="158"/>
        <v>Tier 12</v>
      </c>
      <c r="E1201" s="284">
        <f t="shared" si="159"/>
        <v>0.22129736083810489</v>
      </c>
      <c r="F1201" s="265" t="str">
        <f t="shared" si="160"/>
        <v>Tier 12</v>
      </c>
      <c r="G1201" s="284">
        <f t="shared" si="161"/>
        <v>1.4846122423185481E-2</v>
      </c>
    </row>
    <row r="1202" spans="1:7" hidden="1">
      <c r="A1202" s="283" t="str">
        <f t="shared" si="157"/>
        <v>Tier 12</v>
      </c>
      <c r="B1202" s="286">
        <f t="shared" si="164"/>
        <v>1139</v>
      </c>
      <c r="C1202" s="265">
        <f t="shared" si="164"/>
        <v>45081</v>
      </c>
      <c r="D1202" s="265" t="str">
        <f t="shared" si="158"/>
        <v>Tier 12</v>
      </c>
      <c r="E1202" s="284">
        <f t="shared" si="159"/>
        <v>0.22131755159977975</v>
      </c>
      <c r="F1202" s="265" t="str">
        <f t="shared" si="160"/>
        <v>Tier 12</v>
      </c>
      <c r="G1202" s="284">
        <f t="shared" si="161"/>
        <v>1.4847529594262374E-2</v>
      </c>
    </row>
    <row r="1203" spans="1:7" hidden="1">
      <c r="A1203" s="283" t="str">
        <f t="shared" si="157"/>
        <v>Tier 12</v>
      </c>
      <c r="B1203" s="286">
        <f t="shared" si="164"/>
        <v>1140</v>
      </c>
      <c r="C1203" s="265">
        <f t="shared" si="164"/>
        <v>45082</v>
      </c>
      <c r="D1203" s="265" t="str">
        <f t="shared" si="158"/>
        <v>Tier 12</v>
      </c>
      <c r="E1203" s="284">
        <f t="shared" si="159"/>
        <v>0.22133774236145462</v>
      </c>
      <c r="F1203" s="265" t="str">
        <f t="shared" si="160"/>
        <v>Tier 12</v>
      </c>
      <c r="G1203" s="284">
        <f t="shared" si="161"/>
        <v>1.4848936765339266E-2</v>
      </c>
    </row>
    <row r="1204" spans="1:7" hidden="1">
      <c r="A1204" s="283" t="str">
        <f t="shared" si="157"/>
        <v>Tier 12</v>
      </c>
      <c r="B1204" s="286">
        <f t="shared" si="164"/>
        <v>1141</v>
      </c>
      <c r="C1204" s="265">
        <f t="shared" si="164"/>
        <v>45083</v>
      </c>
      <c r="D1204" s="265" t="str">
        <f t="shared" si="158"/>
        <v>Tier 12</v>
      </c>
      <c r="E1204" s="284">
        <f t="shared" si="159"/>
        <v>0.22135793312312949</v>
      </c>
      <c r="F1204" s="265" t="str">
        <f t="shared" si="160"/>
        <v>Tier 12</v>
      </c>
      <c r="G1204" s="284">
        <f t="shared" si="161"/>
        <v>1.4850343936416158E-2</v>
      </c>
    </row>
    <row r="1205" spans="1:7" hidden="1">
      <c r="A1205" s="283" t="str">
        <f t="shared" si="157"/>
        <v>Tier 12</v>
      </c>
      <c r="B1205" s="286">
        <f t="shared" si="164"/>
        <v>1142</v>
      </c>
      <c r="C1205" s="265">
        <f t="shared" si="164"/>
        <v>45084</v>
      </c>
      <c r="D1205" s="265" t="str">
        <f t="shared" si="158"/>
        <v>Tier 12</v>
      </c>
      <c r="E1205" s="284">
        <f t="shared" si="159"/>
        <v>0.22137812388480435</v>
      </c>
      <c r="F1205" s="265" t="str">
        <f t="shared" si="160"/>
        <v>Tier 12</v>
      </c>
      <c r="G1205" s="284">
        <f t="shared" si="161"/>
        <v>1.4851751107493051E-2</v>
      </c>
    </row>
    <row r="1206" spans="1:7" hidden="1">
      <c r="A1206" s="283" t="str">
        <f t="shared" si="157"/>
        <v>Tier 12</v>
      </c>
      <c r="B1206" s="286">
        <f t="shared" si="164"/>
        <v>1143</v>
      </c>
      <c r="C1206" s="265">
        <f t="shared" si="164"/>
        <v>45085</v>
      </c>
      <c r="D1206" s="265" t="str">
        <f t="shared" si="158"/>
        <v>Tier 12</v>
      </c>
      <c r="E1206" s="284">
        <f t="shared" si="159"/>
        <v>0.22139831464647922</v>
      </c>
      <c r="F1206" s="265" t="str">
        <f t="shared" si="160"/>
        <v>Tier 12</v>
      </c>
      <c r="G1206" s="284">
        <f t="shared" si="161"/>
        <v>1.4853158278569943E-2</v>
      </c>
    </row>
    <row r="1207" spans="1:7" hidden="1">
      <c r="A1207" s="283" t="str">
        <f t="shared" si="157"/>
        <v>Tier 12</v>
      </c>
      <c r="B1207" s="286">
        <f t="shared" si="164"/>
        <v>1144</v>
      </c>
      <c r="C1207" s="265">
        <f t="shared" si="164"/>
        <v>45086</v>
      </c>
      <c r="D1207" s="265" t="str">
        <f t="shared" si="158"/>
        <v>Tier 12</v>
      </c>
      <c r="E1207" s="284">
        <f t="shared" si="159"/>
        <v>0.22141850540815408</v>
      </c>
      <c r="F1207" s="265" t="str">
        <f t="shared" si="160"/>
        <v>Tier 12</v>
      </c>
      <c r="G1207" s="284">
        <f t="shared" si="161"/>
        <v>1.4854565449646836E-2</v>
      </c>
    </row>
    <row r="1208" spans="1:7" hidden="1">
      <c r="A1208" s="283" t="str">
        <f t="shared" si="157"/>
        <v>Tier 12</v>
      </c>
      <c r="B1208" s="286">
        <f t="shared" si="164"/>
        <v>1145</v>
      </c>
      <c r="C1208" s="265">
        <f t="shared" si="164"/>
        <v>45087</v>
      </c>
      <c r="D1208" s="265" t="str">
        <f t="shared" si="158"/>
        <v>Tier 12</v>
      </c>
      <c r="E1208" s="284">
        <f t="shared" si="159"/>
        <v>0.22143869616982895</v>
      </c>
      <c r="F1208" s="265" t="str">
        <f t="shared" si="160"/>
        <v>Tier 12</v>
      </c>
      <c r="G1208" s="284">
        <f t="shared" si="161"/>
        <v>1.4855972620723728E-2</v>
      </c>
    </row>
    <row r="1209" spans="1:7" hidden="1">
      <c r="A1209" s="283" t="str">
        <f t="shared" si="157"/>
        <v>Tier 12</v>
      </c>
      <c r="B1209" s="286">
        <f t="shared" si="164"/>
        <v>1146</v>
      </c>
      <c r="C1209" s="265">
        <f t="shared" si="164"/>
        <v>45088</v>
      </c>
      <c r="D1209" s="265" t="str">
        <f t="shared" si="158"/>
        <v>Tier 12</v>
      </c>
      <c r="E1209" s="284">
        <f t="shared" si="159"/>
        <v>0.22145888693150381</v>
      </c>
      <c r="F1209" s="265" t="str">
        <f t="shared" si="160"/>
        <v>Tier 12</v>
      </c>
      <c r="G1209" s="284">
        <f t="shared" si="161"/>
        <v>1.485737979180062E-2</v>
      </c>
    </row>
    <row r="1210" spans="1:7" hidden="1">
      <c r="A1210" s="283" t="str">
        <f t="shared" si="157"/>
        <v>Tier 12</v>
      </c>
      <c r="B1210" s="286">
        <f t="shared" si="164"/>
        <v>1147</v>
      </c>
      <c r="C1210" s="265">
        <f t="shared" si="164"/>
        <v>45089</v>
      </c>
      <c r="D1210" s="265" t="str">
        <f t="shared" si="158"/>
        <v>Tier 12</v>
      </c>
      <c r="E1210" s="284">
        <f t="shared" si="159"/>
        <v>0.22147907769317868</v>
      </c>
      <c r="F1210" s="265" t="str">
        <f t="shared" si="160"/>
        <v>Tier 12</v>
      </c>
      <c r="G1210" s="284">
        <f t="shared" si="161"/>
        <v>1.4858786962877513E-2</v>
      </c>
    </row>
    <row r="1211" spans="1:7" hidden="1">
      <c r="A1211" s="283" t="str">
        <f t="shared" si="157"/>
        <v>Tier 12</v>
      </c>
      <c r="B1211" s="286">
        <f t="shared" ref="B1211:C1216" si="165">B1210+1</f>
        <v>1148</v>
      </c>
      <c r="C1211" s="265">
        <f t="shared" si="165"/>
        <v>45090</v>
      </c>
      <c r="D1211" s="265" t="str">
        <f t="shared" si="158"/>
        <v>Tier 12</v>
      </c>
      <c r="E1211" s="284">
        <f t="shared" si="159"/>
        <v>0.22149926845485354</v>
      </c>
      <c r="F1211" s="265" t="str">
        <f t="shared" si="160"/>
        <v>Tier 12</v>
      </c>
      <c r="G1211" s="284">
        <f t="shared" si="161"/>
        <v>1.4860194133954405E-2</v>
      </c>
    </row>
    <row r="1212" spans="1:7" hidden="1">
      <c r="A1212" s="283" t="str">
        <f t="shared" si="157"/>
        <v>Tier 12</v>
      </c>
      <c r="B1212" s="286">
        <f t="shared" si="165"/>
        <v>1149</v>
      </c>
      <c r="C1212" s="265">
        <f t="shared" si="165"/>
        <v>45091</v>
      </c>
      <c r="D1212" s="265" t="str">
        <f t="shared" si="158"/>
        <v>Tier 12</v>
      </c>
      <c r="E1212" s="284">
        <f t="shared" si="159"/>
        <v>0.22151945921652841</v>
      </c>
      <c r="F1212" s="265" t="str">
        <f t="shared" si="160"/>
        <v>Tier 12</v>
      </c>
      <c r="G1212" s="284">
        <f t="shared" si="161"/>
        <v>1.4861601305031297E-2</v>
      </c>
    </row>
    <row r="1213" spans="1:7" hidden="1">
      <c r="A1213" s="283" t="str">
        <f t="shared" si="157"/>
        <v>Tier 12</v>
      </c>
      <c r="B1213" s="286">
        <f t="shared" si="165"/>
        <v>1150</v>
      </c>
      <c r="C1213" s="265">
        <f t="shared" si="165"/>
        <v>45092</v>
      </c>
      <c r="D1213" s="265" t="str">
        <f t="shared" si="158"/>
        <v>Tier 12</v>
      </c>
      <c r="E1213" s="284">
        <f t="shared" si="159"/>
        <v>0.22153964997820327</v>
      </c>
      <c r="F1213" s="265" t="str">
        <f t="shared" si="160"/>
        <v>Tier 12</v>
      </c>
      <c r="G1213" s="284">
        <f t="shared" si="161"/>
        <v>1.486300847610819E-2</v>
      </c>
    </row>
    <row r="1214" spans="1:7" hidden="1">
      <c r="A1214" s="283" t="str">
        <f t="shared" si="157"/>
        <v>Tier 12</v>
      </c>
      <c r="B1214" s="286">
        <f t="shared" si="165"/>
        <v>1151</v>
      </c>
      <c r="C1214" s="265">
        <f t="shared" si="165"/>
        <v>45093</v>
      </c>
      <c r="D1214" s="265" t="str">
        <f t="shared" si="158"/>
        <v>Tier 12</v>
      </c>
      <c r="E1214" s="284">
        <f t="shared" si="159"/>
        <v>0.22155984073987814</v>
      </c>
      <c r="F1214" s="265" t="str">
        <f t="shared" si="160"/>
        <v>Tier 12</v>
      </c>
      <c r="G1214" s="284">
        <f t="shared" si="161"/>
        <v>1.4864415647185082E-2</v>
      </c>
    </row>
    <row r="1215" spans="1:7" hidden="1">
      <c r="A1215" s="283" t="str">
        <f t="shared" si="157"/>
        <v>Tier 12</v>
      </c>
      <c r="B1215" s="286">
        <f t="shared" si="165"/>
        <v>1152</v>
      </c>
      <c r="C1215" s="265">
        <f t="shared" si="165"/>
        <v>45094</v>
      </c>
      <c r="D1215" s="265" t="str">
        <f t="shared" si="158"/>
        <v>Tier 12</v>
      </c>
      <c r="E1215" s="284">
        <f t="shared" si="159"/>
        <v>0.221580031501553</v>
      </c>
      <c r="F1215" s="265" t="str">
        <f t="shared" si="160"/>
        <v>Tier 12</v>
      </c>
      <c r="G1215" s="284">
        <f t="shared" si="161"/>
        <v>1.4865822818261975E-2</v>
      </c>
    </row>
    <row r="1216" spans="1:7" hidden="1">
      <c r="A1216" s="283" t="str">
        <f t="shared" ref="A1216:A1279" si="166">IFERROR(INDEX($P$63:$P$101,MATCH(B1216,$Q$63:$Q$101,0)),A1215)</f>
        <v>Tier 12</v>
      </c>
      <c r="B1216" s="286">
        <f t="shared" si="165"/>
        <v>1153</v>
      </c>
      <c r="C1216" s="265">
        <f t="shared" si="165"/>
        <v>45095</v>
      </c>
      <c r="D1216" s="265" t="str">
        <f t="shared" ref="D1216:D1279" si="167">IF(A1216=0,"",A1216)</f>
        <v>Tier 12</v>
      </c>
      <c r="E1216" s="284">
        <f t="shared" ref="E1216:E1279" si="168">IF(A1216=0,E1215,E1215+VLOOKUP(D1216,$P$63:$T$101,3,0))</f>
        <v>0.22160022226322787</v>
      </c>
      <c r="F1216" s="265" t="str">
        <f t="shared" ref="F1216:F1279" si="169">D1216</f>
        <v>Tier 12</v>
      </c>
      <c r="G1216" s="284">
        <f t="shared" ref="G1216:G1279" si="170">IF(A1216=0,G1215,G1215+VLOOKUP(F1216,$P$63:$T$101,5,0))</f>
        <v>1.4867229989338867E-2</v>
      </c>
    </row>
    <row r="1217" spans="1:7" hidden="1">
      <c r="A1217" s="283" t="str">
        <f t="shared" si="166"/>
        <v>Tier 12</v>
      </c>
      <c r="B1217" s="286">
        <f>B1216+1</f>
        <v>1154</v>
      </c>
      <c r="C1217" s="265">
        <f>C1216+1</f>
        <v>45096</v>
      </c>
      <c r="D1217" s="265" t="str">
        <f t="shared" si="167"/>
        <v>Tier 12</v>
      </c>
      <c r="E1217" s="284">
        <f t="shared" si="168"/>
        <v>0.22162041302490273</v>
      </c>
      <c r="F1217" s="265" t="str">
        <f t="shared" si="169"/>
        <v>Tier 12</v>
      </c>
      <c r="G1217" s="284">
        <f t="shared" si="170"/>
        <v>1.4868637160415759E-2</v>
      </c>
    </row>
    <row r="1218" spans="1:7" hidden="1">
      <c r="A1218" s="283" t="str">
        <f t="shared" si="166"/>
        <v>Tier 12</v>
      </c>
      <c r="B1218" s="286">
        <f t="shared" ref="B1218:C1233" si="171">B1217+1</f>
        <v>1155</v>
      </c>
      <c r="C1218" s="265">
        <f t="shared" si="171"/>
        <v>45097</v>
      </c>
      <c r="D1218" s="265" t="str">
        <f t="shared" si="167"/>
        <v>Tier 12</v>
      </c>
      <c r="E1218" s="284">
        <f t="shared" si="168"/>
        <v>0.2216406037865776</v>
      </c>
      <c r="F1218" s="265" t="str">
        <f t="shared" si="169"/>
        <v>Tier 12</v>
      </c>
      <c r="G1218" s="284">
        <f t="shared" si="170"/>
        <v>1.4870044331492652E-2</v>
      </c>
    </row>
    <row r="1219" spans="1:7" hidden="1">
      <c r="A1219" s="283" t="str">
        <f t="shared" si="166"/>
        <v>Tier 12</v>
      </c>
      <c r="B1219" s="286">
        <f t="shared" si="171"/>
        <v>1156</v>
      </c>
      <c r="C1219" s="265">
        <f t="shared" si="171"/>
        <v>45098</v>
      </c>
      <c r="D1219" s="265" t="str">
        <f t="shared" si="167"/>
        <v>Tier 12</v>
      </c>
      <c r="E1219" s="284">
        <f t="shared" si="168"/>
        <v>0.22166079454825247</v>
      </c>
      <c r="F1219" s="265" t="str">
        <f t="shared" si="169"/>
        <v>Tier 12</v>
      </c>
      <c r="G1219" s="284">
        <f t="shared" si="170"/>
        <v>1.4871451502569544E-2</v>
      </c>
    </row>
    <row r="1220" spans="1:7" hidden="1">
      <c r="A1220" s="283" t="str">
        <f t="shared" si="166"/>
        <v>Tier 12</v>
      </c>
      <c r="B1220" s="286">
        <f t="shared" si="171"/>
        <v>1157</v>
      </c>
      <c r="C1220" s="265">
        <f t="shared" si="171"/>
        <v>45099</v>
      </c>
      <c r="D1220" s="265" t="str">
        <f t="shared" si="167"/>
        <v>Tier 12</v>
      </c>
      <c r="E1220" s="284">
        <f t="shared" si="168"/>
        <v>0.22168098530992733</v>
      </c>
      <c r="F1220" s="265" t="str">
        <f t="shared" si="169"/>
        <v>Tier 12</v>
      </c>
      <c r="G1220" s="284">
        <f t="shared" si="170"/>
        <v>1.4872858673646436E-2</v>
      </c>
    </row>
    <row r="1221" spans="1:7" hidden="1">
      <c r="A1221" s="283" t="str">
        <f t="shared" si="166"/>
        <v>Tier 12</v>
      </c>
      <c r="B1221" s="286">
        <f t="shared" si="171"/>
        <v>1158</v>
      </c>
      <c r="C1221" s="265">
        <f t="shared" si="171"/>
        <v>45100</v>
      </c>
      <c r="D1221" s="265" t="str">
        <f t="shared" si="167"/>
        <v>Tier 12</v>
      </c>
      <c r="E1221" s="284">
        <f t="shared" si="168"/>
        <v>0.2217011760716022</v>
      </c>
      <c r="F1221" s="265" t="str">
        <f t="shared" si="169"/>
        <v>Tier 12</v>
      </c>
      <c r="G1221" s="284">
        <f t="shared" si="170"/>
        <v>1.4874265844723329E-2</v>
      </c>
    </row>
    <row r="1222" spans="1:7" hidden="1">
      <c r="A1222" s="283" t="str">
        <f t="shared" si="166"/>
        <v>Tier 12</v>
      </c>
      <c r="B1222" s="286">
        <f t="shared" si="171"/>
        <v>1159</v>
      </c>
      <c r="C1222" s="265">
        <f t="shared" si="171"/>
        <v>45101</v>
      </c>
      <c r="D1222" s="265" t="str">
        <f t="shared" si="167"/>
        <v>Tier 12</v>
      </c>
      <c r="E1222" s="284">
        <f t="shared" si="168"/>
        <v>0.22172136683327706</v>
      </c>
      <c r="F1222" s="265" t="str">
        <f t="shared" si="169"/>
        <v>Tier 12</v>
      </c>
      <c r="G1222" s="284">
        <f t="shared" si="170"/>
        <v>1.4875673015800221E-2</v>
      </c>
    </row>
    <row r="1223" spans="1:7" hidden="1">
      <c r="A1223" s="283" t="str">
        <f t="shared" si="166"/>
        <v>Tier 12</v>
      </c>
      <c r="B1223" s="286">
        <f t="shared" si="171"/>
        <v>1160</v>
      </c>
      <c r="C1223" s="265">
        <f t="shared" si="171"/>
        <v>45102</v>
      </c>
      <c r="D1223" s="265" t="str">
        <f t="shared" si="167"/>
        <v>Tier 12</v>
      </c>
      <c r="E1223" s="284">
        <f t="shared" si="168"/>
        <v>0.22174155759495193</v>
      </c>
      <c r="F1223" s="265" t="str">
        <f t="shared" si="169"/>
        <v>Tier 12</v>
      </c>
      <c r="G1223" s="284">
        <f t="shared" si="170"/>
        <v>1.4877080186877114E-2</v>
      </c>
    </row>
    <row r="1224" spans="1:7" hidden="1">
      <c r="A1224" s="283" t="str">
        <f t="shared" si="166"/>
        <v>Tier 12</v>
      </c>
      <c r="B1224" s="286">
        <f t="shared" si="171"/>
        <v>1161</v>
      </c>
      <c r="C1224" s="265">
        <f t="shared" si="171"/>
        <v>45103</v>
      </c>
      <c r="D1224" s="265" t="str">
        <f t="shared" si="167"/>
        <v>Tier 12</v>
      </c>
      <c r="E1224" s="284">
        <f t="shared" si="168"/>
        <v>0.22176174835662679</v>
      </c>
      <c r="F1224" s="265" t="str">
        <f t="shared" si="169"/>
        <v>Tier 12</v>
      </c>
      <c r="G1224" s="284">
        <f t="shared" si="170"/>
        <v>1.4878487357954006E-2</v>
      </c>
    </row>
    <row r="1225" spans="1:7" hidden="1">
      <c r="A1225" s="283" t="str">
        <f t="shared" si="166"/>
        <v>Tier 12</v>
      </c>
      <c r="B1225" s="286">
        <f t="shared" si="171"/>
        <v>1162</v>
      </c>
      <c r="C1225" s="265">
        <f t="shared" si="171"/>
        <v>45104</v>
      </c>
      <c r="D1225" s="265" t="str">
        <f t="shared" si="167"/>
        <v>Tier 12</v>
      </c>
      <c r="E1225" s="284">
        <f t="shared" si="168"/>
        <v>0.22178193911830166</v>
      </c>
      <c r="F1225" s="265" t="str">
        <f t="shared" si="169"/>
        <v>Tier 12</v>
      </c>
      <c r="G1225" s="284">
        <f t="shared" si="170"/>
        <v>1.4879894529030898E-2</v>
      </c>
    </row>
    <row r="1226" spans="1:7" hidden="1">
      <c r="A1226" s="283" t="str">
        <f t="shared" si="166"/>
        <v>Tier 12</v>
      </c>
      <c r="B1226" s="286">
        <f t="shared" si="171"/>
        <v>1163</v>
      </c>
      <c r="C1226" s="265">
        <f t="shared" si="171"/>
        <v>45105</v>
      </c>
      <c r="D1226" s="265" t="str">
        <f t="shared" si="167"/>
        <v>Tier 12</v>
      </c>
      <c r="E1226" s="284">
        <f t="shared" si="168"/>
        <v>0.22180212987997652</v>
      </c>
      <c r="F1226" s="265" t="str">
        <f t="shared" si="169"/>
        <v>Tier 12</v>
      </c>
      <c r="G1226" s="284">
        <f t="shared" si="170"/>
        <v>1.4881301700107791E-2</v>
      </c>
    </row>
    <row r="1227" spans="1:7" hidden="1">
      <c r="A1227" s="283" t="str">
        <f t="shared" si="166"/>
        <v>Tier 12</v>
      </c>
      <c r="B1227" s="286">
        <f t="shared" si="171"/>
        <v>1164</v>
      </c>
      <c r="C1227" s="265">
        <f t="shared" si="171"/>
        <v>45106</v>
      </c>
      <c r="D1227" s="265" t="str">
        <f t="shared" si="167"/>
        <v>Tier 12</v>
      </c>
      <c r="E1227" s="284">
        <f t="shared" si="168"/>
        <v>0.22182232064165139</v>
      </c>
      <c r="F1227" s="265" t="str">
        <f t="shared" si="169"/>
        <v>Tier 12</v>
      </c>
      <c r="G1227" s="284">
        <f t="shared" si="170"/>
        <v>1.4882708871184683E-2</v>
      </c>
    </row>
    <row r="1228" spans="1:7" hidden="1">
      <c r="A1228" s="283" t="str">
        <f t="shared" si="166"/>
        <v>Tier 12</v>
      </c>
      <c r="B1228" s="286">
        <f t="shared" si="171"/>
        <v>1165</v>
      </c>
      <c r="C1228" s="265">
        <f t="shared" si="171"/>
        <v>45107</v>
      </c>
      <c r="D1228" s="265" t="str">
        <f t="shared" si="167"/>
        <v>Tier 12</v>
      </c>
      <c r="E1228" s="284">
        <f t="shared" si="168"/>
        <v>0.22184251140332625</v>
      </c>
      <c r="F1228" s="265" t="str">
        <f t="shared" si="169"/>
        <v>Tier 12</v>
      </c>
      <c r="G1228" s="284">
        <f t="shared" si="170"/>
        <v>1.4884116042261576E-2</v>
      </c>
    </row>
    <row r="1229" spans="1:7" hidden="1">
      <c r="A1229" s="283" t="str">
        <f t="shared" si="166"/>
        <v>Tier 12</v>
      </c>
      <c r="B1229" s="286">
        <f t="shared" si="171"/>
        <v>1166</v>
      </c>
      <c r="C1229" s="265">
        <f t="shared" si="171"/>
        <v>45108</v>
      </c>
      <c r="D1229" s="265" t="str">
        <f t="shared" si="167"/>
        <v>Tier 12</v>
      </c>
      <c r="E1229" s="284">
        <f t="shared" si="168"/>
        <v>0.22186270216500112</v>
      </c>
      <c r="F1229" s="265" t="str">
        <f t="shared" si="169"/>
        <v>Tier 12</v>
      </c>
      <c r="G1229" s="284">
        <f t="shared" si="170"/>
        <v>1.4885523213338468E-2</v>
      </c>
    </row>
    <row r="1230" spans="1:7" hidden="1">
      <c r="A1230" s="283" t="str">
        <f t="shared" si="166"/>
        <v>Tier 12</v>
      </c>
      <c r="B1230" s="286">
        <f t="shared" si="171"/>
        <v>1167</v>
      </c>
      <c r="C1230" s="265">
        <f t="shared" si="171"/>
        <v>45109</v>
      </c>
      <c r="D1230" s="265" t="str">
        <f t="shared" si="167"/>
        <v>Tier 12</v>
      </c>
      <c r="E1230" s="284">
        <f t="shared" si="168"/>
        <v>0.22188289292667598</v>
      </c>
      <c r="F1230" s="265" t="str">
        <f t="shared" si="169"/>
        <v>Tier 12</v>
      </c>
      <c r="G1230" s="284">
        <f t="shared" si="170"/>
        <v>1.488693038441536E-2</v>
      </c>
    </row>
    <row r="1231" spans="1:7" hidden="1">
      <c r="A1231" s="283" t="str">
        <f t="shared" si="166"/>
        <v>Tier 12</v>
      </c>
      <c r="B1231" s="286">
        <f t="shared" si="171"/>
        <v>1168</v>
      </c>
      <c r="C1231" s="265">
        <f t="shared" si="171"/>
        <v>45110</v>
      </c>
      <c r="D1231" s="265" t="str">
        <f t="shared" si="167"/>
        <v>Tier 12</v>
      </c>
      <c r="E1231" s="284">
        <f t="shared" si="168"/>
        <v>0.22190308368835085</v>
      </c>
      <c r="F1231" s="265" t="str">
        <f t="shared" si="169"/>
        <v>Tier 12</v>
      </c>
      <c r="G1231" s="284">
        <f t="shared" si="170"/>
        <v>1.4888337555492253E-2</v>
      </c>
    </row>
    <row r="1232" spans="1:7" hidden="1">
      <c r="A1232" s="283" t="str">
        <f t="shared" si="166"/>
        <v>Tier 12</v>
      </c>
      <c r="B1232" s="286">
        <f t="shared" si="171"/>
        <v>1169</v>
      </c>
      <c r="C1232" s="265">
        <f t="shared" si="171"/>
        <v>45111</v>
      </c>
      <c r="D1232" s="265" t="str">
        <f t="shared" si="167"/>
        <v>Tier 12</v>
      </c>
      <c r="E1232" s="284">
        <f t="shared" si="168"/>
        <v>0.22192327445002571</v>
      </c>
      <c r="F1232" s="265" t="str">
        <f t="shared" si="169"/>
        <v>Tier 12</v>
      </c>
      <c r="G1232" s="284">
        <f t="shared" si="170"/>
        <v>1.4889744726569145E-2</v>
      </c>
    </row>
    <row r="1233" spans="1:7" hidden="1">
      <c r="A1233" s="283" t="str">
        <f t="shared" si="166"/>
        <v>Tier 12</v>
      </c>
      <c r="B1233" s="286">
        <f t="shared" si="171"/>
        <v>1170</v>
      </c>
      <c r="C1233" s="265">
        <f t="shared" si="171"/>
        <v>45112</v>
      </c>
      <c r="D1233" s="265" t="str">
        <f t="shared" si="167"/>
        <v>Tier 12</v>
      </c>
      <c r="E1233" s="284">
        <f t="shared" si="168"/>
        <v>0.22194346521170058</v>
      </c>
      <c r="F1233" s="265" t="str">
        <f t="shared" si="169"/>
        <v>Tier 12</v>
      </c>
      <c r="G1233" s="284">
        <f t="shared" si="170"/>
        <v>1.4891151897646037E-2</v>
      </c>
    </row>
    <row r="1234" spans="1:7" hidden="1">
      <c r="A1234" s="283" t="str">
        <f t="shared" si="166"/>
        <v>Tier 12</v>
      </c>
      <c r="B1234" s="286">
        <f t="shared" ref="B1234:C1249" si="172">B1233+1</f>
        <v>1171</v>
      </c>
      <c r="C1234" s="265">
        <f t="shared" si="172"/>
        <v>45113</v>
      </c>
      <c r="D1234" s="265" t="str">
        <f t="shared" si="167"/>
        <v>Tier 12</v>
      </c>
      <c r="E1234" s="284">
        <f t="shared" si="168"/>
        <v>0.22196365597337545</v>
      </c>
      <c r="F1234" s="265" t="str">
        <f t="shared" si="169"/>
        <v>Tier 12</v>
      </c>
      <c r="G1234" s="284">
        <f t="shared" si="170"/>
        <v>1.489255906872293E-2</v>
      </c>
    </row>
    <row r="1235" spans="1:7" hidden="1">
      <c r="A1235" s="283" t="str">
        <f t="shared" si="166"/>
        <v>Tier 12</v>
      </c>
      <c r="B1235" s="286">
        <f t="shared" si="172"/>
        <v>1172</v>
      </c>
      <c r="C1235" s="265">
        <f t="shared" si="172"/>
        <v>45114</v>
      </c>
      <c r="D1235" s="265" t="str">
        <f t="shared" si="167"/>
        <v>Tier 12</v>
      </c>
      <c r="E1235" s="284">
        <f t="shared" si="168"/>
        <v>0.22198384673505031</v>
      </c>
      <c r="F1235" s="265" t="str">
        <f t="shared" si="169"/>
        <v>Tier 12</v>
      </c>
      <c r="G1235" s="284">
        <f t="shared" si="170"/>
        <v>1.4893966239799822E-2</v>
      </c>
    </row>
    <row r="1236" spans="1:7" hidden="1">
      <c r="A1236" s="283" t="str">
        <f t="shared" si="166"/>
        <v>Tier 12</v>
      </c>
      <c r="B1236" s="286">
        <f t="shared" si="172"/>
        <v>1173</v>
      </c>
      <c r="C1236" s="265">
        <f t="shared" si="172"/>
        <v>45115</v>
      </c>
      <c r="D1236" s="265" t="str">
        <f t="shared" si="167"/>
        <v>Tier 12</v>
      </c>
      <c r="E1236" s="284">
        <f t="shared" si="168"/>
        <v>0.22200403749672518</v>
      </c>
      <c r="F1236" s="265" t="str">
        <f t="shared" si="169"/>
        <v>Tier 12</v>
      </c>
      <c r="G1236" s="284">
        <f t="shared" si="170"/>
        <v>1.4895373410876715E-2</v>
      </c>
    </row>
    <row r="1237" spans="1:7" hidden="1">
      <c r="A1237" s="283" t="str">
        <f t="shared" si="166"/>
        <v>Tier 12</v>
      </c>
      <c r="B1237" s="286">
        <f t="shared" si="172"/>
        <v>1174</v>
      </c>
      <c r="C1237" s="265">
        <f t="shared" si="172"/>
        <v>45116</v>
      </c>
      <c r="D1237" s="265" t="str">
        <f t="shared" si="167"/>
        <v>Tier 12</v>
      </c>
      <c r="E1237" s="284">
        <f t="shared" si="168"/>
        <v>0.22202422825840004</v>
      </c>
      <c r="F1237" s="265" t="str">
        <f t="shared" si="169"/>
        <v>Tier 12</v>
      </c>
      <c r="G1237" s="284">
        <f t="shared" si="170"/>
        <v>1.4896780581953607E-2</v>
      </c>
    </row>
    <row r="1238" spans="1:7" hidden="1">
      <c r="A1238" s="283" t="str">
        <f t="shared" si="166"/>
        <v>Tier 12</v>
      </c>
      <c r="B1238" s="286">
        <f t="shared" si="172"/>
        <v>1175</v>
      </c>
      <c r="C1238" s="265">
        <f t="shared" si="172"/>
        <v>45117</v>
      </c>
      <c r="D1238" s="265" t="str">
        <f t="shared" si="167"/>
        <v>Tier 12</v>
      </c>
      <c r="E1238" s="284">
        <f t="shared" si="168"/>
        <v>0.22204441902007491</v>
      </c>
      <c r="F1238" s="265" t="str">
        <f t="shared" si="169"/>
        <v>Tier 12</v>
      </c>
      <c r="G1238" s="284">
        <f t="shared" si="170"/>
        <v>1.4898187753030499E-2</v>
      </c>
    </row>
    <row r="1239" spans="1:7" hidden="1">
      <c r="A1239" s="283" t="str">
        <f t="shared" si="166"/>
        <v>Tier 12</v>
      </c>
      <c r="B1239" s="286">
        <f t="shared" si="172"/>
        <v>1176</v>
      </c>
      <c r="C1239" s="265">
        <f t="shared" si="172"/>
        <v>45118</v>
      </c>
      <c r="D1239" s="265" t="str">
        <f t="shared" si="167"/>
        <v>Tier 12</v>
      </c>
      <c r="E1239" s="284">
        <f t="shared" si="168"/>
        <v>0.22206460978174977</v>
      </c>
      <c r="F1239" s="265" t="str">
        <f t="shared" si="169"/>
        <v>Tier 12</v>
      </c>
      <c r="G1239" s="284">
        <f t="shared" si="170"/>
        <v>1.4899594924107392E-2</v>
      </c>
    </row>
    <row r="1240" spans="1:7" hidden="1">
      <c r="A1240" s="283" t="str">
        <f t="shared" si="166"/>
        <v>Tier 12</v>
      </c>
      <c r="B1240" s="286">
        <f t="shared" si="172"/>
        <v>1177</v>
      </c>
      <c r="C1240" s="265">
        <f t="shared" si="172"/>
        <v>45119</v>
      </c>
      <c r="D1240" s="265" t="str">
        <f t="shared" si="167"/>
        <v>Tier 12</v>
      </c>
      <c r="E1240" s="284">
        <f t="shared" si="168"/>
        <v>0.22208480054342464</v>
      </c>
      <c r="F1240" s="265" t="str">
        <f t="shared" si="169"/>
        <v>Tier 12</v>
      </c>
      <c r="G1240" s="284">
        <f t="shared" si="170"/>
        <v>1.4901002095184284E-2</v>
      </c>
    </row>
    <row r="1241" spans="1:7" hidden="1">
      <c r="A1241" s="283" t="str">
        <f t="shared" si="166"/>
        <v>Tier 12</v>
      </c>
      <c r="B1241" s="286">
        <f t="shared" si="172"/>
        <v>1178</v>
      </c>
      <c r="C1241" s="265">
        <f t="shared" si="172"/>
        <v>45120</v>
      </c>
      <c r="D1241" s="265" t="str">
        <f t="shared" si="167"/>
        <v>Tier 12</v>
      </c>
      <c r="E1241" s="284">
        <f t="shared" si="168"/>
        <v>0.2221049913050995</v>
      </c>
      <c r="F1241" s="265" t="str">
        <f t="shared" si="169"/>
        <v>Tier 12</v>
      </c>
      <c r="G1241" s="284">
        <f t="shared" si="170"/>
        <v>1.4902409266261176E-2</v>
      </c>
    </row>
    <row r="1242" spans="1:7" hidden="1">
      <c r="A1242" s="283" t="str">
        <f t="shared" si="166"/>
        <v>Tier 12</v>
      </c>
      <c r="B1242" s="286">
        <f t="shared" si="172"/>
        <v>1179</v>
      </c>
      <c r="C1242" s="265">
        <f t="shared" si="172"/>
        <v>45121</v>
      </c>
      <c r="D1242" s="265" t="str">
        <f t="shared" si="167"/>
        <v>Tier 12</v>
      </c>
      <c r="E1242" s="284">
        <f t="shared" si="168"/>
        <v>0.22212518206677437</v>
      </c>
      <c r="F1242" s="265" t="str">
        <f t="shared" si="169"/>
        <v>Tier 12</v>
      </c>
      <c r="G1242" s="284">
        <f t="shared" si="170"/>
        <v>1.4903816437338069E-2</v>
      </c>
    </row>
    <row r="1243" spans="1:7" hidden="1">
      <c r="A1243" s="283" t="str">
        <f t="shared" si="166"/>
        <v>Tier 12</v>
      </c>
      <c r="B1243" s="286">
        <f t="shared" si="172"/>
        <v>1180</v>
      </c>
      <c r="C1243" s="265">
        <f t="shared" si="172"/>
        <v>45122</v>
      </c>
      <c r="D1243" s="265" t="str">
        <f t="shared" si="167"/>
        <v>Tier 12</v>
      </c>
      <c r="E1243" s="284">
        <f t="shared" si="168"/>
        <v>0.22214537282844923</v>
      </c>
      <c r="F1243" s="265" t="str">
        <f t="shared" si="169"/>
        <v>Tier 12</v>
      </c>
      <c r="G1243" s="284">
        <f t="shared" si="170"/>
        <v>1.4905223608414961E-2</v>
      </c>
    </row>
    <row r="1244" spans="1:7" hidden="1">
      <c r="A1244" s="283" t="str">
        <f t="shared" si="166"/>
        <v>Tier 12</v>
      </c>
      <c r="B1244" s="286">
        <f t="shared" si="172"/>
        <v>1181</v>
      </c>
      <c r="C1244" s="265">
        <f t="shared" si="172"/>
        <v>45123</v>
      </c>
      <c r="D1244" s="265" t="str">
        <f t="shared" si="167"/>
        <v>Tier 12</v>
      </c>
      <c r="E1244" s="284">
        <f t="shared" si="168"/>
        <v>0.2221655635901241</v>
      </c>
      <c r="F1244" s="265" t="str">
        <f t="shared" si="169"/>
        <v>Tier 12</v>
      </c>
      <c r="G1244" s="284">
        <f t="shared" si="170"/>
        <v>1.4906630779491854E-2</v>
      </c>
    </row>
    <row r="1245" spans="1:7" hidden="1">
      <c r="A1245" s="283" t="str">
        <f t="shared" si="166"/>
        <v>Tier 12</v>
      </c>
      <c r="B1245" s="286">
        <f t="shared" si="172"/>
        <v>1182</v>
      </c>
      <c r="C1245" s="265">
        <f t="shared" si="172"/>
        <v>45124</v>
      </c>
      <c r="D1245" s="265" t="str">
        <f t="shared" si="167"/>
        <v>Tier 12</v>
      </c>
      <c r="E1245" s="284">
        <f t="shared" si="168"/>
        <v>0.22218575435179896</v>
      </c>
      <c r="F1245" s="265" t="str">
        <f t="shared" si="169"/>
        <v>Tier 12</v>
      </c>
      <c r="G1245" s="284">
        <f t="shared" si="170"/>
        <v>1.4908037950568746E-2</v>
      </c>
    </row>
    <row r="1246" spans="1:7" hidden="1">
      <c r="A1246" s="283" t="str">
        <f t="shared" si="166"/>
        <v>Tier 12</v>
      </c>
      <c r="B1246" s="286">
        <f t="shared" si="172"/>
        <v>1183</v>
      </c>
      <c r="C1246" s="265">
        <f t="shared" si="172"/>
        <v>45125</v>
      </c>
      <c r="D1246" s="265" t="str">
        <f t="shared" si="167"/>
        <v>Tier 12</v>
      </c>
      <c r="E1246" s="284">
        <f t="shared" si="168"/>
        <v>0.22220594511347383</v>
      </c>
      <c r="F1246" s="265" t="str">
        <f t="shared" si="169"/>
        <v>Tier 12</v>
      </c>
      <c r="G1246" s="284">
        <f t="shared" si="170"/>
        <v>1.4909445121645638E-2</v>
      </c>
    </row>
    <row r="1247" spans="1:7" hidden="1">
      <c r="A1247" s="283" t="str">
        <f t="shared" si="166"/>
        <v>Tier 12</v>
      </c>
      <c r="B1247" s="286">
        <f t="shared" si="172"/>
        <v>1184</v>
      </c>
      <c r="C1247" s="265">
        <f t="shared" si="172"/>
        <v>45126</v>
      </c>
      <c r="D1247" s="265" t="str">
        <f t="shared" si="167"/>
        <v>Tier 12</v>
      </c>
      <c r="E1247" s="284">
        <f t="shared" si="168"/>
        <v>0.22222613587514869</v>
      </c>
      <c r="F1247" s="265" t="str">
        <f t="shared" si="169"/>
        <v>Tier 12</v>
      </c>
      <c r="G1247" s="284">
        <f t="shared" si="170"/>
        <v>1.4910852292722531E-2</v>
      </c>
    </row>
    <row r="1248" spans="1:7" hidden="1">
      <c r="A1248" s="283" t="str">
        <f t="shared" si="166"/>
        <v>Tier 12</v>
      </c>
      <c r="B1248" s="286">
        <f t="shared" si="172"/>
        <v>1185</v>
      </c>
      <c r="C1248" s="265">
        <f t="shared" si="172"/>
        <v>45127</v>
      </c>
      <c r="D1248" s="265" t="str">
        <f t="shared" si="167"/>
        <v>Tier 12</v>
      </c>
      <c r="E1248" s="284">
        <f t="shared" si="168"/>
        <v>0.22224632663682356</v>
      </c>
      <c r="F1248" s="265" t="str">
        <f t="shared" si="169"/>
        <v>Tier 12</v>
      </c>
      <c r="G1248" s="284">
        <f t="shared" si="170"/>
        <v>1.4912259463799423E-2</v>
      </c>
    </row>
    <row r="1249" spans="1:7" hidden="1">
      <c r="A1249" s="283" t="str">
        <f t="shared" si="166"/>
        <v>Tier 12</v>
      </c>
      <c r="B1249" s="286">
        <f t="shared" si="172"/>
        <v>1186</v>
      </c>
      <c r="C1249" s="265">
        <f t="shared" si="172"/>
        <v>45128</v>
      </c>
      <c r="D1249" s="265" t="str">
        <f t="shared" si="167"/>
        <v>Tier 12</v>
      </c>
      <c r="E1249" s="284">
        <f t="shared" si="168"/>
        <v>0.22226651739849843</v>
      </c>
      <c r="F1249" s="265" t="str">
        <f t="shared" si="169"/>
        <v>Tier 12</v>
      </c>
      <c r="G1249" s="284">
        <f t="shared" si="170"/>
        <v>1.4913666634876315E-2</v>
      </c>
    </row>
    <row r="1250" spans="1:7" hidden="1">
      <c r="A1250" s="283" t="str">
        <f t="shared" si="166"/>
        <v>Tier 12</v>
      </c>
      <c r="B1250" s="286">
        <f t="shared" ref="B1250:C1265" si="173">B1249+1</f>
        <v>1187</v>
      </c>
      <c r="C1250" s="265">
        <f t="shared" si="173"/>
        <v>45129</v>
      </c>
      <c r="D1250" s="265" t="str">
        <f t="shared" si="167"/>
        <v>Tier 12</v>
      </c>
      <c r="E1250" s="284">
        <f t="shared" si="168"/>
        <v>0.22228670816017329</v>
      </c>
      <c r="F1250" s="265" t="str">
        <f t="shared" si="169"/>
        <v>Tier 12</v>
      </c>
      <c r="G1250" s="284">
        <f t="shared" si="170"/>
        <v>1.4915073805953208E-2</v>
      </c>
    </row>
    <row r="1251" spans="1:7" hidden="1">
      <c r="A1251" s="283" t="str">
        <f t="shared" si="166"/>
        <v>Tier 12</v>
      </c>
      <c r="B1251" s="286">
        <f t="shared" si="173"/>
        <v>1188</v>
      </c>
      <c r="C1251" s="265">
        <f t="shared" si="173"/>
        <v>45130</v>
      </c>
      <c r="D1251" s="265" t="str">
        <f t="shared" si="167"/>
        <v>Tier 12</v>
      </c>
      <c r="E1251" s="284">
        <f t="shared" si="168"/>
        <v>0.22230689892184816</v>
      </c>
      <c r="F1251" s="265" t="str">
        <f t="shared" si="169"/>
        <v>Tier 12</v>
      </c>
      <c r="G1251" s="284">
        <f t="shared" si="170"/>
        <v>1.49164809770301E-2</v>
      </c>
    </row>
    <row r="1252" spans="1:7" hidden="1">
      <c r="A1252" s="283" t="str">
        <f t="shared" si="166"/>
        <v>Tier 12</v>
      </c>
      <c r="B1252" s="286">
        <f t="shared" si="173"/>
        <v>1189</v>
      </c>
      <c r="C1252" s="265">
        <f t="shared" si="173"/>
        <v>45131</v>
      </c>
      <c r="D1252" s="265" t="str">
        <f t="shared" si="167"/>
        <v>Tier 12</v>
      </c>
      <c r="E1252" s="284">
        <f t="shared" si="168"/>
        <v>0.22232708968352302</v>
      </c>
      <c r="F1252" s="265" t="str">
        <f t="shared" si="169"/>
        <v>Tier 12</v>
      </c>
      <c r="G1252" s="284">
        <f t="shared" si="170"/>
        <v>1.4917888148106993E-2</v>
      </c>
    </row>
    <row r="1253" spans="1:7" hidden="1">
      <c r="A1253" s="283" t="str">
        <f t="shared" si="166"/>
        <v>Tier 12</v>
      </c>
      <c r="B1253" s="286">
        <f t="shared" si="173"/>
        <v>1190</v>
      </c>
      <c r="C1253" s="265">
        <f t="shared" si="173"/>
        <v>45132</v>
      </c>
      <c r="D1253" s="265" t="str">
        <f t="shared" si="167"/>
        <v>Tier 12</v>
      </c>
      <c r="E1253" s="284">
        <f t="shared" si="168"/>
        <v>0.22234728044519789</v>
      </c>
      <c r="F1253" s="265" t="str">
        <f t="shared" si="169"/>
        <v>Tier 12</v>
      </c>
      <c r="G1253" s="284">
        <f t="shared" si="170"/>
        <v>1.4919295319183885E-2</v>
      </c>
    </row>
    <row r="1254" spans="1:7" hidden="1">
      <c r="A1254" s="283" t="str">
        <f t="shared" si="166"/>
        <v>Tier 12</v>
      </c>
      <c r="B1254" s="286">
        <f t="shared" si="173"/>
        <v>1191</v>
      </c>
      <c r="C1254" s="265">
        <f t="shared" si="173"/>
        <v>45133</v>
      </c>
      <c r="D1254" s="265" t="str">
        <f t="shared" si="167"/>
        <v>Tier 12</v>
      </c>
      <c r="E1254" s="284">
        <f t="shared" si="168"/>
        <v>0.22236747120687275</v>
      </c>
      <c r="F1254" s="265" t="str">
        <f t="shared" si="169"/>
        <v>Tier 12</v>
      </c>
      <c r="G1254" s="284">
        <f t="shared" si="170"/>
        <v>1.4920702490260777E-2</v>
      </c>
    </row>
    <row r="1255" spans="1:7" hidden="1">
      <c r="A1255" s="283" t="str">
        <f t="shared" si="166"/>
        <v>Tier 12</v>
      </c>
      <c r="B1255" s="286">
        <f t="shared" si="173"/>
        <v>1192</v>
      </c>
      <c r="C1255" s="265">
        <f t="shared" si="173"/>
        <v>45134</v>
      </c>
      <c r="D1255" s="265" t="str">
        <f t="shared" si="167"/>
        <v>Tier 12</v>
      </c>
      <c r="E1255" s="284">
        <f t="shared" si="168"/>
        <v>0.22238766196854762</v>
      </c>
      <c r="F1255" s="265" t="str">
        <f t="shared" si="169"/>
        <v>Tier 12</v>
      </c>
      <c r="G1255" s="284">
        <f t="shared" si="170"/>
        <v>1.492210966133767E-2</v>
      </c>
    </row>
    <row r="1256" spans="1:7" hidden="1">
      <c r="A1256" s="283" t="str">
        <f t="shared" si="166"/>
        <v>Tier 12</v>
      </c>
      <c r="B1256" s="286">
        <f t="shared" si="173"/>
        <v>1193</v>
      </c>
      <c r="C1256" s="265">
        <f t="shared" si="173"/>
        <v>45135</v>
      </c>
      <c r="D1256" s="265" t="str">
        <f t="shared" si="167"/>
        <v>Tier 12</v>
      </c>
      <c r="E1256" s="284">
        <f t="shared" si="168"/>
        <v>0.22240785273022248</v>
      </c>
      <c r="F1256" s="265" t="str">
        <f t="shared" si="169"/>
        <v>Tier 12</v>
      </c>
      <c r="G1256" s="284">
        <f t="shared" si="170"/>
        <v>1.4923516832414562E-2</v>
      </c>
    </row>
    <row r="1257" spans="1:7" hidden="1">
      <c r="A1257" s="283" t="str">
        <f t="shared" si="166"/>
        <v>Tier 12</v>
      </c>
      <c r="B1257" s="286">
        <f t="shared" si="173"/>
        <v>1194</v>
      </c>
      <c r="C1257" s="265">
        <f t="shared" si="173"/>
        <v>45136</v>
      </c>
      <c r="D1257" s="265" t="str">
        <f t="shared" si="167"/>
        <v>Tier 12</v>
      </c>
      <c r="E1257" s="284">
        <f t="shared" si="168"/>
        <v>0.22242804349189735</v>
      </c>
      <c r="F1257" s="265" t="str">
        <f t="shared" si="169"/>
        <v>Tier 12</v>
      </c>
      <c r="G1257" s="284">
        <f t="shared" si="170"/>
        <v>1.4924924003491455E-2</v>
      </c>
    </row>
    <row r="1258" spans="1:7" hidden="1">
      <c r="A1258" s="283" t="str">
        <f t="shared" si="166"/>
        <v>Tier 13</v>
      </c>
      <c r="B1258" s="286">
        <f t="shared" si="173"/>
        <v>1195</v>
      </c>
      <c r="C1258" s="265">
        <f t="shared" si="173"/>
        <v>45137</v>
      </c>
      <c r="D1258" s="265" t="str">
        <f t="shared" si="167"/>
        <v>Tier 13</v>
      </c>
      <c r="E1258" s="284">
        <f t="shared" si="168"/>
        <v>0.22244926218961558</v>
      </c>
      <c r="F1258" s="265" t="str">
        <f t="shared" si="169"/>
        <v>Tier 13</v>
      </c>
      <c r="G1258" s="284">
        <f t="shared" si="170"/>
        <v>1.4926316490708949E-2</v>
      </c>
    </row>
    <row r="1259" spans="1:7" hidden="1">
      <c r="A1259" s="283" t="str">
        <f t="shared" si="166"/>
        <v>Tier 13</v>
      </c>
      <c r="B1259" s="286">
        <f t="shared" si="173"/>
        <v>1196</v>
      </c>
      <c r="C1259" s="265">
        <f t="shared" si="173"/>
        <v>45138</v>
      </c>
      <c r="D1259" s="265" t="str">
        <f t="shared" si="167"/>
        <v>Tier 13</v>
      </c>
      <c r="E1259" s="284">
        <f t="shared" si="168"/>
        <v>0.22247048088733382</v>
      </c>
      <c r="F1259" s="265" t="str">
        <f t="shared" si="169"/>
        <v>Tier 13</v>
      </c>
      <c r="G1259" s="284">
        <f t="shared" si="170"/>
        <v>1.4927708977926444E-2</v>
      </c>
    </row>
    <row r="1260" spans="1:7" hidden="1">
      <c r="A1260" s="283" t="str">
        <f t="shared" si="166"/>
        <v>Tier 13</v>
      </c>
      <c r="B1260" s="286">
        <f t="shared" si="173"/>
        <v>1197</v>
      </c>
      <c r="C1260" s="265">
        <f t="shared" si="173"/>
        <v>45139</v>
      </c>
      <c r="D1260" s="265" t="str">
        <f t="shared" si="167"/>
        <v>Tier 13</v>
      </c>
      <c r="E1260" s="284">
        <f t="shared" si="168"/>
        <v>0.22249169958505205</v>
      </c>
      <c r="F1260" s="265" t="str">
        <f t="shared" si="169"/>
        <v>Tier 13</v>
      </c>
      <c r="G1260" s="284">
        <f t="shared" si="170"/>
        <v>1.4929101465143939E-2</v>
      </c>
    </row>
    <row r="1261" spans="1:7" hidden="1">
      <c r="A1261" s="283" t="str">
        <f t="shared" si="166"/>
        <v>Tier 13</v>
      </c>
      <c r="B1261" s="286">
        <f t="shared" si="173"/>
        <v>1198</v>
      </c>
      <c r="C1261" s="265">
        <f t="shared" si="173"/>
        <v>45140</v>
      </c>
      <c r="D1261" s="265" t="str">
        <f t="shared" si="167"/>
        <v>Tier 13</v>
      </c>
      <c r="E1261" s="284">
        <f t="shared" si="168"/>
        <v>0.22251291828277028</v>
      </c>
      <c r="F1261" s="265" t="str">
        <f t="shared" si="169"/>
        <v>Tier 13</v>
      </c>
      <c r="G1261" s="284">
        <f t="shared" si="170"/>
        <v>1.4930493952361434E-2</v>
      </c>
    </row>
    <row r="1262" spans="1:7" hidden="1">
      <c r="A1262" s="283" t="str">
        <f t="shared" si="166"/>
        <v>Tier 13</v>
      </c>
      <c r="B1262" s="286">
        <f t="shared" si="173"/>
        <v>1199</v>
      </c>
      <c r="C1262" s="265">
        <f t="shared" si="173"/>
        <v>45141</v>
      </c>
      <c r="D1262" s="265" t="str">
        <f t="shared" si="167"/>
        <v>Tier 13</v>
      </c>
      <c r="E1262" s="284">
        <f t="shared" si="168"/>
        <v>0.22253413698048852</v>
      </c>
      <c r="F1262" s="265" t="str">
        <f t="shared" si="169"/>
        <v>Tier 13</v>
      </c>
      <c r="G1262" s="284">
        <f t="shared" si="170"/>
        <v>1.4931886439578929E-2</v>
      </c>
    </row>
    <row r="1263" spans="1:7" hidden="1">
      <c r="A1263" s="283" t="str">
        <f t="shared" si="166"/>
        <v>Tier 13</v>
      </c>
      <c r="B1263" s="286">
        <f t="shared" si="173"/>
        <v>1200</v>
      </c>
      <c r="C1263" s="265">
        <f t="shared" si="173"/>
        <v>45142</v>
      </c>
      <c r="D1263" s="265" t="str">
        <f t="shared" si="167"/>
        <v>Tier 13</v>
      </c>
      <c r="E1263" s="284">
        <f t="shared" si="168"/>
        <v>0.22255535567820675</v>
      </c>
      <c r="F1263" s="265" t="str">
        <f t="shared" si="169"/>
        <v>Tier 13</v>
      </c>
      <c r="G1263" s="284">
        <f t="shared" si="170"/>
        <v>1.4933278926796424E-2</v>
      </c>
    </row>
    <row r="1264" spans="1:7" hidden="1">
      <c r="A1264" s="283" t="str">
        <f t="shared" si="166"/>
        <v>Tier 13</v>
      </c>
      <c r="B1264" s="286">
        <f t="shared" si="173"/>
        <v>1201</v>
      </c>
      <c r="C1264" s="265">
        <f t="shared" si="173"/>
        <v>45143</v>
      </c>
      <c r="D1264" s="265" t="str">
        <f t="shared" si="167"/>
        <v>Tier 13</v>
      </c>
      <c r="E1264" s="284">
        <f t="shared" si="168"/>
        <v>0.22257657437592498</v>
      </c>
      <c r="F1264" s="265" t="str">
        <f t="shared" si="169"/>
        <v>Tier 13</v>
      </c>
      <c r="G1264" s="284">
        <f t="shared" si="170"/>
        <v>1.4934671414013919E-2</v>
      </c>
    </row>
    <row r="1265" spans="1:7" hidden="1">
      <c r="A1265" s="283" t="str">
        <f t="shared" si="166"/>
        <v>Tier 13</v>
      </c>
      <c r="B1265" s="286">
        <f t="shared" si="173"/>
        <v>1202</v>
      </c>
      <c r="C1265" s="265">
        <f t="shared" si="173"/>
        <v>45144</v>
      </c>
      <c r="D1265" s="265" t="str">
        <f t="shared" si="167"/>
        <v>Tier 13</v>
      </c>
      <c r="E1265" s="284">
        <f t="shared" si="168"/>
        <v>0.22259779307364322</v>
      </c>
      <c r="F1265" s="265" t="str">
        <f t="shared" si="169"/>
        <v>Tier 13</v>
      </c>
      <c r="G1265" s="284">
        <f t="shared" si="170"/>
        <v>1.4936063901231414E-2</v>
      </c>
    </row>
    <row r="1266" spans="1:7" hidden="1">
      <c r="A1266" s="283" t="str">
        <f t="shared" si="166"/>
        <v>Tier 13</v>
      </c>
      <c r="B1266" s="286">
        <f t="shared" ref="B1266:C1281" si="174">B1265+1</f>
        <v>1203</v>
      </c>
      <c r="C1266" s="265">
        <f t="shared" si="174"/>
        <v>45145</v>
      </c>
      <c r="D1266" s="265" t="str">
        <f t="shared" si="167"/>
        <v>Tier 13</v>
      </c>
      <c r="E1266" s="284">
        <f t="shared" si="168"/>
        <v>0.22261901177136145</v>
      </c>
      <c r="F1266" s="265" t="str">
        <f t="shared" si="169"/>
        <v>Tier 13</v>
      </c>
      <c r="G1266" s="284">
        <f t="shared" si="170"/>
        <v>1.4937456388448908E-2</v>
      </c>
    </row>
    <row r="1267" spans="1:7" hidden="1">
      <c r="A1267" s="283" t="str">
        <f t="shared" si="166"/>
        <v>Tier 13</v>
      </c>
      <c r="B1267" s="286">
        <f t="shared" si="174"/>
        <v>1204</v>
      </c>
      <c r="C1267" s="265">
        <f t="shared" si="174"/>
        <v>45146</v>
      </c>
      <c r="D1267" s="265" t="str">
        <f t="shared" si="167"/>
        <v>Tier 13</v>
      </c>
      <c r="E1267" s="284">
        <f t="shared" si="168"/>
        <v>0.22264023046907969</v>
      </c>
      <c r="F1267" s="265" t="str">
        <f t="shared" si="169"/>
        <v>Tier 13</v>
      </c>
      <c r="G1267" s="284">
        <f t="shared" si="170"/>
        <v>1.4938848875666403E-2</v>
      </c>
    </row>
    <row r="1268" spans="1:7" hidden="1">
      <c r="A1268" s="283" t="str">
        <f t="shared" si="166"/>
        <v>Tier 13</v>
      </c>
      <c r="B1268" s="286">
        <f t="shared" si="174"/>
        <v>1205</v>
      </c>
      <c r="C1268" s="265">
        <f t="shared" si="174"/>
        <v>45147</v>
      </c>
      <c r="D1268" s="265" t="str">
        <f t="shared" si="167"/>
        <v>Tier 13</v>
      </c>
      <c r="E1268" s="284">
        <f t="shared" si="168"/>
        <v>0.22266144916679792</v>
      </c>
      <c r="F1268" s="265" t="str">
        <f t="shared" si="169"/>
        <v>Tier 13</v>
      </c>
      <c r="G1268" s="284">
        <f t="shared" si="170"/>
        <v>1.4940241362883898E-2</v>
      </c>
    </row>
    <row r="1269" spans="1:7" hidden="1">
      <c r="A1269" s="283" t="str">
        <f t="shared" si="166"/>
        <v>Tier 13</v>
      </c>
      <c r="B1269" s="286">
        <f t="shared" si="174"/>
        <v>1206</v>
      </c>
      <c r="C1269" s="265">
        <f t="shared" si="174"/>
        <v>45148</v>
      </c>
      <c r="D1269" s="265" t="str">
        <f t="shared" si="167"/>
        <v>Tier 13</v>
      </c>
      <c r="E1269" s="284">
        <f t="shared" si="168"/>
        <v>0.22268266786451615</v>
      </c>
      <c r="F1269" s="265" t="str">
        <f t="shared" si="169"/>
        <v>Tier 13</v>
      </c>
      <c r="G1269" s="284">
        <f t="shared" si="170"/>
        <v>1.4941633850101393E-2</v>
      </c>
    </row>
    <row r="1270" spans="1:7" hidden="1">
      <c r="A1270" s="283" t="str">
        <f t="shared" si="166"/>
        <v>Tier 13</v>
      </c>
      <c r="B1270" s="286">
        <f t="shared" si="174"/>
        <v>1207</v>
      </c>
      <c r="C1270" s="265">
        <f t="shared" si="174"/>
        <v>45149</v>
      </c>
      <c r="D1270" s="265" t="str">
        <f t="shared" si="167"/>
        <v>Tier 13</v>
      </c>
      <c r="E1270" s="284">
        <f t="shared" si="168"/>
        <v>0.22270388656223439</v>
      </c>
      <c r="F1270" s="265" t="str">
        <f t="shared" si="169"/>
        <v>Tier 13</v>
      </c>
      <c r="G1270" s="284">
        <f t="shared" si="170"/>
        <v>1.4943026337318888E-2</v>
      </c>
    </row>
    <row r="1271" spans="1:7" hidden="1">
      <c r="A1271" s="283" t="str">
        <f t="shared" si="166"/>
        <v>Tier 13</v>
      </c>
      <c r="B1271" s="286">
        <f t="shared" si="174"/>
        <v>1208</v>
      </c>
      <c r="C1271" s="265">
        <f t="shared" si="174"/>
        <v>45150</v>
      </c>
      <c r="D1271" s="265" t="str">
        <f t="shared" si="167"/>
        <v>Tier 13</v>
      </c>
      <c r="E1271" s="284">
        <f t="shared" si="168"/>
        <v>0.22272510525995262</v>
      </c>
      <c r="F1271" s="265" t="str">
        <f t="shared" si="169"/>
        <v>Tier 13</v>
      </c>
      <c r="G1271" s="284">
        <f t="shared" si="170"/>
        <v>1.4944418824536383E-2</v>
      </c>
    </row>
    <row r="1272" spans="1:7" hidden="1">
      <c r="A1272" s="283" t="str">
        <f t="shared" si="166"/>
        <v>Tier 13</v>
      </c>
      <c r="B1272" s="286">
        <f t="shared" si="174"/>
        <v>1209</v>
      </c>
      <c r="C1272" s="265">
        <f t="shared" si="174"/>
        <v>45151</v>
      </c>
      <c r="D1272" s="265" t="str">
        <f t="shared" si="167"/>
        <v>Tier 13</v>
      </c>
      <c r="E1272" s="284">
        <f t="shared" si="168"/>
        <v>0.22274632395767086</v>
      </c>
      <c r="F1272" s="265" t="str">
        <f t="shared" si="169"/>
        <v>Tier 13</v>
      </c>
      <c r="G1272" s="284">
        <f t="shared" si="170"/>
        <v>1.4945811311753878E-2</v>
      </c>
    </row>
    <row r="1273" spans="1:7" hidden="1">
      <c r="A1273" s="283" t="str">
        <f t="shared" si="166"/>
        <v>Tier 13</v>
      </c>
      <c r="B1273" s="286">
        <f t="shared" si="174"/>
        <v>1210</v>
      </c>
      <c r="C1273" s="265">
        <f t="shared" si="174"/>
        <v>45152</v>
      </c>
      <c r="D1273" s="265" t="str">
        <f t="shared" si="167"/>
        <v>Tier 13</v>
      </c>
      <c r="E1273" s="284">
        <f t="shared" si="168"/>
        <v>0.22276754265538909</v>
      </c>
      <c r="F1273" s="265" t="str">
        <f t="shared" si="169"/>
        <v>Tier 13</v>
      </c>
      <c r="G1273" s="284">
        <f t="shared" si="170"/>
        <v>1.4947203798971373E-2</v>
      </c>
    </row>
    <row r="1274" spans="1:7" hidden="1">
      <c r="A1274" s="283" t="str">
        <f t="shared" si="166"/>
        <v>Tier 13</v>
      </c>
      <c r="B1274" s="286">
        <f t="shared" si="174"/>
        <v>1211</v>
      </c>
      <c r="C1274" s="265">
        <f t="shared" si="174"/>
        <v>45153</v>
      </c>
      <c r="D1274" s="265" t="str">
        <f t="shared" si="167"/>
        <v>Tier 13</v>
      </c>
      <c r="E1274" s="284">
        <f t="shared" si="168"/>
        <v>0.22278876135310732</v>
      </c>
      <c r="F1274" s="265" t="str">
        <f t="shared" si="169"/>
        <v>Tier 13</v>
      </c>
      <c r="G1274" s="284">
        <f t="shared" si="170"/>
        <v>1.4948596286188868E-2</v>
      </c>
    </row>
    <row r="1275" spans="1:7" hidden="1">
      <c r="A1275" s="283" t="str">
        <f t="shared" si="166"/>
        <v>Tier 13</v>
      </c>
      <c r="B1275" s="286">
        <f t="shared" si="174"/>
        <v>1212</v>
      </c>
      <c r="C1275" s="265">
        <f t="shared" si="174"/>
        <v>45154</v>
      </c>
      <c r="D1275" s="265" t="str">
        <f t="shared" si="167"/>
        <v>Tier 13</v>
      </c>
      <c r="E1275" s="284">
        <f t="shared" si="168"/>
        <v>0.22280998005082556</v>
      </c>
      <c r="F1275" s="265" t="str">
        <f t="shared" si="169"/>
        <v>Tier 13</v>
      </c>
      <c r="G1275" s="284">
        <f t="shared" si="170"/>
        <v>1.4949988773406362E-2</v>
      </c>
    </row>
    <row r="1276" spans="1:7" hidden="1">
      <c r="A1276" s="283" t="str">
        <f t="shared" si="166"/>
        <v>Tier 13</v>
      </c>
      <c r="B1276" s="286">
        <f t="shared" si="174"/>
        <v>1213</v>
      </c>
      <c r="C1276" s="265">
        <f t="shared" si="174"/>
        <v>45155</v>
      </c>
      <c r="D1276" s="265" t="str">
        <f t="shared" si="167"/>
        <v>Tier 13</v>
      </c>
      <c r="E1276" s="284">
        <f t="shared" si="168"/>
        <v>0.22283119874854379</v>
      </c>
      <c r="F1276" s="265" t="str">
        <f t="shared" si="169"/>
        <v>Tier 13</v>
      </c>
      <c r="G1276" s="284">
        <f t="shared" si="170"/>
        <v>1.4951381260623857E-2</v>
      </c>
    </row>
    <row r="1277" spans="1:7" hidden="1">
      <c r="A1277" s="283" t="str">
        <f t="shared" si="166"/>
        <v>Tier 13</v>
      </c>
      <c r="B1277" s="286">
        <f t="shared" si="174"/>
        <v>1214</v>
      </c>
      <c r="C1277" s="265">
        <f t="shared" si="174"/>
        <v>45156</v>
      </c>
      <c r="D1277" s="265" t="str">
        <f t="shared" si="167"/>
        <v>Tier 13</v>
      </c>
      <c r="E1277" s="284">
        <f t="shared" si="168"/>
        <v>0.22285241744626202</v>
      </c>
      <c r="F1277" s="265" t="str">
        <f t="shared" si="169"/>
        <v>Tier 13</v>
      </c>
      <c r="G1277" s="284">
        <f t="shared" si="170"/>
        <v>1.4952773747841352E-2</v>
      </c>
    </row>
    <row r="1278" spans="1:7" hidden="1">
      <c r="A1278" s="283" t="str">
        <f t="shared" si="166"/>
        <v>Tier 13</v>
      </c>
      <c r="B1278" s="286">
        <f t="shared" si="174"/>
        <v>1215</v>
      </c>
      <c r="C1278" s="265">
        <f t="shared" si="174"/>
        <v>45157</v>
      </c>
      <c r="D1278" s="265" t="str">
        <f t="shared" si="167"/>
        <v>Tier 13</v>
      </c>
      <c r="E1278" s="284">
        <f t="shared" si="168"/>
        <v>0.22287363614398026</v>
      </c>
      <c r="F1278" s="265" t="str">
        <f t="shared" si="169"/>
        <v>Tier 13</v>
      </c>
      <c r="G1278" s="284">
        <f t="shared" si="170"/>
        <v>1.4954166235058847E-2</v>
      </c>
    </row>
    <row r="1279" spans="1:7" hidden="1">
      <c r="A1279" s="283" t="str">
        <f t="shared" si="166"/>
        <v>Tier 13</v>
      </c>
      <c r="B1279" s="286">
        <f t="shared" si="174"/>
        <v>1216</v>
      </c>
      <c r="C1279" s="265">
        <f t="shared" si="174"/>
        <v>45158</v>
      </c>
      <c r="D1279" s="265" t="str">
        <f t="shared" si="167"/>
        <v>Tier 13</v>
      </c>
      <c r="E1279" s="284">
        <f t="shared" si="168"/>
        <v>0.22289485484169849</v>
      </c>
      <c r="F1279" s="265" t="str">
        <f t="shared" si="169"/>
        <v>Tier 13</v>
      </c>
      <c r="G1279" s="284">
        <f t="shared" si="170"/>
        <v>1.4955558722276342E-2</v>
      </c>
    </row>
    <row r="1280" spans="1:7" hidden="1">
      <c r="A1280" s="283" t="str">
        <f t="shared" ref="A1280:A1343" si="175">IFERROR(INDEX($P$63:$P$101,MATCH(B1280,$Q$63:$Q$101,0)),A1279)</f>
        <v>Tier 13</v>
      </c>
      <c r="B1280" s="286">
        <f t="shared" si="174"/>
        <v>1217</v>
      </c>
      <c r="C1280" s="265">
        <f t="shared" si="174"/>
        <v>45159</v>
      </c>
      <c r="D1280" s="265" t="str">
        <f t="shared" ref="D1280:D1343" si="176">IF(A1280=0,"",A1280)</f>
        <v>Tier 13</v>
      </c>
      <c r="E1280" s="284">
        <f t="shared" ref="E1280:E1343" si="177">IF(A1280=0,E1279,E1279+VLOOKUP(D1280,$P$63:$T$101,3,0))</f>
        <v>0.22291607353941673</v>
      </c>
      <c r="F1280" s="265" t="str">
        <f t="shared" ref="F1280:F1343" si="178">D1280</f>
        <v>Tier 13</v>
      </c>
      <c r="G1280" s="284">
        <f t="shared" ref="G1280:G1343" si="179">IF(A1280=0,G1279,G1279+VLOOKUP(F1280,$P$63:$T$101,5,0))</f>
        <v>1.4956951209493837E-2</v>
      </c>
    </row>
    <row r="1281" spans="1:7" hidden="1">
      <c r="A1281" s="283" t="str">
        <f t="shared" si="175"/>
        <v>Tier 13</v>
      </c>
      <c r="B1281" s="286">
        <f t="shared" si="174"/>
        <v>1218</v>
      </c>
      <c r="C1281" s="265">
        <f t="shared" si="174"/>
        <v>45160</v>
      </c>
      <c r="D1281" s="265" t="str">
        <f t="shared" si="176"/>
        <v>Tier 13</v>
      </c>
      <c r="E1281" s="284">
        <f t="shared" si="177"/>
        <v>0.22293729223713496</v>
      </c>
      <c r="F1281" s="265" t="str">
        <f t="shared" si="178"/>
        <v>Tier 13</v>
      </c>
      <c r="G1281" s="284">
        <f t="shared" si="179"/>
        <v>1.4958343696711332E-2</v>
      </c>
    </row>
    <row r="1282" spans="1:7" hidden="1">
      <c r="A1282" s="283" t="str">
        <f t="shared" si="175"/>
        <v>Tier 13</v>
      </c>
      <c r="B1282" s="286">
        <f t="shared" ref="B1282:C1297" si="180">B1281+1</f>
        <v>1219</v>
      </c>
      <c r="C1282" s="265">
        <f t="shared" si="180"/>
        <v>45161</v>
      </c>
      <c r="D1282" s="265" t="str">
        <f t="shared" si="176"/>
        <v>Tier 13</v>
      </c>
      <c r="E1282" s="284">
        <f t="shared" si="177"/>
        <v>0.22295851093485319</v>
      </c>
      <c r="F1282" s="265" t="str">
        <f t="shared" si="178"/>
        <v>Tier 13</v>
      </c>
      <c r="G1282" s="284">
        <f t="shared" si="179"/>
        <v>1.4959736183928827E-2</v>
      </c>
    </row>
    <row r="1283" spans="1:7" hidden="1">
      <c r="A1283" s="283" t="str">
        <f t="shared" si="175"/>
        <v>Tier 13</v>
      </c>
      <c r="B1283" s="286">
        <f t="shared" si="180"/>
        <v>1220</v>
      </c>
      <c r="C1283" s="265">
        <f t="shared" si="180"/>
        <v>45162</v>
      </c>
      <c r="D1283" s="265" t="str">
        <f t="shared" si="176"/>
        <v>Tier 13</v>
      </c>
      <c r="E1283" s="284">
        <f t="shared" si="177"/>
        <v>0.22297972963257143</v>
      </c>
      <c r="F1283" s="265" t="str">
        <f t="shared" si="178"/>
        <v>Tier 13</v>
      </c>
      <c r="G1283" s="284">
        <f t="shared" si="179"/>
        <v>1.4961128671146321E-2</v>
      </c>
    </row>
    <row r="1284" spans="1:7" hidden="1">
      <c r="A1284" s="283" t="str">
        <f t="shared" si="175"/>
        <v>Tier 13</v>
      </c>
      <c r="B1284" s="286">
        <f t="shared" si="180"/>
        <v>1221</v>
      </c>
      <c r="C1284" s="265">
        <f t="shared" si="180"/>
        <v>45163</v>
      </c>
      <c r="D1284" s="265" t="str">
        <f t="shared" si="176"/>
        <v>Tier 13</v>
      </c>
      <c r="E1284" s="284">
        <f t="shared" si="177"/>
        <v>0.22300094833028966</v>
      </c>
      <c r="F1284" s="265" t="str">
        <f t="shared" si="178"/>
        <v>Tier 13</v>
      </c>
      <c r="G1284" s="284">
        <f t="shared" si="179"/>
        <v>1.4962521158363816E-2</v>
      </c>
    </row>
    <row r="1285" spans="1:7" hidden="1">
      <c r="A1285" s="283" t="str">
        <f t="shared" si="175"/>
        <v>Tier 13</v>
      </c>
      <c r="B1285" s="286">
        <f t="shared" si="180"/>
        <v>1222</v>
      </c>
      <c r="C1285" s="265">
        <f t="shared" si="180"/>
        <v>45164</v>
      </c>
      <c r="D1285" s="265" t="str">
        <f t="shared" si="176"/>
        <v>Tier 13</v>
      </c>
      <c r="E1285" s="284">
        <f t="shared" si="177"/>
        <v>0.22302216702800789</v>
      </c>
      <c r="F1285" s="265" t="str">
        <f t="shared" si="178"/>
        <v>Tier 13</v>
      </c>
      <c r="G1285" s="284">
        <f t="shared" si="179"/>
        <v>1.4963913645581311E-2</v>
      </c>
    </row>
    <row r="1286" spans="1:7" hidden="1">
      <c r="A1286" s="283" t="str">
        <f t="shared" si="175"/>
        <v>Tier 13</v>
      </c>
      <c r="B1286" s="286">
        <f t="shared" si="180"/>
        <v>1223</v>
      </c>
      <c r="C1286" s="265">
        <f t="shared" si="180"/>
        <v>45165</v>
      </c>
      <c r="D1286" s="265" t="str">
        <f t="shared" si="176"/>
        <v>Tier 13</v>
      </c>
      <c r="E1286" s="284">
        <f t="shared" si="177"/>
        <v>0.22304338572572613</v>
      </c>
      <c r="F1286" s="265" t="str">
        <f t="shared" si="178"/>
        <v>Tier 13</v>
      </c>
      <c r="G1286" s="284">
        <f t="shared" si="179"/>
        <v>1.4965306132798806E-2</v>
      </c>
    </row>
    <row r="1287" spans="1:7" hidden="1">
      <c r="A1287" s="283" t="str">
        <f t="shared" si="175"/>
        <v>Tier 13</v>
      </c>
      <c r="B1287" s="286">
        <f t="shared" si="180"/>
        <v>1224</v>
      </c>
      <c r="C1287" s="265">
        <f t="shared" si="180"/>
        <v>45166</v>
      </c>
      <c r="D1287" s="265" t="str">
        <f t="shared" si="176"/>
        <v>Tier 13</v>
      </c>
      <c r="E1287" s="284">
        <f t="shared" si="177"/>
        <v>0.22306460442344436</v>
      </c>
      <c r="F1287" s="265" t="str">
        <f t="shared" si="178"/>
        <v>Tier 13</v>
      </c>
      <c r="G1287" s="284">
        <f t="shared" si="179"/>
        <v>1.4966698620016301E-2</v>
      </c>
    </row>
    <row r="1288" spans="1:7" hidden="1">
      <c r="A1288" s="283" t="str">
        <f t="shared" si="175"/>
        <v>Tier 13</v>
      </c>
      <c r="B1288" s="286">
        <f t="shared" si="180"/>
        <v>1225</v>
      </c>
      <c r="C1288" s="265">
        <f t="shared" si="180"/>
        <v>45167</v>
      </c>
      <c r="D1288" s="265" t="str">
        <f t="shared" si="176"/>
        <v>Tier 13</v>
      </c>
      <c r="E1288" s="284">
        <f t="shared" si="177"/>
        <v>0.2230858231211626</v>
      </c>
      <c r="F1288" s="265" t="str">
        <f t="shared" si="178"/>
        <v>Tier 13</v>
      </c>
      <c r="G1288" s="284">
        <f t="shared" si="179"/>
        <v>1.4968091107233796E-2</v>
      </c>
    </row>
    <row r="1289" spans="1:7" hidden="1">
      <c r="A1289" s="283" t="str">
        <f t="shared" si="175"/>
        <v>Tier 13</v>
      </c>
      <c r="B1289" s="286">
        <f t="shared" si="180"/>
        <v>1226</v>
      </c>
      <c r="C1289" s="265">
        <f t="shared" si="180"/>
        <v>45168</v>
      </c>
      <c r="D1289" s="265" t="str">
        <f t="shared" si="176"/>
        <v>Tier 13</v>
      </c>
      <c r="E1289" s="284">
        <f t="shared" si="177"/>
        <v>0.22310704181888083</v>
      </c>
      <c r="F1289" s="265" t="str">
        <f t="shared" si="178"/>
        <v>Tier 13</v>
      </c>
      <c r="G1289" s="284">
        <f t="shared" si="179"/>
        <v>1.4969483594451291E-2</v>
      </c>
    </row>
    <row r="1290" spans="1:7" hidden="1">
      <c r="A1290" s="283" t="str">
        <f t="shared" si="175"/>
        <v>Tier 13</v>
      </c>
      <c r="B1290" s="286">
        <f t="shared" si="180"/>
        <v>1227</v>
      </c>
      <c r="C1290" s="265">
        <f t="shared" si="180"/>
        <v>45169</v>
      </c>
      <c r="D1290" s="265" t="str">
        <f t="shared" si="176"/>
        <v>Tier 13</v>
      </c>
      <c r="E1290" s="284">
        <f t="shared" si="177"/>
        <v>0.22312826051659906</v>
      </c>
      <c r="F1290" s="265" t="str">
        <f t="shared" si="178"/>
        <v>Tier 13</v>
      </c>
      <c r="G1290" s="284">
        <f t="shared" si="179"/>
        <v>1.4970876081668786E-2</v>
      </c>
    </row>
    <row r="1291" spans="1:7" hidden="1">
      <c r="A1291" s="283" t="str">
        <f t="shared" si="175"/>
        <v>Tier 13</v>
      </c>
      <c r="B1291" s="286">
        <f t="shared" si="180"/>
        <v>1228</v>
      </c>
      <c r="C1291" s="265">
        <f t="shared" si="180"/>
        <v>45170</v>
      </c>
      <c r="D1291" s="265" t="str">
        <f t="shared" si="176"/>
        <v>Tier 13</v>
      </c>
      <c r="E1291" s="284">
        <f t="shared" si="177"/>
        <v>0.2231494792143173</v>
      </c>
      <c r="F1291" s="265" t="str">
        <f t="shared" si="178"/>
        <v>Tier 13</v>
      </c>
      <c r="G1291" s="284">
        <f t="shared" si="179"/>
        <v>1.497226856888628E-2</v>
      </c>
    </row>
    <row r="1292" spans="1:7" hidden="1">
      <c r="A1292" s="283" t="str">
        <f t="shared" si="175"/>
        <v>Tier 13</v>
      </c>
      <c r="B1292" s="286">
        <f t="shared" si="180"/>
        <v>1229</v>
      </c>
      <c r="C1292" s="265">
        <f t="shared" si="180"/>
        <v>45171</v>
      </c>
      <c r="D1292" s="265" t="str">
        <f t="shared" si="176"/>
        <v>Tier 13</v>
      </c>
      <c r="E1292" s="284">
        <f t="shared" si="177"/>
        <v>0.22317069791203553</v>
      </c>
      <c r="F1292" s="265" t="str">
        <f t="shared" si="178"/>
        <v>Tier 13</v>
      </c>
      <c r="G1292" s="284">
        <f t="shared" si="179"/>
        <v>1.4973661056103775E-2</v>
      </c>
    </row>
    <row r="1293" spans="1:7" hidden="1">
      <c r="A1293" s="283" t="str">
        <f t="shared" si="175"/>
        <v>Tier 13</v>
      </c>
      <c r="B1293" s="286">
        <f t="shared" si="180"/>
        <v>1230</v>
      </c>
      <c r="C1293" s="265">
        <f t="shared" si="180"/>
        <v>45172</v>
      </c>
      <c r="D1293" s="265" t="str">
        <f t="shared" si="176"/>
        <v>Tier 13</v>
      </c>
      <c r="E1293" s="284">
        <f t="shared" si="177"/>
        <v>0.22319191660975377</v>
      </c>
      <c r="F1293" s="265" t="str">
        <f t="shared" si="178"/>
        <v>Tier 13</v>
      </c>
      <c r="G1293" s="284">
        <f t="shared" si="179"/>
        <v>1.497505354332127E-2</v>
      </c>
    </row>
    <row r="1294" spans="1:7" hidden="1">
      <c r="A1294" s="283" t="str">
        <f t="shared" si="175"/>
        <v>Tier 13</v>
      </c>
      <c r="B1294" s="286">
        <f t="shared" si="180"/>
        <v>1231</v>
      </c>
      <c r="C1294" s="265">
        <f t="shared" si="180"/>
        <v>45173</v>
      </c>
      <c r="D1294" s="265" t="str">
        <f t="shared" si="176"/>
        <v>Tier 13</v>
      </c>
      <c r="E1294" s="284">
        <f t="shared" si="177"/>
        <v>0.223213135307472</v>
      </c>
      <c r="F1294" s="265" t="str">
        <f t="shared" si="178"/>
        <v>Tier 13</v>
      </c>
      <c r="G1294" s="284">
        <f t="shared" si="179"/>
        <v>1.4976446030538765E-2</v>
      </c>
    </row>
    <row r="1295" spans="1:7" hidden="1">
      <c r="A1295" s="283" t="str">
        <f t="shared" si="175"/>
        <v>Tier 13</v>
      </c>
      <c r="B1295" s="286">
        <f t="shared" si="180"/>
        <v>1232</v>
      </c>
      <c r="C1295" s="265">
        <f t="shared" si="180"/>
        <v>45174</v>
      </c>
      <c r="D1295" s="265" t="str">
        <f t="shared" si="176"/>
        <v>Tier 13</v>
      </c>
      <c r="E1295" s="284">
        <f t="shared" si="177"/>
        <v>0.22323435400519023</v>
      </c>
      <c r="F1295" s="265" t="str">
        <f t="shared" si="178"/>
        <v>Tier 13</v>
      </c>
      <c r="G1295" s="284">
        <f t="shared" si="179"/>
        <v>1.497783851775626E-2</v>
      </c>
    </row>
    <row r="1296" spans="1:7" hidden="1">
      <c r="A1296" s="283" t="str">
        <f t="shared" si="175"/>
        <v>Tier 13</v>
      </c>
      <c r="B1296" s="286">
        <f t="shared" si="180"/>
        <v>1233</v>
      </c>
      <c r="C1296" s="265">
        <f t="shared" si="180"/>
        <v>45175</v>
      </c>
      <c r="D1296" s="265" t="str">
        <f t="shared" si="176"/>
        <v>Tier 13</v>
      </c>
      <c r="E1296" s="284">
        <f t="shared" si="177"/>
        <v>0.22325557270290847</v>
      </c>
      <c r="F1296" s="265" t="str">
        <f t="shared" si="178"/>
        <v>Tier 13</v>
      </c>
      <c r="G1296" s="284">
        <f t="shared" si="179"/>
        <v>1.4979231004973755E-2</v>
      </c>
    </row>
    <row r="1297" spans="1:7" hidden="1">
      <c r="A1297" s="283" t="str">
        <f t="shared" si="175"/>
        <v>Tier 13</v>
      </c>
      <c r="B1297" s="286">
        <f t="shared" si="180"/>
        <v>1234</v>
      </c>
      <c r="C1297" s="265">
        <f t="shared" si="180"/>
        <v>45176</v>
      </c>
      <c r="D1297" s="265" t="str">
        <f t="shared" si="176"/>
        <v>Tier 13</v>
      </c>
      <c r="E1297" s="284">
        <f t="shared" si="177"/>
        <v>0.2232767914006267</v>
      </c>
      <c r="F1297" s="265" t="str">
        <f t="shared" si="178"/>
        <v>Tier 13</v>
      </c>
      <c r="G1297" s="284">
        <f t="shared" si="179"/>
        <v>1.498062349219125E-2</v>
      </c>
    </row>
    <row r="1298" spans="1:7" hidden="1">
      <c r="A1298" s="283" t="str">
        <f t="shared" si="175"/>
        <v>Tier 13</v>
      </c>
      <c r="B1298" s="286">
        <f t="shared" ref="B1298:C1313" si="181">B1297+1</f>
        <v>1235</v>
      </c>
      <c r="C1298" s="265">
        <f t="shared" si="181"/>
        <v>45177</v>
      </c>
      <c r="D1298" s="265" t="str">
        <f t="shared" si="176"/>
        <v>Tier 13</v>
      </c>
      <c r="E1298" s="284">
        <f t="shared" si="177"/>
        <v>0.22329801009834493</v>
      </c>
      <c r="F1298" s="265" t="str">
        <f t="shared" si="178"/>
        <v>Tier 13</v>
      </c>
      <c r="G1298" s="284">
        <f t="shared" si="179"/>
        <v>1.4982015979408745E-2</v>
      </c>
    </row>
    <row r="1299" spans="1:7" hidden="1">
      <c r="A1299" s="283" t="str">
        <f t="shared" si="175"/>
        <v>Tier 13</v>
      </c>
      <c r="B1299" s="286">
        <f t="shared" si="181"/>
        <v>1236</v>
      </c>
      <c r="C1299" s="265">
        <f t="shared" si="181"/>
        <v>45178</v>
      </c>
      <c r="D1299" s="265" t="str">
        <f t="shared" si="176"/>
        <v>Tier 13</v>
      </c>
      <c r="E1299" s="284">
        <f t="shared" si="177"/>
        <v>0.22331922879606317</v>
      </c>
      <c r="F1299" s="265" t="str">
        <f t="shared" si="178"/>
        <v>Tier 13</v>
      </c>
      <c r="G1299" s="284">
        <f t="shared" si="179"/>
        <v>1.498340846662624E-2</v>
      </c>
    </row>
    <row r="1300" spans="1:7" hidden="1">
      <c r="A1300" s="283" t="str">
        <f t="shared" si="175"/>
        <v>Tier 13</v>
      </c>
      <c r="B1300" s="286">
        <f t="shared" si="181"/>
        <v>1237</v>
      </c>
      <c r="C1300" s="265">
        <f t="shared" si="181"/>
        <v>45179</v>
      </c>
      <c r="D1300" s="265" t="str">
        <f t="shared" si="176"/>
        <v>Tier 13</v>
      </c>
      <c r="E1300" s="284">
        <f t="shared" si="177"/>
        <v>0.2233404474937814</v>
      </c>
      <c r="F1300" s="265" t="str">
        <f t="shared" si="178"/>
        <v>Tier 13</v>
      </c>
      <c r="G1300" s="284">
        <f t="shared" si="179"/>
        <v>1.4984800953843734E-2</v>
      </c>
    </row>
    <row r="1301" spans="1:7" hidden="1">
      <c r="A1301" s="283" t="str">
        <f t="shared" si="175"/>
        <v>Tier 13</v>
      </c>
      <c r="B1301" s="286">
        <f t="shared" si="181"/>
        <v>1238</v>
      </c>
      <c r="C1301" s="265">
        <f t="shared" si="181"/>
        <v>45180</v>
      </c>
      <c r="D1301" s="265" t="str">
        <f t="shared" si="176"/>
        <v>Tier 13</v>
      </c>
      <c r="E1301" s="284">
        <f t="shared" si="177"/>
        <v>0.22336166619149964</v>
      </c>
      <c r="F1301" s="265" t="str">
        <f t="shared" si="178"/>
        <v>Tier 13</v>
      </c>
      <c r="G1301" s="284">
        <f t="shared" si="179"/>
        <v>1.4986193441061229E-2</v>
      </c>
    </row>
    <row r="1302" spans="1:7" hidden="1">
      <c r="A1302" s="283" t="str">
        <f t="shared" si="175"/>
        <v>Tier 13</v>
      </c>
      <c r="B1302" s="286">
        <f t="shared" si="181"/>
        <v>1239</v>
      </c>
      <c r="C1302" s="265">
        <f t="shared" si="181"/>
        <v>45181</v>
      </c>
      <c r="D1302" s="265" t="str">
        <f t="shared" si="176"/>
        <v>Tier 13</v>
      </c>
      <c r="E1302" s="284">
        <f t="shared" si="177"/>
        <v>0.22338288488921787</v>
      </c>
      <c r="F1302" s="265" t="str">
        <f t="shared" si="178"/>
        <v>Tier 13</v>
      </c>
      <c r="G1302" s="284">
        <f t="shared" si="179"/>
        <v>1.4987585928278724E-2</v>
      </c>
    </row>
    <row r="1303" spans="1:7" hidden="1">
      <c r="A1303" s="283" t="str">
        <f t="shared" si="175"/>
        <v>Tier 13</v>
      </c>
      <c r="B1303" s="286">
        <f t="shared" si="181"/>
        <v>1240</v>
      </c>
      <c r="C1303" s="265">
        <f t="shared" si="181"/>
        <v>45182</v>
      </c>
      <c r="D1303" s="265" t="str">
        <f t="shared" si="176"/>
        <v>Tier 13</v>
      </c>
      <c r="E1303" s="284">
        <f t="shared" si="177"/>
        <v>0.2234041035869361</v>
      </c>
      <c r="F1303" s="265" t="str">
        <f t="shared" si="178"/>
        <v>Tier 13</v>
      </c>
      <c r="G1303" s="284">
        <f t="shared" si="179"/>
        <v>1.4988978415496219E-2</v>
      </c>
    </row>
    <row r="1304" spans="1:7" hidden="1">
      <c r="A1304" s="283" t="str">
        <f t="shared" si="175"/>
        <v>Tier 13</v>
      </c>
      <c r="B1304" s="286">
        <f t="shared" si="181"/>
        <v>1241</v>
      </c>
      <c r="C1304" s="265">
        <f t="shared" si="181"/>
        <v>45183</v>
      </c>
      <c r="D1304" s="265" t="str">
        <f t="shared" si="176"/>
        <v>Tier 13</v>
      </c>
      <c r="E1304" s="284">
        <f t="shared" si="177"/>
        <v>0.22342532228465434</v>
      </c>
      <c r="F1304" s="265" t="str">
        <f t="shared" si="178"/>
        <v>Tier 13</v>
      </c>
      <c r="G1304" s="284">
        <f t="shared" si="179"/>
        <v>1.4990370902713714E-2</v>
      </c>
    </row>
    <row r="1305" spans="1:7" hidden="1">
      <c r="A1305" s="283" t="str">
        <f t="shared" si="175"/>
        <v>Tier 13</v>
      </c>
      <c r="B1305" s="286">
        <f t="shared" si="181"/>
        <v>1242</v>
      </c>
      <c r="C1305" s="265">
        <f t="shared" si="181"/>
        <v>45184</v>
      </c>
      <c r="D1305" s="265" t="str">
        <f t="shared" si="176"/>
        <v>Tier 13</v>
      </c>
      <c r="E1305" s="284">
        <f t="shared" si="177"/>
        <v>0.22344654098237257</v>
      </c>
      <c r="F1305" s="265" t="str">
        <f t="shared" si="178"/>
        <v>Tier 13</v>
      </c>
      <c r="G1305" s="284">
        <f t="shared" si="179"/>
        <v>1.4991763389931209E-2</v>
      </c>
    </row>
    <row r="1306" spans="1:7" hidden="1">
      <c r="A1306" s="283" t="str">
        <f t="shared" si="175"/>
        <v>Tier 13</v>
      </c>
      <c r="B1306" s="286">
        <f t="shared" si="181"/>
        <v>1243</v>
      </c>
      <c r="C1306" s="265">
        <f t="shared" si="181"/>
        <v>45185</v>
      </c>
      <c r="D1306" s="265" t="str">
        <f t="shared" si="176"/>
        <v>Tier 13</v>
      </c>
      <c r="E1306" s="284">
        <f t="shared" si="177"/>
        <v>0.22346775968009081</v>
      </c>
      <c r="F1306" s="265" t="str">
        <f t="shared" si="178"/>
        <v>Tier 13</v>
      </c>
      <c r="G1306" s="284">
        <f t="shared" si="179"/>
        <v>1.4993155877148704E-2</v>
      </c>
    </row>
    <row r="1307" spans="1:7" hidden="1">
      <c r="A1307" s="283" t="str">
        <f t="shared" si="175"/>
        <v>Tier 13</v>
      </c>
      <c r="B1307" s="286">
        <f t="shared" si="181"/>
        <v>1244</v>
      </c>
      <c r="C1307" s="265">
        <f t="shared" si="181"/>
        <v>45186</v>
      </c>
      <c r="D1307" s="265" t="str">
        <f t="shared" si="176"/>
        <v>Tier 13</v>
      </c>
      <c r="E1307" s="284">
        <f t="shared" si="177"/>
        <v>0.22348897837780904</v>
      </c>
      <c r="F1307" s="265" t="str">
        <f t="shared" si="178"/>
        <v>Tier 13</v>
      </c>
      <c r="G1307" s="284">
        <f t="shared" si="179"/>
        <v>1.4994548364366199E-2</v>
      </c>
    </row>
    <row r="1308" spans="1:7" hidden="1">
      <c r="A1308" s="283" t="str">
        <f t="shared" si="175"/>
        <v>Tier 13</v>
      </c>
      <c r="B1308" s="286">
        <f t="shared" si="181"/>
        <v>1245</v>
      </c>
      <c r="C1308" s="265">
        <f t="shared" si="181"/>
        <v>45187</v>
      </c>
      <c r="D1308" s="265" t="str">
        <f t="shared" si="176"/>
        <v>Tier 13</v>
      </c>
      <c r="E1308" s="284">
        <f t="shared" si="177"/>
        <v>0.22351019707552727</v>
      </c>
      <c r="F1308" s="265" t="str">
        <f t="shared" si="178"/>
        <v>Tier 13</v>
      </c>
      <c r="G1308" s="284">
        <f t="shared" si="179"/>
        <v>1.4995940851583693E-2</v>
      </c>
    </row>
    <row r="1309" spans="1:7" hidden="1">
      <c r="A1309" s="283" t="str">
        <f t="shared" si="175"/>
        <v>Tier 13</v>
      </c>
      <c r="B1309" s="286">
        <f t="shared" si="181"/>
        <v>1246</v>
      </c>
      <c r="C1309" s="265">
        <f t="shared" si="181"/>
        <v>45188</v>
      </c>
      <c r="D1309" s="265" t="str">
        <f t="shared" si="176"/>
        <v>Tier 13</v>
      </c>
      <c r="E1309" s="284">
        <f t="shared" si="177"/>
        <v>0.22353141577324551</v>
      </c>
      <c r="F1309" s="265" t="str">
        <f t="shared" si="178"/>
        <v>Tier 13</v>
      </c>
      <c r="G1309" s="284">
        <f t="shared" si="179"/>
        <v>1.4997333338801188E-2</v>
      </c>
    </row>
    <row r="1310" spans="1:7" hidden="1">
      <c r="A1310" s="283" t="str">
        <f t="shared" si="175"/>
        <v>Tier 13</v>
      </c>
      <c r="B1310" s="286">
        <f t="shared" si="181"/>
        <v>1247</v>
      </c>
      <c r="C1310" s="265">
        <f t="shared" si="181"/>
        <v>45189</v>
      </c>
      <c r="D1310" s="265" t="str">
        <f t="shared" si="176"/>
        <v>Tier 13</v>
      </c>
      <c r="E1310" s="284">
        <f t="shared" si="177"/>
        <v>0.22355263447096374</v>
      </c>
      <c r="F1310" s="265" t="str">
        <f t="shared" si="178"/>
        <v>Tier 13</v>
      </c>
      <c r="G1310" s="284">
        <f t="shared" si="179"/>
        <v>1.4998725826018683E-2</v>
      </c>
    </row>
    <row r="1311" spans="1:7" hidden="1">
      <c r="A1311" s="283" t="str">
        <f t="shared" si="175"/>
        <v>Tier 13</v>
      </c>
      <c r="B1311" s="286">
        <f t="shared" si="181"/>
        <v>1248</v>
      </c>
      <c r="C1311" s="265">
        <f t="shared" si="181"/>
        <v>45190</v>
      </c>
      <c r="D1311" s="265" t="str">
        <f t="shared" si="176"/>
        <v>Tier 13</v>
      </c>
      <c r="E1311" s="284">
        <f t="shared" si="177"/>
        <v>0.22357385316868197</v>
      </c>
      <c r="F1311" s="265" t="str">
        <f t="shared" si="178"/>
        <v>Tier 13</v>
      </c>
      <c r="G1311" s="284">
        <f t="shared" si="179"/>
        <v>1.5000118313236178E-2</v>
      </c>
    </row>
    <row r="1312" spans="1:7" hidden="1">
      <c r="A1312" s="283" t="str">
        <f t="shared" si="175"/>
        <v>Tier 13</v>
      </c>
      <c r="B1312" s="286">
        <f t="shared" si="181"/>
        <v>1249</v>
      </c>
      <c r="C1312" s="265">
        <f t="shared" si="181"/>
        <v>45191</v>
      </c>
      <c r="D1312" s="265" t="str">
        <f t="shared" si="176"/>
        <v>Tier 13</v>
      </c>
      <c r="E1312" s="284">
        <f t="shared" si="177"/>
        <v>0.22359507186640021</v>
      </c>
      <c r="F1312" s="265" t="str">
        <f t="shared" si="178"/>
        <v>Tier 13</v>
      </c>
      <c r="G1312" s="284">
        <f t="shared" si="179"/>
        <v>1.5001510800453673E-2</v>
      </c>
    </row>
    <row r="1313" spans="1:7" hidden="1">
      <c r="A1313" s="283" t="str">
        <f t="shared" si="175"/>
        <v>Tier 13</v>
      </c>
      <c r="B1313" s="286">
        <f t="shared" si="181"/>
        <v>1250</v>
      </c>
      <c r="C1313" s="265">
        <f t="shared" si="181"/>
        <v>45192</v>
      </c>
      <c r="D1313" s="265" t="str">
        <f t="shared" si="176"/>
        <v>Tier 13</v>
      </c>
      <c r="E1313" s="284">
        <f t="shared" si="177"/>
        <v>0.22361629056411844</v>
      </c>
      <c r="F1313" s="265" t="str">
        <f t="shared" si="178"/>
        <v>Tier 13</v>
      </c>
      <c r="G1313" s="284">
        <f t="shared" si="179"/>
        <v>1.5002903287671168E-2</v>
      </c>
    </row>
    <row r="1314" spans="1:7" hidden="1">
      <c r="A1314" s="283" t="str">
        <f t="shared" si="175"/>
        <v>Tier 13</v>
      </c>
      <c r="B1314" s="286">
        <f t="shared" ref="B1314:C1329" si="182">B1313+1</f>
        <v>1251</v>
      </c>
      <c r="C1314" s="265">
        <f t="shared" si="182"/>
        <v>45193</v>
      </c>
      <c r="D1314" s="265" t="str">
        <f t="shared" si="176"/>
        <v>Tier 13</v>
      </c>
      <c r="E1314" s="284">
        <f t="shared" si="177"/>
        <v>0.22363750926183668</v>
      </c>
      <c r="F1314" s="265" t="str">
        <f t="shared" si="178"/>
        <v>Tier 13</v>
      </c>
      <c r="G1314" s="284">
        <f t="shared" si="179"/>
        <v>1.5004295774888663E-2</v>
      </c>
    </row>
    <row r="1315" spans="1:7" hidden="1">
      <c r="A1315" s="283" t="str">
        <f t="shared" si="175"/>
        <v>Tier 13</v>
      </c>
      <c r="B1315" s="286">
        <f t="shared" si="182"/>
        <v>1252</v>
      </c>
      <c r="C1315" s="265">
        <f t="shared" si="182"/>
        <v>45194</v>
      </c>
      <c r="D1315" s="265" t="str">
        <f t="shared" si="176"/>
        <v>Tier 13</v>
      </c>
      <c r="E1315" s="284">
        <f t="shared" si="177"/>
        <v>0.22365872795955491</v>
      </c>
      <c r="F1315" s="265" t="str">
        <f t="shared" si="178"/>
        <v>Tier 13</v>
      </c>
      <c r="G1315" s="284">
        <f t="shared" si="179"/>
        <v>1.5005688262106158E-2</v>
      </c>
    </row>
    <row r="1316" spans="1:7" hidden="1">
      <c r="A1316" s="283" t="str">
        <f t="shared" si="175"/>
        <v>Tier 13</v>
      </c>
      <c r="B1316" s="286">
        <f t="shared" si="182"/>
        <v>1253</v>
      </c>
      <c r="C1316" s="265">
        <f t="shared" si="182"/>
        <v>45195</v>
      </c>
      <c r="D1316" s="265" t="str">
        <f t="shared" si="176"/>
        <v>Tier 13</v>
      </c>
      <c r="E1316" s="284">
        <f t="shared" si="177"/>
        <v>0.22367994665727314</v>
      </c>
      <c r="F1316" s="265" t="str">
        <f t="shared" si="178"/>
        <v>Tier 13</v>
      </c>
      <c r="G1316" s="284">
        <f t="shared" si="179"/>
        <v>1.5007080749323653E-2</v>
      </c>
    </row>
    <row r="1317" spans="1:7" hidden="1">
      <c r="A1317" s="283" t="str">
        <f t="shared" si="175"/>
        <v>Tier 13</v>
      </c>
      <c r="B1317" s="286">
        <f t="shared" si="182"/>
        <v>1254</v>
      </c>
      <c r="C1317" s="265">
        <f t="shared" si="182"/>
        <v>45196</v>
      </c>
      <c r="D1317" s="265" t="str">
        <f t="shared" si="176"/>
        <v>Tier 13</v>
      </c>
      <c r="E1317" s="284">
        <f t="shared" si="177"/>
        <v>0.22370116535499138</v>
      </c>
      <c r="F1317" s="265" t="str">
        <f t="shared" si="178"/>
        <v>Tier 13</v>
      </c>
      <c r="G1317" s="284">
        <f t="shared" si="179"/>
        <v>1.5008473236541147E-2</v>
      </c>
    </row>
    <row r="1318" spans="1:7" hidden="1">
      <c r="A1318" s="283" t="str">
        <f t="shared" si="175"/>
        <v>Tier 13</v>
      </c>
      <c r="B1318" s="286">
        <f t="shared" si="182"/>
        <v>1255</v>
      </c>
      <c r="C1318" s="265">
        <f t="shared" si="182"/>
        <v>45197</v>
      </c>
      <c r="D1318" s="265" t="str">
        <f t="shared" si="176"/>
        <v>Tier 13</v>
      </c>
      <c r="E1318" s="284">
        <f t="shared" si="177"/>
        <v>0.22372238405270961</v>
      </c>
      <c r="F1318" s="265" t="str">
        <f t="shared" si="178"/>
        <v>Tier 13</v>
      </c>
      <c r="G1318" s="284">
        <f t="shared" si="179"/>
        <v>1.5009865723758642E-2</v>
      </c>
    </row>
    <row r="1319" spans="1:7" hidden="1">
      <c r="A1319" s="283" t="str">
        <f t="shared" si="175"/>
        <v>Tier 13</v>
      </c>
      <c r="B1319" s="286">
        <f t="shared" si="182"/>
        <v>1256</v>
      </c>
      <c r="C1319" s="265">
        <f t="shared" si="182"/>
        <v>45198</v>
      </c>
      <c r="D1319" s="265" t="str">
        <f t="shared" si="176"/>
        <v>Tier 13</v>
      </c>
      <c r="E1319" s="284">
        <f t="shared" si="177"/>
        <v>0.22374360275042784</v>
      </c>
      <c r="F1319" s="265" t="str">
        <f t="shared" si="178"/>
        <v>Tier 13</v>
      </c>
      <c r="G1319" s="284">
        <f t="shared" si="179"/>
        <v>1.5011258210976137E-2</v>
      </c>
    </row>
    <row r="1320" spans="1:7" hidden="1">
      <c r="A1320" s="283" t="str">
        <f t="shared" si="175"/>
        <v>Tier 13</v>
      </c>
      <c r="B1320" s="286">
        <f t="shared" si="182"/>
        <v>1257</v>
      </c>
      <c r="C1320" s="265">
        <f t="shared" si="182"/>
        <v>45199</v>
      </c>
      <c r="D1320" s="265" t="str">
        <f t="shared" si="176"/>
        <v>Tier 13</v>
      </c>
      <c r="E1320" s="284">
        <f t="shared" si="177"/>
        <v>0.22376482144814608</v>
      </c>
      <c r="F1320" s="265" t="str">
        <f t="shared" si="178"/>
        <v>Tier 13</v>
      </c>
      <c r="G1320" s="284">
        <f t="shared" si="179"/>
        <v>1.5012650698193632E-2</v>
      </c>
    </row>
    <row r="1321" spans="1:7" hidden="1">
      <c r="A1321" s="283" t="str">
        <f t="shared" si="175"/>
        <v>Tier 13</v>
      </c>
      <c r="B1321" s="286">
        <f t="shared" si="182"/>
        <v>1258</v>
      </c>
      <c r="C1321" s="265">
        <f t="shared" si="182"/>
        <v>45200</v>
      </c>
      <c r="D1321" s="265" t="str">
        <f t="shared" si="176"/>
        <v>Tier 13</v>
      </c>
      <c r="E1321" s="284">
        <f t="shared" si="177"/>
        <v>0.22378604014586431</v>
      </c>
      <c r="F1321" s="265" t="str">
        <f t="shared" si="178"/>
        <v>Tier 13</v>
      </c>
      <c r="G1321" s="284">
        <f t="shared" si="179"/>
        <v>1.5014043185411127E-2</v>
      </c>
    </row>
    <row r="1322" spans="1:7" hidden="1">
      <c r="A1322" s="283" t="str">
        <f t="shared" si="175"/>
        <v>Tier 13</v>
      </c>
      <c r="B1322" s="286">
        <f t="shared" si="182"/>
        <v>1259</v>
      </c>
      <c r="C1322" s="265">
        <f t="shared" si="182"/>
        <v>45201</v>
      </c>
      <c r="D1322" s="265" t="str">
        <f t="shared" si="176"/>
        <v>Tier 13</v>
      </c>
      <c r="E1322" s="284">
        <f t="shared" si="177"/>
        <v>0.22380725884358255</v>
      </c>
      <c r="F1322" s="265" t="str">
        <f t="shared" si="178"/>
        <v>Tier 13</v>
      </c>
      <c r="G1322" s="284">
        <f t="shared" si="179"/>
        <v>1.5015435672628622E-2</v>
      </c>
    </row>
    <row r="1323" spans="1:7" hidden="1">
      <c r="A1323" s="283" t="str">
        <f t="shared" si="175"/>
        <v>Tier 13</v>
      </c>
      <c r="B1323" s="286">
        <f t="shared" si="182"/>
        <v>1260</v>
      </c>
      <c r="C1323" s="265">
        <f t="shared" si="182"/>
        <v>45202</v>
      </c>
      <c r="D1323" s="265" t="str">
        <f t="shared" si="176"/>
        <v>Tier 13</v>
      </c>
      <c r="E1323" s="284">
        <f t="shared" si="177"/>
        <v>0.22382847754130078</v>
      </c>
      <c r="F1323" s="265" t="str">
        <f t="shared" si="178"/>
        <v>Tier 13</v>
      </c>
      <c r="G1323" s="284">
        <f t="shared" si="179"/>
        <v>1.5016828159846117E-2</v>
      </c>
    </row>
    <row r="1324" spans="1:7" hidden="1">
      <c r="A1324" s="283" t="str">
        <f t="shared" si="175"/>
        <v>Tier 13</v>
      </c>
      <c r="B1324" s="286">
        <f t="shared" si="182"/>
        <v>1261</v>
      </c>
      <c r="C1324" s="265">
        <f t="shared" si="182"/>
        <v>45203</v>
      </c>
      <c r="D1324" s="265" t="str">
        <f t="shared" si="176"/>
        <v>Tier 13</v>
      </c>
      <c r="E1324" s="284">
        <f t="shared" si="177"/>
        <v>0.22384969623901901</v>
      </c>
      <c r="F1324" s="265" t="str">
        <f t="shared" si="178"/>
        <v>Tier 13</v>
      </c>
      <c r="G1324" s="284">
        <f t="shared" si="179"/>
        <v>1.5018220647063612E-2</v>
      </c>
    </row>
    <row r="1325" spans="1:7" hidden="1">
      <c r="A1325" s="283" t="str">
        <f t="shared" si="175"/>
        <v>Tier 13</v>
      </c>
      <c r="B1325" s="286">
        <f t="shared" si="182"/>
        <v>1262</v>
      </c>
      <c r="C1325" s="265">
        <f t="shared" si="182"/>
        <v>45204</v>
      </c>
      <c r="D1325" s="265" t="str">
        <f t="shared" si="176"/>
        <v>Tier 13</v>
      </c>
      <c r="E1325" s="284">
        <f t="shared" si="177"/>
        <v>0.22387091493673725</v>
      </c>
      <c r="F1325" s="265" t="str">
        <f t="shared" si="178"/>
        <v>Tier 13</v>
      </c>
      <c r="G1325" s="284">
        <f t="shared" si="179"/>
        <v>1.5019613134281106E-2</v>
      </c>
    </row>
    <row r="1326" spans="1:7" hidden="1">
      <c r="A1326" s="283" t="str">
        <f t="shared" si="175"/>
        <v>Tier 13</v>
      </c>
      <c r="B1326" s="286">
        <f t="shared" si="182"/>
        <v>1263</v>
      </c>
      <c r="C1326" s="265">
        <f t="shared" si="182"/>
        <v>45205</v>
      </c>
      <c r="D1326" s="265" t="str">
        <f t="shared" si="176"/>
        <v>Tier 13</v>
      </c>
      <c r="E1326" s="284">
        <f t="shared" si="177"/>
        <v>0.22389213363445548</v>
      </c>
      <c r="F1326" s="265" t="str">
        <f t="shared" si="178"/>
        <v>Tier 13</v>
      </c>
      <c r="G1326" s="284">
        <f t="shared" si="179"/>
        <v>1.5021005621498601E-2</v>
      </c>
    </row>
    <row r="1327" spans="1:7" hidden="1">
      <c r="A1327" s="283" t="str">
        <f t="shared" si="175"/>
        <v>Tier 13</v>
      </c>
      <c r="B1327" s="286">
        <f t="shared" si="182"/>
        <v>1264</v>
      </c>
      <c r="C1327" s="265">
        <f t="shared" si="182"/>
        <v>45206</v>
      </c>
      <c r="D1327" s="265" t="str">
        <f t="shared" si="176"/>
        <v>Tier 13</v>
      </c>
      <c r="E1327" s="284">
        <f t="shared" si="177"/>
        <v>0.22391335233217372</v>
      </c>
      <c r="F1327" s="265" t="str">
        <f t="shared" si="178"/>
        <v>Tier 13</v>
      </c>
      <c r="G1327" s="284">
        <f t="shared" si="179"/>
        <v>1.5022398108716096E-2</v>
      </c>
    </row>
    <row r="1328" spans="1:7" hidden="1">
      <c r="A1328" s="283" t="str">
        <f t="shared" si="175"/>
        <v>Tier 13</v>
      </c>
      <c r="B1328" s="286">
        <f t="shared" si="182"/>
        <v>1265</v>
      </c>
      <c r="C1328" s="265">
        <f t="shared" si="182"/>
        <v>45207</v>
      </c>
      <c r="D1328" s="265" t="str">
        <f t="shared" si="176"/>
        <v>Tier 13</v>
      </c>
      <c r="E1328" s="284">
        <f t="shared" si="177"/>
        <v>0.22393457102989195</v>
      </c>
      <c r="F1328" s="265" t="str">
        <f t="shared" si="178"/>
        <v>Tier 13</v>
      </c>
      <c r="G1328" s="284">
        <f t="shared" si="179"/>
        <v>1.5023790595933591E-2</v>
      </c>
    </row>
    <row r="1329" spans="1:7" hidden="1">
      <c r="A1329" s="283" t="str">
        <f t="shared" si="175"/>
        <v>Tier 13</v>
      </c>
      <c r="B1329" s="286">
        <f t="shared" si="182"/>
        <v>1266</v>
      </c>
      <c r="C1329" s="265">
        <f t="shared" si="182"/>
        <v>45208</v>
      </c>
      <c r="D1329" s="265" t="str">
        <f t="shared" si="176"/>
        <v>Tier 13</v>
      </c>
      <c r="E1329" s="284">
        <f t="shared" si="177"/>
        <v>0.22395578972761018</v>
      </c>
      <c r="F1329" s="265" t="str">
        <f t="shared" si="178"/>
        <v>Tier 13</v>
      </c>
      <c r="G1329" s="284">
        <f t="shared" si="179"/>
        <v>1.5025183083151086E-2</v>
      </c>
    </row>
    <row r="1330" spans="1:7" hidden="1">
      <c r="A1330" s="283" t="str">
        <f t="shared" si="175"/>
        <v>Tier 13</v>
      </c>
      <c r="B1330" s="286">
        <f t="shared" ref="B1330:C1345" si="183">B1329+1</f>
        <v>1267</v>
      </c>
      <c r="C1330" s="265">
        <f t="shared" si="183"/>
        <v>45209</v>
      </c>
      <c r="D1330" s="265" t="str">
        <f t="shared" si="176"/>
        <v>Tier 13</v>
      </c>
      <c r="E1330" s="284">
        <f t="shared" si="177"/>
        <v>0.22397700842532842</v>
      </c>
      <c r="F1330" s="265" t="str">
        <f t="shared" si="178"/>
        <v>Tier 13</v>
      </c>
      <c r="G1330" s="284">
        <f t="shared" si="179"/>
        <v>1.5026575570368581E-2</v>
      </c>
    </row>
    <row r="1331" spans="1:7" hidden="1">
      <c r="A1331" s="283" t="str">
        <f t="shared" si="175"/>
        <v>Tier 13</v>
      </c>
      <c r="B1331" s="286">
        <f t="shared" si="183"/>
        <v>1268</v>
      </c>
      <c r="C1331" s="265">
        <f t="shared" si="183"/>
        <v>45210</v>
      </c>
      <c r="D1331" s="265" t="str">
        <f t="shared" si="176"/>
        <v>Tier 13</v>
      </c>
      <c r="E1331" s="284">
        <f t="shared" si="177"/>
        <v>0.22399822712304665</v>
      </c>
      <c r="F1331" s="265" t="str">
        <f t="shared" si="178"/>
        <v>Tier 13</v>
      </c>
      <c r="G1331" s="284">
        <f t="shared" si="179"/>
        <v>1.5027968057586076E-2</v>
      </c>
    </row>
    <row r="1332" spans="1:7" hidden="1">
      <c r="A1332" s="283" t="str">
        <f t="shared" si="175"/>
        <v>Tier 13</v>
      </c>
      <c r="B1332" s="286">
        <f t="shared" si="183"/>
        <v>1269</v>
      </c>
      <c r="C1332" s="265">
        <f t="shared" si="183"/>
        <v>45211</v>
      </c>
      <c r="D1332" s="265" t="str">
        <f t="shared" si="176"/>
        <v>Tier 13</v>
      </c>
      <c r="E1332" s="284">
        <f t="shared" si="177"/>
        <v>0.22401944582076488</v>
      </c>
      <c r="F1332" s="265" t="str">
        <f t="shared" si="178"/>
        <v>Tier 13</v>
      </c>
      <c r="G1332" s="284">
        <f t="shared" si="179"/>
        <v>1.5029360544803571E-2</v>
      </c>
    </row>
    <row r="1333" spans="1:7" hidden="1">
      <c r="A1333" s="283" t="str">
        <f t="shared" si="175"/>
        <v>Tier 13</v>
      </c>
      <c r="B1333" s="286">
        <f t="shared" si="183"/>
        <v>1270</v>
      </c>
      <c r="C1333" s="265">
        <f t="shared" si="183"/>
        <v>45212</v>
      </c>
      <c r="D1333" s="265" t="str">
        <f t="shared" si="176"/>
        <v>Tier 13</v>
      </c>
      <c r="E1333" s="284">
        <f t="shared" si="177"/>
        <v>0.22404066451848312</v>
      </c>
      <c r="F1333" s="265" t="str">
        <f t="shared" si="178"/>
        <v>Tier 13</v>
      </c>
      <c r="G1333" s="284">
        <f t="shared" si="179"/>
        <v>1.5030753032021065E-2</v>
      </c>
    </row>
    <row r="1334" spans="1:7" hidden="1">
      <c r="A1334" s="283" t="str">
        <f t="shared" si="175"/>
        <v>Tier 13</v>
      </c>
      <c r="B1334" s="286">
        <f t="shared" si="183"/>
        <v>1271</v>
      </c>
      <c r="C1334" s="265">
        <f t="shared" si="183"/>
        <v>45213</v>
      </c>
      <c r="D1334" s="265" t="str">
        <f t="shared" si="176"/>
        <v>Tier 13</v>
      </c>
      <c r="E1334" s="284">
        <f t="shared" si="177"/>
        <v>0.22406188321620135</v>
      </c>
      <c r="F1334" s="265" t="str">
        <f t="shared" si="178"/>
        <v>Tier 13</v>
      </c>
      <c r="G1334" s="284">
        <f t="shared" si="179"/>
        <v>1.503214551923856E-2</v>
      </c>
    </row>
    <row r="1335" spans="1:7" hidden="1">
      <c r="A1335" s="283" t="str">
        <f t="shared" si="175"/>
        <v>Tier 13</v>
      </c>
      <c r="B1335" s="286">
        <f t="shared" si="183"/>
        <v>1272</v>
      </c>
      <c r="C1335" s="265">
        <f t="shared" si="183"/>
        <v>45214</v>
      </c>
      <c r="D1335" s="265" t="str">
        <f t="shared" si="176"/>
        <v>Tier 13</v>
      </c>
      <c r="E1335" s="284">
        <f t="shared" si="177"/>
        <v>0.22408310191391959</v>
      </c>
      <c r="F1335" s="265" t="str">
        <f t="shared" si="178"/>
        <v>Tier 13</v>
      </c>
      <c r="G1335" s="284">
        <f t="shared" si="179"/>
        <v>1.5033538006456055E-2</v>
      </c>
    </row>
    <row r="1336" spans="1:7" hidden="1">
      <c r="A1336" s="283" t="str">
        <f t="shared" si="175"/>
        <v>Tier 13</v>
      </c>
      <c r="B1336" s="286">
        <f t="shared" si="183"/>
        <v>1273</v>
      </c>
      <c r="C1336" s="265">
        <f t="shared" si="183"/>
        <v>45215</v>
      </c>
      <c r="D1336" s="265" t="str">
        <f t="shared" si="176"/>
        <v>Tier 13</v>
      </c>
      <c r="E1336" s="284">
        <f t="shared" si="177"/>
        <v>0.22410432061163782</v>
      </c>
      <c r="F1336" s="265" t="str">
        <f t="shared" si="178"/>
        <v>Tier 13</v>
      </c>
      <c r="G1336" s="284">
        <f t="shared" si="179"/>
        <v>1.503493049367355E-2</v>
      </c>
    </row>
    <row r="1337" spans="1:7" hidden="1">
      <c r="A1337" s="283" t="str">
        <f t="shared" si="175"/>
        <v>Tier 13</v>
      </c>
      <c r="B1337" s="286">
        <f t="shared" si="183"/>
        <v>1274</v>
      </c>
      <c r="C1337" s="265">
        <f t="shared" si="183"/>
        <v>45216</v>
      </c>
      <c r="D1337" s="265" t="str">
        <f t="shared" si="176"/>
        <v>Tier 13</v>
      </c>
      <c r="E1337" s="284">
        <f t="shared" si="177"/>
        <v>0.22412553930935605</v>
      </c>
      <c r="F1337" s="265" t="str">
        <f t="shared" si="178"/>
        <v>Tier 13</v>
      </c>
      <c r="G1337" s="284">
        <f t="shared" si="179"/>
        <v>1.5036322980891045E-2</v>
      </c>
    </row>
    <row r="1338" spans="1:7" hidden="1">
      <c r="A1338" s="283" t="str">
        <f t="shared" si="175"/>
        <v>Tier 13</v>
      </c>
      <c r="B1338" s="286">
        <f t="shared" si="183"/>
        <v>1275</v>
      </c>
      <c r="C1338" s="265">
        <f t="shared" si="183"/>
        <v>45217</v>
      </c>
      <c r="D1338" s="265" t="str">
        <f t="shared" si="176"/>
        <v>Tier 13</v>
      </c>
      <c r="E1338" s="284">
        <f t="shared" si="177"/>
        <v>0.22414675800707429</v>
      </c>
      <c r="F1338" s="265" t="str">
        <f t="shared" si="178"/>
        <v>Tier 13</v>
      </c>
      <c r="G1338" s="284">
        <f t="shared" si="179"/>
        <v>1.503771546810854E-2</v>
      </c>
    </row>
    <row r="1339" spans="1:7" hidden="1">
      <c r="A1339" s="283" t="str">
        <f t="shared" si="175"/>
        <v>Tier 13</v>
      </c>
      <c r="B1339" s="286">
        <f t="shared" si="183"/>
        <v>1276</v>
      </c>
      <c r="C1339" s="265">
        <f t="shared" si="183"/>
        <v>45218</v>
      </c>
      <c r="D1339" s="265" t="str">
        <f t="shared" si="176"/>
        <v>Tier 13</v>
      </c>
      <c r="E1339" s="284">
        <f t="shared" si="177"/>
        <v>0.22416797670479252</v>
      </c>
      <c r="F1339" s="265" t="str">
        <f t="shared" si="178"/>
        <v>Tier 13</v>
      </c>
      <c r="G1339" s="284">
        <f t="shared" si="179"/>
        <v>1.5039107955326035E-2</v>
      </c>
    </row>
    <row r="1340" spans="1:7" hidden="1">
      <c r="A1340" s="283" t="str">
        <f t="shared" si="175"/>
        <v>Tier 13</v>
      </c>
      <c r="B1340" s="286">
        <f t="shared" si="183"/>
        <v>1277</v>
      </c>
      <c r="C1340" s="265">
        <f t="shared" si="183"/>
        <v>45219</v>
      </c>
      <c r="D1340" s="265" t="str">
        <f t="shared" si="176"/>
        <v>Tier 13</v>
      </c>
      <c r="E1340" s="284">
        <f t="shared" si="177"/>
        <v>0.22418919540251075</v>
      </c>
      <c r="F1340" s="265" t="str">
        <f t="shared" si="178"/>
        <v>Tier 13</v>
      </c>
      <c r="G1340" s="284">
        <f t="shared" si="179"/>
        <v>1.504050044254353E-2</v>
      </c>
    </row>
    <row r="1341" spans="1:7" hidden="1">
      <c r="A1341" s="283" t="str">
        <f t="shared" si="175"/>
        <v>Tier 13</v>
      </c>
      <c r="B1341" s="286">
        <f t="shared" si="183"/>
        <v>1278</v>
      </c>
      <c r="C1341" s="265">
        <f t="shared" si="183"/>
        <v>45220</v>
      </c>
      <c r="D1341" s="265" t="str">
        <f t="shared" si="176"/>
        <v>Tier 13</v>
      </c>
      <c r="E1341" s="284">
        <f t="shared" si="177"/>
        <v>0.22421041410022899</v>
      </c>
      <c r="F1341" s="265" t="str">
        <f t="shared" si="178"/>
        <v>Tier 13</v>
      </c>
      <c r="G1341" s="284">
        <f t="shared" si="179"/>
        <v>1.5041892929761025E-2</v>
      </c>
    </row>
    <row r="1342" spans="1:7" hidden="1">
      <c r="A1342" s="283" t="str">
        <f t="shared" si="175"/>
        <v>Tier 13</v>
      </c>
      <c r="B1342" s="286">
        <f t="shared" si="183"/>
        <v>1279</v>
      </c>
      <c r="C1342" s="265">
        <f t="shared" si="183"/>
        <v>45221</v>
      </c>
      <c r="D1342" s="265" t="str">
        <f t="shared" si="176"/>
        <v>Tier 13</v>
      </c>
      <c r="E1342" s="284">
        <f t="shared" si="177"/>
        <v>0.22423163279794722</v>
      </c>
      <c r="F1342" s="265" t="str">
        <f t="shared" si="178"/>
        <v>Tier 13</v>
      </c>
      <c r="G1342" s="284">
        <f t="shared" si="179"/>
        <v>1.5043285416978519E-2</v>
      </c>
    </row>
    <row r="1343" spans="1:7" hidden="1">
      <c r="A1343" s="283" t="str">
        <f t="shared" si="175"/>
        <v>Tier 13</v>
      </c>
      <c r="B1343" s="286">
        <f t="shared" si="183"/>
        <v>1280</v>
      </c>
      <c r="C1343" s="265">
        <f t="shared" si="183"/>
        <v>45222</v>
      </c>
      <c r="D1343" s="265" t="str">
        <f t="shared" si="176"/>
        <v>Tier 13</v>
      </c>
      <c r="E1343" s="284">
        <f t="shared" si="177"/>
        <v>0.22425285149566546</v>
      </c>
      <c r="F1343" s="265" t="str">
        <f t="shared" si="178"/>
        <v>Tier 13</v>
      </c>
      <c r="G1343" s="284">
        <f t="shared" si="179"/>
        <v>1.5044677904196014E-2</v>
      </c>
    </row>
    <row r="1344" spans="1:7" hidden="1">
      <c r="A1344" s="283" t="str">
        <f t="shared" ref="A1344:A1407" si="184">IFERROR(INDEX($P$63:$P$101,MATCH(B1344,$Q$63:$Q$101,0)),A1343)</f>
        <v>Tier 13</v>
      </c>
      <c r="B1344" s="286">
        <f t="shared" si="183"/>
        <v>1281</v>
      </c>
      <c r="C1344" s="265">
        <f t="shared" si="183"/>
        <v>45223</v>
      </c>
      <c r="D1344" s="265" t="str">
        <f t="shared" ref="D1344:D1407" si="185">IF(A1344=0,"",A1344)</f>
        <v>Tier 13</v>
      </c>
      <c r="E1344" s="284">
        <f t="shared" ref="E1344:E1407" si="186">IF(A1344=0,E1343,E1343+VLOOKUP(D1344,$P$63:$T$101,3,0))</f>
        <v>0.22427407019338369</v>
      </c>
      <c r="F1344" s="265" t="str">
        <f t="shared" ref="F1344:F1407" si="187">D1344</f>
        <v>Tier 13</v>
      </c>
      <c r="G1344" s="284">
        <f t="shared" ref="G1344:G1407" si="188">IF(A1344=0,G1343,G1343+VLOOKUP(F1344,$P$63:$T$101,5,0))</f>
        <v>1.5046070391413509E-2</v>
      </c>
    </row>
    <row r="1345" spans="1:7" hidden="1">
      <c r="A1345" s="283" t="str">
        <f t="shared" si="184"/>
        <v>Tier 13</v>
      </c>
      <c r="B1345" s="286">
        <f t="shared" si="183"/>
        <v>1282</v>
      </c>
      <c r="C1345" s="265">
        <f t="shared" si="183"/>
        <v>45224</v>
      </c>
      <c r="D1345" s="265" t="str">
        <f t="shared" si="185"/>
        <v>Tier 13</v>
      </c>
      <c r="E1345" s="284">
        <f t="shared" si="186"/>
        <v>0.22429528889110192</v>
      </c>
      <c r="F1345" s="265" t="str">
        <f t="shared" si="187"/>
        <v>Tier 13</v>
      </c>
      <c r="G1345" s="284">
        <f t="shared" si="188"/>
        <v>1.5047462878631004E-2</v>
      </c>
    </row>
    <row r="1346" spans="1:7" hidden="1">
      <c r="A1346" s="283" t="str">
        <f t="shared" si="184"/>
        <v>Tier 13</v>
      </c>
      <c r="B1346" s="286">
        <f t="shared" ref="B1346:C1361" si="189">B1345+1</f>
        <v>1283</v>
      </c>
      <c r="C1346" s="265">
        <f t="shared" si="189"/>
        <v>45225</v>
      </c>
      <c r="D1346" s="265" t="str">
        <f t="shared" si="185"/>
        <v>Tier 13</v>
      </c>
      <c r="E1346" s="284">
        <f t="shared" si="186"/>
        <v>0.22431650758882016</v>
      </c>
      <c r="F1346" s="265" t="str">
        <f t="shared" si="187"/>
        <v>Tier 13</v>
      </c>
      <c r="G1346" s="284">
        <f t="shared" si="188"/>
        <v>1.5048855365848499E-2</v>
      </c>
    </row>
    <row r="1347" spans="1:7" hidden="1">
      <c r="A1347" s="283" t="str">
        <f t="shared" si="184"/>
        <v>Tier 13</v>
      </c>
      <c r="B1347" s="286">
        <f t="shared" si="189"/>
        <v>1284</v>
      </c>
      <c r="C1347" s="265">
        <f t="shared" si="189"/>
        <v>45226</v>
      </c>
      <c r="D1347" s="265" t="str">
        <f t="shared" si="185"/>
        <v>Tier 13</v>
      </c>
      <c r="E1347" s="284">
        <f t="shared" si="186"/>
        <v>0.22433772628653839</v>
      </c>
      <c r="F1347" s="265" t="str">
        <f t="shared" si="187"/>
        <v>Tier 13</v>
      </c>
      <c r="G1347" s="284">
        <f t="shared" si="188"/>
        <v>1.5050247853065994E-2</v>
      </c>
    </row>
    <row r="1348" spans="1:7" hidden="1">
      <c r="A1348" s="283" t="str">
        <f t="shared" si="184"/>
        <v>Tier 13</v>
      </c>
      <c r="B1348" s="286">
        <f t="shared" si="189"/>
        <v>1285</v>
      </c>
      <c r="C1348" s="265">
        <f t="shared" si="189"/>
        <v>45227</v>
      </c>
      <c r="D1348" s="265" t="str">
        <f t="shared" si="185"/>
        <v>Tier 13</v>
      </c>
      <c r="E1348" s="284">
        <f t="shared" si="186"/>
        <v>0.22435894498425663</v>
      </c>
      <c r="F1348" s="265" t="str">
        <f t="shared" si="187"/>
        <v>Tier 13</v>
      </c>
      <c r="G1348" s="284">
        <f t="shared" si="188"/>
        <v>1.5051640340283489E-2</v>
      </c>
    </row>
    <row r="1349" spans="1:7" hidden="1">
      <c r="A1349" s="283" t="str">
        <f t="shared" si="184"/>
        <v>Tier 13</v>
      </c>
      <c r="B1349" s="286">
        <f t="shared" si="189"/>
        <v>1286</v>
      </c>
      <c r="C1349" s="265">
        <f t="shared" si="189"/>
        <v>45228</v>
      </c>
      <c r="D1349" s="265" t="str">
        <f t="shared" si="185"/>
        <v>Tier 13</v>
      </c>
      <c r="E1349" s="284">
        <f t="shared" si="186"/>
        <v>0.22438016368197486</v>
      </c>
      <c r="F1349" s="265" t="str">
        <f t="shared" si="187"/>
        <v>Tier 13</v>
      </c>
      <c r="G1349" s="284">
        <f t="shared" si="188"/>
        <v>1.5053032827500984E-2</v>
      </c>
    </row>
    <row r="1350" spans="1:7" hidden="1">
      <c r="A1350" s="283" t="str">
        <f t="shared" si="184"/>
        <v>Tier 14</v>
      </c>
      <c r="B1350" s="286">
        <f t="shared" si="189"/>
        <v>1287</v>
      </c>
      <c r="C1350" s="265">
        <f t="shared" si="189"/>
        <v>45229</v>
      </c>
      <c r="D1350" s="265" t="str">
        <f t="shared" si="185"/>
        <v>Tier 14</v>
      </c>
      <c r="E1350" s="284">
        <f t="shared" si="186"/>
        <v>0.22440257784855652</v>
      </c>
      <c r="F1350" s="265" t="str">
        <f t="shared" si="187"/>
        <v>Tier 14</v>
      </c>
      <c r="G1350" s="284">
        <f t="shared" si="188"/>
        <v>1.5054426284060679E-2</v>
      </c>
    </row>
    <row r="1351" spans="1:7" hidden="1">
      <c r="A1351" s="283" t="str">
        <f t="shared" si="184"/>
        <v>Tier 14</v>
      </c>
      <c r="B1351" s="286">
        <f t="shared" si="189"/>
        <v>1288</v>
      </c>
      <c r="C1351" s="265">
        <f t="shared" si="189"/>
        <v>45230</v>
      </c>
      <c r="D1351" s="265" t="str">
        <f t="shared" si="185"/>
        <v>Tier 14</v>
      </c>
      <c r="E1351" s="284">
        <f t="shared" si="186"/>
        <v>0.22442499201513819</v>
      </c>
      <c r="F1351" s="265" t="str">
        <f t="shared" si="187"/>
        <v>Tier 14</v>
      </c>
      <c r="G1351" s="284">
        <f t="shared" si="188"/>
        <v>1.5055819740620374E-2</v>
      </c>
    </row>
    <row r="1352" spans="1:7" hidden="1">
      <c r="A1352" s="283" t="str">
        <f t="shared" si="184"/>
        <v>Tier 14</v>
      </c>
      <c r="B1352" s="286">
        <f t="shared" si="189"/>
        <v>1289</v>
      </c>
      <c r="C1352" s="265">
        <f t="shared" si="189"/>
        <v>45231</v>
      </c>
      <c r="D1352" s="265" t="str">
        <f t="shared" si="185"/>
        <v>Tier 14</v>
      </c>
      <c r="E1352" s="284">
        <f t="shared" si="186"/>
        <v>0.22444740618171985</v>
      </c>
      <c r="F1352" s="265" t="str">
        <f t="shared" si="187"/>
        <v>Tier 14</v>
      </c>
      <c r="G1352" s="284">
        <f t="shared" si="188"/>
        <v>1.5057213197180069E-2</v>
      </c>
    </row>
    <row r="1353" spans="1:7" hidden="1">
      <c r="A1353" s="283" t="str">
        <f t="shared" si="184"/>
        <v>Tier 14</v>
      </c>
      <c r="B1353" s="286">
        <f t="shared" si="189"/>
        <v>1290</v>
      </c>
      <c r="C1353" s="265">
        <f t="shared" si="189"/>
        <v>45232</v>
      </c>
      <c r="D1353" s="265" t="str">
        <f t="shared" si="185"/>
        <v>Tier 14</v>
      </c>
      <c r="E1353" s="284">
        <f t="shared" si="186"/>
        <v>0.22446982034830151</v>
      </c>
      <c r="F1353" s="265" t="str">
        <f t="shared" si="187"/>
        <v>Tier 14</v>
      </c>
      <c r="G1353" s="284">
        <f t="shared" si="188"/>
        <v>1.5058606653739764E-2</v>
      </c>
    </row>
    <row r="1354" spans="1:7" hidden="1">
      <c r="A1354" s="283" t="str">
        <f t="shared" si="184"/>
        <v>Tier 14</v>
      </c>
      <c r="B1354" s="286">
        <f t="shared" si="189"/>
        <v>1291</v>
      </c>
      <c r="C1354" s="265">
        <f t="shared" si="189"/>
        <v>45233</v>
      </c>
      <c r="D1354" s="265" t="str">
        <f t="shared" si="185"/>
        <v>Tier 14</v>
      </c>
      <c r="E1354" s="284">
        <f t="shared" si="186"/>
        <v>0.22449223451488318</v>
      </c>
      <c r="F1354" s="265" t="str">
        <f t="shared" si="187"/>
        <v>Tier 14</v>
      </c>
      <c r="G1354" s="284">
        <f t="shared" si="188"/>
        <v>1.5060000110299459E-2</v>
      </c>
    </row>
    <row r="1355" spans="1:7" hidden="1">
      <c r="A1355" s="283" t="str">
        <f t="shared" si="184"/>
        <v>Tier 14</v>
      </c>
      <c r="B1355" s="286">
        <f t="shared" si="189"/>
        <v>1292</v>
      </c>
      <c r="C1355" s="265">
        <f t="shared" si="189"/>
        <v>45234</v>
      </c>
      <c r="D1355" s="265" t="str">
        <f t="shared" si="185"/>
        <v>Tier 14</v>
      </c>
      <c r="E1355" s="284">
        <f t="shared" si="186"/>
        <v>0.22451464868146484</v>
      </c>
      <c r="F1355" s="265" t="str">
        <f t="shared" si="187"/>
        <v>Tier 14</v>
      </c>
      <c r="G1355" s="284">
        <f t="shared" si="188"/>
        <v>1.5061393566859154E-2</v>
      </c>
    </row>
    <row r="1356" spans="1:7" hidden="1">
      <c r="A1356" s="283" t="str">
        <f t="shared" si="184"/>
        <v>Tier 14</v>
      </c>
      <c r="B1356" s="286">
        <f t="shared" si="189"/>
        <v>1293</v>
      </c>
      <c r="C1356" s="265">
        <f t="shared" si="189"/>
        <v>45235</v>
      </c>
      <c r="D1356" s="265" t="str">
        <f t="shared" si="185"/>
        <v>Tier 14</v>
      </c>
      <c r="E1356" s="284">
        <f t="shared" si="186"/>
        <v>0.2245370628480465</v>
      </c>
      <c r="F1356" s="265" t="str">
        <f t="shared" si="187"/>
        <v>Tier 14</v>
      </c>
      <c r="G1356" s="284">
        <f t="shared" si="188"/>
        <v>1.506278702341885E-2</v>
      </c>
    </row>
    <row r="1357" spans="1:7" hidden="1">
      <c r="A1357" s="283" t="str">
        <f t="shared" si="184"/>
        <v>Tier 14</v>
      </c>
      <c r="B1357" s="286">
        <f t="shared" si="189"/>
        <v>1294</v>
      </c>
      <c r="C1357" s="265">
        <f t="shared" si="189"/>
        <v>45236</v>
      </c>
      <c r="D1357" s="265" t="str">
        <f t="shared" si="185"/>
        <v>Tier 14</v>
      </c>
      <c r="E1357" s="284">
        <f t="shared" si="186"/>
        <v>0.22455947701462817</v>
      </c>
      <c r="F1357" s="265" t="str">
        <f t="shared" si="187"/>
        <v>Tier 14</v>
      </c>
      <c r="G1357" s="284">
        <f t="shared" si="188"/>
        <v>1.5064180479978545E-2</v>
      </c>
    </row>
    <row r="1358" spans="1:7" hidden="1">
      <c r="A1358" s="283" t="str">
        <f t="shared" si="184"/>
        <v>Tier 14</v>
      </c>
      <c r="B1358" s="286">
        <f t="shared" si="189"/>
        <v>1295</v>
      </c>
      <c r="C1358" s="265">
        <f t="shared" si="189"/>
        <v>45237</v>
      </c>
      <c r="D1358" s="265" t="str">
        <f t="shared" si="185"/>
        <v>Tier 14</v>
      </c>
      <c r="E1358" s="284">
        <f t="shared" si="186"/>
        <v>0.22458189118120983</v>
      </c>
      <c r="F1358" s="265" t="str">
        <f t="shared" si="187"/>
        <v>Tier 14</v>
      </c>
      <c r="G1358" s="284">
        <f t="shared" si="188"/>
        <v>1.506557393653824E-2</v>
      </c>
    </row>
    <row r="1359" spans="1:7" hidden="1">
      <c r="A1359" s="283" t="str">
        <f t="shared" si="184"/>
        <v>Tier 14</v>
      </c>
      <c r="B1359" s="286">
        <f t="shared" si="189"/>
        <v>1296</v>
      </c>
      <c r="C1359" s="265">
        <f t="shared" si="189"/>
        <v>45238</v>
      </c>
      <c r="D1359" s="265" t="str">
        <f t="shared" si="185"/>
        <v>Tier 14</v>
      </c>
      <c r="E1359" s="284">
        <f t="shared" si="186"/>
        <v>0.22460430534779149</v>
      </c>
      <c r="F1359" s="265" t="str">
        <f t="shared" si="187"/>
        <v>Tier 14</v>
      </c>
      <c r="G1359" s="284">
        <f t="shared" si="188"/>
        <v>1.5066967393097935E-2</v>
      </c>
    </row>
    <row r="1360" spans="1:7" hidden="1">
      <c r="A1360" s="283" t="str">
        <f t="shared" si="184"/>
        <v>Tier 14</v>
      </c>
      <c r="B1360" s="286">
        <f t="shared" si="189"/>
        <v>1297</v>
      </c>
      <c r="C1360" s="265">
        <f t="shared" si="189"/>
        <v>45239</v>
      </c>
      <c r="D1360" s="265" t="str">
        <f t="shared" si="185"/>
        <v>Tier 14</v>
      </c>
      <c r="E1360" s="284">
        <f t="shared" si="186"/>
        <v>0.22462671951437316</v>
      </c>
      <c r="F1360" s="265" t="str">
        <f t="shared" si="187"/>
        <v>Tier 14</v>
      </c>
      <c r="G1360" s="284">
        <f t="shared" si="188"/>
        <v>1.506836084965763E-2</v>
      </c>
    </row>
    <row r="1361" spans="1:7" hidden="1">
      <c r="A1361" s="283" t="str">
        <f t="shared" si="184"/>
        <v>Tier 14</v>
      </c>
      <c r="B1361" s="286">
        <f t="shared" si="189"/>
        <v>1298</v>
      </c>
      <c r="C1361" s="265">
        <f t="shared" si="189"/>
        <v>45240</v>
      </c>
      <c r="D1361" s="265" t="str">
        <f t="shared" si="185"/>
        <v>Tier 14</v>
      </c>
      <c r="E1361" s="284">
        <f t="shared" si="186"/>
        <v>0.22464913368095482</v>
      </c>
      <c r="F1361" s="265" t="str">
        <f t="shared" si="187"/>
        <v>Tier 14</v>
      </c>
      <c r="G1361" s="284">
        <f t="shared" si="188"/>
        <v>1.5069754306217325E-2</v>
      </c>
    </row>
    <row r="1362" spans="1:7" hidden="1">
      <c r="A1362" s="283" t="str">
        <f t="shared" si="184"/>
        <v>Tier 14</v>
      </c>
      <c r="B1362" s="286">
        <f t="shared" ref="B1362:C1367" si="190">B1361+1</f>
        <v>1299</v>
      </c>
      <c r="C1362" s="265">
        <f t="shared" si="190"/>
        <v>45241</v>
      </c>
      <c r="D1362" s="265" t="str">
        <f t="shared" si="185"/>
        <v>Tier 14</v>
      </c>
      <c r="E1362" s="284">
        <f t="shared" si="186"/>
        <v>0.22467154784753648</v>
      </c>
      <c r="F1362" s="265" t="str">
        <f t="shared" si="187"/>
        <v>Tier 14</v>
      </c>
      <c r="G1362" s="284">
        <f t="shared" si="188"/>
        <v>1.507114776277702E-2</v>
      </c>
    </row>
    <row r="1363" spans="1:7" hidden="1">
      <c r="A1363" s="283" t="str">
        <f t="shared" si="184"/>
        <v>Tier 14</v>
      </c>
      <c r="B1363" s="286">
        <f t="shared" si="190"/>
        <v>1300</v>
      </c>
      <c r="C1363" s="265">
        <f t="shared" si="190"/>
        <v>45242</v>
      </c>
      <c r="D1363" s="265" t="str">
        <f t="shared" si="185"/>
        <v>Tier 14</v>
      </c>
      <c r="E1363" s="284">
        <f t="shared" si="186"/>
        <v>0.22469396201411815</v>
      </c>
      <c r="F1363" s="265" t="str">
        <f t="shared" si="187"/>
        <v>Tier 14</v>
      </c>
      <c r="G1363" s="284">
        <f t="shared" si="188"/>
        <v>1.5072541219336716E-2</v>
      </c>
    </row>
    <row r="1364" spans="1:7" hidden="1">
      <c r="A1364" s="283" t="str">
        <f t="shared" si="184"/>
        <v>Tier 14</v>
      </c>
      <c r="B1364" s="286">
        <f t="shared" si="190"/>
        <v>1301</v>
      </c>
      <c r="C1364" s="265">
        <f t="shared" si="190"/>
        <v>45243</v>
      </c>
      <c r="D1364" s="265" t="str">
        <f t="shared" si="185"/>
        <v>Tier 14</v>
      </c>
      <c r="E1364" s="284">
        <f t="shared" si="186"/>
        <v>0.22471637618069981</v>
      </c>
      <c r="F1364" s="265" t="str">
        <f t="shared" si="187"/>
        <v>Tier 14</v>
      </c>
      <c r="G1364" s="284">
        <f t="shared" si="188"/>
        <v>1.5073934675896411E-2</v>
      </c>
    </row>
    <row r="1365" spans="1:7" hidden="1">
      <c r="A1365" s="283" t="str">
        <f t="shared" si="184"/>
        <v>Tier 14</v>
      </c>
      <c r="B1365" s="286">
        <f t="shared" si="190"/>
        <v>1302</v>
      </c>
      <c r="C1365" s="265">
        <f t="shared" si="190"/>
        <v>45244</v>
      </c>
      <c r="D1365" s="265" t="str">
        <f t="shared" si="185"/>
        <v>Tier 14</v>
      </c>
      <c r="E1365" s="284">
        <f t="shared" si="186"/>
        <v>0.22473879034728148</v>
      </c>
      <c r="F1365" s="265" t="str">
        <f t="shared" si="187"/>
        <v>Tier 14</v>
      </c>
      <c r="G1365" s="284">
        <f t="shared" si="188"/>
        <v>1.5075328132456106E-2</v>
      </c>
    </row>
    <row r="1366" spans="1:7" hidden="1">
      <c r="A1366" s="283" t="str">
        <f t="shared" si="184"/>
        <v>Tier 14</v>
      </c>
      <c r="B1366" s="286">
        <f t="shared" si="190"/>
        <v>1303</v>
      </c>
      <c r="C1366" s="265">
        <f t="shared" si="190"/>
        <v>45245</v>
      </c>
      <c r="D1366" s="265" t="str">
        <f t="shared" si="185"/>
        <v>Tier 14</v>
      </c>
      <c r="E1366" s="284">
        <f t="shared" si="186"/>
        <v>0.22476120451386314</v>
      </c>
      <c r="F1366" s="265" t="str">
        <f t="shared" si="187"/>
        <v>Tier 14</v>
      </c>
      <c r="G1366" s="284">
        <f t="shared" si="188"/>
        <v>1.5076721589015801E-2</v>
      </c>
    </row>
    <row r="1367" spans="1:7" hidden="1">
      <c r="A1367" s="283" t="str">
        <f t="shared" si="184"/>
        <v>Tier 14</v>
      </c>
      <c r="B1367" s="286">
        <f t="shared" si="190"/>
        <v>1304</v>
      </c>
      <c r="C1367" s="265">
        <f t="shared" si="190"/>
        <v>45246</v>
      </c>
      <c r="D1367" s="265" t="str">
        <f t="shared" si="185"/>
        <v>Tier 14</v>
      </c>
      <c r="E1367" s="284">
        <f t="shared" si="186"/>
        <v>0.2247836186804448</v>
      </c>
      <c r="F1367" s="265" t="str">
        <f t="shared" si="187"/>
        <v>Tier 14</v>
      </c>
      <c r="G1367" s="284">
        <f t="shared" si="188"/>
        <v>1.5078115045575496E-2</v>
      </c>
    </row>
    <row r="1368" spans="1:7" hidden="1">
      <c r="A1368" s="283" t="str">
        <f t="shared" si="184"/>
        <v>Tier 14</v>
      </c>
      <c r="B1368" s="286">
        <f>B1367+1</f>
        <v>1305</v>
      </c>
      <c r="C1368" s="265">
        <f>C1367+1</f>
        <v>45247</v>
      </c>
      <c r="D1368" s="265" t="str">
        <f t="shared" si="185"/>
        <v>Tier 14</v>
      </c>
      <c r="E1368" s="284">
        <f t="shared" si="186"/>
        <v>0.22480603284702647</v>
      </c>
      <c r="F1368" s="265" t="str">
        <f t="shared" si="187"/>
        <v>Tier 14</v>
      </c>
      <c r="G1368" s="284">
        <f t="shared" si="188"/>
        <v>1.5079508502135191E-2</v>
      </c>
    </row>
    <row r="1369" spans="1:7" hidden="1">
      <c r="A1369" s="283" t="str">
        <f t="shared" si="184"/>
        <v>Tier 14</v>
      </c>
      <c r="B1369" s="286">
        <f t="shared" ref="B1369:C1384" si="191">B1368+1</f>
        <v>1306</v>
      </c>
      <c r="C1369" s="265">
        <f t="shared" si="191"/>
        <v>45248</v>
      </c>
      <c r="D1369" s="265" t="str">
        <f t="shared" si="185"/>
        <v>Tier 14</v>
      </c>
      <c r="E1369" s="284">
        <f t="shared" si="186"/>
        <v>0.22482844701360813</v>
      </c>
      <c r="F1369" s="265" t="str">
        <f t="shared" si="187"/>
        <v>Tier 14</v>
      </c>
      <c r="G1369" s="284">
        <f t="shared" si="188"/>
        <v>1.5080901958694886E-2</v>
      </c>
    </row>
    <row r="1370" spans="1:7" hidden="1">
      <c r="A1370" s="283" t="str">
        <f t="shared" si="184"/>
        <v>Tier 14</v>
      </c>
      <c r="B1370" s="286">
        <f t="shared" si="191"/>
        <v>1307</v>
      </c>
      <c r="C1370" s="265">
        <f t="shared" si="191"/>
        <v>45249</v>
      </c>
      <c r="D1370" s="265" t="str">
        <f t="shared" si="185"/>
        <v>Tier 14</v>
      </c>
      <c r="E1370" s="284">
        <f t="shared" si="186"/>
        <v>0.22485086118018979</v>
      </c>
      <c r="F1370" s="265" t="str">
        <f t="shared" si="187"/>
        <v>Tier 14</v>
      </c>
      <c r="G1370" s="284">
        <f t="shared" si="188"/>
        <v>1.5082295415254581E-2</v>
      </c>
    </row>
    <row r="1371" spans="1:7" hidden="1">
      <c r="A1371" s="283" t="str">
        <f t="shared" si="184"/>
        <v>Tier 14</v>
      </c>
      <c r="B1371" s="286">
        <f t="shared" si="191"/>
        <v>1308</v>
      </c>
      <c r="C1371" s="265">
        <f t="shared" si="191"/>
        <v>45250</v>
      </c>
      <c r="D1371" s="265" t="str">
        <f t="shared" si="185"/>
        <v>Tier 14</v>
      </c>
      <c r="E1371" s="284">
        <f t="shared" si="186"/>
        <v>0.22487327534677146</v>
      </c>
      <c r="F1371" s="265" t="str">
        <f t="shared" si="187"/>
        <v>Tier 14</v>
      </c>
      <c r="G1371" s="284">
        <f t="shared" si="188"/>
        <v>1.5083688871814277E-2</v>
      </c>
    </row>
    <row r="1372" spans="1:7" hidden="1">
      <c r="A1372" s="283" t="str">
        <f t="shared" si="184"/>
        <v>Tier 14</v>
      </c>
      <c r="B1372" s="286">
        <f t="shared" si="191"/>
        <v>1309</v>
      </c>
      <c r="C1372" s="265">
        <f t="shared" si="191"/>
        <v>45251</v>
      </c>
      <c r="D1372" s="265" t="str">
        <f t="shared" si="185"/>
        <v>Tier 14</v>
      </c>
      <c r="E1372" s="284">
        <f t="shared" si="186"/>
        <v>0.22489568951335312</v>
      </c>
      <c r="F1372" s="265" t="str">
        <f t="shared" si="187"/>
        <v>Tier 14</v>
      </c>
      <c r="G1372" s="284">
        <f t="shared" si="188"/>
        <v>1.5085082328373972E-2</v>
      </c>
    </row>
    <row r="1373" spans="1:7" hidden="1">
      <c r="A1373" s="283" t="str">
        <f t="shared" si="184"/>
        <v>Tier 14</v>
      </c>
      <c r="B1373" s="286">
        <f t="shared" si="191"/>
        <v>1310</v>
      </c>
      <c r="C1373" s="265">
        <f t="shared" si="191"/>
        <v>45252</v>
      </c>
      <c r="D1373" s="265" t="str">
        <f t="shared" si="185"/>
        <v>Tier 14</v>
      </c>
      <c r="E1373" s="284">
        <f t="shared" si="186"/>
        <v>0.22491810367993478</v>
      </c>
      <c r="F1373" s="265" t="str">
        <f t="shared" si="187"/>
        <v>Tier 14</v>
      </c>
      <c r="G1373" s="284">
        <f t="shared" si="188"/>
        <v>1.5086475784933667E-2</v>
      </c>
    </row>
    <row r="1374" spans="1:7" hidden="1">
      <c r="A1374" s="283" t="str">
        <f t="shared" si="184"/>
        <v>Tier 14</v>
      </c>
      <c r="B1374" s="286">
        <f t="shared" si="191"/>
        <v>1311</v>
      </c>
      <c r="C1374" s="265">
        <f t="shared" si="191"/>
        <v>45253</v>
      </c>
      <c r="D1374" s="265" t="str">
        <f t="shared" si="185"/>
        <v>Tier 14</v>
      </c>
      <c r="E1374" s="284">
        <f t="shared" si="186"/>
        <v>0.22494051784651645</v>
      </c>
      <c r="F1374" s="265" t="str">
        <f t="shared" si="187"/>
        <v>Tier 14</v>
      </c>
      <c r="G1374" s="284">
        <f t="shared" si="188"/>
        <v>1.5087869241493362E-2</v>
      </c>
    </row>
    <row r="1375" spans="1:7" hidden="1">
      <c r="A1375" s="283" t="str">
        <f t="shared" si="184"/>
        <v>Tier 14</v>
      </c>
      <c r="B1375" s="286">
        <f t="shared" si="191"/>
        <v>1312</v>
      </c>
      <c r="C1375" s="265">
        <f t="shared" si="191"/>
        <v>45254</v>
      </c>
      <c r="D1375" s="265" t="str">
        <f t="shared" si="185"/>
        <v>Tier 14</v>
      </c>
      <c r="E1375" s="284">
        <f t="shared" si="186"/>
        <v>0.22496293201309811</v>
      </c>
      <c r="F1375" s="265" t="str">
        <f t="shared" si="187"/>
        <v>Tier 14</v>
      </c>
      <c r="G1375" s="284">
        <f t="shared" si="188"/>
        <v>1.5089262698053057E-2</v>
      </c>
    </row>
    <row r="1376" spans="1:7" hidden="1">
      <c r="A1376" s="283" t="str">
        <f t="shared" si="184"/>
        <v>Tier 14</v>
      </c>
      <c r="B1376" s="286">
        <f t="shared" si="191"/>
        <v>1313</v>
      </c>
      <c r="C1376" s="265">
        <f t="shared" si="191"/>
        <v>45255</v>
      </c>
      <c r="D1376" s="265" t="str">
        <f t="shared" si="185"/>
        <v>Tier 14</v>
      </c>
      <c r="E1376" s="284">
        <f t="shared" si="186"/>
        <v>0.22498534617967977</v>
      </c>
      <c r="F1376" s="265" t="str">
        <f t="shared" si="187"/>
        <v>Tier 14</v>
      </c>
      <c r="G1376" s="284">
        <f t="shared" si="188"/>
        <v>1.5090656154612752E-2</v>
      </c>
    </row>
    <row r="1377" spans="1:7" hidden="1">
      <c r="A1377" s="283" t="str">
        <f t="shared" si="184"/>
        <v>Tier 14</v>
      </c>
      <c r="B1377" s="286">
        <f t="shared" si="191"/>
        <v>1314</v>
      </c>
      <c r="C1377" s="265">
        <f t="shared" si="191"/>
        <v>45256</v>
      </c>
      <c r="D1377" s="265" t="str">
        <f t="shared" si="185"/>
        <v>Tier 14</v>
      </c>
      <c r="E1377" s="284">
        <f t="shared" si="186"/>
        <v>0.22500776034626144</v>
      </c>
      <c r="F1377" s="265" t="str">
        <f t="shared" si="187"/>
        <v>Tier 14</v>
      </c>
      <c r="G1377" s="284">
        <f t="shared" si="188"/>
        <v>1.5092049611172447E-2</v>
      </c>
    </row>
    <row r="1378" spans="1:7" hidden="1">
      <c r="A1378" s="283" t="str">
        <f t="shared" si="184"/>
        <v>Tier 14</v>
      </c>
      <c r="B1378" s="286">
        <f t="shared" si="191"/>
        <v>1315</v>
      </c>
      <c r="C1378" s="265">
        <f t="shared" si="191"/>
        <v>45257</v>
      </c>
      <c r="D1378" s="265" t="str">
        <f t="shared" si="185"/>
        <v>Tier 14</v>
      </c>
      <c r="E1378" s="284">
        <f t="shared" si="186"/>
        <v>0.2250301745128431</v>
      </c>
      <c r="F1378" s="265" t="str">
        <f t="shared" si="187"/>
        <v>Tier 14</v>
      </c>
      <c r="G1378" s="284">
        <f t="shared" si="188"/>
        <v>1.5093443067732143E-2</v>
      </c>
    </row>
    <row r="1379" spans="1:7" hidden="1">
      <c r="A1379" s="283" t="str">
        <f t="shared" si="184"/>
        <v>Tier 14</v>
      </c>
      <c r="B1379" s="286">
        <f t="shared" si="191"/>
        <v>1316</v>
      </c>
      <c r="C1379" s="265">
        <f t="shared" si="191"/>
        <v>45258</v>
      </c>
      <c r="D1379" s="265" t="str">
        <f t="shared" si="185"/>
        <v>Tier 14</v>
      </c>
      <c r="E1379" s="284">
        <f t="shared" si="186"/>
        <v>0.22505258867942476</v>
      </c>
      <c r="F1379" s="265" t="str">
        <f t="shared" si="187"/>
        <v>Tier 14</v>
      </c>
      <c r="G1379" s="284">
        <f t="shared" si="188"/>
        <v>1.5094836524291838E-2</v>
      </c>
    </row>
    <row r="1380" spans="1:7" hidden="1">
      <c r="A1380" s="283" t="str">
        <f t="shared" si="184"/>
        <v>Tier 14</v>
      </c>
      <c r="B1380" s="286">
        <f t="shared" si="191"/>
        <v>1317</v>
      </c>
      <c r="C1380" s="265">
        <f t="shared" si="191"/>
        <v>45259</v>
      </c>
      <c r="D1380" s="265" t="str">
        <f t="shared" si="185"/>
        <v>Tier 14</v>
      </c>
      <c r="E1380" s="284">
        <f t="shared" si="186"/>
        <v>0.22507500284600643</v>
      </c>
      <c r="F1380" s="265" t="str">
        <f t="shared" si="187"/>
        <v>Tier 14</v>
      </c>
      <c r="G1380" s="284">
        <f t="shared" si="188"/>
        <v>1.5096229980851533E-2</v>
      </c>
    </row>
    <row r="1381" spans="1:7" hidden="1">
      <c r="A1381" s="283" t="str">
        <f t="shared" si="184"/>
        <v>Tier 14</v>
      </c>
      <c r="B1381" s="286">
        <f t="shared" si="191"/>
        <v>1318</v>
      </c>
      <c r="C1381" s="265">
        <f t="shared" si="191"/>
        <v>45260</v>
      </c>
      <c r="D1381" s="265" t="str">
        <f t="shared" si="185"/>
        <v>Tier 14</v>
      </c>
      <c r="E1381" s="284">
        <f t="shared" si="186"/>
        <v>0.22509741701258809</v>
      </c>
      <c r="F1381" s="265" t="str">
        <f t="shared" si="187"/>
        <v>Tier 14</v>
      </c>
      <c r="G1381" s="284">
        <f t="shared" si="188"/>
        <v>1.5097623437411228E-2</v>
      </c>
    </row>
    <row r="1382" spans="1:7" hidden="1">
      <c r="A1382" s="283" t="str">
        <f t="shared" si="184"/>
        <v>Tier 14</v>
      </c>
      <c r="B1382" s="286">
        <f t="shared" si="191"/>
        <v>1319</v>
      </c>
      <c r="C1382" s="265">
        <f t="shared" si="191"/>
        <v>45261</v>
      </c>
      <c r="D1382" s="265" t="str">
        <f t="shared" si="185"/>
        <v>Tier 14</v>
      </c>
      <c r="E1382" s="284">
        <f t="shared" si="186"/>
        <v>0.22511983117916975</v>
      </c>
      <c r="F1382" s="265" t="str">
        <f t="shared" si="187"/>
        <v>Tier 14</v>
      </c>
      <c r="G1382" s="284">
        <f t="shared" si="188"/>
        <v>1.5099016893970923E-2</v>
      </c>
    </row>
    <row r="1383" spans="1:7" hidden="1">
      <c r="A1383" s="283" t="str">
        <f t="shared" si="184"/>
        <v>Tier 14</v>
      </c>
      <c r="B1383" s="286">
        <f t="shared" si="191"/>
        <v>1320</v>
      </c>
      <c r="C1383" s="265">
        <f t="shared" si="191"/>
        <v>45262</v>
      </c>
      <c r="D1383" s="265" t="str">
        <f t="shared" si="185"/>
        <v>Tier 14</v>
      </c>
      <c r="E1383" s="284">
        <f t="shared" si="186"/>
        <v>0.22514224534575142</v>
      </c>
      <c r="F1383" s="265" t="str">
        <f t="shared" si="187"/>
        <v>Tier 14</v>
      </c>
      <c r="G1383" s="284">
        <f t="shared" si="188"/>
        <v>1.5100410350530618E-2</v>
      </c>
    </row>
    <row r="1384" spans="1:7" hidden="1">
      <c r="A1384" s="283" t="str">
        <f t="shared" si="184"/>
        <v>Tier 14</v>
      </c>
      <c r="B1384" s="286">
        <f t="shared" si="191"/>
        <v>1321</v>
      </c>
      <c r="C1384" s="265">
        <f t="shared" si="191"/>
        <v>45263</v>
      </c>
      <c r="D1384" s="265" t="str">
        <f t="shared" si="185"/>
        <v>Tier 14</v>
      </c>
      <c r="E1384" s="284">
        <f t="shared" si="186"/>
        <v>0.22516465951233308</v>
      </c>
      <c r="F1384" s="265" t="str">
        <f t="shared" si="187"/>
        <v>Tier 14</v>
      </c>
      <c r="G1384" s="284">
        <f t="shared" si="188"/>
        <v>1.5101803807090313E-2</v>
      </c>
    </row>
    <row r="1385" spans="1:7" hidden="1">
      <c r="A1385" s="283" t="str">
        <f t="shared" si="184"/>
        <v>Tier 14</v>
      </c>
      <c r="B1385" s="286">
        <f t="shared" ref="B1385:C1400" si="192">B1384+1</f>
        <v>1322</v>
      </c>
      <c r="C1385" s="265">
        <f t="shared" si="192"/>
        <v>45264</v>
      </c>
      <c r="D1385" s="265" t="str">
        <f t="shared" si="185"/>
        <v>Tier 14</v>
      </c>
      <c r="E1385" s="284">
        <f t="shared" si="186"/>
        <v>0.22518707367891475</v>
      </c>
      <c r="F1385" s="265" t="str">
        <f t="shared" si="187"/>
        <v>Tier 14</v>
      </c>
      <c r="G1385" s="284">
        <f t="shared" si="188"/>
        <v>1.5103197263650009E-2</v>
      </c>
    </row>
    <row r="1386" spans="1:7" hidden="1">
      <c r="A1386" s="283" t="str">
        <f t="shared" si="184"/>
        <v>Tier 14</v>
      </c>
      <c r="B1386" s="286">
        <f t="shared" si="192"/>
        <v>1323</v>
      </c>
      <c r="C1386" s="265">
        <f t="shared" si="192"/>
        <v>45265</v>
      </c>
      <c r="D1386" s="265" t="str">
        <f t="shared" si="185"/>
        <v>Tier 14</v>
      </c>
      <c r="E1386" s="284">
        <f t="shared" si="186"/>
        <v>0.22520948784549641</v>
      </c>
      <c r="F1386" s="265" t="str">
        <f t="shared" si="187"/>
        <v>Tier 14</v>
      </c>
      <c r="G1386" s="284">
        <f t="shared" si="188"/>
        <v>1.5104590720209704E-2</v>
      </c>
    </row>
    <row r="1387" spans="1:7" hidden="1">
      <c r="A1387" s="283" t="str">
        <f t="shared" si="184"/>
        <v>Tier 14</v>
      </c>
      <c r="B1387" s="286">
        <f t="shared" si="192"/>
        <v>1324</v>
      </c>
      <c r="C1387" s="265">
        <f t="shared" si="192"/>
        <v>45266</v>
      </c>
      <c r="D1387" s="265" t="str">
        <f t="shared" si="185"/>
        <v>Tier 14</v>
      </c>
      <c r="E1387" s="284">
        <f t="shared" si="186"/>
        <v>0.22523190201207807</v>
      </c>
      <c r="F1387" s="265" t="str">
        <f t="shared" si="187"/>
        <v>Tier 14</v>
      </c>
      <c r="G1387" s="284">
        <f t="shared" si="188"/>
        <v>1.5105984176769399E-2</v>
      </c>
    </row>
    <row r="1388" spans="1:7" hidden="1">
      <c r="A1388" s="283" t="str">
        <f t="shared" si="184"/>
        <v>Tier 14</v>
      </c>
      <c r="B1388" s="286">
        <f t="shared" si="192"/>
        <v>1325</v>
      </c>
      <c r="C1388" s="265">
        <f t="shared" si="192"/>
        <v>45267</v>
      </c>
      <c r="D1388" s="265" t="str">
        <f t="shared" si="185"/>
        <v>Tier 14</v>
      </c>
      <c r="E1388" s="284">
        <f t="shared" si="186"/>
        <v>0.22525431617865974</v>
      </c>
      <c r="F1388" s="265" t="str">
        <f t="shared" si="187"/>
        <v>Tier 14</v>
      </c>
      <c r="G1388" s="284">
        <f t="shared" si="188"/>
        <v>1.5107377633329094E-2</v>
      </c>
    </row>
    <row r="1389" spans="1:7" hidden="1">
      <c r="A1389" s="283" t="str">
        <f t="shared" si="184"/>
        <v>Tier 14</v>
      </c>
      <c r="B1389" s="286">
        <f t="shared" si="192"/>
        <v>1326</v>
      </c>
      <c r="C1389" s="265">
        <f t="shared" si="192"/>
        <v>45268</v>
      </c>
      <c r="D1389" s="265" t="str">
        <f t="shared" si="185"/>
        <v>Tier 14</v>
      </c>
      <c r="E1389" s="284">
        <f t="shared" si="186"/>
        <v>0.2252767303452414</v>
      </c>
      <c r="F1389" s="265" t="str">
        <f t="shared" si="187"/>
        <v>Tier 14</v>
      </c>
      <c r="G1389" s="284">
        <f t="shared" si="188"/>
        <v>1.5108771089888789E-2</v>
      </c>
    </row>
    <row r="1390" spans="1:7" hidden="1">
      <c r="A1390" s="283" t="str">
        <f t="shared" si="184"/>
        <v>Tier 14</v>
      </c>
      <c r="B1390" s="286">
        <f t="shared" si="192"/>
        <v>1327</v>
      </c>
      <c r="C1390" s="265">
        <f t="shared" si="192"/>
        <v>45269</v>
      </c>
      <c r="D1390" s="265" t="str">
        <f t="shared" si="185"/>
        <v>Tier 14</v>
      </c>
      <c r="E1390" s="284">
        <f t="shared" si="186"/>
        <v>0.22529914451182306</v>
      </c>
      <c r="F1390" s="265" t="str">
        <f t="shared" si="187"/>
        <v>Tier 14</v>
      </c>
      <c r="G1390" s="284">
        <f t="shared" si="188"/>
        <v>1.5110164546448484E-2</v>
      </c>
    </row>
    <row r="1391" spans="1:7" hidden="1">
      <c r="A1391" s="283" t="str">
        <f t="shared" si="184"/>
        <v>Tier 14</v>
      </c>
      <c r="B1391" s="286">
        <f t="shared" si="192"/>
        <v>1328</v>
      </c>
      <c r="C1391" s="265">
        <f t="shared" si="192"/>
        <v>45270</v>
      </c>
      <c r="D1391" s="265" t="str">
        <f t="shared" si="185"/>
        <v>Tier 14</v>
      </c>
      <c r="E1391" s="284">
        <f t="shared" si="186"/>
        <v>0.22532155867840473</v>
      </c>
      <c r="F1391" s="265" t="str">
        <f t="shared" si="187"/>
        <v>Tier 14</v>
      </c>
      <c r="G1391" s="284">
        <f t="shared" si="188"/>
        <v>1.5111558003008179E-2</v>
      </c>
    </row>
    <row r="1392" spans="1:7" hidden="1">
      <c r="A1392" s="283" t="str">
        <f t="shared" si="184"/>
        <v>Tier 14</v>
      </c>
      <c r="B1392" s="286">
        <f t="shared" si="192"/>
        <v>1329</v>
      </c>
      <c r="C1392" s="265">
        <f t="shared" si="192"/>
        <v>45271</v>
      </c>
      <c r="D1392" s="265" t="str">
        <f t="shared" si="185"/>
        <v>Tier 14</v>
      </c>
      <c r="E1392" s="284">
        <f t="shared" si="186"/>
        <v>0.22534397284498639</v>
      </c>
      <c r="F1392" s="265" t="str">
        <f t="shared" si="187"/>
        <v>Tier 14</v>
      </c>
      <c r="G1392" s="284">
        <f t="shared" si="188"/>
        <v>1.5112951459567875E-2</v>
      </c>
    </row>
    <row r="1393" spans="1:7" hidden="1">
      <c r="A1393" s="283" t="str">
        <f t="shared" si="184"/>
        <v>Tier 14</v>
      </c>
      <c r="B1393" s="286">
        <f t="shared" si="192"/>
        <v>1330</v>
      </c>
      <c r="C1393" s="265">
        <f t="shared" si="192"/>
        <v>45272</v>
      </c>
      <c r="D1393" s="265" t="str">
        <f t="shared" si="185"/>
        <v>Tier 14</v>
      </c>
      <c r="E1393" s="284">
        <f t="shared" si="186"/>
        <v>0.22536638701156805</v>
      </c>
      <c r="F1393" s="265" t="str">
        <f t="shared" si="187"/>
        <v>Tier 14</v>
      </c>
      <c r="G1393" s="284">
        <f t="shared" si="188"/>
        <v>1.511434491612757E-2</v>
      </c>
    </row>
    <row r="1394" spans="1:7" hidden="1">
      <c r="A1394" s="283" t="str">
        <f t="shared" si="184"/>
        <v>Tier 14</v>
      </c>
      <c r="B1394" s="286">
        <f t="shared" si="192"/>
        <v>1331</v>
      </c>
      <c r="C1394" s="265">
        <f t="shared" si="192"/>
        <v>45273</v>
      </c>
      <c r="D1394" s="265" t="str">
        <f t="shared" si="185"/>
        <v>Tier 14</v>
      </c>
      <c r="E1394" s="284">
        <f t="shared" si="186"/>
        <v>0.22538880117814972</v>
      </c>
      <c r="F1394" s="265" t="str">
        <f t="shared" si="187"/>
        <v>Tier 14</v>
      </c>
      <c r="G1394" s="284">
        <f t="shared" si="188"/>
        <v>1.5115738372687265E-2</v>
      </c>
    </row>
    <row r="1395" spans="1:7" hidden="1">
      <c r="A1395" s="283" t="str">
        <f t="shared" si="184"/>
        <v>Tier 14</v>
      </c>
      <c r="B1395" s="286">
        <f t="shared" si="192"/>
        <v>1332</v>
      </c>
      <c r="C1395" s="265">
        <f t="shared" si="192"/>
        <v>45274</v>
      </c>
      <c r="D1395" s="265" t="str">
        <f t="shared" si="185"/>
        <v>Tier 14</v>
      </c>
      <c r="E1395" s="284">
        <f t="shared" si="186"/>
        <v>0.22541121534473138</v>
      </c>
      <c r="F1395" s="265" t="str">
        <f t="shared" si="187"/>
        <v>Tier 14</v>
      </c>
      <c r="G1395" s="284">
        <f t="shared" si="188"/>
        <v>1.511713182924696E-2</v>
      </c>
    </row>
    <row r="1396" spans="1:7" hidden="1">
      <c r="A1396" s="283" t="str">
        <f t="shared" si="184"/>
        <v>Tier 14</v>
      </c>
      <c r="B1396" s="286">
        <f t="shared" si="192"/>
        <v>1333</v>
      </c>
      <c r="C1396" s="265">
        <f t="shared" si="192"/>
        <v>45275</v>
      </c>
      <c r="D1396" s="265" t="str">
        <f t="shared" si="185"/>
        <v>Tier 14</v>
      </c>
      <c r="E1396" s="284">
        <f t="shared" si="186"/>
        <v>0.22543362951131304</v>
      </c>
      <c r="F1396" s="265" t="str">
        <f t="shared" si="187"/>
        <v>Tier 14</v>
      </c>
      <c r="G1396" s="284">
        <f t="shared" si="188"/>
        <v>1.5118525285806655E-2</v>
      </c>
    </row>
    <row r="1397" spans="1:7" hidden="1">
      <c r="A1397" s="283" t="str">
        <f t="shared" si="184"/>
        <v>Tier 14</v>
      </c>
      <c r="B1397" s="286">
        <f t="shared" si="192"/>
        <v>1334</v>
      </c>
      <c r="C1397" s="265">
        <f t="shared" si="192"/>
        <v>45276</v>
      </c>
      <c r="D1397" s="265" t="str">
        <f t="shared" si="185"/>
        <v>Tier 14</v>
      </c>
      <c r="E1397" s="284">
        <f t="shared" si="186"/>
        <v>0.22545604367789471</v>
      </c>
      <c r="F1397" s="265" t="str">
        <f t="shared" si="187"/>
        <v>Tier 14</v>
      </c>
      <c r="G1397" s="284">
        <f t="shared" si="188"/>
        <v>1.511991874236635E-2</v>
      </c>
    </row>
    <row r="1398" spans="1:7" hidden="1">
      <c r="A1398" s="283" t="str">
        <f t="shared" si="184"/>
        <v>Tier 14</v>
      </c>
      <c r="B1398" s="286">
        <f t="shared" si="192"/>
        <v>1335</v>
      </c>
      <c r="C1398" s="265">
        <f t="shared" si="192"/>
        <v>45277</v>
      </c>
      <c r="D1398" s="265" t="str">
        <f t="shared" si="185"/>
        <v>Tier 14</v>
      </c>
      <c r="E1398" s="284">
        <f t="shared" si="186"/>
        <v>0.22547845784447637</v>
      </c>
      <c r="F1398" s="265" t="str">
        <f t="shared" si="187"/>
        <v>Tier 14</v>
      </c>
      <c r="G1398" s="284">
        <f t="shared" si="188"/>
        <v>1.5121312198926045E-2</v>
      </c>
    </row>
    <row r="1399" spans="1:7" hidden="1">
      <c r="A1399" s="283" t="str">
        <f t="shared" si="184"/>
        <v>Tier 14</v>
      </c>
      <c r="B1399" s="286">
        <f t="shared" si="192"/>
        <v>1336</v>
      </c>
      <c r="C1399" s="265">
        <f t="shared" si="192"/>
        <v>45278</v>
      </c>
      <c r="D1399" s="265" t="str">
        <f t="shared" si="185"/>
        <v>Tier 14</v>
      </c>
      <c r="E1399" s="284">
        <f t="shared" si="186"/>
        <v>0.22550087201105803</v>
      </c>
      <c r="F1399" s="265" t="str">
        <f t="shared" si="187"/>
        <v>Tier 14</v>
      </c>
      <c r="G1399" s="284">
        <f t="shared" si="188"/>
        <v>1.5122705655485741E-2</v>
      </c>
    </row>
    <row r="1400" spans="1:7" hidden="1">
      <c r="A1400" s="283" t="str">
        <f t="shared" si="184"/>
        <v>Tier 14</v>
      </c>
      <c r="B1400" s="286">
        <f t="shared" si="192"/>
        <v>1337</v>
      </c>
      <c r="C1400" s="265">
        <f t="shared" si="192"/>
        <v>45279</v>
      </c>
      <c r="D1400" s="265" t="str">
        <f t="shared" si="185"/>
        <v>Tier 14</v>
      </c>
      <c r="E1400" s="284">
        <f t="shared" si="186"/>
        <v>0.2255232861776397</v>
      </c>
      <c r="F1400" s="265" t="str">
        <f t="shared" si="187"/>
        <v>Tier 14</v>
      </c>
      <c r="G1400" s="284">
        <f t="shared" si="188"/>
        <v>1.5124099112045436E-2</v>
      </c>
    </row>
    <row r="1401" spans="1:7" hidden="1">
      <c r="A1401" s="283" t="str">
        <f t="shared" si="184"/>
        <v>Tier 14</v>
      </c>
      <c r="B1401" s="286">
        <f t="shared" ref="B1401:C1416" si="193">B1400+1</f>
        <v>1338</v>
      </c>
      <c r="C1401" s="265">
        <f t="shared" si="193"/>
        <v>45280</v>
      </c>
      <c r="D1401" s="265" t="str">
        <f t="shared" si="185"/>
        <v>Tier 14</v>
      </c>
      <c r="E1401" s="284">
        <f t="shared" si="186"/>
        <v>0.22554570034422136</v>
      </c>
      <c r="F1401" s="265" t="str">
        <f t="shared" si="187"/>
        <v>Tier 14</v>
      </c>
      <c r="G1401" s="284">
        <f t="shared" si="188"/>
        <v>1.5125492568605131E-2</v>
      </c>
    </row>
    <row r="1402" spans="1:7" hidden="1">
      <c r="A1402" s="283" t="str">
        <f t="shared" si="184"/>
        <v>Tier 14</v>
      </c>
      <c r="B1402" s="286">
        <f t="shared" si="193"/>
        <v>1339</v>
      </c>
      <c r="C1402" s="265">
        <f t="shared" si="193"/>
        <v>45281</v>
      </c>
      <c r="D1402" s="265" t="str">
        <f t="shared" si="185"/>
        <v>Tier 14</v>
      </c>
      <c r="E1402" s="284">
        <f t="shared" si="186"/>
        <v>0.22556811451080302</v>
      </c>
      <c r="F1402" s="265" t="str">
        <f t="shared" si="187"/>
        <v>Tier 14</v>
      </c>
      <c r="G1402" s="284">
        <f t="shared" si="188"/>
        <v>1.5126886025164826E-2</v>
      </c>
    </row>
    <row r="1403" spans="1:7" hidden="1">
      <c r="A1403" s="283" t="str">
        <f t="shared" si="184"/>
        <v>Tier 14</v>
      </c>
      <c r="B1403" s="286">
        <f t="shared" si="193"/>
        <v>1340</v>
      </c>
      <c r="C1403" s="265">
        <f t="shared" si="193"/>
        <v>45282</v>
      </c>
      <c r="D1403" s="265" t="str">
        <f t="shared" si="185"/>
        <v>Tier 14</v>
      </c>
      <c r="E1403" s="284">
        <f t="shared" si="186"/>
        <v>0.22559052867738469</v>
      </c>
      <c r="F1403" s="265" t="str">
        <f t="shared" si="187"/>
        <v>Tier 14</v>
      </c>
      <c r="G1403" s="284">
        <f t="shared" si="188"/>
        <v>1.5128279481724521E-2</v>
      </c>
    </row>
    <row r="1404" spans="1:7" hidden="1">
      <c r="A1404" s="283" t="str">
        <f t="shared" si="184"/>
        <v>Tier 14</v>
      </c>
      <c r="B1404" s="286">
        <f t="shared" si="193"/>
        <v>1341</v>
      </c>
      <c r="C1404" s="265">
        <f t="shared" si="193"/>
        <v>45283</v>
      </c>
      <c r="D1404" s="265" t="str">
        <f t="shared" si="185"/>
        <v>Tier 14</v>
      </c>
      <c r="E1404" s="284">
        <f t="shared" si="186"/>
        <v>0.22561294284396635</v>
      </c>
      <c r="F1404" s="265" t="str">
        <f t="shared" si="187"/>
        <v>Tier 14</v>
      </c>
      <c r="G1404" s="284">
        <f t="shared" si="188"/>
        <v>1.5129672938284216E-2</v>
      </c>
    </row>
    <row r="1405" spans="1:7" hidden="1">
      <c r="A1405" s="283" t="str">
        <f t="shared" si="184"/>
        <v>Tier 14</v>
      </c>
      <c r="B1405" s="286">
        <f t="shared" si="193"/>
        <v>1342</v>
      </c>
      <c r="C1405" s="265">
        <f t="shared" si="193"/>
        <v>45284</v>
      </c>
      <c r="D1405" s="265" t="str">
        <f t="shared" si="185"/>
        <v>Tier 14</v>
      </c>
      <c r="E1405" s="284">
        <f t="shared" si="186"/>
        <v>0.22563535701054802</v>
      </c>
      <c r="F1405" s="265" t="str">
        <f t="shared" si="187"/>
        <v>Tier 14</v>
      </c>
      <c r="G1405" s="284">
        <f t="shared" si="188"/>
        <v>1.5131066394843911E-2</v>
      </c>
    </row>
    <row r="1406" spans="1:7" hidden="1">
      <c r="A1406" s="283" t="str">
        <f t="shared" si="184"/>
        <v>Tier 14</v>
      </c>
      <c r="B1406" s="286">
        <f t="shared" si="193"/>
        <v>1343</v>
      </c>
      <c r="C1406" s="265">
        <f t="shared" si="193"/>
        <v>45285</v>
      </c>
      <c r="D1406" s="265" t="str">
        <f t="shared" si="185"/>
        <v>Tier 14</v>
      </c>
      <c r="E1406" s="284">
        <f t="shared" si="186"/>
        <v>0.22565777117712968</v>
      </c>
      <c r="F1406" s="265" t="str">
        <f t="shared" si="187"/>
        <v>Tier 14</v>
      </c>
      <c r="G1406" s="284">
        <f t="shared" si="188"/>
        <v>1.5132459851403606E-2</v>
      </c>
    </row>
    <row r="1407" spans="1:7" hidden="1">
      <c r="A1407" s="283" t="str">
        <f t="shared" si="184"/>
        <v>Tier 14</v>
      </c>
      <c r="B1407" s="286">
        <f t="shared" si="193"/>
        <v>1344</v>
      </c>
      <c r="C1407" s="265">
        <f t="shared" si="193"/>
        <v>45286</v>
      </c>
      <c r="D1407" s="265" t="str">
        <f t="shared" si="185"/>
        <v>Tier 14</v>
      </c>
      <c r="E1407" s="284">
        <f t="shared" si="186"/>
        <v>0.22568018534371134</v>
      </c>
      <c r="F1407" s="265" t="str">
        <f t="shared" si="187"/>
        <v>Tier 14</v>
      </c>
      <c r="G1407" s="284">
        <f t="shared" si="188"/>
        <v>1.5133853307963302E-2</v>
      </c>
    </row>
    <row r="1408" spans="1:7" hidden="1">
      <c r="A1408" s="283" t="str">
        <f t="shared" ref="A1408:A1471" si="194">IFERROR(INDEX($P$63:$P$101,MATCH(B1408,$Q$63:$Q$101,0)),A1407)</f>
        <v>Tier 14</v>
      </c>
      <c r="B1408" s="286">
        <f t="shared" si="193"/>
        <v>1345</v>
      </c>
      <c r="C1408" s="265">
        <f t="shared" si="193"/>
        <v>45287</v>
      </c>
      <c r="D1408" s="265" t="str">
        <f t="shared" ref="D1408:D1471" si="195">IF(A1408=0,"",A1408)</f>
        <v>Tier 14</v>
      </c>
      <c r="E1408" s="284">
        <f t="shared" ref="E1408:E1471" si="196">IF(A1408=0,E1407,E1407+VLOOKUP(D1408,$P$63:$T$101,3,0))</f>
        <v>0.22570259951029301</v>
      </c>
      <c r="F1408" s="265" t="str">
        <f t="shared" ref="F1408:F1471" si="197">D1408</f>
        <v>Tier 14</v>
      </c>
      <c r="G1408" s="284">
        <f t="shared" ref="G1408:G1471" si="198">IF(A1408=0,G1407,G1407+VLOOKUP(F1408,$P$63:$T$101,5,0))</f>
        <v>1.5135246764522997E-2</v>
      </c>
    </row>
    <row r="1409" spans="1:7" hidden="1">
      <c r="A1409" s="283" t="str">
        <f t="shared" si="194"/>
        <v>Tier 14</v>
      </c>
      <c r="B1409" s="286">
        <f t="shared" si="193"/>
        <v>1346</v>
      </c>
      <c r="C1409" s="265">
        <f t="shared" si="193"/>
        <v>45288</v>
      </c>
      <c r="D1409" s="265" t="str">
        <f t="shared" si="195"/>
        <v>Tier 14</v>
      </c>
      <c r="E1409" s="284">
        <f t="shared" si="196"/>
        <v>0.22572501367687467</v>
      </c>
      <c r="F1409" s="265" t="str">
        <f t="shared" si="197"/>
        <v>Tier 14</v>
      </c>
      <c r="G1409" s="284">
        <f t="shared" si="198"/>
        <v>1.5136640221082692E-2</v>
      </c>
    </row>
    <row r="1410" spans="1:7" hidden="1">
      <c r="A1410" s="283" t="str">
        <f t="shared" si="194"/>
        <v>Tier 14</v>
      </c>
      <c r="B1410" s="286">
        <f t="shared" si="193"/>
        <v>1347</v>
      </c>
      <c r="C1410" s="265">
        <f t="shared" si="193"/>
        <v>45289</v>
      </c>
      <c r="D1410" s="265" t="str">
        <f t="shared" si="195"/>
        <v>Tier 14</v>
      </c>
      <c r="E1410" s="284">
        <f t="shared" si="196"/>
        <v>0.22574742784345633</v>
      </c>
      <c r="F1410" s="265" t="str">
        <f t="shared" si="197"/>
        <v>Tier 14</v>
      </c>
      <c r="G1410" s="284">
        <f t="shared" si="198"/>
        <v>1.5138033677642387E-2</v>
      </c>
    </row>
    <row r="1411" spans="1:7" hidden="1">
      <c r="A1411" s="283" t="str">
        <f t="shared" si="194"/>
        <v>Tier 14</v>
      </c>
      <c r="B1411" s="286">
        <f t="shared" si="193"/>
        <v>1348</v>
      </c>
      <c r="C1411" s="265">
        <f t="shared" si="193"/>
        <v>45290</v>
      </c>
      <c r="D1411" s="265" t="str">
        <f t="shared" si="195"/>
        <v>Tier 14</v>
      </c>
      <c r="E1411" s="284">
        <f t="shared" si="196"/>
        <v>0.225769842010038</v>
      </c>
      <c r="F1411" s="265" t="str">
        <f t="shared" si="197"/>
        <v>Tier 14</v>
      </c>
      <c r="G1411" s="284">
        <f t="shared" si="198"/>
        <v>1.5139427134202082E-2</v>
      </c>
    </row>
    <row r="1412" spans="1:7" hidden="1">
      <c r="A1412" s="283" t="str">
        <f t="shared" si="194"/>
        <v>Tier 14</v>
      </c>
      <c r="B1412" s="286">
        <f t="shared" si="193"/>
        <v>1349</v>
      </c>
      <c r="C1412" s="265">
        <f t="shared" si="193"/>
        <v>45291</v>
      </c>
      <c r="D1412" s="265" t="str">
        <f t="shared" si="195"/>
        <v>Tier 14</v>
      </c>
      <c r="E1412" s="284">
        <f t="shared" si="196"/>
        <v>0.22579225617661966</v>
      </c>
      <c r="F1412" s="265" t="str">
        <f t="shared" si="197"/>
        <v>Tier 14</v>
      </c>
      <c r="G1412" s="284">
        <f t="shared" si="198"/>
        <v>1.5140820590761777E-2</v>
      </c>
    </row>
    <row r="1413" spans="1:7" hidden="1">
      <c r="A1413" s="283" t="str">
        <f t="shared" si="194"/>
        <v>Tier 14</v>
      </c>
      <c r="B1413" s="286">
        <f t="shared" si="193"/>
        <v>1350</v>
      </c>
      <c r="C1413" s="265">
        <f t="shared" si="193"/>
        <v>45292</v>
      </c>
      <c r="D1413" s="265" t="str">
        <f t="shared" si="195"/>
        <v>Tier 14</v>
      </c>
      <c r="E1413" s="284">
        <f t="shared" si="196"/>
        <v>0.22581467034320132</v>
      </c>
      <c r="F1413" s="265" t="str">
        <f t="shared" si="197"/>
        <v>Tier 14</v>
      </c>
      <c r="G1413" s="284">
        <f t="shared" si="198"/>
        <v>1.5142214047321472E-2</v>
      </c>
    </row>
    <row r="1414" spans="1:7" hidden="1">
      <c r="A1414" s="283" t="str">
        <f t="shared" si="194"/>
        <v>Tier 14</v>
      </c>
      <c r="B1414" s="286">
        <f t="shared" si="193"/>
        <v>1351</v>
      </c>
      <c r="C1414" s="265">
        <f t="shared" si="193"/>
        <v>45293</v>
      </c>
      <c r="D1414" s="265" t="str">
        <f t="shared" si="195"/>
        <v>Tier 14</v>
      </c>
      <c r="E1414" s="284">
        <f t="shared" si="196"/>
        <v>0.22583708450978299</v>
      </c>
      <c r="F1414" s="265" t="str">
        <f t="shared" si="197"/>
        <v>Tier 14</v>
      </c>
      <c r="G1414" s="284">
        <f t="shared" si="198"/>
        <v>1.5143607503881168E-2</v>
      </c>
    </row>
    <row r="1415" spans="1:7" hidden="1">
      <c r="A1415" s="283" t="str">
        <f t="shared" si="194"/>
        <v>Tier 14</v>
      </c>
      <c r="B1415" s="286">
        <f t="shared" si="193"/>
        <v>1352</v>
      </c>
      <c r="C1415" s="265">
        <f t="shared" si="193"/>
        <v>45294</v>
      </c>
      <c r="D1415" s="265" t="str">
        <f t="shared" si="195"/>
        <v>Tier 14</v>
      </c>
      <c r="E1415" s="284">
        <f t="shared" si="196"/>
        <v>0.22585949867636465</v>
      </c>
      <c r="F1415" s="265" t="str">
        <f t="shared" si="197"/>
        <v>Tier 14</v>
      </c>
      <c r="G1415" s="284">
        <f t="shared" si="198"/>
        <v>1.5145000960440863E-2</v>
      </c>
    </row>
    <row r="1416" spans="1:7" hidden="1">
      <c r="A1416" s="283" t="str">
        <f t="shared" si="194"/>
        <v>Tier 14</v>
      </c>
      <c r="B1416" s="286">
        <f t="shared" si="193"/>
        <v>1353</v>
      </c>
      <c r="C1416" s="265">
        <f t="shared" si="193"/>
        <v>45295</v>
      </c>
      <c r="D1416" s="265" t="str">
        <f t="shared" si="195"/>
        <v>Tier 14</v>
      </c>
      <c r="E1416" s="284">
        <f t="shared" si="196"/>
        <v>0.22588191284294631</v>
      </c>
      <c r="F1416" s="265" t="str">
        <f t="shared" si="197"/>
        <v>Tier 14</v>
      </c>
      <c r="G1416" s="284">
        <f t="shared" si="198"/>
        <v>1.5146394417000558E-2</v>
      </c>
    </row>
    <row r="1417" spans="1:7" hidden="1">
      <c r="A1417" s="283" t="str">
        <f t="shared" si="194"/>
        <v>Tier 14</v>
      </c>
      <c r="B1417" s="286">
        <f t="shared" ref="B1417:C1432" si="199">B1416+1</f>
        <v>1354</v>
      </c>
      <c r="C1417" s="265">
        <f t="shared" si="199"/>
        <v>45296</v>
      </c>
      <c r="D1417" s="265" t="str">
        <f t="shared" si="195"/>
        <v>Tier 14</v>
      </c>
      <c r="E1417" s="284">
        <f t="shared" si="196"/>
        <v>0.22590432700952798</v>
      </c>
      <c r="F1417" s="265" t="str">
        <f t="shared" si="197"/>
        <v>Tier 14</v>
      </c>
      <c r="G1417" s="284">
        <f t="shared" si="198"/>
        <v>1.5147787873560253E-2</v>
      </c>
    </row>
    <row r="1418" spans="1:7" hidden="1">
      <c r="A1418" s="283" t="str">
        <f t="shared" si="194"/>
        <v>Tier 14</v>
      </c>
      <c r="B1418" s="286">
        <f t="shared" si="199"/>
        <v>1355</v>
      </c>
      <c r="C1418" s="265">
        <f t="shared" si="199"/>
        <v>45297</v>
      </c>
      <c r="D1418" s="265" t="str">
        <f t="shared" si="195"/>
        <v>Tier 14</v>
      </c>
      <c r="E1418" s="284">
        <f t="shared" si="196"/>
        <v>0.22592674117610964</v>
      </c>
      <c r="F1418" s="265" t="str">
        <f t="shared" si="197"/>
        <v>Tier 14</v>
      </c>
      <c r="G1418" s="284">
        <f t="shared" si="198"/>
        <v>1.5149181330119948E-2</v>
      </c>
    </row>
    <row r="1419" spans="1:7" hidden="1">
      <c r="A1419" s="283" t="str">
        <f t="shared" si="194"/>
        <v>Tier 14</v>
      </c>
      <c r="B1419" s="286">
        <f t="shared" si="199"/>
        <v>1356</v>
      </c>
      <c r="C1419" s="265">
        <f t="shared" si="199"/>
        <v>45298</v>
      </c>
      <c r="D1419" s="265" t="str">
        <f t="shared" si="195"/>
        <v>Tier 14</v>
      </c>
      <c r="E1419" s="284">
        <f t="shared" si="196"/>
        <v>0.2259491553426913</v>
      </c>
      <c r="F1419" s="265" t="str">
        <f t="shared" si="197"/>
        <v>Tier 14</v>
      </c>
      <c r="G1419" s="284">
        <f t="shared" si="198"/>
        <v>1.5150574786679643E-2</v>
      </c>
    </row>
    <row r="1420" spans="1:7" hidden="1">
      <c r="A1420" s="283" t="str">
        <f t="shared" si="194"/>
        <v>Tier 14</v>
      </c>
      <c r="B1420" s="286">
        <f t="shared" si="199"/>
        <v>1357</v>
      </c>
      <c r="C1420" s="265">
        <f t="shared" si="199"/>
        <v>45299</v>
      </c>
      <c r="D1420" s="265" t="str">
        <f t="shared" si="195"/>
        <v>Tier 14</v>
      </c>
      <c r="E1420" s="284">
        <f t="shared" si="196"/>
        <v>0.22597156950927297</v>
      </c>
      <c r="F1420" s="265" t="str">
        <f t="shared" si="197"/>
        <v>Tier 14</v>
      </c>
      <c r="G1420" s="284">
        <f t="shared" si="198"/>
        <v>1.5151968243239338E-2</v>
      </c>
    </row>
    <row r="1421" spans="1:7" hidden="1">
      <c r="A1421" s="283" t="str">
        <f t="shared" si="194"/>
        <v>Tier 14</v>
      </c>
      <c r="B1421" s="286">
        <f t="shared" si="199"/>
        <v>1358</v>
      </c>
      <c r="C1421" s="265">
        <f t="shared" si="199"/>
        <v>45300</v>
      </c>
      <c r="D1421" s="265" t="str">
        <f t="shared" si="195"/>
        <v>Tier 14</v>
      </c>
      <c r="E1421" s="284">
        <f t="shared" si="196"/>
        <v>0.22599398367585463</v>
      </c>
      <c r="F1421" s="265" t="str">
        <f t="shared" si="197"/>
        <v>Tier 14</v>
      </c>
      <c r="G1421" s="284">
        <f t="shared" si="198"/>
        <v>1.5153361699799034E-2</v>
      </c>
    </row>
    <row r="1422" spans="1:7" hidden="1">
      <c r="A1422" s="283" t="str">
        <f t="shared" si="194"/>
        <v>Tier 14</v>
      </c>
      <c r="B1422" s="286">
        <f t="shared" si="199"/>
        <v>1359</v>
      </c>
      <c r="C1422" s="265">
        <f t="shared" si="199"/>
        <v>45301</v>
      </c>
      <c r="D1422" s="265" t="str">
        <f t="shared" si="195"/>
        <v>Tier 14</v>
      </c>
      <c r="E1422" s="284">
        <f t="shared" si="196"/>
        <v>0.2260163978424363</v>
      </c>
      <c r="F1422" s="265" t="str">
        <f t="shared" si="197"/>
        <v>Tier 14</v>
      </c>
      <c r="G1422" s="284">
        <f t="shared" si="198"/>
        <v>1.5154755156358729E-2</v>
      </c>
    </row>
    <row r="1423" spans="1:7" hidden="1">
      <c r="A1423" s="283" t="str">
        <f t="shared" si="194"/>
        <v>Tier 14</v>
      </c>
      <c r="B1423" s="286">
        <f t="shared" si="199"/>
        <v>1360</v>
      </c>
      <c r="C1423" s="265">
        <f t="shared" si="199"/>
        <v>45302</v>
      </c>
      <c r="D1423" s="265" t="str">
        <f t="shared" si="195"/>
        <v>Tier 14</v>
      </c>
      <c r="E1423" s="284">
        <f t="shared" si="196"/>
        <v>0.22603881200901796</v>
      </c>
      <c r="F1423" s="265" t="str">
        <f t="shared" si="197"/>
        <v>Tier 14</v>
      </c>
      <c r="G1423" s="284">
        <f t="shared" si="198"/>
        <v>1.5156148612918424E-2</v>
      </c>
    </row>
    <row r="1424" spans="1:7" hidden="1">
      <c r="A1424" s="283" t="str">
        <f t="shared" si="194"/>
        <v>Tier 14</v>
      </c>
      <c r="B1424" s="286">
        <f t="shared" si="199"/>
        <v>1361</v>
      </c>
      <c r="C1424" s="265">
        <f t="shared" si="199"/>
        <v>45303</v>
      </c>
      <c r="D1424" s="265" t="str">
        <f t="shared" si="195"/>
        <v>Tier 14</v>
      </c>
      <c r="E1424" s="284">
        <f t="shared" si="196"/>
        <v>0.22606122617559962</v>
      </c>
      <c r="F1424" s="265" t="str">
        <f t="shared" si="197"/>
        <v>Tier 14</v>
      </c>
      <c r="G1424" s="284">
        <f t="shared" si="198"/>
        <v>1.5157542069478119E-2</v>
      </c>
    </row>
    <row r="1425" spans="1:7" hidden="1">
      <c r="A1425" s="283" t="str">
        <f t="shared" si="194"/>
        <v>Tier 14</v>
      </c>
      <c r="B1425" s="286">
        <f t="shared" si="199"/>
        <v>1362</v>
      </c>
      <c r="C1425" s="265">
        <f t="shared" si="199"/>
        <v>45304</v>
      </c>
      <c r="D1425" s="265" t="str">
        <f t="shared" si="195"/>
        <v>Tier 14</v>
      </c>
      <c r="E1425" s="284">
        <f t="shared" si="196"/>
        <v>0.22608364034218129</v>
      </c>
      <c r="F1425" s="265" t="str">
        <f t="shared" si="197"/>
        <v>Tier 14</v>
      </c>
      <c r="G1425" s="284">
        <f t="shared" si="198"/>
        <v>1.5158935526037814E-2</v>
      </c>
    </row>
    <row r="1426" spans="1:7" hidden="1">
      <c r="A1426" s="283" t="str">
        <f t="shared" si="194"/>
        <v>Tier 14</v>
      </c>
      <c r="B1426" s="286">
        <f t="shared" si="199"/>
        <v>1363</v>
      </c>
      <c r="C1426" s="265">
        <f t="shared" si="199"/>
        <v>45305</v>
      </c>
      <c r="D1426" s="265" t="str">
        <f t="shared" si="195"/>
        <v>Tier 14</v>
      </c>
      <c r="E1426" s="284">
        <f t="shared" si="196"/>
        <v>0.22610605450876295</v>
      </c>
      <c r="F1426" s="265" t="str">
        <f t="shared" si="197"/>
        <v>Tier 14</v>
      </c>
      <c r="G1426" s="284">
        <f t="shared" si="198"/>
        <v>1.5160328982597509E-2</v>
      </c>
    </row>
    <row r="1427" spans="1:7" hidden="1">
      <c r="A1427" s="283" t="str">
        <f t="shared" si="194"/>
        <v>Tier 14</v>
      </c>
      <c r="B1427" s="286">
        <f t="shared" si="199"/>
        <v>1364</v>
      </c>
      <c r="C1427" s="265">
        <f t="shared" si="199"/>
        <v>45306</v>
      </c>
      <c r="D1427" s="265" t="str">
        <f t="shared" si="195"/>
        <v>Tier 14</v>
      </c>
      <c r="E1427" s="284">
        <f t="shared" si="196"/>
        <v>0.22612846867534461</v>
      </c>
      <c r="F1427" s="265" t="str">
        <f t="shared" si="197"/>
        <v>Tier 14</v>
      </c>
      <c r="G1427" s="284">
        <f t="shared" si="198"/>
        <v>1.5161722439157204E-2</v>
      </c>
    </row>
    <row r="1428" spans="1:7" hidden="1">
      <c r="A1428" s="283" t="str">
        <f t="shared" si="194"/>
        <v>Tier 14</v>
      </c>
      <c r="B1428" s="286">
        <f t="shared" si="199"/>
        <v>1365</v>
      </c>
      <c r="C1428" s="265">
        <f t="shared" si="199"/>
        <v>45307</v>
      </c>
      <c r="D1428" s="265" t="str">
        <f t="shared" si="195"/>
        <v>Tier 14</v>
      </c>
      <c r="E1428" s="284">
        <f t="shared" si="196"/>
        <v>0.22615088284192628</v>
      </c>
      <c r="F1428" s="265" t="str">
        <f t="shared" si="197"/>
        <v>Tier 14</v>
      </c>
      <c r="G1428" s="284">
        <f t="shared" si="198"/>
        <v>1.51631158957169E-2</v>
      </c>
    </row>
    <row r="1429" spans="1:7" hidden="1">
      <c r="A1429" s="283" t="str">
        <f t="shared" si="194"/>
        <v>Tier 14</v>
      </c>
      <c r="B1429" s="286">
        <f t="shared" si="199"/>
        <v>1366</v>
      </c>
      <c r="C1429" s="265">
        <f t="shared" si="199"/>
        <v>45308</v>
      </c>
      <c r="D1429" s="265" t="str">
        <f t="shared" si="195"/>
        <v>Tier 14</v>
      </c>
      <c r="E1429" s="284">
        <f t="shared" si="196"/>
        <v>0.22617329700850794</v>
      </c>
      <c r="F1429" s="265" t="str">
        <f t="shared" si="197"/>
        <v>Tier 14</v>
      </c>
      <c r="G1429" s="284">
        <f t="shared" si="198"/>
        <v>1.5164509352276595E-2</v>
      </c>
    </row>
    <row r="1430" spans="1:7" hidden="1">
      <c r="A1430" s="283" t="str">
        <f t="shared" si="194"/>
        <v>Tier 14</v>
      </c>
      <c r="B1430" s="286">
        <f t="shared" si="199"/>
        <v>1367</v>
      </c>
      <c r="C1430" s="265">
        <f t="shared" si="199"/>
        <v>45309</v>
      </c>
      <c r="D1430" s="265" t="str">
        <f t="shared" si="195"/>
        <v>Tier 14</v>
      </c>
      <c r="E1430" s="284">
        <f t="shared" si="196"/>
        <v>0.2261957111750896</v>
      </c>
      <c r="F1430" s="265" t="str">
        <f t="shared" si="197"/>
        <v>Tier 14</v>
      </c>
      <c r="G1430" s="284">
        <f t="shared" si="198"/>
        <v>1.516590280883629E-2</v>
      </c>
    </row>
    <row r="1431" spans="1:7" hidden="1">
      <c r="A1431" s="283" t="str">
        <f t="shared" si="194"/>
        <v>Tier 14</v>
      </c>
      <c r="B1431" s="286">
        <f t="shared" si="199"/>
        <v>1368</v>
      </c>
      <c r="C1431" s="265">
        <f t="shared" si="199"/>
        <v>45310</v>
      </c>
      <c r="D1431" s="265" t="str">
        <f t="shared" si="195"/>
        <v>Tier 14</v>
      </c>
      <c r="E1431" s="284">
        <f t="shared" si="196"/>
        <v>0.22621812534167127</v>
      </c>
      <c r="F1431" s="265" t="str">
        <f t="shared" si="197"/>
        <v>Tier 14</v>
      </c>
      <c r="G1431" s="284">
        <f t="shared" si="198"/>
        <v>1.5167296265395985E-2</v>
      </c>
    </row>
    <row r="1432" spans="1:7" hidden="1">
      <c r="A1432" s="283" t="str">
        <f t="shared" si="194"/>
        <v>Tier 14</v>
      </c>
      <c r="B1432" s="286">
        <f t="shared" si="199"/>
        <v>1369</v>
      </c>
      <c r="C1432" s="265">
        <f t="shared" si="199"/>
        <v>45311</v>
      </c>
      <c r="D1432" s="265" t="str">
        <f t="shared" si="195"/>
        <v>Tier 14</v>
      </c>
      <c r="E1432" s="284">
        <f t="shared" si="196"/>
        <v>0.22624053950825293</v>
      </c>
      <c r="F1432" s="265" t="str">
        <f t="shared" si="197"/>
        <v>Tier 14</v>
      </c>
      <c r="G1432" s="284">
        <f t="shared" si="198"/>
        <v>1.516868972195568E-2</v>
      </c>
    </row>
    <row r="1433" spans="1:7" hidden="1">
      <c r="A1433" s="283" t="str">
        <f t="shared" si="194"/>
        <v>Tier 14</v>
      </c>
      <c r="B1433" s="286">
        <f t="shared" ref="B1433:C1448" si="200">B1432+1</f>
        <v>1370</v>
      </c>
      <c r="C1433" s="265">
        <f t="shared" si="200"/>
        <v>45312</v>
      </c>
      <c r="D1433" s="265" t="str">
        <f t="shared" si="195"/>
        <v>Tier 14</v>
      </c>
      <c r="E1433" s="284">
        <f t="shared" si="196"/>
        <v>0.22626295367483459</v>
      </c>
      <c r="F1433" s="265" t="str">
        <f t="shared" si="197"/>
        <v>Tier 14</v>
      </c>
      <c r="G1433" s="284">
        <f t="shared" si="198"/>
        <v>1.5170083178515375E-2</v>
      </c>
    </row>
    <row r="1434" spans="1:7" hidden="1">
      <c r="A1434" s="283" t="str">
        <f t="shared" si="194"/>
        <v>Tier 14</v>
      </c>
      <c r="B1434" s="286">
        <f t="shared" si="200"/>
        <v>1371</v>
      </c>
      <c r="C1434" s="265">
        <f t="shared" si="200"/>
        <v>45313</v>
      </c>
      <c r="D1434" s="265" t="str">
        <f t="shared" si="195"/>
        <v>Tier 14</v>
      </c>
      <c r="E1434" s="284">
        <f t="shared" si="196"/>
        <v>0.22628536784141626</v>
      </c>
      <c r="F1434" s="265" t="str">
        <f t="shared" si="197"/>
        <v>Tier 14</v>
      </c>
      <c r="G1434" s="284">
        <f t="shared" si="198"/>
        <v>1.517147663507507E-2</v>
      </c>
    </row>
    <row r="1435" spans="1:7" hidden="1">
      <c r="A1435" s="283" t="str">
        <f t="shared" si="194"/>
        <v>Tier 14</v>
      </c>
      <c r="B1435" s="286">
        <f t="shared" si="200"/>
        <v>1372</v>
      </c>
      <c r="C1435" s="265">
        <f t="shared" si="200"/>
        <v>45314</v>
      </c>
      <c r="D1435" s="265" t="str">
        <f t="shared" si="195"/>
        <v>Tier 14</v>
      </c>
      <c r="E1435" s="284">
        <f t="shared" si="196"/>
        <v>0.22630778200799792</v>
      </c>
      <c r="F1435" s="265" t="str">
        <f t="shared" si="197"/>
        <v>Tier 14</v>
      </c>
      <c r="G1435" s="284">
        <f t="shared" si="198"/>
        <v>1.5172870091634766E-2</v>
      </c>
    </row>
    <row r="1436" spans="1:7" hidden="1">
      <c r="A1436" s="283" t="str">
        <f t="shared" si="194"/>
        <v>Tier 14</v>
      </c>
      <c r="B1436" s="286">
        <f t="shared" si="200"/>
        <v>1373</v>
      </c>
      <c r="C1436" s="265">
        <f t="shared" si="200"/>
        <v>45315</v>
      </c>
      <c r="D1436" s="265" t="str">
        <f t="shared" si="195"/>
        <v>Tier 14</v>
      </c>
      <c r="E1436" s="284">
        <f t="shared" si="196"/>
        <v>0.22633019617457958</v>
      </c>
      <c r="F1436" s="265" t="str">
        <f t="shared" si="197"/>
        <v>Tier 14</v>
      </c>
      <c r="G1436" s="284">
        <f t="shared" si="198"/>
        <v>1.5174263548194461E-2</v>
      </c>
    </row>
    <row r="1437" spans="1:7" hidden="1">
      <c r="A1437" s="283" t="str">
        <f t="shared" si="194"/>
        <v>Tier 14</v>
      </c>
      <c r="B1437" s="286">
        <f t="shared" si="200"/>
        <v>1374</v>
      </c>
      <c r="C1437" s="265">
        <f t="shared" si="200"/>
        <v>45316</v>
      </c>
      <c r="D1437" s="265" t="str">
        <f t="shared" si="195"/>
        <v>Tier 14</v>
      </c>
      <c r="E1437" s="284">
        <f t="shared" si="196"/>
        <v>0.22635261034116125</v>
      </c>
      <c r="F1437" s="265" t="str">
        <f t="shared" si="197"/>
        <v>Tier 14</v>
      </c>
      <c r="G1437" s="284">
        <f t="shared" si="198"/>
        <v>1.5175657004754156E-2</v>
      </c>
    </row>
    <row r="1438" spans="1:7" hidden="1">
      <c r="A1438" s="283" t="str">
        <f t="shared" si="194"/>
        <v>Tier 14</v>
      </c>
      <c r="B1438" s="286">
        <f t="shared" si="200"/>
        <v>1375</v>
      </c>
      <c r="C1438" s="265">
        <f t="shared" si="200"/>
        <v>45317</v>
      </c>
      <c r="D1438" s="265" t="str">
        <f t="shared" si="195"/>
        <v>Tier 14</v>
      </c>
      <c r="E1438" s="284">
        <f t="shared" si="196"/>
        <v>0.22637502450774291</v>
      </c>
      <c r="F1438" s="265" t="str">
        <f t="shared" si="197"/>
        <v>Tier 14</v>
      </c>
      <c r="G1438" s="284">
        <f t="shared" si="198"/>
        <v>1.5177050461313851E-2</v>
      </c>
    </row>
    <row r="1439" spans="1:7" hidden="1">
      <c r="A1439" s="283" t="str">
        <f t="shared" si="194"/>
        <v>Tier 14</v>
      </c>
      <c r="B1439" s="286">
        <f t="shared" si="200"/>
        <v>1376</v>
      </c>
      <c r="C1439" s="265">
        <f t="shared" si="200"/>
        <v>45318</v>
      </c>
      <c r="D1439" s="265" t="str">
        <f t="shared" si="195"/>
        <v>Tier 14</v>
      </c>
      <c r="E1439" s="284">
        <f t="shared" si="196"/>
        <v>0.22639743867432457</v>
      </c>
      <c r="F1439" s="265" t="str">
        <f t="shared" si="197"/>
        <v>Tier 14</v>
      </c>
      <c r="G1439" s="284">
        <f t="shared" si="198"/>
        <v>1.5178443917873546E-2</v>
      </c>
    </row>
    <row r="1440" spans="1:7" hidden="1">
      <c r="A1440" s="283" t="str">
        <f t="shared" si="194"/>
        <v>Tier 14</v>
      </c>
      <c r="B1440" s="286">
        <f t="shared" si="200"/>
        <v>1377</v>
      </c>
      <c r="C1440" s="265">
        <f t="shared" si="200"/>
        <v>45319</v>
      </c>
      <c r="D1440" s="265" t="str">
        <f t="shared" si="195"/>
        <v>Tier 14</v>
      </c>
      <c r="E1440" s="284">
        <f t="shared" si="196"/>
        <v>0.22641985284090624</v>
      </c>
      <c r="F1440" s="265" t="str">
        <f t="shared" si="197"/>
        <v>Tier 14</v>
      </c>
      <c r="G1440" s="284">
        <f t="shared" si="198"/>
        <v>1.5179837374433241E-2</v>
      </c>
    </row>
    <row r="1441" spans="1:7" hidden="1">
      <c r="A1441" s="283" t="str">
        <f t="shared" si="194"/>
        <v>Tier 14</v>
      </c>
      <c r="B1441" s="286">
        <f t="shared" si="200"/>
        <v>1378</v>
      </c>
      <c r="C1441" s="265">
        <f t="shared" si="200"/>
        <v>45320</v>
      </c>
      <c r="D1441" s="265" t="str">
        <f t="shared" si="195"/>
        <v>Tier 14</v>
      </c>
      <c r="E1441" s="284">
        <f t="shared" si="196"/>
        <v>0.2264422670074879</v>
      </c>
      <c r="F1441" s="265" t="str">
        <f t="shared" si="197"/>
        <v>Tier 14</v>
      </c>
      <c r="G1441" s="284">
        <f t="shared" si="198"/>
        <v>1.5181230830992936E-2</v>
      </c>
    </row>
    <row r="1442" spans="1:7" hidden="1">
      <c r="A1442" s="283" t="str">
        <f t="shared" si="194"/>
        <v>Tier 15</v>
      </c>
      <c r="B1442" s="286">
        <f t="shared" si="200"/>
        <v>1379</v>
      </c>
      <c r="C1442" s="265">
        <f t="shared" si="200"/>
        <v>45321</v>
      </c>
      <c r="D1442" s="265" t="str">
        <f t="shared" si="195"/>
        <v>Tier 15</v>
      </c>
      <c r="E1442" s="284">
        <f t="shared" si="196"/>
        <v>0.22646611768115277</v>
      </c>
      <c r="F1442" s="265" t="str">
        <f t="shared" si="197"/>
        <v>Tier 15</v>
      </c>
      <c r="G1442" s="284">
        <f t="shared" si="198"/>
        <v>1.5182640865441679E-2</v>
      </c>
    </row>
    <row r="1443" spans="1:7" hidden="1">
      <c r="A1443" s="283" t="str">
        <f t="shared" si="194"/>
        <v>Tier 15</v>
      </c>
      <c r="B1443" s="286">
        <f t="shared" si="200"/>
        <v>1380</v>
      </c>
      <c r="C1443" s="265">
        <f t="shared" si="200"/>
        <v>45322</v>
      </c>
      <c r="D1443" s="265" t="str">
        <f t="shared" si="195"/>
        <v>Tier 15</v>
      </c>
      <c r="E1443" s="284">
        <f t="shared" si="196"/>
        <v>0.22648996835481763</v>
      </c>
      <c r="F1443" s="265" t="str">
        <f t="shared" si="197"/>
        <v>Tier 15</v>
      </c>
      <c r="G1443" s="284">
        <f t="shared" si="198"/>
        <v>1.5184050899890422E-2</v>
      </c>
    </row>
    <row r="1444" spans="1:7" hidden="1">
      <c r="A1444" s="283" t="str">
        <f t="shared" si="194"/>
        <v>Tier 15</v>
      </c>
      <c r="B1444" s="286">
        <f t="shared" si="200"/>
        <v>1381</v>
      </c>
      <c r="C1444" s="265">
        <f t="shared" si="200"/>
        <v>45323</v>
      </c>
      <c r="D1444" s="265" t="str">
        <f t="shared" si="195"/>
        <v>Tier 15</v>
      </c>
      <c r="E1444" s="284">
        <f t="shared" si="196"/>
        <v>0.2265138190284825</v>
      </c>
      <c r="F1444" s="265" t="str">
        <f t="shared" si="197"/>
        <v>Tier 15</v>
      </c>
      <c r="G1444" s="284">
        <f t="shared" si="198"/>
        <v>1.5185460934339165E-2</v>
      </c>
    </row>
    <row r="1445" spans="1:7" hidden="1">
      <c r="A1445" s="283" t="str">
        <f t="shared" si="194"/>
        <v>Tier 15</v>
      </c>
      <c r="B1445" s="286">
        <f t="shared" si="200"/>
        <v>1382</v>
      </c>
      <c r="C1445" s="265">
        <f t="shared" si="200"/>
        <v>45324</v>
      </c>
      <c r="D1445" s="265" t="str">
        <f t="shared" si="195"/>
        <v>Tier 15</v>
      </c>
      <c r="E1445" s="284">
        <f t="shared" si="196"/>
        <v>0.22653766970214737</v>
      </c>
      <c r="F1445" s="265" t="str">
        <f t="shared" si="197"/>
        <v>Tier 15</v>
      </c>
      <c r="G1445" s="284">
        <f t="shared" si="198"/>
        <v>1.5186870968787907E-2</v>
      </c>
    </row>
    <row r="1446" spans="1:7" hidden="1">
      <c r="A1446" s="283" t="str">
        <f t="shared" si="194"/>
        <v>Tier 15</v>
      </c>
      <c r="B1446" s="286">
        <f t="shared" si="200"/>
        <v>1383</v>
      </c>
      <c r="C1446" s="265">
        <f t="shared" si="200"/>
        <v>45325</v>
      </c>
      <c r="D1446" s="265" t="str">
        <f t="shared" si="195"/>
        <v>Tier 15</v>
      </c>
      <c r="E1446" s="284">
        <f t="shared" si="196"/>
        <v>0.22656152037581223</v>
      </c>
      <c r="F1446" s="265" t="str">
        <f t="shared" si="197"/>
        <v>Tier 15</v>
      </c>
      <c r="G1446" s="284">
        <f t="shared" si="198"/>
        <v>1.518828100323665E-2</v>
      </c>
    </row>
    <row r="1447" spans="1:7" hidden="1">
      <c r="A1447" s="283" t="str">
        <f t="shared" si="194"/>
        <v>Tier 15</v>
      </c>
      <c r="B1447" s="286">
        <f t="shared" si="200"/>
        <v>1384</v>
      </c>
      <c r="C1447" s="265">
        <f t="shared" si="200"/>
        <v>45326</v>
      </c>
      <c r="D1447" s="265" t="str">
        <f t="shared" si="195"/>
        <v>Tier 15</v>
      </c>
      <c r="E1447" s="284">
        <f t="shared" si="196"/>
        <v>0.2265853710494771</v>
      </c>
      <c r="F1447" s="265" t="str">
        <f t="shared" si="197"/>
        <v>Tier 15</v>
      </c>
      <c r="G1447" s="284">
        <f t="shared" si="198"/>
        <v>1.5189691037685393E-2</v>
      </c>
    </row>
    <row r="1448" spans="1:7" hidden="1">
      <c r="A1448" s="283" t="str">
        <f t="shared" si="194"/>
        <v>Tier 15</v>
      </c>
      <c r="B1448" s="286">
        <f t="shared" si="200"/>
        <v>1385</v>
      </c>
      <c r="C1448" s="265">
        <f t="shared" si="200"/>
        <v>45327</v>
      </c>
      <c r="D1448" s="265" t="str">
        <f t="shared" si="195"/>
        <v>Tier 15</v>
      </c>
      <c r="E1448" s="284">
        <f t="shared" si="196"/>
        <v>0.22660922172314196</v>
      </c>
      <c r="F1448" s="265" t="str">
        <f t="shared" si="197"/>
        <v>Tier 15</v>
      </c>
      <c r="G1448" s="284">
        <f t="shared" si="198"/>
        <v>1.5191101072134136E-2</v>
      </c>
    </row>
    <row r="1449" spans="1:7" hidden="1">
      <c r="A1449" s="283" t="str">
        <f t="shared" si="194"/>
        <v>Tier 15</v>
      </c>
      <c r="B1449" s="286">
        <f t="shared" ref="B1449:C1464" si="201">B1448+1</f>
        <v>1386</v>
      </c>
      <c r="C1449" s="265">
        <f t="shared" si="201"/>
        <v>45328</v>
      </c>
      <c r="D1449" s="265" t="str">
        <f t="shared" si="195"/>
        <v>Tier 15</v>
      </c>
      <c r="E1449" s="284">
        <f t="shared" si="196"/>
        <v>0.22663307239680683</v>
      </c>
      <c r="F1449" s="265" t="str">
        <f t="shared" si="197"/>
        <v>Tier 15</v>
      </c>
      <c r="G1449" s="284">
        <f t="shared" si="198"/>
        <v>1.5192511106582878E-2</v>
      </c>
    </row>
    <row r="1450" spans="1:7" hidden="1">
      <c r="A1450" s="283" t="str">
        <f t="shared" si="194"/>
        <v>Tier 15</v>
      </c>
      <c r="B1450" s="286">
        <f t="shared" si="201"/>
        <v>1387</v>
      </c>
      <c r="C1450" s="265">
        <f t="shared" si="201"/>
        <v>45329</v>
      </c>
      <c r="D1450" s="265" t="str">
        <f t="shared" si="195"/>
        <v>Tier 15</v>
      </c>
      <c r="E1450" s="284">
        <f t="shared" si="196"/>
        <v>0.22665692307047169</v>
      </c>
      <c r="F1450" s="265" t="str">
        <f t="shared" si="197"/>
        <v>Tier 15</v>
      </c>
      <c r="G1450" s="284">
        <f t="shared" si="198"/>
        <v>1.5193921141031621E-2</v>
      </c>
    </row>
    <row r="1451" spans="1:7" hidden="1">
      <c r="A1451" s="283" t="str">
        <f t="shared" si="194"/>
        <v>Tier 15</v>
      </c>
      <c r="B1451" s="286">
        <f t="shared" si="201"/>
        <v>1388</v>
      </c>
      <c r="C1451" s="265">
        <f t="shared" si="201"/>
        <v>45330</v>
      </c>
      <c r="D1451" s="265" t="str">
        <f t="shared" si="195"/>
        <v>Tier 15</v>
      </c>
      <c r="E1451" s="284">
        <f t="shared" si="196"/>
        <v>0.22668077374413656</v>
      </c>
      <c r="F1451" s="265" t="str">
        <f t="shared" si="197"/>
        <v>Tier 15</v>
      </c>
      <c r="G1451" s="284">
        <f t="shared" si="198"/>
        <v>1.5195331175480364E-2</v>
      </c>
    </row>
    <row r="1452" spans="1:7" hidden="1">
      <c r="A1452" s="283" t="str">
        <f t="shared" si="194"/>
        <v>Tier 15</v>
      </c>
      <c r="B1452" s="286">
        <f t="shared" si="201"/>
        <v>1389</v>
      </c>
      <c r="C1452" s="265">
        <f t="shared" si="201"/>
        <v>45331</v>
      </c>
      <c r="D1452" s="265" t="str">
        <f t="shared" si="195"/>
        <v>Tier 15</v>
      </c>
      <c r="E1452" s="284">
        <f t="shared" si="196"/>
        <v>0.22670462441780143</v>
      </c>
      <c r="F1452" s="265" t="str">
        <f t="shared" si="197"/>
        <v>Tier 15</v>
      </c>
      <c r="G1452" s="284">
        <f t="shared" si="198"/>
        <v>1.5196741209929107E-2</v>
      </c>
    </row>
    <row r="1453" spans="1:7" hidden="1">
      <c r="A1453" s="283" t="str">
        <f t="shared" si="194"/>
        <v>Tier 15</v>
      </c>
      <c r="B1453" s="286">
        <f t="shared" si="201"/>
        <v>1390</v>
      </c>
      <c r="C1453" s="265">
        <f t="shared" si="201"/>
        <v>45332</v>
      </c>
      <c r="D1453" s="265" t="str">
        <f t="shared" si="195"/>
        <v>Tier 15</v>
      </c>
      <c r="E1453" s="284">
        <f t="shared" si="196"/>
        <v>0.22672847509146629</v>
      </c>
      <c r="F1453" s="265" t="str">
        <f t="shared" si="197"/>
        <v>Tier 15</v>
      </c>
      <c r="G1453" s="284">
        <f t="shared" si="198"/>
        <v>1.519815124437785E-2</v>
      </c>
    </row>
    <row r="1454" spans="1:7" hidden="1">
      <c r="A1454" s="283" t="str">
        <f t="shared" si="194"/>
        <v>Tier 15</v>
      </c>
      <c r="B1454" s="286">
        <f t="shared" si="201"/>
        <v>1391</v>
      </c>
      <c r="C1454" s="265">
        <f t="shared" si="201"/>
        <v>45333</v>
      </c>
      <c r="D1454" s="265" t="str">
        <f t="shared" si="195"/>
        <v>Tier 15</v>
      </c>
      <c r="E1454" s="284">
        <f t="shared" si="196"/>
        <v>0.22675232576513116</v>
      </c>
      <c r="F1454" s="265" t="str">
        <f t="shared" si="197"/>
        <v>Tier 15</v>
      </c>
      <c r="G1454" s="284">
        <f t="shared" si="198"/>
        <v>1.5199561278826592E-2</v>
      </c>
    </row>
    <row r="1455" spans="1:7" hidden="1">
      <c r="A1455" s="283" t="str">
        <f t="shared" si="194"/>
        <v>Tier 15</v>
      </c>
      <c r="B1455" s="286">
        <f t="shared" si="201"/>
        <v>1392</v>
      </c>
      <c r="C1455" s="265">
        <f t="shared" si="201"/>
        <v>45334</v>
      </c>
      <c r="D1455" s="265" t="str">
        <f t="shared" si="195"/>
        <v>Tier 15</v>
      </c>
      <c r="E1455" s="284">
        <f t="shared" si="196"/>
        <v>0.22677617643879602</v>
      </c>
      <c r="F1455" s="265" t="str">
        <f t="shared" si="197"/>
        <v>Tier 15</v>
      </c>
      <c r="G1455" s="284">
        <f t="shared" si="198"/>
        <v>1.5200971313275335E-2</v>
      </c>
    </row>
    <row r="1456" spans="1:7" hidden="1">
      <c r="A1456" s="283" t="str">
        <f t="shared" si="194"/>
        <v>Tier 15</v>
      </c>
      <c r="B1456" s="286">
        <f t="shared" si="201"/>
        <v>1393</v>
      </c>
      <c r="C1456" s="265">
        <f t="shared" si="201"/>
        <v>45335</v>
      </c>
      <c r="D1456" s="265" t="str">
        <f t="shared" si="195"/>
        <v>Tier 15</v>
      </c>
      <c r="E1456" s="284">
        <f t="shared" si="196"/>
        <v>0.22680002711246089</v>
      </c>
      <c r="F1456" s="265" t="str">
        <f t="shared" si="197"/>
        <v>Tier 15</v>
      </c>
      <c r="G1456" s="284">
        <f t="shared" si="198"/>
        <v>1.5202381347724078E-2</v>
      </c>
    </row>
    <row r="1457" spans="1:7" hidden="1">
      <c r="A1457" s="283" t="str">
        <f t="shared" si="194"/>
        <v>Tier 15</v>
      </c>
      <c r="B1457" s="286">
        <f t="shared" si="201"/>
        <v>1394</v>
      </c>
      <c r="C1457" s="265">
        <f t="shared" si="201"/>
        <v>45336</v>
      </c>
      <c r="D1457" s="265" t="str">
        <f t="shared" si="195"/>
        <v>Tier 15</v>
      </c>
      <c r="E1457" s="284">
        <f t="shared" si="196"/>
        <v>0.22682387778612575</v>
      </c>
      <c r="F1457" s="265" t="str">
        <f t="shared" si="197"/>
        <v>Tier 15</v>
      </c>
      <c r="G1457" s="284">
        <f t="shared" si="198"/>
        <v>1.5203791382172821E-2</v>
      </c>
    </row>
    <row r="1458" spans="1:7" hidden="1">
      <c r="A1458" s="283" t="str">
        <f t="shared" si="194"/>
        <v>Tier 15</v>
      </c>
      <c r="B1458" s="286">
        <f t="shared" si="201"/>
        <v>1395</v>
      </c>
      <c r="C1458" s="265">
        <f t="shared" si="201"/>
        <v>45337</v>
      </c>
      <c r="D1458" s="265" t="str">
        <f t="shared" si="195"/>
        <v>Tier 15</v>
      </c>
      <c r="E1458" s="284">
        <f t="shared" si="196"/>
        <v>0.22684772845979062</v>
      </c>
      <c r="F1458" s="265" t="str">
        <f t="shared" si="197"/>
        <v>Tier 15</v>
      </c>
      <c r="G1458" s="284">
        <f t="shared" si="198"/>
        <v>1.5205201416621563E-2</v>
      </c>
    </row>
    <row r="1459" spans="1:7" hidden="1">
      <c r="A1459" s="283" t="str">
        <f t="shared" si="194"/>
        <v>Tier 15</v>
      </c>
      <c r="B1459" s="286">
        <f t="shared" si="201"/>
        <v>1396</v>
      </c>
      <c r="C1459" s="265">
        <f t="shared" si="201"/>
        <v>45338</v>
      </c>
      <c r="D1459" s="265" t="str">
        <f t="shared" si="195"/>
        <v>Tier 15</v>
      </c>
      <c r="E1459" s="284">
        <f t="shared" si="196"/>
        <v>0.22687157913345549</v>
      </c>
      <c r="F1459" s="265" t="str">
        <f t="shared" si="197"/>
        <v>Tier 15</v>
      </c>
      <c r="G1459" s="284">
        <f t="shared" si="198"/>
        <v>1.5206611451070306E-2</v>
      </c>
    </row>
    <row r="1460" spans="1:7" hidden="1">
      <c r="A1460" s="283" t="str">
        <f t="shared" si="194"/>
        <v>Tier 15</v>
      </c>
      <c r="B1460" s="286">
        <f t="shared" si="201"/>
        <v>1397</v>
      </c>
      <c r="C1460" s="265">
        <f t="shared" si="201"/>
        <v>45339</v>
      </c>
      <c r="D1460" s="265" t="str">
        <f t="shared" si="195"/>
        <v>Tier 15</v>
      </c>
      <c r="E1460" s="284">
        <f t="shared" si="196"/>
        <v>0.22689542980712035</v>
      </c>
      <c r="F1460" s="265" t="str">
        <f t="shared" si="197"/>
        <v>Tier 15</v>
      </c>
      <c r="G1460" s="284">
        <f t="shared" si="198"/>
        <v>1.5208021485519049E-2</v>
      </c>
    </row>
    <row r="1461" spans="1:7" hidden="1">
      <c r="A1461" s="283" t="str">
        <f t="shared" si="194"/>
        <v>Tier 15</v>
      </c>
      <c r="B1461" s="286">
        <f t="shared" si="201"/>
        <v>1398</v>
      </c>
      <c r="C1461" s="265">
        <f t="shared" si="201"/>
        <v>45340</v>
      </c>
      <c r="D1461" s="265" t="str">
        <f t="shared" si="195"/>
        <v>Tier 15</v>
      </c>
      <c r="E1461" s="284">
        <f t="shared" si="196"/>
        <v>0.22691928048078522</v>
      </c>
      <c r="F1461" s="265" t="str">
        <f t="shared" si="197"/>
        <v>Tier 15</v>
      </c>
      <c r="G1461" s="284">
        <f t="shared" si="198"/>
        <v>1.5209431519967792E-2</v>
      </c>
    </row>
    <row r="1462" spans="1:7" hidden="1">
      <c r="A1462" s="283" t="str">
        <f t="shared" si="194"/>
        <v>Tier 15</v>
      </c>
      <c r="B1462" s="286">
        <f t="shared" si="201"/>
        <v>1399</v>
      </c>
      <c r="C1462" s="265">
        <f t="shared" si="201"/>
        <v>45341</v>
      </c>
      <c r="D1462" s="265" t="str">
        <f t="shared" si="195"/>
        <v>Tier 15</v>
      </c>
      <c r="E1462" s="284">
        <f t="shared" si="196"/>
        <v>0.22694313115445008</v>
      </c>
      <c r="F1462" s="265" t="str">
        <f t="shared" si="197"/>
        <v>Tier 15</v>
      </c>
      <c r="G1462" s="284">
        <f t="shared" si="198"/>
        <v>1.5210841554416535E-2</v>
      </c>
    </row>
    <row r="1463" spans="1:7" hidden="1">
      <c r="A1463" s="283" t="str">
        <f t="shared" si="194"/>
        <v>Tier 15</v>
      </c>
      <c r="B1463" s="286">
        <f t="shared" si="201"/>
        <v>1400</v>
      </c>
      <c r="C1463" s="265">
        <f t="shared" si="201"/>
        <v>45342</v>
      </c>
      <c r="D1463" s="265" t="str">
        <f t="shared" si="195"/>
        <v>Tier 15</v>
      </c>
      <c r="E1463" s="284">
        <f t="shared" si="196"/>
        <v>0.22696698182811495</v>
      </c>
      <c r="F1463" s="265" t="str">
        <f t="shared" si="197"/>
        <v>Tier 15</v>
      </c>
      <c r="G1463" s="284">
        <f t="shared" si="198"/>
        <v>1.5212251588865277E-2</v>
      </c>
    </row>
    <row r="1464" spans="1:7" hidden="1">
      <c r="A1464" s="283" t="str">
        <f t="shared" si="194"/>
        <v>Tier 15</v>
      </c>
      <c r="B1464" s="286">
        <f t="shared" si="201"/>
        <v>1401</v>
      </c>
      <c r="C1464" s="265">
        <f t="shared" si="201"/>
        <v>45343</v>
      </c>
      <c r="D1464" s="265" t="str">
        <f t="shared" si="195"/>
        <v>Tier 15</v>
      </c>
      <c r="E1464" s="284">
        <f t="shared" si="196"/>
        <v>0.22699083250177982</v>
      </c>
      <c r="F1464" s="265" t="str">
        <f t="shared" si="197"/>
        <v>Tier 15</v>
      </c>
      <c r="G1464" s="284">
        <f t="shared" si="198"/>
        <v>1.521366162331402E-2</v>
      </c>
    </row>
    <row r="1465" spans="1:7" hidden="1">
      <c r="A1465" s="283" t="str">
        <f t="shared" si="194"/>
        <v>Tier 15</v>
      </c>
      <c r="B1465" s="286">
        <f t="shared" ref="B1465:C1480" si="202">B1464+1</f>
        <v>1402</v>
      </c>
      <c r="C1465" s="265">
        <f t="shared" si="202"/>
        <v>45344</v>
      </c>
      <c r="D1465" s="265" t="str">
        <f t="shared" si="195"/>
        <v>Tier 15</v>
      </c>
      <c r="E1465" s="284">
        <f t="shared" si="196"/>
        <v>0.22701468317544468</v>
      </c>
      <c r="F1465" s="265" t="str">
        <f t="shared" si="197"/>
        <v>Tier 15</v>
      </c>
      <c r="G1465" s="284">
        <f t="shared" si="198"/>
        <v>1.5215071657762763E-2</v>
      </c>
    </row>
    <row r="1466" spans="1:7" hidden="1">
      <c r="A1466" s="283" t="str">
        <f t="shared" si="194"/>
        <v>Tier 15</v>
      </c>
      <c r="B1466" s="286">
        <f t="shared" si="202"/>
        <v>1403</v>
      </c>
      <c r="C1466" s="265">
        <f t="shared" si="202"/>
        <v>45345</v>
      </c>
      <c r="D1466" s="265" t="str">
        <f t="shared" si="195"/>
        <v>Tier 15</v>
      </c>
      <c r="E1466" s="284">
        <f t="shared" si="196"/>
        <v>0.22703853384910955</v>
      </c>
      <c r="F1466" s="265" t="str">
        <f t="shared" si="197"/>
        <v>Tier 15</v>
      </c>
      <c r="G1466" s="284">
        <f t="shared" si="198"/>
        <v>1.5216481692211506E-2</v>
      </c>
    </row>
    <row r="1467" spans="1:7" hidden="1">
      <c r="A1467" s="283" t="str">
        <f t="shared" si="194"/>
        <v>Tier 15</v>
      </c>
      <c r="B1467" s="286">
        <f t="shared" si="202"/>
        <v>1404</v>
      </c>
      <c r="C1467" s="265">
        <f t="shared" si="202"/>
        <v>45346</v>
      </c>
      <c r="D1467" s="265" t="str">
        <f t="shared" si="195"/>
        <v>Tier 15</v>
      </c>
      <c r="E1467" s="284">
        <f t="shared" si="196"/>
        <v>0.22706238452277441</v>
      </c>
      <c r="F1467" s="265" t="str">
        <f t="shared" si="197"/>
        <v>Tier 15</v>
      </c>
      <c r="G1467" s="284">
        <f t="shared" si="198"/>
        <v>1.5217891726660248E-2</v>
      </c>
    </row>
    <row r="1468" spans="1:7" hidden="1">
      <c r="A1468" s="283" t="str">
        <f t="shared" si="194"/>
        <v>Tier 15</v>
      </c>
      <c r="B1468" s="286">
        <f t="shared" si="202"/>
        <v>1405</v>
      </c>
      <c r="C1468" s="265">
        <f t="shared" si="202"/>
        <v>45347</v>
      </c>
      <c r="D1468" s="265" t="str">
        <f t="shared" si="195"/>
        <v>Tier 15</v>
      </c>
      <c r="E1468" s="284">
        <f t="shared" si="196"/>
        <v>0.22708623519643928</v>
      </c>
      <c r="F1468" s="265" t="str">
        <f t="shared" si="197"/>
        <v>Tier 15</v>
      </c>
      <c r="G1468" s="284">
        <f t="shared" si="198"/>
        <v>1.5219301761108991E-2</v>
      </c>
    </row>
    <row r="1469" spans="1:7" hidden="1">
      <c r="A1469" s="283" t="str">
        <f t="shared" si="194"/>
        <v>Tier 15</v>
      </c>
      <c r="B1469" s="286">
        <f t="shared" si="202"/>
        <v>1406</v>
      </c>
      <c r="C1469" s="265">
        <f t="shared" si="202"/>
        <v>45348</v>
      </c>
      <c r="D1469" s="265" t="str">
        <f t="shared" si="195"/>
        <v>Tier 15</v>
      </c>
      <c r="E1469" s="284">
        <f t="shared" si="196"/>
        <v>0.22711008587010414</v>
      </c>
      <c r="F1469" s="265" t="str">
        <f t="shared" si="197"/>
        <v>Tier 15</v>
      </c>
      <c r="G1469" s="284">
        <f t="shared" si="198"/>
        <v>1.5220711795557734E-2</v>
      </c>
    </row>
    <row r="1470" spans="1:7" hidden="1">
      <c r="A1470" s="283" t="str">
        <f t="shared" si="194"/>
        <v>Tier 15</v>
      </c>
      <c r="B1470" s="286">
        <f t="shared" si="202"/>
        <v>1407</v>
      </c>
      <c r="C1470" s="265">
        <f t="shared" si="202"/>
        <v>45349</v>
      </c>
      <c r="D1470" s="265" t="str">
        <f t="shared" si="195"/>
        <v>Tier 15</v>
      </c>
      <c r="E1470" s="284">
        <f t="shared" si="196"/>
        <v>0.22713393654376901</v>
      </c>
      <c r="F1470" s="265" t="str">
        <f t="shared" si="197"/>
        <v>Tier 15</v>
      </c>
      <c r="G1470" s="284">
        <f t="shared" si="198"/>
        <v>1.5222121830006477E-2</v>
      </c>
    </row>
    <row r="1471" spans="1:7" hidden="1">
      <c r="A1471" s="283" t="str">
        <f t="shared" si="194"/>
        <v>Tier 15</v>
      </c>
      <c r="B1471" s="286">
        <f t="shared" si="202"/>
        <v>1408</v>
      </c>
      <c r="C1471" s="265">
        <f t="shared" si="202"/>
        <v>45350</v>
      </c>
      <c r="D1471" s="265" t="str">
        <f t="shared" si="195"/>
        <v>Tier 15</v>
      </c>
      <c r="E1471" s="284">
        <f t="shared" si="196"/>
        <v>0.22715778721743388</v>
      </c>
      <c r="F1471" s="265" t="str">
        <f t="shared" si="197"/>
        <v>Tier 15</v>
      </c>
      <c r="G1471" s="284">
        <f t="shared" si="198"/>
        <v>1.5223531864455219E-2</v>
      </c>
    </row>
    <row r="1472" spans="1:7" hidden="1">
      <c r="A1472" s="283" t="str">
        <f t="shared" ref="A1472:A1535" si="203">IFERROR(INDEX($P$63:$P$101,MATCH(B1472,$Q$63:$Q$101,0)),A1471)</f>
        <v>Tier 15</v>
      </c>
      <c r="B1472" s="286">
        <f t="shared" si="202"/>
        <v>1409</v>
      </c>
      <c r="C1472" s="265">
        <f t="shared" si="202"/>
        <v>45351</v>
      </c>
      <c r="D1472" s="265" t="str">
        <f t="shared" ref="D1472:D1535" si="204">IF(A1472=0,"",A1472)</f>
        <v>Tier 15</v>
      </c>
      <c r="E1472" s="284">
        <f t="shared" ref="E1472:E1535" si="205">IF(A1472=0,E1471,E1471+VLOOKUP(D1472,$P$63:$T$101,3,0))</f>
        <v>0.22718163789109874</v>
      </c>
      <c r="F1472" s="265" t="str">
        <f t="shared" ref="F1472:F1535" si="206">D1472</f>
        <v>Tier 15</v>
      </c>
      <c r="G1472" s="284">
        <f t="shared" ref="G1472:G1535" si="207">IF(A1472=0,G1471,G1471+VLOOKUP(F1472,$P$63:$T$101,5,0))</f>
        <v>1.5224941898903962E-2</v>
      </c>
    </row>
    <row r="1473" spans="1:7" hidden="1">
      <c r="A1473" s="283" t="str">
        <f t="shared" si="203"/>
        <v>Tier 15</v>
      </c>
      <c r="B1473" s="286">
        <f t="shared" si="202"/>
        <v>1410</v>
      </c>
      <c r="C1473" s="265">
        <f t="shared" si="202"/>
        <v>45352</v>
      </c>
      <c r="D1473" s="265" t="str">
        <f t="shared" si="204"/>
        <v>Tier 15</v>
      </c>
      <c r="E1473" s="284">
        <f t="shared" si="205"/>
        <v>0.22720548856476361</v>
      </c>
      <c r="F1473" s="265" t="str">
        <f t="shared" si="206"/>
        <v>Tier 15</v>
      </c>
      <c r="G1473" s="284">
        <f t="shared" si="207"/>
        <v>1.5226351933352705E-2</v>
      </c>
    </row>
    <row r="1474" spans="1:7" hidden="1">
      <c r="A1474" s="283" t="str">
        <f t="shared" si="203"/>
        <v>Tier 15</v>
      </c>
      <c r="B1474" s="286">
        <f t="shared" si="202"/>
        <v>1411</v>
      </c>
      <c r="C1474" s="265">
        <f t="shared" si="202"/>
        <v>45353</v>
      </c>
      <c r="D1474" s="265" t="str">
        <f t="shared" si="204"/>
        <v>Tier 15</v>
      </c>
      <c r="E1474" s="284">
        <f t="shared" si="205"/>
        <v>0.22722933923842847</v>
      </c>
      <c r="F1474" s="265" t="str">
        <f t="shared" si="206"/>
        <v>Tier 15</v>
      </c>
      <c r="G1474" s="284">
        <f t="shared" si="207"/>
        <v>1.5227761967801448E-2</v>
      </c>
    </row>
    <row r="1475" spans="1:7" hidden="1">
      <c r="A1475" s="283" t="str">
        <f t="shared" si="203"/>
        <v>Tier 15</v>
      </c>
      <c r="B1475" s="286">
        <f t="shared" si="202"/>
        <v>1412</v>
      </c>
      <c r="C1475" s="265">
        <f t="shared" si="202"/>
        <v>45354</v>
      </c>
      <c r="D1475" s="265" t="str">
        <f t="shared" si="204"/>
        <v>Tier 15</v>
      </c>
      <c r="E1475" s="284">
        <f t="shared" si="205"/>
        <v>0.22725318991209334</v>
      </c>
      <c r="F1475" s="265" t="str">
        <f t="shared" si="206"/>
        <v>Tier 15</v>
      </c>
      <c r="G1475" s="284">
        <f t="shared" si="207"/>
        <v>1.5229172002250191E-2</v>
      </c>
    </row>
    <row r="1476" spans="1:7" hidden="1">
      <c r="A1476" s="283" t="str">
        <f t="shared" si="203"/>
        <v>Tier 15</v>
      </c>
      <c r="B1476" s="286">
        <f t="shared" si="202"/>
        <v>1413</v>
      </c>
      <c r="C1476" s="265">
        <f t="shared" si="202"/>
        <v>45355</v>
      </c>
      <c r="D1476" s="265" t="str">
        <f t="shared" si="204"/>
        <v>Tier 15</v>
      </c>
      <c r="E1476" s="284">
        <f t="shared" si="205"/>
        <v>0.22727704058575821</v>
      </c>
      <c r="F1476" s="265" t="str">
        <f t="shared" si="206"/>
        <v>Tier 15</v>
      </c>
      <c r="G1476" s="284">
        <f t="shared" si="207"/>
        <v>1.5230582036698933E-2</v>
      </c>
    </row>
    <row r="1477" spans="1:7" hidden="1">
      <c r="A1477" s="283" t="str">
        <f t="shared" si="203"/>
        <v>Tier 15</v>
      </c>
      <c r="B1477" s="286">
        <f t="shared" si="202"/>
        <v>1414</v>
      </c>
      <c r="C1477" s="265">
        <f t="shared" si="202"/>
        <v>45356</v>
      </c>
      <c r="D1477" s="265" t="str">
        <f t="shared" si="204"/>
        <v>Tier 15</v>
      </c>
      <c r="E1477" s="284">
        <f t="shared" si="205"/>
        <v>0.22730089125942307</v>
      </c>
      <c r="F1477" s="265" t="str">
        <f t="shared" si="206"/>
        <v>Tier 15</v>
      </c>
      <c r="G1477" s="284">
        <f t="shared" si="207"/>
        <v>1.5231992071147676E-2</v>
      </c>
    </row>
    <row r="1478" spans="1:7" hidden="1">
      <c r="A1478" s="283" t="str">
        <f t="shared" si="203"/>
        <v>Tier 15</v>
      </c>
      <c r="B1478" s="286">
        <f t="shared" si="202"/>
        <v>1415</v>
      </c>
      <c r="C1478" s="265">
        <f t="shared" si="202"/>
        <v>45357</v>
      </c>
      <c r="D1478" s="265" t="str">
        <f t="shared" si="204"/>
        <v>Tier 15</v>
      </c>
      <c r="E1478" s="284">
        <f t="shared" si="205"/>
        <v>0.22732474193308794</v>
      </c>
      <c r="F1478" s="265" t="str">
        <f t="shared" si="206"/>
        <v>Tier 15</v>
      </c>
      <c r="G1478" s="284">
        <f t="shared" si="207"/>
        <v>1.5233402105596419E-2</v>
      </c>
    </row>
    <row r="1479" spans="1:7" hidden="1">
      <c r="A1479" s="283" t="str">
        <f t="shared" si="203"/>
        <v>Tier 15</v>
      </c>
      <c r="B1479" s="286">
        <f t="shared" si="202"/>
        <v>1416</v>
      </c>
      <c r="C1479" s="265">
        <f t="shared" si="202"/>
        <v>45358</v>
      </c>
      <c r="D1479" s="265" t="str">
        <f t="shared" si="204"/>
        <v>Tier 15</v>
      </c>
      <c r="E1479" s="284">
        <f t="shared" si="205"/>
        <v>0.2273485926067528</v>
      </c>
      <c r="F1479" s="265" t="str">
        <f t="shared" si="206"/>
        <v>Tier 15</v>
      </c>
      <c r="G1479" s="284">
        <f t="shared" si="207"/>
        <v>1.5234812140045162E-2</v>
      </c>
    </row>
    <row r="1480" spans="1:7" hidden="1">
      <c r="A1480" s="283" t="str">
        <f t="shared" si="203"/>
        <v>Tier 15</v>
      </c>
      <c r="B1480" s="286">
        <f t="shared" si="202"/>
        <v>1417</v>
      </c>
      <c r="C1480" s="265">
        <f t="shared" si="202"/>
        <v>45359</v>
      </c>
      <c r="D1480" s="265" t="str">
        <f t="shared" si="204"/>
        <v>Tier 15</v>
      </c>
      <c r="E1480" s="284">
        <f t="shared" si="205"/>
        <v>0.22737244328041767</v>
      </c>
      <c r="F1480" s="265" t="str">
        <f t="shared" si="206"/>
        <v>Tier 15</v>
      </c>
      <c r="G1480" s="284">
        <f t="shared" si="207"/>
        <v>1.5236222174493904E-2</v>
      </c>
    </row>
    <row r="1481" spans="1:7" hidden="1">
      <c r="A1481" s="283" t="str">
        <f t="shared" si="203"/>
        <v>Tier 15</v>
      </c>
      <c r="B1481" s="286">
        <f t="shared" ref="B1481:C1496" si="208">B1480+1</f>
        <v>1418</v>
      </c>
      <c r="C1481" s="265">
        <f t="shared" si="208"/>
        <v>45360</v>
      </c>
      <c r="D1481" s="265" t="str">
        <f t="shared" si="204"/>
        <v>Tier 15</v>
      </c>
      <c r="E1481" s="284">
        <f t="shared" si="205"/>
        <v>0.22739629395408253</v>
      </c>
      <c r="F1481" s="265" t="str">
        <f t="shared" si="206"/>
        <v>Tier 15</v>
      </c>
      <c r="G1481" s="284">
        <f t="shared" si="207"/>
        <v>1.5237632208942647E-2</v>
      </c>
    </row>
    <row r="1482" spans="1:7" hidden="1">
      <c r="A1482" s="283" t="str">
        <f t="shared" si="203"/>
        <v>Tier 15</v>
      </c>
      <c r="B1482" s="286">
        <f t="shared" si="208"/>
        <v>1419</v>
      </c>
      <c r="C1482" s="265">
        <f t="shared" si="208"/>
        <v>45361</v>
      </c>
      <c r="D1482" s="265" t="str">
        <f t="shared" si="204"/>
        <v>Tier 15</v>
      </c>
      <c r="E1482" s="284">
        <f t="shared" si="205"/>
        <v>0.2274201446277474</v>
      </c>
      <c r="F1482" s="265" t="str">
        <f t="shared" si="206"/>
        <v>Tier 15</v>
      </c>
      <c r="G1482" s="284">
        <f t="shared" si="207"/>
        <v>1.523904224339139E-2</v>
      </c>
    </row>
    <row r="1483" spans="1:7" hidden="1">
      <c r="A1483" s="283" t="str">
        <f t="shared" si="203"/>
        <v>Tier 15</v>
      </c>
      <c r="B1483" s="286">
        <f t="shared" si="208"/>
        <v>1420</v>
      </c>
      <c r="C1483" s="265">
        <f t="shared" si="208"/>
        <v>45362</v>
      </c>
      <c r="D1483" s="265" t="str">
        <f t="shared" si="204"/>
        <v>Tier 15</v>
      </c>
      <c r="E1483" s="284">
        <f t="shared" si="205"/>
        <v>0.22744399530141227</v>
      </c>
      <c r="F1483" s="265" t="str">
        <f t="shared" si="206"/>
        <v>Tier 15</v>
      </c>
      <c r="G1483" s="284">
        <f t="shared" si="207"/>
        <v>1.5240452277840133E-2</v>
      </c>
    </row>
    <row r="1484" spans="1:7" hidden="1">
      <c r="A1484" s="283" t="str">
        <f t="shared" si="203"/>
        <v>Tier 15</v>
      </c>
      <c r="B1484" s="286">
        <f t="shared" si="208"/>
        <v>1421</v>
      </c>
      <c r="C1484" s="265">
        <f t="shared" si="208"/>
        <v>45363</v>
      </c>
      <c r="D1484" s="265" t="str">
        <f t="shared" si="204"/>
        <v>Tier 15</v>
      </c>
      <c r="E1484" s="284">
        <f t="shared" si="205"/>
        <v>0.22746784597507713</v>
      </c>
      <c r="F1484" s="265" t="str">
        <f t="shared" si="206"/>
        <v>Tier 15</v>
      </c>
      <c r="G1484" s="284">
        <f t="shared" si="207"/>
        <v>1.5241862312288875E-2</v>
      </c>
    </row>
    <row r="1485" spans="1:7" hidden="1">
      <c r="A1485" s="283" t="str">
        <f t="shared" si="203"/>
        <v>Tier 15</v>
      </c>
      <c r="B1485" s="286">
        <f t="shared" si="208"/>
        <v>1422</v>
      </c>
      <c r="C1485" s="265">
        <f t="shared" si="208"/>
        <v>45364</v>
      </c>
      <c r="D1485" s="265" t="str">
        <f t="shared" si="204"/>
        <v>Tier 15</v>
      </c>
      <c r="E1485" s="284">
        <f t="shared" si="205"/>
        <v>0.227491696648742</v>
      </c>
      <c r="F1485" s="265" t="str">
        <f t="shared" si="206"/>
        <v>Tier 15</v>
      </c>
      <c r="G1485" s="284">
        <f t="shared" si="207"/>
        <v>1.5243272346737618E-2</v>
      </c>
    </row>
    <row r="1486" spans="1:7" hidden="1">
      <c r="A1486" s="283" t="str">
        <f t="shared" si="203"/>
        <v>Tier 15</v>
      </c>
      <c r="B1486" s="286">
        <f t="shared" si="208"/>
        <v>1423</v>
      </c>
      <c r="C1486" s="265">
        <f t="shared" si="208"/>
        <v>45365</v>
      </c>
      <c r="D1486" s="265" t="str">
        <f t="shared" si="204"/>
        <v>Tier 15</v>
      </c>
      <c r="E1486" s="284">
        <f t="shared" si="205"/>
        <v>0.22751554732240686</v>
      </c>
      <c r="F1486" s="265" t="str">
        <f t="shared" si="206"/>
        <v>Tier 15</v>
      </c>
      <c r="G1486" s="284">
        <f t="shared" si="207"/>
        <v>1.5244682381186361E-2</v>
      </c>
    </row>
    <row r="1487" spans="1:7" hidden="1">
      <c r="A1487" s="283" t="str">
        <f t="shared" si="203"/>
        <v>Tier 15</v>
      </c>
      <c r="B1487" s="286">
        <f t="shared" si="208"/>
        <v>1424</v>
      </c>
      <c r="C1487" s="265">
        <f t="shared" si="208"/>
        <v>45366</v>
      </c>
      <c r="D1487" s="265" t="str">
        <f t="shared" si="204"/>
        <v>Tier 15</v>
      </c>
      <c r="E1487" s="284">
        <f t="shared" si="205"/>
        <v>0.22753939799607173</v>
      </c>
      <c r="F1487" s="265" t="str">
        <f t="shared" si="206"/>
        <v>Tier 15</v>
      </c>
      <c r="G1487" s="284">
        <f t="shared" si="207"/>
        <v>1.5246092415635104E-2</v>
      </c>
    </row>
    <row r="1488" spans="1:7" hidden="1">
      <c r="A1488" s="283" t="str">
        <f t="shared" si="203"/>
        <v>Tier 15</v>
      </c>
      <c r="B1488" s="286">
        <f t="shared" si="208"/>
        <v>1425</v>
      </c>
      <c r="C1488" s="265">
        <f t="shared" si="208"/>
        <v>45367</v>
      </c>
      <c r="D1488" s="265" t="str">
        <f t="shared" si="204"/>
        <v>Tier 15</v>
      </c>
      <c r="E1488" s="284">
        <f t="shared" si="205"/>
        <v>0.2275632486697366</v>
      </c>
      <c r="F1488" s="265" t="str">
        <f t="shared" si="206"/>
        <v>Tier 15</v>
      </c>
      <c r="G1488" s="284">
        <f t="shared" si="207"/>
        <v>1.5247502450083847E-2</v>
      </c>
    </row>
    <row r="1489" spans="1:7" hidden="1">
      <c r="A1489" s="283" t="str">
        <f t="shared" si="203"/>
        <v>Tier 15</v>
      </c>
      <c r="B1489" s="286">
        <f t="shared" si="208"/>
        <v>1426</v>
      </c>
      <c r="C1489" s="265">
        <f t="shared" si="208"/>
        <v>45368</v>
      </c>
      <c r="D1489" s="265" t="str">
        <f t="shared" si="204"/>
        <v>Tier 15</v>
      </c>
      <c r="E1489" s="284">
        <f t="shared" si="205"/>
        <v>0.22758709934340146</v>
      </c>
      <c r="F1489" s="265" t="str">
        <f t="shared" si="206"/>
        <v>Tier 15</v>
      </c>
      <c r="G1489" s="284">
        <f t="shared" si="207"/>
        <v>1.5248912484532589E-2</v>
      </c>
    </row>
    <row r="1490" spans="1:7" hidden="1">
      <c r="A1490" s="283" t="str">
        <f t="shared" si="203"/>
        <v>Tier 15</v>
      </c>
      <c r="B1490" s="286">
        <f t="shared" si="208"/>
        <v>1427</v>
      </c>
      <c r="C1490" s="265">
        <f t="shared" si="208"/>
        <v>45369</v>
      </c>
      <c r="D1490" s="265" t="str">
        <f t="shared" si="204"/>
        <v>Tier 15</v>
      </c>
      <c r="E1490" s="284">
        <f t="shared" si="205"/>
        <v>0.22761095001706633</v>
      </c>
      <c r="F1490" s="265" t="str">
        <f t="shared" si="206"/>
        <v>Tier 15</v>
      </c>
      <c r="G1490" s="284">
        <f t="shared" si="207"/>
        <v>1.5250322518981332E-2</v>
      </c>
    </row>
    <row r="1491" spans="1:7" hidden="1">
      <c r="A1491" s="283" t="str">
        <f t="shared" si="203"/>
        <v>Tier 15</v>
      </c>
      <c r="B1491" s="286">
        <f t="shared" si="208"/>
        <v>1428</v>
      </c>
      <c r="C1491" s="265">
        <f t="shared" si="208"/>
        <v>45370</v>
      </c>
      <c r="D1491" s="265" t="str">
        <f t="shared" si="204"/>
        <v>Tier 15</v>
      </c>
      <c r="E1491" s="284">
        <f t="shared" si="205"/>
        <v>0.22763480069073119</v>
      </c>
      <c r="F1491" s="265" t="str">
        <f t="shared" si="206"/>
        <v>Tier 15</v>
      </c>
      <c r="G1491" s="284">
        <f t="shared" si="207"/>
        <v>1.5251732553430075E-2</v>
      </c>
    </row>
    <row r="1492" spans="1:7" hidden="1">
      <c r="A1492" s="283" t="str">
        <f t="shared" si="203"/>
        <v>Tier 15</v>
      </c>
      <c r="B1492" s="286">
        <f t="shared" si="208"/>
        <v>1429</v>
      </c>
      <c r="C1492" s="265">
        <f t="shared" si="208"/>
        <v>45371</v>
      </c>
      <c r="D1492" s="265" t="str">
        <f t="shared" si="204"/>
        <v>Tier 15</v>
      </c>
      <c r="E1492" s="284">
        <f t="shared" si="205"/>
        <v>0.22765865136439606</v>
      </c>
      <c r="F1492" s="265" t="str">
        <f t="shared" si="206"/>
        <v>Tier 15</v>
      </c>
      <c r="G1492" s="284">
        <f t="shared" si="207"/>
        <v>1.5253142587878818E-2</v>
      </c>
    </row>
    <row r="1493" spans="1:7" hidden="1">
      <c r="A1493" s="283" t="str">
        <f t="shared" si="203"/>
        <v>Tier 15</v>
      </c>
      <c r="B1493" s="286">
        <f t="shared" si="208"/>
        <v>1430</v>
      </c>
      <c r="C1493" s="265">
        <f t="shared" si="208"/>
        <v>45372</v>
      </c>
      <c r="D1493" s="265" t="str">
        <f t="shared" si="204"/>
        <v>Tier 15</v>
      </c>
      <c r="E1493" s="284">
        <f t="shared" si="205"/>
        <v>0.22768250203806092</v>
      </c>
      <c r="F1493" s="265" t="str">
        <f t="shared" si="206"/>
        <v>Tier 15</v>
      </c>
      <c r="G1493" s="284">
        <f t="shared" si="207"/>
        <v>1.525455262232756E-2</v>
      </c>
    </row>
    <row r="1494" spans="1:7" hidden="1">
      <c r="A1494" s="283" t="str">
        <f t="shared" si="203"/>
        <v>Tier 15</v>
      </c>
      <c r="B1494" s="286">
        <f t="shared" si="208"/>
        <v>1431</v>
      </c>
      <c r="C1494" s="265">
        <f t="shared" si="208"/>
        <v>45373</v>
      </c>
      <c r="D1494" s="265" t="str">
        <f t="shared" si="204"/>
        <v>Tier 15</v>
      </c>
      <c r="E1494" s="284">
        <f t="shared" si="205"/>
        <v>0.22770635271172579</v>
      </c>
      <c r="F1494" s="265" t="str">
        <f t="shared" si="206"/>
        <v>Tier 15</v>
      </c>
      <c r="G1494" s="284">
        <f t="shared" si="207"/>
        <v>1.5255962656776303E-2</v>
      </c>
    </row>
    <row r="1495" spans="1:7" hidden="1">
      <c r="A1495" s="283" t="str">
        <f t="shared" si="203"/>
        <v>Tier 15</v>
      </c>
      <c r="B1495" s="286">
        <f t="shared" si="208"/>
        <v>1432</v>
      </c>
      <c r="C1495" s="265">
        <f t="shared" si="208"/>
        <v>45374</v>
      </c>
      <c r="D1495" s="265" t="str">
        <f t="shared" si="204"/>
        <v>Tier 15</v>
      </c>
      <c r="E1495" s="284">
        <f t="shared" si="205"/>
        <v>0.22773020338539066</v>
      </c>
      <c r="F1495" s="265" t="str">
        <f t="shared" si="206"/>
        <v>Tier 15</v>
      </c>
      <c r="G1495" s="284">
        <f t="shared" si="207"/>
        <v>1.5257372691225046E-2</v>
      </c>
    </row>
    <row r="1496" spans="1:7" hidden="1">
      <c r="A1496" s="283" t="str">
        <f t="shared" si="203"/>
        <v>Tier 15</v>
      </c>
      <c r="B1496" s="286">
        <f t="shared" si="208"/>
        <v>1433</v>
      </c>
      <c r="C1496" s="265">
        <f t="shared" si="208"/>
        <v>45375</v>
      </c>
      <c r="D1496" s="265" t="str">
        <f t="shared" si="204"/>
        <v>Tier 15</v>
      </c>
      <c r="E1496" s="284">
        <f t="shared" si="205"/>
        <v>0.22775405405905552</v>
      </c>
      <c r="F1496" s="265" t="str">
        <f t="shared" si="206"/>
        <v>Tier 15</v>
      </c>
      <c r="G1496" s="284">
        <f t="shared" si="207"/>
        <v>1.5258782725673789E-2</v>
      </c>
    </row>
    <row r="1497" spans="1:7" hidden="1">
      <c r="A1497" s="283" t="str">
        <f t="shared" si="203"/>
        <v>Tier 15</v>
      </c>
      <c r="B1497" s="286">
        <f t="shared" ref="B1497:C1512" si="209">B1496+1</f>
        <v>1434</v>
      </c>
      <c r="C1497" s="265">
        <f t="shared" si="209"/>
        <v>45376</v>
      </c>
      <c r="D1497" s="265" t="str">
        <f t="shared" si="204"/>
        <v>Tier 15</v>
      </c>
      <c r="E1497" s="284">
        <f t="shared" si="205"/>
        <v>0.22777790473272039</v>
      </c>
      <c r="F1497" s="265" t="str">
        <f t="shared" si="206"/>
        <v>Tier 15</v>
      </c>
      <c r="G1497" s="284">
        <f t="shared" si="207"/>
        <v>1.5260192760122531E-2</v>
      </c>
    </row>
    <row r="1498" spans="1:7" hidden="1">
      <c r="A1498" s="283" t="str">
        <f t="shared" si="203"/>
        <v>Tier 15</v>
      </c>
      <c r="B1498" s="286">
        <f t="shared" si="209"/>
        <v>1435</v>
      </c>
      <c r="C1498" s="265">
        <f t="shared" si="209"/>
        <v>45377</v>
      </c>
      <c r="D1498" s="265" t="str">
        <f t="shared" si="204"/>
        <v>Tier 15</v>
      </c>
      <c r="E1498" s="284">
        <f t="shared" si="205"/>
        <v>0.22780175540638525</v>
      </c>
      <c r="F1498" s="265" t="str">
        <f t="shared" si="206"/>
        <v>Tier 15</v>
      </c>
      <c r="G1498" s="284">
        <f t="shared" si="207"/>
        <v>1.5261602794571274E-2</v>
      </c>
    </row>
    <row r="1499" spans="1:7" hidden="1">
      <c r="A1499" s="283" t="str">
        <f t="shared" si="203"/>
        <v>Tier 15</v>
      </c>
      <c r="B1499" s="286">
        <f t="shared" si="209"/>
        <v>1436</v>
      </c>
      <c r="C1499" s="265">
        <f t="shared" si="209"/>
        <v>45378</v>
      </c>
      <c r="D1499" s="265" t="str">
        <f t="shared" si="204"/>
        <v>Tier 15</v>
      </c>
      <c r="E1499" s="284">
        <f t="shared" si="205"/>
        <v>0.22782560608005012</v>
      </c>
      <c r="F1499" s="265" t="str">
        <f t="shared" si="206"/>
        <v>Tier 15</v>
      </c>
      <c r="G1499" s="284">
        <f t="shared" si="207"/>
        <v>1.5263012829020017E-2</v>
      </c>
    </row>
    <row r="1500" spans="1:7" hidden="1">
      <c r="A1500" s="283" t="str">
        <f t="shared" si="203"/>
        <v>Tier 15</v>
      </c>
      <c r="B1500" s="286">
        <f t="shared" si="209"/>
        <v>1437</v>
      </c>
      <c r="C1500" s="265">
        <f t="shared" si="209"/>
        <v>45379</v>
      </c>
      <c r="D1500" s="265" t="str">
        <f t="shared" si="204"/>
        <v>Tier 15</v>
      </c>
      <c r="E1500" s="284">
        <f t="shared" si="205"/>
        <v>0.22784945675371499</v>
      </c>
      <c r="F1500" s="265" t="str">
        <f t="shared" si="206"/>
        <v>Tier 15</v>
      </c>
      <c r="G1500" s="284">
        <f t="shared" si="207"/>
        <v>1.526442286346876E-2</v>
      </c>
    </row>
    <row r="1501" spans="1:7" hidden="1">
      <c r="A1501" s="283" t="str">
        <f t="shared" si="203"/>
        <v>Tier 15</v>
      </c>
      <c r="B1501" s="286">
        <f t="shared" si="209"/>
        <v>1438</v>
      </c>
      <c r="C1501" s="265">
        <f t="shared" si="209"/>
        <v>45380</v>
      </c>
      <c r="D1501" s="265" t="str">
        <f t="shared" si="204"/>
        <v>Tier 15</v>
      </c>
      <c r="E1501" s="284">
        <f t="shared" si="205"/>
        <v>0.22787330742737985</v>
      </c>
      <c r="F1501" s="265" t="str">
        <f t="shared" si="206"/>
        <v>Tier 15</v>
      </c>
      <c r="G1501" s="284">
        <f t="shared" si="207"/>
        <v>1.5265832897917503E-2</v>
      </c>
    </row>
    <row r="1502" spans="1:7" hidden="1">
      <c r="A1502" s="283" t="str">
        <f t="shared" si="203"/>
        <v>Tier 15</v>
      </c>
      <c r="B1502" s="286">
        <f t="shared" si="209"/>
        <v>1439</v>
      </c>
      <c r="C1502" s="265">
        <f t="shared" si="209"/>
        <v>45381</v>
      </c>
      <c r="D1502" s="265" t="str">
        <f t="shared" si="204"/>
        <v>Tier 15</v>
      </c>
      <c r="E1502" s="284">
        <f t="shared" si="205"/>
        <v>0.22789715810104472</v>
      </c>
      <c r="F1502" s="265" t="str">
        <f t="shared" si="206"/>
        <v>Tier 15</v>
      </c>
      <c r="G1502" s="284">
        <f t="shared" si="207"/>
        <v>1.5267242932366245E-2</v>
      </c>
    </row>
    <row r="1503" spans="1:7" hidden="1">
      <c r="A1503" s="283" t="str">
        <f t="shared" si="203"/>
        <v>Tier 15</v>
      </c>
      <c r="B1503" s="286">
        <f t="shared" si="209"/>
        <v>1440</v>
      </c>
      <c r="C1503" s="265">
        <f t="shared" si="209"/>
        <v>45382</v>
      </c>
      <c r="D1503" s="265" t="str">
        <f t="shared" si="204"/>
        <v>Tier 15</v>
      </c>
      <c r="E1503" s="284">
        <f t="shared" si="205"/>
        <v>0.22792100877470958</v>
      </c>
      <c r="F1503" s="265" t="str">
        <f t="shared" si="206"/>
        <v>Tier 15</v>
      </c>
      <c r="G1503" s="284">
        <f t="shared" si="207"/>
        <v>1.5268652966814988E-2</v>
      </c>
    </row>
    <row r="1504" spans="1:7" hidden="1">
      <c r="A1504" s="283" t="str">
        <f t="shared" si="203"/>
        <v>Tier 15</v>
      </c>
      <c r="B1504" s="286">
        <f t="shared" si="209"/>
        <v>1441</v>
      </c>
      <c r="C1504" s="265">
        <f t="shared" si="209"/>
        <v>45383</v>
      </c>
      <c r="D1504" s="265" t="str">
        <f t="shared" si="204"/>
        <v>Tier 15</v>
      </c>
      <c r="E1504" s="284">
        <f t="shared" si="205"/>
        <v>0.22794485944837445</v>
      </c>
      <c r="F1504" s="265" t="str">
        <f t="shared" si="206"/>
        <v>Tier 15</v>
      </c>
      <c r="G1504" s="284">
        <f t="shared" si="207"/>
        <v>1.5270063001263731E-2</v>
      </c>
    </row>
    <row r="1505" spans="1:7" hidden="1">
      <c r="A1505" s="283" t="str">
        <f t="shared" si="203"/>
        <v>Tier 15</v>
      </c>
      <c r="B1505" s="286">
        <f t="shared" si="209"/>
        <v>1442</v>
      </c>
      <c r="C1505" s="265">
        <f t="shared" si="209"/>
        <v>45384</v>
      </c>
      <c r="D1505" s="265" t="str">
        <f t="shared" si="204"/>
        <v>Tier 15</v>
      </c>
      <c r="E1505" s="284">
        <f t="shared" si="205"/>
        <v>0.22796871012203931</v>
      </c>
      <c r="F1505" s="265" t="str">
        <f t="shared" si="206"/>
        <v>Tier 15</v>
      </c>
      <c r="G1505" s="284">
        <f t="shared" si="207"/>
        <v>1.5271473035712474E-2</v>
      </c>
    </row>
    <row r="1506" spans="1:7" hidden="1">
      <c r="A1506" s="283" t="str">
        <f t="shared" si="203"/>
        <v>Tier 15</v>
      </c>
      <c r="B1506" s="286">
        <f t="shared" si="209"/>
        <v>1443</v>
      </c>
      <c r="C1506" s="265">
        <f t="shared" si="209"/>
        <v>45385</v>
      </c>
      <c r="D1506" s="265" t="str">
        <f t="shared" si="204"/>
        <v>Tier 15</v>
      </c>
      <c r="E1506" s="284">
        <f t="shared" si="205"/>
        <v>0.22799256079570418</v>
      </c>
      <c r="F1506" s="265" t="str">
        <f t="shared" si="206"/>
        <v>Tier 15</v>
      </c>
      <c r="G1506" s="284">
        <f t="shared" si="207"/>
        <v>1.5272883070161216E-2</v>
      </c>
    </row>
    <row r="1507" spans="1:7" hidden="1">
      <c r="A1507" s="283" t="str">
        <f t="shared" si="203"/>
        <v>Tier 15</v>
      </c>
      <c r="B1507" s="286">
        <f t="shared" si="209"/>
        <v>1444</v>
      </c>
      <c r="C1507" s="265">
        <f t="shared" si="209"/>
        <v>45386</v>
      </c>
      <c r="D1507" s="265" t="str">
        <f t="shared" si="204"/>
        <v>Tier 15</v>
      </c>
      <c r="E1507" s="284">
        <f t="shared" si="205"/>
        <v>0.22801641146936905</v>
      </c>
      <c r="F1507" s="265" t="str">
        <f t="shared" si="206"/>
        <v>Tier 15</v>
      </c>
      <c r="G1507" s="284">
        <f t="shared" si="207"/>
        <v>1.5274293104609959E-2</v>
      </c>
    </row>
    <row r="1508" spans="1:7" hidden="1">
      <c r="A1508" s="283" t="str">
        <f t="shared" si="203"/>
        <v>Tier 15</v>
      </c>
      <c r="B1508" s="286">
        <f t="shared" si="209"/>
        <v>1445</v>
      </c>
      <c r="C1508" s="265">
        <f t="shared" si="209"/>
        <v>45387</v>
      </c>
      <c r="D1508" s="265" t="str">
        <f t="shared" si="204"/>
        <v>Tier 15</v>
      </c>
      <c r="E1508" s="284">
        <f t="shared" si="205"/>
        <v>0.22804026214303391</v>
      </c>
      <c r="F1508" s="265" t="str">
        <f t="shared" si="206"/>
        <v>Tier 15</v>
      </c>
      <c r="G1508" s="284">
        <f t="shared" si="207"/>
        <v>1.5275703139058702E-2</v>
      </c>
    </row>
    <row r="1509" spans="1:7" hidden="1">
      <c r="A1509" s="283" t="str">
        <f t="shared" si="203"/>
        <v>Tier 15</v>
      </c>
      <c r="B1509" s="286">
        <f t="shared" si="209"/>
        <v>1446</v>
      </c>
      <c r="C1509" s="265">
        <f t="shared" si="209"/>
        <v>45388</v>
      </c>
      <c r="D1509" s="265" t="str">
        <f t="shared" si="204"/>
        <v>Tier 15</v>
      </c>
      <c r="E1509" s="284">
        <f t="shared" si="205"/>
        <v>0.22806411281669878</v>
      </c>
      <c r="F1509" s="265" t="str">
        <f t="shared" si="206"/>
        <v>Tier 15</v>
      </c>
      <c r="G1509" s="284">
        <f t="shared" si="207"/>
        <v>1.5277113173507445E-2</v>
      </c>
    </row>
    <row r="1510" spans="1:7" hidden="1">
      <c r="A1510" s="283" t="str">
        <f t="shared" si="203"/>
        <v>Tier 15</v>
      </c>
      <c r="B1510" s="286">
        <f t="shared" si="209"/>
        <v>1447</v>
      </c>
      <c r="C1510" s="265">
        <f t="shared" si="209"/>
        <v>45389</v>
      </c>
      <c r="D1510" s="265" t="str">
        <f t="shared" si="204"/>
        <v>Tier 15</v>
      </c>
      <c r="E1510" s="284">
        <f t="shared" si="205"/>
        <v>0.22808796349036364</v>
      </c>
      <c r="F1510" s="265" t="str">
        <f t="shared" si="206"/>
        <v>Tier 15</v>
      </c>
      <c r="G1510" s="284">
        <f t="shared" si="207"/>
        <v>1.5278523207956187E-2</v>
      </c>
    </row>
    <row r="1511" spans="1:7" hidden="1">
      <c r="A1511" s="283" t="str">
        <f t="shared" si="203"/>
        <v>Tier 15</v>
      </c>
      <c r="B1511" s="286">
        <f t="shared" si="209"/>
        <v>1448</v>
      </c>
      <c r="C1511" s="265">
        <f t="shared" si="209"/>
        <v>45390</v>
      </c>
      <c r="D1511" s="265" t="str">
        <f t="shared" si="204"/>
        <v>Tier 15</v>
      </c>
      <c r="E1511" s="284">
        <f t="shared" si="205"/>
        <v>0.22811181416402851</v>
      </c>
      <c r="F1511" s="265" t="str">
        <f t="shared" si="206"/>
        <v>Tier 15</v>
      </c>
      <c r="G1511" s="284">
        <f t="shared" si="207"/>
        <v>1.527993324240493E-2</v>
      </c>
    </row>
    <row r="1512" spans="1:7" hidden="1">
      <c r="A1512" s="283" t="str">
        <f t="shared" si="203"/>
        <v>Tier 15</v>
      </c>
      <c r="B1512" s="286">
        <f t="shared" si="209"/>
        <v>1449</v>
      </c>
      <c r="C1512" s="265">
        <f t="shared" si="209"/>
        <v>45391</v>
      </c>
      <c r="D1512" s="265" t="str">
        <f t="shared" si="204"/>
        <v>Tier 15</v>
      </c>
      <c r="E1512" s="284">
        <f t="shared" si="205"/>
        <v>0.22813566483769337</v>
      </c>
      <c r="F1512" s="265" t="str">
        <f t="shared" si="206"/>
        <v>Tier 15</v>
      </c>
      <c r="G1512" s="284">
        <f t="shared" si="207"/>
        <v>1.5281343276853673E-2</v>
      </c>
    </row>
    <row r="1513" spans="1:7" hidden="1">
      <c r="A1513" s="283" t="str">
        <f t="shared" si="203"/>
        <v>Tier 15</v>
      </c>
      <c r="B1513" s="286">
        <f t="shared" ref="B1513:C1528" si="210">B1512+1</f>
        <v>1450</v>
      </c>
      <c r="C1513" s="265">
        <f t="shared" si="210"/>
        <v>45392</v>
      </c>
      <c r="D1513" s="265" t="str">
        <f t="shared" si="204"/>
        <v>Tier 15</v>
      </c>
      <c r="E1513" s="284">
        <f t="shared" si="205"/>
        <v>0.22815951551135824</v>
      </c>
      <c r="F1513" s="265" t="str">
        <f t="shared" si="206"/>
        <v>Tier 15</v>
      </c>
      <c r="G1513" s="284">
        <f t="shared" si="207"/>
        <v>1.5282753311302416E-2</v>
      </c>
    </row>
    <row r="1514" spans="1:7" hidden="1">
      <c r="A1514" s="283" t="str">
        <f t="shared" si="203"/>
        <v>Tier 15</v>
      </c>
      <c r="B1514" s="286">
        <f t="shared" si="210"/>
        <v>1451</v>
      </c>
      <c r="C1514" s="265">
        <f t="shared" si="210"/>
        <v>45393</v>
      </c>
      <c r="D1514" s="265" t="str">
        <f t="shared" si="204"/>
        <v>Tier 15</v>
      </c>
      <c r="E1514" s="284">
        <f t="shared" si="205"/>
        <v>0.22818336618502311</v>
      </c>
      <c r="F1514" s="265" t="str">
        <f t="shared" si="206"/>
        <v>Tier 15</v>
      </c>
      <c r="G1514" s="284">
        <f t="shared" si="207"/>
        <v>1.5284163345751159E-2</v>
      </c>
    </row>
    <row r="1515" spans="1:7" hidden="1">
      <c r="A1515" s="283" t="str">
        <f t="shared" si="203"/>
        <v>Tier 15</v>
      </c>
      <c r="B1515" s="286">
        <f t="shared" si="210"/>
        <v>1452</v>
      </c>
      <c r="C1515" s="265">
        <f t="shared" si="210"/>
        <v>45394</v>
      </c>
      <c r="D1515" s="265" t="str">
        <f t="shared" si="204"/>
        <v>Tier 15</v>
      </c>
      <c r="E1515" s="284">
        <f t="shared" si="205"/>
        <v>0.22820721685868797</v>
      </c>
      <c r="F1515" s="265" t="str">
        <f t="shared" si="206"/>
        <v>Tier 15</v>
      </c>
      <c r="G1515" s="284">
        <f t="shared" si="207"/>
        <v>1.5285573380199901E-2</v>
      </c>
    </row>
    <row r="1516" spans="1:7" hidden="1">
      <c r="A1516" s="283" t="str">
        <f t="shared" si="203"/>
        <v>Tier 15</v>
      </c>
      <c r="B1516" s="286">
        <f t="shared" si="210"/>
        <v>1453</v>
      </c>
      <c r="C1516" s="265">
        <f t="shared" si="210"/>
        <v>45395</v>
      </c>
      <c r="D1516" s="265" t="str">
        <f t="shared" si="204"/>
        <v>Tier 15</v>
      </c>
      <c r="E1516" s="284">
        <f t="shared" si="205"/>
        <v>0.22823106753235284</v>
      </c>
      <c r="F1516" s="265" t="str">
        <f t="shared" si="206"/>
        <v>Tier 15</v>
      </c>
      <c r="G1516" s="284">
        <f t="shared" si="207"/>
        <v>1.5286983414648644E-2</v>
      </c>
    </row>
    <row r="1517" spans="1:7" hidden="1">
      <c r="A1517" s="283" t="str">
        <f t="shared" si="203"/>
        <v>Tier 15</v>
      </c>
      <c r="B1517" s="286">
        <f t="shared" si="210"/>
        <v>1454</v>
      </c>
      <c r="C1517" s="265">
        <f t="shared" si="210"/>
        <v>45396</v>
      </c>
      <c r="D1517" s="265" t="str">
        <f t="shared" si="204"/>
        <v>Tier 15</v>
      </c>
      <c r="E1517" s="284">
        <f t="shared" si="205"/>
        <v>0.2282549182060177</v>
      </c>
      <c r="F1517" s="265" t="str">
        <f t="shared" si="206"/>
        <v>Tier 15</v>
      </c>
      <c r="G1517" s="284">
        <f t="shared" si="207"/>
        <v>1.5288393449097387E-2</v>
      </c>
    </row>
    <row r="1518" spans="1:7" hidden="1">
      <c r="A1518" s="283" t="str">
        <f t="shared" si="203"/>
        <v>Tier 15</v>
      </c>
      <c r="B1518" s="286">
        <f t="shared" si="210"/>
        <v>1455</v>
      </c>
      <c r="C1518" s="265">
        <f t="shared" si="210"/>
        <v>45397</v>
      </c>
      <c r="D1518" s="265" t="str">
        <f t="shared" si="204"/>
        <v>Tier 15</v>
      </c>
      <c r="E1518" s="284">
        <f t="shared" si="205"/>
        <v>0.22827876887968257</v>
      </c>
      <c r="F1518" s="265" t="str">
        <f t="shared" si="206"/>
        <v>Tier 15</v>
      </c>
      <c r="G1518" s="284">
        <f t="shared" si="207"/>
        <v>1.528980348354613E-2</v>
      </c>
    </row>
    <row r="1519" spans="1:7" hidden="1">
      <c r="A1519" s="283" t="str">
        <f t="shared" si="203"/>
        <v>Tier 15</v>
      </c>
      <c r="B1519" s="286">
        <f t="shared" si="210"/>
        <v>1456</v>
      </c>
      <c r="C1519" s="265">
        <f t="shared" si="210"/>
        <v>45398</v>
      </c>
      <c r="D1519" s="265" t="str">
        <f t="shared" si="204"/>
        <v>Tier 15</v>
      </c>
      <c r="E1519" s="284">
        <f t="shared" si="205"/>
        <v>0.22830261955334744</v>
      </c>
      <c r="F1519" s="265" t="str">
        <f t="shared" si="206"/>
        <v>Tier 15</v>
      </c>
      <c r="G1519" s="284">
        <f t="shared" si="207"/>
        <v>1.5291213517994872E-2</v>
      </c>
    </row>
    <row r="1520" spans="1:7" hidden="1">
      <c r="A1520" s="283" t="str">
        <f t="shared" si="203"/>
        <v>Tier 15</v>
      </c>
      <c r="B1520" s="286">
        <f t="shared" si="210"/>
        <v>1457</v>
      </c>
      <c r="C1520" s="265">
        <f t="shared" si="210"/>
        <v>45399</v>
      </c>
      <c r="D1520" s="265" t="str">
        <f t="shared" si="204"/>
        <v>Tier 15</v>
      </c>
      <c r="E1520" s="284">
        <f t="shared" si="205"/>
        <v>0.2283264702270123</v>
      </c>
      <c r="F1520" s="265" t="str">
        <f t="shared" si="206"/>
        <v>Tier 15</v>
      </c>
      <c r="G1520" s="284">
        <f t="shared" si="207"/>
        <v>1.5292623552443615E-2</v>
      </c>
    </row>
    <row r="1521" spans="1:7" hidden="1">
      <c r="A1521" s="283" t="str">
        <f t="shared" si="203"/>
        <v>Tier 15</v>
      </c>
      <c r="B1521" s="286">
        <f t="shared" si="210"/>
        <v>1458</v>
      </c>
      <c r="C1521" s="265">
        <f t="shared" si="210"/>
        <v>45400</v>
      </c>
      <c r="D1521" s="265" t="str">
        <f t="shared" si="204"/>
        <v>Tier 15</v>
      </c>
      <c r="E1521" s="284">
        <f t="shared" si="205"/>
        <v>0.22835032090067717</v>
      </c>
      <c r="F1521" s="265" t="str">
        <f t="shared" si="206"/>
        <v>Tier 15</v>
      </c>
      <c r="G1521" s="284">
        <f t="shared" si="207"/>
        <v>1.5294033586892358E-2</v>
      </c>
    </row>
    <row r="1522" spans="1:7" hidden="1">
      <c r="A1522" s="283" t="str">
        <f t="shared" si="203"/>
        <v>Tier 15</v>
      </c>
      <c r="B1522" s="286">
        <f t="shared" si="210"/>
        <v>1459</v>
      </c>
      <c r="C1522" s="265">
        <f t="shared" si="210"/>
        <v>45401</v>
      </c>
      <c r="D1522" s="265" t="str">
        <f t="shared" si="204"/>
        <v>Tier 15</v>
      </c>
      <c r="E1522" s="284">
        <f t="shared" si="205"/>
        <v>0.22837417157434203</v>
      </c>
      <c r="F1522" s="265" t="str">
        <f t="shared" si="206"/>
        <v>Tier 15</v>
      </c>
      <c r="G1522" s="284">
        <f t="shared" si="207"/>
        <v>1.5295443621341101E-2</v>
      </c>
    </row>
    <row r="1523" spans="1:7" hidden="1">
      <c r="A1523" s="283" t="str">
        <f t="shared" si="203"/>
        <v>Tier 15</v>
      </c>
      <c r="B1523" s="286">
        <f t="shared" si="210"/>
        <v>1460</v>
      </c>
      <c r="C1523" s="265">
        <f t="shared" si="210"/>
        <v>45402</v>
      </c>
      <c r="D1523" s="265" t="str">
        <f t="shared" si="204"/>
        <v>Tier 15</v>
      </c>
      <c r="E1523" s="284">
        <f t="shared" si="205"/>
        <v>0.2283980222480069</v>
      </c>
      <c r="F1523" s="265" t="str">
        <f t="shared" si="206"/>
        <v>Tier 15</v>
      </c>
      <c r="G1523" s="284">
        <f t="shared" si="207"/>
        <v>1.5296853655789843E-2</v>
      </c>
    </row>
    <row r="1524" spans="1:7" hidden="1">
      <c r="A1524" s="283" t="str">
        <f t="shared" si="203"/>
        <v>Tier 15</v>
      </c>
      <c r="B1524" s="286">
        <f t="shared" si="210"/>
        <v>1461</v>
      </c>
      <c r="C1524" s="265">
        <f t="shared" si="210"/>
        <v>45403</v>
      </c>
      <c r="D1524" s="265" t="str">
        <f t="shared" si="204"/>
        <v>Tier 15</v>
      </c>
      <c r="E1524" s="284">
        <f t="shared" si="205"/>
        <v>0.22842187292167176</v>
      </c>
      <c r="F1524" s="265" t="str">
        <f t="shared" si="206"/>
        <v>Tier 15</v>
      </c>
      <c r="G1524" s="284">
        <f t="shared" si="207"/>
        <v>1.5298263690238586E-2</v>
      </c>
    </row>
    <row r="1525" spans="1:7" hidden="1">
      <c r="A1525" s="283" t="str">
        <f t="shared" si="203"/>
        <v>Tier 15</v>
      </c>
      <c r="B1525" s="286">
        <f t="shared" si="210"/>
        <v>1462</v>
      </c>
      <c r="C1525" s="265">
        <f t="shared" si="210"/>
        <v>45404</v>
      </c>
      <c r="D1525" s="265" t="str">
        <f t="shared" si="204"/>
        <v>Tier 15</v>
      </c>
      <c r="E1525" s="284">
        <f t="shared" si="205"/>
        <v>0.22844572359533663</v>
      </c>
      <c r="F1525" s="265" t="str">
        <f t="shared" si="206"/>
        <v>Tier 15</v>
      </c>
      <c r="G1525" s="284">
        <f t="shared" si="207"/>
        <v>1.5299673724687329E-2</v>
      </c>
    </row>
    <row r="1526" spans="1:7" hidden="1">
      <c r="A1526" s="283" t="str">
        <f t="shared" si="203"/>
        <v>Tier 15</v>
      </c>
      <c r="B1526" s="286">
        <f t="shared" si="210"/>
        <v>1463</v>
      </c>
      <c r="C1526" s="265">
        <f t="shared" si="210"/>
        <v>45405</v>
      </c>
      <c r="D1526" s="265" t="str">
        <f t="shared" si="204"/>
        <v>Tier 15</v>
      </c>
      <c r="E1526" s="284">
        <f t="shared" si="205"/>
        <v>0.2284695742690015</v>
      </c>
      <c r="F1526" s="265" t="str">
        <f t="shared" si="206"/>
        <v>Tier 15</v>
      </c>
      <c r="G1526" s="284">
        <f t="shared" si="207"/>
        <v>1.5301083759136072E-2</v>
      </c>
    </row>
    <row r="1527" spans="1:7" hidden="1">
      <c r="A1527" s="283" t="str">
        <f t="shared" si="203"/>
        <v>Tier 15</v>
      </c>
      <c r="B1527" s="286">
        <f t="shared" si="210"/>
        <v>1464</v>
      </c>
      <c r="C1527" s="265">
        <f t="shared" si="210"/>
        <v>45406</v>
      </c>
      <c r="D1527" s="265" t="str">
        <f t="shared" si="204"/>
        <v>Tier 15</v>
      </c>
      <c r="E1527" s="284">
        <f t="shared" si="205"/>
        <v>0.22849342494266636</v>
      </c>
      <c r="F1527" s="265" t="str">
        <f t="shared" si="206"/>
        <v>Tier 15</v>
      </c>
      <c r="G1527" s="284">
        <f t="shared" si="207"/>
        <v>1.5302493793584815E-2</v>
      </c>
    </row>
    <row r="1528" spans="1:7" hidden="1">
      <c r="A1528" s="283" t="str">
        <f t="shared" si="203"/>
        <v>Tier 15</v>
      </c>
      <c r="B1528" s="286">
        <f t="shared" si="210"/>
        <v>1465</v>
      </c>
      <c r="C1528" s="265">
        <f t="shared" si="210"/>
        <v>45407</v>
      </c>
      <c r="D1528" s="265" t="str">
        <f t="shared" si="204"/>
        <v>Tier 15</v>
      </c>
      <c r="E1528" s="284">
        <f t="shared" si="205"/>
        <v>0.22851727561633123</v>
      </c>
      <c r="F1528" s="265" t="str">
        <f t="shared" si="206"/>
        <v>Tier 15</v>
      </c>
      <c r="G1528" s="284">
        <f t="shared" si="207"/>
        <v>1.5303903828033557E-2</v>
      </c>
    </row>
    <row r="1529" spans="1:7" hidden="1">
      <c r="A1529" s="283" t="str">
        <f t="shared" si="203"/>
        <v>Tier 15</v>
      </c>
      <c r="B1529" s="286">
        <f t="shared" ref="B1529:C1544" si="211">B1528+1</f>
        <v>1466</v>
      </c>
      <c r="C1529" s="265">
        <f t="shared" si="211"/>
        <v>45408</v>
      </c>
      <c r="D1529" s="265" t="str">
        <f t="shared" si="204"/>
        <v>Tier 15</v>
      </c>
      <c r="E1529" s="284">
        <f t="shared" si="205"/>
        <v>0.22854112628999609</v>
      </c>
      <c r="F1529" s="265" t="str">
        <f t="shared" si="206"/>
        <v>Tier 15</v>
      </c>
      <c r="G1529" s="284">
        <f t="shared" si="207"/>
        <v>1.53053138624823E-2</v>
      </c>
    </row>
    <row r="1530" spans="1:7" hidden="1">
      <c r="A1530" s="283" t="str">
        <f t="shared" si="203"/>
        <v>Tier 15</v>
      </c>
      <c r="B1530" s="286">
        <f t="shared" si="211"/>
        <v>1467</v>
      </c>
      <c r="C1530" s="265">
        <f t="shared" si="211"/>
        <v>45409</v>
      </c>
      <c r="D1530" s="265" t="str">
        <f t="shared" si="204"/>
        <v>Tier 15</v>
      </c>
      <c r="E1530" s="284">
        <f t="shared" si="205"/>
        <v>0.22856497696366096</v>
      </c>
      <c r="F1530" s="265" t="str">
        <f t="shared" si="206"/>
        <v>Tier 15</v>
      </c>
      <c r="G1530" s="284">
        <f t="shared" si="207"/>
        <v>1.5306723896931043E-2</v>
      </c>
    </row>
    <row r="1531" spans="1:7" hidden="1">
      <c r="A1531" s="283" t="str">
        <f t="shared" si="203"/>
        <v>Tier 15</v>
      </c>
      <c r="B1531" s="286">
        <f t="shared" si="211"/>
        <v>1468</v>
      </c>
      <c r="C1531" s="265">
        <f t="shared" si="211"/>
        <v>45410</v>
      </c>
      <c r="D1531" s="265" t="str">
        <f t="shared" si="204"/>
        <v>Tier 15</v>
      </c>
      <c r="E1531" s="284">
        <f t="shared" si="205"/>
        <v>0.22858882763732583</v>
      </c>
      <c r="F1531" s="265" t="str">
        <f t="shared" si="206"/>
        <v>Tier 15</v>
      </c>
      <c r="G1531" s="284">
        <f t="shared" si="207"/>
        <v>1.5308133931379786E-2</v>
      </c>
    </row>
    <row r="1532" spans="1:7" hidden="1">
      <c r="A1532" s="283" t="str">
        <f t="shared" si="203"/>
        <v>Tier 15</v>
      </c>
      <c r="B1532" s="286">
        <f t="shared" si="211"/>
        <v>1469</v>
      </c>
      <c r="C1532" s="265">
        <f t="shared" si="211"/>
        <v>45411</v>
      </c>
      <c r="D1532" s="265" t="str">
        <f t="shared" si="204"/>
        <v>Tier 15</v>
      </c>
      <c r="E1532" s="284">
        <f t="shared" si="205"/>
        <v>0.22861267831099069</v>
      </c>
      <c r="F1532" s="265" t="str">
        <f t="shared" si="206"/>
        <v>Tier 15</v>
      </c>
      <c r="G1532" s="284">
        <f t="shared" si="207"/>
        <v>1.5309543965828528E-2</v>
      </c>
    </row>
    <row r="1533" spans="1:7" hidden="1">
      <c r="A1533" s="283" t="str">
        <f t="shared" si="203"/>
        <v>Tier 16</v>
      </c>
      <c r="B1533" s="286">
        <f t="shared" si="211"/>
        <v>1470</v>
      </c>
      <c r="C1533" s="265">
        <f t="shared" si="211"/>
        <v>45412</v>
      </c>
      <c r="D1533" s="265" t="str">
        <f t="shared" si="204"/>
        <v>Tier 16</v>
      </c>
      <c r="E1533" s="284">
        <f t="shared" si="205"/>
        <v>0.2286377277110638</v>
      </c>
      <c r="F1533" s="265" t="str">
        <f t="shared" si="206"/>
        <v>Tier 16</v>
      </c>
      <c r="G1533" s="284">
        <f t="shared" si="207"/>
        <v>1.5310955496753903E-2</v>
      </c>
    </row>
    <row r="1534" spans="1:7" hidden="1">
      <c r="A1534" s="283" t="str">
        <f t="shared" si="203"/>
        <v>Tier 16</v>
      </c>
      <c r="B1534" s="286">
        <f t="shared" si="211"/>
        <v>1471</v>
      </c>
      <c r="C1534" s="265">
        <f t="shared" si="211"/>
        <v>45413</v>
      </c>
      <c r="D1534" s="265" t="str">
        <f t="shared" si="204"/>
        <v>Tier 16</v>
      </c>
      <c r="E1534" s="284">
        <f t="shared" si="205"/>
        <v>0.22866277711113692</v>
      </c>
      <c r="F1534" s="265" t="str">
        <f t="shared" si="206"/>
        <v>Tier 16</v>
      </c>
      <c r="G1534" s="284">
        <f t="shared" si="207"/>
        <v>1.5312367027679278E-2</v>
      </c>
    </row>
    <row r="1535" spans="1:7" hidden="1">
      <c r="A1535" s="283" t="str">
        <f t="shared" si="203"/>
        <v>Tier 16</v>
      </c>
      <c r="B1535" s="286">
        <f t="shared" si="211"/>
        <v>1472</v>
      </c>
      <c r="C1535" s="265">
        <f t="shared" si="211"/>
        <v>45414</v>
      </c>
      <c r="D1535" s="265" t="str">
        <f t="shared" si="204"/>
        <v>Tier 16</v>
      </c>
      <c r="E1535" s="284">
        <f t="shared" si="205"/>
        <v>0.22868782651121003</v>
      </c>
      <c r="F1535" s="265" t="str">
        <f t="shared" si="206"/>
        <v>Tier 16</v>
      </c>
      <c r="G1535" s="284">
        <f t="shared" si="207"/>
        <v>1.5313778558604652E-2</v>
      </c>
    </row>
    <row r="1536" spans="1:7" hidden="1">
      <c r="A1536" s="283" t="str">
        <f t="shared" ref="A1536:A1599" si="212">IFERROR(INDEX($P$63:$P$101,MATCH(B1536,$Q$63:$Q$101,0)),A1535)</f>
        <v>Tier 16</v>
      </c>
      <c r="B1536" s="286">
        <f t="shared" si="211"/>
        <v>1473</v>
      </c>
      <c r="C1536" s="265">
        <f t="shared" si="211"/>
        <v>45415</v>
      </c>
      <c r="D1536" s="265" t="str">
        <f t="shared" ref="D1536:D1599" si="213">IF(A1536=0,"",A1536)</f>
        <v>Tier 16</v>
      </c>
      <c r="E1536" s="284">
        <f t="shared" ref="E1536:E1599" si="214">IF(A1536=0,E1535,E1535+VLOOKUP(D1536,$P$63:$T$101,3,0))</f>
        <v>0.22871287591128314</v>
      </c>
      <c r="F1536" s="265" t="str">
        <f t="shared" ref="F1536:F1599" si="215">D1536</f>
        <v>Tier 16</v>
      </c>
      <c r="G1536" s="284">
        <f t="shared" ref="G1536:G1599" si="216">IF(A1536=0,G1535,G1535+VLOOKUP(F1536,$P$63:$T$101,5,0))</f>
        <v>1.5315190089530027E-2</v>
      </c>
    </row>
    <row r="1537" spans="1:7" hidden="1">
      <c r="A1537" s="283" t="str">
        <f t="shared" si="212"/>
        <v>Tier 16</v>
      </c>
      <c r="B1537" s="286">
        <f t="shared" si="211"/>
        <v>1474</v>
      </c>
      <c r="C1537" s="265">
        <f t="shared" si="211"/>
        <v>45416</v>
      </c>
      <c r="D1537" s="265" t="str">
        <f t="shared" si="213"/>
        <v>Tier 16</v>
      </c>
      <c r="E1537" s="284">
        <f t="shared" si="214"/>
        <v>0.22873792531135625</v>
      </c>
      <c r="F1537" s="265" t="str">
        <f t="shared" si="215"/>
        <v>Tier 16</v>
      </c>
      <c r="G1537" s="284">
        <f t="shared" si="216"/>
        <v>1.5316601620455401E-2</v>
      </c>
    </row>
    <row r="1538" spans="1:7" hidden="1">
      <c r="A1538" s="283" t="str">
        <f t="shared" si="212"/>
        <v>Tier 16</v>
      </c>
      <c r="B1538" s="286">
        <f t="shared" si="211"/>
        <v>1475</v>
      </c>
      <c r="C1538" s="265">
        <f t="shared" si="211"/>
        <v>45417</v>
      </c>
      <c r="D1538" s="265" t="str">
        <f t="shared" si="213"/>
        <v>Tier 16</v>
      </c>
      <c r="E1538" s="284">
        <f t="shared" si="214"/>
        <v>0.22876297471142937</v>
      </c>
      <c r="F1538" s="265" t="str">
        <f t="shared" si="215"/>
        <v>Tier 16</v>
      </c>
      <c r="G1538" s="284">
        <f t="shared" si="216"/>
        <v>1.5318013151380776E-2</v>
      </c>
    </row>
    <row r="1539" spans="1:7" hidden="1">
      <c r="A1539" s="283" t="str">
        <f t="shared" si="212"/>
        <v>Tier 16</v>
      </c>
      <c r="B1539" s="286">
        <f t="shared" si="211"/>
        <v>1476</v>
      </c>
      <c r="C1539" s="265">
        <f t="shared" si="211"/>
        <v>45418</v>
      </c>
      <c r="D1539" s="265" t="str">
        <f t="shared" si="213"/>
        <v>Tier 16</v>
      </c>
      <c r="E1539" s="284">
        <f t="shared" si="214"/>
        <v>0.22878802411150248</v>
      </c>
      <c r="F1539" s="265" t="str">
        <f t="shared" si="215"/>
        <v>Tier 16</v>
      </c>
      <c r="G1539" s="284">
        <f t="shared" si="216"/>
        <v>1.5319424682306151E-2</v>
      </c>
    </row>
    <row r="1540" spans="1:7" hidden="1">
      <c r="A1540" s="283" t="str">
        <f t="shared" si="212"/>
        <v>Tier 16</v>
      </c>
      <c r="B1540" s="286">
        <f t="shared" si="211"/>
        <v>1477</v>
      </c>
      <c r="C1540" s="265">
        <f t="shared" si="211"/>
        <v>45419</v>
      </c>
      <c r="D1540" s="265" t="str">
        <f t="shared" si="213"/>
        <v>Tier 16</v>
      </c>
      <c r="E1540" s="284">
        <f t="shared" si="214"/>
        <v>0.22881307351157559</v>
      </c>
      <c r="F1540" s="265" t="str">
        <f t="shared" si="215"/>
        <v>Tier 16</v>
      </c>
      <c r="G1540" s="284">
        <f t="shared" si="216"/>
        <v>1.5320836213231525E-2</v>
      </c>
    </row>
    <row r="1541" spans="1:7" hidden="1">
      <c r="A1541" s="283" t="str">
        <f t="shared" si="212"/>
        <v>Tier 16</v>
      </c>
      <c r="B1541" s="286">
        <f t="shared" si="211"/>
        <v>1478</v>
      </c>
      <c r="C1541" s="265">
        <f t="shared" si="211"/>
        <v>45420</v>
      </c>
      <c r="D1541" s="265" t="str">
        <f t="shared" si="213"/>
        <v>Tier 16</v>
      </c>
      <c r="E1541" s="284">
        <f t="shared" si="214"/>
        <v>0.22883812291164871</v>
      </c>
      <c r="F1541" s="265" t="str">
        <f t="shared" si="215"/>
        <v>Tier 16</v>
      </c>
      <c r="G1541" s="284">
        <f t="shared" si="216"/>
        <v>1.53222477441569E-2</v>
      </c>
    </row>
    <row r="1542" spans="1:7" hidden="1">
      <c r="A1542" s="283" t="str">
        <f t="shared" si="212"/>
        <v>Tier 16</v>
      </c>
      <c r="B1542" s="286">
        <f t="shared" si="211"/>
        <v>1479</v>
      </c>
      <c r="C1542" s="265">
        <f t="shared" si="211"/>
        <v>45421</v>
      </c>
      <c r="D1542" s="265" t="str">
        <f t="shared" si="213"/>
        <v>Tier 16</v>
      </c>
      <c r="E1542" s="284">
        <f t="shared" si="214"/>
        <v>0.22886317231172182</v>
      </c>
      <c r="F1542" s="265" t="str">
        <f t="shared" si="215"/>
        <v>Tier 16</v>
      </c>
      <c r="G1542" s="284">
        <f t="shared" si="216"/>
        <v>1.5323659275082275E-2</v>
      </c>
    </row>
    <row r="1543" spans="1:7" hidden="1">
      <c r="A1543" s="283" t="str">
        <f t="shared" si="212"/>
        <v>Tier 16</v>
      </c>
      <c r="B1543" s="286">
        <f t="shared" si="211"/>
        <v>1480</v>
      </c>
      <c r="C1543" s="265">
        <f t="shared" si="211"/>
        <v>45422</v>
      </c>
      <c r="D1543" s="265" t="str">
        <f t="shared" si="213"/>
        <v>Tier 16</v>
      </c>
      <c r="E1543" s="284">
        <f t="shared" si="214"/>
        <v>0.22888822171179493</v>
      </c>
      <c r="F1543" s="265" t="str">
        <f t="shared" si="215"/>
        <v>Tier 16</v>
      </c>
      <c r="G1543" s="284">
        <f t="shared" si="216"/>
        <v>1.5325070806007649E-2</v>
      </c>
    </row>
    <row r="1544" spans="1:7" hidden="1">
      <c r="A1544" s="283" t="str">
        <f t="shared" si="212"/>
        <v>Tier 16</v>
      </c>
      <c r="B1544" s="286">
        <f t="shared" si="211"/>
        <v>1481</v>
      </c>
      <c r="C1544" s="265">
        <f t="shared" si="211"/>
        <v>45423</v>
      </c>
      <c r="D1544" s="265" t="str">
        <f t="shared" si="213"/>
        <v>Tier 16</v>
      </c>
      <c r="E1544" s="284">
        <f t="shared" si="214"/>
        <v>0.22891327111186804</v>
      </c>
      <c r="F1544" s="265" t="str">
        <f t="shared" si="215"/>
        <v>Tier 16</v>
      </c>
      <c r="G1544" s="284">
        <f t="shared" si="216"/>
        <v>1.5326482336933024E-2</v>
      </c>
    </row>
    <row r="1545" spans="1:7" hidden="1">
      <c r="A1545" s="283" t="str">
        <f t="shared" si="212"/>
        <v>Tier 16</v>
      </c>
      <c r="B1545" s="286">
        <f t="shared" ref="B1545:C1560" si="217">B1544+1</f>
        <v>1482</v>
      </c>
      <c r="C1545" s="265">
        <f t="shared" si="217"/>
        <v>45424</v>
      </c>
      <c r="D1545" s="265" t="str">
        <f t="shared" si="213"/>
        <v>Tier 16</v>
      </c>
      <c r="E1545" s="284">
        <f t="shared" si="214"/>
        <v>0.22893832051194116</v>
      </c>
      <c r="F1545" s="265" t="str">
        <f t="shared" si="215"/>
        <v>Tier 16</v>
      </c>
      <c r="G1545" s="284">
        <f t="shared" si="216"/>
        <v>1.5327893867858398E-2</v>
      </c>
    </row>
    <row r="1546" spans="1:7" hidden="1">
      <c r="A1546" s="283" t="str">
        <f t="shared" si="212"/>
        <v>Tier 16</v>
      </c>
      <c r="B1546" s="286">
        <f t="shared" si="217"/>
        <v>1483</v>
      </c>
      <c r="C1546" s="265">
        <f t="shared" si="217"/>
        <v>45425</v>
      </c>
      <c r="D1546" s="265" t="str">
        <f t="shared" si="213"/>
        <v>Tier 16</v>
      </c>
      <c r="E1546" s="284">
        <f t="shared" si="214"/>
        <v>0.22896336991201427</v>
      </c>
      <c r="F1546" s="265" t="str">
        <f t="shared" si="215"/>
        <v>Tier 16</v>
      </c>
      <c r="G1546" s="284">
        <f t="shared" si="216"/>
        <v>1.5329305398783773E-2</v>
      </c>
    </row>
    <row r="1547" spans="1:7" hidden="1">
      <c r="A1547" s="283" t="str">
        <f t="shared" si="212"/>
        <v>Tier 16</v>
      </c>
      <c r="B1547" s="286">
        <f t="shared" si="217"/>
        <v>1484</v>
      </c>
      <c r="C1547" s="265">
        <f t="shared" si="217"/>
        <v>45426</v>
      </c>
      <c r="D1547" s="265" t="str">
        <f t="shared" si="213"/>
        <v>Tier 16</v>
      </c>
      <c r="E1547" s="284">
        <f t="shared" si="214"/>
        <v>0.22898841931208738</v>
      </c>
      <c r="F1547" s="265" t="str">
        <f t="shared" si="215"/>
        <v>Tier 16</v>
      </c>
      <c r="G1547" s="284">
        <f t="shared" si="216"/>
        <v>1.5330716929709148E-2</v>
      </c>
    </row>
    <row r="1548" spans="1:7" hidden="1">
      <c r="A1548" s="283" t="str">
        <f t="shared" si="212"/>
        <v>Tier 16</v>
      </c>
      <c r="B1548" s="286">
        <f t="shared" si="217"/>
        <v>1485</v>
      </c>
      <c r="C1548" s="265">
        <f t="shared" si="217"/>
        <v>45427</v>
      </c>
      <c r="D1548" s="265" t="str">
        <f t="shared" si="213"/>
        <v>Tier 16</v>
      </c>
      <c r="E1548" s="284">
        <f t="shared" si="214"/>
        <v>0.2290134687121605</v>
      </c>
      <c r="F1548" s="265" t="str">
        <f t="shared" si="215"/>
        <v>Tier 16</v>
      </c>
      <c r="G1548" s="284">
        <f t="shared" si="216"/>
        <v>1.5332128460634522E-2</v>
      </c>
    </row>
    <row r="1549" spans="1:7" hidden="1">
      <c r="A1549" s="283" t="str">
        <f t="shared" si="212"/>
        <v>Tier 16</v>
      </c>
      <c r="B1549" s="286">
        <f t="shared" si="217"/>
        <v>1486</v>
      </c>
      <c r="C1549" s="265">
        <f t="shared" si="217"/>
        <v>45428</v>
      </c>
      <c r="D1549" s="265" t="str">
        <f t="shared" si="213"/>
        <v>Tier 16</v>
      </c>
      <c r="E1549" s="284">
        <f t="shared" si="214"/>
        <v>0.22903851811223361</v>
      </c>
      <c r="F1549" s="265" t="str">
        <f t="shared" si="215"/>
        <v>Tier 16</v>
      </c>
      <c r="G1549" s="284">
        <f t="shared" si="216"/>
        <v>1.5333539991559897E-2</v>
      </c>
    </row>
    <row r="1550" spans="1:7" hidden="1">
      <c r="A1550" s="283" t="str">
        <f t="shared" si="212"/>
        <v>Tier 16</v>
      </c>
      <c r="B1550" s="286">
        <f t="shared" si="217"/>
        <v>1487</v>
      </c>
      <c r="C1550" s="265">
        <f t="shared" si="217"/>
        <v>45429</v>
      </c>
      <c r="D1550" s="265" t="str">
        <f t="shared" si="213"/>
        <v>Tier 16</v>
      </c>
      <c r="E1550" s="284">
        <f t="shared" si="214"/>
        <v>0.22906356751230672</v>
      </c>
      <c r="F1550" s="265" t="str">
        <f t="shared" si="215"/>
        <v>Tier 16</v>
      </c>
      <c r="G1550" s="284">
        <f t="shared" si="216"/>
        <v>1.5334951522485272E-2</v>
      </c>
    </row>
    <row r="1551" spans="1:7" hidden="1">
      <c r="A1551" s="283" t="str">
        <f t="shared" si="212"/>
        <v>Tier 16</v>
      </c>
      <c r="B1551" s="286">
        <f t="shared" si="217"/>
        <v>1488</v>
      </c>
      <c r="C1551" s="265">
        <f t="shared" si="217"/>
        <v>45430</v>
      </c>
      <c r="D1551" s="265" t="str">
        <f t="shared" si="213"/>
        <v>Tier 16</v>
      </c>
      <c r="E1551" s="284">
        <f t="shared" si="214"/>
        <v>0.22908861691237983</v>
      </c>
      <c r="F1551" s="265" t="str">
        <f t="shared" si="215"/>
        <v>Tier 16</v>
      </c>
      <c r="G1551" s="284">
        <f t="shared" si="216"/>
        <v>1.5336363053410646E-2</v>
      </c>
    </row>
    <row r="1552" spans="1:7" hidden="1">
      <c r="A1552" s="283" t="str">
        <f t="shared" si="212"/>
        <v>Tier 16</v>
      </c>
      <c r="B1552" s="286">
        <f t="shared" si="217"/>
        <v>1489</v>
      </c>
      <c r="C1552" s="265">
        <f t="shared" si="217"/>
        <v>45431</v>
      </c>
      <c r="D1552" s="265" t="str">
        <f t="shared" si="213"/>
        <v>Tier 16</v>
      </c>
      <c r="E1552" s="284">
        <f t="shared" si="214"/>
        <v>0.22911366631245295</v>
      </c>
      <c r="F1552" s="265" t="str">
        <f t="shared" si="215"/>
        <v>Tier 16</v>
      </c>
      <c r="G1552" s="284">
        <f t="shared" si="216"/>
        <v>1.5337774584336021E-2</v>
      </c>
    </row>
    <row r="1553" spans="1:7" hidden="1">
      <c r="A1553" s="283" t="str">
        <f t="shared" si="212"/>
        <v>Tier 16</v>
      </c>
      <c r="B1553" s="286">
        <f t="shared" si="217"/>
        <v>1490</v>
      </c>
      <c r="C1553" s="265">
        <f t="shared" si="217"/>
        <v>45432</v>
      </c>
      <c r="D1553" s="265" t="str">
        <f t="shared" si="213"/>
        <v>Tier 16</v>
      </c>
      <c r="E1553" s="284">
        <f t="shared" si="214"/>
        <v>0.22913871571252606</v>
      </c>
      <c r="F1553" s="265" t="str">
        <f t="shared" si="215"/>
        <v>Tier 16</v>
      </c>
      <c r="G1553" s="284">
        <f t="shared" si="216"/>
        <v>1.5339186115261395E-2</v>
      </c>
    </row>
    <row r="1554" spans="1:7" hidden="1">
      <c r="A1554" s="283" t="str">
        <f t="shared" si="212"/>
        <v>Tier 16</v>
      </c>
      <c r="B1554" s="286">
        <f t="shared" si="217"/>
        <v>1491</v>
      </c>
      <c r="C1554" s="265">
        <f t="shared" si="217"/>
        <v>45433</v>
      </c>
      <c r="D1554" s="265" t="str">
        <f t="shared" si="213"/>
        <v>Tier 16</v>
      </c>
      <c r="E1554" s="284">
        <f t="shared" si="214"/>
        <v>0.22916376511259917</v>
      </c>
      <c r="F1554" s="265" t="str">
        <f t="shared" si="215"/>
        <v>Tier 16</v>
      </c>
      <c r="G1554" s="284">
        <f t="shared" si="216"/>
        <v>1.534059764618677E-2</v>
      </c>
    </row>
    <row r="1555" spans="1:7" hidden="1">
      <c r="A1555" s="283" t="str">
        <f t="shared" si="212"/>
        <v>Tier 16</v>
      </c>
      <c r="B1555" s="286">
        <f t="shared" si="217"/>
        <v>1492</v>
      </c>
      <c r="C1555" s="265">
        <f t="shared" si="217"/>
        <v>45434</v>
      </c>
      <c r="D1555" s="265" t="str">
        <f t="shared" si="213"/>
        <v>Tier 16</v>
      </c>
      <c r="E1555" s="284">
        <f t="shared" si="214"/>
        <v>0.22918881451267228</v>
      </c>
      <c r="F1555" s="265" t="str">
        <f t="shared" si="215"/>
        <v>Tier 16</v>
      </c>
      <c r="G1555" s="284">
        <f t="shared" si="216"/>
        <v>1.5342009177112145E-2</v>
      </c>
    </row>
    <row r="1556" spans="1:7" hidden="1">
      <c r="A1556" s="283" t="str">
        <f t="shared" si="212"/>
        <v>Tier 16</v>
      </c>
      <c r="B1556" s="286">
        <f t="shared" si="217"/>
        <v>1493</v>
      </c>
      <c r="C1556" s="265">
        <f t="shared" si="217"/>
        <v>45435</v>
      </c>
      <c r="D1556" s="265" t="str">
        <f t="shared" si="213"/>
        <v>Tier 16</v>
      </c>
      <c r="E1556" s="284">
        <f t="shared" si="214"/>
        <v>0.2292138639127454</v>
      </c>
      <c r="F1556" s="265" t="str">
        <f t="shared" si="215"/>
        <v>Tier 16</v>
      </c>
      <c r="G1556" s="284">
        <f t="shared" si="216"/>
        <v>1.5343420708037519E-2</v>
      </c>
    </row>
    <row r="1557" spans="1:7" hidden="1">
      <c r="A1557" s="283" t="str">
        <f t="shared" si="212"/>
        <v>Tier 16</v>
      </c>
      <c r="B1557" s="286">
        <f t="shared" si="217"/>
        <v>1494</v>
      </c>
      <c r="C1557" s="265">
        <f t="shared" si="217"/>
        <v>45436</v>
      </c>
      <c r="D1557" s="265" t="str">
        <f t="shared" si="213"/>
        <v>Tier 16</v>
      </c>
      <c r="E1557" s="284">
        <f t="shared" si="214"/>
        <v>0.22923891331281851</v>
      </c>
      <c r="F1557" s="265" t="str">
        <f t="shared" si="215"/>
        <v>Tier 16</v>
      </c>
      <c r="G1557" s="284">
        <f t="shared" si="216"/>
        <v>1.5344832238962894E-2</v>
      </c>
    </row>
    <row r="1558" spans="1:7" hidden="1">
      <c r="A1558" s="283" t="str">
        <f t="shared" si="212"/>
        <v>Tier 16</v>
      </c>
      <c r="B1558" s="286">
        <f t="shared" si="217"/>
        <v>1495</v>
      </c>
      <c r="C1558" s="265">
        <f t="shared" si="217"/>
        <v>45437</v>
      </c>
      <c r="D1558" s="265" t="str">
        <f t="shared" si="213"/>
        <v>Tier 16</v>
      </c>
      <c r="E1558" s="284">
        <f t="shared" si="214"/>
        <v>0.22926396271289162</v>
      </c>
      <c r="F1558" s="265" t="str">
        <f t="shared" si="215"/>
        <v>Tier 16</v>
      </c>
      <c r="G1558" s="284">
        <f t="shared" si="216"/>
        <v>1.5346243769888268E-2</v>
      </c>
    </row>
    <row r="1559" spans="1:7" hidden="1">
      <c r="A1559" s="283" t="str">
        <f t="shared" si="212"/>
        <v>Tier 16</v>
      </c>
      <c r="B1559" s="286">
        <f t="shared" si="217"/>
        <v>1496</v>
      </c>
      <c r="C1559" s="265">
        <f t="shared" si="217"/>
        <v>45438</v>
      </c>
      <c r="D1559" s="265" t="str">
        <f t="shared" si="213"/>
        <v>Tier 16</v>
      </c>
      <c r="E1559" s="284">
        <f t="shared" si="214"/>
        <v>0.22928901211296474</v>
      </c>
      <c r="F1559" s="265" t="str">
        <f t="shared" si="215"/>
        <v>Tier 16</v>
      </c>
      <c r="G1559" s="284">
        <f t="shared" si="216"/>
        <v>1.5347655300813643E-2</v>
      </c>
    </row>
    <row r="1560" spans="1:7" hidden="1">
      <c r="A1560" s="283" t="str">
        <f t="shared" si="212"/>
        <v>Tier 16</v>
      </c>
      <c r="B1560" s="286">
        <f t="shared" si="217"/>
        <v>1497</v>
      </c>
      <c r="C1560" s="265">
        <f t="shared" si="217"/>
        <v>45439</v>
      </c>
      <c r="D1560" s="265" t="str">
        <f t="shared" si="213"/>
        <v>Tier 16</v>
      </c>
      <c r="E1560" s="284">
        <f t="shared" si="214"/>
        <v>0.22931406151303785</v>
      </c>
      <c r="F1560" s="265" t="str">
        <f t="shared" si="215"/>
        <v>Tier 16</v>
      </c>
      <c r="G1560" s="284">
        <f t="shared" si="216"/>
        <v>1.5349066831739018E-2</v>
      </c>
    </row>
    <row r="1561" spans="1:7" hidden="1">
      <c r="A1561" s="283" t="str">
        <f t="shared" si="212"/>
        <v>Tier 16</v>
      </c>
      <c r="B1561" s="286">
        <f t="shared" ref="B1561:C1576" si="218">B1560+1</f>
        <v>1498</v>
      </c>
      <c r="C1561" s="265">
        <f t="shared" si="218"/>
        <v>45440</v>
      </c>
      <c r="D1561" s="265" t="str">
        <f t="shared" si="213"/>
        <v>Tier 16</v>
      </c>
      <c r="E1561" s="284">
        <f t="shared" si="214"/>
        <v>0.22933911091311096</v>
      </c>
      <c r="F1561" s="265" t="str">
        <f t="shared" si="215"/>
        <v>Tier 16</v>
      </c>
      <c r="G1561" s="284">
        <f t="shared" si="216"/>
        <v>1.5350478362664392E-2</v>
      </c>
    </row>
    <row r="1562" spans="1:7" hidden="1">
      <c r="A1562" s="283" t="str">
        <f t="shared" si="212"/>
        <v>Tier 16</v>
      </c>
      <c r="B1562" s="286">
        <f t="shared" si="218"/>
        <v>1499</v>
      </c>
      <c r="C1562" s="265">
        <f t="shared" si="218"/>
        <v>45441</v>
      </c>
      <c r="D1562" s="265" t="str">
        <f t="shared" si="213"/>
        <v>Tier 16</v>
      </c>
      <c r="E1562" s="284">
        <f t="shared" si="214"/>
        <v>0.22936416031318407</v>
      </c>
      <c r="F1562" s="265" t="str">
        <f t="shared" si="215"/>
        <v>Tier 16</v>
      </c>
      <c r="G1562" s="284">
        <f t="shared" si="216"/>
        <v>1.5351889893589767E-2</v>
      </c>
    </row>
    <row r="1563" spans="1:7" hidden="1">
      <c r="A1563" s="283" t="str">
        <f t="shared" si="212"/>
        <v>Tier 16</v>
      </c>
      <c r="B1563" s="286">
        <f t="shared" si="218"/>
        <v>1500</v>
      </c>
      <c r="C1563" s="265">
        <f t="shared" si="218"/>
        <v>45442</v>
      </c>
      <c r="D1563" s="265" t="str">
        <f t="shared" si="213"/>
        <v>Tier 16</v>
      </c>
      <c r="E1563" s="284">
        <f t="shared" si="214"/>
        <v>0.22938920971325719</v>
      </c>
      <c r="F1563" s="265" t="str">
        <f t="shared" si="215"/>
        <v>Tier 16</v>
      </c>
      <c r="G1563" s="284">
        <f t="shared" si="216"/>
        <v>1.5353301424515142E-2</v>
      </c>
    </row>
    <row r="1564" spans="1:7" hidden="1">
      <c r="A1564" s="283" t="str">
        <f t="shared" si="212"/>
        <v>Tier 16</v>
      </c>
      <c r="B1564" s="286">
        <f t="shared" si="218"/>
        <v>1501</v>
      </c>
      <c r="C1564" s="265">
        <f t="shared" si="218"/>
        <v>45443</v>
      </c>
      <c r="D1564" s="265" t="str">
        <f t="shared" si="213"/>
        <v>Tier 16</v>
      </c>
      <c r="E1564" s="284">
        <f t="shared" si="214"/>
        <v>0.2294142591133303</v>
      </c>
      <c r="F1564" s="265" t="str">
        <f t="shared" si="215"/>
        <v>Tier 16</v>
      </c>
      <c r="G1564" s="284">
        <f t="shared" si="216"/>
        <v>1.5354712955440516E-2</v>
      </c>
    </row>
    <row r="1565" spans="1:7" hidden="1">
      <c r="A1565" s="283" t="str">
        <f t="shared" si="212"/>
        <v>Tier 16</v>
      </c>
      <c r="B1565" s="286">
        <f t="shared" si="218"/>
        <v>1502</v>
      </c>
      <c r="C1565" s="265">
        <f t="shared" si="218"/>
        <v>45444</v>
      </c>
      <c r="D1565" s="265" t="str">
        <f t="shared" si="213"/>
        <v>Tier 16</v>
      </c>
      <c r="E1565" s="284">
        <f t="shared" si="214"/>
        <v>0.22943930851340341</v>
      </c>
      <c r="F1565" s="265" t="str">
        <f t="shared" si="215"/>
        <v>Tier 16</v>
      </c>
      <c r="G1565" s="284">
        <f t="shared" si="216"/>
        <v>1.5356124486365891E-2</v>
      </c>
    </row>
    <row r="1566" spans="1:7" hidden="1">
      <c r="A1566" s="283" t="str">
        <f t="shared" si="212"/>
        <v>Tier 16</v>
      </c>
      <c r="B1566" s="286">
        <f t="shared" si="218"/>
        <v>1503</v>
      </c>
      <c r="C1566" s="265">
        <f t="shared" si="218"/>
        <v>45445</v>
      </c>
      <c r="D1566" s="265" t="str">
        <f t="shared" si="213"/>
        <v>Tier 16</v>
      </c>
      <c r="E1566" s="284">
        <f t="shared" si="214"/>
        <v>0.22946435791347652</v>
      </c>
      <c r="F1566" s="265" t="str">
        <f t="shared" si="215"/>
        <v>Tier 16</v>
      </c>
      <c r="G1566" s="284">
        <f t="shared" si="216"/>
        <v>1.5357536017291265E-2</v>
      </c>
    </row>
    <row r="1567" spans="1:7" hidden="1">
      <c r="A1567" s="283" t="str">
        <f t="shared" si="212"/>
        <v>Tier 16</v>
      </c>
      <c r="B1567" s="286">
        <f t="shared" si="218"/>
        <v>1504</v>
      </c>
      <c r="C1567" s="265">
        <f t="shared" si="218"/>
        <v>45446</v>
      </c>
      <c r="D1567" s="265" t="str">
        <f t="shared" si="213"/>
        <v>Tier 16</v>
      </c>
      <c r="E1567" s="284">
        <f t="shared" si="214"/>
        <v>0.22948940731354964</v>
      </c>
      <c r="F1567" s="265" t="str">
        <f t="shared" si="215"/>
        <v>Tier 16</v>
      </c>
      <c r="G1567" s="284">
        <f t="shared" si="216"/>
        <v>1.535894754821664E-2</v>
      </c>
    </row>
    <row r="1568" spans="1:7" hidden="1">
      <c r="A1568" s="283" t="str">
        <f t="shared" si="212"/>
        <v>Tier 16</v>
      </c>
      <c r="B1568" s="286">
        <f t="shared" si="218"/>
        <v>1505</v>
      </c>
      <c r="C1568" s="265">
        <f t="shared" si="218"/>
        <v>45447</v>
      </c>
      <c r="D1568" s="265" t="str">
        <f t="shared" si="213"/>
        <v>Tier 16</v>
      </c>
      <c r="E1568" s="284">
        <f t="shared" si="214"/>
        <v>0.22951445671362275</v>
      </c>
      <c r="F1568" s="265" t="str">
        <f t="shared" si="215"/>
        <v>Tier 16</v>
      </c>
      <c r="G1568" s="284">
        <f t="shared" si="216"/>
        <v>1.5360359079142015E-2</v>
      </c>
    </row>
    <row r="1569" spans="1:7" hidden="1">
      <c r="A1569" s="283" t="str">
        <f t="shared" si="212"/>
        <v>Tier 16</v>
      </c>
      <c r="B1569" s="286">
        <f t="shared" si="218"/>
        <v>1506</v>
      </c>
      <c r="C1569" s="265">
        <f t="shared" si="218"/>
        <v>45448</v>
      </c>
      <c r="D1569" s="265" t="str">
        <f t="shared" si="213"/>
        <v>Tier 16</v>
      </c>
      <c r="E1569" s="284">
        <f t="shared" si="214"/>
        <v>0.22953950611369586</v>
      </c>
      <c r="F1569" s="265" t="str">
        <f t="shared" si="215"/>
        <v>Tier 16</v>
      </c>
      <c r="G1569" s="284">
        <f t="shared" si="216"/>
        <v>1.5361770610067389E-2</v>
      </c>
    </row>
    <row r="1570" spans="1:7" hidden="1">
      <c r="A1570" s="283" t="str">
        <f t="shared" si="212"/>
        <v>Tier 16</v>
      </c>
      <c r="B1570" s="286">
        <f t="shared" si="218"/>
        <v>1507</v>
      </c>
      <c r="C1570" s="265">
        <f t="shared" si="218"/>
        <v>45449</v>
      </c>
      <c r="D1570" s="265" t="str">
        <f t="shared" si="213"/>
        <v>Tier 16</v>
      </c>
      <c r="E1570" s="284">
        <f t="shared" si="214"/>
        <v>0.22956455551376898</v>
      </c>
      <c r="F1570" s="265" t="str">
        <f t="shared" si="215"/>
        <v>Tier 16</v>
      </c>
      <c r="G1570" s="284">
        <f t="shared" si="216"/>
        <v>1.5363182140992764E-2</v>
      </c>
    </row>
    <row r="1571" spans="1:7" hidden="1">
      <c r="A1571" s="283" t="str">
        <f t="shared" si="212"/>
        <v>Tier 16</v>
      </c>
      <c r="B1571" s="286">
        <f t="shared" si="218"/>
        <v>1508</v>
      </c>
      <c r="C1571" s="265">
        <f t="shared" si="218"/>
        <v>45450</v>
      </c>
      <c r="D1571" s="265" t="str">
        <f t="shared" si="213"/>
        <v>Tier 16</v>
      </c>
      <c r="E1571" s="284">
        <f t="shared" si="214"/>
        <v>0.22958960491384209</v>
      </c>
      <c r="F1571" s="265" t="str">
        <f t="shared" si="215"/>
        <v>Tier 16</v>
      </c>
      <c r="G1571" s="284">
        <f t="shared" si="216"/>
        <v>1.5364593671918138E-2</v>
      </c>
    </row>
    <row r="1572" spans="1:7" hidden="1">
      <c r="A1572" s="283" t="str">
        <f t="shared" si="212"/>
        <v>Tier 16</v>
      </c>
      <c r="B1572" s="286">
        <f t="shared" si="218"/>
        <v>1509</v>
      </c>
      <c r="C1572" s="265">
        <f t="shared" si="218"/>
        <v>45451</v>
      </c>
      <c r="D1572" s="265" t="str">
        <f t="shared" si="213"/>
        <v>Tier 16</v>
      </c>
      <c r="E1572" s="284">
        <f t="shared" si="214"/>
        <v>0.2296146543139152</v>
      </c>
      <c r="F1572" s="265" t="str">
        <f t="shared" si="215"/>
        <v>Tier 16</v>
      </c>
      <c r="G1572" s="284">
        <f t="shared" si="216"/>
        <v>1.5366005202843513E-2</v>
      </c>
    </row>
    <row r="1573" spans="1:7" hidden="1">
      <c r="A1573" s="283" t="str">
        <f t="shared" si="212"/>
        <v>Tier 16</v>
      </c>
      <c r="B1573" s="286">
        <f t="shared" si="218"/>
        <v>1510</v>
      </c>
      <c r="C1573" s="265">
        <f t="shared" si="218"/>
        <v>45452</v>
      </c>
      <c r="D1573" s="265" t="str">
        <f t="shared" si="213"/>
        <v>Tier 16</v>
      </c>
      <c r="E1573" s="284">
        <f t="shared" si="214"/>
        <v>0.22963970371398831</v>
      </c>
      <c r="F1573" s="265" t="str">
        <f t="shared" si="215"/>
        <v>Tier 16</v>
      </c>
      <c r="G1573" s="284">
        <f t="shared" si="216"/>
        <v>1.5367416733768888E-2</v>
      </c>
    </row>
    <row r="1574" spans="1:7" hidden="1">
      <c r="A1574" s="283" t="str">
        <f t="shared" si="212"/>
        <v>Tier 16</v>
      </c>
      <c r="B1574" s="286">
        <f t="shared" si="218"/>
        <v>1511</v>
      </c>
      <c r="C1574" s="265">
        <f t="shared" si="218"/>
        <v>45453</v>
      </c>
      <c r="D1574" s="265" t="str">
        <f t="shared" si="213"/>
        <v>Tier 16</v>
      </c>
      <c r="E1574" s="284">
        <f t="shared" si="214"/>
        <v>0.22966475311406143</v>
      </c>
      <c r="F1574" s="265" t="str">
        <f t="shared" si="215"/>
        <v>Tier 16</v>
      </c>
      <c r="G1574" s="284">
        <f t="shared" si="216"/>
        <v>1.5368828264694262E-2</v>
      </c>
    </row>
    <row r="1575" spans="1:7" hidden="1">
      <c r="A1575" s="283" t="str">
        <f t="shared" si="212"/>
        <v>Tier 16</v>
      </c>
      <c r="B1575" s="286">
        <f t="shared" si="218"/>
        <v>1512</v>
      </c>
      <c r="C1575" s="265">
        <f t="shared" si="218"/>
        <v>45454</v>
      </c>
      <c r="D1575" s="265" t="str">
        <f t="shared" si="213"/>
        <v>Tier 16</v>
      </c>
      <c r="E1575" s="284">
        <f t="shared" si="214"/>
        <v>0.22968980251413454</v>
      </c>
      <c r="F1575" s="265" t="str">
        <f t="shared" si="215"/>
        <v>Tier 16</v>
      </c>
      <c r="G1575" s="284">
        <f t="shared" si="216"/>
        <v>1.5370239795619637E-2</v>
      </c>
    </row>
    <row r="1576" spans="1:7" hidden="1">
      <c r="A1576" s="283" t="str">
        <f t="shared" si="212"/>
        <v>Tier 16</v>
      </c>
      <c r="B1576" s="286">
        <f t="shared" si="218"/>
        <v>1513</v>
      </c>
      <c r="C1576" s="265">
        <f t="shared" si="218"/>
        <v>45455</v>
      </c>
      <c r="D1576" s="265" t="str">
        <f t="shared" si="213"/>
        <v>Tier 16</v>
      </c>
      <c r="E1576" s="284">
        <f t="shared" si="214"/>
        <v>0.22971485191420765</v>
      </c>
      <c r="F1576" s="265" t="str">
        <f t="shared" si="215"/>
        <v>Tier 16</v>
      </c>
      <c r="G1576" s="284">
        <f t="shared" si="216"/>
        <v>1.5371651326545012E-2</v>
      </c>
    </row>
    <row r="1577" spans="1:7" hidden="1">
      <c r="A1577" s="283" t="str">
        <f t="shared" si="212"/>
        <v>Tier 16</v>
      </c>
      <c r="B1577" s="286">
        <f t="shared" ref="B1577:C1592" si="219">B1576+1</f>
        <v>1514</v>
      </c>
      <c r="C1577" s="265">
        <f t="shared" si="219"/>
        <v>45456</v>
      </c>
      <c r="D1577" s="265" t="str">
        <f t="shared" si="213"/>
        <v>Tier 16</v>
      </c>
      <c r="E1577" s="284">
        <f t="shared" si="214"/>
        <v>0.22973990131428076</v>
      </c>
      <c r="F1577" s="265" t="str">
        <f t="shared" si="215"/>
        <v>Tier 16</v>
      </c>
      <c r="G1577" s="284">
        <f t="shared" si="216"/>
        <v>1.5373062857470386E-2</v>
      </c>
    </row>
    <row r="1578" spans="1:7" hidden="1">
      <c r="A1578" s="283" t="str">
        <f t="shared" si="212"/>
        <v>Tier 16</v>
      </c>
      <c r="B1578" s="286">
        <f t="shared" si="219"/>
        <v>1515</v>
      </c>
      <c r="C1578" s="265">
        <f t="shared" si="219"/>
        <v>45457</v>
      </c>
      <c r="D1578" s="265" t="str">
        <f t="shared" si="213"/>
        <v>Tier 16</v>
      </c>
      <c r="E1578" s="284">
        <f t="shared" si="214"/>
        <v>0.22976495071435388</v>
      </c>
      <c r="F1578" s="265" t="str">
        <f t="shared" si="215"/>
        <v>Tier 16</v>
      </c>
      <c r="G1578" s="284">
        <f t="shared" si="216"/>
        <v>1.5374474388395761E-2</v>
      </c>
    </row>
    <row r="1579" spans="1:7" hidden="1">
      <c r="A1579" s="283" t="str">
        <f t="shared" si="212"/>
        <v>Tier 16</v>
      </c>
      <c r="B1579" s="286">
        <f t="shared" si="219"/>
        <v>1516</v>
      </c>
      <c r="C1579" s="265">
        <f t="shared" si="219"/>
        <v>45458</v>
      </c>
      <c r="D1579" s="265" t="str">
        <f t="shared" si="213"/>
        <v>Tier 16</v>
      </c>
      <c r="E1579" s="284">
        <f t="shared" si="214"/>
        <v>0.22979000011442699</v>
      </c>
      <c r="F1579" s="265" t="str">
        <f t="shared" si="215"/>
        <v>Tier 16</v>
      </c>
      <c r="G1579" s="284">
        <f t="shared" si="216"/>
        <v>1.5375885919321135E-2</v>
      </c>
    </row>
    <row r="1580" spans="1:7" hidden="1">
      <c r="A1580" s="283" t="str">
        <f t="shared" si="212"/>
        <v>Tier 16</v>
      </c>
      <c r="B1580" s="286">
        <f t="shared" si="219"/>
        <v>1517</v>
      </c>
      <c r="C1580" s="265">
        <f t="shared" si="219"/>
        <v>45459</v>
      </c>
      <c r="D1580" s="265" t="str">
        <f t="shared" si="213"/>
        <v>Tier 16</v>
      </c>
      <c r="E1580" s="284">
        <f t="shared" si="214"/>
        <v>0.2298150495145001</v>
      </c>
      <c r="F1580" s="265" t="str">
        <f t="shared" si="215"/>
        <v>Tier 16</v>
      </c>
      <c r="G1580" s="284">
        <f t="shared" si="216"/>
        <v>1.537729745024651E-2</v>
      </c>
    </row>
    <row r="1581" spans="1:7" hidden="1">
      <c r="A1581" s="283" t="str">
        <f t="shared" si="212"/>
        <v>Tier 16</v>
      </c>
      <c r="B1581" s="286">
        <f t="shared" si="219"/>
        <v>1518</v>
      </c>
      <c r="C1581" s="265">
        <f t="shared" si="219"/>
        <v>45460</v>
      </c>
      <c r="D1581" s="265" t="str">
        <f t="shared" si="213"/>
        <v>Tier 16</v>
      </c>
      <c r="E1581" s="284">
        <f t="shared" si="214"/>
        <v>0.22984009891457322</v>
      </c>
      <c r="F1581" s="265" t="str">
        <f t="shared" si="215"/>
        <v>Tier 16</v>
      </c>
      <c r="G1581" s="284">
        <f t="shared" si="216"/>
        <v>1.5378708981171885E-2</v>
      </c>
    </row>
    <row r="1582" spans="1:7" hidden="1">
      <c r="A1582" s="283" t="str">
        <f t="shared" si="212"/>
        <v>Tier 16</v>
      </c>
      <c r="B1582" s="286">
        <f t="shared" si="219"/>
        <v>1519</v>
      </c>
      <c r="C1582" s="265">
        <f t="shared" si="219"/>
        <v>45461</v>
      </c>
      <c r="D1582" s="265" t="str">
        <f t="shared" si="213"/>
        <v>Tier 16</v>
      </c>
      <c r="E1582" s="284">
        <f t="shared" si="214"/>
        <v>0.22986514831464633</v>
      </c>
      <c r="F1582" s="265" t="str">
        <f t="shared" si="215"/>
        <v>Tier 16</v>
      </c>
      <c r="G1582" s="284">
        <f t="shared" si="216"/>
        <v>1.5380120512097259E-2</v>
      </c>
    </row>
    <row r="1583" spans="1:7" hidden="1">
      <c r="A1583" s="283" t="str">
        <f t="shared" si="212"/>
        <v>Tier 16</v>
      </c>
      <c r="B1583" s="286">
        <f t="shared" si="219"/>
        <v>1520</v>
      </c>
      <c r="C1583" s="265">
        <f t="shared" si="219"/>
        <v>45462</v>
      </c>
      <c r="D1583" s="265" t="str">
        <f t="shared" si="213"/>
        <v>Tier 16</v>
      </c>
      <c r="E1583" s="284">
        <f t="shared" si="214"/>
        <v>0.22989019771471944</v>
      </c>
      <c r="F1583" s="265" t="str">
        <f t="shared" si="215"/>
        <v>Tier 16</v>
      </c>
      <c r="G1583" s="284">
        <f t="shared" si="216"/>
        <v>1.5381532043022634E-2</v>
      </c>
    </row>
    <row r="1584" spans="1:7" hidden="1">
      <c r="A1584" s="283" t="str">
        <f t="shared" si="212"/>
        <v>Tier 16</v>
      </c>
      <c r="B1584" s="286">
        <f t="shared" si="219"/>
        <v>1521</v>
      </c>
      <c r="C1584" s="265">
        <f t="shared" si="219"/>
        <v>45463</v>
      </c>
      <c r="D1584" s="265" t="str">
        <f t="shared" si="213"/>
        <v>Tier 16</v>
      </c>
      <c r="E1584" s="284">
        <f t="shared" si="214"/>
        <v>0.22991524711479255</v>
      </c>
      <c r="F1584" s="265" t="str">
        <f t="shared" si="215"/>
        <v>Tier 16</v>
      </c>
      <c r="G1584" s="284">
        <f t="shared" si="216"/>
        <v>1.5382943573948009E-2</v>
      </c>
    </row>
    <row r="1585" spans="1:7" hidden="1">
      <c r="A1585" s="283" t="str">
        <f t="shared" si="212"/>
        <v>Tier 16</v>
      </c>
      <c r="B1585" s="286">
        <f t="shared" si="219"/>
        <v>1522</v>
      </c>
      <c r="C1585" s="265">
        <f t="shared" si="219"/>
        <v>45464</v>
      </c>
      <c r="D1585" s="265" t="str">
        <f t="shared" si="213"/>
        <v>Tier 16</v>
      </c>
      <c r="E1585" s="284">
        <f t="shared" si="214"/>
        <v>0.22994029651486567</v>
      </c>
      <c r="F1585" s="265" t="str">
        <f t="shared" si="215"/>
        <v>Tier 16</v>
      </c>
      <c r="G1585" s="284">
        <f t="shared" si="216"/>
        <v>1.5384355104873383E-2</v>
      </c>
    </row>
    <row r="1586" spans="1:7" hidden="1">
      <c r="A1586" s="283" t="str">
        <f t="shared" si="212"/>
        <v>Tier 16</v>
      </c>
      <c r="B1586" s="286">
        <f t="shared" si="219"/>
        <v>1523</v>
      </c>
      <c r="C1586" s="265">
        <f t="shared" si="219"/>
        <v>45465</v>
      </c>
      <c r="D1586" s="265" t="str">
        <f t="shared" si="213"/>
        <v>Tier 16</v>
      </c>
      <c r="E1586" s="284">
        <f t="shared" si="214"/>
        <v>0.22996534591493878</v>
      </c>
      <c r="F1586" s="265" t="str">
        <f t="shared" si="215"/>
        <v>Tier 16</v>
      </c>
      <c r="G1586" s="284">
        <f t="shared" si="216"/>
        <v>1.5385766635798758E-2</v>
      </c>
    </row>
    <row r="1587" spans="1:7" hidden="1">
      <c r="A1587" s="283" t="str">
        <f t="shared" si="212"/>
        <v>Tier 16</v>
      </c>
      <c r="B1587" s="286">
        <f t="shared" si="219"/>
        <v>1524</v>
      </c>
      <c r="C1587" s="265">
        <f t="shared" si="219"/>
        <v>45466</v>
      </c>
      <c r="D1587" s="265" t="str">
        <f t="shared" si="213"/>
        <v>Tier 16</v>
      </c>
      <c r="E1587" s="284">
        <f t="shared" si="214"/>
        <v>0.22999039531501189</v>
      </c>
      <c r="F1587" s="265" t="str">
        <f t="shared" si="215"/>
        <v>Tier 16</v>
      </c>
      <c r="G1587" s="284">
        <f t="shared" si="216"/>
        <v>1.5387178166724132E-2</v>
      </c>
    </row>
    <row r="1588" spans="1:7" hidden="1">
      <c r="A1588" s="283" t="str">
        <f t="shared" si="212"/>
        <v>Tier 16</v>
      </c>
      <c r="B1588" s="286">
        <f t="shared" si="219"/>
        <v>1525</v>
      </c>
      <c r="C1588" s="265">
        <f t="shared" si="219"/>
        <v>45467</v>
      </c>
      <c r="D1588" s="265" t="str">
        <f t="shared" si="213"/>
        <v>Tier 16</v>
      </c>
      <c r="E1588" s="284">
        <f t="shared" si="214"/>
        <v>0.230015444715085</v>
      </c>
      <c r="F1588" s="265" t="str">
        <f t="shared" si="215"/>
        <v>Tier 16</v>
      </c>
      <c r="G1588" s="284">
        <f t="shared" si="216"/>
        <v>1.5388589697649507E-2</v>
      </c>
    </row>
    <row r="1589" spans="1:7" hidden="1">
      <c r="A1589" s="283" t="str">
        <f t="shared" si="212"/>
        <v>Tier 16</v>
      </c>
      <c r="B1589" s="286">
        <f t="shared" si="219"/>
        <v>1526</v>
      </c>
      <c r="C1589" s="265">
        <f t="shared" si="219"/>
        <v>45468</v>
      </c>
      <c r="D1589" s="265" t="str">
        <f t="shared" si="213"/>
        <v>Tier 16</v>
      </c>
      <c r="E1589" s="284">
        <f t="shared" si="214"/>
        <v>0.23004049411515812</v>
      </c>
      <c r="F1589" s="265" t="str">
        <f t="shared" si="215"/>
        <v>Tier 16</v>
      </c>
      <c r="G1589" s="284">
        <f t="shared" si="216"/>
        <v>1.5390001228574882E-2</v>
      </c>
    </row>
    <row r="1590" spans="1:7" hidden="1">
      <c r="A1590" s="283" t="str">
        <f t="shared" si="212"/>
        <v>Tier 16</v>
      </c>
      <c r="B1590" s="286">
        <f t="shared" si="219"/>
        <v>1527</v>
      </c>
      <c r="C1590" s="265">
        <f t="shared" si="219"/>
        <v>45469</v>
      </c>
      <c r="D1590" s="265" t="str">
        <f t="shared" si="213"/>
        <v>Tier 16</v>
      </c>
      <c r="E1590" s="284">
        <f t="shared" si="214"/>
        <v>0.23006554351523123</v>
      </c>
      <c r="F1590" s="265" t="str">
        <f t="shared" si="215"/>
        <v>Tier 16</v>
      </c>
      <c r="G1590" s="284">
        <f t="shared" si="216"/>
        <v>1.5391412759500256E-2</v>
      </c>
    </row>
    <row r="1591" spans="1:7" hidden="1">
      <c r="A1591" s="283" t="str">
        <f t="shared" si="212"/>
        <v>Tier 16</v>
      </c>
      <c r="B1591" s="286">
        <f t="shared" si="219"/>
        <v>1528</v>
      </c>
      <c r="C1591" s="265">
        <f t="shared" si="219"/>
        <v>45470</v>
      </c>
      <c r="D1591" s="265" t="str">
        <f t="shared" si="213"/>
        <v>Tier 16</v>
      </c>
      <c r="E1591" s="284">
        <f t="shared" si="214"/>
        <v>0.23009059291530434</v>
      </c>
      <c r="F1591" s="265" t="str">
        <f t="shared" si="215"/>
        <v>Tier 16</v>
      </c>
      <c r="G1591" s="284">
        <f t="shared" si="216"/>
        <v>1.5392824290425631E-2</v>
      </c>
    </row>
    <row r="1592" spans="1:7" hidden="1">
      <c r="A1592" s="283" t="str">
        <f t="shared" si="212"/>
        <v>Tier 16</v>
      </c>
      <c r="B1592" s="286">
        <f t="shared" si="219"/>
        <v>1529</v>
      </c>
      <c r="C1592" s="265">
        <f t="shared" si="219"/>
        <v>45471</v>
      </c>
      <c r="D1592" s="265" t="str">
        <f t="shared" si="213"/>
        <v>Tier 16</v>
      </c>
      <c r="E1592" s="284">
        <f t="shared" si="214"/>
        <v>0.23011564231537746</v>
      </c>
      <c r="F1592" s="265" t="str">
        <f t="shared" si="215"/>
        <v>Tier 16</v>
      </c>
      <c r="G1592" s="284">
        <f t="shared" si="216"/>
        <v>1.5394235821351005E-2</v>
      </c>
    </row>
    <row r="1593" spans="1:7" hidden="1">
      <c r="A1593" s="283" t="str">
        <f t="shared" si="212"/>
        <v>Tier 16</v>
      </c>
      <c r="B1593" s="286">
        <f t="shared" ref="B1593:C1608" si="220">B1592+1</f>
        <v>1530</v>
      </c>
      <c r="C1593" s="265">
        <f t="shared" si="220"/>
        <v>45472</v>
      </c>
      <c r="D1593" s="265" t="str">
        <f t="shared" si="213"/>
        <v>Tier 16</v>
      </c>
      <c r="E1593" s="284">
        <f t="shared" si="214"/>
        <v>0.23014069171545057</v>
      </c>
      <c r="F1593" s="265" t="str">
        <f t="shared" si="215"/>
        <v>Tier 16</v>
      </c>
      <c r="G1593" s="284">
        <f t="shared" si="216"/>
        <v>1.539564735227638E-2</v>
      </c>
    </row>
    <row r="1594" spans="1:7" hidden="1">
      <c r="A1594" s="283" t="str">
        <f t="shared" si="212"/>
        <v>Tier 16</v>
      </c>
      <c r="B1594" s="286">
        <f t="shared" si="220"/>
        <v>1531</v>
      </c>
      <c r="C1594" s="265">
        <f t="shared" si="220"/>
        <v>45473</v>
      </c>
      <c r="D1594" s="265" t="str">
        <f t="shared" si="213"/>
        <v>Tier 16</v>
      </c>
      <c r="E1594" s="284">
        <f t="shared" si="214"/>
        <v>0.23016574111552368</v>
      </c>
      <c r="F1594" s="265" t="str">
        <f t="shared" si="215"/>
        <v>Tier 16</v>
      </c>
      <c r="G1594" s="284">
        <f t="shared" si="216"/>
        <v>1.5397058883201755E-2</v>
      </c>
    </row>
    <row r="1595" spans="1:7" hidden="1">
      <c r="A1595" s="283" t="str">
        <f t="shared" si="212"/>
        <v>Tier 16</v>
      </c>
      <c r="B1595" s="286">
        <f t="shared" si="220"/>
        <v>1532</v>
      </c>
      <c r="C1595" s="265">
        <f t="shared" si="220"/>
        <v>45474</v>
      </c>
      <c r="D1595" s="265" t="str">
        <f t="shared" si="213"/>
        <v>Tier 16</v>
      </c>
      <c r="E1595" s="284">
        <f t="shared" si="214"/>
        <v>0.23019079051559679</v>
      </c>
      <c r="F1595" s="265" t="str">
        <f t="shared" si="215"/>
        <v>Tier 16</v>
      </c>
      <c r="G1595" s="284">
        <f t="shared" si="216"/>
        <v>1.5398470414127129E-2</v>
      </c>
    </row>
    <row r="1596" spans="1:7" hidden="1">
      <c r="A1596" s="283" t="str">
        <f t="shared" si="212"/>
        <v>Tier 16</v>
      </c>
      <c r="B1596" s="286">
        <f t="shared" si="220"/>
        <v>1533</v>
      </c>
      <c r="C1596" s="265">
        <f t="shared" si="220"/>
        <v>45475</v>
      </c>
      <c r="D1596" s="265" t="str">
        <f t="shared" si="213"/>
        <v>Tier 16</v>
      </c>
      <c r="E1596" s="284">
        <f t="shared" si="214"/>
        <v>0.23021583991566991</v>
      </c>
      <c r="F1596" s="265" t="str">
        <f t="shared" si="215"/>
        <v>Tier 16</v>
      </c>
      <c r="G1596" s="284">
        <f t="shared" si="216"/>
        <v>1.5399881945052504E-2</v>
      </c>
    </row>
    <row r="1597" spans="1:7" hidden="1">
      <c r="A1597" s="283" t="str">
        <f t="shared" si="212"/>
        <v>Tier 16</v>
      </c>
      <c r="B1597" s="286">
        <f t="shared" si="220"/>
        <v>1534</v>
      </c>
      <c r="C1597" s="265">
        <f t="shared" si="220"/>
        <v>45476</v>
      </c>
      <c r="D1597" s="265" t="str">
        <f t="shared" si="213"/>
        <v>Tier 16</v>
      </c>
      <c r="E1597" s="284">
        <f t="shared" si="214"/>
        <v>0.23024088931574302</v>
      </c>
      <c r="F1597" s="265" t="str">
        <f t="shared" si="215"/>
        <v>Tier 16</v>
      </c>
      <c r="G1597" s="284">
        <f t="shared" si="216"/>
        <v>1.5401293475977879E-2</v>
      </c>
    </row>
    <row r="1598" spans="1:7" hidden="1">
      <c r="A1598" s="283" t="str">
        <f t="shared" si="212"/>
        <v>Tier 16</v>
      </c>
      <c r="B1598" s="286">
        <f t="shared" si="220"/>
        <v>1535</v>
      </c>
      <c r="C1598" s="265">
        <f t="shared" si="220"/>
        <v>45477</v>
      </c>
      <c r="D1598" s="265" t="str">
        <f t="shared" si="213"/>
        <v>Tier 16</v>
      </c>
      <c r="E1598" s="284">
        <f t="shared" si="214"/>
        <v>0.23026593871581613</v>
      </c>
      <c r="F1598" s="265" t="str">
        <f t="shared" si="215"/>
        <v>Tier 16</v>
      </c>
      <c r="G1598" s="284">
        <f t="shared" si="216"/>
        <v>1.5402705006903253E-2</v>
      </c>
    </row>
    <row r="1599" spans="1:7" hidden="1">
      <c r="A1599" s="283" t="str">
        <f t="shared" si="212"/>
        <v>Tier 16</v>
      </c>
      <c r="B1599" s="286">
        <f t="shared" si="220"/>
        <v>1536</v>
      </c>
      <c r="C1599" s="265">
        <f t="shared" si="220"/>
        <v>45478</v>
      </c>
      <c r="D1599" s="265" t="str">
        <f t="shared" si="213"/>
        <v>Tier 16</v>
      </c>
      <c r="E1599" s="284">
        <f t="shared" si="214"/>
        <v>0.23029098811588924</v>
      </c>
      <c r="F1599" s="265" t="str">
        <f t="shared" si="215"/>
        <v>Tier 16</v>
      </c>
      <c r="G1599" s="284">
        <f t="shared" si="216"/>
        <v>1.5404116537828628E-2</v>
      </c>
    </row>
    <row r="1600" spans="1:7" hidden="1">
      <c r="A1600" s="283" t="str">
        <f t="shared" ref="A1600:A1663" si="221">IFERROR(INDEX($P$63:$P$101,MATCH(B1600,$Q$63:$Q$101,0)),A1599)</f>
        <v>Tier 16</v>
      </c>
      <c r="B1600" s="286">
        <f t="shared" si="220"/>
        <v>1537</v>
      </c>
      <c r="C1600" s="265">
        <f t="shared" si="220"/>
        <v>45479</v>
      </c>
      <c r="D1600" s="265" t="str">
        <f t="shared" ref="D1600:D1663" si="222">IF(A1600=0,"",A1600)</f>
        <v>Tier 16</v>
      </c>
      <c r="E1600" s="284">
        <f t="shared" ref="E1600:E1663" si="223">IF(A1600=0,E1599,E1599+VLOOKUP(D1600,$P$63:$T$101,3,0))</f>
        <v>0.23031603751596236</v>
      </c>
      <c r="F1600" s="265" t="str">
        <f t="shared" ref="F1600:F1663" si="224">D1600</f>
        <v>Tier 16</v>
      </c>
      <c r="G1600" s="284">
        <f t="shared" ref="G1600:G1663" si="225">IF(A1600=0,G1599,G1599+VLOOKUP(F1600,$P$63:$T$101,5,0))</f>
        <v>1.5405528068754002E-2</v>
      </c>
    </row>
    <row r="1601" spans="1:7" hidden="1">
      <c r="A1601" s="283" t="str">
        <f t="shared" si="221"/>
        <v>Tier 16</v>
      </c>
      <c r="B1601" s="286">
        <f t="shared" si="220"/>
        <v>1538</v>
      </c>
      <c r="C1601" s="265">
        <f t="shared" si="220"/>
        <v>45480</v>
      </c>
      <c r="D1601" s="265" t="str">
        <f t="shared" si="222"/>
        <v>Tier 16</v>
      </c>
      <c r="E1601" s="284">
        <f t="shared" si="223"/>
        <v>0.23034108691603547</v>
      </c>
      <c r="F1601" s="265" t="str">
        <f t="shared" si="224"/>
        <v>Tier 16</v>
      </c>
      <c r="G1601" s="284">
        <f t="shared" si="225"/>
        <v>1.5406939599679377E-2</v>
      </c>
    </row>
    <row r="1602" spans="1:7" hidden="1">
      <c r="A1602" s="283" t="str">
        <f t="shared" si="221"/>
        <v>Tier 16</v>
      </c>
      <c r="B1602" s="286">
        <f t="shared" si="220"/>
        <v>1539</v>
      </c>
      <c r="C1602" s="265">
        <f t="shared" si="220"/>
        <v>45481</v>
      </c>
      <c r="D1602" s="265" t="str">
        <f t="shared" si="222"/>
        <v>Tier 16</v>
      </c>
      <c r="E1602" s="284">
        <f t="shared" si="223"/>
        <v>0.23036613631610858</v>
      </c>
      <c r="F1602" s="265" t="str">
        <f t="shared" si="224"/>
        <v>Tier 16</v>
      </c>
      <c r="G1602" s="284">
        <f t="shared" si="225"/>
        <v>1.5408351130604752E-2</v>
      </c>
    </row>
    <row r="1603" spans="1:7" hidden="1">
      <c r="A1603" s="283" t="str">
        <f t="shared" si="221"/>
        <v>Tier 16</v>
      </c>
      <c r="B1603" s="286">
        <f t="shared" si="220"/>
        <v>1540</v>
      </c>
      <c r="C1603" s="265">
        <f t="shared" si="220"/>
        <v>45482</v>
      </c>
      <c r="D1603" s="265" t="str">
        <f t="shared" si="222"/>
        <v>Tier 16</v>
      </c>
      <c r="E1603" s="284">
        <f t="shared" si="223"/>
        <v>0.2303911857161817</v>
      </c>
      <c r="F1603" s="265" t="str">
        <f t="shared" si="224"/>
        <v>Tier 16</v>
      </c>
      <c r="G1603" s="284">
        <f t="shared" si="225"/>
        <v>1.5409762661530126E-2</v>
      </c>
    </row>
    <row r="1604" spans="1:7" hidden="1">
      <c r="A1604" s="283" t="str">
        <f t="shared" si="221"/>
        <v>Tier 16</v>
      </c>
      <c r="B1604" s="286">
        <f t="shared" si="220"/>
        <v>1541</v>
      </c>
      <c r="C1604" s="265">
        <f t="shared" si="220"/>
        <v>45483</v>
      </c>
      <c r="D1604" s="265" t="str">
        <f t="shared" si="222"/>
        <v>Tier 16</v>
      </c>
      <c r="E1604" s="284">
        <f t="shared" si="223"/>
        <v>0.23041623511625481</v>
      </c>
      <c r="F1604" s="265" t="str">
        <f t="shared" si="224"/>
        <v>Tier 16</v>
      </c>
      <c r="G1604" s="284">
        <f t="shared" si="225"/>
        <v>1.5411174192455501E-2</v>
      </c>
    </row>
    <row r="1605" spans="1:7" hidden="1">
      <c r="A1605" s="283" t="str">
        <f t="shared" si="221"/>
        <v>Tier 16</v>
      </c>
      <c r="B1605" s="286">
        <f t="shared" si="220"/>
        <v>1542</v>
      </c>
      <c r="C1605" s="265">
        <f t="shared" si="220"/>
        <v>45484</v>
      </c>
      <c r="D1605" s="265" t="str">
        <f t="shared" si="222"/>
        <v>Tier 16</v>
      </c>
      <c r="E1605" s="284">
        <f t="shared" si="223"/>
        <v>0.23044128451632792</v>
      </c>
      <c r="F1605" s="265" t="str">
        <f t="shared" si="224"/>
        <v>Tier 16</v>
      </c>
      <c r="G1605" s="284">
        <f t="shared" si="225"/>
        <v>1.5412585723380876E-2</v>
      </c>
    </row>
    <row r="1606" spans="1:7" hidden="1">
      <c r="A1606" s="283" t="str">
        <f t="shared" si="221"/>
        <v>Tier 16</v>
      </c>
      <c r="B1606" s="286">
        <f t="shared" si="220"/>
        <v>1543</v>
      </c>
      <c r="C1606" s="265">
        <f t="shared" si="220"/>
        <v>45485</v>
      </c>
      <c r="D1606" s="265" t="str">
        <f t="shared" si="222"/>
        <v>Tier 16</v>
      </c>
      <c r="E1606" s="284">
        <f t="shared" si="223"/>
        <v>0.23046633391640103</v>
      </c>
      <c r="F1606" s="265" t="str">
        <f t="shared" si="224"/>
        <v>Tier 16</v>
      </c>
      <c r="G1606" s="284">
        <f t="shared" si="225"/>
        <v>1.541399725430625E-2</v>
      </c>
    </row>
    <row r="1607" spans="1:7" hidden="1">
      <c r="A1607" s="283" t="str">
        <f t="shared" si="221"/>
        <v>Tier 16</v>
      </c>
      <c r="B1607" s="286">
        <f t="shared" si="220"/>
        <v>1544</v>
      </c>
      <c r="C1607" s="265">
        <f t="shared" si="220"/>
        <v>45486</v>
      </c>
      <c r="D1607" s="265" t="str">
        <f t="shared" si="222"/>
        <v>Tier 16</v>
      </c>
      <c r="E1607" s="284">
        <f t="shared" si="223"/>
        <v>0.23049138331647415</v>
      </c>
      <c r="F1607" s="265" t="str">
        <f t="shared" si="224"/>
        <v>Tier 16</v>
      </c>
      <c r="G1607" s="284">
        <f t="shared" si="225"/>
        <v>1.5415408785231625E-2</v>
      </c>
    </row>
    <row r="1608" spans="1:7" hidden="1">
      <c r="A1608" s="283" t="str">
        <f t="shared" si="221"/>
        <v>Tier 16</v>
      </c>
      <c r="B1608" s="286">
        <f t="shared" si="220"/>
        <v>1545</v>
      </c>
      <c r="C1608" s="265">
        <f t="shared" si="220"/>
        <v>45487</v>
      </c>
      <c r="D1608" s="265" t="str">
        <f t="shared" si="222"/>
        <v>Tier 16</v>
      </c>
      <c r="E1608" s="284">
        <f t="shared" si="223"/>
        <v>0.23051643271654726</v>
      </c>
      <c r="F1608" s="265" t="str">
        <f t="shared" si="224"/>
        <v>Tier 16</v>
      </c>
      <c r="G1608" s="284">
        <f t="shared" si="225"/>
        <v>1.5416820316156999E-2</v>
      </c>
    </row>
    <row r="1609" spans="1:7" hidden="1">
      <c r="A1609" s="283" t="str">
        <f t="shared" si="221"/>
        <v>Tier 16</v>
      </c>
      <c r="B1609" s="286">
        <f t="shared" ref="B1609:C1624" si="226">B1608+1</f>
        <v>1546</v>
      </c>
      <c r="C1609" s="265">
        <f t="shared" si="226"/>
        <v>45488</v>
      </c>
      <c r="D1609" s="265" t="str">
        <f t="shared" si="222"/>
        <v>Tier 16</v>
      </c>
      <c r="E1609" s="284">
        <f t="shared" si="223"/>
        <v>0.23054148211662037</v>
      </c>
      <c r="F1609" s="265" t="str">
        <f t="shared" si="224"/>
        <v>Tier 16</v>
      </c>
      <c r="G1609" s="284">
        <f t="shared" si="225"/>
        <v>1.5418231847082374E-2</v>
      </c>
    </row>
    <row r="1610" spans="1:7" hidden="1">
      <c r="A1610" s="283" t="str">
        <f t="shared" si="221"/>
        <v>Tier 16</v>
      </c>
      <c r="B1610" s="286">
        <f t="shared" si="226"/>
        <v>1547</v>
      </c>
      <c r="C1610" s="265">
        <f t="shared" si="226"/>
        <v>45489</v>
      </c>
      <c r="D1610" s="265" t="str">
        <f t="shared" si="222"/>
        <v>Tier 16</v>
      </c>
      <c r="E1610" s="284">
        <f t="shared" si="223"/>
        <v>0.23056653151669348</v>
      </c>
      <c r="F1610" s="265" t="str">
        <f t="shared" si="224"/>
        <v>Tier 16</v>
      </c>
      <c r="G1610" s="284">
        <f t="shared" si="225"/>
        <v>1.5419643378007749E-2</v>
      </c>
    </row>
    <row r="1611" spans="1:7" hidden="1">
      <c r="A1611" s="283" t="str">
        <f t="shared" si="221"/>
        <v>Tier 16</v>
      </c>
      <c r="B1611" s="286">
        <f t="shared" si="226"/>
        <v>1548</v>
      </c>
      <c r="C1611" s="265">
        <f t="shared" si="226"/>
        <v>45490</v>
      </c>
      <c r="D1611" s="265" t="str">
        <f t="shared" si="222"/>
        <v>Tier 16</v>
      </c>
      <c r="E1611" s="284">
        <f t="shared" si="223"/>
        <v>0.2305915809167666</v>
      </c>
      <c r="F1611" s="265" t="str">
        <f t="shared" si="224"/>
        <v>Tier 16</v>
      </c>
      <c r="G1611" s="284">
        <f t="shared" si="225"/>
        <v>1.5421054908933123E-2</v>
      </c>
    </row>
    <row r="1612" spans="1:7" hidden="1">
      <c r="A1612" s="283" t="str">
        <f t="shared" si="221"/>
        <v>Tier 16</v>
      </c>
      <c r="B1612" s="286">
        <f t="shared" si="226"/>
        <v>1549</v>
      </c>
      <c r="C1612" s="265">
        <f t="shared" si="226"/>
        <v>45491</v>
      </c>
      <c r="D1612" s="265" t="str">
        <f t="shared" si="222"/>
        <v>Tier 16</v>
      </c>
      <c r="E1612" s="284">
        <f t="shared" si="223"/>
        <v>0.23061663031683971</v>
      </c>
      <c r="F1612" s="265" t="str">
        <f t="shared" si="224"/>
        <v>Tier 16</v>
      </c>
      <c r="G1612" s="284">
        <f t="shared" si="225"/>
        <v>1.5422466439858498E-2</v>
      </c>
    </row>
    <row r="1613" spans="1:7" hidden="1">
      <c r="A1613" s="283" t="str">
        <f t="shared" si="221"/>
        <v>Tier 16</v>
      </c>
      <c r="B1613" s="286">
        <f t="shared" si="226"/>
        <v>1550</v>
      </c>
      <c r="C1613" s="265">
        <f t="shared" si="226"/>
        <v>45492</v>
      </c>
      <c r="D1613" s="265" t="str">
        <f t="shared" si="222"/>
        <v>Tier 16</v>
      </c>
      <c r="E1613" s="284">
        <f t="shared" si="223"/>
        <v>0.23064167971691282</v>
      </c>
      <c r="F1613" s="265" t="str">
        <f t="shared" si="224"/>
        <v>Tier 16</v>
      </c>
      <c r="G1613" s="284">
        <f t="shared" si="225"/>
        <v>1.5423877970783872E-2</v>
      </c>
    </row>
    <row r="1614" spans="1:7" hidden="1">
      <c r="A1614" s="283" t="str">
        <f t="shared" si="221"/>
        <v>Tier 16</v>
      </c>
      <c r="B1614" s="286">
        <f t="shared" si="226"/>
        <v>1551</v>
      </c>
      <c r="C1614" s="265">
        <f t="shared" si="226"/>
        <v>45493</v>
      </c>
      <c r="D1614" s="265" t="str">
        <f t="shared" si="222"/>
        <v>Tier 16</v>
      </c>
      <c r="E1614" s="284">
        <f t="shared" si="223"/>
        <v>0.23066672911698594</v>
      </c>
      <c r="F1614" s="265" t="str">
        <f t="shared" si="224"/>
        <v>Tier 16</v>
      </c>
      <c r="G1614" s="284">
        <f t="shared" si="225"/>
        <v>1.5425289501709247E-2</v>
      </c>
    </row>
    <row r="1615" spans="1:7" hidden="1">
      <c r="A1615" s="283" t="str">
        <f t="shared" si="221"/>
        <v>Tier 16</v>
      </c>
      <c r="B1615" s="286">
        <f t="shared" si="226"/>
        <v>1552</v>
      </c>
      <c r="C1615" s="265">
        <f t="shared" si="226"/>
        <v>45494</v>
      </c>
      <c r="D1615" s="265" t="str">
        <f t="shared" si="222"/>
        <v>Tier 16</v>
      </c>
      <c r="E1615" s="284">
        <f t="shared" si="223"/>
        <v>0.23069177851705905</v>
      </c>
      <c r="F1615" s="265" t="str">
        <f t="shared" si="224"/>
        <v>Tier 16</v>
      </c>
      <c r="G1615" s="284">
        <f t="shared" si="225"/>
        <v>1.5426701032634622E-2</v>
      </c>
    </row>
    <row r="1616" spans="1:7" hidden="1">
      <c r="A1616" s="283" t="str">
        <f t="shared" si="221"/>
        <v>Tier 16</v>
      </c>
      <c r="B1616" s="286">
        <f t="shared" si="226"/>
        <v>1553</v>
      </c>
      <c r="C1616" s="265">
        <f t="shared" si="226"/>
        <v>45495</v>
      </c>
      <c r="D1616" s="265" t="str">
        <f t="shared" si="222"/>
        <v>Tier 16</v>
      </c>
      <c r="E1616" s="284">
        <f t="shared" si="223"/>
        <v>0.23071682791713216</v>
      </c>
      <c r="F1616" s="265" t="str">
        <f t="shared" si="224"/>
        <v>Tier 16</v>
      </c>
      <c r="G1616" s="284">
        <f t="shared" si="225"/>
        <v>1.5428112563559996E-2</v>
      </c>
    </row>
    <row r="1617" spans="1:7" hidden="1">
      <c r="A1617" s="283" t="str">
        <f t="shared" si="221"/>
        <v>Tier 16</v>
      </c>
      <c r="B1617" s="286">
        <f t="shared" si="226"/>
        <v>1554</v>
      </c>
      <c r="C1617" s="265">
        <f t="shared" si="226"/>
        <v>45496</v>
      </c>
      <c r="D1617" s="265" t="str">
        <f t="shared" si="222"/>
        <v>Tier 16</v>
      </c>
      <c r="E1617" s="284">
        <f t="shared" si="223"/>
        <v>0.23074187731720527</v>
      </c>
      <c r="F1617" s="265" t="str">
        <f t="shared" si="224"/>
        <v>Tier 16</v>
      </c>
      <c r="G1617" s="284">
        <f t="shared" si="225"/>
        <v>1.5429524094485371E-2</v>
      </c>
    </row>
    <row r="1618" spans="1:7" hidden="1">
      <c r="A1618" s="283" t="str">
        <f t="shared" si="221"/>
        <v>Tier 16</v>
      </c>
      <c r="B1618" s="286">
        <f t="shared" si="226"/>
        <v>1555</v>
      </c>
      <c r="C1618" s="265">
        <f t="shared" si="226"/>
        <v>45497</v>
      </c>
      <c r="D1618" s="265" t="str">
        <f t="shared" si="222"/>
        <v>Tier 16</v>
      </c>
      <c r="E1618" s="284">
        <f t="shared" si="223"/>
        <v>0.23076692671727839</v>
      </c>
      <c r="F1618" s="265" t="str">
        <f t="shared" si="224"/>
        <v>Tier 16</v>
      </c>
      <c r="G1618" s="284">
        <f t="shared" si="225"/>
        <v>1.5430935625410746E-2</v>
      </c>
    </row>
    <row r="1619" spans="1:7" hidden="1">
      <c r="A1619" s="283" t="str">
        <f t="shared" si="221"/>
        <v>Tier 16</v>
      </c>
      <c r="B1619" s="286">
        <f t="shared" si="226"/>
        <v>1556</v>
      </c>
      <c r="C1619" s="265">
        <f t="shared" si="226"/>
        <v>45498</v>
      </c>
      <c r="D1619" s="265" t="str">
        <f t="shared" si="222"/>
        <v>Tier 16</v>
      </c>
      <c r="E1619" s="284">
        <f t="shared" si="223"/>
        <v>0.2307919761173515</v>
      </c>
      <c r="F1619" s="265" t="str">
        <f t="shared" si="224"/>
        <v>Tier 16</v>
      </c>
      <c r="G1619" s="284">
        <f t="shared" si="225"/>
        <v>1.543234715633612E-2</v>
      </c>
    </row>
    <row r="1620" spans="1:7" hidden="1">
      <c r="A1620" s="283" t="str">
        <f t="shared" si="221"/>
        <v>Tier 16</v>
      </c>
      <c r="B1620" s="286">
        <f t="shared" si="226"/>
        <v>1557</v>
      </c>
      <c r="C1620" s="265">
        <f t="shared" si="226"/>
        <v>45499</v>
      </c>
      <c r="D1620" s="265" t="str">
        <f t="shared" si="222"/>
        <v>Tier 16</v>
      </c>
      <c r="E1620" s="284">
        <f t="shared" si="223"/>
        <v>0.23081702551742461</v>
      </c>
      <c r="F1620" s="265" t="str">
        <f t="shared" si="224"/>
        <v>Tier 16</v>
      </c>
      <c r="G1620" s="284">
        <f t="shared" si="225"/>
        <v>1.5433758687261495E-2</v>
      </c>
    </row>
    <row r="1621" spans="1:7" hidden="1">
      <c r="A1621" s="283" t="str">
        <f t="shared" si="221"/>
        <v>Tier 16</v>
      </c>
      <c r="B1621" s="286">
        <f t="shared" si="226"/>
        <v>1558</v>
      </c>
      <c r="C1621" s="265">
        <f t="shared" si="226"/>
        <v>45500</v>
      </c>
      <c r="D1621" s="265" t="str">
        <f t="shared" si="222"/>
        <v>Tier 16</v>
      </c>
      <c r="E1621" s="284">
        <f t="shared" si="223"/>
        <v>0.23084207491749772</v>
      </c>
      <c r="F1621" s="265" t="str">
        <f t="shared" si="224"/>
        <v>Tier 16</v>
      </c>
      <c r="G1621" s="284">
        <f t="shared" si="225"/>
        <v>1.5435170218186869E-2</v>
      </c>
    </row>
    <row r="1622" spans="1:7" hidden="1">
      <c r="A1622" s="283" t="str">
        <f t="shared" si="221"/>
        <v>Tier 16</v>
      </c>
      <c r="B1622" s="286">
        <f t="shared" si="226"/>
        <v>1559</v>
      </c>
      <c r="C1622" s="265">
        <f t="shared" si="226"/>
        <v>45501</v>
      </c>
      <c r="D1622" s="265" t="str">
        <f t="shared" si="222"/>
        <v>Tier 16</v>
      </c>
      <c r="E1622" s="284">
        <f t="shared" si="223"/>
        <v>0.23086712431757084</v>
      </c>
      <c r="F1622" s="265" t="str">
        <f t="shared" si="224"/>
        <v>Tier 16</v>
      </c>
      <c r="G1622" s="284">
        <f t="shared" si="225"/>
        <v>1.5436581749112244E-2</v>
      </c>
    </row>
    <row r="1623" spans="1:7" hidden="1">
      <c r="A1623" s="283" t="str">
        <f t="shared" si="221"/>
        <v>Tier 16</v>
      </c>
      <c r="B1623" s="286">
        <f t="shared" si="226"/>
        <v>1560</v>
      </c>
      <c r="C1623" s="265">
        <f t="shared" si="226"/>
        <v>45502</v>
      </c>
      <c r="D1623" s="265" t="str">
        <f t="shared" si="222"/>
        <v>Tier 16</v>
      </c>
      <c r="E1623" s="284">
        <f t="shared" si="223"/>
        <v>0.23089217371764395</v>
      </c>
      <c r="F1623" s="265" t="str">
        <f t="shared" si="224"/>
        <v>Tier 16</v>
      </c>
      <c r="G1623" s="284">
        <f t="shared" si="225"/>
        <v>1.5437993280037619E-2</v>
      </c>
    </row>
    <row r="1624" spans="1:7" hidden="1">
      <c r="A1624" s="283" t="str">
        <f t="shared" si="221"/>
        <v>Tier 17</v>
      </c>
      <c r="B1624" s="286">
        <f t="shared" si="226"/>
        <v>1561</v>
      </c>
      <c r="C1624" s="265">
        <f t="shared" si="226"/>
        <v>45503</v>
      </c>
      <c r="D1624" s="265" t="str">
        <f t="shared" si="222"/>
        <v>Tier 17</v>
      </c>
      <c r="E1624" s="284">
        <f t="shared" si="223"/>
        <v>0.23091816740417972</v>
      </c>
      <c r="F1624" s="265" t="str">
        <f t="shared" si="224"/>
        <v>Tier 17</v>
      </c>
      <c r="G1624" s="284">
        <f t="shared" si="225"/>
        <v>1.5439391138916557E-2</v>
      </c>
    </row>
    <row r="1625" spans="1:7" hidden="1">
      <c r="A1625" s="283" t="str">
        <f t="shared" si="221"/>
        <v>Tier 17</v>
      </c>
      <c r="B1625" s="286">
        <f t="shared" ref="B1625:C1640" si="227">B1624+1</f>
        <v>1562</v>
      </c>
      <c r="C1625" s="265">
        <f t="shared" si="227"/>
        <v>45504</v>
      </c>
      <c r="D1625" s="265" t="str">
        <f t="shared" si="222"/>
        <v>Tier 17</v>
      </c>
      <c r="E1625" s="284">
        <f t="shared" si="223"/>
        <v>0.2309441610907155</v>
      </c>
      <c r="F1625" s="265" t="str">
        <f t="shared" si="224"/>
        <v>Tier 17</v>
      </c>
      <c r="G1625" s="284">
        <f t="shared" si="225"/>
        <v>1.5440788997795496E-2</v>
      </c>
    </row>
    <row r="1626" spans="1:7" hidden="1">
      <c r="A1626" s="283" t="str">
        <f t="shared" si="221"/>
        <v>Tier 17</v>
      </c>
      <c r="B1626" s="286">
        <f t="shared" si="227"/>
        <v>1563</v>
      </c>
      <c r="C1626" s="265">
        <f t="shared" si="227"/>
        <v>45505</v>
      </c>
      <c r="D1626" s="265" t="str">
        <f t="shared" si="222"/>
        <v>Tier 17</v>
      </c>
      <c r="E1626" s="284">
        <f t="shared" si="223"/>
        <v>0.23097015477725127</v>
      </c>
      <c r="F1626" s="265" t="str">
        <f t="shared" si="224"/>
        <v>Tier 17</v>
      </c>
      <c r="G1626" s="284">
        <f t="shared" si="225"/>
        <v>1.5442186856674435E-2</v>
      </c>
    </row>
    <row r="1627" spans="1:7" hidden="1">
      <c r="A1627" s="283" t="str">
        <f t="shared" si="221"/>
        <v>Tier 17</v>
      </c>
      <c r="B1627" s="286">
        <f t="shared" si="227"/>
        <v>1564</v>
      </c>
      <c r="C1627" s="265">
        <f t="shared" si="227"/>
        <v>45506</v>
      </c>
      <c r="D1627" s="265" t="str">
        <f t="shared" si="222"/>
        <v>Tier 17</v>
      </c>
      <c r="E1627" s="284">
        <f t="shared" si="223"/>
        <v>0.23099614846378705</v>
      </c>
      <c r="F1627" s="265" t="str">
        <f t="shared" si="224"/>
        <v>Tier 17</v>
      </c>
      <c r="G1627" s="284">
        <f t="shared" si="225"/>
        <v>1.5443584715553373E-2</v>
      </c>
    </row>
    <row r="1628" spans="1:7" hidden="1">
      <c r="A1628" s="283" t="str">
        <f t="shared" si="221"/>
        <v>Tier 17</v>
      </c>
      <c r="B1628" s="286">
        <f t="shared" si="227"/>
        <v>1565</v>
      </c>
      <c r="C1628" s="265">
        <f t="shared" si="227"/>
        <v>45507</v>
      </c>
      <c r="D1628" s="265" t="str">
        <f t="shared" si="222"/>
        <v>Tier 17</v>
      </c>
      <c r="E1628" s="284">
        <f t="shared" si="223"/>
        <v>0.23102214215032282</v>
      </c>
      <c r="F1628" s="265" t="str">
        <f t="shared" si="224"/>
        <v>Tier 17</v>
      </c>
      <c r="G1628" s="284">
        <f t="shared" si="225"/>
        <v>1.5444982574432312E-2</v>
      </c>
    </row>
    <row r="1629" spans="1:7" hidden="1">
      <c r="A1629" s="283" t="str">
        <f t="shared" si="221"/>
        <v>Tier 17</v>
      </c>
      <c r="B1629" s="286">
        <f t="shared" si="227"/>
        <v>1566</v>
      </c>
      <c r="C1629" s="265">
        <f t="shared" si="227"/>
        <v>45508</v>
      </c>
      <c r="D1629" s="265" t="str">
        <f t="shared" si="222"/>
        <v>Tier 17</v>
      </c>
      <c r="E1629" s="284">
        <f t="shared" si="223"/>
        <v>0.2310481358368586</v>
      </c>
      <c r="F1629" s="265" t="str">
        <f t="shared" si="224"/>
        <v>Tier 17</v>
      </c>
      <c r="G1629" s="284">
        <f t="shared" si="225"/>
        <v>1.5446380433311251E-2</v>
      </c>
    </row>
    <row r="1630" spans="1:7" hidden="1">
      <c r="A1630" s="283" t="str">
        <f t="shared" si="221"/>
        <v>Tier 17</v>
      </c>
      <c r="B1630" s="286">
        <f t="shared" si="227"/>
        <v>1567</v>
      </c>
      <c r="C1630" s="265">
        <f t="shared" si="227"/>
        <v>45509</v>
      </c>
      <c r="D1630" s="265" t="str">
        <f t="shared" si="222"/>
        <v>Tier 17</v>
      </c>
      <c r="E1630" s="284">
        <f t="shared" si="223"/>
        <v>0.23107412952339437</v>
      </c>
      <c r="F1630" s="265" t="str">
        <f t="shared" si="224"/>
        <v>Tier 17</v>
      </c>
      <c r="G1630" s="284">
        <f t="shared" si="225"/>
        <v>1.5447778292190189E-2</v>
      </c>
    </row>
    <row r="1631" spans="1:7" hidden="1">
      <c r="A1631" s="283" t="str">
        <f t="shared" si="221"/>
        <v>Tier 17</v>
      </c>
      <c r="B1631" s="286">
        <f t="shared" si="227"/>
        <v>1568</v>
      </c>
      <c r="C1631" s="265">
        <f t="shared" si="227"/>
        <v>45510</v>
      </c>
      <c r="D1631" s="265" t="str">
        <f t="shared" si="222"/>
        <v>Tier 17</v>
      </c>
      <c r="E1631" s="284">
        <f t="shared" si="223"/>
        <v>0.23110012320993015</v>
      </c>
      <c r="F1631" s="265" t="str">
        <f t="shared" si="224"/>
        <v>Tier 17</v>
      </c>
      <c r="G1631" s="284">
        <f t="shared" si="225"/>
        <v>1.5449176151069128E-2</v>
      </c>
    </row>
    <row r="1632" spans="1:7" hidden="1">
      <c r="A1632" s="283" t="str">
        <f t="shared" si="221"/>
        <v>Tier 17</v>
      </c>
      <c r="B1632" s="286">
        <f t="shared" si="227"/>
        <v>1569</v>
      </c>
      <c r="C1632" s="265">
        <f t="shared" si="227"/>
        <v>45511</v>
      </c>
      <c r="D1632" s="265" t="str">
        <f t="shared" si="222"/>
        <v>Tier 17</v>
      </c>
      <c r="E1632" s="284">
        <f t="shared" si="223"/>
        <v>0.23112611689646592</v>
      </c>
      <c r="F1632" s="265" t="str">
        <f t="shared" si="224"/>
        <v>Tier 17</v>
      </c>
      <c r="G1632" s="284">
        <f t="shared" si="225"/>
        <v>1.5450574009948067E-2</v>
      </c>
    </row>
    <row r="1633" spans="1:7" hidden="1">
      <c r="A1633" s="283" t="str">
        <f t="shared" si="221"/>
        <v>Tier 17</v>
      </c>
      <c r="B1633" s="286">
        <f t="shared" si="227"/>
        <v>1570</v>
      </c>
      <c r="C1633" s="265">
        <f t="shared" si="227"/>
        <v>45512</v>
      </c>
      <c r="D1633" s="265" t="str">
        <f t="shared" si="222"/>
        <v>Tier 17</v>
      </c>
      <c r="E1633" s="284">
        <f t="shared" si="223"/>
        <v>0.2311521105830017</v>
      </c>
      <c r="F1633" s="265" t="str">
        <f t="shared" si="224"/>
        <v>Tier 17</v>
      </c>
      <c r="G1633" s="284">
        <f t="shared" si="225"/>
        <v>1.5451971868827005E-2</v>
      </c>
    </row>
    <row r="1634" spans="1:7" hidden="1">
      <c r="A1634" s="283" t="str">
        <f t="shared" si="221"/>
        <v>Tier 17</v>
      </c>
      <c r="B1634" s="286">
        <f t="shared" si="227"/>
        <v>1571</v>
      </c>
      <c r="C1634" s="265">
        <f t="shared" si="227"/>
        <v>45513</v>
      </c>
      <c r="D1634" s="265" t="str">
        <f t="shared" si="222"/>
        <v>Tier 17</v>
      </c>
      <c r="E1634" s="284">
        <f t="shared" si="223"/>
        <v>0.23117810426953747</v>
      </c>
      <c r="F1634" s="265" t="str">
        <f t="shared" si="224"/>
        <v>Tier 17</v>
      </c>
      <c r="G1634" s="284">
        <f t="shared" si="225"/>
        <v>1.5453369727705944E-2</v>
      </c>
    </row>
    <row r="1635" spans="1:7" hidden="1">
      <c r="A1635" s="283" t="str">
        <f t="shared" si="221"/>
        <v>Tier 17</v>
      </c>
      <c r="B1635" s="286">
        <f t="shared" si="227"/>
        <v>1572</v>
      </c>
      <c r="C1635" s="265">
        <f t="shared" si="227"/>
        <v>45514</v>
      </c>
      <c r="D1635" s="265" t="str">
        <f t="shared" si="222"/>
        <v>Tier 17</v>
      </c>
      <c r="E1635" s="284">
        <f t="shared" si="223"/>
        <v>0.23120409795607325</v>
      </c>
      <c r="F1635" s="265" t="str">
        <f t="shared" si="224"/>
        <v>Tier 17</v>
      </c>
      <c r="G1635" s="284">
        <f t="shared" si="225"/>
        <v>1.5454767586584883E-2</v>
      </c>
    </row>
    <row r="1636" spans="1:7" hidden="1">
      <c r="A1636" s="283" t="str">
        <f t="shared" si="221"/>
        <v>Tier 17</v>
      </c>
      <c r="B1636" s="286">
        <f t="shared" si="227"/>
        <v>1573</v>
      </c>
      <c r="C1636" s="265">
        <f t="shared" si="227"/>
        <v>45515</v>
      </c>
      <c r="D1636" s="265" t="str">
        <f t="shared" si="222"/>
        <v>Tier 17</v>
      </c>
      <c r="E1636" s="284">
        <f t="shared" si="223"/>
        <v>0.23123009164260902</v>
      </c>
      <c r="F1636" s="265" t="str">
        <f t="shared" si="224"/>
        <v>Tier 17</v>
      </c>
      <c r="G1636" s="284">
        <f t="shared" si="225"/>
        <v>1.5456165445463821E-2</v>
      </c>
    </row>
    <row r="1637" spans="1:7" hidden="1">
      <c r="A1637" s="283" t="str">
        <f t="shared" si="221"/>
        <v>Tier 17</v>
      </c>
      <c r="B1637" s="286">
        <f t="shared" si="227"/>
        <v>1574</v>
      </c>
      <c r="C1637" s="265">
        <f t="shared" si="227"/>
        <v>45516</v>
      </c>
      <c r="D1637" s="265" t="str">
        <f t="shared" si="222"/>
        <v>Tier 17</v>
      </c>
      <c r="E1637" s="284">
        <f t="shared" si="223"/>
        <v>0.23125608532914479</v>
      </c>
      <c r="F1637" s="265" t="str">
        <f t="shared" si="224"/>
        <v>Tier 17</v>
      </c>
      <c r="G1637" s="284">
        <f t="shared" si="225"/>
        <v>1.545756330434276E-2</v>
      </c>
    </row>
    <row r="1638" spans="1:7" hidden="1">
      <c r="A1638" s="283" t="str">
        <f t="shared" si="221"/>
        <v>Tier 17</v>
      </c>
      <c r="B1638" s="286">
        <f t="shared" si="227"/>
        <v>1575</v>
      </c>
      <c r="C1638" s="265">
        <f t="shared" si="227"/>
        <v>45517</v>
      </c>
      <c r="D1638" s="265" t="str">
        <f t="shared" si="222"/>
        <v>Tier 17</v>
      </c>
      <c r="E1638" s="284">
        <f t="shared" si="223"/>
        <v>0.23128207901568057</v>
      </c>
      <c r="F1638" s="265" t="str">
        <f t="shared" si="224"/>
        <v>Tier 17</v>
      </c>
      <c r="G1638" s="284">
        <f t="shared" si="225"/>
        <v>1.5458961163221699E-2</v>
      </c>
    </row>
    <row r="1639" spans="1:7" hidden="1">
      <c r="A1639" s="283" t="str">
        <f t="shared" si="221"/>
        <v>Tier 17</v>
      </c>
      <c r="B1639" s="286">
        <f t="shared" si="227"/>
        <v>1576</v>
      </c>
      <c r="C1639" s="265">
        <f t="shared" si="227"/>
        <v>45518</v>
      </c>
      <c r="D1639" s="265" t="str">
        <f t="shared" si="222"/>
        <v>Tier 17</v>
      </c>
      <c r="E1639" s="284">
        <f t="shared" si="223"/>
        <v>0.23130807270221634</v>
      </c>
      <c r="F1639" s="265" t="str">
        <f t="shared" si="224"/>
        <v>Tier 17</v>
      </c>
      <c r="G1639" s="284">
        <f t="shared" si="225"/>
        <v>1.5460359022100637E-2</v>
      </c>
    </row>
    <row r="1640" spans="1:7" hidden="1">
      <c r="A1640" s="283" t="str">
        <f t="shared" si="221"/>
        <v>Tier 17</v>
      </c>
      <c r="B1640" s="286">
        <f t="shared" si="227"/>
        <v>1577</v>
      </c>
      <c r="C1640" s="265">
        <f t="shared" si="227"/>
        <v>45519</v>
      </c>
      <c r="D1640" s="265" t="str">
        <f t="shared" si="222"/>
        <v>Tier 17</v>
      </c>
      <c r="E1640" s="284">
        <f t="shared" si="223"/>
        <v>0.23133406638875212</v>
      </c>
      <c r="F1640" s="265" t="str">
        <f t="shared" si="224"/>
        <v>Tier 17</v>
      </c>
      <c r="G1640" s="284">
        <f t="shared" si="225"/>
        <v>1.5461756880979576E-2</v>
      </c>
    </row>
    <row r="1641" spans="1:7" hidden="1">
      <c r="A1641" s="283" t="str">
        <f t="shared" si="221"/>
        <v>Tier 17</v>
      </c>
      <c r="B1641" s="286">
        <f t="shared" ref="B1641:C1645" si="228">B1640+1</f>
        <v>1578</v>
      </c>
      <c r="C1641" s="265">
        <f t="shared" si="228"/>
        <v>45520</v>
      </c>
      <c r="D1641" s="265" t="str">
        <f t="shared" si="222"/>
        <v>Tier 17</v>
      </c>
      <c r="E1641" s="284">
        <f t="shared" si="223"/>
        <v>0.23136006007528789</v>
      </c>
      <c r="F1641" s="265" t="str">
        <f t="shared" si="224"/>
        <v>Tier 17</v>
      </c>
      <c r="G1641" s="284">
        <f t="shared" si="225"/>
        <v>1.5463154739858515E-2</v>
      </c>
    </row>
    <row r="1642" spans="1:7" hidden="1">
      <c r="A1642" s="283" t="str">
        <f t="shared" si="221"/>
        <v>Tier 17</v>
      </c>
      <c r="B1642" s="286">
        <f t="shared" si="228"/>
        <v>1579</v>
      </c>
      <c r="C1642" s="265">
        <f t="shared" si="228"/>
        <v>45521</v>
      </c>
      <c r="D1642" s="265" t="str">
        <f t="shared" si="222"/>
        <v>Tier 17</v>
      </c>
      <c r="E1642" s="284">
        <f t="shared" si="223"/>
        <v>0.23138605376182367</v>
      </c>
      <c r="F1642" s="265" t="str">
        <f t="shared" si="224"/>
        <v>Tier 17</v>
      </c>
      <c r="G1642" s="284">
        <f t="shared" si="225"/>
        <v>1.5464552598737453E-2</v>
      </c>
    </row>
    <row r="1643" spans="1:7" hidden="1">
      <c r="A1643" s="283" t="str">
        <f t="shared" si="221"/>
        <v>Tier 17</v>
      </c>
      <c r="B1643" s="286">
        <f t="shared" si="228"/>
        <v>1580</v>
      </c>
      <c r="C1643" s="265">
        <f t="shared" si="228"/>
        <v>45522</v>
      </c>
      <c r="D1643" s="265" t="str">
        <f t="shared" si="222"/>
        <v>Tier 17</v>
      </c>
      <c r="E1643" s="284">
        <f t="shared" si="223"/>
        <v>0.23141204744835944</v>
      </c>
      <c r="F1643" s="265" t="str">
        <f t="shared" si="224"/>
        <v>Tier 17</v>
      </c>
      <c r="G1643" s="284">
        <f t="shared" si="225"/>
        <v>1.5465950457616392E-2</v>
      </c>
    </row>
    <row r="1644" spans="1:7" hidden="1">
      <c r="A1644" s="283" t="str">
        <f t="shared" si="221"/>
        <v>Tier 17</v>
      </c>
      <c r="B1644" s="286">
        <f t="shared" si="228"/>
        <v>1581</v>
      </c>
      <c r="C1644" s="265">
        <f t="shared" si="228"/>
        <v>45523</v>
      </c>
      <c r="D1644" s="265" t="str">
        <f t="shared" si="222"/>
        <v>Tier 17</v>
      </c>
      <c r="E1644" s="284">
        <f t="shared" si="223"/>
        <v>0.23143804113489522</v>
      </c>
      <c r="F1644" s="265" t="str">
        <f t="shared" si="224"/>
        <v>Tier 17</v>
      </c>
      <c r="G1644" s="284">
        <f t="shared" si="225"/>
        <v>1.546734831649533E-2</v>
      </c>
    </row>
    <row r="1645" spans="1:7" hidden="1">
      <c r="A1645" s="283" t="str">
        <f t="shared" si="221"/>
        <v>Tier 17</v>
      </c>
      <c r="B1645" s="286">
        <f t="shared" si="228"/>
        <v>1582</v>
      </c>
      <c r="C1645" s="265">
        <f t="shared" si="228"/>
        <v>45524</v>
      </c>
      <c r="D1645" s="265" t="str">
        <f t="shared" si="222"/>
        <v>Tier 17</v>
      </c>
      <c r="E1645" s="284">
        <f t="shared" si="223"/>
        <v>0.23146403482143099</v>
      </c>
      <c r="F1645" s="265" t="str">
        <f t="shared" si="224"/>
        <v>Tier 17</v>
      </c>
      <c r="G1645" s="284">
        <f t="shared" si="225"/>
        <v>1.5468746175374269E-2</v>
      </c>
    </row>
    <row r="1646" spans="1:7" hidden="1">
      <c r="A1646" s="283" t="str">
        <f t="shared" si="221"/>
        <v>Tier 17</v>
      </c>
      <c r="B1646" s="286">
        <f>B1645+1</f>
        <v>1583</v>
      </c>
      <c r="C1646" s="265">
        <f>C1645+1</f>
        <v>45525</v>
      </c>
      <c r="D1646" s="265" t="str">
        <f t="shared" si="222"/>
        <v>Tier 17</v>
      </c>
      <c r="E1646" s="284">
        <f t="shared" si="223"/>
        <v>0.23149002850796677</v>
      </c>
      <c r="F1646" s="265" t="str">
        <f t="shared" si="224"/>
        <v>Tier 17</v>
      </c>
      <c r="G1646" s="284">
        <f t="shared" si="225"/>
        <v>1.5470144034253208E-2</v>
      </c>
    </row>
    <row r="1647" spans="1:7" hidden="1">
      <c r="A1647" s="283" t="str">
        <f t="shared" si="221"/>
        <v>Tier 17</v>
      </c>
      <c r="B1647" s="286">
        <f t="shared" ref="B1647:C1662" si="229">B1646+1</f>
        <v>1584</v>
      </c>
      <c r="C1647" s="265">
        <f t="shared" si="229"/>
        <v>45526</v>
      </c>
      <c r="D1647" s="265" t="str">
        <f t="shared" si="222"/>
        <v>Tier 17</v>
      </c>
      <c r="E1647" s="284">
        <f t="shared" si="223"/>
        <v>0.23151602219450254</v>
      </c>
      <c r="F1647" s="265" t="str">
        <f t="shared" si="224"/>
        <v>Tier 17</v>
      </c>
      <c r="G1647" s="284">
        <f t="shared" si="225"/>
        <v>1.5471541893132146E-2</v>
      </c>
    </row>
    <row r="1648" spans="1:7" hidden="1">
      <c r="A1648" s="283" t="str">
        <f t="shared" si="221"/>
        <v>Tier 17</v>
      </c>
      <c r="B1648" s="286">
        <f t="shared" si="229"/>
        <v>1585</v>
      </c>
      <c r="C1648" s="265">
        <f t="shared" si="229"/>
        <v>45527</v>
      </c>
      <c r="D1648" s="265" t="str">
        <f t="shared" si="222"/>
        <v>Tier 17</v>
      </c>
      <c r="E1648" s="284">
        <f t="shared" si="223"/>
        <v>0.23154201588103832</v>
      </c>
      <c r="F1648" s="265" t="str">
        <f t="shared" si="224"/>
        <v>Tier 17</v>
      </c>
      <c r="G1648" s="284">
        <f t="shared" si="225"/>
        <v>1.5472939752011085E-2</v>
      </c>
    </row>
    <row r="1649" spans="1:7" hidden="1">
      <c r="A1649" s="283" t="str">
        <f t="shared" si="221"/>
        <v>Tier 17</v>
      </c>
      <c r="B1649" s="286">
        <f t="shared" si="229"/>
        <v>1586</v>
      </c>
      <c r="C1649" s="265">
        <f t="shared" si="229"/>
        <v>45528</v>
      </c>
      <c r="D1649" s="265" t="str">
        <f t="shared" si="222"/>
        <v>Tier 17</v>
      </c>
      <c r="E1649" s="284">
        <f t="shared" si="223"/>
        <v>0.23156800956757409</v>
      </c>
      <c r="F1649" s="265" t="str">
        <f t="shared" si="224"/>
        <v>Tier 17</v>
      </c>
      <c r="G1649" s="284">
        <f t="shared" si="225"/>
        <v>1.5474337610890024E-2</v>
      </c>
    </row>
    <row r="1650" spans="1:7" hidden="1">
      <c r="A1650" s="283" t="str">
        <f t="shared" si="221"/>
        <v>Tier 17</v>
      </c>
      <c r="B1650" s="286">
        <f t="shared" si="229"/>
        <v>1587</v>
      </c>
      <c r="C1650" s="265">
        <f t="shared" si="229"/>
        <v>45529</v>
      </c>
      <c r="D1650" s="265" t="str">
        <f t="shared" si="222"/>
        <v>Tier 17</v>
      </c>
      <c r="E1650" s="284">
        <f t="shared" si="223"/>
        <v>0.23159400325410986</v>
      </c>
      <c r="F1650" s="265" t="str">
        <f t="shared" si="224"/>
        <v>Tier 17</v>
      </c>
      <c r="G1650" s="284">
        <f t="shared" si="225"/>
        <v>1.5475735469768962E-2</v>
      </c>
    </row>
    <row r="1651" spans="1:7" hidden="1">
      <c r="A1651" s="283" t="str">
        <f t="shared" si="221"/>
        <v>Tier 17</v>
      </c>
      <c r="B1651" s="286">
        <f t="shared" si="229"/>
        <v>1588</v>
      </c>
      <c r="C1651" s="265">
        <f t="shared" si="229"/>
        <v>45530</v>
      </c>
      <c r="D1651" s="265" t="str">
        <f t="shared" si="222"/>
        <v>Tier 17</v>
      </c>
      <c r="E1651" s="284">
        <f t="shared" si="223"/>
        <v>0.23161999694064564</v>
      </c>
      <c r="F1651" s="265" t="str">
        <f t="shared" si="224"/>
        <v>Tier 17</v>
      </c>
      <c r="G1651" s="284">
        <f t="shared" si="225"/>
        <v>1.5477133328647901E-2</v>
      </c>
    </row>
    <row r="1652" spans="1:7" hidden="1">
      <c r="A1652" s="283" t="str">
        <f t="shared" si="221"/>
        <v>Tier 17</v>
      </c>
      <c r="B1652" s="286">
        <f t="shared" si="229"/>
        <v>1589</v>
      </c>
      <c r="C1652" s="265">
        <f t="shared" si="229"/>
        <v>45531</v>
      </c>
      <c r="D1652" s="265" t="str">
        <f t="shared" si="222"/>
        <v>Tier 17</v>
      </c>
      <c r="E1652" s="284">
        <f t="shared" si="223"/>
        <v>0.23164599062718141</v>
      </c>
      <c r="F1652" s="265" t="str">
        <f t="shared" si="224"/>
        <v>Tier 17</v>
      </c>
      <c r="G1652" s="284">
        <f t="shared" si="225"/>
        <v>1.547853118752684E-2</v>
      </c>
    </row>
    <row r="1653" spans="1:7" hidden="1">
      <c r="A1653" s="283" t="str">
        <f t="shared" si="221"/>
        <v>Tier 17</v>
      </c>
      <c r="B1653" s="286">
        <f t="shared" si="229"/>
        <v>1590</v>
      </c>
      <c r="C1653" s="265">
        <f t="shared" si="229"/>
        <v>45532</v>
      </c>
      <c r="D1653" s="265" t="str">
        <f t="shared" si="222"/>
        <v>Tier 17</v>
      </c>
      <c r="E1653" s="284">
        <f t="shared" si="223"/>
        <v>0.23167198431371719</v>
      </c>
      <c r="F1653" s="265" t="str">
        <f t="shared" si="224"/>
        <v>Tier 17</v>
      </c>
      <c r="G1653" s="284">
        <f t="shared" si="225"/>
        <v>1.5479929046405778E-2</v>
      </c>
    </row>
    <row r="1654" spans="1:7" hidden="1">
      <c r="A1654" s="283" t="str">
        <f t="shared" si="221"/>
        <v>Tier 17</v>
      </c>
      <c r="B1654" s="286">
        <f t="shared" si="229"/>
        <v>1591</v>
      </c>
      <c r="C1654" s="265">
        <f t="shared" si="229"/>
        <v>45533</v>
      </c>
      <c r="D1654" s="265" t="str">
        <f t="shared" si="222"/>
        <v>Tier 17</v>
      </c>
      <c r="E1654" s="284">
        <f t="shared" si="223"/>
        <v>0.23169797800025296</v>
      </c>
      <c r="F1654" s="265" t="str">
        <f t="shared" si="224"/>
        <v>Tier 17</v>
      </c>
      <c r="G1654" s="284">
        <f t="shared" si="225"/>
        <v>1.5481326905284717E-2</v>
      </c>
    </row>
    <row r="1655" spans="1:7" hidden="1">
      <c r="A1655" s="283" t="str">
        <f t="shared" si="221"/>
        <v>Tier 17</v>
      </c>
      <c r="B1655" s="286">
        <f t="shared" si="229"/>
        <v>1592</v>
      </c>
      <c r="C1655" s="265">
        <f t="shared" si="229"/>
        <v>45534</v>
      </c>
      <c r="D1655" s="265" t="str">
        <f t="shared" si="222"/>
        <v>Tier 17</v>
      </c>
      <c r="E1655" s="284">
        <f t="shared" si="223"/>
        <v>0.23172397168678874</v>
      </c>
      <c r="F1655" s="265" t="str">
        <f t="shared" si="224"/>
        <v>Tier 17</v>
      </c>
      <c r="G1655" s="284">
        <f t="shared" si="225"/>
        <v>1.5482724764163656E-2</v>
      </c>
    </row>
    <row r="1656" spans="1:7" hidden="1">
      <c r="A1656" s="283" t="str">
        <f t="shared" si="221"/>
        <v>Tier 17</v>
      </c>
      <c r="B1656" s="286">
        <f t="shared" si="229"/>
        <v>1593</v>
      </c>
      <c r="C1656" s="265">
        <f t="shared" si="229"/>
        <v>45535</v>
      </c>
      <c r="D1656" s="265" t="str">
        <f t="shared" si="222"/>
        <v>Tier 17</v>
      </c>
      <c r="E1656" s="284">
        <f t="shared" si="223"/>
        <v>0.23174996537332451</v>
      </c>
      <c r="F1656" s="265" t="str">
        <f t="shared" si="224"/>
        <v>Tier 17</v>
      </c>
      <c r="G1656" s="284">
        <f t="shared" si="225"/>
        <v>1.5484122623042594E-2</v>
      </c>
    </row>
    <row r="1657" spans="1:7" hidden="1">
      <c r="A1657" s="283" t="str">
        <f t="shared" si="221"/>
        <v>Tier 17</v>
      </c>
      <c r="B1657" s="286">
        <f t="shared" si="229"/>
        <v>1594</v>
      </c>
      <c r="C1657" s="265">
        <f t="shared" si="229"/>
        <v>45536</v>
      </c>
      <c r="D1657" s="265" t="str">
        <f t="shared" si="222"/>
        <v>Tier 17</v>
      </c>
      <c r="E1657" s="284">
        <f t="shared" si="223"/>
        <v>0.23177595905986029</v>
      </c>
      <c r="F1657" s="265" t="str">
        <f t="shared" si="224"/>
        <v>Tier 17</v>
      </c>
      <c r="G1657" s="284">
        <f t="shared" si="225"/>
        <v>1.5485520481921533E-2</v>
      </c>
    </row>
    <row r="1658" spans="1:7" hidden="1">
      <c r="A1658" s="283" t="str">
        <f t="shared" si="221"/>
        <v>Tier 17</v>
      </c>
      <c r="B1658" s="286">
        <f t="shared" si="229"/>
        <v>1595</v>
      </c>
      <c r="C1658" s="265">
        <f t="shared" si="229"/>
        <v>45537</v>
      </c>
      <c r="D1658" s="265" t="str">
        <f t="shared" si="222"/>
        <v>Tier 17</v>
      </c>
      <c r="E1658" s="284">
        <f t="shared" si="223"/>
        <v>0.23180195274639606</v>
      </c>
      <c r="F1658" s="265" t="str">
        <f t="shared" si="224"/>
        <v>Tier 17</v>
      </c>
      <c r="G1658" s="284">
        <f t="shared" si="225"/>
        <v>1.5486918340800472E-2</v>
      </c>
    </row>
    <row r="1659" spans="1:7" hidden="1">
      <c r="A1659" s="283" t="str">
        <f t="shared" si="221"/>
        <v>Tier 17</v>
      </c>
      <c r="B1659" s="286">
        <f t="shared" si="229"/>
        <v>1596</v>
      </c>
      <c r="C1659" s="265">
        <f t="shared" si="229"/>
        <v>45538</v>
      </c>
      <c r="D1659" s="265" t="str">
        <f t="shared" si="222"/>
        <v>Tier 17</v>
      </c>
      <c r="E1659" s="284">
        <f t="shared" si="223"/>
        <v>0.23182794643293184</v>
      </c>
      <c r="F1659" s="265" t="str">
        <f t="shared" si="224"/>
        <v>Tier 17</v>
      </c>
      <c r="G1659" s="284">
        <f t="shared" si="225"/>
        <v>1.548831619967941E-2</v>
      </c>
    </row>
    <row r="1660" spans="1:7" hidden="1">
      <c r="A1660" s="283" t="str">
        <f t="shared" si="221"/>
        <v>Tier 17</v>
      </c>
      <c r="B1660" s="286">
        <f t="shared" si="229"/>
        <v>1597</v>
      </c>
      <c r="C1660" s="265">
        <f t="shared" si="229"/>
        <v>45539</v>
      </c>
      <c r="D1660" s="265" t="str">
        <f t="shared" si="222"/>
        <v>Tier 17</v>
      </c>
      <c r="E1660" s="284">
        <f t="shared" si="223"/>
        <v>0.23185394011946761</v>
      </c>
      <c r="F1660" s="265" t="str">
        <f t="shared" si="224"/>
        <v>Tier 17</v>
      </c>
      <c r="G1660" s="284">
        <f t="shared" si="225"/>
        <v>1.5489714058558349E-2</v>
      </c>
    </row>
    <row r="1661" spans="1:7" hidden="1">
      <c r="A1661" s="283" t="str">
        <f t="shared" si="221"/>
        <v>Tier 17</v>
      </c>
      <c r="B1661" s="286">
        <f t="shared" si="229"/>
        <v>1598</v>
      </c>
      <c r="C1661" s="265">
        <f t="shared" si="229"/>
        <v>45540</v>
      </c>
      <c r="D1661" s="265" t="str">
        <f t="shared" si="222"/>
        <v>Tier 17</v>
      </c>
      <c r="E1661" s="284">
        <f t="shared" si="223"/>
        <v>0.23187993380600339</v>
      </c>
      <c r="F1661" s="265" t="str">
        <f t="shared" si="224"/>
        <v>Tier 17</v>
      </c>
      <c r="G1661" s="284">
        <f t="shared" si="225"/>
        <v>1.5491111917437288E-2</v>
      </c>
    </row>
    <row r="1662" spans="1:7" hidden="1">
      <c r="A1662" s="283" t="str">
        <f t="shared" si="221"/>
        <v>Tier 17</v>
      </c>
      <c r="B1662" s="286">
        <f t="shared" si="229"/>
        <v>1599</v>
      </c>
      <c r="C1662" s="265">
        <f t="shared" si="229"/>
        <v>45541</v>
      </c>
      <c r="D1662" s="265" t="str">
        <f t="shared" si="222"/>
        <v>Tier 17</v>
      </c>
      <c r="E1662" s="284">
        <f t="shared" si="223"/>
        <v>0.23190592749253916</v>
      </c>
      <c r="F1662" s="265" t="str">
        <f t="shared" si="224"/>
        <v>Tier 17</v>
      </c>
      <c r="G1662" s="284">
        <f t="shared" si="225"/>
        <v>1.5492509776316226E-2</v>
      </c>
    </row>
    <row r="1663" spans="1:7" hidden="1">
      <c r="A1663" s="283" t="str">
        <f t="shared" si="221"/>
        <v>Tier 17</v>
      </c>
      <c r="B1663" s="286">
        <f t="shared" ref="B1663:C1678" si="230">B1662+1</f>
        <v>1600</v>
      </c>
      <c r="C1663" s="265">
        <f t="shared" si="230"/>
        <v>45542</v>
      </c>
      <c r="D1663" s="265" t="str">
        <f t="shared" si="222"/>
        <v>Tier 17</v>
      </c>
      <c r="E1663" s="284">
        <f t="shared" si="223"/>
        <v>0.23193192117907493</v>
      </c>
      <c r="F1663" s="265" t="str">
        <f t="shared" si="224"/>
        <v>Tier 17</v>
      </c>
      <c r="G1663" s="284">
        <f t="shared" si="225"/>
        <v>1.5493907635195165E-2</v>
      </c>
    </row>
    <row r="1664" spans="1:7" hidden="1">
      <c r="A1664" s="283" t="str">
        <f t="shared" ref="A1664:A1727" si="231">IFERROR(INDEX($P$63:$P$101,MATCH(B1664,$Q$63:$Q$101,0)),A1663)</f>
        <v>Tier 17</v>
      </c>
      <c r="B1664" s="286">
        <f t="shared" si="230"/>
        <v>1601</v>
      </c>
      <c r="C1664" s="265">
        <f t="shared" si="230"/>
        <v>45543</v>
      </c>
      <c r="D1664" s="265" t="str">
        <f t="shared" ref="D1664:D1727" si="232">IF(A1664=0,"",A1664)</f>
        <v>Tier 17</v>
      </c>
      <c r="E1664" s="284">
        <f t="shared" ref="E1664:E1727" si="233">IF(A1664=0,E1663,E1663+VLOOKUP(D1664,$P$63:$T$101,3,0))</f>
        <v>0.23195791486561071</v>
      </c>
      <c r="F1664" s="265" t="str">
        <f t="shared" ref="F1664:F1727" si="234">D1664</f>
        <v>Tier 17</v>
      </c>
      <c r="G1664" s="284">
        <f t="shared" ref="G1664:G1727" si="235">IF(A1664=0,G1663,G1663+VLOOKUP(F1664,$P$63:$T$101,5,0))</f>
        <v>1.5495305494074104E-2</v>
      </c>
    </row>
    <row r="1665" spans="1:7" hidden="1">
      <c r="A1665" s="283" t="str">
        <f t="shared" si="231"/>
        <v>Tier 17</v>
      </c>
      <c r="B1665" s="286">
        <f t="shared" si="230"/>
        <v>1602</v>
      </c>
      <c r="C1665" s="265">
        <f t="shared" si="230"/>
        <v>45544</v>
      </c>
      <c r="D1665" s="265" t="str">
        <f t="shared" si="232"/>
        <v>Tier 17</v>
      </c>
      <c r="E1665" s="284">
        <f t="shared" si="233"/>
        <v>0.23198390855214648</v>
      </c>
      <c r="F1665" s="265" t="str">
        <f t="shared" si="234"/>
        <v>Tier 17</v>
      </c>
      <c r="G1665" s="284">
        <f t="shared" si="235"/>
        <v>1.5496703352953042E-2</v>
      </c>
    </row>
    <row r="1666" spans="1:7" hidden="1">
      <c r="A1666" s="283" t="str">
        <f t="shared" si="231"/>
        <v>Tier 17</v>
      </c>
      <c r="B1666" s="286">
        <f t="shared" si="230"/>
        <v>1603</v>
      </c>
      <c r="C1666" s="265">
        <f t="shared" si="230"/>
        <v>45545</v>
      </c>
      <c r="D1666" s="265" t="str">
        <f t="shared" si="232"/>
        <v>Tier 17</v>
      </c>
      <c r="E1666" s="284">
        <f t="shared" si="233"/>
        <v>0.23200990223868226</v>
      </c>
      <c r="F1666" s="265" t="str">
        <f t="shared" si="234"/>
        <v>Tier 17</v>
      </c>
      <c r="G1666" s="284">
        <f t="shared" si="235"/>
        <v>1.5498101211831981E-2</v>
      </c>
    </row>
    <row r="1667" spans="1:7" hidden="1">
      <c r="A1667" s="283" t="str">
        <f t="shared" si="231"/>
        <v>Tier 17</v>
      </c>
      <c r="B1667" s="286">
        <f t="shared" si="230"/>
        <v>1604</v>
      </c>
      <c r="C1667" s="265">
        <f t="shared" si="230"/>
        <v>45546</v>
      </c>
      <c r="D1667" s="265" t="str">
        <f t="shared" si="232"/>
        <v>Tier 17</v>
      </c>
      <c r="E1667" s="284">
        <f t="shared" si="233"/>
        <v>0.23203589592521803</v>
      </c>
      <c r="F1667" s="265" t="str">
        <f t="shared" si="234"/>
        <v>Tier 17</v>
      </c>
      <c r="G1667" s="284">
        <f t="shared" si="235"/>
        <v>1.549949907071092E-2</v>
      </c>
    </row>
    <row r="1668" spans="1:7" hidden="1">
      <c r="A1668" s="283" t="str">
        <f t="shared" si="231"/>
        <v>Tier 17</v>
      </c>
      <c r="B1668" s="286">
        <f t="shared" si="230"/>
        <v>1605</v>
      </c>
      <c r="C1668" s="265">
        <f t="shared" si="230"/>
        <v>45547</v>
      </c>
      <c r="D1668" s="265" t="str">
        <f t="shared" si="232"/>
        <v>Tier 17</v>
      </c>
      <c r="E1668" s="284">
        <f t="shared" si="233"/>
        <v>0.23206188961175381</v>
      </c>
      <c r="F1668" s="265" t="str">
        <f t="shared" si="234"/>
        <v>Tier 17</v>
      </c>
      <c r="G1668" s="284">
        <f t="shared" si="235"/>
        <v>1.5500896929589858E-2</v>
      </c>
    </row>
    <row r="1669" spans="1:7" hidden="1">
      <c r="A1669" s="283" t="str">
        <f t="shared" si="231"/>
        <v>Tier 17</v>
      </c>
      <c r="B1669" s="286">
        <f t="shared" si="230"/>
        <v>1606</v>
      </c>
      <c r="C1669" s="265">
        <f t="shared" si="230"/>
        <v>45548</v>
      </c>
      <c r="D1669" s="265" t="str">
        <f t="shared" si="232"/>
        <v>Tier 17</v>
      </c>
      <c r="E1669" s="284">
        <f t="shared" si="233"/>
        <v>0.23208788329828958</v>
      </c>
      <c r="F1669" s="265" t="str">
        <f t="shared" si="234"/>
        <v>Tier 17</v>
      </c>
      <c r="G1669" s="284">
        <f t="shared" si="235"/>
        <v>1.5502294788468797E-2</v>
      </c>
    </row>
    <row r="1670" spans="1:7" hidden="1">
      <c r="A1670" s="283" t="str">
        <f t="shared" si="231"/>
        <v>Tier 17</v>
      </c>
      <c r="B1670" s="286">
        <f t="shared" si="230"/>
        <v>1607</v>
      </c>
      <c r="C1670" s="265">
        <f t="shared" si="230"/>
        <v>45549</v>
      </c>
      <c r="D1670" s="265" t="str">
        <f t="shared" si="232"/>
        <v>Tier 17</v>
      </c>
      <c r="E1670" s="284">
        <f t="shared" si="233"/>
        <v>0.23211387698482536</v>
      </c>
      <c r="F1670" s="265" t="str">
        <f t="shared" si="234"/>
        <v>Tier 17</v>
      </c>
      <c r="G1670" s="284">
        <f t="shared" si="235"/>
        <v>1.5503692647347736E-2</v>
      </c>
    </row>
    <row r="1671" spans="1:7" hidden="1">
      <c r="A1671" s="283" t="str">
        <f t="shared" si="231"/>
        <v>Tier 17</v>
      </c>
      <c r="B1671" s="286">
        <f t="shared" si="230"/>
        <v>1608</v>
      </c>
      <c r="C1671" s="265">
        <f t="shared" si="230"/>
        <v>45550</v>
      </c>
      <c r="D1671" s="265" t="str">
        <f t="shared" si="232"/>
        <v>Tier 17</v>
      </c>
      <c r="E1671" s="284">
        <f t="shared" si="233"/>
        <v>0.23213987067136113</v>
      </c>
      <c r="F1671" s="265" t="str">
        <f t="shared" si="234"/>
        <v>Tier 17</v>
      </c>
      <c r="G1671" s="284">
        <f t="shared" si="235"/>
        <v>1.5505090506226674E-2</v>
      </c>
    </row>
    <row r="1672" spans="1:7" hidden="1">
      <c r="A1672" s="283" t="str">
        <f t="shared" si="231"/>
        <v>Tier 17</v>
      </c>
      <c r="B1672" s="286">
        <f t="shared" si="230"/>
        <v>1609</v>
      </c>
      <c r="C1672" s="265">
        <f t="shared" si="230"/>
        <v>45551</v>
      </c>
      <c r="D1672" s="265" t="str">
        <f t="shared" si="232"/>
        <v>Tier 17</v>
      </c>
      <c r="E1672" s="284">
        <f t="shared" si="233"/>
        <v>0.23216586435789691</v>
      </c>
      <c r="F1672" s="265" t="str">
        <f t="shared" si="234"/>
        <v>Tier 17</v>
      </c>
      <c r="G1672" s="284">
        <f t="shared" si="235"/>
        <v>1.5506488365105613E-2</v>
      </c>
    </row>
    <row r="1673" spans="1:7" hidden="1">
      <c r="A1673" s="283" t="str">
        <f t="shared" si="231"/>
        <v>Tier 17</v>
      </c>
      <c r="B1673" s="286">
        <f t="shared" si="230"/>
        <v>1610</v>
      </c>
      <c r="C1673" s="265">
        <f t="shared" si="230"/>
        <v>45552</v>
      </c>
      <c r="D1673" s="265" t="str">
        <f t="shared" si="232"/>
        <v>Tier 17</v>
      </c>
      <c r="E1673" s="284">
        <f t="shared" si="233"/>
        <v>0.23219185804443268</v>
      </c>
      <c r="F1673" s="265" t="str">
        <f t="shared" si="234"/>
        <v>Tier 17</v>
      </c>
      <c r="G1673" s="284">
        <f t="shared" si="235"/>
        <v>1.5507886223984552E-2</v>
      </c>
    </row>
    <row r="1674" spans="1:7" hidden="1">
      <c r="A1674" s="283" t="str">
        <f t="shared" si="231"/>
        <v>Tier 17</v>
      </c>
      <c r="B1674" s="286">
        <f t="shared" si="230"/>
        <v>1611</v>
      </c>
      <c r="C1674" s="265">
        <f t="shared" si="230"/>
        <v>45553</v>
      </c>
      <c r="D1674" s="265" t="str">
        <f t="shared" si="232"/>
        <v>Tier 17</v>
      </c>
      <c r="E1674" s="284">
        <f t="shared" si="233"/>
        <v>0.23221785173096846</v>
      </c>
      <c r="F1674" s="265" t="str">
        <f t="shared" si="234"/>
        <v>Tier 17</v>
      </c>
      <c r="G1674" s="284">
        <f t="shared" si="235"/>
        <v>1.550928408286349E-2</v>
      </c>
    </row>
    <row r="1675" spans="1:7" hidden="1">
      <c r="A1675" s="283" t="str">
        <f t="shared" si="231"/>
        <v>Tier 17</v>
      </c>
      <c r="B1675" s="286">
        <f t="shared" si="230"/>
        <v>1612</v>
      </c>
      <c r="C1675" s="265">
        <f t="shared" si="230"/>
        <v>45554</v>
      </c>
      <c r="D1675" s="265" t="str">
        <f t="shared" si="232"/>
        <v>Tier 17</v>
      </c>
      <c r="E1675" s="284">
        <f t="shared" si="233"/>
        <v>0.23224384541750423</v>
      </c>
      <c r="F1675" s="265" t="str">
        <f t="shared" si="234"/>
        <v>Tier 17</v>
      </c>
      <c r="G1675" s="284">
        <f t="shared" si="235"/>
        <v>1.5510681941742429E-2</v>
      </c>
    </row>
    <row r="1676" spans="1:7" hidden="1">
      <c r="A1676" s="283" t="str">
        <f t="shared" si="231"/>
        <v>Tier 17</v>
      </c>
      <c r="B1676" s="286">
        <f t="shared" si="230"/>
        <v>1613</v>
      </c>
      <c r="C1676" s="265">
        <f t="shared" si="230"/>
        <v>45555</v>
      </c>
      <c r="D1676" s="265" t="str">
        <f t="shared" si="232"/>
        <v>Tier 17</v>
      </c>
      <c r="E1676" s="284">
        <f t="shared" si="233"/>
        <v>0.23226983910404</v>
      </c>
      <c r="F1676" s="265" t="str">
        <f t="shared" si="234"/>
        <v>Tier 17</v>
      </c>
      <c r="G1676" s="284">
        <f t="shared" si="235"/>
        <v>1.5512079800621368E-2</v>
      </c>
    </row>
    <row r="1677" spans="1:7" hidden="1">
      <c r="A1677" s="283" t="str">
        <f t="shared" si="231"/>
        <v>Tier 17</v>
      </c>
      <c r="B1677" s="286">
        <f t="shared" si="230"/>
        <v>1614</v>
      </c>
      <c r="C1677" s="265">
        <f t="shared" si="230"/>
        <v>45556</v>
      </c>
      <c r="D1677" s="265" t="str">
        <f t="shared" si="232"/>
        <v>Tier 17</v>
      </c>
      <c r="E1677" s="284">
        <f t="shared" si="233"/>
        <v>0.23229583279057578</v>
      </c>
      <c r="F1677" s="265" t="str">
        <f t="shared" si="234"/>
        <v>Tier 17</v>
      </c>
      <c r="G1677" s="284">
        <f t="shared" si="235"/>
        <v>1.5513477659500306E-2</v>
      </c>
    </row>
    <row r="1678" spans="1:7" hidden="1">
      <c r="A1678" s="283" t="str">
        <f t="shared" si="231"/>
        <v>Tier 17</v>
      </c>
      <c r="B1678" s="286">
        <f t="shared" si="230"/>
        <v>1615</v>
      </c>
      <c r="C1678" s="265">
        <f t="shared" si="230"/>
        <v>45557</v>
      </c>
      <c r="D1678" s="265" t="str">
        <f t="shared" si="232"/>
        <v>Tier 17</v>
      </c>
      <c r="E1678" s="284">
        <f t="shared" si="233"/>
        <v>0.23232182647711155</v>
      </c>
      <c r="F1678" s="265" t="str">
        <f t="shared" si="234"/>
        <v>Tier 17</v>
      </c>
      <c r="G1678" s="284">
        <f t="shared" si="235"/>
        <v>1.5514875518379245E-2</v>
      </c>
    </row>
    <row r="1679" spans="1:7" hidden="1">
      <c r="A1679" s="283" t="str">
        <f t="shared" si="231"/>
        <v>Tier 17</v>
      </c>
      <c r="B1679" s="286">
        <f t="shared" ref="B1679:C1694" si="236">B1678+1</f>
        <v>1616</v>
      </c>
      <c r="C1679" s="265">
        <f t="shared" si="236"/>
        <v>45558</v>
      </c>
      <c r="D1679" s="265" t="str">
        <f t="shared" si="232"/>
        <v>Tier 17</v>
      </c>
      <c r="E1679" s="284">
        <f t="shared" si="233"/>
        <v>0.23234782016364733</v>
      </c>
      <c r="F1679" s="265" t="str">
        <f t="shared" si="234"/>
        <v>Tier 17</v>
      </c>
      <c r="G1679" s="284">
        <f t="shared" si="235"/>
        <v>1.5516273377258184E-2</v>
      </c>
    </row>
    <row r="1680" spans="1:7" hidden="1">
      <c r="A1680" s="283" t="str">
        <f t="shared" si="231"/>
        <v>Tier 17</v>
      </c>
      <c r="B1680" s="286">
        <f t="shared" si="236"/>
        <v>1617</v>
      </c>
      <c r="C1680" s="265">
        <f t="shared" si="236"/>
        <v>45559</v>
      </c>
      <c r="D1680" s="265" t="str">
        <f t="shared" si="232"/>
        <v>Tier 17</v>
      </c>
      <c r="E1680" s="284">
        <f t="shared" si="233"/>
        <v>0.2323738138501831</v>
      </c>
      <c r="F1680" s="265" t="str">
        <f t="shared" si="234"/>
        <v>Tier 17</v>
      </c>
      <c r="G1680" s="284">
        <f t="shared" si="235"/>
        <v>1.5517671236137122E-2</v>
      </c>
    </row>
    <row r="1681" spans="1:7" hidden="1">
      <c r="A1681" s="283" t="str">
        <f t="shared" si="231"/>
        <v>Tier 17</v>
      </c>
      <c r="B1681" s="286">
        <f t="shared" si="236"/>
        <v>1618</v>
      </c>
      <c r="C1681" s="265">
        <f t="shared" si="236"/>
        <v>45560</v>
      </c>
      <c r="D1681" s="265" t="str">
        <f t="shared" si="232"/>
        <v>Tier 17</v>
      </c>
      <c r="E1681" s="284">
        <f t="shared" si="233"/>
        <v>0.23239980753671888</v>
      </c>
      <c r="F1681" s="265" t="str">
        <f t="shared" si="234"/>
        <v>Tier 17</v>
      </c>
      <c r="G1681" s="284">
        <f t="shared" si="235"/>
        <v>1.5519069095016061E-2</v>
      </c>
    </row>
    <row r="1682" spans="1:7" hidden="1">
      <c r="A1682" s="283" t="str">
        <f t="shared" si="231"/>
        <v>Tier 17</v>
      </c>
      <c r="B1682" s="286">
        <f t="shared" si="236"/>
        <v>1619</v>
      </c>
      <c r="C1682" s="265">
        <f t="shared" si="236"/>
        <v>45561</v>
      </c>
      <c r="D1682" s="265" t="str">
        <f t="shared" si="232"/>
        <v>Tier 17</v>
      </c>
      <c r="E1682" s="284">
        <f t="shared" si="233"/>
        <v>0.23242580122325465</v>
      </c>
      <c r="F1682" s="265" t="str">
        <f t="shared" si="234"/>
        <v>Tier 17</v>
      </c>
      <c r="G1682" s="284">
        <f t="shared" si="235"/>
        <v>1.5520466953895E-2</v>
      </c>
    </row>
    <row r="1683" spans="1:7" hidden="1">
      <c r="A1683" s="283" t="str">
        <f t="shared" si="231"/>
        <v>Tier 17</v>
      </c>
      <c r="B1683" s="286">
        <f t="shared" si="236"/>
        <v>1620</v>
      </c>
      <c r="C1683" s="265">
        <f t="shared" si="236"/>
        <v>45562</v>
      </c>
      <c r="D1683" s="265" t="str">
        <f t="shared" si="232"/>
        <v>Tier 17</v>
      </c>
      <c r="E1683" s="284">
        <f t="shared" si="233"/>
        <v>0.23245179490979043</v>
      </c>
      <c r="F1683" s="265" t="str">
        <f t="shared" si="234"/>
        <v>Tier 17</v>
      </c>
      <c r="G1683" s="284">
        <f t="shared" si="235"/>
        <v>1.5521864812773938E-2</v>
      </c>
    </row>
    <row r="1684" spans="1:7" hidden="1">
      <c r="A1684" s="283" t="str">
        <f t="shared" si="231"/>
        <v>Tier 17</v>
      </c>
      <c r="B1684" s="286">
        <f t="shared" si="236"/>
        <v>1621</v>
      </c>
      <c r="C1684" s="265">
        <f t="shared" si="236"/>
        <v>45563</v>
      </c>
      <c r="D1684" s="265" t="str">
        <f t="shared" si="232"/>
        <v>Tier 17</v>
      </c>
      <c r="E1684" s="284">
        <f t="shared" si="233"/>
        <v>0.2324777885963262</v>
      </c>
      <c r="F1684" s="265" t="str">
        <f t="shared" si="234"/>
        <v>Tier 17</v>
      </c>
      <c r="G1684" s="284">
        <f t="shared" si="235"/>
        <v>1.5523262671652877E-2</v>
      </c>
    </row>
    <row r="1685" spans="1:7" hidden="1">
      <c r="A1685" s="283" t="str">
        <f t="shared" si="231"/>
        <v>Tier 17</v>
      </c>
      <c r="B1685" s="286">
        <f t="shared" si="236"/>
        <v>1622</v>
      </c>
      <c r="C1685" s="265">
        <f t="shared" si="236"/>
        <v>45564</v>
      </c>
      <c r="D1685" s="265" t="str">
        <f t="shared" si="232"/>
        <v>Tier 17</v>
      </c>
      <c r="E1685" s="284">
        <f t="shared" si="233"/>
        <v>0.23250378228286198</v>
      </c>
      <c r="F1685" s="265" t="str">
        <f t="shared" si="234"/>
        <v>Tier 17</v>
      </c>
      <c r="G1685" s="284">
        <f t="shared" si="235"/>
        <v>1.5524660530531816E-2</v>
      </c>
    </row>
    <row r="1686" spans="1:7" hidden="1">
      <c r="A1686" s="283" t="str">
        <f t="shared" si="231"/>
        <v>Tier 17</v>
      </c>
      <c r="B1686" s="286">
        <f t="shared" si="236"/>
        <v>1623</v>
      </c>
      <c r="C1686" s="265">
        <f t="shared" si="236"/>
        <v>45565</v>
      </c>
      <c r="D1686" s="265" t="str">
        <f t="shared" si="232"/>
        <v>Tier 17</v>
      </c>
      <c r="E1686" s="284">
        <f t="shared" si="233"/>
        <v>0.23252977596939775</v>
      </c>
      <c r="F1686" s="265" t="str">
        <f t="shared" si="234"/>
        <v>Tier 17</v>
      </c>
      <c r="G1686" s="284">
        <f t="shared" si="235"/>
        <v>1.5526058389410754E-2</v>
      </c>
    </row>
    <row r="1687" spans="1:7" hidden="1">
      <c r="A1687" s="283" t="str">
        <f t="shared" si="231"/>
        <v>Tier 17</v>
      </c>
      <c r="B1687" s="286">
        <f t="shared" si="236"/>
        <v>1624</v>
      </c>
      <c r="C1687" s="265">
        <f t="shared" si="236"/>
        <v>45566</v>
      </c>
      <c r="D1687" s="265" t="str">
        <f t="shared" si="232"/>
        <v>Tier 17</v>
      </c>
      <c r="E1687" s="284">
        <f t="shared" si="233"/>
        <v>0.23255576965593353</v>
      </c>
      <c r="F1687" s="265" t="str">
        <f t="shared" si="234"/>
        <v>Tier 17</v>
      </c>
      <c r="G1687" s="284">
        <f t="shared" si="235"/>
        <v>1.5527456248289693E-2</v>
      </c>
    </row>
    <row r="1688" spans="1:7" hidden="1">
      <c r="A1688" s="283" t="str">
        <f t="shared" si="231"/>
        <v>Tier 17</v>
      </c>
      <c r="B1688" s="286">
        <f t="shared" si="236"/>
        <v>1625</v>
      </c>
      <c r="C1688" s="265">
        <f t="shared" si="236"/>
        <v>45567</v>
      </c>
      <c r="D1688" s="265" t="str">
        <f t="shared" si="232"/>
        <v>Tier 17</v>
      </c>
      <c r="E1688" s="284">
        <f t="shared" si="233"/>
        <v>0.2325817633424693</v>
      </c>
      <c r="F1688" s="265" t="str">
        <f t="shared" si="234"/>
        <v>Tier 17</v>
      </c>
      <c r="G1688" s="284">
        <f t="shared" si="235"/>
        <v>1.5528854107168632E-2</v>
      </c>
    </row>
    <row r="1689" spans="1:7" hidden="1">
      <c r="A1689" s="283" t="str">
        <f t="shared" si="231"/>
        <v>Tier 17</v>
      </c>
      <c r="B1689" s="286">
        <f t="shared" si="236"/>
        <v>1626</v>
      </c>
      <c r="C1689" s="265">
        <f t="shared" si="236"/>
        <v>45568</v>
      </c>
      <c r="D1689" s="265" t="str">
        <f t="shared" si="232"/>
        <v>Tier 17</v>
      </c>
      <c r="E1689" s="284">
        <f t="shared" si="233"/>
        <v>0.23260775702900507</v>
      </c>
      <c r="F1689" s="265" t="str">
        <f t="shared" si="234"/>
        <v>Tier 17</v>
      </c>
      <c r="G1689" s="284">
        <f t="shared" si="235"/>
        <v>1.553025196604757E-2</v>
      </c>
    </row>
    <row r="1690" spans="1:7" hidden="1">
      <c r="A1690" s="283" t="str">
        <f t="shared" si="231"/>
        <v>Tier 17</v>
      </c>
      <c r="B1690" s="286">
        <f t="shared" si="236"/>
        <v>1627</v>
      </c>
      <c r="C1690" s="265">
        <f t="shared" si="236"/>
        <v>45569</v>
      </c>
      <c r="D1690" s="265" t="str">
        <f t="shared" si="232"/>
        <v>Tier 17</v>
      </c>
      <c r="E1690" s="284">
        <f t="shared" si="233"/>
        <v>0.23263375071554085</v>
      </c>
      <c r="F1690" s="265" t="str">
        <f t="shared" si="234"/>
        <v>Tier 17</v>
      </c>
      <c r="G1690" s="284">
        <f t="shared" si="235"/>
        <v>1.5531649824926509E-2</v>
      </c>
    </row>
    <row r="1691" spans="1:7" hidden="1">
      <c r="A1691" s="283" t="str">
        <f t="shared" si="231"/>
        <v>Tier 17</v>
      </c>
      <c r="B1691" s="286">
        <f t="shared" si="236"/>
        <v>1628</v>
      </c>
      <c r="C1691" s="265">
        <f t="shared" si="236"/>
        <v>45570</v>
      </c>
      <c r="D1691" s="265" t="str">
        <f t="shared" si="232"/>
        <v>Tier 17</v>
      </c>
      <c r="E1691" s="284">
        <f t="shared" si="233"/>
        <v>0.23265974440207662</v>
      </c>
      <c r="F1691" s="265" t="str">
        <f t="shared" si="234"/>
        <v>Tier 17</v>
      </c>
      <c r="G1691" s="284">
        <f t="shared" si="235"/>
        <v>1.5533047683805448E-2</v>
      </c>
    </row>
    <row r="1692" spans="1:7" hidden="1">
      <c r="A1692" s="283" t="str">
        <f t="shared" si="231"/>
        <v>Tier 17</v>
      </c>
      <c r="B1692" s="286">
        <f t="shared" si="236"/>
        <v>1629</v>
      </c>
      <c r="C1692" s="265">
        <f t="shared" si="236"/>
        <v>45571</v>
      </c>
      <c r="D1692" s="265" t="str">
        <f t="shared" si="232"/>
        <v>Tier 17</v>
      </c>
      <c r="E1692" s="284">
        <f t="shared" si="233"/>
        <v>0.2326857380886124</v>
      </c>
      <c r="F1692" s="265" t="str">
        <f t="shared" si="234"/>
        <v>Tier 17</v>
      </c>
      <c r="G1692" s="284">
        <f t="shared" si="235"/>
        <v>1.5534445542684386E-2</v>
      </c>
    </row>
    <row r="1693" spans="1:7" hidden="1">
      <c r="A1693" s="283" t="str">
        <f t="shared" si="231"/>
        <v>Tier 17</v>
      </c>
      <c r="B1693" s="286">
        <f t="shared" si="236"/>
        <v>1630</v>
      </c>
      <c r="C1693" s="265">
        <f t="shared" si="236"/>
        <v>45572</v>
      </c>
      <c r="D1693" s="265" t="str">
        <f t="shared" si="232"/>
        <v>Tier 17</v>
      </c>
      <c r="E1693" s="284">
        <f t="shared" si="233"/>
        <v>0.23271173177514817</v>
      </c>
      <c r="F1693" s="265" t="str">
        <f t="shared" si="234"/>
        <v>Tier 17</v>
      </c>
      <c r="G1693" s="284">
        <f t="shared" si="235"/>
        <v>1.5535843401563325E-2</v>
      </c>
    </row>
    <row r="1694" spans="1:7" hidden="1">
      <c r="A1694" s="283" t="str">
        <f t="shared" si="231"/>
        <v>Tier 17</v>
      </c>
      <c r="B1694" s="286">
        <f t="shared" si="236"/>
        <v>1631</v>
      </c>
      <c r="C1694" s="265">
        <f t="shared" si="236"/>
        <v>45573</v>
      </c>
      <c r="D1694" s="265" t="str">
        <f t="shared" si="232"/>
        <v>Tier 17</v>
      </c>
      <c r="E1694" s="284">
        <f t="shared" si="233"/>
        <v>0.23273772546168395</v>
      </c>
      <c r="F1694" s="265" t="str">
        <f t="shared" si="234"/>
        <v>Tier 17</v>
      </c>
      <c r="G1694" s="284">
        <f t="shared" si="235"/>
        <v>1.5537241260442263E-2</v>
      </c>
    </row>
    <row r="1695" spans="1:7" hidden="1">
      <c r="A1695" s="283" t="str">
        <f t="shared" si="231"/>
        <v>Tier 17</v>
      </c>
      <c r="B1695" s="286">
        <f t="shared" ref="B1695:C1710" si="237">B1694+1</f>
        <v>1632</v>
      </c>
      <c r="C1695" s="265">
        <f t="shared" si="237"/>
        <v>45574</v>
      </c>
      <c r="D1695" s="265" t="str">
        <f t="shared" si="232"/>
        <v>Tier 17</v>
      </c>
      <c r="E1695" s="284">
        <f t="shared" si="233"/>
        <v>0.23276371914821972</v>
      </c>
      <c r="F1695" s="265" t="str">
        <f t="shared" si="234"/>
        <v>Tier 17</v>
      </c>
      <c r="G1695" s="284">
        <f t="shared" si="235"/>
        <v>1.5538639119321202E-2</v>
      </c>
    </row>
    <row r="1696" spans="1:7" hidden="1">
      <c r="A1696" s="283" t="str">
        <f t="shared" si="231"/>
        <v>Tier 17</v>
      </c>
      <c r="B1696" s="286">
        <f t="shared" si="237"/>
        <v>1633</v>
      </c>
      <c r="C1696" s="265">
        <f t="shared" si="237"/>
        <v>45575</v>
      </c>
      <c r="D1696" s="265" t="str">
        <f t="shared" si="232"/>
        <v>Tier 17</v>
      </c>
      <c r="E1696" s="284">
        <f t="shared" si="233"/>
        <v>0.2327897128347555</v>
      </c>
      <c r="F1696" s="265" t="str">
        <f t="shared" si="234"/>
        <v>Tier 17</v>
      </c>
      <c r="G1696" s="284">
        <f t="shared" si="235"/>
        <v>1.5540036978200141E-2</v>
      </c>
    </row>
    <row r="1697" spans="1:7" hidden="1">
      <c r="A1697" s="283" t="str">
        <f t="shared" si="231"/>
        <v>Tier 17</v>
      </c>
      <c r="B1697" s="286">
        <f t="shared" si="237"/>
        <v>1634</v>
      </c>
      <c r="C1697" s="265">
        <f t="shared" si="237"/>
        <v>45576</v>
      </c>
      <c r="D1697" s="265" t="str">
        <f t="shared" si="232"/>
        <v>Tier 17</v>
      </c>
      <c r="E1697" s="284">
        <f t="shared" si="233"/>
        <v>0.23281570652129127</v>
      </c>
      <c r="F1697" s="265" t="str">
        <f t="shared" si="234"/>
        <v>Tier 17</v>
      </c>
      <c r="G1697" s="284">
        <f t="shared" si="235"/>
        <v>1.5541434837079079E-2</v>
      </c>
    </row>
    <row r="1698" spans="1:7" hidden="1">
      <c r="A1698" s="283" t="str">
        <f t="shared" si="231"/>
        <v>Tier 17</v>
      </c>
      <c r="B1698" s="286">
        <f t="shared" si="237"/>
        <v>1635</v>
      </c>
      <c r="C1698" s="265">
        <f t="shared" si="237"/>
        <v>45577</v>
      </c>
      <c r="D1698" s="265" t="str">
        <f t="shared" si="232"/>
        <v>Tier 17</v>
      </c>
      <c r="E1698" s="284">
        <f t="shared" si="233"/>
        <v>0.23284170020782705</v>
      </c>
      <c r="F1698" s="265" t="str">
        <f t="shared" si="234"/>
        <v>Tier 17</v>
      </c>
      <c r="G1698" s="284">
        <f t="shared" si="235"/>
        <v>1.5542832695958018E-2</v>
      </c>
    </row>
    <row r="1699" spans="1:7" hidden="1">
      <c r="A1699" s="283" t="str">
        <f t="shared" si="231"/>
        <v>Tier 17</v>
      </c>
      <c r="B1699" s="286">
        <f t="shared" si="237"/>
        <v>1636</v>
      </c>
      <c r="C1699" s="265">
        <f t="shared" si="237"/>
        <v>45578</v>
      </c>
      <c r="D1699" s="265" t="str">
        <f t="shared" si="232"/>
        <v>Tier 17</v>
      </c>
      <c r="E1699" s="284">
        <f t="shared" si="233"/>
        <v>0.23286769389436282</v>
      </c>
      <c r="F1699" s="265" t="str">
        <f t="shared" si="234"/>
        <v>Tier 17</v>
      </c>
      <c r="G1699" s="284">
        <f t="shared" si="235"/>
        <v>1.5544230554836957E-2</v>
      </c>
    </row>
    <row r="1700" spans="1:7" hidden="1">
      <c r="A1700" s="283" t="str">
        <f t="shared" si="231"/>
        <v>Tier 17</v>
      </c>
      <c r="B1700" s="286">
        <f t="shared" si="237"/>
        <v>1637</v>
      </c>
      <c r="C1700" s="265">
        <f t="shared" si="237"/>
        <v>45579</v>
      </c>
      <c r="D1700" s="265" t="str">
        <f t="shared" si="232"/>
        <v>Tier 17</v>
      </c>
      <c r="E1700" s="284">
        <f t="shared" si="233"/>
        <v>0.2328936875808986</v>
      </c>
      <c r="F1700" s="265" t="str">
        <f t="shared" si="234"/>
        <v>Tier 17</v>
      </c>
      <c r="G1700" s="284">
        <f t="shared" si="235"/>
        <v>1.5545628413715895E-2</v>
      </c>
    </row>
    <row r="1701" spans="1:7" hidden="1">
      <c r="A1701" s="283" t="str">
        <f t="shared" si="231"/>
        <v>Tier 17</v>
      </c>
      <c r="B1701" s="286">
        <f t="shared" si="237"/>
        <v>1638</v>
      </c>
      <c r="C1701" s="265">
        <f t="shared" si="237"/>
        <v>45580</v>
      </c>
      <c r="D1701" s="265" t="str">
        <f t="shared" si="232"/>
        <v>Tier 17</v>
      </c>
      <c r="E1701" s="284">
        <f t="shared" si="233"/>
        <v>0.23291968126743437</v>
      </c>
      <c r="F1701" s="265" t="str">
        <f t="shared" si="234"/>
        <v>Tier 17</v>
      </c>
      <c r="G1701" s="284">
        <f t="shared" si="235"/>
        <v>1.5547026272594834E-2</v>
      </c>
    </row>
    <row r="1702" spans="1:7" hidden="1">
      <c r="A1702" s="283" t="str">
        <f t="shared" si="231"/>
        <v>Tier 17</v>
      </c>
      <c r="B1702" s="286">
        <f t="shared" si="237"/>
        <v>1639</v>
      </c>
      <c r="C1702" s="265">
        <f t="shared" si="237"/>
        <v>45581</v>
      </c>
      <c r="D1702" s="265" t="str">
        <f t="shared" si="232"/>
        <v>Tier 17</v>
      </c>
      <c r="E1702" s="284">
        <f t="shared" si="233"/>
        <v>0.23294567495397014</v>
      </c>
      <c r="F1702" s="265" t="str">
        <f t="shared" si="234"/>
        <v>Tier 17</v>
      </c>
      <c r="G1702" s="284">
        <f t="shared" si="235"/>
        <v>1.5548424131473773E-2</v>
      </c>
    </row>
    <row r="1703" spans="1:7" hidden="1">
      <c r="A1703" s="283" t="str">
        <f t="shared" si="231"/>
        <v>Tier 17</v>
      </c>
      <c r="B1703" s="286">
        <f t="shared" si="237"/>
        <v>1640</v>
      </c>
      <c r="C1703" s="265">
        <f t="shared" si="237"/>
        <v>45582</v>
      </c>
      <c r="D1703" s="265" t="str">
        <f t="shared" si="232"/>
        <v>Tier 17</v>
      </c>
      <c r="E1703" s="284">
        <f t="shared" si="233"/>
        <v>0.23297166864050592</v>
      </c>
      <c r="F1703" s="265" t="str">
        <f t="shared" si="234"/>
        <v>Tier 17</v>
      </c>
      <c r="G1703" s="284">
        <f t="shared" si="235"/>
        <v>1.5549821990352711E-2</v>
      </c>
    </row>
    <row r="1704" spans="1:7" hidden="1">
      <c r="A1704" s="283" t="str">
        <f t="shared" si="231"/>
        <v>Tier 17</v>
      </c>
      <c r="B1704" s="286">
        <f t="shared" si="237"/>
        <v>1641</v>
      </c>
      <c r="C1704" s="265">
        <f t="shared" si="237"/>
        <v>45583</v>
      </c>
      <c r="D1704" s="265" t="str">
        <f t="shared" si="232"/>
        <v>Tier 17</v>
      </c>
      <c r="E1704" s="284">
        <f t="shared" si="233"/>
        <v>0.23299766232704169</v>
      </c>
      <c r="F1704" s="265" t="str">
        <f t="shared" si="234"/>
        <v>Tier 17</v>
      </c>
      <c r="G1704" s="284">
        <f t="shared" si="235"/>
        <v>1.555121984923165E-2</v>
      </c>
    </row>
    <row r="1705" spans="1:7" hidden="1">
      <c r="A1705" s="283" t="str">
        <f t="shared" si="231"/>
        <v>Tier 17</v>
      </c>
      <c r="B1705" s="286">
        <f t="shared" si="237"/>
        <v>1642</v>
      </c>
      <c r="C1705" s="265">
        <f t="shared" si="237"/>
        <v>45584</v>
      </c>
      <c r="D1705" s="265" t="str">
        <f t="shared" si="232"/>
        <v>Tier 17</v>
      </c>
      <c r="E1705" s="284">
        <f t="shared" si="233"/>
        <v>0.23302365601357747</v>
      </c>
      <c r="F1705" s="265" t="str">
        <f t="shared" si="234"/>
        <v>Tier 17</v>
      </c>
      <c r="G1705" s="284">
        <f t="shared" si="235"/>
        <v>1.5552617708110589E-2</v>
      </c>
    </row>
    <row r="1706" spans="1:7" hidden="1">
      <c r="A1706" s="283" t="str">
        <f t="shared" si="231"/>
        <v>Tier 17</v>
      </c>
      <c r="B1706" s="286">
        <f t="shared" si="237"/>
        <v>1643</v>
      </c>
      <c r="C1706" s="265">
        <f t="shared" si="237"/>
        <v>45585</v>
      </c>
      <c r="D1706" s="265" t="str">
        <f t="shared" si="232"/>
        <v>Tier 17</v>
      </c>
      <c r="E1706" s="284">
        <f t="shared" si="233"/>
        <v>0.23304964970011324</v>
      </c>
      <c r="F1706" s="265" t="str">
        <f t="shared" si="234"/>
        <v>Tier 17</v>
      </c>
      <c r="G1706" s="284">
        <f t="shared" si="235"/>
        <v>1.5554015566989527E-2</v>
      </c>
    </row>
    <row r="1707" spans="1:7" hidden="1">
      <c r="A1707" s="283" t="str">
        <f t="shared" si="231"/>
        <v>Tier 17</v>
      </c>
      <c r="B1707" s="286">
        <f t="shared" si="237"/>
        <v>1644</v>
      </c>
      <c r="C1707" s="265">
        <f t="shared" si="237"/>
        <v>45586</v>
      </c>
      <c r="D1707" s="265" t="str">
        <f t="shared" si="232"/>
        <v>Tier 17</v>
      </c>
      <c r="E1707" s="284">
        <f t="shared" si="233"/>
        <v>0.23307564338664902</v>
      </c>
      <c r="F1707" s="265" t="str">
        <f t="shared" si="234"/>
        <v>Tier 17</v>
      </c>
      <c r="G1707" s="284">
        <f t="shared" si="235"/>
        <v>1.5555413425868466E-2</v>
      </c>
    </row>
    <row r="1708" spans="1:7" hidden="1">
      <c r="A1708" s="283" t="str">
        <f t="shared" si="231"/>
        <v>Tier 17</v>
      </c>
      <c r="B1708" s="286">
        <f t="shared" si="237"/>
        <v>1645</v>
      </c>
      <c r="C1708" s="265">
        <f t="shared" si="237"/>
        <v>45587</v>
      </c>
      <c r="D1708" s="265" t="str">
        <f t="shared" si="232"/>
        <v>Tier 17</v>
      </c>
      <c r="E1708" s="284">
        <f t="shared" si="233"/>
        <v>0.23310163707318479</v>
      </c>
      <c r="F1708" s="265" t="str">
        <f t="shared" si="234"/>
        <v>Tier 17</v>
      </c>
      <c r="G1708" s="284">
        <f t="shared" si="235"/>
        <v>1.5556811284747405E-2</v>
      </c>
    </row>
    <row r="1709" spans="1:7" hidden="1">
      <c r="A1709" s="283" t="str">
        <f t="shared" si="231"/>
        <v>Tier 17</v>
      </c>
      <c r="B1709" s="286">
        <f t="shared" si="237"/>
        <v>1646</v>
      </c>
      <c r="C1709" s="265">
        <f t="shared" si="237"/>
        <v>45588</v>
      </c>
      <c r="D1709" s="265" t="str">
        <f t="shared" si="232"/>
        <v>Tier 17</v>
      </c>
      <c r="E1709" s="284">
        <f t="shared" si="233"/>
        <v>0.23312763075972057</v>
      </c>
      <c r="F1709" s="265" t="str">
        <f t="shared" si="234"/>
        <v>Tier 17</v>
      </c>
      <c r="G1709" s="284">
        <f t="shared" si="235"/>
        <v>1.5558209143626343E-2</v>
      </c>
    </row>
    <row r="1710" spans="1:7" hidden="1">
      <c r="A1710" s="283" t="str">
        <f t="shared" si="231"/>
        <v>Tier 17</v>
      </c>
      <c r="B1710" s="286">
        <f t="shared" si="237"/>
        <v>1647</v>
      </c>
      <c r="C1710" s="265">
        <f t="shared" si="237"/>
        <v>45589</v>
      </c>
      <c r="D1710" s="265" t="str">
        <f t="shared" si="232"/>
        <v>Tier 17</v>
      </c>
      <c r="E1710" s="284">
        <f t="shared" si="233"/>
        <v>0.23315362444625634</v>
      </c>
      <c r="F1710" s="265" t="str">
        <f t="shared" si="234"/>
        <v>Tier 17</v>
      </c>
      <c r="G1710" s="284">
        <f t="shared" si="235"/>
        <v>1.5559607002505282E-2</v>
      </c>
    </row>
    <row r="1711" spans="1:7" hidden="1">
      <c r="A1711" s="283" t="str">
        <f t="shared" si="231"/>
        <v>Tier 17</v>
      </c>
      <c r="B1711" s="286">
        <f t="shared" ref="B1711:C1726" si="238">B1710+1</f>
        <v>1648</v>
      </c>
      <c r="C1711" s="265">
        <f t="shared" si="238"/>
        <v>45590</v>
      </c>
      <c r="D1711" s="265" t="str">
        <f t="shared" si="232"/>
        <v>Tier 17</v>
      </c>
      <c r="E1711" s="284">
        <f t="shared" si="233"/>
        <v>0.23317961813279212</v>
      </c>
      <c r="F1711" s="265" t="str">
        <f t="shared" si="234"/>
        <v>Tier 17</v>
      </c>
      <c r="G1711" s="284">
        <f t="shared" si="235"/>
        <v>1.5561004861384221E-2</v>
      </c>
    </row>
    <row r="1712" spans="1:7" hidden="1">
      <c r="A1712" s="283" t="str">
        <f t="shared" si="231"/>
        <v>Tier 17</v>
      </c>
      <c r="B1712" s="286">
        <f t="shared" si="238"/>
        <v>1649</v>
      </c>
      <c r="C1712" s="265">
        <f t="shared" si="238"/>
        <v>45591</v>
      </c>
      <c r="D1712" s="265" t="str">
        <f t="shared" si="232"/>
        <v>Tier 17</v>
      </c>
      <c r="E1712" s="284">
        <f t="shared" si="233"/>
        <v>0.23320561181932789</v>
      </c>
      <c r="F1712" s="265" t="str">
        <f t="shared" si="234"/>
        <v>Tier 17</v>
      </c>
      <c r="G1712" s="284">
        <f t="shared" si="235"/>
        <v>1.5562402720263159E-2</v>
      </c>
    </row>
    <row r="1713" spans="1:7" hidden="1">
      <c r="A1713" s="283" t="str">
        <f t="shared" si="231"/>
        <v>Tier 17</v>
      </c>
      <c r="B1713" s="286">
        <f t="shared" si="238"/>
        <v>1650</v>
      </c>
      <c r="C1713" s="265">
        <f t="shared" si="238"/>
        <v>45592</v>
      </c>
      <c r="D1713" s="265" t="str">
        <f t="shared" si="232"/>
        <v>Tier 17</v>
      </c>
      <c r="E1713" s="284">
        <f t="shared" si="233"/>
        <v>0.23323160550586367</v>
      </c>
      <c r="F1713" s="265" t="str">
        <f t="shared" si="234"/>
        <v>Tier 17</v>
      </c>
      <c r="G1713" s="284">
        <f t="shared" si="235"/>
        <v>1.5563800579142098E-2</v>
      </c>
    </row>
    <row r="1714" spans="1:7" hidden="1">
      <c r="A1714" s="283" t="str">
        <f t="shared" si="231"/>
        <v>Tier 17</v>
      </c>
      <c r="B1714" s="286">
        <f t="shared" si="238"/>
        <v>1651</v>
      </c>
      <c r="C1714" s="265">
        <f t="shared" si="238"/>
        <v>45593</v>
      </c>
      <c r="D1714" s="265" t="str">
        <f t="shared" si="232"/>
        <v>Tier 17</v>
      </c>
      <c r="E1714" s="284">
        <f t="shared" si="233"/>
        <v>0.23325759919239944</v>
      </c>
      <c r="F1714" s="265" t="str">
        <f t="shared" si="234"/>
        <v>Tier 17</v>
      </c>
      <c r="G1714" s="284">
        <f t="shared" si="235"/>
        <v>1.5565198438021037E-2</v>
      </c>
    </row>
    <row r="1715" spans="1:7" hidden="1">
      <c r="A1715" s="283" t="str">
        <f t="shared" si="231"/>
        <v>Tier 17</v>
      </c>
      <c r="B1715" s="286">
        <f t="shared" si="238"/>
        <v>1652</v>
      </c>
      <c r="C1715" s="265">
        <f t="shared" si="238"/>
        <v>45594</v>
      </c>
      <c r="D1715" s="265" t="str">
        <f t="shared" si="232"/>
        <v>Tier 17</v>
      </c>
      <c r="E1715" s="284">
        <f t="shared" si="233"/>
        <v>0.23328359287893521</v>
      </c>
      <c r="F1715" s="265" t="str">
        <f t="shared" si="234"/>
        <v>Tier 17</v>
      </c>
      <c r="G1715" s="284">
        <f t="shared" si="235"/>
        <v>1.5566596296899975E-2</v>
      </c>
    </row>
    <row r="1716" spans="1:7" hidden="1">
      <c r="A1716" s="283" t="str">
        <f t="shared" si="231"/>
        <v>Tier 18</v>
      </c>
      <c r="B1716" s="286">
        <f t="shared" si="238"/>
        <v>1653</v>
      </c>
      <c r="C1716" s="265">
        <f t="shared" si="238"/>
        <v>45595</v>
      </c>
      <c r="D1716" s="265" t="str">
        <f t="shared" si="232"/>
        <v>Tier 18</v>
      </c>
      <c r="E1716" s="284">
        <f t="shared" si="233"/>
        <v>0.23331085412903416</v>
      </c>
      <c r="F1716" s="265" t="str">
        <f t="shared" si="234"/>
        <v>Tier 18</v>
      </c>
      <c r="G1716" s="284">
        <f t="shared" si="235"/>
        <v>1.5567995988880062E-2</v>
      </c>
    </row>
    <row r="1717" spans="1:7" hidden="1">
      <c r="A1717" s="283" t="str">
        <f t="shared" si="231"/>
        <v>Tier 18</v>
      </c>
      <c r="B1717" s="286">
        <f t="shared" si="238"/>
        <v>1654</v>
      </c>
      <c r="C1717" s="265">
        <f t="shared" si="238"/>
        <v>45596</v>
      </c>
      <c r="D1717" s="265" t="str">
        <f t="shared" si="232"/>
        <v>Tier 18</v>
      </c>
      <c r="E1717" s="284">
        <f t="shared" si="233"/>
        <v>0.2333381153791331</v>
      </c>
      <c r="F1717" s="265" t="str">
        <f t="shared" si="234"/>
        <v>Tier 18</v>
      </c>
      <c r="G1717" s="284">
        <f t="shared" si="235"/>
        <v>1.5569395680860149E-2</v>
      </c>
    </row>
    <row r="1718" spans="1:7" hidden="1">
      <c r="A1718" s="283" t="str">
        <f t="shared" si="231"/>
        <v>Tier 18</v>
      </c>
      <c r="B1718" s="286">
        <f t="shared" si="238"/>
        <v>1655</v>
      </c>
      <c r="C1718" s="265">
        <f t="shared" si="238"/>
        <v>45597</v>
      </c>
      <c r="D1718" s="265" t="str">
        <f t="shared" si="232"/>
        <v>Tier 18</v>
      </c>
      <c r="E1718" s="284">
        <f t="shared" si="233"/>
        <v>0.23336537662923204</v>
      </c>
      <c r="F1718" s="265" t="str">
        <f t="shared" si="234"/>
        <v>Tier 18</v>
      </c>
      <c r="G1718" s="284">
        <f t="shared" si="235"/>
        <v>1.5570795372840236E-2</v>
      </c>
    </row>
    <row r="1719" spans="1:7" hidden="1">
      <c r="A1719" s="283" t="str">
        <f t="shared" si="231"/>
        <v>Tier 18</v>
      </c>
      <c r="B1719" s="286">
        <f t="shared" si="238"/>
        <v>1656</v>
      </c>
      <c r="C1719" s="265">
        <f t="shared" si="238"/>
        <v>45598</v>
      </c>
      <c r="D1719" s="265" t="str">
        <f t="shared" si="232"/>
        <v>Tier 18</v>
      </c>
      <c r="E1719" s="284">
        <f t="shared" si="233"/>
        <v>0.23339263787933098</v>
      </c>
      <c r="F1719" s="265" t="str">
        <f t="shared" si="234"/>
        <v>Tier 18</v>
      </c>
      <c r="G1719" s="284">
        <f t="shared" si="235"/>
        <v>1.5572195064820323E-2</v>
      </c>
    </row>
    <row r="1720" spans="1:7" hidden="1">
      <c r="A1720" s="283" t="str">
        <f t="shared" si="231"/>
        <v>Tier 18</v>
      </c>
      <c r="B1720" s="286">
        <f t="shared" si="238"/>
        <v>1657</v>
      </c>
      <c r="C1720" s="265">
        <f t="shared" si="238"/>
        <v>45599</v>
      </c>
      <c r="D1720" s="265" t="str">
        <f t="shared" si="232"/>
        <v>Tier 18</v>
      </c>
      <c r="E1720" s="284">
        <f t="shared" si="233"/>
        <v>0.23341989912942993</v>
      </c>
      <c r="F1720" s="265" t="str">
        <f t="shared" si="234"/>
        <v>Tier 18</v>
      </c>
      <c r="G1720" s="284">
        <f t="shared" si="235"/>
        <v>1.557359475680041E-2</v>
      </c>
    </row>
    <row r="1721" spans="1:7" hidden="1">
      <c r="A1721" s="283" t="str">
        <f t="shared" si="231"/>
        <v>Tier 18</v>
      </c>
      <c r="B1721" s="286">
        <f t="shared" si="238"/>
        <v>1658</v>
      </c>
      <c r="C1721" s="265">
        <f t="shared" si="238"/>
        <v>45600</v>
      </c>
      <c r="D1721" s="265" t="str">
        <f t="shared" si="232"/>
        <v>Tier 18</v>
      </c>
      <c r="E1721" s="284">
        <f t="shared" si="233"/>
        <v>0.23344716037952887</v>
      </c>
      <c r="F1721" s="265" t="str">
        <f t="shared" si="234"/>
        <v>Tier 18</v>
      </c>
      <c r="G1721" s="284">
        <f t="shared" si="235"/>
        <v>1.5574994448780497E-2</v>
      </c>
    </row>
    <row r="1722" spans="1:7" hidden="1">
      <c r="A1722" s="283" t="str">
        <f t="shared" si="231"/>
        <v>Tier 18</v>
      </c>
      <c r="B1722" s="286">
        <f t="shared" si="238"/>
        <v>1659</v>
      </c>
      <c r="C1722" s="265">
        <f t="shared" si="238"/>
        <v>45601</v>
      </c>
      <c r="D1722" s="265" t="str">
        <f t="shared" si="232"/>
        <v>Tier 18</v>
      </c>
      <c r="E1722" s="284">
        <f t="shared" si="233"/>
        <v>0.23347442162962781</v>
      </c>
      <c r="F1722" s="265" t="str">
        <f t="shared" si="234"/>
        <v>Tier 18</v>
      </c>
      <c r="G1722" s="284">
        <f t="shared" si="235"/>
        <v>1.5576394140760584E-2</v>
      </c>
    </row>
    <row r="1723" spans="1:7" hidden="1">
      <c r="A1723" s="283" t="str">
        <f t="shared" si="231"/>
        <v>Tier 18</v>
      </c>
      <c r="B1723" s="286">
        <f t="shared" si="238"/>
        <v>1660</v>
      </c>
      <c r="C1723" s="265">
        <f t="shared" si="238"/>
        <v>45602</v>
      </c>
      <c r="D1723" s="265" t="str">
        <f t="shared" si="232"/>
        <v>Tier 18</v>
      </c>
      <c r="E1723" s="284">
        <f t="shared" si="233"/>
        <v>0.23350168287972675</v>
      </c>
      <c r="F1723" s="265" t="str">
        <f t="shared" si="234"/>
        <v>Tier 18</v>
      </c>
      <c r="G1723" s="284">
        <f t="shared" si="235"/>
        <v>1.5577793832740671E-2</v>
      </c>
    </row>
    <row r="1724" spans="1:7" hidden="1">
      <c r="A1724" s="283" t="str">
        <f t="shared" si="231"/>
        <v>Tier 18</v>
      </c>
      <c r="B1724" s="286">
        <f t="shared" si="238"/>
        <v>1661</v>
      </c>
      <c r="C1724" s="265">
        <f t="shared" si="238"/>
        <v>45603</v>
      </c>
      <c r="D1724" s="265" t="str">
        <f t="shared" si="232"/>
        <v>Tier 18</v>
      </c>
      <c r="E1724" s="284">
        <f t="shared" si="233"/>
        <v>0.23352894412982569</v>
      </c>
      <c r="F1724" s="265" t="str">
        <f t="shared" si="234"/>
        <v>Tier 18</v>
      </c>
      <c r="G1724" s="284">
        <f t="shared" si="235"/>
        <v>1.5579193524720758E-2</v>
      </c>
    </row>
    <row r="1725" spans="1:7" hidden="1">
      <c r="A1725" s="283" t="str">
        <f t="shared" si="231"/>
        <v>Tier 18</v>
      </c>
      <c r="B1725" s="286">
        <f t="shared" si="238"/>
        <v>1662</v>
      </c>
      <c r="C1725" s="265">
        <f t="shared" si="238"/>
        <v>45604</v>
      </c>
      <c r="D1725" s="265" t="str">
        <f t="shared" si="232"/>
        <v>Tier 18</v>
      </c>
      <c r="E1725" s="284">
        <f t="shared" si="233"/>
        <v>0.23355620537992464</v>
      </c>
      <c r="F1725" s="265" t="str">
        <f t="shared" si="234"/>
        <v>Tier 18</v>
      </c>
      <c r="G1725" s="284">
        <f t="shared" si="235"/>
        <v>1.5580593216700845E-2</v>
      </c>
    </row>
    <row r="1726" spans="1:7" hidden="1">
      <c r="A1726" s="283" t="str">
        <f t="shared" si="231"/>
        <v>Tier 18</v>
      </c>
      <c r="B1726" s="286">
        <f t="shared" si="238"/>
        <v>1663</v>
      </c>
      <c r="C1726" s="265">
        <f t="shared" si="238"/>
        <v>45605</v>
      </c>
      <c r="D1726" s="265" t="str">
        <f t="shared" si="232"/>
        <v>Tier 18</v>
      </c>
      <c r="E1726" s="284">
        <f t="shared" si="233"/>
        <v>0.23358346663002358</v>
      </c>
      <c r="F1726" s="265" t="str">
        <f t="shared" si="234"/>
        <v>Tier 18</v>
      </c>
      <c r="G1726" s="284">
        <f t="shared" si="235"/>
        <v>1.5581992908680932E-2</v>
      </c>
    </row>
    <row r="1727" spans="1:7" hidden="1">
      <c r="A1727" s="283" t="str">
        <f t="shared" si="231"/>
        <v>Tier 18</v>
      </c>
      <c r="B1727" s="286">
        <f t="shared" ref="B1727:C1742" si="239">B1726+1</f>
        <v>1664</v>
      </c>
      <c r="C1727" s="265">
        <f t="shared" si="239"/>
        <v>45606</v>
      </c>
      <c r="D1727" s="265" t="str">
        <f t="shared" si="232"/>
        <v>Tier 18</v>
      </c>
      <c r="E1727" s="284">
        <f t="shared" si="233"/>
        <v>0.23361072788012252</v>
      </c>
      <c r="F1727" s="265" t="str">
        <f t="shared" si="234"/>
        <v>Tier 18</v>
      </c>
      <c r="G1727" s="284">
        <f t="shared" si="235"/>
        <v>1.5583392600661019E-2</v>
      </c>
    </row>
    <row r="1728" spans="1:7" hidden="1">
      <c r="A1728" s="283" t="str">
        <f t="shared" ref="A1728:A1791" si="240">IFERROR(INDEX($P$63:$P$101,MATCH(B1728,$Q$63:$Q$101,0)),A1727)</f>
        <v>Tier 18</v>
      </c>
      <c r="B1728" s="286">
        <f t="shared" si="239"/>
        <v>1665</v>
      </c>
      <c r="C1728" s="265">
        <f t="shared" si="239"/>
        <v>45607</v>
      </c>
      <c r="D1728" s="265" t="str">
        <f t="shared" ref="D1728:D1791" si="241">IF(A1728=0,"",A1728)</f>
        <v>Tier 18</v>
      </c>
      <c r="E1728" s="284">
        <f t="shared" ref="E1728:E1791" si="242">IF(A1728=0,E1727,E1727+VLOOKUP(D1728,$P$63:$T$101,3,0))</f>
        <v>0.23363798913022146</v>
      </c>
      <c r="F1728" s="265" t="str">
        <f t="shared" ref="F1728:F1791" si="243">D1728</f>
        <v>Tier 18</v>
      </c>
      <c r="G1728" s="284">
        <f t="shared" ref="G1728:G1791" si="244">IF(A1728=0,G1727,G1727+VLOOKUP(F1728,$P$63:$T$101,5,0))</f>
        <v>1.5584792292641106E-2</v>
      </c>
    </row>
    <row r="1729" spans="1:7" hidden="1">
      <c r="A1729" s="283" t="str">
        <f t="shared" si="240"/>
        <v>Tier 18</v>
      </c>
      <c r="B1729" s="286">
        <f t="shared" si="239"/>
        <v>1666</v>
      </c>
      <c r="C1729" s="265">
        <f t="shared" si="239"/>
        <v>45608</v>
      </c>
      <c r="D1729" s="265" t="str">
        <f t="shared" si="241"/>
        <v>Tier 18</v>
      </c>
      <c r="E1729" s="284">
        <f t="shared" si="242"/>
        <v>0.23366525038032041</v>
      </c>
      <c r="F1729" s="265" t="str">
        <f t="shared" si="243"/>
        <v>Tier 18</v>
      </c>
      <c r="G1729" s="284">
        <f t="shared" si="244"/>
        <v>1.5586191984621193E-2</v>
      </c>
    </row>
    <row r="1730" spans="1:7" hidden="1">
      <c r="A1730" s="283" t="str">
        <f t="shared" si="240"/>
        <v>Tier 18</v>
      </c>
      <c r="B1730" s="286">
        <f t="shared" si="239"/>
        <v>1667</v>
      </c>
      <c r="C1730" s="265">
        <f t="shared" si="239"/>
        <v>45609</v>
      </c>
      <c r="D1730" s="265" t="str">
        <f t="shared" si="241"/>
        <v>Tier 18</v>
      </c>
      <c r="E1730" s="284">
        <f t="shared" si="242"/>
        <v>0.23369251163041935</v>
      </c>
      <c r="F1730" s="265" t="str">
        <f t="shared" si="243"/>
        <v>Tier 18</v>
      </c>
      <c r="G1730" s="284">
        <f t="shared" si="244"/>
        <v>1.558759167660128E-2</v>
      </c>
    </row>
    <row r="1731" spans="1:7" hidden="1">
      <c r="A1731" s="283" t="str">
        <f t="shared" si="240"/>
        <v>Tier 18</v>
      </c>
      <c r="B1731" s="286">
        <f t="shared" si="239"/>
        <v>1668</v>
      </c>
      <c r="C1731" s="265">
        <f t="shared" si="239"/>
        <v>45610</v>
      </c>
      <c r="D1731" s="265" t="str">
        <f t="shared" si="241"/>
        <v>Tier 18</v>
      </c>
      <c r="E1731" s="284">
        <f t="shared" si="242"/>
        <v>0.23371977288051829</v>
      </c>
      <c r="F1731" s="265" t="str">
        <f t="shared" si="243"/>
        <v>Tier 18</v>
      </c>
      <c r="G1731" s="284">
        <f t="shared" si="244"/>
        <v>1.5588991368581367E-2</v>
      </c>
    </row>
    <row r="1732" spans="1:7" hidden="1">
      <c r="A1732" s="283" t="str">
        <f t="shared" si="240"/>
        <v>Tier 18</v>
      </c>
      <c r="B1732" s="286">
        <f t="shared" si="239"/>
        <v>1669</v>
      </c>
      <c r="C1732" s="265">
        <f t="shared" si="239"/>
        <v>45611</v>
      </c>
      <c r="D1732" s="265" t="str">
        <f t="shared" si="241"/>
        <v>Tier 18</v>
      </c>
      <c r="E1732" s="284">
        <f t="shared" si="242"/>
        <v>0.23374703413061723</v>
      </c>
      <c r="F1732" s="265" t="str">
        <f t="shared" si="243"/>
        <v>Tier 18</v>
      </c>
      <c r="G1732" s="284">
        <f t="shared" si="244"/>
        <v>1.5590391060561454E-2</v>
      </c>
    </row>
    <row r="1733" spans="1:7" hidden="1">
      <c r="A1733" s="283" t="str">
        <f t="shared" si="240"/>
        <v>Tier 18</v>
      </c>
      <c r="B1733" s="286">
        <f t="shared" si="239"/>
        <v>1670</v>
      </c>
      <c r="C1733" s="265">
        <f t="shared" si="239"/>
        <v>45612</v>
      </c>
      <c r="D1733" s="265" t="str">
        <f t="shared" si="241"/>
        <v>Tier 18</v>
      </c>
      <c r="E1733" s="284">
        <f t="shared" si="242"/>
        <v>0.23377429538071617</v>
      </c>
      <c r="F1733" s="265" t="str">
        <f t="shared" si="243"/>
        <v>Tier 18</v>
      </c>
      <c r="G1733" s="284">
        <f t="shared" si="244"/>
        <v>1.5591790752541541E-2</v>
      </c>
    </row>
    <row r="1734" spans="1:7" hidden="1">
      <c r="A1734" s="283" t="str">
        <f t="shared" si="240"/>
        <v>Tier 18</v>
      </c>
      <c r="B1734" s="286">
        <f t="shared" si="239"/>
        <v>1671</v>
      </c>
      <c r="C1734" s="265">
        <f t="shared" si="239"/>
        <v>45613</v>
      </c>
      <c r="D1734" s="265" t="str">
        <f t="shared" si="241"/>
        <v>Tier 18</v>
      </c>
      <c r="E1734" s="284">
        <f t="shared" si="242"/>
        <v>0.23380155663081512</v>
      </c>
      <c r="F1734" s="265" t="str">
        <f t="shared" si="243"/>
        <v>Tier 18</v>
      </c>
      <c r="G1734" s="284">
        <f t="shared" si="244"/>
        <v>1.5593190444521628E-2</v>
      </c>
    </row>
    <row r="1735" spans="1:7" hidden="1">
      <c r="A1735" s="283" t="str">
        <f t="shared" si="240"/>
        <v>Tier 18</v>
      </c>
      <c r="B1735" s="286">
        <f t="shared" si="239"/>
        <v>1672</v>
      </c>
      <c r="C1735" s="265">
        <f t="shared" si="239"/>
        <v>45614</v>
      </c>
      <c r="D1735" s="265" t="str">
        <f t="shared" si="241"/>
        <v>Tier 18</v>
      </c>
      <c r="E1735" s="284">
        <f t="shared" si="242"/>
        <v>0.23382881788091406</v>
      </c>
      <c r="F1735" s="265" t="str">
        <f t="shared" si="243"/>
        <v>Tier 18</v>
      </c>
      <c r="G1735" s="284">
        <f t="shared" si="244"/>
        <v>1.5594590136501715E-2</v>
      </c>
    </row>
    <row r="1736" spans="1:7" hidden="1">
      <c r="A1736" s="283" t="str">
        <f t="shared" si="240"/>
        <v>Tier 18</v>
      </c>
      <c r="B1736" s="286">
        <f t="shared" si="239"/>
        <v>1673</v>
      </c>
      <c r="C1736" s="265">
        <f t="shared" si="239"/>
        <v>45615</v>
      </c>
      <c r="D1736" s="265" t="str">
        <f t="shared" si="241"/>
        <v>Tier 18</v>
      </c>
      <c r="E1736" s="284">
        <f t="shared" si="242"/>
        <v>0.233856079131013</v>
      </c>
      <c r="F1736" s="265" t="str">
        <f t="shared" si="243"/>
        <v>Tier 18</v>
      </c>
      <c r="G1736" s="284">
        <f t="shared" si="244"/>
        <v>1.5595989828481802E-2</v>
      </c>
    </row>
    <row r="1737" spans="1:7" hidden="1">
      <c r="A1737" s="283" t="str">
        <f t="shared" si="240"/>
        <v>Tier 18</v>
      </c>
      <c r="B1737" s="286">
        <f t="shared" si="239"/>
        <v>1674</v>
      </c>
      <c r="C1737" s="265">
        <f t="shared" si="239"/>
        <v>45616</v>
      </c>
      <c r="D1737" s="265" t="str">
        <f t="shared" si="241"/>
        <v>Tier 18</v>
      </c>
      <c r="E1737" s="284">
        <f t="shared" si="242"/>
        <v>0.23388334038111194</v>
      </c>
      <c r="F1737" s="265" t="str">
        <f t="shared" si="243"/>
        <v>Tier 18</v>
      </c>
      <c r="G1737" s="284">
        <f t="shared" si="244"/>
        <v>1.5597389520461889E-2</v>
      </c>
    </row>
    <row r="1738" spans="1:7" hidden="1">
      <c r="A1738" s="283" t="str">
        <f t="shared" si="240"/>
        <v>Tier 18</v>
      </c>
      <c r="B1738" s="286">
        <f t="shared" si="239"/>
        <v>1675</v>
      </c>
      <c r="C1738" s="265">
        <f t="shared" si="239"/>
        <v>45617</v>
      </c>
      <c r="D1738" s="265" t="str">
        <f t="shared" si="241"/>
        <v>Tier 18</v>
      </c>
      <c r="E1738" s="284">
        <f t="shared" si="242"/>
        <v>0.23391060163121088</v>
      </c>
      <c r="F1738" s="265" t="str">
        <f t="shared" si="243"/>
        <v>Tier 18</v>
      </c>
      <c r="G1738" s="284">
        <f t="shared" si="244"/>
        <v>1.5598789212441976E-2</v>
      </c>
    </row>
    <row r="1739" spans="1:7" hidden="1">
      <c r="A1739" s="283" t="str">
        <f t="shared" si="240"/>
        <v>Tier 18</v>
      </c>
      <c r="B1739" s="286">
        <f t="shared" si="239"/>
        <v>1676</v>
      </c>
      <c r="C1739" s="265">
        <f t="shared" si="239"/>
        <v>45618</v>
      </c>
      <c r="D1739" s="265" t="str">
        <f t="shared" si="241"/>
        <v>Tier 18</v>
      </c>
      <c r="E1739" s="284">
        <f t="shared" si="242"/>
        <v>0.23393786288130983</v>
      </c>
      <c r="F1739" s="265" t="str">
        <f t="shared" si="243"/>
        <v>Tier 18</v>
      </c>
      <c r="G1739" s="284">
        <f t="shared" si="244"/>
        <v>1.5600188904422062E-2</v>
      </c>
    </row>
    <row r="1740" spans="1:7" hidden="1">
      <c r="A1740" s="283" t="str">
        <f t="shared" si="240"/>
        <v>Tier 18</v>
      </c>
      <c r="B1740" s="286">
        <f t="shared" si="239"/>
        <v>1677</v>
      </c>
      <c r="C1740" s="265">
        <f t="shared" si="239"/>
        <v>45619</v>
      </c>
      <c r="D1740" s="265" t="str">
        <f t="shared" si="241"/>
        <v>Tier 18</v>
      </c>
      <c r="E1740" s="284">
        <f t="shared" si="242"/>
        <v>0.23396512413140877</v>
      </c>
      <c r="F1740" s="265" t="str">
        <f t="shared" si="243"/>
        <v>Tier 18</v>
      </c>
      <c r="G1740" s="284">
        <f t="shared" si="244"/>
        <v>1.5601588596402149E-2</v>
      </c>
    </row>
    <row r="1741" spans="1:7" hidden="1">
      <c r="A1741" s="283" t="str">
        <f t="shared" si="240"/>
        <v>Tier 18</v>
      </c>
      <c r="B1741" s="286">
        <f t="shared" si="239"/>
        <v>1678</v>
      </c>
      <c r="C1741" s="265">
        <f t="shared" si="239"/>
        <v>45620</v>
      </c>
      <c r="D1741" s="265" t="str">
        <f t="shared" si="241"/>
        <v>Tier 18</v>
      </c>
      <c r="E1741" s="284">
        <f t="shared" si="242"/>
        <v>0.23399238538150771</v>
      </c>
      <c r="F1741" s="265" t="str">
        <f t="shared" si="243"/>
        <v>Tier 18</v>
      </c>
      <c r="G1741" s="284">
        <f t="shared" si="244"/>
        <v>1.5602988288382236E-2</v>
      </c>
    </row>
    <row r="1742" spans="1:7" hidden="1">
      <c r="A1742" s="283" t="str">
        <f t="shared" si="240"/>
        <v>Tier 18</v>
      </c>
      <c r="B1742" s="286">
        <f t="shared" si="239"/>
        <v>1679</v>
      </c>
      <c r="C1742" s="265">
        <f t="shared" si="239"/>
        <v>45621</v>
      </c>
      <c r="D1742" s="265" t="str">
        <f t="shared" si="241"/>
        <v>Tier 18</v>
      </c>
      <c r="E1742" s="284">
        <f t="shared" si="242"/>
        <v>0.23401964663160665</v>
      </c>
      <c r="F1742" s="265" t="str">
        <f t="shared" si="243"/>
        <v>Tier 18</v>
      </c>
      <c r="G1742" s="284">
        <f t="shared" si="244"/>
        <v>1.5604387980362323E-2</v>
      </c>
    </row>
    <row r="1743" spans="1:7" hidden="1">
      <c r="A1743" s="283" t="str">
        <f t="shared" si="240"/>
        <v>Tier 18</v>
      </c>
      <c r="B1743" s="286">
        <f t="shared" ref="B1743:C1758" si="245">B1742+1</f>
        <v>1680</v>
      </c>
      <c r="C1743" s="265">
        <f t="shared" si="245"/>
        <v>45622</v>
      </c>
      <c r="D1743" s="265" t="str">
        <f t="shared" si="241"/>
        <v>Tier 18</v>
      </c>
      <c r="E1743" s="284">
        <f t="shared" si="242"/>
        <v>0.2340469078817056</v>
      </c>
      <c r="F1743" s="265" t="str">
        <f t="shared" si="243"/>
        <v>Tier 18</v>
      </c>
      <c r="G1743" s="284">
        <f t="shared" si="244"/>
        <v>1.560578767234241E-2</v>
      </c>
    </row>
    <row r="1744" spans="1:7" hidden="1">
      <c r="A1744" s="283" t="str">
        <f t="shared" si="240"/>
        <v>Tier 18</v>
      </c>
      <c r="B1744" s="286">
        <f t="shared" si="245"/>
        <v>1681</v>
      </c>
      <c r="C1744" s="265">
        <f t="shared" si="245"/>
        <v>45623</v>
      </c>
      <c r="D1744" s="265" t="str">
        <f t="shared" si="241"/>
        <v>Tier 18</v>
      </c>
      <c r="E1744" s="284">
        <f t="shared" si="242"/>
        <v>0.23407416913180454</v>
      </c>
      <c r="F1744" s="265" t="str">
        <f t="shared" si="243"/>
        <v>Tier 18</v>
      </c>
      <c r="G1744" s="284">
        <f t="shared" si="244"/>
        <v>1.5607187364322497E-2</v>
      </c>
    </row>
    <row r="1745" spans="1:7" hidden="1">
      <c r="A1745" s="283" t="str">
        <f t="shared" si="240"/>
        <v>Tier 18</v>
      </c>
      <c r="B1745" s="286">
        <f t="shared" si="245"/>
        <v>1682</v>
      </c>
      <c r="C1745" s="265">
        <f t="shared" si="245"/>
        <v>45624</v>
      </c>
      <c r="D1745" s="265" t="str">
        <f t="shared" si="241"/>
        <v>Tier 18</v>
      </c>
      <c r="E1745" s="284">
        <f t="shared" si="242"/>
        <v>0.23410143038190348</v>
      </c>
      <c r="F1745" s="265" t="str">
        <f t="shared" si="243"/>
        <v>Tier 18</v>
      </c>
      <c r="G1745" s="284">
        <f t="shared" si="244"/>
        <v>1.5608587056302584E-2</v>
      </c>
    </row>
    <row r="1746" spans="1:7" hidden="1">
      <c r="A1746" s="283" t="str">
        <f t="shared" si="240"/>
        <v>Tier 18</v>
      </c>
      <c r="B1746" s="286">
        <f t="shared" si="245"/>
        <v>1683</v>
      </c>
      <c r="C1746" s="265">
        <f t="shared" si="245"/>
        <v>45625</v>
      </c>
      <c r="D1746" s="265" t="str">
        <f t="shared" si="241"/>
        <v>Tier 18</v>
      </c>
      <c r="E1746" s="284">
        <f t="shared" si="242"/>
        <v>0.23412869163200242</v>
      </c>
      <c r="F1746" s="265" t="str">
        <f t="shared" si="243"/>
        <v>Tier 18</v>
      </c>
      <c r="G1746" s="284">
        <f t="shared" si="244"/>
        <v>1.5609986748282671E-2</v>
      </c>
    </row>
    <row r="1747" spans="1:7" hidden="1">
      <c r="A1747" s="283" t="str">
        <f t="shared" si="240"/>
        <v>Tier 18</v>
      </c>
      <c r="B1747" s="286">
        <f t="shared" si="245"/>
        <v>1684</v>
      </c>
      <c r="C1747" s="265">
        <f t="shared" si="245"/>
        <v>45626</v>
      </c>
      <c r="D1747" s="265" t="str">
        <f t="shared" si="241"/>
        <v>Tier 18</v>
      </c>
      <c r="E1747" s="284">
        <f t="shared" si="242"/>
        <v>0.23415595288210136</v>
      </c>
      <c r="F1747" s="265" t="str">
        <f t="shared" si="243"/>
        <v>Tier 18</v>
      </c>
      <c r="G1747" s="284">
        <f t="shared" si="244"/>
        <v>1.5611386440262758E-2</v>
      </c>
    </row>
    <row r="1748" spans="1:7" hidden="1">
      <c r="A1748" s="283" t="str">
        <f t="shared" si="240"/>
        <v>Tier 18</v>
      </c>
      <c r="B1748" s="286">
        <f t="shared" si="245"/>
        <v>1685</v>
      </c>
      <c r="C1748" s="265">
        <f t="shared" si="245"/>
        <v>45627</v>
      </c>
      <c r="D1748" s="265" t="str">
        <f t="shared" si="241"/>
        <v>Tier 18</v>
      </c>
      <c r="E1748" s="284">
        <f t="shared" si="242"/>
        <v>0.23418321413220031</v>
      </c>
      <c r="F1748" s="265" t="str">
        <f t="shared" si="243"/>
        <v>Tier 18</v>
      </c>
      <c r="G1748" s="284">
        <f t="shared" si="244"/>
        <v>1.5612786132242845E-2</v>
      </c>
    </row>
    <row r="1749" spans="1:7" hidden="1">
      <c r="A1749" s="283" t="str">
        <f t="shared" si="240"/>
        <v>Tier 18</v>
      </c>
      <c r="B1749" s="286">
        <f t="shared" si="245"/>
        <v>1686</v>
      </c>
      <c r="C1749" s="265">
        <f t="shared" si="245"/>
        <v>45628</v>
      </c>
      <c r="D1749" s="265" t="str">
        <f t="shared" si="241"/>
        <v>Tier 18</v>
      </c>
      <c r="E1749" s="284">
        <f t="shared" si="242"/>
        <v>0.23421047538229925</v>
      </c>
      <c r="F1749" s="265" t="str">
        <f t="shared" si="243"/>
        <v>Tier 18</v>
      </c>
      <c r="G1749" s="284">
        <f t="shared" si="244"/>
        <v>1.5614185824222932E-2</v>
      </c>
    </row>
    <row r="1750" spans="1:7" hidden="1">
      <c r="A1750" s="283" t="str">
        <f t="shared" si="240"/>
        <v>Tier 18</v>
      </c>
      <c r="B1750" s="286">
        <f t="shared" si="245"/>
        <v>1687</v>
      </c>
      <c r="C1750" s="265">
        <f t="shared" si="245"/>
        <v>45629</v>
      </c>
      <c r="D1750" s="265" t="str">
        <f t="shared" si="241"/>
        <v>Tier 18</v>
      </c>
      <c r="E1750" s="284">
        <f t="shared" si="242"/>
        <v>0.23423773663239819</v>
      </c>
      <c r="F1750" s="265" t="str">
        <f t="shared" si="243"/>
        <v>Tier 18</v>
      </c>
      <c r="G1750" s="284">
        <f t="shared" si="244"/>
        <v>1.5615585516203019E-2</v>
      </c>
    </row>
    <row r="1751" spans="1:7" hidden="1">
      <c r="A1751" s="283" t="str">
        <f t="shared" si="240"/>
        <v>Tier 18</v>
      </c>
      <c r="B1751" s="286">
        <f t="shared" si="245"/>
        <v>1688</v>
      </c>
      <c r="C1751" s="265">
        <f t="shared" si="245"/>
        <v>45630</v>
      </c>
      <c r="D1751" s="265" t="str">
        <f t="shared" si="241"/>
        <v>Tier 18</v>
      </c>
      <c r="E1751" s="284">
        <f t="shared" si="242"/>
        <v>0.23426499788249713</v>
      </c>
      <c r="F1751" s="265" t="str">
        <f t="shared" si="243"/>
        <v>Tier 18</v>
      </c>
      <c r="G1751" s="284">
        <f t="shared" si="244"/>
        <v>1.5616985208183106E-2</v>
      </c>
    </row>
    <row r="1752" spans="1:7" hidden="1">
      <c r="A1752" s="283" t="str">
        <f t="shared" si="240"/>
        <v>Tier 18</v>
      </c>
      <c r="B1752" s="286">
        <f t="shared" si="245"/>
        <v>1689</v>
      </c>
      <c r="C1752" s="265">
        <f t="shared" si="245"/>
        <v>45631</v>
      </c>
      <c r="D1752" s="265" t="str">
        <f t="shared" si="241"/>
        <v>Tier 18</v>
      </c>
      <c r="E1752" s="284">
        <f t="shared" si="242"/>
        <v>0.23429225913259608</v>
      </c>
      <c r="F1752" s="265" t="str">
        <f t="shared" si="243"/>
        <v>Tier 18</v>
      </c>
      <c r="G1752" s="284">
        <f t="shared" si="244"/>
        <v>1.5618384900163193E-2</v>
      </c>
    </row>
    <row r="1753" spans="1:7" hidden="1">
      <c r="A1753" s="283" t="str">
        <f t="shared" si="240"/>
        <v>Tier 18</v>
      </c>
      <c r="B1753" s="286">
        <f t="shared" si="245"/>
        <v>1690</v>
      </c>
      <c r="C1753" s="265">
        <f t="shared" si="245"/>
        <v>45632</v>
      </c>
      <c r="D1753" s="265" t="str">
        <f t="shared" si="241"/>
        <v>Tier 18</v>
      </c>
      <c r="E1753" s="284">
        <f t="shared" si="242"/>
        <v>0.23431952038269502</v>
      </c>
      <c r="F1753" s="265" t="str">
        <f t="shared" si="243"/>
        <v>Tier 18</v>
      </c>
      <c r="G1753" s="284">
        <f t="shared" si="244"/>
        <v>1.561978459214328E-2</v>
      </c>
    </row>
    <row r="1754" spans="1:7" hidden="1">
      <c r="A1754" s="283" t="str">
        <f t="shared" si="240"/>
        <v>Tier 18</v>
      </c>
      <c r="B1754" s="286">
        <f t="shared" si="245"/>
        <v>1691</v>
      </c>
      <c r="C1754" s="265">
        <f t="shared" si="245"/>
        <v>45633</v>
      </c>
      <c r="D1754" s="265" t="str">
        <f t="shared" si="241"/>
        <v>Tier 18</v>
      </c>
      <c r="E1754" s="284">
        <f t="shared" si="242"/>
        <v>0.23434678163279396</v>
      </c>
      <c r="F1754" s="265" t="str">
        <f t="shared" si="243"/>
        <v>Tier 18</v>
      </c>
      <c r="G1754" s="284">
        <f t="shared" si="244"/>
        <v>1.5621184284123367E-2</v>
      </c>
    </row>
    <row r="1755" spans="1:7" hidden="1">
      <c r="A1755" s="283" t="str">
        <f t="shared" si="240"/>
        <v>Tier 18</v>
      </c>
      <c r="B1755" s="286">
        <f t="shared" si="245"/>
        <v>1692</v>
      </c>
      <c r="C1755" s="265">
        <f t="shared" si="245"/>
        <v>45634</v>
      </c>
      <c r="D1755" s="265" t="str">
        <f t="shared" si="241"/>
        <v>Tier 18</v>
      </c>
      <c r="E1755" s="284">
        <f t="shared" si="242"/>
        <v>0.2343740428828929</v>
      </c>
      <c r="F1755" s="265" t="str">
        <f t="shared" si="243"/>
        <v>Tier 18</v>
      </c>
      <c r="G1755" s="284">
        <f t="shared" si="244"/>
        <v>1.5622583976103454E-2</v>
      </c>
    </row>
    <row r="1756" spans="1:7" hidden="1">
      <c r="A1756" s="283" t="str">
        <f t="shared" si="240"/>
        <v>Tier 18</v>
      </c>
      <c r="B1756" s="286">
        <f t="shared" si="245"/>
        <v>1693</v>
      </c>
      <c r="C1756" s="265">
        <f t="shared" si="245"/>
        <v>45635</v>
      </c>
      <c r="D1756" s="265" t="str">
        <f t="shared" si="241"/>
        <v>Tier 18</v>
      </c>
      <c r="E1756" s="284">
        <f t="shared" si="242"/>
        <v>0.23440130413299184</v>
      </c>
      <c r="F1756" s="265" t="str">
        <f t="shared" si="243"/>
        <v>Tier 18</v>
      </c>
      <c r="G1756" s="284">
        <f t="shared" si="244"/>
        <v>1.5623983668083541E-2</v>
      </c>
    </row>
    <row r="1757" spans="1:7" hidden="1">
      <c r="A1757" s="283" t="str">
        <f t="shared" si="240"/>
        <v>Tier 18</v>
      </c>
      <c r="B1757" s="286">
        <f t="shared" si="245"/>
        <v>1694</v>
      </c>
      <c r="C1757" s="265">
        <f t="shared" si="245"/>
        <v>45636</v>
      </c>
      <c r="D1757" s="265" t="str">
        <f t="shared" si="241"/>
        <v>Tier 18</v>
      </c>
      <c r="E1757" s="284">
        <f t="shared" si="242"/>
        <v>0.23442856538309079</v>
      </c>
      <c r="F1757" s="265" t="str">
        <f t="shared" si="243"/>
        <v>Tier 18</v>
      </c>
      <c r="G1757" s="284">
        <f t="shared" si="244"/>
        <v>1.5625383360063628E-2</v>
      </c>
    </row>
    <row r="1758" spans="1:7" hidden="1">
      <c r="A1758" s="283" t="str">
        <f t="shared" si="240"/>
        <v>Tier 18</v>
      </c>
      <c r="B1758" s="286">
        <f t="shared" si="245"/>
        <v>1695</v>
      </c>
      <c r="C1758" s="265">
        <f t="shared" si="245"/>
        <v>45637</v>
      </c>
      <c r="D1758" s="265" t="str">
        <f t="shared" si="241"/>
        <v>Tier 18</v>
      </c>
      <c r="E1758" s="284">
        <f t="shared" si="242"/>
        <v>0.23445582663318973</v>
      </c>
      <c r="F1758" s="265" t="str">
        <f t="shared" si="243"/>
        <v>Tier 18</v>
      </c>
      <c r="G1758" s="284">
        <f t="shared" si="244"/>
        <v>1.5626783052043715E-2</v>
      </c>
    </row>
    <row r="1759" spans="1:7" hidden="1">
      <c r="A1759" s="283" t="str">
        <f t="shared" si="240"/>
        <v>Tier 18</v>
      </c>
      <c r="B1759" s="286">
        <f t="shared" ref="B1759:C1774" si="246">B1758+1</f>
        <v>1696</v>
      </c>
      <c r="C1759" s="265">
        <f t="shared" si="246"/>
        <v>45638</v>
      </c>
      <c r="D1759" s="265" t="str">
        <f t="shared" si="241"/>
        <v>Tier 18</v>
      </c>
      <c r="E1759" s="284">
        <f t="shared" si="242"/>
        <v>0.23448308788328867</v>
      </c>
      <c r="F1759" s="265" t="str">
        <f t="shared" si="243"/>
        <v>Tier 18</v>
      </c>
      <c r="G1759" s="284">
        <f t="shared" si="244"/>
        <v>1.5628182744023802E-2</v>
      </c>
    </row>
    <row r="1760" spans="1:7" hidden="1">
      <c r="A1760" s="283" t="str">
        <f t="shared" si="240"/>
        <v>Tier 18</v>
      </c>
      <c r="B1760" s="286">
        <f t="shared" si="246"/>
        <v>1697</v>
      </c>
      <c r="C1760" s="265">
        <f t="shared" si="246"/>
        <v>45639</v>
      </c>
      <c r="D1760" s="265" t="str">
        <f t="shared" si="241"/>
        <v>Tier 18</v>
      </c>
      <c r="E1760" s="284">
        <f t="shared" si="242"/>
        <v>0.23451034913338761</v>
      </c>
      <c r="F1760" s="265" t="str">
        <f t="shared" si="243"/>
        <v>Tier 18</v>
      </c>
      <c r="G1760" s="284">
        <f t="shared" si="244"/>
        <v>1.5629582436003889E-2</v>
      </c>
    </row>
    <row r="1761" spans="1:7" hidden="1">
      <c r="A1761" s="283" t="str">
        <f t="shared" si="240"/>
        <v>Tier 18</v>
      </c>
      <c r="B1761" s="286">
        <f t="shared" si="246"/>
        <v>1698</v>
      </c>
      <c r="C1761" s="265">
        <f t="shared" si="246"/>
        <v>45640</v>
      </c>
      <c r="D1761" s="265" t="str">
        <f t="shared" si="241"/>
        <v>Tier 18</v>
      </c>
      <c r="E1761" s="284">
        <f t="shared" si="242"/>
        <v>0.23453761038348656</v>
      </c>
      <c r="F1761" s="265" t="str">
        <f t="shared" si="243"/>
        <v>Tier 18</v>
      </c>
      <c r="G1761" s="284">
        <f t="shared" si="244"/>
        <v>1.5630982127983976E-2</v>
      </c>
    </row>
    <row r="1762" spans="1:7" hidden="1">
      <c r="A1762" s="283" t="str">
        <f t="shared" si="240"/>
        <v>Tier 18</v>
      </c>
      <c r="B1762" s="286">
        <f t="shared" si="246"/>
        <v>1699</v>
      </c>
      <c r="C1762" s="265">
        <f t="shared" si="246"/>
        <v>45641</v>
      </c>
      <c r="D1762" s="265" t="str">
        <f t="shared" si="241"/>
        <v>Tier 18</v>
      </c>
      <c r="E1762" s="284">
        <f t="shared" si="242"/>
        <v>0.2345648716335855</v>
      </c>
      <c r="F1762" s="265" t="str">
        <f t="shared" si="243"/>
        <v>Tier 18</v>
      </c>
      <c r="G1762" s="284">
        <f t="shared" si="244"/>
        <v>1.5632381819964063E-2</v>
      </c>
    </row>
    <row r="1763" spans="1:7" hidden="1">
      <c r="A1763" s="283" t="str">
        <f t="shared" si="240"/>
        <v>Tier 18</v>
      </c>
      <c r="B1763" s="286">
        <f t="shared" si="246"/>
        <v>1700</v>
      </c>
      <c r="C1763" s="265">
        <f t="shared" si="246"/>
        <v>45642</v>
      </c>
      <c r="D1763" s="265" t="str">
        <f t="shared" si="241"/>
        <v>Tier 18</v>
      </c>
      <c r="E1763" s="284">
        <f t="shared" si="242"/>
        <v>0.23459213288368444</v>
      </c>
      <c r="F1763" s="265" t="str">
        <f t="shared" si="243"/>
        <v>Tier 18</v>
      </c>
      <c r="G1763" s="284">
        <f t="shared" si="244"/>
        <v>1.563378151194415E-2</v>
      </c>
    </row>
    <row r="1764" spans="1:7" hidden="1">
      <c r="A1764" s="283" t="str">
        <f t="shared" si="240"/>
        <v>Tier 18</v>
      </c>
      <c r="B1764" s="286">
        <f t="shared" si="246"/>
        <v>1701</v>
      </c>
      <c r="C1764" s="265">
        <f t="shared" si="246"/>
        <v>45643</v>
      </c>
      <c r="D1764" s="265" t="str">
        <f t="shared" si="241"/>
        <v>Tier 18</v>
      </c>
      <c r="E1764" s="284">
        <f t="shared" si="242"/>
        <v>0.23461939413378338</v>
      </c>
      <c r="F1764" s="265" t="str">
        <f t="shared" si="243"/>
        <v>Tier 18</v>
      </c>
      <c r="G1764" s="284">
        <f t="shared" si="244"/>
        <v>1.5635181203924237E-2</v>
      </c>
    </row>
    <row r="1765" spans="1:7" hidden="1">
      <c r="A1765" s="283" t="str">
        <f t="shared" si="240"/>
        <v>Tier 18</v>
      </c>
      <c r="B1765" s="286">
        <f t="shared" si="246"/>
        <v>1702</v>
      </c>
      <c r="C1765" s="265">
        <f t="shared" si="246"/>
        <v>45644</v>
      </c>
      <c r="D1765" s="265" t="str">
        <f t="shared" si="241"/>
        <v>Tier 18</v>
      </c>
      <c r="E1765" s="284">
        <f t="shared" si="242"/>
        <v>0.23464665538388232</v>
      </c>
      <c r="F1765" s="265" t="str">
        <f t="shared" si="243"/>
        <v>Tier 18</v>
      </c>
      <c r="G1765" s="284">
        <f t="shared" si="244"/>
        <v>1.5636580895904324E-2</v>
      </c>
    </row>
    <row r="1766" spans="1:7" hidden="1">
      <c r="A1766" s="283" t="str">
        <f t="shared" si="240"/>
        <v>Tier 18</v>
      </c>
      <c r="B1766" s="286">
        <f t="shared" si="246"/>
        <v>1703</v>
      </c>
      <c r="C1766" s="265">
        <f t="shared" si="246"/>
        <v>45645</v>
      </c>
      <c r="D1766" s="265" t="str">
        <f t="shared" si="241"/>
        <v>Tier 18</v>
      </c>
      <c r="E1766" s="284">
        <f t="shared" si="242"/>
        <v>0.23467391663398127</v>
      </c>
      <c r="F1766" s="265" t="str">
        <f t="shared" si="243"/>
        <v>Tier 18</v>
      </c>
      <c r="G1766" s="284">
        <f t="shared" si="244"/>
        <v>1.5637980587884411E-2</v>
      </c>
    </row>
    <row r="1767" spans="1:7" hidden="1">
      <c r="A1767" s="283" t="str">
        <f t="shared" si="240"/>
        <v>Tier 18</v>
      </c>
      <c r="B1767" s="286">
        <f t="shared" si="246"/>
        <v>1704</v>
      </c>
      <c r="C1767" s="265">
        <f t="shared" si="246"/>
        <v>45646</v>
      </c>
      <c r="D1767" s="265" t="str">
        <f t="shared" si="241"/>
        <v>Tier 18</v>
      </c>
      <c r="E1767" s="284">
        <f t="shared" si="242"/>
        <v>0.23470117788408021</v>
      </c>
      <c r="F1767" s="265" t="str">
        <f t="shared" si="243"/>
        <v>Tier 18</v>
      </c>
      <c r="G1767" s="284">
        <f t="shared" si="244"/>
        <v>1.5639380279864497E-2</v>
      </c>
    </row>
    <row r="1768" spans="1:7" hidden="1">
      <c r="A1768" s="283" t="str">
        <f t="shared" si="240"/>
        <v>Tier 18</v>
      </c>
      <c r="B1768" s="286">
        <f t="shared" si="246"/>
        <v>1705</v>
      </c>
      <c r="C1768" s="265">
        <f t="shared" si="246"/>
        <v>45647</v>
      </c>
      <c r="D1768" s="265" t="str">
        <f t="shared" si="241"/>
        <v>Tier 18</v>
      </c>
      <c r="E1768" s="284">
        <f t="shared" si="242"/>
        <v>0.23472843913417915</v>
      </c>
      <c r="F1768" s="265" t="str">
        <f t="shared" si="243"/>
        <v>Tier 18</v>
      </c>
      <c r="G1768" s="284">
        <f t="shared" si="244"/>
        <v>1.5640779971844584E-2</v>
      </c>
    </row>
    <row r="1769" spans="1:7" hidden="1">
      <c r="A1769" s="283" t="str">
        <f t="shared" si="240"/>
        <v>Tier 18</v>
      </c>
      <c r="B1769" s="286">
        <f t="shared" si="246"/>
        <v>1706</v>
      </c>
      <c r="C1769" s="265">
        <f t="shared" si="246"/>
        <v>45648</v>
      </c>
      <c r="D1769" s="265" t="str">
        <f t="shared" si="241"/>
        <v>Tier 18</v>
      </c>
      <c r="E1769" s="284">
        <f t="shared" si="242"/>
        <v>0.23475570038427809</v>
      </c>
      <c r="F1769" s="265" t="str">
        <f t="shared" si="243"/>
        <v>Tier 18</v>
      </c>
      <c r="G1769" s="284">
        <f t="shared" si="244"/>
        <v>1.5642179663824671E-2</v>
      </c>
    </row>
    <row r="1770" spans="1:7" hidden="1">
      <c r="A1770" s="283" t="str">
        <f t="shared" si="240"/>
        <v>Tier 18</v>
      </c>
      <c r="B1770" s="286">
        <f t="shared" si="246"/>
        <v>1707</v>
      </c>
      <c r="C1770" s="265">
        <f t="shared" si="246"/>
        <v>45649</v>
      </c>
      <c r="D1770" s="265" t="str">
        <f t="shared" si="241"/>
        <v>Tier 18</v>
      </c>
      <c r="E1770" s="284">
        <f t="shared" si="242"/>
        <v>0.23478296163437704</v>
      </c>
      <c r="F1770" s="265" t="str">
        <f t="shared" si="243"/>
        <v>Tier 18</v>
      </c>
      <c r="G1770" s="284">
        <f t="shared" si="244"/>
        <v>1.5643579355804758E-2</v>
      </c>
    </row>
    <row r="1771" spans="1:7" hidden="1">
      <c r="A1771" s="283" t="str">
        <f t="shared" si="240"/>
        <v>Tier 18</v>
      </c>
      <c r="B1771" s="286">
        <f t="shared" si="246"/>
        <v>1708</v>
      </c>
      <c r="C1771" s="265">
        <f t="shared" si="246"/>
        <v>45650</v>
      </c>
      <c r="D1771" s="265" t="str">
        <f t="shared" si="241"/>
        <v>Tier 18</v>
      </c>
      <c r="E1771" s="284">
        <f t="shared" si="242"/>
        <v>0.23481022288447598</v>
      </c>
      <c r="F1771" s="265" t="str">
        <f t="shared" si="243"/>
        <v>Tier 18</v>
      </c>
      <c r="G1771" s="284">
        <f t="shared" si="244"/>
        <v>1.5644979047784845E-2</v>
      </c>
    </row>
    <row r="1772" spans="1:7" hidden="1">
      <c r="A1772" s="283" t="str">
        <f t="shared" si="240"/>
        <v>Tier 18</v>
      </c>
      <c r="B1772" s="286">
        <f t="shared" si="246"/>
        <v>1709</v>
      </c>
      <c r="C1772" s="265">
        <f t="shared" si="246"/>
        <v>45651</v>
      </c>
      <c r="D1772" s="265" t="str">
        <f t="shared" si="241"/>
        <v>Tier 18</v>
      </c>
      <c r="E1772" s="284">
        <f t="shared" si="242"/>
        <v>0.23483748413457492</v>
      </c>
      <c r="F1772" s="265" t="str">
        <f t="shared" si="243"/>
        <v>Tier 18</v>
      </c>
      <c r="G1772" s="284">
        <f t="shared" si="244"/>
        <v>1.5646378739764932E-2</v>
      </c>
    </row>
    <row r="1773" spans="1:7" hidden="1">
      <c r="A1773" s="283" t="str">
        <f t="shared" si="240"/>
        <v>Tier 18</v>
      </c>
      <c r="B1773" s="286">
        <f t="shared" si="246"/>
        <v>1710</v>
      </c>
      <c r="C1773" s="265">
        <f t="shared" si="246"/>
        <v>45652</v>
      </c>
      <c r="D1773" s="265" t="str">
        <f t="shared" si="241"/>
        <v>Tier 18</v>
      </c>
      <c r="E1773" s="284">
        <f t="shared" si="242"/>
        <v>0.23486474538467386</v>
      </c>
      <c r="F1773" s="265" t="str">
        <f t="shared" si="243"/>
        <v>Tier 18</v>
      </c>
      <c r="G1773" s="284">
        <f t="shared" si="244"/>
        <v>1.5647778431745019E-2</v>
      </c>
    </row>
    <row r="1774" spans="1:7" hidden="1">
      <c r="A1774" s="283" t="str">
        <f t="shared" si="240"/>
        <v>Tier 18</v>
      </c>
      <c r="B1774" s="286">
        <f t="shared" si="246"/>
        <v>1711</v>
      </c>
      <c r="C1774" s="265">
        <f t="shared" si="246"/>
        <v>45653</v>
      </c>
      <c r="D1774" s="265" t="str">
        <f t="shared" si="241"/>
        <v>Tier 18</v>
      </c>
      <c r="E1774" s="284">
        <f t="shared" si="242"/>
        <v>0.2348920066347728</v>
      </c>
      <c r="F1774" s="265" t="str">
        <f t="shared" si="243"/>
        <v>Tier 18</v>
      </c>
      <c r="G1774" s="284">
        <f t="shared" si="244"/>
        <v>1.5649178123725106E-2</v>
      </c>
    </row>
    <row r="1775" spans="1:7" hidden="1">
      <c r="A1775" s="283" t="str">
        <f t="shared" si="240"/>
        <v>Tier 18</v>
      </c>
      <c r="B1775" s="286">
        <f t="shared" ref="B1775:C1790" si="247">B1774+1</f>
        <v>1712</v>
      </c>
      <c r="C1775" s="265">
        <f t="shared" si="247"/>
        <v>45654</v>
      </c>
      <c r="D1775" s="265" t="str">
        <f t="shared" si="241"/>
        <v>Tier 18</v>
      </c>
      <c r="E1775" s="284">
        <f t="shared" si="242"/>
        <v>0.23491926788487175</v>
      </c>
      <c r="F1775" s="265" t="str">
        <f t="shared" si="243"/>
        <v>Tier 18</v>
      </c>
      <c r="G1775" s="284">
        <f t="shared" si="244"/>
        <v>1.5650577815705193E-2</v>
      </c>
    </row>
    <row r="1776" spans="1:7" hidden="1">
      <c r="A1776" s="283" t="str">
        <f t="shared" si="240"/>
        <v>Tier 18</v>
      </c>
      <c r="B1776" s="286">
        <f t="shared" si="247"/>
        <v>1713</v>
      </c>
      <c r="C1776" s="265">
        <f t="shared" si="247"/>
        <v>45655</v>
      </c>
      <c r="D1776" s="265" t="str">
        <f t="shared" si="241"/>
        <v>Tier 18</v>
      </c>
      <c r="E1776" s="284">
        <f t="shared" si="242"/>
        <v>0.23494652913497069</v>
      </c>
      <c r="F1776" s="265" t="str">
        <f t="shared" si="243"/>
        <v>Tier 18</v>
      </c>
      <c r="G1776" s="284">
        <f t="shared" si="244"/>
        <v>1.565197750768528E-2</v>
      </c>
    </row>
    <row r="1777" spans="1:7" hidden="1">
      <c r="A1777" s="283" t="str">
        <f t="shared" si="240"/>
        <v>Tier 18</v>
      </c>
      <c r="B1777" s="286">
        <f t="shared" si="247"/>
        <v>1714</v>
      </c>
      <c r="C1777" s="265">
        <f t="shared" si="247"/>
        <v>45656</v>
      </c>
      <c r="D1777" s="265" t="str">
        <f t="shared" si="241"/>
        <v>Tier 18</v>
      </c>
      <c r="E1777" s="284">
        <f t="shared" si="242"/>
        <v>0.23497379038506963</v>
      </c>
      <c r="F1777" s="265" t="str">
        <f t="shared" si="243"/>
        <v>Tier 18</v>
      </c>
      <c r="G1777" s="284">
        <f t="shared" si="244"/>
        <v>1.5653377199665367E-2</v>
      </c>
    </row>
    <row r="1778" spans="1:7" hidden="1">
      <c r="A1778" s="283" t="str">
        <f t="shared" si="240"/>
        <v>Tier 18</v>
      </c>
      <c r="B1778" s="286">
        <f t="shared" si="247"/>
        <v>1715</v>
      </c>
      <c r="C1778" s="265">
        <f t="shared" si="247"/>
        <v>45657</v>
      </c>
      <c r="D1778" s="265" t="str">
        <f t="shared" si="241"/>
        <v>Tier 18</v>
      </c>
      <c r="E1778" s="284">
        <f t="shared" si="242"/>
        <v>0.23500105163516857</v>
      </c>
      <c r="F1778" s="265" t="str">
        <f t="shared" si="243"/>
        <v>Tier 18</v>
      </c>
      <c r="G1778" s="284">
        <f t="shared" si="244"/>
        <v>1.5654776891645454E-2</v>
      </c>
    </row>
    <row r="1779" spans="1:7" hidden="1">
      <c r="A1779" s="283" t="str">
        <f t="shared" si="240"/>
        <v>Tier 18</v>
      </c>
      <c r="B1779" s="286">
        <f t="shared" si="247"/>
        <v>1716</v>
      </c>
      <c r="C1779" s="265">
        <f t="shared" si="247"/>
        <v>45658</v>
      </c>
      <c r="D1779" s="265" t="str">
        <f t="shared" si="241"/>
        <v>Tier 18</v>
      </c>
      <c r="E1779" s="284">
        <f t="shared" si="242"/>
        <v>0.23502831288526752</v>
      </c>
      <c r="F1779" s="265" t="str">
        <f t="shared" si="243"/>
        <v>Tier 18</v>
      </c>
      <c r="G1779" s="284">
        <f t="shared" si="244"/>
        <v>1.5656176583625541E-2</v>
      </c>
    </row>
    <row r="1780" spans="1:7" hidden="1">
      <c r="A1780" s="283" t="str">
        <f t="shared" si="240"/>
        <v>Tier 18</v>
      </c>
      <c r="B1780" s="286">
        <f t="shared" si="247"/>
        <v>1717</v>
      </c>
      <c r="C1780" s="265">
        <f t="shared" si="247"/>
        <v>45659</v>
      </c>
      <c r="D1780" s="265" t="str">
        <f t="shared" si="241"/>
        <v>Tier 18</v>
      </c>
      <c r="E1780" s="284">
        <f t="shared" si="242"/>
        <v>0.23505557413536646</v>
      </c>
      <c r="F1780" s="265" t="str">
        <f t="shared" si="243"/>
        <v>Tier 18</v>
      </c>
      <c r="G1780" s="284">
        <f t="shared" si="244"/>
        <v>1.5657576275605628E-2</v>
      </c>
    </row>
    <row r="1781" spans="1:7" hidden="1">
      <c r="A1781" s="283" t="str">
        <f t="shared" si="240"/>
        <v>Tier 18</v>
      </c>
      <c r="B1781" s="286">
        <f t="shared" si="247"/>
        <v>1718</v>
      </c>
      <c r="C1781" s="265">
        <f t="shared" si="247"/>
        <v>45660</v>
      </c>
      <c r="D1781" s="265" t="str">
        <f t="shared" si="241"/>
        <v>Tier 18</v>
      </c>
      <c r="E1781" s="284">
        <f t="shared" si="242"/>
        <v>0.2350828353854654</v>
      </c>
      <c r="F1781" s="265" t="str">
        <f t="shared" si="243"/>
        <v>Tier 18</v>
      </c>
      <c r="G1781" s="284">
        <f t="shared" si="244"/>
        <v>1.5658975967585715E-2</v>
      </c>
    </row>
    <row r="1782" spans="1:7" hidden="1">
      <c r="A1782" s="283" t="str">
        <f t="shared" si="240"/>
        <v>Tier 18</v>
      </c>
      <c r="B1782" s="286">
        <f t="shared" si="247"/>
        <v>1719</v>
      </c>
      <c r="C1782" s="265">
        <f t="shared" si="247"/>
        <v>45661</v>
      </c>
      <c r="D1782" s="265" t="str">
        <f t="shared" si="241"/>
        <v>Tier 18</v>
      </c>
      <c r="E1782" s="284">
        <f t="shared" si="242"/>
        <v>0.23511009663556434</v>
      </c>
      <c r="F1782" s="265" t="str">
        <f t="shared" si="243"/>
        <v>Tier 18</v>
      </c>
      <c r="G1782" s="284">
        <f t="shared" si="244"/>
        <v>1.5660375659565802E-2</v>
      </c>
    </row>
    <row r="1783" spans="1:7" hidden="1">
      <c r="A1783" s="283" t="str">
        <f t="shared" si="240"/>
        <v>Tier 18</v>
      </c>
      <c r="B1783" s="286">
        <f t="shared" si="247"/>
        <v>1720</v>
      </c>
      <c r="C1783" s="265">
        <f t="shared" si="247"/>
        <v>45662</v>
      </c>
      <c r="D1783" s="265" t="str">
        <f t="shared" si="241"/>
        <v>Tier 18</v>
      </c>
      <c r="E1783" s="284">
        <f t="shared" si="242"/>
        <v>0.23513735788566328</v>
      </c>
      <c r="F1783" s="265" t="str">
        <f t="shared" si="243"/>
        <v>Tier 18</v>
      </c>
      <c r="G1783" s="284">
        <f t="shared" si="244"/>
        <v>1.5661775351545889E-2</v>
      </c>
    </row>
    <row r="1784" spans="1:7" hidden="1">
      <c r="A1784" s="283" t="str">
        <f t="shared" si="240"/>
        <v>Tier 18</v>
      </c>
      <c r="B1784" s="286">
        <f t="shared" si="247"/>
        <v>1721</v>
      </c>
      <c r="C1784" s="265">
        <f t="shared" si="247"/>
        <v>45663</v>
      </c>
      <c r="D1784" s="265" t="str">
        <f t="shared" si="241"/>
        <v>Tier 18</v>
      </c>
      <c r="E1784" s="284">
        <f t="shared" si="242"/>
        <v>0.23516461913576223</v>
      </c>
      <c r="F1784" s="265" t="str">
        <f t="shared" si="243"/>
        <v>Tier 18</v>
      </c>
      <c r="G1784" s="284">
        <f t="shared" si="244"/>
        <v>1.5663175043525976E-2</v>
      </c>
    </row>
    <row r="1785" spans="1:7" hidden="1">
      <c r="A1785" s="283" t="str">
        <f t="shared" si="240"/>
        <v>Tier 18</v>
      </c>
      <c r="B1785" s="286">
        <f t="shared" si="247"/>
        <v>1722</v>
      </c>
      <c r="C1785" s="265">
        <f t="shared" si="247"/>
        <v>45664</v>
      </c>
      <c r="D1785" s="265" t="str">
        <f t="shared" si="241"/>
        <v>Tier 18</v>
      </c>
      <c r="E1785" s="284">
        <f t="shared" si="242"/>
        <v>0.23519188038586117</v>
      </c>
      <c r="F1785" s="265" t="str">
        <f t="shared" si="243"/>
        <v>Tier 18</v>
      </c>
      <c r="G1785" s="284">
        <f t="shared" si="244"/>
        <v>1.5664574735506063E-2</v>
      </c>
    </row>
    <row r="1786" spans="1:7" hidden="1">
      <c r="A1786" s="283" t="str">
        <f t="shared" si="240"/>
        <v>Tier 18</v>
      </c>
      <c r="B1786" s="286">
        <f t="shared" si="247"/>
        <v>1723</v>
      </c>
      <c r="C1786" s="265">
        <f t="shared" si="247"/>
        <v>45665</v>
      </c>
      <c r="D1786" s="265" t="str">
        <f t="shared" si="241"/>
        <v>Tier 18</v>
      </c>
      <c r="E1786" s="284">
        <f t="shared" si="242"/>
        <v>0.23521914163596011</v>
      </c>
      <c r="F1786" s="265" t="str">
        <f t="shared" si="243"/>
        <v>Tier 18</v>
      </c>
      <c r="G1786" s="284">
        <f t="shared" si="244"/>
        <v>1.566597442748615E-2</v>
      </c>
    </row>
    <row r="1787" spans="1:7" hidden="1">
      <c r="A1787" s="283" t="str">
        <f t="shared" si="240"/>
        <v>Tier 18</v>
      </c>
      <c r="B1787" s="286">
        <f t="shared" si="247"/>
        <v>1724</v>
      </c>
      <c r="C1787" s="265">
        <f t="shared" si="247"/>
        <v>45666</v>
      </c>
      <c r="D1787" s="265" t="str">
        <f t="shared" si="241"/>
        <v>Tier 18</v>
      </c>
      <c r="E1787" s="284">
        <f t="shared" si="242"/>
        <v>0.23524640288605905</v>
      </c>
      <c r="F1787" s="265" t="str">
        <f t="shared" si="243"/>
        <v>Tier 18</v>
      </c>
      <c r="G1787" s="284">
        <f t="shared" si="244"/>
        <v>1.5667374119466237E-2</v>
      </c>
    </row>
    <row r="1788" spans="1:7" hidden="1">
      <c r="A1788" s="283" t="str">
        <f t="shared" si="240"/>
        <v>Tier 18</v>
      </c>
      <c r="B1788" s="286">
        <f t="shared" si="247"/>
        <v>1725</v>
      </c>
      <c r="C1788" s="265">
        <f t="shared" si="247"/>
        <v>45667</v>
      </c>
      <c r="D1788" s="265" t="str">
        <f t="shared" si="241"/>
        <v>Tier 18</v>
      </c>
      <c r="E1788" s="284">
        <f t="shared" si="242"/>
        <v>0.235273664136158</v>
      </c>
      <c r="F1788" s="265" t="str">
        <f t="shared" si="243"/>
        <v>Tier 18</v>
      </c>
      <c r="G1788" s="284">
        <f t="shared" si="244"/>
        <v>1.5668773811446324E-2</v>
      </c>
    </row>
    <row r="1789" spans="1:7" hidden="1">
      <c r="A1789" s="283" t="str">
        <f t="shared" si="240"/>
        <v>Tier 18</v>
      </c>
      <c r="B1789" s="286">
        <f t="shared" si="247"/>
        <v>1726</v>
      </c>
      <c r="C1789" s="265">
        <f t="shared" si="247"/>
        <v>45668</v>
      </c>
      <c r="D1789" s="265" t="str">
        <f t="shared" si="241"/>
        <v>Tier 18</v>
      </c>
      <c r="E1789" s="284">
        <f t="shared" si="242"/>
        <v>0.23530092538625694</v>
      </c>
      <c r="F1789" s="265" t="str">
        <f t="shared" si="243"/>
        <v>Tier 18</v>
      </c>
      <c r="G1789" s="284">
        <f t="shared" si="244"/>
        <v>1.5670173503426411E-2</v>
      </c>
    </row>
    <row r="1790" spans="1:7" hidden="1">
      <c r="A1790" s="283" t="str">
        <f t="shared" si="240"/>
        <v>Tier 18</v>
      </c>
      <c r="B1790" s="286">
        <f t="shared" si="247"/>
        <v>1727</v>
      </c>
      <c r="C1790" s="265">
        <f t="shared" si="247"/>
        <v>45669</v>
      </c>
      <c r="D1790" s="265" t="str">
        <f t="shared" si="241"/>
        <v>Tier 18</v>
      </c>
      <c r="E1790" s="284">
        <f t="shared" si="242"/>
        <v>0.23532818663635588</v>
      </c>
      <c r="F1790" s="265" t="str">
        <f t="shared" si="243"/>
        <v>Tier 18</v>
      </c>
      <c r="G1790" s="284">
        <f t="shared" si="244"/>
        <v>1.5671573195406498E-2</v>
      </c>
    </row>
    <row r="1791" spans="1:7" hidden="1">
      <c r="A1791" s="283" t="str">
        <f t="shared" si="240"/>
        <v>Tier 18</v>
      </c>
      <c r="B1791" s="286">
        <f t="shared" ref="B1791:C1796" si="248">B1790+1</f>
        <v>1728</v>
      </c>
      <c r="C1791" s="265">
        <f t="shared" si="248"/>
        <v>45670</v>
      </c>
      <c r="D1791" s="265" t="str">
        <f t="shared" si="241"/>
        <v>Tier 18</v>
      </c>
      <c r="E1791" s="284">
        <f t="shared" si="242"/>
        <v>0.23535544788645482</v>
      </c>
      <c r="F1791" s="265" t="str">
        <f t="shared" si="243"/>
        <v>Tier 18</v>
      </c>
      <c r="G1791" s="284">
        <f t="shared" si="244"/>
        <v>1.5672972887386585E-2</v>
      </c>
    </row>
    <row r="1792" spans="1:7" hidden="1">
      <c r="A1792" s="283" t="str">
        <f t="shared" ref="A1792:A1855" si="249">IFERROR(INDEX($P$63:$P$101,MATCH(B1792,$Q$63:$Q$101,0)),A1791)</f>
        <v>Tier 18</v>
      </c>
      <c r="B1792" s="286">
        <f t="shared" si="248"/>
        <v>1729</v>
      </c>
      <c r="C1792" s="265">
        <f t="shared" si="248"/>
        <v>45671</v>
      </c>
      <c r="D1792" s="265" t="str">
        <f t="shared" ref="D1792:D1855" si="250">IF(A1792=0,"",A1792)</f>
        <v>Tier 18</v>
      </c>
      <c r="E1792" s="284">
        <f t="shared" ref="E1792:E1855" si="251">IF(A1792=0,E1791,E1791+VLOOKUP(D1792,$P$63:$T$101,3,0))</f>
        <v>0.23538270913655376</v>
      </c>
      <c r="F1792" s="265" t="str">
        <f t="shared" ref="F1792:F1855" si="252">D1792</f>
        <v>Tier 18</v>
      </c>
      <c r="G1792" s="284">
        <f t="shared" ref="G1792:G1855" si="253">IF(A1792=0,G1791,G1791+VLOOKUP(F1792,$P$63:$T$101,5,0))</f>
        <v>1.5674372579366672E-2</v>
      </c>
    </row>
    <row r="1793" spans="1:7" hidden="1">
      <c r="A1793" s="283" t="str">
        <f t="shared" si="249"/>
        <v>Tier 18</v>
      </c>
      <c r="B1793" s="286">
        <f t="shared" si="248"/>
        <v>1730</v>
      </c>
      <c r="C1793" s="265">
        <f t="shared" si="248"/>
        <v>45672</v>
      </c>
      <c r="D1793" s="265" t="str">
        <f t="shared" si="250"/>
        <v>Tier 18</v>
      </c>
      <c r="E1793" s="284">
        <f t="shared" si="251"/>
        <v>0.23540997038665271</v>
      </c>
      <c r="F1793" s="265" t="str">
        <f t="shared" si="252"/>
        <v>Tier 18</v>
      </c>
      <c r="G1793" s="284">
        <f t="shared" si="253"/>
        <v>1.5675772271346759E-2</v>
      </c>
    </row>
    <row r="1794" spans="1:7" hidden="1">
      <c r="A1794" s="283" t="str">
        <f t="shared" si="249"/>
        <v>Tier 18</v>
      </c>
      <c r="B1794" s="286">
        <f t="shared" si="248"/>
        <v>1731</v>
      </c>
      <c r="C1794" s="265">
        <f t="shared" si="248"/>
        <v>45673</v>
      </c>
      <c r="D1794" s="265" t="str">
        <f t="shared" si="250"/>
        <v>Tier 18</v>
      </c>
      <c r="E1794" s="284">
        <f t="shared" si="251"/>
        <v>0.23543723163675165</v>
      </c>
      <c r="F1794" s="265" t="str">
        <f t="shared" si="252"/>
        <v>Tier 18</v>
      </c>
      <c r="G1794" s="284">
        <f t="shared" si="253"/>
        <v>1.5677171963326846E-2</v>
      </c>
    </row>
    <row r="1795" spans="1:7" hidden="1">
      <c r="A1795" s="283" t="str">
        <f t="shared" si="249"/>
        <v>Tier 18</v>
      </c>
      <c r="B1795" s="286">
        <f t="shared" si="248"/>
        <v>1732</v>
      </c>
      <c r="C1795" s="265">
        <f t="shared" si="248"/>
        <v>45674</v>
      </c>
      <c r="D1795" s="265" t="str">
        <f t="shared" si="250"/>
        <v>Tier 18</v>
      </c>
      <c r="E1795" s="284">
        <f t="shared" si="251"/>
        <v>0.23546449288685059</v>
      </c>
      <c r="F1795" s="265" t="str">
        <f t="shared" si="252"/>
        <v>Tier 18</v>
      </c>
      <c r="G1795" s="284">
        <f t="shared" si="253"/>
        <v>1.5678571655306933E-2</v>
      </c>
    </row>
    <row r="1796" spans="1:7" hidden="1">
      <c r="A1796" s="283" t="str">
        <f t="shared" si="249"/>
        <v>Tier 18</v>
      </c>
      <c r="B1796" s="286">
        <f t="shared" si="248"/>
        <v>1733</v>
      </c>
      <c r="C1796" s="265">
        <f t="shared" si="248"/>
        <v>45675</v>
      </c>
      <c r="D1796" s="265" t="str">
        <f t="shared" si="250"/>
        <v>Tier 18</v>
      </c>
      <c r="E1796" s="284">
        <f t="shared" si="251"/>
        <v>0.23549175413694953</v>
      </c>
      <c r="F1796" s="265" t="str">
        <f t="shared" si="252"/>
        <v>Tier 18</v>
      </c>
      <c r="G1796" s="284">
        <f t="shared" si="253"/>
        <v>1.5679971347287019E-2</v>
      </c>
    </row>
    <row r="1797" spans="1:7" hidden="1">
      <c r="A1797" s="283" t="str">
        <f t="shared" si="249"/>
        <v>Tier 18</v>
      </c>
      <c r="B1797" s="286">
        <f>B1796+1</f>
        <v>1734</v>
      </c>
      <c r="C1797" s="265">
        <f>C1796+1</f>
        <v>45676</v>
      </c>
      <c r="D1797" s="265" t="str">
        <f t="shared" si="250"/>
        <v>Tier 18</v>
      </c>
      <c r="E1797" s="284">
        <f t="shared" si="251"/>
        <v>0.23551901538704847</v>
      </c>
      <c r="F1797" s="265" t="str">
        <f t="shared" si="252"/>
        <v>Tier 18</v>
      </c>
      <c r="G1797" s="284">
        <f t="shared" si="253"/>
        <v>1.5681371039267106E-2</v>
      </c>
    </row>
    <row r="1798" spans="1:7" hidden="1">
      <c r="A1798" s="283" t="str">
        <f t="shared" si="249"/>
        <v>Tier 18</v>
      </c>
      <c r="B1798" s="286">
        <f t="shared" ref="B1798:C1813" si="254">B1797+1</f>
        <v>1735</v>
      </c>
      <c r="C1798" s="265">
        <f t="shared" si="254"/>
        <v>45677</v>
      </c>
      <c r="D1798" s="265" t="str">
        <f t="shared" si="250"/>
        <v>Tier 18</v>
      </c>
      <c r="E1798" s="284">
        <f t="shared" si="251"/>
        <v>0.23554627663714742</v>
      </c>
      <c r="F1798" s="265" t="str">
        <f t="shared" si="252"/>
        <v>Tier 18</v>
      </c>
      <c r="G1798" s="284">
        <f t="shared" si="253"/>
        <v>1.5682770731247193E-2</v>
      </c>
    </row>
    <row r="1799" spans="1:7" hidden="1">
      <c r="A1799" s="283" t="str">
        <f t="shared" si="249"/>
        <v>Tier 18</v>
      </c>
      <c r="B1799" s="286">
        <f t="shared" si="254"/>
        <v>1736</v>
      </c>
      <c r="C1799" s="265">
        <f t="shared" si="254"/>
        <v>45678</v>
      </c>
      <c r="D1799" s="265" t="str">
        <f t="shared" si="250"/>
        <v>Tier 18</v>
      </c>
      <c r="E1799" s="284">
        <f t="shared" si="251"/>
        <v>0.23557353788724636</v>
      </c>
      <c r="F1799" s="265" t="str">
        <f t="shared" si="252"/>
        <v>Tier 18</v>
      </c>
      <c r="G1799" s="284">
        <f t="shared" si="253"/>
        <v>1.568417042322728E-2</v>
      </c>
    </row>
    <row r="1800" spans="1:7" hidden="1">
      <c r="A1800" s="283" t="str">
        <f t="shared" si="249"/>
        <v>Tier 18</v>
      </c>
      <c r="B1800" s="286">
        <f t="shared" si="254"/>
        <v>1737</v>
      </c>
      <c r="C1800" s="265">
        <f t="shared" si="254"/>
        <v>45679</v>
      </c>
      <c r="D1800" s="265" t="str">
        <f t="shared" si="250"/>
        <v>Tier 18</v>
      </c>
      <c r="E1800" s="284">
        <f t="shared" si="251"/>
        <v>0.2356007991373453</v>
      </c>
      <c r="F1800" s="265" t="str">
        <f t="shared" si="252"/>
        <v>Tier 18</v>
      </c>
      <c r="G1800" s="284">
        <f t="shared" si="253"/>
        <v>1.5685570115207367E-2</v>
      </c>
    </row>
    <row r="1801" spans="1:7" hidden="1">
      <c r="A1801" s="283" t="str">
        <f t="shared" si="249"/>
        <v>Tier 18</v>
      </c>
      <c r="B1801" s="286">
        <f t="shared" si="254"/>
        <v>1738</v>
      </c>
      <c r="C1801" s="265">
        <f t="shared" si="254"/>
        <v>45680</v>
      </c>
      <c r="D1801" s="265" t="str">
        <f t="shared" si="250"/>
        <v>Tier 18</v>
      </c>
      <c r="E1801" s="284">
        <f t="shared" si="251"/>
        <v>0.23562806038744424</v>
      </c>
      <c r="F1801" s="265" t="str">
        <f t="shared" si="252"/>
        <v>Tier 18</v>
      </c>
      <c r="G1801" s="284">
        <f t="shared" si="253"/>
        <v>1.5686969807187454E-2</v>
      </c>
    </row>
    <row r="1802" spans="1:7" hidden="1">
      <c r="A1802" s="283" t="str">
        <f t="shared" si="249"/>
        <v>Tier 18</v>
      </c>
      <c r="B1802" s="286">
        <f t="shared" si="254"/>
        <v>1739</v>
      </c>
      <c r="C1802" s="265">
        <f t="shared" si="254"/>
        <v>45681</v>
      </c>
      <c r="D1802" s="265" t="str">
        <f t="shared" si="250"/>
        <v>Tier 18</v>
      </c>
      <c r="E1802" s="284">
        <f t="shared" si="251"/>
        <v>0.23565532163754319</v>
      </c>
      <c r="F1802" s="265" t="str">
        <f t="shared" si="252"/>
        <v>Tier 18</v>
      </c>
      <c r="G1802" s="284">
        <f t="shared" si="253"/>
        <v>1.5688369499167541E-2</v>
      </c>
    </row>
    <row r="1803" spans="1:7" hidden="1">
      <c r="A1803" s="283" t="str">
        <f t="shared" si="249"/>
        <v>Tier 18</v>
      </c>
      <c r="B1803" s="286">
        <f t="shared" si="254"/>
        <v>1740</v>
      </c>
      <c r="C1803" s="265">
        <f t="shared" si="254"/>
        <v>45682</v>
      </c>
      <c r="D1803" s="265" t="str">
        <f t="shared" si="250"/>
        <v>Tier 18</v>
      </c>
      <c r="E1803" s="284">
        <f t="shared" si="251"/>
        <v>0.23568258288764213</v>
      </c>
      <c r="F1803" s="265" t="str">
        <f t="shared" si="252"/>
        <v>Tier 18</v>
      </c>
      <c r="G1803" s="284">
        <f t="shared" si="253"/>
        <v>1.5689769191147628E-2</v>
      </c>
    </row>
    <row r="1804" spans="1:7" hidden="1">
      <c r="A1804" s="283" t="str">
        <f t="shared" si="249"/>
        <v>Tier 18</v>
      </c>
      <c r="B1804" s="286">
        <f t="shared" si="254"/>
        <v>1741</v>
      </c>
      <c r="C1804" s="265">
        <f t="shared" si="254"/>
        <v>45683</v>
      </c>
      <c r="D1804" s="265" t="str">
        <f t="shared" si="250"/>
        <v>Tier 18</v>
      </c>
      <c r="E1804" s="284">
        <f t="shared" si="251"/>
        <v>0.23570984413774107</v>
      </c>
      <c r="F1804" s="265" t="str">
        <f t="shared" si="252"/>
        <v>Tier 18</v>
      </c>
      <c r="G1804" s="284">
        <f t="shared" si="253"/>
        <v>1.5691168883127715E-2</v>
      </c>
    </row>
    <row r="1805" spans="1:7" hidden="1">
      <c r="A1805" s="283" t="str">
        <f t="shared" si="249"/>
        <v>Tier 18</v>
      </c>
      <c r="B1805" s="286">
        <f t="shared" si="254"/>
        <v>1742</v>
      </c>
      <c r="C1805" s="265">
        <f t="shared" si="254"/>
        <v>45684</v>
      </c>
      <c r="D1805" s="265" t="str">
        <f t="shared" si="250"/>
        <v>Tier 18</v>
      </c>
      <c r="E1805" s="284">
        <f t="shared" si="251"/>
        <v>0.23573710538784001</v>
      </c>
      <c r="F1805" s="265" t="str">
        <f t="shared" si="252"/>
        <v>Tier 18</v>
      </c>
      <c r="G1805" s="284">
        <f t="shared" si="253"/>
        <v>1.5692568575107802E-2</v>
      </c>
    </row>
    <row r="1806" spans="1:7" hidden="1">
      <c r="A1806" s="283" t="str">
        <f t="shared" si="249"/>
        <v>Tier 18</v>
      </c>
      <c r="B1806" s="286">
        <f t="shared" si="254"/>
        <v>1743</v>
      </c>
      <c r="C1806" s="265">
        <f t="shared" si="254"/>
        <v>45685</v>
      </c>
      <c r="D1806" s="265" t="str">
        <f t="shared" si="250"/>
        <v>Tier 18</v>
      </c>
      <c r="E1806" s="284">
        <f t="shared" si="251"/>
        <v>0.23576436663793895</v>
      </c>
      <c r="F1806" s="265" t="str">
        <f t="shared" si="252"/>
        <v>Tier 18</v>
      </c>
      <c r="G1806" s="284">
        <f t="shared" si="253"/>
        <v>1.5693968267087889E-2</v>
      </c>
    </row>
    <row r="1807" spans="1:7" hidden="1">
      <c r="A1807" s="283" t="str">
        <f t="shared" si="249"/>
        <v>Tier 18</v>
      </c>
      <c r="B1807" s="286">
        <f t="shared" si="254"/>
        <v>1744</v>
      </c>
      <c r="C1807" s="265">
        <f t="shared" si="254"/>
        <v>45686</v>
      </c>
      <c r="D1807" s="265" t="str">
        <f t="shared" si="250"/>
        <v>Tier 18</v>
      </c>
      <c r="E1807" s="284">
        <f t="shared" si="251"/>
        <v>0.2357916278880379</v>
      </c>
      <c r="F1807" s="265" t="str">
        <f t="shared" si="252"/>
        <v>Tier 18</v>
      </c>
      <c r="G1807" s="284">
        <f t="shared" si="253"/>
        <v>1.5695367959067976E-2</v>
      </c>
    </row>
    <row r="1808" spans="1:7" hidden="1">
      <c r="A1808" s="283" t="str">
        <f t="shared" si="249"/>
        <v>Tier 19</v>
      </c>
      <c r="B1808" s="286">
        <f t="shared" si="254"/>
        <v>1745</v>
      </c>
      <c r="C1808" s="265">
        <f t="shared" si="254"/>
        <v>45687</v>
      </c>
      <c r="D1808" s="265" t="str">
        <f t="shared" si="250"/>
        <v>Tier 19</v>
      </c>
      <c r="E1808" s="284">
        <f t="shared" si="251"/>
        <v>0.23582086246165854</v>
      </c>
      <c r="F1808" s="265" t="str">
        <f t="shared" si="252"/>
        <v>Tier 19</v>
      </c>
      <c r="G1808" s="284">
        <f t="shared" si="253"/>
        <v>1.5696800773855987E-2</v>
      </c>
    </row>
    <row r="1809" spans="1:7" hidden="1">
      <c r="A1809" s="283" t="str">
        <f t="shared" si="249"/>
        <v>Tier 19</v>
      </c>
      <c r="B1809" s="286">
        <f t="shared" si="254"/>
        <v>1746</v>
      </c>
      <c r="C1809" s="265">
        <f t="shared" si="254"/>
        <v>45688</v>
      </c>
      <c r="D1809" s="265" t="str">
        <f t="shared" si="250"/>
        <v>Tier 19</v>
      </c>
      <c r="E1809" s="284">
        <f t="shared" si="251"/>
        <v>0.23585009703527918</v>
      </c>
      <c r="F1809" s="265" t="str">
        <f t="shared" si="252"/>
        <v>Tier 19</v>
      </c>
      <c r="G1809" s="284">
        <f t="shared" si="253"/>
        <v>1.5698233588643997E-2</v>
      </c>
    </row>
    <row r="1810" spans="1:7" hidden="1">
      <c r="A1810" s="283" t="str">
        <f t="shared" si="249"/>
        <v>Tier 19</v>
      </c>
      <c r="B1810" s="286">
        <f t="shared" si="254"/>
        <v>1747</v>
      </c>
      <c r="C1810" s="265">
        <f t="shared" si="254"/>
        <v>45689</v>
      </c>
      <c r="D1810" s="265" t="str">
        <f t="shared" si="250"/>
        <v>Tier 19</v>
      </c>
      <c r="E1810" s="284">
        <f t="shared" si="251"/>
        <v>0.23587933160889982</v>
      </c>
      <c r="F1810" s="265" t="str">
        <f t="shared" si="252"/>
        <v>Tier 19</v>
      </c>
      <c r="G1810" s="284">
        <f t="shared" si="253"/>
        <v>1.5699666403432008E-2</v>
      </c>
    </row>
    <row r="1811" spans="1:7" hidden="1">
      <c r="A1811" s="283" t="str">
        <f t="shared" si="249"/>
        <v>Tier 19</v>
      </c>
      <c r="B1811" s="286">
        <f t="shared" si="254"/>
        <v>1748</v>
      </c>
      <c r="C1811" s="265">
        <f t="shared" si="254"/>
        <v>45690</v>
      </c>
      <c r="D1811" s="265" t="str">
        <f t="shared" si="250"/>
        <v>Tier 19</v>
      </c>
      <c r="E1811" s="284">
        <f t="shared" si="251"/>
        <v>0.23590856618252046</v>
      </c>
      <c r="F1811" s="265" t="str">
        <f t="shared" si="252"/>
        <v>Tier 19</v>
      </c>
      <c r="G1811" s="284">
        <f t="shared" si="253"/>
        <v>1.5701099218220018E-2</v>
      </c>
    </row>
    <row r="1812" spans="1:7" hidden="1">
      <c r="A1812" s="283" t="str">
        <f t="shared" si="249"/>
        <v>Tier 19</v>
      </c>
      <c r="B1812" s="286">
        <f t="shared" si="254"/>
        <v>1749</v>
      </c>
      <c r="C1812" s="265">
        <f t="shared" si="254"/>
        <v>45691</v>
      </c>
      <c r="D1812" s="265" t="str">
        <f t="shared" si="250"/>
        <v>Tier 19</v>
      </c>
      <c r="E1812" s="284">
        <f t="shared" si="251"/>
        <v>0.2359378007561411</v>
      </c>
      <c r="F1812" s="265" t="str">
        <f t="shared" si="252"/>
        <v>Tier 19</v>
      </c>
      <c r="G1812" s="284">
        <f t="shared" si="253"/>
        <v>1.5702532033008029E-2</v>
      </c>
    </row>
    <row r="1813" spans="1:7" hidden="1">
      <c r="A1813" s="283" t="str">
        <f t="shared" si="249"/>
        <v>Tier 19</v>
      </c>
      <c r="B1813" s="286">
        <f t="shared" si="254"/>
        <v>1750</v>
      </c>
      <c r="C1813" s="265">
        <f t="shared" si="254"/>
        <v>45692</v>
      </c>
      <c r="D1813" s="265" t="str">
        <f t="shared" si="250"/>
        <v>Tier 19</v>
      </c>
      <c r="E1813" s="284">
        <f t="shared" si="251"/>
        <v>0.23596703532976174</v>
      </c>
      <c r="F1813" s="265" t="str">
        <f t="shared" si="252"/>
        <v>Tier 19</v>
      </c>
      <c r="G1813" s="284">
        <f t="shared" si="253"/>
        <v>1.5703964847796039E-2</v>
      </c>
    </row>
    <row r="1814" spans="1:7" hidden="1">
      <c r="A1814" s="283" t="str">
        <f t="shared" si="249"/>
        <v>Tier 19</v>
      </c>
      <c r="B1814" s="286">
        <f t="shared" ref="B1814:C1829" si="255">B1813+1</f>
        <v>1751</v>
      </c>
      <c r="C1814" s="265">
        <f t="shared" si="255"/>
        <v>45693</v>
      </c>
      <c r="D1814" s="265" t="str">
        <f t="shared" si="250"/>
        <v>Tier 19</v>
      </c>
      <c r="E1814" s="284">
        <f t="shared" si="251"/>
        <v>0.23599626990338238</v>
      </c>
      <c r="F1814" s="265" t="str">
        <f t="shared" si="252"/>
        <v>Tier 19</v>
      </c>
      <c r="G1814" s="284">
        <f t="shared" si="253"/>
        <v>1.570539766258405E-2</v>
      </c>
    </row>
    <row r="1815" spans="1:7" hidden="1">
      <c r="A1815" s="283" t="str">
        <f t="shared" si="249"/>
        <v>Tier 19</v>
      </c>
      <c r="B1815" s="286">
        <f t="shared" si="255"/>
        <v>1752</v>
      </c>
      <c r="C1815" s="265">
        <f t="shared" si="255"/>
        <v>45694</v>
      </c>
      <c r="D1815" s="265" t="str">
        <f t="shared" si="250"/>
        <v>Tier 19</v>
      </c>
      <c r="E1815" s="284">
        <f t="shared" si="251"/>
        <v>0.23602550447700302</v>
      </c>
      <c r="F1815" s="265" t="str">
        <f t="shared" si="252"/>
        <v>Tier 19</v>
      </c>
      <c r="G1815" s="284">
        <f t="shared" si="253"/>
        <v>1.570683047737206E-2</v>
      </c>
    </row>
    <row r="1816" spans="1:7" hidden="1">
      <c r="A1816" s="283" t="str">
        <f t="shared" si="249"/>
        <v>Tier 19</v>
      </c>
      <c r="B1816" s="286">
        <f t="shared" si="255"/>
        <v>1753</v>
      </c>
      <c r="C1816" s="265">
        <f t="shared" si="255"/>
        <v>45695</v>
      </c>
      <c r="D1816" s="265" t="str">
        <f t="shared" si="250"/>
        <v>Tier 19</v>
      </c>
      <c r="E1816" s="284">
        <f t="shared" si="251"/>
        <v>0.23605473905062366</v>
      </c>
      <c r="F1816" s="265" t="str">
        <f t="shared" si="252"/>
        <v>Tier 19</v>
      </c>
      <c r="G1816" s="284">
        <f t="shared" si="253"/>
        <v>1.5708263292160071E-2</v>
      </c>
    </row>
    <row r="1817" spans="1:7" hidden="1">
      <c r="A1817" s="283" t="str">
        <f t="shared" si="249"/>
        <v>Tier 19</v>
      </c>
      <c r="B1817" s="286">
        <f t="shared" si="255"/>
        <v>1754</v>
      </c>
      <c r="C1817" s="265">
        <f t="shared" si="255"/>
        <v>45696</v>
      </c>
      <c r="D1817" s="265" t="str">
        <f t="shared" si="250"/>
        <v>Tier 19</v>
      </c>
      <c r="E1817" s="284">
        <f t="shared" si="251"/>
        <v>0.2360839736242443</v>
      </c>
      <c r="F1817" s="265" t="str">
        <f t="shared" si="252"/>
        <v>Tier 19</v>
      </c>
      <c r="G1817" s="284">
        <f t="shared" si="253"/>
        <v>1.5709696106948081E-2</v>
      </c>
    </row>
    <row r="1818" spans="1:7" hidden="1">
      <c r="A1818" s="283" t="str">
        <f t="shared" si="249"/>
        <v>Tier 19</v>
      </c>
      <c r="B1818" s="286">
        <f t="shared" si="255"/>
        <v>1755</v>
      </c>
      <c r="C1818" s="265">
        <f t="shared" si="255"/>
        <v>45697</v>
      </c>
      <c r="D1818" s="265" t="str">
        <f t="shared" si="250"/>
        <v>Tier 19</v>
      </c>
      <c r="E1818" s="284">
        <f t="shared" si="251"/>
        <v>0.23611320819786494</v>
      </c>
      <c r="F1818" s="265" t="str">
        <f t="shared" si="252"/>
        <v>Tier 19</v>
      </c>
      <c r="G1818" s="284">
        <f t="shared" si="253"/>
        <v>1.5711128921736092E-2</v>
      </c>
    </row>
    <row r="1819" spans="1:7" hidden="1">
      <c r="A1819" s="283" t="str">
        <f t="shared" si="249"/>
        <v>Tier 19</v>
      </c>
      <c r="B1819" s="286">
        <f t="shared" si="255"/>
        <v>1756</v>
      </c>
      <c r="C1819" s="265">
        <f t="shared" si="255"/>
        <v>45698</v>
      </c>
      <c r="D1819" s="265" t="str">
        <f t="shared" si="250"/>
        <v>Tier 19</v>
      </c>
      <c r="E1819" s="284">
        <f t="shared" si="251"/>
        <v>0.23614244277148558</v>
      </c>
      <c r="F1819" s="265" t="str">
        <f t="shared" si="252"/>
        <v>Tier 19</v>
      </c>
      <c r="G1819" s="284">
        <f t="shared" si="253"/>
        <v>1.5712561736524102E-2</v>
      </c>
    </row>
    <row r="1820" spans="1:7" hidden="1">
      <c r="A1820" s="283" t="str">
        <f t="shared" si="249"/>
        <v>Tier 19</v>
      </c>
      <c r="B1820" s="286">
        <f t="shared" si="255"/>
        <v>1757</v>
      </c>
      <c r="C1820" s="265">
        <f t="shared" si="255"/>
        <v>45699</v>
      </c>
      <c r="D1820" s="265" t="str">
        <f t="shared" si="250"/>
        <v>Tier 19</v>
      </c>
      <c r="E1820" s="284">
        <f t="shared" si="251"/>
        <v>0.23617167734510622</v>
      </c>
      <c r="F1820" s="265" t="str">
        <f t="shared" si="252"/>
        <v>Tier 19</v>
      </c>
      <c r="G1820" s="284">
        <f t="shared" si="253"/>
        <v>1.5713994551312113E-2</v>
      </c>
    </row>
    <row r="1821" spans="1:7" hidden="1">
      <c r="A1821" s="283" t="str">
        <f t="shared" si="249"/>
        <v>Tier 19</v>
      </c>
      <c r="B1821" s="286">
        <f t="shared" si="255"/>
        <v>1758</v>
      </c>
      <c r="C1821" s="265">
        <f t="shared" si="255"/>
        <v>45700</v>
      </c>
      <c r="D1821" s="265" t="str">
        <f t="shared" si="250"/>
        <v>Tier 19</v>
      </c>
      <c r="E1821" s="284">
        <f t="shared" si="251"/>
        <v>0.23620091191872686</v>
      </c>
      <c r="F1821" s="265" t="str">
        <f t="shared" si="252"/>
        <v>Tier 19</v>
      </c>
      <c r="G1821" s="284">
        <f t="shared" si="253"/>
        <v>1.5715427366100123E-2</v>
      </c>
    </row>
    <row r="1822" spans="1:7" hidden="1">
      <c r="A1822" s="283" t="str">
        <f t="shared" si="249"/>
        <v>Tier 19</v>
      </c>
      <c r="B1822" s="286">
        <f t="shared" si="255"/>
        <v>1759</v>
      </c>
      <c r="C1822" s="265">
        <f t="shared" si="255"/>
        <v>45701</v>
      </c>
      <c r="D1822" s="265" t="str">
        <f t="shared" si="250"/>
        <v>Tier 19</v>
      </c>
      <c r="E1822" s="284">
        <f t="shared" si="251"/>
        <v>0.2362301464923475</v>
      </c>
      <c r="F1822" s="265" t="str">
        <f t="shared" si="252"/>
        <v>Tier 19</v>
      </c>
      <c r="G1822" s="284">
        <f t="shared" si="253"/>
        <v>1.5716860180888133E-2</v>
      </c>
    </row>
    <row r="1823" spans="1:7" hidden="1">
      <c r="A1823" s="283" t="str">
        <f t="shared" si="249"/>
        <v>Tier 19</v>
      </c>
      <c r="B1823" s="286">
        <f t="shared" si="255"/>
        <v>1760</v>
      </c>
      <c r="C1823" s="265">
        <f t="shared" si="255"/>
        <v>45702</v>
      </c>
      <c r="D1823" s="265" t="str">
        <f t="shared" si="250"/>
        <v>Tier 19</v>
      </c>
      <c r="E1823" s="284">
        <f t="shared" si="251"/>
        <v>0.23625938106596814</v>
      </c>
      <c r="F1823" s="265" t="str">
        <f t="shared" si="252"/>
        <v>Tier 19</v>
      </c>
      <c r="G1823" s="284">
        <f t="shared" si="253"/>
        <v>1.5718292995676144E-2</v>
      </c>
    </row>
    <row r="1824" spans="1:7" hidden="1">
      <c r="A1824" s="283" t="str">
        <f t="shared" si="249"/>
        <v>Tier 19</v>
      </c>
      <c r="B1824" s="286">
        <f t="shared" si="255"/>
        <v>1761</v>
      </c>
      <c r="C1824" s="265">
        <f t="shared" si="255"/>
        <v>45703</v>
      </c>
      <c r="D1824" s="265" t="str">
        <f t="shared" si="250"/>
        <v>Tier 19</v>
      </c>
      <c r="E1824" s="284">
        <f t="shared" si="251"/>
        <v>0.23628861563958878</v>
      </c>
      <c r="F1824" s="265" t="str">
        <f t="shared" si="252"/>
        <v>Tier 19</v>
      </c>
      <c r="G1824" s="284">
        <f t="shared" si="253"/>
        <v>1.5719725810464154E-2</v>
      </c>
    </row>
    <row r="1825" spans="1:7" hidden="1">
      <c r="A1825" s="283" t="str">
        <f t="shared" si="249"/>
        <v>Tier 19</v>
      </c>
      <c r="B1825" s="286">
        <f t="shared" si="255"/>
        <v>1762</v>
      </c>
      <c r="C1825" s="265">
        <f t="shared" si="255"/>
        <v>45704</v>
      </c>
      <c r="D1825" s="265" t="str">
        <f t="shared" si="250"/>
        <v>Tier 19</v>
      </c>
      <c r="E1825" s="284">
        <f t="shared" si="251"/>
        <v>0.23631785021320942</v>
      </c>
      <c r="F1825" s="265" t="str">
        <f t="shared" si="252"/>
        <v>Tier 19</v>
      </c>
      <c r="G1825" s="284">
        <f t="shared" si="253"/>
        <v>1.5721158625252165E-2</v>
      </c>
    </row>
    <row r="1826" spans="1:7" hidden="1">
      <c r="A1826" s="283" t="str">
        <f t="shared" si="249"/>
        <v>Tier 19</v>
      </c>
      <c r="B1826" s="286">
        <f t="shared" si="255"/>
        <v>1763</v>
      </c>
      <c r="C1826" s="265">
        <f t="shared" si="255"/>
        <v>45705</v>
      </c>
      <c r="D1826" s="265" t="str">
        <f t="shared" si="250"/>
        <v>Tier 19</v>
      </c>
      <c r="E1826" s="284">
        <f t="shared" si="251"/>
        <v>0.23634708478683006</v>
      </c>
      <c r="F1826" s="265" t="str">
        <f t="shared" si="252"/>
        <v>Tier 19</v>
      </c>
      <c r="G1826" s="284">
        <f t="shared" si="253"/>
        <v>1.5722591440040175E-2</v>
      </c>
    </row>
    <row r="1827" spans="1:7" hidden="1">
      <c r="A1827" s="283" t="str">
        <f t="shared" si="249"/>
        <v>Tier 19</v>
      </c>
      <c r="B1827" s="286">
        <f t="shared" si="255"/>
        <v>1764</v>
      </c>
      <c r="C1827" s="265">
        <f t="shared" si="255"/>
        <v>45706</v>
      </c>
      <c r="D1827" s="265" t="str">
        <f t="shared" si="250"/>
        <v>Tier 19</v>
      </c>
      <c r="E1827" s="284">
        <f t="shared" si="251"/>
        <v>0.2363763193604507</v>
      </c>
      <c r="F1827" s="265" t="str">
        <f t="shared" si="252"/>
        <v>Tier 19</v>
      </c>
      <c r="G1827" s="284">
        <f t="shared" si="253"/>
        <v>1.5724024254828186E-2</v>
      </c>
    </row>
    <row r="1828" spans="1:7" hidden="1">
      <c r="A1828" s="283" t="str">
        <f t="shared" si="249"/>
        <v>Tier 19</v>
      </c>
      <c r="B1828" s="286">
        <f t="shared" si="255"/>
        <v>1765</v>
      </c>
      <c r="C1828" s="265">
        <f t="shared" si="255"/>
        <v>45707</v>
      </c>
      <c r="D1828" s="265" t="str">
        <f t="shared" si="250"/>
        <v>Tier 19</v>
      </c>
      <c r="E1828" s="284">
        <f t="shared" si="251"/>
        <v>0.23640555393407134</v>
      </c>
      <c r="F1828" s="265" t="str">
        <f t="shared" si="252"/>
        <v>Tier 19</v>
      </c>
      <c r="G1828" s="284">
        <f t="shared" si="253"/>
        <v>1.5725457069616196E-2</v>
      </c>
    </row>
    <row r="1829" spans="1:7" hidden="1">
      <c r="A1829" s="283" t="str">
        <f t="shared" si="249"/>
        <v>Tier 19</v>
      </c>
      <c r="B1829" s="286">
        <f t="shared" si="255"/>
        <v>1766</v>
      </c>
      <c r="C1829" s="265">
        <f t="shared" si="255"/>
        <v>45708</v>
      </c>
      <c r="D1829" s="265" t="str">
        <f t="shared" si="250"/>
        <v>Tier 19</v>
      </c>
      <c r="E1829" s="284">
        <f t="shared" si="251"/>
        <v>0.23643478850769198</v>
      </c>
      <c r="F1829" s="265" t="str">
        <f t="shared" si="252"/>
        <v>Tier 19</v>
      </c>
      <c r="G1829" s="284">
        <f t="shared" si="253"/>
        <v>1.5726889884404207E-2</v>
      </c>
    </row>
    <row r="1830" spans="1:7" hidden="1">
      <c r="A1830" s="283" t="str">
        <f t="shared" si="249"/>
        <v>Tier 19</v>
      </c>
      <c r="B1830" s="286">
        <f t="shared" ref="B1830:C1845" si="256">B1829+1</f>
        <v>1767</v>
      </c>
      <c r="C1830" s="265">
        <f t="shared" si="256"/>
        <v>45709</v>
      </c>
      <c r="D1830" s="265" t="str">
        <f t="shared" si="250"/>
        <v>Tier 19</v>
      </c>
      <c r="E1830" s="284">
        <f t="shared" si="251"/>
        <v>0.23646402308131262</v>
      </c>
      <c r="F1830" s="265" t="str">
        <f t="shared" si="252"/>
        <v>Tier 19</v>
      </c>
      <c r="G1830" s="284">
        <f t="shared" si="253"/>
        <v>1.5728322699192217E-2</v>
      </c>
    </row>
    <row r="1831" spans="1:7" hidden="1">
      <c r="A1831" s="283" t="str">
        <f t="shared" si="249"/>
        <v>Tier 19</v>
      </c>
      <c r="B1831" s="286">
        <f t="shared" si="256"/>
        <v>1768</v>
      </c>
      <c r="C1831" s="265">
        <f t="shared" si="256"/>
        <v>45710</v>
      </c>
      <c r="D1831" s="265" t="str">
        <f t="shared" si="250"/>
        <v>Tier 19</v>
      </c>
      <c r="E1831" s="284">
        <f t="shared" si="251"/>
        <v>0.23649325765493326</v>
      </c>
      <c r="F1831" s="265" t="str">
        <f t="shared" si="252"/>
        <v>Tier 19</v>
      </c>
      <c r="G1831" s="284">
        <f t="shared" si="253"/>
        <v>1.5729755513980228E-2</v>
      </c>
    </row>
    <row r="1832" spans="1:7" hidden="1">
      <c r="A1832" s="283" t="str">
        <f t="shared" si="249"/>
        <v>Tier 19</v>
      </c>
      <c r="B1832" s="286">
        <f t="shared" si="256"/>
        <v>1769</v>
      </c>
      <c r="C1832" s="265">
        <f t="shared" si="256"/>
        <v>45711</v>
      </c>
      <c r="D1832" s="265" t="str">
        <f t="shared" si="250"/>
        <v>Tier 19</v>
      </c>
      <c r="E1832" s="284">
        <f t="shared" si="251"/>
        <v>0.2365224922285539</v>
      </c>
      <c r="F1832" s="265" t="str">
        <f t="shared" si="252"/>
        <v>Tier 19</v>
      </c>
      <c r="G1832" s="284">
        <f t="shared" si="253"/>
        <v>1.5731188328768238E-2</v>
      </c>
    </row>
    <row r="1833" spans="1:7" hidden="1">
      <c r="A1833" s="283" t="str">
        <f t="shared" si="249"/>
        <v>Tier 19</v>
      </c>
      <c r="B1833" s="286">
        <f t="shared" si="256"/>
        <v>1770</v>
      </c>
      <c r="C1833" s="265">
        <f t="shared" si="256"/>
        <v>45712</v>
      </c>
      <c r="D1833" s="265" t="str">
        <f t="shared" si="250"/>
        <v>Tier 19</v>
      </c>
      <c r="E1833" s="284">
        <f t="shared" si="251"/>
        <v>0.23655172680217454</v>
      </c>
      <c r="F1833" s="265" t="str">
        <f t="shared" si="252"/>
        <v>Tier 19</v>
      </c>
      <c r="G1833" s="284">
        <f t="shared" si="253"/>
        <v>1.5732621143556249E-2</v>
      </c>
    </row>
    <row r="1834" spans="1:7" hidden="1">
      <c r="A1834" s="283" t="str">
        <f t="shared" si="249"/>
        <v>Tier 19</v>
      </c>
      <c r="B1834" s="286">
        <f t="shared" si="256"/>
        <v>1771</v>
      </c>
      <c r="C1834" s="265">
        <f t="shared" si="256"/>
        <v>45713</v>
      </c>
      <c r="D1834" s="265" t="str">
        <f t="shared" si="250"/>
        <v>Tier 19</v>
      </c>
      <c r="E1834" s="284">
        <f t="shared" si="251"/>
        <v>0.23658096137579518</v>
      </c>
      <c r="F1834" s="265" t="str">
        <f t="shared" si="252"/>
        <v>Tier 19</v>
      </c>
      <c r="G1834" s="284">
        <f t="shared" si="253"/>
        <v>1.5734053958344259E-2</v>
      </c>
    </row>
    <row r="1835" spans="1:7" hidden="1">
      <c r="A1835" s="283" t="str">
        <f t="shared" si="249"/>
        <v>Tier 19</v>
      </c>
      <c r="B1835" s="286">
        <f t="shared" si="256"/>
        <v>1772</v>
      </c>
      <c r="C1835" s="265">
        <f t="shared" si="256"/>
        <v>45714</v>
      </c>
      <c r="D1835" s="265" t="str">
        <f t="shared" si="250"/>
        <v>Tier 19</v>
      </c>
      <c r="E1835" s="284">
        <f t="shared" si="251"/>
        <v>0.23661019594941582</v>
      </c>
      <c r="F1835" s="265" t="str">
        <f t="shared" si="252"/>
        <v>Tier 19</v>
      </c>
      <c r="G1835" s="284">
        <f t="shared" si="253"/>
        <v>1.573548677313227E-2</v>
      </c>
    </row>
    <row r="1836" spans="1:7" hidden="1">
      <c r="A1836" s="283" t="str">
        <f t="shared" si="249"/>
        <v>Tier 19</v>
      </c>
      <c r="B1836" s="286">
        <f t="shared" si="256"/>
        <v>1773</v>
      </c>
      <c r="C1836" s="265">
        <f t="shared" si="256"/>
        <v>45715</v>
      </c>
      <c r="D1836" s="265" t="str">
        <f t="shared" si="250"/>
        <v>Tier 19</v>
      </c>
      <c r="E1836" s="284">
        <f t="shared" si="251"/>
        <v>0.23663943052303646</v>
      </c>
      <c r="F1836" s="265" t="str">
        <f t="shared" si="252"/>
        <v>Tier 19</v>
      </c>
      <c r="G1836" s="284">
        <f t="shared" si="253"/>
        <v>1.573691958792028E-2</v>
      </c>
    </row>
    <row r="1837" spans="1:7" hidden="1">
      <c r="A1837" s="283" t="str">
        <f t="shared" si="249"/>
        <v>Tier 19</v>
      </c>
      <c r="B1837" s="286">
        <f t="shared" si="256"/>
        <v>1774</v>
      </c>
      <c r="C1837" s="265">
        <f t="shared" si="256"/>
        <v>45716</v>
      </c>
      <c r="D1837" s="265" t="str">
        <f t="shared" si="250"/>
        <v>Tier 19</v>
      </c>
      <c r="E1837" s="284">
        <f t="shared" si="251"/>
        <v>0.2366686650966571</v>
      </c>
      <c r="F1837" s="265" t="str">
        <f t="shared" si="252"/>
        <v>Tier 19</v>
      </c>
      <c r="G1837" s="284">
        <f t="shared" si="253"/>
        <v>1.5738352402708291E-2</v>
      </c>
    </row>
    <row r="1838" spans="1:7" hidden="1">
      <c r="A1838" s="283" t="str">
        <f t="shared" si="249"/>
        <v>Tier 19</v>
      </c>
      <c r="B1838" s="286">
        <f t="shared" si="256"/>
        <v>1775</v>
      </c>
      <c r="C1838" s="265">
        <f t="shared" si="256"/>
        <v>45717</v>
      </c>
      <c r="D1838" s="265" t="str">
        <f t="shared" si="250"/>
        <v>Tier 19</v>
      </c>
      <c r="E1838" s="284">
        <f t="shared" si="251"/>
        <v>0.23669789967027774</v>
      </c>
      <c r="F1838" s="265" t="str">
        <f t="shared" si="252"/>
        <v>Tier 19</v>
      </c>
      <c r="G1838" s="284">
        <f t="shared" si="253"/>
        <v>1.5739785217496301E-2</v>
      </c>
    </row>
    <row r="1839" spans="1:7" hidden="1">
      <c r="A1839" s="283" t="str">
        <f t="shared" si="249"/>
        <v>Tier 19</v>
      </c>
      <c r="B1839" s="286">
        <f t="shared" si="256"/>
        <v>1776</v>
      </c>
      <c r="C1839" s="265">
        <f t="shared" si="256"/>
        <v>45718</v>
      </c>
      <c r="D1839" s="265" t="str">
        <f t="shared" si="250"/>
        <v>Tier 19</v>
      </c>
      <c r="E1839" s="284">
        <f t="shared" si="251"/>
        <v>0.23672713424389838</v>
      </c>
      <c r="F1839" s="265" t="str">
        <f t="shared" si="252"/>
        <v>Tier 19</v>
      </c>
      <c r="G1839" s="284">
        <f t="shared" si="253"/>
        <v>1.5741218032284312E-2</v>
      </c>
    </row>
    <row r="1840" spans="1:7" hidden="1">
      <c r="A1840" s="283" t="str">
        <f t="shared" si="249"/>
        <v>Tier 19</v>
      </c>
      <c r="B1840" s="286">
        <f t="shared" si="256"/>
        <v>1777</v>
      </c>
      <c r="C1840" s="265">
        <f t="shared" si="256"/>
        <v>45719</v>
      </c>
      <c r="D1840" s="265" t="str">
        <f t="shared" si="250"/>
        <v>Tier 19</v>
      </c>
      <c r="E1840" s="284">
        <f t="shared" si="251"/>
        <v>0.23675636881751902</v>
      </c>
      <c r="F1840" s="265" t="str">
        <f t="shared" si="252"/>
        <v>Tier 19</v>
      </c>
      <c r="G1840" s="284">
        <f t="shared" si="253"/>
        <v>1.5742650847072322E-2</v>
      </c>
    </row>
    <row r="1841" spans="1:7" hidden="1">
      <c r="A1841" s="283" t="str">
        <f t="shared" si="249"/>
        <v>Tier 19</v>
      </c>
      <c r="B1841" s="286">
        <f t="shared" si="256"/>
        <v>1778</v>
      </c>
      <c r="C1841" s="265">
        <f t="shared" si="256"/>
        <v>45720</v>
      </c>
      <c r="D1841" s="265" t="str">
        <f t="shared" si="250"/>
        <v>Tier 19</v>
      </c>
      <c r="E1841" s="284">
        <f t="shared" si="251"/>
        <v>0.23678560339113966</v>
      </c>
      <c r="F1841" s="265" t="str">
        <f t="shared" si="252"/>
        <v>Tier 19</v>
      </c>
      <c r="G1841" s="284">
        <f t="shared" si="253"/>
        <v>1.5744083661860333E-2</v>
      </c>
    </row>
    <row r="1842" spans="1:7" hidden="1">
      <c r="A1842" s="283" t="str">
        <f t="shared" si="249"/>
        <v>Tier 19</v>
      </c>
      <c r="B1842" s="286">
        <f t="shared" si="256"/>
        <v>1779</v>
      </c>
      <c r="C1842" s="265">
        <f t="shared" si="256"/>
        <v>45721</v>
      </c>
      <c r="D1842" s="265" t="str">
        <f t="shared" si="250"/>
        <v>Tier 19</v>
      </c>
      <c r="E1842" s="284">
        <f t="shared" si="251"/>
        <v>0.2368148379647603</v>
      </c>
      <c r="F1842" s="265" t="str">
        <f t="shared" si="252"/>
        <v>Tier 19</v>
      </c>
      <c r="G1842" s="284">
        <f t="shared" si="253"/>
        <v>1.5745516476648343E-2</v>
      </c>
    </row>
    <row r="1843" spans="1:7" hidden="1">
      <c r="A1843" s="283" t="str">
        <f t="shared" si="249"/>
        <v>Tier 19</v>
      </c>
      <c r="B1843" s="286">
        <f t="shared" si="256"/>
        <v>1780</v>
      </c>
      <c r="C1843" s="265">
        <f t="shared" si="256"/>
        <v>45722</v>
      </c>
      <c r="D1843" s="265" t="str">
        <f t="shared" si="250"/>
        <v>Tier 19</v>
      </c>
      <c r="E1843" s="284">
        <f t="shared" si="251"/>
        <v>0.23684407253838094</v>
      </c>
      <c r="F1843" s="265" t="str">
        <f t="shared" si="252"/>
        <v>Tier 19</v>
      </c>
      <c r="G1843" s="284">
        <f t="shared" si="253"/>
        <v>1.5746949291436354E-2</v>
      </c>
    </row>
    <row r="1844" spans="1:7" hidden="1">
      <c r="A1844" s="283" t="str">
        <f t="shared" si="249"/>
        <v>Tier 19</v>
      </c>
      <c r="B1844" s="286">
        <f t="shared" si="256"/>
        <v>1781</v>
      </c>
      <c r="C1844" s="265">
        <f t="shared" si="256"/>
        <v>45723</v>
      </c>
      <c r="D1844" s="265" t="str">
        <f t="shared" si="250"/>
        <v>Tier 19</v>
      </c>
      <c r="E1844" s="284">
        <f t="shared" si="251"/>
        <v>0.23687330711200158</v>
      </c>
      <c r="F1844" s="265" t="str">
        <f t="shared" si="252"/>
        <v>Tier 19</v>
      </c>
      <c r="G1844" s="284">
        <f t="shared" si="253"/>
        <v>1.5748382106224364E-2</v>
      </c>
    </row>
    <row r="1845" spans="1:7" hidden="1">
      <c r="A1845" s="283" t="str">
        <f t="shared" si="249"/>
        <v>Tier 19</v>
      </c>
      <c r="B1845" s="286">
        <f t="shared" si="256"/>
        <v>1782</v>
      </c>
      <c r="C1845" s="265">
        <f t="shared" si="256"/>
        <v>45724</v>
      </c>
      <c r="D1845" s="265" t="str">
        <f t="shared" si="250"/>
        <v>Tier 19</v>
      </c>
      <c r="E1845" s="284">
        <f t="shared" si="251"/>
        <v>0.23690254168562222</v>
      </c>
      <c r="F1845" s="265" t="str">
        <f t="shared" si="252"/>
        <v>Tier 19</v>
      </c>
      <c r="G1845" s="284">
        <f t="shared" si="253"/>
        <v>1.5749814921012375E-2</v>
      </c>
    </row>
    <row r="1846" spans="1:7" hidden="1">
      <c r="A1846" s="283" t="str">
        <f t="shared" si="249"/>
        <v>Tier 19</v>
      </c>
      <c r="B1846" s="286">
        <f t="shared" ref="B1846:C1861" si="257">B1845+1</f>
        <v>1783</v>
      </c>
      <c r="C1846" s="265">
        <f t="shared" si="257"/>
        <v>45725</v>
      </c>
      <c r="D1846" s="265" t="str">
        <f t="shared" si="250"/>
        <v>Tier 19</v>
      </c>
      <c r="E1846" s="284">
        <f t="shared" si="251"/>
        <v>0.23693177625924286</v>
      </c>
      <c r="F1846" s="265" t="str">
        <f t="shared" si="252"/>
        <v>Tier 19</v>
      </c>
      <c r="G1846" s="284">
        <f t="shared" si="253"/>
        <v>1.5751247735800385E-2</v>
      </c>
    </row>
    <row r="1847" spans="1:7" hidden="1">
      <c r="A1847" s="283" t="str">
        <f t="shared" si="249"/>
        <v>Tier 19</v>
      </c>
      <c r="B1847" s="286">
        <f t="shared" si="257"/>
        <v>1784</v>
      </c>
      <c r="C1847" s="265">
        <f t="shared" si="257"/>
        <v>45726</v>
      </c>
      <c r="D1847" s="265" t="str">
        <f t="shared" si="250"/>
        <v>Tier 19</v>
      </c>
      <c r="E1847" s="284">
        <f t="shared" si="251"/>
        <v>0.2369610108328635</v>
      </c>
      <c r="F1847" s="265" t="str">
        <f t="shared" si="252"/>
        <v>Tier 19</v>
      </c>
      <c r="G1847" s="284">
        <f t="shared" si="253"/>
        <v>1.5752680550588396E-2</v>
      </c>
    </row>
    <row r="1848" spans="1:7" hidden="1">
      <c r="A1848" s="283" t="str">
        <f t="shared" si="249"/>
        <v>Tier 19</v>
      </c>
      <c r="B1848" s="286">
        <f t="shared" si="257"/>
        <v>1785</v>
      </c>
      <c r="C1848" s="265">
        <f t="shared" si="257"/>
        <v>45727</v>
      </c>
      <c r="D1848" s="265" t="str">
        <f t="shared" si="250"/>
        <v>Tier 19</v>
      </c>
      <c r="E1848" s="284">
        <f t="shared" si="251"/>
        <v>0.23699024540648414</v>
      </c>
      <c r="F1848" s="265" t="str">
        <f t="shared" si="252"/>
        <v>Tier 19</v>
      </c>
      <c r="G1848" s="284">
        <f t="shared" si="253"/>
        <v>1.5754113365376406E-2</v>
      </c>
    </row>
    <row r="1849" spans="1:7" hidden="1">
      <c r="A1849" s="283" t="str">
        <f t="shared" si="249"/>
        <v>Tier 19</v>
      </c>
      <c r="B1849" s="286">
        <f t="shared" si="257"/>
        <v>1786</v>
      </c>
      <c r="C1849" s="265">
        <f t="shared" si="257"/>
        <v>45728</v>
      </c>
      <c r="D1849" s="265" t="str">
        <f t="shared" si="250"/>
        <v>Tier 19</v>
      </c>
      <c r="E1849" s="284">
        <f t="shared" si="251"/>
        <v>0.23701947998010478</v>
      </c>
      <c r="F1849" s="265" t="str">
        <f t="shared" si="252"/>
        <v>Tier 19</v>
      </c>
      <c r="G1849" s="284">
        <f t="shared" si="253"/>
        <v>1.5755546180164417E-2</v>
      </c>
    </row>
    <row r="1850" spans="1:7" hidden="1">
      <c r="A1850" s="283" t="str">
        <f t="shared" si="249"/>
        <v>Tier 19</v>
      </c>
      <c r="B1850" s="286">
        <f t="shared" si="257"/>
        <v>1787</v>
      </c>
      <c r="C1850" s="265">
        <f t="shared" si="257"/>
        <v>45729</v>
      </c>
      <c r="D1850" s="265" t="str">
        <f t="shared" si="250"/>
        <v>Tier 19</v>
      </c>
      <c r="E1850" s="284">
        <f t="shared" si="251"/>
        <v>0.23704871455372542</v>
      </c>
      <c r="F1850" s="265" t="str">
        <f t="shared" si="252"/>
        <v>Tier 19</v>
      </c>
      <c r="G1850" s="284">
        <f t="shared" si="253"/>
        <v>1.5756978994952427E-2</v>
      </c>
    </row>
    <row r="1851" spans="1:7" hidden="1">
      <c r="A1851" s="283" t="str">
        <f t="shared" si="249"/>
        <v>Tier 19</v>
      </c>
      <c r="B1851" s="286">
        <f t="shared" si="257"/>
        <v>1788</v>
      </c>
      <c r="C1851" s="265">
        <f t="shared" si="257"/>
        <v>45730</v>
      </c>
      <c r="D1851" s="265" t="str">
        <f t="shared" si="250"/>
        <v>Tier 19</v>
      </c>
      <c r="E1851" s="284">
        <f t="shared" si="251"/>
        <v>0.23707794912734606</v>
      </c>
      <c r="F1851" s="265" t="str">
        <f t="shared" si="252"/>
        <v>Tier 19</v>
      </c>
      <c r="G1851" s="284">
        <f t="shared" si="253"/>
        <v>1.5758411809740438E-2</v>
      </c>
    </row>
    <row r="1852" spans="1:7" hidden="1">
      <c r="A1852" s="283" t="str">
        <f t="shared" si="249"/>
        <v>Tier 19</v>
      </c>
      <c r="B1852" s="286">
        <f t="shared" si="257"/>
        <v>1789</v>
      </c>
      <c r="C1852" s="265">
        <f t="shared" si="257"/>
        <v>45731</v>
      </c>
      <c r="D1852" s="265" t="str">
        <f t="shared" si="250"/>
        <v>Tier 19</v>
      </c>
      <c r="E1852" s="284">
        <f t="shared" si="251"/>
        <v>0.2371071837009667</v>
      </c>
      <c r="F1852" s="265" t="str">
        <f t="shared" si="252"/>
        <v>Tier 19</v>
      </c>
      <c r="G1852" s="284">
        <f t="shared" si="253"/>
        <v>1.5759844624528448E-2</v>
      </c>
    </row>
    <row r="1853" spans="1:7" hidden="1">
      <c r="A1853" s="283" t="str">
        <f t="shared" si="249"/>
        <v>Tier 19</v>
      </c>
      <c r="B1853" s="286">
        <f t="shared" si="257"/>
        <v>1790</v>
      </c>
      <c r="C1853" s="265">
        <f t="shared" si="257"/>
        <v>45732</v>
      </c>
      <c r="D1853" s="265" t="str">
        <f t="shared" si="250"/>
        <v>Tier 19</v>
      </c>
      <c r="E1853" s="284">
        <f t="shared" si="251"/>
        <v>0.23713641827458734</v>
      </c>
      <c r="F1853" s="265" t="str">
        <f t="shared" si="252"/>
        <v>Tier 19</v>
      </c>
      <c r="G1853" s="284">
        <f t="shared" si="253"/>
        <v>1.5761277439316459E-2</v>
      </c>
    </row>
    <row r="1854" spans="1:7" hidden="1">
      <c r="A1854" s="283" t="str">
        <f t="shared" si="249"/>
        <v>Tier 19</v>
      </c>
      <c r="B1854" s="286">
        <f t="shared" si="257"/>
        <v>1791</v>
      </c>
      <c r="C1854" s="265">
        <f t="shared" si="257"/>
        <v>45733</v>
      </c>
      <c r="D1854" s="265" t="str">
        <f t="shared" si="250"/>
        <v>Tier 19</v>
      </c>
      <c r="E1854" s="284">
        <f t="shared" si="251"/>
        <v>0.23716565284820798</v>
      </c>
      <c r="F1854" s="265" t="str">
        <f t="shared" si="252"/>
        <v>Tier 19</v>
      </c>
      <c r="G1854" s="284">
        <f t="shared" si="253"/>
        <v>1.5762710254104469E-2</v>
      </c>
    </row>
    <row r="1855" spans="1:7" hidden="1">
      <c r="A1855" s="283" t="str">
        <f t="shared" si="249"/>
        <v>Tier 19</v>
      </c>
      <c r="B1855" s="286">
        <f t="shared" si="257"/>
        <v>1792</v>
      </c>
      <c r="C1855" s="265">
        <f t="shared" si="257"/>
        <v>45734</v>
      </c>
      <c r="D1855" s="265" t="str">
        <f t="shared" si="250"/>
        <v>Tier 19</v>
      </c>
      <c r="E1855" s="284">
        <f t="shared" si="251"/>
        <v>0.23719488742182862</v>
      </c>
      <c r="F1855" s="265" t="str">
        <f t="shared" si="252"/>
        <v>Tier 19</v>
      </c>
      <c r="G1855" s="284">
        <f t="shared" si="253"/>
        <v>1.576414306889248E-2</v>
      </c>
    </row>
    <row r="1856" spans="1:7" hidden="1">
      <c r="A1856" s="283" t="str">
        <f t="shared" ref="A1856:A1919" si="258">IFERROR(INDEX($P$63:$P$101,MATCH(B1856,$Q$63:$Q$101,0)),A1855)</f>
        <v>Tier 19</v>
      </c>
      <c r="B1856" s="286">
        <f t="shared" si="257"/>
        <v>1793</v>
      </c>
      <c r="C1856" s="265">
        <f t="shared" si="257"/>
        <v>45735</v>
      </c>
      <c r="D1856" s="265" t="str">
        <f t="shared" ref="D1856:D1919" si="259">IF(A1856=0,"",A1856)</f>
        <v>Tier 19</v>
      </c>
      <c r="E1856" s="284">
        <f t="shared" ref="E1856:E1919" si="260">IF(A1856=0,E1855,E1855+VLOOKUP(D1856,$P$63:$T$101,3,0))</f>
        <v>0.23722412199544926</v>
      </c>
      <c r="F1856" s="265" t="str">
        <f t="shared" ref="F1856:F1919" si="261">D1856</f>
        <v>Tier 19</v>
      </c>
      <c r="G1856" s="284">
        <f t="shared" ref="G1856:G1919" si="262">IF(A1856=0,G1855,G1855+VLOOKUP(F1856,$P$63:$T$101,5,0))</f>
        <v>1.576557588368049E-2</v>
      </c>
    </row>
    <row r="1857" spans="1:7" hidden="1">
      <c r="A1857" s="283" t="str">
        <f t="shared" si="258"/>
        <v>Tier 19</v>
      </c>
      <c r="B1857" s="286">
        <f t="shared" si="257"/>
        <v>1794</v>
      </c>
      <c r="C1857" s="265">
        <f t="shared" si="257"/>
        <v>45736</v>
      </c>
      <c r="D1857" s="265" t="str">
        <f t="shared" si="259"/>
        <v>Tier 19</v>
      </c>
      <c r="E1857" s="284">
        <f t="shared" si="260"/>
        <v>0.2372533565690699</v>
      </c>
      <c r="F1857" s="265" t="str">
        <f t="shared" si="261"/>
        <v>Tier 19</v>
      </c>
      <c r="G1857" s="284">
        <f t="shared" si="262"/>
        <v>1.5767008698468501E-2</v>
      </c>
    </row>
    <row r="1858" spans="1:7" hidden="1">
      <c r="A1858" s="283" t="str">
        <f t="shared" si="258"/>
        <v>Tier 19</v>
      </c>
      <c r="B1858" s="286">
        <f t="shared" si="257"/>
        <v>1795</v>
      </c>
      <c r="C1858" s="265">
        <f t="shared" si="257"/>
        <v>45737</v>
      </c>
      <c r="D1858" s="265" t="str">
        <f t="shared" si="259"/>
        <v>Tier 19</v>
      </c>
      <c r="E1858" s="284">
        <f t="shared" si="260"/>
        <v>0.23728259114269054</v>
      </c>
      <c r="F1858" s="265" t="str">
        <f t="shared" si="261"/>
        <v>Tier 19</v>
      </c>
      <c r="G1858" s="284">
        <f t="shared" si="262"/>
        <v>1.5768441513256511E-2</v>
      </c>
    </row>
    <row r="1859" spans="1:7" hidden="1">
      <c r="A1859" s="283" t="str">
        <f t="shared" si="258"/>
        <v>Tier 19</v>
      </c>
      <c r="B1859" s="286">
        <f t="shared" si="257"/>
        <v>1796</v>
      </c>
      <c r="C1859" s="265">
        <f t="shared" si="257"/>
        <v>45738</v>
      </c>
      <c r="D1859" s="265" t="str">
        <f t="shared" si="259"/>
        <v>Tier 19</v>
      </c>
      <c r="E1859" s="284">
        <f t="shared" si="260"/>
        <v>0.23731182571631118</v>
      </c>
      <c r="F1859" s="265" t="str">
        <f t="shared" si="261"/>
        <v>Tier 19</v>
      </c>
      <c r="G1859" s="284">
        <f t="shared" si="262"/>
        <v>1.5769874328044522E-2</v>
      </c>
    </row>
    <row r="1860" spans="1:7" hidden="1">
      <c r="A1860" s="283" t="str">
        <f t="shared" si="258"/>
        <v>Tier 19</v>
      </c>
      <c r="B1860" s="286">
        <f t="shared" si="257"/>
        <v>1797</v>
      </c>
      <c r="C1860" s="265">
        <f t="shared" si="257"/>
        <v>45739</v>
      </c>
      <c r="D1860" s="265" t="str">
        <f t="shared" si="259"/>
        <v>Tier 19</v>
      </c>
      <c r="E1860" s="284">
        <f t="shared" si="260"/>
        <v>0.23734106028993182</v>
      </c>
      <c r="F1860" s="265" t="str">
        <f t="shared" si="261"/>
        <v>Tier 19</v>
      </c>
      <c r="G1860" s="284">
        <f t="shared" si="262"/>
        <v>1.5771307142832532E-2</v>
      </c>
    </row>
    <row r="1861" spans="1:7" hidden="1">
      <c r="A1861" s="283" t="str">
        <f t="shared" si="258"/>
        <v>Tier 19</v>
      </c>
      <c r="B1861" s="286">
        <f t="shared" si="257"/>
        <v>1798</v>
      </c>
      <c r="C1861" s="265">
        <f t="shared" si="257"/>
        <v>45740</v>
      </c>
      <c r="D1861" s="265" t="str">
        <f t="shared" si="259"/>
        <v>Tier 19</v>
      </c>
      <c r="E1861" s="284">
        <f t="shared" si="260"/>
        <v>0.23737029486355246</v>
      </c>
      <c r="F1861" s="265" t="str">
        <f t="shared" si="261"/>
        <v>Tier 19</v>
      </c>
      <c r="G1861" s="284">
        <f t="shared" si="262"/>
        <v>1.5772739957620543E-2</v>
      </c>
    </row>
    <row r="1862" spans="1:7" hidden="1">
      <c r="A1862" s="283" t="str">
        <f t="shared" si="258"/>
        <v>Tier 19</v>
      </c>
      <c r="B1862" s="286">
        <f t="shared" ref="B1862:C1877" si="263">B1861+1</f>
        <v>1799</v>
      </c>
      <c r="C1862" s="265">
        <f t="shared" si="263"/>
        <v>45741</v>
      </c>
      <c r="D1862" s="265" t="str">
        <f t="shared" si="259"/>
        <v>Tier 19</v>
      </c>
      <c r="E1862" s="284">
        <f t="shared" si="260"/>
        <v>0.2373995294371731</v>
      </c>
      <c r="F1862" s="265" t="str">
        <f t="shared" si="261"/>
        <v>Tier 19</v>
      </c>
      <c r="G1862" s="284">
        <f t="shared" si="262"/>
        <v>1.5774172772408553E-2</v>
      </c>
    </row>
    <row r="1863" spans="1:7" hidden="1">
      <c r="A1863" s="283" t="str">
        <f t="shared" si="258"/>
        <v>Tier 19</v>
      </c>
      <c r="B1863" s="286">
        <f t="shared" si="263"/>
        <v>1800</v>
      </c>
      <c r="C1863" s="265">
        <f t="shared" si="263"/>
        <v>45742</v>
      </c>
      <c r="D1863" s="265" t="str">
        <f t="shared" si="259"/>
        <v>Tier 19</v>
      </c>
      <c r="E1863" s="284">
        <f t="shared" si="260"/>
        <v>0.23742876401079374</v>
      </c>
      <c r="F1863" s="265" t="str">
        <f t="shared" si="261"/>
        <v>Tier 19</v>
      </c>
      <c r="G1863" s="284">
        <f t="shared" si="262"/>
        <v>1.5775605587196564E-2</v>
      </c>
    </row>
    <row r="1864" spans="1:7" hidden="1">
      <c r="A1864" s="283" t="str">
        <f t="shared" si="258"/>
        <v>Tier 19</v>
      </c>
      <c r="B1864" s="286">
        <f t="shared" si="263"/>
        <v>1801</v>
      </c>
      <c r="C1864" s="265">
        <f t="shared" si="263"/>
        <v>45743</v>
      </c>
      <c r="D1864" s="265" t="str">
        <f t="shared" si="259"/>
        <v>Tier 19</v>
      </c>
      <c r="E1864" s="284">
        <f t="shared" si="260"/>
        <v>0.23745799858441438</v>
      </c>
      <c r="F1864" s="265" t="str">
        <f t="shared" si="261"/>
        <v>Tier 19</v>
      </c>
      <c r="G1864" s="284">
        <f t="shared" si="262"/>
        <v>1.5777038401984574E-2</v>
      </c>
    </row>
    <row r="1865" spans="1:7" hidden="1">
      <c r="A1865" s="283" t="str">
        <f t="shared" si="258"/>
        <v>Tier 19</v>
      </c>
      <c r="B1865" s="286">
        <f t="shared" si="263"/>
        <v>1802</v>
      </c>
      <c r="C1865" s="265">
        <f t="shared" si="263"/>
        <v>45744</v>
      </c>
      <c r="D1865" s="265" t="str">
        <f t="shared" si="259"/>
        <v>Tier 19</v>
      </c>
      <c r="E1865" s="284">
        <f t="shared" si="260"/>
        <v>0.23748723315803502</v>
      </c>
      <c r="F1865" s="265" t="str">
        <f t="shared" si="261"/>
        <v>Tier 19</v>
      </c>
      <c r="G1865" s="284">
        <f t="shared" si="262"/>
        <v>1.5778471216772585E-2</v>
      </c>
    </row>
    <row r="1866" spans="1:7" hidden="1">
      <c r="A1866" s="283" t="str">
        <f t="shared" si="258"/>
        <v>Tier 19</v>
      </c>
      <c r="B1866" s="286">
        <f t="shared" si="263"/>
        <v>1803</v>
      </c>
      <c r="C1866" s="265">
        <f t="shared" si="263"/>
        <v>45745</v>
      </c>
      <c r="D1866" s="265" t="str">
        <f t="shared" si="259"/>
        <v>Tier 19</v>
      </c>
      <c r="E1866" s="284">
        <f t="shared" si="260"/>
        <v>0.23751646773165566</v>
      </c>
      <c r="F1866" s="265" t="str">
        <f t="shared" si="261"/>
        <v>Tier 19</v>
      </c>
      <c r="G1866" s="284">
        <f t="shared" si="262"/>
        <v>1.5779904031560595E-2</v>
      </c>
    </row>
    <row r="1867" spans="1:7" hidden="1">
      <c r="A1867" s="283" t="str">
        <f t="shared" si="258"/>
        <v>Tier 19</v>
      </c>
      <c r="B1867" s="286">
        <f t="shared" si="263"/>
        <v>1804</v>
      </c>
      <c r="C1867" s="265">
        <f t="shared" si="263"/>
        <v>45746</v>
      </c>
      <c r="D1867" s="265" t="str">
        <f t="shared" si="259"/>
        <v>Tier 19</v>
      </c>
      <c r="E1867" s="284">
        <f t="shared" si="260"/>
        <v>0.2375457023052763</v>
      </c>
      <c r="F1867" s="265" t="str">
        <f t="shared" si="261"/>
        <v>Tier 19</v>
      </c>
      <c r="G1867" s="284">
        <f t="shared" si="262"/>
        <v>1.5781336846348606E-2</v>
      </c>
    </row>
    <row r="1868" spans="1:7" hidden="1">
      <c r="A1868" s="283" t="str">
        <f t="shared" si="258"/>
        <v>Tier 19</v>
      </c>
      <c r="B1868" s="286">
        <f t="shared" si="263"/>
        <v>1805</v>
      </c>
      <c r="C1868" s="265">
        <f t="shared" si="263"/>
        <v>45747</v>
      </c>
      <c r="D1868" s="265" t="str">
        <f t="shared" si="259"/>
        <v>Tier 19</v>
      </c>
      <c r="E1868" s="284">
        <f t="shared" si="260"/>
        <v>0.23757493687889694</v>
      </c>
      <c r="F1868" s="265" t="str">
        <f t="shared" si="261"/>
        <v>Tier 19</v>
      </c>
      <c r="G1868" s="284">
        <f t="shared" si="262"/>
        <v>1.5782769661136616E-2</v>
      </c>
    </row>
    <row r="1869" spans="1:7" hidden="1">
      <c r="A1869" s="283" t="str">
        <f t="shared" si="258"/>
        <v>Tier 19</v>
      </c>
      <c r="B1869" s="286">
        <f t="shared" si="263"/>
        <v>1806</v>
      </c>
      <c r="C1869" s="265">
        <f t="shared" si="263"/>
        <v>45748</v>
      </c>
      <c r="D1869" s="265" t="str">
        <f t="shared" si="259"/>
        <v>Tier 19</v>
      </c>
      <c r="E1869" s="284">
        <f t="shared" si="260"/>
        <v>0.23760417145251758</v>
      </c>
      <c r="F1869" s="265" t="str">
        <f t="shared" si="261"/>
        <v>Tier 19</v>
      </c>
      <c r="G1869" s="284">
        <f t="shared" si="262"/>
        <v>1.5784202475924627E-2</v>
      </c>
    </row>
    <row r="1870" spans="1:7" hidden="1">
      <c r="A1870" s="283" t="str">
        <f t="shared" si="258"/>
        <v>Tier 19</v>
      </c>
      <c r="B1870" s="286">
        <f t="shared" si="263"/>
        <v>1807</v>
      </c>
      <c r="C1870" s="265">
        <f t="shared" si="263"/>
        <v>45749</v>
      </c>
      <c r="D1870" s="265" t="str">
        <f t="shared" si="259"/>
        <v>Tier 19</v>
      </c>
      <c r="E1870" s="284">
        <f t="shared" si="260"/>
        <v>0.23763340602613822</v>
      </c>
      <c r="F1870" s="265" t="str">
        <f t="shared" si="261"/>
        <v>Tier 19</v>
      </c>
      <c r="G1870" s="284">
        <f t="shared" si="262"/>
        <v>1.5785635290712637E-2</v>
      </c>
    </row>
    <row r="1871" spans="1:7" hidden="1">
      <c r="A1871" s="283" t="str">
        <f t="shared" si="258"/>
        <v>Tier 19</v>
      </c>
      <c r="B1871" s="286">
        <f t="shared" si="263"/>
        <v>1808</v>
      </c>
      <c r="C1871" s="265">
        <f t="shared" si="263"/>
        <v>45750</v>
      </c>
      <c r="D1871" s="265" t="str">
        <f t="shared" si="259"/>
        <v>Tier 19</v>
      </c>
      <c r="E1871" s="284">
        <f t="shared" si="260"/>
        <v>0.23766264059975886</v>
      </c>
      <c r="F1871" s="265" t="str">
        <f t="shared" si="261"/>
        <v>Tier 19</v>
      </c>
      <c r="G1871" s="284">
        <f t="shared" si="262"/>
        <v>1.5787068105500648E-2</v>
      </c>
    </row>
    <row r="1872" spans="1:7" hidden="1">
      <c r="A1872" s="283" t="str">
        <f t="shared" si="258"/>
        <v>Tier 19</v>
      </c>
      <c r="B1872" s="286">
        <f t="shared" si="263"/>
        <v>1809</v>
      </c>
      <c r="C1872" s="265">
        <f t="shared" si="263"/>
        <v>45751</v>
      </c>
      <c r="D1872" s="265" t="str">
        <f t="shared" si="259"/>
        <v>Tier 19</v>
      </c>
      <c r="E1872" s="284">
        <f t="shared" si="260"/>
        <v>0.2376918751733795</v>
      </c>
      <c r="F1872" s="265" t="str">
        <f t="shared" si="261"/>
        <v>Tier 19</v>
      </c>
      <c r="G1872" s="284">
        <f t="shared" si="262"/>
        <v>1.5788500920288658E-2</v>
      </c>
    </row>
    <row r="1873" spans="1:7" hidden="1">
      <c r="A1873" s="283" t="str">
        <f t="shared" si="258"/>
        <v>Tier 19</v>
      </c>
      <c r="B1873" s="286">
        <f t="shared" si="263"/>
        <v>1810</v>
      </c>
      <c r="C1873" s="265">
        <f t="shared" si="263"/>
        <v>45752</v>
      </c>
      <c r="D1873" s="265" t="str">
        <f t="shared" si="259"/>
        <v>Tier 19</v>
      </c>
      <c r="E1873" s="284">
        <f t="shared" si="260"/>
        <v>0.23772110974700014</v>
      </c>
      <c r="F1873" s="265" t="str">
        <f t="shared" si="261"/>
        <v>Tier 19</v>
      </c>
      <c r="G1873" s="284">
        <f t="shared" si="262"/>
        <v>1.5789933735076669E-2</v>
      </c>
    </row>
    <row r="1874" spans="1:7" hidden="1">
      <c r="A1874" s="283" t="str">
        <f t="shared" si="258"/>
        <v>Tier 19</v>
      </c>
      <c r="B1874" s="286">
        <f t="shared" si="263"/>
        <v>1811</v>
      </c>
      <c r="C1874" s="265">
        <f t="shared" si="263"/>
        <v>45753</v>
      </c>
      <c r="D1874" s="265" t="str">
        <f t="shared" si="259"/>
        <v>Tier 19</v>
      </c>
      <c r="E1874" s="284">
        <f t="shared" si="260"/>
        <v>0.23775034432062078</v>
      </c>
      <c r="F1874" s="265" t="str">
        <f t="shared" si="261"/>
        <v>Tier 19</v>
      </c>
      <c r="G1874" s="284">
        <f t="shared" si="262"/>
        <v>1.5791366549864679E-2</v>
      </c>
    </row>
    <row r="1875" spans="1:7" hidden="1">
      <c r="A1875" s="283" t="str">
        <f t="shared" si="258"/>
        <v>Tier 19</v>
      </c>
      <c r="B1875" s="286">
        <f t="shared" si="263"/>
        <v>1812</v>
      </c>
      <c r="C1875" s="265">
        <f t="shared" si="263"/>
        <v>45754</v>
      </c>
      <c r="D1875" s="265" t="str">
        <f t="shared" si="259"/>
        <v>Tier 19</v>
      </c>
      <c r="E1875" s="284">
        <f t="shared" si="260"/>
        <v>0.23777957889424142</v>
      </c>
      <c r="F1875" s="265" t="str">
        <f t="shared" si="261"/>
        <v>Tier 19</v>
      </c>
      <c r="G1875" s="284">
        <f t="shared" si="262"/>
        <v>1.579279936465269E-2</v>
      </c>
    </row>
    <row r="1876" spans="1:7" hidden="1">
      <c r="A1876" s="283" t="str">
        <f t="shared" si="258"/>
        <v>Tier 19</v>
      </c>
      <c r="B1876" s="286">
        <f t="shared" si="263"/>
        <v>1813</v>
      </c>
      <c r="C1876" s="265">
        <f t="shared" si="263"/>
        <v>45755</v>
      </c>
      <c r="D1876" s="265" t="str">
        <f t="shared" si="259"/>
        <v>Tier 19</v>
      </c>
      <c r="E1876" s="284">
        <f t="shared" si="260"/>
        <v>0.23780881346786206</v>
      </c>
      <c r="F1876" s="265" t="str">
        <f t="shared" si="261"/>
        <v>Tier 19</v>
      </c>
      <c r="G1876" s="284">
        <f t="shared" si="262"/>
        <v>1.57942321794407E-2</v>
      </c>
    </row>
    <row r="1877" spans="1:7" hidden="1">
      <c r="A1877" s="283" t="str">
        <f t="shared" si="258"/>
        <v>Tier 19</v>
      </c>
      <c r="B1877" s="286">
        <f t="shared" si="263"/>
        <v>1814</v>
      </c>
      <c r="C1877" s="265">
        <f t="shared" si="263"/>
        <v>45756</v>
      </c>
      <c r="D1877" s="265" t="str">
        <f t="shared" si="259"/>
        <v>Tier 19</v>
      </c>
      <c r="E1877" s="284">
        <f t="shared" si="260"/>
        <v>0.2378380480414827</v>
      </c>
      <c r="F1877" s="265" t="str">
        <f t="shared" si="261"/>
        <v>Tier 19</v>
      </c>
      <c r="G1877" s="284">
        <f t="shared" si="262"/>
        <v>1.5795664994228711E-2</v>
      </c>
    </row>
    <row r="1878" spans="1:7" hidden="1">
      <c r="A1878" s="283" t="str">
        <f t="shared" si="258"/>
        <v>Tier 19</v>
      </c>
      <c r="B1878" s="286">
        <f t="shared" ref="B1878:C1893" si="264">B1877+1</f>
        <v>1815</v>
      </c>
      <c r="C1878" s="265">
        <f t="shared" si="264"/>
        <v>45757</v>
      </c>
      <c r="D1878" s="265" t="str">
        <f t="shared" si="259"/>
        <v>Tier 19</v>
      </c>
      <c r="E1878" s="284">
        <f t="shared" si="260"/>
        <v>0.23786728261510334</v>
      </c>
      <c r="F1878" s="265" t="str">
        <f t="shared" si="261"/>
        <v>Tier 19</v>
      </c>
      <c r="G1878" s="284">
        <f t="shared" si="262"/>
        <v>1.5797097809016721E-2</v>
      </c>
    </row>
    <row r="1879" spans="1:7" hidden="1">
      <c r="A1879" s="283" t="str">
        <f t="shared" si="258"/>
        <v>Tier 19</v>
      </c>
      <c r="B1879" s="286">
        <f t="shared" si="264"/>
        <v>1816</v>
      </c>
      <c r="C1879" s="265">
        <f t="shared" si="264"/>
        <v>45758</v>
      </c>
      <c r="D1879" s="265" t="str">
        <f t="shared" si="259"/>
        <v>Tier 19</v>
      </c>
      <c r="E1879" s="284">
        <f t="shared" si="260"/>
        <v>0.23789651718872398</v>
      </c>
      <c r="F1879" s="265" t="str">
        <f t="shared" si="261"/>
        <v>Tier 19</v>
      </c>
      <c r="G1879" s="284">
        <f t="shared" si="262"/>
        <v>1.5798530623804732E-2</v>
      </c>
    </row>
    <row r="1880" spans="1:7" hidden="1">
      <c r="A1880" s="283" t="str">
        <f t="shared" si="258"/>
        <v>Tier 19</v>
      </c>
      <c r="B1880" s="286">
        <f t="shared" si="264"/>
        <v>1817</v>
      </c>
      <c r="C1880" s="265">
        <f t="shared" si="264"/>
        <v>45759</v>
      </c>
      <c r="D1880" s="265" t="str">
        <f t="shared" si="259"/>
        <v>Tier 19</v>
      </c>
      <c r="E1880" s="284">
        <f t="shared" si="260"/>
        <v>0.23792575176234462</v>
      </c>
      <c r="F1880" s="265" t="str">
        <f t="shared" si="261"/>
        <v>Tier 19</v>
      </c>
      <c r="G1880" s="284">
        <f t="shared" si="262"/>
        <v>1.5799963438592742E-2</v>
      </c>
    </row>
    <row r="1881" spans="1:7" hidden="1">
      <c r="A1881" s="283" t="str">
        <f t="shared" si="258"/>
        <v>Tier 19</v>
      </c>
      <c r="B1881" s="286">
        <f t="shared" si="264"/>
        <v>1818</v>
      </c>
      <c r="C1881" s="265">
        <f t="shared" si="264"/>
        <v>45760</v>
      </c>
      <c r="D1881" s="265" t="str">
        <f t="shared" si="259"/>
        <v>Tier 19</v>
      </c>
      <c r="E1881" s="284">
        <f t="shared" si="260"/>
        <v>0.23795498633596526</v>
      </c>
      <c r="F1881" s="265" t="str">
        <f t="shared" si="261"/>
        <v>Tier 19</v>
      </c>
      <c r="G1881" s="284">
        <f t="shared" si="262"/>
        <v>1.5801396253380753E-2</v>
      </c>
    </row>
    <row r="1882" spans="1:7" hidden="1">
      <c r="A1882" s="283" t="str">
        <f t="shared" si="258"/>
        <v>Tier 19</v>
      </c>
      <c r="B1882" s="286">
        <f t="shared" si="264"/>
        <v>1819</v>
      </c>
      <c r="C1882" s="265">
        <f t="shared" si="264"/>
        <v>45761</v>
      </c>
      <c r="D1882" s="265" t="str">
        <f t="shared" si="259"/>
        <v>Tier 19</v>
      </c>
      <c r="E1882" s="284">
        <f t="shared" si="260"/>
        <v>0.2379842209095859</v>
      </c>
      <c r="F1882" s="265" t="str">
        <f t="shared" si="261"/>
        <v>Tier 19</v>
      </c>
      <c r="G1882" s="284">
        <f t="shared" si="262"/>
        <v>1.5802829068168763E-2</v>
      </c>
    </row>
    <row r="1883" spans="1:7" hidden="1">
      <c r="A1883" s="283" t="str">
        <f t="shared" si="258"/>
        <v>Tier 19</v>
      </c>
      <c r="B1883" s="286">
        <f t="shared" si="264"/>
        <v>1820</v>
      </c>
      <c r="C1883" s="265">
        <f t="shared" si="264"/>
        <v>45762</v>
      </c>
      <c r="D1883" s="265" t="str">
        <f t="shared" si="259"/>
        <v>Tier 19</v>
      </c>
      <c r="E1883" s="284">
        <f t="shared" si="260"/>
        <v>0.23801345548320654</v>
      </c>
      <c r="F1883" s="265" t="str">
        <f t="shared" si="261"/>
        <v>Tier 19</v>
      </c>
      <c r="G1883" s="284">
        <f t="shared" si="262"/>
        <v>1.5804261882956774E-2</v>
      </c>
    </row>
    <row r="1884" spans="1:7" hidden="1">
      <c r="A1884" s="283" t="str">
        <f t="shared" si="258"/>
        <v>Tier 19</v>
      </c>
      <c r="B1884" s="286">
        <f t="shared" si="264"/>
        <v>1821</v>
      </c>
      <c r="C1884" s="265">
        <f t="shared" si="264"/>
        <v>45763</v>
      </c>
      <c r="D1884" s="265" t="str">
        <f t="shared" si="259"/>
        <v>Tier 19</v>
      </c>
      <c r="E1884" s="284">
        <f t="shared" si="260"/>
        <v>0.23804269005682718</v>
      </c>
      <c r="F1884" s="265" t="str">
        <f t="shared" si="261"/>
        <v>Tier 19</v>
      </c>
      <c r="G1884" s="284">
        <f t="shared" si="262"/>
        <v>1.5805694697744784E-2</v>
      </c>
    </row>
    <row r="1885" spans="1:7" hidden="1">
      <c r="A1885" s="283" t="str">
        <f t="shared" si="258"/>
        <v>Tier 19</v>
      </c>
      <c r="B1885" s="286">
        <f t="shared" si="264"/>
        <v>1822</v>
      </c>
      <c r="C1885" s="265">
        <f t="shared" si="264"/>
        <v>45764</v>
      </c>
      <c r="D1885" s="265" t="str">
        <f t="shared" si="259"/>
        <v>Tier 19</v>
      </c>
      <c r="E1885" s="284">
        <f t="shared" si="260"/>
        <v>0.23807192463044782</v>
      </c>
      <c r="F1885" s="265" t="str">
        <f t="shared" si="261"/>
        <v>Tier 19</v>
      </c>
      <c r="G1885" s="284">
        <f t="shared" si="262"/>
        <v>1.5807127512532795E-2</v>
      </c>
    </row>
    <row r="1886" spans="1:7" hidden="1">
      <c r="A1886" s="283" t="str">
        <f t="shared" si="258"/>
        <v>Tier 19</v>
      </c>
      <c r="B1886" s="286">
        <f t="shared" si="264"/>
        <v>1823</v>
      </c>
      <c r="C1886" s="265">
        <f t="shared" si="264"/>
        <v>45765</v>
      </c>
      <c r="D1886" s="265" t="str">
        <f t="shared" si="259"/>
        <v>Tier 19</v>
      </c>
      <c r="E1886" s="284">
        <f t="shared" si="260"/>
        <v>0.23810115920406846</v>
      </c>
      <c r="F1886" s="265" t="str">
        <f t="shared" si="261"/>
        <v>Tier 19</v>
      </c>
      <c r="G1886" s="284">
        <f t="shared" si="262"/>
        <v>1.5808560327320805E-2</v>
      </c>
    </row>
    <row r="1887" spans="1:7" hidden="1">
      <c r="A1887" s="283" t="str">
        <f t="shared" si="258"/>
        <v>Tier 19</v>
      </c>
      <c r="B1887" s="286">
        <f t="shared" si="264"/>
        <v>1824</v>
      </c>
      <c r="C1887" s="265">
        <f t="shared" si="264"/>
        <v>45766</v>
      </c>
      <c r="D1887" s="265" t="str">
        <f t="shared" si="259"/>
        <v>Tier 19</v>
      </c>
      <c r="E1887" s="284">
        <f t="shared" si="260"/>
        <v>0.2381303937776891</v>
      </c>
      <c r="F1887" s="265" t="str">
        <f t="shared" si="261"/>
        <v>Tier 19</v>
      </c>
      <c r="G1887" s="284">
        <f t="shared" si="262"/>
        <v>1.5809993142108816E-2</v>
      </c>
    </row>
    <row r="1888" spans="1:7" hidden="1">
      <c r="A1888" s="283" t="str">
        <f t="shared" si="258"/>
        <v>Tier 19</v>
      </c>
      <c r="B1888" s="286">
        <f t="shared" si="264"/>
        <v>1825</v>
      </c>
      <c r="C1888" s="265">
        <f t="shared" si="264"/>
        <v>45767</v>
      </c>
      <c r="D1888" s="265" t="str">
        <f t="shared" si="259"/>
        <v>Tier 19</v>
      </c>
      <c r="E1888" s="284">
        <f t="shared" si="260"/>
        <v>0.23815962835130974</v>
      </c>
      <c r="F1888" s="265" t="str">
        <f t="shared" si="261"/>
        <v>Tier 19</v>
      </c>
      <c r="G1888" s="284">
        <f t="shared" si="262"/>
        <v>1.5811425956896826E-2</v>
      </c>
    </row>
    <row r="1889" spans="1:7" hidden="1">
      <c r="A1889" s="283" t="str">
        <f t="shared" si="258"/>
        <v>Tier 19</v>
      </c>
      <c r="B1889" s="286">
        <f t="shared" si="264"/>
        <v>1826</v>
      </c>
      <c r="C1889" s="265">
        <f t="shared" si="264"/>
        <v>45768</v>
      </c>
      <c r="D1889" s="265" t="str">
        <f t="shared" si="259"/>
        <v>Tier 19</v>
      </c>
      <c r="E1889" s="284">
        <f t="shared" si="260"/>
        <v>0.23818886292493038</v>
      </c>
      <c r="F1889" s="265" t="str">
        <f t="shared" si="261"/>
        <v>Tier 19</v>
      </c>
      <c r="G1889" s="284">
        <f t="shared" si="262"/>
        <v>1.5812858771684837E-2</v>
      </c>
    </row>
    <row r="1890" spans="1:7" hidden="1">
      <c r="A1890" s="283" t="str">
        <f t="shared" si="258"/>
        <v>Tier 19</v>
      </c>
      <c r="B1890" s="286">
        <f t="shared" si="264"/>
        <v>1827</v>
      </c>
      <c r="C1890" s="265">
        <f t="shared" si="264"/>
        <v>45769</v>
      </c>
      <c r="D1890" s="265" t="str">
        <f t="shared" si="259"/>
        <v>Tier 19</v>
      </c>
      <c r="E1890" s="284">
        <f t="shared" si="260"/>
        <v>0.23821809749855102</v>
      </c>
      <c r="F1890" s="265" t="str">
        <f t="shared" si="261"/>
        <v>Tier 19</v>
      </c>
      <c r="G1890" s="284">
        <f t="shared" si="262"/>
        <v>1.5814291586472847E-2</v>
      </c>
    </row>
    <row r="1891" spans="1:7" hidden="1">
      <c r="A1891" s="283" t="str">
        <f t="shared" si="258"/>
        <v>Tier 19</v>
      </c>
      <c r="B1891" s="286">
        <f t="shared" si="264"/>
        <v>1828</v>
      </c>
      <c r="C1891" s="265">
        <f t="shared" si="264"/>
        <v>45770</v>
      </c>
      <c r="D1891" s="265" t="str">
        <f t="shared" si="259"/>
        <v>Tier 19</v>
      </c>
      <c r="E1891" s="284">
        <f t="shared" si="260"/>
        <v>0.23824733207217166</v>
      </c>
      <c r="F1891" s="265" t="str">
        <f t="shared" si="261"/>
        <v>Tier 19</v>
      </c>
      <c r="G1891" s="284">
        <f t="shared" si="262"/>
        <v>1.5815724401260858E-2</v>
      </c>
    </row>
    <row r="1892" spans="1:7" hidden="1">
      <c r="A1892" s="283" t="str">
        <f t="shared" si="258"/>
        <v>Tier 19</v>
      </c>
      <c r="B1892" s="286">
        <f t="shared" si="264"/>
        <v>1829</v>
      </c>
      <c r="C1892" s="265">
        <f t="shared" si="264"/>
        <v>45771</v>
      </c>
      <c r="D1892" s="265" t="str">
        <f t="shared" si="259"/>
        <v>Tier 19</v>
      </c>
      <c r="E1892" s="284">
        <f t="shared" si="260"/>
        <v>0.2382765666457923</v>
      </c>
      <c r="F1892" s="265" t="str">
        <f t="shared" si="261"/>
        <v>Tier 19</v>
      </c>
      <c r="G1892" s="284">
        <f t="shared" si="262"/>
        <v>1.5817157216048868E-2</v>
      </c>
    </row>
    <row r="1893" spans="1:7" hidden="1">
      <c r="A1893" s="283" t="str">
        <f t="shared" si="258"/>
        <v>Tier 19</v>
      </c>
      <c r="B1893" s="286">
        <f t="shared" si="264"/>
        <v>1830</v>
      </c>
      <c r="C1893" s="265">
        <f t="shared" si="264"/>
        <v>45772</v>
      </c>
      <c r="D1893" s="265" t="str">
        <f t="shared" si="259"/>
        <v>Tier 19</v>
      </c>
      <c r="E1893" s="284">
        <f t="shared" si="260"/>
        <v>0.23830580121941294</v>
      </c>
      <c r="F1893" s="265" t="str">
        <f t="shared" si="261"/>
        <v>Tier 19</v>
      </c>
      <c r="G1893" s="284">
        <f t="shared" si="262"/>
        <v>1.5818590030836879E-2</v>
      </c>
    </row>
    <row r="1894" spans="1:7" hidden="1">
      <c r="A1894" s="283" t="str">
        <f t="shared" si="258"/>
        <v>Tier 19</v>
      </c>
      <c r="B1894" s="286">
        <f t="shared" ref="B1894:C1909" si="265">B1893+1</f>
        <v>1831</v>
      </c>
      <c r="C1894" s="265">
        <f t="shared" si="265"/>
        <v>45773</v>
      </c>
      <c r="D1894" s="265" t="str">
        <f t="shared" si="259"/>
        <v>Tier 19</v>
      </c>
      <c r="E1894" s="284">
        <f t="shared" si="260"/>
        <v>0.23833503579303358</v>
      </c>
      <c r="F1894" s="265" t="str">
        <f t="shared" si="261"/>
        <v>Tier 19</v>
      </c>
      <c r="G1894" s="284">
        <f t="shared" si="262"/>
        <v>1.5820022845624889E-2</v>
      </c>
    </row>
    <row r="1895" spans="1:7" hidden="1">
      <c r="A1895" s="283" t="str">
        <f t="shared" si="258"/>
        <v>Tier 19</v>
      </c>
      <c r="B1895" s="286">
        <f t="shared" si="265"/>
        <v>1832</v>
      </c>
      <c r="C1895" s="265">
        <f t="shared" si="265"/>
        <v>45774</v>
      </c>
      <c r="D1895" s="265" t="str">
        <f t="shared" si="259"/>
        <v>Tier 19</v>
      </c>
      <c r="E1895" s="284">
        <f t="shared" si="260"/>
        <v>0.23836427036665422</v>
      </c>
      <c r="F1895" s="265" t="str">
        <f t="shared" si="261"/>
        <v>Tier 19</v>
      </c>
      <c r="G1895" s="284">
        <f t="shared" si="262"/>
        <v>1.58214556604129E-2</v>
      </c>
    </row>
    <row r="1896" spans="1:7" hidden="1">
      <c r="A1896" s="283" t="str">
        <f t="shared" si="258"/>
        <v>Tier 19</v>
      </c>
      <c r="B1896" s="286">
        <f t="shared" si="265"/>
        <v>1833</v>
      </c>
      <c r="C1896" s="265">
        <f t="shared" si="265"/>
        <v>45775</v>
      </c>
      <c r="D1896" s="265" t="str">
        <f t="shared" si="259"/>
        <v>Tier 19</v>
      </c>
      <c r="E1896" s="284">
        <f t="shared" si="260"/>
        <v>0.23839350494027486</v>
      </c>
      <c r="F1896" s="265" t="str">
        <f t="shared" si="261"/>
        <v>Tier 19</v>
      </c>
      <c r="G1896" s="284">
        <f t="shared" si="262"/>
        <v>1.582288847520091E-2</v>
      </c>
    </row>
    <row r="1897" spans="1:7" hidden="1">
      <c r="A1897" s="283" t="str">
        <f t="shared" si="258"/>
        <v>Tier 19</v>
      </c>
      <c r="B1897" s="286">
        <f t="shared" si="265"/>
        <v>1834</v>
      </c>
      <c r="C1897" s="265">
        <f t="shared" si="265"/>
        <v>45776</v>
      </c>
      <c r="D1897" s="265" t="str">
        <f t="shared" si="259"/>
        <v>Tier 19</v>
      </c>
      <c r="E1897" s="284">
        <f t="shared" si="260"/>
        <v>0.2384227395138955</v>
      </c>
      <c r="F1897" s="265" t="str">
        <f t="shared" si="261"/>
        <v>Tier 19</v>
      </c>
      <c r="G1897" s="284">
        <f t="shared" si="262"/>
        <v>1.5824321289988921E-2</v>
      </c>
    </row>
    <row r="1898" spans="1:7" hidden="1">
      <c r="A1898" s="283" t="str">
        <f t="shared" si="258"/>
        <v>Tier 20</v>
      </c>
      <c r="B1898" s="286">
        <f t="shared" si="265"/>
        <v>1835</v>
      </c>
      <c r="C1898" s="265">
        <f t="shared" si="265"/>
        <v>45777</v>
      </c>
      <c r="D1898" s="265" t="str">
        <f t="shared" si="259"/>
        <v>Tier 20</v>
      </c>
      <c r="E1898" s="284">
        <f t="shared" si="260"/>
        <v>0.2384277676240272</v>
      </c>
      <c r="F1898" s="265" t="str">
        <f t="shared" si="261"/>
        <v>Tier 20</v>
      </c>
      <c r="G1898" s="284">
        <f t="shared" si="262"/>
        <v>1.5825740483141486E-2</v>
      </c>
    </row>
    <row r="1899" spans="1:7" hidden="1">
      <c r="A1899" s="283" t="str">
        <f t="shared" si="258"/>
        <v>Tier 20</v>
      </c>
      <c r="B1899" s="286">
        <f t="shared" si="265"/>
        <v>1836</v>
      </c>
      <c r="C1899" s="265">
        <f t="shared" si="265"/>
        <v>45778</v>
      </c>
      <c r="D1899" s="265" t="str">
        <f t="shared" si="259"/>
        <v>Tier 20</v>
      </c>
      <c r="E1899" s="284">
        <f t="shared" si="260"/>
        <v>0.2384327957341589</v>
      </c>
      <c r="F1899" s="265" t="str">
        <f t="shared" si="261"/>
        <v>Tier 20</v>
      </c>
      <c r="G1899" s="284">
        <f t="shared" si="262"/>
        <v>1.5827159676294052E-2</v>
      </c>
    </row>
    <row r="1900" spans="1:7" hidden="1">
      <c r="A1900" s="283" t="str">
        <f t="shared" si="258"/>
        <v>Tier 20</v>
      </c>
      <c r="B1900" s="286">
        <f t="shared" si="265"/>
        <v>1837</v>
      </c>
      <c r="C1900" s="265">
        <f t="shared" si="265"/>
        <v>45779</v>
      </c>
      <c r="D1900" s="265" t="str">
        <f t="shared" si="259"/>
        <v>Tier 20</v>
      </c>
      <c r="E1900" s="284">
        <f t="shared" si="260"/>
        <v>0.2384378238442906</v>
      </c>
      <c r="F1900" s="265" t="str">
        <f t="shared" si="261"/>
        <v>Tier 20</v>
      </c>
      <c r="G1900" s="284">
        <f t="shared" si="262"/>
        <v>1.5828578869446618E-2</v>
      </c>
    </row>
    <row r="1901" spans="1:7" hidden="1">
      <c r="A1901" s="283" t="str">
        <f t="shared" si="258"/>
        <v>Tier 20</v>
      </c>
      <c r="B1901" s="286">
        <f t="shared" si="265"/>
        <v>1838</v>
      </c>
      <c r="C1901" s="265">
        <f t="shared" si="265"/>
        <v>45780</v>
      </c>
      <c r="D1901" s="265" t="str">
        <f t="shared" si="259"/>
        <v>Tier 20</v>
      </c>
      <c r="E1901" s="284">
        <f t="shared" si="260"/>
        <v>0.2384428519544223</v>
      </c>
      <c r="F1901" s="265" t="str">
        <f t="shared" si="261"/>
        <v>Tier 20</v>
      </c>
      <c r="G1901" s="284">
        <f t="shared" si="262"/>
        <v>1.5829998062599184E-2</v>
      </c>
    </row>
    <row r="1902" spans="1:7" hidden="1">
      <c r="A1902" s="283" t="str">
        <f t="shared" si="258"/>
        <v>Tier 20</v>
      </c>
      <c r="B1902" s="286">
        <f t="shared" si="265"/>
        <v>1839</v>
      </c>
      <c r="C1902" s="265">
        <f t="shared" si="265"/>
        <v>45781</v>
      </c>
      <c r="D1902" s="265" t="str">
        <f t="shared" si="259"/>
        <v>Tier 20</v>
      </c>
      <c r="E1902" s="284">
        <f t="shared" si="260"/>
        <v>0.238447880064554</v>
      </c>
      <c r="F1902" s="265" t="str">
        <f t="shared" si="261"/>
        <v>Tier 20</v>
      </c>
      <c r="G1902" s="284">
        <f t="shared" si="262"/>
        <v>1.583141725575175E-2</v>
      </c>
    </row>
    <row r="1903" spans="1:7" hidden="1">
      <c r="A1903" s="283" t="str">
        <f t="shared" si="258"/>
        <v>Tier 20</v>
      </c>
      <c r="B1903" s="286">
        <f t="shared" si="265"/>
        <v>1840</v>
      </c>
      <c r="C1903" s="265">
        <f t="shared" si="265"/>
        <v>45782</v>
      </c>
      <c r="D1903" s="265" t="str">
        <f t="shared" si="259"/>
        <v>Tier 20</v>
      </c>
      <c r="E1903" s="284">
        <f t="shared" si="260"/>
        <v>0.2384529081746857</v>
      </c>
      <c r="F1903" s="265" t="str">
        <f t="shared" si="261"/>
        <v>Tier 20</v>
      </c>
      <c r="G1903" s="284">
        <f t="shared" si="262"/>
        <v>1.5832836448904316E-2</v>
      </c>
    </row>
    <row r="1904" spans="1:7" hidden="1">
      <c r="A1904" s="283" t="str">
        <f t="shared" si="258"/>
        <v>Tier 20</v>
      </c>
      <c r="B1904" s="286">
        <f t="shared" si="265"/>
        <v>1841</v>
      </c>
      <c r="C1904" s="265">
        <f t="shared" si="265"/>
        <v>45783</v>
      </c>
      <c r="D1904" s="265" t="str">
        <f t="shared" si="259"/>
        <v>Tier 20</v>
      </c>
      <c r="E1904" s="284">
        <f t="shared" si="260"/>
        <v>0.2384579362848174</v>
      </c>
      <c r="F1904" s="265" t="str">
        <f t="shared" si="261"/>
        <v>Tier 20</v>
      </c>
      <c r="G1904" s="284">
        <f t="shared" si="262"/>
        <v>1.5834255642056882E-2</v>
      </c>
    </row>
    <row r="1905" spans="1:7" hidden="1">
      <c r="A1905" s="283" t="str">
        <f t="shared" si="258"/>
        <v>Tier 20</v>
      </c>
      <c r="B1905" s="286">
        <f t="shared" si="265"/>
        <v>1842</v>
      </c>
      <c r="C1905" s="265">
        <f t="shared" si="265"/>
        <v>45784</v>
      </c>
      <c r="D1905" s="265" t="str">
        <f t="shared" si="259"/>
        <v>Tier 20</v>
      </c>
      <c r="E1905" s="284">
        <f t="shared" si="260"/>
        <v>0.2384629643949491</v>
      </c>
      <c r="F1905" s="265" t="str">
        <f t="shared" si="261"/>
        <v>Tier 20</v>
      </c>
      <c r="G1905" s="284">
        <f t="shared" si="262"/>
        <v>1.5835674835209448E-2</v>
      </c>
    </row>
    <row r="1906" spans="1:7" hidden="1">
      <c r="A1906" s="283" t="str">
        <f t="shared" si="258"/>
        <v>Tier 20</v>
      </c>
      <c r="B1906" s="286">
        <f t="shared" si="265"/>
        <v>1843</v>
      </c>
      <c r="C1906" s="265">
        <f t="shared" si="265"/>
        <v>45785</v>
      </c>
      <c r="D1906" s="265" t="str">
        <f t="shared" si="259"/>
        <v>Tier 20</v>
      </c>
      <c r="E1906" s="284">
        <f t="shared" si="260"/>
        <v>0.2384679925050808</v>
      </c>
      <c r="F1906" s="265" t="str">
        <f t="shared" si="261"/>
        <v>Tier 20</v>
      </c>
      <c r="G1906" s="284">
        <f t="shared" si="262"/>
        <v>1.5837094028362014E-2</v>
      </c>
    </row>
    <row r="1907" spans="1:7" hidden="1">
      <c r="A1907" s="283" t="str">
        <f t="shared" si="258"/>
        <v>Tier 20</v>
      </c>
      <c r="B1907" s="286">
        <f t="shared" si="265"/>
        <v>1844</v>
      </c>
      <c r="C1907" s="265">
        <f t="shared" si="265"/>
        <v>45786</v>
      </c>
      <c r="D1907" s="265" t="str">
        <f t="shared" si="259"/>
        <v>Tier 20</v>
      </c>
      <c r="E1907" s="284">
        <f t="shared" si="260"/>
        <v>0.2384730206152125</v>
      </c>
      <c r="F1907" s="265" t="str">
        <f t="shared" si="261"/>
        <v>Tier 20</v>
      </c>
      <c r="G1907" s="284">
        <f t="shared" si="262"/>
        <v>1.5838513221514579E-2</v>
      </c>
    </row>
    <row r="1908" spans="1:7" hidden="1">
      <c r="A1908" s="283" t="str">
        <f t="shared" si="258"/>
        <v>Tier 20</v>
      </c>
      <c r="B1908" s="286">
        <f t="shared" si="265"/>
        <v>1845</v>
      </c>
      <c r="C1908" s="265">
        <f t="shared" si="265"/>
        <v>45787</v>
      </c>
      <c r="D1908" s="265" t="str">
        <f t="shared" si="259"/>
        <v>Tier 20</v>
      </c>
      <c r="E1908" s="284">
        <f t="shared" si="260"/>
        <v>0.2384780487253442</v>
      </c>
      <c r="F1908" s="265" t="str">
        <f t="shared" si="261"/>
        <v>Tier 20</v>
      </c>
      <c r="G1908" s="284">
        <f t="shared" si="262"/>
        <v>1.5839932414667145E-2</v>
      </c>
    </row>
    <row r="1909" spans="1:7" hidden="1">
      <c r="A1909" s="283" t="str">
        <f t="shared" si="258"/>
        <v>Tier 20</v>
      </c>
      <c r="B1909" s="286">
        <f t="shared" si="265"/>
        <v>1846</v>
      </c>
      <c r="C1909" s="265">
        <f t="shared" si="265"/>
        <v>45788</v>
      </c>
      <c r="D1909" s="265" t="str">
        <f t="shared" si="259"/>
        <v>Tier 20</v>
      </c>
      <c r="E1909" s="284">
        <f t="shared" si="260"/>
        <v>0.2384830768354759</v>
      </c>
      <c r="F1909" s="265" t="str">
        <f t="shared" si="261"/>
        <v>Tier 20</v>
      </c>
      <c r="G1909" s="284">
        <f t="shared" si="262"/>
        <v>1.5841351607819711E-2</v>
      </c>
    </row>
    <row r="1910" spans="1:7" hidden="1">
      <c r="A1910" s="283" t="str">
        <f t="shared" si="258"/>
        <v>Tier 20</v>
      </c>
      <c r="B1910" s="286">
        <f t="shared" ref="B1910:C1925" si="266">B1909+1</f>
        <v>1847</v>
      </c>
      <c r="C1910" s="265">
        <f t="shared" si="266"/>
        <v>45789</v>
      </c>
      <c r="D1910" s="265" t="str">
        <f t="shared" si="259"/>
        <v>Tier 20</v>
      </c>
      <c r="E1910" s="284">
        <f t="shared" si="260"/>
        <v>0.2384881049456076</v>
      </c>
      <c r="F1910" s="265" t="str">
        <f t="shared" si="261"/>
        <v>Tier 20</v>
      </c>
      <c r="G1910" s="284">
        <f t="shared" si="262"/>
        <v>1.5842770800972277E-2</v>
      </c>
    </row>
    <row r="1911" spans="1:7" hidden="1">
      <c r="A1911" s="283" t="str">
        <f t="shared" si="258"/>
        <v>Tier 20</v>
      </c>
      <c r="B1911" s="286">
        <f t="shared" si="266"/>
        <v>1848</v>
      </c>
      <c r="C1911" s="265">
        <f t="shared" si="266"/>
        <v>45790</v>
      </c>
      <c r="D1911" s="265" t="str">
        <f t="shared" si="259"/>
        <v>Tier 20</v>
      </c>
      <c r="E1911" s="284">
        <f t="shared" si="260"/>
        <v>0.2384931330557393</v>
      </c>
      <c r="F1911" s="265" t="str">
        <f t="shared" si="261"/>
        <v>Tier 20</v>
      </c>
      <c r="G1911" s="284">
        <f t="shared" si="262"/>
        <v>1.5844189994124843E-2</v>
      </c>
    </row>
    <row r="1912" spans="1:7" hidden="1">
      <c r="A1912" s="283" t="str">
        <f t="shared" si="258"/>
        <v>Tier 20</v>
      </c>
      <c r="B1912" s="286">
        <f t="shared" si="266"/>
        <v>1849</v>
      </c>
      <c r="C1912" s="265">
        <f t="shared" si="266"/>
        <v>45791</v>
      </c>
      <c r="D1912" s="265" t="str">
        <f t="shared" si="259"/>
        <v>Tier 20</v>
      </c>
      <c r="E1912" s="284">
        <f t="shared" si="260"/>
        <v>0.238498161165871</v>
      </c>
      <c r="F1912" s="265" t="str">
        <f t="shared" si="261"/>
        <v>Tier 20</v>
      </c>
      <c r="G1912" s="284">
        <f t="shared" si="262"/>
        <v>1.5845609187277409E-2</v>
      </c>
    </row>
    <row r="1913" spans="1:7" hidden="1">
      <c r="A1913" s="283" t="str">
        <f t="shared" si="258"/>
        <v>Tier 20</v>
      </c>
      <c r="B1913" s="286">
        <f t="shared" si="266"/>
        <v>1850</v>
      </c>
      <c r="C1913" s="265">
        <f t="shared" si="266"/>
        <v>45792</v>
      </c>
      <c r="D1913" s="265" t="str">
        <f t="shared" si="259"/>
        <v>Tier 20</v>
      </c>
      <c r="E1913" s="284">
        <f t="shared" si="260"/>
        <v>0.2385031892760027</v>
      </c>
      <c r="F1913" s="265" t="str">
        <f t="shared" si="261"/>
        <v>Tier 20</v>
      </c>
      <c r="G1913" s="284">
        <f t="shared" si="262"/>
        <v>1.5847028380429975E-2</v>
      </c>
    </row>
    <row r="1914" spans="1:7" hidden="1">
      <c r="A1914" s="283" t="str">
        <f t="shared" si="258"/>
        <v>Tier 20</v>
      </c>
      <c r="B1914" s="286">
        <f t="shared" si="266"/>
        <v>1851</v>
      </c>
      <c r="C1914" s="265">
        <f t="shared" si="266"/>
        <v>45793</v>
      </c>
      <c r="D1914" s="265" t="str">
        <f t="shared" si="259"/>
        <v>Tier 20</v>
      </c>
      <c r="E1914" s="284">
        <f t="shared" si="260"/>
        <v>0.2385082173861344</v>
      </c>
      <c r="F1914" s="265" t="str">
        <f t="shared" si="261"/>
        <v>Tier 20</v>
      </c>
      <c r="G1914" s="284">
        <f t="shared" si="262"/>
        <v>1.5848447573582541E-2</v>
      </c>
    </row>
    <row r="1915" spans="1:7" hidden="1">
      <c r="A1915" s="283" t="str">
        <f t="shared" si="258"/>
        <v>Tier 20</v>
      </c>
      <c r="B1915" s="286">
        <f t="shared" si="266"/>
        <v>1852</v>
      </c>
      <c r="C1915" s="265">
        <f t="shared" si="266"/>
        <v>45794</v>
      </c>
      <c r="D1915" s="265" t="str">
        <f t="shared" si="259"/>
        <v>Tier 20</v>
      </c>
      <c r="E1915" s="284">
        <f t="shared" si="260"/>
        <v>0.2385132454962661</v>
      </c>
      <c r="F1915" s="265" t="str">
        <f t="shared" si="261"/>
        <v>Tier 20</v>
      </c>
      <c r="G1915" s="284">
        <f t="shared" si="262"/>
        <v>1.5849866766735107E-2</v>
      </c>
    </row>
    <row r="1916" spans="1:7" hidden="1">
      <c r="A1916" s="283" t="str">
        <f t="shared" si="258"/>
        <v>Tier 20</v>
      </c>
      <c r="B1916" s="286">
        <f t="shared" si="266"/>
        <v>1853</v>
      </c>
      <c r="C1916" s="265">
        <f t="shared" si="266"/>
        <v>45795</v>
      </c>
      <c r="D1916" s="265" t="str">
        <f t="shared" si="259"/>
        <v>Tier 20</v>
      </c>
      <c r="E1916" s="284">
        <f t="shared" si="260"/>
        <v>0.2385182736063978</v>
      </c>
      <c r="F1916" s="265" t="str">
        <f t="shared" si="261"/>
        <v>Tier 20</v>
      </c>
      <c r="G1916" s="284">
        <f t="shared" si="262"/>
        <v>1.5851285959887672E-2</v>
      </c>
    </row>
    <row r="1917" spans="1:7" hidden="1">
      <c r="A1917" s="283" t="str">
        <f t="shared" si="258"/>
        <v>Tier 20</v>
      </c>
      <c r="B1917" s="286">
        <f t="shared" si="266"/>
        <v>1854</v>
      </c>
      <c r="C1917" s="265">
        <f t="shared" si="266"/>
        <v>45796</v>
      </c>
      <c r="D1917" s="265" t="str">
        <f t="shared" si="259"/>
        <v>Tier 20</v>
      </c>
      <c r="E1917" s="284">
        <f t="shared" si="260"/>
        <v>0.2385233017165295</v>
      </c>
      <c r="F1917" s="265" t="str">
        <f t="shared" si="261"/>
        <v>Tier 20</v>
      </c>
      <c r="G1917" s="284">
        <f t="shared" si="262"/>
        <v>1.5852705153040238E-2</v>
      </c>
    </row>
    <row r="1918" spans="1:7" hidden="1">
      <c r="A1918" s="283" t="str">
        <f t="shared" si="258"/>
        <v>Tier 20</v>
      </c>
      <c r="B1918" s="286">
        <f t="shared" si="266"/>
        <v>1855</v>
      </c>
      <c r="C1918" s="265">
        <f t="shared" si="266"/>
        <v>45797</v>
      </c>
      <c r="D1918" s="265" t="str">
        <f t="shared" si="259"/>
        <v>Tier 20</v>
      </c>
      <c r="E1918" s="284">
        <f t="shared" si="260"/>
        <v>0.2385283298266612</v>
      </c>
      <c r="F1918" s="265" t="str">
        <f t="shared" si="261"/>
        <v>Tier 20</v>
      </c>
      <c r="G1918" s="284">
        <f t="shared" si="262"/>
        <v>1.5854124346192804E-2</v>
      </c>
    </row>
    <row r="1919" spans="1:7" hidden="1">
      <c r="A1919" s="283" t="str">
        <f t="shared" si="258"/>
        <v>Tier 20</v>
      </c>
      <c r="B1919" s="286">
        <f t="shared" si="266"/>
        <v>1856</v>
      </c>
      <c r="C1919" s="265">
        <f t="shared" si="266"/>
        <v>45798</v>
      </c>
      <c r="D1919" s="265" t="str">
        <f t="shared" si="259"/>
        <v>Tier 20</v>
      </c>
      <c r="E1919" s="284">
        <f t="shared" si="260"/>
        <v>0.23853335793679289</v>
      </c>
      <c r="F1919" s="265" t="str">
        <f t="shared" si="261"/>
        <v>Tier 20</v>
      </c>
      <c r="G1919" s="284">
        <f t="shared" si="262"/>
        <v>1.585554353934537E-2</v>
      </c>
    </row>
    <row r="1920" spans="1:7" hidden="1">
      <c r="A1920" s="283" t="str">
        <f t="shared" ref="A1920:A1983" si="267">IFERROR(INDEX($P$63:$P$101,MATCH(B1920,$Q$63:$Q$101,0)),A1919)</f>
        <v>Tier 20</v>
      </c>
      <c r="B1920" s="286">
        <f t="shared" si="266"/>
        <v>1857</v>
      </c>
      <c r="C1920" s="265">
        <f t="shared" si="266"/>
        <v>45799</v>
      </c>
      <c r="D1920" s="265" t="str">
        <f t="shared" ref="D1920:D1983" si="268">IF(A1920=0,"",A1920)</f>
        <v>Tier 20</v>
      </c>
      <c r="E1920" s="284">
        <f t="shared" ref="E1920:E1983" si="269">IF(A1920=0,E1919,E1919+VLOOKUP(D1920,$P$63:$T$101,3,0))</f>
        <v>0.23853838604692459</v>
      </c>
      <c r="F1920" s="265" t="str">
        <f t="shared" ref="F1920:F1983" si="270">D1920</f>
        <v>Tier 20</v>
      </c>
      <c r="G1920" s="284">
        <f t="shared" ref="G1920:G1983" si="271">IF(A1920=0,G1919,G1919+VLOOKUP(F1920,$P$63:$T$101,5,0))</f>
        <v>1.5856962732497936E-2</v>
      </c>
    </row>
    <row r="1921" spans="1:7" hidden="1">
      <c r="A1921" s="283" t="str">
        <f t="shared" si="267"/>
        <v>Tier 20</v>
      </c>
      <c r="B1921" s="286">
        <f t="shared" si="266"/>
        <v>1858</v>
      </c>
      <c r="C1921" s="265">
        <f t="shared" si="266"/>
        <v>45800</v>
      </c>
      <c r="D1921" s="265" t="str">
        <f t="shared" si="268"/>
        <v>Tier 20</v>
      </c>
      <c r="E1921" s="284">
        <f t="shared" si="269"/>
        <v>0.23854341415705629</v>
      </c>
      <c r="F1921" s="265" t="str">
        <f t="shared" si="270"/>
        <v>Tier 20</v>
      </c>
      <c r="G1921" s="284">
        <f t="shared" si="271"/>
        <v>1.5858381925650502E-2</v>
      </c>
    </row>
    <row r="1922" spans="1:7" hidden="1">
      <c r="A1922" s="283" t="str">
        <f t="shared" si="267"/>
        <v>Tier 20</v>
      </c>
      <c r="B1922" s="286">
        <f t="shared" si="266"/>
        <v>1859</v>
      </c>
      <c r="C1922" s="265">
        <f t="shared" si="266"/>
        <v>45801</v>
      </c>
      <c r="D1922" s="265" t="str">
        <f t="shared" si="268"/>
        <v>Tier 20</v>
      </c>
      <c r="E1922" s="284">
        <f t="shared" si="269"/>
        <v>0.23854844226718799</v>
      </c>
      <c r="F1922" s="265" t="str">
        <f t="shared" si="270"/>
        <v>Tier 20</v>
      </c>
      <c r="G1922" s="284">
        <f t="shared" si="271"/>
        <v>1.5859801118803068E-2</v>
      </c>
    </row>
    <row r="1923" spans="1:7" hidden="1">
      <c r="A1923" s="283" t="str">
        <f t="shared" si="267"/>
        <v>Tier 20</v>
      </c>
      <c r="B1923" s="286">
        <f t="shared" si="266"/>
        <v>1860</v>
      </c>
      <c r="C1923" s="265">
        <f t="shared" si="266"/>
        <v>45802</v>
      </c>
      <c r="D1923" s="265" t="str">
        <f t="shared" si="268"/>
        <v>Tier 20</v>
      </c>
      <c r="E1923" s="284">
        <f t="shared" si="269"/>
        <v>0.23855347037731969</v>
      </c>
      <c r="F1923" s="265" t="str">
        <f t="shared" si="270"/>
        <v>Tier 20</v>
      </c>
      <c r="G1923" s="284">
        <f t="shared" si="271"/>
        <v>1.5861220311955634E-2</v>
      </c>
    </row>
    <row r="1924" spans="1:7" hidden="1">
      <c r="A1924" s="283" t="str">
        <f t="shared" si="267"/>
        <v>Tier 20</v>
      </c>
      <c r="B1924" s="286">
        <f t="shared" si="266"/>
        <v>1861</v>
      </c>
      <c r="C1924" s="265">
        <f t="shared" si="266"/>
        <v>45803</v>
      </c>
      <c r="D1924" s="265" t="str">
        <f t="shared" si="268"/>
        <v>Tier 20</v>
      </c>
      <c r="E1924" s="284">
        <f t="shared" si="269"/>
        <v>0.23855849848745139</v>
      </c>
      <c r="F1924" s="265" t="str">
        <f t="shared" si="270"/>
        <v>Tier 20</v>
      </c>
      <c r="G1924" s="284">
        <f t="shared" si="271"/>
        <v>1.58626395051082E-2</v>
      </c>
    </row>
    <row r="1925" spans="1:7" hidden="1">
      <c r="A1925" s="283" t="str">
        <f t="shared" si="267"/>
        <v>Tier 20</v>
      </c>
      <c r="B1925" s="286">
        <f t="shared" si="266"/>
        <v>1862</v>
      </c>
      <c r="C1925" s="265">
        <f t="shared" si="266"/>
        <v>45804</v>
      </c>
      <c r="D1925" s="265" t="str">
        <f t="shared" si="268"/>
        <v>Tier 20</v>
      </c>
      <c r="E1925" s="284">
        <f t="shared" si="269"/>
        <v>0.23856352659758309</v>
      </c>
      <c r="F1925" s="265" t="str">
        <f t="shared" si="270"/>
        <v>Tier 20</v>
      </c>
      <c r="G1925" s="284">
        <f t="shared" si="271"/>
        <v>1.5864058698260766E-2</v>
      </c>
    </row>
    <row r="1926" spans="1:7" hidden="1">
      <c r="A1926" s="283" t="str">
        <f t="shared" si="267"/>
        <v>Tier 20</v>
      </c>
      <c r="B1926" s="286">
        <f t="shared" ref="B1926:C1941" si="272">B1925+1</f>
        <v>1863</v>
      </c>
      <c r="C1926" s="265">
        <f t="shared" si="272"/>
        <v>45805</v>
      </c>
      <c r="D1926" s="265" t="str">
        <f t="shared" si="268"/>
        <v>Tier 20</v>
      </c>
      <c r="E1926" s="284">
        <f t="shared" si="269"/>
        <v>0.23856855470771479</v>
      </c>
      <c r="F1926" s="265" t="str">
        <f t="shared" si="270"/>
        <v>Tier 20</v>
      </c>
      <c r="G1926" s="284">
        <f t="shared" si="271"/>
        <v>1.5865477891413331E-2</v>
      </c>
    </row>
    <row r="1927" spans="1:7" hidden="1">
      <c r="A1927" s="283" t="str">
        <f t="shared" si="267"/>
        <v>Tier 20</v>
      </c>
      <c r="B1927" s="286">
        <f t="shared" si="272"/>
        <v>1864</v>
      </c>
      <c r="C1927" s="265">
        <f t="shared" si="272"/>
        <v>45806</v>
      </c>
      <c r="D1927" s="265" t="str">
        <f t="shared" si="268"/>
        <v>Tier 20</v>
      </c>
      <c r="E1927" s="284">
        <f t="shared" si="269"/>
        <v>0.23857358281784649</v>
      </c>
      <c r="F1927" s="265" t="str">
        <f t="shared" si="270"/>
        <v>Tier 20</v>
      </c>
      <c r="G1927" s="284">
        <f t="shared" si="271"/>
        <v>1.5866897084565897E-2</v>
      </c>
    </row>
    <row r="1928" spans="1:7" hidden="1">
      <c r="A1928" s="283" t="str">
        <f t="shared" si="267"/>
        <v>Tier 20</v>
      </c>
      <c r="B1928" s="286">
        <f t="shared" si="272"/>
        <v>1865</v>
      </c>
      <c r="C1928" s="265">
        <f t="shared" si="272"/>
        <v>45807</v>
      </c>
      <c r="D1928" s="265" t="str">
        <f t="shared" si="268"/>
        <v>Tier 20</v>
      </c>
      <c r="E1928" s="284">
        <f t="shared" si="269"/>
        <v>0.23857861092797819</v>
      </c>
      <c r="F1928" s="265" t="str">
        <f t="shared" si="270"/>
        <v>Tier 20</v>
      </c>
      <c r="G1928" s="284">
        <f t="shared" si="271"/>
        <v>1.5868316277718463E-2</v>
      </c>
    </row>
    <row r="1929" spans="1:7" hidden="1">
      <c r="A1929" s="283" t="str">
        <f t="shared" si="267"/>
        <v>Tier 20</v>
      </c>
      <c r="B1929" s="286">
        <f t="shared" si="272"/>
        <v>1866</v>
      </c>
      <c r="C1929" s="265">
        <f t="shared" si="272"/>
        <v>45808</v>
      </c>
      <c r="D1929" s="265" t="str">
        <f t="shared" si="268"/>
        <v>Tier 20</v>
      </c>
      <c r="E1929" s="284">
        <f t="shared" si="269"/>
        <v>0.23858363903810989</v>
      </c>
      <c r="F1929" s="265" t="str">
        <f t="shared" si="270"/>
        <v>Tier 20</v>
      </c>
      <c r="G1929" s="284">
        <f t="shared" si="271"/>
        <v>1.5869735470871029E-2</v>
      </c>
    </row>
    <row r="1930" spans="1:7" hidden="1">
      <c r="A1930" s="283" t="str">
        <f t="shared" si="267"/>
        <v>Tier 20</v>
      </c>
      <c r="B1930" s="286">
        <f t="shared" si="272"/>
        <v>1867</v>
      </c>
      <c r="C1930" s="265">
        <f t="shared" si="272"/>
        <v>45809</v>
      </c>
      <c r="D1930" s="265" t="str">
        <f t="shared" si="268"/>
        <v>Tier 20</v>
      </c>
      <c r="E1930" s="284">
        <f t="shared" si="269"/>
        <v>0.23858866714824159</v>
      </c>
      <c r="F1930" s="265" t="str">
        <f t="shared" si="270"/>
        <v>Tier 20</v>
      </c>
      <c r="G1930" s="284">
        <f t="shared" si="271"/>
        <v>1.5871154664023595E-2</v>
      </c>
    </row>
    <row r="1931" spans="1:7" hidden="1">
      <c r="A1931" s="283" t="str">
        <f t="shared" si="267"/>
        <v>Tier 20</v>
      </c>
      <c r="B1931" s="286">
        <f t="shared" si="272"/>
        <v>1868</v>
      </c>
      <c r="C1931" s="265">
        <f t="shared" si="272"/>
        <v>45810</v>
      </c>
      <c r="D1931" s="265" t="str">
        <f t="shared" si="268"/>
        <v>Tier 20</v>
      </c>
      <c r="E1931" s="284">
        <f t="shared" si="269"/>
        <v>0.23859369525837329</v>
      </c>
      <c r="F1931" s="265" t="str">
        <f t="shared" si="270"/>
        <v>Tier 20</v>
      </c>
      <c r="G1931" s="284">
        <f t="shared" si="271"/>
        <v>1.5872573857176161E-2</v>
      </c>
    </row>
    <row r="1932" spans="1:7" hidden="1">
      <c r="A1932" s="283" t="str">
        <f t="shared" si="267"/>
        <v>Tier 20</v>
      </c>
      <c r="B1932" s="286">
        <f t="shared" si="272"/>
        <v>1869</v>
      </c>
      <c r="C1932" s="265">
        <f t="shared" si="272"/>
        <v>45811</v>
      </c>
      <c r="D1932" s="265" t="str">
        <f t="shared" si="268"/>
        <v>Tier 20</v>
      </c>
      <c r="E1932" s="284">
        <f t="shared" si="269"/>
        <v>0.23859872336850499</v>
      </c>
      <c r="F1932" s="265" t="str">
        <f t="shared" si="270"/>
        <v>Tier 20</v>
      </c>
      <c r="G1932" s="284">
        <f t="shared" si="271"/>
        <v>1.5873993050328727E-2</v>
      </c>
    </row>
    <row r="1933" spans="1:7" hidden="1">
      <c r="A1933" s="283" t="str">
        <f t="shared" si="267"/>
        <v>Tier 20</v>
      </c>
      <c r="B1933" s="286">
        <f t="shared" si="272"/>
        <v>1870</v>
      </c>
      <c r="C1933" s="265">
        <f t="shared" si="272"/>
        <v>45812</v>
      </c>
      <c r="D1933" s="265" t="str">
        <f t="shared" si="268"/>
        <v>Tier 20</v>
      </c>
      <c r="E1933" s="284">
        <f t="shared" si="269"/>
        <v>0.23860375147863669</v>
      </c>
      <c r="F1933" s="265" t="str">
        <f t="shared" si="270"/>
        <v>Tier 20</v>
      </c>
      <c r="G1933" s="284">
        <f t="shared" si="271"/>
        <v>1.5875412243481293E-2</v>
      </c>
    </row>
    <row r="1934" spans="1:7" hidden="1">
      <c r="A1934" s="283" t="str">
        <f t="shared" si="267"/>
        <v>Tier 20</v>
      </c>
      <c r="B1934" s="286">
        <f t="shared" si="272"/>
        <v>1871</v>
      </c>
      <c r="C1934" s="265">
        <f t="shared" si="272"/>
        <v>45813</v>
      </c>
      <c r="D1934" s="265" t="str">
        <f t="shared" si="268"/>
        <v>Tier 20</v>
      </c>
      <c r="E1934" s="284">
        <f t="shared" si="269"/>
        <v>0.23860877958876839</v>
      </c>
      <c r="F1934" s="265" t="str">
        <f t="shared" si="270"/>
        <v>Tier 20</v>
      </c>
      <c r="G1934" s="284">
        <f t="shared" si="271"/>
        <v>1.5876831436633859E-2</v>
      </c>
    </row>
    <row r="1935" spans="1:7" hidden="1">
      <c r="A1935" s="283" t="str">
        <f t="shared" si="267"/>
        <v>Tier 20</v>
      </c>
      <c r="B1935" s="286">
        <f t="shared" si="272"/>
        <v>1872</v>
      </c>
      <c r="C1935" s="265">
        <f t="shared" si="272"/>
        <v>45814</v>
      </c>
      <c r="D1935" s="265" t="str">
        <f t="shared" si="268"/>
        <v>Tier 20</v>
      </c>
      <c r="E1935" s="284">
        <f t="shared" si="269"/>
        <v>0.23861380769890009</v>
      </c>
      <c r="F1935" s="265" t="str">
        <f t="shared" si="270"/>
        <v>Tier 20</v>
      </c>
      <c r="G1935" s="284">
        <f t="shared" si="271"/>
        <v>1.5878250629786424E-2</v>
      </c>
    </row>
    <row r="1936" spans="1:7" hidden="1">
      <c r="A1936" s="283" t="str">
        <f t="shared" si="267"/>
        <v>Tier 20</v>
      </c>
      <c r="B1936" s="286">
        <f t="shared" si="272"/>
        <v>1873</v>
      </c>
      <c r="C1936" s="265">
        <f t="shared" si="272"/>
        <v>45815</v>
      </c>
      <c r="D1936" s="265" t="str">
        <f t="shared" si="268"/>
        <v>Tier 20</v>
      </c>
      <c r="E1936" s="284">
        <f t="shared" si="269"/>
        <v>0.23861883580903179</v>
      </c>
      <c r="F1936" s="265" t="str">
        <f t="shared" si="270"/>
        <v>Tier 20</v>
      </c>
      <c r="G1936" s="284">
        <f t="shared" si="271"/>
        <v>1.587966982293899E-2</v>
      </c>
    </row>
    <row r="1937" spans="1:7" hidden="1">
      <c r="A1937" s="283" t="str">
        <f t="shared" si="267"/>
        <v>Tier 20</v>
      </c>
      <c r="B1937" s="286">
        <f t="shared" si="272"/>
        <v>1874</v>
      </c>
      <c r="C1937" s="265">
        <f t="shared" si="272"/>
        <v>45816</v>
      </c>
      <c r="D1937" s="265" t="str">
        <f t="shared" si="268"/>
        <v>Tier 20</v>
      </c>
      <c r="E1937" s="284">
        <f t="shared" si="269"/>
        <v>0.23862386391916349</v>
      </c>
      <c r="F1937" s="265" t="str">
        <f t="shared" si="270"/>
        <v>Tier 20</v>
      </c>
      <c r="G1937" s="284">
        <f t="shared" si="271"/>
        <v>1.5881089016091556E-2</v>
      </c>
    </row>
    <row r="1938" spans="1:7" hidden="1">
      <c r="A1938" s="283" t="str">
        <f t="shared" si="267"/>
        <v>Tier 20</v>
      </c>
      <c r="B1938" s="286">
        <f t="shared" si="272"/>
        <v>1875</v>
      </c>
      <c r="C1938" s="265">
        <f t="shared" si="272"/>
        <v>45817</v>
      </c>
      <c r="D1938" s="265" t="str">
        <f t="shared" si="268"/>
        <v>Tier 20</v>
      </c>
      <c r="E1938" s="284">
        <f t="shared" si="269"/>
        <v>0.23862889202929519</v>
      </c>
      <c r="F1938" s="265" t="str">
        <f t="shared" si="270"/>
        <v>Tier 20</v>
      </c>
      <c r="G1938" s="284">
        <f t="shared" si="271"/>
        <v>1.5882508209244122E-2</v>
      </c>
    </row>
    <row r="1939" spans="1:7" hidden="1">
      <c r="A1939" s="283" t="str">
        <f t="shared" si="267"/>
        <v>Tier 20</v>
      </c>
      <c r="B1939" s="286">
        <f t="shared" si="272"/>
        <v>1876</v>
      </c>
      <c r="C1939" s="265">
        <f t="shared" si="272"/>
        <v>45818</v>
      </c>
      <c r="D1939" s="265" t="str">
        <f t="shared" si="268"/>
        <v>Tier 20</v>
      </c>
      <c r="E1939" s="284">
        <f t="shared" si="269"/>
        <v>0.23863392013942689</v>
      </c>
      <c r="F1939" s="265" t="str">
        <f t="shared" si="270"/>
        <v>Tier 20</v>
      </c>
      <c r="G1939" s="284">
        <f t="shared" si="271"/>
        <v>1.5883927402396688E-2</v>
      </c>
    </row>
    <row r="1940" spans="1:7" hidden="1">
      <c r="A1940" s="283" t="str">
        <f t="shared" si="267"/>
        <v>Tier 20</v>
      </c>
      <c r="B1940" s="286">
        <f t="shared" si="272"/>
        <v>1877</v>
      </c>
      <c r="C1940" s="265">
        <f t="shared" si="272"/>
        <v>45819</v>
      </c>
      <c r="D1940" s="265" t="str">
        <f t="shared" si="268"/>
        <v>Tier 20</v>
      </c>
      <c r="E1940" s="284">
        <f t="shared" si="269"/>
        <v>0.23863894824955859</v>
      </c>
      <c r="F1940" s="265" t="str">
        <f t="shared" si="270"/>
        <v>Tier 20</v>
      </c>
      <c r="G1940" s="284">
        <f t="shared" si="271"/>
        <v>1.5885346595549254E-2</v>
      </c>
    </row>
    <row r="1941" spans="1:7" hidden="1">
      <c r="A1941" s="283" t="str">
        <f t="shared" si="267"/>
        <v>Tier 20</v>
      </c>
      <c r="B1941" s="286">
        <f t="shared" si="272"/>
        <v>1878</v>
      </c>
      <c r="C1941" s="265">
        <f t="shared" si="272"/>
        <v>45820</v>
      </c>
      <c r="D1941" s="265" t="str">
        <f t="shared" si="268"/>
        <v>Tier 20</v>
      </c>
      <c r="E1941" s="284">
        <f t="shared" si="269"/>
        <v>0.23864397635969029</v>
      </c>
      <c r="F1941" s="265" t="str">
        <f t="shared" si="270"/>
        <v>Tier 20</v>
      </c>
      <c r="G1941" s="284">
        <f t="shared" si="271"/>
        <v>1.588676578870182E-2</v>
      </c>
    </row>
    <row r="1942" spans="1:7" hidden="1">
      <c r="A1942" s="283" t="str">
        <f t="shared" si="267"/>
        <v>Tier 20</v>
      </c>
      <c r="B1942" s="286">
        <f t="shared" ref="B1942:C1947" si="273">B1941+1</f>
        <v>1879</v>
      </c>
      <c r="C1942" s="265">
        <f t="shared" si="273"/>
        <v>45821</v>
      </c>
      <c r="D1942" s="265" t="str">
        <f t="shared" si="268"/>
        <v>Tier 20</v>
      </c>
      <c r="E1942" s="284">
        <f t="shared" si="269"/>
        <v>0.23864900446982198</v>
      </c>
      <c r="F1942" s="265" t="str">
        <f t="shared" si="270"/>
        <v>Tier 20</v>
      </c>
      <c r="G1942" s="284">
        <f t="shared" si="271"/>
        <v>1.5888184981854386E-2</v>
      </c>
    </row>
    <row r="1943" spans="1:7" hidden="1">
      <c r="A1943" s="283" t="str">
        <f t="shared" si="267"/>
        <v>Tier 20</v>
      </c>
      <c r="B1943" s="286">
        <f t="shared" si="273"/>
        <v>1880</v>
      </c>
      <c r="C1943" s="265">
        <f t="shared" si="273"/>
        <v>45822</v>
      </c>
      <c r="D1943" s="265" t="str">
        <f t="shared" si="268"/>
        <v>Tier 20</v>
      </c>
      <c r="E1943" s="284">
        <f t="shared" si="269"/>
        <v>0.23865403257995368</v>
      </c>
      <c r="F1943" s="265" t="str">
        <f t="shared" si="270"/>
        <v>Tier 20</v>
      </c>
      <c r="G1943" s="284">
        <f t="shared" si="271"/>
        <v>1.5889604175006952E-2</v>
      </c>
    </row>
    <row r="1944" spans="1:7" hidden="1">
      <c r="A1944" s="283" t="str">
        <f t="shared" si="267"/>
        <v>Tier 20</v>
      </c>
      <c r="B1944" s="286">
        <f t="shared" si="273"/>
        <v>1881</v>
      </c>
      <c r="C1944" s="265">
        <f t="shared" si="273"/>
        <v>45823</v>
      </c>
      <c r="D1944" s="265" t="str">
        <f t="shared" si="268"/>
        <v>Tier 20</v>
      </c>
      <c r="E1944" s="284">
        <f t="shared" si="269"/>
        <v>0.23865906069008538</v>
      </c>
      <c r="F1944" s="265" t="str">
        <f t="shared" si="270"/>
        <v>Tier 20</v>
      </c>
      <c r="G1944" s="284">
        <f t="shared" si="271"/>
        <v>1.5891023368159517E-2</v>
      </c>
    </row>
    <row r="1945" spans="1:7" hidden="1">
      <c r="A1945" s="283" t="str">
        <f t="shared" si="267"/>
        <v>Tier 20</v>
      </c>
      <c r="B1945" s="286">
        <f t="shared" si="273"/>
        <v>1882</v>
      </c>
      <c r="C1945" s="265">
        <f t="shared" si="273"/>
        <v>45824</v>
      </c>
      <c r="D1945" s="265" t="str">
        <f t="shared" si="268"/>
        <v>Tier 20</v>
      </c>
      <c r="E1945" s="284">
        <f t="shared" si="269"/>
        <v>0.23866408880021708</v>
      </c>
      <c r="F1945" s="265" t="str">
        <f t="shared" si="270"/>
        <v>Tier 20</v>
      </c>
      <c r="G1945" s="284">
        <f t="shared" si="271"/>
        <v>1.5892442561312083E-2</v>
      </c>
    </row>
    <row r="1946" spans="1:7" hidden="1">
      <c r="A1946" s="283" t="str">
        <f t="shared" si="267"/>
        <v>Tier 20</v>
      </c>
      <c r="B1946" s="286">
        <f t="shared" si="273"/>
        <v>1883</v>
      </c>
      <c r="C1946" s="265">
        <f t="shared" si="273"/>
        <v>45825</v>
      </c>
      <c r="D1946" s="265" t="str">
        <f t="shared" si="268"/>
        <v>Tier 20</v>
      </c>
      <c r="E1946" s="284">
        <f t="shared" si="269"/>
        <v>0.23866911691034878</v>
      </c>
      <c r="F1946" s="265" t="str">
        <f t="shared" si="270"/>
        <v>Tier 20</v>
      </c>
      <c r="G1946" s="284">
        <f t="shared" si="271"/>
        <v>1.5893861754464649E-2</v>
      </c>
    </row>
    <row r="1947" spans="1:7" hidden="1">
      <c r="A1947" s="283" t="str">
        <f t="shared" si="267"/>
        <v>Tier 20</v>
      </c>
      <c r="B1947" s="286">
        <f t="shared" si="273"/>
        <v>1884</v>
      </c>
      <c r="C1947" s="265">
        <f t="shared" si="273"/>
        <v>45826</v>
      </c>
      <c r="D1947" s="265" t="str">
        <f t="shared" si="268"/>
        <v>Tier 20</v>
      </c>
      <c r="E1947" s="284">
        <f t="shared" si="269"/>
        <v>0.23867414502048048</v>
      </c>
      <c r="F1947" s="265" t="str">
        <f t="shared" si="270"/>
        <v>Tier 20</v>
      </c>
      <c r="G1947" s="284">
        <f t="shared" si="271"/>
        <v>1.5895280947617215E-2</v>
      </c>
    </row>
    <row r="1948" spans="1:7" hidden="1">
      <c r="A1948" s="283" t="str">
        <f t="shared" si="267"/>
        <v>Tier 20</v>
      </c>
      <c r="B1948" s="286">
        <f>B1947+1</f>
        <v>1885</v>
      </c>
      <c r="C1948" s="265">
        <f>C1947+1</f>
        <v>45827</v>
      </c>
      <c r="D1948" s="265" t="str">
        <f t="shared" si="268"/>
        <v>Tier 20</v>
      </c>
      <c r="E1948" s="284">
        <f t="shared" si="269"/>
        <v>0.23867917313061218</v>
      </c>
      <c r="F1948" s="265" t="str">
        <f t="shared" si="270"/>
        <v>Tier 20</v>
      </c>
      <c r="G1948" s="284">
        <f t="shared" si="271"/>
        <v>1.5896700140769781E-2</v>
      </c>
    </row>
    <row r="1949" spans="1:7" hidden="1">
      <c r="A1949" s="283" t="str">
        <f t="shared" si="267"/>
        <v>Tier 20</v>
      </c>
      <c r="B1949" s="286">
        <f t="shared" ref="B1949:C1964" si="274">B1948+1</f>
        <v>1886</v>
      </c>
      <c r="C1949" s="265">
        <f t="shared" si="274"/>
        <v>45828</v>
      </c>
      <c r="D1949" s="265" t="str">
        <f t="shared" si="268"/>
        <v>Tier 20</v>
      </c>
      <c r="E1949" s="284">
        <f t="shared" si="269"/>
        <v>0.23868420124074388</v>
      </c>
      <c r="F1949" s="265" t="str">
        <f t="shared" si="270"/>
        <v>Tier 20</v>
      </c>
      <c r="G1949" s="284">
        <f t="shared" si="271"/>
        <v>1.5898119333922347E-2</v>
      </c>
    </row>
    <row r="1950" spans="1:7" hidden="1">
      <c r="A1950" s="283" t="str">
        <f t="shared" si="267"/>
        <v>Tier 20</v>
      </c>
      <c r="B1950" s="286">
        <f t="shared" si="274"/>
        <v>1887</v>
      </c>
      <c r="C1950" s="265">
        <f t="shared" si="274"/>
        <v>45829</v>
      </c>
      <c r="D1950" s="265" t="str">
        <f t="shared" si="268"/>
        <v>Tier 20</v>
      </c>
      <c r="E1950" s="284">
        <f t="shared" si="269"/>
        <v>0.23868922935087558</v>
      </c>
      <c r="F1950" s="265" t="str">
        <f t="shared" si="270"/>
        <v>Tier 20</v>
      </c>
      <c r="G1950" s="284">
        <f t="shared" si="271"/>
        <v>1.5899538527074913E-2</v>
      </c>
    </row>
    <row r="1951" spans="1:7" hidden="1">
      <c r="A1951" s="283" t="str">
        <f t="shared" si="267"/>
        <v>Tier 20</v>
      </c>
      <c r="B1951" s="286">
        <f t="shared" si="274"/>
        <v>1888</v>
      </c>
      <c r="C1951" s="265">
        <f t="shared" si="274"/>
        <v>45830</v>
      </c>
      <c r="D1951" s="265" t="str">
        <f t="shared" si="268"/>
        <v>Tier 20</v>
      </c>
      <c r="E1951" s="284">
        <f t="shared" si="269"/>
        <v>0.23869425746100728</v>
      </c>
      <c r="F1951" s="265" t="str">
        <f t="shared" si="270"/>
        <v>Tier 20</v>
      </c>
      <c r="G1951" s="284">
        <f t="shared" si="271"/>
        <v>1.5900957720227479E-2</v>
      </c>
    </row>
    <row r="1952" spans="1:7" hidden="1">
      <c r="A1952" s="283" t="str">
        <f t="shared" si="267"/>
        <v>Tier 20</v>
      </c>
      <c r="B1952" s="286">
        <f t="shared" si="274"/>
        <v>1889</v>
      </c>
      <c r="C1952" s="265">
        <f t="shared" si="274"/>
        <v>45831</v>
      </c>
      <c r="D1952" s="265" t="str">
        <f t="shared" si="268"/>
        <v>Tier 20</v>
      </c>
      <c r="E1952" s="284">
        <f t="shared" si="269"/>
        <v>0.23869928557113898</v>
      </c>
      <c r="F1952" s="265" t="str">
        <f t="shared" si="270"/>
        <v>Tier 20</v>
      </c>
      <c r="G1952" s="284">
        <f t="shared" si="271"/>
        <v>1.5902376913380045E-2</v>
      </c>
    </row>
    <row r="1953" spans="1:7" hidden="1">
      <c r="A1953" s="283" t="str">
        <f t="shared" si="267"/>
        <v>Tier 20</v>
      </c>
      <c r="B1953" s="286">
        <f t="shared" si="274"/>
        <v>1890</v>
      </c>
      <c r="C1953" s="265">
        <f t="shared" si="274"/>
        <v>45832</v>
      </c>
      <c r="D1953" s="265" t="str">
        <f t="shared" si="268"/>
        <v>Tier 20</v>
      </c>
      <c r="E1953" s="284">
        <f t="shared" si="269"/>
        <v>0.23870431368127068</v>
      </c>
      <c r="F1953" s="265" t="str">
        <f t="shared" si="270"/>
        <v>Tier 20</v>
      </c>
      <c r="G1953" s="284">
        <f t="shared" si="271"/>
        <v>1.590379610653261E-2</v>
      </c>
    </row>
    <row r="1954" spans="1:7" hidden="1">
      <c r="A1954" s="283" t="str">
        <f t="shared" si="267"/>
        <v>Tier 20</v>
      </c>
      <c r="B1954" s="286">
        <f t="shared" si="274"/>
        <v>1891</v>
      </c>
      <c r="C1954" s="265">
        <f t="shared" si="274"/>
        <v>45833</v>
      </c>
      <c r="D1954" s="265" t="str">
        <f t="shared" si="268"/>
        <v>Tier 20</v>
      </c>
      <c r="E1954" s="284">
        <f t="shared" si="269"/>
        <v>0.23870934179140238</v>
      </c>
      <c r="F1954" s="265" t="str">
        <f t="shared" si="270"/>
        <v>Tier 20</v>
      </c>
      <c r="G1954" s="284">
        <f t="shared" si="271"/>
        <v>1.5905215299685176E-2</v>
      </c>
    </row>
    <row r="1955" spans="1:7" hidden="1">
      <c r="A1955" s="283" t="str">
        <f t="shared" si="267"/>
        <v>Tier 20</v>
      </c>
      <c r="B1955" s="286">
        <f t="shared" si="274"/>
        <v>1892</v>
      </c>
      <c r="C1955" s="265">
        <f t="shared" si="274"/>
        <v>45834</v>
      </c>
      <c r="D1955" s="265" t="str">
        <f t="shared" si="268"/>
        <v>Tier 20</v>
      </c>
      <c r="E1955" s="284">
        <f t="shared" si="269"/>
        <v>0.23871436990153408</v>
      </c>
      <c r="F1955" s="265" t="str">
        <f t="shared" si="270"/>
        <v>Tier 20</v>
      </c>
      <c r="G1955" s="284">
        <f t="shared" si="271"/>
        <v>1.5906634492837742E-2</v>
      </c>
    </row>
    <row r="1956" spans="1:7" hidden="1">
      <c r="A1956" s="283" t="str">
        <f t="shared" si="267"/>
        <v>Tier 20</v>
      </c>
      <c r="B1956" s="286">
        <f t="shared" si="274"/>
        <v>1893</v>
      </c>
      <c r="C1956" s="265">
        <f t="shared" si="274"/>
        <v>45835</v>
      </c>
      <c r="D1956" s="265" t="str">
        <f t="shared" si="268"/>
        <v>Tier 20</v>
      </c>
      <c r="E1956" s="284">
        <f t="shared" si="269"/>
        <v>0.23871939801166578</v>
      </c>
      <c r="F1956" s="265" t="str">
        <f t="shared" si="270"/>
        <v>Tier 20</v>
      </c>
      <c r="G1956" s="284">
        <f t="shared" si="271"/>
        <v>1.5908053685990308E-2</v>
      </c>
    </row>
    <row r="1957" spans="1:7" hidden="1">
      <c r="A1957" s="283" t="str">
        <f t="shared" si="267"/>
        <v>Tier 20</v>
      </c>
      <c r="B1957" s="286">
        <f t="shared" si="274"/>
        <v>1894</v>
      </c>
      <c r="C1957" s="265">
        <f t="shared" si="274"/>
        <v>45836</v>
      </c>
      <c r="D1957" s="265" t="str">
        <f t="shared" si="268"/>
        <v>Tier 20</v>
      </c>
      <c r="E1957" s="284">
        <f t="shared" si="269"/>
        <v>0.23872442612179748</v>
      </c>
      <c r="F1957" s="265" t="str">
        <f t="shared" si="270"/>
        <v>Tier 20</v>
      </c>
      <c r="G1957" s="284">
        <f t="shared" si="271"/>
        <v>1.5909472879142874E-2</v>
      </c>
    </row>
    <row r="1958" spans="1:7" hidden="1">
      <c r="A1958" s="283" t="str">
        <f t="shared" si="267"/>
        <v>Tier 20</v>
      </c>
      <c r="B1958" s="286">
        <f t="shared" si="274"/>
        <v>1895</v>
      </c>
      <c r="C1958" s="265">
        <f t="shared" si="274"/>
        <v>45837</v>
      </c>
      <c r="D1958" s="265" t="str">
        <f t="shared" si="268"/>
        <v>Tier 20</v>
      </c>
      <c r="E1958" s="284">
        <f t="shared" si="269"/>
        <v>0.23872945423192918</v>
      </c>
      <c r="F1958" s="265" t="str">
        <f t="shared" si="270"/>
        <v>Tier 20</v>
      </c>
      <c r="G1958" s="284">
        <f t="shared" si="271"/>
        <v>1.591089207229544E-2</v>
      </c>
    </row>
    <row r="1959" spans="1:7" hidden="1">
      <c r="A1959" s="283" t="str">
        <f t="shared" si="267"/>
        <v>Tier 20</v>
      </c>
      <c r="B1959" s="286">
        <f t="shared" si="274"/>
        <v>1896</v>
      </c>
      <c r="C1959" s="265">
        <f t="shared" si="274"/>
        <v>45838</v>
      </c>
      <c r="D1959" s="265" t="str">
        <f t="shared" si="268"/>
        <v>Tier 20</v>
      </c>
      <c r="E1959" s="284">
        <f t="shared" si="269"/>
        <v>0.23873448234206088</v>
      </c>
      <c r="F1959" s="265" t="str">
        <f t="shared" si="270"/>
        <v>Tier 20</v>
      </c>
      <c r="G1959" s="284">
        <f t="shared" si="271"/>
        <v>1.5912311265448006E-2</v>
      </c>
    </row>
    <row r="1960" spans="1:7" hidden="1">
      <c r="A1960" s="283" t="str">
        <f t="shared" si="267"/>
        <v>Tier 20</v>
      </c>
      <c r="B1960" s="286">
        <f t="shared" si="274"/>
        <v>1897</v>
      </c>
      <c r="C1960" s="265">
        <f t="shared" si="274"/>
        <v>45839</v>
      </c>
      <c r="D1960" s="265" t="str">
        <f t="shared" si="268"/>
        <v>Tier 20</v>
      </c>
      <c r="E1960" s="284">
        <f t="shared" si="269"/>
        <v>0.23873951045219258</v>
      </c>
      <c r="F1960" s="265" t="str">
        <f t="shared" si="270"/>
        <v>Tier 20</v>
      </c>
      <c r="G1960" s="284">
        <f t="shared" si="271"/>
        <v>1.5913730458600572E-2</v>
      </c>
    </row>
    <row r="1961" spans="1:7" hidden="1">
      <c r="A1961" s="283" t="str">
        <f t="shared" si="267"/>
        <v>Tier 20</v>
      </c>
      <c r="B1961" s="286">
        <f t="shared" si="274"/>
        <v>1898</v>
      </c>
      <c r="C1961" s="265">
        <f t="shared" si="274"/>
        <v>45840</v>
      </c>
      <c r="D1961" s="265" t="str">
        <f t="shared" si="268"/>
        <v>Tier 20</v>
      </c>
      <c r="E1961" s="284">
        <f t="shared" si="269"/>
        <v>0.23874453856232428</v>
      </c>
      <c r="F1961" s="265" t="str">
        <f t="shared" si="270"/>
        <v>Tier 20</v>
      </c>
      <c r="G1961" s="284">
        <f t="shared" si="271"/>
        <v>1.5915149651753138E-2</v>
      </c>
    </row>
    <row r="1962" spans="1:7" hidden="1">
      <c r="A1962" s="283" t="str">
        <f t="shared" si="267"/>
        <v>Tier 20</v>
      </c>
      <c r="B1962" s="286">
        <f t="shared" si="274"/>
        <v>1899</v>
      </c>
      <c r="C1962" s="265">
        <f t="shared" si="274"/>
        <v>45841</v>
      </c>
      <c r="D1962" s="265" t="str">
        <f t="shared" si="268"/>
        <v>Tier 20</v>
      </c>
      <c r="E1962" s="284">
        <f t="shared" si="269"/>
        <v>0.23874956667245598</v>
      </c>
      <c r="F1962" s="265" t="str">
        <f t="shared" si="270"/>
        <v>Tier 20</v>
      </c>
      <c r="G1962" s="284">
        <f t="shared" si="271"/>
        <v>1.5916568844905703E-2</v>
      </c>
    </row>
    <row r="1963" spans="1:7" hidden="1">
      <c r="A1963" s="283" t="str">
        <f t="shared" si="267"/>
        <v>Tier 20</v>
      </c>
      <c r="B1963" s="286">
        <f t="shared" si="274"/>
        <v>1900</v>
      </c>
      <c r="C1963" s="265">
        <f t="shared" si="274"/>
        <v>45842</v>
      </c>
      <c r="D1963" s="265" t="str">
        <f t="shared" si="268"/>
        <v>Tier 20</v>
      </c>
      <c r="E1963" s="284">
        <f t="shared" si="269"/>
        <v>0.23875459478258768</v>
      </c>
      <c r="F1963" s="265" t="str">
        <f t="shared" si="270"/>
        <v>Tier 20</v>
      </c>
      <c r="G1963" s="284">
        <f t="shared" si="271"/>
        <v>1.5917988038058269E-2</v>
      </c>
    </row>
    <row r="1964" spans="1:7" hidden="1">
      <c r="A1964" s="283" t="str">
        <f t="shared" si="267"/>
        <v>Tier 20</v>
      </c>
      <c r="B1964" s="286">
        <f t="shared" si="274"/>
        <v>1901</v>
      </c>
      <c r="C1964" s="265">
        <f t="shared" si="274"/>
        <v>45843</v>
      </c>
      <c r="D1964" s="265" t="str">
        <f t="shared" si="268"/>
        <v>Tier 20</v>
      </c>
      <c r="E1964" s="284">
        <f t="shared" si="269"/>
        <v>0.23875962289271938</v>
      </c>
      <c r="F1964" s="265" t="str">
        <f t="shared" si="270"/>
        <v>Tier 20</v>
      </c>
      <c r="G1964" s="284">
        <f t="shared" si="271"/>
        <v>1.5919407231210835E-2</v>
      </c>
    </row>
    <row r="1965" spans="1:7" hidden="1">
      <c r="A1965" s="283" t="str">
        <f t="shared" si="267"/>
        <v>Tier 20</v>
      </c>
      <c r="B1965" s="286">
        <f t="shared" ref="B1965:C1980" si="275">B1964+1</f>
        <v>1902</v>
      </c>
      <c r="C1965" s="265">
        <f t="shared" si="275"/>
        <v>45844</v>
      </c>
      <c r="D1965" s="265" t="str">
        <f t="shared" si="268"/>
        <v>Tier 20</v>
      </c>
      <c r="E1965" s="284">
        <f t="shared" si="269"/>
        <v>0.23876465100285107</v>
      </c>
      <c r="F1965" s="265" t="str">
        <f t="shared" si="270"/>
        <v>Tier 20</v>
      </c>
      <c r="G1965" s="284">
        <f t="shared" si="271"/>
        <v>1.5920826424363401E-2</v>
      </c>
    </row>
    <row r="1966" spans="1:7" hidden="1">
      <c r="A1966" s="283" t="str">
        <f t="shared" si="267"/>
        <v>Tier 20</v>
      </c>
      <c r="B1966" s="286">
        <f t="shared" si="275"/>
        <v>1903</v>
      </c>
      <c r="C1966" s="265">
        <f t="shared" si="275"/>
        <v>45845</v>
      </c>
      <c r="D1966" s="265" t="str">
        <f t="shared" si="268"/>
        <v>Tier 20</v>
      </c>
      <c r="E1966" s="284">
        <f t="shared" si="269"/>
        <v>0.23876967911298277</v>
      </c>
      <c r="F1966" s="265" t="str">
        <f t="shared" si="270"/>
        <v>Tier 20</v>
      </c>
      <c r="G1966" s="284">
        <f t="shared" si="271"/>
        <v>1.5922245617515967E-2</v>
      </c>
    </row>
    <row r="1967" spans="1:7" hidden="1">
      <c r="A1967" s="283" t="str">
        <f t="shared" si="267"/>
        <v>Tier 20</v>
      </c>
      <c r="B1967" s="286">
        <f t="shared" si="275"/>
        <v>1904</v>
      </c>
      <c r="C1967" s="265">
        <f t="shared" si="275"/>
        <v>45846</v>
      </c>
      <c r="D1967" s="265" t="str">
        <f t="shared" si="268"/>
        <v>Tier 20</v>
      </c>
      <c r="E1967" s="284">
        <f t="shared" si="269"/>
        <v>0.23877470722311447</v>
      </c>
      <c r="F1967" s="265" t="str">
        <f t="shared" si="270"/>
        <v>Tier 20</v>
      </c>
      <c r="G1967" s="284">
        <f t="shared" si="271"/>
        <v>1.5923664810668533E-2</v>
      </c>
    </row>
    <row r="1968" spans="1:7" hidden="1">
      <c r="A1968" s="283" t="str">
        <f t="shared" si="267"/>
        <v>Tier 20</v>
      </c>
      <c r="B1968" s="286">
        <f t="shared" si="275"/>
        <v>1905</v>
      </c>
      <c r="C1968" s="265">
        <f t="shared" si="275"/>
        <v>45847</v>
      </c>
      <c r="D1968" s="265" t="str">
        <f t="shared" si="268"/>
        <v>Tier 20</v>
      </c>
      <c r="E1968" s="284">
        <f t="shared" si="269"/>
        <v>0.23877973533324617</v>
      </c>
      <c r="F1968" s="265" t="str">
        <f t="shared" si="270"/>
        <v>Tier 20</v>
      </c>
      <c r="G1968" s="284">
        <f t="shared" si="271"/>
        <v>1.5925084003821099E-2</v>
      </c>
    </row>
    <row r="1969" spans="1:7" hidden="1">
      <c r="A1969" s="283" t="str">
        <f t="shared" si="267"/>
        <v>Tier 20</v>
      </c>
      <c r="B1969" s="286">
        <f t="shared" si="275"/>
        <v>1906</v>
      </c>
      <c r="C1969" s="265">
        <f t="shared" si="275"/>
        <v>45848</v>
      </c>
      <c r="D1969" s="265" t="str">
        <f t="shared" si="268"/>
        <v>Tier 20</v>
      </c>
      <c r="E1969" s="284">
        <f t="shared" si="269"/>
        <v>0.23878476344337787</v>
      </c>
      <c r="F1969" s="265" t="str">
        <f t="shared" si="270"/>
        <v>Tier 20</v>
      </c>
      <c r="G1969" s="284">
        <f t="shared" si="271"/>
        <v>1.5926503196973665E-2</v>
      </c>
    </row>
    <row r="1970" spans="1:7" hidden="1">
      <c r="A1970" s="283" t="str">
        <f t="shared" si="267"/>
        <v>Tier 20</v>
      </c>
      <c r="B1970" s="286">
        <f t="shared" si="275"/>
        <v>1907</v>
      </c>
      <c r="C1970" s="265">
        <f t="shared" si="275"/>
        <v>45849</v>
      </c>
      <c r="D1970" s="265" t="str">
        <f t="shared" si="268"/>
        <v>Tier 20</v>
      </c>
      <c r="E1970" s="284">
        <f t="shared" si="269"/>
        <v>0.23878979155350957</v>
      </c>
      <c r="F1970" s="265" t="str">
        <f t="shared" si="270"/>
        <v>Tier 20</v>
      </c>
      <c r="G1970" s="284">
        <f t="shared" si="271"/>
        <v>1.5927922390126231E-2</v>
      </c>
    </row>
    <row r="1971" spans="1:7" hidden="1">
      <c r="A1971" s="283" t="str">
        <f t="shared" si="267"/>
        <v>Tier 20</v>
      </c>
      <c r="B1971" s="286">
        <f t="shared" si="275"/>
        <v>1908</v>
      </c>
      <c r="C1971" s="265">
        <f t="shared" si="275"/>
        <v>45850</v>
      </c>
      <c r="D1971" s="265" t="str">
        <f t="shared" si="268"/>
        <v>Tier 20</v>
      </c>
      <c r="E1971" s="284">
        <f t="shared" si="269"/>
        <v>0.23879481966364127</v>
      </c>
      <c r="F1971" s="265" t="str">
        <f t="shared" si="270"/>
        <v>Tier 20</v>
      </c>
      <c r="G1971" s="284">
        <f t="shared" si="271"/>
        <v>1.5929341583278796E-2</v>
      </c>
    </row>
    <row r="1972" spans="1:7" hidden="1">
      <c r="A1972" s="283" t="str">
        <f t="shared" si="267"/>
        <v>Tier 20</v>
      </c>
      <c r="B1972" s="286">
        <f t="shared" si="275"/>
        <v>1909</v>
      </c>
      <c r="C1972" s="265">
        <f t="shared" si="275"/>
        <v>45851</v>
      </c>
      <c r="D1972" s="265" t="str">
        <f t="shared" si="268"/>
        <v>Tier 20</v>
      </c>
      <c r="E1972" s="284">
        <f t="shared" si="269"/>
        <v>0.23879984777377297</v>
      </c>
      <c r="F1972" s="265" t="str">
        <f t="shared" si="270"/>
        <v>Tier 20</v>
      </c>
      <c r="G1972" s="284">
        <f t="shared" si="271"/>
        <v>1.5930760776431362E-2</v>
      </c>
    </row>
    <row r="1973" spans="1:7" hidden="1">
      <c r="A1973" s="283" t="str">
        <f t="shared" si="267"/>
        <v>Tier 20</v>
      </c>
      <c r="B1973" s="286">
        <f t="shared" si="275"/>
        <v>1910</v>
      </c>
      <c r="C1973" s="265">
        <f t="shared" si="275"/>
        <v>45852</v>
      </c>
      <c r="D1973" s="265" t="str">
        <f t="shared" si="268"/>
        <v>Tier 20</v>
      </c>
      <c r="E1973" s="284">
        <f t="shared" si="269"/>
        <v>0.23880487588390467</v>
      </c>
      <c r="F1973" s="265" t="str">
        <f t="shared" si="270"/>
        <v>Tier 20</v>
      </c>
      <c r="G1973" s="284">
        <f t="shared" si="271"/>
        <v>1.5932179969583928E-2</v>
      </c>
    </row>
    <row r="1974" spans="1:7" hidden="1">
      <c r="A1974" s="283" t="str">
        <f t="shared" si="267"/>
        <v>Tier 20</v>
      </c>
      <c r="B1974" s="286">
        <f t="shared" si="275"/>
        <v>1911</v>
      </c>
      <c r="C1974" s="265">
        <f t="shared" si="275"/>
        <v>45853</v>
      </c>
      <c r="D1974" s="265" t="str">
        <f t="shared" si="268"/>
        <v>Tier 20</v>
      </c>
      <c r="E1974" s="284">
        <f t="shared" si="269"/>
        <v>0.23880990399403637</v>
      </c>
      <c r="F1974" s="265" t="str">
        <f t="shared" si="270"/>
        <v>Tier 20</v>
      </c>
      <c r="G1974" s="284">
        <f t="shared" si="271"/>
        <v>1.5933599162736494E-2</v>
      </c>
    </row>
    <row r="1975" spans="1:7" hidden="1">
      <c r="A1975" s="283" t="str">
        <f t="shared" si="267"/>
        <v>Tier 20</v>
      </c>
      <c r="B1975" s="286">
        <f t="shared" si="275"/>
        <v>1912</v>
      </c>
      <c r="C1975" s="265">
        <f t="shared" si="275"/>
        <v>45854</v>
      </c>
      <c r="D1975" s="265" t="str">
        <f t="shared" si="268"/>
        <v>Tier 20</v>
      </c>
      <c r="E1975" s="284">
        <f t="shared" si="269"/>
        <v>0.23881493210416807</v>
      </c>
      <c r="F1975" s="265" t="str">
        <f t="shared" si="270"/>
        <v>Tier 20</v>
      </c>
      <c r="G1975" s="284">
        <f t="shared" si="271"/>
        <v>1.593501835588906E-2</v>
      </c>
    </row>
    <row r="1976" spans="1:7" hidden="1">
      <c r="A1976" s="283" t="str">
        <f t="shared" si="267"/>
        <v>Tier 20</v>
      </c>
      <c r="B1976" s="286">
        <f t="shared" si="275"/>
        <v>1913</v>
      </c>
      <c r="C1976" s="265">
        <f t="shared" si="275"/>
        <v>45855</v>
      </c>
      <c r="D1976" s="265" t="str">
        <f t="shared" si="268"/>
        <v>Tier 20</v>
      </c>
      <c r="E1976" s="284">
        <f t="shared" si="269"/>
        <v>0.23881996021429977</v>
      </c>
      <c r="F1976" s="265" t="str">
        <f t="shared" si="270"/>
        <v>Tier 20</v>
      </c>
      <c r="G1976" s="284">
        <f t="shared" si="271"/>
        <v>1.5936437549041626E-2</v>
      </c>
    </row>
    <row r="1977" spans="1:7" hidden="1">
      <c r="A1977" s="283" t="str">
        <f t="shared" si="267"/>
        <v>Tier 20</v>
      </c>
      <c r="B1977" s="286">
        <f t="shared" si="275"/>
        <v>1914</v>
      </c>
      <c r="C1977" s="265">
        <f t="shared" si="275"/>
        <v>45856</v>
      </c>
      <c r="D1977" s="265" t="str">
        <f t="shared" si="268"/>
        <v>Tier 20</v>
      </c>
      <c r="E1977" s="284">
        <f t="shared" si="269"/>
        <v>0.23882498832443147</v>
      </c>
      <c r="F1977" s="265" t="str">
        <f t="shared" si="270"/>
        <v>Tier 20</v>
      </c>
      <c r="G1977" s="284">
        <f t="shared" si="271"/>
        <v>1.5937856742194192E-2</v>
      </c>
    </row>
    <row r="1978" spans="1:7" hidden="1">
      <c r="A1978" s="283" t="str">
        <f t="shared" si="267"/>
        <v>Tier 20</v>
      </c>
      <c r="B1978" s="286">
        <f t="shared" si="275"/>
        <v>1915</v>
      </c>
      <c r="C1978" s="265">
        <f t="shared" si="275"/>
        <v>45857</v>
      </c>
      <c r="D1978" s="265" t="str">
        <f t="shared" si="268"/>
        <v>Tier 20</v>
      </c>
      <c r="E1978" s="284">
        <f t="shared" si="269"/>
        <v>0.23883001643456317</v>
      </c>
      <c r="F1978" s="265" t="str">
        <f t="shared" si="270"/>
        <v>Tier 20</v>
      </c>
      <c r="G1978" s="284">
        <f t="shared" si="271"/>
        <v>1.5939275935346758E-2</v>
      </c>
    </row>
    <row r="1979" spans="1:7" hidden="1">
      <c r="A1979" s="283" t="str">
        <f t="shared" si="267"/>
        <v>Tier 20</v>
      </c>
      <c r="B1979" s="286">
        <f t="shared" si="275"/>
        <v>1916</v>
      </c>
      <c r="C1979" s="265">
        <f t="shared" si="275"/>
        <v>45858</v>
      </c>
      <c r="D1979" s="265" t="str">
        <f t="shared" si="268"/>
        <v>Tier 20</v>
      </c>
      <c r="E1979" s="284">
        <f t="shared" si="269"/>
        <v>0.23883504454469487</v>
      </c>
      <c r="F1979" s="265" t="str">
        <f t="shared" si="270"/>
        <v>Tier 20</v>
      </c>
      <c r="G1979" s="284">
        <f t="shared" si="271"/>
        <v>1.5940695128499324E-2</v>
      </c>
    </row>
    <row r="1980" spans="1:7" hidden="1">
      <c r="A1980" s="283" t="str">
        <f t="shared" si="267"/>
        <v>Tier 20</v>
      </c>
      <c r="B1980" s="286">
        <f t="shared" si="275"/>
        <v>1917</v>
      </c>
      <c r="C1980" s="265">
        <f t="shared" si="275"/>
        <v>45859</v>
      </c>
      <c r="D1980" s="265" t="str">
        <f t="shared" si="268"/>
        <v>Tier 20</v>
      </c>
      <c r="E1980" s="284">
        <f t="shared" si="269"/>
        <v>0.23884007265482657</v>
      </c>
      <c r="F1980" s="265" t="str">
        <f t="shared" si="270"/>
        <v>Tier 20</v>
      </c>
      <c r="G1980" s="284">
        <f t="shared" si="271"/>
        <v>1.5942114321651889E-2</v>
      </c>
    </row>
    <row r="1981" spans="1:7" hidden="1">
      <c r="A1981" s="283" t="str">
        <f t="shared" si="267"/>
        <v>Tier 20</v>
      </c>
      <c r="B1981" s="286">
        <f t="shared" ref="B1981:C1996" si="276">B1980+1</f>
        <v>1918</v>
      </c>
      <c r="C1981" s="265">
        <f t="shared" si="276"/>
        <v>45860</v>
      </c>
      <c r="D1981" s="265" t="str">
        <f t="shared" si="268"/>
        <v>Tier 20</v>
      </c>
      <c r="E1981" s="284">
        <f t="shared" si="269"/>
        <v>0.23884510076495827</v>
      </c>
      <c r="F1981" s="265" t="str">
        <f t="shared" si="270"/>
        <v>Tier 20</v>
      </c>
      <c r="G1981" s="284">
        <f t="shared" si="271"/>
        <v>1.5943533514804455E-2</v>
      </c>
    </row>
    <row r="1982" spans="1:7" hidden="1">
      <c r="A1982" s="283" t="str">
        <f t="shared" si="267"/>
        <v>Tier 20</v>
      </c>
      <c r="B1982" s="286">
        <f t="shared" si="276"/>
        <v>1919</v>
      </c>
      <c r="C1982" s="265">
        <f t="shared" si="276"/>
        <v>45861</v>
      </c>
      <c r="D1982" s="265" t="str">
        <f t="shared" si="268"/>
        <v>Tier 20</v>
      </c>
      <c r="E1982" s="284">
        <f t="shared" si="269"/>
        <v>0.23885012887508997</v>
      </c>
      <c r="F1982" s="265" t="str">
        <f t="shared" si="270"/>
        <v>Tier 20</v>
      </c>
      <c r="G1982" s="284">
        <f t="shared" si="271"/>
        <v>1.5944952707957021E-2</v>
      </c>
    </row>
    <row r="1983" spans="1:7" hidden="1">
      <c r="A1983" s="283" t="str">
        <f t="shared" si="267"/>
        <v>Tier 20</v>
      </c>
      <c r="B1983" s="286">
        <f t="shared" si="276"/>
        <v>1920</v>
      </c>
      <c r="C1983" s="265">
        <f t="shared" si="276"/>
        <v>45862</v>
      </c>
      <c r="D1983" s="265" t="str">
        <f t="shared" si="268"/>
        <v>Tier 20</v>
      </c>
      <c r="E1983" s="284">
        <f t="shared" si="269"/>
        <v>0.23885515698522167</v>
      </c>
      <c r="F1983" s="265" t="str">
        <f t="shared" si="270"/>
        <v>Tier 20</v>
      </c>
      <c r="G1983" s="284">
        <f t="shared" si="271"/>
        <v>1.5946371901109587E-2</v>
      </c>
    </row>
    <row r="1984" spans="1:7" hidden="1">
      <c r="A1984" s="283" t="str">
        <f t="shared" ref="A1984:A2047" si="277">IFERROR(INDEX($P$63:$P$101,MATCH(B1984,$Q$63:$Q$101,0)),A1983)</f>
        <v>Tier 20</v>
      </c>
      <c r="B1984" s="286">
        <f t="shared" si="276"/>
        <v>1921</v>
      </c>
      <c r="C1984" s="265">
        <f t="shared" si="276"/>
        <v>45863</v>
      </c>
      <c r="D1984" s="265" t="str">
        <f t="shared" ref="D1984:D2047" si="278">IF(A1984=0,"",A1984)</f>
        <v>Tier 20</v>
      </c>
      <c r="E1984" s="284">
        <f t="shared" ref="E1984:E2047" si="279">IF(A1984=0,E1983,E1983+VLOOKUP(D1984,$P$63:$T$101,3,0))</f>
        <v>0.23886018509535337</v>
      </c>
      <c r="F1984" s="265" t="str">
        <f t="shared" ref="F1984:F2047" si="280">D1984</f>
        <v>Tier 20</v>
      </c>
      <c r="G1984" s="284">
        <f t="shared" ref="G1984:G2047" si="281">IF(A1984=0,G1983,G1983+VLOOKUP(F1984,$P$63:$T$101,5,0))</f>
        <v>1.5947791094262153E-2</v>
      </c>
    </row>
    <row r="1985" spans="1:7" hidden="1">
      <c r="A1985" s="283" t="str">
        <f t="shared" si="277"/>
        <v>Tier 20</v>
      </c>
      <c r="B1985" s="286">
        <f t="shared" si="276"/>
        <v>1922</v>
      </c>
      <c r="C1985" s="265">
        <f t="shared" si="276"/>
        <v>45864</v>
      </c>
      <c r="D1985" s="265" t="str">
        <f t="shared" si="278"/>
        <v>Tier 20</v>
      </c>
      <c r="E1985" s="284">
        <f t="shared" si="279"/>
        <v>0.23886521320548507</v>
      </c>
      <c r="F1985" s="265" t="str">
        <f t="shared" si="280"/>
        <v>Tier 20</v>
      </c>
      <c r="G1985" s="284">
        <f t="shared" si="281"/>
        <v>1.5949210287414719E-2</v>
      </c>
    </row>
    <row r="1986" spans="1:7" hidden="1">
      <c r="A1986" s="283" t="str">
        <f t="shared" si="277"/>
        <v>Tier 20</v>
      </c>
      <c r="B1986" s="286">
        <f t="shared" si="276"/>
        <v>1923</v>
      </c>
      <c r="C1986" s="265">
        <f t="shared" si="276"/>
        <v>45865</v>
      </c>
      <c r="D1986" s="265" t="str">
        <f t="shared" si="278"/>
        <v>Tier 20</v>
      </c>
      <c r="E1986" s="284">
        <f t="shared" si="279"/>
        <v>0.23887024131561677</v>
      </c>
      <c r="F1986" s="265" t="str">
        <f t="shared" si="280"/>
        <v>Tier 20</v>
      </c>
      <c r="G1986" s="284">
        <f t="shared" si="281"/>
        <v>1.5950629480567285E-2</v>
      </c>
    </row>
    <row r="1987" spans="1:7" hidden="1">
      <c r="A1987" s="283" t="str">
        <f t="shared" si="277"/>
        <v>Tier 20</v>
      </c>
      <c r="B1987" s="286">
        <f t="shared" si="276"/>
        <v>1924</v>
      </c>
      <c r="C1987" s="265">
        <f t="shared" si="276"/>
        <v>45866</v>
      </c>
      <c r="D1987" s="265" t="str">
        <f t="shared" si="278"/>
        <v>Tier 20</v>
      </c>
      <c r="E1987" s="284">
        <f t="shared" si="279"/>
        <v>0.23887526942574847</v>
      </c>
      <c r="F1987" s="265" t="str">
        <f t="shared" si="280"/>
        <v>Tier 20</v>
      </c>
      <c r="G1987" s="284">
        <f t="shared" si="281"/>
        <v>1.5952048673719851E-2</v>
      </c>
    </row>
    <row r="1988" spans="1:7" hidden="1">
      <c r="A1988" s="283" t="str">
        <f t="shared" si="277"/>
        <v>Tier 20</v>
      </c>
      <c r="B1988" s="286">
        <f t="shared" si="276"/>
        <v>1925</v>
      </c>
      <c r="C1988" s="265">
        <f t="shared" si="276"/>
        <v>45867</v>
      </c>
      <c r="D1988" s="265" t="str">
        <f t="shared" si="278"/>
        <v>Tier 20</v>
      </c>
      <c r="E1988" s="284">
        <f t="shared" si="279"/>
        <v>0.23888029753588017</v>
      </c>
      <c r="F1988" s="265" t="str">
        <f t="shared" si="280"/>
        <v>Tier 20</v>
      </c>
      <c r="G1988" s="284">
        <f t="shared" si="281"/>
        <v>1.5953467866872417E-2</v>
      </c>
    </row>
    <row r="1989" spans="1:7" hidden="1">
      <c r="A1989" s="283" t="str">
        <f t="shared" si="277"/>
        <v>Tier 21</v>
      </c>
      <c r="B1989" s="286">
        <f t="shared" si="276"/>
        <v>1926</v>
      </c>
      <c r="C1989" s="265">
        <f t="shared" si="276"/>
        <v>45868</v>
      </c>
      <c r="D1989" s="265" t="str">
        <f t="shared" si="278"/>
        <v>Tier 21</v>
      </c>
      <c r="E1989" s="284">
        <f t="shared" si="279"/>
        <v>0.23888600606657717</v>
      </c>
      <c r="F1989" s="265" t="str">
        <f t="shared" si="280"/>
        <v>Tier 21</v>
      </c>
      <c r="G1989" s="284">
        <f t="shared" si="281"/>
        <v>1.5954873848375697E-2</v>
      </c>
    </row>
    <row r="1990" spans="1:7" hidden="1">
      <c r="A1990" s="283" t="str">
        <f t="shared" si="277"/>
        <v>Tier 21</v>
      </c>
      <c r="B1990" s="286">
        <f t="shared" si="276"/>
        <v>1927</v>
      </c>
      <c r="C1990" s="265">
        <f t="shared" si="276"/>
        <v>45869</v>
      </c>
      <c r="D1990" s="265" t="str">
        <f t="shared" si="278"/>
        <v>Tier 21</v>
      </c>
      <c r="E1990" s="284">
        <f t="shared" si="279"/>
        <v>0.23889171459727418</v>
      </c>
      <c r="F1990" s="265" t="str">
        <f t="shared" si="280"/>
        <v>Tier 21</v>
      </c>
      <c r="G1990" s="284">
        <f t="shared" si="281"/>
        <v>1.5956279829878978E-2</v>
      </c>
    </row>
    <row r="1991" spans="1:7" hidden="1">
      <c r="A1991" s="283" t="str">
        <f t="shared" si="277"/>
        <v>Tier 21</v>
      </c>
      <c r="B1991" s="286">
        <f t="shared" si="276"/>
        <v>1928</v>
      </c>
      <c r="C1991" s="265">
        <f t="shared" si="276"/>
        <v>45870</v>
      </c>
      <c r="D1991" s="265" t="str">
        <f t="shared" si="278"/>
        <v>Tier 21</v>
      </c>
      <c r="E1991" s="284">
        <f t="shared" si="279"/>
        <v>0.23889742312797119</v>
      </c>
      <c r="F1991" s="265" t="str">
        <f t="shared" si="280"/>
        <v>Tier 21</v>
      </c>
      <c r="G1991" s="284">
        <f t="shared" si="281"/>
        <v>1.5957685811382259E-2</v>
      </c>
    </row>
    <row r="1992" spans="1:7" hidden="1">
      <c r="A1992" s="283" t="str">
        <f t="shared" si="277"/>
        <v>Tier 21</v>
      </c>
      <c r="B1992" s="286">
        <f t="shared" si="276"/>
        <v>1929</v>
      </c>
      <c r="C1992" s="265">
        <f t="shared" si="276"/>
        <v>45871</v>
      </c>
      <c r="D1992" s="265" t="str">
        <f t="shared" si="278"/>
        <v>Tier 21</v>
      </c>
      <c r="E1992" s="284">
        <f t="shared" si="279"/>
        <v>0.23890313165866819</v>
      </c>
      <c r="F1992" s="265" t="str">
        <f t="shared" si="280"/>
        <v>Tier 21</v>
      </c>
      <c r="G1992" s="284">
        <f t="shared" si="281"/>
        <v>1.595909179288554E-2</v>
      </c>
    </row>
    <row r="1993" spans="1:7" hidden="1">
      <c r="A1993" s="283" t="str">
        <f t="shared" si="277"/>
        <v>Tier 21</v>
      </c>
      <c r="B1993" s="286">
        <f t="shared" si="276"/>
        <v>1930</v>
      </c>
      <c r="C1993" s="265">
        <f t="shared" si="276"/>
        <v>45872</v>
      </c>
      <c r="D1993" s="265" t="str">
        <f t="shared" si="278"/>
        <v>Tier 21</v>
      </c>
      <c r="E1993" s="284">
        <f t="shared" si="279"/>
        <v>0.2389088401893652</v>
      </c>
      <c r="F1993" s="265" t="str">
        <f t="shared" si="280"/>
        <v>Tier 21</v>
      </c>
      <c r="G1993" s="284">
        <f t="shared" si="281"/>
        <v>1.5960497774388821E-2</v>
      </c>
    </row>
    <row r="1994" spans="1:7" hidden="1">
      <c r="A1994" s="283" t="str">
        <f t="shared" si="277"/>
        <v>Tier 21</v>
      </c>
      <c r="B1994" s="286">
        <f t="shared" si="276"/>
        <v>1931</v>
      </c>
      <c r="C1994" s="265">
        <f t="shared" si="276"/>
        <v>45873</v>
      </c>
      <c r="D1994" s="265" t="str">
        <f t="shared" si="278"/>
        <v>Tier 21</v>
      </c>
      <c r="E1994" s="284">
        <f t="shared" si="279"/>
        <v>0.23891454872006221</v>
      </c>
      <c r="F1994" s="265" t="str">
        <f t="shared" si="280"/>
        <v>Tier 21</v>
      </c>
      <c r="G1994" s="284">
        <f t="shared" si="281"/>
        <v>1.5961903755892102E-2</v>
      </c>
    </row>
    <row r="1995" spans="1:7" hidden="1">
      <c r="A1995" s="283" t="str">
        <f t="shared" si="277"/>
        <v>Tier 21</v>
      </c>
      <c r="B1995" s="286">
        <f t="shared" si="276"/>
        <v>1932</v>
      </c>
      <c r="C1995" s="265">
        <f t="shared" si="276"/>
        <v>45874</v>
      </c>
      <c r="D1995" s="265" t="str">
        <f t="shared" si="278"/>
        <v>Tier 21</v>
      </c>
      <c r="E1995" s="284">
        <f t="shared" si="279"/>
        <v>0.23892025725075922</v>
      </c>
      <c r="F1995" s="265" t="str">
        <f t="shared" si="280"/>
        <v>Tier 21</v>
      </c>
      <c r="G1995" s="284">
        <f t="shared" si="281"/>
        <v>1.5963309737395383E-2</v>
      </c>
    </row>
    <row r="1996" spans="1:7" hidden="1">
      <c r="A1996" s="283" t="str">
        <f t="shared" si="277"/>
        <v>Tier 21</v>
      </c>
      <c r="B1996" s="286">
        <f t="shared" si="276"/>
        <v>1933</v>
      </c>
      <c r="C1996" s="265">
        <f t="shared" si="276"/>
        <v>45875</v>
      </c>
      <c r="D1996" s="265" t="str">
        <f t="shared" si="278"/>
        <v>Tier 21</v>
      </c>
      <c r="E1996" s="284">
        <f t="shared" si="279"/>
        <v>0.23892596578145622</v>
      </c>
      <c r="F1996" s="265" t="str">
        <f t="shared" si="280"/>
        <v>Tier 21</v>
      </c>
      <c r="G1996" s="284">
        <f t="shared" si="281"/>
        <v>1.5964715718898664E-2</v>
      </c>
    </row>
    <row r="1997" spans="1:7" hidden="1">
      <c r="A1997" s="283" t="str">
        <f t="shared" si="277"/>
        <v>Tier 21</v>
      </c>
      <c r="B1997" s="286">
        <f t="shared" ref="B1997:C2012" si="282">B1996+1</f>
        <v>1934</v>
      </c>
      <c r="C1997" s="265">
        <f t="shared" si="282"/>
        <v>45876</v>
      </c>
      <c r="D1997" s="265" t="str">
        <f t="shared" si="278"/>
        <v>Tier 21</v>
      </c>
      <c r="E1997" s="284">
        <f t="shared" si="279"/>
        <v>0.23893167431215323</v>
      </c>
      <c r="F1997" s="265" t="str">
        <f t="shared" si="280"/>
        <v>Tier 21</v>
      </c>
      <c r="G1997" s="284">
        <f t="shared" si="281"/>
        <v>1.5966121700401945E-2</v>
      </c>
    </row>
    <row r="1998" spans="1:7" hidden="1">
      <c r="A1998" s="283" t="str">
        <f t="shared" si="277"/>
        <v>Tier 21</v>
      </c>
      <c r="B1998" s="286">
        <f t="shared" si="282"/>
        <v>1935</v>
      </c>
      <c r="C1998" s="265">
        <f t="shared" si="282"/>
        <v>45877</v>
      </c>
      <c r="D1998" s="265" t="str">
        <f t="shared" si="278"/>
        <v>Tier 21</v>
      </c>
      <c r="E1998" s="284">
        <f t="shared" si="279"/>
        <v>0.23893738284285024</v>
      </c>
      <c r="F1998" s="265" t="str">
        <f t="shared" si="280"/>
        <v>Tier 21</v>
      </c>
      <c r="G1998" s="284">
        <f t="shared" si="281"/>
        <v>1.5967527681905225E-2</v>
      </c>
    </row>
    <row r="1999" spans="1:7" hidden="1">
      <c r="A1999" s="283" t="str">
        <f t="shared" si="277"/>
        <v>Tier 21</v>
      </c>
      <c r="B1999" s="286">
        <f t="shared" si="282"/>
        <v>1936</v>
      </c>
      <c r="C1999" s="265">
        <f t="shared" si="282"/>
        <v>45878</v>
      </c>
      <c r="D1999" s="265" t="str">
        <f t="shared" si="278"/>
        <v>Tier 21</v>
      </c>
      <c r="E1999" s="284">
        <f t="shared" si="279"/>
        <v>0.23894309137354725</v>
      </c>
      <c r="F1999" s="265" t="str">
        <f t="shared" si="280"/>
        <v>Tier 21</v>
      </c>
      <c r="G1999" s="284">
        <f t="shared" si="281"/>
        <v>1.5968933663408506E-2</v>
      </c>
    </row>
    <row r="2000" spans="1:7" hidden="1">
      <c r="A2000" s="283" t="str">
        <f t="shared" si="277"/>
        <v>Tier 21</v>
      </c>
      <c r="B2000" s="286">
        <f t="shared" si="282"/>
        <v>1937</v>
      </c>
      <c r="C2000" s="265">
        <f t="shared" si="282"/>
        <v>45879</v>
      </c>
      <c r="D2000" s="265" t="str">
        <f t="shared" si="278"/>
        <v>Tier 21</v>
      </c>
      <c r="E2000" s="284">
        <f t="shared" si="279"/>
        <v>0.23894879990424425</v>
      </c>
      <c r="F2000" s="265" t="str">
        <f t="shared" si="280"/>
        <v>Tier 21</v>
      </c>
      <c r="G2000" s="284">
        <f t="shared" si="281"/>
        <v>1.5970339644911787E-2</v>
      </c>
    </row>
    <row r="2001" spans="1:7" hidden="1">
      <c r="A2001" s="283" t="str">
        <f t="shared" si="277"/>
        <v>Tier 21</v>
      </c>
      <c r="B2001" s="286">
        <f t="shared" si="282"/>
        <v>1938</v>
      </c>
      <c r="C2001" s="265">
        <f t="shared" si="282"/>
        <v>45880</v>
      </c>
      <c r="D2001" s="265" t="str">
        <f t="shared" si="278"/>
        <v>Tier 21</v>
      </c>
      <c r="E2001" s="284">
        <f t="shared" si="279"/>
        <v>0.23895450843494126</v>
      </c>
      <c r="F2001" s="265" t="str">
        <f t="shared" si="280"/>
        <v>Tier 21</v>
      </c>
      <c r="G2001" s="284">
        <f t="shared" si="281"/>
        <v>1.5971745626415068E-2</v>
      </c>
    </row>
    <row r="2002" spans="1:7" hidden="1">
      <c r="A2002" s="283" t="str">
        <f t="shared" si="277"/>
        <v>Tier 21</v>
      </c>
      <c r="B2002" s="286">
        <f t="shared" si="282"/>
        <v>1939</v>
      </c>
      <c r="C2002" s="265">
        <f t="shared" si="282"/>
        <v>45881</v>
      </c>
      <c r="D2002" s="265" t="str">
        <f t="shared" si="278"/>
        <v>Tier 21</v>
      </c>
      <c r="E2002" s="284">
        <f t="shared" si="279"/>
        <v>0.23896021696563827</v>
      </c>
      <c r="F2002" s="265" t="str">
        <f t="shared" si="280"/>
        <v>Tier 21</v>
      </c>
      <c r="G2002" s="284">
        <f t="shared" si="281"/>
        <v>1.5973151607918349E-2</v>
      </c>
    </row>
    <row r="2003" spans="1:7" hidden="1">
      <c r="A2003" s="283" t="str">
        <f t="shared" si="277"/>
        <v>Tier 21</v>
      </c>
      <c r="B2003" s="286">
        <f t="shared" si="282"/>
        <v>1940</v>
      </c>
      <c r="C2003" s="265">
        <f t="shared" si="282"/>
        <v>45882</v>
      </c>
      <c r="D2003" s="265" t="str">
        <f t="shared" si="278"/>
        <v>Tier 21</v>
      </c>
      <c r="E2003" s="284">
        <f t="shared" si="279"/>
        <v>0.23896592549633527</v>
      </c>
      <c r="F2003" s="265" t="str">
        <f t="shared" si="280"/>
        <v>Tier 21</v>
      </c>
      <c r="G2003" s="284">
        <f t="shared" si="281"/>
        <v>1.597455758942163E-2</v>
      </c>
    </row>
    <row r="2004" spans="1:7" hidden="1">
      <c r="A2004" s="283" t="str">
        <f t="shared" si="277"/>
        <v>Tier 21</v>
      </c>
      <c r="B2004" s="286">
        <f t="shared" si="282"/>
        <v>1941</v>
      </c>
      <c r="C2004" s="265">
        <f t="shared" si="282"/>
        <v>45883</v>
      </c>
      <c r="D2004" s="265" t="str">
        <f t="shared" si="278"/>
        <v>Tier 21</v>
      </c>
      <c r="E2004" s="284">
        <f t="shared" si="279"/>
        <v>0.23897163402703228</v>
      </c>
      <c r="F2004" s="265" t="str">
        <f t="shared" si="280"/>
        <v>Tier 21</v>
      </c>
      <c r="G2004" s="284">
        <f t="shared" si="281"/>
        <v>1.5975963570924911E-2</v>
      </c>
    </row>
    <row r="2005" spans="1:7" hidden="1">
      <c r="A2005" s="283" t="str">
        <f t="shared" si="277"/>
        <v>Tier 21</v>
      </c>
      <c r="B2005" s="286">
        <f t="shared" si="282"/>
        <v>1942</v>
      </c>
      <c r="C2005" s="265">
        <f t="shared" si="282"/>
        <v>45884</v>
      </c>
      <c r="D2005" s="265" t="str">
        <f t="shared" si="278"/>
        <v>Tier 21</v>
      </c>
      <c r="E2005" s="284">
        <f t="shared" si="279"/>
        <v>0.23897734255772929</v>
      </c>
      <c r="F2005" s="265" t="str">
        <f t="shared" si="280"/>
        <v>Tier 21</v>
      </c>
      <c r="G2005" s="284">
        <f t="shared" si="281"/>
        <v>1.5977369552428192E-2</v>
      </c>
    </row>
    <row r="2006" spans="1:7" hidden="1">
      <c r="A2006" s="283" t="str">
        <f t="shared" si="277"/>
        <v>Tier 21</v>
      </c>
      <c r="B2006" s="286">
        <f t="shared" si="282"/>
        <v>1943</v>
      </c>
      <c r="C2006" s="265">
        <f t="shared" si="282"/>
        <v>45885</v>
      </c>
      <c r="D2006" s="265" t="str">
        <f t="shared" si="278"/>
        <v>Tier 21</v>
      </c>
      <c r="E2006" s="284">
        <f t="shared" si="279"/>
        <v>0.2389830510884263</v>
      </c>
      <c r="F2006" s="265" t="str">
        <f t="shared" si="280"/>
        <v>Tier 21</v>
      </c>
      <c r="G2006" s="284">
        <f t="shared" si="281"/>
        <v>1.5978775533931473E-2</v>
      </c>
    </row>
    <row r="2007" spans="1:7" hidden="1">
      <c r="A2007" s="283" t="str">
        <f t="shared" si="277"/>
        <v>Tier 21</v>
      </c>
      <c r="B2007" s="286">
        <f t="shared" si="282"/>
        <v>1944</v>
      </c>
      <c r="C2007" s="265">
        <f t="shared" si="282"/>
        <v>45886</v>
      </c>
      <c r="D2007" s="265" t="str">
        <f t="shared" si="278"/>
        <v>Tier 21</v>
      </c>
      <c r="E2007" s="284">
        <f t="shared" si="279"/>
        <v>0.2389887596191233</v>
      </c>
      <c r="F2007" s="265" t="str">
        <f t="shared" si="280"/>
        <v>Tier 21</v>
      </c>
      <c r="G2007" s="284">
        <f t="shared" si="281"/>
        <v>1.5980181515434753E-2</v>
      </c>
    </row>
    <row r="2008" spans="1:7" hidden="1">
      <c r="A2008" s="283" t="str">
        <f t="shared" si="277"/>
        <v>Tier 21</v>
      </c>
      <c r="B2008" s="286">
        <f t="shared" si="282"/>
        <v>1945</v>
      </c>
      <c r="C2008" s="265">
        <f t="shared" si="282"/>
        <v>45887</v>
      </c>
      <c r="D2008" s="265" t="str">
        <f t="shared" si="278"/>
        <v>Tier 21</v>
      </c>
      <c r="E2008" s="284">
        <f t="shared" si="279"/>
        <v>0.23899446814982031</v>
      </c>
      <c r="F2008" s="265" t="str">
        <f t="shared" si="280"/>
        <v>Tier 21</v>
      </c>
      <c r="G2008" s="284">
        <f t="shared" si="281"/>
        <v>1.5981587496938034E-2</v>
      </c>
    </row>
    <row r="2009" spans="1:7" hidden="1">
      <c r="A2009" s="283" t="str">
        <f t="shared" si="277"/>
        <v>Tier 21</v>
      </c>
      <c r="B2009" s="286">
        <f t="shared" si="282"/>
        <v>1946</v>
      </c>
      <c r="C2009" s="265">
        <f t="shared" si="282"/>
        <v>45888</v>
      </c>
      <c r="D2009" s="265" t="str">
        <f t="shared" si="278"/>
        <v>Tier 21</v>
      </c>
      <c r="E2009" s="284">
        <f t="shared" si="279"/>
        <v>0.23900017668051732</v>
      </c>
      <c r="F2009" s="265" t="str">
        <f t="shared" si="280"/>
        <v>Tier 21</v>
      </c>
      <c r="G2009" s="284">
        <f t="shared" si="281"/>
        <v>1.5982993478441315E-2</v>
      </c>
    </row>
    <row r="2010" spans="1:7" hidden="1">
      <c r="A2010" s="283" t="str">
        <f t="shared" si="277"/>
        <v>Tier 21</v>
      </c>
      <c r="B2010" s="286">
        <f t="shared" si="282"/>
        <v>1947</v>
      </c>
      <c r="C2010" s="265">
        <f t="shared" si="282"/>
        <v>45889</v>
      </c>
      <c r="D2010" s="265" t="str">
        <f t="shared" si="278"/>
        <v>Tier 21</v>
      </c>
      <c r="E2010" s="284">
        <f t="shared" si="279"/>
        <v>0.23900588521121433</v>
      </c>
      <c r="F2010" s="265" t="str">
        <f t="shared" si="280"/>
        <v>Tier 21</v>
      </c>
      <c r="G2010" s="284">
        <f t="shared" si="281"/>
        <v>1.5984399459944596E-2</v>
      </c>
    </row>
    <row r="2011" spans="1:7" hidden="1">
      <c r="A2011" s="283" t="str">
        <f t="shared" si="277"/>
        <v>Tier 21</v>
      </c>
      <c r="B2011" s="286">
        <f t="shared" si="282"/>
        <v>1948</v>
      </c>
      <c r="C2011" s="265">
        <f t="shared" si="282"/>
        <v>45890</v>
      </c>
      <c r="D2011" s="265" t="str">
        <f t="shared" si="278"/>
        <v>Tier 21</v>
      </c>
      <c r="E2011" s="284">
        <f t="shared" si="279"/>
        <v>0.23901159374191133</v>
      </c>
      <c r="F2011" s="265" t="str">
        <f t="shared" si="280"/>
        <v>Tier 21</v>
      </c>
      <c r="G2011" s="284">
        <f t="shared" si="281"/>
        <v>1.5985805441447877E-2</v>
      </c>
    </row>
    <row r="2012" spans="1:7" hidden="1">
      <c r="A2012" s="283" t="str">
        <f t="shared" si="277"/>
        <v>Tier 21</v>
      </c>
      <c r="B2012" s="286">
        <f t="shared" si="282"/>
        <v>1949</v>
      </c>
      <c r="C2012" s="265">
        <f t="shared" si="282"/>
        <v>45891</v>
      </c>
      <c r="D2012" s="265" t="str">
        <f t="shared" si="278"/>
        <v>Tier 21</v>
      </c>
      <c r="E2012" s="284">
        <f t="shared" si="279"/>
        <v>0.23901730227260834</v>
      </c>
      <c r="F2012" s="265" t="str">
        <f t="shared" si="280"/>
        <v>Tier 21</v>
      </c>
      <c r="G2012" s="284">
        <f t="shared" si="281"/>
        <v>1.5987211422951158E-2</v>
      </c>
    </row>
    <row r="2013" spans="1:7" hidden="1">
      <c r="A2013" s="283" t="str">
        <f t="shared" si="277"/>
        <v>Tier 21</v>
      </c>
      <c r="B2013" s="286">
        <f t="shared" ref="B2013:C2028" si="283">B2012+1</f>
        <v>1950</v>
      </c>
      <c r="C2013" s="265">
        <f t="shared" si="283"/>
        <v>45892</v>
      </c>
      <c r="D2013" s="265" t="str">
        <f t="shared" si="278"/>
        <v>Tier 21</v>
      </c>
      <c r="E2013" s="284">
        <f t="shared" si="279"/>
        <v>0.23902301080330535</v>
      </c>
      <c r="F2013" s="265" t="str">
        <f t="shared" si="280"/>
        <v>Tier 21</v>
      </c>
      <c r="G2013" s="284">
        <f t="shared" si="281"/>
        <v>1.5988617404454439E-2</v>
      </c>
    </row>
    <row r="2014" spans="1:7" hidden="1">
      <c r="A2014" s="283" t="str">
        <f t="shared" si="277"/>
        <v>Tier 21</v>
      </c>
      <c r="B2014" s="286">
        <f t="shared" si="283"/>
        <v>1951</v>
      </c>
      <c r="C2014" s="265">
        <f t="shared" si="283"/>
        <v>45893</v>
      </c>
      <c r="D2014" s="265" t="str">
        <f t="shared" si="278"/>
        <v>Tier 21</v>
      </c>
      <c r="E2014" s="284">
        <f t="shared" si="279"/>
        <v>0.23902871933400235</v>
      </c>
      <c r="F2014" s="265" t="str">
        <f t="shared" si="280"/>
        <v>Tier 21</v>
      </c>
      <c r="G2014" s="284">
        <f t="shared" si="281"/>
        <v>1.599002338595772E-2</v>
      </c>
    </row>
    <row r="2015" spans="1:7" hidden="1">
      <c r="A2015" s="283" t="str">
        <f t="shared" si="277"/>
        <v>Tier 21</v>
      </c>
      <c r="B2015" s="286">
        <f t="shared" si="283"/>
        <v>1952</v>
      </c>
      <c r="C2015" s="265">
        <f t="shared" si="283"/>
        <v>45894</v>
      </c>
      <c r="D2015" s="265" t="str">
        <f t="shared" si="278"/>
        <v>Tier 21</v>
      </c>
      <c r="E2015" s="284">
        <f t="shared" si="279"/>
        <v>0.23903442786469936</v>
      </c>
      <c r="F2015" s="265" t="str">
        <f t="shared" si="280"/>
        <v>Tier 21</v>
      </c>
      <c r="G2015" s="284">
        <f t="shared" si="281"/>
        <v>1.5991429367461001E-2</v>
      </c>
    </row>
    <row r="2016" spans="1:7" hidden="1">
      <c r="A2016" s="283" t="str">
        <f t="shared" si="277"/>
        <v>Tier 21</v>
      </c>
      <c r="B2016" s="286">
        <f t="shared" si="283"/>
        <v>1953</v>
      </c>
      <c r="C2016" s="265">
        <f t="shared" si="283"/>
        <v>45895</v>
      </c>
      <c r="D2016" s="265" t="str">
        <f t="shared" si="278"/>
        <v>Tier 21</v>
      </c>
      <c r="E2016" s="284">
        <f t="shared" si="279"/>
        <v>0.23904013639539637</v>
      </c>
      <c r="F2016" s="265" t="str">
        <f t="shared" si="280"/>
        <v>Tier 21</v>
      </c>
      <c r="G2016" s="284">
        <f t="shared" si="281"/>
        <v>1.5992835348964281E-2</v>
      </c>
    </row>
    <row r="2017" spans="1:7" hidden="1">
      <c r="A2017" s="283" t="str">
        <f t="shared" si="277"/>
        <v>Tier 21</v>
      </c>
      <c r="B2017" s="286">
        <f t="shared" si="283"/>
        <v>1954</v>
      </c>
      <c r="C2017" s="265">
        <f t="shared" si="283"/>
        <v>45896</v>
      </c>
      <c r="D2017" s="265" t="str">
        <f t="shared" si="278"/>
        <v>Tier 21</v>
      </c>
      <c r="E2017" s="284">
        <f t="shared" si="279"/>
        <v>0.23904584492609338</v>
      </c>
      <c r="F2017" s="265" t="str">
        <f t="shared" si="280"/>
        <v>Tier 21</v>
      </c>
      <c r="G2017" s="284">
        <f t="shared" si="281"/>
        <v>1.5994241330467562E-2</v>
      </c>
    </row>
    <row r="2018" spans="1:7" hidden="1">
      <c r="A2018" s="283" t="str">
        <f t="shared" si="277"/>
        <v>Tier 21</v>
      </c>
      <c r="B2018" s="286">
        <f t="shared" si="283"/>
        <v>1955</v>
      </c>
      <c r="C2018" s="265">
        <f t="shared" si="283"/>
        <v>45897</v>
      </c>
      <c r="D2018" s="265" t="str">
        <f t="shared" si="278"/>
        <v>Tier 21</v>
      </c>
      <c r="E2018" s="284">
        <f t="shared" si="279"/>
        <v>0.23905155345679038</v>
      </c>
      <c r="F2018" s="265" t="str">
        <f t="shared" si="280"/>
        <v>Tier 21</v>
      </c>
      <c r="G2018" s="284">
        <f t="shared" si="281"/>
        <v>1.5995647311970843E-2</v>
      </c>
    </row>
    <row r="2019" spans="1:7" hidden="1">
      <c r="A2019" s="283" t="str">
        <f t="shared" si="277"/>
        <v>Tier 21</v>
      </c>
      <c r="B2019" s="286">
        <f t="shared" si="283"/>
        <v>1956</v>
      </c>
      <c r="C2019" s="265">
        <f t="shared" si="283"/>
        <v>45898</v>
      </c>
      <c r="D2019" s="265" t="str">
        <f t="shared" si="278"/>
        <v>Tier 21</v>
      </c>
      <c r="E2019" s="284">
        <f t="shared" si="279"/>
        <v>0.23905726198748739</v>
      </c>
      <c r="F2019" s="265" t="str">
        <f t="shared" si="280"/>
        <v>Tier 21</v>
      </c>
      <c r="G2019" s="284">
        <f t="shared" si="281"/>
        <v>1.5997053293474124E-2</v>
      </c>
    </row>
    <row r="2020" spans="1:7" hidden="1">
      <c r="A2020" s="283" t="str">
        <f t="shared" si="277"/>
        <v>Tier 21</v>
      </c>
      <c r="B2020" s="286">
        <f t="shared" si="283"/>
        <v>1957</v>
      </c>
      <c r="C2020" s="265">
        <f t="shared" si="283"/>
        <v>45899</v>
      </c>
      <c r="D2020" s="265" t="str">
        <f t="shared" si="278"/>
        <v>Tier 21</v>
      </c>
      <c r="E2020" s="284">
        <f t="shared" si="279"/>
        <v>0.2390629705181844</v>
      </c>
      <c r="F2020" s="265" t="str">
        <f t="shared" si="280"/>
        <v>Tier 21</v>
      </c>
      <c r="G2020" s="284">
        <f t="shared" si="281"/>
        <v>1.5998459274977405E-2</v>
      </c>
    </row>
    <row r="2021" spans="1:7" hidden="1">
      <c r="A2021" s="283" t="str">
        <f t="shared" si="277"/>
        <v>Tier 21</v>
      </c>
      <c r="B2021" s="286">
        <f t="shared" si="283"/>
        <v>1958</v>
      </c>
      <c r="C2021" s="265">
        <f t="shared" si="283"/>
        <v>45900</v>
      </c>
      <c r="D2021" s="265" t="str">
        <f t="shared" si="278"/>
        <v>Tier 21</v>
      </c>
      <c r="E2021" s="284">
        <f t="shared" si="279"/>
        <v>0.23906867904888141</v>
      </c>
      <c r="F2021" s="265" t="str">
        <f t="shared" si="280"/>
        <v>Tier 21</v>
      </c>
      <c r="G2021" s="284">
        <f t="shared" si="281"/>
        <v>1.5999865256480686E-2</v>
      </c>
    </row>
    <row r="2022" spans="1:7" hidden="1">
      <c r="A2022" s="283" t="str">
        <f t="shared" si="277"/>
        <v>Tier 21</v>
      </c>
      <c r="B2022" s="286">
        <f t="shared" si="283"/>
        <v>1959</v>
      </c>
      <c r="C2022" s="265">
        <f t="shared" si="283"/>
        <v>45901</v>
      </c>
      <c r="D2022" s="265" t="str">
        <f t="shared" si="278"/>
        <v>Tier 21</v>
      </c>
      <c r="E2022" s="284">
        <f t="shared" si="279"/>
        <v>0.23907438757957841</v>
      </c>
      <c r="F2022" s="265" t="str">
        <f t="shared" si="280"/>
        <v>Tier 21</v>
      </c>
      <c r="G2022" s="284">
        <f t="shared" si="281"/>
        <v>1.6001271237983967E-2</v>
      </c>
    </row>
    <row r="2023" spans="1:7" hidden="1">
      <c r="A2023" s="283" t="str">
        <f t="shared" si="277"/>
        <v>Tier 21</v>
      </c>
      <c r="B2023" s="286">
        <f t="shared" si="283"/>
        <v>1960</v>
      </c>
      <c r="C2023" s="265">
        <f t="shared" si="283"/>
        <v>45902</v>
      </c>
      <c r="D2023" s="265" t="str">
        <f t="shared" si="278"/>
        <v>Tier 21</v>
      </c>
      <c r="E2023" s="284">
        <f t="shared" si="279"/>
        <v>0.23908009611027542</v>
      </c>
      <c r="F2023" s="265" t="str">
        <f t="shared" si="280"/>
        <v>Tier 21</v>
      </c>
      <c r="G2023" s="284">
        <f t="shared" si="281"/>
        <v>1.6002677219487248E-2</v>
      </c>
    </row>
    <row r="2024" spans="1:7" hidden="1">
      <c r="A2024" s="283" t="str">
        <f t="shared" si="277"/>
        <v>Tier 21</v>
      </c>
      <c r="B2024" s="286">
        <f t="shared" si="283"/>
        <v>1961</v>
      </c>
      <c r="C2024" s="265">
        <f t="shared" si="283"/>
        <v>45903</v>
      </c>
      <c r="D2024" s="265" t="str">
        <f t="shared" si="278"/>
        <v>Tier 21</v>
      </c>
      <c r="E2024" s="284">
        <f t="shared" si="279"/>
        <v>0.23908580464097243</v>
      </c>
      <c r="F2024" s="265" t="str">
        <f t="shared" si="280"/>
        <v>Tier 21</v>
      </c>
      <c r="G2024" s="284">
        <f t="shared" si="281"/>
        <v>1.6004083200990529E-2</v>
      </c>
    </row>
    <row r="2025" spans="1:7" hidden="1">
      <c r="A2025" s="283" t="str">
        <f t="shared" si="277"/>
        <v>Tier 21</v>
      </c>
      <c r="B2025" s="286">
        <f t="shared" si="283"/>
        <v>1962</v>
      </c>
      <c r="C2025" s="265">
        <f t="shared" si="283"/>
        <v>45904</v>
      </c>
      <c r="D2025" s="265" t="str">
        <f t="shared" si="278"/>
        <v>Tier 21</v>
      </c>
      <c r="E2025" s="284">
        <f t="shared" si="279"/>
        <v>0.23909151317166943</v>
      </c>
      <c r="F2025" s="265" t="str">
        <f t="shared" si="280"/>
        <v>Tier 21</v>
      </c>
      <c r="G2025" s="284">
        <f t="shared" si="281"/>
        <v>1.6005489182493809E-2</v>
      </c>
    </row>
    <row r="2026" spans="1:7" hidden="1">
      <c r="A2026" s="283" t="str">
        <f t="shared" si="277"/>
        <v>Tier 21</v>
      </c>
      <c r="B2026" s="286">
        <f t="shared" si="283"/>
        <v>1963</v>
      </c>
      <c r="C2026" s="265">
        <f t="shared" si="283"/>
        <v>45905</v>
      </c>
      <c r="D2026" s="265" t="str">
        <f t="shared" si="278"/>
        <v>Tier 21</v>
      </c>
      <c r="E2026" s="284">
        <f t="shared" si="279"/>
        <v>0.23909722170236644</v>
      </c>
      <c r="F2026" s="265" t="str">
        <f t="shared" si="280"/>
        <v>Tier 21</v>
      </c>
      <c r="G2026" s="284">
        <f t="shared" si="281"/>
        <v>1.600689516399709E-2</v>
      </c>
    </row>
    <row r="2027" spans="1:7" hidden="1">
      <c r="A2027" s="283" t="str">
        <f t="shared" si="277"/>
        <v>Tier 21</v>
      </c>
      <c r="B2027" s="286">
        <f t="shared" si="283"/>
        <v>1964</v>
      </c>
      <c r="C2027" s="265">
        <f t="shared" si="283"/>
        <v>45906</v>
      </c>
      <c r="D2027" s="265" t="str">
        <f t="shared" si="278"/>
        <v>Tier 21</v>
      </c>
      <c r="E2027" s="284">
        <f t="shared" si="279"/>
        <v>0.23910293023306345</v>
      </c>
      <c r="F2027" s="265" t="str">
        <f t="shared" si="280"/>
        <v>Tier 21</v>
      </c>
      <c r="G2027" s="284">
        <f t="shared" si="281"/>
        <v>1.6008301145500371E-2</v>
      </c>
    </row>
    <row r="2028" spans="1:7" hidden="1">
      <c r="A2028" s="283" t="str">
        <f t="shared" si="277"/>
        <v>Tier 21</v>
      </c>
      <c r="B2028" s="286">
        <f t="shared" si="283"/>
        <v>1965</v>
      </c>
      <c r="C2028" s="265">
        <f t="shared" si="283"/>
        <v>45907</v>
      </c>
      <c r="D2028" s="265" t="str">
        <f t="shared" si="278"/>
        <v>Tier 21</v>
      </c>
      <c r="E2028" s="284">
        <f t="shared" si="279"/>
        <v>0.23910863876376046</v>
      </c>
      <c r="F2028" s="265" t="str">
        <f t="shared" si="280"/>
        <v>Tier 21</v>
      </c>
      <c r="G2028" s="284">
        <f t="shared" si="281"/>
        <v>1.6009707127003652E-2</v>
      </c>
    </row>
    <row r="2029" spans="1:7" hidden="1">
      <c r="A2029" s="283" t="str">
        <f t="shared" si="277"/>
        <v>Tier 21</v>
      </c>
      <c r="B2029" s="286">
        <f t="shared" ref="B2029:C2044" si="284">B2028+1</f>
        <v>1966</v>
      </c>
      <c r="C2029" s="265">
        <f t="shared" si="284"/>
        <v>45908</v>
      </c>
      <c r="D2029" s="265" t="str">
        <f t="shared" si="278"/>
        <v>Tier 21</v>
      </c>
      <c r="E2029" s="284">
        <f t="shared" si="279"/>
        <v>0.23911434729445746</v>
      </c>
      <c r="F2029" s="265" t="str">
        <f t="shared" si="280"/>
        <v>Tier 21</v>
      </c>
      <c r="G2029" s="284">
        <f t="shared" si="281"/>
        <v>1.6011113108506933E-2</v>
      </c>
    </row>
    <row r="2030" spans="1:7" hidden="1">
      <c r="A2030" s="283" t="str">
        <f t="shared" si="277"/>
        <v>Tier 21</v>
      </c>
      <c r="B2030" s="286">
        <f t="shared" si="284"/>
        <v>1967</v>
      </c>
      <c r="C2030" s="265">
        <f t="shared" si="284"/>
        <v>45909</v>
      </c>
      <c r="D2030" s="265" t="str">
        <f t="shared" si="278"/>
        <v>Tier 21</v>
      </c>
      <c r="E2030" s="284">
        <f t="shared" si="279"/>
        <v>0.23912005582515447</v>
      </c>
      <c r="F2030" s="265" t="str">
        <f t="shared" si="280"/>
        <v>Tier 21</v>
      </c>
      <c r="G2030" s="284">
        <f t="shared" si="281"/>
        <v>1.6012519090010214E-2</v>
      </c>
    </row>
    <row r="2031" spans="1:7" hidden="1">
      <c r="A2031" s="283" t="str">
        <f t="shared" si="277"/>
        <v>Tier 21</v>
      </c>
      <c r="B2031" s="286">
        <f t="shared" si="284"/>
        <v>1968</v>
      </c>
      <c r="C2031" s="265">
        <f t="shared" si="284"/>
        <v>45910</v>
      </c>
      <c r="D2031" s="265" t="str">
        <f t="shared" si="278"/>
        <v>Tier 21</v>
      </c>
      <c r="E2031" s="284">
        <f t="shared" si="279"/>
        <v>0.23912576435585148</v>
      </c>
      <c r="F2031" s="265" t="str">
        <f t="shared" si="280"/>
        <v>Tier 21</v>
      </c>
      <c r="G2031" s="284">
        <f t="shared" si="281"/>
        <v>1.6013925071513495E-2</v>
      </c>
    </row>
    <row r="2032" spans="1:7" hidden="1">
      <c r="A2032" s="283" t="str">
        <f t="shared" si="277"/>
        <v>Tier 21</v>
      </c>
      <c r="B2032" s="286">
        <f t="shared" si="284"/>
        <v>1969</v>
      </c>
      <c r="C2032" s="265">
        <f t="shared" si="284"/>
        <v>45911</v>
      </c>
      <c r="D2032" s="265" t="str">
        <f t="shared" si="278"/>
        <v>Tier 21</v>
      </c>
      <c r="E2032" s="284">
        <f t="shared" si="279"/>
        <v>0.23913147288654849</v>
      </c>
      <c r="F2032" s="265" t="str">
        <f t="shared" si="280"/>
        <v>Tier 21</v>
      </c>
      <c r="G2032" s="284">
        <f t="shared" si="281"/>
        <v>1.6015331053016776E-2</v>
      </c>
    </row>
    <row r="2033" spans="1:7" hidden="1">
      <c r="A2033" s="283" t="str">
        <f t="shared" si="277"/>
        <v>Tier 21</v>
      </c>
      <c r="B2033" s="286">
        <f t="shared" si="284"/>
        <v>1970</v>
      </c>
      <c r="C2033" s="265">
        <f t="shared" si="284"/>
        <v>45912</v>
      </c>
      <c r="D2033" s="265" t="str">
        <f t="shared" si="278"/>
        <v>Tier 21</v>
      </c>
      <c r="E2033" s="284">
        <f t="shared" si="279"/>
        <v>0.23913718141724549</v>
      </c>
      <c r="F2033" s="265" t="str">
        <f t="shared" si="280"/>
        <v>Tier 21</v>
      </c>
      <c r="G2033" s="284">
        <f t="shared" si="281"/>
        <v>1.6016737034520057E-2</v>
      </c>
    </row>
    <row r="2034" spans="1:7" hidden="1">
      <c r="A2034" s="283" t="str">
        <f t="shared" si="277"/>
        <v>Tier 21</v>
      </c>
      <c r="B2034" s="286">
        <f t="shared" si="284"/>
        <v>1971</v>
      </c>
      <c r="C2034" s="265">
        <f t="shared" si="284"/>
        <v>45913</v>
      </c>
      <c r="D2034" s="265" t="str">
        <f t="shared" si="278"/>
        <v>Tier 21</v>
      </c>
      <c r="E2034" s="284">
        <f t="shared" si="279"/>
        <v>0.2391428899479425</v>
      </c>
      <c r="F2034" s="265" t="str">
        <f t="shared" si="280"/>
        <v>Tier 21</v>
      </c>
      <c r="G2034" s="284">
        <f t="shared" si="281"/>
        <v>1.6018143016023337E-2</v>
      </c>
    </row>
    <row r="2035" spans="1:7" hidden="1">
      <c r="A2035" s="283" t="str">
        <f t="shared" si="277"/>
        <v>Tier 21</v>
      </c>
      <c r="B2035" s="286">
        <f t="shared" si="284"/>
        <v>1972</v>
      </c>
      <c r="C2035" s="265">
        <f t="shared" si="284"/>
        <v>45914</v>
      </c>
      <c r="D2035" s="265" t="str">
        <f t="shared" si="278"/>
        <v>Tier 21</v>
      </c>
      <c r="E2035" s="284">
        <f t="shared" si="279"/>
        <v>0.23914859847863951</v>
      </c>
      <c r="F2035" s="265" t="str">
        <f t="shared" si="280"/>
        <v>Tier 21</v>
      </c>
      <c r="G2035" s="284">
        <f t="shared" si="281"/>
        <v>1.6019548997526618E-2</v>
      </c>
    </row>
    <row r="2036" spans="1:7" hidden="1">
      <c r="A2036" s="283" t="str">
        <f t="shared" si="277"/>
        <v>Tier 21</v>
      </c>
      <c r="B2036" s="286">
        <f t="shared" si="284"/>
        <v>1973</v>
      </c>
      <c r="C2036" s="265">
        <f t="shared" si="284"/>
        <v>45915</v>
      </c>
      <c r="D2036" s="265" t="str">
        <f t="shared" si="278"/>
        <v>Tier 21</v>
      </c>
      <c r="E2036" s="284">
        <f t="shared" si="279"/>
        <v>0.23915430700933651</v>
      </c>
      <c r="F2036" s="265" t="str">
        <f t="shared" si="280"/>
        <v>Tier 21</v>
      </c>
      <c r="G2036" s="284">
        <f t="shared" si="281"/>
        <v>1.6020954979029899E-2</v>
      </c>
    </row>
    <row r="2037" spans="1:7" hidden="1">
      <c r="A2037" s="283" t="str">
        <f t="shared" si="277"/>
        <v>Tier 21</v>
      </c>
      <c r="B2037" s="286">
        <f t="shared" si="284"/>
        <v>1974</v>
      </c>
      <c r="C2037" s="265">
        <f t="shared" si="284"/>
        <v>45916</v>
      </c>
      <c r="D2037" s="265" t="str">
        <f t="shared" si="278"/>
        <v>Tier 21</v>
      </c>
      <c r="E2037" s="284">
        <f t="shared" si="279"/>
        <v>0.23916001554003352</v>
      </c>
      <c r="F2037" s="265" t="str">
        <f t="shared" si="280"/>
        <v>Tier 21</v>
      </c>
      <c r="G2037" s="284">
        <f t="shared" si="281"/>
        <v>1.602236096053318E-2</v>
      </c>
    </row>
    <row r="2038" spans="1:7" hidden="1">
      <c r="A2038" s="283" t="str">
        <f t="shared" si="277"/>
        <v>Tier 21</v>
      </c>
      <c r="B2038" s="286">
        <f t="shared" si="284"/>
        <v>1975</v>
      </c>
      <c r="C2038" s="265">
        <f t="shared" si="284"/>
        <v>45917</v>
      </c>
      <c r="D2038" s="265" t="str">
        <f t="shared" si="278"/>
        <v>Tier 21</v>
      </c>
      <c r="E2038" s="284">
        <f t="shared" si="279"/>
        <v>0.23916572407073053</v>
      </c>
      <c r="F2038" s="265" t="str">
        <f t="shared" si="280"/>
        <v>Tier 21</v>
      </c>
      <c r="G2038" s="284">
        <f t="shared" si="281"/>
        <v>1.6023766942036461E-2</v>
      </c>
    </row>
    <row r="2039" spans="1:7" hidden="1">
      <c r="A2039" s="283" t="str">
        <f t="shared" si="277"/>
        <v>Tier 21</v>
      </c>
      <c r="B2039" s="286">
        <f t="shared" si="284"/>
        <v>1976</v>
      </c>
      <c r="C2039" s="265">
        <f t="shared" si="284"/>
        <v>45918</v>
      </c>
      <c r="D2039" s="265" t="str">
        <f t="shared" si="278"/>
        <v>Tier 21</v>
      </c>
      <c r="E2039" s="284">
        <f t="shared" si="279"/>
        <v>0.23917143260142754</v>
      </c>
      <c r="F2039" s="265" t="str">
        <f t="shared" si="280"/>
        <v>Tier 21</v>
      </c>
      <c r="G2039" s="284">
        <f t="shared" si="281"/>
        <v>1.6025172923539742E-2</v>
      </c>
    </row>
    <row r="2040" spans="1:7" hidden="1">
      <c r="A2040" s="283" t="str">
        <f t="shared" si="277"/>
        <v>Tier 21</v>
      </c>
      <c r="B2040" s="286">
        <f t="shared" si="284"/>
        <v>1977</v>
      </c>
      <c r="C2040" s="265">
        <f t="shared" si="284"/>
        <v>45919</v>
      </c>
      <c r="D2040" s="265" t="str">
        <f t="shared" si="278"/>
        <v>Tier 21</v>
      </c>
      <c r="E2040" s="284">
        <f t="shared" si="279"/>
        <v>0.23917714113212454</v>
      </c>
      <c r="F2040" s="265" t="str">
        <f t="shared" si="280"/>
        <v>Tier 21</v>
      </c>
      <c r="G2040" s="284">
        <f t="shared" si="281"/>
        <v>1.6026578905043023E-2</v>
      </c>
    </row>
    <row r="2041" spans="1:7" hidden="1">
      <c r="A2041" s="283" t="str">
        <f t="shared" si="277"/>
        <v>Tier 21</v>
      </c>
      <c r="B2041" s="286">
        <f t="shared" si="284"/>
        <v>1978</v>
      </c>
      <c r="C2041" s="265">
        <f t="shared" si="284"/>
        <v>45920</v>
      </c>
      <c r="D2041" s="265" t="str">
        <f t="shared" si="278"/>
        <v>Tier 21</v>
      </c>
      <c r="E2041" s="284">
        <f t="shared" si="279"/>
        <v>0.23918284966282155</v>
      </c>
      <c r="F2041" s="265" t="str">
        <f t="shared" si="280"/>
        <v>Tier 21</v>
      </c>
      <c r="G2041" s="284">
        <f t="shared" si="281"/>
        <v>1.6027984886546304E-2</v>
      </c>
    </row>
    <row r="2042" spans="1:7" hidden="1">
      <c r="A2042" s="283" t="str">
        <f t="shared" si="277"/>
        <v>Tier 21</v>
      </c>
      <c r="B2042" s="286">
        <f t="shared" si="284"/>
        <v>1979</v>
      </c>
      <c r="C2042" s="265">
        <f t="shared" si="284"/>
        <v>45921</v>
      </c>
      <c r="D2042" s="265" t="str">
        <f t="shared" si="278"/>
        <v>Tier 21</v>
      </c>
      <c r="E2042" s="284">
        <f t="shared" si="279"/>
        <v>0.23918855819351856</v>
      </c>
      <c r="F2042" s="265" t="str">
        <f t="shared" si="280"/>
        <v>Tier 21</v>
      </c>
      <c r="G2042" s="284">
        <f t="shared" si="281"/>
        <v>1.6029390868049585E-2</v>
      </c>
    </row>
    <row r="2043" spans="1:7" hidden="1">
      <c r="A2043" s="283" t="str">
        <f t="shared" si="277"/>
        <v>Tier 21</v>
      </c>
      <c r="B2043" s="286">
        <f t="shared" si="284"/>
        <v>1980</v>
      </c>
      <c r="C2043" s="265">
        <f t="shared" si="284"/>
        <v>45922</v>
      </c>
      <c r="D2043" s="265" t="str">
        <f t="shared" si="278"/>
        <v>Tier 21</v>
      </c>
      <c r="E2043" s="284">
        <f t="shared" si="279"/>
        <v>0.23919426672421557</v>
      </c>
      <c r="F2043" s="265" t="str">
        <f t="shared" si="280"/>
        <v>Tier 21</v>
      </c>
      <c r="G2043" s="284">
        <f t="shared" si="281"/>
        <v>1.6030796849552865E-2</v>
      </c>
    </row>
    <row r="2044" spans="1:7" hidden="1">
      <c r="A2044" s="283" t="str">
        <f t="shared" si="277"/>
        <v>Tier 21</v>
      </c>
      <c r="B2044" s="286">
        <f t="shared" si="284"/>
        <v>1981</v>
      </c>
      <c r="C2044" s="265">
        <f t="shared" si="284"/>
        <v>45923</v>
      </c>
      <c r="D2044" s="265" t="str">
        <f t="shared" si="278"/>
        <v>Tier 21</v>
      </c>
      <c r="E2044" s="284">
        <f t="shared" si="279"/>
        <v>0.23919997525491257</v>
      </c>
      <c r="F2044" s="265" t="str">
        <f t="shared" si="280"/>
        <v>Tier 21</v>
      </c>
      <c r="G2044" s="284">
        <f t="shared" si="281"/>
        <v>1.6032202831056146E-2</v>
      </c>
    </row>
    <row r="2045" spans="1:7" hidden="1">
      <c r="A2045" s="283" t="str">
        <f t="shared" si="277"/>
        <v>Tier 21</v>
      </c>
      <c r="B2045" s="286">
        <f t="shared" ref="B2045:C2060" si="285">B2044+1</f>
        <v>1982</v>
      </c>
      <c r="C2045" s="265">
        <f t="shared" si="285"/>
        <v>45924</v>
      </c>
      <c r="D2045" s="265" t="str">
        <f t="shared" si="278"/>
        <v>Tier 21</v>
      </c>
      <c r="E2045" s="284">
        <f t="shared" si="279"/>
        <v>0.23920568378560958</v>
      </c>
      <c r="F2045" s="265" t="str">
        <f t="shared" si="280"/>
        <v>Tier 21</v>
      </c>
      <c r="G2045" s="284">
        <f t="shared" si="281"/>
        <v>1.6033608812559427E-2</v>
      </c>
    </row>
    <row r="2046" spans="1:7" hidden="1">
      <c r="A2046" s="283" t="str">
        <f t="shared" si="277"/>
        <v>Tier 21</v>
      </c>
      <c r="B2046" s="286">
        <f t="shared" si="285"/>
        <v>1983</v>
      </c>
      <c r="C2046" s="265">
        <f t="shared" si="285"/>
        <v>45925</v>
      </c>
      <c r="D2046" s="265" t="str">
        <f t="shared" si="278"/>
        <v>Tier 21</v>
      </c>
      <c r="E2046" s="284">
        <f t="shared" si="279"/>
        <v>0.23921139231630659</v>
      </c>
      <c r="F2046" s="265" t="str">
        <f t="shared" si="280"/>
        <v>Tier 21</v>
      </c>
      <c r="G2046" s="284">
        <f t="shared" si="281"/>
        <v>1.6035014794062708E-2</v>
      </c>
    </row>
    <row r="2047" spans="1:7" hidden="1">
      <c r="A2047" s="283" t="str">
        <f t="shared" si="277"/>
        <v>Tier 21</v>
      </c>
      <c r="B2047" s="286">
        <f t="shared" si="285"/>
        <v>1984</v>
      </c>
      <c r="C2047" s="265">
        <f t="shared" si="285"/>
        <v>45926</v>
      </c>
      <c r="D2047" s="265" t="str">
        <f t="shared" si="278"/>
        <v>Tier 21</v>
      </c>
      <c r="E2047" s="284">
        <f t="shared" si="279"/>
        <v>0.23921710084700359</v>
      </c>
      <c r="F2047" s="265" t="str">
        <f t="shared" si="280"/>
        <v>Tier 21</v>
      </c>
      <c r="G2047" s="284">
        <f t="shared" si="281"/>
        <v>1.6036420775565989E-2</v>
      </c>
    </row>
    <row r="2048" spans="1:7" hidden="1">
      <c r="A2048" s="283" t="str">
        <f t="shared" ref="A2048:A2111" si="286">IFERROR(INDEX($P$63:$P$101,MATCH(B2048,$Q$63:$Q$101,0)),A2047)</f>
        <v>Tier 21</v>
      </c>
      <c r="B2048" s="286">
        <f t="shared" si="285"/>
        <v>1985</v>
      </c>
      <c r="C2048" s="265">
        <f t="shared" si="285"/>
        <v>45927</v>
      </c>
      <c r="D2048" s="265" t="str">
        <f t="shared" ref="D2048:D2111" si="287">IF(A2048=0,"",A2048)</f>
        <v>Tier 21</v>
      </c>
      <c r="E2048" s="284">
        <f t="shared" ref="E2048:E2111" si="288">IF(A2048=0,E2047,E2047+VLOOKUP(D2048,$P$63:$T$101,3,0))</f>
        <v>0.2392228093777006</v>
      </c>
      <c r="F2048" s="265" t="str">
        <f t="shared" ref="F2048:F2111" si="289">D2048</f>
        <v>Tier 21</v>
      </c>
      <c r="G2048" s="284">
        <f t="shared" ref="G2048:G2111" si="290">IF(A2048=0,G2047,G2047+VLOOKUP(F2048,$P$63:$T$101,5,0))</f>
        <v>1.603782675706927E-2</v>
      </c>
    </row>
    <row r="2049" spans="1:7" hidden="1">
      <c r="A2049" s="283" t="str">
        <f t="shared" si="286"/>
        <v>Tier 21</v>
      </c>
      <c r="B2049" s="286">
        <f t="shared" si="285"/>
        <v>1986</v>
      </c>
      <c r="C2049" s="265">
        <f t="shared" si="285"/>
        <v>45928</v>
      </c>
      <c r="D2049" s="265" t="str">
        <f t="shared" si="287"/>
        <v>Tier 21</v>
      </c>
      <c r="E2049" s="284">
        <f t="shared" si="288"/>
        <v>0.23922851790839761</v>
      </c>
      <c r="F2049" s="265" t="str">
        <f t="shared" si="289"/>
        <v>Tier 21</v>
      </c>
      <c r="G2049" s="284">
        <f t="shared" si="290"/>
        <v>1.6039232738572551E-2</v>
      </c>
    </row>
    <row r="2050" spans="1:7" hidden="1">
      <c r="A2050" s="283" t="str">
        <f t="shared" si="286"/>
        <v>Tier 21</v>
      </c>
      <c r="B2050" s="286">
        <f t="shared" si="285"/>
        <v>1987</v>
      </c>
      <c r="C2050" s="265">
        <f t="shared" si="285"/>
        <v>45929</v>
      </c>
      <c r="D2050" s="265" t="str">
        <f t="shared" si="287"/>
        <v>Tier 21</v>
      </c>
      <c r="E2050" s="284">
        <f t="shared" si="288"/>
        <v>0.23923422643909462</v>
      </c>
      <c r="F2050" s="265" t="str">
        <f t="shared" si="289"/>
        <v>Tier 21</v>
      </c>
      <c r="G2050" s="284">
        <f t="shared" si="290"/>
        <v>1.6040638720075832E-2</v>
      </c>
    </row>
    <row r="2051" spans="1:7" hidden="1">
      <c r="A2051" s="283" t="str">
        <f t="shared" si="286"/>
        <v>Tier 21</v>
      </c>
      <c r="B2051" s="286">
        <f t="shared" si="285"/>
        <v>1988</v>
      </c>
      <c r="C2051" s="265">
        <f t="shared" si="285"/>
        <v>45930</v>
      </c>
      <c r="D2051" s="265" t="str">
        <f t="shared" si="287"/>
        <v>Tier 21</v>
      </c>
      <c r="E2051" s="284">
        <f t="shared" si="288"/>
        <v>0.23923993496979162</v>
      </c>
      <c r="F2051" s="265" t="str">
        <f t="shared" si="289"/>
        <v>Tier 21</v>
      </c>
      <c r="G2051" s="284">
        <f t="shared" si="290"/>
        <v>1.6042044701579113E-2</v>
      </c>
    </row>
    <row r="2052" spans="1:7" hidden="1">
      <c r="A2052" s="283" t="str">
        <f t="shared" si="286"/>
        <v>Tier 21</v>
      </c>
      <c r="B2052" s="286">
        <f t="shared" si="285"/>
        <v>1989</v>
      </c>
      <c r="C2052" s="265">
        <f t="shared" si="285"/>
        <v>45931</v>
      </c>
      <c r="D2052" s="265" t="str">
        <f t="shared" si="287"/>
        <v>Tier 21</v>
      </c>
      <c r="E2052" s="284">
        <f t="shared" si="288"/>
        <v>0.23924564350048863</v>
      </c>
      <c r="F2052" s="265" t="str">
        <f t="shared" si="289"/>
        <v>Tier 21</v>
      </c>
      <c r="G2052" s="284">
        <f t="shared" si="290"/>
        <v>1.6043450683082393E-2</v>
      </c>
    </row>
    <row r="2053" spans="1:7" hidden="1">
      <c r="A2053" s="283" t="str">
        <f t="shared" si="286"/>
        <v>Tier 21</v>
      </c>
      <c r="B2053" s="286">
        <f t="shared" si="285"/>
        <v>1990</v>
      </c>
      <c r="C2053" s="265">
        <f t="shared" si="285"/>
        <v>45932</v>
      </c>
      <c r="D2053" s="265" t="str">
        <f t="shared" si="287"/>
        <v>Tier 21</v>
      </c>
      <c r="E2053" s="284">
        <f t="shared" si="288"/>
        <v>0.23925135203118564</v>
      </c>
      <c r="F2053" s="265" t="str">
        <f t="shared" si="289"/>
        <v>Tier 21</v>
      </c>
      <c r="G2053" s="284">
        <f t="shared" si="290"/>
        <v>1.6044856664585674E-2</v>
      </c>
    </row>
    <row r="2054" spans="1:7" hidden="1">
      <c r="A2054" s="283" t="str">
        <f t="shared" si="286"/>
        <v>Tier 21</v>
      </c>
      <c r="B2054" s="286">
        <f t="shared" si="285"/>
        <v>1991</v>
      </c>
      <c r="C2054" s="265">
        <f t="shared" si="285"/>
        <v>45933</v>
      </c>
      <c r="D2054" s="265" t="str">
        <f t="shared" si="287"/>
        <v>Tier 21</v>
      </c>
      <c r="E2054" s="284">
        <f t="shared" si="288"/>
        <v>0.23925706056188265</v>
      </c>
      <c r="F2054" s="265" t="str">
        <f t="shared" si="289"/>
        <v>Tier 21</v>
      </c>
      <c r="G2054" s="284">
        <f t="shared" si="290"/>
        <v>1.6046262646088955E-2</v>
      </c>
    </row>
    <row r="2055" spans="1:7" hidden="1">
      <c r="A2055" s="283" t="str">
        <f t="shared" si="286"/>
        <v>Tier 21</v>
      </c>
      <c r="B2055" s="286">
        <f t="shared" si="285"/>
        <v>1992</v>
      </c>
      <c r="C2055" s="265">
        <f t="shared" si="285"/>
        <v>45934</v>
      </c>
      <c r="D2055" s="265" t="str">
        <f t="shared" si="287"/>
        <v>Tier 21</v>
      </c>
      <c r="E2055" s="284">
        <f t="shared" si="288"/>
        <v>0.23926276909257965</v>
      </c>
      <c r="F2055" s="265" t="str">
        <f t="shared" si="289"/>
        <v>Tier 21</v>
      </c>
      <c r="G2055" s="284">
        <f t="shared" si="290"/>
        <v>1.6047668627592236E-2</v>
      </c>
    </row>
    <row r="2056" spans="1:7" hidden="1">
      <c r="A2056" s="283" t="str">
        <f t="shared" si="286"/>
        <v>Tier 21</v>
      </c>
      <c r="B2056" s="286">
        <f t="shared" si="285"/>
        <v>1993</v>
      </c>
      <c r="C2056" s="265">
        <f t="shared" si="285"/>
        <v>45935</v>
      </c>
      <c r="D2056" s="265" t="str">
        <f t="shared" si="287"/>
        <v>Tier 21</v>
      </c>
      <c r="E2056" s="284">
        <f t="shared" si="288"/>
        <v>0.23926847762327666</v>
      </c>
      <c r="F2056" s="265" t="str">
        <f t="shared" si="289"/>
        <v>Tier 21</v>
      </c>
      <c r="G2056" s="284">
        <f t="shared" si="290"/>
        <v>1.6049074609095517E-2</v>
      </c>
    </row>
    <row r="2057" spans="1:7" hidden="1">
      <c r="A2057" s="283" t="str">
        <f t="shared" si="286"/>
        <v>Tier 21</v>
      </c>
      <c r="B2057" s="286">
        <f t="shared" si="285"/>
        <v>1994</v>
      </c>
      <c r="C2057" s="265">
        <f t="shared" si="285"/>
        <v>45936</v>
      </c>
      <c r="D2057" s="265" t="str">
        <f t="shared" si="287"/>
        <v>Tier 21</v>
      </c>
      <c r="E2057" s="284">
        <f t="shared" si="288"/>
        <v>0.23927418615397367</v>
      </c>
      <c r="F2057" s="265" t="str">
        <f t="shared" si="289"/>
        <v>Tier 21</v>
      </c>
      <c r="G2057" s="284">
        <f t="shared" si="290"/>
        <v>1.6050480590598798E-2</v>
      </c>
    </row>
    <row r="2058" spans="1:7" hidden="1">
      <c r="A2058" s="283" t="str">
        <f t="shared" si="286"/>
        <v>Tier 21</v>
      </c>
      <c r="B2058" s="286">
        <f t="shared" si="285"/>
        <v>1995</v>
      </c>
      <c r="C2058" s="265">
        <f t="shared" si="285"/>
        <v>45937</v>
      </c>
      <c r="D2058" s="265" t="str">
        <f t="shared" si="287"/>
        <v>Tier 21</v>
      </c>
      <c r="E2058" s="284">
        <f t="shared" si="288"/>
        <v>0.23927989468467067</v>
      </c>
      <c r="F2058" s="265" t="str">
        <f t="shared" si="289"/>
        <v>Tier 21</v>
      </c>
      <c r="G2058" s="284">
        <f t="shared" si="290"/>
        <v>1.6051886572102079E-2</v>
      </c>
    </row>
    <row r="2059" spans="1:7" hidden="1">
      <c r="A2059" s="283" t="str">
        <f t="shared" si="286"/>
        <v>Tier 21</v>
      </c>
      <c r="B2059" s="286">
        <f t="shared" si="285"/>
        <v>1996</v>
      </c>
      <c r="C2059" s="265">
        <f t="shared" si="285"/>
        <v>45938</v>
      </c>
      <c r="D2059" s="265" t="str">
        <f t="shared" si="287"/>
        <v>Tier 21</v>
      </c>
      <c r="E2059" s="284">
        <f t="shared" si="288"/>
        <v>0.23928560321536768</v>
      </c>
      <c r="F2059" s="265" t="str">
        <f t="shared" si="289"/>
        <v>Tier 21</v>
      </c>
      <c r="G2059" s="284">
        <f t="shared" si="290"/>
        <v>1.605329255360536E-2</v>
      </c>
    </row>
    <row r="2060" spans="1:7" hidden="1">
      <c r="A2060" s="283" t="str">
        <f t="shared" si="286"/>
        <v>Tier 21</v>
      </c>
      <c r="B2060" s="286">
        <f t="shared" si="285"/>
        <v>1997</v>
      </c>
      <c r="C2060" s="265">
        <f t="shared" si="285"/>
        <v>45939</v>
      </c>
      <c r="D2060" s="265" t="str">
        <f t="shared" si="287"/>
        <v>Tier 21</v>
      </c>
      <c r="E2060" s="284">
        <f t="shared" si="288"/>
        <v>0.23929131174606469</v>
      </c>
      <c r="F2060" s="265" t="str">
        <f t="shared" si="289"/>
        <v>Tier 21</v>
      </c>
      <c r="G2060" s="284">
        <f t="shared" si="290"/>
        <v>1.6054698535108641E-2</v>
      </c>
    </row>
    <row r="2061" spans="1:7" hidden="1">
      <c r="A2061" s="283" t="str">
        <f t="shared" si="286"/>
        <v>Tier 21</v>
      </c>
      <c r="B2061" s="286">
        <f t="shared" ref="B2061:C2076" si="291">B2060+1</f>
        <v>1998</v>
      </c>
      <c r="C2061" s="265">
        <f t="shared" si="291"/>
        <v>45940</v>
      </c>
      <c r="D2061" s="265" t="str">
        <f t="shared" si="287"/>
        <v>Tier 21</v>
      </c>
      <c r="E2061" s="284">
        <f t="shared" si="288"/>
        <v>0.2392970202767617</v>
      </c>
      <c r="F2061" s="265" t="str">
        <f t="shared" si="289"/>
        <v>Tier 21</v>
      </c>
      <c r="G2061" s="284">
        <f t="shared" si="290"/>
        <v>1.6056104516611922E-2</v>
      </c>
    </row>
    <row r="2062" spans="1:7" hidden="1">
      <c r="A2062" s="283" t="str">
        <f t="shared" si="286"/>
        <v>Tier 21</v>
      </c>
      <c r="B2062" s="286">
        <f t="shared" si="291"/>
        <v>1999</v>
      </c>
      <c r="C2062" s="265">
        <f t="shared" si="291"/>
        <v>45941</v>
      </c>
      <c r="D2062" s="265" t="str">
        <f t="shared" si="287"/>
        <v>Tier 21</v>
      </c>
      <c r="E2062" s="284">
        <f t="shared" si="288"/>
        <v>0.2393027288074587</v>
      </c>
      <c r="F2062" s="265" t="str">
        <f t="shared" si="289"/>
        <v>Tier 21</v>
      </c>
      <c r="G2062" s="284">
        <f t="shared" si="290"/>
        <v>1.6057510498115202E-2</v>
      </c>
    </row>
    <row r="2063" spans="1:7" hidden="1">
      <c r="A2063" s="283" t="str">
        <f t="shared" si="286"/>
        <v>Tier 21</v>
      </c>
      <c r="B2063" s="286">
        <f t="shared" si="291"/>
        <v>2000</v>
      </c>
      <c r="C2063" s="265">
        <f t="shared" si="291"/>
        <v>45942</v>
      </c>
      <c r="D2063" s="265" t="str">
        <f t="shared" si="287"/>
        <v>Tier 21</v>
      </c>
      <c r="E2063" s="284">
        <f t="shared" si="288"/>
        <v>0.23930843733815571</v>
      </c>
      <c r="F2063" s="265" t="str">
        <f t="shared" si="289"/>
        <v>Tier 21</v>
      </c>
      <c r="G2063" s="284">
        <f t="shared" si="290"/>
        <v>1.6058916479618483E-2</v>
      </c>
    </row>
    <row r="2064" spans="1:7" hidden="1">
      <c r="A2064" s="283" t="str">
        <f t="shared" si="286"/>
        <v>Tier 21</v>
      </c>
      <c r="B2064" s="286">
        <f t="shared" si="291"/>
        <v>2001</v>
      </c>
      <c r="C2064" s="265">
        <f t="shared" si="291"/>
        <v>45943</v>
      </c>
      <c r="D2064" s="265" t="str">
        <f t="shared" si="287"/>
        <v>Tier 21</v>
      </c>
      <c r="E2064" s="284">
        <f t="shared" si="288"/>
        <v>0.23931414586885272</v>
      </c>
      <c r="F2064" s="265" t="str">
        <f t="shared" si="289"/>
        <v>Tier 21</v>
      </c>
      <c r="G2064" s="284">
        <f t="shared" si="290"/>
        <v>1.6060322461121764E-2</v>
      </c>
    </row>
    <row r="2065" spans="1:7" hidden="1">
      <c r="A2065" s="283" t="str">
        <f t="shared" si="286"/>
        <v>Tier 21</v>
      </c>
      <c r="B2065" s="286">
        <f t="shared" si="291"/>
        <v>2002</v>
      </c>
      <c r="C2065" s="265">
        <f t="shared" si="291"/>
        <v>45944</v>
      </c>
      <c r="D2065" s="265" t="str">
        <f t="shared" si="287"/>
        <v>Tier 21</v>
      </c>
      <c r="E2065" s="284">
        <f t="shared" si="288"/>
        <v>0.23931985439954973</v>
      </c>
      <c r="F2065" s="265" t="str">
        <f t="shared" si="289"/>
        <v>Tier 21</v>
      </c>
      <c r="G2065" s="284">
        <f t="shared" si="290"/>
        <v>1.6061728442625045E-2</v>
      </c>
    </row>
    <row r="2066" spans="1:7" hidden="1">
      <c r="A2066" s="283" t="str">
        <f t="shared" si="286"/>
        <v>Tier 21</v>
      </c>
      <c r="B2066" s="286">
        <f t="shared" si="291"/>
        <v>2003</v>
      </c>
      <c r="C2066" s="265">
        <f t="shared" si="291"/>
        <v>45945</v>
      </c>
      <c r="D2066" s="265" t="str">
        <f t="shared" si="287"/>
        <v>Tier 21</v>
      </c>
      <c r="E2066" s="284">
        <f t="shared" si="288"/>
        <v>0.23932556293024673</v>
      </c>
      <c r="F2066" s="265" t="str">
        <f t="shared" si="289"/>
        <v>Tier 21</v>
      </c>
      <c r="G2066" s="284">
        <f t="shared" si="290"/>
        <v>1.6063134424128326E-2</v>
      </c>
    </row>
    <row r="2067" spans="1:7" hidden="1">
      <c r="A2067" s="283" t="str">
        <f t="shared" si="286"/>
        <v>Tier 21</v>
      </c>
      <c r="B2067" s="286">
        <f t="shared" si="291"/>
        <v>2004</v>
      </c>
      <c r="C2067" s="265">
        <f t="shared" si="291"/>
        <v>45946</v>
      </c>
      <c r="D2067" s="265" t="str">
        <f t="shared" si="287"/>
        <v>Tier 21</v>
      </c>
      <c r="E2067" s="284">
        <f t="shared" si="288"/>
        <v>0.23933127146094374</v>
      </c>
      <c r="F2067" s="265" t="str">
        <f t="shared" si="289"/>
        <v>Tier 21</v>
      </c>
      <c r="G2067" s="284">
        <f t="shared" si="290"/>
        <v>1.6064540405631607E-2</v>
      </c>
    </row>
    <row r="2068" spans="1:7" hidden="1">
      <c r="A2068" s="283" t="str">
        <f t="shared" si="286"/>
        <v>Tier 21</v>
      </c>
      <c r="B2068" s="286">
        <f t="shared" si="291"/>
        <v>2005</v>
      </c>
      <c r="C2068" s="265">
        <f t="shared" si="291"/>
        <v>45947</v>
      </c>
      <c r="D2068" s="265" t="str">
        <f t="shared" si="287"/>
        <v>Tier 21</v>
      </c>
      <c r="E2068" s="284">
        <f t="shared" si="288"/>
        <v>0.23933697999164075</v>
      </c>
      <c r="F2068" s="265" t="str">
        <f t="shared" si="289"/>
        <v>Tier 21</v>
      </c>
      <c r="G2068" s="284">
        <f t="shared" si="290"/>
        <v>1.6065946387134888E-2</v>
      </c>
    </row>
    <row r="2069" spans="1:7" hidden="1">
      <c r="A2069" s="283" t="str">
        <f t="shared" si="286"/>
        <v>Tier 21</v>
      </c>
      <c r="B2069" s="286">
        <f t="shared" si="291"/>
        <v>2006</v>
      </c>
      <c r="C2069" s="265">
        <f t="shared" si="291"/>
        <v>45948</v>
      </c>
      <c r="D2069" s="265" t="str">
        <f t="shared" si="287"/>
        <v>Tier 21</v>
      </c>
      <c r="E2069" s="284">
        <f t="shared" si="288"/>
        <v>0.23934268852233775</v>
      </c>
      <c r="F2069" s="265" t="str">
        <f t="shared" si="289"/>
        <v>Tier 21</v>
      </c>
      <c r="G2069" s="284">
        <f t="shared" si="290"/>
        <v>1.6067352368638169E-2</v>
      </c>
    </row>
    <row r="2070" spans="1:7" hidden="1">
      <c r="A2070" s="283" t="str">
        <f t="shared" si="286"/>
        <v>Tier 21</v>
      </c>
      <c r="B2070" s="286">
        <f t="shared" si="291"/>
        <v>2007</v>
      </c>
      <c r="C2070" s="265">
        <f t="shared" si="291"/>
        <v>45949</v>
      </c>
      <c r="D2070" s="265" t="str">
        <f t="shared" si="287"/>
        <v>Tier 21</v>
      </c>
      <c r="E2070" s="284">
        <f t="shared" si="288"/>
        <v>0.23934839705303476</v>
      </c>
      <c r="F2070" s="265" t="str">
        <f t="shared" si="289"/>
        <v>Tier 21</v>
      </c>
      <c r="G2070" s="284">
        <f t="shared" si="290"/>
        <v>1.606875835014145E-2</v>
      </c>
    </row>
    <row r="2071" spans="1:7" hidden="1">
      <c r="A2071" s="283" t="str">
        <f t="shared" si="286"/>
        <v>Tier 21</v>
      </c>
      <c r="B2071" s="286">
        <f t="shared" si="291"/>
        <v>2008</v>
      </c>
      <c r="C2071" s="265">
        <f t="shared" si="291"/>
        <v>45950</v>
      </c>
      <c r="D2071" s="265" t="str">
        <f t="shared" si="287"/>
        <v>Tier 21</v>
      </c>
      <c r="E2071" s="284">
        <f t="shared" si="288"/>
        <v>0.23935410558373177</v>
      </c>
      <c r="F2071" s="265" t="str">
        <f t="shared" si="289"/>
        <v>Tier 21</v>
      </c>
      <c r="G2071" s="284">
        <f t="shared" si="290"/>
        <v>1.607016433164473E-2</v>
      </c>
    </row>
    <row r="2072" spans="1:7" hidden="1">
      <c r="A2072" s="283" t="str">
        <f t="shared" si="286"/>
        <v>Tier 21</v>
      </c>
      <c r="B2072" s="286">
        <f t="shared" si="291"/>
        <v>2009</v>
      </c>
      <c r="C2072" s="265">
        <f t="shared" si="291"/>
        <v>45951</v>
      </c>
      <c r="D2072" s="265" t="str">
        <f t="shared" si="287"/>
        <v>Tier 21</v>
      </c>
      <c r="E2072" s="284">
        <f t="shared" si="288"/>
        <v>0.23935981411442878</v>
      </c>
      <c r="F2072" s="265" t="str">
        <f t="shared" si="289"/>
        <v>Tier 21</v>
      </c>
      <c r="G2072" s="284">
        <f t="shared" si="290"/>
        <v>1.6071570313148011E-2</v>
      </c>
    </row>
    <row r="2073" spans="1:7" hidden="1">
      <c r="A2073" s="283" t="str">
        <f t="shared" si="286"/>
        <v>Tier 21</v>
      </c>
      <c r="B2073" s="286">
        <f t="shared" si="291"/>
        <v>2010</v>
      </c>
      <c r="C2073" s="265">
        <f t="shared" si="291"/>
        <v>45952</v>
      </c>
      <c r="D2073" s="265" t="str">
        <f t="shared" si="287"/>
        <v>Tier 21</v>
      </c>
      <c r="E2073" s="284">
        <f t="shared" si="288"/>
        <v>0.23936552264512578</v>
      </c>
      <c r="F2073" s="265" t="str">
        <f t="shared" si="289"/>
        <v>Tier 21</v>
      </c>
      <c r="G2073" s="284">
        <f t="shared" si="290"/>
        <v>1.6072976294651292E-2</v>
      </c>
    </row>
    <row r="2074" spans="1:7" hidden="1">
      <c r="A2074" s="283" t="str">
        <f t="shared" si="286"/>
        <v>Tier 21</v>
      </c>
      <c r="B2074" s="286">
        <f t="shared" si="291"/>
        <v>2011</v>
      </c>
      <c r="C2074" s="265">
        <f t="shared" si="291"/>
        <v>45953</v>
      </c>
      <c r="D2074" s="265" t="str">
        <f t="shared" si="287"/>
        <v>Tier 21</v>
      </c>
      <c r="E2074" s="284">
        <f t="shared" si="288"/>
        <v>0.23937123117582279</v>
      </c>
      <c r="F2074" s="265" t="str">
        <f t="shared" si="289"/>
        <v>Tier 21</v>
      </c>
      <c r="G2074" s="284">
        <f t="shared" si="290"/>
        <v>1.6074382276154573E-2</v>
      </c>
    </row>
    <row r="2075" spans="1:7" hidden="1">
      <c r="A2075" s="283" t="str">
        <f t="shared" si="286"/>
        <v>Tier 21</v>
      </c>
      <c r="B2075" s="286">
        <f t="shared" si="291"/>
        <v>2012</v>
      </c>
      <c r="C2075" s="265">
        <f t="shared" si="291"/>
        <v>45954</v>
      </c>
      <c r="D2075" s="265" t="str">
        <f t="shared" si="287"/>
        <v>Tier 21</v>
      </c>
      <c r="E2075" s="284">
        <f t="shared" si="288"/>
        <v>0.2393769397065198</v>
      </c>
      <c r="F2075" s="265" t="str">
        <f t="shared" si="289"/>
        <v>Tier 21</v>
      </c>
      <c r="G2075" s="284">
        <f t="shared" si="290"/>
        <v>1.6075788257657854E-2</v>
      </c>
    </row>
    <row r="2076" spans="1:7" hidden="1">
      <c r="A2076" s="283" t="str">
        <f t="shared" si="286"/>
        <v>Tier 21</v>
      </c>
      <c r="B2076" s="286">
        <f t="shared" si="291"/>
        <v>2013</v>
      </c>
      <c r="C2076" s="265">
        <f t="shared" si="291"/>
        <v>45955</v>
      </c>
      <c r="D2076" s="265" t="str">
        <f t="shared" si="287"/>
        <v>Tier 21</v>
      </c>
      <c r="E2076" s="284">
        <f t="shared" si="288"/>
        <v>0.23938264823721681</v>
      </c>
      <c r="F2076" s="265" t="str">
        <f t="shared" si="289"/>
        <v>Tier 21</v>
      </c>
      <c r="G2076" s="284">
        <f t="shared" si="290"/>
        <v>1.6077194239161135E-2</v>
      </c>
    </row>
    <row r="2077" spans="1:7" hidden="1">
      <c r="A2077" s="283" t="str">
        <f t="shared" si="286"/>
        <v>Tier 21</v>
      </c>
      <c r="B2077" s="286">
        <f t="shared" ref="B2077:C2092" si="292">B2076+1</f>
        <v>2014</v>
      </c>
      <c r="C2077" s="265">
        <f t="shared" si="292"/>
        <v>45956</v>
      </c>
      <c r="D2077" s="265" t="str">
        <f t="shared" si="287"/>
        <v>Tier 21</v>
      </c>
      <c r="E2077" s="284">
        <f t="shared" si="288"/>
        <v>0.23938835676791381</v>
      </c>
      <c r="F2077" s="265" t="str">
        <f t="shared" si="289"/>
        <v>Tier 21</v>
      </c>
      <c r="G2077" s="284">
        <f t="shared" si="290"/>
        <v>1.6078600220664416E-2</v>
      </c>
    </row>
    <row r="2078" spans="1:7" hidden="1">
      <c r="A2078" s="283" t="str">
        <f t="shared" si="286"/>
        <v>Tier 21</v>
      </c>
      <c r="B2078" s="286">
        <f t="shared" si="292"/>
        <v>2015</v>
      </c>
      <c r="C2078" s="265">
        <f t="shared" si="292"/>
        <v>45957</v>
      </c>
      <c r="D2078" s="265" t="str">
        <f t="shared" si="287"/>
        <v>Tier 21</v>
      </c>
      <c r="E2078" s="284">
        <f t="shared" si="288"/>
        <v>0.23939406529861082</v>
      </c>
      <c r="F2078" s="265" t="str">
        <f t="shared" si="289"/>
        <v>Tier 21</v>
      </c>
      <c r="G2078" s="284">
        <f t="shared" si="290"/>
        <v>1.6080006202167697E-2</v>
      </c>
    </row>
    <row r="2079" spans="1:7" hidden="1">
      <c r="A2079" s="283" t="str">
        <f t="shared" si="286"/>
        <v>Tier 21</v>
      </c>
      <c r="B2079" s="286">
        <f t="shared" si="292"/>
        <v>2016</v>
      </c>
      <c r="C2079" s="265">
        <f t="shared" si="292"/>
        <v>45958</v>
      </c>
      <c r="D2079" s="265" t="str">
        <f t="shared" si="287"/>
        <v>Tier 21</v>
      </c>
      <c r="E2079" s="284">
        <f t="shared" si="288"/>
        <v>0.23939977382930783</v>
      </c>
      <c r="F2079" s="265" t="str">
        <f t="shared" si="289"/>
        <v>Tier 21</v>
      </c>
      <c r="G2079" s="284">
        <f t="shared" si="290"/>
        <v>1.6081412183670978E-2</v>
      </c>
    </row>
    <row r="2080" spans="1:7" hidden="1">
      <c r="A2080" s="283" t="str">
        <f t="shared" si="286"/>
        <v>Tier 21</v>
      </c>
      <c r="B2080" s="286">
        <f t="shared" si="292"/>
        <v>2017</v>
      </c>
      <c r="C2080" s="265">
        <f t="shared" si="292"/>
        <v>45959</v>
      </c>
      <c r="D2080" s="265" t="str">
        <f t="shared" si="287"/>
        <v>Tier 21</v>
      </c>
      <c r="E2080" s="284">
        <f t="shared" si="288"/>
        <v>0.23940548236000483</v>
      </c>
      <c r="F2080" s="265" t="str">
        <f t="shared" si="289"/>
        <v>Tier 21</v>
      </c>
      <c r="G2080" s="284">
        <f t="shared" si="290"/>
        <v>1.6082818165174258E-2</v>
      </c>
    </row>
    <row r="2081" spans="1:7" hidden="1">
      <c r="A2081" s="283" t="str">
        <f t="shared" si="286"/>
        <v>Tier 22</v>
      </c>
      <c r="B2081" s="286">
        <f t="shared" si="292"/>
        <v>2018</v>
      </c>
      <c r="C2081" s="265">
        <f t="shared" si="292"/>
        <v>45960</v>
      </c>
      <c r="D2081" s="265" t="str">
        <f t="shared" si="287"/>
        <v>Tier 22</v>
      </c>
      <c r="E2081" s="284">
        <f t="shared" si="288"/>
        <v>0.23941189255657083</v>
      </c>
      <c r="F2081" s="265" t="str">
        <f t="shared" si="289"/>
        <v>Tier 22</v>
      </c>
      <c r="G2081" s="284">
        <f t="shared" si="290"/>
        <v>1.6084226465701932E-2</v>
      </c>
    </row>
    <row r="2082" spans="1:7" hidden="1">
      <c r="A2082" s="283" t="str">
        <f t="shared" si="286"/>
        <v>Tier 22</v>
      </c>
      <c r="B2082" s="286">
        <f t="shared" si="292"/>
        <v>2019</v>
      </c>
      <c r="C2082" s="265">
        <f t="shared" si="292"/>
        <v>45961</v>
      </c>
      <c r="D2082" s="265" t="str">
        <f t="shared" si="287"/>
        <v>Tier 22</v>
      </c>
      <c r="E2082" s="284">
        <f t="shared" si="288"/>
        <v>0.23941830275313683</v>
      </c>
      <c r="F2082" s="265" t="str">
        <f t="shared" si="289"/>
        <v>Tier 22</v>
      </c>
      <c r="G2082" s="284">
        <f t="shared" si="290"/>
        <v>1.6085634766229606E-2</v>
      </c>
    </row>
    <row r="2083" spans="1:7" hidden="1">
      <c r="A2083" s="283" t="str">
        <f t="shared" si="286"/>
        <v>Tier 22</v>
      </c>
      <c r="B2083" s="286">
        <f t="shared" si="292"/>
        <v>2020</v>
      </c>
      <c r="C2083" s="265">
        <f t="shared" si="292"/>
        <v>45962</v>
      </c>
      <c r="D2083" s="265" t="str">
        <f t="shared" si="287"/>
        <v>Tier 22</v>
      </c>
      <c r="E2083" s="284">
        <f t="shared" si="288"/>
        <v>0.23942471294970283</v>
      </c>
      <c r="F2083" s="265" t="str">
        <f t="shared" si="289"/>
        <v>Tier 22</v>
      </c>
      <c r="G2083" s="284">
        <f t="shared" si="290"/>
        <v>1.6087043066757279E-2</v>
      </c>
    </row>
    <row r="2084" spans="1:7" hidden="1">
      <c r="A2084" s="283" t="str">
        <f t="shared" si="286"/>
        <v>Tier 22</v>
      </c>
      <c r="B2084" s="286">
        <f t="shared" si="292"/>
        <v>2021</v>
      </c>
      <c r="C2084" s="265">
        <f t="shared" si="292"/>
        <v>45963</v>
      </c>
      <c r="D2084" s="265" t="str">
        <f t="shared" si="287"/>
        <v>Tier 22</v>
      </c>
      <c r="E2084" s="284">
        <f t="shared" si="288"/>
        <v>0.23943112314626883</v>
      </c>
      <c r="F2084" s="265" t="str">
        <f t="shared" si="289"/>
        <v>Tier 22</v>
      </c>
      <c r="G2084" s="284">
        <f t="shared" si="290"/>
        <v>1.6088451367284953E-2</v>
      </c>
    </row>
    <row r="2085" spans="1:7" hidden="1">
      <c r="A2085" s="283" t="str">
        <f t="shared" si="286"/>
        <v>Tier 22</v>
      </c>
      <c r="B2085" s="286">
        <f t="shared" si="292"/>
        <v>2022</v>
      </c>
      <c r="C2085" s="265">
        <f t="shared" si="292"/>
        <v>45964</v>
      </c>
      <c r="D2085" s="265" t="str">
        <f t="shared" si="287"/>
        <v>Tier 22</v>
      </c>
      <c r="E2085" s="284">
        <f t="shared" si="288"/>
        <v>0.23943753334283482</v>
      </c>
      <c r="F2085" s="265" t="str">
        <f t="shared" si="289"/>
        <v>Tier 22</v>
      </c>
      <c r="G2085" s="284">
        <f t="shared" si="290"/>
        <v>1.6089859667812626E-2</v>
      </c>
    </row>
    <row r="2086" spans="1:7" hidden="1">
      <c r="A2086" s="283" t="str">
        <f t="shared" si="286"/>
        <v>Tier 22</v>
      </c>
      <c r="B2086" s="286">
        <f t="shared" si="292"/>
        <v>2023</v>
      </c>
      <c r="C2086" s="265">
        <f t="shared" si="292"/>
        <v>45965</v>
      </c>
      <c r="D2086" s="265" t="str">
        <f t="shared" si="287"/>
        <v>Tier 22</v>
      </c>
      <c r="E2086" s="284">
        <f t="shared" si="288"/>
        <v>0.23944394353940082</v>
      </c>
      <c r="F2086" s="265" t="str">
        <f t="shared" si="289"/>
        <v>Tier 22</v>
      </c>
      <c r="G2086" s="284">
        <f t="shared" si="290"/>
        <v>1.60912679683403E-2</v>
      </c>
    </row>
    <row r="2087" spans="1:7" hidden="1">
      <c r="A2087" s="283" t="str">
        <f t="shared" si="286"/>
        <v>Tier 22</v>
      </c>
      <c r="B2087" s="286">
        <f t="shared" si="292"/>
        <v>2024</v>
      </c>
      <c r="C2087" s="265">
        <f t="shared" si="292"/>
        <v>45966</v>
      </c>
      <c r="D2087" s="265" t="str">
        <f t="shared" si="287"/>
        <v>Tier 22</v>
      </c>
      <c r="E2087" s="284">
        <f t="shared" si="288"/>
        <v>0.23945035373596682</v>
      </c>
      <c r="F2087" s="265" t="str">
        <f t="shared" si="289"/>
        <v>Tier 22</v>
      </c>
      <c r="G2087" s="284">
        <f t="shared" si="290"/>
        <v>1.6092676268867973E-2</v>
      </c>
    </row>
    <row r="2088" spans="1:7" hidden="1">
      <c r="A2088" s="283" t="str">
        <f t="shared" si="286"/>
        <v>Tier 22</v>
      </c>
      <c r="B2088" s="286">
        <f t="shared" si="292"/>
        <v>2025</v>
      </c>
      <c r="C2088" s="265">
        <f t="shared" si="292"/>
        <v>45967</v>
      </c>
      <c r="D2088" s="265" t="str">
        <f t="shared" si="287"/>
        <v>Tier 22</v>
      </c>
      <c r="E2088" s="284">
        <f t="shared" si="288"/>
        <v>0.23945676393253282</v>
      </c>
      <c r="F2088" s="265" t="str">
        <f t="shared" si="289"/>
        <v>Tier 22</v>
      </c>
      <c r="G2088" s="284">
        <f t="shared" si="290"/>
        <v>1.6094084569395647E-2</v>
      </c>
    </row>
    <row r="2089" spans="1:7" hidden="1">
      <c r="A2089" s="283" t="str">
        <f t="shared" si="286"/>
        <v>Tier 22</v>
      </c>
      <c r="B2089" s="286">
        <f t="shared" si="292"/>
        <v>2026</v>
      </c>
      <c r="C2089" s="265">
        <f t="shared" si="292"/>
        <v>45968</v>
      </c>
      <c r="D2089" s="265" t="str">
        <f t="shared" si="287"/>
        <v>Tier 22</v>
      </c>
      <c r="E2089" s="284">
        <f t="shared" si="288"/>
        <v>0.23946317412909882</v>
      </c>
      <c r="F2089" s="265" t="str">
        <f t="shared" si="289"/>
        <v>Tier 22</v>
      </c>
      <c r="G2089" s="284">
        <f t="shared" si="290"/>
        <v>1.609549286992332E-2</v>
      </c>
    </row>
    <row r="2090" spans="1:7" hidden="1">
      <c r="A2090" s="283" t="str">
        <f t="shared" si="286"/>
        <v>Tier 22</v>
      </c>
      <c r="B2090" s="286">
        <f t="shared" si="292"/>
        <v>2027</v>
      </c>
      <c r="C2090" s="265">
        <f t="shared" si="292"/>
        <v>45969</v>
      </c>
      <c r="D2090" s="265" t="str">
        <f t="shared" si="287"/>
        <v>Tier 22</v>
      </c>
      <c r="E2090" s="284">
        <f t="shared" si="288"/>
        <v>0.23946958432566481</v>
      </c>
      <c r="F2090" s="265" t="str">
        <f t="shared" si="289"/>
        <v>Tier 22</v>
      </c>
      <c r="G2090" s="284">
        <f t="shared" si="290"/>
        <v>1.6096901170450994E-2</v>
      </c>
    </row>
    <row r="2091" spans="1:7" hidden="1">
      <c r="A2091" s="283" t="str">
        <f t="shared" si="286"/>
        <v>Tier 22</v>
      </c>
      <c r="B2091" s="286">
        <f t="shared" si="292"/>
        <v>2028</v>
      </c>
      <c r="C2091" s="265">
        <f t="shared" si="292"/>
        <v>45970</v>
      </c>
      <c r="D2091" s="265" t="str">
        <f t="shared" si="287"/>
        <v>Tier 22</v>
      </c>
      <c r="E2091" s="284">
        <f t="shared" si="288"/>
        <v>0.23947599452223081</v>
      </c>
      <c r="F2091" s="265" t="str">
        <f t="shared" si="289"/>
        <v>Tier 22</v>
      </c>
      <c r="G2091" s="284">
        <f t="shared" si="290"/>
        <v>1.6098309470978667E-2</v>
      </c>
    </row>
    <row r="2092" spans="1:7" hidden="1">
      <c r="A2092" s="283" t="str">
        <f t="shared" si="286"/>
        <v>Tier 22</v>
      </c>
      <c r="B2092" s="286">
        <f t="shared" si="292"/>
        <v>2029</v>
      </c>
      <c r="C2092" s="265">
        <f t="shared" si="292"/>
        <v>45971</v>
      </c>
      <c r="D2092" s="265" t="str">
        <f t="shared" si="287"/>
        <v>Tier 22</v>
      </c>
      <c r="E2092" s="284">
        <f t="shared" si="288"/>
        <v>0.23948240471879681</v>
      </c>
      <c r="F2092" s="265" t="str">
        <f t="shared" si="289"/>
        <v>Tier 22</v>
      </c>
      <c r="G2092" s="284">
        <f t="shared" si="290"/>
        <v>1.6099717771506341E-2</v>
      </c>
    </row>
    <row r="2093" spans="1:7" hidden="1">
      <c r="A2093" s="283" t="str">
        <f t="shared" si="286"/>
        <v>Tier 22</v>
      </c>
      <c r="B2093" s="286">
        <f t="shared" ref="B2093:C2098" si="293">B2092+1</f>
        <v>2030</v>
      </c>
      <c r="C2093" s="265">
        <f t="shared" si="293"/>
        <v>45972</v>
      </c>
      <c r="D2093" s="265" t="str">
        <f t="shared" si="287"/>
        <v>Tier 22</v>
      </c>
      <c r="E2093" s="284">
        <f t="shared" si="288"/>
        <v>0.23948881491536281</v>
      </c>
      <c r="F2093" s="265" t="str">
        <f t="shared" si="289"/>
        <v>Tier 22</v>
      </c>
      <c r="G2093" s="284">
        <f t="shared" si="290"/>
        <v>1.6101126072034014E-2</v>
      </c>
    </row>
    <row r="2094" spans="1:7" hidden="1">
      <c r="A2094" s="283" t="str">
        <f t="shared" si="286"/>
        <v>Tier 22</v>
      </c>
      <c r="B2094" s="286">
        <f t="shared" si="293"/>
        <v>2031</v>
      </c>
      <c r="C2094" s="265">
        <f t="shared" si="293"/>
        <v>45973</v>
      </c>
      <c r="D2094" s="265" t="str">
        <f t="shared" si="287"/>
        <v>Tier 22</v>
      </c>
      <c r="E2094" s="284">
        <f t="shared" si="288"/>
        <v>0.23949522511192881</v>
      </c>
      <c r="F2094" s="265" t="str">
        <f t="shared" si="289"/>
        <v>Tier 22</v>
      </c>
      <c r="G2094" s="284">
        <f t="shared" si="290"/>
        <v>1.6102534372561688E-2</v>
      </c>
    </row>
    <row r="2095" spans="1:7" hidden="1">
      <c r="A2095" s="283" t="str">
        <f t="shared" si="286"/>
        <v>Tier 22</v>
      </c>
      <c r="B2095" s="286">
        <f t="shared" si="293"/>
        <v>2032</v>
      </c>
      <c r="C2095" s="265">
        <f t="shared" si="293"/>
        <v>45974</v>
      </c>
      <c r="D2095" s="265" t="str">
        <f t="shared" si="287"/>
        <v>Tier 22</v>
      </c>
      <c r="E2095" s="284">
        <f t="shared" si="288"/>
        <v>0.2395016353084948</v>
      </c>
      <c r="F2095" s="265" t="str">
        <f t="shared" si="289"/>
        <v>Tier 22</v>
      </c>
      <c r="G2095" s="284">
        <f t="shared" si="290"/>
        <v>1.6103942673089362E-2</v>
      </c>
    </row>
    <row r="2096" spans="1:7" hidden="1">
      <c r="A2096" s="283" t="str">
        <f t="shared" si="286"/>
        <v>Tier 22</v>
      </c>
      <c r="B2096" s="286">
        <f t="shared" si="293"/>
        <v>2033</v>
      </c>
      <c r="C2096" s="265">
        <f t="shared" si="293"/>
        <v>45975</v>
      </c>
      <c r="D2096" s="265" t="str">
        <f t="shared" si="287"/>
        <v>Tier 22</v>
      </c>
      <c r="E2096" s="284">
        <f t="shared" si="288"/>
        <v>0.2395080455050608</v>
      </c>
      <c r="F2096" s="265" t="str">
        <f t="shared" si="289"/>
        <v>Tier 22</v>
      </c>
      <c r="G2096" s="284">
        <f t="shared" si="290"/>
        <v>1.6105350973617035E-2</v>
      </c>
    </row>
    <row r="2097" spans="1:7" hidden="1">
      <c r="A2097" s="283" t="str">
        <f t="shared" si="286"/>
        <v>Tier 22</v>
      </c>
      <c r="B2097" s="286">
        <f t="shared" si="293"/>
        <v>2034</v>
      </c>
      <c r="C2097" s="265">
        <f t="shared" si="293"/>
        <v>45976</v>
      </c>
      <c r="D2097" s="265" t="str">
        <f t="shared" si="287"/>
        <v>Tier 22</v>
      </c>
      <c r="E2097" s="284">
        <f t="shared" si="288"/>
        <v>0.2395144557016268</v>
      </c>
      <c r="F2097" s="265" t="str">
        <f t="shared" si="289"/>
        <v>Tier 22</v>
      </c>
      <c r="G2097" s="284">
        <f t="shared" si="290"/>
        <v>1.6106759274144709E-2</v>
      </c>
    </row>
    <row r="2098" spans="1:7" hidden="1">
      <c r="A2098" s="283" t="str">
        <f t="shared" si="286"/>
        <v>Tier 22</v>
      </c>
      <c r="B2098" s="286">
        <f t="shared" si="293"/>
        <v>2035</v>
      </c>
      <c r="C2098" s="265">
        <f t="shared" si="293"/>
        <v>45977</v>
      </c>
      <c r="D2098" s="265" t="str">
        <f t="shared" si="287"/>
        <v>Tier 22</v>
      </c>
      <c r="E2098" s="284">
        <f t="shared" si="288"/>
        <v>0.2395208658981928</v>
      </c>
      <c r="F2098" s="265" t="str">
        <f t="shared" si="289"/>
        <v>Tier 22</v>
      </c>
      <c r="G2098" s="284">
        <f t="shared" si="290"/>
        <v>1.6108167574672382E-2</v>
      </c>
    </row>
    <row r="2099" spans="1:7" hidden="1">
      <c r="A2099" s="283" t="str">
        <f t="shared" si="286"/>
        <v>Tier 22</v>
      </c>
      <c r="B2099" s="286">
        <f>B2098+1</f>
        <v>2036</v>
      </c>
      <c r="C2099" s="265">
        <f>C2098+1</f>
        <v>45978</v>
      </c>
      <c r="D2099" s="265" t="str">
        <f t="shared" si="287"/>
        <v>Tier 22</v>
      </c>
      <c r="E2099" s="284">
        <f t="shared" si="288"/>
        <v>0.2395272760947588</v>
      </c>
      <c r="F2099" s="265" t="str">
        <f t="shared" si="289"/>
        <v>Tier 22</v>
      </c>
      <c r="G2099" s="284">
        <f t="shared" si="290"/>
        <v>1.6109575875200056E-2</v>
      </c>
    </row>
    <row r="2100" spans="1:7" hidden="1">
      <c r="A2100" s="283" t="str">
        <f t="shared" si="286"/>
        <v>Tier 22</v>
      </c>
      <c r="B2100" s="286">
        <f t="shared" ref="B2100:C2115" si="294">B2099+1</f>
        <v>2037</v>
      </c>
      <c r="C2100" s="265">
        <f t="shared" si="294"/>
        <v>45979</v>
      </c>
      <c r="D2100" s="265" t="str">
        <f t="shared" si="287"/>
        <v>Tier 22</v>
      </c>
      <c r="E2100" s="284">
        <f t="shared" si="288"/>
        <v>0.23953368629132479</v>
      </c>
      <c r="F2100" s="265" t="str">
        <f t="shared" si="289"/>
        <v>Tier 22</v>
      </c>
      <c r="G2100" s="284">
        <f t="shared" si="290"/>
        <v>1.6110984175727729E-2</v>
      </c>
    </row>
    <row r="2101" spans="1:7" hidden="1">
      <c r="A2101" s="283" t="str">
        <f t="shared" si="286"/>
        <v>Tier 22</v>
      </c>
      <c r="B2101" s="286">
        <f t="shared" si="294"/>
        <v>2038</v>
      </c>
      <c r="C2101" s="265">
        <f t="shared" si="294"/>
        <v>45980</v>
      </c>
      <c r="D2101" s="265" t="str">
        <f t="shared" si="287"/>
        <v>Tier 22</v>
      </c>
      <c r="E2101" s="284">
        <f t="shared" si="288"/>
        <v>0.23954009648789079</v>
      </c>
      <c r="F2101" s="265" t="str">
        <f t="shared" si="289"/>
        <v>Tier 22</v>
      </c>
      <c r="G2101" s="284">
        <f t="shared" si="290"/>
        <v>1.6112392476255403E-2</v>
      </c>
    </row>
    <row r="2102" spans="1:7" hidden="1">
      <c r="A2102" s="283" t="str">
        <f t="shared" si="286"/>
        <v>Tier 22</v>
      </c>
      <c r="B2102" s="286">
        <f t="shared" si="294"/>
        <v>2039</v>
      </c>
      <c r="C2102" s="265">
        <f t="shared" si="294"/>
        <v>45981</v>
      </c>
      <c r="D2102" s="265" t="str">
        <f t="shared" si="287"/>
        <v>Tier 22</v>
      </c>
      <c r="E2102" s="284">
        <f t="shared" si="288"/>
        <v>0.23954650668445679</v>
      </c>
      <c r="F2102" s="265" t="str">
        <f t="shared" si="289"/>
        <v>Tier 22</v>
      </c>
      <c r="G2102" s="284">
        <f t="shared" si="290"/>
        <v>1.6113800776783076E-2</v>
      </c>
    </row>
    <row r="2103" spans="1:7" hidden="1">
      <c r="A2103" s="283" t="str">
        <f t="shared" si="286"/>
        <v>Tier 22</v>
      </c>
      <c r="B2103" s="286">
        <f t="shared" si="294"/>
        <v>2040</v>
      </c>
      <c r="C2103" s="265">
        <f t="shared" si="294"/>
        <v>45982</v>
      </c>
      <c r="D2103" s="265" t="str">
        <f t="shared" si="287"/>
        <v>Tier 22</v>
      </c>
      <c r="E2103" s="284">
        <f t="shared" si="288"/>
        <v>0.23955291688102279</v>
      </c>
      <c r="F2103" s="265" t="str">
        <f t="shared" si="289"/>
        <v>Tier 22</v>
      </c>
      <c r="G2103" s="284">
        <f t="shared" si="290"/>
        <v>1.611520907731075E-2</v>
      </c>
    </row>
    <row r="2104" spans="1:7" hidden="1">
      <c r="A2104" s="283" t="str">
        <f t="shared" si="286"/>
        <v>Tier 22</v>
      </c>
      <c r="B2104" s="286">
        <f t="shared" si="294"/>
        <v>2041</v>
      </c>
      <c r="C2104" s="265">
        <f t="shared" si="294"/>
        <v>45983</v>
      </c>
      <c r="D2104" s="265" t="str">
        <f t="shared" si="287"/>
        <v>Tier 22</v>
      </c>
      <c r="E2104" s="284">
        <f t="shared" si="288"/>
        <v>0.23955932707758879</v>
      </c>
      <c r="F2104" s="265" t="str">
        <f t="shared" si="289"/>
        <v>Tier 22</v>
      </c>
      <c r="G2104" s="284">
        <f t="shared" si="290"/>
        <v>1.6116617377838423E-2</v>
      </c>
    </row>
    <row r="2105" spans="1:7" hidden="1">
      <c r="A2105" s="283" t="str">
        <f t="shared" si="286"/>
        <v>Tier 22</v>
      </c>
      <c r="B2105" s="286">
        <f t="shared" si="294"/>
        <v>2042</v>
      </c>
      <c r="C2105" s="265">
        <f t="shared" si="294"/>
        <v>45984</v>
      </c>
      <c r="D2105" s="265" t="str">
        <f t="shared" si="287"/>
        <v>Tier 22</v>
      </c>
      <c r="E2105" s="284">
        <f t="shared" si="288"/>
        <v>0.23956573727415478</v>
      </c>
      <c r="F2105" s="265" t="str">
        <f t="shared" si="289"/>
        <v>Tier 22</v>
      </c>
      <c r="G2105" s="284">
        <f t="shared" si="290"/>
        <v>1.6118025678366097E-2</v>
      </c>
    </row>
    <row r="2106" spans="1:7" hidden="1">
      <c r="A2106" s="283" t="str">
        <f t="shared" si="286"/>
        <v>Tier 22</v>
      </c>
      <c r="B2106" s="286">
        <f t="shared" si="294"/>
        <v>2043</v>
      </c>
      <c r="C2106" s="265">
        <f t="shared" si="294"/>
        <v>45985</v>
      </c>
      <c r="D2106" s="265" t="str">
        <f t="shared" si="287"/>
        <v>Tier 22</v>
      </c>
      <c r="E2106" s="284">
        <f t="shared" si="288"/>
        <v>0.23957214747072078</v>
      </c>
      <c r="F2106" s="265" t="str">
        <f t="shared" si="289"/>
        <v>Tier 22</v>
      </c>
      <c r="G2106" s="284">
        <f t="shared" si="290"/>
        <v>1.6119433978893771E-2</v>
      </c>
    </row>
    <row r="2107" spans="1:7" hidden="1">
      <c r="A2107" s="283" t="str">
        <f t="shared" si="286"/>
        <v>Tier 22</v>
      </c>
      <c r="B2107" s="286">
        <f t="shared" si="294"/>
        <v>2044</v>
      </c>
      <c r="C2107" s="265">
        <f t="shared" si="294"/>
        <v>45986</v>
      </c>
      <c r="D2107" s="265" t="str">
        <f t="shared" si="287"/>
        <v>Tier 22</v>
      </c>
      <c r="E2107" s="284">
        <f t="shared" si="288"/>
        <v>0.23957855766728678</v>
      </c>
      <c r="F2107" s="265" t="str">
        <f t="shared" si="289"/>
        <v>Tier 22</v>
      </c>
      <c r="G2107" s="284">
        <f t="shared" si="290"/>
        <v>1.6120842279421444E-2</v>
      </c>
    </row>
    <row r="2108" spans="1:7" hidden="1">
      <c r="A2108" s="283" t="str">
        <f t="shared" si="286"/>
        <v>Tier 22</v>
      </c>
      <c r="B2108" s="286">
        <f t="shared" si="294"/>
        <v>2045</v>
      </c>
      <c r="C2108" s="265">
        <f t="shared" si="294"/>
        <v>45987</v>
      </c>
      <c r="D2108" s="265" t="str">
        <f t="shared" si="287"/>
        <v>Tier 22</v>
      </c>
      <c r="E2108" s="284">
        <f t="shared" si="288"/>
        <v>0.23958496786385278</v>
      </c>
      <c r="F2108" s="265" t="str">
        <f t="shared" si="289"/>
        <v>Tier 22</v>
      </c>
      <c r="G2108" s="284">
        <f t="shared" si="290"/>
        <v>1.6122250579949118E-2</v>
      </c>
    </row>
    <row r="2109" spans="1:7" hidden="1">
      <c r="A2109" s="283" t="str">
        <f t="shared" si="286"/>
        <v>Tier 22</v>
      </c>
      <c r="B2109" s="286">
        <f t="shared" si="294"/>
        <v>2046</v>
      </c>
      <c r="C2109" s="265">
        <f t="shared" si="294"/>
        <v>45988</v>
      </c>
      <c r="D2109" s="265" t="str">
        <f t="shared" si="287"/>
        <v>Tier 22</v>
      </c>
      <c r="E2109" s="284">
        <f t="shared" si="288"/>
        <v>0.23959137806041877</v>
      </c>
      <c r="F2109" s="265" t="str">
        <f t="shared" si="289"/>
        <v>Tier 22</v>
      </c>
      <c r="G2109" s="284">
        <f t="shared" si="290"/>
        <v>1.6123658880476791E-2</v>
      </c>
    </row>
    <row r="2110" spans="1:7" hidden="1">
      <c r="A2110" s="283" t="str">
        <f t="shared" si="286"/>
        <v>Tier 22</v>
      </c>
      <c r="B2110" s="286">
        <f t="shared" si="294"/>
        <v>2047</v>
      </c>
      <c r="C2110" s="265">
        <f t="shared" si="294"/>
        <v>45989</v>
      </c>
      <c r="D2110" s="265" t="str">
        <f t="shared" si="287"/>
        <v>Tier 22</v>
      </c>
      <c r="E2110" s="284">
        <f t="shared" si="288"/>
        <v>0.23959778825698477</v>
      </c>
      <c r="F2110" s="265" t="str">
        <f t="shared" si="289"/>
        <v>Tier 22</v>
      </c>
      <c r="G2110" s="284">
        <f t="shared" si="290"/>
        <v>1.6125067181004465E-2</v>
      </c>
    </row>
    <row r="2111" spans="1:7" hidden="1">
      <c r="A2111" s="283" t="str">
        <f t="shared" si="286"/>
        <v>Tier 22</v>
      </c>
      <c r="B2111" s="286">
        <f t="shared" si="294"/>
        <v>2048</v>
      </c>
      <c r="C2111" s="265">
        <f t="shared" si="294"/>
        <v>45990</v>
      </c>
      <c r="D2111" s="265" t="str">
        <f t="shared" si="287"/>
        <v>Tier 22</v>
      </c>
      <c r="E2111" s="284">
        <f t="shared" si="288"/>
        <v>0.23960419845355077</v>
      </c>
      <c r="F2111" s="265" t="str">
        <f t="shared" si="289"/>
        <v>Tier 22</v>
      </c>
      <c r="G2111" s="284">
        <f t="shared" si="290"/>
        <v>1.6126475481532138E-2</v>
      </c>
    </row>
    <row r="2112" spans="1:7" hidden="1">
      <c r="A2112" s="283" t="str">
        <f t="shared" ref="A2112:A2175" si="295">IFERROR(INDEX($P$63:$P$101,MATCH(B2112,$Q$63:$Q$101,0)),A2111)</f>
        <v>Tier 22</v>
      </c>
      <c r="B2112" s="286">
        <f t="shared" si="294"/>
        <v>2049</v>
      </c>
      <c r="C2112" s="265">
        <f t="shared" si="294"/>
        <v>45991</v>
      </c>
      <c r="D2112" s="265" t="str">
        <f t="shared" ref="D2112:D2175" si="296">IF(A2112=0,"",A2112)</f>
        <v>Tier 22</v>
      </c>
      <c r="E2112" s="284">
        <f t="shared" ref="E2112:E2175" si="297">IF(A2112=0,E2111,E2111+VLOOKUP(D2112,$P$63:$T$101,3,0))</f>
        <v>0.23961060865011677</v>
      </c>
      <c r="F2112" s="265" t="str">
        <f t="shared" ref="F2112:F2175" si="298">D2112</f>
        <v>Tier 22</v>
      </c>
      <c r="G2112" s="284">
        <f t="shared" ref="G2112:G2175" si="299">IF(A2112=0,G2111,G2111+VLOOKUP(F2112,$P$63:$T$101,5,0))</f>
        <v>1.6127883782059812E-2</v>
      </c>
    </row>
    <row r="2113" spans="1:7" hidden="1">
      <c r="A2113" s="283" t="str">
        <f t="shared" si="295"/>
        <v>Tier 22</v>
      </c>
      <c r="B2113" s="286">
        <f t="shared" si="294"/>
        <v>2050</v>
      </c>
      <c r="C2113" s="265">
        <f t="shared" si="294"/>
        <v>45992</v>
      </c>
      <c r="D2113" s="265" t="str">
        <f t="shared" si="296"/>
        <v>Tier 22</v>
      </c>
      <c r="E2113" s="284">
        <f t="shared" si="297"/>
        <v>0.23961701884668277</v>
      </c>
      <c r="F2113" s="265" t="str">
        <f t="shared" si="298"/>
        <v>Tier 22</v>
      </c>
      <c r="G2113" s="284">
        <f t="shared" si="299"/>
        <v>1.6129292082587485E-2</v>
      </c>
    </row>
    <row r="2114" spans="1:7" hidden="1">
      <c r="A2114" s="283" t="str">
        <f t="shared" si="295"/>
        <v>Tier 22</v>
      </c>
      <c r="B2114" s="286">
        <f t="shared" si="294"/>
        <v>2051</v>
      </c>
      <c r="C2114" s="265">
        <f t="shared" si="294"/>
        <v>45993</v>
      </c>
      <c r="D2114" s="265" t="str">
        <f t="shared" si="296"/>
        <v>Tier 22</v>
      </c>
      <c r="E2114" s="284">
        <f t="shared" si="297"/>
        <v>0.23962342904324876</v>
      </c>
      <c r="F2114" s="265" t="str">
        <f t="shared" si="298"/>
        <v>Tier 22</v>
      </c>
      <c r="G2114" s="284">
        <f t="shared" si="299"/>
        <v>1.6130700383115159E-2</v>
      </c>
    </row>
    <row r="2115" spans="1:7" hidden="1">
      <c r="A2115" s="283" t="str">
        <f t="shared" si="295"/>
        <v>Tier 22</v>
      </c>
      <c r="B2115" s="286">
        <f t="shared" si="294"/>
        <v>2052</v>
      </c>
      <c r="C2115" s="265">
        <f t="shared" si="294"/>
        <v>45994</v>
      </c>
      <c r="D2115" s="265" t="str">
        <f t="shared" si="296"/>
        <v>Tier 22</v>
      </c>
      <c r="E2115" s="284">
        <f t="shared" si="297"/>
        <v>0.23962983923981476</v>
      </c>
      <c r="F2115" s="265" t="str">
        <f t="shared" si="298"/>
        <v>Tier 22</v>
      </c>
      <c r="G2115" s="284">
        <f t="shared" si="299"/>
        <v>1.6132108683642832E-2</v>
      </c>
    </row>
    <row r="2116" spans="1:7" hidden="1">
      <c r="A2116" s="283" t="str">
        <f t="shared" si="295"/>
        <v>Tier 22</v>
      </c>
      <c r="B2116" s="286">
        <f t="shared" ref="B2116:C2131" si="300">B2115+1</f>
        <v>2053</v>
      </c>
      <c r="C2116" s="265">
        <f t="shared" si="300"/>
        <v>45995</v>
      </c>
      <c r="D2116" s="265" t="str">
        <f t="shared" si="296"/>
        <v>Tier 22</v>
      </c>
      <c r="E2116" s="284">
        <f t="shared" si="297"/>
        <v>0.23963624943638076</v>
      </c>
      <c r="F2116" s="265" t="str">
        <f t="shared" si="298"/>
        <v>Tier 22</v>
      </c>
      <c r="G2116" s="284">
        <f t="shared" si="299"/>
        <v>1.6133516984170506E-2</v>
      </c>
    </row>
    <row r="2117" spans="1:7" hidden="1">
      <c r="A2117" s="283" t="str">
        <f t="shared" si="295"/>
        <v>Tier 22</v>
      </c>
      <c r="B2117" s="286">
        <f t="shared" si="300"/>
        <v>2054</v>
      </c>
      <c r="C2117" s="265">
        <f t="shared" si="300"/>
        <v>45996</v>
      </c>
      <c r="D2117" s="265" t="str">
        <f t="shared" si="296"/>
        <v>Tier 22</v>
      </c>
      <c r="E2117" s="284">
        <f t="shared" si="297"/>
        <v>0.23964265963294676</v>
      </c>
      <c r="F2117" s="265" t="str">
        <f t="shared" si="298"/>
        <v>Tier 22</v>
      </c>
      <c r="G2117" s="284">
        <f t="shared" si="299"/>
        <v>1.613492528469818E-2</v>
      </c>
    </row>
    <row r="2118" spans="1:7" hidden="1">
      <c r="A2118" s="283" t="str">
        <f t="shared" si="295"/>
        <v>Tier 22</v>
      </c>
      <c r="B2118" s="286">
        <f t="shared" si="300"/>
        <v>2055</v>
      </c>
      <c r="C2118" s="265">
        <f t="shared" si="300"/>
        <v>45997</v>
      </c>
      <c r="D2118" s="265" t="str">
        <f t="shared" si="296"/>
        <v>Tier 22</v>
      </c>
      <c r="E2118" s="284">
        <f t="shared" si="297"/>
        <v>0.23964906982951276</v>
      </c>
      <c r="F2118" s="265" t="str">
        <f t="shared" si="298"/>
        <v>Tier 22</v>
      </c>
      <c r="G2118" s="284">
        <f t="shared" si="299"/>
        <v>1.6136333585225853E-2</v>
      </c>
    </row>
    <row r="2119" spans="1:7" hidden="1">
      <c r="A2119" s="283" t="str">
        <f t="shared" si="295"/>
        <v>Tier 22</v>
      </c>
      <c r="B2119" s="286">
        <f t="shared" si="300"/>
        <v>2056</v>
      </c>
      <c r="C2119" s="265">
        <f t="shared" si="300"/>
        <v>45998</v>
      </c>
      <c r="D2119" s="265" t="str">
        <f t="shared" si="296"/>
        <v>Tier 22</v>
      </c>
      <c r="E2119" s="284">
        <f t="shared" si="297"/>
        <v>0.23965548002607875</v>
      </c>
      <c r="F2119" s="265" t="str">
        <f t="shared" si="298"/>
        <v>Tier 22</v>
      </c>
      <c r="G2119" s="284">
        <f t="shared" si="299"/>
        <v>1.6137741885753527E-2</v>
      </c>
    </row>
    <row r="2120" spans="1:7" hidden="1">
      <c r="A2120" s="283" t="str">
        <f t="shared" si="295"/>
        <v>Tier 22</v>
      </c>
      <c r="B2120" s="286">
        <f t="shared" si="300"/>
        <v>2057</v>
      </c>
      <c r="C2120" s="265">
        <f t="shared" si="300"/>
        <v>45999</v>
      </c>
      <c r="D2120" s="265" t="str">
        <f t="shared" si="296"/>
        <v>Tier 22</v>
      </c>
      <c r="E2120" s="284">
        <f t="shared" si="297"/>
        <v>0.23966189022264475</v>
      </c>
      <c r="F2120" s="265" t="str">
        <f t="shared" si="298"/>
        <v>Tier 22</v>
      </c>
      <c r="G2120" s="284">
        <f t="shared" si="299"/>
        <v>1.61391501862812E-2</v>
      </c>
    </row>
    <row r="2121" spans="1:7" hidden="1">
      <c r="A2121" s="283" t="str">
        <f t="shared" si="295"/>
        <v>Tier 22</v>
      </c>
      <c r="B2121" s="286">
        <f t="shared" si="300"/>
        <v>2058</v>
      </c>
      <c r="C2121" s="265">
        <f t="shared" si="300"/>
        <v>46000</v>
      </c>
      <c r="D2121" s="265" t="str">
        <f t="shared" si="296"/>
        <v>Tier 22</v>
      </c>
      <c r="E2121" s="284">
        <f t="shared" si="297"/>
        <v>0.23966830041921075</v>
      </c>
      <c r="F2121" s="265" t="str">
        <f t="shared" si="298"/>
        <v>Tier 22</v>
      </c>
      <c r="G2121" s="284">
        <f t="shared" si="299"/>
        <v>1.6140558486808874E-2</v>
      </c>
    </row>
    <row r="2122" spans="1:7" hidden="1">
      <c r="A2122" s="283" t="str">
        <f t="shared" si="295"/>
        <v>Tier 22</v>
      </c>
      <c r="B2122" s="286">
        <f t="shared" si="300"/>
        <v>2059</v>
      </c>
      <c r="C2122" s="265">
        <f t="shared" si="300"/>
        <v>46001</v>
      </c>
      <c r="D2122" s="265" t="str">
        <f t="shared" si="296"/>
        <v>Tier 22</v>
      </c>
      <c r="E2122" s="284">
        <f t="shared" si="297"/>
        <v>0.23967471061577675</v>
      </c>
      <c r="F2122" s="265" t="str">
        <f t="shared" si="298"/>
        <v>Tier 22</v>
      </c>
      <c r="G2122" s="284">
        <f t="shared" si="299"/>
        <v>1.6141966787336547E-2</v>
      </c>
    </row>
    <row r="2123" spans="1:7" hidden="1">
      <c r="A2123" s="283" t="str">
        <f t="shared" si="295"/>
        <v>Tier 22</v>
      </c>
      <c r="B2123" s="286">
        <f t="shared" si="300"/>
        <v>2060</v>
      </c>
      <c r="C2123" s="265">
        <f t="shared" si="300"/>
        <v>46002</v>
      </c>
      <c r="D2123" s="265" t="str">
        <f t="shared" si="296"/>
        <v>Tier 22</v>
      </c>
      <c r="E2123" s="284">
        <f t="shared" si="297"/>
        <v>0.23968112081234275</v>
      </c>
      <c r="F2123" s="265" t="str">
        <f t="shared" si="298"/>
        <v>Tier 22</v>
      </c>
      <c r="G2123" s="284">
        <f t="shared" si="299"/>
        <v>1.6143375087864221E-2</v>
      </c>
    </row>
    <row r="2124" spans="1:7" hidden="1">
      <c r="A2124" s="283" t="str">
        <f t="shared" si="295"/>
        <v>Tier 22</v>
      </c>
      <c r="B2124" s="286">
        <f t="shared" si="300"/>
        <v>2061</v>
      </c>
      <c r="C2124" s="265">
        <f t="shared" si="300"/>
        <v>46003</v>
      </c>
      <c r="D2124" s="265" t="str">
        <f t="shared" si="296"/>
        <v>Tier 22</v>
      </c>
      <c r="E2124" s="284">
        <f t="shared" si="297"/>
        <v>0.23968753100890874</v>
      </c>
      <c r="F2124" s="265" t="str">
        <f t="shared" si="298"/>
        <v>Tier 22</v>
      </c>
      <c r="G2124" s="284">
        <f t="shared" si="299"/>
        <v>1.6144783388391894E-2</v>
      </c>
    </row>
    <row r="2125" spans="1:7" hidden="1">
      <c r="A2125" s="283" t="str">
        <f t="shared" si="295"/>
        <v>Tier 22</v>
      </c>
      <c r="B2125" s="286">
        <f t="shared" si="300"/>
        <v>2062</v>
      </c>
      <c r="C2125" s="265">
        <f t="shared" si="300"/>
        <v>46004</v>
      </c>
      <c r="D2125" s="265" t="str">
        <f t="shared" si="296"/>
        <v>Tier 22</v>
      </c>
      <c r="E2125" s="284">
        <f t="shared" si="297"/>
        <v>0.23969394120547474</v>
      </c>
      <c r="F2125" s="265" t="str">
        <f t="shared" si="298"/>
        <v>Tier 22</v>
      </c>
      <c r="G2125" s="284">
        <f t="shared" si="299"/>
        <v>1.6146191688919568E-2</v>
      </c>
    </row>
    <row r="2126" spans="1:7" hidden="1">
      <c r="A2126" s="283" t="str">
        <f t="shared" si="295"/>
        <v>Tier 22</v>
      </c>
      <c r="B2126" s="286">
        <f t="shared" si="300"/>
        <v>2063</v>
      </c>
      <c r="C2126" s="265">
        <f t="shared" si="300"/>
        <v>46005</v>
      </c>
      <c r="D2126" s="265" t="str">
        <f t="shared" si="296"/>
        <v>Tier 22</v>
      </c>
      <c r="E2126" s="284">
        <f t="shared" si="297"/>
        <v>0.23970035140204074</v>
      </c>
      <c r="F2126" s="265" t="str">
        <f t="shared" si="298"/>
        <v>Tier 22</v>
      </c>
      <c r="G2126" s="284">
        <f t="shared" si="299"/>
        <v>1.6147599989447241E-2</v>
      </c>
    </row>
    <row r="2127" spans="1:7" hidden="1">
      <c r="A2127" s="283" t="str">
        <f t="shared" si="295"/>
        <v>Tier 22</v>
      </c>
      <c r="B2127" s="286">
        <f t="shared" si="300"/>
        <v>2064</v>
      </c>
      <c r="C2127" s="265">
        <f t="shared" si="300"/>
        <v>46006</v>
      </c>
      <c r="D2127" s="265" t="str">
        <f t="shared" si="296"/>
        <v>Tier 22</v>
      </c>
      <c r="E2127" s="284">
        <f t="shared" si="297"/>
        <v>0.23970676159860674</v>
      </c>
      <c r="F2127" s="265" t="str">
        <f t="shared" si="298"/>
        <v>Tier 22</v>
      </c>
      <c r="G2127" s="284">
        <f t="shared" si="299"/>
        <v>1.6149008289974915E-2</v>
      </c>
    </row>
    <row r="2128" spans="1:7" hidden="1">
      <c r="A2128" s="283" t="str">
        <f t="shared" si="295"/>
        <v>Tier 22</v>
      </c>
      <c r="B2128" s="286">
        <f t="shared" si="300"/>
        <v>2065</v>
      </c>
      <c r="C2128" s="265">
        <f t="shared" si="300"/>
        <v>46007</v>
      </c>
      <c r="D2128" s="265" t="str">
        <f t="shared" si="296"/>
        <v>Tier 22</v>
      </c>
      <c r="E2128" s="284">
        <f t="shared" si="297"/>
        <v>0.23971317179517274</v>
      </c>
      <c r="F2128" s="265" t="str">
        <f t="shared" si="298"/>
        <v>Tier 22</v>
      </c>
      <c r="G2128" s="284">
        <f t="shared" si="299"/>
        <v>1.6150416590502589E-2</v>
      </c>
    </row>
    <row r="2129" spans="1:7" hidden="1">
      <c r="A2129" s="283" t="str">
        <f t="shared" si="295"/>
        <v>Tier 22</v>
      </c>
      <c r="B2129" s="286">
        <f t="shared" si="300"/>
        <v>2066</v>
      </c>
      <c r="C2129" s="265">
        <f t="shared" si="300"/>
        <v>46008</v>
      </c>
      <c r="D2129" s="265" t="str">
        <f t="shared" si="296"/>
        <v>Tier 22</v>
      </c>
      <c r="E2129" s="284">
        <f t="shared" si="297"/>
        <v>0.23971958199173873</v>
      </c>
      <c r="F2129" s="265" t="str">
        <f t="shared" si="298"/>
        <v>Tier 22</v>
      </c>
      <c r="G2129" s="284">
        <f t="shared" si="299"/>
        <v>1.6151824891030262E-2</v>
      </c>
    </row>
    <row r="2130" spans="1:7" hidden="1">
      <c r="A2130" s="283" t="str">
        <f t="shared" si="295"/>
        <v>Tier 22</v>
      </c>
      <c r="B2130" s="286">
        <f t="shared" si="300"/>
        <v>2067</v>
      </c>
      <c r="C2130" s="265">
        <f t="shared" si="300"/>
        <v>46009</v>
      </c>
      <c r="D2130" s="265" t="str">
        <f t="shared" si="296"/>
        <v>Tier 22</v>
      </c>
      <c r="E2130" s="284">
        <f t="shared" si="297"/>
        <v>0.23972599218830473</v>
      </c>
      <c r="F2130" s="265" t="str">
        <f t="shared" si="298"/>
        <v>Tier 22</v>
      </c>
      <c r="G2130" s="284">
        <f t="shared" si="299"/>
        <v>1.6153233191557936E-2</v>
      </c>
    </row>
    <row r="2131" spans="1:7" hidden="1">
      <c r="A2131" s="283" t="str">
        <f t="shared" si="295"/>
        <v>Tier 22</v>
      </c>
      <c r="B2131" s="286">
        <f t="shared" si="300"/>
        <v>2068</v>
      </c>
      <c r="C2131" s="265">
        <f t="shared" si="300"/>
        <v>46010</v>
      </c>
      <c r="D2131" s="265" t="str">
        <f t="shared" si="296"/>
        <v>Tier 22</v>
      </c>
      <c r="E2131" s="284">
        <f t="shared" si="297"/>
        <v>0.23973240238487073</v>
      </c>
      <c r="F2131" s="265" t="str">
        <f t="shared" si="298"/>
        <v>Tier 22</v>
      </c>
      <c r="G2131" s="284">
        <f t="shared" si="299"/>
        <v>1.6154641492085609E-2</v>
      </c>
    </row>
    <row r="2132" spans="1:7" hidden="1">
      <c r="A2132" s="283" t="str">
        <f t="shared" si="295"/>
        <v>Tier 22</v>
      </c>
      <c r="B2132" s="286">
        <f t="shared" ref="B2132:C2147" si="301">B2131+1</f>
        <v>2069</v>
      </c>
      <c r="C2132" s="265">
        <f t="shared" si="301"/>
        <v>46011</v>
      </c>
      <c r="D2132" s="265" t="str">
        <f t="shared" si="296"/>
        <v>Tier 22</v>
      </c>
      <c r="E2132" s="284">
        <f t="shared" si="297"/>
        <v>0.23973881258143673</v>
      </c>
      <c r="F2132" s="265" t="str">
        <f t="shared" si="298"/>
        <v>Tier 22</v>
      </c>
      <c r="G2132" s="284">
        <f t="shared" si="299"/>
        <v>1.6156049792613283E-2</v>
      </c>
    </row>
    <row r="2133" spans="1:7" hidden="1">
      <c r="A2133" s="283" t="str">
        <f t="shared" si="295"/>
        <v>Tier 22</v>
      </c>
      <c r="B2133" s="286">
        <f t="shared" si="301"/>
        <v>2070</v>
      </c>
      <c r="C2133" s="265">
        <f t="shared" si="301"/>
        <v>46012</v>
      </c>
      <c r="D2133" s="265" t="str">
        <f t="shared" si="296"/>
        <v>Tier 22</v>
      </c>
      <c r="E2133" s="284">
        <f t="shared" si="297"/>
        <v>0.23974522277800273</v>
      </c>
      <c r="F2133" s="265" t="str">
        <f t="shared" si="298"/>
        <v>Tier 22</v>
      </c>
      <c r="G2133" s="284">
        <f t="shared" si="299"/>
        <v>1.6157458093140956E-2</v>
      </c>
    </row>
    <row r="2134" spans="1:7" hidden="1">
      <c r="A2134" s="283" t="str">
        <f t="shared" si="295"/>
        <v>Tier 22</v>
      </c>
      <c r="B2134" s="286">
        <f t="shared" si="301"/>
        <v>2071</v>
      </c>
      <c r="C2134" s="265">
        <f t="shared" si="301"/>
        <v>46013</v>
      </c>
      <c r="D2134" s="265" t="str">
        <f t="shared" si="296"/>
        <v>Tier 22</v>
      </c>
      <c r="E2134" s="284">
        <f t="shared" si="297"/>
        <v>0.23975163297456872</v>
      </c>
      <c r="F2134" s="265" t="str">
        <f t="shared" si="298"/>
        <v>Tier 22</v>
      </c>
      <c r="G2134" s="284">
        <f t="shared" si="299"/>
        <v>1.615886639366863E-2</v>
      </c>
    </row>
    <row r="2135" spans="1:7" hidden="1">
      <c r="A2135" s="283" t="str">
        <f t="shared" si="295"/>
        <v>Tier 22</v>
      </c>
      <c r="B2135" s="286">
        <f t="shared" si="301"/>
        <v>2072</v>
      </c>
      <c r="C2135" s="265">
        <f t="shared" si="301"/>
        <v>46014</v>
      </c>
      <c r="D2135" s="265" t="str">
        <f t="shared" si="296"/>
        <v>Tier 22</v>
      </c>
      <c r="E2135" s="284">
        <f t="shared" si="297"/>
        <v>0.23975804317113472</v>
      </c>
      <c r="F2135" s="265" t="str">
        <f t="shared" si="298"/>
        <v>Tier 22</v>
      </c>
      <c r="G2135" s="284">
        <f t="shared" si="299"/>
        <v>1.6160274694196303E-2</v>
      </c>
    </row>
    <row r="2136" spans="1:7" hidden="1">
      <c r="A2136" s="283" t="str">
        <f t="shared" si="295"/>
        <v>Tier 22</v>
      </c>
      <c r="B2136" s="286">
        <f t="shared" si="301"/>
        <v>2073</v>
      </c>
      <c r="C2136" s="265">
        <f t="shared" si="301"/>
        <v>46015</v>
      </c>
      <c r="D2136" s="265" t="str">
        <f t="shared" si="296"/>
        <v>Tier 22</v>
      </c>
      <c r="E2136" s="284">
        <f t="shared" si="297"/>
        <v>0.23976445336770072</v>
      </c>
      <c r="F2136" s="265" t="str">
        <f t="shared" si="298"/>
        <v>Tier 22</v>
      </c>
      <c r="G2136" s="284">
        <f t="shared" si="299"/>
        <v>1.6161682994723977E-2</v>
      </c>
    </row>
    <row r="2137" spans="1:7" hidden="1">
      <c r="A2137" s="283" t="str">
        <f t="shared" si="295"/>
        <v>Tier 22</v>
      </c>
      <c r="B2137" s="286">
        <f t="shared" si="301"/>
        <v>2074</v>
      </c>
      <c r="C2137" s="265">
        <f t="shared" si="301"/>
        <v>46016</v>
      </c>
      <c r="D2137" s="265" t="str">
        <f t="shared" si="296"/>
        <v>Tier 22</v>
      </c>
      <c r="E2137" s="284">
        <f t="shared" si="297"/>
        <v>0.23977086356426672</v>
      </c>
      <c r="F2137" s="265" t="str">
        <f t="shared" si="298"/>
        <v>Tier 22</v>
      </c>
      <c r="G2137" s="284">
        <f t="shared" si="299"/>
        <v>1.616309129525165E-2</v>
      </c>
    </row>
    <row r="2138" spans="1:7" hidden="1">
      <c r="A2138" s="283" t="str">
        <f t="shared" si="295"/>
        <v>Tier 22</v>
      </c>
      <c r="B2138" s="286">
        <f t="shared" si="301"/>
        <v>2075</v>
      </c>
      <c r="C2138" s="265">
        <f t="shared" si="301"/>
        <v>46017</v>
      </c>
      <c r="D2138" s="265" t="str">
        <f t="shared" si="296"/>
        <v>Tier 22</v>
      </c>
      <c r="E2138" s="284">
        <f t="shared" si="297"/>
        <v>0.23977727376083272</v>
      </c>
      <c r="F2138" s="265" t="str">
        <f t="shared" si="298"/>
        <v>Tier 22</v>
      </c>
      <c r="G2138" s="284">
        <f t="shared" si="299"/>
        <v>1.6164499595779324E-2</v>
      </c>
    </row>
    <row r="2139" spans="1:7" hidden="1">
      <c r="A2139" s="283" t="str">
        <f t="shared" si="295"/>
        <v>Tier 22</v>
      </c>
      <c r="B2139" s="286">
        <f t="shared" si="301"/>
        <v>2076</v>
      </c>
      <c r="C2139" s="265">
        <f t="shared" si="301"/>
        <v>46018</v>
      </c>
      <c r="D2139" s="265" t="str">
        <f t="shared" si="296"/>
        <v>Tier 22</v>
      </c>
      <c r="E2139" s="284">
        <f t="shared" si="297"/>
        <v>0.23978368395739871</v>
      </c>
      <c r="F2139" s="265" t="str">
        <f t="shared" si="298"/>
        <v>Tier 22</v>
      </c>
      <c r="G2139" s="284">
        <f t="shared" si="299"/>
        <v>1.6165907896306998E-2</v>
      </c>
    </row>
    <row r="2140" spans="1:7" hidden="1">
      <c r="A2140" s="283" t="str">
        <f t="shared" si="295"/>
        <v>Tier 22</v>
      </c>
      <c r="B2140" s="286">
        <f t="shared" si="301"/>
        <v>2077</v>
      </c>
      <c r="C2140" s="265">
        <f t="shared" si="301"/>
        <v>46019</v>
      </c>
      <c r="D2140" s="265" t="str">
        <f t="shared" si="296"/>
        <v>Tier 22</v>
      </c>
      <c r="E2140" s="284">
        <f t="shared" si="297"/>
        <v>0.23979009415396471</v>
      </c>
      <c r="F2140" s="265" t="str">
        <f t="shared" si="298"/>
        <v>Tier 22</v>
      </c>
      <c r="G2140" s="284">
        <f t="shared" si="299"/>
        <v>1.6167316196834671E-2</v>
      </c>
    </row>
    <row r="2141" spans="1:7" hidden="1">
      <c r="A2141" s="283" t="str">
        <f t="shared" si="295"/>
        <v>Tier 22</v>
      </c>
      <c r="B2141" s="286">
        <f t="shared" si="301"/>
        <v>2078</v>
      </c>
      <c r="C2141" s="265">
        <f t="shared" si="301"/>
        <v>46020</v>
      </c>
      <c r="D2141" s="265" t="str">
        <f t="shared" si="296"/>
        <v>Tier 22</v>
      </c>
      <c r="E2141" s="284">
        <f t="shared" si="297"/>
        <v>0.23979650435053071</v>
      </c>
      <c r="F2141" s="265" t="str">
        <f t="shared" si="298"/>
        <v>Tier 22</v>
      </c>
      <c r="G2141" s="284">
        <f t="shared" si="299"/>
        <v>1.6168724497362345E-2</v>
      </c>
    </row>
    <row r="2142" spans="1:7" hidden="1">
      <c r="A2142" s="283" t="str">
        <f t="shared" si="295"/>
        <v>Tier 22</v>
      </c>
      <c r="B2142" s="286">
        <f t="shared" si="301"/>
        <v>2079</v>
      </c>
      <c r="C2142" s="265">
        <f t="shared" si="301"/>
        <v>46021</v>
      </c>
      <c r="D2142" s="265" t="str">
        <f t="shared" si="296"/>
        <v>Tier 22</v>
      </c>
      <c r="E2142" s="284">
        <f t="shared" si="297"/>
        <v>0.23980291454709671</v>
      </c>
      <c r="F2142" s="265" t="str">
        <f t="shared" si="298"/>
        <v>Tier 22</v>
      </c>
      <c r="G2142" s="284">
        <f t="shared" si="299"/>
        <v>1.6170132797890018E-2</v>
      </c>
    </row>
    <row r="2143" spans="1:7" hidden="1">
      <c r="A2143" s="283" t="str">
        <f t="shared" si="295"/>
        <v>Tier 22</v>
      </c>
      <c r="B2143" s="286">
        <f t="shared" si="301"/>
        <v>2080</v>
      </c>
      <c r="C2143" s="265">
        <f t="shared" si="301"/>
        <v>46022</v>
      </c>
      <c r="D2143" s="265" t="str">
        <f t="shared" si="296"/>
        <v>Tier 22</v>
      </c>
      <c r="E2143" s="284">
        <f t="shared" si="297"/>
        <v>0.23980932474366271</v>
      </c>
      <c r="F2143" s="265" t="str">
        <f t="shared" si="298"/>
        <v>Tier 22</v>
      </c>
      <c r="G2143" s="284">
        <f t="shared" si="299"/>
        <v>1.6171541098417692E-2</v>
      </c>
    </row>
    <row r="2144" spans="1:7" hidden="1">
      <c r="A2144" s="283" t="str">
        <f t="shared" si="295"/>
        <v>Tier 22</v>
      </c>
      <c r="B2144" s="286">
        <f t="shared" si="301"/>
        <v>2081</v>
      </c>
      <c r="C2144" s="265">
        <f t="shared" si="301"/>
        <v>46023</v>
      </c>
      <c r="D2144" s="265" t="str">
        <f t="shared" si="296"/>
        <v>Tier 22</v>
      </c>
      <c r="E2144" s="284">
        <f t="shared" si="297"/>
        <v>0.2398157349402287</v>
      </c>
      <c r="F2144" s="265" t="str">
        <f t="shared" si="298"/>
        <v>Tier 22</v>
      </c>
      <c r="G2144" s="284">
        <f t="shared" si="299"/>
        <v>1.6172949398945365E-2</v>
      </c>
    </row>
    <row r="2145" spans="1:7" hidden="1">
      <c r="A2145" s="283" t="str">
        <f t="shared" si="295"/>
        <v>Tier 22</v>
      </c>
      <c r="B2145" s="286">
        <f t="shared" si="301"/>
        <v>2082</v>
      </c>
      <c r="C2145" s="265">
        <f t="shared" si="301"/>
        <v>46024</v>
      </c>
      <c r="D2145" s="265" t="str">
        <f t="shared" si="296"/>
        <v>Tier 22</v>
      </c>
      <c r="E2145" s="284">
        <f t="shared" si="297"/>
        <v>0.2398221451367947</v>
      </c>
      <c r="F2145" s="265" t="str">
        <f t="shared" si="298"/>
        <v>Tier 22</v>
      </c>
      <c r="G2145" s="284">
        <f t="shared" si="299"/>
        <v>1.6174357699473039E-2</v>
      </c>
    </row>
    <row r="2146" spans="1:7" hidden="1">
      <c r="A2146" s="283" t="str">
        <f t="shared" si="295"/>
        <v>Tier 22</v>
      </c>
      <c r="B2146" s="286">
        <f t="shared" si="301"/>
        <v>2083</v>
      </c>
      <c r="C2146" s="265">
        <f t="shared" si="301"/>
        <v>46025</v>
      </c>
      <c r="D2146" s="265" t="str">
        <f t="shared" si="296"/>
        <v>Tier 22</v>
      </c>
      <c r="E2146" s="284">
        <f t="shared" si="297"/>
        <v>0.2398285553333607</v>
      </c>
      <c r="F2146" s="265" t="str">
        <f t="shared" si="298"/>
        <v>Tier 22</v>
      </c>
      <c r="G2146" s="284">
        <f t="shared" si="299"/>
        <v>1.6175766000000712E-2</v>
      </c>
    </row>
    <row r="2147" spans="1:7" hidden="1">
      <c r="A2147" s="283" t="str">
        <f t="shared" si="295"/>
        <v>Tier 22</v>
      </c>
      <c r="B2147" s="286">
        <f t="shared" si="301"/>
        <v>2084</v>
      </c>
      <c r="C2147" s="265">
        <f t="shared" si="301"/>
        <v>46026</v>
      </c>
      <c r="D2147" s="265" t="str">
        <f t="shared" si="296"/>
        <v>Tier 22</v>
      </c>
      <c r="E2147" s="284">
        <f t="shared" si="297"/>
        <v>0.2398349655299267</v>
      </c>
      <c r="F2147" s="265" t="str">
        <f t="shared" si="298"/>
        <v>Tier 22</v>
      </c>
      <c r="G2147" s="284">
        <f t="shared" si="299"/>
        <v>1.6177174300528386E-2</v>
      </c>
    </row>
    <row r="2148" spans="1:7" hidden="1">
      <c r="A2148" s="283" t="str">
        <f t="shared" si="295"/>
        <v>Tier 22</v>
      </c>
      <c r="B2148" s="286">
        <f t="shared" ref="B2148:C2163" si="302">B2147+1</f>
        <v>2085</v>
      </c>
      <c r="C2148" s="265">
        <f t="shared" si="302"/>
        <v>46027</v>
      </c>
      <c r="D2148" s="265" t="str">
        <f t="shared" si="296"/>
        <v>Tier 22</v>
      </c>
      <c r="E2148" s="284">
        <f t="shared" si="297"/>
        <v>0.23984137572649269</v>
      </c>
      <c r="F2148" s="265" t="str">
        <f t="shared" si="298"/>
        <v>Tier 22</v>
      </c>
      <c r="G2148" s="284">
        <f t="shared" si="299"/>
        <v>1.6178582601056059E-2</v>
      </c>
    </row>
    <row r="2149" spans="1:7" hidden="1">
      <c r="A2149" s="283" t="str">
        <f t="shared" si="295"/>
        <v>Tier 22</v>
      </c>
      <c r="B2149" s="286">
        <f t="shared" si="302"/>
        <v>2086</v>
      </c>
      <c r="C2149" s="265">
        <f t="shared" si="302"/>
        <v>46028</v>
      </c>
      <c r="D2149" s="265" t="str">
        <f t="shared" si="296"/>
        <v>Tier 22</v>
      </c>
      <c r="E2149" s="284">
        <f t="shared" si="297"/>
        <v>0.23984778592305869</v>
      </c>
      <c r="F2149" s="265" t="str">
        <f t="shared" si="298"/>
        <v>Tier 22</v>
      </c>
      <c r="G2149" s="284">
        <f t="shared" si="299"/>
        <v>1.6179990901583733E-2</v>
      </c>
    </row>
    <row r="2150" spans="1:7" hidden="1">
      <c r="A2150" s="283" t="str">
        <f t="shared" si="295"/>
        <v>Tier 22</v>
      </c>
      <c r="B2150" s="286">
        <f t="shared" si="302"/>
        <v>2087</v>
      </c>
      <c r="C2150" s="265">
        <f t="shared" si="302"/>
        <v>46029</v>
      </c>
      <c r="D2150" s="265" t="str">
        <f t="shared" si="296"/>
        <v>Tier 22</v>
      </c>
      <c r="E2150" s="284">
        <f t="shared" si="297"/>
        <v>0.23985419611962469</v>
      </c>
      <c r="F2150" s="265" t="str">
        <f t="shared" si="298"/>
        <v>Tier 22</v>
      </c>
      <c r="G2150" s="284">
        <f t="shared" si="299"/>
        <v>1.6181399202111407E-2</v>
      </c>
    </row>
    <row r="2151" spans="1:7" hidden="1">
      <c r="A2151" s="283" t="str">
        <f t="shared" si="295"/>
        <v>Tier 22</v>
      </c>
      <c r="B2151" s="286">
        <f t="shared" si="302"/>
        <v>2088</v>
      </c>
      <c r="C2151" s="265">
        <f t="shared" si="302"/>
        <v>46030</v>
      </c>
      <c r="D2151" s="265" t="str">
        <f t="shared" si="296"/>
        <v>Tier 22</v>
      </c>
      <c r="E2151" s="284">
        <f t="shared" si="297"/>
        <v>0.23986060631619069</v>
      </c>
      <c r="F2151" s="265" t="str">
        <f t="shared" si="298"/>
        <v>Tier 22</v>
      </c>
      <c r="G2151" s="284">
        <f t="shared" si="299"/>
        <v>1.618280750263908E-2</v>
      </c>
    </row>
    <row r="2152" spans="1:7" hidden="1">
      <c r="A2152" s="283" t="str">
        <f t="shared" si="295"/>
        <v>Tier 22</v>
      </c>
      <c r="B2152" s="286">
        <f t="shared" si="302"/>
        <v>2089</v>
      </c>
      <c r="C2152" s="265">
        <f t="shared" si="302"/>
        <v>46031</v>
      </c>
      <c r="D2152" s="265" t="str">
        <f t="shared" si="296"/>
        <v>Tier 22</v>
      </c>
      <c r="E2152" s="284">
        <f t="shared" si="297"/>
        <v>0.23986701651275669</v>
      </c>
      <c r="F2152" s="265" t="str">
        <f t="shared" si="298"/>
        <v>Tier 22</v>
      </c>
      <c r="G2152" s="284">
        <f t="shared" si="299"/>
        <v>1.6184215803166754E-2</v>
      </c>
    </row>
    <row r="2153" spans="1:7" hidden="1">
      <c r="A2153" s="283" t="str">
        <f t="shared" si="295"/>
        <v>Tier 22</v>
      </c>
      <c r="B2153" s="286">
        <f t="shared" si="302"/>
        <v>2090</v>
      </c>
      <c r="C2153" s="265">
        <f t="shared" si="302"/>
        <v>46032</v>
      </c>
      <c r="D2153" s="265" t="str">
        <f t="shared" si="296"/>
        <v>Tier 22</v>
      </c>
      <c r="E2153" s="284">
        <f t="shared" si="297"/>
        <v>0.23987342670932268</v>
      </c>
      <c r="F2153" s="265" t="str">
        <f t="shared" si="298"/>
        <v>Tier 22</v>
      </c>
      <c r="G2153" s="284">
        <f t="shared" si="299"/>
        <v>1.6185624103694427E-2</v>
      </c>
    </row>
    <row r="2154" spans="1:7" hidden="1">
      <c r="A2154" s="283" t="str">
        <f t="shared" si="295"/>
        <v>Tier 22</v>
      </c>
      <c r="B2154" s="286">
        <f t="shared" si="302"/>
        <v>2091</v>
      </c>
      <c r="C2154" s="265">
        <f t="shared" si="302"/>
        <v>46033</v>
      </c>
      <c r="D2154" s="265" t="str">
        <f t="shared" si="296"/>
        <v>Tier 22</v>
      </c>
      <c r="E2154" s="284">
        <f t="shared" si="297"/>
        <v>0.23987983690588868</v>
      </c>
      <c r="F2154" s="265" t="str">
        <f t="shared" si="298"/>
        <v>Tier 22</v>
      </c>
      <c r="G2154" s="284">
        <f t="shared" si="299"/>
        <v>1.6187032404222101E-2</v>
      </c>
    </row>
    <row r="2155" spans="1:7" hidden="1">
      <c r="A2155" s="283" t="str">
        <f t="shared" si="295"/>
        <v>Tier 22</v>
      </c>
      <c r="B2155" s="286">
        <f t="shared" si="302"/>
        <v>2092</v>
      </c>
      <c r="C2155" s="265">
        <f t="shared" si="302"/>
        <v>46034</v>
      </c>
      <c r="D2155" s="265" t="str">
        <f t="shared" si="296"/>
        <v>Tier 22</v>
      </c>
      <c r="E2155" s="284">
        <f t="shared" si="297"/>
        <v>0.23988624710245468</v>
      </c>
      <c r="F2155" s="265" t="str">
        <f t="shared" si="298"/>
        <v>Tier 22</v>
      </c>
      <c r="G2155" s="284">
        <f t="shared" si="299"/>
        <v>1.6188440704749774E-2</v>
      </c>
    </row>
    <row r="2156" spans="1:7" hidden="1">
      <c r="A2156" s="283" t="str">
        <f t="shared" si="295"/>
        <v>Tier 22</v>
      </c>
      <c r="B2156" s="286">
        <f t="shared" si="302"/>
        <v>2093</v>
      </c>
      <c r="C2156" s="265">
        <f t="shared" si="302"/>
        <v>46035</v>
      </c>
      <c r="D2156" s="265" t="str">
        <f t="shared" si="296"/>
        <v>Tier 22</v>
      </c>
      <c r="E2156" s="284">
        <f t="shared" si="297"/>
        <v>0.23989265729902068</v>
      </c>
      <c r="F2156" s="265" t="str">
        <f t="shared" si="298"/>
        <v>Tier 22</v>
      </c>
      <c r="G2156" s="284">
        <f t="shared" si="299"/>
        <v>1.6189849005277448E-2</v>
      </c>
    </row>
    <row r="2157" spans="1:7" hidden="1">
      <c r="A2157" s="283" t="str">
        <f t="shared" si="295"/>
        <v>Tier 22</v>
      </c>
      <c r="B2157" s="286">
        <f t="shared" si="302"/>
        <v>2094</v>
      </c>
      <c r="C2157" s="265">
        <f t="shared" si="302"/>
        <v>46036</v>
      </c>
      <c r="D2157" s="265" t="str">
        <f t="shared" si="296"/>
        <v>Tier 22</v>
      </c>
      <c r="E2157" s="284">
        <f t="shared" si="297"/>
        <v>0.23989906749558668</v>
      </c>
      <c r="F2157" s="265" t="str">
        <f t="shared" si="298"/>
        <v>Tier 22</v>
      </c>
      <c r="G2157" s="284">
        <f t="shared" si="299"/>
        <v>1.6191257305805121E-2</v>
      </c>
    </row>
    <row r="2158" spans="1:7" hidden="1">
      <c r="A2158" s="283" t="str">
        <f t="shared" si="295"/>
        <v>Tier 22</v>
      </c>
      <c r="B2158" s="286">
        <f t="shared" si="302"/>
        <v>2095</v>
      </c>
      <c r="C2158" s="265">
        <f t="shared" si="302"/>
        <v>46037</v>
      </c>
      <c r="D2158" s="265" t="str">
        <f t="shared" si="296"/>
        <v>Tier 22</v>
      </c>
      <c r="E2158" s="284">
        <f t="shared" si="297"/>
        <v>0.23990547769215267</v>
      </c>
      <c r="F2158" s="265" t="str">
        <f t="shared" si="298"/>
        <v>Tier 22</v>
      </c>
      <c r="G2158" s="284">
        <f t="shared" si="299"/>
        <v>1.6192665606332795E-2</v>
      </c>
    </row>
    <row r="2159" spans="1:7" hidden="1">
      <c r="A2159" s="283" t="str">
        <f t="shared" si="295"/>
        <v>Tier 22</v>
      </c>
      <c r="B2159" s="286">
        <f t="shared" si="302"/>
        <v>2096</v>
      </c>
      <c r="C2159" s="265">
        <f t="shared" si="302"/>
        <v>46038</v>
      </c>
      <c r="D2159" s="265" t="str">
        <f t="shared" si="296"/>
        <v>Tier 22</v>
      </c>
      <c r="E2159" s="284">
        <f t="shared" si="297"/>
        <v>0.23991188788871867</v>
      </c>
      <c r="F2159" s="265" t="str">
        <f t="shared" si="298"/>
        <v>Tier 22</v>
      </c>
      <c r="G2159" s="284">
        <f t="shared" si="299"/>
        <v>1.6194073906860468E-2</v>
      </c>
    </row>
    <row r="2160" spans="1:7" hidden="1">
      <c r="A2160" s="283" t="str">
        <f t="shared" si="295"/>
        <v>Tier 22</v>
      </c>
      <c r="B2160" s="286">
        <f t="shared" si="302"/>
        <v>2097</v>
      </c>
      <c r="C2160" s="265">
        <f t="shared" si="302"/>
        <v>46039</v>
      </c>
      <c r="D2160" s="265" t="str">
        <f t="shared" si="296"/>
        <v>Tier 22</v>
      </c>
      <c r="E2160" s="284">
        <f t="shared" si="297"/>
        <v>0.23991829808528467</v>
      </c>
      <c r="F2160" s="265" t="str">
        <f t="shared" si="298"/>
        <v>Tier 22</v>
      </c>
      <c r="G2160" s="284">
        <f t="shared" si="299"/>
        <v>1.6195482207388142E-2</v>
      </c>
    </row>
    <row r="2161" spans="1:7" hidden="1">
      <c r="A2161" s="283" t="str">
        <f t="shared" si="295"/>
        <v>Tier 22</v>
      </c>
      <c r="B2161" s="286">
        <f t="shared" si="302"/>
        <v>2098</v>
      </c>
      <c r="C2161" s="265">
        <f t="shared" si="302"/>
        <v>46040</v>
      </c>
      <c r="D2161" s="265" t="str">
        <f t="shared" si="296"/>
        <v>Tier 22</v>
      </c>
      <c r="E2161" s="284">
        <f t="shared" si="297"/>
        <v>0.23992470828185067</v>
      </c>
      <c r="F2161" s="265" t="str">
        <f t="shared" si="298"/>
        <v>Tier 22</v>
      </c>
      <c r="G2161" s="284">
        <f t="shared" si="299"/>
        <v>1.6196890507915816E-2</v>
      </c>
    </row>
    <row r="2162" spans="1:7" hidden="1">
      <c r="A2162" s="283" t="str">
        <f t="shared" si="295"/>
        <v>Tier 22</v>
      </c>
      <c r="B2162" s="286">
        <f t="shared" si="302"/>
        <v>2099</v>
      </c>
      <c r="C2162" s="265">
        <f t="shared" si="302"/>
        <v>46041</v>
      </c>
      <c r="D2162" s="265" t="str">
        <f t="shared" si="296"/>
        <v>Tier 22</v>
      </c>
      <c r="E2162" s="284">
        <f t="shared" si="297"/>
        <v>0.23993111847841667</v>
      </c>
      <c r="F2162" s="265" t="str">
        <f t="shared" si="298"/>
        <v>Tier 22</v>
      </c>
      <c r="G2162" s="284">
        <f t="shared" si="299"/>
        <v>1.6198298808443489E-2</v>
      </c>
    </row>
    <row r="2163" spans="1:7" hidden="1">
      <c r="A2163" s="283" t="str">
        <f t="shared" si="295"/>
        <v>Tier 22</v>
      </c>
      <c r="B2163" s="286">
        <f t="shared" si="302"/>
        <v>2100</v>
      </c>
      <c r="C2163" s="265">
        <f t="shared" si="302"/>
        <v>46042</v>
      </c>
      <c r="D2163" s="265" t="str">
        <f t="shared" si="296"/>
        <v>Tier 22</v>
      </c>
      <c r="E2163" s="284">
        <f t="shared" si="297"/>
        <v>0.23993752867498266</v>
      </c>
      <c r="F2163" s="265" t="str">
        <f t="shared" si="298"/>
        <v>Tier 22</v>
      </c>
      <c r="G2163" s="284">
        <f t="shared" si="299"/>
        <v>1.6199707108971163E-2</v>
      </c>
    </row>
    <row r="2164" spans="1:7" hidden="1">
      <c r="A2164" s="283" t="str">
        <f t="shared" si="295"/>
        <v>Tier 22</v>
      </c>
      <c r="B2164" s="286">
        <f t="shared" ref="B2164:C2179" si="303">B2163+1</f>
        <v>2101</v>
      </c>
      <c r="C2164" s="265">
        <f t="shared" si="303"/>
        <v>46043</v>
      </c>
      <c r="D2164" s="265" t="str">
        <f t="shared" si="296"/>
        <v>Tier 22</v>
      </c>
      <c r="E2164" s="284">
        <f t="shared" si="297"/>
        <v>0.23994393887154866</v>
      </c>
      <c r="F2164" s="265" t="str">
        <f t="shared" si="298"/>
        <v>Tier 22</v>
      </c>
      <c r="G2164" s="284">
        <f t="shared" si="299"/>
        <v>1.6201115409498836E-2</v>
      </c>
    </row>
    <row r="2165" spans="1:7" hidden="1">
      <c r="A2165" s="283" t="str">
        <f t="shared" si="295"/>
        <v>Tier 22</v>
      </c>
      <c r="B2165" s="286">
        <f t="shared" si="303"/>
        <v>2102</v>
      </c>
      <c r="C2165" s="265">
        <f t="shared" si="303"/>
        <v>46044</v>
      </c>
      <c r="D2165" s="265" t="str">
        <f t="shared" si="296"/>
        <v>Tier 22</v>
      </c>
      <c r="E2165" s="284">
        <f t="shared" si="297"/>
        <v>0.23995034906811466</v>
      </c>
      <c r="F2165" s="265" t="str">
        <f t="shared" si="298"/>
        <v>Tier 22</v>
      </c>
      <c r="G2165" s="284">
        <f t="shared" si="299"/>
        <v>1.620252371002651E-2</v>
      </c>
    </row>
    <row r="2166" spans="1:7" hidden="1">
      <c r="A2166" s="283" t="str">
        <f t="shared" si="295"/>
        <v>Tier 22</v>
      </c>
      <c r="B2166" s="286">
        <f t="shared" si="303"/>
        <v>2103</v>
      </c>
      <c r="C2166" s="265">
        <f t="shared" si="303"/>
        <v>46045</v>
      </c>
      <c r="D2166" s="265" t="str">
        <f t="shared" si="296"/>
        <v>Tier 22</v>
      </c>
      <c r="E2166" s="284">
        <f t="shared" si="297"/>
        <v>0.23995675926468066</v>
      </c>
      <c r="F2166" s="265" t="str">
        <f t="shared" si="298"/>
        <v>Tier 22</v>
      </c>
      <c r="G2166" s="284">
        <f t="shared" si="299"/>
        <v>1.6203932010554183E-2</v>
      </c>
    </row>
    <row r="2167" spans="1:7" hidden="1">
      <c r="A2167" s="283" t="str">
        <f t="shared" si="295"/>
        <v>Tier 22</v>
      </c>
      <c r="B2167" s="286">
        <f t="shared" si="303"/>
        <v>2104</v>
      </c>
      <c r="C2167" s="265">
        <f t="shared" si="303"/>
        <v>46046</v>
      </c>
      <c r="D2167" s="265" t="str">
        <f t="shared" si="296"/>
        <v>Tier 22</v>
      </c>
      <c r="E2167" s="284">
        <f t="shared" si="297"/>
        <v>0.23996316946124666</v>
      </c>
      <c r="F2167" s="265" t="str">
        <f t="shared" si="298"/>
        <v>Tier 22</v>
      </c>
      <c r="G2167" s="284">
        <f t="shared" si="299"/>
        <v>1.6205340311081857E-2</v>
      </c>
    </row>
    <row r="2168" spans="1:7" hidden="1">
      <c r="A2168" s="283" t="str">
        <f t="shared" si="295"/>
        <v>Tier 22</v>
      </c>
      <c r="B2168" s="286">
        <f t="shared" si="303"/>
        <v>2105</v>
      </c>
      <c r="C2168" s="265">
        <f t="shared" si="303"/>
        <v>46047</v>
      </c>
      <c r="D2168" s="265" t="str">
        <f t="shared" si="296"/>
        <v>Tier 22</v>
      </c>
      <c r="E2168" s="284">
        <f t="shared" si="297"/>
        <v>0.23996957965781265</v>
      </c>
      <c r="F2168" s="265" t="str">
        <f t="shared" si="298"/>
        <v>Tier 22</v>
      </c>
      <c r="G2168" s="284">
        <f t="shared" si="299"/>
        <v>1.620674861160953E-2</v>
      </c>
    </row>
    <row r="2169" spans="1:7" hidden="1">
      <c r="A2169" s="283" t="str">
        <f t="shared" si="295"/>
        <v>Tier 22</v>
      </c>
      <c r="B2169" s="286">
        <f t="shared" si="303"/>
        <v>2106</v>
      </c>
      <c r="C2169" s="265">
        <f t="shared" si="303"/>
        <v>46048</v>
      </c>
      <c r="D2169" s="265" t="str">
        <f t="shared" si="296"/>
        <v>Tier 22</v>
      </c>
      <c r="E2169" s="284">
        <f t="shared" si="297"/>
        <v>0.23997598985437865</v>
      </c>
      <c r="F2169" s="265" t="str">
        <f t="shared" si="298"/>
        <v>Tier 22</v>
      </c>
      <c r="G2169" s="284">
        <f t="shared" si="299"/>
        <v>1.6208156912137204E-2</v>
      </c>
    </row>
    <row r="2170" spans="1:7" hidden="1">
      <c r="A2170" s="283" t="str">
        <f t="shared" si="295"/>
        <v>Tier 22</v>
      </c>
      <c r="B2170" s="286">
        <f t="shared" si="303"/>
        <v>2107</v>
      </c>
      <c r="C2170" s="265">
        <f t="shared" si="303"/>
        <v>46049</v>
      </c>
      <c r="D2170" s="265" t="str">
        <f t="shared" si="296"/>
        <v>Tier 22</v>
      </c>
      <c r="E2170" s="284">
        <f t="shared" si="297"/>
        <v>0.23998240005094465</v>
      </c>
      <c r="F2170" s="265" t="str">
        <f t="shared" si="298"/>
        <v>Tier 22</v>
      </c>
      <c r="G2170" s="284">
        <f t="shared" si="299"/>
        <v>1.6209565212664877E-2</v>
      </c>
    </row>
    <row r="2171" spans="1:7" hidden="1">
      <c r="A2171" s="283" t="str">
        <f t="shared" si="295"/>
        <v>Tier 22</v>
      </c>
      <c r="B2171" s="286">
        <f t="shared" si="303"/>
        <v>2108</v>
      </c>
      <c r="C2171" s="265">
        <f t="shared" si="303"/>
        <v>46050</v>
      </c>
      <c r="D2171" s="265" t="str">
        <f t="shared" si="296"/>
        <v>Tier 22</v>
      </c>
      <c r="E2171" s="284">
        <f t="shared" si="297"/>
        <v>0.23998881024751065</v>
      </c>
      <c r="F2171" s="265" t="str">
        <f t="shared" si="298"/>
        <v>Tier 22</v>
      </c>
      <c r="G2171" s="284">
        <f t="shared" si="299"/>
        <v>1.6210973513192551E-2</v>
      </c>
    </row>
    <row r="2172" spans="1:7" hidden="1">
      <c r="A2172" s="283" t="str">
        <f t="shared" si="295"/>
        <v>Tier 22</v>
      </c>
      <c r="B2172" s="286">
        <f t="shared" si="303"/>
        <v>2109</v>
      </c>
      <c r="C2172" s="265">
        <f t="shared" si="303"/>
        <v>46051</v>
      </c>
      <c r="D2172" s="265" t="str">
        <f t="shared" si="296"/>
        <v>Tier 22</v>
      </c>
      <c r="E2172" s="284">
        <f t="shared" si="297"/>
        <v>0.23999522044407665</v>
      </c>
      <c r="F2172" s="265" t="str">
        <f t="shared" si="298"/>
        <v>Tier 22</v>
      </c>
      <c r="G2172" s="284">
        <f t="shared" si="299"/>
        <v>1.6212381813720225E-2</v>
      </c>
    </row>
    <row r="2173" spans="1:7" hidden="1">
      <c r="A2173" s="283" t="str">
        <f t="shared" si="295"/>
        <v>Tier 23</v>
      </c>
      <c r="B2173" s="286">
        <f t="shared" si="303"/>
        <v>2110</v>
      </c>
      <c r="C2173" s="265">
        <f t="shared" si="303"/>
        <v>46052</v>
      </c>
      <c r="D2173" s="265" t="str">
        <f t="shared" si="296"/>
        <v>Tier 23</v>
      </c>
      <c r="E2173" s="284">
        <f t="shared" si="297"/>
        <v>0.24000246730622807</v>
      </c>
      <c r="F2173" s="265" t="str">
        <f t="shared" si="298"/>
        <v>Tier 23</v>
      </c>
      <c r="G2173" s="284">
        <f t="shared" si="299"/>
        <v>1.6213823880084917E-2</v>
      </c>
    </row>
    <row r="2174" spans="1:7" hidden="1">
      <c r="A2174" s="283" t="str">
        <f t="shared" si="295"/>
        <v>Tier 23</v>
      </c>
      <c r="B2174" s="286">
        <f t="shared" si="303"/>
        <v>2111</v>
      </c>
      <c r="C2174" s="265">
        <f t="shared" si="303"/>
        <v>46053</v>
      </c>
      <c r="D2174" s="265" t="str">
        <f t="shared" si="296"/>
        <v>Tier 23</v>
      </c>
      <c r="E2174" s="284">
        <f t="shared" si="297"/>
        <v>0.24000971416837949</v>
      </c>
      <c r="F2174" s="265" t="str">
        <f t="shared" si="298"/>
        <v>Tier 23</v>
      </c>
      <c r="G2174" s="284">
        <f t="shared" si="299"/>
        <v>1.6215265946449609E-2</v>
      </c>
    </row>
    <row r="2175" spans="1:7" hidden="1">
      <c r="A2175" s="283" t="str">
        <f t="shared" si="295"/>
        <v>Tier 23</v>
      </c>
      <c r="B2175" s="286">
        <f t="shared" si="303"/>
        <v>2112</v>
      </c>
      <c r="C2175" s="265">
        <f t="shared" si="303"/>
        <v>46054</v>
      </c>
      <c r="D2175" s="265" t="str">
        <f t="shared" si="296"/>
        <v>Tier 23</v>
      </c>
      <c r="E2175" s="284">
        <f t="shared" si="297"/>
        <v>0.24001696103053091</v>
      </c>
      <c r="F2175" s="265" t="str">
        <f t="shared" si="298"/>
        <v>Tier 23</v>
      </c>
      <c r="G2175" s="284">
        <f t="shared" si="299"/>
        <v>1.6216708012814302E-2</v>
      </c>
    </row>
    <row r="2176" spans="1:7" hidden="1">
      <c r="A2176" s="283" t="str">
        <f t="shared" ref="A2176:A2239" si="304">IFERROR(INDEX($P$63:$P$101,MATCH(B2176,$Q$63:$Q$101,0)),A2175)</f>
        <v>Tier 23</v>
      </c>
      <c r="B2176" s="286">
        <f t="shared" si="303"/>
        <v>2113</v>
      </c>
      <c r="C2176" s="265">
        <f t="shared" si="303"/>
        <v>46055</v>
      </c>
      <c r="D2176" s="265" t="str">
        <f t="shared" ref="D2176:D2239" si="305">IF(A2176=0,"",A2176)</f>
        <v>Tier 23</v>
      </c>
      <c r="E2176" s="284">
        <f t="shared" ref="E2176:E2239" si="306">IF(A2176=0,E2175,E2175+VLOOKUP(D2176,$P$63:$T$101,3,0))</f>
        <v>0.24002420789268233</v>
      </c>
      <c r="F2176" s="265" t="str">
        <f t="shared" ref="F2176:F2239" si="307">D2176</f>
        <v>Tier 23</v>
      </c>
      <c r="G2176" s="284">
        <f t="shared" ref="G2176:G2239" si="308">IF(A2176=0,G2175,G2175+VLOOKUP(F2176,$P$63:$T$101,5,0))</f>
        <v>1.6218150079178994E-2</v>
      </c>
    </row>
    <row r="2177" spans="1:7" hidden="1">
      <c r="A2177" s="283" t="str">
        <f t="shared" si="304"/>
        <v>Tier 23</v>
      </c>
      <c r="B2177" s="286">
        <f t="shared" si="303"/>
        <v>2114</v>
      </c>
      <c r="C2177" s="265">
        <f t="shared" si="303"/>
        <v>46056</v>
      </c>
      <c r="D2177" s="265" t="str">
        <f t="shared" si="305"/>
        <v>Tier 23</v>
      </c>
      <c r="E2177" s="284">
        <f t="shared" si="306"/>
        <v>0.24003145475483376</v>
      </c>
      <c r="F2177" s="265" t="str">
        <f t="shared" si="307"/>
        <v>Tier 23</v>
      </c>
      <c r="G2177" s="284">
        <f t="shared" si="308"/>
        <v>1.6219592145543686E-2</v>
      </c>
    </row>
    <row r="2178" spans="1:7" hidden="1">
      <c r="A2178" s="283" t="str">
        <f t="shared" si="304"/>
        <v>Tier 23</v>
      </c>
      <c r="B2178" s="286">
        <f t="shared" si="303"/>
        <v>2115</v>
      </c>
      <c r="C2178" s="265">
        <f t="shared" si="303"/>
        <v>46057</v>
      </c>
      <c r="D2178" s="265" t="str">
        <f t="shared" si="305"/>
        <v>Tier 23</v>
      </c>
      <c r="E2178" s="284">
        <f t="shared" si="306"/>
        <v>0.24003870161698518</v>
      </c>
      <c r="F2178" s="265" t="str">
        <f t="shared" si="307"/>
        <v>Tier 23</v>
      </c>
      <c r="G2178" s="284">
        <f t="shared" si="308"/>
        <v>1.6221034211908378E-2</v>
      </c>
    </row>
    <row r="2179" spans="1:7" hidden="1">
      <c r="A2179" s="283" t="str">
        <f t="shared" si="304"/>
        <v>Tier 23</v>
      </c>
      <c r="B2179" s="286">
        <f t="shared" si="303"/>
        <v>2116</v>
      </c>
      <c r="C2179" s="265">
        <f t="shared" si="303"/>
        <v>46058</v>
      </c>
      <c r="D2179" s="265" t="str">
        <f t="shared" si="305"/>
        <v>Tier 23</v>
      </c>
      <c r="E2179" s="284">
        <f t="shared" si="306"/>
        <v>0.2400459484791366</v>
      </c>
      <c r="F2179" s="265" t="str">
        <f t="shared" si="307"/>
        <v>Tier 23</v>
      </c>
      <c r="G2179" s="284">
        <f t="shared" si="308"/>
        <v>1.6222476278273071E-2</v>
      </c>
    </row>
    <row r="2180" spans="1:7" hidden="1">
      <c r="A2180" s="283" t="str">
        <f t="shared" si="304"/>
        <v>Tier 23</v>
      </c>
      <c r="B2180" s="286">
        <f t="shared" ref="B2180:C2195" si="309">B2179+1</f>
        <v>2117</v>
      </c>
      <c r="C2180" s="265">
        <f t="shared" si="309"/>
        <v>46059</v>
      </c>
      <c r="D2180" s="265" t="str">
        <f t="shared" si="305"/>
        <v>Tier 23</v>
      </c>
      <c r="E2180" s="284">
        <f t="shared" si="306"/>
        <v>0.24005319534128802</v>
      </c>
      <c r="F2180" s="265" t="str">
        <f t="shared" si="307"/>
        <v>Tier 23</v>
      </c>
      <c r="G2180" s="284">
        <f t="shared" si="308"/>
        <v>1.6223918344637763E-2</v>
      </c>
    </row>
    <row r="2181" spans="1:7" hidden="1">
      <c r="A2181" s="283" t="str">
        <f t="shared" si="304"/>
        <v>Tier 23</v>
      </c>
      <c r="B2181" s="286">
        <f t="shared" si="309"/>
        <v>2118</v>
      </c>
      <c r="C2181" s="265">
        <f t="shared" si="309"/>
        <v>46060</v>
      </c>
      <c r="D2181" s="265" t="str">
        <f t="shared" si="305"/>
        <v>Tier 23</v>
      </c>
      <c r="E2181" s="284">
        <f t="shared" si="306"/>
        <v>0.24006044220343944</v>
      </c>
      <c r="F2181" s="265" t="str">
        <f t="shared" si="307"/>
        <v>Tier 23</v>
      </c>
      <c r="G2181" s="284">
        <f t="shared" si="308"/>
        <v>1.6225360411002455E-2</v>
      </c>
    </row>
    <row r="2182" spans="1:7" hidden="1">
      <c r="A2182" s="283" t="str">
        <f t="shared" si="304"/>
        <v>Tier 23</v>
      </c>
      <c r="B2182" s="286">
        <f t="shared" si="309"/>
        <v>2119</v>
      </c>
      <c r="C2182" s="265">
        <f t="shared" si="309"/>
        <v>46061</v>
      </c>
      <c r="D2182" s="265" t="str">
        <f t="shared" si="305"/>
        <v>Tier 23</v>
      </c>
      <c r="E2182" s="284">
        <f t="shared" si="306"/>
        <v>0.24006768906559087</v>
      </c>
      <c r="F2182" s="265" t="str">
        <f t="shared" si="307"/>
        <v>Tier 23</v>
      </c>
      <c r="G2182" s="284">
        <f t="shared" si="308"/>
        <v>1.6226802477367148E-2</v>
      </c>
    </row>
    <row r="2183" spans="1:7" hidden="1">
      <c r="A2183" s="283" t="str">
        <f t="shared" si="304"/>
        <v>Tier 23</v>
      </c>
      <c r="B2183" s="286">
        <f t="shared" si="309"/>
        <v>2120</v>
      </c>
      <c r="C2183" s="265">
        <f t="shared" si="309"/>
        <v>46062</v>
      </c>
      <c r="D2183" s="265" t="str">
        <f t="shared" si="305"/>
        <v>Tier 23</v>
      </c>
      <c r="E2183" s="284">
        <f t="shared" si="306"/>
        <v>0.24007493592774229</v>
      </c>
      <c r="F2183" s="265" t="str">
        <f t="shared" si="307"/>
        <v>Tier 23</v>
      </c>
      <c r="G2183" s="284">
        <f t="shared" si="308"/>
        <v>1.622824454373184E-2</v>
      </c>
    </row>
    <row r="2184" spans="1:7" hidden="1">
      <c r="A2184" s="283" t="str">
        <f t="shared" si="304"/>
        <v>Tier 23</v>
      </c>
      <c r="B2184" s="286">
        <f t="shared" si="309"/>
        <v>2121</v>
      </c>
      <c r="C2184" s="265">
        <f t="shared" si="309"/>
        <v>46063</v>
      </c>
      <c r="D2184" s="265" t="str">
        <f t="shared" si="305"/>
        <v>Tier 23</v>
      </c>
      <c r="E2184" s="284">
        <f t="shared" si="306"/>
        <v>0.24008218278989371</v>
      </c>
      <c r="F2184" s="265" t="str">
        <f t="shared" si="307"/>
        <v>Tier 23</v>
      </c>
      <c r="G2184" s="284">
        <f t="shared" si="308"/>
        <v>1.6229686610096532E-2</v>
      </c>
    </row>
    <row r="2185" spans="1:7" hidden="1">
      <c r="A2185" s="283" t="str">
        <f t="shared" si="304"/>
        <v>Tier 23</v>
      </c>
      <c r="B2185" s="286">
        <f t="shared" si="309"/>
        <v>2122</v>
      </c>
      <c r="C2185" s="265">
        <f t="shared" si="309"/>
        <v>46064</v>
      </c>
      <c r="D2185" s="265" t="str">
        <f t="shared" si="305"/>
        <v>Tier 23</v>
      </c>
      <c r="E2185" s="284">
        <f t="shared" si="306"/>
        <v>0.24008942965204513</v>
      </c>
      <c r="F2185" s="265" t="str">
        <f t="shared" si="307"/>
        <v>Tier 23</v>
      </c>
      <c r="G2185" s="284">
        <f t="shared" si="308"/>
        <v>1.6231128676461225E-2</v>
      </c>
    </row>
    <row r="2186" spans="1:7" hidden="1">
      <c r="A2186" s="283" t="str">
        <f t="shared" si="304"/>
        <v>Tier 23</v>
      </c>
      <c r="B2186" s="286">
        <f t="shared" si="309"/>
        <v>2123</v>
      </c>
      <c r="C2186" s="265">
        <f t="shared" si="309"/>
        <v>46065</v>
      </c>
      <c r="D2186" s="265" t="str">
        <f t="shared" si="305"/>
        <v>Tier 23</v>
      </c>
      <c r="E2186" s="284">
        <f t="shared" si="306"/>
        <v>0.24009667651419656</v>
      </c>
      <c r="F2186" s="265" t="str">
        <f t="shared" si="307"/>
        <v>Tier 23</v>
      </c>
      <c r="G2186" s="284">
        <f t="shared" si="308"/>
        <v>1.6232570742825917E-2</v>
      </c>
    </row>
    <row r="2187" spans="1:7" hidden="1">
      <c r="A2187" s="283" t="str">
        <f t="shared" si="304"/>
        <v>Tier 23</v>
      </c>
      <c r="B2187" s="286">
        <f t="shared" si="309"/>
        <v>2124</v>
      </c>
      <c r="C2187" s="265">
        <f t="shared" si="309"/>
        <v>46066</v>
      </c>
      <c r="D2187" s="265" t="str">
        <f t="shared" si="305"/>
        <v>Tier 23</v>
      </c>
      <c r="E2187" s="284">
        <f t="shared" si="306"/>
        <v>0.24010392337634798</v>
      </c>
      <c r="F2187" s="265" t="str">
        <f t="shared" si="307"/>
        <v>Tier 23</v>
      </c>
      <c r="G2187" s="284">
        <f t="shared" si="308"/>
        <v>1.6234012809190609E-2</v>
      </c>
    </row>
    <row r="2188" spans="1:7" hidden="1">
      <c r="A2188" s="283" t="str">
        <f t="shared" si="304"/>
        <v>Tier 23</v>
      </c>
      <c r="B2188" s="286">
        <f t="shared" si="309"/>
        <v>2125</v>
      </c>
      <c r="C2188" s="265">
        <f t="shared" si="309"/>
        <v>46067</v>
      </c>
      <c r="D2188" s="265" t="str">
        <f t="shared" si="305"/>
        <v>Tier 23</v>
      </c>
      <c r="E2188" s="284">
        <f t="shared" si="306"/>
        <v>0.2401111702384994</v>
      </c>
      <c r="F2188" s="265" t="str">
        <f t="shared" si="307"/>
        <v>Tier 23</v>
      </c>
      <c r="G2188" s="284">
        <f t="shared" si="308"/>
        <v>1.6235454875555302E-2</v>
      </c>
    </row>
    <row r="2189" spans="1:7" hidden="1">
      <c r="A2189" s="283" t="str">
        <f t="shared" si="304"/>
        <v>Tier 23</v>
      </c>
      <c r="B2189" s="286">
        <f t="shared" si="309"/>
        <v>2126</v>
      </c>
      <c r="C2189" s="265">
        <f t="shared" si="309"/>
        <v>46068</v>
      </c>
      <c r="D2189" s="265" t="str">
        <f t="shared" si="305"/>
        <v>Tier 23</v>
      </c>
      <c r="E2189" s="284">
        <f t="shared" si="306"/>
        <v>0.24011841710065082</v>
      </c>
      <c r="F2189" s="265" t="str">
        <f t="shared" si="307"/>
        <v>Tier 23</v>
      </c>
      <c r="G2189" s="284">
        <f t="shared" si="308"/>
        <v>1.6236896941919994E-2</v>
      </c>
    </row>
    <row r="2190" spans="1:7" hidden="1">
      <c r="A2190" s="283" t="str">
        <f t="shared" si="304"/>
        <v>Tier 23</v>
      </c>
      <c r="B2190" s="286">
        <f t="shared" si="309"/>
        <v>2127</v>
      </c>
      <c r="C2190" s="265">
        <f t="shared" si="309"/>
        <v>46069</v>
      </c>
      <c r="D2190" s="265" t="str">
        <f t="shared" si="305"/>
        <v>Tier 23</v>
      </c>
      <c r="E2190" s="284">
        <f t="shared" si="306"/>
        <v>0.24012566396280224</v>
      </c>
      <c r="F2190" s="265" t="str">
        <f t="shared" si="307"/>
        <v>Tier 23</v>
      </c>
      <c r="G2190" s="284">
        <f t="shared" si="308"/>
        <v>1.6238339008284686E-2</v>
      </c>
    </row>
    <row r="2191" spans="1:7" hidden="1">
      <c r="A2191" s="283" t="str">
        <f t="shared" si="304"/>
        <v>Tier 23</v>
      </c>
      <c r="B2191" s="286">
        <f t="shared" si="309"/>
        <v>2128</v>
      </c>
      <c r="C2191" s="265">
        <f t="shared" si="309"/>
        <v>46070</v>
      </c>
      <c r="D2191" s="265" t="str">
        <f t="shared" si="305"/>
        <v>Tier 23</v>
      </c>
      <c r="E2191" s="284">
        <f t="shared" si="306"/>
        <v>0.24013291082495367</v>
      </c>
      <c r="F2191" s="265" t="str">
        <f t="shared" si="307"/>
        <v>Tier 23</v>
      </c>
      <c r="G2191" s="284">
        <f t="shared" si="308"/>
        <v>1.6239781074649379E-2</v>
      </c>
    </row>
    <row r="2192" spans="1:7" hidden="1">
      <c r="A2192" s="283" t="str">
        <f t="shared" si="304"/>
        <v>Tier 23</v>
      </c>
      <c r="B2192" s="286">
        <f t="shared" si="309"/>
        <v>2129</v>
      </c>
      <c r="C2192" s="265">
        <f t="shared" si="309"/>
        <v>46071</v>
      </c>
      <c r="D2192" s="265" t="str">
        <f t="shared" si="305"/>
        <v>Tier 23</v>
      </c>
      <c r="E2192" s="284">
        <f t="shared" si="306"/>
        <v>0.24014015768710509</v>
      </c>
      <c r="F2192" s="265" t="str">
        <f t="shared" si="307"/>
        <v>Tier 23</v>
      </c>
      <c r="G2192" s="284">
        <f t="shared" si="308"/>
        <v>1.6241223141014071E-2</v>
      </c>
    </row>
    <row r="2193" spans="1:7" hidden="1">
      <c r="A2193" s="283" t="str">
        <f t="shared" si="304"/>
        <v>Tier 23</v>
      </c>
      <c r="B2193" s="286">
        <f t="shared" si="309"/>
        <v>2130</v>
      </c>
      <c r="C2193" s="265">
        <f t="shared" si="309"/>
        <v>46072</v>
      </c>
      <c r="D2193" s="265" t="str">
        <f t="shared" si="305"/>
        <v>Tier 23</v>
      </c>
      <c r="E2193" s="284">
        <f t="shared" si="306"/>
        <v>0.24014740454925651</v>
      </c>
      <c r="F2193" s="265" t="str">
        <f t="shared" si="307"/>
        <v>Tier 23</v>
      </c>
      <c r="G2193" s="284">
        <f t="shared" si="308"/>
        <v>1.6242665207378763E-2</v>
      </c>
    </row>
    <row r="2194" spans="1:7" hidden="1">
      <c r="A2194" s="283" t="str">
        <f t="shared" si="304"/>
        <v>Tier 23</v>
      </c>
      <c r="B2194" s="286">
        <f t="shared" si="309"/>
        <v>2131</v>
      </c>
      <c r="C2194" s="265">
        <f t="shared" si="309"/>
        <v>46073</v>
      </c>
      <c r="D2194" s="265" t="str">
        <f t="shared" si="305"/>
        <v>Tier 23</v>
      </c>
      <c r="E2194" s="284">
        <f t="shared" si="306"/>
        <v>0.24015465141140793</v>
      </c>
      <c r="F2194" s="265" t="str">
        <f t="shared" si="307"/>
        <v>Tier 23</v>
      </c>
      <c r="G2194" s="284">
        <f t="shared" si="308"/>
        <v>1.6244107273743456E-2</v>
      </c>
    </row>
    <row r="2195" spans="1:7" hidden="1">
      <c r="A2195" s="283" t="str">
        <f t="shared" si="304"/>
        <v>Tier 23</v>
      </c>
      <c r="B2195" s="286">
        <f t="shared" si="309"/>
        <v>2132</v>
      </c>
      <c r="C2195" s="265">
        <f t="shared" si="309"/>
        <v>46074</v>
      </c>
      <c r="D2195" s="265" t="str">
        <f t="shared" si="305"/>
        <v>Tier 23</v>
      </c>
      <c r="E2195" s="284">
        <f t="shared" si="306"/>
        <v>0.24016189827355935</v>
      </c>
      <c r="F2195" s="265" t="str">
        <f t="shared" si="307"/>
        <v>Tier 23</v>
      </c>
      <c r="G2195" s="284">
        <f t="shared" si="308"/>
        <v>1.6245549340108148E-2</v>
      </c>
    </row>
    <row r="2196" spans="1:7" hidden="1">
      <c r="A2196" s="283" t="str">
        <f t="shared" si="304"/>
        <v>Tier 23</v>
      </c>
      <c r="B2196" s="286">
        <f t="shared" ref="B2196:C2211" si="310">B2195+1</f>
        <v>2133</v>
      </c>
      <c r="C2196" s="265">
        <f t="shared" si="310"/>
        <v>46075</v>
      </c>
      <c r="D2196" s="265" t="str">
        <f t="shared" si="305"/>
        <v>Tier 23</v>
      </c>
      <c r="E2196" s="284">
        <f t="shared" si="306"/>
        <v>0.24016914513571078</v>
      </c>
      <c r="F2196" s="265" t="str">
        <f t="shared" si="307"/>
        <v>Tier 23</v>
      </c>
      <c r="G2196" s="284">
        <f t="shared" si="308"/>
        <v>1.624699140647284E-2</v>
      </c>
    </row>
    <row r="2197" spans="1:7" hidden="1">
      <c r="A2197" s="283" t="str">
        <f t="shared" si="304"/>
        <v>Tier 23</v>
      </c>
      <c r="B2197" s="286">
        <f t="shared" si="310"/>
        <v>2134</v>
      </c>
      <c r="C2197" s="265">
        <f t="shared" si="310"/>
        <v>46076</v>
      </c>
      <c r="D2197" s="265" t="str">
        <f t="shared" si="305"/>
        <v>Tier 23</v>
      </c>
      <c r="E2197" s="284">
        <f t="shared" si="306"/>
        <v>0.2401763919978622</v>
      </c>
      <c r="F2197" s="265" t="str">
        <f t="shared" si="307"/>
        <v>Tier 23</v>
      </c>
      <c r="G2197" s="284">
        <f t="shared" si="308"/>
        <v>1.6248433472837533E-2</v>
      </c>
    </row>
    <row r="2198" spans="1:7" hidden="1">
      <c r="A2198" s="283" t="str">
        <f t="shared" si="304"/>
        <v>Tier 23</v>
      </c>
      <c r="B2198" s="286">
        <f t="shared" si="310"/>
        <v>2135</v>
      </c>
      <c r="C2198" s="265">
        <f t="shared" si="310"/>
        <v>46077</v>
      </c>
      <c r="D2198" s="265" t="str">
        <f t="shared" si="305"/>
        <v>Tier 23</v>
      </c>
      <c r="E2198" s="284">
        <f t="shared" si="306"/>
        <v>0.24018363886001362</v>
      </c>
      <c r="F2198" s="265" t="str">
        <f t="shared" si="307"/>
        <v>Tier 23</v>
      </c>
      <c r="G2198" s="284">
        <f t="shared" si="308"/>
        <v>1.6249875539202225E-2</v>
      </c>
    </row>
    <row r="2199" spans="1:7" hidden="1">
      <c r="A2199" s="283" t="str">
        <f t="shared" si="304"/>
        <v>Tier 23</v>
      </c>
      <c r="B2199" s="286">
        <f t="shared" si="310"/>
        <v>2136</v>
      </c>
      <c r="C2199" s="265">
        <f t="shared" si="310"/>
        <v>46078</v>
      </c>
      <c r="D2199" s="265" t="str">
        <f t="shared" si="305"/>
        <v>Tier 23</v>
      </c>
      <c r="E2199" s="284">
        <f t="shared" si="306"/>
        <v>0.24019088572216504</v>
      </c>
      <c r="F2199" s="265" t="str">
        <f t="shared" si="307"/>
        <v>Tier 23</v>
      </c>
      <c r="G2199" s="284">
        <f t="shared" si="308"/>
        <v>1.6251317605566917E-2</v>
      </c>
    </row>
    <row r="2200" spans="1:7" hidden="1">
      <c r="A2200" s="283" t="str">
        <f t="shared" si="304"/>
        <v>Tier 23</v>
      </c>
      <c r="B2200" s="286">
        <f t="shared" si="310"/>
        <v>2137</v>
      </c>
      <c r="C2200" s="265">
        <f t="shared" si="310"/>
        <v>46079</v>
      </c>
      <c r="D2200" s="265" t="str">
        <f t="shared" si="305"/>
        <v>Tier 23</v>
      </c>
      <c r="E2200" s="284">
        <f t="shared" si="306"/>
        <v>0.24019813258431646</v>
      </c>
      <c r="F2200" s="265" t="str">
        <f t="shared" si="307"/>
        <v>Tier 23</v>
      </c>
      <c r="G2200" s="284">
        <f t="shared" si="308"/>
        <v>1.625275967193161E-2</v>
      </c>
    </row>
    <row r="2201" spans="1:7" hidden="1">
      <c r="A2201" s="283" t="str">
        <f t="shared" si="304"/>
        <v>Tier 23</v>
      </c>
      <c r="B2201" s="286">
        <f t="shared" si="310"/>
        <v>2138</v>
      </c>
      <c r="C2201" s="265">
        <f t="shared" si="310"/>
        <v>46080</v>
      </c>
      <c r="D2201" s="265" t="str">
        <f t="shared" si="305"/>
        <v>Tier 23</v>
      </c>
      <c r="E2201" s="284">
        <f t="shared" si="306"/>
        <v>0.24020537944646789</v>
      </c>
      <c r="F2201" s="265" t="str">
        <f t="shared" si="307"/>
        <v>Tier 23</v>
      </c>
      <c r="G2201" s="284">
        <f t="shared" si="308"/>
        <v>1.6254201738296302E-2</v>
      </c>
    </row>
    <row r="2202" spans="1:7" hidden="1">
      <c r="A2202" s="283" t="str">
        <f t="shared" si="304"/>
        <v>Tier 23</v>
      </c>
      <c r="B2202" s="286">
        <f t="shared" si="310"/>
        <v>2139</v>
      </c>
      <c r="C2202" s="265">
        <f t="shared" si="310"/>
        <v>46081</v>
      </c>
      <c r="D2202" s="265" t="str">
        <f t="shared" si="305"/>
        <v>Tier 23</v>
      </c>
      <c r="E2202" s="284">
        <f t="shared" si="306"/>
        <v>0.24021262630861931</v>
      </c>
      <c r="F2202" s="265" t="str">
        <f t="shared" si="307"/>
        <v>Tier 23</v>
      </c>
      <c r="G2202" s="284">
        <f t="shared" si="308"/>
        <v>1.6255643804660994E-2</v>
      </c>
    </row>
    <row r="2203" spans="1:7" hidden="1">
      <c r="A2203" s="283" t="str">
        <f t="shared" si="304"/>
        <v>Tier 23</v>
      </c>
      <c r="B2203" s="286">
        <f t="shared" si="310"/>
        <v>2140</v>
      </c>
      <c r="C2203" s="265">
        <f t="shared" si="310"/>
        <v>46082</v>
      </c>
      <c r="D2203" s="265" t="str">
        <f t="shared" si="305"/>
        <v>Tier 23</v>
      </c>
      <c r="E2203" s="284">
        <f t="shared" si="306"/>
        <v>0.24021987317077073</v>
      </c>
      <c r="F2203" s="265" t="str">
        <f t="shared" si="307"/>
        <v>Tier 23</v>
      </c>
      <c r="G2203" s="284">
        <f t="shared" si="308"/>
        <v>1.6257085871025687E-2</v>
      </c>
    </row>
    <row r="2204" spans="1:7" hidden="1">
      <c r="A2204" s="283" t="str">
        <f t="shared" si="304"/>
        <v>Tier 23</v>
      </c>
      <c r="B2204" s="286">
        <f t="shared" si="310"/>
        <v>2141</v>
      </c>
      <c r="C2204" s="265">
        <f t="shared" si="310"/>
        <v>46083</v>
      </c>
      <c r="D2204" s="265" t="str">
        <f t="shared" si="305"/>
        <v>Tier 23</v>
      </c>
      <c r="E2204" s="284">
        <f t="shared" si="306"/>
        <v>0.24022712003292215</v>
      </c>
      <c r="F2204" s="265" t="str">
        <f t="shared" si="307"/>
        <v>Tier 23</v>
      </c>
      <c r="G2204" s="284">
        <f t="shared" si="308"/>
        <v>1.6258527937390379E-2</v>
      </c>
    </row>
    <row r="2205" spans="1:7" hidden="1">
      <c r="A2205" s="283" t="str">
        <f t="shared" si="304"/>
        <v>Tier 23</v>
      </c>
      <c r="B2205" s="286">
        <f t="shared" si="310"/>
        <v>2142</v>
      </c>
      <c r="C2205" s="265">
        <f t="shared" si="310"/>
        <v>46084</v>
      </c>
      <c r="D2205" s="265" t="str">
        <f t="shared" si="305"/>
        <v>Tier 23</v>
      </c>
      <c r="E2205" s="284">
        <f t="shared" si="306"/>
        <v>0.24023436689507358</v>
      </c>
      <c r="F2205" s="265" t="str">
        <f t="shared" si="307"/>
        <v>Tier 23</v>
      </c>
      <c r="G2205" s="284">
        <f t="shared" si="308"/>
        <v>1.6259970003755071E-2</v>
      </c>
    </row>
    <row r="2206" spans="1:7" hidden="1">
      <c r="A2206" s="283" t="str">
        <f t="shared" si="304"/>
        <v>Tier 23</v>
      </c>
      <c r="B2206" s="286">
        <f t="shared" si="310"/>
        <v>2143</v>
      </c>
      <c r="C2206" s="265">
        <f t="shared" si="310"/>
        <v>46085</v>
      </c>
      <c r="D2206" s="265" t="str">
        <f t="shared" si="305"/>
        <v>Tier 23</v>
      </c>
      <c r="E2206" s="284">
        <f t="shared" si="306"/>
        <v>0.240241613757225</v>
      </c>
      <c r="F2206" s="265" t="str">
        <f t="shared" si="307"/>
        <v>Tier 23</v>
      </c>
      <c r="G2206" s="284">
        <f t="shared" si="308"/>
        <v>1.6261412070119764E-2</v>
      </c>
    </row>
    <row r="2207" spans="1:7" hidden="1">
      <c r="A2207" s="283" t="str">
        <f t="shared" si="304"/>
        <v>Tier 23</v>
      </c>
      <c r="B2207" s="286">
        <f t="shared" si="310"/>
        <v>2144</v>
      </c>
      <c r="C2207" s="265">
        <f t="shared" si="310"/>
        <v>46086</v>
      </c>
      <c r="D2207" s="265" t="str">
        <f t="shared" si="305"/>
        <v>Tier 23</v>
      </c>
      <c r="E2207" s="284">
        <f t="shared" si="306"/>
        <v>0.24024886061937642</v>
      </c>
      <c r="F2207" s="265" t="str">
        <f t="shared" si="307"/>
        <v>Tier 23</v>
      </c>
      <c r="G2207" s="284">
        <f t="shared" si="308"/>
        <v>1.6262854136484456E-2</v>
      </c>
    </row>
    <row r="2208" spans="1:7" hidden="1">
      <c r="A2208" s="283" t="str">
        <f t="shared" si="304"/>
        <v>Tier 23</v>
      </c>
      <c r="B2208" s="286">
        <f t="shared" si="310"/>
        <v>2145</v>
      </c>
      <c r="C2208" s="265">
        <f t="shared" si="310"/>
        <v>46087</v>
      </c>
      <c r="D2208" s="265" t="str">
        <f t="shared" si="305"/>
        <v>Tier 23</v>
      </c>
      <c r="E2208" s="284">
        <f t="shared" si="306"/>
        <v>0.24025610748152784</v>
      </c>
      <c r="F2208" s="265" t="str">
        <f t="shared" si="307"/>
        <v>Tier 23</v>
      </c>
      <c r="G2208" s="284">
        <f t="shared" si="308"/>
        <v>1.6264296202849148E-2</v>
      </c>
    </row>
    <row r="2209" spans="1:7" hidden="1">
      <c r="A2209" s="283" t="str">
        <f t="shared" si="304"/>
        <v>Tier 23</v>
      </c>
      <c r="B2209" s="286">
        <f t="shared" si="310"/>
        <v>2146</v>
      </c>
      <c r="C2209" s="265">
        <f t="shared" si="310"/>
        <v>46088</v>
      </c>
      <c r="D2209" s="265" t="str">
        <f t="shared" si="305"/>
        <v>Tier 23</v>
      </c>
      <c r="E2209" s="284">
        <f t="shared" si="306"/>
        <v>0.24026335434367926</v>
      </c>
      <c r="F2209" s="265" t="str">
        <f t="shared" si="307"/>
        <v>Tier 23</v>
      </c>
      <c r="G2209" s="284">
        <f t="shared" si="308"/>
        <v>1.6265738269213841E-2</v>
      </c>
    </row>
    <row r="2210" spans="1:7" hidden="1">
      <c r="A2210" s="283" t="str">
        <f t="shared" si="304"/>
        <v>Tier 23</v>
      </c>
      <c r="B2210" s="286">
        <f t="shared" si="310"/>
        <v>2147</v>
      </c>
      <c r="C2210" s="265">
        <f t="shared" si="310"/>
        <v>46089</v>
      </c>
      <c r="D2210" s="265" t="str">
        <f t="shared" si="305"/>
        <v>Tier 23</v>
      </c>
      <c r="E2210" s="284">
        <f t="shared" si="306"/>
        <v>0.24027060120583069</v>
      </c>
      <c r="F2210" s="265" t="str">
        <f t="shared" si="307"/>
        <v>Tier 23</v>
      </c>
      <c r="G2210" s="284">
        <f t="shared" si="308"/>
        <v>1.6267180335578533E-2</v>
      </c>
    </row>
    <row r="2211" spans="1:7" hidden="1">
      <c r="A2211" s="283" t="str">
        <f t="shared" si="304"/>
        <v>Tier 23</v>
      </c>
      <c r="B2211" s="286">
        <f t="shared" si="310"/>
        <v>2148</v>
      </c>
      <c r="C2211" s="265">
        <f t="shared" si="310"/>
        <v>46090</v>
      </c>
      <c r="D2211" s="265" t="str">
        <f t="shared" si="305"/>
        <v>Tier 23</v>
      </c>
      <c r="E2211" s="284">
        <f t="shared" si="306"/>
        <v>0.24027784806798211</v>
      </c>
      <c r="F2211" s="265" t="str">
        <f t="shared" si="307"/>
        <v>Tier 23</v>
      </c>
      <c r="G2211" s="284">
        <f t="shared" si="308"/>
        <v>1.6268622401943225E-2</v>
      </c>
    </row>
    <row r="2212" spans="1:7" hidden="1">
      <c r="A2212" s="283" t="str">
        <f t="shared" si="304"/>
        <v>Tier 23</v>
      </c>
      <c r="B2212" s="286">
        <f t="shared" ref="B2212:C2227" si="311">B2211+1</f>
        <v>2149</v>
      </c>
      <c r="C2212" s="265">
        <f t="shared" si="311"/>
        <v>46091</v>
      </c>
      <c r="D2212" s="265" t="str">
        <f t="shared" si="305"/>
        <v>Tier 23</v>
      </c>
      <c r="E2212" s="284">
        <f t="shared" si="306"/>
        <v>0.24028509493013353</v>
      </c>
      <c r="F2212" s="265" t="str">
        <f t="shared" si="307"/>
        <v>Tier 23</v>
      </c>
      <c r="G2212" s="284">
        <f t="shared" si="308"/>
        <v>1.6270064468307917E-2</v>
      </c>
    </row>
    <row r="2213" spans="1:7" hidden="1">
      <c r="A2213" s="283" t="str">
        <f t="shared" si="304"/>
        <v>Tier 23</v>
      </c>
      <c r="B2213" s="286">
        <f t="shared" si="311"/>
        <v>2150</v>
      </c>
      <c r="C2213" s="265">
        <f t="shared" si="311"/>
        <v>46092</v>
      </c>
      <c r="D2213" s="265" t="str">
        <f t="shared" si="305"/>
        <v>Tier 23</v>
      </c>
      <c r="E2213" s="284">
        <f t="shared" si="306"/>
        <v>0.24029234179228495</v>
      </c>
      <c r="F2213" s="265" t="str">
        <f t="shared" si="307"/>
        <v>Tier 23</v>
      </c>
      <c r="G2213" s="284">
        <f t="shared" si="308"/>
        <v>1.627150653467261E-2</v>
      </c>
    </row>
    <row r="2214" spans="1:7" hidden="1">
      <c r="A2214" s="283" t="str">
        <f t="shared" si="304"/>
        <v>Tier 23</v>
      </c>
      <c r="B2214" s="286">
        <f t="shared" si="311"/>
        <v>2151</v>
      </c>
      <c r="C2214" s="265">
        <f t="shared" si="311"/>
        <v>46093</v>
      </c>
      <c r="D2214" s="265" t="str">
        <f t="shared" si="305"/>
        <v>Tier 23</v>
      </c>
      <c r="E2214" s="284">
        <f t="shared" si="306"/>
        <v>0.24029958865443637</v>
      </c>
      <c r="F2214" s="265" t="str">
        <f t="shared" si="307"/>
        <v>Tier 23</v>
      </c>
      <c r="G2214" s="284">
        <f t="shared" si="308"/>
        <v>1.6272948601037302E-2</v>
      </c>
    </row>
    <row r="2215" spans="1:7" hidden="1">
      <c r="A2215" s="283" t="str">
        <f t="shared" si="304"/>
        <v>Tier 23</v>
      </c>
      <c r="B2215" s="286">
        <f t="shared" si="311"/>
        <v>2152</v>
      </c>
      <c r="C2215" s="265">
        <f t="shared" si="311"/>
        <v>46094</v>
      </c>
      <c r="D2215" s="265" t="str">
        <f t="shared" si="305"/>
        <v>Tier 23</v>
      </c>
      <c r="E2215" s="284">
        <f t="shared" si="306"/>
        <v>0.2403068355165878</v>
      </c>
      <c r="F2215" s="265" t="str">
        <f t="shared" si="307"/>
        <v>Tier 23</v>
      </c>
      <c r="G2215" s="284">
        <f t="shared" si="308"/>
        <v>1.6274390667401994E-2</v>
      </c>
    </row>
    <row r="2216" spans="1:7" hidden="1">
      <c r="A2216" s="283" t="str">
        <f t="shared" si="304"/>
        <v>Tier 23</v>
      </c>
      <c r="B2216" s="286">
        <f t="shared" si="311"/>
        <v>2153</v>
      </c>
      <c r="C2216" s="265">
        <f t="shared" si="311"/>
        <v>46095</v>
      </c>
      <c r="D2216" s="265" t="str">
        <f t="shared" si="305"/>
        <v>Tier 23</v>
      </c>
      <c r="E2216" s="284">
        <f t="shared" si="306"/>
        <v>0.24031408237873922</v>
      </c>
      <c r="F2216" s="265" t="str">
        <f t="shared" si="307"/>
        <v>Tier 23</v>
      </c>
      <c r="G2216" s="284">
        <f t="shared" si="308"/>
        <v>1.6275832733766687E-2</v>
      </c>
    </row>
    <row r="2217" spans="1:7" hidden="1">
      <c r="A2217" s="283" t="str">
        <f t="shared" si="304"/>
        <v>Tier 23</v>
      </c>
      <c r="B2217" s="286">
        <f t="shared" si="311"/>
        <v>2154</v>
      </c>
      <c r="C2217" s="265">
        <f t="shared" si="311"/>
        <v>46096</v>
      </c>
      <c r="D2217" s="265" t="str">
        <f t="shared" si="305"/>
        <v>Tier 23</v>
      </c>
      <c r="E2217" s="284">
        <f t="shared" si="306"/>
        <v>0.24032132924089064</v>
      </c>
      <c r="F2217" s="265" t="str">
        <f t="shared" si="307"/>
        <v>Tier 23</v>
      </c>
      <c r="G2217" s="284">
        <f t="shared" si="308"/>
        <v>1.6277274800131379E-2</v>
      </c>
    </row>
    <row r="2218" spans="1:7" hidden="1">
      <c r="A2218" s="283" t="str">
        <f t="shared" si="304"/>
        <v>Tier 23</v>
      </c>
      <c r="B2218" s="286">
        <f t="shared" si="311"/>
        <v>2155</v>
      </c>
      <c r="C2218" s="265">
        <f t="shared" si="311"/>
        <v>46097</v>
      </c>
      <c r="D2218" s="265" t="str">
        <f t="shared" si="305"/>
        <v>Tier 23</v>
      </c>
      <c r="E2218" s="284">
        <f t="shared" si="306"/>
        <v>0.24032857610304206</v>
      </c>
      <c r="F2218" s="265" t="str">
        <f t="shared" si="307"/>
        <v>Tier 23</v>
      </c>
      <c r="G2218" s="284">
        <f t="shared" si="308"/>
        <v>1.6278716866496071E-2</v>
      </c>
    </row>
    <row r="2219" spans="1:7" hidden="1">
      <c r="A2219" s="283" t="str">
        <f t="shared" si="304"/>
        <v>Tier 23</v>
      </c>
      <c r="B2219" s="286">
        <f t="shared" si="311"/>
        <v>2156</v>
      </c>
      <c r="C2219" s="265">
        <f t="shared" si="311"/>
        <v>46098</v>
      </c>
      <c r="D2219" s="265" t="str">
        <f t="shared" si="305"/>
        <v>Tier 23</v>
      </c>
      <c r="E2219" s="284">
        <f t="shared" si="306"/>
        <v>0.24033582296519349</v>
      </c>
      <c r="F2219" s="265" t="str">
        <f t="shared" si="307"/>
        <v>Tier 23</v>
      </c>
      <c r="G2219" s="284">
        <f t="shared" si="308"/>
        <v>1.6280158932860764E-2</v>
      </c>
    </row>
    <row r="2220" spans="1:7" hidden="1">
      <c r="A2220" s="283" t="str">
        <f t="shared" si="304"/>
        <v>Tier 23</v>
      </c>
      <c r="B2220" s="286">
        <f t="shared" si="311"/>
        <v>2157</v>
      </c>
      <c r="C2220" s="265">
        <f t="shared" si="311"/>
        <v>46099</v>
      </c>
      <c r="D2220" s="265" t="str">
        <f t="shared" si="305"/>
        <v>Tier 23</v>
      </c>
      <c r="E2220" s="284">
        <f t="shared" si="306"/>
        <v>0.24034306982734491</v>
      </c>
      <c r="F2220" s="265" t="str">
        <f t="shared" si="307"/>
        <v>Tier 23</v>
      </c>
      <c r="G2220" s="284">
        <f t="shared" si="308"/>
        <v>1.6281600999225456E-2</v>
      </c>
    </row>
    <row r="2221" spans="1:7" hidden="1">
      <c r="A2221" s="283" t="str">
        <f t="shared" si="304"/>
        <v>Tier 23</v>
      </c>
      <c r="B2221" s="286">
        <f t="shared" si="311"/>
        <v>2158</v>
      </c>
      <c r="C2221" s="265">
        <f t="shared" si="311"/>
        <v>46100</v>
      </c>
      <c r="D2221" s="265" t="str">
        <f t="shared" si="305"/>
        <v>Tier 23</v>
      </c>
      <c r="E2221" s="284">
        <f t="shared" si="306"/>
        <v>0.24035031668949633</v>
      </c>
      <c r="F2221" s="265" t="str">
        <f t="shared" si="307"/>
        <v>Tier 23</v>
      </c>
      <c r="G2221" s="284">
        <f t="shared" si="308"/>
        <v>1.6283043065590148E-2</v>
      </c>
    </row>
    <row r="2222" spans="1:7" hidden="1">
      <c r="A2222" s="283" t="str">
        <f t="shared" si="304"/>
        <v>Tier 23</v>
      </c>
      <c r="B2222" s="286">
        <f t="shared" si="311"/>
        <v>2159</v>
      </c>
      <c r="C2222" s="265">
        <f t="shared" si="311"/>
        <v>46101</v>
      </c>
      <c r="D2222" s="265" t="str">
        <f t="shared" si="305"/>
        <v>Tier 23</v>
      </c>
      <c r="E2222" s="284">
        <f t="shared" si="306"/>
        <v>0.24035756355164775</v>
      </c>
      <c r="F2222" s="265" t="str">
        <f t="shared" si="307"/>
        <v>Tier 23</v>
      </c>
      <c r="G2222" s="284">
        <f t="shared" si="308"/>
        <v>1.6284485131954841E-2</v>
      </c>
    </row>
    <row r="2223" spans="1:7" hidden="1">
      <c r="A2223" s="283" t="str">
        <f t="shared" si="304"/>
        <v>Tier 23</v>
      </c>
      <c r="B2223" s="286">
        <f t="shared" si="311"/>
        <v>2160</v>
      </c>
      <c r="C2223" s="265">
        <f t="shared" si="311"/>
        <v>46102</v>
      </c>
      <c r="D2223" s="265" t="str">
        <f t="shared" si="305"/>
        <v>Tier 23</v>
      </c>
      <c r="E2223" s="284">
        <f t="shared" si="306"/>
        <v>0.24036481041379917</v>
      </c>
      <c r="F2223" s="265" t="str">
        <f t="shared" si="307"/>
        <v>Tier 23</v>
      </c>
      <c r="G2223" s="284">
        <f t="shared" si="308"/>
        <v>1.6285927198319533E-2</v>
      </c>
    </row>
    <row r="2224" spans="1:7" hidden="1">
      <c r="A2224" s="283" t="str">
        <f t="shared" si="304"/>
        <v>Tier 23</v>
      </c>
      <c r="B2224" s="286">
        <f t="shared" si="311"/>
        <v>2161</v>
      </c>
      <c r="C2224" s="265">
        <f t="shared" si="311"/>
        <v>46103</v>
      </c>
      <c r="D2224" s="265" t="str">
        <f t="shared" si="305"/>
        <v>Tier 23</v>
      </c>
      <c r="E2224" s="284">
        <f t="shared" si="306"/>
        <v>0.2403720572759506</v>
      </c>
      <c r="F2224" s="265" t="str">
        <f t="shared" si="307"/>
        <v>Tier 23</v>
      </c>
      <c r="G2224" s="284">
        <f t="shared" si="308"/>
        <v>1.6287369264684225E-2</v>
      </c>
    </row>
    <row r="2225" spans="1:7" hidden="1">
      <c r="A2225" s="283" t="str">
        <f t="shared" si="304"/>
        <v>Tier 23</v>
      </c>
      <c r="B2225" s="286">
        <f t="shared" si="311"/>
        <v>2162</v>
      </c>
      <c r="C2225" s="265">
        <f t="shared" si="311"/>
        <v>46104</v>
      </c>
      <c r="D2225" s="265" t="str">
        <f t="shared" si="305"/>
        <v>Tier 23</v>
      </c>
      <c r="E2225" s="284">
        <f t="shared" si="306"/>
        <v>0.24037930413810202</v>
      </c>
      <c r="F2225" s="265" t="str">
        <f t="shared" si="307"/>
        <v>Tier 23</v>
      </c>
      <c r="G2225" s="284">
        <f t="shared" si="308"/>
        <v>1.6288811331048918E-2</v>
      </c>
    </row>
    <row r="2226" spans="1:7" hidden="1">
      <c r="A2226" s="283" t="str">
        <f t="shared" si="304"/>
        <v>Tier 23</v>
      </c>
      <c r="B2226" s="286">
        <f t="shared" si="311"/>
        <v>2163</v>
      </c>
      <c r="C2226" s="265">
        <f t="shared" si="311"/>
        <v>46105</v>
      </c>
      <c r="D2226" s="265" t="str">
        <f t="shared" si="305"/>
        <v>Tier 23</v>
      </c>
      <c r="E2226" s="284">
        <f t="shared" si="306"/>
        <v>0.24038655100025344</v>
      </c>
      <c r="F2226" s="265" t="str">
        <f t="shared" si="307"/>
        <v>Tier 23</v>
      </c>
      <c r="G2226" s="284">
        <f t="shared" si="308"/>
        <v>1.629025339741361E-2</v>
      </c>
    </row>
    <row r="2227" spans="1:7" hidden="1">
      <c r="A2227" s="283" t="str">
        <f t="shared" si="304"/>
        <v>Tier 23</v>
      </c>
      <c r="B2227" s="286">
        <f t="shared" si="311"/>
        <v>2164</v>
      </c>
      <c r="C2227" s="265">
        <f t="shared" si="311"/>
        <v>46106</v>
      </c>
      <c r="D2227" s="265" t="str">
        <f t="shared" si="305"/>
        <v>Tier 23</v>
      </c>
      <c r="E2227" s="284">
        <f t="shared" si="306"/>
        <v>0.24039379786240486</v>
      </c>
      <c r="F2227" s="265" t="str">
        <f t="shared" si="307"/>
        <v>Tier 23</v>
      </c>
      <c r="G2227" s="284">
        <f t="shared" si="308"/>
        <v>1.6291695463778302E-2</v>
      </c>
    </row>
    <row r="2228" spans="1:7" hidden="1">
      <c r="A2228" s="283" t="str">
        <f t="shared" si="304"/>
        <v>Tier 23</v>
      </c>
      <c r="B2228" s="286">
        <f t="shared" ref="B2228:C2243" si="312">B2227+1</f>
        <v>2165</v>
      </c>
      <c r="C2228" s="265">
        <f t="shared" si="312"/>
        <v>46107</v>
      </c>
      <c r="D2228" s="265" t="str">
        <f t="shared" si="305"/>
        <v>Tier 23</v>
      </c>
      <c r="E2228" s="284">
        <f t="shared" si="306"/>
        <v>0.24040104472455628</v>
      </c>
      <c r="F2228" s="265" t="str">
        <f t="shared" si="307"/>
        <v>Tier 23</v>
      </c>
      <c r="G2228" s="284">
        <f t="shared" si="308"/>
        <v>1.6293137530142995E-2</v>
      </c>
    </row>
    <row r="2229" spans="1:7" hidden="1">
      <c r="A2229" s="283" t="str">
        <f t="shared" si="304"/>
        <v>Tier 23</v>
      </c>
      <c r="B2229" s="286">
        <f t="shared" si="312"/>
        <v>2166</v>
      </c>
      <c r="C2229" s="265">
        <f t="shared" si="312"/>
        <v>46108</v>
      </c>
      <c r="D2229" s="265" t="str">
        <f t="shared" si="305"/>
        <v>Tier 23</v>
      </c>
      <c r="E2229" s="284">
        <f t="shared" si="306"/>
        <v>0.24040829158670771</v>
      </c>
      <c r="F2229" s="265" t="str">
        <f t="shared" si="307"/>
        <v>Tier 23</v>
      </c>
      <c r="G2229" s="284">
        <f t="shared" si="308"/>
        <v>1.6294579596507687E-2</v>
      </c>
    </row>
    <row r="2230" spans="1:7" hidden="1">
      <c r="A2230" s="283" t="str">
        <f t="shared" si="304"/>
        <v>Tier 23</v>
      </c>
      <c r="B2230" s="286">
        <f t="shared" si="312"/>
        <v>2167</v>
      </c>
      <c r="C2230" s="265">
        <f t="shared" si="312"/>
        <v>46109</v>
      </c>
      <c r="D2230" s="265" t="str">
        <f t="shared" si="305"/>
        <v>Tier 23</v>
      </c>
      <c r="E2230" s="284">
        <f t="shared" si="306"/>
        <v>0.24041553844885913</v>
      </c>
      <c r="F2230" s="265" t="str">
        <f t="shared" si="307"/>
        <v>Tier 23</v>
      </c>
      <c r="G2230" s="284">
        <f t="shared" si="308"/>
        <v>1.6296021662872379E-2</v>
      </c>
    </row>
    <row r="2231" spans="1:7" hidden="1">
      <c r="A2231" s="283" t="str">
        <f t="shared" si="304"/>
        <v>Tier 23</v>
      </c>
      <c r="B2231" s="286">
        <f t="shared" si="312"/>
        <v>2168</v>
      </c>
      <c r="C2231" s="265">
        <f t="shared" si="312"/>
        <v>46110</v>
      </c>
      <c r="D2231" s="265" t="str">
        <f t="shared" si="305"/>
        <v>Tier 23</v>
      </c>
      <c r="E2231" s="284">
        <f t="shared" si="306"/>
        <v>0.24042278531101055</v>
      </c>
      <c r="F2231" s="265" t="str">
        <f t="shared" si="307"/>
        <v>Tier 23</v>
      </c>
      <c r="G2231" s="284">
        <f t="shared" si="308"/>
        <v>1.6297463729237072E-2</v>
      </c>
    </row>
    <row r="2232" spans="1:7" hidden="1">
      <c r="A2232" s="283" t="str">
        <f t="shared" si="304"/>
        <v>Tier 23</v>
      </c>
      <c r="B2232" s="286">
        <f t="shared" si="312"/>
        <v>2169</v>
      </c>
      <c r="C2232" s="265">
        <f t="shared" si="312"/>
        <v>46111</v>
      </c>
      <c r="D2232" s="265" t="str">
        <f t="shared" si="305"/>
        <v>Tier 23</v>
      </c>
      <c r="E2232" s="284">
        <f t="shared" si="306"/>
        <v>0.24043003217316197</v>
      </c>
      <c r="F2232" s="265" t="str">
        <f t="shared" si="307"/>
        <v>Tier 23</v>
      </c>
      <c r="G2232" s="284">
        <f t="shared" si="308"/>
        <v>1.6298905795601764E-2</v>
      </c>
    </row>
    <row r="2233" spans="1:7" hidden="1">
      <c r="A2233" s="283" t="str">
        <f t="shared" si="304"/>
        <v>Tier 23</v>
      </c>
      <c r="B2233" s="286">
        <f t="shared" si="312"/>
        <v>2170</v>
      </c>
      <c r="C2233" s="265">
        <f t="shared" si="312"/>
        <v>46112</v>
      </c>
      <c r="D2233" s="265" t="str">
        <f t="shared" si="305"/>
        <v>Tier 23</v>
      </c>
      <c r="E2233" s="284">
        <f t="shared" si="306"/>
        <v>0.24043727903531339</v>
      </c>
      <c r="F2233" s="265" t="str">
        <f t="shared" si="307"/>
        <v>Tier 23</v>
      </c>
      <c r="G2233" s="284">
        <f t="shared" si="308"/>
        <v>1.6300347861966456E-2</v>
      </c>
    </row>
    <row r="2234" spans="1:7" hidden="1">
      <c r="A2234" s="283" t="str">
        <f t="shared" si="304"/>
        <v>Tier 23</v>
      </c>
      <c r="B2234" s="286">
        <f t="shared" si="312"/>
        <v>2171</v>
      </c>
      <c r="C2234" s="265">
        <f t="shared" si="312"/>
        <v>46113</v>
      </c>
      <c r="D2234" s="265" t="str">
        <f t="shared" si="305"/>
        <v>Tier 23</v>
      </c>
      <c r="E2234" s="284">
        <f t="shared" si="306"/>
        <v>0.24044452589746482</v>
      </c>
      <c r="F2234" s="265" t="str">
        <f t="shared" si="307"/>
        <v>Tier 23</v>
      </c>
      <c r="G2234" s="284">
        <f t="shared" si="308"/>
        <v>1.6301789928331149E-2</v>
      </c>
    </row>
    <row r="2235" spans="1:7" hidden="1">
      <c r="A2235" s="283" t="str">
        <f t="shared" si="304"/>
        <v>Tier 23</v>
      </c>
      <c r="B2235" s="286">
        <f t="shared" si="312"/>
        <v>2172</v>
      </c>
      <c r="C2235" s="265">
        <f t="shared" si="312"/>
        <v>46114</v>
      </c>
      <c r="D2235" s="265" t="str">
        <f t="shared" si="305"/>
        <v>Tier 23</v>
      </c>
      <c r="E2235" s="284">
        <f t="shared" si="306"/>
        <v>0.24045177275961624</v>
      </c>
      <c r="F2235" s="265" t="str">
        <f t="shared" si="307"/>
        <v>Tier 23</v>
      </c>
      <c r="G2235" s="284">
        <f t="shared" si="308"/>
        <v>1.6303231994695841E-2</v>
      </c>
    </row>
    <row r="2236" spans="1:7" hidden="1">
      <c r="A2236" s="283" t="str">
        <f t="shared" si="304"/>
        <v>Tier 23</v>
      </c>
      <c r="B2236" s="286">
        <f t="shared" si="312"/>
        <v>2173</v>
      </c>
      <c r="C2236" s="265">
        <f t="shared" si="312"/>
        <v>46115</v>
      </c>
      <c r="D2236" s="265" t="str">
        <f t="shared" si="305"/>
        <v>Tier 23</v>
      </c>
      <c r="E2236" s="284">
        <f t="shared" si="306"/>
        <v>0.24045901962176766</v>
      </c>
      <c r="F2236" s="265" t="str">
        <f t="shared" si="307"/>
        <v>Tier 23</v>
      </c>
      <c r="G2236" s="284">
        <f t="shared" si="308"/>
        <v>1.6304674061060533E-2</v>
      </c>
    </row>
    <row r="2237" spans="1:7" hidden="1">
      <c r="A2237" s="283" t="str">
        <f t="shared" si="304"/>
        <v>Tier 23</v>
      </c>
      <c r="B2237" s="286">
        <f t="shared" si="312"/>
        <v>2174</v>
      </c>
      <c r="C2237" s="265">
        <f t="shared" si="312"/>
        <v>46116</v>
      </c>
      <c r="D2237" s="265" t="str">
        <f t="shared" si="305"/>
        <v>Tier 23</v>
      </c>
      <c r="E2237" s="284">
        <f t="shared" si="306"/>
        <v>0.24046626648391908</v>
      </c>
      <c r="F2237" s="265" t="str">
        <f t="shared" si="307"/>
        <v>Tier 23</v>
      </c>
      <c r="G2237" s="284">
        <f t="shared" si="308"/>
        <v>1.6306116127425226E-2</v>
      </c>
    </row>
    <row r="2238" spans="1:7" hidden="1">
      <c r="A2238" s="283" t="str">
        <f t="shared" si="304"/>
        <v>Tier 23</v>
      </c>
      <c r="B2238" s="286">
        <f t="shared" si="312"/>
        <v>2175</v>
      </c>
      <c r="C2238" s="265">
        <f t="shared" si="312"/>
        <v>46117</v>
      </c>
      <c r="D2238" s="265" t="str">
        <f t="shared" si="305"/>
        <v>Tier 23</v>
      </c>
      <c r="E2238" s="284">
        <f t="shared" si="306"/>
        <v>0.24047351334607051</v>
      </c>
      <c r="F2238" s="265" t="str">
        <f t="shared" si="307"/>
        <v>Tier 23</v>
      </c>
      <c r="G2238" s="284">
        <f t="shared" si="308"/>
        <v>1.6307558193789918E-2</v>
      </c>
    </row>
    <row r="2239" spans="1:7" hidden="1">
      <c r="A2239" s="283" t="str">
        <f t="shared" si="304"/>
        <v>Tier 23</v>
      </c>
      <c r="B2239" s="286">
        <f t="shared" si="312"/>
        <v>2176</v>
      </c>
      <c r="C2239" s="265">
        <f t="shared" si="312"/>
        <v>46118</v>
      </c>
      <c r="D2239" s="265" t="str">
        <f t="shared" si="305"/>
        <v>Tier 23</v>
      </c>
      <c r="E2239" s="284">
        <f t="shared" si="306"/>
        <v>0.24048076020822193</v>
      </c>
      <c r="F2239" s="265" t="str">
        <f t="shared" si="307"/>
        <v>Tier 23</v>
      </c>
      <c r="G2239" s="284">
        <f t="shared" si="308"/>
        <v>1.630900026015461E-2</v>
      </c>
    </row>
    <row r="2240" spans="1:7" hidden="1">
      <c r="A2240" s="283" t="str">
        <f t="shared" ref="A2240:A2303" si="313">IFERROR(INDEX($P$63:$P$101,MATCH(B2240,$Q$63:$Q$101,0)),A2239)</f>
        <v>Tier 23</v>
      </c>
      <c r="B2240" s="286">
        <f t="shared" si="312"/>
        <v>2177</v>
      </c>
      <c r="C2240" s="265">
        <f t="shared" si="312"/>
        <v>46119</v>
      </c>
      <c r="D2240" s="265" t="str">
        <f t="shared" ref="D2240:D2303" si="314">IF(A2240=0,"",A2240)</f>
        <v>Tier 23</v>
      </c>
      <c r="E2240" s="284">
        <f t="shared" ref="E2240:E2303" si="315">IF(A2240=0,E2239,E2239+VLOOKUP(D2240,$P$63:$T$101,3,0))</f>
        <v>0.24048800707037335</v>
      </c>
      <c r="F2240" s="265" t="str">
        <f t="shared" ref="F2240:F2303" si="316">D2240</f>
        <v>Tier 23</v>
      </c>
      <c r="G2240" s="284">
        <f t="shared" ref="G2240:G2303" si="317">IF(A2240=0,G2239,G2239+VLOOKUP(F2240,$P$63:$T$101,5,0))</f>
        <v>1.6310442326519303E-2</v>
      </c>
    </row>
    <row r="2241" spans="1:7" hidden="1">
      <c r="A2241" s="283" t="str">
        <f t="shared" si="313"/>
        <v>Tier 23</v>
      </c>
      <c r="B2241" s="286">
        <f t="shared" si="312"/>
        <v>2178</v>
      </c>
      <c r="C2241" s="265">
        <f t="shared" si="312"/>
        <v>46120</v>
      </c>
      <c r="D2241" s="265" t="str">
        <f t="shared" si="314"/>
        <v>Tier 23</v>
      </c>
      <c r="E2241" s="284">
        <f t="shared" si="315"/>
        <v>0.24049525393252477</v>
      </c>
      <c r="F2241" s="265" t="str">
        <f t="shared" si="316"/>
        <v>Tier 23</v>
      </c>
      <c r="G2241" s="284">
        <f t="shared" si="317"/>
        <v>1.6311884392883995E-2</v>
      </c>
    </row>
    <row r="2242" spans="1:7" hidden="1">
      <c r="A2242" s="283" t="str">
        <f t="shared" si="313"/>
        <v>Tier 23</v>
      </c>
      <c r="B2242" s="286">
        <f t="shared" si="312"/>
        <v>2179</v>
      </c>
      <c r="C2242" s="265">
        <f t="shared" si="312"/>
        <v>46121</v>
      </c>
      <c r="D2242" s="265" t="str">
        <f t="shared" si="314"/>
        <v>Tier 23</v>
      </c>
      <c r="E2242" s="284">
        <f t="shared" si="315"/>
        <v>0.24050250079467619</v>
      </c>
      <c r="F2242" s="265" t="str">
        <f t="shared" si="316"/>
        <v>Tier 23</v>
      </c>
      <c r="G2242" s="284">
        <f t="shared" si="317"/>
        <v>1.6313326459248687E-2</v>
      </c>
    </row>
    <row r="2243" spans="1:7" hidden="1">
      <c r="A2243" s="283" t="str">
        <f t="shared" si="313"/>
        <v>Tier 23</v>
      </c>
      <c r="B2243" s="286">
        <f t="shared" si="312"/>
        <v>2180</v>
      </c>
      <c r="C2243" s="265">
        <f t="shared" si="312"/>
        <v>46122</v>
      </c>
      <c r="D2243" s="265" t="str">
        <f t="shared" si="314"/>
        <v>Tier 23</v>
      </c>
      <c r="E2243" s="284">
        <f t="shared" si="315"/>
        <v>0.24050974765682762</v>
      </c>
      <c r="F2243" s="265" t="str">
        <f t="shared" si="316"/>
        <v>Tier 23</v>
      </c>
      <c r="G2243" s="284">
        <f t="shared" si="317"/>
        <v>1.631476852561338E-2</v>
      </c>
    </row>
    <row r="2244" spans="1:7" hidden="1">
      <c r="A2244" s="283" t="str">
        <f t="shared" si="313"/>
        <v>Tier 23</v>
      </c>
      <c r="B2244" s="286">
        <f t="shared" ref="B2244:C2259" si="318">B2243+1</f>
        <v>2181</v>
      </c>
      <c r="C2244" s="265">
        <f t="shared" si="318"/>
        <v>46123</v>
      </c>
      <c r="D2244" s="265" t="str">
        <f t="shared" si="314"/>
        <v>Tier 23</v>
      </c>
      <c r="E2244" s="284">
        <f t="shared" si="315"/>
        <v>0.24051699451897904</v>
      </c>
      <c r="F2244" s="265" t="str">
        <f t="shared" si="316"/>
        <v>Tier 23</v>
      </c>
      <c r="G2244" s="284">
        <f t="shared" si="317"/>
        <v>1.6316210591978072E-2</v>
      </c>
    </row>
    <row r="2245" spans="1:7" hidden="1">
      <c r="A2245" s="283" t="str">
        <f t="shared" si="313"/>
        <v>Tier 23</v>
      </c>
      <c r="B2245" s="286">
        <f t="shared" si="318"/>
        <v>2182</v>
      </c>
      <c r="C2245" s="265">
        <f t="shared" si="318"/>
        <v>46124</v>
      </c>
      <c r="D2245" s="265" t="str">
        <f t="shared" si="314"/>
        <v>Tier 23</v>
      </c>
      <c r="E2245" s="284">
        <f t="shared" si="315"/>
        <v>0.24052424138113046</v>
      </c>
      <c r="F2245" s="265" t="str">
        <f t="shared" si="316"/>
        <v>Tier 23</v>
      </c>
      <c r="G2245" s="284">
        <f t="shared" si="317"/>
        <v>1.6317652658342764E-2</v>
      </c>
    </row>
    <row r="2246" spans="1:7" hidden="1">
      <c r="A2246" s="283" t="str">
        <f t="shared" si="313"/>
        <v>Tier 23</v>
      </c>
      <c r="B2246" s="286">
        <f t="shared" si="318"/>
        <v>2183</v>
      </c>
      <c r="C2246" s="265">
        <f t="shared" si="318"/>
        <v>46125</v>
      </c>
      <c r="D2246" s="265" t="str">
        <f t="shared" si="314"/>
        <v>Tier 23</v>
      </c>
      <c r="E2246" s="284">
        <f t="shared" si="315"/>
        <v>0.24053148824328188</v>
      </c>
      <c r="F2246" s="265" t="str">
        <f t="shared" si="316"/>
        <v>Tier 23</v>
      </c>
      <c r="G2246" s="284">
        <f t="shared" si="317"/>
        <v>1.6319094724707457E-2</v>
      </c>
    </row>
    <row r="2247" spans="1:7" hidden="1">
      <c r="A2247" s="283" t="str">
        <f t="shared" si="313"/>
        <v>Tier 23</v>
      </c>
      <c r="B2247" s="286">
        <f t="shared" si="318"/>
        <v>2184</v>
      </c>
      <c r="C2247" s="265">
        <f t="shared" si="318"/>
        <v>46126</v>
      </c>
      <c r="D2247" s="265" t="str">
        <f t="shared" si="314"/>
        <v>Tier 23</v>
      </c>
      <c r="E2247" s="284">
        <f t="shared" si="315"/>
        <v>0.2405387351054333</v>
      </c>
      <c r="F2247" s="265" t="str">
        <f t="shared" si="316"/>
        <v>Tier 23</v>
      </c>
      <c r="G2247" s="284">
        <f t="shared" si="317"/>
        <v>1.6320536791072149E-2</v>
      </c>
    </row>
    <row r="2248" spans="1:7" hidden="1">
      <c r="A2248" s="283" t="str">
        <f t="shared" si="313"/>
        <v>Tier 23</v>
      </c>
      <c r="B2248" s="286">
        <f t="shared" si="318"/>
        <v>2185</v>
      </c>
      <c r="C2248" s="265">
        <f t="shared" si="318"/>
        <v>46127</v>
      </c>
      <c r="D2248" s="265" t="str">
        <f t="shared" si="314"/>
        <v>Tier 23</v>
      </c>
      <c r="E2248" s="284">
        <f t="shared" si="315"/>
        <v>0.24054598196758473</v>
      </c>
      <c r="F2248" s="265" t="str">
        <f t="shared" si="316"/>
        <v>Tier 23</v>
      </c>
      <c r="G2248" s="284">
        <f t="shared" si="317"/>
        <v>1.6321978857436841E-2</v>
      </c>
    </row>
    <row r="2249" spans="1:7" hidden="1">
      <c r="A2249" s="283" t="str">
        <f t="shared" si="313"/>
        <v>Tier 23</v>
      </c>
      <c r="B2249" s="286">
        <f t="shared" si="318"/>
        <v>2186</v>
      </c>
      <c r="C2249" s="265">
        <f t="shared" si="318"/>
        <v>46128</v>
      </c>
      <c r="D2249" s="265" t="str">
        <f t="shared" si="314"/>
        <v>Tier 23</v>
      </c>
      <c r="E2249" s="284">
        <f t="shared" si="315"/>
        <v>0.24055322882973615</v>
      </c>
      <c r="F2249" s="265" t="str">
        <f t="shared" si="316"/>
        <v>Tier 23</v>
      </c>
      <c r="G2249" s="284">
        <f t="shared" si="317"/>
        <v>1.6323420923801533E-2</v>
      </c>
    </row>
    <row r="2250" spans="1:7" hidden="1">
      <c r="A2250" s="283" t="str">
        <f t="shared" si="313"/>
        <v>Tier 23</v>
      </c>
      <c r="B2250" s="286">
        <f t="shared" si="318"/>
        <v>2187</v>
      </c>
      <c r="C2250" s="265">
        <f t="shared" si="318"/>
        <v>46129</v>
      </c>
      <c r="D2250" s="265" t="str">
        <f t="shared" si="314"/>
        <v>Tier 23</v>
      </c>
      <c r="E2250" s="284">
        <f t="shared" si="315"/>
        <v>0.24056047569188757</v>
      </c>
      <c r="F2250" s="265" t="str">
        <f t="shared" si="316"/>
        <v>Tier 23</v>
      </c>
      <c r="G2250" s="284">
        <f t="shared" si="317"/>
        <v>1.6324862990166226E-2</v>
      </c>
    </row>
    <row r="2251" spans="1:7" hidden="1">
      <c r="A2251" s="283" t="str">
        <f t="shared" si="313"/>
        <v>Tier 23</v>
      </c>
      <c r="B2251" s="286">
        <f t="shared" si="318"/>
        <v>2188</v>
      </c>
      <c r="C2251" s="265">
        <f t="shared" si="318"/>
        <v>46130</v>
      </c>
      <c r="D2251" s="265" t="str">
        <f t="shared" si="314"/>
        <v>Tier 23</v>
      </c>
      <c r="E2251" s="284">
        <f t="shared" si="315"/>
        <v>0.24056772255403899</v>
      </c>
      <c r="F2251" s="265" t="str">
        <f t="shared" si="316"/>
        <v>Tier 23</v>
      </c>
      <c r="G2251" s="284">
        <f t="shared" si="317"/>
        <v>1.6326305056530918E-2</v>
      </c>
    </row>
    <row r="2252" spans="1:7" hidden="1">
      <c r="A2252" s="283" t="str">
        <f t="shared" si="313"/>
        <v>Tier 23</v>
      </c>
      <c r="B2252" s="286">
        <f t="shared" si="318"/>
        <v>2189</v>
      </c>
      <c r="C2252" s="265">
        <f t="shared" si="318"/>
        <v>46131</v>
      </c>
      <c r="D2252" s="265" t="str">
        <f t="shared" si="314"/>
        <v>Tier 23</v>
      </c>
      <c r="E2252" s="284">
        <f t="shared" si="315"/>
        <v>0.24057496941619042</v>
      </c>
      <c r="F2252" s="265" t="str">
        <f t="shared" si="316"/>
        <v>Tier 23</v>
      </c>
      <c r="G2252" s="284">
        <f t="shared" si="317"/>
        <v>1.632774712289561E-2</v>
      </c>
    </row>
    <row r="2253" spans="1:7" hidden="1">
      <c r="A2253" s="283" t="str">
        <f t="shared" si="313"/>
        <v>Tier 23</v>
      </c>
      <c r="B2253" s="286">
        <f t="shared" si="318"/>
        <v>2190</v>
      </c>
      <c r="C2253" s="265">
        <f t="shared" si="318"/>
        <v>46132</v>
      </c>
      <c r="D2253" s="265" t="str">
        <f t="shared" si="314"/>
        <v>Tier 23</v>
      </c>
      <c r="E2253" s="284">
        <f t="shared" si="315"/>
        <v>0.24058221627834184</v>
      </c>
      <c r="F2253" s="265" t="str">
        <f t="shared" si="316"/>
        <v>Tier 23</v>
      </c>
      <c r="G2253" s="284">
        <f t="shared" si="317"/>
        <v>1.6329189189260303E-2</v>
      </c>
    </row>
    <row r="2254" spans="1:7" hidden="1">
      <c r="A2254" s="283" t="str">
        <f t="shared" si="313"/>
        <v>Tier 23</v>
      </c>
      <c r="B2254" s="286">
        <f t="shared" si="318"/>
        <v>2191</v>
      </c>
      <c r="C2254" s="265">
        <f t="shared" si="318"/>
        <v>46133</v>
      </c>
      <c r="D2254" s="265" t="str">
        <f t="shared" si="314"/>
        <v>Tier 23</v>
      </c>
      <c r="E2254" s="284">
        <f t="shared" si="315"/>
        <v>0.24058946314049326</v>
      </c>
      <c r="F2254" s="265" t="str">
        <f t="shared" si="316"/>
        <v>Tier 23</v>
      </c>
      <c r="G2254" s="284">
        <f t="shared" si="317"/>
        <v>1.6330631255624995E-2</v>
      </c>
    </row>
    <row r="2255" spans="1:7" hidden="1">
      <c r="A2255" s="283" t="str">
        <f t="shared" si="313"/>
        <v>Tier 23</v>
      </c>
      <c r="B2255" s="286">
        <f t="shared" si="318"/>
        <v>2192</v>
      </c>
      <c r="C2255" s="265">
        <f t="shared" si="318"/>
        <v>46134</v>
      </c>
      <c r="D2255" s="265" t="str">
        <f t="shared" si="314"/>
        <v>Tier 23</v>
      </c>
      <c r="E2255" s="284">
        <f t="shared" si="315"/>
        <v>0.24059671000264468</v>
      </c>
      <c r="F2255" s="265" t="str">
        <f t="shared" si="316"/>
        <v>Tier 23</v>
      </c>
      <c r="G2255" s="284">
        <f t="shared" si="317"/>
        <v>1.6332073321989687E-2</v>
      </c>
    </row>
    <row r="2256" spans="1:7" hidden="1">
      <c r="A2256" s="283" t="str">
        <f t="shared" si="313"/>
        <v>Tier 23</v>
      </c>
      <c r="B2256" s="286">
        <f t="shared" si="318"/>
        <v>2193</v>
      </c>
      <c r="C2256" s="265">
        <f t="shared" si="318"/>
        <v>46135</v>
      </c>
      <c r="D2256" s="265" t="str">
        <f t="shared" si="314"/>
        <v>Tier 23</v>
      </c>
      <c r="E2256" s="284">
        <f t="shared" si="315"/>
        <v>0.2406039568647961</v>
      </c>
      <c r="F2256" s="265" t="str">
        <f t="shared" si="316"/>
        <v>Tier 23</v>
      </c>
      <c r="G2256" s="284">
        <f t="shared" si="317"/>
        <v>1.633351538835438E-2</v>
      </c>
    </row>
    <row r="2257" spans="1:7" hidden="1">
      <c r="A2257" s="283" t="str">
        <f t="shared" si="313"/>
        <v>Tier 23</v>
      </c>
      <c r="B2257" s="286">
        <f t="shared" si="318"/>
        <v>2194</v>
      </c>
      <c r="C2257" s="265">
        <f t="shared" si="318"/>
        <v>46136</v>
      </c>
      <c r="D2257" s="265" t="str">
        <f t="shared" si="314"/>
        <v>Tier 23</v>
      </c>
      <c r="E2257" s="284">
        <f t="shared" si="315"/>
        <v>0.24061120372694753</v>
      </c>
      <c r="F2257" s="265" t="str">
        <f t="shared" si="316"/>
        <v>Tier 23</v>
      </c>
      <c r="G2257" s="284">
        <f t="shared" si="317"/>
        <v>1.6334957454719072E-2</v>
      </c>
    </row>
    <row r="2258" spans="1:7" hidden="1">
      <c r="A2258" s="283" t="str">
        <f t="shared" si="313"/>
        <v>Tier 23</v>
      </c>
      <c r="B2258" s="286">
        <f t="shared" si="318"/>
        <v>2195</v>
      </c>
      <c r="C2258" s="265">
        <f t="shared" si="318"/>
        <v>46137</v>
      </c>
      <c r="D2258" s="265" t="str">
        <f t="shared" si="314"/>
        <v>Tier 23</v>
      </c>
      <c r="E2258" s="284">
        <f t="shared" si="315"/>
        <v>0.24061845058909895</v>
      </c>
      <c r="F2258" s="265" t="str">
        <f t="shared" si="316"/>
        <v>Tier 23</v>
      </c>
      <c r="G2258" s="284">
        <f t="shared" si="317"/>
        <v>1.6336399521083764E-2</v>
      </c>
    </row>
    <row r="2259" spans="1:7" hidden="1">
      <c r="A2259" s="283" t="str">
        <f t="shared" si="313"/>
        <v>Tier 23</v>
      </c>
      <c r="B2259" s="286">
        <f t="shared" si="318"/>
        <v>2196</v>
      </c>
      <c r="C2259" s="265">
        <f t="shared" si="318"/>
        <v>46138</v>
      </c>
      <c r="D2259" s="265" t="str">
        <f t="shared" si="314"/>
        <v>Tier 23</v>
      </c>
      <c r="E2259" s="284">
        <f t="shared" si="315"/>
        <v>0.24062569745125037</v>
      </c>
      <c r="F2259" s="265" t="str">
        <f t="shared" si="316"/>
        <v>Tier 23</v>
      </c>
      <c r="G2259" s="284">
        <f t="shared" si="317"/>
        <v>1.6337841587448457E-2</v>
      </c>
    </row>
    <row r="2260" spans="1:7" hidden="1">
      <c r="A2260" s="283" t="str">
        <f t="shared" si="313"/>
        <v>Tier 23</v>
      </c>
      <c r="B2260" s="286">
        <f t="shared" ref="B2260:C2275" si="319">B2259+1</f>
        <v>2197</v>
      </c>
      <c r="C2260" s="265">
        <f t="shared" si="319"/>
        <v>46139</v>
      </c>
      <c r="D2260" s="265" t="str">
        <f t="shared" si="314"/>
        <v>Tier 23</v>
      </c>
      <c r="E2260" s="284">
        <f t="shared" si="315"/>
        <v>0.24063294431340179</v>
      </c>
      <c r="F2260" s="265" t="str">
        <f t="shared" si="316"/>
        <v>Tier 23</v>
      </c>
      <c r="G2260" s="284">
        <f t="shared" si="317"/>
        <v>1.6339283653813149E-2</v>
      </c>
    </row>
    <row r="2261" spans="1:7" hidden="1">
      <c r="A2261" s="283" t="str">
        <f t="shared" si="313"/>
        <v>Tier 23</v>
      </c>
      <c r="B2261" s="286">
        <f t="shared" si="319"/>
        <v>2198</v>
      </c>
      <c r="C2261" s="265">
        <f t="shared" si="319"/>
        <v>46140</v>
      </c>
      <c r="D2261" s="265" t="str">
        <f t="shared" si="314"/>
        <v>Tier 23</v>
      </c>
      <c r="E2261" s="284">
        <f t="shared" si="315"/>
        <v>0.24064019117555321</v>
      </c>
      <c r="F2261" s="265" t="str">
        <f t="shared" si="316"/>
        <v>Tier 23</v>
      </c>
      <c r="G2261" s="284">
        <f t="shared" si="317"/>
        <v>1.6340725720177841E-2</v>
      </c>
    </row>
    <row r="2262" spans="1:7" hidden="1">
      <c r="A2262" s="283" t="str">
        <f t="shared" si="313"/>
        <v>Tier 23</v>
      </c>
      <c r="B2262" s="286">
        <f t="shared" si="319"/>
        <v>2199</v>
      </c>
      <c r="C2262" s="265">
        <f t="shared" si="319"/>
        <v>46141</v>
      </c>
      <c r="D2262" s="265" t="str">
        <f t="shared" si="314"/>
        <v>Tier 23</v>
      </c>
      <c r="E2262" s="284">
        <f t="shared" si="315"/>
        <v>0.24064743803770464</v>
      </c>
      <c r="F2262" s="265" t="str">
        <f t="shared" si="316"/>
        <v>Tier 23</v>
      </c>
      <c r="G2262" s="284">
        <f t="shared" si="317"/>
        <v>1.6342167786542534E-2</v>
      </c>
    </row>
    <row r="2263" spans="1:7" hidden="1">
      <c r="A2263" s="283" t="str">
        <f t="shared" si="313"/>
        <v>Tier 24</v>
      </c>
      <c r="B2263" s="286">
        <f t="shared" si="319"/>
        <v>2200</v>
      </c>
      <c r="C2263" s="265">
        <f t="shared" si="319"/>
        <v>46142</v>
      </c>
      <c r="D2263" s="265" t="str">
        <f t="shared" si="314"/>
        <v>Tier 24</v>
      </c>
      <c r="E2263" s="284">
        <f t="shared" si="315"/>
        <v>0.2406552784298738</v>
      </c>
      <c r="F2263" s="265" t="str">
        <f t="shared" si="316"/>
        <v>Tier 24</v>
      </c>
      <c r="G2263" s="284">
        <f t="shared" si="317"/>
        <v>1.6343596542175799E-2</v>
      </c>
    </row>
    <row r="2264" spans="1:7" hidden="1">
      <c r="A2264" s="283" t="str">
        <f t="shared" si="313"/>
        <v>Tier 24</v>
      </c>
      <c r="B2264" s="286">
        <f t="shared" si="319"/>
        <v>2201</v>
      </c>
      <c r="C2264" s="265">
        <f t="shared" si="319"/>
        <v>46143</v>
      </c>
      <c r="D2264" s="265" t="str">
        <f t="shared" si="314"/>
        <v>Tier 24</v>
      </c>
      <c r="E2264" s="284">
        <f t="shared" si="315"/>
        <v>0.24066311882204297</v>
      </c>
      <c r="F2264" s="265" t="str">
        <f t="shared" si="316"/>
        <v>Tier 24</v>
      </c>
      <c r="G2264" s="284">
        <f t="shared" si="317"/>
        <v>1.6345025297809065E-2</v>
      </c>
    </row>
    <row r="2265" spans="1:7" hidden="1">
      <c r="A2265" s="283" t="str">
        <f t="shared" si="313"/>
        <v>Tier 24</v>
      </c>
      <c r="B2265" s="286">
        <f t="shared" si="319"/>
        <v>2202</v>
      </c>
      <c r="C2265" s="265">
        <f t="shared" si="319"/>
        <v>46144</v>
      </c>
      <c r="D2265" s="265" t="str">
        <f t="shared" si="314"/>
        <v>Tier 24</v>
      </c>
      <c r="E2265" s="284">
        <f t="shared" si="315"/>
        <v>0.24067095921421214</v>
      </c>
      <c r="F2265" s="265" t="str">
        <f t="shared" si="316"/>
        <v>Tier 24</v>
      </c>
      <c r="G2265" s="284">
        <f t="shared" si="317"/>
        <v>1.634645405344233E-2</v>
      </c>
    </row>
    <row r="2266" spans="1:7" hidden="1">
      <c r="A2266" s="283" t="str">
        <f t="shared" si="313"/>
        <v>Tier 24</v>
      </c>
      <c r="B2266" s="286">
        <f t="shared" si="319"/>
        <v>2203</v>
      </c>
      <c r="C2266" s="265">
        <f t="shared" si="319"/>
        <v>46145</v>
      </c>
      <c r="D2266" s="265" t="str">
        <f t="shared" si="314"/>
        <v>Tier 24</v>
      </c>
      <c r="E2266" s="284">
        <f t="shared" si="315"/>
        <v>0.24067879960638131</v>
      </c>
      <c r="F2266" s="265" t="str">
        <f t="shared" si="316"/>
        <v>Tier 24</v>
      </c>
      <c r="G2266" s="284">
        <f t="shared" si="317"/>
        <v>1.6347882809075596E-2</v>
      </c>
    </row>
    <row r="2267" spans="1:7" hidden="1">
      <c r="A2267" s="283" t="str">
        <f t="shared" si="313"/>
        <v>Tier 24</v>
      </c>
      <c r="B2267" s="286">
        <f t="shared" si="319"/>
        <v>2204</v>
      </c>
      <c r="C2267" s="265">
        <f t="shared" si="319"/>
        <v>46146</v>
      </c>
      <c r="D2267" s="265" t="str">
        <f t="shared" si="314"/>
        <v>Tier 24</v>
      </c>
      <c r="E2267" s="284">
        <f t="shared" si="315"/>
        <v>0.24068663999855047</v>
      </c>
      <c r="F2267" s="265" t="str">
        <f t="shared" si="316"/>
        <v>Tier 24</v>
      </c>
      <c r="G2267" s="284">
        <f t="shared" si="317"/>
        <v>1.6349311564708861E-2</v>
      </c>
    </row>
    <row r="2268" spans="1:7" hidden="1">
      <c r="A2268" s="283" t="str">
        <f t="shared" si="313"/>
        <v>Tier 24</v>
      </c>
      <c r="B2268" s="286">
        <f t="shared" si="319"/>
        <v>2205</v>
      </c>
      <c r="C2268" s="265">
        <f t="shared" si="319"/>
        <v>46147</v>
      </c>
      <c r="D2268" s="265" t="str">
        <f t="shared" si="314"/>
        <v>Tier 24</v>
      </c>
      <c r="E2268" s="284">
        <f t="shared" si="315"/>
        <v>0.24069448039071964</v>
      </c>
      <c r="F2268" s="265" t="str">
        <f t="shared" si="316"/>
        <v>Tier 24</v>
      </c>
      <c r="G2268" s="284">
        <f t="shared" si="317"/>
        <v>1.6350740320342127E-2</v>
      </c>
    </row>
    <row r="2269" spans="1:7" hidden="1">
      <c r="A2269" s="283" t="str">
        <f t="shared" si="313"/>
        <v>Tier 24</v>
      </c>
      <c r="B2269" s="286">
        <f t="shared" si="319"/>
        <v>2206</v>
      </c>
      <c r="C2269" s="265">
        <f t="shared" si="319"/>
        <v>46148</v>
      </c>
      <c r="D2269" s="265" t="str">
        <f t="shared" si="314"/>
        <v>Tier 24</v>
      </c>
      <c r="E2269" s="284">
        <f t="shared" si="315"/>
        <v>0.24070232078288881</v>
      </c>
      <c r="F2269" s="265" t="str">
        <f t="shared" si="316"/>
        <v>Tier 24</v>
      </c>
      <c r="G2269" s="284">
        <f t="shared" si="317"/>
        <v>1.6352169075975392E-2</v>
      </c>
    </row>
    <row r="2270" spans="1:7" hidden="1">
      <c r="A2270" s="283" t="str">
        <f t="shared" si="313"/>
        <v>Tier 24</v>
      </c>
      <c r="B2270" s="286">
        <f t="shared" si="319"/>
        <v>2207</v>
      </c>
      <c r="C2270" s="265">
        <f t="shared" si="319"/>
        <v>46149</v>
      </c>
      <c r="D2270" s="265" t="str">
        <f t="shared" si="314"/>
        <v>Tier 24</v>
      </c>
      <c r="E2270" s="284">
        <f t="shared" si="315"/>
        <v>0.24071016117505797</v>
      </c>
      <c r="F2270" s="265" t="str">
        <f t="shared" si="316"/>
        <v>Tier 24</v>
      </c>
      <c r="G2270" s="284">
        <f t="shared" si="317"/>
        <v>1.6353597831608658E-2</v>
      </c>
    </row>
    <row r="2271" spans="1:7" hidden="1">
      <c r="A2271" s="283" t="str">
        <f t="shared" si="313"/>
        <v>Tier 24</v>
      </c>
      <c r="B2271" s="286">
        <f t="shared" si="319"/>
        <v>2208</v>
      </c>
      <c r="C2271" s="265">
        <f t="shared" si="319"/>
        <v>46150</v>
      </c>
      <c r="D2271" s="265" t="str">
        <f t="shared" si="314"/>
        <v>Tier 24</v>
      </c>
      <c r="E2271" s="284">
        <f t="shared" si="315"/>
        <v>0.24071800156722714</v>
      </c>
      <c r="F2271" s="265" t="str">
        <f t="shared" si="316"/>
        <v>Tier 24</v>
      </c>
      <c r="G2271" s="284">
        <f t="shared" si="317"/>
        <v>1.6355026587241923E-2</v>
      </c>
    </row>
    <row r="2272" spans="1:7" hidden="1">
      <c r="A2272" s="283" t="str">
        <f t="shared" si="313"/>
        <v>Tier 24</v>
      </c>
      <c r="B2272" s="286">
        <f t="shared" si="319"/>
        <v>2209</v>
      </c>
      <c r="C2272" s="265">
        <f t="shared" si="319"/>
        <v>46151</v>
      </c>
      <c r="D2272" s="265" t="str">
        <f t="shared" si="314"/>
        <v>Tier 24</v>
      </c>
      <c r="E2272" s="284">
        <f t="shared" si="315"/>
        <v>0.24072584195939631</v>
      </c>
      <c r="F2272" s="265" t="str">
        <f t="shared" si="316"/>
        <v>Tier 24</v>
      </c>
      <c r="G2272" s="284">
        <f t="shared" si="317"/>
        <v>1.6356455342875189E-2</v>
      </c>
    </row>
    <row r="2273" spans="1:7" hidden="1">
      <c r="A2273" s="283" t="str">
        <f t="shared" si="313"/>
        <v>Tier 24</v>
      </c>
      <c r="B2273" s="286">
        <f t="shared" si="319"/>
        <v>2210</v>
      </c>
      <c r="C2273" s="265">
        <f t="shared" si="319"/>
        <v>46152</v>
      </c>
      <c r="D2273" s="265" t="str">
        <f t="shared" si="314"/>
        <v>Tier 24</v>
      </c>
      <c r="E2273" s="284">
        <f t="shared" si="315"/>
        <v>0.24073368235156548</v>
      </c>
      <c r="F2273" s="265" t="str">
        <f t="shared" si="316"/>
        <v>Tier 24</v>
      </c>
      <c r="G2273" s="284">
        <f t="shared" si="317"/>
        <v>1.6357884098508454E-2</v>
      </c>
    </row>
    <row r="2274" spans="1:7" hidden="1">
      <c r="A2274" s="283" t="str">
        <f t="shared" si="313"/>
        <v>Tier 24</v>
      </c>
      <c r="B2274" s="286">
        <f t="shared" si="319"/>
        <v>2211</v>
      </c>
      <c r="C2274" s="265">
        <f t="shared" si="319"/>
        <v>46153</v>
      </c>
      <c r="D2274" s="265" t="str">
        <f t="shared" si="314"/>
        <v>Tier 24</v>
      </c>
      <c r="E2274" s="284">
        <f t="shared" si="315"/>
        <v>0.24074152274373464</v>
      </c>
      <c r="F2274" s="265" t="str">
        <f t="shared" si="316"/>
        <v>Tier 24</v>
      </c>
      <c r="G2274" s="284">
        <f t="shared" si="317"/>
        <v>1.635931285414172E-2</v>
      </c>
    </row>
    <row r="2275" spans="1:7" hidden="1">
      <c r="A2275" s="283" t="str">
        <f t="shared" si="313"/>
        <v>Tier 24</v>
      </c>
      <c r="B2275" s="286">
        <f t="shared" si="319"/>
        <v>2212</v>
      </c>
      <c r="C2275" s="265">
        <f t="shared" si="319"/>
        <v>46154</v>
      </c>
      <c r="D2275" s="265" t="str">
        <f t="shared" si="314"/>
        <v>Tier 24</v>
      </c>
      <c r="E2275" s="284">
        <f t="shared" si="315"/>
        <v>0.24074936313590381</v>
      </c>
      <c r="F2275" s="265" t="str">
        <f t="shared" si="316"/>
        <v>Tier 24</v>
      </c>
      <c r="G2275" s="284">
        <f t="shared" si="317"/>
        <v>1.6360741609774986E-2</v>
      </c>
    </row>
    <row r="2276" spans="1:7" hidden="1">
      <c r="A2276" s="283" t="str">
        <f t="shared" si="313"/>
        <v>Tier 24</v>
      </c>
      <c r="B2276" s="286">
        <f t="shared" ref="B2276:C2291" si="320">B2275+1</f>
        <v>2213</v>
      </c>
      <c r="C2276" s="265">
        <f t="shared" si="320"/>
        <v>46155</v>
      </c>
      <c r="D2276" s="265" t="str">
        <f t="shared" si="314"/>
        <v>Tier 24</v>
      </c>
      <c r="E2276" s="284">
        <f t="shared" si="315"/>
        <v>0.24075720352807298</v>
      </c>
      <c r="F2276" s="265" t="str">
        <f t="shared" si="316"/>
        <v>Tier 24</v>
      </c>
      <c r="G2276" s="284">
        <f t="shared" si="317"/>
        <v>1.6362170365408251E-2</v>
      </c>
    </row>
    <row r="2277" spans="1:7" hidden="1">
      <c r="A2277" s="283" t="str">
        <f t="shared" si="313"/>
        <v>Tier 24</v>
      </c>
      <c r="B2277" s="286">
        <f t="shared" si="320"/>
        <v>2214</v>
      </c>
      <c r="C2277" s="265">
        <f t="shared" si="320"/>
        <v>46156</v>
      </c>
      <c r="D2277" s="265" t="str">
        <f t="shared" si="314"/>
        <v>Tier 24</v>
      </c>
      <c r="E2277" s="284">
        <f t="shared" si="315"/>
        <v>0.24076504392024214</v>
      </c>
      <c r="F2277" s="265" t="str">
        <f t="shared" si="316"/>
        <v>Tier 24</v>
      </c>
      <c r="G2277" s="284">
        <f t="shared" si="317"/>
        <v>1.6363599121041517E-2</v>
      </c>
    </row>
    <row r="2278" spans="1:7" hidden="1">
      <c r="A2278" s="283" t="str">
        <f t="shared" si="313"/>
        <v>Tier 24</v>
      </c>
      <c r="B2278" s="286">
        <f t="shared" si="320"/>
        <v>2215</v>
      </c>
      <c r="C2278" s="265">
        <f t="shared" si="320"/>
        <v>46157</v>
      </c>
      <c r="D2278" s="265" t="str">
        <f t="shared" si="314"/>
        <v>Tier 24</v>
      </c>
      <c r="E2278" s="284">
        <f t="shared" si="315"/>
        <v>0.24077288431241131</v>
      </c>
      <c r="F2278" s="265" t="str">
        <f t="shared" si="316"/>
        <v>Tier 24</v>
      </c>
      <c r="G2278" s="284">
        <f t="shared" si="317"/>
        <v>1.6365027876674782E-2</v>
      </c>
    </row>
    <row r="2279" spans="1:7" hidden="1">
      <c r="A2279" s="283" t="str">
        <f t="shared" si="313"/>
        <v>Tier 24</v>
      </c>
      <c r="B2279" s="286">
        <f t="shared" si="320"/>
        <v>2216</v>
      </c>
      <c r="C2279" s="265">
        <f t="shared" si="320"/>
        <v>46158</v>
      </c>
      <c r="D2279" s="265" t="str">
        <f t="shared" si="314"/>
        <v>Tier 24</v>
      </c>
      <c r="E2279" s="284">
        <f t="shared" si="315"/>
        <v>0.24078072470458048</v>
      </c>
      <c r="F2279" s="265" t="str">
        <f t="shared" si="316"/>
        <v>Tier 24</v>
      </c>
      <c r="G2279" s="284">
        <f t="shared" si="317"/>
        <v>1.6366456632308048E-2</v>
      </c>
    </row>
    <row r="2280" spans="1:7" hidden="1">
      <c r="A2280" s="283" t="str">
        <f t="shared" si="313"/>
        <v>Tier 24</v>
      </c>
      <c r="B2280" s="286">
        <f t="shared" si="320"/>
        <v>2217</v>
      </c>
      <c r="C2280" s="265">
        <f t="shared" si="320"/>
        <v>46159</v>
      </c>
      <c r="D2280" s="265" t="str">
        <f t="shared" si="314"/>
        <v>Tier 24</v>
      </c>
      <c r="E2280" s="284">
        <f t="shared" si="315"/>
        <v>0.24078856509674965</v>
      </c>
      <c r="F2280" s="265" t="str">
        <f t="shared" si="316"/>
        <v>Tier 24</v>
      </c>
      <c r="G2280" s="284">
        <f t="shared" si="317"/>
        <v>1.6367885387941313E-2</v>
      </c>
    </row>
    <row r="2281" spans="1:7" hidden="1">
      <c r="A2281" s="283" t="str">
        <f t="shared" si="313"/>
        <v>Tier 24</v>
      </c>
      <c r="B2281" s="286">
        <f t="shared" si="320"/>
        <v>2218</v>
      </c>
      <c r="C2281" s="265">
        <f t="shared" si="320"/>
        <v>46160</v>
      </c>
      <c r="D2281" s="265" t="str">
        <f t="shared" si="314"/>
        <v>Tier 24</v>
      </c>
      <c r="E2281" s="284">
        <f t="shared" si="315"/>
        <v>0.24079640548891881</v>
      </c>
      <c r="F2281" s="265" t="str">
        <f t="shared" si="316"/>
        <v>Tier 24</v>
      </c>
      <c r="G2281" s="284">
        <f t="shared" si="317"/>
        <v>1.6369314143574579E-2</v>
      </c>
    </row>
    <row r="2282" spans="1:7" hidden="1">
      <c r="A2282" s="283" t="str">
        <f t="shared" si="313"/>
        <v>Tier 24</v>
      </c>
      <c r="B2282" s="286">
        <f t="shared" si="320"/>
        <v>2219</v>
      </c>
      <c r="C2282" s="265">
        <f t="shared" si="320"/>
        <v>46161</v>
      </c>
      <c r="D2282" s="265" t="str">
        <f t="shared" si="314"/>
        <v>Tier 24</v>
      </c>
      <c r="E2282" s="284">
        <f t="shared" si="315"/>
        <v>0.24080424588108798</v>
      </c>
      <c r="F2282" s="265" t="str">
        <f t="shared" si="316"/>
        <v>Tier 24</v>
      </c>
      <c r="G2282" s="284">
        <f t="shared" si="317"/>
        <v>1.6370742899207844E-2</v>
      </c>
    </row>
    <row r="2283" spans="1:7" hidden="1">
      <c r="A2283" s="283" t="str">
        <f t="shared" si="313"/>
        <v>Tier 24</v>
      </c>
      <c r="B2283" s="286">
        <f t="shared" si="320"/>
        <v>2220</v>
      </c>
      <c r="C2283" s="265">
        <f t="shared" si="320"/>
        <v>46162</v>
      </c>
      <c r="D2283" s="265" t="str">
        <f t="shared" si="314"/>
        <v>Tier 24</v>
      </c>
      <c r="E2283" s="284">
        <f t="shared" si="315"/>
        <v>0.24081208627325715</v>
      </c>
      <c r="F2283" s="265" t="str">
        <f t="shared" si="316"/>
        <v>Tier 24</v>
      </c>
      <c r="G2283" s="284">
        <f t="shared" si="317"/>
        <v>1.637217165484111E-2</v>
      </c>
    </row>
    <row r="2284" spans="1:7" hidden="1">
      <c r="A2284" s="283" t="str">
        <f t="shared" si="313"/>
        <v>Tier 24</v>
      </c>
      <c r="B2284" s="286">
        <f t="shared" si="320"/>
        <v>2221</v>
      </c>
      <c r="C2284" s="265">
        <f t="shared" si="320"/>
        <v>46163</v>
      </c>
      <c r="D2284" s="265" t="str">
        <f t="shared" si="314"/>
        <v>Tier 24</v>
      </c>
      <c r="E2284" s="284">
        <f t="shared" si="315"/>
        <v>0.24081992666542631</v>
      </c>
      <c r="F2284" s="265" t="str">
        <f t="shared" si="316"/>
        <v>Tier 24</v>
      </c>
      <c r="G2284" s="284">
        <f t="shared" si="317"/>
        <v>1.6373600410474375E-2</v>
      </c>
    </row>
    <row r="2285" spans="1:7" hidden="1">
      <c r="A2285" s="283" t="str">
        <f t="shared" si="313"/>
        <v>Tier 24</v>
      </c>
      <c r="B2285" s="286">
        <f t="shared" si="320"/>
        <v>2222</v>
      </c>
      <c r="C2285" s="265">
        <f t="shared" si="320"/>
        <v>46164</v>
      </c>
      <c r="D2285" s="265" t="str">
        <f t="shared" si="314"/>
        <v>Tier 24</v>
      </c>
      <c r="E2285" s="284">
        <f t="shared" si="315"/>
        <v>0.24082776705759548</v>
      </c>
      <c r="F2285" s="265" t="str">
        <f t="shared" si="316"/>
        <v>Tier 24</v>
      </c>
      <c r="G2285" s="284">
        <f t="shared" si="317"/>
        <v>1.6375029166107641E-2</v>
      </c>
    </row>
    <row r="2286" spans="1:7" hidden="1">
      <c r="A2286" s="283" t="str">
        <f t="shared" si="313"/>
        <v>Tier 24</v>
      </c>
      <c r="B2286" s="286">
        <f t="shared" si="320"/>
        <v>2223</v>
      </c>
      <c r="C2286" s="265">
        <f t="shared" si="320"/>
        <v>46165</v>
      </c>
      <c r="D2286" s="265" t="str">
        <f t="shared" si="314"/>
        <v>Tier 24</v>
      </c>
      <c r="E2286" s="284">
        <f t="shared" si="315"/>
        <v>0.24083560744976465</v>
      </c>
      <c r="F2286" s="265" t="str">
        <f t="shared" si="316"/>
        <v>Tier 24</v>
      </c>
      <c r="G2286" s="284">
        <f t="shared" si="317"/>
        <v>1.6376457921740906E-2</v>
      </c>
    </row>
    <row r="2287" spans="1:7" hidden="1">
      <c r="A2287" s="283" t="str">
        <f t="shared" si="313"/>
        <v>Tier 24</v>
      </c>
      <c r="B2287" s="286">
        <f t="shared" si="320"/>
        <v>2224</v>
      </c>
      <c r="C2287" s="265">
        <f t="shared" si="320"/>
        <v>46166</v>
      </c>
      <c r="D2287" s="265" t="str">
        <f t="shared" si="314"/>
        <v>Tier 24</v>
      </c>
      <c r="E2287" s="284">
        <f t="shared" si="315"/>
        <v>0.24084344784193382</v>
      </c>
      <c r="F2287" s="265" t="str">
        <f t="shared" si="316"/>
        <v>Tier 24</v>
      </c>
      <c r="G2287" s="284">
        <f t="shared" si="317"/>
        <v>1.6377886677374172E-2</v>
      </c>
    </row>
    <row r="2288" spans="1:7" hidden="1">
      <c r="A2288" s="283" t="str">
        <f t="shared" si="313"/>
        <v>Tier 24</v>
      </c>
      <c r="B2288" s="286">
        <f t="shared" si="320"/>
        <v>2225</v>
      </c>
      <c r="C2288" s="265">
        <f t="shared" si="320"/>
        <v>46167</v>
      </c>
      <c r="D2288" s="265" t="str">
        <f t="shared" si="314"/>
        <v>Tier 24</v>
      </c>
      <c r="E2288" s="284">
        <f t="shared" si="315"/>
        <v>0.24085128823410298</v>
      </c>
      <c r="F2288" s="265" t="str">
        <f t="shared" si="316"/>
        <v>Tier 24</v>
      </c>
      <c r="G2288" s="284">
        <f t="shared" si="317"/>
        <v>1.6379315433007437E-2</v>
      </c>
    </row>
    <row r="2289" spans="1:7" hidden="1">
      <c r="A2289" s="283" t="str">
        <f t="shared" si="313"/>
        <v>Tier 24</v>
      </c>
      <c r="B2289" s="286">
        <f t="shared" si="320"/>
        <v>2226</v>
      </c>
      <c r="C2289" s="265">
        <f t="shared" si="320"/>
        <v>46168</v>
      </c>
      <c r="D2289" s="265" t="str">
        <f t="shared" si="314"/>
        <v>Tier 24</v>
      </c>
      <c r="E2289" s="284">
        <f t="shared" si="315"/>
        <v>0.24085912862627215</v>
      </c>
      <c r="F2289" s="265" t="str">
        <f t="shared" si="316"/>
        <v>Tier 24</v>
      </c>
      <c r="G2289" s="284">
        <f t="shared" si="317"/>
        <v>1.6380744188640703E-2</v>
      </c>
    </row>
    <row r="2290" spans="1:7" hidden="1">
      <c r="A2290" s="283" t="str">
        <f t="shared" si="313"/>
        <v>Tier 24</v>
      </c>
      <c r="B2290" s="286">
        <f t="shared" si="320"/>
        <v>2227</v>
      </c>
      <c r="C2290" s="265">
        <f t="shared" si="320"/>
        <v>46169</v>
      </c>
      <c r="D2290" s="265" t="str">
        <f t="shared" si="314"/>
        <v>Tier 24</v>
      </c>
      <c r="E2290" s="284">
        <f t="shared" si="315"/>
        <v>0.24086696901844132</v>
      </c>
      <c r="F2290" s="265" t="str">
        <f t="shared" si="316"/>
        <v>Tier 24</v>
      </c>
      <c r="G2290" s="284">
        <f t="shared" si="317"/>
        <v>1.6382172944273968E-2</v>
      </c>
    </row>
    <row r="2291" spans="1:7" hidden="1">
      <c r="A2291" s="283" t="str">
        <f t="shared" si="313"/>
        <v>Tier 24</v>
      </c>
      <c r="B2291" s="286">
        <f t="shared" si="320"/>
        <v>2228</v>
      </c>
      <c r="C2291" s="265">
        <f t="shared" si="320"/>
        <v>46170</v>
      </c>
      <c r="D2291" s="265" t="str">
        <f t="shared" si="314"/>
        <v>Tier 24</v>
      </c>
      <c r="E2291" s="284">
        <f t="shared" si="315"/>
        <v>0.24087480941061049</v>
      </c>
      <c r="F2291" s="265" t="str">
        <f t="shared" si="316"/>
        <v>Tier 24</v>
      </c>
      <c r="G2291" s="284">
        <f t="shared" si="317"/>
        <v>1.6383601699907234E-2</v>
      </c>
    </row>
    <row r="2292" spans="1:7" hidden="1">
      <c r="A2292" s="283" t="str">
        <f t="shared" si="313"/>
        <v>Tier 24</v>
      </c>
      <c r="B2292" s="286">
        <f t="shared" ref="B2292:C2307" si="321">B2291+1</f>
        <v>2229</v>
      </c>
      <c r="C2292" s="265">
        <f t="shared" si="321"/>
        <v>46171</v>
      </c>
      <c r="D2292" s="265" t="str">
        <f t="shared" si="314"/>
        <v>Tier 24</v>
      </c>
      <c r="E2292" s="284">
        <f t="shared" si="315"/>
        <v>0.24088264980277965</v>
      </c>
      <c r="F2292" s="265" t="str">
        <f t="shared" si="316"/>
        <v>Tier 24</v>
      </c>
      <c r="G2292" s="284">
        <f t="shared" si="317"/>
        <v>1.6385030455540499E-2</v>
      </c>
    </row>
    <row r="2293" spans="1:7" hidden="1">
      <c r="A2293" s="283" t="str">
        <f t="shared" si="313"/>
        <v>Tier 24</v>
      </c>
      <c r="B2293" s="286">
        <f t="shared" si="321"/>
        <v>2230</v>
      </c>
      <c r="C2293" s="265">
        <f t="shared" si="321"/>
        <v>46172</v>
      </c>
      <c r="D2293" s="265" t="str">
        <f t="shared" si="314"/>
        <v>Tier 24</v>
      </c>
      <c r="E2293" s="284">
        <f t="shared" si="315"/>
        <v>0.24089049019494882</v>
      </c>
      <c r="F2293" s="265" t="str">
        <f t="shared" si="316"/>
        <v>Tier 24</v>
      </c>
      <c r="G2293" s="284">
        <f t="shared" si="317"/>
        <v>1.6386459211173765E-2</v>
      </c>
    </row>
    <row r="2294" spans="1:7" hidden="1">
      <c r="A2294" s="283" t="str">
        <f t="shared" si="313"/>
        <v>Tier 24</v>
      </c>
      <c r="B2294" s="286">
        <f t="shared" si="321"/>
        <v>2231</v>
      </c>
      <c r="C2294" s="265">
        <f t="shared" si="321"/>
        <v>46173</v>
      </c>
      <c r="D2294" s="265" t="str">
        <f t="shared" si="314"/>
        <v>Tier 24</v>
      </c>
      <c r="E2294" s="284">
        <f t="shared" si="315"/>
        <v>0.24089833058711799</v>
      </c>
      <c r="F2294" s="265" t="str">
        <f t="shared" si="316"/>
        <v>Tier 24</v>
      </c>
      <c r="G2294" s="284">
        <f t="shared" si="317"/>
        <v>1.6387887966807031E-2</v>
      </c>
    </row>
    <row r="2295" spans="1:7" hidden="1">
      <c r="A2295" s="283" t="str">
        <f t="shared" si="313"/>
        <v>Tier 24</v>
      </c>
      <c r="B2295" s="286">
        <f t="shared" si="321"/>
        <v>2232</v>
      </c>
      <c r="C2295" s="265">
        <f t="shared" si="321"/>
        <v>46174</v>
      </c>
      <c r="D2295" s="265" t="str">
        <f t="shared" si="314"/>
        <v>Tier 24</v>
      </c>
      <c r="E2295" s="284">
        <f t="shared" si="315"/>
        <v>0.24090617097928715</v>
      </c>
      <c r="F2295" s="265" t="str">
        <f t="shared" si="316"/>
        <v>Tier 24</v>
      </c>
      <c r="G2295" s="284">
        <f t="shared" si="317"/>
        <v>1.6389316722440296E-2</v>
      </c>
    </row>
    <row r="2296" spans="1:7" hidden="1">
      <c r="A2296" s="283" t="str">
        <f t="shared" si="313"/>
        <v>Tier 24</v>
      </c>
      <c r="B2296" s="286">
        <f t="shared" si="321"/>
        <v>2233</v>
      </c>
      <c r="C2296" s="265">
        <f t="shared" si="321"/>
        <v>46175</v>
      </c>
      <c r="D2296" s="265" t="str">
        <f t="shared" si="314"/>
        <v>Tier 24</v>
      </c>
      <c r="E2296" s="284">
        <f t="shared" si="315"/>
        <v>0.24091401137145632</v>
      </c>
      <c r="F2296" s="265" t="str">
        <f t="shared" si="316"/>
        <v>Tier 24</v>
      </c>
      <c r="G2296" s="284">
        <f t="shared" si="317"/>
        <v>1.6390745478073562E-2</v>
      </c>
    </row>
    <row r="2297" spans="1:7" hidden="1">
      <c r="A2297" s="283" t="str">
        <f t="shared" si="313"/>
        <v>Tier 24</v>
      </c>
      <c r="B2297" s="286">
        <f t="shared" si="321"/>
        <v>2234</v>
      </c>
      <c r="C2297" s="265">
        <f t="shared" si="321"/>
        <v>46176</v>
      </c>
      <c r="D2297" s="265" t="str">
        <f t="shared" si="314"/>
        <v>Tier 24</v>
      </c>
      <c r="E2297" s="284">
        <f t="shared" si="315"/>
        <v>0.24092185176362549</v>
      </c>
      <c r="F2297" s="265" t="str">
        <f t="shared" si="316"/>
        <v>Tier 24</v>
      </c>
      <c r="G2297" s="284">
        <f t="shared" si="317"/>
        <v>1.6392174233706827E-2</v>
      </c>
    </row>
    <row r="2298" spans="1:7" hidden="1">
      <c r="A2298" s="283" t="str">
        <f t="shared" si="313"/>
        <v>Tier 24</v>
      </c>
      <c r="B2298" s="286">
        <f t="shared" si="321"/>
        <v>2235</v>
      </c>
      <c r="C2298" s="265">
        <f t="shared" si="321"/>
        <v>46177</v>
      </c>
      <c r="D2298" s="265" t="str">
        <f t="shared" si="314"/>
        <v>Tier 24</v>
      </c>
      <c r="E2298" s="284">
        <f t="shared" si="315"/>
        <v>0.24092969215579466</v>
      </c>
      <c r="F2298" s="265" t="str">
        <f t="shared" si="316"/>
        <v>Tier 24</v>
      </c>
      <c r="G2298" s="284">
        <f t="shared" si="317"/>
        <v>1.6393602989340093E-2</v>
      </c>
    </row>
    <row r="2299" spans="1:7" hidden="1">
      <c r="A2299" s="283" t="str">
        <f t="shared" si="313"/>
        <v>Tier 24</v>
      </c>
      <c r="B2299" s="286">
        <f t="shared" si="321"/>
        <v>2236</v>
      </c>
      <c r="C2299" s="265">
        <f t="shared" si="321"/>
        <v>46178</v>
      </c>
      <c r="D2299" s="265" t="str">
        <f t="shared" si="314"/>
        <v>Tier 24</v>
      </c>
      <c r="E2299" s="284">
        <f t="shared" si="315"/>
        <v>0.24093753254796382</v>
      </c>
      <c r="F2299" s="265" t="str">
        <f t="shared" si="316"/>
        <v>Tier 24</v>
      </c>
      <c r="G2299" s="284">
        <f t="shared" si="317"/>
        <v>1.6395031744973358E-2</v>
      </c>
    </row>
    <row r="2300" spans="1:7" hidden="1">
      <c r="A2300" s="283" t="str">
        <f t="shared" si="313"/>
        <v>Tier 24</v>
      </c>
      <c r="B2300" s="286">
        <f t="shared" si="321"/>
        <v>2237</v>
      </c>
      <c r="C2300" s="265">
        <f t="shared" si="321"/>
        <v>46179</v>
      </c>
      <c r="D2300" s="265" t="str">
        <f t="shared" si="314"/>
        <v>Tier 24</v>
      </c>
      <c r="E2300" s="284">
        <f t="shared" si="315"/>
        <v>0.24094537294013299</v>
      </c>
      <c r="F2300" s="265" t="str">
        <f t="shared" si="316"/>
        <v>Tier 24</v>
      </c>
      <c r="G2300" s="284">
        <f t="shared" si="317"/>
        <v>1.6396460500606624E-2</v>
      </c>
    </row>
    <row r="2301" spans="1:7" hidden="1">
      <c r="A2301" s="283" t="str">
        <f t="shared" si="313"/>
        <v>Tier 24</v>
      </c>
      <c r="B2301" s="286">
        <f t="shared" si="321"/>
        <v>2238</v>
      </c>
      <c r="C2301" s="265">
        <f t="shared" si="321"/>
        <v>46180</v>
      </c>
      <c r="D2301" s="265" t="str">
        <f t="shared" si="314"/>
        <v>Tier 24</v>
      </c>
      <c r="E2301" s="284">
        <f t="shared" si="315"/>
        <v>0.24095321333230216</v>
      </c>
      <c r="F2301" s="265" t="str">
        <f t="shared" si="316"/>
        <v>Tier 24</v>
      </c>
      <c r="G2301" s="284">
        <f t="shared" si="317"/>
        <v>1.6397889256239889E-2</v>
      </c>
    </row>
    <row r="2302" spans="1:7" hidden="1">
      <c r="A2302" s="283" t="str">
        <f t="shared" si="313"/>
        <v>Tier 24</v>
      </c>
      <c r="B2302" s="286">
        <f t="shared" si="321"/>
        <v>2239</v>
      </c>
      <c r="C2302" s="265">
        <f t="shared" si="321"/>
        <v>46181</v>
      </c>
      <c r="D2302" s="265" t="str">
        <f t="shared" si="314"/>
        <v>Tier 24</v>
      </c>
      <c r="E2302" s="284">
        <f t="shared" si="315"/>
        <v>0.24096105372447132</v>
      </c>
      <c r="F2302" s="265" t="str">
        <f t="shared" si="316"/>
        <v>Tier 24</v>
      </c>
      <c r="G2302" s="284">
        <f t="shared" si="317"/>
        <v>1.6399318011873155E-2</v>
      </c>
    </row>
    <row r="2303" spans="1:7" hidden="1">
      <c r="A2303" s="283" t="str">
        <f t="shared" si="313"/>
        <v>Tier 24</v>
      </c>
      <c r="B2303" s="286">
        <f t="shared" si="321"/>
        <v>2240</v>
      </c>
      <c r="C2303" s="265">
        <f t="shared" si="321"/>
        <v>46182</v>
      </c>
      <c r="D2303" s="265" t="str">
        <f t="shared" si="314"/>
        <v>Tier 24</v>
      </c>
      <c r="E2303" s="284">
        <f t="shared" si="315"/>
        <v>0.24096889411664049</v>
      </c>
      <c r="F2303" s="265" t="str">
        <f t="shared" si="316"/>
        <v>Tier 24</v>
      </c>
      <c r="G2303" s="284">
        <f t="shared" si="317"/>
        <v>1.640074676750642E-2</v>
      </c>
    </row>
    <row r="2304" spans="1:7" hidden="1">
      <c r="A2304" s="283" t="str">
        <f t="shared" ref="A2304:A2367" si="322">IFERROR(INDEX($P$63:$P$101,MATCH(B2304,$Q$63:$Q$101,0)),A2303)</f>
        <v>Tier 24</v>
      </c>
      <c r="B2304" s="286">
        <f t="shared" si="321"/>
        <v>2241</v>
      </c>
      <c r="C2304" s="265">
        <f t="shared" si="321"/>
        <v>46183</v>
      </c>
      <c r="D2304" s="265" t="str">
        <f t="shared" ref="D2304:D2367" si="323">IF(A2304=0,"",A2304)</f>
        <v>Tier 24</v>
      </c>
      <c r="E2304" s="284">
        <f t="shared" ref="E2304:E2367" si="324">IF(A2304=0,E2303,E2303+VLOOKUP(D2304,$P$63:$T$101,3,0))</f>
        <v>0.24097673450880966</v>
      </c>
      <c r="F2304" s="265" t="str">
        <f t="shared" ref="F2304:F2367" si="325">D2304</f>
        <v>Tier 24</v>
      </c>
      <c r="G2304" s="284">
        <f t="shared" ref="G2304:G2367" si="326">IF(A2304=0,G2303,G2303+VLOOKUP(F2304,$P$63:$T$101,5,0))</f>
        <v>1.6402175523139686E-2</v>
      </c>
    </row>
    <row r="2305" spans="1:7" hidden="1">
      <c r="A2305" s="283" t="str">
        <f t="shared" si="322"/>
        <v>Tier 24</v>
      </c>
      <c r="B2305" s="286">
        <f t="shared" si="321"/>
        <v>2242</v>
      </c>
      <c r="C2305" s="265">
        <f t="shared" si="321"/>
        <v>46184</v>
      </c>
      <c r="D2305" s="265" t="str">
        <f t="shared" si="323"/>
        <v>Tier 24</v>
      </c>
      <c r="E2305" s="284">
        <f t="shared" si="324"/>
        <v>0.24098457490097883</v>
      </c>
      <c r="F2305" s="265" t="str">
        <f t="shared" si="325"/>
        <v>Tier 24</v>
      </c>
      <c r="G2305" s="284">
        <f t="shared" si="326"/>
        <v>1.6403604278772951E-2</v>
      </c>
    </row>
    <row r="2306" spans="1:7" hidden="1">
      <c r="A2306" s="283" t="str">
        <f t="shared" si="322"/>
        <v>Tier 24</v>
      </c>
      <c r="B2306" s="286">
        <f t="shared" si="321"/>
        <v>2243</v>
      </c>
      <c r="C2306" s="265">
        <f t="shared" si="321"/>
        <v>46185</v>
      </c>
      <c r="D2306" s="265" t="str">
        <f t="shared" si="323"/>
        <v>Tier 24</v>
      </c>
      <c r="E2306" s="284">
        <f t="shared" si="324"/>
        <v>0.24099241529314799</v>
      </c>
      <c r="F2306" s="265" t="str">
        <f t="shared" si="325"/>
        <v>Tier 24</v>
      </c>
      <c r="G2306" s="284">
        <f t="shared" si="326"/>
        <v>1.6405033034406217E-2</v>
      </c>
    </row>
    <row r="2307" spans="1:7" hidden="1">
      <c r="A2307" s="283" t="str">
        <f t="shared" si="322"/>
        <v>Tier 24</v>
      </c>
      <c r="B2307" s="286">
        <f t="shared" si="321"/>
        <v>2244</v>
      </c>
      <c r="C2307" s="265">
        <f t="shared" si="321"/>
        <v>46186</v>
      </c>
      <c r="D2307" s="265" t="str">
        <f t="shared" si="323"/>
        <v>Tier 24</v>
      </c>
      <c r="E2307" s="284">
        <f t="shared" si="324"/>
        <v>0.24100025568531716</v>
      </c>
      <c r="F2307" s="265" t="str">
        <f t="shared" si="325"/>
        <v>Tier 24</v>
      </c>
      <c r="G2307" s="284">
        <f t="shared" si="326"/>
        <v>1.6406461790039482E-2</v>
      </c>
    </row>
    <row r="2308" spans="1:7" hidden="1">
      <c r="A2308" s="283" t="str">
        <f t="shared" si="322"/>
        <v>Tier 24</v>
      </c>
      <c r="B2308" s="286">
        <f t="shared" ref="B2308:C2323" si="327">B2307+1</f>
        <v>2245</v>
      </c>
      <c r="C2308" s="265">
        <f t="shared" si="327"/>
        <v>46187</v>
      </c>
      <c r="D2308" s="265" t="str">
        <f t="shared" si="323"/>
        <v>Tier 24</v>
      </c>
      <c r="E2308" s="284">
        <f t="shared" si="324"/>
        <v>0.24100809607748633</v>
      </c>
      <c r="F2308" s="265" t="str">
        <f t="shared" si="325"/>
        <v>Tier 24</v>
      </c>
      <c r="G2308" s="284">
        <f t="shared" si="326"/>
        <v>1.6407890545672748E-2</v>
      </c>
    </row>
    <row r="2309" spans="1:7" hidden="1">
      <c r="A2309" s="283" t="str">
        <f t="shared" si="322"/>
        <v>Tier 24</v>
      </c>
      <c r="B2309" s="286">
        <f t="shared" si="327"/>
        <v>2246</v>
      </c>
      <c r="C2309" s="265">
        <f t="shared" si="327"/>
        <v>46188</v>
      </c>
      <c r="D2309" s="265" t="str">
        <f t="shared" si="323"/>
        <v>Tier 24</v>
      </c>
      <c r="E2309" s="284">
        <f t="shared" si="324"/>
        <v>0.2410159364696555</v>
      </c>
      <c r="F2309" s="265" t="str">
        <f t="shared" si="325"/>
        <v>Tier 24</v>
      </c>
      <c r="G2309" s="284">
        <f t="shared" si="326"/>
        <v>1.6409319301306013E-2</v>
      </c>
    </row>
    <row r="2310" spans="1:7" hidden="1">
      <c r="A2310" s="283" t="str">
        <f t="shared" si="322"/>
        <v>Tier 24</v>
      </c>
      <c r="B2310" s="286">
        <f t="shared" si="327"/>
        <v>2247</v>
      </c>
      <c r="C2310" s="265">
        <f t="shared" si="327"/>
        <v>46189</v>
      </c>
      <c r="D2310" s="265" t="str">
        <f t="shared" si="323"/>
        <v>Tier 24</v>
      </c>
      <c r="E2310" s="284">
        <f t="shared" si="324"/>
        <v>0.24102377686182466</v>
      </c>
      <c r="F2310" s="265" t="str">
        <f t="shared" si="325"/>
        <v>Tier 24</v>
      </c>
      <c r="G2310" s="284">
        <f t="shared" si="326"/>
        <v>1.6410748056939279E-2</v>
      </c>
    </row>
    <row r="2311" spans="1:7" hidden="1">
      <c r="A2311" s="283" t="str">
        <f t="shared" si="322"/>
        <v>Tier 24</v>
      </c>
      <c r="B2311" s="286">
        <f t="shared" si="327"/>
        <v>2248</v>
      </c>
      <c r="C2311" s="265">
        <f t="shared" si="327"/>
        <v>46190</v>
      </c>
      <c r="D2311" s="265" t="str">
        <f t="shared" si="323"/>
        <v>Tier 24</v>
      </c>
      <c r="E2311" s="284">
        <f t="shared" si="324"/>
        <v>0.24103161725399383</v>
      </c>
      <c r="F2311" s="265" t="str">
        <f t="shared" si="325"/>
        <v>Tier 24</v>
      </c>
      <c r="G2311" s="284">
        <f t="shared" si="326"/>
        <v>1.6412176812572545E-2</v>
      </c>
    </row>
    <row r="2312" spans="1:7" hidden="1">
      <c r="A2312" s="283" t="str">
        <f t="shared" si="322"/>
        <v>Tier 24</v>
      </c>
      <c r="B2312" s="286">
        <f t="shared" si="327"/>
        <v>2249</v>
      </c>
      <c r="C2312" s="265">
        <f t="shared" si="327"/>
        <v>46191</v>
      </c>
      <c r="D2312" s="265" t="str">
        <f t="shared" si="323"/>
        <v>Tier 24</v>
      </c>
      <c r="E2312" s="284">
        <f t="shared" si="324"/>
        <v>0.241039457646163</v>
      </c>
      <c r="F2312" s="265" t="str">
        <f t="shared" si="325"/>
        <v>Tier 24</v>
      </c>
      <c r="G2312" s="284">
        <f t="shared" si="326"/>
        <v>1.641360556820581E-2</v>
      </c>
    </row>
    <row r="2313" spans="1:7" hidden="1">
      <c r="A2313" s="283" t="str">
        <f t="shared" si="322"/>
        <v>Tier 24</v>
      </c>
      <c r="B2313" s="286">
        <f t="shared" si="327"/>
        <v>2250</v>
      </c>
      <c r="C2313" s="265">
        <f t="shared" si="327"/>
        <v>46192</v>
      </c>
      <c r="D2313" s="265" t="str">
        <f t="shared" si="323"/>
        <v>Tier 24</v>
      </c>
      <c r="E2313" s="284">
        <f t="shared" si="324"/>
        <v>0.24104729803833216</v>
      </c>
      <c r="F2313" s="265" t="str">
        <f t="shared" si="325"/>
        <v>Tier 24</v>
      </c>
      <c r="G2313" s="284">
        <f t="shared" si="326"/>
        <v>1.6415034323839076E-2</v>
      </c>
    </row>
    <row r="2314" spans="1:7" hidden="1">
      <c r="A2314" s="283" t="str">
        <f t="shared" si="322"/>
        <v>Tier 24</v>
      </c>
      <c r="B2314" s="286">
        <f t="shared" si="327"/>
        <v>2251</v>
      </c>
      <c r="C2314" s="265">
        <f t="shared" si="327"/>
        <v>46193</v>
      </c>
      <c r="D2314" s="265" t="str">
        <f t="shared" si="323"/>
        <v>Tier 24</v>
      </c>
      <c r="E2314" s="284">
        <f t="shared" si="324"/>
        <v>0.24105513843050133</v>
      </c>
      <c r="F2314" s="265" t="str">
        <f t="shared" si="325"/>
        <v>Tier 24</v>
      </c>
      <c r="G2314" s="284">
        <f t="shared" si="326"/>
        <v>1.6416463079472341E-2</v>
      </c>
    </row>
    <row r="2315" spans="1:7" hidden="1">
      <c r="A2315" s="283" t="str">
        <f t="shared" si="322"/>
        <v>Tier 24</v>
      </c>
      <c r="B2315" s="286">
        <f t="shared" si="327"/>
        <v>2252</v>
      </c>
      <c r="C2315" s="265">
        <f t="shared" si="327"/>
        <v>46194</v>
      </c>
      <c r="D2315" s="265" t="str">
        <f t="shared" si="323"/>
        <v>Tier 24</v>
      </c>
      <c r="E2315" s="284">
        <f t="shared" si="324"/>
        <v>0.2410629788226705</v>
      </c>
      <c r="F2315" s="265" t="str">
        <f t="shared" si="325"/>
        <v>Tier 24</v>
      </c>
      <c r="G2315" s="284">
        <f t="shared" si="326"/>
        <v>1.6417891835105607E-2</v>
      </c>
    </row>
    <row r="2316" spans="1:7" hidden="1">
      <c r="A2316" s="283" t="str">
        <f t="shared" si="322"/>
        <v>Tier 24</v>
      </c>
      <c r="B2316" s="286">
        <f t="shared" si="327"/>
        <v>2253</v>
      </c>
      <c r="C2316" s="265">
        <f t="shared" si="327"/>
        <v>46195</v>
      </c>
      <c r="D2316" s="265" t="str">
        <f t="shared" si="323"/>
        <v>Tier 24</v>
      </c>
      <c r="E2316" s="284">
        <f t="shared" si="324"/>
        <v>0.24107081921483967</v>
      </c>
      <c r="F2316" s="265" t="str">
        <f t="shared" si="325"/>
        <v>Tier 24</v>
      </c>
      <c r="G2316" s="284">
        <f t="shared" si="326"/>
        <v>1.6419320590738872E-2</v>
      </c>
    </row>
    <row r="2317" spans="1:7" hidden="1">
      <c r="A2317" s="283" t="str">
        <f t="shared" si="322"/>
        <v>Tier 24</v>
      </c>
      <c r="B2317" s="286">
        <f t="shared" si="327"/>
        <v>2254</v>
      </c>
      <c r="C2317" s="265">
        <f t="shared" si="327"/>
        <v>46196</v>
      </c>
      <c r="D2317" s="265" t="str">
        <f t="shared" si="323"/>
        <v>Tier 24</v>
      </c>
      <c r="E2317" s="284">
        <f t="shared" si="324"/>
        <v>0.24107865960700883</v>
      </c>
      <c r="F2317" s="265" t="str">
        <f t="shared" si="325"/>
        <v>Tier 24</v>
      </c>
      <c r="G2317" s="284">
        <f t="shared" si="326"/>
        <v>1.6420749346372138E-2</v>
      </c>
    </row>
    <row r="2318" spans="1:7" hidden="1">
      <c r="A2318" s="283" t="str">
        <f t="shared" si="322"/>
        <v>Tier 24</v>
      </c>
      <c r="B2318" s="286">
        <f t="shared" si="327"/>
        <v>2255</v>
      </c>
      <c r="C2318" s="265">
        <f t="shared" si="327"/>
        <v>46197</v>
      </c>
      <c r="D2318" s="265" t="str">
        <f t="shared" si="323"/>
        <v>Tier 24</v>
      </c>
      <c r="E2318" s="284">
        <f t="shared" si="324"/>
        <v>0.241086499999178</v>
      </c>
      <c r="F2318" s="265" t="str">
        <f t="shared" si="325"/>
        <v>Tier 24</v>
      </c>
      <c r="G2318" s="284">
        <f t="shared" si="326"/>
        <v>1.6422178102005403E-2</v>
      </c>
    </row>
    <row r="2319" spans="1:7" hidden="1">
      <c r="A2319" s="283" t="str">
        <f t="shared" si="322"/>
        <v>Tier 24</v>
      </c>
      <c r="B2319" s="286">
        <f t="shared" si="327"/>
        <v>2256</v>
      </c>
      <c r="C2319" s="265">
        <f t="shared" si="327"/>
        <v>46198</v>
      </c>
      <c r="D2319" s="265" t="str">
        <f t="shared" si="323"/>
        <v>Tier 24</v>
      </c>
      <c r="E2319" s="284">
        <f t="shared" si="324"/>
        <v>0.24109434039134717</v>
      </c>
      <c r="F2319" s="265" t="str">
        <f t="shared" si="325"/>
        <v>Tier 24</v>
      </c>
      <c r="G2319" s="284">
        <f t="shared" si="326"/>
        <v>1.6423606857638669E-2</v>
      </c>
    </row>
    <row r="2320" spans="1:7" hidden="1">
      <c r="A2320" s="283" t="str">
        <f t="shared" si="322"/>
        <v>Tier 24</v>
      </c>
      <c r="B2320" s="286">
        <f t="shared" si="327"/>
        <v>2257</v>
      </c>
      <c r="C2320" s="265">
        <f t="shared" si="327"/>
        <v>46199</v>
      </c>
      <c r="D2320" s="265" t="str">
        <f t="shared" si="323"/>
        <v>Tier 24</v>
      </c>
      <c r="E2320" s="284">
        <f t="shared" si="324"/>
        <v>0.24110218078351633</v>
      </c>
      <c r="F2320" s="265" t="str">
        <f t="shared" si="325"/>
        <v>Tier 24</v>
      </c>
      <c r="G2320" s="284">
        <f t="shared" si="326"/>
        <v>1.6425035613271934E-2</v>
      </c>
    </row>
    <row r="2321" spans="1:7" hidden="1">
      <c r="A2321" s="283" t="str">
        <f t="shared" si="322"/>
        <v>Tier 24</v>
      </c>
      <c r="B2321" s="286">
        <f t="shared" si="327"/>
        <v>2258</v>
      </c>
      <c r="C2321" s="265">
        <f t="shared" si="327"/>
        <v>46200</v>
      </c>
      <c r="D2321" s="265" t="str">
        <f t="shared" si="323"/>
        <v>Tier 24</v>
      </c>
      <c r="E2321" s="284">
        <f t="shared" si="324"/>
        <v>0.2411100211756855</v>
      </c>
      <c r="F2321" s="265" t="str">
        <f t="shared" si="325"/>
        <v>Tier 24</v>
      </c>
      <c r="G2321" s="284">
        <f t="shared" si="326"/>
        <v>1.64264643689052E-2</v>
      </c>
    </row>
    <row r="2322" spans="1:7" hidden="1">
      <c r="A2322" s="283" t="str">
        <f t="shared" si="322"/>
        <v>Tier 24</v>
      </c>
      <c r="B2322" s="286">
        <f t="shared" si="327"/>
        <v>2259</v>
      </c>
      <c r="C2322" s="265">
        <f t="shared" si="327"/>
        <v>46201</v>
      </c>
      <c r="D2322" s="265" t="str">
        <f t="shared" si="323"/>
        <v>Tier 24</v>
      </c>
      <c r="E2322" s="284">
        <f t="shared" si="324"/>
        <v>0.24111786156785467</v>
      </c>
      <c r="F2322" s="265" t="str">
        <f t="shared" si="325"/>
        <v>Tier 24</v>
      </c>
      <c r="G2322" s="284">
        <f t="shared" si="326"/>
        <v>1.6427893124538465E-2</v>
      </c>
    </row>
    <row r="2323" spans="1:7" hidden="1">
      <c r="A2323" s="283" t="str">
        <f t="shared" si="322"/>
        <v>Tier 24</v>
      </c>
      <c r="B2323" s="286">
        <f t="shared" si="327"/>
        <v>2260</v>
      </c>
      <c r="C2323" s="265">
        <f t="shared" si="327"/>
        <v>46202</v>
      </c>
      <c r="D2323" s="265" t="str">
        <f t="shared" si="323"/>
        <v>Tier 24</v>
      </c>
      <c r="E2323" s="284">
        <f t="shared" si="324"/>
        <v>0.24112570196002384</v>
      </c>
      <c r="F2323" s="265" t="str">
        <f t="shared" si="325"/>
        <v>Tier 24</v>
      </c>
      <c r="G2323" s="284">
        <f t="shared" si="326"/>
        <v>1.6429321880171731E-2</v>
      </c>
    </row>
    <row r="2324" spans="1:7" hidden="1">
      <c r="A2324" s="283" t="str">
        <f t="shared" si="322"/>
        <v>Tier 24</v>
      </c>
      <c r="B2324" s="286">
        <f t="shared" ref="B2324:C2339" si="328">B2323+1</f>
        <v>2261</v>
      </c>
      <c r="C2324" s="265">
        <f t="shared" si="328"/>
        <v>46203</v>
      </c>
      <c r="D2324" s="265" t="str">
        <f t="shared" si="323"/>
        <v>Tier 24</v>
      </c>
      <c r="E2324" s="284">
        <f t="shared" si="324"/>
        <v>0.241133542352193</v>
      </c>
      <c r="F2324" s="265" t="str">
        <f t="shared" si="325"/>
        <v>Tier 24</v>
      </c>
      <c r="G2324" s="284">
        <f t="shared" si="326"/>
        <v>1.6430750635804996E-2</v>
      </c>
    </row>
    <row r="2325" spans="1:7" hidden="1">
      <c r="A2325" s="283" t="str">
        <f t="shared" si="322"/>
        <v>Tier 24</v>
      </c>
      <c r="B2325" s="286">
        <f t="shared" si="328"/>
        <v>2262</v>
      </c>
      <c r="C2325" s="265">
        <f t="shared" si="328"/>
        <v>46204</v>
      </c>
      <c r="D2325" s="265" t="str">
        <f t="shared" si="323"/>
        <v>Tier 24</v>
      </c>
      <c r="E2325" s="284">
        <f t="shared" si="324"/>
        <v>0.24114138274436217</v>
      </c>
      <c r="F2325" s="265" t="str">
        <f t="shared" si="325"/>
        <v>Tier 24</v>
      </c>
      <c r="G2325" s="284">
        <f t="shared" si="326"/>
        <v>1.6432179391438262E-2</v>
      </c>
    </row>
    <row r="2326" spans="1:7" hidden="1">
      <c r="A2326" s="283" t="str">
        <f t="shared" si="322"/>
        <v>Tier 24</v>
      </c>
      <c r="B2326" s="286">
        <f t="shared" si="328"/>
        <v>2263</v>
      </c>
      <c r="C2326" s="265">
        <f t="shared" si="328"/>
        <v>46205</v>
      </c>
      <c r="D2326" s="265" t="str">
        <f t="shared" si="323"/>
        <v>Tier 24</v>
      </c>
      <c r="E2326" s="284">
        <f t="shared" si="324"/>
        <v>0.24114922313653134</v>
      </c>
      <c r="F2326" s="265" t="str">
        <f t="shared" si="325"/>
        <v>Tier 24</v>
      </c>
      <c r="G2326" s="284">
        <f t="shared" si="326"/>
        <v>1.6433608147071527E-2</v>
      </c>
    </row>
    <row r="2327" spans="1:7" hidden="1">
      <c r="A2327" s="283" t="str">
        <f t="shared" si="322"/>
        <v>Tier 24</v>
      </c>
      <c r="B2327" s="286">
        <f t="shared" si="328"/>
        <v>2264</v>
      </c>
      <c r="C2327" s="265">
        <f t="shared" si="328"/>
        <v>46206</v>
      </c>
      <c r="D2327" s="265" t="str">
        <f t="shared" si="323"/>
        <v>Tier 24</v>
      </c>
      <c r="E2327" s="284">
        <f t="shared" si="324"/>
        <v>0.2411570635287005</v>
      </c>
      <c r="F2327" s="265" t="str">
        <f t="shared" si="325"/>
        <v>Tier 24</v>
      </c>
      <c r="G2327" s="284">
        <f t="shared" si="326"/>
        <v>1.6435036902704793E-2</v>
      </c>
    </row>
    <row r="2328" spans="1:7" hidden="1">
      <c r="A2328" s="283" t="str">
        <f t="shared" si="322"/>
        <v>Tier 24</v>
      </c>
      <c r="B2328" s="286">
        <f t="shared" si="328"/>
        <v>2265</v>
      </c>
      <c r="C2328" s="265">
        <f t="shared" si="328"/>
        <v>46207</v>
      </c>
      <c r="D2328" s="265" t="str">
        <f t="shared" si="323"/>
        <v>Tier 24</v>
      </c>
      <c r="E2328" s="284">
        <f t="shared" si="324"/>
        <v>0.24116490392086967</v>
      </c>
      <c r="F2328" s="265" t="str">
        <f t="shared" si="325"/>
        <v>Tier 24</v>
      </c>
      <c r="G2328" s="284">
        <f t="shared" si="326"/>
        <v>1.6436465658338058E-2</v>
      </c>
    </row>
    <row r="2329" spans="1:7" hidden="1">
      <c r="A2329" s="283" t="str">
        <f t="shared" si="322"/>
        <v>Tier 24</v>
      </c>
      <c r="B2329" s="286">
        <f t="shared" si="328"/>
        <v>2266</v>
      </c>
      <c r="C2329" s="265">
        <f t="shared" si="328"/>
        <v>46208</v>
      </c>
      <c r="D2329" s="265" t="str">
        <f t="shared" si="323"/>
        <v>Tier 24</v>
      </c>
      <c r="E2329" s="284">
        <f t="shared" si="324"/>
        <v>0.24117274431303884</v>
      </c>
      <c r="F2329" s="265" t="str">
        <f t="shared" si="325"/>
        <v>Tier 24</v>
      </c>
      <c r="G2329" s="284">
        <f t="shared" si="326"/>
        <v>1.6437894413971324E-2</v>
      </c>
    </row>
    <row r="2330" spans="1:7" hidden="1">
      <c r="A2330" s="283" t="str">
        <f t="shared" si="322"/>
        <v>Tier 24</v>
      </c>
      <c r="B2330" s="286">
        <f t="shared" si="328"/>
        <v>2267</v>
      </c>
      <c r="C2330" s="265">
        <f t="shared" si="328"/>
        <v>46209</v>
      </c>
      <c r="D2330" s="265" t="str">
        <f t="shared" si="323"/>
        <v>Tier 24</v>
      </c>
      <c r="E2330" s="284">
        <f t="shared" si="324"/>
        <v>0.24118058470520801</v>
      </c>
      <c r="F2330" s="265" t="str">
        <f t="shared" si="325"/>
        <v>Tier 24</v>
      </c>
      <c r="G2330" s="284">
        <f t="shared" si="326"/>
        <v>1.643932316960459E-2</v>
      </c>
    </row>
    <row r="2331" spans="1:7" hidden="1">
      <c r="A2331" s="283" t="str">
        <f t="shared" si="322"/>
        <v>Tier 24</v>
      </c>
      <c r="B2331" s="286">
        <f t="shared" si="328"/>
        <v>2268</v>
      </c>
      <c r="C2331" s="265">
        <f t="shared" si="328"/>
        <v>46210</v>
      </c>
      <c r="D2331" s="265" t="str">
        <f t="shared" si="323"/>
        <v>Tier 24</v>
      </c>
      <c r="E2331" s="284">
        <f t="shared" si="324"/>
        <v>0.24118842509737717</v>
      </c>
      <c r="F2331" s="265" t="str">
        <f t="shared" si="325"/>
        <v>Tier 24</v>
      </c>
      <c r="G2331" s="284">
        <f t="shared" si="326"/>
        <v>1.6440751925237855E-2</v>
      </c>
    </row>
    <row r="2332" spans="1:7" hidden="1">
      <c r="A2332" s="283" t="str">
        <f t="shared" si="322"/>
        <v>Tier 24</v>
      </c>
      <c r="B2332" s="286">
        <f t="shared" si="328"/>
        <v>2269</v>
      </c>
      <c r="C2332" s="265">
        <f t="shared" si="328"/>
        <v>46211</v>
      </c>
      <c r="D2332" s="265" t="str">
        <f t="shared" si="323"/>
        <v>Tier 24</v>
      </c>
      <c r="E2332" s="284">
        <f t="shared" si="324"/>
        <v>0.24119626548954634</v>
      </c>
      <c r="F2332" s="265" t="str">
        <f t="shared" si="325"/>
        <v>Tier 24</v>
      </c>
      <c r="G2332" s="284">
        <f t="shared" si="326"/>
        <v>1.6442180680871121E-2</v>
      </c>
    </row>
    <row r="2333" spans="1:7" hidden="1">
      <c r="A2333" s="283" t="str">
        <f t="shared" si="322"/>
        <v>Tier 24</v>
      </c>
      <c r="B2333" s="286">
        <f t="shared" si="328"/>
        <v>2270</v>
      </c>
      <c r="C2333" s="265">
        <f t="shared" si="328"/>
        <v>46212</v>
      </c>
      <c r="D2333" s="265" t="str">
        <f t="shared" si="323"/>
        <v>Tier 24</v>
      </c>
      <c r="E2333" s="284">
        <f t="shared" si="324"/>
        <v>0.24120410588171551</v>
      </c>
      <c r="F2333" s="265" t="str">
        <f t="shared" si="325"/>
        <v>Tier 24</v>
      </c>
      <c r="G2333" s="284">
        <f t="shared" si="326"/>
        <v>1.6443609436504386E-2</v>
      </c>
    </row>
    <row r="2334" spans="1:7" hidden="1">
      <c r="A2334" s="283" t="str">
        <f t="shared" si="322"/>
        <v>Tier 24</v>
      </c>
      <c r="B2334" s="286">
        <f t="shared" si="328"/>
        <v>2271</v>
      </c>
      <c r="C2334" s="265">
        <f t="shared" si="328"/>
        <v>46213</v>
      </c>
      <c r="D2334" s="265" t="str">
        <f t="shared" si="323"/>
        <v>Tier 24</v>
      </c>
      <c r="E2334" s="284">
        <f t="shared" si="324"/>
        <v>0.24121194627388468</v>
      </c>
      <c r="F2334" s="265" t="str">
        <f t="shared" si="325"/>
        <v>Tier 24</v>
      </c>
      <c r="G2334" s="284">
        <f t="shared" si="326"/>
        <v>1.6445038192137652E-2</v>
      </c>
    </row>
    <row r="2335" spans="1:7" hidden="1">
      <c r="A2335" s="283" t="str">
        <f t="shared" si="322"/>
        <v>Tier 24</v>
      </c>
      <c r="B2335" s="286">
        <f t="shared" si="328"/>
        <v>2272</v>
      </c>
      <c r="C2335" s="265">
        <f t="shared" si="328"/>
        <v>46214</v>
      </c>
      <c r="D2335" s="265" t="str">
        <f t="shared" si="323"/>
        <v>Tier 24</v>
      </c>
      <c r="E2335" s="284">
        <f t="shared" si="324"/>
        <v>0.24121978666605384</v>
      </c>
      <c r="F2335" s="265" t="str">
        <f t="shared" si="325"/>
        <v>Tier 24</v>
      </c>
      <c r="G2335" s="284">
        <f t="shared" si="326"/>
        <v>1.6446466947770917E-2</v>
      </c>
    </row>
    <row r="2336" spans="1:7" hidden="1">
      <c r="A2336" s="283" t="str">
        <f t="shared" si="322"/>
        <v>Tier 24</v>
      </c>
      <c r="B2336" s="286">
        <f t="shared" si="328"/>
        <v>2273</v>
      </c>
      <c r="C2336" s="265">
        <f t="shared" si="328"/>
        <v>46215</v>
      </c>
      <c r="D2336" s="265" t="str">
        <f t="shared" si="323"/>
        <v>Tier 24</v>
      </c>
      <c r="E2336" s="284">
        <f t="shared" si="324"/>
        <v>0.24122762705822301</v>
      </c>
      <c r="F2336" s="265" t="str">
        <f t="shared" si="325"/>
        <v>Tier 24</v>
      </c>
      <c r="G2336" s="284">
        <f t="shared" si="326"/>
        <v>1.6447895703404183E-2</v>
      </c>
    </row>
    <row r="2337" spans="1:7" hidden="1">
      <c r="A2337" s="283" t="str">
        <f t="shared" si="322"/>
        <v>Tier 24</v>
      </c>
      <c r="B2337" s="286">
        <f t="shared" si="328"/>
        <v>2274</v>
      </c>
      <c r="C2337" s="265">
        <f t="shared" si="328"/>
        <v>46216</v>
      </c>
      <c r="D2337" s="265" t="str">
        <f t="shared" si="323"/>
        <v>Tier 24</v>
      </c>
      <c r="E2337" s="284">
        <f t="shared" si="324"/>
        <v>0.24123546745039218</v>
      </c>
      <c r="F2337" s="265" t="str">
        <f t="shared" si="325"/>
        <v>Tier 24</v>
      </c>
      <c r="G2337" s="284">
        <f t="shared" si="326"/>
        <v>1.6449324459037448E-2</v>
      </c>
    </row>
    <row r="2338" spans="1:7" hidden="1">
      <c r="A2338" s="283" t="str">
        <f t="shared" si="322"/>
        <v>Tier 24</v>
      </c>
      <c r="B2338" s="286">
        <f t="shared" si="328"/>
        <v>2275</v>
      </c>
      <c r="C2338" s="265">
        <f t="shared" si="328"/>
        <v>46217</v>
      </c>
      <c r="D2338" s="265" t="str">
        <f t="shared" si="323"/>
        <v>Tier 24</v>
      </c>
      <c r="E2338" s="284">
        <f t="shared" si="324"/>
        <v>0.24124330784256134</v>
      </c>
      <c r="F2338" s="265" t="str">
        <f t="shared" si="325"/>
        <v>Tier 24</v>
      </c>
      <c r="G2338" s="284">
        <f t="shared" si="326"/>
        <v>1.6450753214670714E-2</v>
      </c>
    </row>
    <row r="2339" spans="1:7" hidden="1">
      <c r="A2339" s="283" t="str">
        <f t="shared" si="322"/>
        <v>Tier 24</v>
      </c>
      <c r="B2339" s="286">
        <f t="shared" si="328"/>
        <v>2276</v>
      </c>
      <c r="C2339" s="265">
        <f t="shared" si="328"/>
        <v>46218</v>
      </c>
      <c r="D2339" s="265" t="str">
        <f t="shared" si="323"/>
        <v>Tier 24</v>
      </c>
      <c r="E2339" s="284">
        <f t="shared" si="324"/>
        <v>0.24125114823473051</v>
      </c>
      <c r="F2339" s="265" t="str">
        <f t="shared" si="325"/>
        <v>Tier 24</v>
      </c>
      <c r="G2339" s="284">
        <f t="shared" si="326"/>
        <v>1.6452181970303979E-2</v>
      </c>
    </row>
    <row r="2340" spans="1:7" hidden="1">
      <c r="A2340" s="283" t="str">
        <f t="shared" si="322"/>
        <v>Tier 24</v>
      </c>
      <c r="B2340" s="286">
        <f t="shared" ref="B2340:C2345" si="329">B2339+1</f>
        <v>2277</v>
      </c>
      <c r="C2340" s="265">
        <f t="shared" si="329"/>
        <v>46219</v>
      </c>
      <c r="D2340" s="265" t="str">
        <f t="shared" si="323"/>
        <v>Tier 24</v>
      </c>
      <c r="E2340" s="284">
        <f t="shared" si="324"/>
        <v>0.24125898862689968</v>
      </c>
      <c r="F2340" s="265" t="str">
        <f t="shared" si="325"/>
        <v>Tier 24</v>
      </c>
      <c r="G2340" s="284">
        <f t="shared" si="326"/>
        <v>1.6453610725937245E-2</v>
      </c>
    </row>
    <row r="2341" spans="1:7" hidden="1">
      <c r="A2341" s="283" t="str">
        <f t="shared" si="322"/>
        <v>Tier 24</v>
      </c>
      <c r="B2341" s="286">
        <f t="shared" si="329"/>
        <v>2278</v>
      </c>
      <c r="C2341" s="265">
        <f t="shared" si="329"/>
        <v>46220</v>
      </c>
      <c r="D2341" s="265" t="str">
        <f t="shared" si="323"/>
        <v>Tier 24</v>
      </c>
      <c r="E2341" s="284">
        <f t="shared" si="324"/>
        <v>0.24126682901906885</v>
      </c>
      <c r="F2341" s="265" t="str">
        <f t="shared" si="325"/>
        <v>Tier 24</v>
      </c>
      <c r="G2341" s="284">
        <f t="shared" si="326"/>
        <v>1.645503948157051E-2</v>
      </c>
    </row>
    <row r="2342" spans="1:7" hidden="1">
      <c r="A2342" s="283" t="str">
        <f t="shared" si="322"/>
        <v>Tier 24</v>
      </c>
      <c r="B2342" s="286">
        <f t="shared" si="329"/>
        <v>2279</v>
      </c>
      <c r="C2342" s="265">
        <f t="shared" si="329"/>
        <v>46221</v>
      </c>
      <c r="D2342" s="265" t="str">
        <f t="shared" si="323"/>
        <v>Tier 24</v>
      </c>
      <c r="E2342" s="284">
        <f t="shared" si="324"/>
        <v>0.24127466941123801</v>
      </c>
      <c r="F2342" s="265" t="str">
        <f t="shared" si="325"/>
        <v>Tier 24</v>
      </c>
      <c r="G2342" s="284">
        <f t="shared" si="326"/>
        <v>1.6456468237203776E-2</v>
      </c>
    </row>
    <row r="2343" spans="1:7" hidden="1">
      <c r="A2343" s="283" t="str">
        <f t="shared" si="322"/>
        <v>Tier 24</v>
      </c>
      <c r="B2343" s="286">
        <f t="shared" si="329"/>
        <v>2280</v>
      </c>
      <c r="C2343" s="265">
        <f t="shared" si="329"/>
        <v>46222</v>
      </c>
      <c r="D2343" s="265" t="str">
        <f t="shared" si="323"/>
        <v>Tier 24</v>
      </c>
      <c r="E2343" s="284">
        <f t="shared" si="324"/>
        <v>0.24128250980340718</v>
      </c>
      <c r="F2343" s="265" t="str">
        <f t="shared" si="325"/>
        <v>Tier 24</v>
      </c>
      <c r="G2343" s="284">
        <f t="shared" si="326"/>
        <v>1.6457896992837041E-2</v>
      </c>
    </row>
    <row r="2344" spans="1:7" hidden="1">
      <c r="A2344" s="283" t="str">
        <f t="shared" si="322"/>
        <v>Tier 24</v>
      </c>
      <c r="B2344" s="286">
        <f t="shared" si="329"/>
        <v>2281</v>
      </c>
      <c r="C2344" s="265">
        <f t="shared" si="329"/>
        <v>46223</v>
      </c>
      <c r="D2344" s="265" t="str">
        <f t="shared" si="323"/>
        <v>Tier 24</v>
      </c>
      <c r="E2344" s="284">
        <f t="shared" si="324"/>
        <v>0.24129035019557635</v>
      </c>
      <c r="F2344" s="265" t="str">
        <f t="shared" si="325"/>
        <v>Tier 24</v>
      </c>
      <c r="G2344" s="284">
        <f t="shared" si="326"/>
        <v>1.6459325748470307E-2</v>
      </c>
    </row>
    <row r="2345" spans="1:7" hidden="1">
      <c r="A2345" s="283" t="str">
        <f t="shared" si="322"/>
        <v>Tier 24</v>
      </c>
      <c r="B2345" s="286">
        <f t="shared" si="329"/>
        <v>2282</v>
      </c>
      <c r="C2345" s="265">
        <f t="shared" si="329"/>
        <v>46224</v>
      </c>
      <c r="D2345" s="265" t="str">
        <f t="shared" si="323"/>
        <v>Tier 24</v>
      </c>
      <c r="E2345" s="284">
        <f t="shared" si="324"/>
        <v>0.24129819058774551</v>
      </c>
      <c r="F2345" s="265" t="str">
        <f t="shared" si="325"/>
        <v>Tier 24</v>
      </c>
      <c r="G2345" s="284">
        <f t="shared" si="326"/>
        <v>1.6460754504103572E-2</v>
      </c>
    </row>
    <row r="2346" spans="1:7" hidden="1">
      <c r="A2346" s="283" t="str">
        <f t="shared" si="322"/>
        <v>Tier 24</v>
      </c>
      <c r="B2346" s="286">
        <f>B2345+1</f>
        <v>2283</v>
      </c>
      <c r="C2346" s="265">
        <f>C2345+1</f>
        <v>46225</v>
      </c>
      <c r="D2346" s="265" t="str">
        <f t="shared" si="323"/>
        <v>Tier 24</v>
      </c>
      <c r="E2346" s="284">
        <f t="shared" si="324"/>
        <v>0.24130603097991468</v>
      </c>
      <c r="F2346" s="265" t="str">
        <f t="shared" si="325"/>
        <v>Tier 24</v>
      </c>
      <c r="G2346" s="284">
        <f t="shared" si="326"/>
        <v>1.6462183259736838E-2</v>
      </c>
    </row>
    <row r="2347" spans="1:7" hidden="1">
      <c r="A2347" s="283" t="str">
        <f t="shared" si="322"/>
        <v>Tier 24</v>
      </c>
      <c r="B2347" s="286">
        <f t="shared" ref="B2347:C2362" si="330">B2346+1</f>
        <v>2284</v>
      </c>
      <c r="C2347" s="265">
        <f t="shared" si="330"/>
        <v>46226</v>
      </c>
      <c r="D2347" s="265" t="str">
        <f t="shared" si="323"/>
        <v>Tier 24</v>
      </c>
      <c r="E2347" s="284">
        <f t="shared" si="324"/>
        <v>0.24131387137208385</v>
      </c>
      <c r="F2347" s="265" t="str">
        <f t="shared" si="325"/>
        <v>Tier 24</v>
      </c>
      <c r="G2347" s="284">
        <f t="shared" si="326"/>
        <v>1.6463612015370103E-2</v>
      </c>
    </row>
    <row r="2348" spans="1:7" hidden="1">
      <c r="A2348" s="283" t="str">
        <f t="shared" si="322"/>
        <v>Tier 24</v>
      </c>
      <c r="B2348" s="286">
        <f t="shared" si="330"/>
        <v>2285</v>
      </c>
      <c r="C2348" s="265">
        <f t="shared" si="330"/>
        <v>46227</v>
      </c>
      <c r="D2348" s="265" t="str">
        <f t="shared" si="323"/>
        <v>Tier 24</v>
      </c>
      <c r="E2348" s="284">
        <f t="shared" si="324"/>
        <v>0.24132171176425302</v>
      </c>
      <c r="F2348" s="265" t="str">
        <f t="shared" si="325"/>
        <v>Tier 24</v>
      </c>
      <c r="G2348" s="284">
        <f t="shared" si="326"/>
        <v>1.6465040771003369E-2</v>
      </c>
    </row>
    <row r="2349" spans="1:7" hidden="1">
      <c r="A2349" s="283" t="str">
        <f t="shared" si="322"/>
        <v>Tier 24</v>
      </c>
      <c r="B2349" s="286">
        <f t="shared" si="330"/>
        <v>2286</v>
      </c>
      <c r="C2349" s="265">
        <f t="shared" si="330"/>
        <v>46228</v>
      </c>
      <c r="D2349" s="265" t="str">
        <f t="shared" si="323"/>
        <v>Tier 24</v>
      </c>
      <c r="E2349" s="284">
        <f t="shared" si="324"/>
        <v>0.24132955215642218</v>
      </c>
      <c r="F2349" s="265" t="str">
        <f t="shared" si="325"/>
        <v>Tier 24</v>
      </c>
      <c r="G2349" s="284">
        <f t="shared" si="326"/>
        <v>1.6466469526636635E-2</v>
      </c>
    </row>
    <row r="2350" spans="1:7" hidden="1">
      <c r="A2350" s="283" t="str">
        <f t="shared" si="322"/>
        <v>Tier 24</v>
      </c>
      <c r="B2350" s="286">
        <f t="shared" si="330"/>
        <v>2287</v>
      </c>
      <c r="C2350" s="265">
        <f t="shared" si="330"/>
        <v>46229</v>
      </c>
      <c r="D2350" s="265" t="str">
        <f t="shared" si="323"/>
        <v>Tier 24</v>
      </c>
      <c r="E2350" s="284">
        <f t="shared" si="324"/>
        <v>0.24133739254859135</v>
      </c>
      <c r="F2350" s="265" t="str">
        <f t="shared" si="325"/>
        <v>Tier 24</v>
      </c>
      <c r="G2350" s="284">
        <f t="shared" si="326"/>
        <v>1.64678982822699E-2</v>
      </c>
    </row>
    <row r="2351" spans="1:7" hidden="1">
      <c r="A2351" s="283" t="str">
        <f t="shared" si="322"/>
        <v>Tier 24</v>
      </c>
      <c r="B2351" s="286">
        <f t="shared" si="330"/>
        <v>2288</v>
      </c>
      <c r="C2351" s="265">
        <f t="shared" si="330"/>
        <v>46230</v>
      </c>
      <c r="D2351" s="265" t="str">
        <f t="shared" si="323"/>
        <v>Tier 24</v>
      </c>
      <c r="E2351" s="284">
        <f t="shared" si="324"/>
        <v>0.24134523294076052</v>
      </c>
      <c r="F2351" s="265" t="str">
        <f t="shared" si="325"/>
        <v>Tier 24</v>
      </c>
      <c r="G2351" s="284">
        <f t="shared" si="326"/>
        <v>1.6469327037903166E-2</v>
      </c>
    </row>
    <row r="2352" spans="1:7" hidden="1">
      <c r="A2352" s="283" t="str">
        <f t="shared" si="322"/>
        <v>Tier 24</v>
      </c>
      <c r="B2352" s="286">
        <f t="shared" si="330"/>
        <v>2289</v>
      </c>
      <c r="C2352" s="265">
        <f t="shared" si="330"/>
        <v>46231</v>
      </c>
      <c r="D2352" s="265" t="str">
        <f t="shared" si="323"/>
        <v>Tier 24</v>
      </c>
      <c r="E2352" s="284">
        <f t="shared" si="324"/>
        <v>0.24135307333292969</v>
      </c>
      <c r="F2352" s="265" t="str">
        <f t="shared" si="325"/>
        <v>Tier 24</v>
      </c>
      <c r="G2352" s="284">
        <f t="shared" si="326"/>
        <v>1.6470755793536431E-2</v>
      </c>
    </row>
    <row r="2353" spans="1:7" hidden="1">
      <c r="A2353" s="283" t="str">
        <f t="shared" si="322"/>
        <v>Tier 24</v>
      </c>
      <c r="B2353" s="286">
        <f t="shared" si="330"/>
        <v>2290</v>
      </c>
      <c r="C2353" s="265">
        <f t="shared" si="330"/>
        <v>46232</v>
      </c>
      <c r="D2353" s="265" t="str">
        <f t="shared" si="323"/>
        <v>Tier 24</v>
      </c>
      <c r="E2353" s="284">
        <f t="shared" si="324"/>
        <v>0.24136091372509885</v>
      </c>
      <c r="F2353" s="265" t="str">
        <f t="shared" si="325"/>
        <v>Tier 24</v>
      </c>
      <c r="G2353" s="284">
        <f t="shared" si="326"/>
        <v>1.6472184549169697E-2</v>
      </c>
    </row>
    <row r="2354" spans="1:7" hidden="1">
      <c r="A2354" s="283" t="str">
        <f t="shared" si="322"/>
        <v>Tier 25</v>
      </c>
      <c r="B2354" s="286">
        <f t="shared" si="330"/>
        <v>2291</v>
      </c>
      <c r="C2354" s="265">
        <f t="shared" si="330"/>
        <v>46233</v>
      </c>
      <c r="D2354" s="265" t="str">
        <f t="shared" si="323"/>
        <v>Tier 25</v>
      </c>
      <c r="E2354" s="284">
        <f t="shared" si="324"/>
        <v>0.24136932957883653</v>
      </c>
      <c r="F2354" s="265" t="str">
        <f t="shared" si="325"/>
        <v>Tier 25</v>
      </c>
      <c r="G2354" s="284">
        <f t="shared" si="326"/>
        <v>1.6473600371152992E-2</v>
      </c>
    </row>
    <row r="2355" spans="1:7" hidden="1">
      <c r="A2355" s="283" t="str">
        <f t="shared" si="322"/>
        <v>Tier 25</v>
      </c>
      <c r="B2355" s="286">
        <f t="shared" si="330"/>
        <v>2292</v>
      </c>
      <c r="C2355" s="265">
        <f t="shared" si="330"/>
        <v>46234</v>
      </c>
      <c r="D2355" s="265" t="str">
        <f t="shared" si="323"/>
        <v>Tier 25</v>
      </c>
      <c r="E2355" s="284">
        <f t="shared" si="324"/>
        <v>0.2413777454325742</v>
      </c>
      <c r="F2355" s="265" t="str">
        <f t="shared" si="325"/>
        <v>Tier 25</v>
      </c>
      <c r="G2355" s="284">
        <f t="shared" si="326"/>
        <v>1.6475016193136287E-2</v>
      </c>
    </row>
    <row r="2356" spans="1:7" hidden="1">
      <c r="A2356" s="283" t="str">
        <f t="shared" si="322"/>
        <v>Tier 25</v>
      </c>
      <c r="B2356" s="286">
        <f t="shared" si="330"/>
        <v>2293</v>
      </c>
      <c r="C2356" s="265">
        <f t="shared" si="330"/>
        <v>46235</v>
      </c>
      <c r="D2356" s="265" t="str">
        <f t="shared" si="323"/>
        <v>Tier 25</v>
      </c>
      <c r="E2356" s="284">
        <f t="shared" si="324"/>
        <v>0.24138616128631188</v>
      </c>
      <c r="F2356" s="265" t="str">
        <f t="shared" si="325"/>
        <v>Tier 25</v>
      </c>
      <c r="G2356" s="284">
        <f t="shared" si="326"/>
        <v>1.6476432015119582E-2</v>
      </c>
    </row>
    <row r="2357" spans="1:7" hidden="1">
      <c r="A2357" s="283" t="str">
        <f t="shared" si="322"/>
        <v>Tier 25</v>
      </c>
      <c r="B2357" s="286">
        <f t="shared" si="330"/>
        <v>2294</v>
      </c>
      <c r="C2357" s="265">
        <f t="shared" si="330"/>
        <v>46236</v>
      </c>
      <c r="D2357" s="265" t="str">
        <f t="shared" si="323"/>
        <v>Tier 25</v>
      </c>
      <c r="E2357" s="284">
        <f t="shared" si="324"/>
        <v>0.24139457714004955</v>
      </c>
      <c r="F2357" s="265" t="str">
        <f t="shared" si="325"/>
        <v>Tier 25</v>
      </c>
      <c r="G2357" s="284">
        <f t="shared" si="326"/>
        <v>1.6477847837102877E-2</v>
      </c>
    </row>
    <row r="2358" spans="1:7" hidden="1">
      <c r="A2358" s="283" t="str">
        <f t="shared" si="322"/>
        <v>Tier 25</v>
      </c>
      <c r="B2358" s="286">
        <f t="shared" si="330"/>
        <v>2295</v>
      </c>
      <c r="C2358" s="265">
        <f t="shared" si="330"/>
        <v>46237</v>
      </c>
      <c r="D2358" s="265" t="str">
        <f t="shared" si="323"/>
        <v>Tier 25</v>
      </c>
      <c r="E2358" s="284">
        <f t="shared" si="324"/>
        <v>0.24140299299378723</v>
      </c>
      <c r="F2358" s="265" t="str">
        <f t="shared" si="325"/>
        <v>Tier 25</v>
      </c>
      <c r="G2358" s="284">
        <f t="shared" si="326"/>
        <v>1.6479263659086172E-2</v>
      </c>
    </row>
    <row r="2359" spans="1:7" hidden="1">
      <c r="A2359" s="283" t="str">
        <f t="shared" si="322"/>
        <v>Tier 25</v>
      </c>
      <c r="B2359" s="286">
        <f t="shared" si="330"/>
        <v>2296</v>
      </c>
      <c r="C2359" s="265">
        <f t="shared" si="330"/>
        <v>46238</v>
      </c>
      <c r="D2359" s="265" t="str">
        <f t="shared" si="323"/>
        <v>Tier 25</v>
      </c>
      <c r="E2359" s="284">
        <f t="shared" si="324"/>
        <v>0.24141140884752491</v>
      </c>
      <c r="F2359" s="265" t="str">
        <f t="shared" si="325"/>
        <v>Tier 25</v>
      </c>
      <c r="G2359" s="284">
        <f t="shared" si="326"/>
        <v>1.6480679481069467E-2</v>
      </c>
    </row>
    <row r="2360" spans="1:7" hidden="1">
      <c r="A2360" s="283" t="str">
        <f t="shared" si="322"/>
        <v>Tier 25</v>
      </c>
      <c r="B2360" s="286">
        <f t="shared" si="330"/>
        <v>2297</v>
      </c>
      <c r="C2360" s="265">
        <f t="shared" si="330"/>
        <v>46239</v>
      </c>
      <c r="D2360" s="265" t="str">
        <f t="shared" si="323"/>
        <v>Tier 25</v>
      </c>
      <c r="E2360" s="284">
        <f t="shared" si="324"/>
        <v>0.24141982470126258</v>
      </c>
      <c r="F2360" s="265" t="str">
        <f t="shared" si="325"/>
        <v>Tier 25</v>
      </c>
      <c r="G2360" s="284">
        <f t="shared" si="326"/>
        <v>1.6482095303052762E-2</v>
      </c>
    </row>
    <row r="2361" spans="1:7" hidden="1">
      <c r="A2361" s="283" t="str">
        <f t="shared" si="322"/>
        <v>Tier 25</v>
      </c>
      <c r="B2361" s="286">
        <f t="shared" si="330"/>
        <v>2298</v>
      </c>
      <c r="C2361" s="265">
        <f t="shared" si="330"/>
        <v>46240</v>
      </c>
      <c r="D2361" s="265" t="str">
        <f t="shared" si="323"/>
        <v>Tier 25</v>
      </c>
      <c r="E2361" s="284">
        <f t="shared" si="324"/>
        <v>0.24142824055500026</v>
      </c>
      <c r="F2361" s="265" t="str">
        <f t="shared" si="325"/>
        <v>Tier 25</v>
      </c>
      <c r="G2361" s="284">
        <f t="shared" si="326"/>
        <v>1.6483511125036057E-2</v>
      </c>
    </row>
    <row r="2362" spans="1:7" hidden="1">
      <c r="A2362" s="283" t="str">
        <f t="shared" si="322"/>
        <v>Tier 25</v>
      </c>
      <c r="B2362" s="286">
        <f t="shared" si="330"/>
        <v>2299</v>
      </c>
      <c r="C2362" s="265">
        <f t="shared" si="330"/>
        <v>46241</v>
      </c>
      <c r="D2362" s="265" t="str">
        <f t="shared" si="323"/>
        <v>Tier 25</v>
      </c>
      <c r="E2362" s="284">
        <f t="shared" si="324"/>
        <v>0.24143665640873793</v>
      </c>
      <c r="F2362" s="265" t="str">
        <f t="shared" si="325"/>
        <v>Tier 25</v>
      </c>
      <c r="G2362" s="284">
        <f t="shared" si="326"/>
        <v>1.6484926947019352E-2</v>
      </c>
    </row>
    <row r="2363" spans="1:7" hidden="1">
      <c r="A2363" s="283" t="str">
        <f t="shared" si="322"/>
        <v>Tier 25</v>
      </c>
      <c r="B2363" s="286">
        <f t="shared" ref="B2363:C2378" si="331">B2362+1</f>
        <v>2300</v>
      </c>
      <c r="C2363" s="265">
        <f t="shared" si="331"/>
        <v>46242</v>
      </c>
      <c r="D2363" s="265" t="str">
        <f t="shared" si="323"/>
        <v>Tier 25</v>
      </c>
      <c r="E2363" s="284">
        <f t="shared" si="324"/>
        <v>0.24144507226247561</v>
      </c>
      <c r="F2363" s="265" t="str">
        <f t="shared" si="325"/>
        <v>Tier 25</v>
      </c>
      <c r="G2363" s="284">
        <f t="shared" si="326"/>
        <v>1.6486342769002647E-2</v>
      </c>
    </row>
    <row r="2364" spans="1:7" hidden="1">
      <c r="A2364" s="283" t="str">
        <f t="shared" si="322"/>
        <v>Tier 25</v>
      </c>
      <c r="B2364" s="286">
        <f t="shared" si="331"/>
        <v>2301</v>
      </c>
      <c r="C2364" s="265">
        <f t="shared" si="331"/>
        <v>46243</v>
      </c>
      <c r="D2364" s="265" t="str">
        <f t="shared" si="323"/>
        <v>Tier 25</v>
      </c>
      <c r="E2364" s="284">
        <f t="shared" si="324"/>
        <v>0.24145348811621328</v>
      </c>
      <c r="F2364" s="265" t="str">
        <f t="shared" si="325"/>
        <v>Tier 25</v>
      </c>
      <c r="G2364" s="284">
        <f t="shared" si="326"/>
        <v>1.6487758590985942E-2</v>
      </c>
    </row>
    <row r="2365" spans="1:7" hidden="1">
      <c r="A2365" s="283" t="str">
        <f t="shared" si="322"/>
        <v>Tier 25</v>
      </c>
      <c r="B2365" s="286">
        <f t="shared" si="331"/>
        <v>2302</v>
      </c>
      <c r="C2365" s="265">
        <f t="shared" si="331"/>
        <v>46244</v>
      </c>
      <c r="D2365" s="265" t="str">
        <f t="shared" si="323"/>
        <v>Tier 25</v>
      </c>
      <c r="E2365" s="284">
        <f t="shared" si="324"/>
        <v>0.24146190396995096</v>
      </c>
      <c r="F2365" s="265" t="str">
        <f t="shared" si="325"/>
        <v>Tier 25</v>
      </c>
      <c r="G2365" s="284">
        <f t="shared" si="326"/>
        <v>1.6489174412969237E-2</v>
      </c>
    </row>
    <row r="2366" spans="1:7" hidden="1">
      <c r="A2366" s="283" t="str">
        <f t="shared" si="322"/>
        <v>Tier 25</v>
      </c>
      <c r="B2366" s="286">
        <f t="shared" si="331"/>
        <v>2303</v>
      </c>
      <c r="C2366" s="265">
        <f t="shared" si="331"/>
        <v>46245</v>
      </c>
      <c r="D2366" s="265" t="str">
        <f t="shared" si="323"/>
        <v>Tier 25</v>
      </c>
      <c r="E2366" s="284">
        <f t="shared" si="324"/>
        <v>0.24147031982368863</v>
      </c>
      <c r="F2366" s="265" t="str">
        <f t="shared" si="325"/>
        <v>Tier 25</v>
      </c>
      <c r="G2366" s="284">
        <f t="shared" si="326"/>
        <v>1.6490590234952533E-2</v>
      </c>
    </row>
    <row r="2367" spans="1:7" hidden="1">
      <c r="A2367" s="283" t="str">
        <f t="shared" si="322"/>
        <v>Tier 25</v>
      </c>
      <c r="B2367" s="286">
        <f t="shared" si="331"/>
        <v>2304</v>
      </c>
      <c r="C2367" s="265">
        <f t="shared" si="331"/>
        <v>46246</v>
      </c>
      <c r="D2367" s="265" t="str">
        <f t="shared" si="323"/>
        <v>Tier 25</v>
      </c>
      <c r="E2367" s="284">
        <f t="shared" si="324"/>
        <v>0.24147873567742631</v>
      </c>
      <c r="F2367" s="265" t="str">
        <f t="shared" si="325"/>
        <v>Tier 25</v>
      </c>
      <c r="G2367" s="284">
        <f t="shared" si="326"/>
        <v>1.6492006056935828E-2</v>
      </c>
    </row>
    <row r="2368" spans="1:7" hidden="1">
      <c r="A2368" s="283" t="str">
        <f t="shared" ref="A2368:A2431" si="332">IFERROR(INDEX($P$63:$P$101,MATCH(B2368,$Q$63:$Q$101,0)),A2367)</f>
        <v>Tier 25</v>
      </c>
      <c r="B2368" s="286">
        <f t="shared" si="331"/>
        <v>2305</v>
      </c>
      <c r="C2368" s="265">
        <f t="shared" si="331"/>
        <v>46247</v>
      </c>
      <c r="D2368" s="265" t="str">
        <f t="shared" ref="D2368:D2431" si="333">IF(A2368=0,"",A2368)</f>
        <v>Tier 25</v>
      </c>
      <c r="E2368" s="284">
        <f t="shared" ref="E2368:E2431" si="334">IF(A2368=0,E2367,E2367+VLOOKUP(D2368,$P$63:$T$101,3,0))</f>
        <v>0.24148715153116398</v>
      </c>
      <c r="F2368" s="265" t="str">
        <f t="shared" ref="F2368:F2431" si="335">D2368</f>
        <v>Tier 25</v>
      </c>
      <c r="G2368" s="284">
        <f t="shared" ref="G2368:G2431" si="336">IF(A2368=0,G2367,G2367+VLOOKUP(F2368,$P$63:$T$101,5,0))</f>
        <v>1.6493421878919123E-2</v>
      </c>
    </row>
    <row r="2369" spans="1:7" hidden="1">
      <c r="A2369" s="283" t="str">
        <f t="shared" si="332"/>
        <v>Tier 25</v>
      </c>
      <c r="B2369" s="286">
        <f t="shared" si="331"/>
        <v>2306</v>
      </c>
      <c r="C2369" s="265">
        <f t="shared" si="331"/>
        <v>46248</v>
      </c>
      <c r="D2369" s="265" t="str">
        <f t="shared" si="333"/>
        <v>Tier 25</v>
      </c>
      <c r="E2369" s="284">
        <f t="shared" si="334"/>
        <v>0.24149556738490166</v>
      </c>
      <c r="F2369" s="265" t="str">
        <f t="shared" si="335"/>
        <v>Tier 25</v>
      </c>
      <c r="G2369" s="284">
        <f t="shared" si="336"/>
        <v>1.6494837700902418E-2</v>
      </c>
    </row>
    <row r="2370" spans="1:7" hidden="1">
      <c r="A2370" s="283" t="str">
        <f t="shared" si="332"/>
        <v>Tier 25</v>
      </c>
      <c r="B2370" s="286">
        <f t="shared" si="331"/>
        <v>2307</v>
      </c>
      <c r="C2370" s="265">
        <f t="shared" si="331"/>
        <v>46249</v>
      </c>
      <c r="D2370" s="265" t="str">
        <f t="shared" si="333"/>
        <v>Tier 25</v>
      </c>
      <c r="E2370" s="284">
        <f t="shared" si="334"/>
        <v>0.24150398323863934</v>
      </c>
      <c r="F2370" s="265" t="str">
        <f t="shared" si="335"/>
        <v>Tier 25</v>
      </c>
      <c r="G2370" s="284">
        <f t="shared" si="336"/>
        <v>1.6496253522885713E-2</v>
      </c>
    </row>
    <row r="2371" spans="1:7" hidden="1">
      <c r="A2371" s="283" t="str">
        <f t="shared" si="332"/>
        <v>Tier 25</v>
      </c>
      <c r="B2371" s="286">
        <f t="shared" si="331"/>
        <v>2308</v>
      </c>
      <c r="C2371" s="265">
        <f t="shared" si="331"/>
        <v>46250</v>
      </c>
      <c r="D2371" s="265" t="str">
        <f t="shared" si="333"/>
        <v>Tier 25</v>
      </c>
      <c r="E2371" s="284">
        <f t="shared" si="334"/>
        <v>0.24151239909237701</v>
      </c>
      <c r="F2371" s="265" t="str">
        <f t="shared" si="335"/>
        <v>Tier 25</v>
      </c>
      <c r="G2371" s="284">
        <f t="shared" si="336"/>
        <v>1.6497669344869008E-2</v>
      </c>
    </row>
    <row r="2372" spans="1:7" hidden="1">
      <c r="A2372" s="283" t="str">
        <f t="shared" si="332"/>
        <v>Tier 25</v>
      </c>
      <c r="B2372" s="286">
        <f t="shared" si="331"/>
        <v>2309</v>
      </c>
      <c r="C2372" s="265">
        <f t="shared" si="331"/>
        <v>46251</v>
      </c>
      <c r="D2372" s="265" t="str">
        <f t="shared" si="333"/>
        <v>Tier 25</v>
      </c>
      <c r="E2372" s="284">
        <f t="shared" si="334"/>
        <v>0.24152081494611469</v>
      </c>
      <c r="F2372" s="265" t="str">
        <f t="shared" si="335"/>
        <v>Tier 25</v>
      </c>
      <c r="G2372" s="284">
        <f t="shared" si="336"/>
        <v>1.6499085166852303E-2</v>
      </c>
    </row>
    <row r="2373" spans="1:7" hidden="1">
      <c r="A2373" s="283" t="str">
        <f t="shared" si="332"/>
        <v>Tier 25</v>
      </c>
      <c r="B2373" s="286">
        <f t="shared" si="331"/>
        <v>2310</v>
      </c>
      <c r="C2373" s="265">
        <f t="shared" si="331"/>
        <v>46252</v>
      </c>
      <c r="D2373" s="265" t="str">
        <f t="shared" si="333"/>
        <v>Tier 25</v>
      </c>
      <c r="E2373" s="284">
        <f t="shared" si="334"/>
        <v>0.24152923079985236</v>
      </c>
      <c r="F2373" s="265" t="str">
        <f t="shared" si="335"/>
        <v>Tier 25</v>
      </c>
      <c r="G2373" s="284">
        <f t="shared" si="336"/>
        <v>1.6500500988835598E-2</v>
      </c>
    </row>
    <row r="2374" spans="1:7" hidden="1">
      <c r="A2374" s="283" t="str">
        <f t="shared" si="332"/>
        <v>Tier 25</v>
      </c>
      <c r="B2374" s="286">
        <f t="shared" si="331"/>
        <v>2311</v>
      </c>
      <c r="C2374" s="265">
        <f t="shared" si="331"/>
        <v>46253</v>
      </c>
      <c r="D2374" s="265" t="str">
        <f t="shared" si="333"/>
        <v>Tier 25</v>
      </c>
      <c r="E2374" s="284">
        <f t="shared" si="334"/>
        <v>0.24153764665359004</v>
      </c>
      <c r="F2374" s="265" t="str">
        <f t="shared" si="335"/>
        <v>Tier 25</v>
      </c>
      <c r="G2374" s="284">
        <f t="shared" si="336"/>
        <v>1.6501916810818893E-2</v>
      </c>
    </row>
    <row r="2375" spans="1:7" hidden="1">
      <c r="A2375" s="283" t="str">
        <f t="shared" si="332"/>
        <v>Tier 25</v>
      </c>
      <c r="B2375" s="286">
        <f t="shared" si="331"/>
        <v>2312</v>
      </c>
      <c r="C2375" s="265">
        <f t="shared" si="331"/>
        <v>46254</v>
      </c>
      <c r="D2375" s="265" t="str">
        <f t="shared" si="333"/>
        <v>Tier 25</v>
      </c>
      <c r="E2375" s="284">
        <f t="shared" si="334"/>
        <v>0.24154606250732771</v>
      </c>
      <c r="F2375" s="265" t="str">
        <f t="shared" si="335"/>
        <v>Tier 25</v>
      </c>
      <c r="G2375" s="284">
        <f t="shared" si="336"/>
        <v>1.6503332632802188E-2</v>
      </c>
    </row>
    <row r="2376" spans="1:7" hidden="1">
      <c r="A2376" s="283" t="str">
        <f t="shared" si="332"/>
        <v>Tier 25</v>
      </c>
      <c r="B2376" s="286">
        <f t="shared" si="331"/>
        <v>2313</v>
      </c>
      <c r="C2376" s="265">
        <f t="shared" si="331"/>
        <v>46255</v>
      </c>
      <c r="D2376" s="265" t="str">
        <f t="shared" si="333"/>
        <v>Tier 25</v>
      </c>
      <c r="E2376" s="284">
        <f t="shared" si="334"/>
        <v>0.24155447836106539</v>
      </c>
      <c r="F2376" s="265" t="str">
        <f t="shared" si="335"/>
        <v>Tier 25</v>
      </c>
      <c r="G2376" s="284">
        <f t="shared" si="336"/>
        <v>1.6504748454785483E-2</v>
      </c>
    </row>
    <row r="2377" spans="1:7" hidden="1">
      <c r="A2377" s="283" t="str">
        <f t="shared" si="332"/>
        <v>Tier 25</v>
      </c>
      <c r="B2377" s="286">
        <f t="shared" si="331"/>
        <v>2314</v>
      </c>
      <c r="C2377" s="265">
        <f t="shared" si="331"/>
        <v>46256</v>
      </c>
      <c r="D2377" s="265" t="str">
        <f t="shared" si="333"/>
        <v>Tier 25</v>
      </c>
      <c r="E2377" s="284">
        <f t="shared" si="334"/>
        <v>0.24156289421480306</v>
      </c>
      <c r="F2377" s="265" t="str">
        <f t="shared" si="335"/>
        <v>Tier 25</v>
      </c>
      <c r="G2377" s="284">
        <f t="shared" si="336"/>
        <v>1.6506164276768778E-2</v>
      </c>
    </row>
    <row r="2378" spans="1:7" hidden="1">
      <c r="A2378" s="283" t="str">
        <f t="shared" si="332"/>
        <v>Tier 25</v>
      </c>
      <c r="B2378" s="286">
        <f t="shared" si="331"/>
        <v>2315</v>
      </c>
      <c r="C2378" s="265">
        <f t="shared" si="331"/>
        <v>46257</v>
      </c>
      <c r="D2378" s="265" t="str">
        <f t="shared" si="333"/>
        <v>Tier 25</v>
      </c>
      <c r="E2378" s="284">
        <f t="shared" si="334"/>
        <v>0.24157131006854074</v>
      </c>
      <c r="F2378" s="265" t="str">
        <f t="shared" si="335"/>
        <v>Tier 25</v>
      </c>
      <c r="G2378" s="284">
        <f t="shared" si="336"/>
        <v>1.6507580098752073E-2</v>
      </c>
    </row>
    <row r="2379" spans="1:7" hidden="1">
      <c r="A2379" s="283" t="str">
        <f t="shared" si="332"/>
        <v>Tier 25</v>
      </c>
      <c r="B2379" s="286">
        <f t="shared" ref="B2379:C2394" si="337">B2378+1</f>
        <v>2316</v>
      </c>
      <c r="C2379" s="265">
        <f t="shared" si="337"/>
        <v>46258</v>
      </c>
      <c r="D2379" s="265" t="str">
        <f t="shared" si="333"/>
        <v>Tier 25</v>
      </c>
      <c r="E2379" s="284">
        <f t="shared" si="334"/>
        <v>0.24157972592227842</v>
      </c>
      <c r="F2379" s="265" t="str">
        <f t="shared" si="335"/>
        <v>Tier 25</v>
      </c>
      <c r="G2379" s="284">
        <f t="shared" si="336"/>
        <v>1.6508995920735368E-2</v>
      </c>
    </row>
    <row r="2380" spans="1:7" hidden="1">
      <c r="A2380" s="283" t="str">
        <f t="shared" si="332"/>
        <v>Tier 25</v>
      </c>
      <c r="B2380" s="286">
        <f t="shared" si="337"/>
        <v>2317</v>
      </c>
      <c r="C2380" s="265">
        <f t="shared" si="337"/>
        <v>46259</v>
      </c>
      <c r="D2380" s="265" t="str">
        <f t="shared" si="333"/>
        <v>Tier 25</v>
      </c>
      <c r="E2380" s="284">
        <f t="shared" si="334"/>
        <v>0.24158814177601609</v>
      </c>
      <c r="F2380" s="265" t="str">
        <f t="shared" si="335"/>
        <v>Tier 25</v>
      </c>
      <c r="G2380" s="284">
        <f t="shared" si="336"/>
        <v>1.6510411742718663E-2</v>
      </c>
    </row>
    <row r="2381" spans="1:7" hidden="1">
      <c r="A2381" s="283" t="str">
        <f t="shared" si="332"/>
        <v>Tier 25</v>
      </c>
      <c r="B2381" s="286">
        <f t="shared" si="337"/>
        <v>2318</v>
      </c>
      <c r="C2381" s="265">
        <f t="shared" si="337"/>
        <v>46260</v>
      </c>
      <c r="D2381" s="265" t="str">
        <f t="shared" si="333"/>
        <v>Tier 25</v>
      </c>
      <c r="E2381" s="284">
        <f t="shared" si="334"/>
        <v>0.24159655762975377</v>
      </c>
      <c r="F2381" s="265" t="str">
        <f t="shared" si="335"/>
        <v>Tier 25</v>
      </c>
      <c r="G2381" s="284">
        <f t="shared" si="336"/>
        <v>1.6511827564701959E-2</v>
      </c>
    </row>
    <row r="2382" spans="1:7" hidden="1">
      <c r="A2382" s="283" t="str">
        <f t="shared" si="332"/>
        <v>Tier 25</v>
      </c>
      <c r="B2382" s="286">
        <f t="shared" si="337"/>
        <v>2319</v>
      </c>
      <c r="C2382" s="265">
        <f t="shared" si="337"/>
        <v>46261</v>
      </c>
      <c r="D2382" s="265" t="str">
        <f t="shared" si="333"/>
        <v>Tier 25</v>
      </c>
      <c r="E2382" s="284">
        <f t="shared" si="334"/>
        <v>0.24160497348349144</v>
      </c>
      <c r="F2382" s="265" t="str">
        <f t="shared" si="335"/>
        <v>Tier 25</v>
      </c>
      <c r="G2382" s="284">
        <f t="shared" si="336"/>
        <v>1.6513243386685254E-2</v>
      </c>
    </row>
    <row r="2383" spans="1:7" hidden="1">
      <c r="A2383" s="283" t="str">
        <f t="shared" si="332"/>
        <v>Tier 25</v>
      </c>
      <c r="B2383" s="286">
        <f t="shared" si="337"/>
        <v>2320</v>
      </c>
      <c r="C2383" s="265">
        <f t="shared" si="337"/>
        <v>46262</v>
      </c>
      <c r="D2383" s="265" t="str">
        <f t="shared" si="333"/>
        <v>Tier 25</v>
      </c>
      <c r="E2383" s="284">
        <f t="shared" si="334"/>
        <v>0.24161338933722912</v>
      </c>
      <c r="F2383" s="265" t="str">
        <f t="shared" si="335"/>
        <v>Tier 25</v>
      </c>
      <c r="G2383" s="284">
        <f t="shared" si="336"/>
        <v>1.6514659208668549E-2</v>
      </c>
    </row>
    <row r="2384" spans="1:7" hidden="1">
      <c r="A2384" s="283" t="str">
        <f t="shared" si="332"/>
        <v>Tier 25</v>
      </c>
      <c r="B2384" s="286">
        <f t="shared" si="337"/>
        <v>2321</v>
      </c>
      <c r="C2384" s="265">
        <f t="shared" si="337"/>
        <v>46263</v>
      </c>
      <c r="D2384" s="265" t="str">
        <f t="shared" si="333"/>
        <v>Tier 25</v>
      </c>
      <c r="E2384" s="284">
        <f t="shared" si="334"/>
        <v>0.24162180519096679</v>
      </c>
      <c r="F2384" s="265" t="str">
        <f t="shared" si="335"/>
        <v>Tier 25</v>
      </c>
      <c r="G2384" s="284">
        <f t="shared" si="336"/>
        <v>1.6516075030651844E-2</v>
      </c>
    </row>
    <row r="2385" spans="1:7" hidden="1">
      <c r="A2385" s="283" t="str">
        <f t="shared" si="332"/>
        <v>Tier 25</v>
      </c>
      <c r="B2385" s="286">
        <f t="shared" si="337"/>
        <v>2322</v>
      </c>
      <c r="C2385" s="265">
        <f t="shared" si="337"/>
        <v>46264</v>
      </c>
      <c r="D2385" s="265" t="str">
        <f t="shared" si="333"/>
        <v>Tier 25</v>
      </c>
      <c r="E2385" s="284">
        <f t="shared" si="334"/>
        <v>0.24163022104470447</v>
      </c>
      <c r="F2385" s="265" t="str">
        <f t="shared" si="335"/>
        <v>Tier 25</v>
      </c>
      <c r="G2385" s="284">
        <f t="shared" si="336"/>
        <v>1.6517490852635139E-2</v>
      </c>
    </row>
    <row r="2386" spans="1:7" hidden="1">
      <c r="A2386" s="283" t="str">
        <f t="shared" si="332"/>
        <v>Tier 25</v>
      </c>
      <c r="B2386" s="286">
        <f t="shared" si="337"/>
        <v>2323</v>
      </c>
      <c r="C2386" s="265">
        <f t="shared" si="337"/>
        <v>46265</v>
      </c>
      <c r="D2386" s="265" t="str">
        <f t="shared" si="333"/>
        <v>Tier 25</v>
      </c>
      <c r="E2386" s="284">
        <f t="shared" si="334"/>
        <v>0.24163863689844214</v>
      </c>
      <c r="F2386" s="265" t="str">
        <f t="shared" si="335"/>
        <v>Tier 25</v>
      </c>
      <c r="G2386" s="284">
        <f t="shared" si="336"/>
        <v>1.6518906674618434E-2</v>
      </c>
    </row>
    <row r="2387" spans="1:7" hidden="1">
      <c r="A2387" s="283" t="str">
        <f t="shared" si="332"/>
        <v>Tier 25</v>
      </c>
      <c r="B2387" s="286">
        <f t="shared" si="337"/>
        <v>2324</v>
      </c>
      <c r="C2387" s="265">
        <f t="shared" si="337"/>
        <v>46266</v>
      </c>
      <c r="D2387" s="265" t="str">
        <f t="shared" si="333"/>
        <v>Tier 25</v>
      </c>
      <c r="E2387" s="284">
        <f t="shared" si="334"/>
        <v>0.24164705275217982</v>
      </c>
      <c r="F2387" s="265" t="str">
        <f t="shared" si="335"/>
        <v>Tier 25</v>
      </c>
      <c r="G2387" s="284">
        <f t="shared" si="336"/>
        <v>1.6520322496601729E-2</v>
      </c>
    </row>
    <row r="2388" spans="1:7" hidden="1">
      <c r="A2388" s="283" t="str">
        <f t="shared" si="332"/>
        <v>Tier 25</v>
      </c>
      <c r="B2388" s="286">
        <f t="shared" si="337"/>
        <v>2325</v>
      </c>
      <c r="C2388" s="265">
        <f t="shared" si="337"/>
        <v>46267</v>
      </c>
      <c r="D2388" s="265" t="str">
        <f t="shared" si="333"/>
        <v>Tier 25</v>
      </c>
      <c r="E2388" s="284">
        <f t="shared" si="334"/>
        <v>0.2416554686059175</v>
      </c>
      <c r="F2388" s="265" t="str">
        <f t="shared" si="335"/>
        <v>Tier 25</v>
      </c>
      <c r="G2388" s="284">
        <f t="shared" si="336"/>
        <v>1.6521738318585024E-2</v>
      </c>
    </row>
    <row r="2389" spans="1:7" hidden="1">
      <c r="A2389" s="283" t="str">
        <f t="shared" si="332"/>
        <v>Tier 25</v>
      </c>
      <c r="B2389" s="286">
        <f t="shared" si="337"/>
        <v>2326</v>
      </c>
      <c r="C2389" s="265">
        <f t="shared" si="337"/>
        <v>46268</v>
      </c>
      <c r="D2389" s="265" t="str">
        <f t="shared" si="333"/>
        <v>Tier 25</v>
      </c>
      <c r="E2389" s="284">
        <f t="shared" si="334"/>
        <v>0.24166388445965517</v>
      </c>
      <c r="F2389" s="265" t="str">
        <f t="shared" si="335"/>
        <v>Tier 25</v>
      </c>
      <c r="G2389" s="284">
        <f t="shared" si="336"/>
        <v>1.6523154140568319E-2</v>
      </c>
    </row>
    <row r="2390" spans="1:7" hidden="1">
      <c r="A2390" s="283" t="str">
        <f t="shared" si="332"/>
        <v>Tier 25</v>
      </c>
      <c r="B2390" s="286">
        <f t="shared" si="337"/>
        <v>2327</v>
      </c>
      <c r="C2390" s="265">
        <f t="shared" si="337"/>
        <v>46269</v>
      </c>
      <c r="D2390" s="265" t="str">
        <f t="shared" si="333"/>
        <v>Tier 25</v>
      </c>
      <c r="E2390" s="284">
        <f t="shared" si="334"/>
        <v>0.24167230031339285</v>
      </c>
      <c r="F2390" s="265" t="str">
        <f t="shared" si="335"/>
        <v>Tier 25</v>
      </c>
      <c r="G2390" s="284">
        <f t="shared" si="336"/>
        <v>1.6524569962551614E-2</v>
      </c>
    </row>
    <row r="2391" spans="1:7" hidden="1">
      <c r="A2391" s="283" t="str">
        <f t="shared" si="332"/>
        <v>Tier 25</v>
      </c>
      <c r="B2391" s="286">
        <f t="shared" si="337"/>
        <v>2328</v>
      </c>
      <c r="C2391" s="265">
        <f t="shared" si="337"/>
        <v>46270</v>
      </c>
      <c r="D2391" s="265" t="str">
        <f t="shared" si="333"/>
        <v>Tier 25</v>
      </c>
      <c r="E2391" s="284">
        <f t="shared" si="334"/>
        <v>0.24168071616713052</v>
      </c>
      <c r="F2391" s="265" t="str">
        <f t="shared" si="335"/>
        <v>Tier 25</v>
      </c>
      <c r="G2391" s="284">
        <f t="shared" si="336"/>
        <v>1.6525985784534909E-2</v>
      </c>
    </row>
    <row r="2392" spans="1:7" hidden="1">
      <c r="A2392" s="283" t="str">
        <f t="shared" si="332"/>
        <v>Tier 25</v>
      </c>
      <c r="B2392" s="286">
        <f t="shared" si="337"/>
        <v>2329</v>
      </c>
      <c r="C2392" s="265">
        <f t="shared" si="337"/>
        <v>46271</v>
      </c>
      <c r="D2392" s="265" t="str">
        <f t="shared" si="333"/>
        <v>Tier 25</v>
      </c>
      <c r="E2392" s="284">
        <f t="shared" si="334"/>
        <v>0.2416891320208682</v>
      </c>
      <c r="F2392" s="265" t="str">
        <f t="shared" si="335"/>
        <v>Tier 25</v>
      </c>
      <c r="G2392" s="284">
        <f t="shared" si="336"/>
        <v>1.6527401606518204E-2</v>
      </c>
    </row>
    <row r="2393" spans="1:7" hidden="1">
      <c r="A2393" s="283" t="str">
        <f t="shared" si="332"/>
        <v>Tier 25</v>
      </c>
      <c r="B2393" s="286">
        <f t="shared" si="337"/>
        <v>2330</v>
      </c>
      <c r="C2393" s="265">
        <f t="shared" si="337"/>
        <v>46272</v>
      </c>
      <c r="D2393" s="265" t="str">
        <f t="shared" si="333"/>
        <v>Tier 25</v>
      </c>
      <c r="E2393" s="284">
        <f t="shared" si="334"/>
        <v>0.24169754787460587</v>
      </c>
      <c r="F2393" s="265" t="str">
        <f t="shared" si="335"/>
        <v>Tier 25</v>
      </c>
      <c r="G2393" s="284">
        <f t="shared" si="336"/>
        <v>1.6528817428501499E-2</v>
      </c>
    </row>
    <row r="2394" spans="1:7" hidden="1">
      <c r="A2394" s="283" t="str">
        <f t="shared" si="332"/>
        <v>Tier 25</v>
      </c>
      <c r="B2394" s="286">
        <f t="shared" si="337"/>
        <v>2331</v>
      </c>
      <c r="C2394" s="265">
        <f t="shared" si="337"/>
        <v>46273</v>
      </c>
      <c r="D2394" s="265" t="str">
        <f t="shared" si="333"/>
        <v>Tier 25</v>
      </c>
      <c r="E2394" s="284">
        <f t="shared" si="334"/>
        <v>0.24170596372834355</v>
      </c>
      <c r="F2394" s="265" t="str">
        <f t="shared" si="335"/>
        <v>Tier 25</v>
      </c>
      <c r="G2394" s="284">
        <f t="shared" si="336"/>
        <v>1.6530233250484794E-2</v>
      </c>
    </row>
    <row r="2395" spans="1:7" hidden="1">
      <c r="A2395" s="283" t="str">
        <f t="shared" si="332"/>
        <v>Tier 25</v>
      </c>
      <c r="B2395" s="286">
        <f t="shared" ref="B2395:C2410" si="338">B2394+1</f>
        <v>2332</v>
      </c>
      <c r="C2395" s="265">
        <f t="shared" si="338"/>
        <v>46274</v>
      </c>
      <c r="D2395" s="265" t="str">
        <f t="shared" si="333"/>
        <v>Tier 25</v>
      </c>
      <c r="E2395" s="284">
        <f t="shared" si="334"/>
        <v>0.24171437958208122</v>
      </c>
      <c r="F2395" s="265" t="str">
        <f t="shared" si="335"/>
        <v>Tier 25</v>
      </c>
      <c r="G2395" s="284">
        <f t="shared" si="336"/>
        <v>1.653164907246809E-2</v>
      </c>
    </row>
    <row r="2396" spans="1:7" hidden="1">
      <c r="A2396" s="283" t="str">
        <f t="shared" si="332"/>
        <v>Tier 25</v>
      </c>
      <c r="B2396" s="286">
        <f t="shared" si="338"/>
        <v>2333</v>
      </c>
      <c r="C2396" s="265">
        <f t="shared" si="338"/>
        <v>46275</v>
      </c>
      <c r="D2396" s="265" t="str">
        <f t="shared" si="333"/>
        <v>Tier 25</v>
      </c>
      <c r="E2396" s="284">
        <f t="shared" si="334"/>
        <v>0.2417227954358189</v>
      </c>
      <c r="F2396" s="265" t="str">
        <f t="shared" si="335"/>
        <v>Tier 25</v>
      </c>
      <c r="G2396" s="284">
        <f t="shared" si="336"/>
        <v>1.6533064894451385E-2</v>
      </c>
    </row>
    <row r="2397" spans="1:7" hidden="1">
      <c r="A2397" s="283" t="str">
        <f t="shared" si="332"/>
        <v>Tier 25</v>
      </c>
      <c r="B2397" s="286">
        <f t="shared" si="338"/>
        <v>2334</v>
      </c>
      <c r="C2397" s="265">
        <f t="shared" si="338"/>
        <v>46276</v>
      </c>
      <c r="D2397" s="265" t="str">
        <f t="shared" si="333"/>
        <v>Tier 25</v>
      </c>
      <c r="E2397" s="284">
        <f t="shared" si="334"/>
        <v>0.24173121128955657</v>
      </c>
      <c r="F2397" s="265" t="str">
        <f t="shared" si="335"/>
        <v>Tier 25</v>
      </c>
      <c r="G2397" s="284">
        <f t="shared" si="336"/>
        <v>1.653448071643468E-2</v>
      </c>
    </row>
    <row r="2398" spans="1:7" hidden="1">
      <c r="A2398" s="283" t="str">
        <f t="shared" si="332"/>
        <v>Tier 25</v>
      </c>
      <c r="B2398" s="286">
        <f t="shared" si="338"/>
        <v>2335</v>
      </c>
      <c r="C2398" s="265">
        <f t="shared" si="338"/>
        <v>46277</v>
      </c>
      <c r="D2398" s="265" t="str">
        <f t="shared" si="333"/>
        <v>Tier 25</v>
      </c>
      <c r="E2398" s="284">
        <f t="shared" si="334"/>
        <v>0.24173962714329425</v>
      </c>
      <c r="F2398" s="265" t="str">
        <f t="shared" si="335"/>
        <v>Tier 25</v>
      </c>
      <c r="G2398" s="284">
        <f t="shared" si="336"/>
        <v>1.6535896538417975E-2</v>
      </c>
    </row>
    <row r="2399" spans="1:7" hidden="1">
      <c r="A2399" s="283" t="str">
        <f t="shared" si="332"/>
        <v>Tier 25</v>
      </c>
      <c r="B2399" s="286">
        <f t="shared" si="338"/>
        <v>2336</v>
      </c>
      <c r="C2399" s="265">
        <f t="shared" si="338"/>
        <v>46278</v>
      </c>
      <c r="D2399" s="265" t="str">
        <f t="shared" si="333"/>
        <v>Tier 25</v>
      </c>
      <c r="E2399" s="284">
        <f t="shared" si="334"/>
        <v>0.24174804299703193</v>
      </c>
      <c r="F2399" s="265" t="str">
        <f t="shared" si="335"/>
        <v>Tier 25</v>
      </c>
      <c r="G2399" s="284">
        <f t="shared" si="336"/>
        <v>1.653731236040127E-2</v>
      </c>
    </row>
    <row r="2400" spans="1:7" hidden="1">
      <c r="A2400" s="283" t="str">
        <f t="shared" si="332"/>
        <v>Tier 25</v>
      </c>
      <c r="B2400" s="286">
        <f t="shared" si="338"/>
        <v>2337</v>
      </c>
      <c r="C2400" s="265">
        <f t="shared" si="338"/>
        <v>46279</v>
      </c>
      <c r="D2400" s="265" t="str">
        <f t="shared" si="333"/>
        <v>Tier 25</v>
      </c>
      <c r="E2400" s="284">
        <f t="shared" si="334"/>
        <v>0.2417564588507696</v>
      </c>
      <c r="F2400" s="265" t="str">
        <f t="shared" si="335"/>
        <v>Tier 25</v>
      </c>
      <c r="G2400" s="284">
        <f t="shared" si="336"/>
        <v>1.6538728182384565E-2</v>
      </c>
    </row>
    <row r="2401" spans="1:7" hidden="1">
      <c r="A2401" s="283" t="str">
        <f t="shared" si="332"/>
        <v>Tier 25</v>
      </c>
      <c r="B2401" s="286">
        <f t="shared" si="338"/>
        <v>2338</v>
      </c>
      <c r="C2401" s="265">
        <f t="shared" si="338"/>
        <v>46280</v>
      </c>
      <c r="D2401" s="265" t="str">
        <f t="shared" si="333"/>
        <v>Tier 25</v>
      </c>
      <c r="E2401" s="284">
        <f t="shared" si="334"/>
        <v>0.24176487470450728</v>
      </c>
      <c r="F2401" s="265" t="str">
        <f t="shared" si="335"/>
        <v>Tier 25</v>
      </c>
      <c r="G2401" s="284">
        <f t="shared" si="336"/>
        <v>1.654014400436786E-2</v>
      </c>
    </row>
    <row r="2402" spans="1:7" hidden="1">
      <c r="A2402" s="283" t="str">
        <f t="shared" si="332"/>
        <v>Tier 25</v>
      </c>
      <c r="B2402" s="286">
        <f t="shared" si="338"/>
        <v>2339</v>
      </c>
      <c r="C2402" s="265">
        <f t="shared" si="338"/>
        <v>46281</v>
      </c>
      <c r="D2402" s="265" t="str">
        <f t="shared" si="333"/>
        <v>Tier 25</v>
      </c>
      <c r="E2402" s="284">
        <f t="shared" si="334"/>
        <v>0.24177329055824495</v>
      </c>
      <c r="F2402" s="265" t="str">
        <f t="shared" si="335"/>
        <v>Tier 25</v>
      </c>
      <c r="G2402" s="284">
        <f t="shared" si="336"/>
        <v>1.6541559826351155E-2</v>
      </c>
    </row>
    <row r="2403" spans="1:7" hidden="1">
      <c r="A2403" s="283" t="str">
        <f t="shared" si="332"/>
        <v>Tier 25</v>
      </c>
      <c r="B2403" s="286">
        <f t="shared" si="338"/>
        <v>2340</v>
      </c>
      <c r="C2403" s="265">
        <f t="shared" si="338"/>
        <v>46282</v>
      </c>
      <c r="D2403" s="265" t="str">
        <f t="shared" si="333"/>
        <v>Tier 25</v>
      </c>
      <c r="E2403" s="284">
        <f t="shared" si="334"/>
        <v>0.24178170641198263</v>
      </c>
      <c r="F2403" s="265" t="str">
        <f t="shared" si="335"/>
        <v>Tier 25</v>
      </c>
      <c r="G2403" s="284">
        <f t="shared" si="336"/>
        <v>1.654297564833445E-2</v>
      </c>
    </row>
    <row r="2404" spans="1:7" hidden="1">
      <c r="A2404" s="283" t="str">
        <f t="shared" si="332"/>
        <v>Tier 25</v>
      </c>
      <c r="B2404" s="286">
        <f t="shared" si="338"/>
        <v>2341</v>
      </c>
      <c r="C2404" s="265">
        <f t="shared" si="338"/>
        <v>46283</v>
      </c>
      <c r="D2404" s="265" t="str">
        <f t="shared" si="333"/>
        <v>Tier 25</v>
      </c>
      <c r="E2404" s="284">
        <f t="shared" si="334"/>
        <v>0.2417901222657203</v>
      </c>
      <c r="F2404" s="265" t="str">
        <f t="shared" si="335"/>
        <v>Tier 25</v>
      </c>
      <c r="G2404" s="284">
        <f t="shared" si="336"/>
        <v>1.6544391470317745E-2</v>
      </c>
    </row>
    <row r="2405" spans="1:7" hidden="1">
      <c r="A2405" s="283" t="str">
        <f t="shared" si="332"/>
        <v>Tier 25</v>
      </c>
      <c r="B2405" s="286">
        <f t="shared" si="338"/>
        <v>2342</v>
      </c>
      <c r="C2405" s="265">
        <f t="shared" si="338"/>
        <v>46284</v>
      </c>
      <c r="D2405" s="265" t="str">
        <f t="shared" si="333"/>
        <v>Tier 25</v>
      </c>
      <c r="E2405" s="284">
        <f t="shared" si="334"/>
        <v>0.24179853811945798</v>
      </c>
      <c r="F2405" s="265" t="str">
        <f t="shared" si="335"/>
        <v>Tier 25</v>
      </c>
      <c r="G2405" s="284">
        <f t="shared" si="336"/>
        <v>1.654580729230104E-2</v>
      </c>
    </row>
    <row r="2406" spans="1:7" hidden="1">
      <c r="A2406" s="283" t="str">
        <f t="shared" si="332"/>
        <v>Tier 25</v>
      </c>
      <c r="B2406" s="286">
        <f t="shared" si="338"/>
        <v>2343</v>
      </c>
      <c r="C2406" s="265">
        <f t="shared" si="338"/>
        <v>46285</v>
      </c>
      <c r="D2406" s="265" t="str">
        <f t="shared" si="333"/>
        <v>Tier 25</v>
      </c>
      <c r="E2406" s="284">
        <f t="shared" si="334"/>
        <v>0.24180695397319565</v>
      </c>
      <c r="F2406" s="265" t="str">
        <f t="shared" si="335"/>
        <v>Tier 25</v>
      </c>
      <c r="G2406" s="284">
        <f t="shared" si="336"/>
        <v>1.6547223114284335E-2</v>
      </c>
    </row>
    <row r="2407" spans="1:7" hidden="1">
      <c r="A2407" s="283" t="str">
        <f t="shared" si="332"/>
        <v>Tier 25</v>
      </c>
      <c r="B2407" s="286">
        <f t="shared" si="338"/>
        <v>2344</v>
      </c>
      <c r="C2407" s="265">
        <f t="shared" si="338"/>
        <v>46286</v>
      </c>
      <c r="D2407" s="265" t="str">
        <f t="shared" si="333"/>
        <v>Tier 25</v>
      </c>
      <c r="E2407" s="284">
        <f t="shared" si="334"/>
        <v>0.24181536982693333</v>
      </c>
      <c r="F2407" s="265" t="str">
        <f t="shared" si="335"/>
        <v>Tier 25</v>
      </c>
      <c r="G2407" s="284">
        <f t="shared" si="336"/>
        <v>1.654863893626763E-2</v>
      </c>
    </row>
    <row r="2408" spans="1:7" hidden="1">
      <c r="A2408" s="283" t="str">
        <f t="shared" si="332"/>
        <v>Tier 25</v>
      </c>
      <c r="B2408" s="286">
        <f t="shared" si="338"/>
        <v>2345</v>
      </c>
      <c r="C2408" s="265">
        <f t="shared" si="338"/>
        <v>46287</v>
      </c>
      <c r="D2408" s="265" t="str">
        <f t="shared" si="333"/>
        <v>Tier 25</v>
      </c>
      <c r="E2408" s="284">
        <f t="shared" si="334"/>
        <v>0.24182378568067101</v>
      </c>
      <c r="F2408" s="265" t="str">
        <f t="shared" si="335"/>
        <v>Tier 25</v>
      </c>
      <c r="G2408" s="284">
        <f t="shared" si="336"/>
        <v>1.6550054758250925E-2</v>
      </c>
    </row>
    <row r="2409" spans="1:7" hidden="1">
      <c r="A2409" s="283" t="str">
        <f t="shared" si="332"/>
        <v>Tier 25</v>
      </c>
      <c r="B2409" s="286">
        <f t="shared" si="338"/>
        <v>2346</v>
      </c>
      <c r="C2409" s="265">
        <f t="shared" si="338"/>
        <v>46288</v>
      </c>
      <c r="D2409" s="265" t="str">
        <f t="shared" si="333"/>
        <v>Tier 25</v>
      </c>
      <c r="E2409" s="284">
        <f t="shared" si="334"/>
        <v>0.24183220153440868</v>
      </c>
      <c r="F2409" s="265" t="str">
        <f t="shared" si="335"/>
        <v>Tier 25</v>
      </c>
      <c r="G2409" s="284">
        <f t="shared" si="336"/>
        <v>1.655147058023422E-2</v>
      </c>
    </row>
    <row r="2410" spans="1:7" hidden="1">
      <c r="A2410" s="283" t="str">
        <f t="shared" si="332"/>
        <v>Tier 25</v>
      </c>
      <c r="B2410" s="286">
        <f t="shared" si="338"/>
        <v>2347</v>
      </c>
      <c r="C2410" s="265">
        <f t="shared" si="338"/>
        <v>46289</v>
      </c>
      <c r="D2410" s="265" t="str">
        <f t="shared" si="333"/>
        <v>Tier 25</v>
      </c>
      <c r="E2410" s="284">
        <f t="shared" si="334"/>
        <v>0.24184061738814636</v>
      </c>
      <c r="F2410" s="265" t="str">
        <f t="shared" si="335"/>
        <v>Tier 25</v>
      </c>
      <c r="G2410" s="284">
        <f t="shared" si="336"/>
        <v>1.6552886402217516E-2</v>
      </c>
    </row>
    <row r="2411" spans="1:7" hidden="1">
      <c r="A2411" s="283" t="str">
        <f t="shared" si="332"/>
        <v>Tier 25</v>
      </c>
      <c r="B2411" s="286">
        <f t="shared" ref="B2411:C2426" si="339">B2410+1</f>
        <v>2348</v>
      </c>
      <c r="C2411" s="265">
        <f t="shared" si="339"/>
        <v>46290</v>
      </c>
      <c r="D2411" s="265" t="str">
        <f t="shared" si="333"/>
        <v>Tier 25</v>
      </c>
      <c r="E2411" s="284">
        <f t="shared" si="334"/>
        <v>0.24184903324188403</v>
      </c>
      <c r="F2411" s="265" t="str">
        <f t="shared" si="335"/>
        <v>Tier 25</v>
      </c>
      <c r="G2411" s="284">
        <f t="shared" si="336"/>
        <v>1.6554302224200811E-2</v>
      </c>
    </row>
    <row r="2412" spans="1:7" hidden="1">
      <c r="A2412" s="283" t="str">
        <f t="shared" si="332"/>
        <v>Tier 25</v>
      </c>
      <c r="B2412" s="286">
        <f t="shared" si="339"/>
        <v>2349</v>
      </c>
      <c r="C2412" s="265">
        <f t="shared" si="339"/>
        <v>46291</v>
      </c>
      <c r="D2412" s="265" t="str">
        <f t="shared" si="333"/>
        <v>Tier 25</v>
      </c>
      <c r="E2412" s="284">
        <f t="shared" si="334"/>
        <v>0.24185744909562171</v>
      </c>
      <c r="F2412" s="265" t="str">
        <f t="shared" si="335"/>
        <v>Tier 25</v>
      </c>
      <c r="G2412" s="284">
        <f t="shared" si="336"/>
        <v>1.6555718046184106E-2</v>
      </c>
    </row>
    <row r="2413" spans="1:7" hidden="1">
      <c r="A2413" s="283" t="str">
        <f t="shared" si="332"/>
        <v>Tier 25</v>
      </c>
      <c r="B2413" s="286">
        <f t="shared" si="339"/>
        <v>2350</v>
      </c>
      <c r="C2413" s="265">
        <f t="shared" si="339"/>
        <v>46292</v>
      </c>
      <c r="D2413" s="265" t="str">
        <f t="shared" si="333"/>
        <v>Tier 25</v>
      </c>
      <c r="E2413" s="284">
        <f t="shared" si="334"/>
        <v>0.24186586494935938</v>
      </c>
      <c r="F2413" s="265" t="str">
        <f t="shared" si="335"/>
        <v>Tier 25</v>
      </c>
      <c r="G2413" s="284">
        <f t="shared" si="336"/>
        <v>1.6557133868167401E-2</v>
      </c>
    </row>
    <row r="2414" spans="1:7" hidden="1">
      <c r="A2414" s="283" t="str">
        <f t="shared" si="332"/>
        <v>Tier 25</v>
      </c>
      <c r="B2414" s="286">
        <f t="shared" si="339"/>
        <v>2351</v>
      </c>
      <c r="C2414" s="265">
        <f t="shared" si="339"/>
        <v>46293</v>
      </c>
      <c r="D2414" s="265" t="str">
        <f t="shared" si="333"/>
        <v>Tier 25</v>
      </c>
      <c r="E2414" s="284">
        <f t="shared" si="334"/>
        <v>0.24187428080309706</v>
      </c>
      <c r="F2414" s="265" t="str">
        <f t="shared" si="335"/>
        <v>Tier 25</v>
      </c>
      <c r="G2414" s="284">
        <f t="shared" si="336"/>
        <v>1.6558549690150696E-2</v>
      </c>
    </row>
    <row r="2415" spans="1:7" hidden="1">
      <c r="A2415" s="283" t="str">
        <f t="shared" si="332"/>
        <v>Tier 25</v>
      </c>
      <c r="B2415" s="286">
        <f t="shared" si="339"/>
        <v>2352</v>
      </c>
      <c r="C2415" s="265">
        <f t="shared" si="339"/>
        <v>46294</v>
      </c>
      <c r="D2415" s="265" t="str">
        <f t="shared" si="333"/>
        <v>Tier 25</v>
      </c>
      <c r="E2415" s="284">
        <f t="shared" si="334"/>
        <v>0.24188269665683473</v>
      </c>
      <c r="F2415" s="265" t="str">
        <f t="shared" si="335"/>
        <v>Tier 25</v>
      </c>
      <c r="G2415" s="284">
        <f t="shared" si="336"/>
        <v>1.6559965512133991E-2</v>
      </c>
    </row>
    <row r="2416" spans="1:7" hidden="1">
      <c r="A2416" s="283" t="str">
        <f t="shared" si="332"/>
        <v>Tier 25</v>
      </c>
      <c r="B2416" s="286">
        <f t="shared" si="339"/>
        <v>2353</v>
      </c>
      <c r="C2416" s="265">
        <f t="shared" si="339"/>
        <v>46295</v>
      </c>
      <c r="D2416" s="265" t="str">
        <f t="shared" si="333"/>
        <v>Tier 25</v>
      </c>
      <c r="E2416" s="284">
        <f t="shared" si="334"/>
        <v>0.24189111251057241</v>
      </c>
      <c r="F2416" s="265" t="str">
        <f t="shared" si="335"/>
        <v>Tier 25</v>
      </c>
      <c r="G2416" s="284">
        <f t="shared" si="336"/>
        <v>1.6561381334117286E-2</v>
      </c>
    </row>
    <row r="2417" spans="1:7" hidden="1">
      <c r="A2417" s="283" t="str">
        <f t="shared" si="332"/>
        <v>Tier 25</v>
      </c>
      <c r="B2417" s="286">
        <f t="shared" si="339"/>
        <v>2354</v>
      </c>
      <c r="C2417" s="265">
        <f t="shared" si="339"/>
        <v>46296</v>
      </c>
      <c r="D2417" s="265" t="str">
        <f t="shared" si="333"/>
        <v>Tier 25</v>
      </c>
      <c r="E2417" s="284">
        <f t="shared" si="334"/>
        <v>0.24189952836431008</v>
      </c>
      <c r="F2417" s="265" t="str">
        <f t="shared" si="335"/>
        <v>Tier 25</v>
      </c>
      <c r="G2417" s="284">
        <f t="shared" si="336"/>
        <v>1.6562797156100581E-2</v>
      </c>
    </row>
    <row r="2418" spans="1:7" hidden="1">
      <c r="A2418" s="283" t="str">
        <f t="shared" si="332"/>
        <v>Tier 25</v>
      </c>
      <c r="B2418" s="286">
        <f t="shared" si="339"/>
        <v>2355</v>
      </c>
      <c r="C2418" s="265">
        <f t="shared" si="339"/>
        <v>46297</v>
      </c>
      <c r="D2418" s="265" t="str">
        <f t="shared" si="333"/>
        <v>Tier 25</v>
      </c>
      <c r="E2418" s="284">
        <f t="shared" si="334"/>
        <v>0.24190794421804776</v>
      </c>
      <c r="F2418" s="265" t="str">
        <f t="shared" si="335"/>
        <v>Tier 25</v>
      </c>
      <c r="G2418" s="284">
        <f t="shared" si="336"/>
        <v>1.6564212978083876E-2</v>
      </c>
    </row>
    <row r="2419" spans="1:7" hidden="1">
      <c r="A2419" s="283" t="str">
        <f t="shared" si="332"/>
        <v>Tier 25</v>
      </c>
      <c r="B2419" s="286">
        <f t="shared" si="339"/>
        <v>2356</v>
      </c>
      <c r="C2419" s="265">
        <f t="shared" si="339"/>
        <v>46298</v>
      </c>
      <c r="D2419" s="265" t="str">
        <f t="shared" si="333"/>
        <v>Tier 25</v>
      </c>
      <c r="E2419" s="284">
        <f t="shared" si="334"/>
        <v>0.24191636007178544</v>
      </c>
      <c r="F2419" s="265" t="str">
        <f t="shared" si="335"/>
        <v>Tier 25</v>
      </c>
      <c r="G2419" s="284">
        <f t="shared" si="336"/>
        <v>1.6565628800067171E-2</v>
      </c>
    </row>
    <row r="2420" spans="1:7" hidden="1">
      <c r="A2420" s="283" t="str">
        <f t="shared" si="332"/>
        <v>Tier 25</v>
      </c>
      <c r="B2420" s="286">
        <f t="shared" si="339"/>
        <v>2357</v>
      </c>
      <c r="C2420" s="265">
        <f t="shared" si="339"/>
        <v>46299</v>
      </c>
      <c r="D2420" s="265" t="str">
        <f t="shared" si="333"/>
        <v>Tier 25</v>
      </c>
      <c r="E2420" s="284">
        <f t="shared" si="334"/>
        <v>0.24192477592552311</v>
      </c>
      <c r="F2420" s="265" t="str">
        <f t="shared" si="335"/>
        <v>Tier 25</v>
      </c>
      <c r="G2420" s="284">
        <f t="shared" si="336"/>
        <v>1.6567044622050466E-2</v>
      </c>
    </row>
    <row r="2421" spans="1:7" hidden="1">
      <c r="A2421" s="283" t="str">
        <f t="shared" si="332"/>
        <v>Tier 25</v>
      </c>
      <c r="B2421" s="286">
        <f t="shared" si="339"/>
        <v>2358</v>
      </c>
      <c r="C2421" s="265">
        <f t="shared" si="339"/>
        <v>46300</v>
      </c>
      <c r="D2421" s="265" t="str">
        <f t="shared" si="333"/>
        <v>Tier 25</v>
      </c>
      <c r="E2421" s="284">
        <f t="shared" si="334"/>
        <v>0.24193319177926079</v>
      </c>
      <c r="F2421" s="265" t="str">
        <f t="shared" si="335"/>
        <v>Tier 25</v>
      </c>
      <c r="G2421" s="284">
        <f t="shared" si="336"/>
        <v>1.6568460444033761E-2</v>
      </c>
    </row>
    <row r="2422" spans="1:7" hidden="1">
      <c r="A2422" s="283" t="str">
        <f t="shared" si="332"/>
        <v>Tier 25</v>
      </c>
      <c r="B2422" s="286">
        <f t="shared" si="339"/>
        <v>2359</v>
      </c>
      <c r="C2422" s="265">
        <f t="shared" si="339"/>
        <v>46301</v>
      </c>
      <c r="D2422" s="265" t="str">
        <f t="shared" si="333"/>
        <v>Tier 25</v>
      </c>
      <c r="E2422" s="284">
        <f t="shared" si="334"/>
        <v>0.24194160763299846</v>
      </c>
      <c r="F2422" s="265" t="str">
        <f t="shared" si="335"/>
        <v>Tier 25</v>
      </c>
      <c r="G2422" s="284">
        <f t="shared" si="336"/>
        <v>1.6569876266017056E-2</v>
      </c>
    </row>
    <row r="2423" spans="1:7" hidden="1">
      <c r="A2423" s="283" t="str">
        <f t="shared" si="332"/>
        <v>Tier 25</v>
      </c>
      <c r="B2423" s="286">
        <f t="shared" si="339"/>
        <v>2360</v>
      </c>
      <c r="C2423" s="265">
        <f t="shared" si="339"/>
        <v>46302</v>
      </c>
      <c r="D2423" s="265" t="str">
        <f t="shared" si="333"/>
        <v>Tier 25</v>
      </c>
      <c r="E2423" s="284">
        <f t="shared" si="334"/>
        <v>0.24195002348673614</v>
      </c>
      <c r="F2423" s="265" t="str">
        <f t="shared" si="335"/>
        <v>Tier 25</v>
      </c>
      <c r="G2423" s="284">
        <f t="shared" si="336"/>
        <v>1.6571292088000351E-2</v>
      </c>
    </row>
    <row r="2424" spans="1:7" hidden="1">
      <c r="A2424" s="283" t="str">
        <f t="shared" si="332"/>
        <v>Tier 25</v>
      </c>
      <c r="B2424" s="286">
        <f t="shared" si="339"/>
        <v>2361</v>
      </c>
      <c r="C2424" s="265">
        <f t="shared" si="339"/>
        <v>46303</v>
      </c>
      <c r="D2424" s="265" t="str">
        <f t="shared" si="333"/>
        <v>Tier 25</v>
      </c>
      <c r="E2424" s="284">
        <f t="shared" si="334"/>
        <v>0.24195843934047381</v>
      </c>
      <c r="F2424" s="265" t="str">
        <f t="shared" si="335"/>
        <v>Tier 25</v>
      </c>
      <c r="G2424" s="284">
        <f t="shared" si="336"/>
        <v>1.6572707909983646E-2</v>
      </c>
    </row>
    <row r="2425" spans="1:7" hidden="1">
      <c r="A2425" s="283" t="str">
        <f t="shared" si="332"/>
        <v>Tier 25</v>
      </c>
      <c r="B2425" s="286">
        <f t="shared" si="339"/>
        <v>2362</v>
      </c>
      <c r="C2425" s="265">
        <f t="shared" si="339"/>
        <v>46304</v>
      </c>
      <c r="D2425" s="265" t="str">
        <f t="shared" si="333"/>
        <v>Tier 25</v>
      </c>
      <c r="E2425" s="284">
        <f t="shared" si="334"/>
        <v>0.24196685519421149</v>
      </c>
      <c r="F2425" s="265" t="str">
        <f t="shared" si="335"/>
        <v>Tier 25</v>
      </c>
      <c r="G2425" s="284">
        <f t="shared" si="336"/>
        <v>1.6574123731966942E-2</v>
      </c>
    </row>
    <row r="2426" spans="1:7" hidden="1">
      <c r="A2426" s="283" t="str">
        <f t="shared" si="332"/>
        <v>Tier 25</v>
      </c>
      <c r="B2426" s="286">
        <f t="shared" si="339"/>
        <v>2363</v>
      </c>
      <c r="C2426" s="265">
        <f t="shared" si="339"/>
        <v>46305</v>
      </c>
      <c r="D2426" s="265" t="str">
        <f t="shared" si="333"/>
        <v>Tier 25</v>
      </c>
      <c r="E2426" s="284">
        <f t="shared" si="334"/>
        <v>0.24197527104794916</v>
      </c>
      <c r="F2426" s="265" t="str">
        <f t="shared" si="335"/>
        <v>Tier 25</v>
      </c>
      <c r="G2426" s="284">
        <f t="shared" si="336"/>
        <v>1.6575539553950237E-2</v>
      </c>
    </row>
    <row r="2427" spans="1:7" hidden="1">
      <c r="A2427" s="283" t="str">
        <f t="shared" si="332"/>
        <v>Tier 25</v>
      </c>
      <c r="B2427" s="286">
        <f t="shared" ref="B2427:C2442" si="340">B2426+1</f>
        <v>2364</v>
      </c>
      <c r="C2427" s="265">
        <f t="shared" si="340"/>
        <v>46306</v>
      </c>
      <c r="D2427" s="265" t="str">
        <f t="shared" si="333"/>
        <v>Tier 25</v>
      </c>
      <c r="E2427" s="284">
        <f t="shared" si="334"/>
        <v>0.24198368690168684</v>
      </c>
      <c r="F2427" s="265" t="str">
        <f t="shared" si="335"/>
        <v>Tier 25</v>
      </c>
      <c r="G2427" s="284">
        <f t="shared" si="336"/>
        <v>1.6576955375933532E-2</v>
      </c>
    </row>
    <row r="2428" spans="1:7" hidden="1">
      <c r="A2428" s="283" t="str">
        <f t="shared" si="332"/>
        <v>Tier 25</v>
      </c>
      <c r="B2428" s="286">
        <f t="shared" si="340"/>
        <v>2365</v>
      </c>
      <c r="C2428" s="265">
        <f t="shared" si="340"/>
        <v>46307</v>
      </c>
      <c r="D2428" s="265" t="str">
        <f t="shared" si="333"/>
        <v>Tier 25</v>
      </c>
      <c r="E2428" s="284">
        <f t="shared" si="334"/>
        <v>0.24199210275542452</v>
      </c>
      <c r="F2428" s="265" t="str">
        <f t="shared" si="335"/>
        <v>Tier 25</v>
      </c>
      <c r="G2428" s="284">
        <f t="shared" si="336"/>
        <v>1.6578371197916827E-2</v>
      </c>
    </row>
    <row r="2429" spans="1:7" hidden="1">
      <c r="A2429" s="283" t="str">
        <f t="shared" si="332"/>
        <v>Tier 25</v>
      </c>
      <c r="B2429" s="286">
        <f t="shared" si="340"/>
        <v>2366</v>
      </c>
      <c r="C2429" s="265">
        <f t="shared" si="340"/>
        <v>46308</v>
      </c>
      <c r="D2429" s="265" t="str">
        <f t="shared" si="333"/>
        <v>Tier 25</v>
      </c>
      <c r="E2429" s="284">
        <f t="shared" si="334"/>
        <v>0.24200051860916219</v>
      </c>
      <c r="F2429" s="265" t="str">
        <f t="shared" si="335"/>
        <v>Tier 25</v>
      </c>
      <c r="G2429" s="284">
        <f t="shared" si="336"/>
        <v>1.6579787019900122E-2</v>
      </c>
    </row>
    <row r="2430" spans="1:7" hidden="1">
      <c r="A2430" s="283" t="str">
        <f t="shared" si="332"/>
        <v>Tier 25</v>
      </c>
      <c r="B2430" s="286">
        <f t="shared" si="340"/>
        <v>2367</v>
      </c>
      <c r="C2430" s="265">
        <f t="shared" si="340"/>
        <v>46309</v>
      </c>
      <c r="D2430" s="265" t="str">
        <f t="shared" si="333"/>
        <v>Tier 25</v>
      </c>
      <c r="E2430" s="284">
        <f t="shared" si="334"/>
        <v>0.24200893446289987</v>
      </c>
      <c r="F2430" s="265" t="str">
        <f t="shared" si="335"/>
        <v>Tier 25</v>
      </c>
      <c r="G2430" s="284">
        <f t="shared" si="336"/>
        <v>1.6581202841883417E-2</v>
      </c>
    </row>
    <row r="2431" spans="1:7" hidden="1">
      <c r="A2431" s="283" t="str">
        <f t="shared" si="332"/>
        <v>Tier 25</v>
      </c>
      <c r="B2431" s="286">
        <f t="shared" si="340"/>
        <v>2368</v>
      </c>
      <c r="C2431" s="265">
        <f t="shared" si="340"/>
        <v>46310</v>
      </c>
      <c r="D2431" s="265" t="str">
        <f t="shared" si="333"/>
        <v>Tier 25</v>
      </c>
      <c r="E2431" s="284">
        <f t="shared" si="334"/>
        <v>0.24201735031663754</v>
      </c>
      <c r="F2431" s="265" t="str">
        <f t="shared" si="335"/>
        <v>Tier 25</v>
      </c>
      <c r="G2431" s="284">
        <f t="shared" si="336"/>
        <v>1.6582618663866712E-2</v>
      </c>
    </row>
    <row r="2432" spans="1:7" hidden="1">
      <c r="A2432" s="283" t="str">
        <f t="shared" ref="A2432:A2495" si="341">IFERROR(INDEX($P$63:$P$101,MATCH(B2432,$Q$63:$Q$101,0)),A2431)</f>
        <v>Tier 25</v>
      </c>
      <c r="B2432" s="286">
        <f t="shared" si="340"/>
        <v>2369</v>
      </c>
      <c r="C2432" s="265">
        <f t="shared" si="340"/>
        <v>46311</v>
      </c>
      <c r="D2432" s="265" t="str">
        <f t="shared" ref="D2432:D2495" si="342">IF(A2432=0,"",A2432)</f>
        <v>Tier 25</v>
      </c>
      <c r="E2432" s="284">
        <f t="shared" ref="E2432:E2495" si="343">IF(A2432=0,E2431,E2431+VLOOKUP(D2432,$P$63:$T$101,3,0))</f>
        <v>0.24202576617037522</v>
      </c>
      <c r="F2432" s="265" t="str">
        <f t="shared" ref="F2432:F2495" si="344">D2432</f>
        <v>Tier 25</v>
      </c>
      <c r="G2432" s="284">
        <f t="shared" ref="G2432:G2495" si="345">IF(A2432=0,G2431,G2431+VLOOKUP(F2432,$P$63:$T$101,5,0))</f>
        <v>1.6584034485850007E-2</v>
      </c>
    </row>
    <row r="2433" spans="1:7" hidden="1">
      <c r="A2433" s="283" t="str">
        <f t="shared" si="341"/>
        <v>Tier 25</v>
      </c>
      <c r="B2433" s="286">
        <f t="shared" si="340"/>
        <v>2370</v>
      </c>
      <c r="C2433" s="265">
        <f t="shared" si="340"/>
        <v>46312</v>
      </c>
      <c r="D2433" s="265" t="str">
        <f t="shared" si="342"/>
        <v>Tier 25</v>
      </c>
      <c r="E2433" s="284">
        <f t="shared" si="343"/>
        <v>0.24203418202411289</v>
      </c>
      <c r="F2433" s="265" t="str">
        <f t="shared" si="344"/>
        <v>Tier 25</v>
      </c>
      <c r="G2433" s="284">
        <f t="shared" si="345"/>
        <v>1.6585450307833302E-2</v>
      </c>
    </row>
    <row r="2434" spans="1:7" hidden="1">
      <c r="A2434" s="283" t="str">
        <f t="shared" si="341"/>
        <v>Tier 25</v>
      </c>
      <c r="B2434" s="286">
        <f t="shared" si="340"/>
        <v>2371</v>
      </c>
      <c r="C2434" s="265">
        <f t="shared" si="340"/>
        <v>46313</v>
      </c>
      <c r="D2434" s="265" t="str">
        <f t="shared" si="342"/>
        <v>Tier 25</v>
      </c>
      <c r="E2434" s="284">
        <f t="shared" si="343"/>
        <v>0.24204259787785057</v>
      </c>
      <c r="F2434" s="265" t="str">
        <f t="shared" si="344"/>
        <v>Tier 25</v>
      </c>
      <c r="G2434" s="284">
        <f t="shared" si="345"/>
        <v>1.6586866129816597E-2</v>
      </c>
    </row>
    <row r="2435" spans="1:7" hidden="1">
      <c r="A2435" s="283" t="str">
        <f t="shared" si="341"/>
        <v>Tier 25</v>
      </c>
      <c r="B2435" s="286">
        <f t="shared" si="340"/>
        <v>2372</v>
      </c>
      <c r="C2435" s="265">
        <f t="shared" si="340"/>
        <v>46314</v>
      </c>
      <c r="D2435" s="265" t="str">
        <f t="shared" si="342"/>
        <v>Tier 25</v>
      </c>
      <c r="E2435" s="284">
        <f t="shared" si="343"/>
        <v>0.24205101373158824</v>
      </c>
      <c r="F2435" s="265" t="str">
        <f t="shared" si="344"/>
        <v>Tier 25</v>
      </c>
      <c r="G2435" s="284">
        <f t="shared" si="345"/>
        <v>1.6588281951799892E-2</v>
      </c>
    </row>
    <row r="2436" spans="1:7" hidden="1">
      <c r="A2436" s="283" t="str">
        <f t="shared" si="341"/>
        <v>Tier 25</v>
      </c>
      <c r="B2436" s="286">
        <f t="shared" si="340"/>
        <v>2373</v>
      </c>
      <c r="C2436" s="265">
        <f t="shared" si="340"/>
        <v>46315</v>
      </c>
      <c r="D2436" s="265" t="str">
        <f t="shared" si="342"/>
        <v>Tier 25</v>
      </c>
      <c r="E2436" s="284">
        <f t="shared" si="343"/>
        <v>0.24205942958532592</v>
      </c>
      <c r="F2436" s="265" t="str">
        <f t="shared" si="344"/>
        <v>Tier 25</v>
      </c>
      <c r="G2436" s="284">
        <f t="shared" si="345"/>
        <v>1.6589697773783187E-2</v>
      </c>
    </row>
    <row r="2437" spans="1:7" hidden="1">
      <c r="A2437" s="283" t="str">
        <f t="shared" si="341"/>
        <v>Tier 25</v>
      </c>
      <c r="B2437" s="286">
        <f t="shared" si="340"/>
        <v>2374</v>
      </c>
      <c r="C2437" s="265">
        <f t="shared" si="340"/>
        <v>46316</v>
      </c>
      <c r="D2437" s="265" t="str">
        <f t="shared" si="342"/>
        <v>Tier 25</v>
      </c>
      <c r="E2437" s="284">
        <f t="shared" si="343"/>
        <v>0.24206784543906359</v>
      </c>
      <c r="F2437" s="265" t="str">
        <f t="shared" si="344"/>
        <v>Tier 25</v>
      </c>
      <c r="G2437" s="284">
        <f t="shared" si="345"/>
        <v>1.6591113595766482E-2</v>
      </c>
    </row>
    <row r="2438" spans="1:7" hidden="1">
      <c r="A2438" s="283" t="str">
        <f t="shared" si="341"/>
        <v>Tier 25</v>
      </c>
      <c r="B2438" s="286">
        <f t="shared" si="340"/>
        <v>2375</v>
      </c>
      <c r="C2438" s="265">
        <f t="shared" si="340"/>
        <v>46317</v>
      </c>
      <c r="D2438" s="265" t="str">
        <f t="shared" si="342"/>
        <v>Tier 25</v>
      </c>
      <c r="E2438" s="284">
        <f t="shared" si="343"/>
        <v>0.24207626129280127</v>
      </c>
      <c r="F2438" s="265" t="str">
        <f t="shared" si="344"/>
        <v>Tier 25</v>
      </c>
      <c r="G2438" s="284">
        <f t="shared" si="345"/>
        <v>1.6592529417749777E-2</v>
      </c>
    </row>
    <row r="2439" spans="1:7" hidden="1">
      <c r="A2439" s="283" t="str">
        <f t="shared" si="341"/>
        <v>Tier 25</v>
      </c>
      <c r="B2439" s="286">
        <f t="shared" si="340"/>
        <v>2376</v>
      </c>
      <c r="C2439" s="265">
        <f t="shared" si="340"/>
        <v>46318</v>
      </c>
      <c r="D2439" s="265" t="str">
        <f t="shared" si="342"/>
        <v>Tier 25</v>
      </c>
      <c r="E2439" s="284">
        <f t="shared" si="343"/>
        <v>0.24208467714653895</v>
      </c>
      <c r="F2439" s="265" t="str">
        <f t="shared" si="344"/>
        <v>Tier 25</v>
      </c>
      <c r="G2439" s="284">
        <f t="shared" si="345"/>
        <v>1.6593945239733073E-2</v>
      </c>
    </row>
    <row r="2440" spans="1:7" hidden="1">
      <c r="A2440" s="283" t="str">
        <f t="shared" si="341"/>
        <v>Tier 25</v>
      </c>
      <c r="B2440" s="286">
        <f t="shared" si="340"/>
        <v>2377</v>
      </c>
      <c r="C2440" s="265">
        <f t="shared" si="340"/>
        <v>46319</v>
      </c>
      <c r="D2440" s="265" t="str">
        <f t="shared" si="342"/>
        <v>Tier 25</v>
      </c>
      <c r="E2440" s="284">
        <f t="shared" si="343"/>
        <v>0.24209309300027662</v>
      </c>
      <c r="F2440" s="265" t="str">
        <f t="shared" si="344"/>
        <v>Tier 25</v>
      </c>
      <c r="G2440" s="284">
        <f t="shared" si="345"/>
        <v>1.6595361061716368E-2</v>
      </c>
    </row>
    <row r="2441" spans="1:7" hidden="1">
      <c r="A2441" s="283" t="str">
        <f t="shared" si="341"/>
        <v>Tier 25</v>
      </c>
      <c r="B2441" s="286">
        <f t="shared" si="340"/>
        <v>2378</v>
      </c>
      <c r="C2441" s="265">
        <f t="shared" si="340"/>
        <v>46320</v>
      </c>
      <c r="D2441" s="265" t="str">
        <f t="shared" si="342"/>
        <v>Tier 25</v>
      </c>
      <c r="E2441" s="284">
        <f t="shared" si="343"/>
        <v>0.2421015088540143</v>
      </c>
      <c r="F2441" s="265" t="str">
        <f t="shared" si="344"/>
        <v>Tier 25</v>
      </c>
      <c r="G2441" s="284">
        <f t="shared" si="345"/>
        <v>1.6596776883699663E-2</v>
      </c>
    </row>
    <row r="2442" spans="1:7" hidden="1">
      <c r="A2442" s="283" t="str">
        <f t="shared" si="341"/>
        <v>Tier 25</v>
      </c>
      <c r="B2442" s="286">
        <f t="shared" si="340"/>
        <v>2379</v>
      </c>
      <c r="C2442" s="265">
        <f t="shared" si="340"/>
        <v>46321</v>
      </c>
      <c r="D2442" s="265" t="str">
        <f t="shared" si="342"/>
        <v>Tier 25</v>
      </c>
      <c r="E2442" s="284">
        <f t="shared" si="343"/>
        <v>0.24210992470775197</v>
      </c>
      <c r="F2442" s="265" t="str">
        <f t="shared" si="344"/>
        <v>Tier 25</v>
      </c>
      <c r="G2442" s="284">
        <f t="shared" si="345"/>
        <v>1.6598192705682958E-2</v>
      </c>
    </row>
    <row r="2443" spans="1:7" hidden="1">
      <c r="A2443" s="283" t="str">
        <f t="shared" si="341"/>
        <v>Tier 25</v>
      </c>
      <c r="B2443" s="286">
        <f t="shared" ref="B2443:C2458" si="346">B2442+1</f>
        <v>2380</v>
      </c>
      <c r="C2443" s="265">
        <f t="shared" si="346"/>
        <v>46322</v>
      </c>
      <c r="D2443" s="265" t="str">
        <f t="shared" si="342"/>
        <v>Tier 25</v>
      </c>
      <c r="E2443" s="284">
        <f t="shared" si="343"/>
        <v>0.24211834056148965</v>
      </c>
      <c r="F2443" s="265" t="str">
        <f t="shared" si="344"/>
        <v>Tier 25</v>
      </c>
      <c r="G2443" s="284">
        <f t="shared" si="345"/>
        <v>1.6599608527666253E-2</v>
      </c>
    </row>
    <row r="2444" spans="1:7" hidden="1">
      <c r="A2444" s="283" t="str">
        <f t="shared" si="341"/>
        <v>Tier 25</v>
      </c>
      <c r="B2444" s="286">
        <f t="shared" si="346"/>
        <v>2381</v>
      </c>
      <c r="C2444" s="265">
        <f t="shared" si="346"/>
        <v>46323</v>
      </c>
      <c r="D2444" s="265" t="str">
        <f t="shared" si="342"/>
        <v>Tier 25</v>
      </c>
      <c r="E2444" s="284">
        <f t="shared" si="343"/>
        <v>0.24212675641522732</v>
      </c>
      <c r="F2444" s="265" t="str">
        <f t="shared" si="344"/>
        <v>Tier 25</v>
      </c>
      <c r="G2444" s="284">
        <f t="shared" si="345"/>
        <v>1.6601024349649548E-2</v>
      </c>
    </row>
    <row r="2445" spans="1:7" hidden="1">
      <c r="A2445" s="283" t="str">
        <f t="shared" si="341"/>
        <v>Tier 25</v>
      </c>
      <c r="B2445" s="286">
        <f t="shared" si="346"/>
        <v>2382</v>
      </c>
      <c r="C2445" s="265">
        <f t="shared" si="346"/>
        <v>46324</v>
      </c>
      <c r="D2445" s="265" t="str">
        <f t="shared" si="342"/>
        <v>Tier 25</v>
      </c>
      <c r="E2445" s="284">
        <f t="shared" si="343"/>
        <v>0.242135172268965</v>
      </c>
      <c r="F2445" s="265" t="str">
        <f t="shared" si="344"/>
        <v>Tier 25</v>
      </c>
      <c r="G2445" s="284">
        <f t="shared" si="345"/>
        <v>1.6602440171632843E-2</v>
      </c>
    </row>
    <row r="2446" spans="1:7" hidden="1">
      <c r="A2446" s="283" t="str">
        <f t="shared" si="341"/>
        <v>Tier 26</v>
      </c>
      <c r="B2446" s="286">
        <f t="shared" si="346"/>
        <v>2383</v>
      </c>
      <c r="C2446" s="265">
        <f t="shared" si="346"/>
        <v>46325</v>
      </c>
      <c r="D2446" s="265" t="str">
        <f t="shared" si="342"/>
        <v>Tier 26</v>
      </c>
      <c r="E2446" s="284">
        <f t="shared" si="343"/>
        <v>0.24214425094293235</v>
      </c>
      <c r="F2446" s="265" t="str">
        <f t="shared" si="344"/>
        <v>Tier 26</v>
      </c>
      <c r="G2446" s="284">
        <f t="shared" si="345"/>
        <v>1.6603858674298259E-2</v>
      </c>
    </row>
    <row r="2447" spans="1:7" hidden="1">
      <c r="A2447" s="283" t="str">
        <f t="shared" si="341"/>
        <v>Tier 26</v>
      </c>
      <c r="B2447" s="286">
        <f t="shared" si="346"/>
        <v>2384</v>
      </c>
      <c r="C2447" s="265">
        <f t="shared" si="346"/>
        <v>46326</v>
      </c>
      <c r="D2447" s="265" t="str">
        <f t="shared" si="342"/>
        <v>Tier 26</v>
      </c>
      <c r="E2447" s="284">
        <f t="shared" si="343"/>
        <v>0.2421533296168997</v>
      </c>
      <c r="F2447" s="265" t="str">
        <f t="shared" si="344"/>
        <v>Tier 26</v>
      </c>
      <c r="G2447" s="284">
        <f t="shared" si="345"/>
        <v>1.6605277176963675E-2</v>
      </c>
    </row>
    <row r="2448" spans="1:7" hidden="1">
      <c r="A2448" s="283" t="str">
        <f t="shared" si="341"/>
        <v>Tier 26</v>
      </c>
      <c r="B2448" s="286">
        <f t="shared" si="346"/>
        <v>2385</v>
      </c>
      <c r="C2448" s="265">
        <f t="shared" si="346"/>
        <v>46327</v>
      </c>
      <c r="D2448" s="265" t="str">
        <f t="shared" si="342"/>
        <v>Tier 26</v>
      </c>
      <c r="E2448" s="284">
        <f t="shared" si="343"/>
        <v>0.24216240829086705</v>
      </c>
      <c r="F2448" s="265" t="str">
        <f t="shared" si="344"/>
        <v>Tier 26</v>
      </c>
      <c r="G2448" s="284">
        <f t="shared" si="345"/>
        <v>1.660669567962909E-2</v>
      </c>
    </row>
    <row r="2449" spans="1:7" hidden="1">
      <c r="A2449" s="283" t="str">
        <f t="shared" si="341"/>
        <v>Tier 26</v>
      </c>
      <c r="B2449" s="286">
        <f t="shared" si="346"/>
        <v>2386</v>
      </c>
      <c r="C2449" s="265">
        <f t="shared" si="346"/>
        <v>46328</v>
      </c>
      <c r="D2449" s="265" t="str">
        <f t="shared" si="342"/>
        <v>Tier 26</v>
      </c>
      <c r="E2449" s="284">
        <f t="shared" si="343"/>
        <v>0.2421714869648344</v>
      </c>
      <c r="F2449" s="265" t="str">
        <f t="shared" si="344"/>
        <v>Tier 26</v>
      </c>
      <c r="G2449" s="284">
        <f t="shared" si="345"/>
        <v>1.6608114182294506E-2</v>
      </c>
    </row>
    <row r="2450" spans="1:7" hidden="1">
      <c r="A2450" s="283" t="str">
        <f t="shared" si="341"/>
        <v>Tier 26</v>
      </c>
      <c r="B2450" s="286">
        <f t="shared" si="346"/>
        <v>2387</v>
      </c>
      <c r="C2450" s="265">
        <f t="shared" si="346"/>
        <v>46329</v>
      </c>
      <c r="D2450" s="265" t="str">
        <f t="shared" si="342"/>
        <v>Tier 26</v>
      </c>
      <c r="E2450" s="284">
        <f t="shared" si="343"/>
        <v>0.24218056563880175</v>
      </c>
      <c r="F2450" s="265" t="str">
        <f t="shared" si="344"/>
        <v>Tier 26</v>
      </c>
      <c r="G2450" s="284">
        <f t="shared" si="345"/>
        <v>1.6609532684959922E-2</v>
      </c>
    </row>
    <row r="2451" spans="1:7" hidden="1">
      <c r="A2451" s="283" t="str">
        <f t="shared" si="341"/>
        <v>Tier 26</v>
      </c>
      <c r="B2451" s="286">
        <f t="shared" si="346"/>
        <v>2388</v>
      </c>
      <c r="C2451" s="265">
        <f t="shared" si="346"/>
        <v>46330</v>
      </c>
      <c r="D2451" s="265" t="str">
        <f t="shared" si="342"/>
        <v>Tier 26</v>
      </c>
      <c r="E2451" s="284">
        <f t="shared" si="343"/>
        <v>0.2421896443127691</v>
      </c>
      <c r="F2451" s="265" t="str">
        <f t="shared" si="344"/>
        <v>Tier 26</v>
      </c>
      <c r="G2451" s="284">
        <f t="shared" si="345"/>
        <v>1.6610951187625338E-2</v>
      </c>
    </row>
    <row r="2452" spans="1:7" hidden="1">
      <c r="A2452" s="283" t="str">
        <f t="shared" si="341"/>
        <v>Tier 26</v>
      </c>
      <c r="B2452" s="286">
        <f t="shared" si="346"/>
        <v>2389</v>
      </c>
      <c r="C2452" s="265">
        <f t="shared" si="346"/>
        <v>46331</v>
      </c>
      <c r="D2452" s="265" t="str">
        <f t="shared" si="342"/>
        <v>Tier 26</v>
      </c>
      <c r="E2452" s="284">
        <f t="shared" si="343"/>
        <v>0.24219872298673645</v>
      </c>
      <c r="F2452" s="265" t="str">
        <f t="shared" si="344"/>
        <v>Tier 26</v>
      </c>
      <c r="G2452" s="284">
        <f t="shared" si="345"/>
        <v>1.6612369690290753E-2</v>
      </c>
    </row>
    <row r="2453" spans="1:7" hidden="1">
      <c r="A2453" s="283" t="str">
        <f t="shared" si="341"/>
        <v>Tier 26</v>
      </c>
      <c r="B2453" s="286">
        <f t="shared" si="346"/>
        <v>2390</v>
      </c>
      <c r="C2453" s="265">
        <f t="shared" si="346"/>
        <v>46332</v>
      </c>
      <c r="D2453" s="265" t="str">
        <f t="shared" si="342"/>
        <v>Tier 26</v>
      </c>
      <c r="E2453" s="284">
        <f t="shared" si="343"/>
        <v>0.2422078016607038</v>
      </c>
      <c r="F2453" s="265" t="str">
        <f t="shared" si="344"/>
        <v>Tier 26</v>
      </c>
      <c r="G2453" s="284">
        <f t="shared" si="345"/>
        <v>1.6613788192956169E-2</v>
      </c>
    </row>
    <row r="2454" spans="1:7" hidden="1">
      <c r="A2454" s="283" t="str">
        <f t="shared" si="341"/>
        <v>Tier 26</v>
      </c>
      <c r="B2454" s="286">
        <f t="shared" si="346"/>
        <v>2391</v>
      </c>
      <c r="C2454" s="265">
        <f t="shared" si="346"/>
        <v>46333</v>
      </c>
      <c r="D2454" s="265" t="str">
        <f t="shared" si="342"/>
        <v>Tier 26</v>
      </c>
      <c r="E2454" s="284">
        <f t="shared" si="343"/>
        <v>0.24221688033467115</v>
      </c>
      <c r="F2454" s="265" t="str">
        <f t="shared" si="344"/>
        <v>Tier 26</v>
      </c>
      <c r="G2454" s="284">
        <f t="shared" si="345"/>
        <v>1.6615206695621585E-2</v>
      </c>
    </row>
    <row r="2455" spans="1:7" hidden="1">
      <c r="A2455" s="283" t="str">
        <f t="shared" si="341"/>
        <v>Tier 26</v>
      </c>
      <c r="B2455" s="286">
        <f t="shared" si="346"/>
        <v>2392</v>
      </c>
      <c r="C2455" s="265">
        <f t="shared" si="346"/>
        <v>46334</v>
      </c>
      <c r="D2455" s="265" t="str">
        <f t="shared" si="342"/>
        <v>Tier 26</v>
      </c>
      <c r="E2455" s="284">
        <f t="shared" si="343"/>
        <v>0.2422259590086385</v>
      </c>
      <c r="F2455" s="265" t="str">
        <f t="shared" si="344"/>
        <v>Tier 26</v>
      </c>
      <c r="G2455" s="284">
        <f t="shared" si="345"/>
        <v>1.6616625198287001E-2</v>
      </c>
    </row>
    <row r="2456" spans="1:7" hidden="1">
      <c r="A2456" s="283" t="str">
        <f t="shared" si="341"/>
        <v>Tier 26</v>
      </c>
      <c r="B2456" s="286">
        <f t="shared" si="346"/>
        <v>2393</v>
      </c>
      <c r="C2456" s="265">
        <f t="shared" si="346"/>
        <v>46335</v>
      </c>
      <c r="D2456" s="265" t="str">
        <f t="shared" si="342"/>
        <v>Tier 26</v>
      </c>
      <c r="E2456" s="284">
        <f t="shared" si="343"/>
        <v>0.24223503768260585</v>
      </c>
      <c r="F2456" s="265" t="str">
        <f t="shared" si="344"/>
        <v>Tier 26</v>
      </c>
      <c r="G2456" s="284">
        <f t="shared" si="345"/>
        <v>1.6618043700952417E-2</v>
      </c>
    </row>
    <row r="2457" spans="1:7" hidden="1">
      <c r="A2457" s="283" t="str">
        <f t="shared" si="341"/>
        <v>Tier 26</v>
      </c>
      <c r="B2457" s="286">
        <f t="shared" si="346"/>
        <v>2394</v>
      </c>
      <c r="C2457" s="265">
        <f t="shared" si="346"/>
        <v>46336</v>
      </c>
      <c r="D2457" s="265" t="str">
        <f t="shared" si="342"/>
        <v>Tier 26</v>
      </c>
      <c r="E2457" s="284">
        <f t="shared" si="343"/>
        <v>0.2422441163565732</v>
      </c>
      <c r="F2457" s="265" t="str">
        <f t="shared" si="344"/>
        <v>Tier 26</v>
      </c>
      <c r="G2457" s="284">
        <f t="shared" si="345"/>
        <v>1.6619462203617832E-2</v>
      </c>
    </row>
    <row r="2458" spans="1:7" hidden="1">
      <c r="A2458" s="283" t="str">
        <f t="shared" si="341"/>
        <v>Tier 26</v>
      </c>
      <c r="B2458" s="286">
        <f t="shared" si="346"/>
        <v>2395</v>
      </c>
      <c r="C2458" s="265">
        <f t="shared" si="346"/>
        <v>46337</v>
      </c>
      <c r="D2458" s="265" t="str">
        <f t="shared" si="342"/>
        <v>Tier 26</v>
      </c>
      <c r="E2458" s="284">
        <f t="shared" si="343"/>
        <v>0.24225319503054055</v>
      </c>
      <c r="F2458" s="265" t="str">
        <f t="shared" si="344"/>
        <v>Tier 26</v>
      </c>
      <c r="G2458" s="284">
        <f t="shared" si="345"/>
        <v>1.6620880706283248E-2</v>
      </c>
    </row>
    <row r="2459" spans="1:7" hidden="1">
      <c r="A2459" s="283" t="str">
        <f t="shared" si="341"/>
        <v>Tier 26</v>
      </c>
      <c r="B2459" s="286">
        <f t="shared" ref="B2459:C2474" si="347">B2458+1</f>
        <v>2396</v>
      </c>
      <c r="C2459" s="265">
        <f t="shared" si="347"/>
        <v>46338</v>
      </c>
      <c r="D2459" s="265" t="str">
        <f t="shared" si="342"/>
        <v>Tier 26</v>
      </c>
      <c r="E2459" s="284">
        <f t="shared" si="343"/>
        <v>0.2422622737045079</v>
      </c>
      <c r="F2459" s="265" t="str">
        <f t="shared" si="344"/>
        <v>Tier 26</v>
      </c>
      <c r="G2459" s="284">
        <f t="shared" si="345"/>
        <v>1.6622299208948664E-2</v>
      </c>
    </row>
    <row r="2460" spans="1:7" hidden="1">
      <c r="A2460" s="283" t="str">
        <f t="shared" si="341"/>
        <v>Tier 26</v>
      </c>
      <c r="B2460" s="286">
        <f t="shared" si="347"/>
        <v>2397</v>
      </c>
      <c r="C2460" s="265">
        <f t="shared" si="347"/>
        <v>46339</v>
      </c>
      <c r="D2460" s="265" t="str">
        <f t="shared" si="342"/>
        <v>Tier 26</v>
      </c>
      <c r="E2460" s="284">
        <f t="shared" si="343"/>
        <v>0.24227135237847525</v>
      </c>
      <c r="F2460" s="265" t="str">
        <f t="shared" si="344"/>
        <v>Tier 26</v>
      </c>
      <c r="G2460" s="284">
        <f t="shared" si="345"/>
        <v>1.662371771161408E-2</v>
      </c>
    </row>
    <row r="2461" spans="1:7" hidden="1">
      <c r="A2461" s="283" t="str">
        <f t="shared" si="341"/>
        <v>Tier 26</v>
      </c>
      <c r="B2461" s="286">
        <f t="shared" si="347"/>
        <v>2398</v>
      </c>
      <c r="C2461" s="265">
        <f t="shared" si="347"/>
        <v>46340</v>
      </c>
      <c r="D2461" s="265" t="str">
        <f t="shared" si="342"/>
        <v>Tier 26</v>
      </c>
      <c r="E2461" s="284">
        <f t="shared" si="343"/>
        <v>0.2422804310524426</v>
      </c>
      <c r="F2461" s="265" t="str">
        <f t="shared" si="344"/>
        <v>Tier 26</v>
      </c>
      <c r="G2461" s="284">
        <f t="shared" si="345"/>
        <v>1.6625136214279496E-2</v>
      </c>
    </row>
    <row r="2462" spans="1:7" hidden="1">
      <c r="A2462" s="283" t="str">
        <f t="shared" si="341"/>
        <v>Tier 26</v>
      </c>
      <c r="B2462" s="286">
        <f t="shared" si="347"/>
        <v>2399</v>
      </c>
      <c r="C2462" s="265">
        <f t="shared" si="347"/>
        <v>46341</v>
      </c>
      <c r="D2462" s="265" t="str">
        <f t="shared" si="342"/>
        <v>Tier 26</v>
      </c>
      <c r="E2462" s="284">
        <f t="shared" si="343"/>
        <v>0.24228950972640995</v>
      </c>
      <c r="F2462" s="265" t="str">
        <f t="shared" si="344"/>
        <v>Tier 26</v>
      </c>
      <c r="G2462" s="284">
        <f t="shared" si="345"/>
        <v>1.6626554716944911E-2</v>
      </c>
    </row>
    <row r="2463" spans="1:7" hidden="1">
      <c r="A2463" s="283" t="str">
        <f t="shared" si="341"/>
        <v>Tier 26</v>
      </c>
      <c r="B2463" s="286">
        <f t="shared" si="347"/>
        <v>2400</v>
      </c>
      <c r="C2463" s="265">
        <f t="shared" si="347"/>
        <v>46342</v>
      </c>
      <c r="D2463" s="265" t="str">
        <f t="shared" si="342"/>
        <v>Tier 26</v>
      </c>
      <c r="E2463" s="284">
        <f t="shared" si="343"/>
        <v>0.2422985884003773</v>
      </c>
      <c r="F2463" s="265" t="str">
        <f t="shared" si="344"/>
        <v>Tier 26</v>
      </c>
      <c r="G2463" s="284">
        <f t="shared" si="345"/>
        <v>1.6627973219610327E-2</v>
      </c>
    </row>
    <row r="2464" spans="1:7" hidden="1">
      <c r="A2464" s="283" t="str">
        <f t="shared" si="341"/>
        <v>Tier 26</v>
      </c>
      <c r="B2464" s="286">
        <f t="shared" si="347"/>
        <v>2401</v>
      </c>
      <c r="C2464" s="265">
        <f t="shared" si="347"/>
        <v>46343</v>
      </c>
      <c r="D2464" s="265" t="str">
        <f t="shared" si="342"/>
        <v>Tier 26</v>
      </c>
      <c r="E2464" s="284">
        <f t="shared" si="343"/>
        <v>0.24230766707434465</v>
      </c>
      <c r="F2464" s="265" t="str">
        <f t="shared" si="344"/>
        <v>Tier 26</v>
      </c>
      <c r="G2464" s="284">
        <f t="shared" si="345"/>
        <v>1.6629391722275743E-2</v>
      </c>
    </row>
    <row r="2465" spans="1:7" hidden="1">
      <c r="A2465" s="283" t="str">
        <f t="shared" si="341"/>
        <v>Tier 26</v>
      </c>
      <c r="B2465" s="286">
        <f t="shared" si="347"/>
        <v>2402</v>
      </c>
      <c r="C2465" s="265">
        <f t="shared" si="347"/>
        <v>46344</v>
      </c>
      <c r="D2465" s="265" t="str">
        <f t="shared" si="342"/>
        <v>Tier 26</v>
      </c>
      <c r="E2465" s="284">
        <f t="shared" si="343"/>
        <v>0.242316745748312</v>
      </c>
      <c r="F2465" s="265" t="str">
        <f t="shared" si="344"/>
        <v>Tier 26</v>
      </c>
      <c r="G2465" s="284">
        <f t="shared" si="345"/>
        <v>1.6630810224941159E-2</v>
      </c>
    </row>
    <row r="2466" spans="1:7" hidden="1">
      <c r="A2466" s="283" t="str">
        <f t="shared" si="341"/>
        <v>Tier 26</v>
      </c>
      <c r="B2466" s="286">
        <f t="shared" si="347"/>
        <v>2403</v>
      </c>
      <c r="C2466" s="265">
        <f t="shared" si="347"/>
        <v>46345</v>
      </c>
      <c r="D2466" s="265" t="str">
        <f t="shared" si="342"/>
        <v>Tier 26</v>
      </c>
      <c r="E2466" s="284">
        <f t="shared" si="343"/>
        <v>0.24232582442227935</v>
      </c>
      <c r="F2466" s="265" t="str">
        <f t="shared" si="344"/>
        <v>Tier 26</v>
      </c>
      <c r="G2466" s="284">
        <f t="shared" si="345"/>
        <v>1.6632228727606575E-2</v>
      </c>
    </row>
    <row r="2467" spans="1:7" hidden="1">
      <c r="A2467" s="283" t="str">
        <f t="shared" si="341"/>
        <v>Tier 26</v>
      </c>
      <c r="B2467" s="286">
        <f t="shared" si="347"/>
        <v>2404</v>
      </c>
      <c r="C2467" s="265">
        <f t="shared" si="347"/>
        <v>46346</v>
      </c>
      <c r="D2467" s="265" t="str">
        <f t="shared" si="342"/>
        <v>Tier 26</v>
      </c>
      <c r="E2467" s="284">
        <f t="shared" si="343"/>
        <v>0.2423349030962467</v>
      </c>
      <c r="F2467" s="265" t="str">
        <f t="shared" si="344"/>
        <v>Tier 26</v>
      </c>
      <c r="G2467" s="284">
        <f t="shared" si="345"/>
        <v>1.663364723027199E-2</v>
      </c>
    </row>
    <row r="2468" spans="1:7" hidden="1">
      <c r="A2468" s="283" t="str">
        <f t="shared" si="341"/>
        <v>Tier 26</v>
      </c>
      <c r="B2468" s="286">
        <f t="shared" si="347"/>
        <v>2405</v>
      </c>
      <c r="C2468" s="265">
        <f t="shared" si="347"/>
        <v>46347</v>
      </c>
      <c r="D2468" s="265" t="str">
        <f t="shared" si="342"/>
        <v>Tier 26</v>
      </c>
      <c r="E2468" s="284">
        <f t="shared" si="343"/>
        <v>0.24234398177021405</v>
      </c>
      <c r="F2468" s="265" t="str">
        <f t="shared" si="344"/>
        <v>Tier 26</v>
      </c>
      <c r="G2468" s="284">
        <f t="shared" si="345"/>
        <v>1.6635065732937406E-2</v>
      </c>
    </row>
    <row r="2469" spans="1:7" hidden="1">
      <c r="A2469" s="283" t="str">
        <f t="shared" si="341"/>
        <v>Tier 26</v>
      </c>
      <c r="B2469" s="286">
        <f t="shared" si="347"/>
        <v>2406</v>
      </c>
      <c r="C2469" s="265">
        <f t="shared" si="347"/>
        <v>46348</v>
      </c>
      <c r="D2469" s="265" t="str">
        <f t="shared" si="342"/>
        <v>Tier 26</v>
      </c>
      <c r="E2469" s="284">
        <f t="shared" si="343"/>
        <v>0.2423530604441814</v>
      </c>
      <c r="F2469" s="265" t="str">
        <f t="shared" si="344"/>
        <v>Tier 26</v>
      </c>
      <c r="G2469" s="284">
        <f t="shared" si="345"/>
        <v>1.6636484235602822E-2</v>
      </c>
    </row>
    <row r="2470" spans="1:7" hidden="1">
      <c r="A2470" s="283" t="str">
        <f t="shared" si="341"/>
        <v>Tier 26</v>
      </c>
      <c r="B2470" s="286">
        <f t="shared" si="347"/>
        <v>2407</v>
      </c>
      <c r="C2470" s="265">
        <f t="shared" si="347"/>
        <v>46349</v>
      </c>
      <c r="D2470" s="265" t="str">
        <f t="shared" si="342"/>
        <v>Tier 26</v>
      </c>
      <c r="E2470" s="284">
        <f t="shared" si="343"/>
        <v>0.24236213911814874</v>
      </c>
      <c r="F2470" s="265" t="str">
        <f t="shared" si="344"/>
        <v>Tier 26</v>
      </c>
      <c r="G2470" s="284">
        <f t="shared" si="345"/>
        <v>1.6637902738268238E-2</v>
      </c>
    </row>
    <row r="2471" spans="1:7" hidden="1">
      <c r="A2471" s="283" t="str">
        <f t="shared" si="341"/>
        <v>Tier 26</v>
      </c>
      <c r="B2471" s="286">
        <f t="shared" si="347"/>
        <v>2408</v>
      </c>
      <c r="C2471" s="265">
        <f t="shared" si="347"/>
        <v>46350</v>
      </c>
      <c r="D2471" s="265" t="str">
        <f t="shared" si="342"/>
        <v>Tier 26</v>
      </c>
      <c r="E2471" s="284">
        <f t="shared" si="343"/>
        <v>0.24237121779211609</v>
      </c>
      <c r="F2471" s="265" t="str">
        <f t="shared" si="344"/>
        <v>Tier 26</v>
      </c>
      <c r="G2471" s="284">
        <f t="shared" si="345"/>
        <v>1.6639321240933654E-2</v>
      </c>
    </row>
    <row r="2472" spans="1:7" hidden="1">
      <c r="A2472" s="283" t="str">
        <f t="shared" si="341"/>
        <v>Tier 26</v>
      </c>
      <c r="B2472" s="286">
        <f t="shared" si="347"/>
        <v>2409</v>
      </c>
      <c r="C2472" s="265">
        <f t="shared" si="347"/>
        <v>46351</v>
      </c>
      <c r="D2472" s="265" t="str">
        <f t="shared" si="342"/>
        <v>Tier 26</v>
      </c>
      <c r="E2472" s="284">
        <f t="shared" si="343"/>
        <v>0.24238029646608344</v>
      </c>
      <c r="F2472" s="265" t="str">
        <f t="shared" si="344"/>
        <v>Tier 26</v>
      </c>
      <c r="G2472" s="284">
        <f t="shared" si="345"/>
        <v>1.6640739743599069E-2</v>
      </c>
    </row>
    <row r="2473" spans="1:7" hidden="1">
      <c r="A2473" s="283" t="str">
        <f t="shared" si="341"/>
        <v>Tier 26</v>
      </c>
      <c r="B2473" s="286">
        <f t="shared" si="347"/>
        <v>2410</v>
      </c>
      <c r="C2473" s="265">
        <f t="shared" si="347"/>
        <v>46352</v>
      </c>
      <c r="D2473" s="265" t="str">
        <f t="shared" si="342"/>
        <v>Tier 26</v>
      </c>
      <c r="E2473" s="284">
        <f t="shared" si="343"/>
        <v>0.24238937514005079</v>
      </c>
      <c r="F2473" s="265" t="str">
        <f t="shared" si="344"/>
        <v>Tier 26</v>
      </c>
      <c r="G2473" s="284">
        <f t="shared" si="345"/>
        <v>1.6642158246264485E-2</v>
      </c>
    </row>
    <row r="2474" spans="1:7" hidden="1">
      <c r="A2474" s="283" t="str">
        <f t="shared" si="341"/>
        <v>Tier 26</v>
      </c>
      <c r="B2474" s="286">
        <f t="shared" si="347"/>
        <v>2411</v>
      </c>
      <c r="C2474" s="265">
        <f t="shared" si="347"/>
        <v>46353</v>
      </c>
      <c r="D2474" s="265" t="str">
        <f t="shared" si="342"/>
        <v>Tier 26</v>
      </c>
      <c r="E2474" s="284">
        <f t="shared" si="343"/>
        <v>0.24239845381401814</v>
      </c>
      <c r="F2474" s="265" t="str">
        <f t="shared" si="344"/>
        <v>Tier 26</v>
      </c>
      <c r="G2474" s="284">
        <f t="shared" si="345"/>
        <v>1.6643576748929901E-2</v>
      </c>
    </row>
    <row r="2475" spans="1:7" hidden="1">
      <c r="A2475" s="283" t="str">
        <f t="shared" si="341"/>
        <v>Tier 26</v>
      </c>
      <c r="B2475" s="286">
        <f t="shared" ref="B2475:C2490" si="348">B2474+1</f>
        <v>2412</v>
      </c>
      <c r="C2475" s="265">
        <f t="shared" si="348"/>
        <v>46354</v>
      </c>
      <c r="D2475" s="265" t="str">
        <f t="shared" si="342"/>
        <v>Tier 26</v>
      </c>
      <c r="E2475" s="284">
        <f t="shared" si="343"/>
        <v>0.24240753248798549</v>
      </c>
      <c r="F2475" s="265" t="str">
        <f t="shared" si="344"/>
        <v>Tier 26</v>
      </c>
      <c r="G2475" s="284">
        <f t="shared" si="345"/>
        <v>1.6644995251595317E-2</v>
      </c>
    </row>
    <row r="2476" spans="1:7" hidden="1">
      <c r="A2476" s="283" t="str">
        <f t="shared" si="341"/>
        <v>Tier 26</v>
      </c>
      <c r="B2476" s="286">
        <f t="shared" si="348"/>
        <v>2413</v>
      </c>
      <c r="C2476" s="265">
        <f t="shared" si="348"/>
        <v>46355</v>
      </c>
      <c r="D2476" s="265" t="str">
        <f t="shared" si="342"/>
        <v>Tier 26</v>
      </c>
      <c r="E2476" s="284">
        <f t="shared" si="343"/>
        <v>0.24241661116195284</v>
      </c>
      <c r="F2476" s="265" t="str">
        <f t="shared" si="344"/>
        <v>Tier 26</v>
      </c>
      <c r="G2476" s="284">
        <f t="shared" si="345"/>
        <v>1.6646413754260733E-2</v>
      </c>
    </row>
    <row r="2477" spans="1:7" hidden="1">
      <c r="A2477" s="283" t="str">
        <f t="shared" si="341"/>
        <v>Tier 26</v>
      </c>
      <c r="B2477" s="286">
        <f t="shared" si="348"/>
        <v>2414</v>
      </c>
      <c r="C2477" s="265">
        <f t="shared" si="348"/>
        <v>46356</v>
      </c>
      <c r="D2477" s="265" t="str">
        <f t="shared" si="342"/>
        <v>Tier 26</v>
      </c>
      <c r="E2477" s="284">
        <f t="shared" si="343"/>
        <v>0.24242568983592019</v>
      </c>
      <c r="F2477" s="265" t="str">
        <f t="shared" si="344"/>
        <v>Tier 26</v>
      </c>
      <c r="G2477" s="284">
        <f t="shared" si="345"/>
        <v>1.6647832256926148E-2</v>
      </c>
    </row>
    <row r="2478" spans="1:7" hidden="1">
      <c r="A2478" s="283" t="str">
        <f t="shared" si="341"/>
        <v>Tier 26</v>
      </c>
      <c r="B2478" s="286">
        <f t="shared" si="348"/>
        <v>2415</v>
      </c>
      <c r="C2478" s="265">
        <f t="shared" si="348"/>
        <v>46357</v>
      </c>
      <c r="D2478" s="265" t="str">
        <f t="shared" si="342"/>
        <v>Tier 26</v>
      </c>
      <c r="E2478" s="284">
        <f t="shared" si="343"/>
        <v>0.24243476850988754</v>
      </c>
      <c r="F2478" s="265" t="str">
        <f t="shared" si="344"/>
        <v>Tier 26</v>
      </c>
      <c r="G2478" s="284">
        <f t="shared" si="345"/>
        <v>1.6649250759591564E-2</v>
      </c>
    </row>
    <row r="2479" spans="1:7" hidden="1">
      <c r="A2479" s="283" t="str">
        <f t="shared" si="341"/>
        <v>Tier 26</v>
      </c>
      <c r="B2479" s="286">
        <f t="shared" si="348"/>
        <v>2416</v>
      </c>
      <c r="C2479" s="265">
        <f t="shared" si="348"/>
        <v>46358</v>
      </c>
      <c r="D2479" s="265" t="str">
        <f t="shared" si="342"/>
        <v>Tier 26</v>
      </c>
      <c r="E2479" s="284">
        <f t="shared" si="343"/>
        <v>0.24244384718385489</v>
      </c>
      <c r="F2479" s="265" t="str">
        <f t="shared" si="344"/>
        <v>Tier 26</v>
      </c>
      <c r="G2479" s="284">
        <f t="shared" si="345"/>
        <v>1.665066926225698E-2</v>
      </c>
    </row>
    <row r="2480" spans="1:7" hidden="1">
      <c r="A2480" s="283" t="str">
        <f t="shared" si="341"/>
        <v>Tier 26</v>
      </c>
      <c r="B2480" s="286">
        <f t="shared" si="348"/>
        <v>2417</v>
      </c>
      <c r="C2480" s="265">
        <f t="shared" si="348"/>
        <v>46359</v>
      </c>
      <c r="D2480" s="265" t="str">
        <f t="shared" si="342"/>
        <v>Tier 26</v>
      </c>
      <c r="E2480" s="284">
        <f t="shared" si="343"/>
        <v>0.24245292585782224</v>
      </c>
      <c r="F2480" s="265" t="str">
        <f t="shared" si="344"/>
        <v>Tier 26</v>
      </c>
      <c r="G2480" s="284">
        <f t="shared" si="345"/>
        <v>1.6652087764922396E-2</v>
      </c>
    </row>
    <row r="2481" spans="1:7" hidden="1">
      <c r="A2481" s="283" t="str">
        <f t="shared" si="341"/>
        <v>Tier 26</v>
      </c>
      <c r="B2481" s="286">
        <f t="shared" si="348"/>
        <v>2418</v>
      </c>
      <c r="C2481" s="265">
        <f t="shared" si="348"/>
        <v>46360</v>
      </c>
      <c r="D2481" s="265" t="str">
        <f t="shared" si="342"/>
        <v>Tier 26</v>
      </c>
      <c r="E2481" s="284">
        <f t="shared" si="343"/>
        <v>0.24246200453178959</v>
      </c>
      <c r="F2481" s="265" t="str">
        <f t="shared" si="344"/>
        <v>Tier 26</v>
      </c>
      <c r="G2481" s="284">
        <f t="shared" si="345"/>
        <v>1.6653506267587811E-2</v>
      </c>
    </row>
    <row r="2482" spans="1:7" hidden="1">
      <c r="A2482" s="283" t="str">
        <f t="shared" si="341"/>
        <v>Tier 26</v>
      </c>
      <c r="B2482" s="286">
        <f t="shared" si="348"/>
        <v>2419</v>
      </c>
      <c r="C2482" s="265">
        <f t="shared" si="348"/>
        <v>46361</v>
      </c>
      <c r="D2482" s="265" t="str">
        <f t="shared" si="342"/>
        <v>Tier 26</v>
      </c>
      <c r="E2482" s="284">
        <f t="shared" si="343"/>
        <v>0.24247108320575694</v>
      </c>
      <c r="F2482" s="265" t="str">
        <f t="shared" si="344"/>
        <v>Tier 26</v>
      </c>
      <c r="G2482" s="284">
        <f t="shared" si="345"/>
        <v>1.6654924770253227E-2</v>
      </c>
    </row>
    <row r="2483" spans="1:7" hidden="1">
      <c r="A2483" s="283" t="str">
        <f t="shared" si="341"/>
        <v>Tier 26</v>
      </c>
      <c r="B2483" s="286">
        <f t="shared" si="348"/>
        <v>2420</v>
      </c>
      <c r="C2483" s="265">
        <f t="shared" si="348"/>
        <v>46362</v>
      </c>
      <c r="D2483" s="265" t="str">
        <f t="shared" si="342"/>
        <v>Tier 26</v>
      </c>
      <c r="E2483" s="284">
        <f t="shared" si="343"/>
        <v>0.24248016187972429</v>
      </c>
      <c r="F2483" s="265" t="str">
        <f t="shared" si="344"/>
        <v>Tier 26</v>
      </c>
      <c r="G2483" s="284">
        <f t="shared" si="345"/>
        <v>1.6656343272918643E-2</v>
      </c>
    </row>
    <row r="2484" spans="1:7" hidden="1">
      <c r="A2484" s="283" t="str">
        <f t="shared" si="341"/>
        <v>Tier 26</v>
      </c>
      <c r="B2484" s="286">
        <f t="shared" si="348"/>
        <v>2421</v>
      </c>
      <c r="C2484" s="265">
        <f t="shared" si="348"/>
        <v>46363</v>
      </c>
      <c r="D2484" s="265" t="str">
        <f t="shared" si="342"/>
        <v>Tier 26</v>
      </c>
      <c r="E2484" s="284">
        <f t="shared" si="343"/>
        <v>0.24248924055369164</v>
      </c>
      <c r="F2484" s="265" t="str">
        <f t="shared" si="344"/>
        <v>Tier 26</v>
      </c>
      <c r="G2484" s="284">
        <f t="shared" si="345"/>
        <v>1.6657761775584059E-2</v>
      </c>
    </row>
    <row r="2485" spans="1:7" hidden="1">
      <c r="A2485" s="283" t="str">
        <f t="shared" si="341"/>
        <v>Tier 26</v>
      </c>
      <c r="B2485" s="286">
        <f t="shared" si="348"/>
        <v>2422</v>
      </c>
      <c r="C2485" s="265">
        <f t="shared" si="348"/>
        <v>46364</v>
      </c>
      <c r="D2485" s="265" t="str">
        <f t="shared" si="342"/>
        <v>Tier 26</v>
      </c>
      <c r="E2485" s="284">
        <f t="shared" si="343"/>
        <v>0.24249831922765899</v>
      </c>
      <c r="F2485" s="265" t="str">
        <f t="shared" si="344"/>
        <v>Tier 26</v>
      </c>
      <c r="G2485" s="284">
        <f t="shared" si="345"/>
        <v>1.6659180278249475E-2</v>
      </c>
    </row>
    <row r="2486" spans="1:7" hidden="1">
      <c r="A2486" s="283" t="str">
        <f t="shared" si="341"/>
        <v>Tier 26</v>
      </c>
      <c r="B2486" s="286">
        <f t="shared" si="348"/>
        <v>2423</v>
      </c>
      <c r="C2486" s="265">
        <f t="shared" si="348"/>
        <v>46365</v>
      </c>
      <c r="D2486" s="265" t="str">
        <f t="shared" si="342"/>
        <v>Tier 26</v>
      </c>
      <c r="E2486" s="284">
        <f t="shared" si="343"/>
        <v>0.24250739790162634</v>
      </c>
      <c r="F2486" s="265" t="str">
        <f t="shared" si="344"/>
        <v>Tier 26</v>
      </c>
      <c r="G2486" s="284">
        <f t="shared" si="345"/>
        <v>1.666059878091489E-2</v>
      </c>
    </row>
    <row r="2487" spans="1:7" hidden="1">
      <c r="A2487" s="283" t="str">
        <f t="shared" si="341"/>
        <v>Tier 26</v>
      </c>
      <c r="B2487" s="286">
        <f t="shared" si="348"/>
        <v>2424</v>
      </c>
      <c r="C2487" s="265">
        <f t="shared" si="348"/>
        <v>46366</v>
      </c>
      <c r="D2487" s="265" t="str">
        <f t="shared" si="342"/>
        <v>Tier 26</v>
      </c>
      <c r="E2487" s="284">
        <f t="shared" si="343"/>
        <v>0.24251647657559369</v>
      </c>
      <c r="F2487" s="265" t="str">
        <f t="shared" si="344"/>
        <v>Tier 26</v>
      </c>
      <c r="G2487" s="284">
        <f t="shared" si="345"/>
        <v>1.6662017283580306E-2</v>
      </c>
    </row>
    <row r="2488" spans="1:7" hidden="1">
      <c r="A2488" s="283" t="str">
        <f t="shared" si="341"/>
        <v>Tier 26</v>
      </c>
      <c r="B2488" s="286">
        <f t="shared" si="348"/>
        <v>2425</v>
      </c>
      <c r="C2488" s="265">
        <f t="shared" si="348"/>
        <v>46367</v>
      </c>
      <c r="D2488" s="265" t="str">
        <f t="shared" si="342"/>
        <v>Tier 26</v>
      </c>
      <c r="E2488" s="284">
        <f t="shared" si="343"/>
        <v>0.24252555524956104</v>
      </c>
      <c r="F2488" s="265" t="str">
        <f t="shared" si="344"/>
        <v>Tier 26</v>
      </c>
      <c r="G2488" s="284">
        <f t="shared" si="345"/>
        <v>1.6663435786245722E-2</v>
      </c>
    </row>
    <row r="2489" spans="1:7" hidden="1">
      <c r="A2489" s="283" t="str">
        <f t="shared" si="341"/>
        <v>Tier 26</v>
      </c>
      <c r="B2489" s="286">
        <f t="shared" si="348"/>
        <v>2426</v>
      </c>
      <c r="C2489" s="265">
        <f t="shared" si="348"/>
        <v>46368</v>
      </c>
      <c r="D2489" s="265" t="str">
        <f t="shared" si="342"/>
        <v>Tier 26</v>
      </c>
      <c r="E2489" s="284">
        <f t="shared" si="343"/>
        <v>0.24253463392352839</v>
      </c>
      <c r="F2489" s="265" t="str">
        <f t="shared" si="344"/>
        <v>Tier 26</v>
      </c>
      <c r="G2489" s="284">
        <f t="shared" si="345"/>
        <v>1.6664854288911138E-2</v>
      </c>
    </row>
    <row r="2490" spans="1:7" hidden="1">
      <c r="A2490" s="283" t="str">
        <f t="shared" si="341"/>
        <v>Tier 26</v>
      </c>
      <c r="B2490" s="286">
        <f t="shared" si="348"/>
        <v>2427</v>
      </c>
      <c r="C2490" s="265">
        <f t="shared" si="348"/>
        <v>46369</v>
      </c>
      <c r="D2490" s="265" t="str">
        <f t="shared" si="342"/>
        <v>Tier 26</v>
      </c>
      <c r="E2490" s="284">
        <f t="shared" si="343"/>
        <v>0.24254371259749574</v>
      </c>
      <c r="F2490" s="265" t="str">
        <f t="shared" si="344"/>
        <v>Tier 26</v>
      </c>
      <c r="G2490" s="284">
        <f t="shared" si="345"/>
        <v>1.6666272791576554E-2</v>
      </c>
    </row>
    <row r="2491" spans="1:7" hidden="1">
      <c r="A2491" s="283" t="str">
        <f t="shared" si="341"/>
        <v>Tier 26</v>
      </c>
      <c r="B2491" s="286">
        <f t="shared" ref="B2491:C2496" si="349">B2490+1</f>
        <v>2428</v>
      </c>
      <c r="C2491" s="265">
        <f t="shared" si="349"/>
        <v>46370</v>
      </c>
      <c r="D2491" s="265" t="str">
        <f t="shared" si="342"/>
        <v>Tier 26</v>
      </c>
      <c r="E2491" s="284">
        <f t="shared" si="343"/>
        <v>0.24255279127146309</v>
      </c>
      <c r="F2491" s="265" t="str">
        <f t="shared" si="344"/>
        <v>Tier 26</v>
      </c>
      <c r="G2491" s="284">
        <f t="shared" si="345"/>
        <v>1.6667691294241969E-2</v>
      </c>
    </row>
    <row r="2492" spans="1:7" hidden="1">
      <c r="A2492" s="283" t="str">
        <f t="shared" si="341"/>
        <v>Tier 26</v>
      </c>
      <c r="B2492" s="286">
        <f t="shared" si="349"/>
        <v>2429</v>
      </c>
      <c r="C2492" s="265">
        <f t="shared" si="349"/>
        <v>46371</v>
      </c>
      <c r="D2492" s="265" t="str">
        <f t="shared" si="342"/>
        <v>Tier 26</v>
      </c>
      <c r="E2492" s="284">
        <f t="shared" si="343"/>
        <v>0.24256186994543044</v>
      </c>
      <c r="F2492" s="265" t="str">
        <f t="shared" si="344"/>
        <v>Tier 26</v>
      </c>
      <c r="G2492" s="284">
        <f t="shared" si="345"/>
        <v>1.6669109796907385E-2</v>
      </c>
    </row>
    <row r="2493" spans="1:7" hidden="1">
      <c r="A2493" s="283" t="str">
        <f t="shared" si="341"/>
        <v>Tier 26</v>
      </c>
      <c r="B2493" s="286">
        <f t="shared" si="349"/>
        <v>2430</v>
      </c>
      <c r="C2493" s="265">
        <f t="shared" si="349"/>
        <v>46372</v>
      </c>
      <c r="D2493" s="265" t="str">
        <f t="shared" si="342"/>
        <v>Tier 26</v>
      </c>
      <c r="E2493" s="284">
        <f t="shared" si="343"/>
        <v>0.24257094861939779</v>
      </c>
      <c r="F2493" s="265" t="str">
        <f t="shared" si="344"/>
        <v>Tier 26</v>
      </c>
      <c r="G2493" s="284">
        <f t="shared" si="345"/>
        <v>1.6670528299572801E-2</v>
      </c>
    </row>
    <row r="2494" spans="1:7" hidden="1">
      <c r="A2494" s="283" t="str">
        <f t="shared" si="341"/>
        <v>Tier 26</v>
      </c>
      <c r="B2494" s="286">
        <f t="shared" si="349"/>
        <v>2431</v>
      </c>
      <c r="C2494" s="265">
        <f t="shared" si="349"/>
        <v>46373</v>
      </c>
      <c r="D2494" s="265" t="str">
        <f t="shared" si="342"/>
        <v>Tier 26</v>
      </c>
      <c r="E2494" s="284">
        <f t="shared" si="343"/>
        <v>0.24258002729336514</v>
      </c>
      <c r="F2494" s="265" t="str">
        <f t="shared" si="344"/>
        <v>Tier 26</v>
      </c>
      <c r="G2494" s="284">
        <f t="shared" si="345"/>
        <v>1.6671946802238217E-2</v>
      </c>
    </row>
    <row r="2495" spans="1:7" hidden="1">
      <c r="A2495" s="283" t="str">
        <f t="shared" si="341"/>
        <v>Tier 26</v>
      </c>
      <c r="B2495" s="286">
        <f t="shared" si="349"/>
        <v>2432</v>
      </c>
      <c r="C2495" s="265">
        <f t="shared" si="349"/>
        <v>46374</v>
      </c>
      <c r="D2495" s="265" t="str">
        <f t="shared" si="342"/>
        <v>Tier 26</v>
      </c>
      <c r="E2495" s="284">
        <f t="shared" si="343"/>
        <v>0.24258910596733249</v>
      </c>
      <c r="F2495" s="265" t="str">
        <f t="shared" si="344"/>
        <v>Tier 26</v>
      </c>
      <c r="G2495" s="284">
        <f t="shared" si="345"/>
        <v>1.6673365304903633E-2</v>
      </c>
    </row>
    <row r="2496" spans="1:7" hidden="1">
      <c r="A2496" s="283" t="str">
        <f t="shared" ref="A2496:A2559" si="350">IFERROR(INDEX($P$63:$P$101,MATCH(B2496,$Q$63:$Q$101,0)),A2495)</f>
        <v>Tier 26</v>
      </c>
      <c r="B2496" s="286">
        <f t="shared" si="349"/>
        <v>2433</v>
      </c>
      <c r="C2496" s="265">
        <f t="shared" si="349"/>
        <v>46375</v>
      </c>
      <c r="D2496" s="265" t="str">
        <f t="shared" ref="D2496:D2559" si="351">IF(A2496=0,"",A2496)</f>
        <v>Tier 26</v>
      </c>
      <c r="E2496" s="284">
        <f t="shared" ref="E2496:E2559" si="352">IF(A2496=0,E2495,E2495+VLOOKUP(D2496,$P$63:$T$101,3,0))</f>
        <v>0.24259818464129984</v>
      </c>
      <c r="F2496" s="265" t="str">
        <f t="shared" ref="F2496:F2559" si="353">D2496</f>
        <v>Tier 26</v>
      </c>
      <c r="G2496" s="284">
        <f t="shared" ref="G2496:G2559" si="354">IF(A2496=0,G2495,G2495+VLOOKUP(F2496,$P$63:$T$101,5,0))</f>
        <v>1.6674783807569048E-2</v>
      </c>
    </row>
    <row r="2497" spans="1:7" hidden="1">
      <c r="A2497" s="283" t="str">
        <f t="shared" si="350"/>
        <v>Tier 26</v>
      </c>
      <c r="B2497" s="286">
        <f>B2496+1</f>
        <v>2434</v>
      </c>
      <c r="C2497" s="265">
        <f>C2496+1</f>
        <v>46376</v>
      </c>
      <c r="D2497" s="265" t="str">
        <f t="shared" si="351"/>
        <v>Tier 26</v>
      </c>
      <c r="E2497" s="284">
        <f t="shared" si="352"/>
        <v>0.24260726331526719</v>
      </c>
      <c r="F2497" s="265" t="str">
        <f t="shared" si="353"/>
        <v>Tier 26</v>
      </c>
      <c r="G2497" s="284">
        <f t="shared" si="354"/>
        <v>1.6676202310234464E-2</v>
      </c>
    </row>
    <row r="2498" spans="1:7" hidden="1">
      <c r="A2498" s="283" t="str">
        <f t="shared" si="350"/>
        <v>Tier 26</v>
      </c>
      <c r="B2498" s="286">
        <f t="shared" ref="B2498:C2513" si="355">B2497+1</f>
        <v>2435</v>
      </c>
      <c r="C2498" s="265">
        <f t="shared" si="355"/>
        <v>46377</v>
      </c>
      <c r="D2498" s="265" t="str">
        <f t="shared" si="351"/>
        <v>Tier 26</v>
      </c>
      <c r="E2498" s="284">
        <f t="shared" si="352"/>
        <v>0.24261634198923454</v>
      </c>
      <c r="F2498" s="265" t="str">
        <f t="shared" si="353"/>
        <v>Tier 26</v>
      </c>
      <c r="G2498" s="284">
        <f t="shared" si="354"/>
        <v>1.667762081289988E-2</v>
      </c>
    </row>
    <row r="2499" spans="1:7" hidden="1">
      <c r="A2499" s="283" t="str">
        <f t="shared" si="350"/>
        <v>Tier 26</v>
      </c>
      <c r="B2499" s="286">
        <f t="shared" si="355"/>
        <v>2436</v>
      </c>
      <c r="C2499" s="265">
        <f t="shared" si="355"/>
        <v>46378</v>
      </c>
      <c r="D2499" s="265" t="str">
        <f t="shared" si="351"/>
        <v>Tier 26</v>
      </c>
      <c r="E2499" s="284">
        <f t="shared" si="352"/>
        <v>0.24262542066320189</v>
      </c>
      <c r="F2499" s="265" t="str">
        <f t="shared" si="353"/>
        <v>Tier 26</v>
      </c>
      <c r="G2499" s="284">
        <f t="shared" si="354"/>
        <v>1.6679039315565296E-2</v>
      </c>
    </row>
    <row r="2500" spans="1:7" hidden="1">
      <c r="A2500" s="283" t="str">
        <f t="shared" si="350"/>
        <v>Tier 26</v>
      </c>
      <c r="B2500" s="286">
        <f t="shared" si="355"/>
        <v>2437</v>
      </c>
      <c r="C2500" s="265">
        <f t="shared" si="355"/>
        <v>46379</v>
      </c>
      <c r="D2500" s="265" t="str">
        <f t="shared" si="351"/>
        <v>Tier 26</v>
      </c>
      <c r="E2500" s="284">
        <f t="shared" si="352"/>
        <v>0.24263449933716924</v>
      </c>
      <c r="F2500" s="265" t="str">
        <f t="shared" si="353"/>
        <v>Tier 26</v>
      </c>
      <c r="G2500" s="284">
        <f t="shared" si="354"/>
        <v>1.6680457818230712E-2</v>
      </c>
    </row>
    <row r="2501" spans="1:7" hidden="1">
      <c r="A2501" s="283" t="str">
        <f t="shared" si="350"/>
        <v>Tier 26</v>
      </c>
      <c r="B2501" s="286">
        <f t="shared" si="355"/>
        <v>2438</v>
      </c>
      <c r="C2501" s="265">
        <f t="shared" si="355"/>
        <v>46380</v>
      </c>
      <c r="D2501" s="265" t="str">
        <f t="shared" si="351"/>
        <v>Tier 26</v>
      </c>
      <c r="E2501" s="284">
        <f t="shared" si="352"/>
        <v>0.24264357801113659</v>
      </c>
      <c r="F2501" s="265" t="str">
        <f t="shared" si="353"/>
        <v>Tier 26</v>
      </c>
      <c r="G2501" s="284">
        <f t="shared" si="354"/>
        <v>1.6681876320896127E-2</v>
      </c>
    </row>
    <row r="2502" spans="1:7" hidden="1">
      <c r="A2502" s="283" t="str">
        <f t="shared" si="350"/>
        <v>Tier 26</v>
      </c>
      <c r="B2502" s="286">
        <f t="shared" si="355"/>
        <v>2439</v>
      </c>
      <c r="C2502" s="265">
        <f t="shared" si="355"/>
        <v>46381</v>
      </c>
      <c r="D2502" s="265" t="str">
        <f t="shared" si="351"/>
        <v>Tier 26</v>
      </c>
      <c r="E2502" s="284">
        <f t="shared" si="352"/>
        <v>0.24265265668510394</v>
      </c>
      <c r="F2502" s="265" t="str">
        <f t="shared" si="353"/>
        <v>Tier 26</v>
      </c>
      <c r="G2502" s="284">
        <f t="shared" si="354"/>
        <v>1.6683294823561543E-2</v>
      </c>
    </row>
    <row r="2503" spans="1:7" hidden="1">
      <c r="A2503" s="283" t="str">
        <f t="shared" si="350"/>
        <v>Tier 26</v>
      </c>
      <c r="B2503" s="286">
        <f t="shared" si="355"/>
        <v>2440</v>
      </c>
      <c r="C2503" s="265">
        <f t="shared" si="355"/>
        <v>46382</v>
      </c>
      <c r="D2503" s="265" t="str">
        <f t="shared" si="351"/>
        <v>Tier 26</v>
      </c>
      <c r="E2503" s="284">
        <f t="shared" si="352"/>
        <v>0.24266173535907129</v>
      </c>
      <c r="F2503" s="265" t="str">
        <f t="shared" si="353"/>
        <v>Tier 26</v>
      </c>
      <c r="G2503" s="284">
        <f t="shared" si="354"/>
        <v>1.6684713326226959E-2</v>
      </c>
    </row>
    <row r="2504" spans="1:7" hidden="1">
      <c r="A2504" s="283" t="str">
        <f t="shared" si="350"/>
        <v>Tier 26</v>
      </c>
      <c r="B2504" s="286">
        <f t="shared" si="355"/>
        <v>2441</v>
      </c>
      <c r="C2504" s="265">
        <f t="shared" si="355"/>
        <v>46383</v>
      </c>
      <c r="D2504" s="265" t="str">
        <f t="shared" si="351"/>
        <v>Tier 26</v>
      </c>
      <c r="E2504" s="284">
        <f t="shared" si="352"/>
        <v>0.24267081403303864</v>
      </c>
      <c r="F2504" s="265" t="str">
        <f t="shared" si="353"/>
        <v>Tier 26</v>
      </c>
      <c r="G2504" s="284">
        <f t="shared" si="354"/>
        <v>1.6686131828892375E-2</v>
      </c>
    </row>
    <row r="2505" spans="1:7" hidden="1">
      <c r="A2505" s="283" t="str">
        <f t="shared" si="350"/>
        <v>Tier 26</v>
      </c>
      <c r="B2505" s="286">
        <f t="shared" si="355"/>
        <v>2442</v>
      </c>
      <c r="C2505" s="265">
        <f t="shared" si="355"/>
        <v>46384</v>
      </c>
      <c r="D2505" s="265" t="str">
        <f t="shared" si="351"/>
        <v>Tier 26</v>
      </c>
      <c r="E2505" s="284">
        <f t="shared" si="352"/>
        <v>0.24267989270700599</v>
      </c>
      <c r="F2505" s="265" t="str">
        <f t="shared" si="353"/>
        <v>Tier 26</v>
      </c>
      <c r="G2505" s="284">
        <f t="shared" si="354"/>
        <v>1.6687550331557791E-2</v>
      </c>
    </row>
    <row r="2506" spans="1:7" hidden="1">
      <c r="A2506" s="283" t="str">
        <f t="shared" si="350"/>
        <v>Tier 26</v>
      </c>
      <c r="B2506" s="286">
        <f t="shared" si="355"/>
        <v>2443</v>
      </c>
      <c r="C2506" s="265">
        <f t="shared" si="355"/>
        <v>46385</v>
      </c>
      <c r="D2506" s="265" t="str">
        <f t="shared" si="351"/>
        <v>Tier 26</v>
      </c>
      <c r="E2506" s="284">
        <f t="shared" si="352"/>
        <v>0.24268897138097334</v>
      </c>
      <c r="F2506" s="265" t="str">
        <f t="shared" si="353"/>
        <v>Tier 26</v>
      </c>
      <c r="G2506" s="284">
        <f t="shared" si="354"/>
        <v>1.6688968834223206E-2</v>
      </c>
    </row>
    <row r="2507" spans="1:7" hidden="1">
      <c r="A2507" s="283" t="str">
        <f t="shared" si="350"/>
        <v>Tier 26</v>
      </c>
      <c r="B2507" s="286">
        <f t="shared" si="355"/>
        <v>2444</v>
      </c>
      <c r="C2507" s="265">
        <f t="shared" si="355"/>
        <v>46386</v>
      </c>
      <c r="D2507" s="265" t="str">
        <f t="shared" si="351"/>
        <v>Tier 26</v>
      </c>
      <c r="E2507" s="284">
        <f t="shared" si="352"/>
        <v>0.24269805005494069</v>
      </c>
      <c r="F2507" s="265" t="str">
        <f t="shared" si="353"/>
        <v>Tier 26</v>
      </c>
      <c r="G2507" s="284">
        <f t="shared" si="354"/>
        <v>1.6690387336888622E-2</v>
      </c>
    </row>
    <row r="2508" spans="1:7" hidden="1">
      <c r="A2508" s="283" t="str">
        <f t="shared" si="350"/>
        <v>Tier 26</v>
      </c>
      <c r="B2508" s="286">
        <f t="shared" si="355"/>
        <v>2445</v>
      </c>
      <c r="C2508" s="265">
        <f t="shared" si="355"/>
        <v>46387</v>
      </c>
      <c r="D2508" s="265" t="str">
        <f t="shared" si="351"/>
        <v>Tier 26</v>
      </c>
      <c r="E2508" s="284">
        <f t="shared" si="352"/>
        <v>0.24270712872890804</v>
      </c>
      <c r="F2508" s="265" t="str">
        <f t="shared" si="353"/>
        <v>Tier 26</v>
      </c>
      <c r="G2508" s="284">
        <f t="shared" si="354"/>
        <v>1.6691805839554038E-2</v>
      </c>
    </row>
    <row r="2509" spans="1:7" hidden="1">
      <c r="A2509" s="283" t="str">
        <f t="shared" si="350"/>
        <v>Tier 26</v>
      </c>
      <c r="B2509" s="286">
        <f t="shared" si="355"/>
        <v>2446</v>
      </c>
      <c r="C2509" s="265">
        <f t="shared" si="355"/>
        <v>46388</v>
      </c>
      <c r="D2509" s="265" t="str">
        <f t="shared" si="351"/>
        <v>Tier 26</v>
      </c>
      <c r="E2509" s="284">
        <f t="shared" si="352"/>
        <v>0.24271620740287539</v>
      </c>
      <c r="F2509" s="265" t="str">
        <f t="shared" si="353"/>
        <v>Tier 26</v>
      </c>
      <c r="G2509" s="284">
        <f t="shared" si="354"/>
        <v>1.6693224342219454E-2</v>
      </c>
    </row>
    <row r="2510" spans="1:7" hidden="1">
      <c r="A2510" s="283" t="str">
        <f t="shared" si="350"/>
        <v>Tier 26</v>
      </c>
      <c r="B2510" s="286">
        <f t="shared" si="355"/>
        <v>2447</v>
      </c>
      <c r="C2510" s="265">
        <f t="shared" si="355"/>
        <v>46389</v>
      </c>
      <c r="D2510" s="265" t="str">
        <f t="shared" si="351"/>
        <v>Tier 26</v>
      </c>
      <c r="E2510" s="284">
        <f t="shared" si="352"/>
        <v>0.24272528607684274</v>
      </c>
      <c r="F2510" s="265" t="str">
        <f t="shared" si="353"/>
        <v>Tier 26</v>
      </c>
      <c r="G2510" s="284">
        <f t="shared" si="354"/>
        <v>1.669464284488487E-2</v>
      </c>
    </row>
    <row r="2511" spans="1:7" hidden="1">
      <c r="A2511" s="283" t="str">
        <f t="shared" si="350"/>
        <v>Tier 26</v>
      </c>
      <c r="B2511" s="286">
        <f t="shared" si="355"/>
        <v>2448</v>
      </c>
      <c r="C2511" s="265">
        <f t="shared" si="355"/>
        <v>46390</v>
      </c>
      <c r="D2511" s="265" t="str">
        <f t="shared" si="351"/>
        <v>Tier 26</v>
      </c>
      <c r="E2511" s="284">
        <f t="shared" si="352"/>
        <v>0.24273436475081009</v>
      </c>
      <c r="F2511" s="265" t="str">
        <f t="shared" si="353"/>
        <v>Tier 26</v>
      </c>
      <c r="G2511" s="284">
        <f t="shared" si="354"/>
        <v>1.6696061347550285E-2</v>
      </c>
    </row>
    <row r="2512" spans="1:7" hidden="1">
      <c r="A2512" s="283" t="str">
        <f t="shared" si="350"/>
        <v>Tier 26</v>
      </c>
      <c r="B2512" s="286">
        <f t="shared" si="355"/>
        <v>2449</v>
      </c>
      <c r="C2512" s="265">
        <f t="shared" si="355"/>
        <v>46391</v>
      </c>
      <c r="D2512" s="265" t="str">
        <f t="shared" si="351"/>
        <v>Tier 26</v>
      </c>
      <c r="E2512" s="284">
        <f t="shared" si="352"/>
        <v>0.24274344342477744</v>
      </c>
      <c r="F2512" s="265" t="str">
        <f t="shared" si="353"/>
        <v>Tier 26</v>
      </c>
      <c r="G2512" s="284">
        <f t="shared" si="354"/>
        <v>1.6697479850215701E-2</v>
      </c>
    </row>
    <row r="2513" spans="1:7" hidden="1">
      <c r="A2513" s="283" t="str">
        <f t="shared" si="350"/>
        <v>Tier 26</v>
      </c>
      <c r="B2513" s="286">
        <f t="shared" si="355"/>
        <v>2450</v>
      </c>
      <c r="C2513" s="265">
        <f t="shared" si="355"/>
        <v>46392</v>
      </c>
      <c r="D2513" s="265" t="str">
        <f t="shared" si="351"/>
        <v>Tier 26</v>
      </c>
      <c r="E2513" s="284">
        <f t="shared" si="352"/>
        <v>0.24275252209874479</v>
      </c>
      <c r="F2513" s="265" t="str">
        <f t="shared" si="353"/>
        <v>Tier 26</v>
      </c>
      <c r="G2513" s="284">
        <f t="shared" si="354"/>
        <v>1.6698898352881117E-2</v>
      </c>
    </row>
    <row r="2514" spans="1:7" hidden="1">
      <c r="A2514" s="283" t="str">
        <f t="shared" si="350"/>
        <v>Tier 26</v>
      </c>
      <c r="B2514" s="286">
        <f t="shared" ref="B2514:C2529" si="356">B2513+1</f>
        <v>2451</v>
      </c>
      <c r="C2514" s="265">
        <f t="shared" si="356"/>
        <v>46393</v>
      </c>
      <c r="D2514" s="265" t="str">
        <f t="shared" si="351"/>
        <v>Tier 26</v>
      </c>
      <c r="E2514" s="284">
        <f t="shared" si="352"/>
        <v>0.24276160077271214</v>
      </c>
      <c r="F2514" s="265" t="str">
        <f t="shared" si="353"/>
        <v>Tier 26</v>
      </c>
      <c r="G2514" s="284">
        <f t="shared" si="354"/>
        <v>1.6700316855546533E-2</v>
      </c>
    </row>
    <row r="2515" spans="1:7" hidden="1">
      <c r="A2515" s="283" t="str">
        <f t="shared" si="350"/>
        <v>Tier 26</v>
      </c>
      <c r="B2515" s="286">
        <f t="shared" si="356"/>
        <v>2452</v>
      </c>
      <c r="C2515" s="265">
        <f t="shared" si="356"/>
        <v>46394</v>
      </c>
      <c r="D2515" s="265" t="str">
        <f t="shared" si="351"/>
        <v>Tier 26</v>
      </c>
      <c r="E2515" s="284">
        <f t="shared" si="352"/>
        <v>0.24277067944667949</v>
      </c>
      <c r="F2515" s="265" t="str">
        <f t="shared" si="353"/>
        <v>Tier 26</v>
      </c>
      <c r="G2515" s="284">
        <f t="shared" si="354"/>
        <v>1.6701735358211948E-2</v>
      </c>
    </row>
    <row r="2516" spans="1:7" hidden="1">
      <c r="A2516" s="283" t="str">
        <f t="shared" si="350"/>
        <v>Tier 26</v>
      </c>
      <c r="B2516" s="286">
        <f t="shared" si="356"/>
        <v>2453</v>
      </c>
      <c r="C2516" s="265">
        <f t="shared" si="356"/>
        <v>46395</v>
      </c>
      <c r="D2516" s="265" t="str">
        <f t="shared" si="351"/>
        <v>Tier 26</v>
      </c>
      <c r="E2516" s="284">
        <f t="shared" si="352"/>
        <v>0.24277975812064684</v>
      </c>
      <c r="F2516" s="265" t="str">
        <f t="shared" si="353"/>
        <v>Tier 26</v>
      </c>
      <c r="G2516" s="284">
        <f t="shared" si="354"/>
        <v>1.6703153860877364E-2</v>
      </c>
    </row>
    <row r="2517" spans="1:7" hidden="1">
      <c r="A2517" s="283" t="str">
        <f t="shared" si="350"/>
        <v>Tier 26</v>
      </c>
      <c r="B2517" s="286">
        <f t="shared" si="356"/>
        <v>2454</v>
      </c>
      <c r="C2517" s="265">
        <f t="shared" si="356"/>
        <v>46396</v>
      </c>
      <c r="D2517" s="265" t="str">
        <f t="shared" si="351"/>
        <v>Tier 26</v>
      </c>
      <c r="E2517" s="284">
        <f t="shared" si="352"/>
        <v>0.24278883679461419</v>
      </c>
      <c r="F2517" s="265" t="str">
        <f t="shared" si="353"/>
        <v>Tier 26</v>
      </c>
      <c r="G2517" s="284">
        <f t="shared" si="354"/>
        <v>1.670457236354278E-2</v>
      </c>
    </row>
    <row r="2518" spans="1:7" hidden="1">
      <c r="A2518" s="283" t="str">
        <f t="shared" si="350"/>
        <v>Tier 26</v>
      </c>
      <c r="B2518" s="286">
        <f t="shared" si="356"/>
        <v>2455</v>
      </c>
      <c r="C2518" s="265">
        <f t="shared" si="356"/>
        <v>46397</v>
      </c>
      <c r="D2518" s="265" t="str">
        <f t="shared" si="351"/>
        <v>Tier 26</v>
      </c>
      <c r="E2518" s="284">
        <f t="shared" si="352"/>
        <v>0.24279791546858154</v>
      </c>
      <c r="F2518" s="265" t="str">
        <f t="shared" si="353"/>
        <v>Tier 26</v>
      </c>
      <c r="G2518" s="284">
        <f t="shared" si="354"/>
        <v>1.6705990866208196E-2</v>
      </c>
    </row>
    <row r="2519" spans="1:7" hidden="1">
      <c r="A2519" s="283" t="str">
        <f t="shared" si="350"/>
        <v>Tier 26</v>
      </c>
      <c r="B2519" s="286">
        <f t="shared" si="356"/>
        <v>2456</v>
      </c>
      <c r="C2519" s="265">
        <f t="shared" si="356"/>
        <v>46398</v>
      </c>
      <c r="D2519" s="265" t="str">
        <f t="shared" si="351"/>
        <v>Tier 26</v>
      </c>
      <c r="E2519" s="284">
        <f t="shared" si="352"/>
        <v>0.24280699414254889</v>
      </c>
      <c r="F2519" s="265" t="str">
        <f t="shared" si="353"/>
        <v>Tier 26</v>
      </c>
      <c r="G2519" s="284">
        <f t="shared" si="354"/>
        <v>1.6707409368873612E-2</v>
      </c>
    </row>
    <row r="2520" spans="1:7" hidden="1">
      <c r="A2520" s="283" t="str">
        <f t="shared" si="350"/>
        <v>Tier 26</v>
      </c>
      <c r="B2520" s="286">
        <f t="shared" si="356"/>
        <v>2457</v>
      </c>
      <c r="C2520" s="265">
        <f t="shared" si="356"/>
        <v>46399</v>
      </c>
      <c r="D2520" s="265" t="str">
        <f t="shared" si="351"/>
        <v>Tier 26</v>
      </c>
      <c r="E2520" s="284">
        <f t="shared" si="352"/>
        <v>0.24281607281651624</v>
      </c>
      <c r="F2520" s="265" t="str">
        <f t="shared" si="353"/>
        <v>Tier 26</v>
      </c>
      <c r="G2520" s="284">
        <f t="shared" si="354"/>
        <v>1.6708827871539027E-2</v>
      </c>
    </row>
    <row r="2521" spans="1:7" hidden="1">
      <c r="A2521" s="283" t="str">
        <f t="shared" si="350"/>
        <v>Tier 26</v>
      </c>
      <c r="B2521" s="286">
        <f t="shared" si="356"/>
        <v>2458</v>
      </c>
      <c r="C2521" s="265">
        <f t="shared" si="356"/>
        <v>46400</v>
      </c>
      <c r="D2521" s="265" t="str">
        <f t="shared" si="351"/>
        <v>Tier 26</v>
      </c>
      <c r="E2521" s="284">
        <f t="shared" si="352"/>
        <v>0.24282515149048359</v>
      </c>
      <c r="F2521" s="265" t="str">
        <f t="shared" si="353"/>
        <v>Tier 26</v>
      </c>
      <c r="G2521" s="284">
        <f t="shared" si="354"/>
        <v>1.6710246374204443E-2</v>
      </c>
    </row>
    <row r="2522" spans="1:7" hidden="1">
      <c r="A2522" s="283" t="str">
        <f t="shared" si="350"/>
        <v>Tier 26</v>
      </c>
      <c r="B2522" s="286">
        <f t="shared" si="356"/>
        <v>2459</v>
      </c>
      <c r="C2522" s="265">
        <f t="shared" si="356"/>
        <v>46401</v>
      </c>
      <c r="D2522" s="265" t="str">
        <f t="shared" si="351"/>
        <v>Tier 26</v>
      </c>
      <c r="E2522" s="284">
        <f t="shared" si="352"/>
        <v>0.24283423016445094</v>
      </c>
      <c r="F2522" s="265" t="str">
        <f t="shared" si="353"/>
        <v>Tier 26</v>
      </c>
      <c r="G2522" s="284">
        <f t="shared" si="354"/>
        <v>1.6711664876869859E-2</v>
      </c>
    </row>
    <row r="2523" spans="1:7" hidden="1">
      <c r="A2523" s="283" t="str">
        <f t="shared" si="350"/>
        <v>Tier 26</v>
      </c>
      <c r="B2523" s="286">
        <f t="shared" si="356"/>
        <v>2460</v>
      </c>
      <c r="C2523" s="265">
        <f t="shared" si="356"/>
        <v>46402</v>
      </c>
      <c r="D2523" s="265" t="str">
        <f t="shared" si="351"/>
        <v>Tier 26</v>
      </c>
      <c r="E2523" s="284">
        <f t="shared" si="352"/>
        <v>0.24284330883841829</v>
      </c>
      <c r="F2523" s="265" t="str">
        <f t="shared" si="353"/>
        <v>Tier 26</v>
      </c>
      <c r="G2523" s="284">
        <f t="shared" si="354"/>
        <v>1.6713083379535275E-2</v>
      </c>
    </row>
    <row r="2524" spans="1:7" hidden="1">
      <c r="A2524" s="283" t="str">
        <f t="shared" si="350"/>
        <v>Tier 26</v>
      </c>
      <c r="B2524" s="286">
        <f t="shared" si="356"/>
        <v>2461</v>
      </c>
      <c r="C2524" s="265">
        <f t="shared" si="356"/>
        <v>46403</v>
      </c>
      <c r="D2524" s="265" t="str">
        <f t="shared" si="351"/>
        <v>Tier 26</v>
      </c>
      <c r="E2524" s="284">
        <f t="shared" si="352"/>
        <v>0.24285238751238564</v>
      </c>
      <c r="F2524" s="265" t="str">
        <f t="shared" si="353"/>
        <v>Tier 26</v>
      </c>
      <c r="G2524" s="284">
        <f t="shared" si="354"/>
        <v>1.6714501882200691E-2</v>
      </c>
    </row>
    <row r="2525" spans="1:7" hidden="1">
      <c r="A2525" s="283" t="str">
        <f t="shared" si="350"/>
        <v>Tier 26</v>
      </c>
      <c r="B2525" s="286">
        <f t="shared" si="356"/>
        <v>2462</v>
      </c>
      <c r="C2525" s="265">
        <f t="shared" si="356"/>
        <v>46404</v>
      </c>
      <c r="D2525" s="265" t="str">
        <f t="shared" si="351"/>
        <v>Tier 26</v>
      </c>
      <c r="E2525" s="284">
        <f t="shared" si="352"/>
        <v>0.24286146618635299</v>
      </c>
      <c r="F2525" s="265" t="str">
        <f t="shared" si="353"/>
        <v>Tier 26</v>
      </c>
      <c r="G2525" s="284">
        <f t="shared" si="354"/>
        <v>1.6715920384866106E-2</v>
      </c>
    </row>
    <row r="2526" spans="1:7" hidden="1">
      <c r="A2526" s="283" t="str">
        <f t="shared" si="350"/>
        <v>Tier 26</v>
      </c>
      <c r="B2526" s="286">
        <f t="shared" si="356"/>
        <v>2463</v>
      </c>
      <c r="C2526" s="265">
        <f t="shared" si="356"/>
        <v>46405</v>
      </c>
      <c r="D2526" s="265" t="str">
        <f t="shared" si="351"/>
        <v>Tier 26</v>
      </c>
      <c r="E2526" s="284">
        <f t="shared" si="352"/>
        <v>0.24287054486032034</v>
      </c>
      <c r="F2526" s="265" t="str">
        <f t="shared" si="353"/>
        <v>Tier 26</v>
      </c>
      <c r="G2526" s="284">
        <f t="shared" si="354"/>
        <v>1.6717338887531522E-2</v>
      </c>
    </row>
    <row r="2527" spans="1:7" hidden="1">
      <c r="A2527" s="283" t="str">
        <f t="shared" si="350"/>
        <v>Tier 26</v>
      </c>
      <c r="B2527" s="286">
        <f t="shared" si="356"/>
        <v>2464</v>
      </c>
      <c r="C2527" s="265">
        <f t="shared" si="356"/>
        <v>46406</v>
      </c>
      <c r="D2527" s="265" t="str">
        <f t="shared" si="351"/>
        <v>Tier 26</v>
      </c>
      <c r="E2527" s="284">
        <f t="shared" si="352"/>
        <v>0.24287962353428769</v>
      </c>
      <c r="F2527" s="265" t="str">
        <f t="shared" si="353"/>
        <v>Tier 26</v>
      </c>
      <c r="G2527" s="284">
        <f t="shared" si="354"/>
        <v>1.6718757390196938E-2</v>
      </c>
    </row>
    <row r="2528" spans="1:7" hidden="1">
      <c r="A2528" s="283" t="str">
        <f t="shared" si="350"/>
        <v>Tier 26</v>
      </c>
      <c r="B2528" s="286">
        <f t="shared" si="356"/>
        <v>2465</v>
      </c>
      <c r="C2528" s="265">
        <f t="shared" si="356"/>
        <v>46407</v>
      </c>
      <c r="D2528" s="265" t="str">
        <f t="shared" si="351"/>
        <v>Tier 26</v>
      </c>
      <c r="E2528" s="284">
        <f t="shared" si="352"/>
        <v>0.24288870220825504</v>
      </c>
      <c r="F2528" s="265" t="str">
        <f t="shared" si="353"/>
        <v>Tier 26</v>
      </c>
      <c r="G2528" s="284">
        <f t="shared" si="354"/>
        <v>1.6720175892862354E-2</v>
      </c>
    </row>
    <row r="2529" spans="1:7" hidden="1">
      <c r="A2529" s="283" t="str">
        <f t="shared" si="350"/>
        <v>Tier 26</v>
      </c>
      <c r="B2529" s="286">
        <f t="shared" si="356"/>
        <v>2466</v>
      </c>
      <c r="C2529" s="265">
        <f t="shared" si="356"/>
        <v>46408</v>
      </c>
      <c r="D2529" s="265" t="str">
        <f t="shared" si="351"/>
        <v>Tier 26</v>
      </c>
      <c r="E2529" s="284">
        <f t="shared" si="352"/>
        <v>0.24289778088222239</v>
      </c>
      <c r="F2529" s="265" t="str">
        <f t="shared" si="353"/>
        <v>Tier 26</v>
      </c>
      <c r="G2529" s="284">
        <f t="shared" si="354"/>
        <v>1.672159439552777E-2</v>
      </c>
    </row>
    <row r="2530" spans="1:7" hidden="1">
      <c r="A2530" s="283" t="str">
        <f t="shared" si="350"/>
        <v>Tier 26</v>
      </c>
      <c r="B2530" s="286">
        <f t="shared" ref="B2530:C2545" si="357">B2529+1</f>
        <v>2467</v>
      </c>
      <c r="C2530" s="265">
        <f t="shared" si="357"/>
        <v>46409</v>
      </c>
      <c r="D2530" s="265" t="str">
        <f t="shared" si="351"/>
        <v>Tier 26</v>
      </c>
      <c r="E2530" s="284">
        <f t="shared" si="352"/>
        <v>0.24290685955618974</v>
      </c>
      <c r="F2530" s="265" t="str">
        <f t="shared" si="353"/>
        <v>Tier 26</v>
      </c>
      <c r="G2530" s="284">
        <f t="shared" si="354"/>
        <v>1.6723012898193185E-2</v>
      </c>
    </row>
    <row r="2531" spans="1:7" hidden="1">
      <c r="A2531" s="283" t="str">
        <f t="shared" si="350"/>
        <v>Tier 26</v>
      </c>
      <c r="B2531" s="286">
        <f t="shared" si="357"/>
        <v>2468</v>
      </c>
      <c r="C2531" s="265">
        <f t="shared" si="357"/>
        <v>46410</v>
      </c>
      <c r="D2531" s="265" t="str">
        <f t="shared" si="351"/>
        <v>Tier 26</v>
      </c>
      <c r="E2531" s="284">
        <f t="shared" si="352"/>
        <v>0.24291593823015709</v>
      </c>
      <c r="F2531" s="265" t="str">
        <f t="shared" si="353"/>
        <v>Tier 26</v>
      </c>
      <c r="G2531" s="284">
        <f t="shared" si="354"/>
        <v>1.6724431400858601E-2</v>
      </c>
    </row>
    <row r="2532" spans="1:7" hidden="1">
      <c r="A2532" s="283" t="str">
        <f t="shared" si="350"/>
        <v>Tier 26</v>
      </c>
      <c r="B2532" s="286">
        <f t="shared" si="357"/>
        <v>2469</v>
      </c>
      <c r="C2532" s="265">
        <f t="shared" si="357"/>
        <v>46411</v>
      </c>
      <c r="D2532" s="265" t="str">
        <f t="shared" si="351"/>
        <v>Tier 26</v>
      </c>
      <c r="E2532" s="284">
        <f t="shared" si="352"/>
        <v>0.24292501690412444</v>
      </c>
      <c r="F2532" s="265" t="str">
        <f t="shared" si="353"/>
        <v>Tier 26</v>
      </c>
      <c r="G2532" s="284">
        <f t="shared" si="354"/>
        <v>1.6725849903524017E-2</v>
      </c>
    </row>
    <row r="2533" spans="1:7" hidden="1">
      <c r="A2533" s="283" t="str">
        <f t="shared" si="350"/>
        <v>Tier 26</v>
      </c>
      <c r="B2533" s="286">
        <f t="shared" si="357"/>
        <v>2470</v>
      </c>
      <c r="C2533" s="265">
        <f t="shared" si="357"/>
        <v>46412</v>
      </c>
      <c r="D2533" s="265" t="str">
        <f t="shared" si="351"/>
        <v>Tier 26</v>
      </c>
      <c r="E2533" s="284">
        <f t="shared" si="352"/>
        <v>0.24293409557809179</v>
      </c>
      <c r="F2533" s="265" t="str">
        <f t="shared" si="353"/>
        <v>Tier 26</v>
      </c>
      <c r="G2533" s="284">
        <f t="shared" si="354"/>
        <v>1.6727268406189433E-2</v>
      </c>
    </row>
    <row r="2534" spans="1:7" hidden="1">
      <c r="A2534" s="283" t="str">
        <f t="shared" si="350"/>
        <v>Tier 26</v>
      </c>
      <c r="B2534" s="286">
        <f t="shared" si="357"/>
        <v>2471</v>
      </c>
      <c r="C2534" s="265">
        <f t="shared" si="357"/>
        <v>46413</v>
      </c>
      <c r="D2534" s="265" t="str">
        <f t="shared" si="351"/>
        <v>Tier 26</v>
      </c>
      <c r="E2534" s="284">
        <f t="shared" si="352"/>
        <v>0.24294317425205914</v>
      </c>
      <c r="F2534" s="265" t="str">
        <f t="shared" si="353"/>
        <v>Tier 26</v>
      </c>
      <c r="G2534" s="284">
        <f t="shared" si="354"/>
        <v>1.6728686908854849E-2</v>
      </c>
    </row>
    <row r="2535" spans="1:7" hidden="1">
      <c r="A2535" s="283" t="str">
        <f t="shared" si="350"/>
        <v>Tier 26</v>
      </c>
      <c r="B2535" s="286">
        <f t="shared" si="357"/>
        <v>2472</v>
      </c>
      <c r="C2535" s="265">
        <f t="shared" si="357"/>
        <v>46414</v>
      </c>
      <c r="D2535" s="265" t="str">
        <f t="shared" si="351"/>
        <v>Tier 26</v>
      </c>
      <c r="E2535" s="284">
        <f t="shared" si="352"/>
        <v>0.24295225292602649</v>
      </c>
      <c r="F2535" s="265" t="str">
        <f t="shared" si="353"/>
        <v>Tier 26</v>
      </c>
      <c r="G2535" s="284">
        <f t="shared" si="354"/>
        <v>1.6730105411520264E-2</v>
      </c>
    </row>
    <row r="2536" spans="1:7" hidden="1">
      <c r="A2536" s="283" t="str">
        <f t="shared" si="350"/>
        <v>Tier 26</v>
      </c>
      <c r="B2536" s="286">
        <f t="shared" si="357"/>
        <v>2473</v>
      </c>
      <c r="C2536" s="265">
        <f t="shared" si="357"/>
        <v>46415</v>
      </c>
      <c r="D2536" s="265" t="str">
        <f t="shared" si="351"/>
        <v>Tier 26</v>
      </c>
      <c r="E2536" s="284">
        <f t="shared" si="352"/>
        <v>0.24296133159999383</v>
      </c>
      <c r="F2536" s="265" t="str">
        <f t="shared" si="353"/>
        <v>Tier 26</v>
      </c>
      <c r="G2536" s="284">
        <f t="shared" si="354"/>
        <v>1.673152391418568E-2</v>
      </c>
    </row>
    <row r="2537" spans="1:7" hidden="1">
      <c r="A2537" s="283" t="str">
        <f t="shared" si="350"/>
        <v>Tier 26</v>
      </c>
      <c r="B2537" s="286">
        <f t="shared" si="357"/>
        <v>2474</v>
      </c>
      <c r="C2537" s="265">
        <f t="shared" si="357"/>
        <v>46416</v>
      </c>
      <c r="D2537" s="265" t="str">
        <f t="shared" si="351"/>
        <v>Tier 26</v>
      </c>
      <c r="E2537" s="284">
        <f t="shared" si="352"/>
        <v>0.24297041027396118</v>
      </c>
      <c r="F2537" s="265" t="str">
        <f t="shared" si="353"/>
        <v>Tier 26</v>
      </c>
      <c r="G2537" s="284">
        <f t="shared" si="354"/>
        <v>1.6732942416851096E-2</v>
      </c>
    </row>
    <row r="2538" spans="1:7" hidden="1">
      <c r="A2538" s="283" t="str">
        <f t="shared" si="350"/>
        <v>Tier 27</v>
      </c>
      <c r="B2538" s="286">
        <f t="shared" si="357"/>
        <v>2475</v>
      </c>
      <c r="C2538" s="265">
        <f t="shared" si="357"/>
        <v>46417</v>
      </c>
      <c r="D2538" s="265" t="str">
        <f t="shared" si="351"/>
        <v>Tier 27</v>
      </c>
      <c r="E2538" s="284">
        <f t="shared" si="352"/>
        <v>0.24298037735039049</v>
      </c>
      <c r="F2538" s="265" t="str">
        <f t="shared" si="353"/>
        <v>Tier 27</v>
      </c>
      <c r="G2538" s="284">
        <f t="shared" si="354"/>
        <v>1.6734395265669898E-2</v>
      </c>
    </row>
    <row r="2539" spans="1:7" hidden="1">
      <c r="A2539" s="283" t="str">
        <f t="shared" si="350"/>
        <v>Tier 27</v>
      </c>
      <c r="B2539" s="286">
        <f t="shared" si="357"/>
        <v>2476</v>
      </c>
      <c r="C2539" s="265">
        <f t="shared" si="357"/>
        <v>46418</v>
      </c>
      <c r="D2539" s="265" t="str">
        <f t="shared" si="351"/>
        <v>Tier 27</v>
      </c>
      <c r="E2539" s="284">
        <f t="shared" si="352"/>
        <v>0.2429903444268198</v>
      </c>
      <c r="F2539" s="265" t="str">
        <f t="shared" si="353"/>
        <v>Tier 27</v>
      </c>
      <c r="G2539" s="284">
        <f t="shared" si="354"/>
        <v>1.6735848114488701E-2</v>
      </c>
    </row>
    <row r="2540" spans="1:7" hidden="1">
      <c r="A2540" s="283" t="str">
        <f t="shared" si="350"/>
        <v>Tier 27</v>
      </c>
      <c r="B2540" s="286">
        <f t="shared" si="357"/>
        <v>2477</v>
      </c>
      <c r="C2540" s="265">
        <f t="shared" si="357"/>
        <v>46419</v>
      </c>
      <c r="D2540" s="265" t="str">
        <f t="shared" si="351"/>
        <v>Tier 27</v>
      </c>
      <c r="E2540" s="284">
        <f t="shared" si="352"/>
        <v>0.24300031150324911</v>
      </c>
      <c r="F2540" s="265" t="str">
        <f t="shared" si="353"/>
        <v>Tier 27</v>
      </c>
      <c r="G2540" s="284">
        <f t="shared" si="354"/>
        <v>1.6737300963307503E-2</v>
      </c>
    </row>
    <row r="2541" spans="1:7" hidden="1">
      <c r="A2541" s="283" t="str">
        <f t="shared" si="350"/>
        <v>Tier 27</v>
      </c>
      <c r="B2541" s="286">
        <f t="shared" si="357"/>
        <v>2478</v>
      </c>
      <c r="C2541" s="265">
        <f t="shared" si="357"/>
        <v>46420</v>
      </c>
      <c r="D2541" s="265" t="str">
        <f t="shared" si="351"/>
        <v>Tier 27</v>
      </c>
      <c r="E2541" s="284">
        <f t="shared" si="352"/>
        <v>0.24301027857967841</v>
      </c>
      <c r="F2541" s="265" t="str">
        <f t="shared" si="353"/>
        <v>Tier 27</v>
      </c>
      <c r="G2541" s="284">
        <f t="shared" si="354"/>
        <v>1.6738753812126306E-2</v>
      </c>
    </row>
    <row r="2542" spans="1:7" hidden="1">
      <c r="A2542" s="283" t="str">
        <f t="shared" si="350"/>
        <v>Tier 27</v>
      </c>
      <c r="B2542" s="286">
        <f t="shared" si="357"/>
        <v>2479</v>
      </c>
      <c r="C2542" s="265">
        <f t="shared" si="357"/>
        <v>46421</v>
      </c>
      <c r="D2542" s="265" t="str">
        <f t="shared" si="351"/>
        <v>Tier 27</v>
      </c>
      <c r="E2542" s="284">
        <f t="shared" si="352"/>
        <v>0.24302024565610772</v>
      </c>
      <c r="F2542" s="265" t="str">
        <f t="shared" si="353"/>
        <v>Tier 27</v>
      </c>
      <c r="G2542" s="284">
        <f t="shared" si="354"/>
        <v>1.6740206660945108E-2</v>
      </c>
    </row>
    <row r="2543" spans="1:7" hidden="1">
      <c r="A2543" s="283" t="str">
        <f t="shared" si="350"/>
        <v>Tier 27</v>
      </c>
      <c r="B2543" s="286">
        <f t="shared" si="357"/>
        <v>2480</v>
      </c>
      <c r="C2543" s="265">
        <f t="shared" si="357"/>
        <v>46422</v>
      </c>
      <c r="D2543" s="265" t="str">
        <f t="shared" si="351"/>
        <v>Tier 27</v>
      </c>
      <c r="E2543" s="284">
        <f t="shared" si="352"/>
        <v>0.24303021273253703</v>
      </c>
      <c r="F2543" s="265" t="str">
        <f t="shared" si="353"/>
        <v>Tier 27</v>
      </c>
      <c r="G2543" s="284">
        <f t="shared" si="354"/>
        <v>1.6741659509763911E-2</v>
      </c>
    </row>
    <row r="2544" spans="1:7" hidden="1">
      <c r="A2544" s="283" t="str">
        <f t="shared" si="350"/>
        <v>Tier 27</v>
      </c>
      <c r="B2544" s="286">
        <f t="shared" si="357"/>
        <v>2481</v>
      </c>
      <c r="C2544" s="265">
        <f t="shared" si="357"/>
        <v>46423</v>
      </c>
      <c r="D2544" s="265" t="str">
        <f t="shared" si="351"/>
        <v>Tier 27</v>
      </c>
      <c r="E2544" s="284">
        <f t="shared" si="352"/>
        <v>0.24304017980896633</v>
      </c>
      <c r="F2544" s="265" t="str">
        <f t="shared" si="353"/>
        <v>Tier 27</v>
      </c>
      <c r="G2544" s="284">
        <f t="shared" si="354"/>
        <v>1.6743112358582713E-2</v>
      </c>
    </row>
    <row r="2545" spans="1:7" hidden="1">
      <c r="A2545" s="283" t="str">
        <f t="shared" si="350"/>
        <v>Tier 27</v>
      </c>
      <c r="B2545" s="286">
        <f t="shared" si="357"/>
        <v>2482</v>
      </c>
      <c r="C2545" s="265">
        <f t="shared" si="357"/>
        <v>46424</v>
      </c>
      <c r="D2545" s="265" t="str">
        <f t="shared" si="351"/>
        <v>Tier 27</v>
      </c>
      <c r="E2545" s="284">
        <f t="shared" si="352"/>
        <v>0.24305014688539564</v>
      </c>
      <c r="F2545" s="265" t="str">
        <f t="shared" si="353"/>
        <v>Tier 27</v>
      </c>
      <c r="G2545" s="284">
        <f t="shared" si="354"/>
        <v>1.6744565207401516E-2</v>
      </c>
    </row>
    <row r="2546" spans="1:7" hidden="1">
      <c r="A2546" s="283" t="str">
        <f t="shared" si="350"/>
        <v>Tier 27</v>
      </c>
      <c r="B2546" s="286">
        <f t="shared" ref="B2546:C2561" si="358">B2545+1</f>
        <v>2483</v>
      </c>
      <c r="C2546" s="265">
        <f t="shared" si="358"/>
        <v>46425</v>
      </c>
      <c r="D2546" s="265" t="str">
        <f t="shared" si="351"/>
        <v>Tier 27</v>
      </c>
      <c r="E2546" s="284">
        <f t="shared" si="352"/>
        <v>0.24306011396182495</v>
      </c>
      <c r="F2546" s="265" t="str">
        <f t="shared" si="353"/>
        <v>Tier 27</v>
      </c>
      <c r="G2546" s="284">
        <f t="shared" si="354"/>
        <v>1.6746018056220318E-2</v>
      </c>
    </row>
    <row r="2547" spans="1:7" hidden="1">
      <c r="A2547" s="283" t="str">
        <f t="shared" si="350"/>
        <v>Tier 27</v>
      </c>
      <c r="B2547" s="286">
        <f t="shared" si="358"/>
        <v>2484</v>
      </c>
      <c r="C2547" s="265">
        <f t="shared" si="358"/>
        <v>46426</v>
      </c>
      <c r="D2547" s="265" t="str">
        <f t="shared" si="351"/>
        <v>Tier 27</v>
      </c>
      <c r="E2547" s="284">
        <f t="shared" si="352"/>
        <v>0.24307008103825425</v>
      </c>
      <c r="F2547" s="265" t="str">
        <f t="shared" si="353"/>
        <v>Tier 27</v>
      </c>
      <c r="G2547" s="284">
        <f t="shared" si="354"/>
        <v>1.674747090503912E-2</v>
      </c>
    </row>
    <row r="2548" spans="1:7" hidden="1">
      <c r="A2548" s="283" t="str">
        <f t="shared" si="350"/>
        <v>Tier 27</v>
      </c>
      <c r="B2548" s="286">
        <f t="shared" si="358"/>
        <v>2485</v>
      </c>
      <c r="C2548" s="265">
        <f t="shared" si="358"/>
        <v>46427</v>
      </c>
      <c r="D2548" s="265" t="str">
        <f t="shared" si="351"/>
        <v>Tier 27</v>
      </c>
      <c r="E2548" s="284">
        <f t="shared" si="352"/>
        <v>0.24308004811468356</v>
      </c>
      <c r="F2548" s="265" t="str">
        <f t="shared" si="353"/>
        <v>Tier 27</v>
      </c>
      <c r="G2548" s="284">
        <f t="shared" si="354"/>
        <v>1.6748923753857923E-2</v>
      </c>
    </row>
    <row r="2549" spans="1:7" hidden="1">
      <c r="A2549" s="283" t="str">
        <f t="shared" si="350"/>
        <v>Tier 27</v>
      </c>
      <c r="B2549" s="286">
        <f t="shared" si="358"/>
        <v>2486</v>
      </c>
      <c r="C2549" s="265">
        <f t="shared" si="358"/>
        <v>46428</v>
      </c>
      <c r="D2549" s="265" t="str">
        <f t="shared" si="351"/>
        <v>Tier 27</v>
      </c>
      <c r="E2549" s="284">
        <f t="shared" si="352"/>
        <v>0.24309001519111287</v>
      </c>
      <c r="F2549" s="265" t="str">
        <f t="shared" si="353"/>
        <v>Tier 27</v>
      </c>
      <c r="G2549" s="284">
        <f t="shared" si="354"/>
        <v>1.6750376602676725E-2</v>
      </c>
    </row>
    <row r="2550" spans="1:7" hidden="1">
      <c r="A2550" s="283" t="str">
        <f t="shared" si="350"/>
        <v>Tier 27</v>
      </c>
      <c r="B2550" s="286">
        <f t="shared" si="358"/>
        <v>2487</v>
      </c>
      <c r="C2550" s="265">
        <f t="shared" si="358"/>
        <v>46429</v>
      </c>
      <c r="D2550" s="265" t="str">
        <f t="shared" si="351"/>
        <v>Tier 27</v>
      </c>
      <c r="E2550" s="284">
        <f t="shared" si="352"/>
        <v>0.24309998226754218</v>
      </c>
      <c r="F2550" s="265" t="str">
        <f t="shared" si="353"/>
        <v>Tier 27</v>
      </c>
      <c r="G2550" s="284">
        <f t="shared" si="354"/>
        <v>1.6751829451495528E-2</v>
      </c>
    </row>
    <row r="2551" spans="1:7" hidden="1">
      <c r="A2551" s="283" t="str">
        <f t="shared" si="350"/>
        <v>Tier 27</v>
      </c>
      <c r="B2551" s="286">
        <f t="shared" si="358"/>
        <v>2488</v>
      </c>
      <c r="C2551" s="265">
        <f t="shared" si="358"/>
        <v>46430</v>
      </c>
      <c r="D2551" s="265" t="str">
        <f t="shared" si="351"/>
        <v>Tier 27</v>
      </c>
      <c r="E2551" s="284">
        <f t="shared" si="352"/>
        <v>0.24310994934397148</v>
      </c>
      <c r="F2551" s="265" t="str">
        <f t="shared" si="353"/>
        <v>Tier 27</v>
      </c>
      <c r="G2551" s="284">
        <f t="shared" si="354"/>
        <v>1.675328230031433E-2</v>
      </c>
    </row>
    <row r="2552" spans="1:7" hidden="1">
      <c r="A2552" s="283" t="str">
        <f t="shared" si="350"/>
        <v>Tier 27</v>
      </c>
      <c r="B2552" s="286">
        <f t="shared" si="358"/>
        <v>2489</v>
      </c>
      <c r="C2552" s="265">
        <f t="shared" si="358"/>
        <v>46431</v>
      </c>
      <c r="D2552" s="265" t="str">
        <f t="shared" si="351"/>
        <v>Tier 27</v>
      </c>
      <c r="E2552" s="284">
        <f t="shared" si="352"/>
        <v>0.24311991642040079</v>
      </c>
      <c r="F2552" s="265" t="str">
        <f t="shared" si="353"/>
        <v>Tier 27</v>
      </c>
      <c r="G2552" s="284">
        <f t="shared" si="354"/>
        <v>1.6754735149133133E-2</v>
      </c>
    </row>
    <row r="2553" spans="1:7" hidden="1">
      <c r="A2553" s="283" t="str">
        <f t="shared" si="350"/>
        <v>Tier 27</v>
      </c>
      <c r="B2553" s="286">
        <f t="shared" si="358"/>
        <v>2490</v>
      </c>
      <c r="C2553" s="265">
        <f t="shared" si="358"/>
        <v>46432</v>
      </c>
      <c r="D2553" s="265" t="str">
        <f t="shared" si="351"/>
        <v>Tier 27</v>
      </c>
      <c r="E2553" s="284">
        <f t="shared" si="352"/>
        <v>0.2431298834968301</v>
      </c>
      <c r="F2553" s="265" t="str">
        <f t="shared" si="353"/>
        <v>Tier 27</v>
      </c>
      <c r="G2553" s="284">
        <f t="shared" si="354"/>
        <v>1.6756187997951935E-2</v>
      </c>
    </row>
    <row r="2554" spans="1:7" hidden="1">
      <c r="A2554" s="283" t="str">
        <f t="shared" si="350"/>
        <v>Tier 27</v>
      </c>
      <c r="B2554" s="286">
        <f t="shared" si="358"/>
        <v>2491</v>
      </c>
      <c r="C2554" s="265">
        <f t="shared" si="358"/>
        <v>46433</v>
      </c>
      <c r="D2554" s="265" t="str">
        <f t="shared" si="351"/>
        <v>Tier 27</v>
      </c>
      <c r="E2554" s="284">
        <f t="shared" si="352"/>
        <v>0.2431398505732594</v>
      </c>
      <c r="F2554" s="265" t="str">
        <f t="shared" si="353"/>
        <v>Tier 27</v>
      </c>
      <c r="G2554" s="284">
        <f t="shared" si="354"/>
        <v>1.6757640846770738E-2</v>
      </c>
    </row>
    <row r="2555" spans="1:7" hidden="1">
      <c r="A2555" s="283" t="str">
        <f t="shared" si="350"/>
        <v>Tier 27</v>
      </c>
      <c r="B2555" s="286">
        <f t="shared" si="358"/>
        <v>2492</v>
      </c>
      <c r="C2555" s="265">
        <f t="shared" si="358"/>
        <v>46434</v>
      </c>
      <c r="D2555" s="265" t="str">
        <f t="shared" si="351"/>
        <v>Tier 27</v>
      </c>
      <c r="E2555" s="284">
        <f t="shared" si="352"/>
        <v>0.24314981764968871</v>
      </c>
      <c r="F2555" s="265" t="str">
        <f t="shared" si="353"/>
        <v>Tier 27</v>
      </c>
      <c r="G2555" s="284">
        <f t="shared" si="354"/>
        <v>1.675909369558954E-2</v>
      </c>
    </row>
    <row r="2556" spans="1:7" hidden="1">
      <c r="A2556" s="283" t="str">
        <f t="shared" si="350"/>
        <v>Tier 27</v>
      </c>
      <c r="B2556" s="286">
        <f t="shared" si="358"/>
        <v>2493</v>
      </c>
      <c r="C2556" s="265">
        <f t="shared" si="358"/>
        <v>46435</v>
      </c>
      <c r="D2556" s="265" t="str">
        <f t="shared" si="351"/>
        <v>Tier 27</v>
      </c>
      <c r="E2556" s="284">
        <f t="shared" si="352"/>
        <v>0.24315978472611802</v>
      </c>
      <c r="F2556" s="265" t="str">
        <f t="shared" si="353"/>
        <v>Tier 27</v>
      </c>
      <c r="G2556" s="284">
        <f t="shared" si="354"/>
        <v>1.6760546544408342E-2</v>
      </c>
    </row>
    <row r="2557" spans="1:7" hidden="1">
      <c r="A2557" s="283" t="str">
        <f t="shared" si="350"/>
        <v>Tier 27</v>
      </c>
      <c r="B2557" s="286">
        <f t="shared" si="358"/>
        <v>2494</v>
      </c>
      <c r="C2557" s="265">
        <f t="shared" si="358"/>
        <v>46436</v>
      </c>
      <c r="D2557" s="265" t="str">
        <f t="shared" si="351"/>
        <v>Tier 27</v>
      </c>
      <c r="E2557" s="284">
        <f t="shared" si="352"/>
        <v>0.24316975180254732</v>
      </c>
      <c r="F2557" s="265" t="str">
        <f t="shared" si="353"/>
        <v>Tier 27</v>
      </c>
      <c r="G2557" s="284">
        <f t="shared" si="354"/>
        <v>1.6761999393227145E-2</v>
      </c>
    </row>
    <row r="2558" spans="1:7" hidden="1">
      <c r="A2558" s="283" t="str">
        <f t="shared" si="350"/>
        <v>Tier 27</v>
      </c>
      <c r="B2558" s="286">
        <f t="shared" si="358"/>
        <v>2495</v>
      </c>
      <c r="C2558" s="265">
        <f t="shared" si="358"/>
        <v>46437</v>
      </c>
      <c r="D2558" s="265" t="str">
        <f t="shared" si="351"/>
        <v>Tier 27</v>
      </c>
      <c r="E2558" s="284">
        <f t="shared" si="352"/>
        <v>0.24317971887897663</v>
      </c>
      <c r="F2558" s="265" t="str">
        <f t="shared" si="353"/>
        <v>Tier 27</v>
      </c>
      <c r="G2558" s="284">
        <f t="shared" si="354"/>
        <v>1.6763452242045947E-2</v>
      </c>
    </row>
    <row r="2559" spans="1:7" hidden="1">
      <c r="A2559" s="283" t="str">
        <f t="shared" si="350"/>
        <v>Tier 27</v>
      </c>
      <c r="B2559" s="286">
        <f t="shared" si="358"/>
        <v>2496</v>
      </c>
      <c r="C2559" s="265">
        <f t="shared" si="358"/>
        <v>46438</v>
      </c>
      <c r="D2559" s="265" t="str">
        <f t="shared" si="351"/>
        <v>Tier 27</v>
      </c>
      <c r="E2559" s="284">
        <f t="shared" si="352"/>
        <v>0.24318968595540594</v>
      </c>
      <c r="F2559" s="265" t="str">
        <f t="shared" si="353"/>
        <v>Tier 27</v>
      </c>
      <c r="G2559" s="284">
        <f t="shared" si="354"/>
        <v>1.676490509086475E-2</v>
      </c>
    </row>
    <row r="2560" spans="1:7" hidden="1">
      <c r="A2560" s="283" t="str">
        <f t="shared" ref="A2560:A2623" si="359">IFERROR(INDEX($P$63:$P$101,MATCH(B2560,$Q$63:$Q$101,0)),A2559)</f>
        <v>Tier 27</v>
      </c>
      <c r="B2560" s="286">
        <f t="shared" si="358"/>
        <v>2497</v>
      </c>
      <c r="C2560" s="265">
        <f t="shared" si="358"/>
        <v>46439</v>
      </c>
      <c r="D2560" s="265" t="str">
        <f t="shared" ref="D2560:D2623" si="360">IF(A2560=0,"",A2560)</f>
        <v>Tier 27</v>
      </c>
      <c r="E2560" s="284">
        <f t="shared" ref="E2560:E2623" si="361">IF(A2560=0,E2559,E2559+VLOOKUP(D2560,$P$63:$T$101,3,0))</f>
        <v>0.24319965303183524</v>
      </c>
      <c r="F2560" s="265" t="str">
        <f t="shared" ref="F2560:F2623" si="362">D2560</f>
        <v>Tier 27</v>
      </c>
      <c r="G2560" s="284">
        <f t="shared" ref="G2560:G2623" si="363">IF(A2560=0,G2559,G2559+VLOOKUP(F2560,$P$63:$T$101,5,0))</f>
        <v>1.6766357939683552E-2</v>
      </c>
    </row>
    <row r="2561" spans="1:7" hidden="1">
      <c r="A2561" s="283" t="str">
        <f t="shared" si="359"/>
        <v>Tier 27</v>
      </c>
      <c r="B2561" s="286">
        <f t="shared" si="358"/>
        <v>2498</v>
      </c>
      <c r="C2561" s="265">
        <f t="shared" si="358"/>
        <v>46440</v>
      </c>
      <c r="D2561" s="265" t="str">
        <f t="shared" si="360"/>
        <v>Tier 27</v>
      </c>
      <c r="E2561" s="284">
        <f t="shared" si="361"/>
        <v>0.24320962010826455</v>
      </c>
      <c r="F2561" s="265" t="str">
        <f t="shared" si="362"/>
        <v>Tier 27</v>
      </c>
      <c r="G2561" s="284">
        <f t="shared" si="363"/>
        <v>1.6767810788502355E-2</v>
      </c>
    </row>
    <row r="2562" spans="1:7" hidden="1">
      <c r="A2562" s="283" t="str">
        <f t="shared" si="359"/>
        <v>Tier 27</v>
      </c>
      <c r="B2562" s="286">
        <f t="shared" ref="B2562:C2577" si="364">B2561+1</f>
        <v>2499</v>
      </c>
      <c r="C2562" s="265">
        <f t="shared" si="364"/>
        <v>46441</v>
      </c>
      <c r="D2562" s="265" t="str">
        <f t="shared" si="360"/>
        <v>Tier 27</v>
      </c>
      <c r="E2562" s="284">
        <f t="shared" si="361"/>
        <v>0.24321958718469386</v>
      </c>
      <c r="F2562" s="265" t="str">
        <f t="shared" si="362"/>
        <v>Tier 27</v>
      </c>
      <c r="G2562" s="284">
        <f t="shared" si="363"/>
        <v>1.6769263637321157E-2</v>
      </c>
    </row>
    <row r="2563" spans="1:7" hidden="1">
      <c r="A2563" s="283" t="str">
        <f t="shared" si="359"/>
        <v>Tier 27</v>
      </c>
      <c r="B2563" s="286">
        <f t="shared" si="364"/>
        <v>2500</v>
      </c>
      <c r="C2563" s="265">
        <f t="shared" si="364"/>
        <v>46442</v>
      </c>
      <c r="D2563" s="265" t="str">
        <f t="shared" si="360"/>
        <v>Tier 27</v>
      </c>
      <c r="E2563" s="284">
        <f t="shared" si="361"/>
        <v>0.24322955426112317</v>
      </c>
      <c r="F2563" s="265" t="str">
        <f t="shared" si="362"/>
        <v>Tier 27</v>
      </c>
      <c r="G2563" s="284">
        <f t="shared" si="363"/>
        <v>1.677071648613996E-2</v>
      </c>
    </row>
    <row r="2564" spans="1:7" hidden="1">
      <c r="A2564" s="283" t="str">
        <f t="shared" si="359"/>
        <v>Tier 27</v>
      </c>
      <c r="B2564" s="286">
        <f t="shared" si="364"/>
        <v>2501</v>
      </c>
      <c r="C2564" s="265">
        <f t="shared" si="364"/>
        <v>46443</v>
      </c>
      <c r="D2564" s="265" t="str">
        <f t="shared" si="360"/>
        <v>Tier 27</v>
      </c>
      <c r="E2564" s="284">
        <f t="shared" si="361"/>
        <v>0.24323952133755247</v>
      </c>
      <c r="F2564" s="265" t="str">
        <f t="shared" si="362"/>
        <v>Tier 27</v>
      </c>
      <c r="G2564" s="284">
        <f t="shared" si="363"/>
        <v>1.6772169334958762E-2</v>
      </c>
    </row>
    <row r="2565" spans="1:7" hidden="1">
      <c r="A2565" s="283" t="str">
        <f t="shared" si="359"/>
        <v>Tier 27</v>
      </c>
      <c r="B2565" s="286">
        <f t="shared" si="364"/>
        <v>2502</v>
      </c>
      <c r="C2565" s="265">
        <f t="shared" si="364"/>
        <v>46444</v>
      </c>
      <c r="D2565" s="265" t="str">
        <f t="shared" si="360"/>
        <v>Tier 27</v>
      </c>
      <c r="E2565" s="284">
        <f t="shared" si="361"/>
        <v>0.24324948841398178</v>
      </c>
      <c r="F2565" s="265" t="str">
        <f t="shared" si="362"/>
        <v>Tier 27</v>
      </c>
      <c r="G2565" s="284">
        <f t="shared" si="363"/>
        <v>1.6773622183777565E-2</v>
      </c>
    </row>
    <row r="2566" spans="1:7" hidden="1">
      <c r="A2566" s="283" t="str">
        <f t="shared" si="359"/>
        <v>Tier 27</v>
      </c>
      <c r="B2566" s="286">
        <f t="shared" si="364"/>
        <v>2503</v>
      </c>
      <c r="C2566" s="265">
        <f t="shared" si="364"/>
        <v>46445</v>
      </c>
      <c r="D2566" s="265" t="str">
        <f t="shared" si="360"/>
        <v>Tier 27</v>
      </c>
      <c r="E2566" s="284">
        <f t="shared" si="361"/>
        <v>0.24325945549041109</v>
      </c>
      <c r="F2566" s="265" t="str">
        <f t="shared" si="362"/>
        <v>Tier 27</v>
      </c>
      <c r="G2566" s="284">
        <f t="shared" si="363"/>
        <v>1.6775075032596367E-2</v>
      </c>
    </row>
    <row r="2567" spans="1:7" hidden="1">
      <c r="A2567" s="283" t="str">
        <f t="shared" si="359"/>
        <v>Tier 27</v>
      </c>
      <c r="B2567" s="286">
        <f t="shared" si="364"/>
        <v>2504</v>
      </c>
      <c r="C2567" s="265">
        <f t="shared" si="364"/>
        <v>46446</v>
      </c>
      <c r="D2567" s="265" t="str">
        <f t="shared" si="360"/>
        <v>Tier 27</v>
      </c>
      <c r="E2567" s="284">
        <f t="shared" si="361"/>
        <v>0.24326942256684039</v>
      </c>
      <c r="F2567" s="265" t="str">
        <f t="shared" si="362"/>
        <v>Tier 27</v>
      </c>
      <c r="G2567" s="284">
        <f t="shared" si="363"/>
        <v>1.6776527881415169E-2</v>
      </c>
    </row>
    <row r="2568" spans="1:7" hidden="1">
      <c r="A2568" s="283" t="str">
        <f t="shared" si="359"/>
        <v>Tier 27</v>
      </c>
      <c r="B2568" s="286">
        <f t="shared" si="364"/>
        <v>2505</v>
      </c>
      <c r="C2568" s="265">
        <f t="shared" si="364"/>
        <v>46447</v>
      </c>
      <c r="D2568" s="265" t="str">
        <f t="shared" si="360"/>
        <v>Tier 27</v>
      </c>
      <c r="E2568" s="284">
        <f t="shared" si="361"/>
        <v>0.2432793896432697</v>
      </c>
      <c r="F2568" s="265" t="str">
        <f t="shared" si="362"/>
        <v>Tier 27</v>
      </c>
      <c r="G2568" s="284">
        <f t="shared" si="363"/>
        <v>1.6777980730233972E-2</v>
      </c>
    </row>
    <row r="2569" spans="1:7" hidden="1">
      <c r="A2569" s="283" t="str">
        <f t="shared" si="359"/>
        <v>Tier 27</v>
      </c>
      <c r="B2569" s="286">
        <f t="shared" si="364"/>
        <v>2506</v>
      </c>
      <c r="C2569" s="265">
        <f t="shared" si="364"/>
        <v>46448</v>
      </c>
      <c r="D2569" s="265" t="str">
        <f t="shared" si="360"/>
        <v>Tier 27</v>
      </c>
      <c r="E2569" s="284">
        <f t="shared" si="361"/>
        <v>0.24328935671969901</v>
      </c>
      <c r="F2569" s="265" t="str">
        <f t="shared" si="362"/>
        <v>Tier 27</v>
      </c>
      <c r="G2569" s="284">
        <f t="shared" si="363"/>
        <v>1.6779433579052774E-2</v>
      </c>
    </row>
    <row r="2570" spans="1:7" hidden="1">
      <c r="A2570" s="283" t="str">
        <f t="shared" si="359"/>
        <v>Tier 27</v>
      </c>
      <c r="B2570" s="286">
        <f t="shared" si="364"/>
        <v>2507</v>
      </c>
      <c r="C2570" s="265">
        <f t="shared" si="364"/>
        <v>46449</v>
      </c>
      <c r="D2570" s="265" t="str">
        <f t="shared" si="360"/>
        <v>Tier 27</v>
      </c>
      <c r="E2570" s="284">
        <f t="shared" si="361"/>
        <v>0.24329932379612831</v>
      </c>
      <c r="F2570" s="265" t="str">
        <f t="shared" si="362"/>
        <v>Tier 27</v>
      </c>
      <c r="G2570" s="284">
        <f t="shared" si="363"/>
        <v>1.6780886427871577E-2</v>
      </c>
    </row>
    <row r="2571" spans="1:7" hidden="1">
      <c r="A2571" s="283" t="str">
        <f t="shared" si="359"/>
        <v>Tier 27</v>
      </c>
      <c r="B2571" s="286">
        <f t="shared" si="364"/>
        <v>2508</v>
      </c>
      <c r="C2571" s="265">
        <f t="shared" si="364"/>
        <v>46450</v>
      </c>
      <c r="D2571" s="265" t="str">
        <f t="shared" si="360"/>
        <v>Tier 27</v>
      </c>
      <c r="E2571" s="284">
        <f t="shared" si="361"/>
        <v>0.24330929087255762</v>
      </c>
      <c r="F2571" s="265" t="str">
        <f t="shared" si="362"/>
        <v>Tier 27</v>
      </c>
      <c r="G2571" s="284">
        <f t="shared" si="363"/>
        <v>1.6782339276690379E-2</v>
      </c>
    </row>
    <row r="2572" spans="1:7" hidden="1">
      <c r="A2572" s="283" t="str">
        <f t="shared" si="359"/>
        <v>Tier 27</v>
      </c>
      <c r="B2572" s="286">
        <f t="shared" si="364"/>
        <v>2509</v>
      </c>
      <c r="C2572" s="265">
        <f t="shared" si="364"/>
        <v>46451</v>
      </c>
      <c r="D2572" s="265" t="str">
        <f t="shared" si="360"/>
        <v>Tier 27</v>
      </c>
      <c r="E2572" s="284">
        <f t="shared" si="361"/>
        <v>0.24331925794898693</v>
      </c>
      <c r="F2572" s="265" t="str">
        <f t="shared" si="362"/>
        <v>Tier 27</v>
      </c>
      <c r="G2572" s="284">
        <f t="shared" si="363"/>
        <v>1.6783792125509182E-2</v>
      </c>
    </row>
    <row r="2573" spans="1:7" hidden="1">
      <c r="A2573" s="283" t="str">
        <f t="shared" si="359"/>
        <v>Tier 27</v>
      </c>
      <c r="B2573" s="286">
        <f t="shared" si="364"/>
        <v>2510</v>
      </c>
      <c r="C2573" s="265">
        <f t="shared" si="364"/>
        <v>46452</v>
      </c>
      <c r="D2573" s="265" t="str">
        <f t="shared" si="360"/>
        <v>Tier 27</v>
      </c>
      <c r="E2573" s="284">
        <f t="shared" si="361"/>
        <v>0.24332922502541623</v>
      </c>
      <c r="F2573" s="265" t="str">
        <f t="shared" si="362"/>
        <v>Tier 27</v>
      </c>
      <c r="G2573" s="284">
        <f t="shared" si="363"/>
        <v>1.6785244974327984E-2</v>
      </c>
    </row>
    <row r="2574" spans="1:7" hidden="1">
      <c r="A2574" s="283" t="str">
        <f t="shared" si="359"/>
        <v>Tier 27</v>
      </c>
      <c r="B2574" s="286">
        <f t="shared" si="364"/>
        <v>2511</v>
      </c>
      <c r="C2574" s="265">
        <f t="shared" si="364"/>
        <v>46453</v>
      </c>
      <c r="D2574" s="265" t="str">
        <f t="shared" si="360"/>
        <v>Tier 27</v>
      </c>
      <c r="E2574" s="284">
        <f t="shared" si="361"/>
        <v>0.24333919210184554</v>
      </c>
      <c r="F2574" s="265" t="str">
        <f t="shared" si="362"/>
        <v>Tier 27</v>
      </c>
      <c r="G2574" s="284">
        <f t="shared" si="363"/>
        <v>1.6786697823146787E-2</v>
      </c>
    </row>
    <row r="2575" spans="1:7" hidden="1">
      <c r="A2575" s="283" t="str">
        <f t="shared" si="359"/>
        <v>Tier 27</v>
      </c>
      <c r="B2575" s="286">
        <f t="shared" si="364"/>
        <v>2512</v>
      </c>
      <c r="C2575" s="265">
        <f t="shared" si="364"/>
        <v>46454</v>
      </c>
      <c r="D2575" s="265" t="str">
        <f t="shared" si="360"/>
        <v>Tier 27</v>
      </c>
      <c r="E2575" s="284">
        <f t="shared" si="361"/>
        <v>0.24334915917827485</v>
      </c>
      <c r="F2575" s="265" t="str">
        <f t="shared" si="362"/>
        <v>Tier 27</v>
      </c>
      <c r="G2575" s="284">
        <f t="shared" si="363"/>
        <v>1.6788150671965589E-2</v>
      </c>
    </row>
    <row r="2576" spans="1:7" hidden="1">
      <c r="A2576" s="283" t="str">
        <f t="shared" si="359"/>
        <v>Tier 27</v>
      </c>
      <c r="B2576" s="286">
        <f t="shared" si="364"/>
        <v>2513</v>
      </c>
      <c r="C2576" s="265">
        <f t="shared" si="364"/>
        <v>46455</v>
      </c>
      <c r="D2576" s="265" t="str">
        <f t="shared" si="360"/>
        <v>Tier 27</v>
      </c>
      <c r="E2576" s="284">
        <f t="shared" si="361"/>
        <v>0.24335912625470416</v>
      </c>
      <c r="F2576" s="265" t="str">
        <f t="shared" si="362"/>
        <v>Tier 27</v>
      </c>
      <c r="G2576" s="284">
        <f t="shared" si="363"/>
        <v>1.6789603520784391E-2</v>
      </c>
    </row>
    <row r="2577" spans="1:7" hidden="1">
      <c r="A2577" s="283" t="str">
        <f t="shared" si="359"/>
        <v>Tier 27</v>
      </c>
      <c r="B2577" s="286">
        <f t="shared" si="364"/>
        <v>2514</v>
      </c>
      <c r="C2577" s="265">
        <f t="shared" si="364"/>
        <v>46456</v>
      </c>
      <c r="D2577" s="265" t="str">
        <f t="shared" si="360"/>
        <v>Tier 27</v>
      </c>
      <c r="E2577" s="284">
        <f t="shared" si="361"/>
        <v>0.24336909333113346</v>
      </c>
      <c r="F2577" s="265" t="str">
        <f t="shared" si="362"/>
        <v>Tier 27</v>
      </c>
      <c r="G2577" s="284">
        <f t="shared" si="363"/>
        <v>1.6791056369603194E-2</v>
      </c>
    </row>
    <row r="2578" spans="1:7" hidden="1">
      <c r="A2578" s="283" t="str">
        <f t="shared" si="359"/>
        <v>Tier 27</v>
      </c>
      <c r="B2578" s="286">
        <f t="shared" ref="B2578:C2593" si="365">B2577+1</f>
        <v>2515</v>
      </c>
      <c r="C2578" s="265">
        <f t="shared" si="365"/>
        <v>46457</v>
      </c>
      <c r="D2578" s="265" t="str">
        <f t="shared" si="360"/>
        <v>Tier 27</v>
      </c>
      <c r="E2578" s="284">
        <f t="shared" si="361"/>
        <v>0.24337906040756277</v>
      </c>
      <c r="F2578" s="265" t="str">
        <f t="shared" si="362"/>
        <v>Tier 27</v>
      </c>
      <c r="G2578" s="284">
        <f t="shared" si="363"/>
        <v>1.6792509218421996E-2</v>
      </c>
    </row>
    <row r="2579" spans="1:7" hidden="1">
      <c r="A2579" s="283" t="str">
        <f t="shared" si="359"/>
        <v>Tier 27</v>
      </c>
      <c r="B2579" s="286">
        <f t="shared" si="365"/>
        <v>2516</v>
      </c>
      <c r="C2579" s="265">
        <f t="shared" si="365"/>
        <v>46458</v>
      </c>
      <c r="D2579" s="265" t="str">
        <f t="shared" si="360"/>
        <v>Tier 27</v>
      </c>
      <c r="E2579" s="284">
        <f t="shared" si="361"/>
        <v>0.24338902748399208</v>
      </c>
      <c r="F2579" s="265" t="str">
        <f t="shared" si="362"/>
        <v>Tier 27</v>
      </c>
      <c r="G2579" s="284">
        <f t="shared" si="363"/>
        <v>1.6793962067240799E-2</v>
      </c>
    </row>
    <row r="2580" spans="1:7" hidden="1">
      <c r="A2580" s="283" t="str">
        <f t="shared" si="359"/>
        <v>Tier 27</v>
      </c>
      <c r="B2580" s="286">
        <f t="shared" si="365"/>
        <v>2517</v>
      </c>
      <c r="C2580" s="265">
        <f t="shared" si="365"/>
        <v>46459</v>
      </c>
      <c r="D2580" s="265" t="str">
        <f t="shared" si="360"/>
        <v>Tier 27</v>
      </c>
      <c r="E2580" s="284">
        <f t="shared" si="361"/>
        <v>0.24339899456042138</v>
      </c>
      <c r="F2580" s="265" t="str">
        <f t="shared" si="362"/>
        <v>Tier 27</v>
      </c>
      <c r="G2580" s="284">
        <f t="shared" si="363"/>
        <v>1.6795414916059601E-2</v>
      </c>
    </row>
    <row r="2581" spans="1:7" hidden="1">
      <c r="A2581" s="283" t="str">
        <f t="shared" si="359"/>
        <v>Tier 27</v>
      </c>
      <c r="B2581" s="286">
        <f t="shared" si="365"/>
        <v>2518</v>
      </c>
      <c r="C2581" s="265">
        <f t="shared" si="365"/>
        <v>46460</v>
      </c>
      <c r="D2581" s="265" t="str">
        <f t="shared" si="360"/>
        <v>Tier 27</v>
      </c>
      <c r="E2581" s="284">
        <f t="shared" si="361"/>
        <v>0.24340896163685069</v>
      </c>
      <c r="F2581" s="265" t="str">
        <f t="shared" si="362"/>
        <v>Tier 27</v>
      </c>
      <c r="G2581" s="284">
        <f t="shared" si="363"/>
        <v>1.6796867764878404E-2</v>
      </c>
    </row>
    <row r="2582" spans="1:7" hidden="1">
      <c r="A2582" s="283" t="str">
        <f t="shared" si="359"/>
        <v>Tier 27</v>
      </c>
      <c r="B2582" s="286">
        <f t="shared" si="365"/>
        <v>2519</v>
      </c>
      <c r="C2582" s="265">
        <f t="shared" si="365"/>
        <v>46461</v>
      </c>
      <c r="D2582" s="265" t="str">
        <f t="shared" si="360"/>
        <v>Tier 27</v>
      </c>
      <c r="E2582" s="284">
        <f t="shared" si="361"/>
        <v>0.24341892871328</v>
      </c>
      <c r="F2582" s="265" t="str">
        <f t="shared" si="362"/>
        <v>Tier 27</v>
      </c>
      <c r="G2582" s="284">
        <f t="shared" si="363"/>
        <v>1.6798320613697206E-2</v>
      </c>
    </row>
    <row r="2583" spans="1:7" hidden="1">
      <c r="A2583" s="283" t="str">
        <f t="shared" si="359"/>
        <v>Tier 27</v>
      </c>
      <c r="B2583" s="286">
        <f t="shared" si="365"/>
        <v>2520</v>
      </c>
      <c r="C2583" s="265">
        <f t="shared" si="365"/>
        <v>46462</v>
      </c>
      <c r="D2583" s="265" t="str">
        <f t="shared" si="360"/>
        <v>Tier 27</v>
      </c>
      <c r="E2583" s="284">
        <f t="shared" si="361"/>
        <v>0.2434288957897093</v>
      </c>
      <c r="F2583" s="265" t="str">
        <f t="shared" si="362"/>
        <v>Tier 27</v>
      </c>
      <c r="G2583" s="284">
        <f t="shared" si="363"/>
        <v>1.6799773462516009E-2</v>
      </c>
    </row>
    <row r="2584" spans="1:7" hidden="1">
      <c r="A2584" s="283" t="str">
        <f t="shared" si="359"/>
        <v>Tier 27</v>
      </c>
      <c r="B2584" s="286">
        <f t="shared" si="365"/>
        <v>2521</v>
      </c>
      <c r="C2584" s="265">
        <f t="shared" si="365"/>
        <v>46463</v>
      </c>
      <c r="D2584" s="265" t="str">
        <f t="shared" si="360"/>
        <v>Tier 27</v>
      </c>
      <c r="E2584" s="284">
        <f t="shared" si="361"/>
        <v>0.24343886286613861</v>
      </c>
      <c r="F2584" s="265" t="str">
        <f t="shared" si="362"/>
        <v>Tier 27</v>
      </c>
      <c r="G2584" s="284">
        <f t="shared" si="363"/>
        <v>1.6801226311334811E-2</v>
      </c>
    </row>
    <row r="2585" spans="1:7" hidden="1">
      <c r="A2585" s="283" t="str">
        <f t="shared" si="359"/>
        <v>Tier 27</v>
      </c>
      <c r="B2585" s="286">
        <f t="shared" si="365"/>
        <v>2522</v>
      </c>
      <c r="C2585" s="265">
        <f t="shared" si="365"/>
        <v>46464</v>
      </c>
      <c r="D2585" s="265" t="str">
        <f t="shared" si="360"/>
        <v>Tier 27</v>
      </c>
      <c r="E2585" s="284">
        <f t="shared" si="361"/>
        <v>0.24344882994256792</v>
      </c>
      <c r="F2585" s="265" t="str">
        <f t="shared" si="362"/>
        <v>Tier 27</v>
      </c>
      <c r="G2585" s="284">
        <f t="shared" si="363"/>
        <v>1.6802679160153614E-2</v>
      </c>
    </row>
    <row r="2586" spans="1:7" hidden="1">
      <c r="A2586" s="283" t="str">
        <f t="shared" si="359"/>
        <v>Tier 27</v>
      </c>
      <c r="B2586" s="286">
        <f t="shared" si="365"/>
        <v>2523</v>
      </c>
      <c r="C2586" s="265">
        <f t="shared" si="365"/>
        <v>46465</v>
      </c>
      <c r="D2586" s="265" t="str">
        <f t="shared" si="360"/>
        <v>Tier 27</v>
      </c>
      <c r="E2586" s="284">
        <f t="shared" si="361"/>
        <v>0.24345879701899723</v>
      </c>
      <c r="F2586" s="265" t="str">
        <f t="shared" si="362"/>
        <v>Tier 27</v>
      </c>
      <c r="G2586" s="284">
        <f t="shared" si="363"/>
        <v>1.6804132008972416E-2</v>
      </c>
    </row>
    <row r="2587" spans="1:7" hidden="1">
      <c r="A2587" s="283" t="str">
        <f t="shared" si="359"/>
        <v>Tier 27</v>
      </c>
      <c r="B2587" s="286">
        <f t="shared" si="365"/>
        <v>2524</v>
      </c>
      <c r="C2587" s="265">
        <f t="shared" si="365"/>
        <v>46466</v>
      </c>
      <c r="D2587" s="265" t="str">
        <f t="shared" si="360"/>
        <v>Tier 27</v>
      </c>
      <c r="E2587" s="284">
        <f t="shared" si="361"/>
        <v>0.24346876409542653</v>
      </c>
      <c r="F2587" s="265" t="str">
        <f t="shared" si="362"/>
        <v>Tier 27</v>
      </c>
      <c r="G2587" s="284">
        <f t="shared" si="363"/>
        <v>1.6805584857791218E-2</v>
      </c>
    </row>
    <row r="2588" spans="1:7" hidden="1">
      <c r="A2588" s="283" t="str">
        <f t="shared" si="359"/>
        <v>Tier 27</v>
      </c>
      <c r="B2588" s="286">
        <f t="shared" si="365"/>
        <v>2525</v>
      </c>
      <c r="C2588" s="265">
        <f t="shared" si="365"/>
        <v>46467</v>
      </c>
      <c r="D2588" s="265" t="str">
        <f t="shared" si="360"/>
        <v>Tier 27</v>
      </c>
      <c r="E2588" s="284">
        <f t="shared" si="361"/>
        <v>0.24347873117185584</v>
      </c>
      <c r="F2588" s="265" t="str">
        <f t="shared" si="362"/>
        <v>Tier 27</v>
      </c>
      <c r="G2588" s="284">
        <f t="shared" si="363"/>
        <v>1.6807037706610021E-2</v>
      </c>
    </row>
    <row r="2589" spans="1:7" hidden="1">
      <c r="A2589" s="283" t="str">
        <f t="shared" si="359"/>
        <v>Tier 27</v>
      </c>
      <c r="B2589" s="286">
        <f t="shared" si="365"/>
        <v>2526</v>
      </c>
      <c r="C2589" s="265">
        <f t="shared" si="365"/>
        <v>46468</v>
      </c>
      <c r="D2589" s="265" t="str">
        <f t="shared" si="360"/>
        <v>Tier 27</v>
      </c>
      <c r="E2589" s="284">
        <f t="shared" si="361"/>
        <v>0.24348869824828515</v>
      </c>
      <c r="F2589" s="265" t="str">
        <f t="shared" si="362"/>
        <v>Tier 27</v>
      </c>
      <c r="G2589" s="284">
        <f t="shared" si="363"/>
        <v>1.6808490555428823E-2</v>
      </c>
    </row>
    <row r="2590" spans="1:7" hidden="1">
      <c r="A2590" s="283" t="str">
        <f t="shared" si="359"/>
        <v>Tier 27</v>
      </c>
      <c r="B2590" s="286">
        <f t="shared" si="365"/>
        <v>2527</v>
      </c>
      <c r="C2590" s="265">
        <f t="shared" si="365"/>
        <v>46469</v>
      </c>
      <c r="D2590" s="265" t="str">
        <f t="shared" si="360"/>
        <v>Tier 27</v>
      </c>
      <c r="E2590" s="284">
        <f t="shared" si="361"/>
        <v>0.24349866532471445</v>
      </c>
      <c r="F2590" s="265" t="str">
        <f t="shared" si="362"/>
        <v>Tier 27</v>
      </c>
      <c r="G2590" s="284">
        <f t="shared" si="363"/>
        <v>1.6809943404247626E-2</v>
      </c>
    </row>
    <row r="2591" spans="1:7" hidden="1">
      <c r="A2591" s="283" t="str">
        <f t="shared" si="359"/>
        <v>Tier 27</v>
      </c>
      <c r="B2591" s="286">
        <f t="shared" si="365"/>
        <v>2528</v>
      </c>
      <c r="C2591" s="265">
        <f t="shared" si="365"/>
        <v>46470</v>
      </c>
      <c r="D2591" s="265" t="str">
        <f t="shared" si="360"/>
        <v>Tier 27</v>
      </c>
      <c r="E2591" s="284">
        <f t="shared" si="361"/>
        <v>0.24350863240114376</v>
      </c>
      <c r="F2591" s="265" t="str">
        <f t="shared" si="362"/>
        <v>Tier 27</v>
      </c>
      <c r="G2591" s="284">
        <f t="shared" si="363"/>
        <v>1.6811396253066428E-2</v>
      </c>
    </row>
    <row r="2592" spans="1:7" hidden="1">
      <c r="A2592" s="283" t="str">
        <f t="shared" si="359"/>
        <v>Tier 27</v>
      </c>
      <c r="B2592" s="286">
        <f t="shared" si="365"/>
        <v>2529</v>
      </c>
      <c r="C2592" s="265">
        <f t="shared" si="365"/>
        <v>46471</v>
      </c>
      <c r="D2592" s="265" t="str">
        <f t="shared" si="360"/>
        <v>Tier 27</v>
      </c>
      <c r="E2592" s="284">
        <f t="shared" si="361"/>
        <v>0.24351859947757307</v>
      </c>
      <c r="F2592" s="265" t="str">
        <f t="shared" si="362"/>
        <v>Tier 27</v>
      </c>
      <c r="G2592" s="284">
        <f t="shared" si="363"/>
        <v>1.6812849101885231E-2</v>
      </c>
    </row>
    <row r="2593" spans="1:7" hidden="1">
      <c r="A2593" s="283" t="str">
        <f t="shared" si="359"/>
        <v>Tier 27</v>
      </c>
      <c r="B2593" s="286">
        <f t="shared" si="365"/>
        <v>2530</v>
      </c>
      <c r="C2593" s="265">
        <f t="shared" si="365"/>
        <v>46472</v>
      </c>
      <c r="D2593" s="265" t="str">
        <f t="shared" si="360"/>
        <v>Tier 27</v>
      </c>
      <c r="E2593" s="284">
        <f t="shared" si="361"/>
        <v>0.24352856655400237</v>
      </c>
      <c r="F2593" s="265" t="str">
        <f t="shared" si="362"/>
        <v>Tier 27</v>
      </c>
      <c r="G2593" s="284">
        <f t="shared" si="363"/>
        <v>1.6814301950704033E-2</v>
      </c>
    </row>
    <row r="2594" spans="1:7" hidden="1">
      <c r="A2594" s="283" t="str">
        <f t="shared" si="359"/>
        <v>Tier 27</v>
      </c>
      <c r="B2594" s="286">
        <f t="shared" ref="B2594:C2609" si="366">B2593+1</f>
        <v>2531</v>
      </c>
      <c r="C2594" s="265">
        <f t="shared" si="366"/>
        <v>46473</v>
      </c>
      <c r="D2594" s="265" t="str">
        <f t="shared" si="360"/>
        <v>Tier 27</v>
      </c>
      <c r="E2594" s="284">
        <f t="shared" si="361"/>
        <v>0.24353853363043168</v>
      </c>
      <c r="F2594" s="265" t="str">
        <f t="shared" si="362"/>
        <v>Tier 27</v>
      </c>
      <c r="G2594" s="284">
        <f t="shared" si="363"/>
        <v>1.6815754799522836E-2</v>
      </c>
    </row>
    <row r="2595" spans="1:7" hidden="1">
      <c r="A2595" s="283" t="str">
        <f t="shared" si="359"/>
        <v>Tier 27</v>
      </c>
      <c r="B2595" s="286">
        <f t="shared" si="366"/>
        <v>2532</v>
      </c>
      <c r="C2595" s="265">
        <f t="shared" si="366"/>
        <v>46474</v>
      </c>
      <c r="D2595" s="265" t="str">
        <f t="shared" si="360"/>
        <v>Tier 27</v>
      </c>
      <c r="E2595" s="284">
        <f t="shared" si="361"/>
        <v>0.24354850070686099</v>
      </c>
      <c r="F2595" s="265" t="str">
        <f t="shared" si="362"/>
        <v>Tier 27</v>
      </c>
      <c r="G2595" s="284">
        <f t="shared" si="363"/>
        <v>1.6817207648341638E-2</v>
      </c>
    </row>
    <row r="2596" spans="1:7" hidden="1">
      <c r="A2596" s="283" t="str">
        <f t="shared" si="359"/>
        <v>Tier 27</v>
      </c>
      <c r="B2596" s="286">
        <f t="shared" si="366"/>
        <v>2533</v>
      </c>
      <c r="C2596" s="265">
        <f t="shared" si="366"/>
        <v>46475</v>
      </c>
      <c r="D2596" s="265" t="str">
        <f t="shared" si="360"/>
        <v>Tier 27</v>
      </c>
      <c r="E2596" s="284">
        <f t="shared" si="361"/>
        <v>0.24355846778329029</v>
      </c>
      <c r="F2596" s="265" t="str">
        <f t="shared" si="362"/>
        <v>Tier 27</v>
      </c>
      <c r="G2596" s="284">
        <f t="shared" si="363"/>
        <v>1.681866049716044E-2</v>
      </c>
    </row>
    <row r="2597" spans="1:7" hidden="1">
      <c r="A2597" s="283" t="str">
        <f t="shared" si="359"/>
        <v>Tier 27</v>
      </c>
      <c r="B2597" s="286">
        <f t="shared" si="366"/>
        <v>2534</v>
      </c>
      <c r="C2597" s="265">
        <f t="shared" si="366"/>
        <v>46476</v>
      </c>
      <c r="D2597" s="265" t="str">
        <f t="shared" si="360"/>
        <v>Tier 27</v>
      </c>
      <c r="E2597" s="284">
        <f t="shared" si="361"/>
        <v>0.2435684348597196</v>
      </c>
      <c r="F2597" s="265" t="str">
        <f t="shared" si="362"/>
        <v>Tier 27</v>
      </c>
      <c r="G2597" s="284">
        <f t="shared" si="363"/>
        <v>1.6820113345979243E-2</v>
      </c>
    </row>
    <row r="2598" spans="1:7" hidden="1">
      <c r="A2598" s="283" t="str">
        <f t="shared" si="359"/>
        <v>Tier 27</v>
      </c>
      <c r="B2598" s="286">
        <f t="shared" si="366"/>
        <v>2535</v>
      </c>
      <c r="C2598" s="265">
        <f t="shared" si="366"/>
        <v>46477</v>
      </c>
      <c r="D2598" s="265" t="str">
        <f t="shared" si="360"/>
        <v>Tier 27</v>
      </c>
      <c r="E2598" s="284">
        <f t="shared" si="361"/>
        <v>0.24357840193614891</v>
      </c>
      <c r="F2598" s="265" t="str">
        <f t="shared" si="362"/>
        <v>Tier 27</v>
      </c>
      <c r="G2598" s="284">
        <f t="shared" si="363"/>
        <v>1.6821566194798045E-2</v>
      </c>
    </row>
    <row r="2599" spans="1:7" hidden="1">
      <c r="A2599" s="283" t="str">
        <f t="shared" si="359"/>
        <v>Tier 27</v>
      </c>
      <c r="B2599" s="286">
        <f t="shared" si="366"/>
        <v>2536</v>
      </c>
      <c r="C2599" s="265">
        <f t="shared" si="366"/>
        <v>46478</v>
      </c>
      <c r="D2599" s="265" t="str">
        <f t="shared" si="360"/>
        <v>Tier 27</v>
      </c>
      <c r="E2599" s="284">
        <f t="shared" si="361"/>
        <v>0.24358836901257822</v>
      </c>
      <c r="F2599" s="265" t="str">
        <f t="shared" si="362"/>
        <v>Tier 27</v>
      </c>
      <c r="G2599" s="284">
        <f t="shared" si="363"/>
        <v>1.6823019043616848E-2</v>
      </c>
    </row>
    <row r="2600" spans="1:7" hidden="1">
      <c r="A2600" s="283" t="str">
        <f t="shared" si="359"/>
        <v>Tier 27</v>
      </c>
      <c r="B2600" s="286">
        <f t="shared" si="366"/>
        <v>2537</v>
      </c>
      <c r="C2600" s="265">
        <f t="shared" si="366"/>
        <v>46479</v>
      </c>
      <c r="D2600" s="265" t="str">
        <f t="shared" si="360"/>
        <v>Tier 27</v>
      </c>
      <c r="E2600" s="284">
        <f t="shared" si="361"/>
        <v>0.24359833608900752</v>
      </c>
      <c r="F2600" s="265" t="str">
        <f t="shared" si="362"/>
        <v>Tier 27</v>
      </c>
      <c r="G2600" s="284">
        <f t="shared" si="363"/>
        <v>1.682447189243565E-2</v>
      </c>
    </row>
    <row r="2601" spans="1:7" hidden="1">
      <c r="A2601" s="283" t="str">
        <f t="shared" si="359"/>
        <v>Tier 27</v>
      </c>
      <c r="B2601" s="286">
        <f t="shared" si="366"/>
        <v>2538</v>
      </c>
      <c r="C2601" s="265">
        <f t="shared" si="366"/>
        <v>46480</v>
      </c>
      <c r="D2601" s="265" t="str">
        <f t="shared" si="360"/>
        <v>Tier 27</v>
      </c>
      <c r="E2601" s="284">
        <f t="shared" si="361"/>
        <v>0.24360830316543683</v>
      </c>
      <c r="F2601" s="265" t="str">
        <f t="shared" si="362"/>
        <v>Tier 27</v>
      </c>
      <c r="G2601" s="284">
        <f t="shared" si="363"/>
        <v>1.6825924741254453E-2</v>
      </c>
    </row>
    <row r="2602" spans="1:7" hidden="1">
      <c r="A2602" s="283" t="str">
        <f t="shared" si="359"/>
        <v>Tier 27</v>
      </c>
      <c r="B2602" s="286">
        <f t="shared" si="366"/>
        <v>2539</v>
      </c>
      <c r="C2602" s="265">
        <f t="shared" si="366"/>
        <v>46481</v>
      </c>
      <c r="D2602" s="265" t="str">
        <f t="shared" si="360"/>
        <v>Tier 27</v>
      </c>
      <c r="E2602" s="284">
        <f t="shared" si="361"/>
        <v>0.24361827024186614</v>
      </c>
      <c r="F2602" s="265" t="str">
        <f t="shared" si="362"/>
        <v>Tier 27</v>
      </c>
      <c r="G2602" s="284">
        <f t="shared" si="363"/>
        <v>1.6827377590073255E-2</v>
      </c>
    </row>
    <row r="2603" spans="1:7" hidden="1">
      <c r="A2603" s="283" t="str">
        <f t="shared" si="359"/>
        <v>Tier 27</v>
      </c>
      <c r="B2603" s="286">
        <f t="shared" si="366"/>
        <v>2540</v>
      </c>
      <c r="C2603" s="265">
        <f t="shared" si="366"/>
        <v>46482</v>
      </c>
      <c r="D2603" s="265" t="str">
        <f t="shared" si="360"/>
        <v>Tier 27</v>
      </c>
      <c r="E2603" s="284">
        <f t="shared" si="361"/>
        <v>0.24362823731829544</v>
      </c>
      <c r="F2603" s="265" t="str">
        <f t="shared" si="362"/>
        <v>Tier 27</v>
      </c>
      <c r="G2603" s="284">
        <f t="shared" si="363"/>
        <v>1.6828830438892058E-2</v>
      </c>
    </row>
    <row r="2604" spans="1:7" hidden="1">
      <c r="A2604" s="283" t="str">
        <f t="shared" si="359"/>
        <v>Tier 27</v>
      </c>
      <c r="B2604" s="286">
        <f t="shared" si="366"/>
        <v>2541</v>
      </c>
      <c r="C2604" s="265">
        <f t="shared" si="366"/>
        <v>46483</v>
      </c>
      <c r="D2604" s="265" t="str">
        <f t="shared" si="360"/>
        <v>Tier 27</v>
      </c>
      <c r="E2604" s="284">
        <f t="shared" si="361"/>
        <v>0.24363820439472475</v>
      </c>
      <c r="F2604" s="265" t="str">
        <f t="shared" si="362"/>
        <v>Tier 27</v>
      </c>
      <c r="G2604" s="284">
        <f t="shared" si="363"/>
        <v>1.683028328771086E-2</v>
      </c>
    </row>
    <row r="2605" spans="1:7" hidden="1">
      <c r="A2605" s="283" t="str">
        <f t="shared" si="359"/>
        <v>Tier 27</v>
      </c>
      <c r="B2605" s="286">
        <f t="shared" si="366"/>
        <v>2542</v>
      </c>
      <c r="C2605" s="265">
        <f t="shared" si="366"/>
        <v>46484</v>
      </c>
      <c r="D2605" s="265" t="str">
        <f t="shared" si="360"/>
        <v>Tier 27</v>
      </c>
      <c r="E2605" s="284">
        <f t="shared" si="361"/>
        <v>0.24364817147115406</v>
      </c>
      <c r="F2605" s="265" t="str">
        <f t="shared" si="362"/>
        <v>Tier 27</v>
      </c>
      <c r="G2605" s="284">
        <f t="shared" si="363"/>
        <v>1.6831736136529662E-2</v>
      </c>
    </row>
    <row r="2606" spans="1:7" hidden="1">
      <c r="A2606" s="283" t="str">
        <f t="shared" si="359"/>
        <v>Tier 27</v>
      </c>
      <c r="B2606" s="286">
        <f t="shared" si="366"/>
        <v>2543</v>
      </c>
      <c r="C2606" s="265">
        <f t="shared" si="366"/>
        <v>46485</v>
      </c>
      <c r="D2606" s="265" t="str">
        <f t="shared" si="360"/>
        <v>Tier 27</v>
      </c>
      <c r="E2606" s="284">
        <f t="shared" si="361"/>
        <v>0.24365813854758336</v>
      </c>
      <c r="F2606" s="265" t="str">
        <f t="shared" si="362"/>
        <v>Tier 27</v>
      </c>
      <c r="G2606" s="284">
        <f t="shared" si="363"/>
        <v>1.6833188985348465E-2</v>
      </c>
    </row>
    <row r="2607" spans="1:7" hidden="1">
      <c r="A2607" s="283" t="str">
        <f t="shared" si="359"/>
        <v>Tier 27</v>
      </c>
      <c r="B2607" s="286">
        <f t="shared" si="366"/>
        <v>2544</v>
      </c>
      <c r="C2607" s="265">
        <f t="shared" si="366"/>
        <v>46486</v>
      </c>
      <c r="D2607" s="265" t="str">
        <f t="shared" si="360"/>
        <v>Tier 27</v>
      </c>
      <c r="E2607" s="284">
        <f t="shared" si="361"/>
        <v>0.24366810562401267</v>
      </c>
      <c r="F2607" s="265" t="str">
        <f t="shared" si="362"/>
        <v>Tier 27</v>
      </c>
      <c r="G2607" s="284">
        <f t="shared" si="363"/>
        <v>1.6834641834167267E-2</v>
      </c>
    </row>
    <row r="2608" spans="1:7" hidden="1">
      <c r="A2608" s="283" t="str">
        <f t="shared" si="359"/>
        <v>Tier 27</v>
      </c>
      <c r="B2608" s="286">
        <f t="shared" si="366"/>
        <v>2545</v>
      </c>
      <c r="C2608" s="265">
        <f t="shared" si="366"/>
        <v>46487</v>
      </c>
      <c r="D2608" s="265" t="str">
        <f t="shared" si="360"/>
        <v>Tier 27</v>
      </c>
      <c r="E2608" s="284">
        <f t="shared" si="361"/>
        <v>0.24367807270044198</v>
      </c>
      <c r="F2608" s="265" t="str">
        <f t="shared" si="362"/>
        <v>Tier 27</v>
      </c>
      <c r="G2608" s="284">
        <f t="shared" si="363"/>
        <v>1.683609468298607E-2</v>
      </c>
    </row>
    <row r="2609" spans="1:7" hidden="1">
      <c r="A2609" s="283" t="str">
        <f t="shared" si="359"/>
        <v>Tier 27</v>
      </c>
      <c r="B2609" s="286">
        <f t="shared" si="366"/>
        <v>2546</v>
      </c>
      <c r="C2609" s="265">
        <f t="shared" si="366"/>
        <v>46488</v>
      </c>
      <c r="D2609" s="265" t="str">
        <f t="shared" si="360"/>
        <v>Tier 27</v>
      </c>
      <c r="E2609" s="284">
        <f t="shared" si="361"/>
        <v>0.24368803977687128</v>
      </c>
      <c r="F2609" s="265" t="str">
        <f t="shared" si="362"/>
        <v>Tier 27</v>
      </c>
      <c r="G2609" s="284">
        <f t="shared" si="363"/>
        <v>1.6837547531804872E-2</v>
      </c>
    </row>
    <row r="2610" spans="1:7" hidden="1">
      <c r="A2610" s="283" t="str">
        <f t="shared" si="359"/>
        <v>Tier 27</v>
      </c>
      <c r="B2610" s="286">
        <f t="shared" ref="B2610:C2625" si="367">B2609+1</f>
        <v>2547</v>
      </c>
      <c r="C2610" s="265">
        <f t="shared" si="367"/>
        <v>46489</v>
      </c>
      <c r="D2610" s="265" t="str">
        <f t="shared" si="360"/>
        <v>Tier 27</v>
      </c>
      <c r="E2610" s="284">
        <f t="shared" si="361"/>
        <v>0.24369800685330059</v>
      </c>
      <c r="F2610" s="265" t="str">
        <f t="shared" si="362"/>
        <v>Tier 27</v>
      </c>
      <c r="G2610" s="284">
        <f t="shared" si="363"/>
        <v>1.6839000380623675E-2</v>
      </c>
    </row>
    <row r="2611" spans="1:7" hidden="1">
      <c r="A2611" s="283" t="str">
        <f t="shared" si="359"/>
        <v>Tier 27</v>
      </c>
      <c r="B2611" s="286">
        <f t="shared" si="367"/>
        <v>2548</v>
      </c>
      <c r="C2611" s="265">
        <f t="shared" si="367"/>
        <v>46490</v>
      </c>
      <c r="D2611" s="265" t="str">
        <f t="shared" si="360"/>
        <v>Tier 27</v>
      </c>
      <c r="E2611" s="284">
        <f t="shared" si="361"/>
        <v>0.2437079739297299</v>
      </c>
      <c r="F2611" s="265" t="str">
        <f t="shared" si="362"/>
        <v>Tier 27</v>
      </c>
      <c r="G2611" s="284">
        <f t="shared" si="363"/>
        <v>1.6840453229442477E-2</v>
      </c>
    </row>
    <row r="2612" spans="1:7" hidden="1">
      <c r="A2612" s="283" t="str">
        <f t="shared" si="359"/>
        <v>Tier 27</v>
      </c>
      <c r="B2612" s="286">
        <f t="shared" si="367"/>
        <v>2549</v>
      </c>
      <c r="C2612" s="265">
        <f t="shared" si="367"/>
        <v>46491</v>
      </c>
      <c r="D2612" s="265" t="str">
        <f t="shared" si="360"/>
        <v>Tier 27</v>
      </c>
      <c r="E2612" s="284">
        <f t="shared" si="361"/>
        <v>0.24371794100615921</v>
      </c>
      <c r="F2612" s="265" t="str">
        <f t="shared" si="362"/>
        <v>Tier 27</v>
      </c>
      <c r="G2612" s="284">
        <f t="shared" si="363"/>
        <v>1.684190607826128E-2</v>
      </c>
    </row>
    <row r="2613" spans="1:7" hidden="1">
      <c r="A2613" s="283" t="str">
        <f t="shared" si="359"/>
        <v>Tier 27</v>
      </c>
      <c r="B2613" s="286">
        <f t="shared" si="367"/>
        <v>2550</v>
      </c>
      <c r="C2613" s="265">
        <f t="shared" si="367"/>
        <v>46492</v>
      </c>
      <c r="D2613" s="265" t="str">
        <f t="shared" si="360"/>
        <v>Tier 27</v>
      </c>
      <c r="E2613" s="284">
        <f t="shared" si="361"/>
        <v>0.24372790808258851</v>
      </c>
      <c r="F2613" s="265" t="str">
        <f t="shared" si="362"/>
        <v>Tier 27</v>
      </c>
      <c r="G2613" s="284">
        <f t="shared" si="363"/>
        <v>1.6843358927080082E-2</v>
      </c>
    </row>
    <row r="2614" spans="1:7" hidden="1">
      <c r="A2614" s="283" t="str">
        <f t="shared" si="359"/>
        <v>Tier 27</v>
      </c>
      <c r="B2614" s="286">
        <f t="shared" si="367"/>
        <v>2551</v>
      </c>
      <c r="C2614" s="265">
        <f t="shared" si="367"/>
        <v>46493</v>
      </c>
      <c r="D2614" s="265" t="str">
        <f t="shared" si="360"/>
        <v>Tier 27</v>
      </c>
      <c r="E2614" s="284">
        <f t="shared" si="361"/>
        <v>0.24373787515901782</v>
      </c>
      <c r="F2614" s="265" t="str">
        <f t="shared" si="362"/>
        <v>Tier 27</v>
      </c>
      <c r="G2614" s="284">
        <f t="shared" si="363"/>
        <v>1.6844811775898885E-2</v>
      </c>
    </row>
    <row r="2615" spans="1:7" hidden="1">
      <c r="A2615" s="283" t="str">
        <f t="shared" si="359"/>
        <v>Tier 27</v>
      </c>
      <c r="B2615" s="286">
        <f t="shared" si="367"/>
        <v>2552</v>
      </c>
      <c r="C2615" s="265">
        <f t="shared" si="367"/>
        <v>46494</v>
      </c>
      <c r="D2615" s="265" t="str">
        <f t="shared" si="360"/>
        <v>Tier 27</v>
      </c>
      <c r="E2615" s="284">
        <f t="shared" si="361"/>
        <v>0.24374784223544713</v>
      </c>
      <c r="F2615" s="265" t="str">
        <f t="shared" si="362"/>
        <v>Tier 27</v>
      </c>
      <c r="G2615" s="284">
        <f t="shared" si="363"/>
        <v>1.6846264624717687E-2</v>
      </c>
    </row>
    <row r="2616" spans="1:7" hidden="1">
      <c r="A2616" s="283" t="str">
        <f t="shared" si="359"/>
        <v>Tier 27</v>
      </c>
      <c r="B2616" s="286">
        <f t="shared" si="367"/>
        <v>2553</v>
      </c>
      <c r="C2616" s="265">
        <f t="shared" si="367"/>
        <v>46495</v>
      </c>
      <c r="D2616" s="265" t="str">
        <f t="shared" si="360"/>
        <v>Tier 27</v>
      </c>
      <c r="E2616" s="284">
        <f t="shared" si="361"/>
        <v>0.24375780931187643</v>
      </c>
      <c r="F2616" s="265" t="str">
        <f t="shared" si="362"/>
        <v>Tier 27</v>
      </c>
      <c r="G2616" s="284">
        <f t="shared" si="363"/>
        <v>1.6847717473536489E-2</v>
      </c>
    </row>
    <row r="2617" spans="1:7" hidden="1">
      <c r="A2617" s="283" t="str">
        <f t="shared" si="359"/>
        <v>Tier 27</v>
      </c>
      <c r="B2617" s="286">
        <f t="shared" si="367"/>
        <v>2554</v>
      </c>
      <c r="C2617" s="265">
        <f t="shared" si="367"/>
        <v>46496</v>
      </c>
      <c r="D2617" s="265" t="str">
        <f t="shared" si="360"/>
        <v>Tier 27</v>
      </c>
      <c r="E2617" s="284">
        <f t="shared" si="361"/>
        <v>0.24376777638830574</v>
      </c>
      <c r="F2617" s="265" t="str">
        <f t="shared" si="362"/>
        <v>Tier 27</v>
      </c>
      <c r="G2617" s="284">
        <f t="shared" si="363"/>
        <v>1.6849170322355292E-2</v>
      </c>
    </row>
    <row r="2618" spans="1:7" hidden="1">
      <c r="A2618" s="283" t="str">
        <f t="shared" si="359"/>
        <v>Tier 27</v>
      </c>
      <c r="B2618" s="286">
        <f t="shared" si="367"/>
        <v>2555</v>
      </c>
      <c r="C2618" s="265">
        <f t="shared" si="367"/>
        <v>46497</v>
      </c>
      <c r="D2618" s="265" t="str">
        <f t="shared" si="360"/>
        <v>Tier 27</v>
      </c>
      <c r="E2618" s="284">
        <f t="shared" si="361"/>
        <v>0.24377774346473505</v>
      </c>
      <c r="F2618" s="265" t="str">
        <f t="shared" si="362"/>
        <v>Tier 27</v>
      </c>
      <c r="G2618" s="284">
        <f t="shared" si="363"/>
        <v>1.6850623171174094E-2</v>
      </c>
    </row>
    <row r="2619" spans="1:7" hidden="1">
      <c r="A2619" s="283" t="str">
        <f t="shared" si="359"/>
        <v>Tier 27</v>
      </c>
      <c r="B2619" s="286">
        <f t="shared" si="367"/>
        <v>2556</v>
      </c>
      <c r="C2619" s="265">
        <f t="shared" si="367"/>
        <v>46498</v>
      </c>
      <c r="D2619" s="265" t="str">
        <f t="shared" si="360"/>
        <v>Tier 27</v>
      </c>
      <c r="E2619" s="284">
        <f t="shared" si="361"/>
        <v>0.24378771054116435</v>
      </c>
      <c r="F2619" s="265" t="str">
        <f t="shared" si="362"/>
        <v>Tier 27</v>
      </c>
      <c r="G2619" s="284">
        <f t="shared" si="363"/>
        <v>1.6852076019992897E-2</v>
      </c>
    </row>
    <row r="2620" spans="1:7" hidden="1">
      <c r="A2620" s="283" t="str">
        <f t="shared" si="359"/>
        <v>Tier 27</v>
      </c>
      <c r="B2620" s="286">
        <f t="shared" si="367"/>
        <v>2557</v>
      </c>
      <c r="C2620" s="265">
        <f t="shared" si="367"/>
        <v>46499</v>
      </c>
      <c r="D2620" s="265" t="str">
        <f t="shared" si="360"/>
        <v>Tier 27</v>
      </c>
      <c r="E2620" s="284">
        <f t="shared" si="361"/>
        <v>0.24379767761759366</v>
      </c>
      <c r="F2620" s="265" t="str">
        <f t="shared" si="362"/>
        <v>Tier 27</v>
      </c>
      <c r="G2620" s="284">
        <f t="shared" si="363"/>
        <v>1.6853528868811699E-2</v>
      </c>
    </row>
    <row r="2621" spans="1:7" hidden="1">
      <c r="A2621" s="283" t="str">
        <f t="shared" si="359"/>
        <v>Tier 27</v>
      </c>
      <c r="B2621" s="286">
        <f t="shared" si="367"/>
        <v>2558</v>
      </c>
      <c r="C2621" s="265">
        <f t="shared" si="367"/>
        <v>46500</v>
      </c>
      <c r="D2621" s="265" t="str">
        <f t="shared" si="360"/>
        <v>Tier 27</v>
      </c>
      <c r="E2621" s="284">
        <f t="shared" si="361"/>
        <v>0.24380764469402297</v>
      </c>
      <c r="F2621" s="265" t="str">
        <f t="shared" si="362"/>
        <v>Tier 27</v>
      </c>
      <c r="G2621" s="284">
        <f t="shared" si="363"/>
        <v>1.6854981717630502E-2</v>
      </c>
    </row>
    <row r="2622" spans="1:7" hidden="1">
      <c r="A2622" s="283" t="str">
        <f t="shared" si="359"/>
        <v>Tier 27</v>
      </c>
      <c r="B2622" s="286">
        <f t="shared" si="367"/>
        <v>2559</v>
      </c>
      <c r="C2622" s="265">
        <f t="shared" si="367"/>
        <v>46501</v>
      </c>
      <c r="D2622" s="265" t="str">
        <f t="shared" si="360"/>
        <v>Tier 27</v>
      </c>
      <c r="E2622" s="284">
        <f t="shared" si="361"/>
        <v>0.24381761177045227</v>
      </c>
      <c r="F2622" s="265" t="str">
        <f t="shared" si="362"/>
        <v>Tier 27</v>
      </c>
      <c r="G2622" s="284">
        <f t="shared" si="363"/>
        <v>1.6856434566449304E-2</v>
      </c>
    </row>
    <row r="2623" spans="1:7" hidden="1">
      <c r="A2623" s="283" t="str">
        <f t="shared" si="359"/>
        <v>Tier 27</v>
      </c>
      <c r="B2623" s="286">
        <f t="shared" si="367"/>
        <v>2560</v>
      </c>
      <c r="C2623" s="265">
        <f t="shared" si="367"/>
        <v>46502</v>
      </c>
      <c r="D2623" s="265" t="str">
        <f t="shared" si="360"/>
        <v>Tier 27</v>
      </c>
      <c r="E2623" s="284">
        <f t="shared" si="361"/>
        <v>0.24382757884688158</v>
      </c>
      <c r="F2623" s="265" t="str">
        <f t="shared" si="362"/>
        <v>Tier 27</v>
      </c>
      <c r="G2623" s="284">
        <f t="shared" si="363"/>
        <v>1.6857887415268107E-2</v>
      </c>
    </row>
    <row r="2624" spans="1:7" hidden="1">
      <c r="A2624" s="283" t="str">
        <f t="shared" ref="A2624:A2687" si="368">IFERROR(INDEX($P$63:$P$101,MATCH(B2624,$Q$63:$Q$101,0)),A2623)</f>
        <v>Tier 27</v>
      </c>
      <c r="B2624" s="286">
        <f t="shared" si="367"/>
        <v>2561</v>
      </c>
      <c r="C2624" s="265">
        <f t="shared" si="367"/>
        <v>46503</v>
      </c>
      <c r="D2624" s="265" t="str">
        <f t="shared" ref="D2624:D2687" si="369">IF(A2624=0,"",A2624)</f>
        <v>Tier 27</v>
      </c>
      <c r="E2624" s="284">
        <f t="shared" ref="E2624:E2687" si="370">IF(A2624=0,E2623,E2623+VLOOKUP(D2624,$P$63:$T$101,3,0))</f>
        <v>0.24383754592331089</v>
      </c>
      <c r="F2624" s="265" t="str">
        <f t="shared" ref="F2624:F2687" si="371">D2624</f>
        <v>Tier 27</v>
      </c>
      <c r="G2624" s="284">
        <f t="shared" ref="G2624:G2687" si="372">IF(A2624=0,G2623,G2623+VLOOKUP(F2624,$P$63:$T$101,5,0))</f>
        <v>1.6859340264086909E-2</v>
      </c>
    </row>
    <row r="2625" spans="1:7" hidden="1">
      <c r="A2625" s="283" t="str">
        <f t="shared" si="368"/>
        <v>Tier 27</v>
      </c>
      <c r="B2625" s="286">
        <f t="shared" si="367"/>
        <v>2562</v>
      </c>
      <c r="C2625" s="265">
        <f t="shared" si="367"/>
        <v>46504</v>
      </c>
      <c r="D2625" s="265" t="str">
        <f t="shared" si="369"/>
        <v>Tier 27</v>
      </c>
      <c r="E2625" s="284">
        <f t="shared" si="370"/>
        <v>0.2438475129997402</v>
      </c>
      <c r="F2625" s="265" t="str">
        <f t="shared" si="371"/>
        <v>Tier 27</v>
      </c>
      <c r="G2625" s="284">
        <f t="shared" si="372"/>
        <v>1.6860793112905711E-2</v>
      </c>
    </row>
    <row r="2626" spans="1:7" hidden="1">
      <c r="A2626" s="283" t="str">
        <f t="shared" si="368"/>
        <v>Tier 27</v>
      </c>
      <c r="B2626" s="286">
        <f t="shared" ref="B2626:C2641" si="373">B2625+1</f>
        <v>2563</v>
      </c>
      <c r="C2626" s="265">
        <f t="shared" si="373"/>
        <v>46505</v>
      </c>
      <c r="D2626" s="265" t="str">
        <f t="shared" si="369"/>
        <v>Tier 27</v>
      </c>
      <c r="E2626" s="284">
        <f t="shared" si="370"/>
        <v>0.2438574800761695</v>
      </c>
      <c r="F2626" s="265" t="str">
        <f t="shared" si="371"/>
        <v>Tier 27</v>
      </c>
      <c r="G2626" s="284">
        <f t="shared" si="372"/>
        <v>1.6862245961724514E-2</v>
      </c>
    </row>
    <row r="2627" spans="1:7" hidden="1">
      <c r="A2627" s="283" t="str">
        <f t="shared" si="368"/>
        <v>Tier 27</v>
      </c>
      <c r="B2627" s="286">
        <f t="shared" si="373"/>
        <v>2564</v>
      </c>
      <c r="C2627" s="265">
        <f t="shared" si="373"/>
        <v>46506</v>
      </c>
      <c r="D2627" s="265" t="str">
        <f t="shared" si="369"/>
        <v>Tier 27</v>
      </c>
      <c r="E2627" s="284">
        <f t="shared" si="370"/>
        <v>0.24386744715259881</v>
      </c>
      <c r="F2627" s="265" t="str">
        <f t="shared" si="371"/>
        <v>Tier 27</v>
      </c>
      <c r="G2627" s="284">
        <f t="shared" si="372"/>
        <v>1.6863698810543316E-2</v>
      </c>
    </row>
    <row r="2628" spans="1:7" hidden="1">
      <c r="A2628" s="283" t="str">
        <f t="shared" si="368"/>
        <v>Tier 28</v>
      </c>
      <c r="B2628" s="286">
        <f t="shared" si="373"/>
        <v>2565</v>
      </c>
      <c r="C2628" s="265">
        <f t="shared" si="373"/>
        <v>46507</v>
      </c>
      <c r="D2628" s="265" t="str">
        <f t="shared" si="369"/>
        <v>Tier 28</v>
      </c>
      <c r="E2628" s="284">
        <f t="shared" si="370"/>
        <v>0.24387799934852208</v>
      </c>
      <c r="F2628" s="265" t="str">
        <f t="shared" si="371"/>
        <v>Tier 28</v>
      </c>
      <c r="G2628" s="284">
        <f t="shared" si="372"/>
        <v>1.686513856753908E-2</v>
      </c>
    </row>
    <row r="2629" spans="1:7" hidden="1">
      <c r="A2629" s="283" t="str">
        <f t="shared" si="368"/>
        <v>Tier 28</v>
      </c>
      <c r="B2629" s="286">
        <f t="shared" si="373"/>
        <v>2566</v>
      </c>
      <c r="C2629" s="265">
        <f t="shared" si="373"/>
        <v>46508</v>
      </c>
      <c r="D2629" s="265" t="str">
        <f t="shared" si="369"/>
        <v>Tier 28</v>
      </c>
      <c r="E2629" s="284">
        <f t="shared" si="370"/>
        <v>0.24388855154444536</v>
      </c>
      <c r="F2629" s="265" t="str">
        <f t="shared" si="371"/>
        <v>Tier 28</v>
      </c>
      <c r="G2629" s="284">
        <f t="shared" si="372"/>
        <v>1.6866578324534844E-2</v>
      </c>
    </row>
    <row r="2630" spans="1:7" hidden="1">
      <c r="A2630" s="283" t="str">
        <f t="shared" si="368"/>
        <v>Tier 28</v>
      </c>
      <c r="B2630" s="286">
        <f t="shared" si="373"/>
        <v>2567</v>
      </c>
      <c r="C2630" s="265">
        <f t="shared" si="373"/>
        <v>46509</v>
      </c>
      <c r="D2630" s="265" t="str">
        <f t="shared" si="369"/>
        <v>Tier 28</v>
      </c>
      <c r="E2630" s="284">
        <f t="shared" si="370"/>
        <v>0.24389910374036863</v>
      </c>
      <c r="F2630" s="265" t="str">
        <f t="shared" si="371"/>
        <v>Tier 28</v>
      </c>
      <c r="G2630" s="284">
        <f t="shared" si="372"/>
        <v>1.6868018081530607E-2</v>
      </c>
    </row>
    <row r="2631" spans="1:7" hidden="1">
      <c r="A2631" s="283" t="str">
        <f t="shared" si="368"/>
        <v>Tier 28</v>
      </c>
      <c r="B2631" s="286">
        <f t="shared" si="373"/>
        <v>2568</v>
      </c>
      <c r="C2631" s="265">
        <f t="shared" si="373"/>
        <v>46510</v>
      </c>
      <c r="D2631" s="265" t="str">
        <f t="shared" si="369"/>
        <v>Tier 28</v>
      </c>
      <c r="E2631" s="284">
        <f t="shared" si="370"/>
        <v>0.24390965593629191</v>
      </c>
      <c r="F2631" s="265" t="str">
        <f t="shared" si="371"/>
        <v>Tier 28</v>
      </c>
      <c r="G2631" s="284">
        <f t="shared" si="372"/>
        <v>1.6869457838526371E-2</v>
      </c>
    </row>
    <row r="2632" spans="1:7" hidden="1">
      <c r="A2632" s="283" t="str">
        <f t="shared" si="368"/>
        <v>Tier 28</v>
      </c>
      <c r="B2632" s="286">
        <f t="shared" si="373"/>
        <v>2569</v>
      </c>
      <c r="C2632" s="265">
        <f t="shared" si="373"/>
        <v>46511</v>
      </c>
      <c r="D2632" s="265" t="str">
        <f t="shared" si="369"/>
        <v>Tier 28</v>
      </c>
      <c r="E2632" s="284">
        <f t="shared" si="370"/>
        <v>0.24392020813221518</v>
      </c>
      <c r="F2632" s="265" t="str">
        <f t="shared" si="371"/>
        <v>Tier 28</v>
      </c>
      <c r="G2632" s="284">
        <f t="shared" si="372"/>
        <v>1.6870897595522134E-2</v>
      </c>
    </row>
    <row r="2633" spans="1:7" hidden="1">
      <c r="A2633" s="283" t="str">
        <f t="shared" si="368"/>
        <v>Tier 28</v>
      </c>
      <c r="B2633" s="286">
        <f t="shared" si="373"/>
        <v>2570</v>
      </c>
      <c r="C2633" s="265">
        <f t="shared" si="373"/>
        <v>46512</v>
      </c>
      <c r="D2633" s="265" t="str">
        <f t="shared" si="369"/>
        <v>Tier 28</v>
      </c>
      <c r="E2633" s="284">
        <f t="shared" si="370"/>
        <v>0.24393076032813846</v>
      </c>
      <c r="F2633" s="265" t="str">
        <f t="shared" si="371"/>
        <v>Tier 28</v>
      </c>
      <c r="G2633" s="284">
        <f t="shared" si="372"/>
        <v>1.6872337352517898E-2</v>
      </c>
    </row>
    <row r="2634" spans="1:7" hidden="1">
      <c r="A2634" s="283" t="str">
        <f t="shared" si="368"/>
        <v>Tier 28</v>
      </c>
      <c r="B2634" s="286">
        <f t="shared" si="373"/>
        <v>2571</v>
      </c>
      <c r="C2634" s="265">
        <f t="shared" si="373"/>
        <v>46513</v>
      </c>
      <c r="D2634" s="265" t="str">
        <f t="shared" si="369"/>
        <v>Tier 28</v>
      </c>
      <c r="E2634" s="284">
        <f t="shared" si="370"/>
        <v>0.24394131252406173</v>
      </c>
      <c r="F2634" s="265" t="str">
        <f t="shared" si="371"/>
        <v>Tier 28</v>
      </c>
      <c r="G2634" s="284">
        <f t="shared" si="372"/>
        <v>1.6873777109513662E-2</v>
      </c>
    </row>
    <row r="2635" spans="1:7" hidden="1">
      <c r="A2635" s="283" t="str">
        <f t="shared" si="368"/>
        <v>Tier 28</v>
      </c>
      <c r="B2635" s="286">
        <f t="shared" si="373"/>
        <v>2572</v>
      </c>
      <c r="C2635" s="265">
        <f t="shared" si="373"/>
        <v>46514</v>
      </c>
      <c r="D2635" s="265" t="str">
        <f t="shared" si="369"/>
        <v>Tier 28</v>
      </c>
      <c r="E2635" s="284">
        <f t="shared" si="370"/>
        <v>0.24395186471998501</v>
      </c>
      <c r="F2635" s="265" t="str">
        <f t="shared" si="371"/>
        <v>Tier 28</v>
      </c>
      <c r="G2635" s="284">
        <f t="shared" si="372"/>
        <v>1.6875216866509425E-2</v>
      </c>
    </row>
    <row r="2636" spans="1:7" hidden="1">
      <c r="A2636" s="283" t="str">
        <f t="shared" si="368"/>
        <v>Tier 28</v>
      </c>
      <c r="B2636" s="286">
        <f t="shared" si="373"/>
        <v>2573</v>
      </c>
      <c r="C2636" s="265">
        <f t="shared" si="373"/>
        <v>46515</v>
      </c>
      <c r="D2636" s="265" t="str">
        <f t="shared" si="369"/>
        <v>Tier 28</v>
      </c>
      <c r="E2636" s="284">
        <f t="shared" si="370"/>
        <v>0.24396241691590828</v>
      </c>
      <c r="F2636" s="265" t="str">
        <f t="shared" si="371"/>
        <v>Tier 28</v>
      </c>
      <c r="G2636" s="284">
        <f t="shared" si="372"/>
        <v>1.6876656623505189E-2</v>
      </c>
    </row>
    <row r="2637" spans="1:7" hidden="1">
      <c r="A2637" s="283" t="str">
        <f t="shared" si="368"/>
        <v>Tier 28</v>
      </c>
      <c r="B2637" s="286">
        <f t="shared" si="373"/>
        <v>2574</v>
      </c>
      <c r="C2637" s="265">
        <f t="shared" si="373"/>
        <v>46516</v>
      </c>
      <c r="D2637" s="265" t="str">
        <f t="shared" si="369"/>
        <v>Tier 28</v>
      </c>
      <c r="E2637" s="284">
        <f t="shared" si="370"/>
        <v>0.24397296911183156</v>
      </c>
      <c r="F2637" s="265" t="str">
        <f t="shared" si="371"/>
        <v>Tier 28</v>
      </c>
      <c r="G2637" s="284">
        <f t="shared" si="372"/>
        <v>1.6878096380500952E-2</v>
      </c>
    </row>
    <row r="2638" spans="1:7" hidden="1">
      <c r="A2638" s="283" t="str">
        <f t="shared" si="368"/>
        <v>Tier 28</v>
      </c>
      <c r="B2638" s="286">
        <f t="shared" si="373"/>
        <v>2575</v>
      </c>
      <c r="C2638" s="265">
        <f t="shared" si="373"/>
        <v>46517</v>
      </c>
      <c r="D2638" s="265" t="str">
        <f t="shared" si="369"/>
        <v>Tier 28</v>
      </c>
      <c r="E2638" s="284">
        <f t="shared" si="370"/>
        <v>0.24398352130775483</v>
      </c>
      <c r="F2638" s="265" t="str">
        <f t="shared" si="371"/>
        <v>Tier 28</v>
      </c>
      <c r="G2638" s="284">
        <f t="shared" si="372"/>
        <v>1.6879536137496716E-2</v>
      </c>
    </row>
    <row r="2639" spans="1:7" hidden="1">
      <c r="A2639" s="283" t="str">
        <f t="shared" si="368"/>
        <v>Tier 28</v>
      </c>
      <c r="B2639" s="286">
        <f t="shared" si="373"/>
        <v>2576</v>
      </c>
      <c r="C2639" s="265">
        <f t="shared" si="373"/>
        <v>46518</v>
      </c>
      <c r="D2639" s="265" t="str">
        <f t="shared" si="369"/>
        <v>Tier 28</v>
      </c>
      <c r="E2639" s="284">
        <f t="shared" si="370"/>
        <v>0.2439940735036781</v>
      </c>
      <c r="F2639" s="265" t="str">
        <f t="shared" si="371"/>
        <v>Tier 28</v>
      </c>
      <c r="G2639" s="284">
        <f t="shared" si="372"/>
        <v>1.688097589449248E-2</v>
      </c>
    </row>
    <row r="2640" spans="1:7" hidden="1">
      <c r="A2640" s="283" t="str">
        <f t="shared" si="368"/>
        <v>Tier 28</v>
      </c>
      <c r="B2640" s="286">
        <f t="shared" si="373"/>
        <v>2577</v>
      </c>
      <c r="C2640" s="265">
        <f t="shared" si="373"/>
        <v>46519</v>
      </c>
      <c r="D2640" s="265" t="str">
        <f t="shared" si="369"/>
        <v>Tier 28</v>
      </c>
      <c r="E2640" s="284">
        <f t="shared" si="370"/>
        <v>0.24400462569960138</v>
      </c>
      <c r="F2640" s="265" t="str">
        <f t="shared" si="371"/>
        <v>Tier 28</v>
      </c>
      <c r="G2640" s="284">
        <f t="shared" si="372"/>
        <v>1.6882415651488243E-2</v>
      </c>
    </row>
    <row r="2641" spans="1:7" hidden="1">
      <c r="A2641" s="283" t="str">
        <f t="shared" si="368"/>
        <v>Tier 28</v>
      </c>
      <c r="B2641" s="286">
        <f t="shared" si="373"/>
        <v>2578</v>
      </c>
      <c r="C2641" s="265">
        <f t="shared" si="373"/>
        <v>46520</v>
      </c>
      <c r="D2641" s="265" t="str">
        <f t="shared" si="369"/>
        <v>Tier 28</v>
      </c>
      <c r="E2641" s="284">
        <f t="shared" si="370"/>
        <v>0.24401517789552465</v>
      </c>
      <c r="F2641" s="265" t="str">
        <f t="shared" si="371"/>
        <v>Tier 28</v>
      </c>
      <c r="G2641" s="284">
        <f t="shared" si="372"/>
        <v>1.6883855408484007E-2</v>
      </c>
    </row>
    <row r="2642" spans="1:7" hidden="1">
      <c r="A2642" s="283" t="str">
        <f t="shared" si="368"/>
        <v>Tier 28</v>
      </c>
      <c r="B2642" s="286">
        <f t="shared" ref="B2642:C2647" si="374">B2641+1</f>
        <v>2579</v>
      </c>
      <c r="C2642" s="265">
        <f t="shared" si="374"/>
        <v>46521</v>
      </c>
      <c r="D2642" s="265" t="str">
        <f t="shared" si="369"/>
        <v>Tier 28</v>
      </c>
      <c r="E2642" s="284">
        <f t="shared" si="370"/>
        <v>0.24402573009144793</v>
      </c>
      <c r="F2642" s="265" t="str">
        <f t="shared" si="371"/>
        <v>Tier 28</v>
      </c>
      <c r="G2642" s="284">
        <f t="shared" si="372"/>
        <v>1.688529516547977E-2</v>
      </c>
    </row>
    <row r="2643" spans="1:7" hidden="1">
      <c r="A2643" s="283" t="str">
        <f t="shared" si="368"/>
        <v>Tier 28</v>
      </c>
      <c r="B2643" s="286">
        <f t="shared" si="374"/>
        <v>2580</v>
      </c>
      <c r="C2643" s="265">
        <f t="shared" si="374"/>
        <v>46522</v>
      </c>
      <c r="D2643" s="265" t="str">
        <f t="shared" si="369"/>
        <v>Tier 28</v>
      </c>
      <c r="E2643" s="284">
        <f t="shared" si="370"/>
        <v>0.2440362822873712</v>
      </c>
      <c r="F2643" s="265" t="str">
        <f t="shared" si="371"/>
        <v>Tier 28</v>
      </c>
      <c r="G2643" s="284">
        <f t="shared" si="372"/>
        <v>1.6886734922475534E-2</v>
      </c>
    </row>
    <row r="2644" spans="1:7" hidden="1">
      <c r="A2644" s="283" t="str">
        <f t="shared" si="368"/>
        <v>Tier 28</v>
      </c>
      <c r="B2644" s="286">
        <f t="shared" si="374"/>
        <v>2581</v>
      </c>
      <c r="C2644" s="265">
        <f t="shared" si="374"/>
        <v>46523</v>
      </c>
      <c r="D2644" s="265" t="str">
        <f t="shared" si="369"/>
        <v>Tier 28</v>
      </c>
      <c r="E2644" s="284">
        <f t="shared" si="370"/>
        <v>0.24404683448329448</v>
      </c>
      <c r="F2644" s="265" t="str">
        <f t="shared" si="371"/>
        <v>Tier 28</v>
      </c>
      <c r="G2644" s="284">
        <f t="shared" si="372"/>
        <v>1.6888174679471298E-2</v>
      </c>
    </row>
    <row r="2645" spans="1:7" hidden="1">
      <c r="A2645" s="283" t="str">
        <f t="shared" si="368"/>
        <v>Tier 28</v>
      </c>
      <c r="B2645" s="286">
        <f t="shared" si="374"/>
        <v>2582</v>
      </c>
      <c r="C2645" s="265">
        <f t="shared" si="374"/>
        <v>46524</v>
      </c>
      <c r="D2645" s="265" t="str">
        <f t="shared" si="369"/>
        <v>Tier 28</v>
      </c>
      <c r="E2645" s="284">
        <f t="shared" si="370"/>
        <v>0.24405738667921775</v>
      </c>
      <c r="F2645" s="265" t="str">
        <f t="shared" si="371"/>
        <v>Tier 28</v>
      </c>
      <c r="G2645" s="284">
        <f t="shared" si="372"/>
        <v>1.6889614436467061E-2</v>
      </c>
    </row>
    <row r="2646" spans="1:7" hidden="1">
      <c r="A2646" s="283" t="str">
        <f t="shared" si="368"/>
        <v>Tier 28</v>
      </c>
      <c r="B2646" s="286">
        <f t="shared" si="374"/>
        <v>2583</v>
      </c>
      <c r="C2646" s="265">
        <f t="shared" si="374"/>
        <v>46525</v>
      </c>
      <c r="D2646" s="265" t="str">
        <f t="shared" si="369"/>
        <v>Tier 28</v>
      </c>
      <c r="E2646" s="284">
        <f t="shared" si="370"/>
        <v>0.24406793887514103</v>
      </c>
      <c r="F2646" s="265" t="str">
        <f t="shared" si="371"/>
        <v>Tier 28</v>
      </c>
      <c r="G2646" s="284">
        <f t="shared" si="372"/>
        <v>1.6891054193462825E-2</v>
      </c>
    </row>
    <row r="2647" spans="1:7" hidden="1">
      <c r="A2647" s="283" t="str">
        <f t="shared" si="368"/>
        <v>Tier 28</v>
      </c>
      <c r="B2647" s="286">
        <f t="shared" si="374"/>
        <v>2584</v>
      </c>
      <c r="C2647" s="265">
        <f t="shared" si="374"/>
        <v>46526</v>
      </c>
      <c r="D2647" s="265" t="str">
        <f t="shared" si="369"/>
        <v>Tier 28</v>
      </c>
      <c r="E2647" s="284">
        <f t="shared" si="370"/>
        <v>0.2440784910710643</v>
      </c>
      <c r="F2647" s="265" t="str">
        <f t="shared" si="371"/>
        <v>Tier 28</v>
      </c>
      <c r="G2647" s="284">
        <f t="shared" si="372"/>
        <v>1.6892493950458588E-2</v>
      </c>
    </row>
    <row r="2648" spans="1:7" hidden="1">
      <c r="A2648" s="283" t="str">
        <f t="shared" si="368"/>
        <v>Tier 28</v>
      </c>
      <c r="B2648" s="286">
        <f>B2647+1</f>
        <v>2585</v>
      </c>
      <c r="C2648" s="265">
        <f>C2647+1</f>
        <v>46527</v>
      </c>
      <c r="D2648" s="265" t="str">
        <f t="shared" si="369"/>
        <v>Tier 28</v>
      </c>
      <c r="E2648" s="284">
        <f t="shared" si="370"/>
        <v>0.24408904326698758</v>
      </c>
      <c r="F2648" s="265" t="str">
        <f t="shared" si="371"/>
        <v>Tier 28</v>
      </c>
      <c r="G2648" s="284">
        <f t="shared" si="372"/>
        <v>1.6893933707454352E-2</v>
      </c>
    </row>
    <row r="2649" spans="1:7" hidden="1">
      <c r="A2649" s="283" t="str">
        <f t="shared" si="368"/>
        <v>Tier 28</v>
      </c>
      <c r="B2649" s="286">
        <f t="shared" ref="B2649:C2664" si="375">B2648+1</f>
        <v>2586</v>
      </c>
      <c r="C2649" s="265">
        <f t="shared" si="375"/>
        <v>46528</v>
      </c>
      <c r="D2649" s="265" t="str">
        <f t="shared" si="369"/>
        <v>Tier 28</v>
      </c>
      <c r="E2649" s="284">
        <f t="shared" si="370"/>
        <v>0.24409959546291085</v>
      </c>
      <c r="F2649" s="265" t="str">
        <f t="shared" si="371"/>
        <v>Tier 28</v>
      </c>
      <c r="G2649" s="284">
        <f t="shared" si="372"/>
        <v>1.6895373464450116E-2</v>
      </c>
    </row>
    <row r="2650" spans="1:7" hidden="1">
      <c r="A2650" s="283" t="str">
        <f t="shared" si="368"/>
        <v>Tier 28</v>
      </c>
      <c r="B2650" s="286">
        <f t="shared" si="375"/>
        <v>2587</v>
      </c>
      <c r="C2650" s="265">
        <f t="shared" si="375"/>
        <v>46529</v>
      </c>
      <c r="D2650" s="265" t="str">
        <f t="shared" si="369"/>
        <v>Tier 28</v>
      </c>
      <c r="E2650" s="284">
        <f t="shared" si="370"/>
        <v>0.24411014765883413</v>
      </c>
      <c r="F2650" s="265" t="str">
        <f t="shared" si="371"/>
        <v>Tier 28</v>
      </c>
      <c r="G2650" s="284">
        <f t="shared" si="372"/>
        <v>1.6896813221445879E-2</v>
      </c>
    </row>
    <row r="2651" spans="1:7" hidden="1">
      <c r="A2651" s="283" t="str">
        <f t="shared" si="368"/>
        <v>Tier 28</v>
      </c>
      <c r="B2651" s="286">
        <f t="shared" si="375"/>
        <v>2588</v>
      </c>
      <c r="C2651" s="265">
        <f t="shared" si="375"/>
        <v>46530</v>
      </c>
      <c r="D2651" s="265" t="str">
        <f t="shared" si="369"/>
        <v>Tier 28</v>
      </c>
      <c r="E2651" s="284">
        <f t="shared" si="370"/>
        <v>0.2441206998547574</v>
      </c>
      <c r="F2651" s="265" t="str">
        <f t="shared" si="371"/>
        <v>Tier 28</v>
      </c>
      <c r="G2651" s="284">
        <f t="shared" si="372"/>
        <v>1.6898252978441643E-2</v>
      </c>
    </row>
    <row r="2652" spans="1:7" hidden="1">
      <c r="A2652" s="283" t="str">
        <f t="shared" si="368"/>
        <v>Tier 28</v>
      </c>
      <c r="B2652" s="286">
        <f t="shared" si="375"/>
        <v>2589</v>
      </c>
      <c r="C2652" s="265">
        <f t="shared" si="375"/>
        <v>46531</v>
      </c>
      <c r="D2652" s="265" t="str">
        <f t="shared" si="369"/>
        <v>Tier 28</v>
      </c>
      <c r="E2652" s="284">
        <f t="shared" si="370"/>
        <v>0.24413125205068067</v>
      </c>
      <c r="F2652" s="265" t="str">
        <f t="shared" si="371"/>
        <v>Tier 28</v>
      </c>
      <c r="G2652" s="284">
        <f t="shared" si="372"/>
        <v>1.6899692735437406E-2</v>
      </c>
    </row>
    <row r="2653" spans="1:7" hidden="1">
      <c r="A2653" s="283" t="str">
        <f t="shared" si="368"/>
        <v>Tier 28</v>
      </c>
      <c r="B2653" s="286">
        <f t="shared" si="375"/>
        <v>2590</v>
      </c>
      <c r="C2653" s="265">
        <f t="shared" si="375"/>
        <v>46532</v>
      </c>
      <c r="D2653" s="265" t="str">
        <f t="shared" si="369"/>
        <v>Tier 28</v>
      </c>
      <c r="E2653" s="284">
        <f t="shared" si="370"/>
        <v>0.24414180424660395</v>
      </c>
      <c r="F2653" s="265" t="str">
        <f t="shared" si="371"/>
        <v>Tier 28</v>
      </c>
      <c r="G2653" s="284">
        <f t="shared" si="372"/>
        <v>1.690113249243317E-2</v>
      </c>
    </row>
    <row r="2654" spans="1:7" hidden="1">
      <c r="A2654" s="283" t="str">
        <f t="shared" si="368"/>
        <v>Tier 28</v>
      </c>
      <c r="B2654" s="286">
        <f t="shared" si="375"/>
        <v>2591</v>
      </c>
      <c r="C2654" s="265">
        <f t="shared" si="375"/>
        <v>46533</v>
      </c>
      <c r="D2654" s="265" t="str">
        <f t="shared" si="369"/>
        <v>Tier 28</v>
      </c>
      <c r="E2654" s="284">
        <f t="shared" si="370"/>
        <v>0.24415235644252722</v>
      </c>
      <c r="F2654" s="265" t="str">
        <f t="shared" si="371"/>
        <v>Tier 28</v>
      </c>
      <c r="G2654" s="284">
        <f t="shared" si="372"/>
        <v>1.6902572249428933E-2</v>
      </c>
    </row>
    <row r="2655" spans="1:7" hidden="1">
      <c r="A2655" s="283" t="str">
        <f t="shared" si="368"/>
        <v>Tier 28</v>
      </c>
      <c r="B2655" s="286">
        <f t="shared" si="375"/>
        <v>2592</v>
      </c>
      <c r="C2655" s="265">
        <f t="shared" si="375"/>
        <v>46534</v>
      </c>
      <c r="D2655" s="265" t="str">
        <f t="shared" si="369"/>
        <v>Tier 28</v>
      </c>
      <c r="E2655" s="284">
        <f t="shared" si="370"/>
        <v>0.2441629086384505</v>
      </c>
      <c r="F2655" s="265" t="str">
        <f t="shared" si="371"/>
        <v>Tier 28</v>
      </c>
      <c r="G2655" s="284">
        <f t="shared" si="372"/>
        <v>1.6904012006424697E-2</v>
      </c>
    </row>
    <row r="2656" spans="1:7" hidden="1">
      <c r="A2656" s="283" t="str">
        <f t="shared" si="368"/>
        <v>Tier 28</v>
      </c>
      <c r="B2656" s="286">
        <f t="shared" si="375"/>
        <v>2593</v>
      </c>
      <c r="C2656" s="265">
        <f t="shared" si="375"/>
        <v>46535</v>
      </c>
      <c r="D2656" s="265" t="str">
        <f t="shared" si="369"/>
        <v>Tier 28</v>
      </c>
      <c r="E2656" s="284">
        <f t="shared" si="370"/>
        <v>0.24417346083437377</v>
      </c>
      <c r="F2656" s="265" t="str">
        <f t="shared" si="371"/>
        <v>Tier 28</v>
      </c>
      <c r="G2656" s="284">
        <f t="shared" si="372"/>
        <v>1.6905451763420461E-2</v>
      </c>
    </row>
    <row r="2657" spans="1:7" hidden="1">
      <c r="A2657" s="283" t="str">
        <f t="shared" si="368"/>
        <v>Tier 28</v>
      </c>
      <c r="B2657" s="286">
        <f t="shared" si="375"/>
        <v>2594</v>
      </c>
      <c r="C2657" s="265">
        <f t="shared" si="375"/>
        <v>46536</v>
      </c>
      <c r="D2657" s="265" t="str">
        <f t="shared" si="369"/>
        <v>Tier 28</v>
      </c>
      <c r="E2657" s="284">
        <f t="shared" si="370"/>
        <v>0.24418401303029705</v>
      </c>
      <c r="F2657" s="265" t="str">
        <f t="shared" si="371"/>
        <v>Tier 28</v>
      </c>
      <c r="G2657" s="284">
        <f t="shared" si="372"/>
        <v>1.6906891520416224E-2</v>
      </c>
    </row>
    <row r="2658" spans="1:7" hidden="1">
      <c r="A2658" s="283" t="str">
        <f t="shared" si="368"/>
        <v>Tier 28</v>
      </c>
      <c r="B2658" s="286">
        <f t="shared" si="375"/>
        <v>2595</v>
      </c>
      <c r="C2658" s="265">
        <f t="shared" si="375"/>
        <v>46537</v>
      </c>
      <c r="D2658" s="265" t="str">
        <f t="shared" si="369"/>
        <v>Tier 28</v>
      </c>
      <c r="E2658" s="284">
        <f t="shared" si="370"/>
        <v>0.24419456522622032</v>
      </c>
      <c r="F2658" s="265" t="str">
        <f t="shared" si="371"/>
        <v>Tier 28</v>
      </c>
      <c r="G2658" s="284">
        <f t="shared" si="372"/>
        <v>1.6908331277411988E-2</v>
      </c>
    </row>
    <row r="2659" spans="1:7" hidden="1">
      <c r="A2659" s="283" t="str">
        <f t="shared" si="368"/>
        <v>Tier 28</v>
      </c>
      <c r="B2659" s="286">
        <f t="shared" si="375"/>
        <v>2596</v>
      </c>
      <c r="C2659" s="265">
        <f t="shared" si="375"/>
        <v>46538</v>
      </c>
      <c r="D2659" s="265" t="str">
        <f t="shared" si="369"/>
        <v>Tier 28</v>
      </c>
      <c r="E2659" s="284">
        <f t="shared" si="370"/>
        <v>0.2442051174221436</v>
      </c>
      <c r="F2659" s="265" t="str">
        <f t="shared" si="371"/>
        <v>Tier 28</v>
      </c>
      <c r="G2659" s="284">
        <f t="shared" si="372"/>
        <v>1.6909771034407751E-2</v>
      </c>
    </row>
    <row r="2660" spans="1:7" hidden="1">
      <c r="A2660" s="283" t="str">
        <f t="shared" si="368"/>
        <v>Tier 28</v>
      </c>
      <c r="B2660" s="286">
        <f t="shared" si="375"/>
        <v>2597</v>
      </c>
      <c r="C2660" s="265">
        <f t="shared" si="375"/>
        <v>46539</v>
      </c>
      <c r="D2660" s="265" t="str">
        <f t="shared" si="369"/>
        <v>Tier 28</v>
      </c>
      <c r="E2660" s="284">
        <f t="shared" si="370"/>
        <v>0.24421566961806687</v>
      </c>
      <c r="F2660" s="265" t="str">
        <f t="shared" si="371"/>
        <v>Tier 28</v>
      </c>
      <c r="G2660" s="284">
        <f t="shared" si="372"/>
        <v>1.6911210791403515E-2</v>
      </c>
    </row>
    <row r="2661" spans="1:7" hidden="1">
      <c r="A2661" s="283" t="str">
        <f t="shared" si="368"/>
        <v>Tier 28</v>
      </c>
      <c r="B2661" s="286">
        <f t="shared" si="375"/>
        <v>2598</v>
      </c>
      <c r="C2661" s="265">
        <f t="shared" si="375"/>
        <v>46540</v>
      </c>
      <c r="D2661" s="265" t="str">
        <f t="shared" si="369"/>
        <v>Tier 28</v>
      </c>
      <c r="E2661" s="284">
        <f t="shared" si="370"/>
        <v>0.24422622181399015</v>
      </c>
      <c r="F2661" s="265" t="str">
        <f t="shared" si="371"/>
        <v>Tier 28</v>
      </c>
      <c r="G2661" s="284">
        <f t="shared" si="372"/>
        <v>1.6912650548399279E-2</v>
      </c>
    </row>
    <row r="2662" spans="1:7" hidden="1">
      <c r="A2662" s="283" t="str">
        <f t="shared" si="368"/>
        <v>Tier 28</v>
      </c>
      <c r="B2662" s="286">
        <f t="shared" si="375"/>
        <v>2599</v>
      </c>
      <c r="C2662" s="265">
        <f t="shared" si="375"/>
        <v>46541</v>
      </c>
      <c r="D2662" s="265" t="str">
        <f t="shared" si="369"/>
        <v>Tier 28</v>
      </c>
      <c r="E2662" s="284">
        <f t="shared" si="370"/>
        <v>0.24423677400991342</v>
      </c>
      <c r="F2662" s="265" t="str">
        <f t="shared" si="371"/>
        <v>Tier 28</v>
      </c>
      <c r="G2662" s="284">
        <f t="shared" si="372"/>
        <v>1.6914090305395042E-2</v>
      </c>
    </row>
    <row r="2663" spans="1:7" hidden="1">
      <c r="A2663" s="283" t="str">
        <f t="shared" si="368"/>
        <v>Tier 28</v>
      </c>
      <c r="B2663" s="286">
        <f t="shared" si="375"/>
        <v>2600</v>
      </c>
      <c r="C2663" s="265">
        <f t="shared" si="375"/>
        <v>46542</v>
      </c>
      <c r="D2663" s="265" t="str">
        <f t="shared" si="369"/>
        <v>Tier 28</v>
      </c>
      <c r="E2663" s="284">
        <f t="shared" si="370"/>
        <v>0.2442473262058367</v>
      </c>
      <c r="F2663" s="265" t="str">
        <f t="shared" si="371"/>
        <v>Tier 28</v>
      </c>
      <c r="G2663" s="284">
        <f t="shared" si="372"/>
        <v>1.6915530062390806E-2</v>
      </c>
    </row>
    <row r="2664" spans="1:7" hidden="1">
      <c r="A2664" s="283" t="str">
        <f t="shared" si="368"/>
        <v>Tier 28</v>
      </c>
      <c r="B2664" s="286">
        <f t="shared" si="375"/>
        <v>2601</v>
      </c>
      <c r="C2664" s="265">
        <f t="shared" si="375"/>
        <v>46543</v>
      </c>
      <c r="D2664" s="265" t="str">
        <f t="shared" si="369"/>
        <v>Tier 28</v>
      </c>
      <c r="E2664" s="284">
        <f t="shared" si="370"/>
        <v>0.24425787840175997</v>
      </c>
      <c r="F2664" s="265" t="str">
        <f t="shared" si="371"/>
        <v>Tier 28</v>
      </c>
      <c r="G2664" s="284">
        <f t="shared" si="372"/>
        <v>1.6916969819386569E-2</v>
      </c>
    </row>
    <row r="2665" spans="1:7" hidden="1">
      <c r="A2665" s="283" t="str">
        <f t="shared" si="368"/>
        <v>Tier 28</v>
      </c>
      <c r="B2665" s="286">
        <f t="shared" ref="B2665:C2680" si="376">B2664+1</f>
        <v>2602</v>
      </c>
      <c r="C2665" s="265">
        <f t="shared" si="376"/>
        <v>46544</v>
      </c>
      <c r="D2665" s="265" t="str">
        <f t="shared" si="369"/>
        <v>Tier 28</v>
      </c>
      <c r="E2665" s="284">
        <f t="shared" si="370"/>
        <v>0.24426843059768324</v>
      </c>
      <c r="F2665" s="265" t="str">
        <f t="shared" si="371"/>
        <v>Tier 28</v>
      </c>
      <c r="G2665" s="284">
        <f t="shared" si="372"/>
        <v>1.6918409576382333E-2</v>
      </c>
    </row>
    <row r="2666" spans="1:7" hidden="1">
      <c r="A2666" s="283" t="str">
        <f t="shared" si="368"/>
        <v>Tier 28</v>
      </c>
      <c r="B2666" s="286">
        <f t="shared" si="376"/>
        <v>2603</v>
      </c>
      <c r="C2666" s="265">
        <f t="shared" si="376"/>
        <v>46545</v>
      </c>
      <c r="D2666" s="265" t="str">
        <f t="shared" si="369"/>
        <v>Tier 28</v>
      </c>
      <c r="E2666" s="284">
        <f t="shared" si="370"/>
        <v>0.24427898279360652</v>
      </c>
      <c r="F2666" s="265" t="str">
        <f t="shared" si="371"/>
        <v>Tier 28</v>
      </c>
      <c r="G2666" s="284">
        <f t="shared" si="372"/>
        <v>1.6919849333378097E-2</v>
      </c>
    </row>
    <row r="2667" spans="1:7" hidden="1">
      <c r="A2667" s="283" t="str">
        <f t="shared" si="368"/>
        <v>Tier 28</v>
      </c>
      <c r="B2667" s="286">
        <f t="shared" si="376"/>
        <v>2604</v>
      </c>
      <c r="C2667" s="265">
        <f t="shared" si="376"/>
        <v>46546</v>
      </c>
      <c r="D2667" s="265" t="str">
        <f t="shared" si="369"/>
        <v>Tier 28</v>
      </c>
      <c r="E2667" s="284">
        <f t="shared" si="370"/>
        <v>0.24428953498952979</v>
      </c>
      <c r="F2667" s="265" t="str">
        <f t="shared" si="371"/>
        <v>Tier 28</v>
      </c>
      <c r="G2667" s="284">
        <f t="shared" si="372"/>
        <v>1.692128909037386E-2</v>
      </c>
    </row>
    <row r="2668" spans="1:7" hidden="1">
      <c r="A2668" s="283" t="str">
        <f t="shared" si="368"/>
        <v>Tier 28</v>
      </c>
      <c r="B2668" s="286">
        <f t="shared" si="376"/>
        <v>2605</v>
      </c>
      <c r="C2668" s="265">
        <f t="shared" si="376"/>
        <v>46547</v>
      </c>
      <c r="D2668" s="265" t="str">
        <f t="shared" si="369"/>
        <v>Tier 28</v>
      </c>
      <c r="E2668" s="284">
        <f t="shared" si="370"/>
        <v>0.24430008718545307</v>
      </c>
      <c r="F2668" s="265" t="str">
        <f t="shared" si="371"/>
        <v>Tier 28</v>
      </c>
      <c r="G2668" s="284">
        <f t="shared" si="372"/>
        <v>1.6922728847369624E-2</v>
      </c>
    </row>
    <row r="2669" spans="1:7" hidden="1">
      <c r="A2669" s="283" t="str">
        <f t="shared" si="368"/>
        <v>Tier 28</v>
      </c>
      <c r="B2669" s="286">
        <f t="shared" si="376"/>
        <v>2606</v>
      </c>
      <c r="C2669" s="265">
        <f t="shared" si="376"/>
        <v>46548</v>
      </c>
      <c r="D2669" s="265" t="str">
        <f t="shared" si="369"/>
        <v>Tier 28</v>
      </c>
      <c r="E2669" s="284">
        <f t="shared" si="370"/>
        <v>0.24431063938137634</v>
      </c>
      <c r="F2669" s="265" t="str">
        <f t="shared" si="371"/>
        <v>Tier 28</v>
      </c>
      <c r="G2669" s="284">
        <f t="shared" si="372"/>
        <v>1.6924168604365387E-2</v>
      </c>
    </row>
    <row r="2670" spans="1:7" hidden="1">
      <c r="A2670" s="283" t="str">
        <f t="shared" si="368"/>
        <v>Tier 28</v>
      </c>
      <c r="B2670" s="286">
        <f t="shared" si="376"/>
        <v>2607</v>
      </c>
      <c r="C2670" s="265">
        <f t="shared" si="376"/>
        <v>46549</v>
      </c>
      <c r="D2670" s="265" t="str">
        <f t="shared" si="369"/>
        <v>Tier 28</v>
      </c>
      <c r="E2670" s="284">
        <f t="shared" si="370"/>
        <v>0.24432119157729962</v>
      </c>
      <c r="F2670" s="265" t="str">
        <f t="shared" si="371"/>
        <v>Tier 28</v>
      </c>
      <c r="G2670" s="284">
        <f t="shared" si="372"/>
        <v>1.6925608361361151E-2</v>
      </c>
    </row>
    <row r="2671" spans="1:7" hidden="1">
      <c r="A2671" s="283" t="str">
        <f t="shared" si="368"/>
        <v>Tier 28</v>
      </c>
      <c r="B2671" s="286">
        <f t="shared" si="376"/>
        <v>2608</v>
      </c>
      <c r="C2671" s="265">
        <f t="shared" si="376"/>
        <v>46550</v>
      </c>
      <c r="D2671" s="265" t="str">
        <f t="shared" si="369"/>
        <v>Tier 28</v>
      </c>
      <c r="E2671" s="284">
        <f t="shared" si="370"/>
        <v>0.24433174377322289</v>
      </c>
      <c r="F2671" s="265" t="str">
        <f t="shared" si="371"/>
        <v>Tier 28</v>
      </c>
      <c r="G2671" s="284">
        <f t="shared" si="372"/>
        <v>1.6927048118356915E-2</v>
      </c>
    </row>
    <row r="2672" spans="1:7" hidden="1">
      <c r="A2672" s="283" t="str">
        <f t="shared" si="368"/>
        <v>Tier 28</v>
      </c>
      <c r="B2672" s="286">
        <f t="shared" si="376"/>
        <v>2609</v>
      </c>
      <c r="C2672" s="265">
        <f t="shared" si="376"/>
        <v>46551</v>
      </c>
      <c r="D2672" s="265" t="str">
        <f t="shared" si="369"/>
        <v>Tier 28</v>
      </c>
      <c r="E2672" s="284">
        <f t="shared" si="370"/>
        <v>0.24434229596914617</v>
      </c>
      <c r="F2672" s="265" t="str">
        <f t="shared" si="371"/>
        <v>Tier 28</v>
      </c>
      <c r="G2672" s="284">
        <f t="shared" si="372"/>
        <v>1.6928487875352678E-2</v>
      </c>
    </row>
    <row r="2673" spans="1:7" hidden="1">
      <c r="A2673" s="283" t="str">
        <f t="shared" si="368"/>
        <v>Tier 28</v>
      </c>
      <c r="B2673" s="286">
        <f t="shared" si="376"/>
        <v>2610</v>
      </c>
      <c r="C2673" s="265">
        <f t="shared" si="376"/>
        <v>46552</v>
      </c>
      <c r="D2673" s="265" t="str">
        <f t="shared" si="369"/>
        <v>Tier 28</v>
      </c>
      <c r="E2673" s="284">
        <f t="shared" si="370"/>
        <v>0.24435284816506944</v>
      </c>
      <c r="F2673" s="265" t="str">
        <f t="shared" si="371"/>
        <v>Tier 28</v>
      </c>
      <c r="G2673" s="284">
        <f t="shared" si="372"/>
        <v>1.6929927632348442E-2</v>
      </c>
    </row>
    <row r="2674" spans="1:7" hidden="1">
      <c r="A2674" s="283" t="str">
        <f t="shared" si="368"/>
        <v>Tier 28</v>
      </c>
      <c r="B2674" s="286">
        <f t="shared" si="376"/>
        <v>2611</v>
      </c>
      <c r="C2674" s="265">
        <f t="shared" si="376"/>
        <v>46553</v>
      </c>
      <c r="D2674" s="265" t="str">
        <f t="shared" si="369"/>
        <v>Tier 28</v>
      </c>
      <c r="E2674" s="284">
        <f t="shared" si="370"/>
        <v>0.24436340036099272</v>
      </c>
      <c r="F2674" s="265" t="str">
        <f t="shared" si="371"/>
        <v>Tier 28</v>
      </c>
      <c r="G2674" s="284">
        <f t="shared" si="372"/>
        <v>1.6931367389344205E-2</v>
      </c>
    </row>
    <row r="2675" spans="1:7" hidden="1">
      <c r="A2675" s="283" t="str">
        <f t="shared" si="368"/>
        <v>Tier 28</v>
      </c>
      <c r="B2675" s="286">
        <f t="shared" si="376"/>
        <v>2612</v>
      </c>
      <c r="C2675" s="265">
        <f t="shared" si="376"/>
        <v>46554</v>
      </c>
      <c r="D2675" s="265" t="str">
        <f t="shared" si="369"/>
        <v>Tier 28</v>
      </c>
      <c r="E2675" s="284">
        <f t="shared" si="370"/>
        <v>0.24437395255691599</v>
      </c>
      <c r="F2675" s="265" t="str">
        <f t="shared" si="371"/>
        <v>Tier 28</v>
      </c>
      <c r="G2675" s="284">
        <f t="shared" si="372"/>
        <v>1.6932807146339969E-2</v>
      </c>
    </row>
    <row r="2676" spans="1:7" hidden="1">
      <c r="A2676" s="283" t="str">
        <f t="shared" si="368"/>
        <v>Tier 28</v>
      </c>
      <c r="B2676" s="286">
        <f t="shared" si="376"/>
        <v>2613</v>
      </c>
      <c r="C2676" s="265">
        <f t="shared" si="376"/>
        <v>46555</v>
      </c>
      <c r="D2676" s="265" t="str">
        <f t="shared" si="369"/>
        <v>Tier 28</v>
      </c>
      <c r="E2676" s="284">
        <f t="shared" si="370"/>
        <v>0.24438450475283927</v>
      </c>
      <c r="F2676" s="265" t="str">
        <f t="shared" si="371"/>
        <v>Tier 28</v>
      </c>
      <c r="G2676" s="284">
        <f t="shared" si="372"/>
        <v>1.6934246903335733E-2</v>
      </c>
    </row>
    <row r="2677" spans="1:7" hidden="1">
      <c r="A2677" s="283" t="str">
        <f t="shared" si="368"/>
        <v>Tier 28</v>
      </c>
      <c r="B2677" s="286">
        <f t="shared" si="376"/>
        <v>2614</v>
      </c>
      <c r="C2677" s="265">
        <f t="shared" si="376"/>
        <v>46556</v>
      </c>
      <c r="D2677" s="265" t="str">
        <f t="shared" si="369"/>
        <v>Tier 28</v>
      </c>
      <c r="E2677" s="284">
        <f t="shared" si="370"/>
        <v>0.24439505694876254</v>
      </c>
      <c r="F2677" s="265" t="str">
        <f t="shared" si="371"/>
        <v>Tier 28</v>
      </c>
      <c r="G2677" s="284">
        <f t="shared" si="372"/>
        <v>1.6935686660331496E-2</v>
      </c>
    </row>
    <row r="2678" spans="1:7" hidden="1">
      <c r="A2678" s="283" t="str">
        <f t="shared" si="368"/>
        <v>Tier 28</v>
      </c>
      <c r="B2678" s="286">
        <f t="shared" si="376"/>
        <v>2615</v>
      </c>
      <c r="C2678" s="265">
        <f t="shared" si="376"/>
        <v>46557</v>
      </c>
      <c r="D2678" s="265" t="str">
        <f t="shared" si="369"/>
        <v>Tier 28</v>
      </c>
      <c r="E2678" s="284">
        <f t="shared" si="370"/>
        <v>0.24440560914468581</v>
      </c>
      <c r="F2678" s="265" t="str">
        <f t="shared" si="371"/>
        <v>Tier 28</v>
      </c>
      <c r="G2678" s="284">
        <f t="shared" si="372"/>
        <v>1.693712641732726E-2</v>
      </c>
    </row>
    <row r="2679" spans="1:7" hidden="1">
      <c r="A2679" s="283" t="str">
        <f t="shared" si="368"/>
        <v>Tier 28</v>
      </c>
      <c r="B2679" s="286">
        <f t="shared" si="376"/>
        <v>2616</v>
      </c>
      <c r="C2679" s="265">
        <f t="shared" si="376"/>
        <v>46558</v>
      </c>
      <c r="D2679" s="265" t="str">
        <f t="shared" si="369"/>
        <v>Tier 28</v>
      </c>
      <c r="E2679" s="284">
        <f t="shared" si="370"/>
        <v>0.24441616134060909</v>
      </c>
      <c r="F2679" s="265" t="str">
        <f t="shared" si="371"/>
        <v>Tier 28</v>
      </c>
      <c r="G2679" s="284">
        <f t="shared" si="372"/>
        <v>1.6938566174323023E-2</v>
      </c>
    </row>
    <row r="2680" spans="1:7" hidden="1">
      <c r="A2680" s="283" t="str">
        <f t="shared" si="368"/>
        <v>Tier 28</v>
      </c>
      <c r="B2680" s="286">
        <f t="shared" si="376"/>
        <v>2617</v>
      </c>
      <c r="C2680" s="265">
        <f t="shared" si="376"/>
        <v>46559</v>
      </c>
      <c r="D2680" s="265" t="str">
        <f t="shared" si="369"/>
        <v>Tier 28</v>
      </c>
      <c r="E2680" s="284">
        <f t="shared" si="370"/>
        <v>0.24442671353653236</v>
      </c>
      <c r="F2680" s="265" t="str">
        <f t="shared" si="371"/>
        <v>Tier 28</v>
      </c>
      <c r="G2680" s="284">
        <f t="shared" si="372"/>
        <v>1.6940005931318787E-2</v>
      </c>
    </row>
    <row r="2681" spans="1:7" hidden="1">
      <c r="A2681" s="283" t="str">
        <f t="shared" si="368"/>
        <v>Tier 28</v>
      </c>
      <c r="B2681" s="286">
        <f t="shared" ref="B2681:C2696" si="377">B2680+1</f>
        <v>2618</v>
      </c>
      <c r="C2681" s="265">
        <f t="shared" si="377"/>
        <v>46560</v>
      </c>
      <c r="D2681" s="265" t="str">
        <f t="shared" si="369"/>
        <v>Tier 28</v>
      </c>
      <c r="E2681" s="284">
        <f t="shared" si="370"/>
        <v>0.24443726573245564</v>
      </c>
      <c r="F2681" s="265" t="str">
        <f t="shared" si="371"/>
        <v>Tier 28</v>
      </c>
      <c r="G2681" s="284">
        <f t="shared" si="372"/>
        <v>1.6941445688314551E-2</v>
      </c>
    </row>
    <row r="2682" spans="1:7" hidden="1">
      <c r="A2682" s="283" t="str">
        <f t="shared" si="368"/>
        <v>Tier 28</v>
      </c>
      <c r="B2682" s="286">
        <f t="shared" si="377"/>
        <v>2619</v>
      </c>
      <c r="C2682" s="265">
        <f t="shared" si="377"/>
        <v>46561</v>
      </c>
      <c r="D2682" s="265" t="str">
        <f t="shared" si="369"/>
        <v>Tier 28</v>
      </c>
      <c r="E2682" s="284">
        <f t="shared" si="370"/>
        <v>0.24444781792837891</v>
      </c>
      <c r="F2682" s="265" t="str">
        <f t="shared" si="371"/>
        <v>Tier 28</v>
      </c>
      <c r="G2682" s="284">
        <f t="shared" si="372"/>
        <v>1.6942885445310314E-2</v>
      </c>
    </row>
    <row r="2683" spans="1:7" hidden="1">
      <c r="A2683" s="283" t="str">
        <f t="shared" si="368"/>
        <v>Tier 28</v>
      </c>
      <c r="B2683" s="286">
        <f t="shared" si="377"/>
        <v>2620</v>
      </c>
      <c r="C2683" s="265">
        <f t="shared" si="377"/>
        <v>46562</v>
      </c>
      <c r="D2683" s="265" t="str">
        <f t="shared" si="369"/>
        <v>Tier 28</v>
      </c>
      <c r="E2683" s="284">
        <f t="shared" si="370"/>
        <v>0.24445837012430219</v>
      </c>
      <c r="F2683" s="265" t="str">
        <f t="shared" si="371"/>
        <v>Tier 28</v>
      </c>
      <c r="G2683" s="284">
        <f t="shared" si="372"/>
        <v>1.6944325202306078E-2</v>
      </c>
    </row>
    <row r="2684" spans="1:7" hidden="1">
      <c r="A2684" s="283" t="str">
        <f t="shared" si="368"/>
        <v>Tier 28</v>
      </c>
      <c r="B2684" s="286">
        <f t="shared" si="377"/>
        <v>2621</v>
      </c>
      <c r="C2684" s="265">
        <f t="shared" si="377"/>
        <v>46563</v>
      </c>
      <c r="D2684" s="265" t="str">
        <f t="shared" si="369"/>
        <v>Tier 28</v>
      </c>
      <c r="E2684" s="284">
        <f t="shared" si="370"/>
        <v>0.24446892232022546</v>
      </c>
      <c r="F2684" s="265" t="str">
        <f t="shared" si="371"/>
        <v>Tier 28</v>
      </c>
      <c r="G2684" s="284">
        <f t="shared" si="372"/>
        <v>1.6945764959301841E-2</v>
      </c>
    </row>
    <row r="2685" spans="1:7" hidden="1">
      <c r="A2685" s="283" t="str">
        <f t="shared" si="368"/>
        <v>Tier 28</v>
      </c>
      <c r="B2685" s="286">
        <f t="shared" si="377"/>
        <v>2622</v>
      </c>
      <c r="C2685" s="265">
        <f t="shared" si="377"/>
        <v>46564</v>
      </c>
      <c r="D2685" s="265" t="str">
        <f t="shared" si="369"/>
        <v>Tier 28</v>
      </c>
      <c r="E2685" s="284">
        <f t="shared" si="370"/>
        <v>0.24447947451614874</v>
      </c>
      <c r="F2685" s="265" t="str">
        <f t="shared" si="371"/>
        <v>Tier 28</v>
      </c>
      <c r="G2685" s="284">
        <f t="shared" si="372"/>
        <v>1.6947204716297605E-2</v>
      </c>
    </row>
    <row r="2686" spans="1:7" hidden="1">
      <c r="A2686" s="283" t="str">
        <f t="shared" si="368"/>
        <v>Tier 28</v>
      </c>
      <c r="B2686" s="286">
        <f t="shared" si="377"/>
        <v>2623</v>
      </c>
      <c r="C2686" s="265">
        <f t="shared" si="377"/>
        <v>46565</v>
      </c>
      <c r="D2686" s="265" t="str">
        <f t="shared" si="369"/>
        <v>Tier 28</v>
      </c>
      <c r="E2686" s="284">
        <f t="shared" si="370"/>
        <v>0.24449002671207201</v>
      </c>
      <c r="F2686" s="265" t="str">
        <f t="shared" si="371"/>
        <v>Tier 28</v>
      </c>
      <c r="G2686" s="284">
        <f t="shared" si="372"/>
        <v>1.6948644473293369E-2</v>
      </c>
    </row>
    <row r="2687" spans="1:7" hidden="1">
      <c r="A2687" s="283" t="str">
        <f t="shared" si="368"/>
        <v>Tier 28</v>
      </c>
      <c r="B2687" s="286">
        <f t="shared" si="377"/>
        <v>2624</v>
      </c>
      <c r="C2687" s="265">
        <f t="shared" si="377"/>
        <v>46566</v>
      </c>
      <c r="D2687" s="265" t="str">
        <f t="shared" si="369"/>
        <v>Tier 28</v>
      </c>
      <c r="E2687" s="284">
        <f t="shared" si="370"/>
        <v>0.24450057890799529</v>
      </c>
      <c r="F2687" s="265" t="str">
        <f t="shared" si="371"/>
        <v>Tier 28</v>
      </c>
      <c r="G2687" s="284">
        <f t="shared" si="372"/>
        <v>1.6950084230289132E-2</v>
      </c>
    </row>
    <row r="2688" spans="1:7" hidden="1">
      <c r="A2688" s="283" t="str">
        <f t="shared" ref="A2688:A2751" si="378">IFERROR(INDEX($P$63:$P$101,MATCH(B2688,$Q$63:$Q$101,0)),A2687)</f>
        <v>Tier 28</v>
      </c>
      <c r="B2688" s="286">
        <f t="shared" si="377"/>
        <v>2625</v>
      </c>
      <c r="C2688" s="265">
        <f t="shared" si="377"/>
        <v>46567</v>
      </c>
      <c r="D2688" s="265" t="str">
        <f t="shared" ref="D2688:D2751" si="379">IF(A2688=0,"",A2688)</f>
        <v>Tier 28</v>
      </c>
      <c r="E2688" s="284">
        <f t="shared" ref="E2688:E2751" si="380">IF(A2688=0,E2687,E2687+VLOOKUP(D2688,$P$63:$T$101,3,0))</f>
        <v>0.24451113110391856</v>
      </c>
      <c r="F2688" s="265" t="str">
        <f t="shared" ref="F2688:F2751" si="381">D2688</f>
        <v>Tier 28</v>
      </c>
      <c r="G2688" s="284">
        <f t="shared" ref="G2688:G2751" si="382">IF(A2688=0,G2687,G2687+VLOOKUP(F2688,$P$63:$T$101,5,0))</f>
        <v>1.6951523987284896E-2</v>
      </c>
    </row>
    <row r="2689" spans="1:7" hidden="1">
      <c r="A2689" s="283" t="str">
        <f t="shared" si="378"/>
        <v>Tier 28</v>
      </c>
      <c r="B2689" s="286">
        <f t="shared" si="377"/>
        <v>2626</v>
      </c>
      <c r="C2689" s="265">
        <f t="shared" si="377"/>
        <v>46568</v>
      </c>
      <c r="D2689" s="265" t="str">
        <f t="shared" si="379"/>
        <v>Tier 28</v>
      </c>
      <c r="E2689" s="284">
        <f t="shared" si="380"/>
        <v>0.24452168329984184</v>
      </c>
      <c r="F2689" s="265" t="str">
        <f t="shared" si="381"/>
        <v>Tier 28</v>
      </c>
      <c r="G2689" s="284">
        <f t="shared" si="382"/>
        <v>1.6952963744280659E-2</v>
      </c>
    </row>
    <row r="2690" spans="1:7" hidden="1">
      <c r="A2690" s="283" t="str">
        <f t="shared" si="378"/>
        <v>Tier 28</v>
      </c>
      <c r="B2690" s="286">
        <f t="shared" si="377"/>
        <v>2627</v>
      </c>
      <c r="C2690" s="265">
        <f t="shared" si="377"/>
        <v>46569</v>
      </c>
      <c r="D2690" s="265" t="str">
        <f t="shared" si="379"/>
        <v>Tier 28</v>
      </c>
      <c r="E2690" s="284">
        <f t="shared" si="380"/>
        <v>0.24453223549576511</v>
      </c>
      <c r="F2690" s="265" t="str">
        <f t="shared" si="381"/>
        <v>Tier 28</v>
      </c>
      <c r="G2690" s="284">
        <f t="shared" si="382"/>
        <v>1.6954403501276423E-2</v>
      </c>
    </row>
    <row r="2691" spans="1:7" hidden="1">
      <c r="A2691" s="283" t="str">
        <f t="shared" si="378"/>
        <v>Tier 28</v>
      </c>
      <c r="B2691" s="286">
        <f t="shared" si="377"/>
        <v>2628</v>
      </c>
      <c r="C2691" s="265">
        <f t="shared" si="377"/>
        <v>46570</v>
      </c>
      <c r="D2691" s="265" t="str">
        <f t="shared" si="379"/>
        <v>Tier 28</v>
      </c>
      <c r="E2691" s="284">
        <f t="shared" si="380"/>
        <v>0.24454278769168838</v>
      </c>
      <c r="F2691" s="265" t="str">
        <f t="shared" si="381"/>
        <v>Tier 28</v>
      </c>
      <c r="G2691" s="284">
        <f t="shared" si="382"/>
        <v>1.6955843258272187E-2</v>
      </c>
    </row>
    <row r="2692" spans="1:7" hidden="1">
      <c r="A2692" s="283" t="str">
        <f t="shared" si="378"/>
        <v>Tier 28</v>
      </c>
      <c r="B2692" s="286">
        <f t="shared" si="377"/>
        <v>2629</v>
      </c>
      <c r="C2692" s="265">
        <f t="shared" si="377"/>
        <v>46571</v>
      </c>
      <c r="D2692" s="265" t="str">
        <f t="shared" si="379"/>
        <v>Tier 28</v>
      </c>
      <c r="E2692" s="284">
        <f t="shared" si="380"/>
        <v>0.24455333988761166</v>
      </c>
      <c r="F2692" s="265" t="str">
        <f t="shared" si="381"/>
        <v>Tier 28</v>
      </c>
      <c r="G2692" s="284">
        <f t="shared" si="382"/>
        <v>1.695728301526795E-2</v>
      </c>
    </row>
    <row r="2693" spans="1:7" hidden="1">
      <c r="A2693" s="283" t="str">
        <f t="shared" si="378"/>
        <v>Tier 28</v>
      </c>
      <c r="B2693" s="286">
        <f t="shared" si="377"/>
        <v>2630</v>
      </c>
      <c r="C2693" s="265">
        <f t="shared" si="377"/>
        <v>46572</v>
      </c>
      <c r="D2693" s="265" t="str">
        <f t="shared" si="379"/>
        <v>Tier 28</v>
      </c>
      <c r="E2693" s="284">
        <f t="shared" si="380"/>
        <v>0.24456389208353493</v>
      </c>
      <c r="F2693" s="265" t="str">
        <f t="shared" si="381"/>
        <v>Tier 28</v>
      </c>
      <c r="G2693" s="284">
        <f t="shared" si="382"/>
        <v>1.6958722772263714E-2</v>
      </c>
    </row>
    <row r="2694" spans="1:7" hidden="1">
      <c r="A2694" s="283" t="str">
        <f t="shared" si="378"/>
        <v>Tier 28</v>
      </c>
      <c r="B2694" s="286">
        <f t="shared" si="377"/>
        <v>2631</v>
      </c>
      <c r="C2694" s="265">
        <f t="shared" si="377"/>
        <v>46573</v>
      </c>
      <c r="D2694" s="265" t="str">
        <f t="shared" si="379"/>
        <v>Tier 28</v>
      </c>
      <c r="E2694" s="284">
        <f t="shared" si="380"/>
        <v>0.24457444427945821</v>
      </c>
      <c r="F2694" s="265" t="str">
        <f t="shared" si="381"/>
        <v>Tier 28</v>
      </c>
      <c r="G2694" s="284">
        <f t="shared" si="382"/>
        <v>1.6960162529259477E-2</v>
      </c>
    </row>
    <row r="2695" spans="1:7" hidden="1">
      <c r="A2695" s="283" t="str">
        <f t="shared" si="378"/>
        <v>Tier 28</v>
      </c>
      <c r="B2695" s="286">
        <f t="shared" si="377"/>
        <v>2632</v>
      </c>
      <c r="C2695" s="265">
        <f t="shared" si="377"/>
        <v>46574</v>
      </c>
      <c r="D2695" s="265" t="str">
        <f t="shared" si="379"/>
        <v>Tier 28</v>
      </c>
      <c r="E2695" s="284">
        <f t="shared" si="380"/>
        <v>0.24458499647538148</v>
      </c>
      <c r="F2695" s="265" t="str">
        <f t="shared" si="381"/>
        <v>Tier 28</v>
      </c>
      <c r="G2695" s="284">
        <f t="shared" si="382"/>
        <v>1.6961602286255241E-2</v>
      </c>
    </row>
    <row r="2696" spans="1:7" hidden="1">
      <c r="A2696" s="283" t="str">
        <f t="shared" si="378"/>
        <v>Tier 28</v>
      </c>
      <c r="B2696" s="286">
        <f t="shared" si="377"/>
        <v>2633</v>
      </c>
      <c r="C2696" s="265">
        <f t="shared" si="377"/>
        <v>46575</v>
      </c>
      <c r="D2696" s="265" t="str">
        <f t="shared" si="379"/>
        <v>Tier 28</v>
      </c>
      <c r="E2696" s="284">
        <f t="shared" si="380"/>
        <v>0.24459554867130476</v>
      </c>
      <c r="F2696" s="265" t="str">
        <f t="shared" si="381"/>
        <v>Tier 28</v>
      </c>
      <c r="G2696" s="284">
        <f t="shared" si="382"/>
        <v>1.6963042043251005E-2</v>
      </c>
    </row>
    <row r="2697" spans="1:7" hidden="1">
      <c r="A2697" s="283" t="str">
        <f t="shared" si="378"/>
        <v>Tier 28</v>
      </c>
      <c r="B2697" s="286">
        <f t="shared" ref="B2697:C2712" si="383">B2696+1</f>
        <v>2634</v>
      </c>
      <c r="C2697" s="265">
        <f t="shared" si="383"/>
        <v>46576</v>
      </c>
      <c r="D2697" s="265" t="str">
        <f t="shared" si="379"/>
        <v>Tier 28</v>
      </c>
      <c r="E2697" s="284">
        <f t="shared" si="380"/>
        <v>0.24460610086722803</v>
      </c>
      <c r="F2697" s="265" t="str">
        <f t="shared" si="381"/>
        <v>Tier 28</v>
      </c>
      <c r="G2697" s="284">
        <f t="shared" si="382"/>
        <v>1.6964481800246768E-2</v>
      </c>
    </row>
    <row r="2698" spans="1:7" hidden="1">
      <c r="A2698" s="283" t="str">
        <f t="shared" si="378"/>
        <v>Tier 28</v>
      </c>
      <c r="B2698" s="286">
        <f t="shared" si="383"/>
        <v>2635</v>
      </c>
      <c r="C2698" s="265">
        <f t="shared" si="383"/>
        <v>46577</v>
      </c>
      <c r="D2698" s="265" t="str">
        <f t="shared" si="379"/>
        <v>Tier 28</v>
      </c>
      <c r="E2698" s="284">
        <f t="shared" si="380"/>
        <v>0.24461665306315131</v>
      </c>
      <c r="F2698" s="265" t="str">
        <f t="shared" si="381"/>
        <v>Tier 28</v>
      </c>
      <c r="G2698" s="284">
        <f t="shared" si="382"/>
        <v>1.6965921557242532E-2</v>
      </c>
    </row>
    <row r="2699" spans="1:7" hidden="1">
      <c r="A2699" s="283" t="str">
        <f t="shared" si="378"/>
        <v>Tier 28</v>
      </c>
      <c r="B2699" s="286">
        <f t="shared" si="383"/>
        <v>2636</v>
      </c>
      <c r="C2699" s="265">
        <f t="shared" si="383"/>
        <v>46578</v>
      </c>
      <c r="D2699" s="265" t="str">
        <f t="shared" si="379"/>
        <v>Tier 28</v>
      </c>
      <c r="E2699" s="284">
        <f t="shared" si="380"/>
        <v>0.24462720525907458</v>
      </c>
      <c r="F2699" s="265" t="str">
        <f t="shared" si="381"/>
        <v>Tier 28</v>
      </c>
      <c r="G2699" s="284">
        <f t="shared" si="382"/>
        <v>1.6967361314238295E-2</v>
      </c>
    </row>
    <row r="2700" spans="1:7" hidden="1">
      <c r="A2700" s="283" t="str">
        <f t="shared" si="378"/>
        <v>Tier 28</v>
      </c>
      <c r="B2700" s="286">
        <f t="shared" si="383"/>
        <v>2637</v>
      </c>
      <c r="C2700" s="265">
        <f t="shared" si="383"/>
        <v>46579</v>
      </c>
      <c r="D2700" s="265" t="str">
        <f t="shared" si="379"/>
        <v>Tier 28</v>
      </c>
      <c r="E2700" s="284">
        <f t="shared" si="380"/>
        <v>0.24463775745499786</v>
      </c>
      <c r="F2700" s="265" t="str">
        <f t="shared" si="381"/>
        <v>Tier 28</v>
      </c>
      <c r="G2700" s="284">
        <f t="shared" si="382"/>
        <v>1.6968801071234059E-2</v>
      </c>
    </row>
    <row r="2701" spans="1:7" hidden="1">
      <c r="A2701" s="283" t="str">
        <f t="shared" si="378"/>
        <v>Tier 28</v>
      </c>
      <c r="B2701" s="286">
        <f t="shared" si="383"/>
        <v>2638</v>
      </c>
      <c r="C2701" s="265">
        <f t="shared" si="383"/>
        <v>46580</v>
      </c>
      <c r="D2701" s="265" t="str">
        <f t="shared" si="379"/>
        <v>Tier 28</v>
      </c>
      <c r="E2701" s="284">
        <f t="shared" si="380"/>
        <v>0.24464830965092113</v>
      </c>
      <c r="F2701" s="265" t="str">
        <f t="shared" si="381"/>
        <v>Tier 28</v>
      </c>
      <c r="G2701" s="284">
        <f t="shared" si="382"/>
        <v>1.6970240828229823E-2</v>
      </c>
    </row>
    <row r="2702" spans="1:7" hidden="1">
      <c r="A2702" s="283" t="str">
        <f t="shared" si="378"/>
        <v>Tier 28</v>
      </c>
      <c r="B2702" s="286">
        <f t="shared" si="383"/>
        <v>2639</v>
      </c>
      <c r="C2702" s="265">
        <f t="shared" si="383"/>
        <v>46581</v>
      </c>
      <c r="D2702" s="265" t="str">
        <f t="shared" si="379"/>
        <v>Tier 28</v>
      </c>
      <c r="E2702" s="284">
        <f t="shared" si="380"/>
        <v>0.24465886184684441</v>
      </c>
      <c r="F2702" s="265" t="str">
        <f t="shared" si="381"/>
        <v>Tier 28</v>
      </c>
      <c r="G2702" s="284">
        <f t="shared" si="382"/>
        <v>1.6971680585225586E-2</v>
      </c>
    </row>
    <row r="2703" spans="1:7" hidden="1">
      <c r="A2703" s="283" t="str">
        <f t="shared" si="378"/>
        <v>Tier 28</v>
      </c>
      <c r="B2703" s="286">
        <f t="shared" si="383"/>
        <v>2640</v>
      </c>
      <c r="C2703" s="265">
        <f t="shared" si="383"/>
        <v>46582</v>
      </c>
      <c r="D2703" s="265" t="str">
        <f t="shared" si="379"/>
        <v>Tier 28</v>
      </c>
      <c r="E2703" s="284">
        <f t="shared" si="380"/>
        <v>0.24466941404276768</v>
      </c>
      <c r="F2703" s="265" t="str">
        <f t="shared" si="381"/>
        <v>Tier 28</v>
      </c>
      <c r="G2703" s="284">
        <f t="shared" si="382"/>
        <v>1.697312034222135E-2</v>
      </c>
    </row>
    <row r="2704" spans="1:7" hidden="1">
      <c r="A2704" s="283" t="str">
        <f t="shared" si="378"/>
        <v>Tier 28</v>
      </c>
      <c r="B2704" s="286">
        <f t="shared" si="383"/>
        <v>2641</v>
      </c>
      <c r="C2704" s="265">
        <f t="shared" si="383"/>
        <v>46583</v>
      </c>
      <c r="D2704" s="265" t="str">
        <f t="shared" si="379"/>
        <v>Tier 28</v>
      </c>
      <c r="E2704" s="284">
        <f t="shared" si="380"/>
        <v>0.24467996623869095</v>
      </c>
      <c r="F2704" s="265" t="str">
        <f t="shared" si="381"/>
        <v>Tier 28</v>
      </c>
      <c r="G2704" s="284">
        <f t="shared" si="382"/>
        <v>1.6974560099217113E-2</v>
      </c>
    </row>
    <row r="2705" spans="1:7" hidden="1">
      <c r="A2705" s="283" t="str">
        <f t="shared" si="378"/>
        <v>Tier 28</v>
      </c>
      <c r="B2705" s="286">
        <f t="shared" si="383"/>
        <v>2642</v>
      </c>
      <c r="C2705" s="265">
        <f t="shared" si="383"/>
        <v>46584</v>
      </c>
      <c r="D2705" s="265" t="str">
        <f t="shared" si="379"/>
        <v>Tier 28</v>
      </c>
      <c r="E2705" s="284">
        <f t="shared" si="380"/>
        <v>0.24469051843461423</v>
      </c>
      <c r="F2705" s="265" t="str">
        <f t="shared" si="381"/>
        <v>Tier 28</v>
      </c>
      <c r="G2705" s="284">
        <f t="shared" si="382"/>
        <v>1.6975999856212877E-2</v>
      </c>
    </row>
    <row r="2706" spans="1:7" hidden="1">
      <c r="A2706" s="283" t="str">
        <f t="shared" si="378"/>
        <v>Tier 28</v>
      </c>
      <c r="B2706" s="286">
        <f t="shared" si="383"/>
        <v>2643</v>
      </c>
      <c r="C2706" s="265">
        <f t="shared" si="383"/>
        <v>46585</v>
      </c>
      <c r="D2706" s="265" t="str">
        <f t="shared" si="379"/>
        <v>Tier 28</v>
      </c>
      <c r="E2706" s="284">
        <f t="shared" si="380"/>
        <v>0.2447010706305375</v>
      </c>
      <c r="F2706" s="265" t="str">
        <f t="shared" si="381"/>
        <v>Tier 28</v>
      </c>
      <c r="G2706" s="284">
        <f t="shared" si="382"/>
        <v>1.6977439613208641E-2</v>
      </c>
    </row>
    <row r="2707" spans="1:7" hidden="1">
      <c r="A2707" s="283" t="str">
        <f t="shared" si="378"/>
        <v>Tier 28</v>
      </c>
      <c r="B2707" s="286">
        <f t="shared" si="383"/>
        <v>2644</v>
      </c>
      <c r="C2707" s="265">
        <f t="shared" si="383"/>
        <v>46586</v>
      </c>
      <c r="D2707" s="265" t="str">
        <f t="shared" si="379"/>
        <v>Tier 28</v>
      </c>
      <c r="E2707" s="284">
        <f t="shared" si="380"/>
        <v>0.24471162282646078</v>
      </c>
      <c r="F2707" s="265" t="str">
        <f t="shared" si="381"/>
        <v>Tier 28</v>
      </c>
      <c r="G2707" s="284">
        <f t="shared" si="382"/>
        <v>1.6978879370204404E-2</v>
      </c>
    </row>
    <row r="2708" spans="1:7" hidden="1">
      <c r="A2708" s="283" t="str">
        <f t="shared" si="378"/>
        <v>Tier 28</v>
      </c>
      <c r="B2708" s="286">
        <f t="shared" si="383"/>
        <v>2645</v>
      </c>
      <c r="C2708" s="265">
        <f t="shared" si="383"/>
        <v>46587</v>
      </c>
      <c r="D2708" s="265" t="str">
        <f t="shared" si="379"/>
        <v>Tier 28</v>
      </c>
      <c r="E2708" s="284">
        <f t="shared" si="380"/>
        <v>0.24472217502238405</v>
      </c>
      <c r="F2708" s="265" t="str">
        <f t="shared" si="381"/>
        <v>Tier 28</v>
      </c>
      <c r="G2708" s="284">
        <f t="shared" si="382"/>
        <v>1.6980319127200168E-2</v>
      </c>
    </row>
    <row r="2709" spans="1:7" hidden="1">
      <c r="A2709" s="283" t="str">
        <f t="shared" si="378"/>
        <v>Tier 28</v>
      </c>
      <c r="B2709" s="286">
        <f t="shared" si="383"/>
        <v>2646</v>
      </c>
      <c r="C2709" s="265">
        <f t="shared" si="383"/>
        <v>46588</v>
      </c>
      <c r="D2709" s="265" t="str">
        <f t="shared" si="379"/>
        <v>Tier 28</v>
      </c>
      <c r="E2709" s="284">
        <f t="shared" si="380"/>
        <v>0.24473272721830733</v>
      </c>
      <c r="F2709" s="265" t="str">
        <f t="shared" si="381"/>
        <v>Tier 28</v>
      </c>
      <c r="G2709" s="284">
        <f t="shared" si="382"/>
        <v>1.6981758884195931E-2</v>
      </c>
    </row>
    <row r="2710" spans="1:7" hidden="1">
      <c r="A2710" s="283" t="str">
        <f t="shared" si="378"/>
        <v>Tier 28</v>
      </c>
      <c r="B2710" s="286">
        <f t="shared" si="383"/>
        <v>2647</v>
      </c>
      <c r="C2710" s="265">
        <f t="shared" si="383"/>
        <v>46589</v>
      </c>
      <c r="D2710" s="265" t="str">
        <f t="shared" si="379"/>
        <v>Tier 28</v>
      </c>
      <c r="E2710" s="284">
        <f t="shared" si="380"/>
        <v>0.2447432794142306</v>
      </c>
      <c r="F2710" s="265" t="str">
        <f t="shared" si="381"/>
        <v>Tier 28</v>
      </c>
      <c r="G2710" s="284">
        <f t="shared" si="382"/>
        <v>1.6983198641191695E-2</v>
      </c>
    </row>
    <row r="2711" spans="1:7" hidden="1">
      <c r="A2711" s="283" t="str">
        <f t="shared" si="378"/>
        <v>Tier 28</v>
      </c>
      <c r="B2711" s="286">
        <f t="shared" si="383"/>
        <v>2648</v>
      </c>
      <c r="C2711" s="265">
        <f t="shared" si="383"/>
        <v>46590</v>
      </c>
      <c r="D2711" s="265" t="str">
        <f t="shared" si="379"/>
        <v>Tier 28</v>
      </c>
      <c r="E2711" s="284">
        <f t="shared" si="380"/>
        <v>0.24475383161015388</v>
      </c>
      <c r="F2711" s="265" t="str">
        <f t="shared" si="381"/>
        <v>Tier 28</v>
      </c>
      <c r="G2711" s="284">
        <f t="shared" si="382"/>
        <v>1.6984638398187459E-2</v>
      </c>
    </row>
    <row r="2712" spans="1:7" hidden="1">
      <c r="A2712" s="283" t="str">
        <f t="shared" si="378"/>
        <v>Tier 28</v>
      </c>
      <c r="B2712" s="286">
        <f t="shared" si="383"/>
        <v>2649</v>
      </c>
      <c r="C2712" s="265">
        <f t="shared" si="383"/>
        <v>46591</v>
      </c>
      <c r="D2712" s="265" t="str">
        <f t="shared" si="379"/>
        <v>Tier 28</v>
      </c>
      <c r="E2712" s="284">
        <f t="shared" si="380"/>
        <v>0.24476438380607715</v>
      </c>
      <c r="F2712" s="265" t="str">
        <f t="shared" si="381"/>
        <v>Tier 28</v>
      </c>
      <c r="G2712" s="284">
        <f t="shared" si="382"/>
        <v>1.6986078155183222E-2</v>
      </c>
    </row>
    <row r="2713" spans="1:7" hidden="1">
      <c r="A2713" s="283" t="str">
        <f t="shared" si="378"/>
        <v>Tier 28</v>
      </c>
      <c r="B2713" s="286">
        <f t="shared" ref="B2713:C2728" si="384">B2712+1</f>
        <v>2650</v>
      </c>
      <c r="C2713" s="265">
        <f t="shared" si="384"/>
        <v>46592</v>
      </c>
      <c r="D2713" s="265" t="str">
        <f t="shared" si="379"/>
        <v>Tier 28</v>
      </c>
      <c r="E2713" s="284">
        <f t="shared" si="380"/>
        <v>0.24477493600200043</v>
      </c>
      <c r="F2713" s="265" t="str">
        <f t="shared" si="381"/>
        <v>Tier 28</v>
      </c>
      <c r="G2713" s="284">
        <f t="shared" si="382"/>
        <v>1.6987517912178986E-2</v>
      </c>
    </row>
    <row r="2714" spans="1:7" hidden="1">
      <c r="A2714" s="283" t="str">
        <f t="shared" si="378"/>
        <v>Tier 28</v>
      </c>
      <c r="B2714" s="286">
        <f t="shared" si="384"/>
        <v>2651</v>
      </c>
      <c r="C2714" s="265">
        <f t="shared" si="384"/>
        <v>46593</v>
      </c>
      <c r="D2714" s="265" t="str">
        <f t="shared" si="379"/>
        <v>Tier 28</v>
      </c>
      <c r="E2714" s="284">
        <f t="shared" si="380"/>
        <v>0.2447854881979237</v>
      </c>
      <c r="F2714" s="265" t="str">
        <f t="shared" si="381"/>
        <v>Tier 28</v>
      </c>
      <c r="G2714" s="284">
        <f t="shared" si="382"/>
        <v>1.6988957669174749E-2</v>
      </c>
    </row>
    <row r="2715" spans="1:7" hidden="1">
      <c r="A2715" s="283" t="str">
        <f t="shared" si="378"/>
        <v>Tier 28</v>
      </c>
      <c r="B2715" s="286">
        <f t="shared" si="384"/>
        <v>2652</v>
      </c>
      <c r="C2715" s="265">
        <f t="shared" si="384"/>
        <v>46594</v>
      </c>
      <c r="D2715" s="265" t="str">
        <f t="shared" si="379"/>
        <v>Tier 28</v>
      </c>
      <c r="E2715" s="284">
        <f t="shared" si="380"/>
        <v>0.24479604039384698</v>
      </c>
      <c r="F2715" s="265" t="str">
        <f t="shared" si="381"/>
        <v>Tier 28</v>
      </c>
      <c r="G2715" s="284">
        <f t="shared" si="382"/>
        <v>1.6990397426170513E-2</v>
      </c>
    </row>
    <row r="2716" spans="1:7" hidden="1">
      <c r="A2716" s="283" t="str">
        <f t="shared" si="378"/>
        <v>Tier 28</v>
      </c>
      <c r="B2716" s="286">
        <f t="shared" si="384"/>
        <v>2653</v>
      </c>
      <c r="C2716" s="265">
        <f t="shared" si="384"/>
        <v>46595</v>
      </c>
      <c r="D2716" s="265" t="str">
        <f t="shared" si="379"/>
        <v>Tier 28</v>
      </c>
      <c r="E2716" s="284">
        <f t="shared" si="380"/>
        <v>0.24480659258977025</v>
      </c>
      <c r="F2716" s="265" t="str">
        <f t="shared" si="381"/>
        <v>Tier 28</v>
      </c>
      <c r="G2716" s="284">
        <f t="shared" si="382"/>
        <v>1.6991837183166277E-2</v>
      </c>
    </row>
    <row r="2717" spans="1:7" hidden="1">
      <c r="A2717" s="283" t="str">
        <f t="shared" si="378"/>
        <v>Tier 28</v>
      </c>
      <c r="B2717" s="286">
        <f t="shared" si="384"/>
        <v>2654</v>
      </c>
      <c r="C2717" s="265">
        <f t="shared" si="384"/>
        <v>46596</v>
      </c>
      <c r="D2717" s="265" t="str">
        <f t="shared" si="379"/>
        <v>Tier 28</v>
      </c>
      <c r="E2717" s="284">
        <f t="shared" si="380"/>
        <v>0.24481714478569352</v>
      </c>
      <c r="F2717" s="265" t="str">
        <f t="shared" si="381"/>
        <v>Tier 28</v>
      </c>
      <c r="G2717" s="284">
        <f t="shared" si="382"/>
        <v>1.699327694016204E-2</v>
      </c>
    </row>
    <row r="2718" spans="1:7" hidden="1">
      <c r="A2718" s="283" t="str">
        <f t="shared" si="378"/>
        <v>Tier 28</v>
      </c>
      <c r="B2718" s="286">
        <f t="shared" si="384"/>
        <v>2655</v>
      </c>
      <c r="C2718" s="265">
        <f t="shared" si="384"/>
        <v>46597</v>
      </c>
      <c r="D2718" s="265" t="str">
        <f t="shared" si="379"/>
        <v>Tier 28</v>
      </c>
      <c r="E2718" s="284">
        <f t="shared" si="380"/>
        <v>0.2448276969816168</v>
      </c>
      <c r="F2718" s="265" t="str">
        <f t="shared" si="381"/>
        <v>Tier 28</v>
      </c>
      <c r="G2718" s="284">
        <f t="shared" si="382"/>
        <v>1.6994716697157804E-2</v>
      </c>
    </row>
    <row r="2719" spans="1:7" hidden="1">
      <c r="A2719" s="283" t="str">
        <f t="shared" si="378"/>
        <v>Tier 29</v>
      </c>
      <c r="B2719" s="286">
        <f t="shared" si="384"/>
        <v>2656</v>
      </c>
      <c r="C2719" s="265">
        <f t="shared" si="384"/>
        <v>46598</v>
      </c>
      <c r="D2719" s="265" t="str">
        <f t="shared" si="379"/>
        <v>Tier 29</v>
      </c>
      <c r="E2719" s="284">
        <f t="shared" si="380"/>
        <v>0.24483884330123606</v>
      </c>
      <c r="F2719" s="265" t="str">
        <f t="shared" si="381"/>
        <v>Tier 29</v>
      </c>
      <c r="G2719" s="284">
        <f t="shared" si="382"/>
        <v>1.6996143725287446E-2</v>
      </c>
    </row>
    <row r="2720" spans="1:7" hidden="1">
      <c r="A2720" s="283" t="str">
        <f t="shared" si="378"/>
        <v>Tier 29</v>
      </c>
      <c r="B2720" s="286">
        <f t="shared" si="384"/>
        <v>2657</v>
      </c>
      <c r="C2720" s="265">
        <f t="shared" si="384"/>
        <v>46599</v>
      </c>
      <c r="D2720" s="265" t="str">
        <f t="shared" si="379"/>
        <v>Tier 29</v>
      </c>
      <c r="E2720" s="284">
        <f t="shared" si="380"/>
        <v>0.24484998962085533</v>
      </c>
      <c r="F2720" s="265" t="str">
        <f t="shared" si="381"/>
        <v>Tier 29</v>
      </c>
      <c r="G2720" s="284">
        <f t="shared" si="382"/>
        <v>1.6997570753417089E-2</v>
      </c>
    </row>
    <row r="2721" spans="1:7" hidden="1">
      <c r="A2721" s="283" t="str">
        <f t="shared" si="378"/>
        <v>Tier 29</v>
      </c>
      <c r="B2721" s="286">
        <f t="shared" si="384"/>
        <v>2658</v>
      </c>
      <c r="C2721" s="265">
        <f t="shared" si="384"/>
        <v>46600</v>
      </c>
      <c r="D2721" s="265" t="str">
        <f t="shared" si="379"/>
        <v>Tier 29</v>
      </c>
      <c r="E2721" s="284">
        <f t="shared" si="380"/>
        <v>0.24486113594047459</v>
      </c>
      <c r="F2721" s="265" t="str">
        <f t="shared" si="381"/>
        <v>Tier 29</v>
      </c>
      <c r="G2721" s="284">
        <f t="shared" si="382"/>
        <v>1.6998997781546732E-2</v>
      </c>
    </row>
    <row r="2722" spans="1:7" hidden="1">
      <c r="A2722" s="283" t="str">
        <f t="shared" si="378"/>
        <v>Tier 29</v>
      </c>
      <c r="B2722" s="286">
        <f t="shared" si="384"/>
        <v>2659</v>
      </c>
      <c r="C2722" s="265">
        <f t="shared" si="384"/>
        <v>46601</v>
      </c>
      <c r="D2722" s="265" t="str">
        <f t="shared" si="379"/>
        <v>Tier 29</v>
      </c>
      <c r="E2722" s="284">
        <f t="shared" si="380"/>
        <v>0.24487228226009386</v>
      </c>
      <c r="F2722" s="265" t="str">
        <f t="shared" si="381"/>
        <v>Tier 29</v>
      </c>
      <c r="G2722" s="284">
        <f t="shared" si="382"/>
        <v>1.7000424809676375E-2</v>
      </c>
    </row>
    <row r="2723" spans="1:7" hidden="1">
      <c r="A2723" s="283" t="str">
        <f t="shared" si="378"/>
        <v>Tier 29</v>
      </c>
      <c r="B2723" s="286">
        <f t="shared" si="384"/>
        <v>2660</v>
      </c>
      <c r="C2723" s="265">
        <f t="shared" si="384"/>
        <v>46602</v>
      </c>
      <c r="D2723" s="265" t="str">
        <f t="shared" si="379"/>
        <v>Tier 29</v>
      </c>
      <c r="E2723" s="284">
        <f t="shared" si="380"/>
        <v>0.24488342857971312</v>
      </c>
      <c r="F2723" s="265" t="str">
        <f t="shared" si="381"/>
        <v>Tier 29</v>
      </c>
      <c r="G2723" s="284">
        <f t="shared" si="382"/>
        <v>1.7001851837806017E-2</v>
      </c>
    </row>
    <row r="2724" spans="1:7" hidden="1">
      <c r="A2724" s="283" t="str">
        <f t="shared" si="378"/>
        <v>Tier 29</v>
      </c>
      <c r="B2724" s="286">
        <f t="shared" si="384"/>
        <v>2661</v>
      </c>
      <c r="C2724" s="265">
        <f t="shared" si="384"/>
        <v>46603</v>
      </c>
      <c r="D2724" s="265" t="str">
        <f t="shared" si="379"/>
        <v>Tier 29</v>
      </c>
      <c r="E2724" s="284">
        <f t="shared" si="380"/>
        <v>0.24489457489933239</v>
      </c>
      <c r="F2724" s="265" t="str">
        <f t="shared" si="381"/>
        <v>Tier 29</v>
      </c>
      <c r="G2724" s="284">
        <f t="shared" si="382"/>
        <v>1.700327886593566E-2</v>
      </c>
    </row>
    <row r="2725" spans="1:7" hidden="1">
      <c r="A2725" s="283" t="str">
        <f t="shared" si="378"/>
        <v>Tier 29</v>
      </c>
      <c r="B2725" s="286">
        <f t="shared" si="384"/>
        <v>2662</v>
      </c>
      <c r="C2725" s="265">
        <f t="shared" si="384"/>
        <v>46604</v>
      </c>
      <c r="D2725" s="265" t="str">
        <f t="shared" si="379"/>
        <v>Tier 29</v>
      </c>
      <c r="E2725" s="284">
        <f t="shared" si="380"/>
        <v>0.24490572121895166</v>
      </c>
      <c r="F2725" s="265" t="str">
        <f t="shared" si="381"/>
        <v>Tier 29</v>
      </c>
      <c r="G2725" s="284">
        <f t="shared" si="382"/>
        <v>1.7004705894065303E-2</v>
      </c>
    </row>
    <row r="2726" spans="1:7" hidden="1">
      <c r="A2726" s="283" t="str">
        <f t="shared" si="378"/>
        <v>Tier 29</v>
      </c>
      <c r="B2726" s="286">
        <f t="shared" si="384"/>
        <v>2663</v>
      </c>
      <c r="C2726" s="265">
        <f t="shared" si="384"/>
        <v>46605</v>
      </c>
      <c r="D2726" s="265" t="str">
        <f t="shared" si="379"/>
        <v>Tier 29</v>
      </c>
      <c r="E2726" s="284">
        <f t="shared" si="380"/>
        <v>0.24491686753857092</v>
      </c>
      <c r="F2726" s="265" t="str">
        <f t="shared" si="381"/>
        <v>Tier 29</v>
      </c>
      <c r="G2726" s="284">
        <f t="shared" si="382"/>
        <v>1.7006132922194946E-2</v>
      </c>
    </row>
    <row r="2727" spans="1:7" hidden="1">
      <c r="A2727" s="283" t="str">
        <f t="shared" si="378"/>
        <v>Tier 29</v>
      </c>
      <c r="B2727" s="286">
        <f t="shared" si="384"/>
        <v>2664</v>
      </c>
      <c r="C2727" s="265">
        <f t="shared" si="384"/>
        <v>46606</v>
      </c>
      <c r="D2727" s="265" t="str">
        <f t="shared" si="379"/>
        <v>Tier 29</v>
      </c>
      <c r="E2727" s="284">
        <f t="shared" si="380"/>
        <v>0.24492801385819019</v>
      </c>
      <c r="F2727" s="265" t="str">
        <f t="shared" si="381"/>
        <v>Tier 29</v>
      </c>
      <c r="G2727" s="284">
        <f t="shared" si="382"/>
        <v>1.7007559950324588E-2</v>
      </c>
    </row>
    <row r="2728" spans="1:7" hidden="1">
      <c r="A2728" s="283" t="str">
        <f t="shared" si="378"/>
        <v>Tier 29</v>
      </c>
      <c r="B2728" s="286">
        <f t="shared" si="384"/>
        <v>2665</v>
      </c>
      <c r="C2728" s="265">
        <f t="shared" si="384"/>
        <v>46607</v>
      </c>
      <c r="D2728" s="265" t="str">
        <f t="shared" si="379"/>
        <v>Tier 29</v>
      </c>
      <c r="E2728" s="284">
        <f t="shared" si="380"/>
        <v>0.24493916017780945</v>
      </c>
      <c r="F2728" s="265" t="str">
        <f t="shared" si="381"/>
        <v>Tier 29</v>
      </c>
      <c r="G2728" s="284">
        <f t="shared" si="382"/>
        <v>1.7008986978454231E-2</v>
      </c>
    </row>
    <row r="2729" spans="1:7" hidden="1">
      <c r="A2729" s="283" t="str">
        <f t="shared" si="378"/>
        <v>Tier 29</v>
      </c>
      <c r="B2729" s="286">
        <f t="shared" ref="B2729:C2744" si="385">B2728+1</f>
        <v>2666</v>
      </c>
      <c r="C2729" s="265">
        <f t="shared" si="385"/>
        <v>46608</v>
      </c>
      <c r="D2729" s="265" t="str">
        <f t="shared" si="379"/>
        <v>Tier 29</v>
      </c>
      <c r="E2729" s="284">
        <f t="shared" si="380"/>
        <v>0.24495030649742872</v>
      </c>
      <c r="F2729" s="265" t="str">
        <f t="shared" si="381"/>
        <v>Tier 29</v>
      </c>
      <c r="G2729" s="284">
        <f t="shared" si="382"/>
        <v>1.7010414006583874E-2</v>
      </c>
    </row>
    <row r="2730" spans="1:7" hidden="1">
      <c r="A2730" s="283" t="str">
        <f t="shared" si="378"/>
        <v>Tier 29</v>
      </c>
      <c r="B2730" s="286">
        <f t="shared" si="385"/>
        <v>2667</v>
      </c>
      <c r="C2730" s="265">
        <f t="shared" si="385"/>
        <v>46609</v>
      </c>
      <c r="D2730" s="265" t="str">
        <f t="shared" si="379"/>
        <v>Tier 29</v>
      </c>
      <c r="E2730" s="284">
        <f t="shared" si="380"/>
        <v>0.24496145281704798</v>
      </c>
      <c r="F2730" s="265" t="str">
        <f t="shared" si="381"/>
        <v>Tier 29</v>
      </c>
      <c r="G2730" s="284">
        <f t="shared" si="382"/>
        <v>1.7011841034713517E-2</v>
      </c>
    </row>
    <row r="2731" spans="1:7" hidden="1">
      <c r="A2731" s="283" t="str">
        <f t="shared" si="378"/>
        <v>Tier 29</v>
      </c>
      <c r="B2731" s="286">
        <f t="shared" si="385"/>
        <v>2668</v>
      </c>
      <c r="C2731" s="265">
        <f t="shared" si="385"/>
        <v>46610</v>
      </c>
      <c r="D2731" s="265" t="str">
        <f t="shared" si="379"/>
        <v>Tier 29</v>
      </c>
      <c r="E2731" s="284">
        <f t="shared" si="380"/>
        <v>0.24497259913666725</v>
      </c>
      <c r="F2731" s="265" t="str">
        <f t="shared" si="381"/>
        <v>Tier 29</v>
      </c>
      <c r="G2731" s="284">
        <f t="shared" si="382"/>
        <v>1.7013268062843159E-2</v>
      </c>
    </row>
    <row r="2732" spans="1:7" hidden="1">
      <c r="A2732" s="283" t="str">
        <f t="shared" si="378"/>
        <v>Tier 29</v>
      </c>
      <c r="B2732" s="286">
        <f t="shared" si="385"/>
        <v>2669</v>
      </c>
      <c r="C2732" s="265">
        <f t="shared" si="385"/>
        <v>46611</v>
      </c>
      <c r="D2732" s="265" t="str">
        <f t="shared" si="379"/>
        <v>Tier 29</v>
      </c>
      <c r="E2732" s="284">
        <f t="shared" si="380"/>
        <v>0.24498374545628651</v>
      </c>
      <c r="F2732" s="265" t="str">
        <f t="shared" si="381"/>
        <v>Tier 29</v>
      </c>
      <c r="G2732" s="284">
        <f t="shared" si="382"/>
        <v>1.7014695090972802E-2</v>
      </c>
    </row>
    <row r="2733" spans="1:7" hidden="1">
      <c r="A2733" s="283" t="str">
        <f t="shared" si="378"/>
        <v>Tier 29</v>
      </c>
      <c r="B2733" s="286">
        <f t="shared" si="385"/>
        <v>2670</v>
      </c>
      <c r="C2733" s="265">
        <f t="shared" si="385"/>
        <v>46612</v>
      </c>
      <c r="D2733" s="265" t="str">
        <f t="shared" si="379"/>
        <v>Tier 29</v>
      </c>
      <c r="E2733" s="284">
        <f t="shared" si="380"/>
        <v>0.24499489177590578</v>
      </c>
      <c r="F2733" s="265" t="str">
        <f t="shared" si="381"/>
        <v>Tier 29</v>
      </c>
      <c r="G2733" s="284">
        <f t="shared" si="382"/>
        <v>1.7016122119102445E-2</v>
      </c>
    </row>
    <row r="2734" spans="1:7" hidden="1">
      <c r="A2734" s="283" t="str">
        <f t="shared" si="378"/>
        <v>Tier 29</v>
      </c>
      <c r="B2734" s="286">
        <f t="shared" si="385"/>
        <v>2671</v>
      </c>
      <c r="C2734" s="265">
        <f t="shared" si="385"/>
        <v>46613</v>
      </c>
      <c r="D2734" s="265" t="str">
        <f t="shared" si="379"/>
        <v>Tier 29</v>
      </c>
      <c r="E2734" s="284">
        <f t="shared" si="380"/>
        <v>0.24500603809552504</v>
      </c>
      <c r="F2734" s="265" t="str">
        <f t="shared" si="381"/>
        <v>Tier 29</v>
      </c>
      <c r="G2734" s="284">
        <f t="shared" si="382"/>
        <v>1.7017549147232088E-2</v>
      </c>
    </row>
    <row r="2735" spans="1:7" hidden="1">
      <c r="A2735" s="283" t="str">
        <f t="shared" si="378"/>
        <v>Tier 29</v>
      </c>
      <c r="B2735" s="286">
        <f t="shared" si="385"/>
        <v>2672</v>
      </c>
      <c r="C2735" s="265">
        <f t="shared" si="385"/>
        <v>46614</v>
      </c>
      <c r="D2735" s="265" t="str">
        <f t="shared" si="379"/>
        <v>Tier 29</v>
      </c>
      <c r="E2735" s="284">
        <f t="shared" si="380"/>
        <v>0.24501718441514431</v>
      </c>
      <c r="F2735" s="265" t="str">
        <f t="shared" si="381"/>
        <v>Tier 29</v>
      </c>
      <c r="G2735" s="284">
        <f t="shared" si="382"/>
        <v>1.701897617536173E-2</v>
      </c>
    </row>
    <row r="2736" spans="1:7" hidden="1">
      <c r="A2736" s="283" t="str">
        <f t="shared" si="378"/>
        <v>Tier 29</v>
      </c>
      <c r="B2736" s="286">
        <f t="shared" si="385"/>
        <v>2673</v>
      </c>
      <c r="C2736" s="265">
        <f t="shared" si="385"/>
        <v>46615</v>
      </c>
      <c r="D2736" s="265" t="str">
        <f t="shared" si="379"/>
        <v>Tier 29</v>
      </c>
      <c r="E2736" s="284">
        <f t="shared" si="380"/>
        <v>0.24502833073476357</v>
      </c>
      <c r="F2736" s="265" t="str">
        <f t="shared" si="381"/>
        <v>Tier 29</v>
      </c>
      <c r="G2736" s="284">
        <f t="shared" si="382"/>
        <v>1.7020403203491373E-2</v>
      </c>
    </row>
    <row r="2737" spans="1:7" hidden="1">
      <c r="A2737" s="283" t="str">
        <f t="shared" si="378"/>
        <v>Tier 29</v>
      </c>
      <c r="B2737" s="286">
        <f t="shared" si="385"/>
        <v>2674</v>
      </c>
      <c r="C2737" s="265">
        <f t="shared" si="385"/>
        <v>46616</v>
      </c>
      <c r="D2737" s="265" t="str">
        <f t="shared" si="379"/>
        <v>Tier 29</v>
      </c>
      <c r="E2737" s="284">
        <f t="shared" si="380"/>
        <v>0.24503947705438284</v>
      </c>
      <c r="F2737" s="265" t="str">
        <f t="shared" si="381"/>
        <v>Tier 29</v>
      </c>
      <c r="G2737" s="284">
        <f t="shared" si="382"/>
        <v>1.7021830231621016E-2</v>
      </c>
    </row>
    <row r="2738" spans="1:7" hidden="1">
      <c r="A2738" s="283" t="str">
        <f t="shared" si="378"/>
        <v>Tier 29</v>
      </c>
      <c r="B2738" s="286">
        <f t="shared" si="385"/>
        <v>2675</v>
      </c>
      <c r="C2738" s="265">
        <f t="shared" si="385"/>
        <v>46617</v>
      </c>
      <c r="D2738" s="265" t="str">
        <f t="shared" si="379"/>
        <v>Tier 29</v>
      </c>
      <c r="E2738" s="284">
        <f t="shared" si="380"/>
        <v>0.2450506233740021</v>
      </c>
      <c r="F2738" s="265" t="str">
        <f t="shared" si="381"/>
        <v>Tier 29</v>
      </c>
      <c r="G2738" s="284">
        <f t="shared" si="382"/>
        <v>1.7023257259750658E-2</v>
      </c>
    </row>
    <row r="2739" spans="1:7" hidden="1">
      <c r="A2739" s="283" t="str">
        <f t="shared" si="378"/>
        <v>Tier 29</v>
      </c>
      <c r="B2739" s="286">
        <f t="shared" si="385"/>
        <v>2676</v>
      </c>
      <c r="C2739" s="265">
        <f t="shared" si="385"/>
        <v>46618</v>
      </c>
      <c r="D2739" s="265" t="str">
        <f t="shared" si="379"/>
        <v>Tier 29</v>
      </c>
      <c r="E2739" s="284">
        <f t="shared" si="380"/>
        <v>0.24506176969362137</v>
      </c>
      <c r="F2739" s="265" t="str">
        <f t="shared" si="381"/>
        <v>Tier 29</v>
      </c>
      <c r="G2739" s="284">
        <f t="shared" si="382"/>
        <v>1.7024684287880301E-2</v>
      </c>
    </row>
    <row r="2740" spans="1:7" hidden="1">
      <c r="A2740" s="283" t="str">
        <f t="shared" si="378"/>
        <v>Tier 29</v>
      </c>
      <c r="B2740" s="286">
        <f t="shared" si="385"/>
        <v>2677</v>
      </c>
      <c r="C2740" s="265">
        <f t="shared" si="385"/>
        <v>46619</v>
      </c>
      <c r="D2740" s="265" t="str">
        <f t="shared" si="379"/>
        <v>Tier 29</v>
      </c>
      <c r="E2740" s="284">
        <f t="shared" si="380"/>
        <v>0.24507291601324063</v>
      </c>
      <c r="F2740" s="265" t="str">
        <f t="shared" si="381"/>
        <v>Tier 29</v>
      </c>
      <c r="G2740" s="284">
        <f t="shared" si="382"/>
        <v>1.7026111316009944E-2</v>
      </c>
    </row>
    <row r="2741" spans="1:7" hidden="1">
      <c r="A2741" s="283" t="str">
        <f t="shared" si="378"/>
        <v>Tier 29</v>
      </c>
      <c r="B2741" s="286">
        <f t="shared" si="385"/>
        <v>2678</v>
      </c>
      <c r="C2741" s="265">
        <f t="shared" si="385"/>
        <v>46620</v>
      </c>
      <c r="D2741" s="265" t="str">
        <f t="shared" si="379"/>
        <v>Tier 29</v>
      </c>
      <c r="E2741" s="284">
        <f t="shared" si="380"/>
        <v>0.2450840623328599</v>
      </c>
      <c r="F2741" s="265" t="str">
        <f t="shared" si="381"/>
        <v>Tier 29</v>
      </c>
      <c r="G2741" s="284">
        <f t="shared" si="382"/>
        <v>1.7027538344139587E-2</v>
      </c>
    </row>
    <row r="2742" spans="1:7" hidden="1">
      <c r="A2742" s="283" t="str">
        <f t="shared" si="378"/>
        <v>Tier 29</v>
      </c>
      <c r="B2742" s="286">
        <f t="shared" si="385"/>
        <v>2679</v>
      </c>
      <c r="C2742" s="265">
        <f t="shared" si="385"/>
        <v>46621</v>
      </c>
      <c r="D2742" s="265" t="str">
        <f t="shared" si="379"/>
        <v>Tier 29</v>
      </c>
      <c r="E2742" s="284">
        <f t="shared" si="380"/>
        <v>0.24509520865247916</v>
      </c>
      <c r="F2742" s="265" t="str">
        <f t="shared" si="381"/>
        <v>Tier 29</v>
      </c>
      <c r="G2742" s="284">
        <f t="shared" si="382"/>
        <v>1.7028965372269229E-2</v>
      </c>
    </row>
    <row r="2743" spans="1:7" hidden="1">
      <c r="A2743" s="283" t="str">
        <f t="shared" si="378"/>
        <v>Tier 29</v>
      </c>
      <c r="B2743" s="286">
        <f t="shared" si="385"/>
        <v>2680</v>
      </c>
      <c r="C2743" s="265">
        <f t="shared" si="385"/>
        <v>46622</v>
      </c>
      <c r="D2743" s="265" t="str">
        <f t="shared" si="379"/>
        <v>Tier 29</v>
      </c>
      <c r="E2743" s="284">
        <f t="shared" si="380"/>
        <v>0.24510635497209843</v>
      </c>
      <c r="F2743" s="265" t="str">
        <f t="shared" si="381"/>
        <v>Tier 29</v>
      </c>
      <c r="G2743" s="284">
        <f t="shared" si="382"/>
        <v>1.7030392400398872E-2</v>
      </c>
    </row>
    <row r="2744" spans="1:7" hidden="1">
      <c r="A2744" s="283" t="str">
        <f t="shared" si="378"/>
        <v>Tier 29</v>
      </c>
      <c r="B2744" s="286">
        <f t="shared" si="385"/>
        <v>2681</v>
      </c>
      <c r="C2744" s="265">
        <f t="shared" si="385"/>
        <v>46623</v>
      </c>
      <c r="D2744" s="265" t="str">
        <f t="shared" si="379"/>
        <v>Tier 29</v>
      </c>
      <c r="E2744" s="284">
        <f t="shared" si="380"/>
        <v>0.24511750129171769</v>
      </c>
      <c r="F2744" s="265" t="str">
        <f t="shared" si="381"/>
        <v>Tier 29</v>
      </c>
      <c r="G2744" s="284">
        <f t="shared" si="382"/>
        <v>1.7031819428528515E-2</v>
      </c>
    </row>
    <row r="2745" spans="1:7" hidden="1">
      <c r="A2745" s="283" t="str">
        <f t="shared" si="378"/>
        <v>Tier 29</v>
      </c>
      <c r="B2745" s="286">
        <f t="shared" ref="B2745:C2760" si="386">B2744+1</f>
        <v>2682</v>
      </c>
      <c r="C2745" s="265">
        <f t="shared" si="386"/>
        <v>46624</v>
      </c>
      <c r="D2745" s="265" t="str">
        <f t="shared" si="379"/>
        <v>Tier 29</v>
      </c>
      <c r="E2745" s="284">
        <f t="shared" si="380"/>
        <v>0.24512864761133696</v>
      </c>
      <c r="F2745" s="265" t="str">
        <f t="shared" si="381"/>
        <v>Tier 29</v>
      </c>
      <c r="G2745" s="284">
        <f t="shared" si="382"/>
        <v>1.7033246456658158E-2</v>
      </c>
    </row>
    <row r="2746" spans="1:7" hidden="1">
      <c r="A2746" s="283" t="str">
        <f t="shared" si="378"/>
        <v>Tier 29</v>
      </c>
      <c r="B2746" s="286">
        <f t="shared" si="386"/>
        <v>2683</v>
      </c>
      <c r="C2746" s="265">
        <f t="shared" si="386"/>
        <v>46625</v>
      </c>
      <c r="D2746" s="265" t="str">
        <f t="shared" si="379"/>
        <v>Tier 29</v>
      </c>
      <c r="E2746" s="284">
        <f t="shared" si="380"/>
        <v>0.24513979393095622</v>
      </c>
      <c r="F2746" s="265" t="str">
        <f t="shared" si="381"/>
        <v>Tier 29</v>
      </c>
      <c r="G2746" s="284">
        <f t="shared" si="382"/>
        <v>1.70346734847878E-2</v>
      </c>
    </row>
    <row r="2747" spans="1:7" hidden="1">
      <c r="A2747" s="283" t="str">
        <f t="shared" si="378"/>
        <v>Tier 29</v>
      </c>
      <c r="B2747" s="286">
        <f t="shared" si="386"/>
        <v>2684</v>
      </c>
      <c r="C2747" s="265">
        <f t="shared" si="386"/>
        <v>46626</v>
      </c>
      <c r="D2747" s="265" t="str">
        <f t="shared" si="379"/>
        <v>Tier 29</v>
      </c>
      <c r="E2747" s="284">
        <f t="shared" si="380"/>
        <v>0.24515094025057549</v>
      </c>
      <c r="F2747" s="265" t="str">
        <f t="shared" si="381"/>
        <v>Tier 29</v>
      </c>
      <c r="G2747" s="284">
        <f t="shared" si="382"/>
        <v>1.7036100512917443E-2</v>
      </c>
    </row>
    <row r="2748" spans="1:7" hidden="1">
      <c r="A2748" s="283" t="str">
        <f t="shared" si="378"/>
        <v>Tier 29</v>
      </c>
      <c r="B2748" s="286">
        <f t="shared" si="386"/>
        <v>2685</v>
      </c>
      <c r="C2748" s="265">
        <f t="shared" si="386"/>
        <v>46627</v>
      </c>
      <c r="D2748" s="265" t="str">
        <f t="shared" si="379"/>
        <v>Tier 29</v>
      </c>
      <c r="E2748" s="284">
        <f t="shared" si="380"/>
        <v>0.24516208657019475</v>
      </c>
      <c r="F2748" s="265" t="str">
        <f t="shared" si="381"/>
        <v>Tier 29</v>
      </c>
      <c r="G2748" s="284">
        <f t="shared" si="382"/>
        <v>1.7037527541047086E-2</v>
      </c>
    </row>
    <row r="2749" spans="1:7" hidden="1">
      <c r="A2749" s="283" t="str">
        <f t="shared" si="378"/>
        <v>Tier 29</v>
      </c>
      <c r="B2749" s="286">
        <f t="shared" si="386"/>
        <v>2686</v>
      </c>
      <c r="C2749" s="265">
        <f t="shared" si="386"/>
        <v>46628</v>
      </c>
      <c r="D2749" s="265" t="str">
        <f t="shared" si="379"/>
        <v>Tier 29</v>
      </c>
      <c r="E2749" s="284">
        <f t="shared" si="380"/>
        <v>0.24517323288981402</v>
      </c>
      <c r="F2749" s="265" t="str">
        <f t="shared" si="381"/>
        <v>Tier 29</v>
      </c>
      <c r="G2749" s="284">
        <f t="shared" si="382"/>
        <v>1.7038954569176729E-2</v>
      </c>
    </row>
    <row r="2750" spans="1:7" hidden="1">
      <c r="A2750" s="283" t="str">
        <f t="shared" si="378"/>
        <v>Tier 29</v>
      </c>
      <c r="B2750" s="286">
        <f t="shared" si="386"/>
        <v>2687</v>
      </c>
      <c r="C2750" s="265">
        <f t="shared" si="386"/>
        <v>46629</v>
      </c>
      <c r="D2750" s="265" t="str">
        <f t="shared" si="379"/>
        <v>Tier 29</v>
      </c>
      <c r="E2750" s="284">
        <f t="shared" si="380"/>
        <v>0.24518437920943328</v>
      </c>
      <c r="F2750" s="265" t="str">
        <f t="shared" si="381"/>
        <v>Tier 29</v>
      </c>
      <c r="G2750" s="284">
        <f t="shared" si="382"/>
        <v>1.7040381597306371E-2</v>
      </c>
    </row>
    <row r="2751" spans="1:7" hidden="1">
      <c r="A2751" s="283" t="str">
        <f t="shared" si="378"/>
        <v>Tier 29</v>
      </c>
      <c r="B2751" s="286">
        <f t="shared" si="386"/>
        <v>2688</v>
      </c>
      <c r="C2751" s="265">
        <f t="shared" si="386"/>
        <v>46630</v>
      </c>
      <c r="D2751" s="265" t="str">
        <f t="shared" si="379"/>
        <v>Tier 29</v>
      </c>
      <c r="E2751" s="284">
        <f t="shared" si="380"/>
        <v>0.24519552552905255</v>
      </c>
      <c r="F2751" s="265" t="str">
        <f t="shared" si="381"/>
        <v>Tier 29</v>
      </c>
      <c r="G2751" s="284">
        <f t="shared" si="382"/>
        <v>1.7041808625436014E-2</v>
      </c>
    </row>
    <row r="2752" spans="1:7" hidden="1">
      <c r="A2752" s="283" t="str">
        <f t="shared" ref="A2752:A2815" si="387">IFERROR(INDEX($P$63:$P$101,MATCH(B2752,$Q$63:$Q$101,0)),A2751)</f>
        <v>Tier 29</v>
      </c>
      <c r="B2752" s="286">
        <f t="shared" si="386"/>
        <v>2689</v>
      </c>
      <c r="C2752" s="265">
        <f t="shared" si="386"/>
        <v>46631</v>
      </c>
      <c r="D2752" s="265" t="str">
        <f t="shared" ref="D2752:D2815" si="388">IF(A2752=0,"",A2752)</f>
        <v>Tier 29</v>
      </c>
      <c r="E2752" s="284">
        <f t="shared" ref="E2752:E2815" si="389">IF(A2752=0,E2751,E2751+VLOOKUP(D2752,$P$63:$T$101,3,0))</f>
        <v>0.24520667184867181</v>
      </c>
      <c r="F2752" s="265" t="str">
        <f t="shared" ref="F2752:F2815" si="390">D2752</f>
        <v>Tier 29</v>
      </c>
      <c r="G2752" s="284">
        <f t="shared" ref="G2752:G2815" si="391">IF(A2752=0,G2751,G2751+VLOOKUP(F2752,$P$63:$T$101,5,0))</f>
        <v>1.7043235653565657E-2</v>
      </c>
    </row>
    <row r="2753" spans="1:7" hidden="1">
      <c r="A2753" s="283" t="str">
        <f t="shared" si="387"/>
        <v>Tier 29</v>
      </c>
      <c r="B2753" s="286">
        <f t="shared" si="386"/>
        <v>2690</v>
      </c>
      <c r="C2753" s="265">
        <f t="shared" si="386"/>
        <v>46632</v>
      </c>
      <c r="D2753" s="265" t="str">
        <f t="shared" si="388"/>
        <v>Tier 29</v>
      </c>
      <c r="E2753" s="284">
        <f t="shared" si="389"/>
        <v>0.24521781816829108</v>
      </c>
      <c r="F2753" s="265" t="str">
        <f t="shared" si="390"/>
        <v>Tier 29</v>
      </c>
      <c r="G2753" s="284">
        <f t="shared" si="391"/>
        <v>1.70446626816953E-2</v>
      </c>
    </row>
    <row r="2754" spans="1:7" hidden="1">
      <c r="A2754" s="283" t="str">
        <f t="shared" si="387"/>
        <v>Tier 29</v>
      </c>
      <c r="B2754" s="286">
        <f t="shared" si="386"/>
        <v>2691</v>
      </c>
      <c r="C2754" s="265">
        <f t="shared" si="386"/>
        <v>46633</v>
      </c>
      <c r="D2754" s="265" t="str">
        <f t="shared" si="388"/>
        <v>Tier 29</v>
      </c>
      <c r="E2754" s="284">
        <f t="shared" si="389"/>
        <v>0.24522896448791034</v>
      </c>
      <c r="F2754" s="265" t="str">
        <f t="shared" si="390"/>
        <v>Tier 29</v>
      </c>
      <c r="G2754" s="284">
        <f t="shared" si="391"/>
        <v>1.7046089709824942E-2</v>
      </c>
    </row>
    <row r="2755" spans="1:7" hidden="1">
      <c r="A2755" s="283" t="str">
        <f t="shared" si="387"/>
        <v>Tier 29</v>
      </c>
      <c r="B2755" s="286">
        <f t="shared" si="386"/>
        <v>2692</v>
      </c>
      <c r="C2755" s="265">
        <f t="shared" si="386"/>
        <v>46634</v>
      </c>
      <c r="D2755" s="265" t="str">
        <f t="shared" si="388"/>
        <v>Tier 29</v>
      </c>
      <c r="E2755" s="284">
        <f t="shared" si="389"/>
        <v>0.24524011080752961</v>
      </c>
      <c r="F2755" s="265" t="str">
        <f t="shared" si="390"/>
        <v>Tier 29</v>
      </c>
      <c r="G2755" s="284">
        <f t="shared" si="391"/>
        <v>1.7047516737954585E-2</v>
      </c>
    </row>
    <row r="2756" spans="1:7" hidden="1">
      <c r="A2756" s="283" t="str">
        <f t="shared" si="387"/>
        <v>Tier 29</v>
      </c>
      <c r="B2756" s="286">
        <f t="shared" si="386"/>
        <v>2693</v>
      </c>
      <c r="C2756" s="265">
        <f t="shared" si="386"/>
        <v>46635</v>
      </c>
      <c r="D2756" s="265" t="str">
        <f t="shared" si="388"/>
        <v>Tier 29</v>
      </c>
      <c r="E2756" s="284">
        <f t="shared" si="389"/>
        <v>0.24525125712714888</v>
      </c>
      <c r="F2756" s="265" t="str">
        <f t="shared" si="390"/>
        <v>Tier 29</v>
      </c>
      <c r="G2756" s="284">
        <f t="shared" si="391"/>
        <v>1.7048943766084228E-2</v>
      </c>
    </row>
    <row r="2757" spans="1:7" hidden="1">
      <c r="A2757" s="283" t="str">
        <f t="shared" si="387"/>
        <v>Tier 29</v>
      </c>
      <c r="B2757" s="286">
        <f t="shared" si="386"/>
        <v>2694</v>
      </c>
      <c r="C2757" s="265">
        <f t="shared" si="386"/>
        <v>46636</v>
      </c>
      <c r="D2757" s="265" t="str">
        <f t="shared" si="388"/>
        <v>Tier 29</v>
      </c>
      <c r="E2757" s="284">
        <f t="shared" si="389"/>
        <v>0.24526240344676814</v>
      </c>
      <c r="F2757" s="265" t="str">
        <f t="shared" si="390"/>
        <v>Tier 29</v>
      </c>
      <c r="G2757" s="284">
        <f t="shared" si="391"/>
        <v>1.705037079421387E-2</v>
      </c>
    </row>
    <row r="2758" spans="1:7" hidden="1">
      <c r="A2758" s="283" t="str">
        <f t="shared" si="387"/>
        <v>Tier 29</v>
      </c>
      <c r="B2758" s="286">
        <f t="shared" si="386"/>
        <v>2695</v>
      </c>
      <c r="C2758" s="265">
        <f t="shared" si="386"/>
        <v>46637</v>
      </c>
      <c r="D2758" s="265" t="str">
        <f t="shared" si="388"/>
        <v>Tier 29</v>
      </c>
      <c r="E2758" s="284">
        <f t="shared" si="389"/>
        <v>0.24527354976638741</v>
      </c>
      <c r="F2758" s="265" t="str">
        <f t="shared" si="390"/>
        <v>Tier 29</v>
      </c>
      <c r="G2758" s="284">
        <f t="shared" si="391"/>
        <v>1.7051797822343513E-2</v>
      </c>
    </row>
    <row r="2759" spans="1:7" hidden="1">
      <c r="A2759" s="283" t="str">
        <f t="shared" si="387"/>
        <v>Tier 29</v>
      </c>
      <c r="B2759" s="286">
        <f t="shared" si="386"/>
        <v>2696</v>
      </c>
      <c r="C2759" s="265">
        <f t="shared" si="386"/>
        <v>46638</v>
      </c>
      <c r="D2759" s="265" t="str">
        <f t="shared" si="388"/>
        <v>Tier 29</v>
      </c>
      <c r="E2759" s="284">
        <f t="shared" si="389"/>
        <v>0.24528469608600667</v>
      </c>
      <c r="F2759" s="265" t="str">
        <f t="shared" si="390"/>
        <v>Tier 29</v>
      </c>
      <c r="G2759" s="284">
        <f t="shared" si="391"/>
        <v>1.7053224850473156E-2</v>
      </c>
    </row>
    <row r="2760" spans="1:7" hidden="1">
      <c r="A2760" s="283" t="str">
        <f t="shared" si="387"/>
        <v>Tier 29</v>
      </c>
      <c r="B2760" s="286">
        <f t="shared" si="386"/>
        <v>2697</v>
      </c>
      <c r="C2760" s="265">
        <f t="shared" si="386"/>
        <v>46639</v>
      </c>
      <c r="D2760" s="265" t="str">
        <f t="shared" si="388"/>
        <v>Tier 29</v>
      </c>
      <c r="E2760" s="284">
        <f t="shared" si="389"/>
        <v>0.24529584240562594</v>
      </c>
      <c r="F2760" s="265" t="str">
        <f t="shared" si="390"/>
        <v>Tier 29</v>
      </c>
      <c r="G2760" s="284">
        <f t="shared" si="391"/>
        <v>1.7054651878602799E-2</v>
      </c>
    </row>
    <row r="2761" spans="1:7" hidden="1">
      <c r="A2761" s="283" t="str">
        <f t="shared" si="387"/>
        <v>Tier 29</v>
      </c>
      <c r="B2761" s="286">
        <f t="shared" ref="B2761:C2776" si="392">B2760+1</f>
        <v>2698</v>
      </c>
      <c r="C2761" s="265">
        <f t="shared" si="392"/>
        <v>46640</v>
      </c>
      <c r="D2761" s="265" t="str">
        <f t="shared" si="388"/>
        <v>Tier 29</v>
      </c>
      <c r="E2761" s="284">
        <f t="shared" si="389"/>
        <v>0.2453069887252452</v>
      </c>
      <c r="F2761" s="265" t="str">
        <f t="shared" si="390"/>
        <v>Tier 29</v>
      </c>
      <c r="G2761" s="284">
        <f t="shared" si="391"/>
        <v>1.7056078906732441E-2</v>
      </c>
    </row>
    <row r="2762" spans="1:7" hidden="1">
      <c r="A2762" s="283" t="str">
        <f t="shared" si="387"/>
        <v>Tier 29</v>
      </c>
      <c r="B2762" s="286">
        <f t="shared" si="392"/>
        <v>2699</v>
      </c>
      <c r="C2762" s="265">
        <f t="shared" si="392"/>
        <v>46641</v>
      </c>
      <c r="D2762" s="265" t="str">
        <f t="shared" si="388"/>
        <v>Tier 29</v>
      </c>
      <c r="E2762" s="284">
        <f t="shared" si="389"/>
        <v>0.24531813504486447</v>
      </c>
      <c r="F2762" s="265" t="str">
        <f t="shared" si="390"/>
        <v>Tier 29</v>
      </c>
      <c r="G2762" s="284">
        <f t="shared" si="391"/>
        <v>1.7057505934862084E-2</v>
      </c>
    </row>
    <row r="2763" spans="1:7" hidden="1">
      <c r="A2763" s="283" t="str">
        <f t="shared" si="387"/>
        <v>Tier 29</v>
      </c>
      <c r="B2763" s="286">
        <f t="shared" si="392"/>
        <v>2700</v>
      </c>
      <c r="C2763" s="265">
        <f t="shared" si="392"/>
        <v>46642</v>
      </c>
      <c r="D2763" s="265" t="str">
        <f t="shared" si="388"/>
        <v>Tier 29</v>
      </c>
      <c r="E2763" s="284">
        <f t="shared" si="389"/>
        <v>0.24532928136448373</v>
      </c>
      <c r="F2763" s="265" t="str">
        <f t="shared" si="390"/>
        <v>Tier 29</v>
      </c>
      <c r="G2763" s="284">
        <f t="shared" si="391"/>
        <v>1.7058932962991727E-2</v>
      </c>
    </row>
    <row r="2764" spans="1:7" hidden="1">
      <c r="A2764" s="283" t="str">
        <f t="shared" si="387"/>
        <v>Tier 29</v>
      </c>
      <c r="B2764" s="286">
        <f t="shared" si="392"/>
        <v>2701</v>
      </c>
      <c r="C2764" s="265">
        <f t="shared" si="392"/>
        <v>46643</v>
      </c>
      <c r="D2764" s="265" t="str">
        <f t="shared" si="388"/>
        <v>Tier 29</v>
      </c>
      <c r="E2764" s="284">
        <f t="shared" si="389"/>
        <v>0.245340427684103</v>
      </c>
      <c r="F2764" s="265" t="str">
        <f t="shared" si="390"/>
        <v>Tier 29</v>
      </c>
      <c r="G2764" s="284">
        <f t="shared" si="391"/>
        <v>1.706035999112137E-2</v>
      </c>
    </row>
    <row r="2765" spans="1:7" hidden="1">
      <c r="A2765" s="283" t="str">
        <f t="shared" si="387"/>
        <v>Tier 29</v>
      </c>
      <c r="B2765" s="286">
        <f t="shared" si="392"/>
        <v>2702</v>
      </c>
      <c r="C2765" s="265">
        <f t="shared" si="392"/>
        <v>46644</v>
      </c>
      <c r="D2765" s="265" t="str">
        <f t="shared" si="388"/>
        <v>Tier 29</v>
      </c>
      <c r="E2765" s="284">
        <f t="shared" si="389"/>
        <v>0.24535157400372226</v>
      </c>
      <c r="F2765" s="265" t="str">
        <f t="shared" si="390"/>
        <v>Tier 29</v>
      </c>
      <c r="G2765" s="284">
        <f t="shared" si="391"/>
        <v>1.7061787019251012E-2</v>
      </c>
    </row>
    <row r="2766" spans="1:7" hidden="1">
      <c r="A2766" s="283" t="str">
        <f t="shared" si="387"/>
        <v>Tier 29</v>
      </c>
      <c r="B2766" s="286">
        <f t="shared" si="392"/>
        <v>2703</v>
      </c>
      <c r="C2766" s="265">
        <f t="shared" si="392"/>
        <v>46645</v>
      </c>
      <c r="D2766" s="265" t="str">
        <f t="shared" si="388"/>
        <v>Tier 29</v>
      </c>
      <c r="E2766" s="284">
        <f t="shared" si="389"/>
        <v>0.24536272032334153</v>
      </c>
      <c r="F2766" s="265" t="str">
        <f t="shared" si="390"/>
        <v>Tier 29</v>
      </c>
      <c r="G2766" s="284">
        <f t="shared" si="391"/>
        <v>1.7063214047380655E-2</v>
      </c>
    </row>
    <row r="2767" spans="1:7" hidden="1">
      <c r="A2767" s="283" t="str">
        <f t="shared" si="387"/>
        <v>Tier 29</v>
      </c>
      <c r="B2767" s="286">
        <f t="shared" si="392"/>
        <v>2704</v>
      </c>
      <c r="C2767" s="265">
        <f t="shared" si="392"/>
        <v>46646</v>
      </c>
      <c r="D2767" s="265" t="str">
        <f t="shared" si="388"/>
        <v>Tier 29</v>
      </c>
      <c r="E2767" s="284">
        <f t="shared" si="389"/>
        <v>0.24537386664296079</v>
      </c>
      <c r="F2767" s="265" t="str">
        <f t="shared" si="390"/>
        <v>Tier 29</v>
      </c>
      <c r="G2767" s="284">
        <f t="shared" si="391"/>
        <v>1.7064641075510298E-2</v>
      </c>
    </row>
    <row r="2768" spans="1:7" hidden="1">
      <c r="A2768" s="283" t="str">
        <f t="shared" si="387"/>
        <v>Tier 29</v>
      </c>
      <c r="B2768" s="286">
        <f t="shared" si="392"/>
        <v>2705</v>
      </c>
      <c r="C2768" s="265">
        <f t="shared" si="392"/>
        <v>46647</v>
      </c>
      <c r="D2768" s="265" t="str">
        <f t="shared" si="388"/>
        <v>Tier 29</v>
      </c>
      <c r="E2768" s="284">
        <f t="shared" si="389"/>
        <v>0.24538501296258006</v>
      </c>
      <c r="F2768" s="265" t="str">
        <f t="shared" si="390"/>
        <v>Tier 29</v>
      </c>
      <c r="G2768" s="284">
        <f t="shared" si="391"/>
        <v>1.7066068103639941E-2</v>
      </c>
    </row>
    <row r="2769" spans="1:7" hidden="1">
      <c r="A2769" s="283" t="str">
        <f t="shared" si="387"/>
        <v>Tier 29</v>
      </c>
      <c r="B2769" s="286">
        <f t="shared" si="392"/>
        <v>2706</v>
      </c>
      <c r="C2769" s="265">
        <f t="shared" si="392"/>
        <v>46648</v>
      </c>
      <c r="D2769" s="265" t="str">
        <f t="shared" si="388"/>
        <v>Tier 29</v>
      </c>
      <c r="E2769" s="284">
        <f t="shared" si="389"/>
        <v>0.24539615928219932</v>
      </c>
      <c r="F2769" s="265" t="str">
        <f t="shared" si="390"/>
        <v>Tier 29</v>
      </c>
      <c r="G2769" s="284">
        <f t="shared" si="391"/>
        <v>1.7067495131769583E-2</v>
      </c>
    </row>
    <row r="2770" spans="1:7" hidden="1">
      <c r="A2770" s="283" t="str">
        <f t="shared" si="387"/>
        <v>Tier 29</v>
      </c>
      <c r="B2770" s="286">
        <f t="shared" si="392"/>
        <v>2707</v>
      </c>
      <c r="C2770" s="265">
        <f t="shared" si="392"/>
        <v>46649</v>
      </c>
      <c r="D2770" s="265" t="str">
        <f t="shared" si="388"/>
        <v>Tier 29</v>
      </c>
      <c r="E2770" s="284">
        <f t="shared" si="389"/>
        <v>0.24540730560181859</v>
      </c>
      <c r="F2770" s="265" t="str">
        <f t="shared" si="390"/>
        <v>Tier 29</v>
      </c>
      <c r="G2770" s="284">
        <f t="shared" si="391"/>
        <v>1.7068922159899226E-2</v>
      </c>
    </row>
    <row r="2771" spans="1:7" hidden="1">
      <c r="A2771" s="283" t="str">
        <f t="shared" si="387"/>
        <v>Tier 29</v>
      </c>
      <c r="B2771" s="286">
        <f t="shared" si="392"/>
        <v>2708</v>
      </c>
      <c r="C2771" s="265">
        <f t="shared" si="392"/>
        <v>46650</v>
      </c>
      <c r="D2771" s="265" t="str">
        <f t="shared" si="388"/>
        <v>Tier 29</v>
      </c>
      <c r="E2771" s="284">
        <f t="shared" si="389"/>
        <v>0.24541845192143785</v>
      </c>
      <c r="F2771" s="265" t="str">
        <f t="shared" si="390"/>
        <v>Tier 29</v>
      </c>
      <c r="G2771" s="284">
        <f t="shared" si="391"/>
        <v>1.7070349188028869E-2</v>
      </c>
    </row>
    <row r="2772" spans="1:7" hidden="1">
      <c r="A2772" s="283" t="str">
        <f t="shared" si="387"/>
        <v>Tier 29</v>
      </c>
      <c r="B2772" s="286">
        <f t="shared" si="392"/>
        <v>2709</v>
      </c>
      <c r="C2772" s="265">
        <f t="shared" si="392"/>
        <v>46651</v>
      </c>
      <c r="D2772" s="265" t="str">
        <f t="shared" si="388"/>
        <v>Tier 29</v>
      </c>
      <c r="E2772" s="284">
        <f t="shared" si="389"/>
        <v>0.24542959824105712</v>
      </c>
      <c r="F2772" s="265" t="str">
        <f t="shared" si="390"/>
        <v>Tier 29</v>
      </c>
      <c r="G2772" s="284">
        <f t="shared" si="391"/>
        <v>1.7071776216158512E-2</v>
      </c>
    </row>
    <row r="2773" spans="1:7" hidden="1">
      <c r="A2773" s="283" t="str">
        <f t="shared" si="387"/>
        <v>Tier 29</v>
      </c>
      <c r="B2773" s="286">
        <f t="shared" si="392"/>
        <v>2710</v>
      </c>
      <c r="C2773" s="265">
        <f t="shared" si="392"/>
        <v>46652</v>
      </c>
      <c r="D2773" s="265" t="str">
        <f t="shared" si="388"/>
        <v>Tier 29</v>
      </c>
      <c r="E2773" s="284">
        <f t="shared" si="389"/>
        <v>0.24544074456067638</v>
      </c>
      <c r="F2773" s="265" t="str">
        <f t="shared" si="390"/>
        <v>Tier 29</v>
      </c>
      <c r="G2773" s="284">
        <f t="shared" si="391"/>
        <v>1.7073203244288154E-2</v>
      </c>
    </row>
    <row r="2774" spans="1:7" hidden="1">
      <c r="A2774" s="283" t="str">
        <f t="shared" si="387"/>
        <v>Tier 29</v>
      </c>
      <c r="B2774" s="286">
        <f t="shared" si="392"/>
        <v>2711</v>
      </c>
      <c r="C2774" s="265">
        <f t="shared" si="392"/>
        <v>46653</v>
      </c>
      <c r="D2774" s="265" t="str">
        <f t="shared" si="388"/>
        <v>Tier 29</v>
      </c>
      <c r="E2774" s="284">
        <f t="shared" si="389"/>
        <v>0.24545189088029565</v>
      </c>
      <c r="F2774" s="265" t="str">
        <f t="shared" si="390"/>
        <v>Tier 29</v>
      </c>
      <c r="G2774" s="284">
        <f t="shared" si="391"/>
        <v>1.7074630272417797E-2</v>
      </c>
    </row>
    <row r="2775" spans="1:7" hidden="1">
      <c r="A2775" s="283" t="str">
        <f t="shared" si="387"/>
        <v>Tier 29</v>
      </c>
      <c r="B2775" s="286">
        <f t="shared" si="392"/>
        <v>2712</v>
      </c>
      <c r="C2775" s="265">
        <f t="shared" si="392"/>
        <v>46654</v>
      </c>
      <c r="D2775" s="265" t="str">
        <f t="shared" si="388"/>
        <v>Tier 29</v>
      </c>
      <c r="E2775" s="284">
        <f t="shared" si="389"/>
        <v>0.24546303719991491</v>
      </c>
      <c r="F2775" s="265" t="str">
        <f t="shared" si="390"/>
        <v>Tier 29</v>
      </c>
      <c r="G2775" s="284">
        <f t="shared" si="391"/>
        <v>1.707605730054744E-2</v>
      </c>
    </row>
    <row r="2776" spans="1:7" hidden="1">
      <c r="A2776" s="283" t="str">
        <f t="shared" si="387"/>
        <v>Tier 29</v>
      </c>
      <c r="B2776" s="286">
        <f t="shared" si="392"/>
        <v>2713</v>
      </c>
      <c r="C2776" s="265">
        <f t="shared" si="392"/>
        <v>46655</v>
      </c>
      <c r="D2776" s="265" t="str">
        <f t="shared" si="388"/>
        <v>Tier 29</v>
      </c>
      <c r="E2776" s="284">
        <f t="shared" si="389"/>
        <v>0.24547418351953418</v>
      </c>
      <c r="F2776" s="265" t="str">
        <f t="shared" si="390"/>
        <v>Tier 29</v>
      </c>
      <c r="G2776" s="284">
        <f t="shared" si="391"/>
        <v>1.7077484328677082E-2</v>
      </c>
    </row>
    <row r="2777" spans="1:7" hidden="1">
      <c r="A2777" s="283" t="str">
        <f t="shared" si="387"/>
        <v>Tier 29</v>
      </c>
      <c r="B2777" s="286">
        <f t="shared" ref="B2777:C2792" si="393">B2776+1</f>
        <v>2714</v>
      </c>
      <c r="C2777" s="265">
        <f t="shared" si="393"/>
        <v>46656</v>
      </c>
      <c r="D2777" s="265" t="str">
        <f t="shared" si="388"/>
        <v>Tier 29</v>
      </c>
      <c r="E2777" s="284">
        <f t="shared" si="389"/>
        <v>0.24548532983915344</v>
      </c>
      <c r="F2777" s="265" t="str">
        <f t="shared" si="390"/>
        <v>Tier 29</v>
      </c>
      <c r="G2777" s="284">
        <f t="shared" si="391"/>
        <v>1.7078911356806725E-2</v>
      </c>
    </row>
    <row r="2778" spans="1:7" hidden="1">
      <c r="A2778" s="283" t="str">
        <f t="shared" si="387"/>
        <v>Tier 29</v>
      </c>
      <c r="B2778" s="286">
        <f t="shared" si="393"/>
        <v>2715</v>
      </c>
      <c r="C2778" s="265">
        <f t="shared" si="393"/>
        <v>46657</v>
      </c>
      <c r="D2778" s="265" t="str">
        <f t="shared" si="388"/>
        <v>Tier 29</v>
      </c>
      <c r="E2778" s="284">
        <f t="shared" si="389"/>
        <v>0.24549647615877271</v>
      </c>
      <c r="F2778" s="265" t="str">
        <f t="shared" si="390"/>
        <v>Tier 29</v>
      </c>
      <c r="G2778" s="284">
        <f t="shared" si="391"/>
        <v>1.7080338384936368E-2</v>
      </c>
    </row>
    <row r="2779" spans="1:7" hidden="1">
      <c r="A2779" s="283" t="str">
        <f t="shared" si="387"/>
        <v>Tier 29</v>
      </c>
      <c r="B2779" s="286">
        <f t="shared" si="393"/>
        <v>2716</v>
      </c>
      <c r="C2779" s="265">
        <f t="shared" si="393"/>
        <v>46658</v>
      </c>
      <c r="D2779" s="265" t="str">
        <f t="shared" si="388"/>
        <v>Tier 29</v>
      </c>
      <c r="E2779" s="284">
        <f t="shared" si="389"/>
        <v>0.24550762247839197</v>
      </c>
      <c r="F2779" s="265" t="str">
        <f t="shared" si="390"/>
        <v>Tier 29</v>
      </c>
      <c r="G2779" s="284">
        <f t="shared" si="391"/>
        <v>1.7081765413066011E-2</v>
      </c>
    </row>
    <row r="2780" spans="1:7" hidden="1">
      <c r="A2780" s="283" t="str">
        <f t="shared" si="387"/>
        <v>Tier 29</v>
      </c>
      <c r="B2780" s="286">
        <f t="shared" si="393"/>
        <v>2717</v>
      </c>
      <c r="C2780" s="265">
        <f t="shared" si="393"/>
        <v>46659</v>
      </c>
      <c r="D2780" s="265" t="str">
        <f t="shared" si="388"/>
        <v>Tier 29</v>
      </c>
      <c r="E2780" s="284">
        <f t="shared" si="389"/>
        <v>0.24551876879801124</v>
      </c>
      <c r="F2780" s="265" t="str">
        <f t="shared" si="390"/>
        <v>Tier 29</v>
      </c>
      <c r="G2780" s="284">
        <f t="shared" si="391"/>
        <v>1.7083192441195653E-2</v>
      </c>
    </row>
    <row r="2781" spans="1:7" hidden="1">
      <c r="A2781" s="283" t="str">
        <f t="shared" si="387"/>
        <v>Tier 29</v>
      </c>
      <c r="B2781" s="286">
        <f t="shared" si="393"/>
        <v>2718</v>
      </c>
      <c r="C2781" s="265">
        <f t="shared" si="393"/>
        <v>46660</v>
      </c>
      <c r="D2781" s="265" t="str">
        <f t="shared" si="388"/>
        <v>Tier 29</v>
      </c>
      <c r="E2781" s="284">
        <f t="shared" si="389"/>
        <v>0.2455299151176305</v>
      </c>
      <c r="F2781" s="265" t="str">
        <f t="shared" si="390"/>
        <v>Tier 29</v>
      </c>
      <c r="G2781" s="284">
        <f t="shared" si="391"/>
        <v>1.7084619469325296E-2</v>
      </c>
    </row>
    <row r="2782" spans="1:7" hidden="1">
      <c r="A2782" s="283" t="str">
        <f t="shared" si="387"/>
        <v>Tier 29</v>
      </c>
      <c r="B2782" s="286">
        <f t="shared" si="393"/>
        <v>2719</v>
      </c>
      <c r="C2782" s="265">
        <f t="shared" si="393"/>
        <v>46661</v>
      </c>
      <c r="D2782" s="265" t="str">
        <f t="shared" si="388"/>
        <v>Tier 29</v>
      </c>
      <c r="E2782" s="284">
        <f t="shared" si="389"/>
        <v>0.24554106143724977</v>
      </c>
      <c r="F2782" s="265" t="str">
        <f t="shared" si="390"/>
        <v>Tier 29</v>
      </c>
      <c r="G2782" s="284">
        <f t="shared" si="391"/>
        <v>1.7086046497454939E-2</v>
      </c>
    </row>
    <row r="2783" spans="1:7" hidden="1">
      <c r="A2783" s="283" t="str">
        <f t="shared" si="387"/>
        <v>Tier 29</v>
      </c>
      <c r="B2783" s="286">
        <f t="shared" si="393"/>
        <v>2720</v>
      </c>
      <c r="C2783" s="265">
        <f t="shared" si="393"/>
        <v>46662</v>
      </c>
      <c r="D2783" s="265" t="str">
        <f t="shared" si="388"/>
        <v>Tier 29</v>
      </c>
      <c r="E2783" s="284">
        <f t="shared" si="389"/>
        <v>0.24555220775686903</v>
      </c>
      <c r="F2783" s="265" t="str">
        <f t="shared" si="390"/>
        <v>Tier 29</v>
      </c>
      <c r="G2783" s="284">
        <f t="shared" si="391"/>
        <v>1.7087473525584582E-2</v>
      </c>
    </row>
    <row r="2784" spans="1:7" hidden="1">
      <c r="A2784" s="283" t="str">
        <f t="shared" si="387"/>
        <v>Tier 29</v>
      </c>
      <c r="B2784" s="286">
        <f t="shared" si="393"/>
        <v>2721</v>
      </c>
      <c r="C2784" s="265">
        <f t="shared" si="393"/>
        <v>46663</v>
      </c>
      <c r="D2784" s="265" t="str">
        <f t="shared" si="388"/>
        <v>Tier 29</v>
      </c>
      <c r="E2784" s="284">
        <f t="shared" si="389"/>
        <v>0.2455633540764883</v>
      </c>
      <c r="F2784" s="265" t="str">
        <f t="shared" si="390"/>
        <v>Tier 29</v>
      </c>
      <c r="G2784" s="284">
        <f t="shared" si="391"/>
        <v>1.7088900553714224E-2</v>
      </c>
    </row>
    <row r="2785" spans="1:7" hidden="1">
      <c r="A2785" s="283" t="str">
        <f t="shared" si="387"/>
        <v>Tier 29</v>
      </c>
      <c r="B2785" s="286">
        <f t="shared" si="393"/>
        <v>2722</v>
      </c>
      <c r="C2785" s="265">
        <f t="shared" si="393"/>
        <v>46664</v>
      </c>
      <c r="D2785" s="265" t="str">
        <f t="shared" si="388"/>
        <v>Tier 29</v>
      </c>
      <c r="E2785" s="284">
        <f t="shared" si="389"/>
        <v>0.24557450039610756</v>
      </c>
      <c r="F2785" s="265" t="str">
        <f t="shared" si="390"/>
        <v>Tier 29</v>
      </c>
      <c r="G2785" s="284">
        <f t="shared" si="391"/>
        <v>1.7090327581843867E-2</v>
      </c>
    </row>
    <row r="2786" spans="1:7" hidden="1">
      <c r="A2786" s="283" t="str">
        <f t="shared" si="387"/>
        <v>Tier 29</v>
      </c>
      <c r="B2786" s="286">
        <f t="shared" si="393"/>
        <v>2723</v>
      </c>
      <c r="C2786" s="265">
        <f t="shared" si="393"/>
        <v>46665</v>
      </c>
      <c r="D2786" s="265" t="str">
        <f t="shared" si="388"/>
        <v>Tier 29</v>
      </c>
      <c r="E2786" s="284">
        <f t="shared" si="389"/>
        <v>0.24558564671572683</v>
      </c>
      <c r="F2786" s="265" t="str">
        <f t="shared" si="390"/>
        <v>Tier 29</v>
      </c>
      <c r="G2786" s="284">
        <f t="shared" si="391"/>
        <v>1.709175460997351E-2</v>
      </c>
    </row>
    <row r="2787" spans="1:7" hidden="1">
      <c r="A2787" s="283" t="str">
        <f t="shared" si="387"/>
        <v>Tier 29</v>
      </c>
      <c r="B2787" s="286">
        <f t="shared" si="393"/>
        <v>2724</v>
      </c>
      <c r="C2787" s="265">
        <f t="shared" si="393"/>
        <v>46666</v>
      </c>
      <c r="D2787" s="265" t="str">
        <f t="shared" si="388"/>
        <v>Tier 29</v>
      </c>
      <c r="E2787" s="284">
        <f t="shared" si="389"/>
        <v>0.24559679303534609</v>
      </c>
      <c r="F2787" s="265" t="str">
        <f t="shared" si="390"/>
        <v>Tier 29</v>
      </c>
      <c r="G2787" s="284">
        <f t="shared" si="391"/>
        <v>1.7093181638103153E-2</v>
      </c>
    </row>
    <row r="2788" spans="1:7" hidden="1">
      <c r="A2788" s="283" t="str">
        <f t="shared" si="387"/>
        <v>Tier 29</v>
      </c>
      <c r="B2788" s="286">
        <f t="shared" si="393"/>
        <v>2725</v>
      </c>
      <c r="C2788" s="265">
        <f t="shared" si="393"/>
        <v>46667</v>
      </c>
      <c r="D2788" s="265" t="str">
        <f t="shared" si="388"/>
        <v>Tier 29</v>
      </c>
      <c r="E2788" s="284">
        <f t="shared" si="389"/>
        <v>0.24560793935496536</v>
      </c>
      <c r="F2788" s="265" t="str">
        <f t="shared" si="390"/>
        <v>Tier 29</v>
      </c>
      <c r="G2788" s="284">
        <f t="shared" si="391"/>
        <v>1.7094608666232795E-2</v>
      </c>
    </row>
    <row r="2789" spans="1:7" hidden="1">
      <c r="A2789" s="283" t="str">
        <f t="shared" si="387"/>
        <v>Tier 29</v>
      </c>
      <c r="B2789" s="286">
        <f t="shared" si="393"/>
        <v>2726</v>
      </c>
      <c r="C2789" s="265">
        <f t="shared" si="393"/>
        <v>46668</v>
      </c>
      <c r="D2789" s="265" t="str">
        <f t="shared" si="388"/>
        <v>Tier 29</v>
      </c>
      <c r="E2789" s="284">
        <f t="shared" si="389"/>
        <v>0.24561908567458463</v>
      </c>
      <c r="F2789" s="265" t="str">
        <f t="shared" si="390"/>
        <v>Tier 29</v>
      </c>
      <c r="G2789" s="284">
        <f t="shared" si="391"/>
        <v>1.7096035694362438E-2</v>
      </c>
    </row>
    <row r="2790" spans="1:7" hidden="1">
      <c r="A2790" s="283" t="str">
        <f t="shared" si="387"/>
        <v>Tier 29</v>
      </c>
      <c r="B2790" s="286">
        <f t="shared" si="393"/>
        <v>2727</v>
      </c>
      <c r="C2790" s="265">
        <f t="shared" si="393"/>
        <v>46669</v>
      </c>
      <c r="D2790" s="265" t="str">
        <f t="shared" si="388"/>
        <v>Tier 29</v>
      </c>
      <c r="E2790" s="284">
        <f t="shared" si="389"/>
        <v>0.24563023199420389</v>
      </c>
      <c r="F2790" s="265" t="str">
        <f t="shared" si="390"/>
        <v>Tier 29</v>
      </c>
      <c r="G2790" s="284">
        <f t="shared" si="391"/>
        <v>1.7097462722492081E-2</v>
      </c>
    </row>
    <row r="2791" spans="1:7" hidden="1">
      <c r="A2791" s="283" t="str">
        <f t="shared" si="387"/>
        <v>Tier 29</v>
      </c>
      <c r="B2791" s="286">
        <f t="shared" si="393"/>
        <v>2728</v>
      </c>
      <c r="C2791" s="265">
        <f t="shared" si="393"/>
        <v>46670</v>
      </c>
      <c r="D2791" s="265" t="str">
        <f t="shared" si="388"/>
        <v>Tier 29</v>
      </c>
      <c r="E2791" s="284">
        <f t="shared" si="389"/>
        <v>0.24564137831382316</v>
      </c>
      <c r="F2791" s="265" t="str">
        <f t="shared" si="390"/>
        <v>Tier 29</v>
      </c>
      <c r="G2791" s="284">
        <f t="shared" si="391"/>
        <v>1.7098889750621724E-2</v>
      </c>
    </row>
    <row r="2792" spans="1:7" hidden="1">
      <c r="A2792" s="283" t="str">
        <f t="shared" si="387"/>
        <v>Tier 29</v>
      </c>
      <c r="B2792" s="286">
        <f t="shared" si="393"/>
        <v>2729</v>
      </c>
      <c r="C2792" s="265">
        <f t="shared" si="393"/>
        <v>46671</v>
      </c>
      <c r="D2792" s="265" t="str">
        <f t="shared" si="388"/>
        <v>Tier 29</v>
      </c>
      <c r="E2792" s="284">
        <f t="shared" si="389"/>
        <v>0.24565252463344242</v>
      </c>
      <c r="F2792" s="265" t="str">
        <f t="shared" si="390"/>
        <v>Tier 29</v>
      </c>
      <c r="G2792" s="284">
        <f t="shared" si="391"/>
        <v>1.7100316778751366E-2</v>
      </c>
    </row>
    <row r="2793" spans="1:7" hidden="1">
      <c r="A2793" s="283" t="str">
        <f t="shared" si="387"/>
        <v>Tier 29</v>
      </c>
      <c r="B2793" s="286">
        <f t="shared" ref="B2793:C2798" si="394">B2792+1</f>
        <v>2730</v>
      </c>
      <c r="C2793" s="265">
        <f t="shared" si="394"/>
        <v>46672</v>
      </c>
      <c r="D2793" s="265" t="str">
        <f t="shared" si="388"/>
        <v>Tier 29</v>
      </c>
      <c r="E2793" s="284">
        <f t="shared" si="389"/>
        <v>0.24566367095306169</v>
      </c>
      <c r="F2793" s="265" t="str">
        <f t="shared" si="390"/>
        <v>Tier 29</v>
      </c>
      <c r="G2793" s="284">
        <f t="shared" si="391"/>
        <v>1.7101743806881009E-2</v>
      </c>
    </row>
    <row r="2794" spans="1:7" hidden="1">
      <c r="A2794" s="283" t="str">
        <f t="shared" si="387"/>
        <v>Tier 29</v>
      </c>
      <c r="B2794" s="286">
        <f t="shared" si="394"/>
        <v>2731</v>
      </c>
      <c r="C2794" s="265">
        <f t="shared" si="394"/>
        <v>46673</v>
      </c>
      <c r="D2794" s="265" t="str">
        <f t="shared" si="388"/>
        <v>Tier 29</v>
      </c>
      <c r="E2794" s="284">
        <f t="shared" si="389"/>
        <v>0.24567481727268095</v>
      </c>
      <c r="F2794" s="265" t="str">
        <f t="shared" si="390"/>
        <v>Tier 29</v>
      </c>
      <c r="G2794" s="284">
        <f t="shared" si="391"/>
        <v>1.7103170835010652E-2</v>
      </c>
    </row>
    <row r="2795" spans="1:7" hidden="1">
      <c r="A2795" s="283" t="str">
        <f t="shared" si="387"/>
        <v>Tier 29</v>
      </c>
      <c r="B2795" s="286">
        <f t="shared" si="394"/>
        <v>2732</v>
      </c>
      <c r="C2795" s="265">
        <f t="shared" si="394"/>
        <v>46674</v>
      </c>
      <c r="D2795" s="265" t="str">
        <f t="shared" si="388"/>
        <v>Tier 29</v>
      </c>
      <c r="E2795" s="284">
        <f t="shared" si="389"/>
        <v>0.24568596359230022</v>
      </c>
      <c r="F2795" s="265" t="str">
        <f t="shared" si="390"/>
        <v>Tier 29</v>
      </c>
      <c r="G2795" s="284">
        <f t="shared" si="391"/>
        <v>1.7104597863140295E-2</v>
      </c>
    </row>
    <row r="2796" spans="1:7" hidden="1">
      <c r="A2796" s="283" t="str">
        <f t="shared" si="387"/>
        <v>Tier 29</v>
      </c>
      <c r="B2796" s="286">
        <f t="shared" si="394"/>
        <v>2733</v>
      </c>
      <c r="C2796" s="265">
        <f t="shared" si="394"/>
        <v>46675</v>
      </c>
      <c r="D2796" s="265" t="str">
        <f t="shared" si="388"/>
        <v>Tier 29</v>
      </c>
      <c r="E2796" s="284">
        <f t="shared" si="389"/>
        <v>0.24569710991191948</v>
      </c>
      <c r="F2796" s="265" t="str">
        <f t="shared" si="390"/>
        <v>Tier 29</v>
      </c>
      <c r="G2796" s="284">
        <f t="shared" si="391"/>
        <v>1.7106024891269937E-2</v>
      </c>
    </row>
    <row r="2797" spans="1:7" hidden="1">
      <c r="A2797" s="283" t="str">
        <f t="shared" si="387"/>
        <v>Tier 29</v>
      </c>
      <c r="B2797" s="286">
        <f t="shared" si="394"/>
        <v>2734</v>
      </c>
      <c r="C2797" s="265">
        <f t="shared" si="394"/>
        <v>46676</v>
      </c>
      <c r="D2797" s="265" t="str">
        <f t="shared" si="388"/>
        <v>Tier 29</v>
      </c>
      <c r="E2797" s="284">
        <f t="shared" si="389"/>
        <v>0.24570825623153875</v>
      </c>
      <c r="F2797" s="265" t="str">
        <f t="shared" si="390"/>
        <v>Tier 29</v>
      </c>
      <c r="G2797" s="284">
        <f t="shared" si="391"/>
        <v>1.710745191939958E-2</v>
      </c>
    </row>
    <row r="2798" spans="1:7" hidden="1">
      <c r="A2798" s="283" t="str">
        <f t="shared" si="387"/>
        <v>Tier 29</v>
      </c>
      <c r="B2798" s="286">
        <f t="shared" si="394"/>
        <v>2735</v>
      </c>
      <c r="C2798" s="265">
        <f t="shared" si="394"/>
        <v>46677</v>
      </c>
      <c r="D2798" s="265" t="str">
        <f t="shared" si="388"/>
        <v>Tier 29</v>
      </c>
      <c r="E2798" s="284">
        <f t="shared" si="389"/>
        <v>0.24571940255115801</v>
      </c>
      <c r="F2798" s="265" t="str">
        <f t="shared" si="390"/>
        <v>Tier 29</v>
      </c>
      <c r="G2798" s="284">
        <f t="shared" si="391"/>
        <v>1.7108878947529223E-2</v>
      </c>
    </row>
    <row r="2799" spans="1:7" hidden="1">
      <c r="A2799" s="283" t="str">
        <f t="shared" si="387"/>
        <v>Tier 29</v>
      </c>
      <c r="B2799" s="286">
        <f>B2798+1</f>
        <v>2736</v>
      </c>
      <c r="C2799" s="265">
        <f>C2798+1</f>
        <v>46678</v>
      </c>
      <c r="D2799" s="265" t="str">
        <f t="shared" si="388"/>
        <v>Tier 29</v>
      </c>
      <c r="E2799" s="284">
        <f t="shared" si="389"/>
        <v>0.24573054887077728</v>
      </c>
      <c r="F2799" s="265" t="str">
        <f t="shared" si="390"/>
        <v>Tier 29</v>
      </c>
      <c r="G2799" s="284">
        <f t="shared" si="391"/>
        <v>1.7110305975658865E-2</v>
      </c>
    </row>
    <row r="2800" spans="1:7" hidden="1">
      <c r="A2800" s="283" t="str">
        <f t="shared" si="387"/>
        <v>Tier 29</v>
      </c>
      <c r="B2800" s="286">
        <f t="shared" ref="B2800:C2815" si="395">B2799+1</f>
        <v>2737</v>
      </c>
      <c r="C2800" s="265">
        <f t="shared" si="395"/>
        <v>46679</v>
      </c>
      <c r="D2800" s="265" t="str">
        <f t="shared" si="388"/>
        <v>Tier 29</v>
      </c>
      <c r="E2800" s="284">
        <f t="shared" si="389"/>
        <v>0.24574169519039654</v>
      </c>
      <c r="F2800" s="265" t="str">
        <f t="shared" si="390"/>
        <v>Tier 29</v>
      </c>
      <c r="G2800" s="284">
        <f t="shared" si="391"/>
        <v>1.7111733003788508E-2</v>
      </c>
    </row>
    <row r="2801" spans="1:7" hidden="1">
      <c r="A2801" s="283" t="str">
        <f t="shared" si="387"/>
        <v>Tier 29</v>
      </c>
      <c r="B2801" s="286">
        <f t="shared" si="395"/>
        <v>2738</v>
      </c>
      <c r="C2801" s="265">
        <f t="shared" si="395"/>
        <v>46680</v>
      </c>
      <c r="D2801" s="265" t="str">
        <f t="shared" si="388"/>
        <v>Tier 29</v>
      </c>
      <c r="E2801" s="284">
        <f t="shared" si="389"/>
        <v>0.24575284151001581</v>
      </c>
      <c r="F2801" s="265" t="str">
        <f t="shared" si="390"/>
        <v>Tier 29</v>
      </c>
      <c r="G2801" s="284">
        <f t="shared" si="391"/>
        <v>1.7113160031918151E-2</v>
      </c>
    </row>
    <row r="2802" spans="1:7" hidden="1">
      <c r="A2802" s="283" t="str">
        <f t="shared" si="387"/>
        <v>Tier 29</v>
      </c>
      <c r="B2802" s="286">
        <f t="shared" si="395"/>
        <v>2739</v>
      </c>
      <c r="C2802" s="265">
        <f t="shared" si="395"/>
        <v>46681</v>
      </c>
      <c r="D2802" s="265" t="str">
        <f t="shared" si="388"/>
        <v>Tier 29</v>
      </c>
      <c r="E2802" s="284">
        <f t="shared" si="389"/>
        <v>0.24576398782963507</v>
      </c>
      <c r="F2802" s="265" t="str">
        <f t="shared" si="390"/>
        <v>Tier 29</v>
      </c>
      <c r="G2802" s="284">
        <f t="shared" si="391"/>
        <v>1.7114587060047794E-2</v>
      </c>
    </row>
    <row r="2803" spans="1:7" hidden="1">
      <c r="A2803" s="283" t="str">
        <f t="shared" si="387"/>
        <v>Tier 29</v>
      </c>
      <c r="B2803" s="286">
        <f t="shared" si="395"/>
        <v>2740</v>
      </c>
      <c r="C2803" s="265">
        <f t="shared" si="395"/>
        <v>46682</v>
      </c>
      <c r="D2803" s="265" t="str">
        <f t="shared" si="388"/>
        <v>Tier 29</v>
      </c>
      <c r="E2803" s="284">
        <f t="shared" si="389"/>
        <v>0.24577513414925434</v>
      </c>
      <c r="F2803" s="265" t="str">
        <f t="shared" si="390"/>
        <v>Tier 29</v>
      </c>
      <c r="G2803" s="284">
        <f t="shared" si="391"/>
        <v>1.7116014088177436E-2</v>
      </c>
    </row>
    <row r="2804" spans="1:7" hidden="1">
      <c r="A2804" s="283" t="str">
        <f t="shared" si="387"/>
        <v>Tier 29</v>
      </c>
      <c r="B2804" s="286">
        <f t="shared" si="395"/>
        <v>2741</v>
      </c>
      <c r="C2804" s="265">
        <f t="shared" si="395"/>
        <v>46683</v>
      </c>
      <c r="D2804" s="265" t="str">
        <f t="shared" si="388"/>
        <v>Tier 29</v>
      </c>
      <c r="E2804" s="284">
        <f t="shared" si="389"/>
        <v>0.2457862804688736</v>
      </c>
      <c r="F2804" s="265" t="str">
        <f t="shared" si="390"/>
        <v>Tier 29</v>
      </c>
      <c r="G2804" s="284">
        <f t="shared" si="391"/>
        <v>1.7117441116307079E-2</v>
      </c>
    </row>
    <row r="2805" spans="1:7" hidden="1">
      <c r="A2805" s="283" t="str">
        <f t="shared" si="387"/>
        <v>Tier 29</v>
      </c>
      <c r="B2805" s="286">
        <f t="shared" si="395"/>
        <v>2742</v>
      </c>
      <c r="C2805" s="265">
        <f t="shared" si="395"/>
        <v>46684</v>
      </c>
      <c r="D2805" s="265" t="str">
        <f t="shared" si="388"/>
        <v>Tier 29</v>
      </c>
      <c r="E2805" s="284">
        <f t="shared" si="389"/>
        <v>0.24579742678849287</v>
      </c>
      <c r="F2805" s="265" t="str">
        <f t="shared" si="390"/>
        <v>Tier 29</v>
      </c>
      <c r="G2805" s="284">
        <f t="shared" si="391"/>
        <v>1.7118868144436722E-2</v>
      </c>
    </row>
    <row r="2806" spans="1:7" hidden="1">
      <c r="A2806" s="283" t="str">
        <f t="shared" si="387"/>
        <v>Tier 29</v>
      </c>
      <c r="B2806" s="286">
        <f t="shared" si="395"/>
        <v>2743</v>
      </c>
      <c r="C2806" s="265">
        <f t="shared" si="395"/>
        <v>46685</v>
      </c>
      <c r="D2806" s="265" t="str">
        <f t="shared" si="388"/>
        <v>Tier 29</v>
      </c>
      <c r="E2806" s="284">
        <f t="shared" si="389"/>
        <v>0.24580857310811213</v>
      </c>
      <c r="F2806" s="265" t="str">
        <f t="shared" si="390"/>
        <v>Tier 29</v>
      </c>
      <c r="G2806" s="284">
        <f t="shared" si="391"/>
        <v>1.7120295172566365E-2</v>
      </c>
    </row>
    <row r="2807" spans="1:7" hidden="1">
      <c r="A2807" s="283" t="str">
        <f t="shared" si="387"/>
        <v>Tier 29</v>
      </c>
      <c r="B2807" s="286">
        <f t="shared" si="395"/>
        <v>2744</v>
      </c>
      <c r="C2807" s="265">
        <f t="shared" si="395"/>
        <v>46686</v>
      </c>
      <c r="D2807" s="265" t="str">
        <f t="shared" si="388"/>
        <v>Tier 29</v>
      </c>
      <c r="E2807" s="284">
        <f t="shared" si="389"/>
        <v>0.2458197194277314</v>
      </c>
      <c r="F2807" s="265" t="str">
        <f t="shared" si="390"/>
        <v>Tier 29</v>
      </c>
      <c r="G2807" s="284">
        <f t="shared" si="391"/>
        <v>1.7121722200696007E-2</v>
      </c>
    </row>
    <row r="2808" spans="1:7" hidden="1">
      <c r="A2808" s="283" t="str">
        <f t="shared" si="387"/>
        <v>Tier 29</v>
      </c>
      <c r="B2808" s="286">
        <f t="shared" si="395"/>
        <v>2745</v>
      </c>
      <c r="C2808" s="265">
        <f t="shared" si="395"/>
        <v>46687</v>
      </c>
      <c r="D2808" s="265" t="str">
        <f t="shared" si="388"/>
        <v>Tier 29</v>
      </c>
      <c r="E2808" s="284">
        <f t="shared" si="389"/>
        <v>0.24583086574735066</v>
      </c>
      <c r="F2808" s="265" t="str">
        <f t="shared" si="390"/>
        <v>Tier 29</v>
      </c>
      <c r="G2808" s="284">
        <f t="shared" si="391"/>
        <v>1.712314922882565E-2</v>
      </c>
    </row>
    <row r="2809" spans="1:7" hidden="1">
      <c r="A2809" s="283" t="str">
        <f t="shared" si="387"/>
        <v>Tier 29</v>
      </c>
      <c r="B2809" s="286">
        <f t="shared" si="395"/>
        <v>2746</v>
      </c>
      <c r="C2809" s="265">
        <f t="shared" si="395"/>
        <v>46688</v>
      </c>
      <c r="D2809" s="265" t="str">
        <f t="shared" si="388"/>
        <v>Tier 29</v>
      </c>
      <c r="E2809" s="284">
        <f t="shared" si="389"/>
        <v>0.24584201206696993</v>
      </c>
      <c r="F2809" s="265" t="str">
        <f t="shared" si="390"/>
        <v>Tier 29</v>
      </c>
      <c r="G2809" s="284">
        <f t="shared" si="391"/>
        <v>1.7124576256955293E-2</v>
      </c>
    </row>
    <row r="2810" spans="1:7" hidden="1">
      <c r="A2810" s="283" t="str">
        <f t="shared" si="387"/>
        <v>Tier 29</v>
      </c>
      <c r="B2810" s="286">
        <f t="shared" si="395"/>
        <v>2747</v>
      </c>
      <c r="C2810" s="265">
        <f t="shared" si="395"/>
        <v>46689</v>
      </c>
      <c r="D2810" s="265" t="str">
        <f t="shared" si="388"/>
        <v>Tier 29</v>
      </c>
      <c r="E2810" s="284">
        <f t="shared" si="389"/>
        <v>0.24585315838658919</v>
      </c>
      <c r="F2810" s="265" t="str">
        <f t="shared" si="390"/>
        <v>Tier 29</v>
      </c>
      <c r="G2810" s="284">
        <f t="shared" si="391"/>
        <v>1.7126003285084936E-2</v>
      </c>
    </row>
    <row r="2811" spans="1:7" hidden="1">
      <c r="A2811" s="283" t="str">
        <f t="shared" si="387"/>
        <v>Tier 30</v>
      </c>
      <c r="B2811" s="286">
        <f t="shared" si="395"/>
        <v>2748</v>
      </c>
      <c r="C2811" s="265">
        <f t="shared" si="395"/>
        <v>46690</v>
      </c>
      <c r="D2811" s="265" t="str">
        <f t="shared" si="388"/>
        <v>Tier 30</v>
      </c>
      <c r="E2811" s="284">
        <f t="shared" si="389"/>
        <v>0.24586504167356737</v>
      </c>
      <c r="F2811" s="265" t="str">
        <f t="shared" si="390"/>
        <v>Tier 30</v>
      </c>
      <c r="G2811" s="284">
        <f t="shared" si="391"/>
        <v>1.7127433311155644E-2</v>
      </c>
    </row>
    <row r="2812" spans="1:7" hidden="1">
      <c r="A2812" s="283" t="str">
        <f t="shared" si="387"/>
        <v>Tier 30</v>
      </c>
      <c r="B2812" s="286">
        <f t="shared" si="395"/>
        <v>2749</v>
      </c>
      <c r="C2812" s="265">
        <f t="shared" si="395"/>
        <v>46691</v>
      </c>
      <c r="D2812" s="265" t="str">
        <f t="shared" si="388"/>
        <v>Tier 30</v>
      </c>
      <c r="E2812" s="284">
        <f t="shared" si="389"/>
        <v>0.24587692496054556</v>
      </c>
      <c r="F2812" s="265" t="str">
        <f t="shared" si="390"/>
        <v>Tier 30</v>
      </c>
      <c r="G2812" s="284">
        <f t="shared" si="391"/>
        <v>1.7128863337226352E-2</v>
      </c>
    </row>
    <row r="2813" spans="1:7" hidden="1">
      <c r="A2813" s="283" t="str">
        <f t="shared" si="387"/>
        <v>Tier 30</v>
      </c>
      <c r="B2813" s="286">
        <f t="shared" si="395"/>
        <v>2750</v>
      </c>
      <c r="C2813" s="265">
        <f t="shared" si="395"/>
        <v>46692</v>
      </c>
      <c r="D2813" s="265" t="str">
        <f t="shared" si="388"/>
        <v>Tier 30</v>
      </c>
      <c r="E2813" s="284">
        <f t="shared" si="389"/>
        <v>0.24588880824752374</v>
      </c>
      <c r="F2813" s="265" t="str">
        <f t="shared" si="390"/>
        <v>Tier 30</v>
      </c>
      <c r="G2813" s="284">
        <f t="shared" si="391"/>
        <v>1.713029336329706E-2</v>
      </c>
    </row>
    <row r="2814" spans="1:7" hidden="1">
      <c r="A2814" s="283" t="str">
        <f t="shared" si="387"/>
        <v>Tier 30</v>
      </c>
      <c r="B2814" s="286">
        <f t="shared" si="395"/>
        <v>2751</v>
      </c>
      <c r="C2814" s="265">
        <f t="shared" si="395"/>
        <v>46693</v>
      </c>
      <c r="D2814" s="265" t="str">
        <f t="shared" si="388"/>
        <v>Tier 30</v>
      </c>
      <c r="E2814" s="284">
        <f t="shared" si="389"/>
        <v>0.24590069153450192</v>
      </c>
      <c r="F2814" s="265" t="str">
        <f t="shared" si="390"/>
        <v>Tier 30</v>
      </c>
      <c r="G2814" s="284">
        <f t="shared" si="391"/>
        <v>1.7131723389367769E-2</v>
      </c>
    </row>
    <row r="2815" spans="1:7" hidden="1">
      <c r="A2815" s="283" t="str">
        <f t="shared" si="387"/>
        <v>Tier 30</v>
      </c>
      <c r="B2815" s="286">
        <f t="shared" si="395"/>
        <v>2752</v>
      </c>
      <c r="C2815" s="265">
        <f t="shared" si="395"/>
        <v>46694</v>
      </c>
      <c r="D2815" s="265" t="str">
        <f t="shared" si="388"/>
        <v>Tier 30</v>
      </c>
      <c r="E2815" s="284">
        <f t="shared" si="389"/>
        <v>0.2459125748214801</v>
      </c>
      <c r="F2815" s="265" t="str">
        <f t="shared" si="390"/>
        <v>Tier 30</v>
      </c>
      <c r="G2815" s="284">
        <f t="shared" si="391"/>
        <v>1.7133153415438477E-2</v>
      </c>
    </row>
    <row r="2816" spans="1:7" hidden="1">
      <c r="A2816" s="283" t="str">
        <f t="shared" ref="A2816:A2879" si="396">IFERROR(INDEX($P$63:$P$101,MATCH(B2816,$Q$63:$Q$101,0)),A2815)</f>
        <v>Tier 30</v>
      </c>
      <c r="B2816" s="286">
        <f t="shared" ref="B2816:C2831" si="397">B2815+1</f>
        <v>2753</v>
      </c>
      <c r="C2816" s="265">
        <f t="shared" si="397"/>
        <v>46695</v>
      </c>
      <c r="D2816" s="265" t="str">
        <f t="shared" ref="D2816:D2879" si="398">IF(A2816=0,"",A2816)</f>
        <v>Tier 30</v>
      </c>
      <c r="E2816" s="284">
        <f t="shared" ref="E2816:E2879" si="399">IF(A2816=0,E2815,E2815+VLOOKUP(D2816,$P$63:$T$101,3,0))</f>
        <v>0.24592445810845828</v>
      </c>
      <c r="F2816" s="265" t="str">
        <f t="shared" ref="F2816:F2879" si="400">D2816</f>
        <v>Tier 30</v>
      </c>
      <c r="G2816" s="284">
        <f t="shared" ref="G2816:G2879" si="401">IF(A2816=0,G2815,G2815+VLOOKUP(F2816,$P$63:$T$101,5,0))</f>
        <v>1.7134583441509185E-2</v>
      </c>
    </row>
    <row r="2817" spans="1:7" hidden="1">
      <c r="A2817" s="283" t="str">
        <f t="shared" si="396"/>
        <v>Tier 30</v>
      </c>
      <c r="B2817" s="286">
        <f t="shared" si="397"/>
        <v>2754</v>
      </c>
      <c r="C2817" s="265">
        <f t="shared" si="397"/>
        <v>46696</v>
      </c>
      <c r="D2817" s="265" t="str">
        <f t="shared" si="398"/>
        <v>Tier 30</v>
      </c>
      <c r="E2817" s="284">
        <f t="shared" si="399"/>
        <v>0.24593634139543646</v>
      </c>
      <c r="F2817" s="265" t="str">
        <f t="shared" si="400"/>
        <v>Tier 30</v>
      </c>
      <c r="G2817" s="284">
        <f t="shared" si="401"/>
        <v>1.7136013467579893E-2</v>
      </c>
    </row>
    <row r="2818" spans="1:7" hidden="1">
      <c r="A2818" s="283" t="str">
        <f t="shared" si="396"/>
        <v>Tier 30</v>
      </c>
      <c r="B2818" s="286">
        <f t="shared" si="397"/>
        <v>2755</v>
      </c>
      <c r="C2818" s="265">
        <f t="shared" si="397"/>
        <v>46697</v>
      </c>
      <c r="D2818" s="265" t="str">
        <f t="shared" si="398"/>
        <v>Tier 30</v>
      </c>
      <c r="E2818" s="284">
        <f t="shared" si="399"/>
        <v>0.24594822468241465</v>
      </c>
      <c r="F2818" s="265" t="str">
        <f t="shared" si="400"/>
        <v>Tier 30</v>
      </c>
      <c r="G2818" s="284">
        <f t="shared" si="401"/>
        <v>1.7137443493650602E-2</v>
      </c>
    </row>
    <row r="2819" spans="1:7" hidden="1">
      <c r="A2819" s="283" t="str">
        <f t="shared" si="396"/>
        <v>Tier 30</v>
      </c>
      <c r="B2819" s="286">
        <f t="shared" si="397"/>
        <v>2756</v>
      </c>
      <c r="C2819" s="265">
        <f t="shared" si="397"/>
        <v>46698</v>
      </c>
      <c r="D2819" s="265" t="str">
        <f t="shared" si="398"/>
        <v>Tier 30</v>
      </c>
      <c r="E2819" s="284">
        <f t="shared" si="399"/>
        <v>0.24596010796939283</v>
      </c>
      <c r="F2819" s="265" t="str">
        <f t="shared" si="400"/>
        <v>Tier 30</v>
      </c>
      <c r="G2819" s="284">
        <f t="shared" si="401"/>
        <v>1.713887351972131E-2</v>
      </c>
    </row>
    <row r="2820" spans="1:7" hidden="1">
      <c r="A2820" s="283" t="str">
        <f t="shared" si="396"/>
        <v>Tier 30</v>
      </c>
      <c r="B2820" s="286">
        <f t="shared" si="397"/>
        <v>2757</v>
      </c>
      <c r="C2820" s="265">
        <f t="shared" si="397"/>
        <v>46699</v>
      </c>
      <c r="D2820" s="265" t="str">
        <f t="shared" si="398"/>
        <v>Tier 30</v>
      </c>
      <c r="E2820" s="284">
        <f t="shared" si="399"/>
        <v>0.24597199125637101</v>
      </c>
      <c r="F2820" s="265" t="str">
        <f t="shared" si="400"/>
        <v>Tier 30</v>
      </c>
      <c r="G2820" s="284">
        <f t="shared" si="401"/>
        <v>1.7140303545792018E-2</v>
      </c>
    </row>
    <row r="2821" spans="1:7" hidden="1">
      <c r="A2821" s="283" t="str">
        <f t="shared" si="396"/>
        <v>Tier 30</v>
      </c>
      <c r="B2821" s="286">
        <f t="shared" si="397"/>
        <v>2758</v>
      </c>
      <c r="C2821" s="265">
        <f t="shared" si="397"/>
        <v>46700</v>
      </c>
      <c r="D2821" s="265" t="str">
        <f t="shared" si="398"/>
        <v>Tier 30</v>
      </c>
      <c r="E2821" s="284">
        <f t="shared" si="399"/>
        <v>0.24598387454334919</v>
      </c>
      <c r="F2821" s="265" t="str">
        <f t="shared" si="400"/>
        <v>Tier 30</v>
      </c>
      <c r="G2821" s="284">
        <f t="shared" si="401"/>
        <v>1.7141733571862727E-2</v>
      </c>
    </row>
    <row r="2822" spans="1:7" hidden="1">
      <c r="A2822" s="283" t="str">
        <f t="shared" si="396"/>
        <v>Tier 30</v>
      </c>
      <c r="B2822" s="286">
        <f t="shared" si="397"/>
        <v>2759</v>
      </c>
      <c r="C2822" s="265">
        <f t="shared" si="397"/>
        <v>46701</v>
      </c>
      <c r="D2822" s="265" t="str">
        <f t="shared" si="398"/>
        <v>Tier 30</v>
      </c>
      <c r="E2822" s="284">
        <f t="shared" si="399"/>
        <v>0.24599575783032737</v>
      </c>
      <c r="F2822" s="265" t="str">
        <f t="shared" si="400"/>
        <v>Tier 30</v>
      </c>
      <c r="G2822" s="284">
        <f t="shared" si="401"/>
        <v>1.7143163597933435E-2</v>
      </c>
    </row>
    <row r="2823" spans="1:7" hidden="1">
      <c r="A2823" s="283" t="str">
        <f t="shared" si="396"/>
        <v>Tier 30</v>
      </c>
      <c r="B2823" s="286">
        <f t="shared" si="397"/>
        <v>2760</v>
      </c>
      <c r="C2823" s="265">
        <f t="shared" si="397"/>
        <v>46702</v>
      </c>
      <c r="D2823" s="265" t="str">
        <f t="shared" si="398"/>
        <v>Tier 30</v>
      </c>
      <c r="E2823" s="284">
        <f t="shared" si="399"/>
        <v>0.24600764111730555</v>
      </c>
      <c r="F2823" s="265" t="str">
        <f t="shared" si="400"/>
        <v>Tier 30</v>
      </c>
      <c r="G2823" s="284">
        <f t="shared" si="401"/>
        <v>1.7144593624004143E-2</v>
      </c>
    </row>
    <row r="2824" spans="1:7" hidden="1">
      <c r="A2824" s="283" t="str">
        <f t="shared" si="396"/>
        <v>Tier 30</v>
      </c>
      <c r="B2824" s="286">
        <f t="shared" si="397"/>
        <v>2761</v>
      </c>
      <c r="C2824" s="265">
        <f t="shared" si="397"/>
        <v>46703</v>
      </c>
      <c r="D2824" s="265" t="str">
        <f t="shared" si="398"/>
        <v>Tier 30</v>
      </c>
      <c r="E2824" s="284">
        <f t="shared" si="399"/>
        <v>0.24601952440428373</v>
      </c>
      <c r="F2824" s="265" t="str">
        <f t="shared" si="400"/>
        <v>Tier 30</v>
      </c>
      <c r="G2824" s="284">
        <f t="shared" si="401"/>
        <v>1.7146023650074851E-2</v>
      </c>
    </row>
    <row r="2825" spans="1:7" hidden="1">
      <c r="A2825" s="283" t="str">
        <f t="shared" si="396"/>
        <v>Tier 30</v>
      </c>
      <c r="B2825" s="286">
        <f t="shared" si="397"/>
        <v>2762</v>
      </c>
      <c r="C2825" s="265">
        <f t="shared" si="397"/>
        <v>46704</v>
      </c>
      <c r="D2825" s="265" t="str">
        <f t="shared" si="398"/>
        <v>Tier 30</v>
      </c>
      <c r="E2825" s="284">
        <f t="shared" si="399"/>
        <v>0.24603140769126192</v>
      </c>
      <c r="F2825" s="265" t="str">
        <f t="shared" si="400"/>
        <v>Tier 30</v>
      </c>
      <c r="G2825" s="284">
        <f t="shared" si="401"/>
        <v>1.714745367614556E-2</v>
      </c>
    </row>
    <row r="2826" spans="1:7" hidden="1">
      <c r="A2826" s="283" t="str">
        <f t="shared" si="396"/>
        <v>Tier 30</v>
      </c>
      <c r="B2826" s="286">
        <f t="shared" si="397"/>
        <v>2763</v>
      </c>
      <c r="C2826" s="265">
        <f t="shared" si="397"/>
        <v>46705</v>
      </c>
      <c r="D2826" s="265" t="str">
        <f t="shared" si="398"/>
        <v>Tier 30</v>
      </c>
      <c r="E2826" s="284">
        <f t="shared" si="399"/>
        <v>0.2460432909782401</v>
      </c>
      <c r="F2826" s="265" t="str">
        <f t="shared" si="400"/>
        <v>Tier 30</v>
      </c>
      <c r="G2826" s="284">
        <f t="shared" si="401"/>
        <v>1.7148883702216268E-2</v>
      </c>
    </row>
    <row r="2827" spans="1:7" hidden="1">
      <c r="A2827" s="283" t="str">
        <f t="shared" si="396"/>
        <v>Tier 30</v>
      </c>
      <c r="B2827" s="286">
        <f t="shared" si="397"/>
        <v>2764</v>
      </c>
      <c r="C2827" s="265">
        <f t="shared" si="397"/>
        <v>46706</v>
      </c>
      <c r="D2827" s="265" t="str">
        <f t="shared" si="398"/>
        <v>Tier 30</v>
      </c>
      <c r="E2827" s="284">
        <f t="shared" si="399"/>
        <v>0.24605517426521828</v>
      </c>
      <c r="F2827" s="265" t="str">
        <f t="shared" si="400"/>
        <v>Tier 30</v>
      </c>
      <c r="G2827" s="284">
        <f t="shared" si="401"/>
        <v>1.7150313728286976E-2</v>
      </c>
    </row>
    <row r="2828" spans="1:7" hidden="1">
      <c r="A2828" s="283" t="str">
        <f t="shared" si="396"/>
        <v>Tier 30</v>
      </c>
      <c r="B2828" s="286">
        <f t="shared" si="397"/>
        <v>2765</v>
      </c>
      <c r="C2828" s="265">
        <f t="shared" si="397"/>
        <v>46707</v>
      </c>
      <c r="D2828" s="265" t="str">
        <f t="shared" si="398"/>
        <v>Tier 30</v>
      </c>
      <c r="E2828" s="284">
        <f t="shared" si="399"/>
        <v>0.24606705755219646</v>
      </c>
      <c r="F2828" s="265" t="str">
        <f t="shared" si="400"/>
        <v>Tier 30</v>
      </c>
      <c r="G2828" s="284">
        <f t="shared" si="401"/>
        <v>1.7151743754357685E-2</v>
      </c>
    </row>
    <row r="2829" spans="1:7" hidden="1">
      <c r="A2829" s="283" t="str">
        <f t="shared" si="396"/>
        <v>Tier 30</v>
      </c>
      <c r="B2829" s="286">
        <f t="shared" si="397"/>
        <v>2766</v>
      </c>
      <c r="C2829" s="265">
        <f t="shared" si="397"/>
        <v>46708</v>
      </c>
      <c r="D2829" s="265" t="str">
        <f t="shared" si="398"/>
        <v>Tier 30</v>
      </c>
      <c r="E2829" s="284">
        <f t="shared" si="399"/>
        <v>0.24607894083917464</v>
      </c>
      <c r="F2829" s="265" t="str">
        <f t="shared" si="400"/>
        <v>Tier 30</v>
      </c>
      <c r="G2829" s="284">
        <f t="shared" si="401"/>
        <v>1.7153173780428393E-2</v>
      </c>
    </row>
    <row r="2830" spans="1:7" hidden="1">
      <c r="A2830" s="283" t="str">
        <f t="shared" si="396"/>
        <v>Tier 30</v>
      </c>
      <c r="B2830" s="286">
        <f t="shared" si="397"/>
        <v>2767</v>
      </c>
      <c r="C2830" s="265">
        <f t="shared" si="397"/>
        <v>46709</v>
      </c>
      <c r="D2830" s="265" t="str">
        <f t="shared" si="398"/>
        <v>Tier 30</v>
      </c>
      <c r="E2830" s="284">
        <f t="shared" si="399"/>
        <v>0.24609082412615282</v>
      </c>
      <c r="F2830" s="265" t="str">
        <f t="shared" si="400"/>
        <v>Tier 30</v>
      </c>
      <c r="G2830" s="284">
        <f t="shared" si="401"/>
        <v>1.7154603806499101E-2</v>
      </c>
    </row>
    <row r="2831" spans="1:7" hidden="1">
      <c r="A2831" s="283" t="str">
        <f t="shared" si="396"/>
        <v>Tier 30</v>
      </c>
      <c r="B2831" s="286">
        <f t="shared" si="397"/>
        <v>2768</v>
      </c>
      <c r="C2831" s="265">
        <f t="shared" si="397"/>
        <v>46710</v>
      </c>
      <c r="D2831" s="265" t="str">
        <f t="shared" si="398"/>
        <v>Tier 30</v>
      </c>
      <c r="E2831" s="284">
        <f t="shared" si="399"/>
        <v>0.24610270741313101</v>
      </c>
      <c r="F2831" s="265" t="str">
        <f t="shared" si="400"/>
        <v>Tier 30</v>
      </c>
      <c r="G2831" s="284">
        <f t="shared" si="401"/>
        <v>1.7156033832569809E-2</v>
      </c>
    </row>
    <row r="2832" spans="1:7" hidden="1">
      <c r="A2832" s="283" t="str">
        <f t="shared" si="396"/>
        <v>Tier 30</v>
      </c>
      <c r="B2832" s="286">
        <f t="shared" ref="B2832:C2847" si="402">B2831+1</f>
        <v>2769</v>
      </c>
      <c r="C2832" s="265">
        <f t="shared" si="402"/>
        <v>46711</v>
      </c>
      <c r="D2832" s="265" t="str">
        <f t="shared" si="398"/>
        <v>Tier 30</v>
      </c>
      <c r="E2832" s="284">
        <f t="shared" si="399"/>
        <v>0.24611459070010919</v>
      </c>
      <c r="F2832" s="265" t="str">
        <f t="shared" si="400"/>
        <v>Tier 30</v>
      </c>
      <c r="G2832" s="284">
        <f t="shared" si="401"/>
        <v>1.7157463858640518E-2</v>
      </c>
    </row>
    <row r="2833" spans="1:7" hidden="1">
      <c r="A2833" s="283" t="str">
        <f t="shared" si="396"/>
        <v>Tier 30</v>
      </c>
      <c r="B2833" s="286">
        <f t="shared" si="402"/>
        <v>2770</v>
      </c>
      <c r="C2833" s="265">
        <f t="shared" si="402"/>
        <v>46712</v>
      </c>
      <c r="D2833" s="265" t="str">
        <f t="shared" si="398"/>
        <v>Tier 30</v>
      </c>
      <c r="E2833" s="284">
        <f t="shared" si="399"/>
        <v>0.24612647398708737</v>
      </c>
      <c r="F2833" s="265" t="str">
        <f t="shared" si="400"/>
        <v>Tier 30</v>
      </c>
      <c r="G2833" s="284">
        <f t="shared" si="401"/>
        <v>1.7158893884711226E-2</v>
      </c>
    </row>
    <row r="2834" spans="1:7" hidden="1">
      <c r="A2834" s="283" t="str">
        <f t="shared" si="396"/>
        <v>Tier 30</v>
      </c>
      <c r="B2834" s="286">
        <f t="shared" si="402"/>
        <v>2771</v>
      </c>
      <c r="C2834" s="265">
        <f t="shared" si="402"/>
        <v>46713</v>
      </c>
      <c r="D2834" s="265" t="str">
        <f t="shared" si="398"/>
        <v>Tier 30</v>
      </c>
      <c r="E2834" s="284">
        <f t="shared" si="399"/>
        <v>0.24613835727406555</v>
      </c>
      <c r="F2834" s="265" t="str">
        <f t="shared" si="400"/>
        <v>Tier 30</v>
      </c>
      <c r="G2834" s="284">
        <f t="shared" si="401"/>
        <v>1.7160323910781934E-2</v>
      </c>
    </row>
    <row r="2835" spans="1:7" hidden="1">
      <c r="A2835" s="283" t="str">
        <f t="shared" si="396"/>
        <v>Tier 30</v>
      </c>
      <c r="B2835" s="286">
        <f t="shared" si="402"/>
        <v>2772</v>
      </c>
      <c r="C2835" s="265">
        <f t="shared" si="402"/>
        <v>46714</v>
      </c>
      <c r="D2835" s="265" t="str">
        <f t="shared" si="398"/>
        <v>Tier 30</v>
      </c>
      <c r="E2835" s="284">
        <f t="shared" si="399"/>
        <v>0.24615024056104373</v>
      </c>
      <c r="F2835" s="265" t="str">
        <f t="shared" si="400"/>
        <v>Tier 30</v>
      </c>
      <c r="G2835" s="284">
        <f t="shared" si="401"/>
        <v>1.7161753936852642E-2</v>
      </c>
    </row>
    <row r="2836" spans="1:7" hidden="1">
      <c r="A2836" s="283" t="str">
        <f t="shared" si="396"/>
        <v>Tier 30</v>
      </c>
      <c r="B2836" s="286">
        <f t="shared" si="402"/>
        <v>2773</v>
      </c>
      <c r="C2836" s="265">
        <f t="shared" si="402"/>
        <v>46715</v>
      </c>
      <c r="D2836" s="265" t="str">
        <f t="shared" si="398"/>
        <v>Tier 30</v>
      </c>
      <c r="E2836" s="284">
        <f t="shared" si="399"/>
        <v>0.24616212384802191</v>
      </c>
      <c r="F2836" s="265" t="str">
        <f t="shared" si="400"/>
        <v>Tier 30</v>
      </c>
      <c r="G2836" s="284">
        <f t="shared" si="401"/>
        <v>1.7163183962923351E-2</v>
      </c>
    </row>
    <row r="2837" spans="1:7" hidden="1">
      <c r="A2837" s="283" t="str">
        <f t="shared" si="396"/>
        <v>Tier 30</v>
      </c>
      <c r="B2837" s="286">
        <f t="shared" si="402"/>
        <v>2774</v>
      </c>
      <c r="C2837" s="265">
        <f t="shared" si="402"/>
        <v>46716</v>
      </c>
      <c r="D2837" s="265" t="str">
        <f t="shared" si="398"/>
        <v>Tier 30</v>
      </c>
      <c r="E2837" s="284">
        <f t="shared" si="399"/>
        <v>0.24617400713500009</v>
      </c>
      <c r="F2837" s="265" t="str">
        <f t="shared" si="400"/>
        <v>Tier 30</v>
      </c>
      <c r="G2837" s="284">
        <f t="shared" si="401"/>
        <v>1.7164613988994059E-2</v>
      </c>
    </row>
    <row r="2838" spans="1:7" hidden="1">
      <c r="A2838" s="283" t="str">
        <f t="shared" si="396"/>
        <v>Tier 30</v>
      </c>
      <c r="B2838" s="286">
        <f t="shared" si="402"/>
        <v>2775</v>
      </c>
      <c r="C2838" s="265">
        <f t="shared" si="402"/>
        <v>46717</v>
      </c>
      <c r="D2838" s="265" t="str">
        <f t="shared" si="398"/>
        <v>Tier 30</v>
      </c>
      <c r="E2838" s="284">
        <f t="shared" si="399"/>
        <v>0.24618589042197828</v>
      </c>
      <c r="F2838" s="265" t="str">
        <f t="shared" si="400"/>
        <v>Tier 30</v>
      </c>
      <c r="G2838" s="284">
        <f t="shared" si="401"/>
        <v>1.7166044015064767E-2</v>
      </c>
    </row>
    <row r="2839" spans="1:7" hidden="1">
      <c r="A2839" s="283" t="str">
        <f t="shared" si="396"/>
        <v>Tier 30</v>
      </c>
      <c r="B2839" s="286">
        <f t="shared" si="402"/>
        <v>2776</v>
      </c>
      <c r="C2839" s="265">
        <f t="shared" si="402"/>
        <v>46718</v>
      </c>
      <c r="D2839" s="265" t="str">
        <f t="shared" si="398"/>
        <v>Tier 30</v>
      </c>
      <c r="E2839" s="284">
        <f t="shared" si="399"/>
        <v>0.24619777370895646</v>
      </c>
      <c r="F2839" s="265" t="str">
        <f t="shared" si="400"/>
        <v>Tier 30</v>
      </c>
      <c r="G2839" s="284">
        <f t="shared" si="401"/>
        <v>1.7167474041135476E-2</v>
      </c>
    </row>
    <row r="2840" spans="1:7" hidden="1">
      <c r="A2840" s="283" t="str">
        <f t="shared" si="396"/>
        <v>Tier 30</v>
      </c>
      <c r="B2840" s="286">
        <f t="shared" si="402"/>
        <v>2777</v>
      </c>
      <c r="C2840" s="265">
        <f t="shared" si="402"/>
        <v>46719</v>
      </c>
      <c r="D2840" s="265" t="str">
        <f t="shared" si="398"/>
        <v>Tier 30</v>
      </c>
      <c r="E2840" s="284">
        <f t="shared" si="399"/>
        <v>0.24620965699593464</v>
      </c>
      <c r="F2840" s="265" t="str">
        <f t="shared" si="400"/>
        <v>Tier 30</v>
      </c>
      <c r="G2840" s="284">
        <f t="shared" si="401"/>
        <v>1.7168904067206184E-2</v>
      </c>
    </row>
    <row r="2841" spans="1:7" hidden="1">
      <c r="A2841" s="283" t="str">
        <f t="shared" si="396"/>
        <v>Tier 30</v>
      </c>
      <c r="B2841" s="286">
        <f t="shared" si="402"/>
        <v>2778</v>
      </c>
      <c r="C2841" s="265">
        <f t="shared" si="402"/>
        <v>46720</v>
      </c>
      <c r="D2841" s="265" t="str">
        <f t="shared" si="398"/>
        <v>Tier 30</v>
      </c>
      <c r="E2841" s="284">
        <f t="shared" si="399"/>
        <v>0.24622154028291282</v>
      </c>
      <c r="F2841" s="265" t="str">
        <f t="shared" si="400"/>
        <v>Tier 30</v>
      </c>
      <c r="G2841" s="284">
        <f t="shared" si="401"/>
        <v>1.7170334093276892E-2</v>
      </c>
    </row>
    <row r="2842" spans="1:7" hidden="1">
      <c r="A2842" s="283" t="str">
        <f t="shared" si="396"/>
        <v>Tier 30</v>
      </c>
      <c r="B2842" s="286">
        <f t="shared" si="402"/>
        <v>2779</v>
      </c>
      <c r="C2842" s="265">
        <f t="shared" si="402"/>
        <v>46721</v>
      </c>
      <c r="D2842" s="265" t="str">
        <f t="shared" si="398"/>
        <v>Tier 30</v>
      </c>
      <c r="E2842" s="284">
        <f t="shared" si="399"/>
        <v>0.246233423569891</v>
      </c>
      <c r="F2842" s="265" t="str">
        <f t="shared" si="400"/>
        <v>Tier 30</v>
      </c>
      <c r="G2842" s="284">
        <f t="shared" si="401"/>
        <v>1.71717641193476E-2</v>
      </c>
    </row>
    <row r="2843" spans="1:7" hidden="1">
      <c r="A2843" s="283" t="str">
        <f t="shared" si="396"/>
        <v>Tier 30</v>
      </c>
      <c r="B2843" s="286">
        <f t="shared" si="402"/>
        <v>2780</v>
      </c>
      <c r="C2843" s="265">
        <f t="shared" si="402"/>
        <v>46722</v>
      </c>
      <c r="D2843" s="265" t="str">
        <f t="shared" si="398"/>
        <v>Tier 30</v>
      </c>
      <c r="E2843" s="284">
        <f t="shared" si="399"/>
        <v>0.24624530685686918</v>
      </c>
      <c r="F2843" s="265" t="str">
        <f t="shared" si="400"/>
        <v>Tier 30</v>
      </c>
      <c r="G2843" s="284">
        <f t="shared" si="401"/>
        <v>1.7173194145418309E-2</v>
      </c>
    </row>
    <row r="2844" spans="1:7" hidden="1">
      <c r="A2844" s="283" t="str">
        <f t="shared" si="396"/>
        <v>Tier 30</v>
      </c>
      <c r="B2844" s="286">
        <f t="shared" si="402"/>
        <v>2781</v>
      </c>
      <c r="C2844" s="265">
        <f t="shared" si="402"/>
        <v>46723</v>
      </c>
      <c r="D2844" s="265" t="str">
        <f t="shared" si="398"/>
        <v>Tier 30</v>
      </c>
      <c r="E2844" s="284">
        <f t="shared" si="399"/>
        <v>0.24625719014384737</v>
      </c>
      <c r="F2844" s="265" t="str">
        <f t="shared" si="400"/>
        <v>Tier 30</v>
      </c>
      <c r="G2844" s="284">
        <f t="shared" si="401"/>
        <v>1.7174624171489017E-2</v>
      </c>
    </row>
    <row r="2845" spans="1:7" hidden="1">
      <c r="A2845" s="283" t="str">
        <f t="shared" si="396"/>
        <v>Tier 30</v>
      </c>
      <c r="B2845" s="286">
        <f t="shared" si="402"/>
        <v>2782</v>
      </c>
      <c r="C2845" s="265">
        <f t="shared" si="402"/>
        <v>46724</v>
      </c>
      <c r="D2845" s="265" t="str">
        <f t="shared" si="398"/>
        <v>Tier 30</v>
      </c>
      <c r="E2845" s="284">
        <f t="shared" si="399"/>
        <v>0.24626907343082555</v>
      </c>
      <c r="F2845" s="265" t="str">
        <f t="shared" si="400"/>
        <v>Tier 30</v>
      </c>
      <c r="G2845" s="284">
        <f t="shared" si="401"/>
        <v>1.7176054197559725E-2</v>
      </c>
    </row>
    <row r="2846" spans="1:7" hidden="1">
      <c r="A2846" s="283" t="str">
        <f t="shared" si="396"/>
        <v>Tier 30</v>
      </c>
      <c r="B2846" s="286">
        <f t="shared" si="402"/>
        <v>2783</v>
      </c>
      <c r="C2846" s="265">
        <f t="shared" si="402"/>
        <v>46725</v>
      </c>
      <c r="D2846" s="265" t="str">
        <f t="shared" si="398"/>
        <v>Tier 30</v>
      </c>
      <c r="E2846" s="284">
        <f t="shared" si="399"/>
        <v>0.24628095671780373</v>
      </c>
      <c r="F2846" s="265" t="str">
        <f t="shared" si="400"/>
        <v>Tier 30</v>
      </c>
      <c r="G2846" s="284">
        <f t="shared" si="401"/>
        <v>1.7177484223630433E-2</v>
      </c>
    </row>
    <row r="2847" spans="1:7" hidden="1">
      <c r="A2847" s="283" t="str">
        <f t="shared" si="396"/>
        <v>Tier 30</v>
      </c>
      <c r="B2847" s="286">
        <f t="shared" si="402"/>
        <v>2784</v>
      </c>
      <c r="C2847" s="265">
        <f t="shared" si="402"/>
        <v>46726</v>
      </c>
      <c r="D2847" s="265" t="str">
        <f t="shared" si="398"/>
        <v>Tier 30</v>
      </c>
      <c r="E2847" s="284">
        <f t="shared" si="399"/>
        <v>0.24629284000478191</v>
      </c>
      <c r="F2847" s="265" t="str">
        <f t="shared" si="400"/>
        <v>Tier 30</v>
      </c>
      <c r="G2847" s="284">
        <f t="shared" si="401"/>
        <v>1.7178914249701142E-2</v>
      </c>
    </row>
    <row r="2848" spans="1:7" hidden="1">
      <c r="A2848" s="283" t="str">
        <f t="shared" si="396"/>
        <v>Tier 30</v>
      </c>
      <c r="B2848" s="286">
        <f t="shared" ref="B2848:C2863" si="403">B2847+1</f>
        <v>2785</v>
      </c>
      <c r="C2848" s="265">
        <f t="shared" si="403"/>
        <v>46727</v>
      </c>
      <c r="D2848" s="265" t="str">
        <f t="shared" si="398"/>
        <v>Tier 30</v>
      </c>
      <c r="E2848" s="284">
        <f t="shared" si="399"/>
        <v>0.24630472329176009</v>
      </c>
      <c r="F2848" s="265" t="str">
        <f t="shared" si="400"/>
        <v>Tier 30</v>
      </c>
      <c r="G2848" s="284">
        <f t="shared" si="401"/>
        <v>1.718034427577185E-2</v>
      </c>
    </row>
    <row r="2849" spans="1:7" hidden="1">
      <c r="A2849" s="283" t="str">
        <f t="shared" si="396"/>
        <v>Tier 30</v>
      </c>
      <c r="B2849" s="286">
        <f t="shared" si="403"/>
        <v>2786</v>
      </c>
      <c r="C2849" s="265">
        <f t="shared" si="403"/>
        <v>46728</v>
      </c>
      <c r="D2849" s="265" t="str">
        <f t="shared" si="398"/>
        <v>Tier 30</v>
      </c>
      <c r="E2849" s="284">
        <f t="shared" si="399"/>
        <v>0.24631660657873827</v>
      </c>
      <c r="F2849" s="265" t="str">
        <f t="shared" si="400"/>
        <v>Tier 30</v>
      </c>
      <c r="G2849" s="284">
        <f t="shared" si="401"/>
        <v>1.7181774301842558E-2</v>
      </c>
    </row>
    <row r="2850" spans="1:7" hidden="1">
      <c r="A2850" s="283" t="str">
        <f t="shared" si="396"/>
        <v>Tier 30</v>
      </c>
      <c r="B2850" s="286">
        <f t="shared" si="403"/>
        <v>2787</v>
      </c>
      <c r="C2850" s="265">
        <f t="shared" si="403"/>
        <v>46729</v>
      </c>
      <c r="D2850" s="265" t="str">
        <f t="shared" si="398"/>
        <v>Tier 30</v>
      </c>
      <c r="E2850" s="284">
        <f t="shared" si="399"/>
        <v>0.24632848986571645</v>
      </c>
      <c r="F2850" s="265" t="str">
        <f t="shared" si="400"/>
        <v>Tier 30</v>
      </c>
      <c r="G2850" s="284">
        <f t="shared" si="401"/>
        <v>1.7183204327913267E-2</v>
      </c>
    </row>
    <row r="2851" spans="1:7" hidden="1">
      <c r="A2851" s="283" t="str">
        <f t="shared" si="396"/>
        <v>Tier 30</v>
      </c>
      <c r="B2851" s="286">
        <f t="shared" si="403"/>
        <v>2788</v>
      </c>
      <c r="C2851" s="265">
        <f t="shared" si="403"/>
        <v>46730</v>
      </c>
      <c r="D2851" s="265" t="str">
        <f t="shared" si="398"/>
        <v>Tier 30</v>
      </c>
      <c r="E2851" s="284">
        <f t="shared" si="399"/>
        <v>0.24634037315269464</v>
      </c>
      <c r="F2851" s="265" t="str">
        <f t="shared" si="400"/>
        <v>Tier 30</v>
      </c>
      <c r="G2851" s="284">
        <f t="shared" si="401"/>
        <v>1.7184634353983975E-2</v>
      </c>
    </row>
    <row r="2852" spans="1:7" hidden="1">
      <c r="A2852" s="283" t="str">
        <f t="shared" si="396"/>
        <v>Tier 30</v>
      </c>
      <c r="B2852" s="286">
        <f t="shared" si="403"/>
        <v>2789</v>
      </c>
      <c r="C2852" s="265">
        <f t="shared" si="403"/>
        <v>46731</v>
      </c>
      <c r="D2852" s="265" t="str">
        <f t="shared" si="398"/>
        <v>Tier 30</v>
      </c>
      <c r="E2852" s="284">
        <f t="shared" si="399"/>
        <v>0.24635225643967282</v>
      </c>
      <c r="F2852" s="265" t="str">
        <f t="shared" si="400"/>
        <v>Tier 30</v>
      </c>
      <c r="G2852" s="284">
        <f t="shared" si="401"/>
        <v>1.7186064380054683E-2</v>
      </c>
    </row>
    <row r="2853" spans="1:7" hidden="1">
      <c r="A2853" s="283" t="str">
        <f t="shared" si="396"/>
        <v>Tier 30</v>
      </c>
      <c r="B2853" s="286">
        <f t="shared" si="403"/>
        <v>2790</v>
      </c>
      <c r="C2853" s="265">
        <f t="shared" si="403"/>
        <v>46732</v>
      </c>
      <c r="D2853" s="265" t="str">
        <f t="shared" si="398"/>
        <v>Tier 30</v>
      </c>
      <c r="E2853" s="284">
        <f t="shared" si="399"/>
        <v>0.246364139726651</v>
      </c>
      <c r="F2853" s="265" t="str">
        <f t="shared" si="400"/>
        <v>Tier 30</v>
      </c>
      <c r="G2853" s="284">
        <f t="shared" si="401"/>
        <v>1.7187494406125391E-2</v>
      </c>
    </row>
    <row r="2854" spans="1:7" hidden="1">
      <c r="A2854" s="283" t="str">
        <f t="shared" si="396"/>
        <v>Tier 30</v>
      </c>
      <c r="B2854" s="286">
        <f t="shared" si="403"/>
        <v>2791</v>
      </c>
      <c r="C2854" s="265">
        <f t="shared" si="403"/>
        <v>46733</v>
      </c>
      <c r="D2854" s="265" t="str">
        <f t="shared" si="398"/>
        <v>Tier 30</v>
      </c>
      <c r="E2854" s="284">
        <f t="shared" si="399"/>
        <v>0.24637602301362918</v>
      </c>
      <c r="F2854" s="265" t="str">
        <f t="shared" si="400"/>
        <v>Tier 30</v>
      </c>
      <c r="G2854" s="284">
        <f t="shared" si="401"/>
        <v>1.71889244321961E-2</v>
      </c>
    </row>
    <row r="2855" spans="1:7" hidden="1">
      <c r="A2855" s="283" t="str">
        <f t="shared" si="396"/>
        <v>Tier 30</v>
      </c>
      <c r="B2855" s="286">
        <f t="shared" si="403"/>
        <v>2792</v>
      </c>
      <c r="C2855" s="265">
        <f t="shared" si="403"/>
        <v>46734</v>
      </c>
      <c r="D2855" s="265" t="str">
        <f t="shared" si="398"/>
        <v>Tier 30</v>
      </c>
      <c r="E2855" s="284">
        <f t="shared" si="399"/>
        <v>0.24638790630060736</v>
      </c>
      <c r="F2855" s="265" t="str">
        <f t="shared" si="400"/>
        <v>Tier 30</v>
      </c>
      <c r="G2855" s="284">
        <f t="shared" si="401"/>
        <v>1.7190354458266808E-2</v>
      </c>
    </row>
    <row r="2856" spans="1:7" hidden="1">
      <c r="A2856" s="283" t="str">
        <f t="shared" si="396"/>
        <v>Tier 30</v>
      </c>
      <c r="B2856" s="286">
        <f t="shared" si="403"/>
        <v>2793</v>
      </c>
      <c r="C2856" s="265">
        <f t="shared" si="403"/>
        <v>46735</v>
      </c>
      <c r="D2856" s="265" t="str">
        <f t="shared" si="398"/>
        <v>Tier 30</v>
      </c>
      <c r="E2856" s="284">
        <f t="shared" si="399"/>
        <v>0.24639978958758554</v>
      </c>
      <c r="F2856" s="265" t="str">
        <f t="shared" si="400"/>
        <v>Tier 30</v>
      </c>
      <c r="G2856" s="284">
        <f t="shared" si="401"/>
        <v>1.7191784484337516E-2</v>
      </c>
    </row>
    <row r="2857" spans="1:7" hidden="1">
      <c r="A2857" s="283" t="str">
        <f t="shared" si="396"/>
        <v>Tier 30</v>
      </c>
      <c r="B2857" s="286">
        <f t="shared" si="403"/>
        <v>2794</v>
      </c>
      <c r="C2857" s="265">
        <f t="shared" si="403"/>
        <v>46736</v>
      </c>
      <c r="D2857" s="265" t="str">
        <f t="shared" si="398"/>
        <v>Tier 30</v>
      </c>
      <c r="E2857" s="284">
        <f t="shared" si="399"/>
        <v>0.24641167287456373</v>
      </c>
      <c r="F2857" s="265" t="str">
        <f t="shared" si="400"/>
        <v>Tier 30</v>
      </c>
      <c r="G2857" s="284">
        <f t="shared" si="401"/>
        <v>1.7193214510408224E-2</v>
      </c>
    </row>
    <row r="2858" spans="1:7" hidden="1">
      <c r="A2858" s="283" t="str">
        <f t="shared" si="396"/>
        <v>Tier 30</v>
      </c>
      <c r="B2858" s="286">
        <f t="shared" si="403"/>
        <v>2795</v>
      </c>
      <c r="C2858" s="265">
        <f t="shared" si="403"/>
        <v>46737</v>
      </c>
      <c r="D2858" s="265" t="str">
        <f t="shared" si="398"/>
        <v>Tier 30</v>
      </c>
      <c r="E2858" s="284">
        <f t="shared" si="399"/>
        <v>0.24642355616154191</v>
      </c>
      <c r="F2858" s="265" t="str">
        <f t="shared" si="400"/>
        <v>Tier 30</v>
      </c>
      <c r="G2858" s="284">
        <f t="shared" si="401"/>
        <v>1.7194644536478933E-2</v>
      </c>
    </row>
    <row r="2859" spans="1:7" hidden="1">
      <c r="A2859" s="283" t="str">
        <f t="shared" si="396"/>
        <v>Tier 30</v>
      </c>
      <c r="B2859" s="286">
        <f t="shared" si="403"/>
        <v>2796</v>
      </c>
      <c r="C2859" s="265">
        <f t="shared" si="403"/>
        <v>46738</v>
      </c>
      <c r="D2859" s="265" t="str">
        <f t="shared" si="398"/>
        <v>Tier 30</v>
      </c>
      <c r="E2859" s="284">
        <f t="shared" si="399"/>
        <v>0.24643543944852009</v>
      </c>
      <c r="F2859" s="265" t="str">
        <f t="shared" si="400"/>
        <v>Tier 30</v>
      </c>
      <c r="G2859" s="284">
        <f t="shared" si="401"/>
        <v>1.7196074562549641E-2</v>
      </c>
    </row>
    <row r="2860" spans="1:7" hidden="1">
      <c r="A2860" s="283" t="str">
        <f t="shared" si="396"/>
        <v>Tier 30</v>
      </c>
      <c r="B2860" s="286">
        <f t="shared" si="403"/>
        <v>2797</v>
      </c>
      <c r="C2860" s="265">
        <f t="shared" si="403"/>
        <v>46739</v>
      </c>
      <c r="D2860" s="265" t="str">
        <f t="shared" si="398"/>
        <v>Tier 30</v>
      </c>
      <c r="E2860" s="284">
        <f t="shared" si="399"/>
        <v>0.24644732273549827</v>
      </c>
      <c r="F2860" s="265" t="str">
        <f t="shared" si="400"/>
        <v>Tier 30</v>
      </c>
      <c r="G2860" s="284">
        <f t="shared" si="401"/>
        <v>1.7197504588620349E-2</v>
      </c>
    </row>
    <row r="2861" spans="1:7" hidden="1">
      <c r="A2861" s="283" t="str">
        <f t="shared" si="396"/>
        <v>Tier 30</v>
      </c>
      <c r="B2861" s="286">
        <f t="shared" si="403"/>
        <v>2798</v>
      </c>
      <c r="C2861" s="265">
        <f t="shared" si="403"/>
        <v>46740</v>
      </c>
      <c r="D2861" s="265" t="str">
        <f t="shared" si="398"/>
        <v>Tier 30</v>
      </c>
      <c r="E2861" s="284">
        <f t="shared" si="399"/>
        <v>0.24645920602247645</v>
      </c>
      <c r="F2861" s="265" t="str">
        <f t="shared" si="400"/>
        <v>Tier 30</v>
      </c>
      <c r="G2861" s="284">
        <f t="shared" si="401"/>
        <v>1.7198934614691058E-2</v>
      </c>
    </row>
    <row r="2862" spans="1:7" hidden="1">
      <c r="A2862" s="283" t="str">
        <f t="shared" si="396"/>
        <v>Tier 30</v>
      </c>
      <c r="B2862" s="286">
        <f t="shared" si="403"/>
        <v>2799</v>
      </c>
      <c r="C2862" s="265">
        <f t="shared" si="403"/>
        <v>46741</v>
      </c>
      <c r="D2862" s="265" t="str">
        <f t="shared" si="398"/>
        <v>Tier 30</v>
      </c>
      <c r="E2862" s="284">
        <f t="shared" si="399"/>
        <v>0.24647108930945463</v>
      </c>
      <c r="F2862" s="265" t="str">
        <f t="shared" si="400"/>
        <v>Tier 30</v>
      </c>
      <c r="G2862" s="284">
        <f t="shared" si="401"/>
        <v>1.7200364640761766E-2</v>
      </c>
    </row>
    <row r="2863" spans="1:7" hidden="1">
      <c r="A2863" s="283" t="str">
        <f t="shared" si="396"/>
        <v>Tier 30</v>
      </c>
      <c r="B2863" s="286">
        <f t="shared" si="403"/>
        <v>2800</v>
      </c>
      <c r="C2863" s="265">
        <f t="shared" si="403"/>
        <v>46742</v>
      </c>
      <c r="D2863" s="265" t="str">
        <f t="shared" si="398"/>
        <v>Tier 30</v>
      </c>
      <c r="E2863" s="284">
        <f t="shared" si="399"/>
        <v>0.24648297259643281</v>
      </c>
      <c r="F2863" s="265" t="str">
        <f t="shared" si="400"/>
        <v>Tier 30</v>
      </c>
      <c r="G2863" s="284">
        <f t="shared" si="401"/>
        <v>1.7201794666832474E-2</v>
      </c>
    </row>
    <row r="2864" spans="1:7" hidden="1">
      <c r="A2864" s="283" t="str">
        <f t="shared" si="396"/>
        <v>Tier 30</v>
      </c>
      <c r="B2864" s="286">
        <f t="shared" ref="B2864:C2879" si="404">B2863+1</f>
        <v>2801</v>
      </c>
      <c r="C2864" s="265">
        <f t="shared" si="404"/>
        <v>46743</v>
      </c>
      <c r="D2864" s="265" t="str">
        <f t="shared" si="398"/>
        <v>Tier 30</v>
      </c>
      <c r="E2864" s="284">
        <f t="shared" si="399"/>
        <v>0.246494855883411</v>
      </c>
      <c r="F2864" s="265" t="str">
        <f t="shared" si="400"/>
        <v>Tier 30</v>
      </c>
      <c r="G2864" s="284">
        <f t="shared" si="401"/>
        <v>1.7203224692903182E-2</v>
      </c>
    </row>
    <row r="2865" spans="1:7" hidden="1">
      <c r="A2865" s="283" t="str">
        <f t="shared" si="396"/>
        <v>Tier 30</v>
      </c>
      <c r="B2865" s="286">
        <f t="shared" si="404"/>
        <v>2802</v>
      </c>
      <c r="C2865" s="265">
        <f t="shared" si="404"/>
        <v>46744</v>
      </c>
      <c r="D2865" s="265" t="str">
        <f t="shared" si="398"/>
        <v>Tier 30</v>
      </c>
      <c r="E2865" s="284">
        <f t="shared" si="399"/>
        <v>0.24650673917038918</v>
      </c>
      <c r="F2865" s="265" t="str">
        <f t="shared" si="400"/>
        <v>Tier 30</v>
      </c>
      <c r="G2865" s="284">
        <f t="shared" si="401"/>
        <v>1.7204654718973891E-2</v>
      </c>
    </row>
    <row r="2866" spans="1:7" hidden="1">
      <c r="A2866" s="283" t="str">
        <f t="shared" si="396"/>
        <v>Tier 30</v>
      </c>
      <c r="B2866" s="286">
        <f t="shared" si="404"/>
        <v>2803</v>
      </c>
      <c r="C2866" s="265">
        <f t="shared" si="404"/>
        <v>46745</v>
      </c>
      <c r="D2866" s="265" t="str">
        <f t="shared" si="398"/>
        <v>Tier 30</v>
      </c>
      <c r="E2866" s="284">
        <f t="shared" si="399"/>
        <v>0.24651862245736736</v>
      </c>
      <c r="F2866" s="265" t="str">
        <f t="shared" si="400"/>
        <v>Tier 30</v>
      </c>
      <c r="G2866" s="284">
        <f t="shared" si="401"/>
        <v>1.7206084745044599E-2</v>
      </c>
    </row>
    <row r="2867" spans="1:7" hidden="1">
      <c r="A2867" s="283" t="str">
        <f t="shared" si="396"/>
        <v>Tier 30</v>
      </c>
      <c r="B2867" s="286">
        <f t="shared" si="404"/>
        <v>2804</v>
      </c>
      <c r="C2867" s="265">
        <f t="shared" si="404"/>
        <v>46746</v>
      </c>
      <c r="D2867" s="265" t="str">
        <f t="shared" si="398"/>
        <v>Tier 30</v>
      </c>
      <c r="E2867" s="284">
        <f t="shared" si="399"/>
        <v>0.24653050574434554</v>
      </c>
      <c r="F2867" s="265" t="str">
        <f t="shared" si="400"/>
        <v>Tier 30</v>
      </c>
      <c r="G2867" s="284">
        <f t="shared" si="401"/>
        <v>1.7207514771115307E-2</v>
      </c>
    </row>
    <row r="2868" spans="1:7" hidden="1">
      <c r="A2868" s="283" t="str">
        <f t="shared" si="396"/>
        <v>Tier 30</v>
      </c>
      <c r="B2868" s="286">
        <f t="shared" si="404"/>
        <v>2805</v>
      </c>
      <c r="C2868" s="265">
        <f t="shared" si="404"/>
        <v>46747</v>
      </c>
      <c r="D2868" s="265" t="str">
        <f t="shared" si="398"/>
        <v>Tier 30</v>
      </c>
      <c r="E2868" s="284">
        <f t="shared" si="399"/>
        <v>0.24654238903132372</v>
      </c>
      <c r="F2868" s="265" t="str">
        <f t="shared" si="400"/>
        <v>Tier 30</v>
      </c>
      <c r="G2868" s="284">
        <f t="shared" si="401"/>
        <v>1.7208944797186015E-2</v>
      </c>
    </row>
    <row r="2869" spans="1:7" hidden="1">
      <c r="A2869" s="283" t="str">
        <f t="shared" si="396"/>
        <v>Tier 30</v>
      </c>
      <c r="B2869" s="286">
        <f t="shared" si="404"/>
        <v>2806</v>
      </c>
      <c r="C2869" s="265">
        <f t="shared" si="404"/>
        <v>46748</v>
      </c>
      <c r="D2869" s="265" t="str">
        <f t="shared" si="398"/>
        <v>Tier 30</v>
      </c>
      <c r="E2869" s="284">
        <f t="shared" si="399"/>
        <v>0.2465542723183019</v>
      </c>
      <c r="F2869" s="265" t="str">
        <f t="shared" si="400"/>
        <v>Tier 30</v>
      </c>
      <c r="G2869" s="284">
        <f t="shared" si="401"/>
        <v>1.7210374823256724E-2</v>
      </c>
    </row>
    <row r="2870" spans="1:7" hidden="1">
      <c r="A2870" s="283" t="str">
        <f t="shared" si="396"/>
        <v>Tier 30</v>
      </c>
      <c r="B2870" s="286">
        <f t="shared" si="404"/>
        <v>2807</v>
      </c>
      <c r="C2870" s="265">
        <f t="shared" si="404"/>
        <v>46749</v>
      </c>
      <c r="D2870" s="265" t="str">
        <f t="shared" si="398"/>
        <v>Tier 30</v>
      </c>
      <c r="E2870" s="284">
        <f t="shared" si="399"/>
        <v>0.24656615560528009</v>
      </c>
      <c r="F2870" s="265" t="str">
        <f t="shared" si="400"/>
        <v>Tier 30</v>
      </c>
      <c r="G2870" s="284">
        <f t="shared" si="401"/>
        <v>1.7211804849327432E-2</v>
      </c>
    </row>
    <row r="2871" spans="1:7" hidden="1">
      <c r="A2871" s="283" t="str">
        <f t="shared" si="396"/>
        <v>Tier 30</v>
      </c>
      <c r="B2871" s="286">
        <f t="shared" si="404"/>
        <v>2808</v>
      </c>
      <c r="C2871" s="265">
        <f t="shared" si="404"/>
        <v>46750</v>
      </c>
      <c r="D2871" s="265" t="str">
        <f t="shared" si="398"/>
        <v>Tier 30</v>
      </c>
      <c r="E2871" s="284">
        <f t="shared" si="399"/>
        <v>0.24657803889225827</v>
      </c>
      <c r="F2871" s="265" t="str">
        <f t="shared" si="400"/>
        <v>Tier 30</v>
      </c>
      <c r="G2871" s="284">
        <f t="shared" si="401"/>
        <v>1.721323487539814E-2</v>
      </c>
    </row>
    <row r="2872" spans="1:7" hidden="1">
      <c r="A2872" s="283" t="str">
        <f t="shared" si="396"/>
        <v>Tier 30</v>
      </c>
      <c r="B2872" s="286">
        <f t="shared" si="404"/>
        <v>2809</v>
      </c>
      <c r="C2872" s="265">
        <f t="shared" si="404"/>
        <v>46751</v>
      </c>
      <c r="D2872" s="265" t="str">
        <f t="shared" si="398"/>
        <v>Tier 30</v>
      </c>
      <c r="E2872" s="284">
        <f t="shared" si="399"/>
        <v>0.24658992217923645</v>
      </c>
      <c r="F2872" s="265" t="str">
        <f t="shared" si="400"/>
        <v>Tier 30</v>
      </c>
      <c r="G2872" s="284">
        <f t="shared" si="401"/>
        <v>1.7214664901468849E-2</v>
      </c>
    </row>
    <row r="2873" spans="1:7" hidden="1">
      <c r="A2873" s="283" t="str">
        <f t="shared" si="396"/>
        <v>Tier 30</v>
      </c>
      <c r="B2873" s="286">
        <f t="shared" si="404"/>
        <v>2810</v>
      </c>
      <c r="C2873" s="265">
        <f t="shared" si="404"/>
        <v>46752</v>
      </c>
      <c r="D2873" s="265" t="str">
        <f t="shared" si="398"/>
        <v>Tier 30</v>
      </c>
      <c r="E2873" s="284">
        <f t="shared" si="399"/>
        <v>0.24660180546621463</v>
      </c>
      <c r="F2873" s="265" t="str">
        <f t="shared" si="400"/>
        <v>Tier 30</v>
      </c>
      <c r="G2873" s="284">
        <f t="shared" si="401"/>
        <v>1.7216094927539557E-2</v>
      </c>
    </row>
    <row r="2874" spans="1:7" hidden="1">
      <c r="A2874" s="283" t="str">
        <f t="shared" si="396"/>
        <v>Tier 30</v>
      </c>
      <c r="B2874" s="286">
        <f t="shared" si="404"/>
        <v>2811</v>
      </c>
      <c r="C2874" s="265">
        <f t="shared" si="404"/>
        <v>46753</v>
      </c>
      <c r="D2874" s="265" t="str">
        <f t="shared" si="398"/>
        <v>Tier 30</v>
      </c>
      <c r="E2874" s="284">
        <f t="shared" si="399"/>
        <v>0.24661368875319281</v>
      </c>
      <c r="F2874" s="265" t="str">
        <f t="shared" si="400"/>
        <v>Tier 30</v>
      </c>
      <c r="G2874" s="284">
        <f t="shared" si="401"/>
        <v>1.7217524953610265E-2</v>
      </c>
    </row>
    <row r="2875" spans="1:7" hidden="1">
      <c r="A2875" s="283" t="str">
        <f t="shared" si="396"/>
        <v>Tier 30</v>
      </c>
      <c r="B2875" s="286">
        <f t="shared" si="404"/>
        <v>2812</v>
      </c>
      <c r="C2875" s="265">
        <f t="shared" si="404"/>
        <v>46754</v>
      </c>
      <c r="D2875" s="265" t="str">
        <f t="shared" si="398"/>
        <v>Tier 30</v>
      </c>
      <c r="E2875" s="284">
        <f t="shared" si="399"/>
        <v>0.24662557204017099</v>
      </c>
      <c r="F2875" s="265" t="str">
        <f t="shared" si="400"/>
        <v>Tier 30</v>
      </c>
      <c r="G2875" s="284">
        <f t="shared" si="401"/>
        <v>1.7218954979680973E-2</v>
      </c>
    </row>
    <row r="2876" spans="1:7" hidden="1">
      <c r="A2876" s="283" t="str">
        <f t="shared" si="396"/>
        <v>Tier 30</v>
      </c>
      <c r="B2876" s="286">
        <f t="shared" si="404"/>
        <v>2813</v>
      </c>
      <c r="C2876" s="265">
        <f t="shared" si="404"/>
        <v>46755</v>
      </c>
      <c r="D2876" s="265" t="str">
        <f t="shared" si="398"/>
        <v>Tier 30</v>
      </c>
      <c r="E2876" s="284">
        <f t="shared" si="399"/>
        <v>0.24663745532714917</v>
      </c>
      <c r="F2876" s="265" t="str">
        <f t="shared" si="400"/>
        <v>Tier 30</v>
      </c>
      <c r="G2876" s="284">
        <f t="shared" si="401"/>
        <v>1.7220385005751682E-2</v>
      </c>
    </row>
    <row r="2877" spans="1:7" hidden="1">
      <c r="A2877" s="283" t="str">
        <f t="shared" si="396"/>
        <v>Tier 30</v>
      </c>
      <c r="B2877" s="286">
        <f t="shared" si="404"/>
        <v>2814</v>
      </c>
      <c r="C2877" s="265">
        <f t="shared" si="404"/>
        <v>46756</v>
      </c>
      <c r="D2877" s="265" t="str">
        <f t="shared" si="398"/>
        <v>Tier 30</v>
      </c>
      <c r="E2877" s="284">
        <f t="shared" si="399"/>
        <v>0.24664933861412736</v>
      </c>
      <c r="F2877" s="265" t="str">
        <f t="shared" si="400"/>
        <v>Tier 30</v>
      </c>
      <c r="G2877" s="284">
        <f t="shared" si="401"/>
        <v>1.722181503182239E-2</v>
      </c>
    </row>
    <row r="2878" spans="1:7" hidden="1">
      <c r="A2878" s="283" t="str">
        <f t="shared" si="396"/>
        <v>Tier 30</v>
      </c>
      <c r="B2878" s="286">
        <f t="shared" si="404"/>
        <v>2815</v>
      </c>
      <c r="C2878" s="265">
        <f t="shared" si="404"/>
        <v>46757</v>
      </c>
      <c r="D2878" s="265" t="str">
        <f t="shared" si="398"/>
        <v>Tier 30</v>
      </c>
      <c r="E2878" s="284">
        <f t="shared" si="399"/>
        <v>0.24666122190110554</v>
      </c>
      <c r="F2878" s="265" t="str">
        <f t="shared" si="400"/>
        <v>Tier 30</v>
      </c>
      <c r="G2878" s="284">
        <f t="shared" si="401"/>
        <v>1.7223245057893098E-2</v>
      </c>
    </row>
    <row r="2879" spans="1:7" hidden="1">
      <c r="A2879" s="283" t="str">
        <f t="shared" si="396"/>
        <v>Tier 30</v>
      </c>
      <c r="B2879" s="286">
        <f t="shared" si="404"/>
        <v>2816</v>
      </c>
      <c r="C2879" s="265">
        <f t="shared" si="404"/>
        <v>46758</v>
      </c>
      <c r="D2879" s="265" t="str">
        <f t="shared" si="398"/>
        <v>Tier 30</v>
      </c>
      <c r="E2879" s="284">
        <f t="shared" si="399"/>
        <v>0.24667310518808372</v>
      </c>
      <c r="F2879" s="265" t="str">
        <f t="shared" si="400"/>
        <v>Tier 30</v>
      </c>
      <c r="G2879" s="284">
        <f t="shared" si="401"/>
        <v>1.7224675083963806E-2</v>
      </c>
    </row>
    <row r="2880" spans="1:7" hidden="1">
      <c r="A2880" s="283" t="str">
        <f t="shared" ref="A2880:A2943" si="405">IFERROR(INDEX($P$63:$P$101,MATCH(B2880,$Q$63:$Q$101,0)),A2879)</f>
        <v>Tier 30</v>
      </c>
      <c r="B2880" s="286">
        <f t="shared" ref="B2880:C2895" si="406">B2879+1</f>
        <v>2817</v>
      </c>
      <c r="C2880" s="265">
        <f t="shared" si="406"/>
        <v>46759</v>
      </c>
      <c r="D2880" s="265" t="str">
        <f t="shared" ref="D2880:D2943" si="407">IF(A2880=0,"",A2880)</f>
        <v>Tier 30</v>
      </c>
      <c r="E2880" s="284">
        <f t="shared" ref="E2880:E2943" si="408">IF(A2880=0,E2879,E2879+VLOOKUP(D2880,$P$63:$T$101,3,0))</f>
        <v>0.2466849884750619</v>
      </c>
      <c r="F2880" s="265" t="str">
        <f t="shared" ref="F2880:F2943" si="409">D2880</f>
        <v>Tier 30</v>
      </c>
      <c r="G2880" s="284">
        <f t="shared" ref="G2880:G2943" si="410">IF(A2880=0,G2879,G2879+VLOOKUP(F2880,$P$63:$T$101,5,0))</f>
        <v>1.7226105110034515E-2</v>
      </c>
    </row>
    <row r="2881" spans="1:7" hidden="1">
      <c r="A2881" s="283" t="str">
        <f t="shared" si="405"/>
        <v>Tier 30</v>
      </c>
      <c r="B2881" s="286">
        <f t="shared" si="406"/>
        <v>2818</v>
      </c>
      <c r="C2881" s="265">
        <f t="shared" si="406"/>
        <v>46760</v>
      </c>
      <c r="D2881" s="265" t="str">
        <f t="shared" si="407"/>
        <v>Tier 30</v>
      </c>
      <c r="E2881" s="284">
        <f t="shared" si="408"/>
        <v>0.24669687176204008</v>
      </c>
      <c r="F2881" s="265" t="str">
        <f t="shared" si="409"/>
        <v>Tier 30</v>
      </c>
      <c r="G2881" s="284">
        <f t="shared" si="410"/>
        <v>1.7227535136105223E-2</v>
      </c>
    </row>
    <row r="2882" spans="1:7" hidden="1">
      <c r="A2882" s="283" t="str">
        <f t="shared" si="405"/>
        <v>Tier 30</v>
      </c>
      <c r="B2882" s="286">
        <f t="shared" si="406"/>
        <v>2819</v>
      </c>
      <c r="C2882" s="265">
        <f t="shared" si="406"/>
        <v>46761</v>
      </c>
      <c r="D2882" s="265" t="str">
        <f t="shared" si="407"/>
        <v>Tier 30</v>
      </c>
      <c r="E2882" s="284">
        <f t="shared" si="408"/>
        <v>0.24670875504901826</v>
      </c>
      <c r="F2882" s="265" t="str">
        <f t="shared" si="409"/>
        <v>Tier 30</v>
      </c>
      <c r="G2882" s="284">
        <f t="shared" si="410"/>
        <v>1.7228965162175931E-2</v>
      </c>
    </row>
    <row r="2883" spans="1:7" hidden="1">
      <c r="A2883" s="283" t="str">
        <f t="shared" si="405"/>
        <v>Tier 30</v>
      </c>
      <c r="B2883" s="286">
        <f t="shared" si="406"/>
        <v>2820</v>
      </c>
      <c r="C2883" s="265">
        <f t="shared" si="406"/>
        <v>46762</v>
      </c>
      <c r="D2883" s="265" t="str">
        <f t="shared" si="407"/>
        <v>Tier 30</v>
      </c>
      <c r="E2883" s="284">
        <f t="shared" si="408"/>
        <v>0.24672063833599645</v>
      </c>
      <c r="F2883" s="265" t="str">
        <f t="shared" si="409"/>
        <v>Tier 30</v>
      </c>
      <c r="G2883" s="284">
        <f t="shared" si="410"/>
        <v>1.723039518824664E-2</v>
      </c>
    </row>
    <row r="2884" spans="1:7" hidden="1">
      <c r="A2884" s="283" t="str">
        <f t="shared" si="405"/>
        <v>Tier 30</v>
      </c>
      <c r="B2884" s="286">
        <f t="shared" si="406"/>
        <v>2821</v>
      </c>
      <c r="C2884" s="265">
        <f t="shared" si="406"/>
        <v>46763</v>
      </c>
      <c r="D2884" s="265" t="str">
        <f t="shared" si="407"/>
        <v>Tier 30</v>
      </c>
      <c r="E2884" s="284">
        <f t="shared" si="408"/>
        <v>0.24673252162297463</v>
      </c>
      <c r="F2884" s="265" t="str">
        <f t="shared" si="409"/>
        <v>Tier 30</v>
      </c>
      <c r="G2884" s="284">
        <f t="shared" si="410"/>
        <v>1.7231825214317348E-2</v>
      </c>
    </row>
    <row r="2885" spans="1:7" hidden="1">
      <c r="A2885" s="283" t="str">
        <f t="shared" si="405"/>
        <v>Tier 30</v>
      </c>
      <c r="B2885" s="286">
        <f t="shared" si="406"/>
        <v>2822</v>
      </c>
      <c r="C2885" s="265">
        <f t="shared" si="406"/>
        <v>46764</v>
      </c>
      <c r="D2885" s="265" t="str">
        <f t="shared" si="407"/>
        <v>Tier 30</v>
      </c>
      <c r="E2885" s="284">
        <f t="shared" si="408"/>
        <v>0.24674440490995281</v>
      </c>
      <c r="F2885" s="265" t="str">
        <f t="shared" si="409"/>
        <v>Tier 30</v>
      </c>
      <c r="G2885" s="284">
        <f t="shared" si="410"/>
        <v>1.7233255240388056E-2</v>
      </c>
    </row>
    <row r="2886" spans="1:7" hidden="1">
      <c r="A2886" s="283" t="str">
        <f t="shared" si="405"/>
        <v>Tier 30</v>
      </c>
      <c r="B2886" s="286">
        <f t="shared" si="406"/>
        <v>2823</v>
      </c>
      <c r="C2886" s="265">
        <f t="shared" si="406"/>
        <v>46765</v>
      </c>
      <c r="D2886" s="265" t="str">
        <f t="shared" si="407"/>
        <v>Tier 30</v>
      </c>
      <c r="E2886" s="284">
        <f t="shared" si="408"/>
        <v>0.24675628819693099</v>
      </c>
      <c r="F2886" s="265" t="str">
        <f t="shared" si="409"/>
        <v>Tier 30</v>
      </c>
      <c r="G2886" s="284">
        <f t="shared" si="410"/>
        <v>1.7234685266458764E-2</v>
      </c>
    </row>
    <row r="2887" spans="1:7" hidden="1">
      <c r="A2887" s="283" t="str">
        <f t="shared" si="405"/>
        <v>Tier 30</v>
      </c>
      <c r="B2887" s="286">
        <f t="shared" si="406"/>
        <v>2824</v>
      </c>
      <c r="C2887" s="265">
        <f t="shared" si="406"/>
        <v>46766</v>
      </c>
      <c r="D2887" s="265" t="str">
        <f t="shared" si="407"/>
        <v>Tier 30</v>
      </c>
      <c r="E2887" s="284">
        <f t="shared" si="408"/>
        <v>0.24676817148390917</v>
      </c>
      <c r="F2887" s="265" t="str">
        <f t="shared" si="409"/>
        <v>Tier 30</v>
      </c>
      <c r="G2887" s="284">
        <f t="shared" si="410"/>
        <v>1.7236115292529473E-2</v>
      </c>
    </row>
    <row r="2888" spans="1:7" hidden="1">
      <c r="A2888" s="283" t="str">
        <f t="shared" si="405"/>
        <v>Tier 30</v>
      </c>
      <c r="B2888" s="286">
        <f t="shared" si="406"/>
        <v>2825</v>
      </c>
      <c r="C2888" s="265">
        <f t="shared" si="406"/>
        <v>46767</v>
      </c>
      <c r="D2888" s="265" t="str">
        <f t="shared" si="407"/>
        <v>Tier 30</v>
      </c>
      <c r="E2888" s="284">
        <f t="shared" si="408"/>
        <v>0.24678005477088735</v>
      </c>
      <c r="F2888" s="265" t="str">
        <f t="shared" si="409"/>
        <v>Tier 30</v>
      </c>
      <c r="G2888" s="284">
        <f t="shared" si="410"/>
        <v>1.7237545318600181E-2</v>
      </c>
    </row>
    <row r="2889" spans="1:7" hidden="1">
      <c r="A2889" s="283" t="str">
        <f t="shared" si="405"/>
        <v>Tier 30</v>
      </c>
      <c r="B2889" s="286">
        <f t="shared" si="406"/>
        <v>2826</v>
      </c>
      <c r="C2889" s="265">
        <f t="shared" si="406"/>
        <v>46768</v>
      </c>
      <c r="D2889" s="265" t="str">
        <f t="shared" si="407"/>
        <v>Tier 30</v>
      </c>
      <c r="E2889" s="284">
        <f t="shared" si="408"/>
        <v>0.24679193805786553</v>
      </c>
      <c r="F2889" s="265" t="str">
        <f t="shared" si="409"/>
        <v>Tier 30</v>
      </c>
      <c r="G2889" s="284">
        <f t="shared" si="410"/>
        <v>1.7238975344670889E-2</v>
      </c>
    </row>
    <row r="2890" spans="1:7" hidden="1">
      <c r="A2890" s="283" t="str">
        <f t="shared" si="405"/>
        <v>Tier 30</v>
      </c>
      <c r="B2890" s="286">
        <f t="shared" si="406"/>
        <v>2827</v>
      </c>
      <c r="C2890" s="265">
        <f t="shared" si="406"/>
        <v>46769</v>
      </c>
      <c r="D2890" s="265" t="str">
        <f t="shared" si="407"/>
        <v>Tier 30</v>
      </c>
      <c r="E2890" s="284">
        <f t="shared" si="408"/>
        <v>0.24680382134484372</v>
      </c>
      <c r="F2890" s="265" t="str">
        <f t="shared" si="409"/>
        <v>Tier 30</v>
      </c>
      <c r="G2890" s="284">
        <f t="shared" si="410"/>
        <v>1.7240405370741597E-2</v>
      </c>
    </row>
    <row r="2891" spans="1:7" hidden="1">
      <c r="A2891" s="283" t="str">
        <f t="shared" si="405"/>
        <v>Tier 30</v>
      </c>
      <c r="B2891" s="286">
        <f t="shared" si="406"/>
        <v>2828</v>
      </c>
      <c r="C2891" s="265">
        <f t="shared" si="406"/>
        <v>46770</v>
      </c>
      <c r="D2891" s="265" t="str">
        <f t="shared" si="407"/>
        <v>Tier 30</v>
      </c>
      <c r="E2891" s="284">
        <f t="shared" si="408"/>
        <v>0.2468157046318219</v>
      </c>
      <c r="F2891" s="265" t="str">
        <f t="shared" si="409"/>
        <v>Tier 30</v>
      </c>
      <c r="G2891" s="284">
        <f t="shared" si="410"/>
        <v>1.7241835396812306E-2</v>
      </c>
    </row>
    <row r="2892" spans="1:7" hidden="1">
      <c r="A2892" s="283" t="str">
        <f t="shared" si="405"/>
        <v>Tier 30</v>
      </c>
      <c r="B2892" s="286">
        <f t="shared" si="406"/>
        <v>2829</v>
      </c>
      <c r="C2892" s="265">
        <f t="shared" si="406"/>
        <v>46771</v>
      </c>
      <c r="D2892" s="265" t="str">
        <f t="shared" si="407"/>
        <v>Tier 30</v>
      </c>
      <c r="E2892" s="284">
        <f t="shared" si="408"/>
        <v>0.24682758791880008</v>
      </c>
      <c r="F2892" s="265" t="str">
        <f t="shared" si="409"/>
        <v>Tier 30</v>
      </c>
      <c r="G2892" s="284">
        <f t="shared" si="410"/>
        <v>1.7243265422883014E-2</v>
      </c>
    </row>
    <row r="2893" spans="1:7" hidden="1">
      <c r="A2893" s="283" t="str">
        <f t="shared" si="405"/>
        <v>Tier 30</v>
      </c>
      <c r="B2893" s="286">
        <f t="shared" si="406"/>
        <v>2830</v>
      </c>
      <c r="C2893" s="265">
        <f t="shared" si="406"/>
        <v>46772</v>
      </c>
      <c r="D2893" s="265" t="str">
        <f t="shared" si="407"/>
        <v>Tier 30</v>
      </c>
      <c r="E2893" s="284">
        <f t="shared" si="408"/>
        <v>0.24683947120577826</v>
      </c>
      <c r="F2893" s="265" t="str">
        <f t="shared" si="409"/>
        <v>Tier 30</v>
      </c>
      <c r="G2893" s="284">
        <f t="shared" si="410"/>
        <v>1.7244695448953722E-2</v>
      </c>
    </row>
    <row r="2894" spans="1:7" hidden="1">
      <c r="A2894" s="283" t="str">
        <f t="shared" si="405"/>
        <v>Tier 30</v>
      </c>
      <c r="B2894" s="286">
        <f t="shared" si="406"/>
        <v>2831</v>
      </c>
      <c r="C2894" s="265">
        <f t="shared" si="406"/>
        <v>46773</v>
      </c>
      <c r="D2894" s="265" t="str">
        <f t="shared" si="407"/>
        <v>Tier 30</v>
      </c>
      <c r="E2894" s="284">
        <f t="shared" si="408"/>
        <v>0.24685135449275644</v>
      </c>
      <c r="F2894" s="265" t="str">
        <f t="shared" si="409"/>
        <v>Tier 30</v>
      </c>
      <c r="G2894" s="284">
        <f t="shared" si="410"/>
        <v>1.7246125475024431E-2</v>
      </c>
    </row>
    <row r="2895" spans="1:7" hidden="1">
      <c r="A2895" s="283" t="str">
        <f t="shared" si="405"/>
        <v>Tier 30</v>
      </c>
      <c r="B2895" s="286">
        <f t="shared" si="406"/>
        <v>2832</v>
      </c>
      <c r="C2895" s="265">
        <f t="shared" si="406"/>
        <v>46774</v>
      </c>
      <c r="D2895" s="265" t="str">
        <f t="shared" si="407"/>
        <v>Tier 30</v>
      </c>
      <c r="E2895" s="284">
        <f t="shared" si="408"/>
        <v>0.24686323777973462</v>
      </c>
      <c r="F2895" s="265" t="str">
        <f t="shared" si="409"/>
        <v>Tier 30</v>
      </c>
      <c r="G2895" s="284">
        <f t="shared" si="410"/>
        <v>1.7247555501095139E-2</v>
      </c>
    </row>
    <row r="2896" spans="1:7" hidden="1">
      <c r="A2896" s="283" t="str">
        <f t="shared" si="405"/>
        <v>Tier 30</v>
      </c>
      <c r="B2896" s="286">
        <f t="shared" ref="B2896:C2911" si="411">B2895+1</f>
        <v>2833</v>
      </c>
      <c r="C2896" s="265">
        <f t="shared" si="411"/>
        <v>46775</v>
      </c>
      <c r="D2896" s="265" t="str">
        <f t="shared" si="407"/>
        <v>Tier 30</v>
      </c>
      <c r="E2896" s="284">
        <f t="shared" si="408"/>
        <v>0.2468751210667128</v>
      </c>
      <c r="F2896" s="265" t="str">
        <f t="shared" si="409"/>
        <v>Tier 30</v>
      </c>
      <c r="G2896" s="284">
        <f t="shared" si="410"/>
        <v>1.7248985527165847E-2</v>
      </c>
    </row>
    <row r="2897" spans="1:7" hidden="1">
      <c r="A2897" s="283" t="str">
        <f t="shared" si="405"/>
        <v>Tier 30</v>
      </c>
      <c r="B2897" s="286">
        <f t="shared" si="411"/>
        <v>2834</v>
      </c>
      <c r="C2897" s="265">
        <f t="shared" si="411"/>
        <v>46776</v>
      </c>
      <c r="D2897" s="265" t="str">
        <f t="shared" si="407"/>
        <v>Tier 30</v>
      </c>
      <c r="E2897" s="284">
        <f t="shared" si="408"/>
        <v>0.24688700435369099</v>
      </c>
      <c r="F2897" s="265" t="str">
        <f t="shared" si="409"/>
        <v>Tier 30</v>
      </c>
      <c r="G2897" s="284">
        <f t="shared" si="410"/>
        <v>1.7250415553236555E-2</v>
      </c>
    </row>
    <row r="2898" spans="1:7" hidden="1">
      <c r="A2898" s="283" t="str">
        <f t="shared" si="405"/>
        <v>Tier 30</v>
      </c>
      <c r="B2898" s="286">
        <f t="shared" si="411"/>
        <v>2835</v>
      </c>
      <c r="C2898" s="265">
        <f t="shared" si="411"/>
        <v>46777</v>
      </c>
      <c r="D2898" s="265" t="str">
        <f t="shared" si="407"/>
        <v>Tier 30</v>
      </c>
      <c r="E2898" s="284">
        <f t="shared" si="408"/>
        <v>0.24689888764066917</v>
      </c>
      <c r="F2898" s="265" t="str">
        <f t="shared" si="409"/>
        <v>Tier 30</v>
      </c>
      <c r="G2898" s="284">
        <f t="shared" si="410"/>
        <v>1.7251845579307264E-2</v>
      </c>
    </row>
    <row r="2899" spans="1:7" hidden="1">
      <c r="A2899" s="283" t="str">
        <f t="shared" si="405"/>
        <v>Tier 30</v>
      </c>
      <c r="B2899" s="286">
        <f t="shared" si="411"/>
        <v>2836</v>
      </c>
      <c r="C2899" s="265">
        <f t="shared" si="411"/>
        <v>46778</v>
      </c>
      <c r="D2899" s="265" t="str">
        <f t="shared" si="407"/>
        <v>Tier 30</v>
      </c>
      <c r="E2899" s="284">
        <f t="shared" si="408"/>
        <v>0.24691077092764735</v>
      </c>
      <c r="F2899" s="265" t="str">
        <f t="shared" si="409"/>
        <v>Tier 30</v>
      </c>
      <c r="G2899" s="284">
        <f t="shared" si="410"/>
        <v>1.7253275605377972E-2</v>
      </c>
    </row>
    <row r="2900" spans="1:7" hidden="1">
      <c r="A2900" s="283" t="str">
        <f t="shared" si="405"/>
        <v>Tier 30</v>
      </c>
      <c r="B2900" s="286">
        <f t="shared" si="411"/>
        <v>2837</v>
      </c>
      <c r="C2900" s="265">
        <f t="shared" si="411"/>
        <v>46779</v>
      </c>
      <c r="D2900" s="265" t="str">
        <f t="shared" si="407"/>
        <v>Tier 30</v>
      </c>
      <c r="E2900" s="284">
        <f t="shared" si="408"/>
        <v>0.24692265421462553</v>
      </c>
      <c r="F2900" s="265" t="str">
        <f t="shared" si="409"/>
        <v>Tier 30</v>
      </c>
      <c r="G2900" s="284">
        <f t="shared" si="410"/>
        <v>1.725470563144868E-2</v>
      </c>
    </row>
    <row r="2901" spans="1:7" hidden="1">
      <c r="A2901" s="283" t="str">
        <f t="shared" si="405"/>
        <v>Tier 30</v>
      </c>
      <c r="B2901" s="286">
        <f t="shared" si="411"/>
        <v>2838</v>
      </c>
      <c r="C2901" s="265">
        <f t="shared" si="411"/>
        <v>46780</v>
      </c>
      <c r="D2901" s="265" t="str">
        <f t="shared" si="407"/>
        <v>Tier 30</v>
      </c>
      <c r="E2901" s="284">
        <f t="shared" si="408"/>
        <v>0.24693453750160371</v>
      </c>
      <c r="F2901" s="265" t="str">
        <f t="shared" si="409"/>
        <v>Tier 30</v>
      </c>
      <c r="G2901" s="284">
        <f t="shared" si="410"/>
        <v>1.7256135657519388E-2</v>
      </c>
    </row>
    <row r="2902" spans="1:7" hidden="1">
      <c r="A2902" s="283" t="str">
        <f t="shared" si="405"/>
        <v>Tier 30</v>
      </c>
      <c r="B2902" s="286">
        <f t="shared" si="411"/>
        <v>2839</v>
      </c>
      <c r="C2902" s="265">
        <f t="shared" si="411"/>
        <v>46781</v>
      </c>
      <c r="D2902" s="265" t="str">
        <f t="shared" si="407"/>
        <v>Tier 30</v>
      </c>
      <c r="E2902" s="284">
        <f t="shared" si="408"/>
        <v>0.24694642078858189</v>
      </c>
      <c r="F2902" s="265" t="str">
        <f t="shared" si="409"/>
        <v>Tier 30</v>
      </c>
      <c r="G2902" s="284">
        <f t="shared" si="410"/>
        <v>1.7257565683590097E-2</v>
      </c>
    </row>
    <row r="2903" spans="1:7" hidden="1">
      <c r="A2903" s="283" t="str">
        <f t="shared" si="405"/>
        <v>Tier 31</v>
      </c>
      <c r="B2903" s="286">
        <f t="shared" si="411"/>
        <v>2840</v>
      </c>
      <c r="C2903" s="265">
        <f t="shared" si="411"/>
        <v>46782</v>
      </c>
      <c r="D2903" s="265" t="str">
        <f t="shared" si="407"/>
        <v>Tier 31</v>
      </c>
      <c r="E2903" s="284">
        <f t="shared" si="408"/>
        <v>0.24695921491539452</v>
      </c>
      <c r="F2903" s="265" t="str">
        <f t="shared" si="409"/>
        <v>Tier 31</v>
      </c>
      <c r="G2903" s="284">
        <f t="shared" si="410"/>
        <v>1.725901453248796E-2</v>
      </c>
    </row>
    <row r="2904" spans="1:7" hidden="1">
      <c r="A2904" s="283" t="str">
        <f t="shared" si="405"/>
        <v>Tier 31</v>
      </c>
      <c r="B2904" s="286">
        <f t="shared" si="411"/>
        <v>2841</v>
      </c>
      <c r="C2904" s="265">
        <f t="shared" si="411"/>
        <v>46783</v>
      </c>
      <c r="D2904" s="265" t="str">
        <f t="shared" si="407"/>
        <v>Tier 31</v>
      </c>
      <c r="E2904" s="284">
        <f t="shared" si="408"/>
        <v>0.24697200904220715</v>
      </c>
      <c r="F2904" s="265" t="str">
        <f t="shared" si="409"/>
        <v>Tier 31</v>
      </c>
      <c r="G2904" s="284">
        <f t="shared" si="410"/>
        <v>1.7260463381385822E-2</v>
      </c>
    </row>
    <row r="2905" spans="1:7" hidden="1">
      <c r="A2905" s="283" t="str">
        <f t="shared" si="405"/>
        <v>Tier 31</v>
      </c>
      <c r="B2905" s="286">
        <f t="shared" si="411"/>
        <v>2842</v>
      </c>
      <c r="C2905" s="265">
        <f t="shared" si="411"/>
        <v>46784</v>
      </c>
      <c r="D2905" s="265" t="str">
        <f t="shared" si="407"/>
        <v>Tier 31</v>
      </c>
      <c r="E2905" s="284">
        <f t="shared" si="408"/>
        <v>0.24698480316901977</v>
      </c>
      <c r="F2905" s="265" t="str">
        <f t="shared" si="409"/>
        <v>Tier 31</v>
      </c>
      <c r="G2905" s="284">
        <f t="shared" si="410"/>
        <v>1.7261912230283685E-2</v>
      </c>
    </row>
    <row r="2906" spans="1:7" hidden="1">
      <c r="A2906" s="283" t="str">
        <f t="shared" si="405"/>
        <v>Tier 31</v>
      </c>
      <c r="B2906" s="286">
        <f t="shared" si="411"/>
        <v>2843</v>
      </c>
      <c r="C2906" s="265">
        <f t="shared" si="411"/>
        <v>46785</v>
      </c>
      <c r="D2906" s="265" t="str">
        <f t="shared" si="407"/>
        <v>Tier 31</v>
      </c>
      <c r="E2906" s="284">
        <f t="shared" si="408"/>
        <v>0.2469975972958324</v>
      </c>
      <c r="F2906" s="265" t="str">
        <f t="shared" si="409"/>
        <v>Tier 31</v>
      </c>
      <c r="G2906" s="284">
        <f t="shared" si="410"/>
        <v>1.7263361079181548E-2</v>
      </c>
    </row>
    <row r="2907" spans="1:7" hidden="1">
      <c r="A2907" s="283" t="str">
        <f t="shared" si="405"/>
        <v>Tier 31</v>
      </c>
      <c r="B2907" s="286">
        <f t="shared" si="411"/>
        <v>2844</v>
      </c>
      <c r="C2907" s="265">
        <f t="shared" si="411"/>
        <v>46786</v>
      </c>
      <c r="D2907" s="265" t="str">
        <f t="shared" si="407"/>
        <v>Tier 31</v>
      </c>
      <c r="E2907" s="284">
        <f t="shared" si="408"/>
        <v>0.24701039142264503</v>
      </c>
      <c r="F2907" s="265" t="str">
        <f t="shared" si="409"/>
        <v>Tier 31</v>
      </c>
      <c r="G2907" s="284">
        <f t="shared" si="410"/>
        <v>1.7264809928079411E-2</v>
      </c>
    </row>
    <row r="2908" spans="1:7" hidden="1">
      <c r="A2908" s="283" t="str">
        <f t="shared" si="405"/>
        <v>Tier 31</v>
      </c>
      <c r="B2908" s="286">
        <f t="shared" si="411"/>
        <v>2845</v>
      </c>
      <c r="C2908" s="265">
        <f t="shared" si="411"/>
        <v>46787</v>
      </c>
      <c r="D2908" s="265" t="str">
        <f t="shared" si="407"/>
        <v>Tier 31</v>
      </c>
      <c r="E2908" s="284">
        <f t="shared" si="408"/>
        <v>0.24702318554945765</v>
      </c>
      <c r="F2908" s="265" t="str">
        <f t="shared" si="409"/>
        <v>Tier 31</v>
      </c>
      <c r="G2908" s="284">
        <f t="shared" si="410"/>
        <v>1.7266258776977274E-2</v>
      </c>
    </row>
    <row r="2909" spans="1:7" hidden="1">
      <c r="A2909" s="283" t="str">
        <f t="shared" si="405"/>
        <v>Tier 31</v>
      </c>
      <c r="B2909" s="286">
        <f t="shared" si="411"/>
        <v>2846</v>
      </c>
      <c r="C2909" s="265">
        <f t="shared" si="411"/>
        <v>46788</v>
      </c>
      <c r="D2909" s="265" t="str">
        <f t="shared" si="407"/>
        <v>Tier 31</v>
      </c>
      <c r="E2909" s="284">
        <f t="shared" si="408"/>
        <v>0.24703597967627028</v>
      </c>
      <c r="F2909" s="265" t="str">
        <f t="shared" si="409"/>
        <v>Tier 31</v>
      </c>
      <c r="G2909" s="284">
        <f t="shared" si="410"/>
        <v>1.7267707625875137E-2</v>
      </c>
    </row>
    <row r="2910" spans="1:7" hidden="1">
      <c r="A2910" s="283" t="str">
        <f t="shared" si="405"/>
        <v>Tier 31</v>
      </c>
      <c r="B2910" s="286">
        <f t="shared" si="411"/>
        <v>2847</v>
      </c>
      <c r="C2910" s="265">
        <f t="shared" si="411"/>
        <v>46789</v>
      </c>
      <c r="D2910" s="265" t="str">
        <f t="shared" si="407"/>
        <v>Tier 31</v>
      </c>
      <c r="E2910" s="284">
        <f t="shared" si="408"/>
        <v>0.24704877380308291</v>
      </c>
      <c r="F2910" s="265" t="str">
        <f t="shared" si="409"/>
        <v>Tier 31</v>
      </c>
      <c r="G2910" s="284">
        <f t="shared" si="410"/>
        <v>1.7269156474772999E-2</v>
      </c>
    </row>
    <row r="2911" spans="1:7" hidden="1">
      <c r="A2911" s="283" t="str">
        <f t="shared" si="405"/>
        <v>Tier 31</v>
      </c>
      <c r="B2911" s="286">
        <f t="shared" si="411"/>
        <v>2848</v>
      </c>
      <c r="C2911" s="265">
        <f t="shared" si="411"/>
        <v>46790</v>
      </c>
      <c r="D2911" s="265" t="str">
        <f t="shared" si="407"/>
        <v>Tier 31</v>
      </c>
      <c r="E2911" s="284">
        <f t="shared" si="408"/>
        <v>0.24706156792989553</v>
      </c>
      <c r="F2911" s="265" t="str">
        <f t="shared" si="409"/>
        <v>Tier 31</v>
      </c>
      <c r="G2911" s="284">
        <f t="shared" si="410"/>
        <v>1.7270605323670862E-2</v>
      </c>
    </row>
    <row r="2912" spans="1:7" hidden="1">
      <c r="A2912" s="283" t="str">
        <f t="shared" si="405"/>
        <v>Tier 31</v>
      </c>
      <c r="B2912" s="286">
        <f t="shared" ref="B2912:C2927" si="412">B2911+1</f>
        <v>2849</v>
      </c>
      <c r="C2912" s="265">
        <f t="shared" si="412"/>
        <v>46791</v>
      </c>
      <c r="D2912" s="265" t="str">
        <f t="shared" si="407"/>
        <v>Tier 31</v>
      </c>
      <c r="E2912" s="284">
        <f t="shared" si="408"/>
        <v>0.24707436205670816</v>
      </c>
      <c r="F2912" s="265" t="str">
        <f t="shared" si="409"/>
        <v>Tier 31</v>
      </c>
      <c r="G2912" s="284">
        <f t="shared" si="410"/>
        <v>1.7272054172568725E-2</v>
      </c>
    </row>
    <row r="2913" spans="1:7" hidden="1">
      <c r="A2913" s="283" t="str">
        <f t="shared" si="405"/>
        <v>Tier 31</v>
      </c>
      <c r="B2913" s="286">
        <f t="shared" si="412"/>
        <v>2850</v>
      </c>
      <c r="C2913" s="265">
        <f t="shared" si="412"/>
        <v>46792</v>
      </c>
      <c r="D2913" s="265" t="str">
        <f t="shared" si="407"/>
        <v>Tier 31</v>
      </c>
      <c r="E2913" s="284">
        <f t="shared" si="408"/>
        <v>0.24708715618352078</v>
      </c>
      <c r="F2913" s="265" t="str">
        <f t="shared" si="409"/>
        <v>Tier 31</v>
      </c>
      <c r="G2913" s="284">
        <f t="shared" si="410"/>
        <v>1.7273503021466588E-2</v>
      </c>
    </row>
    <row r="2914" spans="1:7" hidden="1">
      <c r="A2914" s="283" t="str">
        <f t="shared" si="405"/>
        <v>Tier 31</v>
      </c>
      <c r="B2914" s="286">
        <f t="shared" si="412"/>
        <v>2851</v>
      </c>
      <c r="C2914" s="265">
        <f t="shared" si="412"/>
        <v>46793</v>
      </c>
      <c r="D2914" s="265" t="str">
        <f t="shared" si="407"/>
        <v>Tier 31</v>
      </c>
      <c r="E2914" s="284">
        <f t="shared" si="408"/>
        <v>0.24709995031033341</v>
      </c>
      <c r="F2914" s="265" t="str">
        <f t="shared" si="409"/>
        <v>Tier 31</v>
      </c>
      <c r="G2914" s="284">
        <f t="shared" si="410"/>
        <v>1.7274951870364451E-2</v>
      </c>
    </row>
    <row r="2915" spans="1:7" hidden="1">
      <c r="A2915" s="283" t="str">
        <f t="shared" si="405"/>
        <v>Tier 31</v>
      </c>
      <c r="B2915" s="286">
        <f t="shared" si="412"/>
        <v>2852</v>
      </c>
      <c r="C2915" s="265">
        <f t="shared" si="412"/>
        <v>46794</v>
      </c>
      <c r="D2915" s="265" t="str">
        <f t="shared" si="407"/>
        <v>Tier 31</v>
      </c>
      <c r="E2915" s="284">
        <f t="shared" si="408"/>
        <v>0.24711274443714604</v>
      </c>
      <c r="F2915" s="265" t="str">
        <f t="shared" si="409"/>
        <v>Tier 31</v>
      </c>
      <c r="G2915" s="284">
        <f t="shared" si="410"/>
        <v>1.7276400719262314E-2</v>
      </c>
    </row>
    <row r="2916" spans="1:7" hidden="1">
      <c r="A2916" s="283" t="str">
        <f t="shared" si="405"/>
        <v>Tier 31</v>
      </c>
      <c r="B2916" s="286">
        <f t="shared" si="412"/>
        <v>2853</v>
      </c>
      <c r="C2916" s="265">
        <f t="shared" si="412"/>
        <v>46795</v>
      </c>
      <c r="D2916" s="265" t="str">
        <f t="shared" si="407"/>
        <v>Tier 31</v>
      </c>
      <c r="E2916" s="284">
        <f t="shared" si="408"/>
        <v>0.24712553856395866</v>
      </c>
      <c r="F2916" s="265" t="str">
        <f t="shared" si="409"/>
        <v>Tier 31</v>
      </c>
      <c r="G2916" s="284">
        <f t="shared" si="410"/>
        <v>1.7277849568160177E-2</v>
      </c>
    </row>
    <row r="2917" spans="1:7" hidden="1">
      <c r="A2917" s="283" t="str">
        <f t="shared" si="405"/>
        <v>Tier 31</v>
      </c>
      <c r="B2917" s="286">
        <f t="shared" si="412"/>
        <v>2854</v>
      </c>
      <c r="C2917" s="265">
        <f t="shared" si="412"/>
        <v>46796</v>
      </c>
      <c r="D2917" s="265" t="str">
        <f t="shared" si="407"/>
        <v>Tier 31</v>
      </c>
      <c r="E2917" s="284">
        <f t="shared" si="408"/>
        <v>0.24713833269077129</v>
      </c>
      <c r="F2917" s="265" t="str">
        <f t="shared" si="409"/>
        <v>Tier 31</v>
      </c>
      <c r="G2917" s="284">
        <f t="shared" si="410"/>
        <v>1.7279298417058039E-2</v>
      </c>
    </row>
    <row r="2918" spans="1:7" hidden="1">
      <c r="A2918" s="283" t="str">
        <f t="shared" si="405"/>
        <v>Tier 31</v>
      </c>
      <c r="B2918" s="286">
        <f t="shared" si="412"/>
        <v>2855</v>
      </c>
      <c r="C2918" s="265">
        <f t="shared" si="412"/>
        <v>46797</v>
      </c>
      <c r="D2918" s="265" t="str">
        <f t="shared" si="407"/>
        <v>Tier 31</v>
      </c>
      <c r="E2918" s="284">
        <f t="shared" si="408"/>
        <v>0.24715112681758392</v>
      </c>
      <c r="F2918" s="265" t="str">
        <f t="shared" si="409"/>
        <v>Tier 31</v>
      </c>
      <c r="G2918" s="284">
        <f t="shared" si="410"/>
        <v>1.7280747265955902E-2</v>
      </c>
    </row>
    <row r="2919" spans="1:7" hidden="1">
      <c r="A2919" s="283" t="str">
        <f t="shared" si="405"/>
        <v>Tier 31</v>
      </c>
      <c r="B2919" s="286">
        <f t="shared" si="412"/>
        <v>2856</v>
      </c>
      <c r="C2919" s="265">
        <f t="shared" si="412"/>
        <v>46798</v>
      </c>
      <c r="D2919" s="265" t="str">
        <f t="shared" si="407"/>
        <v>Tier 31</v>
      </c>
      <c r="E2919" s="284">
        <f t="shared" si="408"/>
        <v>0.24716392094439654</v>
      </c>
      <c r="F2919" s="265" t="str">
        <f t="shared" si="409"/>
        <v>Tier 31</v>
      </c>
      <c r="G2919" s="284">
        <f t="shared" si="410"/>
        <v>1.7282196114853765E-2</v>
      </c>
    </row>
    <row r="2920" spans="1:7" hidden="1">
      <c r="A2920" s="283" t="str">
        <f t="shared" si="405"/>
        <v>Tier 31</v>
      </c>
      <c r="B2920" s="286">
        <f t="shared" si="412"/>
        <v>2857</v>
      </c>
      <c r="C2920" s="265">
        <f t="shared" si="412"/>
        <v>46799</v>
      </c>
      <c r="D2920" s="265" t="str">
        <f t="shared" si="407"/>
        <v>Tier 31</v>
      </c>
      <c r="E2920" s="284">
        <f t="shared" si="408"/>
        <v>0.24717671507120917</v>
      </c>
      <c r="F2920" s="265" t="str">
        <f t="shared" si="409"/>
        <v>Tier 31</v>
      </c>
      <c r="G2920" s="284">
        <f t="shared" si="410"/>
        <v>1.7283644963751628E-2</v>
      </c>
    </row>
    <row r="2921" spans="1:7" hidden="1">
      <c r="A2921" s="283" t="str">
        <f t="shared" si="405"/>
        <v>Tier 31</v>
      </c>
      <c r="B2921" s="286">
        <f t="shared" si="412"/>
        <v>2858</v>
      </c>
      <c r="C2921" s="265">
        <f t="shared" si="412"/>
        <v>46800</v>
      </c>
      <c r="D2921" s="265" t="str">
        <f t="shared" si="407"/>
        <v>Tier 31</v>
      </c>
      <c r="E2921" s="284">
        <f t="shared" si="408"/>
        <v>0.2471895091980218</v>
      </c>
      <c r="F2921" s="265" t="str">
        <f t="shared" si="409"/>
        <v>Tier 31</v>
      </c>
      <c r="G2921" s="284">
        <f t="shared" si="410"/>
        <v>1.7285093812649491E-2</v>
      </c>
    </row>
    <row r="2922" spans="1:7" hidden="1">
      <c r="A2922" s="283" t="str">
        <f t="shared" si="405"/>
        <v>Tier 31</v>
      </c>
      <c r="B2922" s="286">
        <f t="shared" si="412"/>
        <v>2859</v>
      </c>
      <c r="C2922" s="265">
        <f t="shared" si="412"/>
        <v>46801</v>
      </c>
      <c r="D2922" s="265" t="str">
        <f t="shared" si="407"/>
        <v>Tier 31</v>
      </c>
      <c r="E2922" s="284">
        <f t="shared" si="408"/>
        <v>0.24720230332483442</v>
      </c>
      <c r="F2922" s="265" t="str">
        <f t="shared" si="409"/>
        <v>Tier 31</v>
      </c>
      <c r="G2922" s="284">
        <f t="shared" si="410"/>
        <v>1.7286542661547354E-2</v>
      </c>
    </row>
    <row r="2923" spans="1:7" hidden="1">
      <c r="A2923" s="283" t="str">
        <f t="shared" si="405"/>
        <v>Tier 31</v>
      </c>
      <c r="B2923" s="286">
        <f t="shared" si="412"/>
        <v>2860</v>
      </c>
      <c r="C2923" s="265">
        <f t="shared" si="412"/>
        <v>46802</v>
      </c>
      <c r="D2923" s="265" t="str">
        <f t="shared" si="407"/>
        <v>Tier 31</v>
      </c>
      <c r="E2923" s="284">
        <f t="shared" si="408"/>
        <v>0.24721509745164705</v>
      </c>
      <c r="F2923" s="265" t="str">
        <f t="shared" si="409"/>
        <v>Tier 31</v>
      </c>
      <c r="G2923" s="284">
        <f t="shared" si="410"/>
        <v>1.7287991510445216E-2</v>
      </c>
    </row>
    <row r="2924" spans="1:7" hidden="1">
      <c r="A2924" s="283" t="str">
        <f t="shared" si="405"/>
        <v>Tier 31</v>
      </c>
      <c r="B2924" s="286">
        <f t="shared" si="412"/>
        <v>2861</v>
      </c>
      <c r="C2924" s="265">
        <f t="shared" si="412"/>
        <v>46803</v>
      </c>
      <c r="D2924" s="265" t="str">
        <f t="shared" si="407"/>
        <v>Tier 31</v>
      </c>
      <c r="E2924" s="284">
        <f t="shared" si="408"/>
        <v>0.24722789157845967</v>
      </c>
      <c r="F2924" s="265" t="str">
        <f t="shared" si="409"/>
        <v>Tier 31</v>
      </c>
      <c r="G2924" s="284">
        <f t="shared" si="410"/>
        <v>1.7289440359343079E-2</v>
      </c>
    </row>
    <row r="2925" spans="1:7" hidden="1">
      <c r="A2925" s="283" t="str">
        <f t="shared" si="405"/>
        <v>Tier 31</v>
      </c>
      <c r="B2925" s="286">
        <f t="shared" si="412"/>
        <v>2862</v>
      </c>
      <c r="C2925" s="265">
        <f t="shared" si="412"/>
        <v>46804</v>
      </c>
      <c r="D2925" s="265" t="str">
        <f t="shared" si="407"/>
        <v>Tier 31</v>
      </c>
      <c r="E2925" s="284">
        <f t="shared" si="408"/>
        <v>0.2472406857052723</v>
      </c>
      <c r="F2925" s="265" t="str">
        <f t="shared" si="409"/>
        <v>Tier 31</v>
      </c>
      <c r="G2925" s="284">
        <f t="shared" si="410"/>
        <v>1.7290889208240942E-2</v>
      </c>
    </row>
    <row r="2926" spans="1:7" hidden="1">
      <c r="A2926" s="283" t="str">
        <f t="shared" si="405"/>
        <v>Tier 31</v>
      </c>
      <c r="B2926" s="286">
        <f t="shared" si="412"/>
        <v>2863</v>
      </c>
      <c r="C2926" s="265">
        <f t="shared" si="412"/>
        <v>46805</v>
      </c>
      <c r="D2926" s="265" t="str">
        <f t="shared" si="407"/>
        <v>Tier 31</v>
      </c>
      <c r="E2926" s="284">
        <f t="shared" si="408"/>
        <v>0.24725347983208493</v>
      </c>
      <c r="F2926" s="265" t="str">
        <f t="shared" si="409"/>
        <v>Tier 31</v>
      </c>
      <c r="G2926" s="284">
        <f t="shared" si="410"/>
        <v>1.7292338057138805E-2</v>
      </c>
    </row>
    <row r="2927" spans="1:7" hidden="1">
      <c r="A2927" s="283" t="str">
        <f t="shared" si="405"/>
        <v>Tier 31</v>
      </c>
      <c r="B2927" s="286">
        <f t="shared" si="412"/>
        <v>2864</v>
      </c>
      <c r="C2927" s="265">
        <f t="shared" si="412"/>
        <v>46806</v>
      </c>
      <c r="D2927" s="265" t="str">
        <f t="shared" si="407"/>
        <v>Tier 31</v>
      </c>
      <c r="E2927" s="284">
        <f t="shared" si="408"/>
        <v>0.24726627395889755</v>
      </c>
      <c r="F2927" s="265" t="str">
        <f t="shared" si="409"/>
        <v>Tier 31</v>
      </c>
      <c r="G2927" s="284">
        <f t="shared" si="410"/>
        <v>1.7293786906036668E-2</v>
      </c>
    </row>
    <row r="2928" spans="1:7" hidden="1">
      <c r="A2928" s="283" t="str">
        <f t="shared" si="405"/>
        <v>Tier 31</v>
      </c>
      <c r="B2928" s="286">
        <f t="shared" ref="B2928:C2943" si="413">B2927+1</f>
        <v>2865</v>
      </c>
      <c r="C2928" s="265">
        <f t="shared" si="413"/>
        <v>46807</v>
      </c>
      <c r="D2928" s="265" t="str">
        <f t="shared" si="407"/>
        <v>Tier 31</v>
      </c>
      <c r="E2928" s="284">
        <f t="shared" si="408"/>
        <v>0.24727906808571018</v>
      </c>
      <c r="F2928" s="265" t="str">
        <f t="shared" si="409"/>
        <v>Tier 31</v>
      </c>
      <c r="G2928" s="284">
        <f t="shared" si="410"/>
        <v>1.7295235754934531E-2</v>
      </c>
    </row>
    <row r="2929" spans="1:7" hidden="1">
      <c r="A2929" s="283" t="str">
        <f t="shared" si="405"/>
        <v>Tier 31</v>
      </c>
      <c r="B2929" s="286">
        <f t="shared" si="413"/>
        <v>2866</v>
      </c>
      <c r="C2929" s="265">
        <f t="shared" si="413"/>
        <v>46808</v>
      </c>
      <c r="D2929" s="265" t="str">
        <f t="shared" si="407"/>
        <v>Tier 31</v>
      </c>
      <c r="E2929" s="284">
        <f t="shared" si="408"/>
        <v>0.24729186221252281</v>
      </c>
      <c r="F2929" s="265" t="str">
        <f t="shared" si="409"/>
        <v>Tier 31</v>
      </c>
      <c r="G2929" s="284">
        <f t="shared" si="410"/>
        <v>1.7296684603832393E-2</v>
      </c>
    </row>
    <row r="2930" spans="1:7" hidden="1">
      <c r="A2930" s="283" t="str">
        <f t="shared" si="405"/>
        <v>Tier 31</v>
      </c>
      <c r="B2930" s="286">
        <f t="shared" si="413"/>
        <v>2867</v>
      </c>
      <c r="C2930" s="265">
        <f t="shared" si="413"/>
        <v>46809</v>
      </c>
      <c r="D2930" s="265" t="str">
        <f t="shared" si="407"/>
        <v>Tier 31</v>
      </c>
      <c r="E2930" s="284">
        <f t="shared" si="408"/>
        <v>0.24730465633933543</v>
      </c>
      <c r="F2930" s="265" t="str">
        <f t="shared" si="409"/>
        <v>Tier 31</v>
      </c>
      <c r="G2930" s="284">
        <f t="shared" si="410"/>
        <v>1.7298133452730256E-2</v>
      </c>
    </row>
    <row r="2931" spans="1:7" hidden="1">
      <c r="A2931" s="283" t="str">
        <f t="shared" si="405"/>
        <v>Tier 31</v>
      </c>
      <c r="B2931" s="286">
        <f t="shared" si="413"/>
        <v>2868</v>
      </c>
      <c r="C2931" s="265">
        <f t="shared" si="413"/>
        <v>46810</v>
      </c>
      <c r="D2931" s="265" t="str">
        <f t="shared" si="407"/>
        <v>Tier 31</v>
      </c>
      <c r="E2931" s="284">
        <f t="shared" si="408"/>
        <v>0.24731745046614806</v>
      </c>
      <c r="F2931" s="265" t="str">
        <f t="shared" si="409"/>
        <v>Tier 31</v>
      </c>
      <c r="G2931" s="284">
        <f t="shared" si="410"/>
        <v>1.7299582301628119E-2</v>
      </c>
    </row>
    <row r="2932" spans="1:7" hidden="1">
      <c r="A2932" s="283" t="str">
        <f t="shared" si="405"/>
        <v>Tier 31</v>
      </c>
      <c r="B2932" s="286">
        <f t="shared" si="413"/>
        <v>2869</v>
      </c>
      <c r="C2932" s="265">
        <f t="shared" si="413"/>
        <v>46811</v>
      </c>
      <c r="D2932" s="265" t="str">
        <f t="shared" si="407"/>
        <v>Tier 31</v>
      </c>
      <c r="E2932" s="284">
        <f t="shared" si="408"/>
        <v>0.24733024459296069</v>
      </c>
      <c r="F2932" s="265" t="str">
        <f t="shared" si="409"/>
        <v>Tier 31</v>
      </c>
      <c r="G2932" s="284">
        <f t="shared" si="410"/>
        <v>1.7301031150525982E-2</v>
      </c>
    </row>
    <row r="2933" spans="1:7" hidden="1">
      <c r="A2933" s="283" t="str">
        <f t="shared" si="405"/>
        <v>Tier 31</v>
      </c>
      <c r="B2933" s="286">
        <f t="shared" si="413"/>
        <v>2870</v>
      </c>
      <c r="C2933" s="265">
        <f t="shared" si="413"/>
        <v>46812</v>
      </c>
      <c r="D2933" s="265" t="str">
        <f t="shared" si="407"/>
        <v>Tier 31</v>
      </c>
      <c r="E2933" s="284">
        <f t="shared" si="408"/>
        <v>0.24734303871977331</v>
      </c>
      <c r="F2933" s="265" t="str">
        <f t="shared" si="409"/>
        <v>Tier 31</v>
      </c>
      <c r="G2933" s="284">
        <f t="shared" si="410"/>
        <v>1.7302479999423845E-2</v>
      </c>
    </row>
    <row r="2934" spans="1:7" hidden="1">
      <c r="A2934" s="283" t="str">
        <f t="shared" si="405"/>
        <v>Tier 31</v>
      </c>
      <c r="B2934" s="286">
        <f t="shared" si="413"/>
        <v>2871</v>
      </c>
      <c r="C2934" s="265">
        <f t="shared" si="413"/>
        <v>46813</v>
      </c>
      <c r="D2934" s="265" t="str">
        <f t="shared" si="407"/>
        <v>Tier 31</v>
      </c>
      <c r="E2934" s="284">
        <f t="shared" si="408"/>
        <v>0.24735583284658594</v>
      </c>
      <c r="F2934" s="265" t="str">
        <f t="shared" si="409"/>
        <v>Tier 31</v>
      </c>
      <c r="G2934" s="284">
        <f t="shared" si="410"/>
        <v>1.7303928848321708E-2</v>
      </c>
    </row>
    <row r="2935" spans="1:7" hidden="1">
      <c r="A2935" s="283" t="str">
        <f t="shared" si="405"/>
        <v>Tier 31</v>
      </c>
      <c r="B2935" s="286">
        <f t="shared" si="413"/>
        <v>2872</v>
      </c>
      <c r="C2935" s="265">
        <f t="shared" si="413"/>
        <v>46814</v>
      </c>
      <c r="D2935" s="265" t="str">
        <f t="shared" si="407"/>
        <v>Tier 31</v>
      </c>
      <c r="E2935" s="284">
        <f t="shared" si="408"/>
        <v>0.24736862697339856</v>
      </c>
      <c r="F2935" s="265" t="str">
        <f t="shared" si="409"/>
        <v>Tier 31</v>
      </c>
      <c r="G2935" s="284">
        <f t="shared" si="410"/>
        <v>1.7305377697219571E-2</v>
      </c>
    </row>
    <row r="2936" spans="1:7" hidden="1">
      <c r="A2936" s="283" t="str">
        <f t="shared" si="405"/>
        <v>Tier 31</v>
      </c>
      <c r="B2936" s="286">
        <f t="shared" si="413"/>
        <v>2873</v>
      </c>
      <c r="C2936" s="265">
        <f t="shared" si="413"/>
        <v>46815</v>
      </c>
      <c r="D2936" s="265" t="str">
        <f t="shared" si="407"/>
        <v>Tier 31</v>
      </c>
      <c r="E2936" s="284">
        <f t="shared" si="408"/>
        <v>0.24738142110021119</v>
      </c>
      <c r="F2936" s="265" t="str">
        <f t="shared" si="409"/>
        <v>Tier 31</v>
      </c>
      <c r="G2936" s="284">
        <f t="shared" si="410"/>
        <v>1.7306826546117433E-2</v>
      </c>
    </row>
    <row r="2937" spans="1:7" hidden="1">
      <c r="A2937" s="283" t="str">
        <f t="shared" si="405"/>
        <v>Tier 31</v>
      </c>
      <c r="B2937" s="286">
        <f t="shared" si="413"/>
        <v>2874</v>
      </c>
      <c r="C2937" s="265">
        <f t="shared" si="413"/>
        <v>46816</v>
      </c>
      <c r="D2937" s="265" t="str">
        <f t="shared" si="407"/>
        <v>Tier 31</v>
      </c>
      <c r="E2937" s="284">
        <f t="shared" si="408"/>
        <v>0.24739421522702382</v>
      </c>
      <c r="F2937" s="265" t="str">
        <f t="shared" si="409"/>
        <v>Tier 31</v>
      </c>
      <c r="G2937" s="284">
        <f t="shared" si="410"/>
        <v>1.7308275395015296E-2</v>
      </c>
    </row>
    <row r="2938" spans="1:7" hidden="1">
      <c r="A2938" s="283" t="str">
        <f t="shared" si="405"/>
        <v>Tier 31</v>
      </c>
      <c r="B2938" s="286">
        <f t="shared" si="413"/>
        <v>2875</v>
      </c>
      <c r="C2938" s="265">
        <f t="shared" si="413"/>
        <v>46817</v>
      </c>
      <c r="D2938" s="265" t="str">
        <f t="shared" si="407"/>
        <v>Tier 31</v>
      </c>
      <c r="E2938" s="284">
        <f t="shared" si="408"/>
        <v>0.24740700935383644</v>
      </c>
      <c r="F2938" s="265" t="str">
        <f t="shared" si="409"/>
        <v>Tier 31</v>
      </c>
      <c r="G2938" s="284">
        <f t="shared" si="410"/>
        <v>1.7309724243913159E-2</v>
      </c>
    </row>
    <row r="2939" spans="1:7" hidden="1">
      <c r="A2939" s="283" t="str">
        <f t="shared" si="405"/>
        <v>Tier 31</v>
      </c>
      <c r="B2939" s="286">
        <f t="shared" si="413"/>
        <v>2876</v>
      </c>
      <c r="C2939" s="265">
        <f t="shared" si="413"/>
        <v>46818</v>
      </c>
      <c r="D2939" s="265" t="str">
        <f t="shared" si="407"/>
        <v>Tier 31</v>
      </c>
      <c r="E2939" s="284">
        <f t="shared" si="408"/>
        <v>0.24741980348064907</v>
      </c>
      <c r="F2939" s="265" t="str">
        <f t="shared" si="409"/>
        <v>Tier 31</v>
      </c>
      <c r="G2939" s="284">
        <f t="shared" si="410"/>
        <v>1.7311173092811022E-2</v>
      </c>
    </row>
    <row r="2940" spans="1:7" hidden="1">
      <c r="A2940" s="283" t="str">
        <f t="shared" si="405"/>
        <v>Tier 31</v>
      </c>
      <c r="B2940" s="286">
        <f t="shared" si="413"/>
        <v>2877</v>
      </c>
      <c r="C2940" s="265">
        <f t="shared" si="413"/>
        <v>46819</v>
      </c>
      <c r="D2940" s="265" t="str">
        <f t="shared" si="407"/>
        <v>Tier 31</v>
      </c>
      <c r="E2940" s="284">
        <f t="shared" si="408"/>
        <v>0.2474325976074617</v>
      </c>
      <c r="F2940" s="265" t="str">
        <f t="shared" si="409"/>
        <v>Tier 31</v>
      </c>
      <c r="G2940" s="284">
        <f t="shared" si="410"/>
        <v>1.7312621941708885E-2</v>
      </c>
    </row>
    <row r="2941" spans="1:7" hidden="1">
      <c r="A2941" s="283" t="str">
        <f t="shared" si="405"/>
        <v>Tier 31</v>
      </c>
      <c r="B2941" s="286">
        <f t="shared" si="413"/>
        <v>2878</v>
      </c>
      <c r="C2941" s="265">
        <f t="shared" si="413"/>
        <v>46820</v>
      </c>
      <c r="D2941" s="265" t="str">
        <f t="shared" si="407"/>
        <v>Tier 31</v>
      </c>
      <c r="E2941" s="284">
        <f t="shared" si="408"/>
        <v>0.24744539173427432</v>
      </c>
      <c r="F2941" s="265" t="str">
        <f t="shared" si="409"/>
        <v>Tier 31</v>
      </c>
      <c r="G2941" s="284">
        <f t="shared" si="410"/>
        <v>1.7314070790606748E-2</v>
      </c>
    </row>
    <row r="2942" spans="1:7" hidden="1">
      <c r="A2942" s="283" t="str">
        <f t="shared" si="405"/>
        <v>Tier 31</v>
      </c>
      <c r="B2942" s="286">
        <f t="shared" si="413"/>
        <v>2879</v>
      </c>
      <c r="C2942" s="265">
        <f t="shared" si="413"/>
        <v>46821</v>
      </c>
      <c r="D2942" s="265" t="str">
        <f t="shared" si="407"/>
        <v>Tier 31</v>
      </c>
      <c r="E2942" s="284">
        <f t="shared" si="408"/>
        <v>0.24745818586108695</v>
      </c>
      <c r="F2942" s="265" t="str">
        <f t="shared" si="409"/>
        <v>Tier 31</v>
      </c>
      <c r="G2942" s="284">
        <f t="shared" si="410"/>
        <v>1.731551963950461E-2</v>
      </c>
    </row>
    <row r="2943" spans="1:7" hidden="1">
      <c r="A2943" s="283" t="str">
        <f t="shared" si="405"/>
        <v>Tier 31</v>
      </c>
      <c r="B2943" s="286">
        <f t="shared" si="413"/>
        <v>2880</v>
      </c>
      <c r="C2943" s="265">
        <f t="shared" si="413"/>
        <v>46822</v>
      </c>
      <c r="D2943" s="265" t="str">
        <f t="shared" si="407"/>
        <v>Tier 31</v>
      </c>
      <c r="E2943" s="284">
        <f t="shared" si="408"/>
        <v>0.24747097998789958</v>
      </c>
      <c r="F2943" s="265" t="str">
        <f t="shared" si="409"/>
        <v>Tier 31</v>
      </c>
      <c r="G2943" s="284">
        <f t="shared" si="410"/>
        <v>1.7316968488402473E-2</v>
      </c>
    </row>
    <row r="2944" spans="1:7" hidden="1">
      <c r="A2944" s="283" t="str">
        <f t="shared" ref="A2944:A3007" si="414">IFERROR(INDEX($P$63:$P$101,MATCH(B2944,$Q$63:$Q$101,0)),A2943)</f>
        <v>Tier 31</v>
      </c>
      <c r="B2944" s="286">
        <f t="shared" ref="B2944:C2959" si="415">B2943+1</f>
        <v>2881</v>
      </c>
      <c r="C2944" s="265">
        <f t="shared" si="415"/>
        <v>46823</v>
      </c>
      <c r="D2944" s="265" t="str">
        <f t="shared" ref="D2944:D3007" si="416">IF(A2944=0,"",A2944)</f>
        <v>Tier 31</v>
      </c>
      <c r="E2944" s="284">
        <f t="shared" ref="E2944:E3007" si="417">IF(A2944=0,E2943,E2943+VLOOKUP(D2944,$P$63:$T$101,3,0))</f>
        <v>0.2474837741147122</v>
      </c>
      <c r="F2944" s="265" t="str">
        <f t="shared" ref="F2944:F3007" si="418">D2944</f>
        <v>Tier 31</v>
      </c>
      <c r="G2944" s="284">
        <f t="shared" ref="G2944:G3007" si="419">IF(A2944=0,G2943,G2943+VLOOKUP(F2944,$P$63:$T$101,5,0))</f>
        <v>1.7318417337300336E-2</v>
      </c>
    </row>
    <row r="2945" spans="1:7" hidden="1">
      <c r="A2945" s="283" t="str">
        <f t="shared" si="414"/>
        <v>Tier 31</v>
      </c>
      <c r="B2945" s="286">
        <f t="shared" si="415"/>
        <v>2882</v>
      </c>
      <c r="C2945" s="265">
        <f t="shared" si="415"/>
        <v>46824</v>
      </c>
      <c r="D2945" s="265" t="str">
        <f t="shared" si="416"/>
        <v>Tier 31</v>
      </c>
      <c r="E2945" s="284">
        <f t="shared" si="417"/>
        <v>0.24749656824152483</v>
      </c>
      <c r="F2945" s="265" t="str">
        <f t="shared" si="418"/>
        <v>Tier 31</v>
      </c>
      <c r="G2945" s="284">
        <f t="shared" si="419"/>
        <v>1.7319866186198199E-2</v>
      </c>
    </row>
    <row r="2946" spans="1:7" hidden="1">
      <c r="A2946" s="283" t="str">
        <f t="shared" si="414"/>
        <v>Tier 31</v>
      </c>
      <c r="B2946" s="286">
        <f t="shared" si="415"/>
        <v>2883</v>
      </c>
      <c r="C2946" s="265">
        <f t="shared" si="415"/>
        <v>46825</v>
      </c>
      <c r="D2946" s="265" t="str">
        <f t="shared" si="416"/>
        <v>Tier 31</v>
      </c>
      <c r="E2946" s="284">
        <f t="shared" si="417"/>
        <v>0.24750936236833745</v>
      </c>
      <c r="F2946" s="265" t="str">
        <f t="shared" si="418"/>
        <v>Tier 31</v>
      </c>
      <c r="G2946" s="284">
        <f t="shared" si="419"/>
        <v>1.7321315035096062E-2</v>
      </c>
    </row>
    <row r="2947" spans="1:7" hidden="1">
      <c r="A2947" s="283" t="str">
        <f t="shared" si="414"/>
        <v>Tier 31</v>
      </c>
      <c r="B2947" s="286">
        <f t="shared" si="415"/>
        <v>2884</v>
      </c>
      <c r="C2947" s="265">
        <f t="shared" si="415"/>
        <v>46826</v>
      </c>
      <c r="D2947" s="265" t="str">
        <f t="shared" si="416"/>
        <v>Tier 31</v>
      </c>
      <c r="E2947" s="284">
        <f t="shared" si="417"/>
        <v>0.24752215649515008</v>
      </c>
      <c r="F2947" s="265" t="str">
        <f t="shared" si="418"/>
        <v>Tier 31</v>
      </c>
      <c r="G2947" s="284">
        <f t="shared" si="419"/>
        <v>1.7322763883993925E-2</v>
      </c>
    </row>
    <row r="2948" spans="1:7" hidden="1">
      <c r="A2948" s="283" t="str">
        <f t="shared" si="414"/>
        <v>Tier 31</v>
      </c>
      <c r="B2948" s="286">
        <f t="shared" si="415"/>
        <v>2885</v>
      </c>
      <c r="C2948" s="265">
        <f t="shared" si="415"/>
        <v>46827</v>
      </c>
      <c r="D2948" s="265" t="str">
        <f t="shared" si="416"/>
        <v>Tier 31</v>
      </c>
      <c r="E2948" s="284">
        <f t="shared" si="417"/>
        <v>0.24753495062196271</v>
      </c>
      <c r="F2948" s="265" t="str">
        <f t="shared" si="418"/>
        <v>Tier 31</v>
      </c>
      <c r="G2948" s="284">
        <f t="shared" si="419"/>
        <v>1.7324212732891787E-2</v>
      </c>
    </row>
    <row r="2949" spans="1:7" hidden="1">
      <c r="A2949" s="283" t="str">
        <f t="shared" si="414"/>
        <v>Tier 31</v>
      </c>
      <c r="B2949" s="286">
        <f t="shared" si="415"/>
        <v>2886</v>
      </c>
      <c r="C2949" s="265">
        <f t="shared" si="415"/>
        <v>46828</v>
      </c>
      <c r="D2949" s="265" t="str">
        <f t="shared" si="416"/>
        <v>Tier 31</v>
      </c>
      <c r="E2949" s="284">
        <f t="shared" si="417"/>
        <v>0.24754774474877533</v>
      </c>
      <c r="F2949" s="265" t="str">
        <f t="shared" si="418"/>
        <v>Tier 31</v>
      </c>
      <c r="G2949" s="284">
        <f t="shared" si="419"/>
        <v>1.732566158178965E-2</v>
      </c>
    </row>
    <row r="2950" spans="1:7" hidden="1">
      <c r="A2950" s="283" t="str">
        <f t="shared" si="414"/>
        <v>Tier 31</v>
      </c>
      <c r="B2950" s="286">
        <f t="shared" si="415"/>
        <v>2887</v>
      </c>
      <c r="C2950" s="265">
        <f t="shared" si="415"/>
        <v>46829</v>
      </c>
      <c r="D2950" s="265" t="str">
        <f t="shared" si="416"/>
        <v>Tier 31</v>
      </c>
      <c r="E2950" s="284">
        <f t="shared" si="417"/>
        <v>0.24756053887558796</v>
      </c>
      <c r="F2950" s="265" t="str">
        <f t="shared" si="418"/>
        <v>Tier 31</v>
      </c>
      <c r="G2950" s="284">
        <f t="shared" si="419"/>
        <v>1.7327110430687513E-2</v>
      </c>
    </row>
    <row r="2951" spans="1:7" hidden="1">
      <c r="A2951" s="283" t="str">
        <f t="shared" si="414"/>
        <v>Tier 31</v>
      </c>
      <c r="B2951" s="286">
        <f t="shared" si="415"/>
        <v>2888</v>
      </c>
      <c r="C2951" s="265">
        <f t="shared" si="415"/>
        <v>46830</v>
      </c>
      <c r="D2951" s="265" t="str">
        <f t="shared" si="416"/>
        <v>Tier 31</v>
      </c>
      <c r="E2951" s="284">
        <f t="shared" si="417"/>
        <v>0.24757333300240059</v>
      </c>
      <c r="F2951" s="265" t="str">
        <f t="shared" si="418"/>
        <v>Tier 31</v>
      </c>
      <c r="G2951" s="284">
        <f t="shared" si="419"/>
        <v>1.7328559279585376E-2</v>
      </c>
    </row>
    <row r="2952" spans="1:7" hidden="1">
      <c r="A2952" s="283" t="str">
        <f t="shared" si="414"/>
        <v>Tier 31</v>
      </c>
      <c r="B2952" s="286">
        <f t="shared" si="415"/>
        <v>2889</v>
      </c>
      <c r="C2952" s="265">
        <f t="shared" si="415"/>
        <v>46831</v>
      </c>
      <c r="D2952" s="265" t="str">
        <f t="shared" si="416"/>
        <v>Tier 31</v>
      </c>
      <c r="E2952" s="284">
        <f t="shared" si="417"/>
        <v>0.24758612712921321</v>
      </c>
      <c r="F2952" s="265" t="str">
        <f t="shared" si="418"/>
        <v>Tier 31</v>
      </c>
      <c r="G2952" s="284">
        <f t="shared" si="419"/>
        <v>1.7330008128483239E-2</v>
      </c>
    </row>
    <row r="2953" spans="1:7" hidden="1">
      <c r="A2953" s="283" t="str">
        <f t="shared" si="414"/>
        <v>Tier 31</v>
      </c>
      <c r="B2953" s="286">
        <f t="shared" si="415"/>
        <v>2890</v>
      </c>
      <c r="C2953" s="265">
        <f t="shared" si="415"/>
        <v>46832</v>
      </c>
      <c r="D2953" s="265" t="str">
        <f t="shared" si="416"/>
        <v>Tier 31</v>
      </c>
      <c r="E2953" s="284">
        <f t="shared" si="417"/>
        <v>0.24759892125602584</v>
      </c>
      <c r="F2953" s="265" t="str">
        <f t="shared" si="418"/>
        <v>Tier 31</v>
      </c>
      <c r="G2953" s="284">
        <f t="shared" si="419"/>
        <v>1.7331456977381102E-2</v>
      </c>
    </row>
    <row r="2954" spans="1:7" hidden="1">
      <c r="A2954" s="283" t="str">
        <f t="shared" si="414"/>
        <v>Tier 31</v>
      </c>
      <c r="B2954" s="286">
        <f t="shared" si="415"/>
        <v>2891</v>
      </c>
      <c r="C2954" s="265">
        <f t="shared" si="415"/>
        <v>46833</v>
      </c>
      <c r="D2954" s="265" t="str">
        <f t="shared" si="416"/>
        <v>Tier 31</v>
      </c>
      <c r="E2954" s="284">
        <f t="shared" si="417"/>
        <v>0.24761171538283847</v>
      </c>
      <c r="F2954" s="265" t="str">
        <f t="shared" si="418"/>
        <v>Tier 31</v>
      </c>
      <c r="G2954" s="284">
        <f t="shared" si="419"/>
        <v>1.7332905826278965E-2</v>
      </c>
    </row>
    <row r="2955" spans="1:7" hidden="1">
      <c r="A2955" s="283" t="str">
        <f t="shared" si="414"/>
        <v>Tier 31</v>
      </c>
      <c r="B2955" s="286">
        <f t="shared" si="415"/>
        <v>2892</v>
      </c>
      <c r="C2955" s="265">
        <f t="shared" si="415"/>
        <v>46834</v>
      </c>
      <c r="D2955" s="265" t="str">
        <f t="shared" si="416"/>
        <v>Tier 31</v>
      </c>
      <c r="E2955" s="284">
        <f t="shared" si="417"/>
        <v>0.24762450950965109</v>
      </c>
      <c r="F2955" s="265" t="str">
        <f t="shared" si="418"/>
        <v>Tier 31</v>
      </c>
      <c r="G2955" s="284">
        <f t="shared" si="419"/>
        <v>1.7334354675176827E-2</v>
      </c>
    </row>
    <row r="2956" spans="1:7" hidden="1">
      <c r="A2956" s="283" t="str">
        <f t="shared" si="414"/>
        <v>Tier 31</v>
      </c>
      <c r="B2956" s="286">
        <f t="shared" si="415"/>
        <v>2893</v>
      </c>
      <c r="C2956" s="265">
        <f t="shared" si="415"/>
        <v>46835</v>
      </c>
      <c r="D2956" s="265" t="str">
        <f t="shared" si="416"/>
        <v>Tier 31</v>
      </c>
      <c r="E2956" s="284">
        <f t="shared" si="417"/>
        <v>0.24763730363646372</v>
      </c>
      <c r="F2956" s="265" t="str">
        <f t="shared" si="418"/>
        <v>Tier 31</v>
      </c>
      <c r="G2956" s="284">
        <f t="shared" si="419"/>
        <v>1.733580352407469E-2</v>
      </c>
    </row>
    <row r="2957" spans="1:7" hidden="1">
      <c r="A2957" s="283" t="str">
        <f t="shared" si="414"/>
        <v>Tier 31</v>
      </c>
      <c r="B2957" s="286">
        <f t="shared" si="415"/>
        <v>2894</v>
      </c>
      <c r="C2957" s="265">
        <f t="shared" si="415"/>
        <v>46836</v>
      </c>
      <c r="D2957" s="265" t="str">
        <f t="shared" si="416"/>
        <v>Tier 31</v>
      </c>
      <c r="E2957" s="284">
        <f t="shared" si="417"/>
        <v>0.24765009776327634</v>
      </c>
      <c r="F2957" s="265" t="str">
        <f t="shared" si="418"/>
        <v>Tier 31</v>
      </c>
      <c r="G2957" s="284">
        <f t="shared" si="419"/>
        <v>1.7337252372972553E-2</v>
      </c>
    </row>
    <row r="2958" spans="1:7" hidden="1">
      <c r="A2958" s="283" t="str">
        <f t="shared" si="414"/>
        <v>Tier 31</v>
      </c>
      <c r="B2958" s="286">
        <f t="shared" si="415"/>
        <v>2895</v>
      </c>
      <c r="C2958" s="265">
        <f t="shared" si="415"/>
        <v>46837</v>
      </c>
      <c r="D2958" s="265" t="str">
        <f t="shared" si="416"/>
        <v>Tier 31</v>
      </c>
      <c r="E2958" s="284">
        <f t="shared" si="417"/>
        <v>0.24766289189008897</v>
      </c>
      <c r="F2958" s="265" t="str">
        <f t="shared" si="418"/>
        <v>Tier 31</v>
      </c>
      <c r="G2958" s="284">
        <f t="shared" si="419"/>
        <v>1.7338701221870416E-2</v>
      </c>
    </row>
    <row r="2959" spans="1:7" hidden="1">
      <c r="A2959" s="283" t="str">
        <f t="shared" si="414"/>
        <v>Tier 31</v>
      </c>
      <c r="B2959" s="286">
        <f t="shared" si="415"/>
        <v>2896</v>
      </c>
      <c r="C2959" s="265">
        <f t="shared" si="415"/>
        <v>46838</v>
      </c>
      <c r="D2959" s="265" t="str">
        <f t="shared" si="416"/>
        <v>Tier 31</v>
      </c>
      <c r="E2959" s="284">
        <f t="shared" si="417"/>
        <v>0.2476756860169016</v>
      </c>
      <c r="F2959" s="265" t="str">
        <f t="shared" si="418"/>
        <v>Tier 31</v>
      </c>
      <c r="G2959" s="284">
        <f t="shared" si="419"/>
        <v>1.7340150070768279E-2</v>
      </c>
    </row>
    <row r="2960" spans="1:7" hidden="1">
      <c r="A2960" s="283" t="str">
        <f t="shared" si="414"/>
        <v>Tier 31</v>
      </c>
      <c r="B2960" s="286">
        <f t="shared" ref="B2960:C2975" si="420">B2959+1</f>
        <v>2897</v>
      </c>
      <c r="C2960" s="265">
        <f t="shared" si="420"/>
        <v>46839</v>
      </c>
      <c r="D2960" s="265" t="str">
        <f t="shared" si="416"/>
        <v>Tier 31</v>
      </c>
      <c r="E2960" s="284">
        <f t="shared" si="417"/>
        <v>0.24768848014371422</v>
      </c>
      <c r="F2960" s="265" t="str">
        <f t="shared" si="418"/>
        <v>Tier 31</v>
      </c>
      <c r="G2960" s="284">
        <f t="shared" si="419"/>
        <v>1.7341598919666142E-2</v>
      </c>
    </row>
    <row r="2961" spans="1:7" hidden="1">
      <c r="A2961" s="283" t="str">
        <f t="shared" si="414"/>
        <v>Tier 31</v>
      </c>
      <c r="B2961" s="286">
        <f t="shared" si="420"/>
        <v>2898</v>
      </c>
      <c r="C2961" s="265">
        <f t="shared" si="420"/>
        <v>46840</v>
      </c>
      <c r="D2961" s="265" t="str">
        <f t="shared" si="416"/>
        <v>Tier 31</v>
      </c>
      <c r="E2961" s="284">
        <f t="shared" si="417"/>
        <v>0.24770127427052685</v>
      </c>
      <c r="F2961" s="265" t="str">
        <f t="shared" si="418"/>
        <v>Tier 31</v>
      </c>
      <c r="G2961" s="284">
        <f t="shared" si="419"/>
        <v>1.7343047768564004E-2</v>
      </c>
    </row>
    <row r="2962" spans="1:7" hidden="1">
      <c r="A2962" s="283" t="str">
        <f t="shared" si="414"/>
        <v>Tier 31</v>
      </c>
      <c r="B2962" s="286">
        <f t="shared" si="420"/>
        <v>2899</v>
      </c>
      <c r="C2962" s="265">
        <f t="shared" si="420"/>
        <v>46841</v>
      </c>
      <c r="D2962" s="265" t="str">
        <f t="shared" si="416"/>
        <v>Tier 31</v>
      </c>
      <c r="E2962" s="284">
        <f t="shared" si="417"/>
        <v>0.24771406839733948</v>
      </c>
      <c r="F2962" s="265" t="str">
        <f t="shared" si="418"/>
        <v>Tier 31</v>
      </c>
      <c r="G2962" s="284">
        <f t="shared" si="419"/>
        <v>1.7344496617461867E-2</v>
      </c>
    </row>
    <row r="2963" spans="1:7" hidden="1">
      <c r="A2963" s="283" t="str">
        <f t="shared" si="414"/>
        <v>Tier 31</v>
      </c>
      <c r="B2963" s="286">
        <f t="shared" si="420"/>
        <v>2900</v>
      </c>
      <c r="C2963" s="265">
        <f t="shared" si="420"/>
        <v>46842</v>
      </c>
      <c r="D2963" s="265" t="str">
        <f t="shared" si="416"/>
        <v>Tier 31</v>
      </c>
      <c r="E2963" s="284">
        <f t="shared" si="417"/>
        <v>0.2477268625241521</v>
      </c>
      <c r="F2963" s="265" t="str">
        <f t="shared" si="418"/>
        <v>Tier 31</v>
      </c>
      <c r="G2963" s="284">
        <f t="shared" si="419"/>
        <v>1.734594546635973E-2</v>
      </c>
    </row>
    <row r="2964" spans="1:7" hidden="1">
      <c r="A2964" s="283" t="str">
        <f t="shared" si="414"/>
        <v>Tier 31</v>
      </c>
      <c r="B2964" s="286">
        <f t="shared" si="420"/>
        <v>2901</v>
      </c>
      <c r="C2964" s="265">
        <f t="shared" si="420"/>
        <v>46843</v>
      </c>
      <c r="D2964" s="265" t="str">
        <f t="shared" si="416"/>
        <v>Tier 31</v>
      </c>
      <c r="E2964" s="284">
        <f t="shared" si="417"/>
        <v>0.24773965665096473</v>
      </c>
      <c r="F2964" s="265" t="str">
        <f t="shared" si="418"/>
        <v>Tier 31</v>
      </c>
      <c r="G2964" s="284">
        <f t="shared" si="419"/>
        <v>1.7347394315257593E-2</v>
      </c>
    </row>
    <row r="2965" spans="1:7" hidden="1">
      <c r="A2965" s="283" t="str">
        <f t="shared" si="414"/>
        <v>Tier 31</v>
      </c>
      <c r="B2965" s="286">
        <f t="shared" si="420"/>
        <v>2902</v>
      </c>
      <c r="C2965" s="265">
        <f t="shared" si="420"/>
        <v>46844</v>
      </c>
      <c r="D2965" s="265" t="str">
        <f t="shared" si="416"/>
        <v>Tier 31</v>
      </c>
      <c r="E2965" s="284">
        <f t="shared" si="417"/>
        <v>0.24775245077777736</v>
      </c>
      <c r="F2965" s="265" t="str">
        <f t="shared" si="418"/>
        <v>Tier 31</v>
      </c>
      <c r="G2965" s="284">
        <f t="shared" si="419"/>
        <v>1.7348843164155456E-2</v>
      </c>
    </row>
    <row r="2966" spans="1:7" hidden="1">
      <c r="A2966" s="283" t="str">
        <f t="shared" si="414"/>
        <v>Tier 31</v>
      </c>
      <c r="B2966" s="286">
        <f t="shared" si="420"/>
        <v>2903</v>
      </c>
      <c r="C2966" s="265">
        <f t="shared" si="420"/>
        <v>46845</v>
      </c>
      <c r="D2966" s="265" t="str">
        <f t="shared" si="416"/>
        <v>Tier 31</v>
      </c>
      <c r="E2966" s="284">
        <f t="shared" si="417"/>
        <v>0.24776524490458998</v>
      </c>
      <c r="F2966" s="265" t="str">
        <f t="shared" si="418"/>
        <v>Tier 31</v>
      </c>
      <c r="G2966" s="284">
        <f t="shared" si="419"/>
        <v>1.7350292013053319E-2</v>
      </c>
    </row>
    <row r="2967" spans="1:7" hidden="1">
      <c r="A2967" s="283" t="str">
        <f t="shared" si="414"/>
        <v>Tier 31</v>
      </c>
      <c r="B2967" s="286">
        <f t="shared" si="420"/>
        <v>2904</v>
      </c>
      <c r="C2967" s="265">
        <f t="shared" si="420"/>
        <v>46846</v>
      </c>
      <c r="D2967" s="265" t="str">
        <f t="shared" si="416"/>
        <v>Tier 31</v>
      </c>
      <c r="E2967" s="284">
        <f t="shared" si="417"/>
        <v>0.24777803903140261</v>
      </c>
      <c r="F2967" s="265" t="str">
        <f t="shared" si="418"/>
        <v>Tier 31</v>
      </c>
      <c r="G2967" s="284">
        <f t="shared" si="419"/>
        <v>1.7351740861951181E-2</v>
      </c>
    </row>
    <row r="2968" spans="1:7" hidden="1">
      <c r="A2968" s="283" t="str">
        <f t="shared" si="414"/>
        <v>Tier 31</v>
      </c>
      <c r="B2968" s="286">
        <f t="shared" si="420"/>
        <v>2905</v>
      </c>
      <c r="C2968" s="265">
        <f t="shared" si="420"/>
        <v>46847</v>
      </c>
      <c r="D2968" s="265" t="str">
        <f t="shared" si="416"/>
        <v>Tier 31</v>
      </c>
      <c r="E2968" s="284">
        <f t="shared" si="417"/>
        <v>0.24779083315821523</v>
      </c>
      <c r="F2968" s="265" t="str">
        <f t="shared" si="418"/>
        <v>Tier 31</v>
      </c>
      <c r="G2968" s="284">
        <f t="shared" si="419"/>
        <v>1.7353189710849044E-2</v>
      </c>
    </row>
    <row r="2969" spans="1:7" hidden="1">
      <c r="A2969" s="283" t="str">
        <f t="shared" si="414"/>
        <v>Tier 31</v>
      </c>
      <c r="B2969" s="286">
        <f t="shared" si="420"/>
        <v>2906</v>
      </c>
      <c r="C2969" s="265">
        <f t="shared" si="420"/>
        <v>46848</v>
      </c>
      <c r="D2969" s="265" t="str">
        <f t="shared" si="416"/>
        <v>Tier 31</v>
      </c>
      <c r="E2969" s="284">
        <f t="shared" si="417"/>
        <v>0.24780362728502786</v>
      </c>
      <c r="F2969" s="265" t="str">
        <f t="shared" si="418"/>
        <v>Tier 31</v>
      </c>
      <c r="G2969" s="284">
        <f t="shared" si="419"/>
        <v>1.7354638559746907E-2</v>
      </c>
    </row>
    <row r="2970" spans="1:7" hidden="1">
      <c r="A2970" s="283" t="str">
        <f t="shared" si="414"/>
        <v>Tier 31</v>
      </c>
      <c r="B2970" s="286">
        <f t="shared" si="420"/>
        <v>2907</v>
      </c>
      <c r="C2970" s="265">
        <f t="shared" si="420"/>
        <v>46849</v>
      </c>
      <c r="D2970" s="265" t="str">
        <f t="shared" si="416"/>
        <v>Tier 31</v>
      </c>
      <c r="E2970" s="284">
        <f t="shared" si="417"/>
        <v>0.24781642141184049</v>
      </c>
      <c r="F2970" s="265" t="str">
        <f t="shared" si="418"/>
        <v>Tier 31</v>
      </c>
      <c r="G2970" s="284">
        <f t="shared" si="419"/>
        <v>1.735608740864477E-2</v>
      </c>
    </row>
    <row r="2971" spans="1:7" hidden="1">
      <c r="A2971" s="283" t="str">
        <f t="shared" si="414"/>
        <v>Tier 31</v>
      </c>
      <c r="B2971" s="286">
        <f t="shared" si="420"/>
        <v>2908</v>
      </c>
      <c r="C2971" s="265">
        <f t="shared" si="420"/>
        <v>46850</v>
      </c>
      <c r="D2971" s="265" t="str">
        <f t="shared" si="416"/>
        <v>Tier 31</v>
      </c>
      <c r="E2971" s="284">
        <f t="shared" si="417"/>
        <v>0.24782921553865311</v>
      </c>
      <c r="F2971" s="265" t="str">
        <f t="shared" si="418"/>
        <v>Tier 31</v>
      </c>
      <c r="G2971" s="284">
        <f t="shared" si="419"/>
        <v>1.7357536257542633E-2</v>
      </c>
    </row>
    <row r="2972" spans="1:7" hidden="1">
      <c r="A2972" s="283" t="str">
        <f t="shared" si="414"/>
        <v>Tier 31</v>
      </c>
      <c r="B2972" s="286">
        <f t="shared" si="420"/>
        <v>2909</v>
      </c>
      <c r="C2972" s="265">
        <f t="shared" si="420"/>
        <v>46851</v>
      </c>
      <c r="D2972" s="265" t="str">
        <f t="shared" si="416"/>
        <v>Tier 31</v>
      </c>
      <c r="E2972" s="284">
        <f t="shared" si="417"/>
        <v>0.24784200966546574</v>
      </c>
      <c r="F2972" s="265" t="str">
        <f t="shared" si="418"/>
        <v>Tier 31</v>
      </c>
      <c r="G2972" s="284">
        <f t="shared" si="419"/>
        <v>1.7358985106440496E-2</v>
      </c>
    </row>
    <row r="2973" spans="1:7" hidden="1">
      <c r="A2973" s="283" t="str">
        <f t="shared" si="414"/>
        <v>Tier 31</v>
      </c>
      <c r="B2973" s="286">
        <f t="shared" si="420"/>
        <v>2910</v>
      </c>
      <c r="C2973" s="265">
        <f t="shared" si="420"/>
        <v>46852</v>
      </c>
      <c r="D2973" s="265" t="str">
        <f t="shared" si="416"/>
        <v>Tier 31</v>
      </c>
      <c r="E2973" s="284">
        <f t="shared" si="417"/>
        <v>0.24785480379227837</v>
      </c>
      <c r="F2973" s="265" t="str">
        <f t="shared" si="418"/>
        <v>Tier 31</v>
      </c>
      <c r="G2973" s="284">
        <f t="shared" si="419"/>
        <v>1.7360433955338359E-2</v>
      </c>
    </row>
    <row r="2974" spans="1:7" hidden="1">
      <c r="A2974" s="283" t="str">
        <f t="shared" si="414"/>
        <v>Tier 31</v>
      </c>
      <c r="B2974" s="286">
        <f t="shared" si="420"/>
        <v>2911</v>
      </c>
      <c r="C2974" s="265">
        <f t="shared" si="420"/>
        <v>46853</v>
      </c>
      <c r="D2974" s="265" t="str">
        <f t="shared" si="416"/>
        <v>Tier 31</v>
      </c>
      <c r="E2974" s="284">
        <f t="shared" si="417"/>
        <v>0.24786759791909099</v>
      </c>
      <c r="F2974" s="265" t="str">
        <f t="shared" si="418"/>
        <v>Tier 31</v>
      </c>
      <c r="G2974" s="284">
        <f t="shared" si="419"/>
        <v>1.7361882804236221E-2</v>
      </c>
    </row>
    <row r="2975" spans="1:7" hidden="1">
      <c r="A2975" s="283" t="str">
        <f t="shared" si="414"/>
        <v>Tier 31</v>
      </c>
      <c r="B2975" s="286">
        <f t="shared" si="420"/>
        <v>2912</v>
      </c>
      <c r="C2975" s="265">
        <f t="shared" si="420"/>
        <v>46854</v>
      </c>
      <c r="D2975" s="265" t="str">
        <f t="shared" si="416"/>
        <v>Tier 31</v>
      </c>
      <c r="E2975" s="284">
        <f t="shared" si="417"/>
        <v>0.24788039204590362</v>
      </c>
      <c r="F2975" s="265" t="str">
        <f t="shared" si="418"/>
        <v>Tier 31</v>
      </c>
      <c r="G2975" s="284">
        <f t="shared" si="419"/>
        <v>1.7363331653134084E-2</v>
      </c>
    </row>
    <row r="2976" spans="1:7" hidden="1">
      <c r="A2976" s="283" t="str">
        <f t="shared" si="414"/>
        <v>Tier 31</v>
      </c>
      <c r="B2976" s="286">
        <f t="shared" ref="B2976:C2991" si="421">B2975+1</f>
        <v>2913</v>
      </c>
      <c r="C2976" s="265">
        <f t="shared" si="421"/>
        <v>46855</v>
      </c>
      <c r="D2976" s="265" t="str">
        <f t="shared" si="416"/>
        <v>Tier 31</v>
      </c>
      <c r="E2976" s="284">
        <f t="shared" si="417"/>
        <v>0.24789318617271625</v>
      </c>
      <c r="F2976" s="265" t="str">
        <f t="shared" si="418"/>
        <v>Tier 31</v>
      </c>
      <c r="G2976" s="284">
        <f t="shared" si="419"/>
        <v>1.7364780502031947E-2</v>
      </c>
    </row>
    <row r="2977" spans="1:7" hidden="1">
      <c r="A2977" s="283" t="str">
        <f t="shared" si="414"/>
        <v>Tier 31</v>
      </c>
      <c r="B2977" s="286">
        <f t="shared" si="421"/>
        <v>2914</v>
      </c>
      <c r="C2977" s="265">
        <f t="shared" si="421"/>
        <v>46856</v>
      </c>
      <c r="D2977" s="265" t="str">
        <f t="shared" si="416"/>
        <v>Tier 31</v>
      </c>
      <c r="E2977" s="284">
        <f t="shared" si="417"/>
        <v>0.24790598029952887</v>
      </c>
      <c r="F2977" s="265" t="str">
        <f t="shared" si="418"/>
        <v>Tier 31</v>
      </c>
      <c r="G2977" s="284">
        <f t="shared" si="419"/>
        <v>1.736622935092981E-2</v>
      </c>
    </row>
    <row r="2978" spans="1:7" hidden="1">
      <c r="A2978" s="283" t="str">
        <f t="shared" si="414"/>
        <v>Tier 31</v>
      </c>
      <c r="B2978" s="286">
        <f t="shared" si="421"/>
        <v>2915</v>
      </c>
      <c r="C2978" s="265">
        <f t="shared" si="421"/>
        <v>46857</v>
      </c>
      <c r="D2978" s="265" t="str">
        <f t="shared" si="416"/>
        <v>Tier 31</v>
      </c>
      <c r="E2978" s="284">
        <f t="shared" si="417"/>
        <v>0.2479187744263415</v>
      </c>
      <c r="F2978" s="265" t="str">
        <f t="shared" si="418"/>
        <v>Tier 31</v>
      </c>
      <c r="G2978" s="284">
        <f t="shared" si="419"/>
        <v>1.7367678199827673E-2</v>
      </c>
    </row>
    <row r="2979" spans="1:7" hidden="1">
      <c r="A2979" s="283" t="str">
        <f t="shared" si="414"/>
        <v>Tier 31</v>
      </c>
      <c r="B2979" s="286">
        <f t="shared" si="421"/>
        <v>2916</v>
      </c>
      <c r="C2979" s="265">
        <f t="shared" si="421"/>
        <v>46858</v>
      </c>
      <c r="D2979" s="265" t="str">
        <f t="shared" si="416"/>
        <v>Tier 31</v>
      </c>
      <c r="E2979" s="284">
        <f t="shared" si="417"/>
        <v>0.24793156855315412</v>
      </c>
      <c r="F2979" s="265" t="str">
        <f t="shared" si="418"/>
        <v>Tier 31</v>
      </c>
      <c r="G2979" s="284">
        <f t="shared" si="419"/>
        <v>1.7369127048725536E-2</v>
      </c>
    </row>
    <row r="2980" spans="1:7" hidden="1">
      <c r="A2980" s="283" t="str">
        <f t="shared" si="414"/>
        <v>Tier 31</v>
      </c>
      <c r="B2980" s="286">
        <f t="shared" si="421"/>
        <v>2917</v>
      </c>
      <c r="C2980" s="265">
        <f t="shared" si="421"/>
        <v>46859</v>
      </c>
      <c r="D2980" s="265" t="str">
        <f t="shared" si="416"/>
        <v>Tier 31</v>
      </c>
      <c r="E2980" s="284">
        <f t="shared" si="417"/>
        <v>0.24794436267996675</v>
      </c>
      <c r="F2980" s="265" t="str">
        <f t="shared" si="418"/>
        <v>Tier 31</v>
      </c>
      <c r="G2980" s="284">
        <f t="shared" si="419"/>
        <v>1.7370575897623398E-2</v>
      </c>
    </row>
    <row r="2981" spans="1:7" hidden="1">
      <c r="A2981" s="283" t="str">
        <f t="shared" si="414"/>
        <v>Tier 31</v>
      </c>
      <c r="B2981" s="286">
        <f t="shared" si="421"/>
        <v>2918</v>
      </c>
      <c r="C2981" s="265">
        <f t="shared" si="421"/>
        <v>46860</v>
      </c>
      <c r="D2981" s="265" t="str">
        <f t="shared" si="416"/>
        <v>Tier 31</v>
      </c>
      <c r="E2981" s="284">
        <f t="shared" si="417"/>
        <v>0.24795715680677938</v>
      </c>
      <c r="F2981" s="265" t="str">
        <f t="shared" si="418"/>
        <v>Tier 31</v>
      </c>
      <c r="G2981" s="284">
        <f t="shared" si="419"/>
        <v>1.7372024746521261E-2</v>
      </c>
    </row>
    <row r="2982" spans="1:7" hidden="1">
      <c r="A2982" s="283" t="str">
        <f t="shared" si="414"/>
        <v>Tier 31</v>
      </c>
      <c r="B2982" s="286">
        <f t="shared" si="421"/>
        <v>2919</v>
      </c>
      <c r="C2982" s="265">
        <f t="shared" si="421"/>
        <v>46861</v>
      </c>
      <c r="D2982" s="265" t="str">
        <f t="shared" si="416"/>
        <v>Tier 31</v>
      </c>
      <c r="E2982" s="284">
        <f t="shared" si="417"/>
        <v>0.247969950933592</v>
      </c>
      <c r="F2982" s="265" t="str">
        <f t="shared" si="418"/>
        <v>Tier 31</v>
      </c>
      <c r="G2982" s="284">
        <f t="shared" si="419"/>
        <v>1.7373473595419124E-2</v>
      </c>
    </row>
    <row r="2983" spans="1:7" hidden="1">
      <c r="A2983" s="283" t="str">
        <f t="shared" si="414"/>
        <v>Tier 31</v>
      </c>
      <c r="B2983" s="286">
        <f t="shared" si="421"/>
        <v>2920</v>
      </c>
      <c r="C2983" s="265">
        <f t="shared" si="421"/>
        <v>46862</v>
      </c>
      <c r="D2983" s="265" t="str">
        <f t="shared" si="416"/>
        <v>Tier 31</v>
      </c>
      <c r="E2983" s="284">
        <f t="shared" si="417"/>
        <v>0.24798274506040463</v>
      </c>
      <c r="F2983" s="265" t="str">
        <f t="shared" si="418"/>
        <v>Tier 31</v>
      </c>
      <c r="G2983" s="284">
        <f t="shared" si="419"/>
        <v>1.7374922444316987E-2</v>
      </c>
    </row>
    <row r="2984" spans="1:7" hidden="1">
      <c r="A2984" s="283" t="str">
        <f t="shared" si="414"/>
        <v>Tier 31</v>
      </c>
      <c r="B2984" s="286">
        <f t="shared" si="421"/>
        <v>2921</v>
      </c>
      <c r="C2984" s="265">
        <f t="shared" si="421"/>
        <v>46863</v>
      </c>
      <c r="D2984" s="265" t="str">
        <f t="shared" si="416"/>
        <v>Tier 31</v>
      </c>
      <c r="E2984" s="284">
        <f t="shared" si="417"/>
        <v>0.24799553918721726</v>
      </c>
      <c r="F2984" s="265" t="str">
        <f t="shared" si="418"/>
        <v>Tier 31</v>
      </c>
      <c r="G2984" s="284">
        <f t="shared" si="419"/>
        <v>1.737637129321485E-2</v>
      </c>
    </row>
    <row r="2985" spans="1:7" hidden="1">
      <c r="A2985" s="283" t="str">
        <f t="shared" si="414"/>
        <v>Tier 31</v>
      </c>
      <c r="B2985" s="286">
        <f t="shared" si="421"/>
        <v>2922</v>
      </c>
      <c r="C2985" s="265">
        <f t="shared" si="421"/>
        <v>46864</v>
      </c>
      <c r="D2985" s="265" t="str">
        <f t="shared" si="416"/>
        <v>Tier 31</v>
      </c>
      <c r="E2985" s="284">
        <f t="shared" si="417"/>
        <v>0.24800833331402988</v>
      </c>
      <c r="F2985" s="265" t="str">
        <f t="shared" si="418"/>
        <v>Tier 31</v>
      </c>
      <c r="G2985" s="284">
        <f t="shared" si="419"/>
        <v>1.7377820142112713E-2</v>
      </c>
    </row>
    <row r="2986" spans="1:7" hidden="1">
      <c r="A2986" s="283" t="str">
        <f t="shared" si="414"/>
        <v>Tier 31</v>
      </c>
      <c r="B2986" s="286">
        <f t="shared" si="421"/>
        <v>2923</v>
      </c>
      <c r="C2986" s="265">
        <f t="shared" si="421"/>
        <v>46865</v>
      </c>
      <c r="D2986" s="265" t="str">
        <f t="shared" si="416"/>
        <v>Tier 31</v>
      </c>
      <c r="E2986" s="284">
        <f t="shared" si="417"/>
        <v>0.24802112744084251</v>
      </c>
      <c r="F2986" s="265" t="str">
        <f t="shared" si="418"/>
        <v>Tier 31</v>
      </c>
      <c r="G2986" s="284">
        <f t="shared" si="419"/>
        <v>1.7379268991010575E-2</v>
      </c>
    </row>
    <row r="2987" spans="1:7" hidden="1">
      <c r="A2987" s="283" t="str">
        <f t="shared" si="414"/>
        <v>Tier 31</v>
      </c>
      <c r="B2987" s="286">
        <f t="shared" si="421"/>
        <v>2924</v>
      </c>
      <c r="C2987" s="265">
        <f t="shared" si="421"/>
        <v>46866</v>
      </c>
      <c r="D2987" s="265" t="str">
        <f t="shared" si="416"/>
        <v>Tier 31</v>
      </c>
      <c r="E2987" s="284">
        <f t="shared" si="417"/>
        <v>0.24803392156765514</v>
      </c>
      <c r="F2987" s="265" t="str">
        <f t="shared" si="418"/>
        <v>Tier 31</v>
      </c>
      <c r="G2987" s="284">
        <f t="shared" si="419"/>
        <v>1.7380717839908438E-2</v>
      </c>
    </row>
    <row r="2988" spans="1:7" hidden="1">
      <c r="A2988" s="283" t="str">
        <f t="shared" si="414"/>
        <v>Tier 31</v>
      </c>
      <c r="B2988" s="286">
        <f t="shared" si="421"/>
        <v>2925</v>
      </c>
      <c r="C2988" s="265">
        <f t="shared" si="421"/>
        <v>46867</v>
      </c>
      <c r="D2988" s="265" t="str">
        <f t="shared" si="416"/>
        <v>Tier 31</v>
      </c>
      <c r="E2988" s="284">
        <f t="shared" si="417"/>
        <v>0.24804671569446776</v>
      </c>
      <c r="F2988" s="265" t="str">
        <f t="shared" si="418"/>
        <v>Tier 31</v>
      </c>
      <c r="G2988" s="284">
        <f t="shared" si="419"/>
        <v>1.7382166688806301E-2</v>
      </c>
    </row>
    <row r="2989" spans="1:7" hidden="1">
      <c r="A2989" s="283" t="str">
        <f t="shared" si="414"/>
        <v>Tier 31</v>
      </c>
      <c r="B2989" s="286">
        <f t="shared" si="421"/>
        <v>2926</v>
      </c>
      <c r="C2989" s="265">
        <f t="shared" si="421"/>
        <v>46868</v>
      </c>
      <c r="D2989" s="265" t="str">
        <f t="shared" si="416"/>
        <v>Tier 31</v>
      </c>
      <c r="E2989" s="284">
        <f t="shared" si="417"/>
        <v>0.24805950982128039</v>
      </c>
      <c r="F2989" s="265" t="str">
        <f t="shared" si="418"/>
        <v>Tier 31</v>
      </c>
      <c r="G2989" s="284">
        <f t="shared" si="419"/>
        <v>1.7383615537704164E-2</v>
      </c>
    </row>
    <row r="2990" spans="1:7" hidden="1">
      <c r="A2990" s="283" t="str">
        <f t="shared" si="414"/>
        <v>Tier 31</v>
      </c>
      <c r="B2990" s="286">
        <f t="shared" si="421"/>
        <v>2927</v>
      </c>
      <c r="C2990" s="265">
        <f t="shared" si="421"/>
        <v>46869</v>
      </c>
      <c r="D2990" s="265" t="str">
        <f t="shared" si="416"/>
        <v>Tier 31</v>
      </c>
      <c r="E2990" s="284">
        <f t="shared" si="417"/>
        <v>0.24807230394809301</v>
      </c>
      <c r="F2990" s="265" t="str">
        <f t="shared" si="418"/>
        <v>Tier 31</v>
      </c>
      <c r="G2990" s="284">
        <f t="shared" si="419"/>
        <v>1.7385064386602027E-2</v>
      </c>
    </row>
    <row r="2991" spans="1:7" hidden="1">
      <c r="A2991" s="283" t="str">
        <f t="shared" si="414"/>
        <v>Tier 31</v>
      </c>
      <c r="B2991" s="286">
        <f t="shared" si="421"/>
        <v>2928</v>
      </c>
      <c r="C2991" s="265">
        <f t="shared" si="421"/>
        <v>46870</v>
      </c>
      <c r="D2991" s="265" t="str">
        <f t="shared" si="416"/>
        <v>Tier 31</v>
      </c>
      <c r="E2991" s="284">
        <f t="shared" si="417"/>
        <v>0.24808509807490564</v>
      </c>
      <c r="F2991" s="265" t="str">
        <f t="shared" si="418"/>
        <v>Tier 31</v>
      </c>
      <c r="G2991" s="284">
        <f t="shared" si="419"/>
        <v>1.738651323549989E-2</v>
      </c>
    </row>
    <row r="2992" spans="1:7" hidden="1">
      <c r="A2992" s="283" t="str">
        <f t="shared" si="414"/>
        <v>Tier 31</v>
      </c>
      <c r="B2992" s="286">
        <f t="shared" ref="B2992:C3007" si="422">B2991+1</f>
        <v>2929</v>
      </c>
      <c r="C2992" s="265">
        <f t="shared" si="422"/>
        <v>46871</v>
      </c>
      <c r="D2992" s="265" t="str">
        <f t="shared" si="416"/>
        <v>Tier 31</v>
      </c>
      <c r="E2992" s="284">
        <f t="shared" si="417"/>
        <v>0.24809789220171827</v>
      </c>
      <c r="F2992" s="265" t="str">
        <f t="shared" si="418"/>
        <v>Tier 31</v>
      </c>
      <c r="G2992" s="284">
        <f t="shared" si="419"/>
        <v>1.7387962084397753E-2</v>
      </c>
    </row>
    <row r="2993" spans="1:7" hidden="1">
      <c r="A2993" s="283" t="str">
        <f t="shared" si="414"/>
        <v>Tier 31</v>
      </c>
      <c r="B2993" s="286">
        <f t="shared" si="422"/>
        <v>2930</v>
      </c>
      <c r="C2993" s="265">
        <f t="shared" si="422"/>
        <v>46872</v>
      </c>
      <c r="D2993" s="265" t="str">
        <f t="shared" si="416"/>
        <v>Tier 31</v>
      </c>
      <c r="E2993" s="284">
        <f t="shared" si="417"/>
        <v>0.24811068632853089</v>
      </c>
      <c r="F2993" s="265" t="str">
        <f t="shared" si="418"/>
        <v>Tier 31</v>
      </c>
      <c r="G2993" s="284">
        <f t="shared" si="419"/>
        <v>1.7389410933295615E-2</v>
      </c>
    </row>
    <row r="2994" spans="1:7" hidden="1">
      <c r="A2994" s="283" t="str">
        <f t="shared" si="414"/>
        <v>Tier 32</v>
      </c>
      <c r="B2994" s="286">
        <f t="shared" si="422"/>
        <v>2931</v>
      </c>
      <c r="C2994" s="265">
        <f t="shared" si="422"/>
        <v>46873</v>
      </c>
      <c r="D2994" s="265" t="str">
        <f t="shared" si="416"/>
        <v>Tier 32</v>
      </c>
      <c r="E2994" s="284">
        <f t="shared" si="417"/>
        <v>0.24812430304641683</v>
      </c>
      <c r="F2994" s="265" t="str">
        <f t="shared" si="418"/>
        <v>Tier 32</v>
      </c>
      <c r="G2994" s="284">
        <f t="shared" si="419"/>
        <v>1.7390862967342793E-2</v>
      </c>
    </row>
    <row r="2995" spans="1:7" hidden="1">
      <c r="A2995" s="283" t="str">
        <f t="shared" si="414"/>
        <v>Tier 32</v>
      </c>
      <c r="B2995" s="286">
        <f t="shared" si="422"/>
        <v>2932</v>
      </c>
      <c r="C2995" s="265">
        <f t="shared" si="422"/>
        <v>46874</v>
      </c>
      <c r="D2995" s="265" t="str">
        <f t="shared" si="416"/>
        <v>Tier 32</v>
      </c>
      <c r="E2995" s="284">
        <f t="shared" si="417"/>
        <v>0.24813791976430277</v>
      </c>
      <c r="F2995" s="265" t="str">
        <f t="shared" si="418"/>
        <v>Tier 32</v>
      </c>
      <c r="G2995" s="284">
        <f t="shared" si="419"/>
        <v>1.739231500138997E-2</v>
      </c>
    </row>
    <row r="2996" spans="1:7" hidden="1">
      <c r="A2996" s="283" t="str">
        <f t="shared" si="414"/>
        <v>Tier 32</v>
      </c>
      <c r="B2996" s="286">
        <f t="shared" si="422"/>
        <v>2933</v>
      </c>
      <c r="C2996" s="265">
        <f t="shared" si="422"/>
        <v>46875</v>
      </c>
      <c r="D2996" s="265" t="str">
        <f t="shared" si="416"/>
        <v>Tier 32</v>
      </c>
      <c r="E2996" s="284">
        <f t="shared" si="417"/>
        <v>0.24815153648218871</v>
      </c>
      <c r="F2996" s="265" t="str">
        <f t="shared" si="418"/>
        <v>Tier 32</v>
      </c>
      <c r="G2996" s="284">
        <f t="shared" si="419"/>
        <v>1.7393767035437147E-2</v>
      </c>
    </row>
    <row r="2997" spans="1:7" hidden="1">
      <c r="A2997" s="283" t="str">
        <f t="shared" si="414"/>
        <v>Tier 32</v>
      </c>
      <c r="B2997" s="286">
        <f t="shared" si="422"/>
        <v>2934</v>
      </c>
      <c r="C2997" s="265">
        <f t="shared" si="422"/>
        <v>46876</v>
      </c>
      <c r="D2997" s="265" t="str">
        <f t="shared" si="416"/>
        <v>Tier 32</v>
      </c>
      <c r="E2997" s="284">
        <f t="shared" si="417"/>
        <v>0.24816515320007465</v>
      </c>
      <c r="F2997" s="265" t="str">
        <f t="shared" si="418"/>
        <v>Tier 32</v>
      </c>
      <c r="G2997" s="284">
        <f t="shared" si="419"/>
        <v>1.7395219069484325E-2</v>
      </c>
    </row>
    <row r="2998" spans="1:7" hidden="1">
      <c r="A2998" s="283" t="str">
        <f t="shared" si="414"/>
        <v>Tier 32</v>
      </c>
      <c r="B2998" s="286">
        <f t="shared" si="422"/>
        <v>2935</v>
      </c>
      <c r="C2998" s="265">
        <f t="shared" si="422"/>
        <v>46877</v>
      </c>
      <c r="D2998" s="265" t="str">
        <f t="shared" si="416"/>
        <v>Tier 32</v>
      </c>
      <c r="E2998" s="284">
        <f t="shared" si="417"/>
        <v>0.24817876991796059</v>
      </c>
      <c r="F2998" s="265" t="str">
        <f t="shared" si="418"/>
        <v>Tier 32</v>
      </c>
      <c r="G2998" s="284">
        <f t="shared" si="419"/>
        <v>1.7396671103531502E-2</v>
      </c>
    </row>
    <row r="2999" spans="1:7" hidden="1">
      <c r="A2999" s="283" t="str">
        <f t="shared" si="414"/>
        <v>Tier 32</v>
      </c>
      <c r="B2999" s="286">
        <f t="shared" si="422"/>
        <v>2936</v>
      </c>
      <c r="C2999" s="265">
        <f t="shared" si="422"/>
        <v>46878</v>
      </c>
      <c r="D2999" s="265" t="str">
        <f t="shared" si="416"/>
        <v>Tier 32</v>
      </c>
      <c r="E2999" s="284">
        <f t="shared" si="417"/>
        <v>0.24819238663584653</v>
      </c>
      <c r="F2999" s="265" t="str">
        <f t="shared" si="418"/>
        <v>Tier 32</v>
      </c>
      <c r="G2999" s="284">
        <f t="shared" si="419"/>
        <v>1.7398123137578679E-2</v>
      </c>
    </row>
    <row r="3000" spans="1:7" hidden="1">
      <c r="A3000" s="283" t="str">
        <f t="shared" si="414"/>
        <v>Tier 32</v>
      </c>
      <c r="B3000" s="286">
        <f t="shared" si="422"/>
        <v>2937</v>
      </c>
      <c r="C3000" s="265">
        <f t="shared" si="422"/>
        <v>46879</v>
      </c>
      <c r="D3000" s="265" t="str">
        <f t="shared" si="416"/>
        <v>Tier 32</v>
      </c>
      <c r="E3000" s="284">
        <f t="shared" si="417"/>
        <v>0.24820600335373247</v>
      </c>
      <c r="F3000" s="265" t="str">
        <f t="shared" si="418"/>
        <v>Tier 32</v>
      </c>
      <c r="G3000" s="284">
        <f t="shared" si="419"/>
        <v>1.7399575171625856E-2</v>
      </c>
    </row>
    <row r="3001" spans="1:7" hidden="1">
      <c r="A3001" s="283" t="str">
        <f t="shared" si="414"/>
        <v>Tier 32</v>
      </c>
      <c r="B3001" s="286">
        <f t="shared" si="422"/>
        <v>2938</v>
      </c>
      <c r="C3001" s="265">
        <f t="shared" si="422"/>
        <v>46880</v>
      </c>
      <c r="D3001" s="265" t="str">
        <f t="shared" si="416"/>
        <v>Tier 32</v>
      </c>
      <c r="E3001" s="284">
        <f t="shared" si="417"/>
        <v>0.24821962007161841</v>
      </c>
      <c r="F3001" s="265" t="str">
        <f t="shared" si="418"/>
        <v>Tier 32</v>
      </c>
      <c r="G3001" s="284">
        <f t="shared" si="419"/>
        <v>1.7401027205673034E-2</v>
      </c>
    </row>
    <row r="3002" spans="1:7" hidden="1">
      <c r="A3002" s="283" t="str">
        <f t="shared" si="414"/>
        <v>Tier 32</v>
      </c>
      <c r="B3002" s="286">
        <f t="shared" si="422"/>
        <v>2939</v>
      </c>
      <c r="C3002" s="265">
        <f t="shared" si="422"/>
        <v>46881</v>
      </c>
      <c r="D3002" s="265" t="str">
        <f t="shared" si="416"/>
        <v>Tier 32</v>
      </c>
      <c r="E3002" s="284">
        <f t="shared" si="417"/>
        <v>0.24823323678950435</v>
      </c>
      <c r="F3002" s="265" t="str">
        <f t="shared" si="418"/>
        <v>Tier 32</v>
      </c>
      <c r="G3002" s="284">
        <f t="shared" si="419"/>
        <v>1.7402479239720211E-2</v>
      </c>
    </row>
    <row r="3003" spans="1:7" hidden="1">
      <c r="A3003" s="283" t="str">
        <f t="shared" si="414"/>
        <v>Tier 32</v>
      </c>
      <c r="B3003" s="286">
        <f t="shared" si="422"/>
        <v>2940</v>
      </c>
      <c r="C3003" s="265">
        <f t="shared" si="422"/>
        <v>46882</v>
      </c>
      <c r="D3003" s="265" t="str">
        <f t="shared" si="416"/>
        <v>Tier 32</v>
      </c>
      <c r="E3003" s="284">
        <f t="shared" si="417"/>
        <v>0.24824685350739029</v>
      </c>
      <c r="F3003" s="265" t="str">
        <f t="shared" si="418"/>
        <v>Tier 32</v>
      </c>
      <c r="G3003" s="284">
        <f t="shared" si="419"/>
        <v>1.7403931273767388E-2</v>
      </c>
    </row>
    <row r="3004" spans="1:7" hidden="1">
      <c r="A3004" s="283" t="str">
        <f t="shared" si="414"/>
        <v>Tier 32</v>
      </c>
      <c r="B3004" s="286">
        <f t="shared" si="422"/>
        <v>2941</v>
      </c>
      <c r="C3004" s="265">
        <f t="shared" si="422"/>
        <v>46883</v>
      </c>
      <c r="D3004" s="265" t="str">
        <f t="shared" si="416"/>
        <v>Tier 32</v>
      </c>
      <c r="E3004" s="284">
        <f t="shared" si="417"/>
        <v>0.24826047022527623</v>
      </c>
      <c r="F3004" s="265" t="str">
        <f t="shared" si="418"/>
        <v>Tier 32</v>
      </c>
      <c r="G3004" s="284">
        <f t="shared" si="419"/>
        <v>1.7405383307814565E-2</v>
      </c>
    </row>
    <row r="3005" spans="1:7" hidden="1">
      <c r="A3005" s="283" t="str">
        <f t="shared" si="414"/>
        <v>Tier 32</v>
      </c>
      <c r="B3005" s="286">
        <f t="shared" si="422"/>
        <v>2942</v>
      </c>
      <c r="C3005" s="265">
        <f t="shared" si="422"/>
        <v>46884</v>
      </c>
      <c r="D3005" s="265" t="str">
        <f t="shared" si="416"/>
        <v>Tier 32</v>
      </c>
      <c r="E3005" s="284">
        <f t="shared" si="417"/>
        <v>0.24827408694316216</v>
      </c>
      <c r="F3005" s="265" t="str">
        <f t="shared" si="418"/>
        <v>Tier 32</v>
      </c>
      <c r="G3005" s="284">
        <f t="shared" si="419"/>
        <v>1.7406835341861743E-2</v>
      </c>
    </row>
    <row r="3006" spans="1:7" hidden="1">
      <c r="A3006" s="283" t="str">
        <f t="shared" si="414"/>
        <v>Tier 32</v>
      </c>
      <c r="B3006" s="286">
        <f t="shared" si="422"/>
        <v>2943</v>
      </c>
      <c r="C3006" s="265">
        <f t="shared" si="422"/>
        <v>46885</v>
      </c>
      <c r="D3006" s="265" t="str">
        <f t="shared" si="416"/>
        <v>Tier 32</v>
      </c>
      <c r="E3006" s="284">
        <f t="shared" si="417"/>
        <v>0.2482877036610481</v>
      </c>
      <c r="F3006" s="265" t="str">
        <f t="shared" si="418"/>
        <v>Tier 32</v>
      </c>
      <c r="G3006" s="284">
        <f t="shared" si="419"/>
        <v>1.740828737590892E-2</v>
      </c>
    </row>
    <row r="3007" spans="1:7" hidden="1">
      <c r="A3007" s="283" t="str">
        <f t="shared" si="414"/>
        <v>Tier 32</v>
      </c>
      <c r="B3007" s="286">
        <f t="shared" si="422"/>
        <v>2944</v>
      </c>
      <c r="C3007" s="265">
        <f t="shared" si="422"/>
        <v>46886</v>
      </c>
      <c r="D3007" s="265" t="str">
        <f t="shared" si="416"/>
        <v>Tier 32</v>
      </c>
      <c r="E3007" s="284">
        <f t="shared" si="417"/>
        <v>0.24830132037893404</v>
      </c>
      <c r="F3007" s="265" t="str">
        <f t="shared" si="418"/>
        <v>Tier 32</v>
      </c>
      <c r="G3007" s="284">
        <f t="shared" si="419"/>
        <v>1.7409739409956097E-2</v>
      </c>
    </row>
    <row r="3008" spans="1:7" hidden="1">
      <c r="A3008" s="283" t="str">
        <f t="shared" ref="A3008:A3071" si="423">IFERROR(INDEX($P$63:$P$101,MATCH(B3008,$Q$63:$Q$101,0)),A3007)</f>
        <v>Tier 32</v>
      </c>
      <c r="B3008" s="286">
        <f t="shared" ref="B3008:C3023" si="424">B3007+1</f>
        <v>2945</v>
      </c>
      <c r="C3008" s="265">
        <f t="shared" si="424"/>
        <v>46887</v>
      </c>
      <c r="D3008" s="265" t="str">
        <f t="shared" ref="D3008:D3071" si="425">IF(A3008=0,"",A3008)</f>
        <v>Tier 32</v>
      </c>
      <c r="E3008" s="284">
        <f t="shared" ref="E3008:E3071" si="426">IF(A3008=0,E3007,E3007+VLOOKUP(D3008,$P$63:$T$101,3,0))</f>
        <v>0.24831493709681998</v>
      </c>
      <c r="F3008" s="265" t="str">
        <f t="shared" ref="F3008:F3071" si="427">D3008</f>
        <v>Tier 32</v>
      </c>
      <c r="G3008" s="284">
        <f t="shared" ref="G3008:G3071" si="428">IF(A3008=0,G3007,G3007+VLOOKUP(F3008,$P$63:$T$101,5,0))</f>
        <v>1.7411191444003275E-2</v>
      </c>
    </row>
    <row r="3009" spans="1:7" hidden="1">
      <c r="A3009" s="283" t="str">
        <f t="shared" si="423"/>
        <v>Tier 32</v>
      </c>
      <c r="B3009" s="286">
        <f t="shared" si="424"/>
        <v>2946</v>
      </c>
      <c r="C3009" s="265">
        <f t="shared" si="424"/>
        <v>46888</v>
      </c>
      <c r="D3009" s="265" t="str">
        <f t="shared" si="425"/>
        <v>Tier 32</v>
      </c>
      <c r="E3009" s="284">
        <f t="shared" si="426"/>
        <v>0.24832855381470592</v>
      </c>
      <c r="F3009" s="265" t="str">
        <f t="shared" si="427"/>
        <v>Tier 32</v>
      </c>
      <c r="G3009" s="284">
        <f t="shared" si="428"/>
        <v>1.7412643478050452E-2</v>
      </c>
    </row>
    <row r="3010" spans="1:7" hidden="1">
      <c r="A3010" s="283" t="str">
        <f t="shared" si="423"/>
        <v>Tier 32</v>
      </c>
      <c r="B3010" s="286">
        <f t="shared" si="424"/>
        <v>2947</v>
      </c>
      <c r="C3010" s="265">
        <f t="shared" si="424"/>
        <v>46889</v>
      </c>
      <c r="D3010" s="265" t="str">
        <f t="shared" si="425"/>
        <v>Tier 32</v>
      </c>
      <c r="E3010" s="284">
        <f t="shared" si="426"/>
        <v>0.24834217053259186</v>
      </c>
      <c r="F3010" s="265" t="str">
        <f t="shared" si="427"/>
        <v>Tier 32</v>
      </c>
      <c r="G3010" s="284">
        <f t="shared" si="428"/>
        <v>1.7414095512097629E-2</v>
      </c>
    </row>
    <row r="3011" spans="1:7" hidden="1">
      <c r="A3011" s="283" t="str">
        <f t="shared" si="423"/>
        <v>Tier 32</v>
      </c>
      <c r="B3011" s="286">
        <f t="shared" si="424"/>
        <v>2948</v>
      </c>
      <c r="C3011" s="265">
        <f t="shared" si="424"/>
        <v>46890</v>
      </c>
      <c r="D3011" s="265" t="str">
        <f t="shared" si="425"/>
        <v>Tier 32</v>
      </c>
      <c r="E3011" s="284">
        <f t="shared" si="426"/>
        <v>0.2483557872504778</v>
      </c>
      <c r="F3011" s="265" t="str">
        <f t="shared" si="427"/>
        <v>Tier 32</v>
      </c>
      <c r="G3011" s="284">
        <f t="shared" si="428"/>
        <v>1.7415547546144806E-2</v>
      </c>
    </row>
    <row r="3012" spans="1:7" hidden="1">
      <c r="A3012" s="283" t="str">
        <f t="shared" si="423"/>
        <v>Tier 32</v>
      </c>
      <c r="B3012" s="286">
        <f t="shared" si="424"/>
        <v>2949</v>
      </c>
      <c r="C3012" s="265">
        <f t="shared" si="424"/>
        <v>46891</v>
      </c>
      <c r="D3012" s="265" t="str">
        <f t="shared" si="425"/>
        <v>Tier 32</v>
      </c>
      <c r="E3012" s="284">
        <f t="shared" si="426"/>
        <v>0.24836940396836374</v>
      </c>
      <c r="F3012" s="265" t="str">
        <f t="shared" si="427"/>
        <v>Tier 32</v>
      </c>
      <c r="G3012" s="284">
        <f t="shared" si="428"/>
        <v>1.7416999580191984E-2</v>
      </c>
    </row>
    <row r="3013" spans="1:7" hidden="1">
      <c r="A3013" s="283" t="str">
        <f t="shared" si="423"/>
        <v>Tier 32</v>
      </c>
      <c r="B3013" s="286">
        <f t="shared" si="424"/>
        <v>2950</v>
      </c>
      <c r="C3013" s="265">
        <f t="shared" si="424"/>
        <v>46892</v>
      </c>
      <c r="D3013" s="265" t="str">
        <f t="shared" si="425"/>
        <v>Tier 32</v>
      </c>
      <c r="E3013" s="284">
        <f t="shared" si="426"/>
        <v>0.24838302068624968</v>
      </c>
      <c r="F3013" s="265" t="str">
        <f t="shared" si="427"/>
        <v>Tier 32</v>
      </c>
      <c r="G3013" s="284">
        <f t="shared" si="428"/>
        <v>1.7418451614239161E-2</v>
      </c>
    </row>
    <row r="3014" spans="1:7" hidden="1">
      <c r="A3014" s="283" t="str">
        <f t="shared" si="423"/>
        <v>Tier 32</v>
      </c>
      <c r="B3014" s="286">
        <f t="shared" si="424"/>
        <v>2951</v>
      </c>
      <c r="C3014" s="265">
        <f t="shared" si="424"/>
        <v>46893</v>
      </c>
      <c r="D3014" s="265" t="str">
        <f t="shared" si="425"/>
        <v>Tier 32</v>
      </c>
      <c r="E3014" s="284">
        <f t="shared" si="426"/>
        <v>0.24839663740413562</v>
      </c>
      <c r="F3014" s="265" t="str">
        <f t="shared" si="427"/>
        <v>Tier 32</v>
      </c>
      <c r="G3014" s="284">
        <f t="shared" si="428"/>
        <v>1.7419903648286338E-2</v>
      </c>
    </row>
    <row r="3015" spans="1:7" hidden="1">
      <c r="A3015" s="283" t="str">
        <f t="shared" si="423"/>
        <v>Tier 32</v>
      </c>
      <c r="B3015" s="286">
        <f t="shared" si="424"/>
        <v>2952</v>
      </c>
      <c r="C3015" s="265">
        <f t="shared" si="424"/>
        <v>46894</v>
      </c>
      <c r="D3015" s="265" t="str">
        <f t="shared" si="425"/>
        <v>Tier 32</v>
      </c>
      <c r="E3015" s="284">
        <f t="shared" si="426"/>
        <v>0.24841025412202156</v>
      </c>
      <c r="F3015" s="265" t="str">
        <f t="shared" si="427"/>
        <v>Tier 32</v>
      </c>
      <c r="G3015" s="284">
        <f t="shared" si="428"/>
        <v>1.7421355682333516E-2</v>
      </c>
    </row>
    <row r="3016" spans="1:7" hidden="1">
      <c r="A3016" s="283" t="str">
        <f t="shared" si="423"/>
        <v>Tier 32</v>
      </c>
      <c r="B3016" s="286">
        <f t="shared" si="424"/>
        <v>2953</v>
      </c>
      <c r="C3016" s="265">
        <f t="shared" si="424"/>
        <v>46895</v>
      </c>
      <c r="D3016" s="265" t="str">
        <f t="shared" si="425"/>
        <v>Tier 32</v>
      </c>
      <c r="E3016" s="284">
        <f t="shared" si="426"/>
        <v>0.2484238708399075</v>
      </c>
      <c r="F3016" s="265" t="str">
        <f t="shared" si="427"/>
        <v>Tier 32</v>
      </c>
      <c r="G3016" s="284">
        <f t="shared" si="428"/>
        <v>1.7422807716380693E-2</v>
      </c>
    </row>
    <row r="3017" spans="1:7" hidden="1">
      <c r="A3017" s="283" t="str">
        <f t="shared" si="423"/>
        <v>Tier 32</v>
      </c>
      <c r="B3017" s="286">
        <f t="shared" si="424"/>
        <v>2954</v>
      </c>
      <c r="C3017" s="265">
        <f t="shared" si="424"/>
        <v>46896</v>
      </c>
      <c r="D3017" s="265" t="str">
        <f t="shared" si="425"/>
        <v>Tier 32</v>
      </c>
      <c r="E3017" s="284">
        <f t="shared" si="426"/>
        <v>0.24843748755779343</v>
      </c>
      <c r="F3017" s="265" t="str">
        <f t="shared" si="427"/>
        <v>Tier 32</v>
      </c>
      <c r="G3017" s="284">
        <f t="shared" si="428"/>
        <v>1.742425975042787E-2</v>
      </c>
    </row>
    <row r="3018" spans="1:7" hidden="1">
      <c r="A3018" s="283" t="str">
        <f t="shared" si="423"/>
        <v>Tier 32</v>
      </c>
      <c r="B3018" s="286">
        <f t="shared" si="424"/>
        <v>2955</v>
      </c>
      <c r="C3018" s="265">
        <f t="shared" si="424"/>
        <v>46897</v>
      </c>
      <c r="D3018" s="265" t="str">
        <f t="shared" si="425"/>
        <v>Tier 32</v>
      </c>
      <c r="E3018" s="284">
        <f t="shared" si="426"/>
        <v>0.24845110427567937</v>
      </c>
      <c r="F3018" s="265" t="str">
        <f t="shared" si="427"/>
        <v>Tier 32</v>
      </c>
      <c r="G3018" s="284">
        <f t="shared" si="428"/>
        <v>1.7425711784475047E-2</v>
      </c>
    </row>
    <row r="3019" spans="1:7" hidden="1">
      <c r="A3019" s="283" t="str">
        <f t="shared" si="423"/>
        <v>Tier 32</v>
      </c>
      <c r="B3019" s="286">
        <f t="shared" si="424"/>
        <v>2956</v>
      </c>
      <c r="C3019" s="265">
        <f t="shared" si="424"/>
        <v>46898</v>
      </c>
      <c r="D3019" s="265" t="str">
        <f t="shared" si="425"/>
        <v>Tier 32</v>
      </c>
      <c r="E3019" s="284">
        <f t="shared" si="426"/>
        <v>0.24846472099356531</v>
      </c>
      <c r="F3019" s="265" t="str">
        <f t="shared" si="427"/>
        <v>Tier 32</v>
      </c>
      <c r="G3019" s="284">
        <f t="shared" si="428"/>
        <v>1.7427163818522225E-2</v>
      </c>
    </row>
    <row r="3020" spans="1:7" hidden="1">
      <c r="A3020" s="283" t="str">
        <f t="shared" si="423"/>
        <v>Tier 32</v>
      </c>
      <c r="B3020" s="286">
        <f t="shared" si="424"/>
        <v>2957</v>
      </c>
      <c r="C3020" s="265">
        <f t="shared" si="424"/>
        <v>46899</v>
      </c>
      <c r="D3020" s="265" t="str">
        <f t="shared" si="425"/>
        <v>Tier 32</v>
      </c>
      <c r="E3020" s="284">
        <f t="shared" si="426"/>
        <v>0.24847833771145125</v>
      </c>
      <c r="F3020" s="265" t="str">
        <f t="shared" si="427"/>
        <v>Tier 32</v>
      </c>
      <c r="G3020" s="284">
        <f t="shared" si="428"/>
        <v>1.7428615852569402E-2</v>
      </c>
    </row>
    <row r="3021" spans="1:7" hidden="1">
      <c r="A3021" s="283" t="str">
        <f t="shared" si="423"/>
        <v>Tier 32</v>
      </c>
      <c r="B3021" s="286">
        <f t="shared" si="424"/>
        <v>2958</v>
      </c>
      <c r="C3021" s="265">
        <f t="shared" si="424"/>
        <v>46900</v>
      </c>
      <c r="D3021" s="265" t="str">
        <f t="shared" si="425"/>
        <v>Tier 32</v>
      </c>
      <c r="E3021" s="284">
        <f t="shared" si="426"/>
        <v>0.24849195442933719</v>
      </c>
      <c r="F3021" s="265" t="str">
        <f t="shared" si="427"/>
        <v>Tier 32</v>
      </c>
      <c r="G3021" s="284">
        <f t="shared" si="428"/>
        <v>1.7430067886616579E-2</v>
      </c>
    </row>
    <row r="3022" spans="1:7" hidden="1">
      <c r="A3022" s="283" t="str">
        <f t="shared" si="423"/>
        <v>Tier 32</v>
      </c>
      <c r="B3022" s="286">
        <f t="shared" si="424"/>
        <v>2959</v>
      </c>
      <c r="C3022" s="265">
        <f t="shared" si="424"/>
        <v>46901</v>
      </c>
      <c r="D3022" s="265" t="str">
        <f t="shared" si="425"/>
        <v>Tier 32</v>
      </c>
      <c r="E3022" s="284">
        <f t="shared" si="426"/>
        <v>0.24850557114722313</v>
      </c>
      <c r="F3022" s="265" t="str">
        <f t="shared" si="427"/>
        <v>Tier 32</v>
      </c>
      <c r="G3022" s="284">
        <f t="shared" si="428"/>
        <v>1.7431519920663757E-2</v>
      </c>
    </row>
    <row r="3023" spans="1:7" hidden="1">
      <c r="A3023" s="283" t="str">
        <f t="shared" si="423"/>
        <v>Tier 32</v>
      </c>
      <c r="B3023" s="286">
        <f t="shared" si="424"/>
        <v>2960</v>
      </c>
      <c r="C3023" s="265">
        <f t="shared" si="424"/>
        <v>46902</v>
      </c>
      <c r="D3023" s="265" t="str">
        <f t="shared" si="425"/>
        <v>Tier 32</v>
      </c>
      <c r="E3023" s="284">
        <f t="shared" si="426"/>
        <v>0.24851918786510907</v>
      </c>
      <c r="F3023" s="265" t="str">
        <f t="shared" si="427"/>
        <v>Tier 32</v>
      </c>
      <c r="G3023" s="284">
        <f t="shared" si="428"/>
        <v>1.7432971954710934E-2</v>
      </c>
    </row>
    <row r="3024" spans="1:7" hidden="1">
      <c r="A3024" s="283" t="str">
        <f t="shared" si="423"/>
        <v>Tier 32</v>
      </c>
      <c r="B3024" s="286">
        <f t="shared" ref="B3024:C3039" si="429">B3023+1</f>
        <v>2961</v>
      </c>
      <c r="C3024" s="265">
        <f t="shared" si="429"/>
        <v>46903</v>
      </c>
      <c r="D3024" s="265" t="str">
        <f t="shared" si="425"/>
        <v>Tier 32</v>
      </c>
      <c r="E3024" s="284">
        <f t="shared" si="426"/>
        <v>0.24853280458299501</v>
      </c>
      <c r="F3024" s="265" t="str">
        <f t="shared" si="427"/>
        <v>Tier 32</v>
      </c>
      <c r="G3024" s="284">
        <f t="shared" si="428"/>
        <v>1.7434423988758111E-2</v>
      </c>
    </row>
    <row r="3025" spans="1:7" hidden="1">
      <c r="A3025" s="283" t="str">
        <f t="shared" si="423"/>
        <v>Tier 32</v>
      </c>
      <c r="B3025" s="286">
        <f t="shared" si="429"/>
        <v>2962</v>
      </c>
      <c r="C3025" s="265">
        <f t="shared" si="429"/>
        <v>46904</v>
      </c>
      <c r="D3025" s="265" t="str">
        <f t="shared" si="425"/>
        <v>Tier 32</v>
      </c>
      <c r="E3025" s="284">
        <f t="shared" si="426"/>
        <v>0.24854642130088095</v>
      </c>
      <c r="F3025" s="265" t="str">
        <f t="shared" si="427"/>
        <v>Tier 32</v>
      </c>
      <c r="G3025" s="284">
        <f t="shared" si="428"/>
        <v>1.7435876022805288E-2</v>
      </c>
    </row>
    <row r="3026" spans="1:7" hidden="1">
      <c r="A3026" s="283" t="str">
        <f t="shared" si="423"/>
        <v>Tier 32</v>
      </c>
      <c r="B3026" s="286">
        <f t="shared" si="429"/>
        <v>2963</v>
      </c>
      <c r="C3026" s="265">
        <f t="shared" si="429"/>
        <v>46905</v>
      </c>
      <c r="D3026" s="265" t="str">
        <f t="shared" si="425"/>
        <v>Tier 32</v>
      </c>
      <c r="E3026" s="284">
        <f t="shared" si="426"/>
        <v>0.24856003801876689</v>
      </c>
      <c r="F3026" s="265" t="str">
        <f t="shared" si="427"/>
        <v>Tier 32</v>
      </c>
      <c r="G3026" s="284">
        <f t="shared" si="428"/>
        <v>1.7437328056852466E-2</v>
      </c>
    </row>
    <row r="3027" spans="1:7" hidden="1">
      <c r="A3027" s="283" t="str">
        <f t="shared" si="423"/>
        <v>Tier 32</v>
      </c>
      <c r="B3027" s="286">
        <f t="shared" si="429"/>
        <v>2964</v>
      </c>
      <c r="C3027" s="265">
        <f t="shared" si="429"/>
        <v>46906</v>
      </c>
      <c r="D3027" s="265" t="str">
        <f t="shared" si="425"/>
        <v>Tier 32</v>
      </c>
      <c r="E3027" s="284">
        <f t="shared" si="426"/>
        <v>0.24857365473665283</v>
      </c>
      <c r="F3027" s="265" t="str">
        <f t="shared" si="427"/>
        <v>Tier 32</v>
      </c>
      <c r="G3027" s="284">
        <f t="shared" si="428"/>
        <v>1.7438780090899643E-2</v>
      </c>
    </row>
    <row r="3028" spans="1:7" hidden="1">
      <c r="A3028" s="283" t="str">
        <f t="shared" si="423"/>
        <v>Tier 32</v>
      </c>
      <c r="B3028" s="286">
        <f t="shared" si="429"/>
        <v>2965</v>
      </c>
      <c r="C3028" s="265">
        <f t="shared" si="429"/>
        <v>46907</v>
      </c>
      <c r="D3028" s="265" t="str">
        <f t="shared" si="425"/>
        <v>Tier 32</v>
      </c>
      <c r="E3028" s="284">
        <f t="shared" si="426"/>
        <v>0.24858727145453877</v>
      </c>
      <c r="F3028" s="265" t="str">
        <f t="shared" si="427"/>
        <v>Tier 32</v>
      </c>
      <c r="G3028" s="284">
        <f t="shared" si="428"/>
        <v>1.744023212494682E-2</v>
      </c>
    </row>
    <row r="3029" spans="1:7" hidden="1">
      <c r="A3029" s="283" t="str">
        <f t="shared" si="423"/>
        <v>Tier 32</v>
      </c>
      <c r="B3029" s="286">
        <f t="shared" si="429"/>
        <v>2966</v>
      </c>
      <c r="C3029" s="265">
        <f t="shared" si="429"/>
        <v>46908</v>
      </c>
      <c r="D3029" s="265" t="str">
        <f t="shared" si="425"/>
        <v>Tier 32</v>
      </c>
      <c r="E3029" s="284">
        <f t="shared" si="426"/>
        <v>0.24860088817242471</v>
      </c>
      <c r="F3029" s="265" t="str">
        <f t="shared" si="427"/>
        <v>Tier 32</v>
      </c>
      <c r="G3029" s="284">
        <f t="shared" si="428"/>
        <v>1.7441684158993997E-2</v>
      </c>
    </row>
    <row r="3030" spans="1:7" hidden="1">
      <c r="A3030" s="283" t="str">
        <f t="shared" si="423"/>
        <v>Tier 32</v>
      </c>
      <c r="B3030" s="286">
        <f t="shared" si="429"/>
        <v>2967</v>
      </c>
      <c r="C3030" s="265">
        <f t="shared" si="429"/>
        <v>46909</v>
      </c>
      <c r="D3030" s="265" t="str">
        <f t="shared" si="425"/>
        <v>Tier 32</v>
      </c>
      <c r="E3030" s="284">
        <f t="shared" si="426"/>
        <v>0.24861450489031064</v>
      </c>
      <c r="F3030" s="265" t="str">
        <f t="shared" si="427"/>
        <v>Tier 32</v>
      </c>
      <c r="G3030" s="284">
        <f t="shared" si="428"/>
        <v>1.7443136193041175E-2</v>
      </c>
    </row>
    <row r="3031" spans="1:7" hidden="1">
      <c r="A3031" s="283" t="str">
        <f t="shared" si="423"/>
        <v>Tier 32</v>
      </c>
      <c r="B3031" s="286">
        <f t="shared" si="429"/>
        <v>2968</v>
      </c>
      <c r="C3031" s="265">
        <f t="shared" si="429"/>
        <v>46910</v>
      </c>
      <c r="D3031" s="265" t="str">
        <f t="shared" si="425"/>
        <v>Tier 32</v>
      </c>
      <c r="E3031" s="284">
        <f t="shared" si="426"/>
        <v>0.24862812160819658</v>
      </c>
      <c r="F3031" s="265" t="str">
        <f t="shared" si="427"/>
        <v>Tier 32</v>
      </c>
      <c r="G3031" s="284">
        <f t="shared" si="428"/>
        <v>1.7444588227088352E-2</v>
      </c>
    </row>
    <row r="3032" spans="1:7" hidden="1">
      <c r="A3032" s="283" t="str">
        <f t="shared" si="423"/>
        <v>Tier 32</v>
      </c>
      <c r="B3032" s="286">
        <f t="shared" si="429"/>
        <v>2969</v>
      </c>
      <c r="C3032" s="265">
        <f t="shared" si="429"/>
        <v>46911</v>
      </c>
      <c r="D3032" s="265" t="str">
        <f t="shared" si="425"/>
        <v>Tier 32</v>
      </c>
      <c r="E3032" s="284">
        <f t="shared" si="426"/>
        <v>0.24864173832608252</v>
      </c>
      <c r="F3032" s="265" t="str">
        <f t="shared" si="427"/>
        <v>Tier 32</v>
      </c>
      <c r="G3032" s="284">
        <f t="shared" si="428"/>
        <v>1.7446040261135529E-2</v>
      </c>
    </row>
    <row r="3033" spans="1:7" hidden="1">
      <c r="A3033" s="283" t="str">
        <f t="shared" si="423"/>
        <v>Tier 32</v>
      </c>
      <c r="B3033" s="286">
        <f t="shared" si="429"/>
        <v>2970</v>
      </c>
      <c r="C3033" s="265">
        <f t="shared" si="429"/>
        <v>46912</v>
      </c>
      <c r="D3033" s="265" t="str">
        <f t="shared" si="425"/>
        <v>Tier 32</v>
      </c>
      <c r="E3033" s="284">
        <f t="shared" si="426"/>
        <v>0.24865535504396846</v>
      </c>
      <c r="F3033" s="265" t="str">
        <f t="shared" si="427"/>
        <v>Tier 32</v>
      </c>
      <c r="G3033" s="284">
        <f t="shared" si="428"/>
        <v>1.7447492295182707E-2</v>
      </c>
    </row>
    <row r="3034" spans="1:7" hidden="1">
      <c r="A3034" s="283" t="str">
        <f t="shared" si="423"/>
        <v>Tier 32</v>
      </c>
      <c r="B3034" s="286">
        <f t="shared" si="429"/>
        <v>2971</v>
      </c>
      <c r="C3034" s="265">
        <f t="shared" si="429"/>
        <v>46913</v>
      </c>
      <c r="D3034" s="265" t="str">
        <f t="shared" si="425"/>
        <v>Tier 32</v>
      </c>
      <c r="E3034" s="284">
        <f t="shared" si="426"/>
        <v>0.2486689717618544</v>
      </c>
      <c r="F3034" s="265" t="str">
        <f t="shared" si="427"/>
        <v>Tier 32</v>
      </c>
      <c r="G3034" s="284">
        <f t="shared" si="428"/>
        <v>1.7448944329229884E-2</v>
      </c>
    </row>
    <row r="3035" spans="1:7" hidden="1">
      <c r="A3035" s="283" t="str">
        <f t="shared" si="423"/>
        <v>Tier 32</v>
      </c>
      <c r="B3035" s="286">
        <f t="shared" si="429"/>
        <v>2972</v>
      </c>
      <c r="C3035" s="265">
        <f t="shared" si="429"/>
        <v>46914</v>
      </c>
      <c r="D3035" s="265" t="str">
        <f t="shared" si="425"/>
        <v>Tier 32</v>
      </c>
      <c r="E3035" s="284">
        <f t="shared" si="426"/>
        <v>0.24868258847974034</v>
      </c>
      <c r="F3035" s="265" t="str">
        <f t="shared" si="427"/>
        <v>Tier 32</v>
      </c>
      <c r="G3035" s="284">
        <f t="shared" si="428"/>
        <v>1.7450396363277061E-2</v>
      </c>
    </row>
    <row r="3036" spans="1:7" hidden="1">
      <c r="A3036" s="283" t="str">
        <f t="shared" si="423"/>
        <v>Tier 32</v>
      </c>
      <c r="B3036" s="286">
        <f t="shared" si="429"/>
        <v>2973</v>
      </c>
      <c r="C3036" s="265">
        <f t="shared" si="429"/>
        <v>46915</v>
      </c>
      <c r="D3036" s="265" t="str">
        <f t="shared" si="425"/>
        <v>Tier 32</v>
      </c>
      <c r="E3036" s="284">
        <f t="shared" si="426"/>
        <v>0.24869620519762628</v>
      </c>
      <c r="F3036" s="265" t="str">
        <f t="shared" si="427"/>
        <v>Tier 32</v>
      </c>
      <c r="G3036" s="284">
        <f t="shared" si="428"/>
        <v>1.7451848397324238E-2</v>
      </c>
    </row>
    <row r="3037" spans="1:7" hidden="1">
      <c r="A3037" s="283" t="str">
        <f t="shared" si="423"/>
        <v>Tier 32</v>
      </c>
      <c r="B3037" s="286">
        <f t="shared" si="429"/>
        <v>2974</v>
      </c>
      <c r="C3037" s="265">
        <f t="shared" si="429"/>
        <v>46916</v>
      </c>
      <c r="D3037" s="265" t="str">
        <f t="shared" si="425"/>
        <v>Tier 32</v>
      </c>
      <c r="E3037" s="284">
        <f t="shared" si="426"/>
        <v>0.24870982191551222</v>
      </c>
      <c r="F3037" s="265" t="str">
        <f t="shared" si="427"/>
        <v>Tier 32</v>
      </c>
      <c r="G3037" s="284">
        <f t="shared" si="428"/>
        <v>1.7453300431371416E-2</v>
      </c>
    </row>
    <row r="3038" spans="1:7" hidden="1">
      <c r="A3038" s="283" t="str">
        <f t="shared" si="423"/>
        <v>Tier 32</v>
      </c>
      <c r="B3038" s="286">
        <f t="shared" si="429"/>
        <v>2975</v>
      </c>
      <c r="C3038" s="265">
        <f t="shared" si="429"/>
        <v>46917</v>
      </c>
      <c r="D3038" s="265" t="str">
        <f t="shared" si="425"/>
        <v>Tier 32</v>
      </c>
      <c r="E3038" s="284">
        <f t="shared" si="426"/>
        <v>0.24872343863339816</v>
      </c>
      <c r="F3038" s="265" t="str">
        <f t="shared" si="427"/>
        <v>Tier 32</v>
      </c>
      <c r="G3038" s="284">
        <f t="shared" si="428"/>
        <v>1.7454752465418593E-2</v>
      </c>
    </row>
    <row r="3039" spans="1:7" hidden="1">
      <c r="A3039" s="283" t="str">
        <f t="shared" si="423"/>
        <v>Tier 32</v>
      </c>
      <c r="B3039" s="286">
        <f t="shared" si="429"/>
        <v>2976</v>
      </c>
      <c r="C3039" s="265">
        <f t="shared" si="429"/>
        <v>46918</v>
      </c>
      <c r="D3039" s="265" t="str">
        <f t="shared" si="425"/>
        <v>Tier 32</v>
      </c>
      <c r="E3039" s="284">
        <f t="shared" si="426"/>
        <v>0.2487370553512841</v>
      </c>
      <c r="F3039" s="265" t="str">
        <f t="shared" si="427"/>
        <v>Tier 32</v>
      </c>
      <c r="G3039" s="284">
        <f t="shared" si="428"/>
        <v>1.745620449946577E-2</v>
      </c>
    </row>
    <row r="3040" spans="1:7" hidden="1">
      <c r="A3040" s="283" t="str">
        <f t="shared" si="423"/>
        <v>Tier 32</v>
      </c>
      <c r="B3040" s="286">
        <f t="shared" ref="B3040:C3055" si="430">B3039+1</f>
        <v>2977</v>
      </c>
      <c r="C3040" s="265">
        <f t="shared" si="430"/>
        <v>46919</v>
      </c>
      <c r="D3040" s="265" t="str">
        <f t="shared" si="425"/>
        <v>Tier 32</v>
      </c>
      <c r="E3040" s="284">
        <f t="shared" si="426"/>
        <v>0.24875067206917004</v>
      </c>
      <c r="F3040" s="265" t="str">
        <f t="shared" si="427"/>
        <v>Tier 32</v>
      </c>
      <c r="G3040" s="284">
        <f t="shared" si="428"/>
        <v>1.7457656533512948E-2</v>
      </c>
    </row>
    <row r="3041" spans="1:7" hidden="1">
      <c r="A3041" s="283" t="str">
        <f t="shared" si="423"/>
        <v>Tier 32</v>
      </c>
      <c r="B3041" s="286">
        <f t="shared" si="430"/>
        <v>2978</v>
      </c>
      <c r="C3041" s="265">
        <f t="shared" si="430"/>
        <v>46920</v>
      </c>
      <c r="D3041" s="265" t="str">
        <f t="shared" si="425"/>
        <v>Tier 32</v>
      </c>
      <c r="E3041" s="284">
        <f t="shared" si="426"/>
        <v>0.24876428878705598</v>
      </c>
      <c r="F3041" s="265" t="str">
        <f t="shared" si="427"/>
        <v>Tier 32</v>
      </c>
      <c r="G3041" s="284">
        <f t="shared" si="428"/>
        <v>1.7459108567560125E-2</v>
      </c>
    </row>
    <row r="3042" spans="1:7" hidden="1">
      <c r="A3042" s="283" t="str">
        <f t="shared" si="423"/>
        <v>Tier 32</v>
      </c>
      <c r="B3042" s="286">
        <f t="shared" si="430"/>
        <v>2979</v>
      </c>
      <c r="C3042" s="265">
        <f t="shared" si="430"/>
        <v>46921</v>
      </c>
      <c r="D3042" s="265" t="str">
        <f t="shared" si="425"/>
        <v>Tier 32</v>
      </c>
      <c r="E3042" s="284">
        <f t="shared" si="426"/>
        <v>0.24877790550494192</v>
      </c>
      <c r="F3042" s="265" t="str">
        <f t="shared" si="427"/>
        <v>Tier 32</v>
      </c>
      <c r="G3042" s="284">
        <f t="shared" si="428"/>
        <v>1.7460560601607302E-2</v>
      </c>
    </row>
    <row r="3043" spans="1:7" hidden="1">
      <c r="A3043" s="283" t="str">
        <f t="shared" si="423"/>
        <v>Tier 32</v>
      </c>
      <c r="B3043" s="286">
        <f t="shared" si="430"/>
        <v>2980</v>
      </c>
      <c r="C3043" s="265">
        <f t="shared" si="430"/>
        <v>46922</v>
      </c>
      <c r="D3043" s="265" t="str">
        <f t="shared" si="425"/>
        <v>Tier 32</v>
      </c>
      <c r="E3043" s="284">
        <f t="shared" si="426"/>
        <v>0.24879152222282785</v>
      </c>
      <c r="F3043" s="265" t="str">
        <f t="shared" si="427"/>
        <v>Tier 32</v>
      </c>
      <c r="G3043" s="284">
        <f t="shared" si="428"/>
        <v>1.7462012635654479E-2</v>
      </c>
    </row>
    <row r="3044" spans="1:7" hidden="1">
      <c r="A3044" s="283" t="str">
        <f t="shared" si="423"/>
        <v>Tier 32</v>
      </c>
      <c r="B3044" s="286">
        <f t="shared" si="430"/>
        <v>2981</v>
      </c>
      <c r="C3044" s="265">
        <f t="shared" si="430"/>
        <v>46923</v>
      </c>
      <c r="D3044" s="265" t="str">
        <f t="shared" si="425"/>
        <v>Tier 32</v>
      </c>
      <c r="E3044" s="284">
        <f t="shared" si="426"/>
        <v>0.24880513894071379</v>
      </c>
      <c r="F3044" s="265" t="str">
        <f t="shared" si="427"/>
        <v>Tier 32</v>
      </c>
      <c r="G3044" s="284">
        <f t="shared" si="428"/>
        <v>1.7463464669701657E-2</v>
      </c>
    </row>
    <row r="3045" spans="1:7" hidden="1">
      <c r="A3045" s="283" t="str">
        <f t="shared" si="423"/>
        <v>Tier 32</v>
      </c>
      <c r="B3045" s="286">
        <f t="shared" si="430"/>
        <v>2982</v>
      </c>
      <c r="C3045" s="265">
        <f t="shared" si="430"/>
        <v>46924</v>
      </c>
      <c r="D3045" s="265" t="str">
        <f t="shared" si="425"/>
        <v>Tier 32</v>
      </c>
      <c r="E3045" s="284">
        <f t="shared" si="426"/>
        <v>0.24881875565859973</v>
      </c>
      <c r="F3045" s="265" t="str">
        <f t="shared" si="427"/>
        <v>Tier 32</v>
      </c>
      <c r="G3045" s="284">
        <f t="shared" si="428"/>
        <v>1.7464916703748834E-2</v>
      </c>
    </row>
    <row r="3046" spans="1:7" hidden="1">
      <c r="A3046" s="283" t="str">
        <f t="shared" si="423"/>
        <v>Tier 32</v>
      </c>
      <c r="B3046" s="286">
        <f t="shared" si="430"/>
        <v>2983</v>
      </c>
      <c r="C3046" s="265">
        <f t="shared" si="430"/>
        <v>46925</v>
      </c>
      <c r="D3046" s="265" t="str">
        <f t="shared" si="425"/>
        <v>Tier 32</v>
      </c>
      <c r="E3046" s="284">
        <f t="shared" si="426"/>
        <v>0.24883237237648567</v>
      </c>
      <c r="F3046" s="265" t="str">
        <f t="shared" si="427"/>
        <v>Tier 32</v>
      </c>
      <c r="G3046" s="284">
        <f t="shared" si="428"/>
        <v>1.7466368737796011E-2</v>
      </c>
    </row>
    <row r="3047" spans="1:7" hidden="1">
      <c r="A3047" s="283" t="str">
        <f t="shared" si="423"/>
        <v>Tier 32</v>
      </c>
      <c r="B3047" s="286">
        <f t="shared" si="430"/>
        <v>2984</v>
      </c>
      <c r="C3047" s="265">
        <f t="shared" si="430"/>
        <v>46926</v>
      </c>
      <c r="D3047" s="265" t="str">
        <f t="shared" si="425"/>
        <v>Tier 32</v>
      </c>
      <c r="E3047" s="284">
        <f t="shared" si="426"/>
        <v>0.24884598909437161</v>
      </c>
      <c r="F3047" s="265" t="str">
        <f t="shared" si="427"/>
        <v>Tier 32</v>
      </c>
      <c r="G3047" s="284">
        <f t="shared" si="428"/>
        <v>1.7467820771843189E-2</v>
      </c>
    </row>
    <row r="3048" spans="1:7" hidden="1">
      <c r="A3048" s="283" t="str">
        <f t="shared" si="423"/>
        <v>Tier 32</v>
      </c>
      <c r="B3048" s="286">
        <f t="shared" si="430"/>
        <v>2985</v>
      </c>
      <c r="C3048" s="265">
        <f t="shared" si="430"/>
        <v>46927</v>
      </c>
      <c r="D3048" s="265" t="str">
        <f t="shared" si="425"/>
        <v>Tier 32</v>
      </c>
      <c r="E3048" s="284">
        <f t="shared" si="426"/>
        <v>0.24885960581225755</v>
      </c>
      <c r="F3048" s="265" t="str">
        <f t="shared" si="427"/>
        <v>Tier 32</v>
      </c>
      <c r="G3048" s="284">
        <f t="shared" si="428"/>
        <v>1.7469272805890366E-2</v>
      </c>
    </row>
    <row r="3049" spans="1:7" hidden="1">
      <c r="A3049" s="283" t="str">
        <f t="shared" si="423"/>
        <v>Tier 32</v>
      </c>
      <c r="B3049" s="286">
        <f t="shared" si="430"/>
        <v>2986</v>
      </c>
      <c r="C3049" s="265">
        <f t="shared" si="430"/>
        <v>46928</v>
      </c>
      <c r="D3049" s="265" t="str">
        <f t="shared" si="425"/>
        <v>Tier 32</v>
      </c>
      <c r="E3049" s="284">
        <f t="shared" si="426"/>
        <v>0.24887322253014349</v>
      </c>
      <c r="F3049" s="265" t="str">
        <f t="shared" si="427"/>
        <v>Tier 32</v>
      </c>
      <c r="G3049" s="284">
        <f t="shared" si="428"/>
        <v>1.7470724839937543E-2</v>
      </c>
    </row>
    <row r="3050" spans="1:7" hidden="1">
      <c r="A3050" s="283" t="str">
        <f t="shared" si="423"/>
        <v>Tier 32</v>
      </c>
      <c r="B3050" s="286">
        <f t="shared" si="430"/>
        <v>2987</v>
      </c>
      <c r="C3050" s="265">
        <f t="shared" si="430"/>
        <v>46929</v>
      </c>
      <c r="D3050" s="265" t="str">
        <f t="shared" si="425"/>
        <v>Tier 32</v>
      </c>
      <c r="E3050" s="284">
        <f t="shared" si="426"/>
        <v>0.24888683924802943</v>
      </c>
      <c r="F3050" s="265" t="str">
        <f t="shared" si="427"/>
        <v>Tier 32</v>
      </c>
      <c r="G3050" s="284">
        <f t="shared" si="428"/>
        <v>1.747217687398472E-2</v>
      </c>
    </row>
    <row r="3051" spans="1:7" hidden="1">
      <c r="A3051" s="283" t="str">
        <f t="shared" si="423"/>
        <v>Tier 32</v>
      </c>
      <c r="B3051" s="286">
        <f t="shared" si="430"/>
        <v>2988</v>
      </c>
      <c r="C3051" s="265">
        <f t="shared" si="430"/>
        <v>46930</v>
      </c>
      <c r="D3051" s="265" t="str">
        <f t="shared" si="425"/>
        <v>Tier 32</v>
      </c>
      <c r="E3051" s="284">
        <f t="shared" si="426"/>
        <v>0.24890045596591537</v>
      </c>
      <c r="F3051" s="265" t="str">
        <f t="shared" si="427"/>
        <v>Tier 32</v>
      </c>
      <c r="G3051" s="284">
        <f t="shared" si="428"/>
        <v>1.7473628908031898E-2</v>
      </c>
    </row>
    <row r="3052" spans="1:7" hidden="1">
      <c r="A3052" s="283" t="str">
        <f t="shared" si="423"/>
        <v>Tier 32</v>
      </c>
      <c r="B3052" s="286">
        <f t="shared" si="430"/>
        <v>2989</v>
      </c>
      <c r="C3052" s="265">
        <f t="shared" si="430"/>
        <v>46931</v>
      </c>
      <c r="D3052" s="265" t="str">
        <f t="shared" si="425"/>
        <v>Tier 32</v>
      </c>
      <c r="E3052" s="284">
        <f t="shared" si="426"/>
        <v>0.24891407268380131</v>
      </c>
      <c r="F3052" s="265" t="str">
        <f t="shared" si="427"/>
        <v>Tier 32</v>
      </c>
      <c r="G3052" s="284">
        <f t="shared" si="428"/>
        <v>1.7475080942079075E-2</v>
      </c>
    </row>
    <row r="3053" spans="1:7" hidden="1">
      <c r="A3053" s="283" t="str">
        <f t="shared" si="423"/>
        <v>Tier 32</v>
      </c>
      <c r="B3053" s="286">
        <f t="shared" si="430"/>
        <v>2990</v>
      </c>
      <c r="C3053" s="265">
        <f t="shared" si="430"/>
        <v>46932</v>
      </c>
      <c r="D3053" s="265" t="str">
        <f t="shared" si="425"/>
        <v>Tier 32</v>
      </c>
      <c r="E3053" s="284">
        <f t="shared" si="426"/>
        <v>0.24892768940168725</v>
      </c>
      <c r="F3053" s="265" t="str">
        <f t="shared" si="427"/>
        <v>Tier 32</v>
      </c>
      <c r="G3053" s="284">
        <f t="shared" si="428"/>
        <v>1.7476532976126252E-2</v>
      </c>
    </row>
    <row r="3054" spans="1:7" hidden="1">
      <c r="A3054" s="283" t="str">
        <f t="shared" si="423"/>
        <v>Tier 32</v>
      </c>
      <c r="B3054" s="286">
        <f t="shared" si="430"/>
        <v>2991</v>
      </c>
      <c r="C3054" s="265">
        <f t="shared" si="430"/>
        <v>46933</v>
      </c>
      <c r="D3054" s="265" t="str">
        <f t="shared" si="425"/>
        <v>Tier 32</v>
      </c>
      <c r="E3054" s="284">
        <f t="shared" si="426"/>
        <v>0.24894130611957319</v>
      </c>
      <c r="F3054" s="265" t="str">
        <f t="shared" si="427"/>
        <v>Tier 32</v>
      </c>
      <c r="G3054" s="284">
        <f t="shared" si="428"/>
        <v>1.747798501017343E-2</v>
      </c>
    </row>
    <row r="3055" spans="1:7" hidden="1">
      <c r="A3055" s="283" t="str">
        <f t="shared" si="423"/>
        <v>Tier 32</v>
      </c>
      <c r="B3055" s="286">
        <f t="shared" si="430"/>
        <v>2992</v>
      </c>
      <c r="C3055" s="265">
        <f t="shared" si="430"/>
        <v>46934</v>
      </c>
      <c r="D3055" s="265" t="str">
        <f t="shared" si="425"/>
        <v>Tier 32</v>
      </c>
      <c r="E3055" s="284">
        <f t="shared" si="426"/>
        <v>0.24895492283745912</v>
      </c>
      <c r="F3055" s="265" t="str">
        <f t="shared" si="427"/>
        <v>Tier 32</v>
      </c>
      <c r="G3055" s="284">
        <f t="shared" si="428"/>
        <v>1.7479437044220607E-2</v>
      </c>
    </row>
    <row r="3056" spans="1:7" hidden="1">
      <c r="A3056" s="283" t="str">
        <f t="shared" si="423"/>
        <v>Tier 32</v>
      </c>
      <c r="B3056" s="286">
        <f t="shared" ref="B3056:C3071" si="431">B3055+1</f>
        <v>2993</v>
      </c>
      <c r="C3056" s="265">
        <f t="shared" si="431"/>
        <v>46935</v>
      </c>
      <c r="D3056" s="265" t="str">
        <f t="shared" si="425"/>
        <v>Tier 32</v>
      </c>
      <c r="E3056" s="284">
        <f t="shared" si="426"/>
        <v>0.24896853955534506</v>
      </c>
      <c r="F3056" s="265" t="str">
        <f t="shared" si="427"/>
        <v>Tier 32</v>
      </c>
      <c r="G3056" s="284">
        <f t="shared" si="428"/>
        <v>1.7480889078267784E-2</v>
      </c>
    </row>
    <row r="3057" spans="1:7" hidden="1">
      <c r="A3057" s="283" t="str">
        <f t="shared" si="423"/>
        <v>Tier 32</v>
      </c>
      <c r="B3057" s="286">
        <f t="shared" si="431"/>
        <v>2994</v>
      </c>
      <c r="C3057" s="265">
        <f t="shared" si="431"/>
        <v>46936</v>
      </c>
      <c r="D3057" s="265" t="str">
        <f t="shared" si="425"/>
        <v>Tier 32</v>
      </c>
      <c r="E3057" s="284">
        <f t="shared" si="426"/>
        <v>0.248982156273231</v>
      </c>
      <c r="F3057" s="265" t="str">
        <f t="shared" si="427"/>
        <v>Tier 32</v>
      </c>
      <c r="G3057" s="284">
        <f t="shared" si="428"/>
        <v>1.7482341112314961E-2</v>
      </c>
    </row>
    <row r="3058" spans="1:7" hidden="1">
      <c r="A3058" s="283" t="str">
        <f t="shared" si="423"/>
        <v>Tier 32</v>
      </c>
      <c r="B3058" s="286">
        <f t="shared" si="431"/>
        <v>2995</v>
      </c>
      <c r="C3058" s="265">
        <f t="shared" si="431"/>
        <v>46937</v>
      </c>
      <c r="D3058" s="265" t="str">
        <f t="shared" si="425"/>
        <v>Tier 32</v>
      </c>
      <c r="E3058" s="284">
        <f t="shared" si="426"/>
        <v>0.24899577299111694</v>
      </c>
      <c r="F3058" s="265" t="str">
        <f t="shared" si="427"/>
        <v>Tier 32</v>
      </c>
      <c r="G3058" s="284">
        <f t="shared" si="428"/>
        <v>1.7483793146362139E-2</v>
      </c>
    </row>
    <row r="3059" spans="1:7" hidden="1">
      <c r="A3059" s="283" t="str">
        <f t="shared" si="423"/>
        <v>Tier 32</v>
      </c>
      <c r="B3059" s="286">
        <f t="shared" si="431"/>
        <v>2996</v>
      </c>
      <c r="C3059" s="265">
        <f t="shared" si="431"/>
        <v>46938</v>
      </c>
      <c r="D3059" s="265" t="str">
        <f t="shared" si="425"/>
        <v>Tier 32</v>
      </c>
      <c r="E3059" s="284">
        <f t="shared" si="426"/>
        <v>0.24900938970900288</v>
      </c>
      <c r="F3059" s="265" t="str">
        <f t="shared" si="427"/>
        <v>Tier 32</v>
      </c>
      <c r="G3059" s="284">
        <f t="shared" si="428"/>
        <v>1.7485245180409316E-2</v>
      </c>
    </row>
    <row r="3060" spans="1:7" hidden="1">
      <c r="A3060" s="283" t="str">
        <f t="shared" si="423"/>
        <v>Tier 32</v>
      </c>
      <c r="B3060" s="286">
        <f t="shared" si="431"/>
        <v>2997</v>
      </c>
      <c r="C3060" s="265">
        <f t="shared" si="431"/>
        <v>46939</v>
      </c>
      <c r="D3060" s="265" t="str">
        <f t="shared" si="425"/>
        <v>Tier 32</v>
      </c>
      <c r="E3060" s="284">
        <f t="shared" si="426"/>
        <v>0.24902300642688882</v>
      </c>
      <c r="F3060" s="265" t="str">
        <f t="shared" si="427"/>
        <v>Tier 32</v>
      </c>
      <c r="G3060" s="284">
        <f t="shared" si="428"/>
        <v>1.7486697214456493E-2</v>
      </c>
    </row>
    <row r="3061" spans="1:7" hidden="1">
      <c r="A3061" s="283" t="str">
        <f t="shared" si="423"/>
        <v>Tier 32</v>
      </c>
      <c r="B3061" s="286">
        <f t="shared" si="431"/>
        <v>2998</v>
      </c>
      <c r="C3061" s="265">
        <f t="shared" si="431"/>
        <v>46940</v>
      </c>
      <c r="D3061" s="265" t="str">
        <f t="shared" si="425"/>
        <v>Tier 32</v>
      </c>
      <c r="E3061" s="284">
        <f t="shared" si="426"/>
        <v>0.24903662314477476</v>
      </c>
      <c r="F3061" s="265" t="str">
        <f t="shared" si="427"/>
        <v>Tier 32</v>
      </c>
      <c r="G3061" s="284">
        <f t="shared" si="428"/>
        <v>1.748814924850367E-2</v>
      </c>
    </row>
    <row r="3062" spans="1:7" hidden="1">
      <c r="A3062" s="283" t="str">
        <f t="shared" si="423"/>
        <v>Tier 32</v>
      </c>
      <c r="B3062" s="286">
        <f t="shared" si="431"/>
        <v>2999</v>
      </c>
      <c r="C3062" s="265">
        <f t="shared" si="431"/>
        <v>46941</v>
      </c>
      <c r="D3062" s="265" t="str">
        <f t="shared" si="425"/>
        <v>Tier 32</v>
      </c>
      <c r="E3062" s="284">
        <f t="shared" si="426"/>
        <v>0.2490502398626607</v>
      </c>
      <c r="F3062" s="265" t="str">
        <f t="shared" si="427"/>
        <v>Tier 32</v>
      </c>
      <c r="G3062" s="284">
        <f t="shared" si="428"/>
        <v>1.7489601282550848E-2</v>
      </c>
    </row>
    <row r="3063" spans="1:7" hidden="1">
      <c r="A3063" s="283" t="str">
        <f t="shared" si="423"/>
        <v>Tier 32</v>
      </c>
      <c r="B3063" s="286">
        <f t="shared" si="431"/>
        <v>3000</v>
      </c>
      <c r="C3063" s="265">
        <f t="shared" si="431"/>
        <v>46942</v>
      </c>
      <c r="D3063" s="265" t="str">
        <f t="shared" si="425"/>
        <v>Tier 32</v>
      </c>
      <c r="E3063" s="284">
        <f t="shared" si="426"/>
        <v>0.24906385658054664</v>
      </c>
      <c r="F3063" s="265" t="str">
        <f t="shared" si="427"/>
        <v>Tier 32</v>
      </c>
      <c r="G3063" s="284">
        <f t="shared" si="428"/>
        <v>1.7491053316598025E-2</v>
      </c>
    </row>
    <row r="3064" spans="1:7" hidden="1">
      <c r="A3064" s="283" t="str">
        <f t="shared" si="423"/>
        <v>Tier 32</v>
      </c>
      <c r="B3064" s="286">
        <f t="shared" si="431"/>
        <v>3001</v>
      </c>
      <c r="C3064" s="265">
        <f t="shared" si="431"/>
        <v>46943</v>
      </c>
      <c r="D3064" s="265" t="str">
        <f t="shared" si="425"/>
        <v>Tier 32</v>
      </c>
      <c r="E3064" s="284">
        <f t="shared" si="426"/>
        <v>0.24907747329843258</v>
      </c>
      <c r="F3064" s="265" t="str">
        <f t="shared" si="427"/>
        <v>Tier 32</v>
      </c>
      <c r="G3064" s="284">
        <f t="shared" si="428"/>
        <v>1.7492505350645202E-2</v>
      </c>
    </row>
    <row r="3065" spans="1:7" hidden="1">
      <c r="A3065" s="283" t="str">
        <f t="shared" si="423"/>
        <v>Tier 32</v>
      </c>
      <c r="B3065" s="286">
        <f t="shared" si="431"/>
        <v>3002</v>
      </c>
      <c r="C3065" s="265">
        <f t="shared" si="431"/>
        <v>46944</v>
      </c>
      <c r="D3065" s="265" t="str">
        <f t="shared" si="425"/>
        <v>Tier 32</v>
      </c>
      <c r="E3065" s="284">
        <f t="shared" si="426"/>
        <v>0.24909109001631852</v>
      </c>
      <c r="F3065" s="265" t="str">
        <f t="shared" si="427"/>
        <v>Tier 32</v>
      </c>
      <c r="G3065" s="284">
        <f t="shared" si="428"/>
        <v>1.749395738469238E-2</v>
      </c>
    </row>
    <row r="3066" spans="1:7" hidden="1">
      <c r="A3066" s="283" t="str">
        <f t="shared" si="423"/>
        <v>Tier 32</v>
      </c>
      <c r="B3066" s="286">
        <f t="shared" si="431"/>
        <v>3003</v>
      </c>
      <c r="C3066" s="265">
        <f t="shared" si="431"/>
        <v>46945</v>
      </c>
      <c r="D3066" s="265" t="str">
        <f t="shared" si="425"/>
        <v>Tier 32</v>
      </c>
      <c r="E3066" s="284">
        <f t="shared" si="426"/>
        <v>0.24910470673420446</v>
      </c>
      <c r="F3066" s="265" t="str">
        <f t="shared" si="427"/>
        <v>Tier 32</v>
      </c>
      <c r="G3066" s="284">
        <f t="shared" si="428"/>
        <v>1.7495409418739557E-2</v>
      </c>
    </row>
    <row r="3067" spans="1:7" hidden="1">
      <c r="A3067" s="283" t="str">
        <f t="shared" si="423"/>
        <v>Tier 32</v>
      </c>
      <c r="B3067" s="286">
        <f t="shared" si="431"/>
        <v>3004</v>
      </c>
      <c r="C3067" s="265">
        <f t="shared" si="431"/>
        <v>46946</v>
      </c>
      <c r="D3067" s="265" t="str">
        <f t="shared" si="425"/>
        <v>Tier 32</v>
      </c>
      <c r="E3067" s="284">
        <f t="shared" si="426"/>
        <v>0.2491183234520904</v>
      </c>
      <c r="F3067" s="265" t="str">
        <f t="shared" si="427"/>
        <v>Tier 32</v>
      </c>
      <c r="G3067" s="284">
        <f t="shared" si="428"/>
        <v>1.7496861452786734E-2</v>
      </c>
    </row>
    <row r="3068" spans="1:7" hidden="1">
      <c r="A3068" s="283" t="str">
        <f t="shared" si="423"/>
        <v>Tier 32</v>
      </c>
      <c r="B3068" s="286">
        <f t="shared" si="431"/>
        <v>3005</v>
      </c>
      <c r="C3068" s="265">
        <f t="shared" si="431"/>
        <v>46947</v>
      </c>
      <c r="D3068" s="265" t="str">
        <f t="shared" si="425"/>
        <v>Tier 32</v>
      </c>
      <c r="E3068" s="284">
        <f t="shared" si="426"/>
        <v>0.24913194016997633</v>
      </c>
      <c r="F3068" s="265" t="str">
        <f t="shared" si="427"/>
        <v>Tier 32</v>
      </c>
      <c r="G3068" s="284">
        <f t="shared" si="428"/>
        <v>1.7498313486833911E-2</v>
      </c>
    </row>
    <row r="3069" spans="1:7" hidden="1">
      <c r="A3069" s="283" t="str">
        <f t="shared" si="423"/>
        <v>Tier 32</v>
      </c>
      <c r="B3069" s="286">
        <f t="shared" si="431"/>
        <v>3006</v>
      </c>
      <c r="C3069" s="265">
        <f t="shared" si="431"/>
        <v>46948</v>
      </c>
      <c r="D3069" s="265" t="str">
        <f t="shared" si="425"/>
        <v>Tier 32</v>
      </c>
      <c r="E3069" s="284">
        <f t="shared" si="426"/>
        <v>0.24914555688786227</v>
      </c>
      <c r="F3069" s="265" t="str">
        <f t="shared" si="427"/>
        <v>Tier 32</v>
      </c>
      <c r="G3069" s="284">
        <f t="shared" si="428"/>
        <v>1.7499765520881089E-2</v>
      </c>
    </row>
    <row r="3070" spans="1:7" hidden="1">
      <c r="A3070" s="283" t="str">
        <f t="shared" si="423"/>
        <v>Tier 32</v>
      </c>
      <c r="B3070" s="286">
        <f t="shared" si="431"/>
        <v>3007</v>
      </c>
      <c r="C3070" s="265">
        <f t="shared" si="431"/>
        <v>46949</v>
      </c>
      <c r="D3070" s="265" t="str">
        <f t="shared" si="425"/>
        <v>Tier 32</v>
      </c>
      <c r="E3070" s="284">
        <f t="shared" si="426"/>
        <v>0.24915917360574821</v>
      </c>
      <c r="F3070" s="265" t="str">
        <f t="shared" si="427"/>
        <v>Tier 32</v>
      </c>
      <c r="G3070" s="284">
        <f t="shared" si="428"/>
        <v>1.7501217554928266E-2</v>
      </c>
    </row>
    <row r="3071" spans="1:7" hidden="1">
      <c r="A3071" s="283" t="str">
        <f t="shared" si="423"/>
        <v>Tier 32</v>
      </c>
      <c r="B3071" s="286">
        <f t="shared" si="431"/>
        <v>3008</v>
      </c>
      <c r="C3071" s="265">
        <f t="shared" si="431"/>
        <v>46950</v>
      </c>
      <c r="D3071" s="265" t="str">
        <f t="shared" si="425"/>
        <v>Tier 32</v>
      </c>
      <c r="E3071" s="284">
        <f t="shared" si="426"/>
        <v>0.24917279032363415</v>
      </c>
      <c r="F3071" s="265" t="str">
        <f t="shared" si="427"/>
        <v>Tier 32</v>
      </c>
      <c r="G3071" s="284">
        <f t="shared" si="428"/>
        <v>1.7502669588975443E-2</v>
      </c>
    </row>
    <row r="3072" spans="1:7" hidden="1">
      <c r="A3072" s="283" t="str">
        <f t="shared" ref="A3072:A3135" si="432">IFERROR(INDEX($P$63:$P$101,MATCH(B3072,$Q$63:$Q$101,0)),A3071)</f>
        <v>Tier 32</v>
      </c>
      <c r="B3072" s="286">
        <f t="shared" ref="B3072:C3076" si="433">B3071+1</f>
        <v>3009</v>
      </c>
      <c r="C3072" s="265">
        <f t="shared" si="433"/>
        <v>46951</v>
      </c>
      <c r="D3072" s="265" t="str">
        <f t="shared" ref="D3072:D3135" si="434">IF(A3072=0,"",A3072)</f>
        <v>Tier 32</v>
      </c>
      <c r="E3072" s="284">
        <f t="shared" ref="E3072:E3135" si="435">IF(A3072=0,E3071,E3071+VLOOKUP(D3072,$P$63:$T$101,3,0))</f>
        <v>0.24918640704152009</v>
      </c>
      <c r="F3072" s="265" t="str">
        <f t="shared" ref="F3072:F3135" si="436">D3072</f>
        <v>Tier 32</v>
      </c>
      <c r="G3072" s="284">
        <f t="shared" ref="G3072:G3135" si="437">IF(A3072=0,G3071,G3071+VLOOKUP(F3072,$P$63:$T$101,5,0))</f>
        <v>1.7504121623022621E-2</v>
      </c>
    </row>
    <row r="3073" spans="1:7" hidden="1">
      <c r="A3073" s="283" t="str">
        <f t="shared" si="432"/>
        <v>Tier 32</v>
      </c>
      <c r="B3073" s="286">
        <f t="shared" si="433"/>
        <v>3010</v>
      </c>
      <c r="C3073" s="265">
        <f t="shared" si="433"/>
        <v>46952</v>
      </c>
      <c r="D3073" s="265" t="str">
        <f t="shared" si="434"/>
        <v>Tier 32</v>
      </c>
      <c r="E3073" s="284">
        <f t="shared" si="435"/>
        <v>0.24920002375940603</v>
      </c>
      <c r="F3073" s="265" t="str">
        <f t="shared" si="436"/>
        <v>Tier 32</v>
      </c>
      <c r="G3073" s="284">
        <f t="shared" si="437"/>
        <v>1.7505573657069798E-2</v>
      </c>
    </row>
    <row r="3074" spans="1:7" hidden="1">
      <c r="A3074" s="283" t="str">
        <f t="shared" si="432"/>
        <v>Tier 32</v>
      </c>
      <c r="B3074" s="286">
        <f t="shared" si="433"/>
        <v>3011</v>
      </c>
      <c r="C3074" s="265">
        <f t="shared" si="433"/>
        <v>46953</v>
      </c>
      <c r="D3074" s="265" t="str">
        <f t="shared" si="434"/>
        <v>Tier 32</v>
      </c>
      <c r="E3074" s="284">
        <f t="shared" si="435"/>
        <v>0.24921364047729197</v>
      </c>
      <c r="F3074" s="265" t="str">
        <f t="shared" si="436"/>
        <v>Tier 32</v>
      </c>
      <c r="G3074" s="284">
        <f t="shared" si="437"/>
        <v>1.7507025691116975E-2</v>
      </c>
    </row>
    <row r="3075" spans="1:7" hidden="1">
      <c r="A3075" s="283" t="str">
        <f t="shared" si="432"/>
        <v>Tier 32</v>
      </c>
      <c r="B3075" s="286">
        <f t="shared" si="433"/>
        <v>3012</v>
      </c>
      <c r="C3075" s="265">
        <f t="shared" si="433"/>
        <v>46954</v>
      </c>
      <c r="D3075" s="265" t="str">
        <f t="shared" si="434"/>
        <v>Tier 32</v>
      </c>
      <c r="E3075" s="284">
        <f t="shared" si="435"/>
        <v>0.24922725719517791</v>
      </c>
      <c r="F3075" s="265" t="str">
        <f t="shared" si="436"/>
        <v>Tier 32</v>
      </c>
      <c r="G3075" s="284">
        <f t="shared" si="437"/>
        <v>1.7508477725164152E-2</v>
      </c>
    </row>
    <row r="3076" spans="1:7" hidden="1">
      <c r="A3076" s="283" t="str">
        <f t="shared" si="432"/>
        <v>Tier 32</v>
      </c>
      <c r="B3076" s="286">
        <f t="shared" si="433"/>
        <v>3013</v>
      </c>
      <c r="C3076" s="265">
        <f t="shared" si="433"/>
        <v>46955</v>
      </c>
      <c r="D3076" s="265" t="str">
        <f t="shared" si="434"/>
        <v>Tier 32</v>
      </c>
      <c r="E3076" s="284">
        <f t="shared" si="435"/>
        <v>0.24924087391306385</v>
      </c>
      <c r="F3076" s="265" t="str">
        <f t="shared" si="436"/>
        <v>Tier 32</v>
      </c>
      <c r="G3076" s="284">
        <f t="shared" si="437"/>
        <v>1.750992975921133E-2</v>
      </c>
    </row>
    <row r="3077" spans="1:7" hidden="1">
      <c r="A3077" s="283" t="str">
        <f t="shared" si="432"/>
        <v>Tier 32</v>
      </c>
      <c r="B3077" s="286">
        <f>B3076+1</f>
        <v>3014</v>
      </c>
      <c r="C3077" s="265">
        <f>C3076+1</f>
        <v>46956</v>
      </c>
      <c r="D3077" s="265" t="str">
        <f t="shared" si="434"/>
        <v>Tier 32</v>
      </c>
      <c r="E3077" s="284">
        <f t="shared" si="435"/>
        <v>0.24925449063094979</v>
      </c>
      <c r="F3077" s="265" t="str">
        <f t="shared" si="436"/>
        <v>Tier 32</v>
      </c>
      <c r="G3077" s="284">
        <f t="shared" si="437"/>
        <v>1.7511381793258507E-2</v>
      </c>
    </row>
    <row r="3078" spans="1:7" hidden="1">
      <c r="A3078" s="283" t="str">
        <f t="shared" si="432"/>
        <v>Tier 32</v>
      </c>
      <c r="B3078" s="286">
        <f t="shared" ref="B3078:C3093" si="438">B3077+1</f>
        <v>3015</v>
      </c>
      <c r="C3078" s="265">
        <f t="shared" si="438"/>
        <v>46957</v>
      </c>
      <c r="D3078" s="265" t="str">
        <f t="shared" si="434"/>
        <v>Tier 32</v>
      </c>
      <c r="E3078" s="284">
        <f t="shared" si="435"/>
        <v>0.24926810734883573</v>
      </c>
      <c r="F3078" s="265" t="str">
        <f t="shared" si="436"/>
        <v>Tier 32</v>
      </c>
      <c r="G3078" s="284">
        <f t="shared" si="437"/>
        <v>1.7512833827305684E-2</v>
      </c>
    </row>
    <row r="3079" spans="1:7" hidden="1">
      <c r="A3079" s="283" t="str">
        <f t="shared" si="432"/>
        <v>Tier 32</v>
      </c>
      <c r="B3079" s="286">
        <f t="shared" si="438"/>
        <v>3016</v>
      </c>
      <c r="C3079" s="265">
        <f t="shared" si="438"/>
        <v>46958</v>
      </c>
      <c r="D3079" s="265" t="str">
        <f t="shared" si="434"/>
        <v>Tier 32</v>
      </c>
      <c r="E3079" s="284">
        <f t="shared" si="435"/>
        <v>0.24928172406672167</v>
      </c>
      <c r="F3079" s="265" t="str">
        <f t="shared" si="436"/>
        <v>Tier 32</v>
      </c>
      <c r="G3079" s="284">
        <f t="shared" si="437"/>
        <v>1.7514285861352862E-2</v>
      </c>
    </row>
    <row r="3080" spans="1:7" hidden="1">
      <c r="A3080" s="283" t="str">
        <f t="shared" si="432"/>
        <v>Tier 32</v>
      </c>
      <c r="B3080" s="286">
        <f t="shared" si="438"/>
        <v>3017</v>
      </c>
      <c r="C3080" s="265">
        <f t="shared" si="438"/>
        <v>46959</v>
      </c>
      <c r="D3080" s="265" t="str">
        <f t="shared" si="434"/>
        <v>Tier 32</v>
      </c>
      <c r="E3080" s="284">
        <f t="shared" si="435"/>
        <v>0.24929534078460761</v>
      </c>
      <c r="F3080" s="265" t="str">
        <f t="shared" si="436"/>
        <v>Tier 32</v>
      </c>
      <c r="G3080" s="284">
        <f t="shared" si="437"/>
        <v>1.7515737895400039E-2</v>
      </c>
    </row>
    <row r="3081" spans="1:7" hidden="1">
      <c r="A3081" s="283" t="str">
        <f t="shared" si="432"/>
        <v>Tier 32</v>
      </c>
      <c r="B3081" s="286">
        <f t="shared" si="438"/>
        <v>3018</v>
      </c>
      <c r="C3081" s="265">
        <f t="shared" si="438"/>
        <v>46960</v>
      </c>
      <c r="D3081" s="265" t="str">
        <f t="shared" si="434"/>
        <v>Tier 32</v>
      </c>
      <c r="E3081" s="284">
        <f t="shared" si="435"/>
        <v>0.24930895750249354</v>
      </c>
      <c r="F3081" s="265" t="str">
        <f t="shared" si="436"/>
        <v>Tier 32</v>
      </c>
      <c r="G3081" s="284">
        <f t="shared" si="437"/>
        <v>1.7517189929447216E-2</v>
      </c>
    </row>
    <row r="3082" spans="1:7" hidden="1">
      <c r="A3082" s="283" t="str">
        <f t="shared" si="432"/>
        <v>Tier 32</v>
      </c>
      <c r="B3082" s="286">
        <f t="shared" si="438"/>
        <v>3019</v>
      </c>
      <c r="C3082" s="265">
        <f t="shared" si="438"/>
        <v>46961</v>
      </c>
      <c r="D3082" s="265" t="str">
        <f t="shared" si="434"/>
        <v>Tier 32</v>
      </c>
      <c r="E3082" s="284">
        <f t="shared" si="435"/>
        <v>0.24932257422037948</v>
      </c>
      <c r="F3082" s="265" t="str">
        <f t="shared" si="436"/>
        <v>Tier 32</v>
      </c>
      <c r="G3082" s="284">
        <f t="shared" si="437"/>
        <v>1.7518641963494393E-2</v>
      </c>
    </row>
    <row r="3083" spans="1:7" hidden="1">
      <c r="A3083" s="283" t="str">
        <f t="shared" si="432"/>
        <v>Tier 32</v>
      </c>
      <c r="B3083" s="286">
        <f t="shared" si="438"/>
        <v>3020</v>
      </c>
      <c r="C3083" s="265">
        <f t="shared" si="438"/>
        <v>46962</v>
      </c>
      <c r="D3083" s="265" t="str">
        <f t="shared" si="434"/>
        <v>Tier 32</v>
      </c>
      <c r="E3083" s="284">
        <f t="shared" si="435"/>
        <v>0.24933619093826542</v>
      </c>
      <c r="F3083" s="265" t="str">
        <f t="shared" si="436"/>
        <v>Tier 32</v>
      </c>
      <c r="G3083" s="284">
        <f t="shared" si="437"/>
        <v>1.7520093997541571E-2</v>
      </c>
    </row>
    <row r="3084" spans="1:7" hidden="1">
      <c r="A3084" s="283" t="str">
        <f t="shared" si="432"/>
        <v>Tier 32</v>
      </c>
      <c r="B3084" s="286">
        <f t="shared" si="438"/>
        <v>3021</v>
      </c>
      <c r="C3084" s="265">
        <f t="shared" si="438"/>
        <v>46963</v>
      </c>
      <c r="D3084" s="265" t="str">
        <f t="shared" si="434"/>
        <v>Tier 32</v>
      </c>
      <c r="E3084" s="284">
        <f t="shared" si="435"/>
        <v>0.24934980765615136</v>
      </c>
      <c r="F3084" s="265" t="str">
        <f t="shared" si="436"/>
        <v>Tier 32</v>
      </c>
      <c r="G3084" s="284">
        <f t="shared" si="437"/>
        <v>1.7521546031588748E-2</v>
      </c>
    </row>
    <row r="3085" spans="1:7" hidden="1">
      <c r="A3085" s="283" t="str">
        <f t="shared" si="432"/>
        <v>Tier 33</v>
      </c>
      <c r="B3085" s="286">
        <f t="shared" si="438"/>
        <v>3022</v>
      </c>
      <c r="C3085" s="265">
        <f t="shared" si="438"/>
        <v>46964</v>
      </c>
      <c r="D3085" s="265" t="str">
        <f t="shared" si="434"/>
        <v>Tier 33</v>
      </c>
      <c r="E3085" s="284">
        <f t="shared" si="435"/>
        <v>0.24936413955786854</v>
      </c>
      <c r="F3085" s="265" t="str">
        <f t="shared" si="436"/>
        <v>Tier 33</v>
      </c>
      <c r="G3085" s="284">
        <f t="shared" si="437"/>
        <v>1.7522985509006477E-2</v>
      </c>
    </row>
    <row r="3086" spans="1:7" hidden="1">
      <c r="A3086" s="283" t="str">
        <f t="shared" si="432"/>
        <v>Tier 33</v>
      </c>
      <c r="B3086" s="286">
        <f t="shared" si="438"/>
        <v>3023</v>
      </c>
      <c r="C3086" s="265">
        <f t="shared" si="438"/>
        <v>46965</v>
      </c>
      <c r="D3086" s="265" t="str">
        <f t="shared" si="434"/>
        <v>Tier 33</v>
      </c>
      <c r="E3086" s="284">
        <f t="shared" si="435"/>
        <v>0.24937847145958572</v>
      </c>
      <c r="F3086" s="265" t="str">
        <f t="shared" si="436"/>
        <v>Tier 33</v>
      </c>
      <c r="G3086" s="284">
        <f t="shared" si="437"/>
        <v>1.7524424986424206E-2</v>
      </c>
    </row>
    <row r="3087" spans="1:7" hidden="1">
      <c r="A3087" s="283" t="str">
        <f t="shared" si="432"/>
        <v>Tier 33</v>
      </c>
      <c r="B3087" s="286">
        <f t="shared" si="438"/>
        <v>3024</v>
      </c>
      <c r="C3087" s="265">
        <f t="shared" si="438"/>
        <v>46966</v>
      </c>
      <c r="D3087" s="265" t="str">
        <f t="shared" si="434"/>
        <v>Tier 33</v>
      </c>
      <c r="E3087" s="284">
        <f t="shared" si="435"/>
        <v>0.2493928033613029</v>
      </c>
      <c r="F3087" s="265" t="str">
        <f t="shared" si="436"/>
        <v>Tier 33</v>
      </c>
      <c r="G3087" s="284">
        <f t="shared" si="437"/>
        <v>1.7525864463841936E-2</v>
      </c>
    </row>
    <row r="3088" spans="1:7" hidden="1">
      <c r="A3088" s="283" t="str">
        <f t="shared" si="432"/>
        <v>Tier 33</v>
      </c>
      <c r="B3088" s="286">
        <f t="shared" si="438"/>
        <v>3025</v>
      </c>
      <c r="C3088" s="265">
        <f t="shared" si="438"/>
        <v>46967</v>
      </c>
      <c r="D3088" s="265" t="str">
        <f t="shared" si="434"/>
        <v>Tier 33</v>
      </c>
      <c r="E3088" s="284">
        <f t="shared" si="435"/>
        <v>0.24940713526302008</v>
      </c>
      <c r="F3088" s="265" t="str">
        <f t="shared" si="436"/>
        <v>Tier 33</v>
      </c>
      <c r="G3088" s="284">
        <f t="shared" si="437"/>
        <v>1.7527303941259665E-2</v>
      </c>
    </row>
    <row r="3089" spans="1:7" hidden="1">
      <c r="A3089" s="283" t="str">
        <f t="shared" si="432"/>
        <v>Tier 33</v>
      </c>
      <c r="B3089" s="286">
        <f t="shared" si="438"/>
        <v>3026</v>
      </c>
      <c r="C3089" s="265">
        <f t="shared" si="438"/>
        <v>46968</v>
      </c>
      <c r="D3089" s="265" t="str">
        <f t="shared" si="434"/>
        <v>Tier 33</v>
      </c>
      <c r="E3089" s="284">
        <f t="shared" si="435"/>
        <v>0.24942146716473726</v>
      </c>
      <c r="F3089" s="265" t="str">
        <f t="shared" si="436"/>
        <v>Tier 33</v>
      </c>
      <c r="G3089" s="284">
        <f t="shared" si="437"/>
        <v>1.7528743418677394E-2</v>
      </c>
    </row>
    <row r="3090" spans="1:7" hidden="1">
      <c r="A3090" s="283" t="str">
        <f t="shared" si="432"/>
        <v>Tier 33</v>
      </c>
      <c r="B3090" s="286">
        <f t="shared" si="438"/>
        <v>3027</v>
      </c>
      <c r="C3090" s="265">
        <f t="shared" si="438"/>
        <v>46969</v>
      </c>
      <c r="D3090" s="265" t="str">
        <f t="shared" si="434"/>
        <v>Tier 33</v>
      </c>
      <c r="E3090" s="284">
        <f t="shared" si="435"/>
        <v>0.24943579906645444</v>
      </c>
      <c r="F3090" s="265" t="str">
        <f t="shared" si="436"/>
        <v>Tier 33</v>
      </c>
      <c r="G3090" s="284">
        <f t="shared" si="437"/>
        <v>1.7530182896095124E-2</v>
      </c>
    </row>
    <row r="3091" spans="1:7" hidden="1">
      <c r="A3091" s="283" t="str">
        <f t="shared" si="432"/>
        <v>Tier 33</v>
      </c>
      <c r="B3091" s="286">
        <f t="shared" si="438"/>
        <v>3028</v>
      </c>
      <c r="C3091" s="265">
        <f t="shared" si="438"/>
        <v>46970</v>
      </c>
      <c r="D3091" s="265" t="str">
        <f t="shared" si="434"/>
        <v>Tier 33</v>
      </c>
      <c r="E3091" s="284">
        <f t="shared" si="435"/>
        <v>0.24945013096817162</v>
      </c>
      <c r="F3091" s="265" t="str">
        <f t="shared" si="436"/>
        <v>Tier 33</v>
      </c>
      <c r="G3091" s="284">
        <f t="shared" si="437"/>
        <v>1.7531622373512853E-2</v>
      </c>
    </row>
    <row r="3092" spans="1:7" hidden="1">
      <c r="A3092" s="283" t="str">
        <f t="shared" si="432"/>
        <v>Tier 33</v>
      </c>
      <c r="B3092" s="286">
        <f t="shared" si="438"/>
        <v>3029</v>
      </c>
      <c r="C3092" s="265">
        <f t="shared" si="438"/>
        <v>46971</v>
      </c>
      <c r="D3092" s="265" t="str">
        <f t="shared" si="434"/>
        <v>Tier 33</v>
      </c>
      <c r="E3092" s="284">
        <f t="shared" si="435"/>
        <v>0.2494644628698888</v>
      </c>
      <c r="F3092" s="265" t="str">
        <f t="shared" si="436"/>
        <v>Tier 33</v>
      </c>
      <c r="G3092" s="284">
        <f t="shared" si="437"/>
        <v>1.7533061850930582E-2</v>
      </c>
    </row>
    <row r="3093" spans="1:7" hidden="1">
      <c r="A3093" s="283" t="str">
        <f t="shared" si="432"/>
        <v>Tier 33</v>
      </c>
      <c r="B3093" s="286">
        <f t="shared" si="438"/>
        <v>3030</v>
      </c>
      <c r="C3093" s="265">
        <f t="shared" si="438"/>
        <v>46972</v>
      </c>
      <c r="D3093" s="265" t="str">
        <f t="shared" si="434"/>
        <v>Tier 33</v>
      </c>
      <c r="E3093" s="284">
        <f t="shared" si="435"/>
        <v>0.24947879477160598</v>
      </c>
      <c r="F3093" s="265" t="str">
        <f t="shared" si="436"/>
        <v>Tier 33</v>
      </c>
      <c r="G3093" s="284">
        <f t="shared" si="437"/>
        <v>1.7534501328348311E-2</v>
      </c>
    </row>
    <row r="3094" spans="1:7" hidden="1">
      <c r="A3094" s="283" t="str">
        <f t="shared" si="432"/>
        <v>Tier 33</v>
      </c>
      <c r="B3094" s="286">
        <f t="shared" ref="B3094:C3109" si="439">B3093+1</f>
        <v>3031</v>
      </c>
      <c r="C3094" s="265">
        <f t="shared" si="439"/>
        <v>46973</v>
      </c>
      <c r="D3094" s="265" t="str">
        <f t="shared" si="434"/>
        <v>Tier 33</v>
      </c>
      <c r="E3094" s="284">
        <f t="shared" si="435"/>
        <v>0.24949312667332316</v>
      </c>
      <c r="F3094" s="265" t="str">
        <f t="shared" si="436"/>
        <v>Tier 33</v>
      </c>
      <c r="G3094" s="284">
        <f t="shared" si="437"/>
        <v>1.7535940805766041E-2</v>
      </c>
    </row>
    <row r="3095" spans="1:7" hidden="1">
      <c r="A3095" s="283" t="str">
        <f t="shared" si="432"/>
        <v>Tier 33</v>
      </c>
      <c r="B3095" s="286">
        <f t="shared" si="439"/>
        <v>3032</v>
      </c>
      <c r="C3095" s="265">
        <f t="shared" si="439"/>
        <v>46974</v>
      </c>
      <c r="D3095" s="265" t="str">
        <f t="shared" si="434"/>
        <v>Tier 33</v>
      </c>
      <c r="E3095" s="284">
        <f t="shared" si="435"/>
        <v>0.24950745857504034</v>
      </c>
      <c r="F3095" s="265" t="str">
        <f t="shared" si="436"/>
        <v>Tier 33</v>
      </c>
      <c r="G3095" s="284">
        <f t="shared" si="437"/>
        <v>1.753738028318377E-2</v>
      </c>
    </row>
    <row r="3096" spans="1:7" hidden="1">
      <c r="A3096" s="283" t="str">
        <f t="shared" si="432"/>
        <v>Tier 33</v>
      </c>
      <c r="B3096" s="286">
        <f t="shared" si="439"/>
        <v>3033</v>
      </c>
      <c r="C3096" s="265">
        <f t="shared" si="439"/>
        <v>46975</v>
      </c>
      <c r="D3096" s="265" t="str">
        <f t="shared" si="434"/>
        <v>Tier 33</v>
      </c>
      <c r="E3096" s="284">
        <f t="shared" si="435"/>
        <v>0.24952179047675752</v>
      </c>
      <c r="F3096" s="265" t="str">
        <f t="shared" si="436"/>
        <v>Tier 33</v>
      </c>
      <c r="G3096" s="284">
        <f t="shared" si="437"/>
        <v>1.7538819760601499E-2</v>
      </c>
    </row>
    <row r="3097" spans="1:7" hidden="1">
      <c r="A3097" s="283" t="str">
        <f t="shared" si="432"/>
        <v>Tier 33</v>
      </c>
      <c r="B3097" s="286">
        <f t="shared" si="439"/>
        <v>3034</v>
      </c>
      <c r="C3097" s="265">
        <f t="shared" si="439"/>
        <v>46976</v>
      </c>
      <c r="D3097" s="265" t="str">
        <f t="shared" si="434"/>
        <v>Tier 33</v>
      </c>
      <c r="E3097" s="284">
        <f t="shared" si="435"/>
        <v>0.2495361223784747</v>
      </c>
      <c r="F3097" s="265" t="str">
        <f t="shared" si="436"/>
        <v>Tier 33</v>
      </c>
      <c r="G3097" s="284">
        <f t="shared" si="437"/>
        <v>1.7540259238019228E-2</v>
      </c>
    </row>
    <row r="3098" spans="1:7" hidden="1">
      <c r="A3098" s="283" t="str">
        <f t="shared" si="432"/>
        <v>Tier 33</v>
      </c>
      <c r="B3098" s="286">
        <f t="shared" si="439"/>
        <v>3035</v>
      </c>
      <c r="C3098" s="265">
        <f t="shared" si="439"/>
        <v>46977</v>
      </c>
      <c r="D3098" s="265" t="str">
        <f t="shared" si="434"/>
        <v>Tier 33</v>
      </c>
      <c r="E3098" s="284">
        <f t="shared" si="435"/>
        <v>0.24955045428019187</v>
      </c>
      <c r="F3098" s="265" t="str">
        <f t="shared" si="436"/>
        <v>Tier 33</v>
      </c>
      <c r="G3098" s="284">
        <f t="shared" si="437"/>
        <v>1.7541698715436958E-2</v>
      </c>
    </row>
    <row r="3099" spans="1:7" hidden="1">
      <c r="A3099" s="283" t="str">
        <f t="shared" si="432"/>
        <v>Tier 33</v>
      </c>
      <c r="B3099" s="286">
        <f t="shared" si="439"/>
        <v>3036</v>
      </c>
      <c r="C3099" s="265">
        <f t="shared" si="439"/>
        <v>46978</v>
      </c>
      <c r="D3099" s="265" t="str">
        <f t="shared" si="434"/>
        <v>Tier 33</v>
      </c>
      <c r="E3099" s="284">
        <f t="shared" si="435"/>
        <v>0.24956478618190905</v>
      </c>
      <c r="F3099" s="265" t="str">
        <f t="shared" si="436"/>
        <v>Tier 33</v>
      </c>
      <c r="G3099" s="284">
        <f t="shared" si="437"/>
        <v>1.7543138192854687E-2</v>
      </c>
    </row>
    <row r="3100" spans="1:7" hidden="1">
      <c r="A3100" s="283" t="str">
        <f t="shared" si="432"/>
        <v>Tier 33</v>
      </c>
      <c r="B3100" s="286">
        <f t="shared" si="439"/>
        <v>3037</v>
      </c>
      <c r="C3100" s="265">
        <f t="shared" si="439"/>
        <v>46979</v>
      </c>
      <c r="D3100" s="265" t="str">
        <f t="shared" si="434"/>
        <v>Tier 33</v>
      </c>
      <c r="E3100" s="284">
        <f t="shared" si="435"/>
        <v>0.24957911808362623</v>
      </c>
      <c r="F3100" s="265" t="str">
        <f t="shared" si="436"/>
        <v>Tier 33</v>
      </c>
      <c r="G3100" s="284">
        <f t="shared" si="437"/>
        <v>1.7544577670272416E-2</v>
      </c>
    </row>
    <row r="3101" spans="1:7" hidden="1">
      <c r="A3101" s="283" t="str">
        <f t="shared" si="432"/>
        <v>Tier 33</v>
      </c>
      <c r="B3101" s="286">
        <f t="shared" si="439"/>
        <v>3038</v>
      </c>
      <c r="C3101" s="265">
        <f t="shared" si="439"/>
        <v>46980</v>
      </c>
      <c r="D3101" s="265" t="str">
        <f t="shared" si="434"/>
        <v>Tier 33</v>
      </c>
      <c r="E3101" s="284">
        <f t="shared" si="435"/>
        <v>0.24959344998534341</v>
      </c>
      <c r="F3101" s="265" t="str">
        <f t="shared" si="436"/>
        <v>Tier 33</v>
      </c>
      <c r="G3101" s="284">
        <f t="shared" si="437"/>
        <v>1.7546017147690145E-2</v>
      </c>
    </row>
    <row r="3102" spans="1:7" hidden="1">
      <c r="A3102" s="283" t="str">
        <f t="shared" si="432"/>
        <v>Tier 33</v>
      </c>
      <c r="B3102" s="286">
        <f t="shared" si="439"/>
        <v>3039</v>
      </c>
      <c r="C3102" s="265">
        <f t="shared" si="439"/>
        <v>46981</v>
      </c>
      <c r="D3102" s="265" t="str">
        <f t="shared" si="434"/>
        <v>Tier 33</v>
      </c>
      <c r="E3102" s="284">
        <f t="shared" si="435"/>
        <v>0.24960778188706059</v>
      </c>
      <c r="F3102" s="265" t="str">
        <f t="shared" si="436"/>
        <v>Tier 33</v>
      </c>
      <c r="G3102" s="284">
        <f t="shared" si="437"/>
        <v>1.7547456625107875E-2</v>
      </c>
    </row>
    <row r="3103" spans="1:7" hidden="1">
      <c r="A3103" s="283" t="str">
        <f t="shared" si="432"/>
        <v>Tier 33</v>
      </c>
      <c r="B3103" s="286">
        <f t="shared" si="439"/>
        <v>3040</v>
      </c>
      <c r="C3103" s="265">
        <f t="shared" si="439"/>
        <v>46982</v>
      </c>
      <c r="D3103" s="265" t="str">
        <f t="shared" si="434"/>
        <v>Tier 33</v>
      </c>
      <c r="E3103" s="284">
        <f t="shared" si="435"/>
        <v>0.24962211378877777</v>
      </c>
      <c r="F3103" s="265" t="str">
        <f t="shared" si="436"/>
        <v>Tier 33</v>
      </c>
      <c r="G3103" s="284">
        <f t="shared" si="437"/>
        <v>1.7548896102525604E-2</v>
      </c>
    </row>
    <row r="3104" spans="1:7" hidden="1">
      <c r="A3104" s="283" t="str">
        <f t="shared" si="432"/>
        <v>Tier 33</v>
      </c>
      <c r="B3104" s="286">
        <f t="shared" si="439"/>
        <v>3041</v>
      </c>
      <c r="C3104" s="265">
        <f t="shared" si="439"/>
        <v>46983</v>
      </c>
      <c r="D3104" s="265" t="str">
        <f t="shared" si="434"/>
        <v>Tier 33</v>
      </c>
      <c r="E3104" s="284">
        <f t="shared" si="435"/>
        <v>0.24963644569049495</v>
      </c>
      <c r="F3104" s="265" t="str">
        <f t="shared" si="436"/>
        <v>Tier 33</v>
      </c>
      <c r="G3104" s="284">
        <f t="shared" si="437"/>
        <v>1.7550335579943333E-2</v>
      </c>
    </row>
    <row r="3105" spans="1:7" hidden="1">
      <c r="A3105" s="283" t="str">
        <f t="shared" si="432"/>
        <v>Tier 33</v>
      </c>
      <c r="B3105" s="286">
        <f t="shared" si="439"/>
        <v>3042</v>
      </c>
      <c r="C3105" s="265">
        <f t="shared" si="439"/>
        <v>46984</v>
      </c>
      <c r="D3105" s="265" t="str">
        <f t="shared" si="434"/>
        <v>Tier 33</v>
      </c>
      <c r="E3105" s="284">
        <f t="shared" si="435"/>
        <v>0.24965077759221213</v>
      </c>
      <c r="F3105" s="265" t="str">
        <f t="shared" si="436"/>
        <v>Tier 33</v>
      </c>
      <c r="G3105" s="284">
        <f t="shared" si="437"/>
        <v>1.7551775057361062E-2</v>
      </c>
    </row>
    <row r="3106" spans="1:7" hidden="1">
      <c r="A3106" s="283" t="str">
        <f t="shared" si="432"/>
        <v>Tier 33</v>
      </c>
      <c r="B3106" s="286">
        <f t="shared" si="439"/>
        <v>3043</v>
      </c>
      <c r="C3106" s="265">
        <f t="shared" si="439"/>
        <v>46985</v>
      </c>
      <c r="D3106" s="265" t="str">
        <f t="shared" si="434"/>
        <v>Tier 33</v>
      </c>
      <c r="E3106" s="284">
        <f t="shared" si="435"/>
        <v>0.24966510949392931</v>
      </c>
      <c r="F3106" s="265" t="str">
        <f t="shared" si="436"/>
        <v>Tier 33</v>
      </c>
      <c r="G3106" s="284">
        <f t="shared" si="437"/>
        <v>1.7553214534778792E-2</v>
      </c>
    </row>
    <row r="3107" spans="1:7" hidden="1">
      <c r="A3107" s="283" t="str">
        <f t="shared" si="432"/>
        <v>Tier 33</v>
      </c>
      <c r="B3107" s="286">
        <f t="shared" si="439"/>
        <v>3044</v>
      </c>
      <c r="C3107" s="265">
        <f t="shared" si="439"/>
        <v>46986</v>
      </c>
      <c r="D3107" s="265" t="str">
        <f t="shared" si="434"/>
        <v>Tier 33</v>
      </c>
      <c r="E3107" s="284">
        <f t="shared" si="435"/>
        <v>0.24967944139564649</v>
      </c>
      <c r="F3107" s="265" t="str">
        <f t="shared" si="436"/>
        <v>Tier 33</v>
      </c>
      <c r="G3107" s="284">
        <f t="shared" si="437"/>
        <v>1.7554654012196521E-2</v>
      </c>
    </row>
    <row r="3108" spans="1:7" hidden="1">
      <c r="A3108" s="283" t="str">
        <f t="shared" si="432"/>
        <v>Tier 33</v>
      </c>
      <c r="B3108" s="286">
        <f t="shared" si="439"/>
        <v>3045</v>
      </c>
      <c r="C3108" s="265">
        <f t="shared" si="439"/>
        <v>46987</v>
      </c>
      <c r="D3108" s="265" t="str">
        <f t="shared" si="434"/>
        <v>Tier 33</v>
      </c>
      <c r="E3108" s="284">
        <f t="shared" si="435"/>
        <v>0.24969377329736367</v>
      </c>
      <c r="F3108" s="265" t="str">
        <f t="shared" si="436"/>
        <v>Tier 33</v>
      </c>
      <c r="G3108" s="284">
        <f t="shared" si="437"/>
        <v>1.755609348961425E-2</v>
      </c>
    </row>
    <row r="3109" spans="1:7" hidden="1">
      <c r="A3109" s="283" t="str">
        <f t="shared" si="432"/>
        <v>Tier 33</v>
      </c>
      <c r="B3109" s="286">
        <f t="shared" si="439"/>
        <v>3046</v>
      </c>
      <c r="C3109" s="265">
        <f t="shared" si="439"/>
        <v>46988</v>
      </c>
      <c r="D3109" s="265" t="str">
        <f t="shared" si="434"/>
        <v>Tier 33</v>
      </c>
      <c r="E3109" s="284">
        <f t="shared" si="435"/>
        <v>0.24970810519908085</v>
      </c>
      <c r="F3109" s="265" t="str">
        <f t="shared" si="436"/>
        <v>Tier 33</v>
      </c>
      <c r="G3109" s="284">
        <f t="shared" si="437"/>
        <v>1.7557532967031979E-2</v>
      </c>
    </row>
    <row r="3110" spans="1:7" hidden="1">
      <c r="A3110" s="283" t="str">
        <f t="shared" si="432"/>
        <v>Tier 33</v>
      </c>
      <c r="B3110" s="286">
        <f t="shared" ref="B3110:C3125" si="440">B3109+1</f>
        <v>3047</v>
      </c>
      <c r="C3110" s="265">
        <f t="shared" si="440"/>
        <v>46989</v>
      </c>
      <c r="D3110" s="265" t="str">
        <f t="shared" si="434"/>
        <v>Tier 33</v>
      </c>
      <c r="E3110" s="284">
        <f t="shared" si="435"/>
        <v>0.24972243710079803</v>
      </c>
      <c r="F3110" s="265" t="str">
        <f t="shared" si="436"/>
        <v>Tier 33</v>
      </c>
      <c r="G3110" s="284">
        <f t="shared" si="437"/>
        <v>1.7558972444449709E-2</v>
      </c>
    </row>
    <row r="3111" spans="1:7" hidden="1">
      <c r="A3111" s="283" t="str">
        <f t="shared" si="432"/>
        <v>Tier 33</v>
      </c>
      <c r="B3111" s="286">
        <f t="shared" si="440"/>
        <v>3048</v>
      </c>
      <c r="C3111" s="265">
        <f t="shared" si="440"/>
        <v>46990</v>
      </c>
      <c r="D3111" s="265" t="str">
        <f t="shared" si="434"/>
        <v>Tier 33</v>
      </c>
      <c r="E3111" s="284">
        <f t="shared" si="435"/>
        <v>0.24973676900251521</v>
      </c>
      <c r="F3111" s="265" t="str">
        <f t="shared" si="436"/>
        <v>Tier 33</v>
      </c>
      <c r="G3111" s="284">
        <f t="shared" si="437"/>
        <v>1.7560411921867438E-2</v>
      </c>
    </row>
    <row r="3112" spans="1:7" hidden="1">
      <c r="A3112" s="283" t="str">
        <f t="shared" si="432"/>
        <v>Tier 33</v>
      </c>
      <c r="B3112" s="286">
        <f t="shared" si="440"/>
        <v>3049</v>
      </c>
      <c r="C3112" s="265">
        <f t="shared" si="440"/>
        <v>46991</v>
      </c>
      <c r="D3112" s="265" t="str">
        <f t="shared" si="434"/>
        <v>Tier 33</v>
      </c>
      <c r="E3112" s="284">
        <f t="shared" si="435"/>
        <v>0.24975110090423239</v>
      </c>
      <c r="F3112" s="265" t="str">
        <f t="shared" si="436"/>
        <v>Tier 33</v>
      </c>
      <c r="G3112" s="284">
        <f t="shared" si="437"/>
        <v>1.7561851399285167E-2</v>
      </c>
    </row>
    <row r="3113" spans="1:7" hidden="1">
      <c r="A3113" s="283" t="str">
        <f t="shared" si="432"/>
        <v>Tier 33</v>
      </c>
      <c r="B3113" s="286">
        <f t="shared" si="440"/>
        <v>3050</v>
      </c>
      <c r="C3113" s="265">
        <f t="shared" si="440"/>
        <v>46992</v>
      </c>
      <c r="D3113" s="265" t="str">
        <f t="shared" si="434"/>
        <v>Tier 33</v>
      </c>
      <c r="E3113" s="284">
        <f t="shared" si="435"/>
        <v>0.24976543280594957</v>
      </c>
      <c r="F3113" s="265" t="str">
        <f t="shared" si="436"/>
        <v>Tier 33</v>
      </c>
      <c r="G3113" s="284">
        <f t="shared" si="437"/>
        <v>1.7563290876702897E-2</v>
      </c>
    </row>
    <row r="3114" spans="1:7" hidden="1">
      <c r="A3114" s="283" t="str">
        <f t="shared" si="432"/>
        <v>Tier 33</v>
      </c>
      <c r="B3114" s="286">
        <f t="shared" si="440"/>
        <v>3051</v>
      </c>
      <c r="C3114" s="265">
        <f t="shared" si="440"/>
        <v>46993</v>
      </c>
      <c r="D3114" s="265" t="str">
        <f t="shared" si="434"/>
        <v>Tier 33</v>
      </c>
      <c r="E3114" s="284">
        <f t="shared" si="435"/>
        <v>0.24977976470766675</v>
      </c>
      <c r="F3114" s="265" t="str">
        <f t="shared" si="436"/>
        <v>Tier 33</v>
      </c>
      <c r="G3114" s="284">
        <f t="shared" si="437"/>
        <v>1.7564730354120626E-2</v>
      </c>
    </row>
    <row r="3115" spans="1:7" hidden="1">
      <c r="A3115" s="283" t="str">
        <f t="shared" si="432"/>
        <v>Tier 33</v>
      </c>
      <c r="B3115" s="286">
        <f t="shared" si="440"/>
        <v>3052</v>
      </c>
      <c r="C3115" s="265">
        <f t="shared" si="440"/>
        <v>46994</v>
      </c>
      <c r="D3115" s="265" t="str">
        <f t="shared" si="434"/>
        <v>Tier 33</v>
      </c>
      <c r="E3115" s="284">
        <f t="shared" si="435"/>
        <v>0.24979409660938393</v>
      </c>
      <c r="F3115" s="265" t="str">
        <f t="shared" si="436"/>
        <v>Tier 33</v>
      </c>
      <c r="G3115" s="284">
        <f t="shared" si="437"/>
        <v>1.7566169831538355E-2</v>
      </c>
    </row>
    <row r="3116" spans="1:7" hidden="1">
      <c r="A3116" s="283" t="str">
        <f t="shared" si="432"/>
        <v>Tier 33</v>
      </c>
      <c r="B3116" s="286">
        <f t="shared" si="440"/>
        <v>3053</v>
      </c>
      <c r="C3116" s="265">
        <f t="shared" si="440"/>
        <v>46995</v>
      </c>
      <c r="D3116" s="265" t="str">
        <f t="shared" si="434"/>
        <v>Tier 33</v>
      </c>
      <c r="E3116" s="284">
        <f t="shared" si="435"/>
        <v>0.2498084285111011</v>
      </c>
      <c r="F3116" s="265" t="str">
        <f t="shared" si="436"/>
        <v>Tier 33</v>
      </c>
      <c r="G3116" s="284">
        <f t="shared" si="437"/>
        <v>1.7567609308956084E-2</v>
      </c>
    </row>
    <row r="3117" spans="1:7" hidden="1">
      <c r="A3117" s="283" t="str">
        <f t="shared" si="432"/>
        <v>Tier 33</v>
      </c>
      <c r="B3117" s="286">
        <f t="shared" si="440"/>
        <v>3054</v>
      </c>
      <c r="C3117" s="265">
        <f t="shared" si="440"/>
        <v>46996</v>
      </c>
      <c r="D3117" s="265" t="str">
        <f t="shared" si="434"/>
        <v>Tier 33</v>
      </c>
      <c r="E3117" s="284">
        <f t="shared" si="435"/>
        <v>0.24982276041281828</v>
      </c>
      <c r="F3117" s="265" t="str">
        <f t="shared" si="436"/>
        <v>Tier 33</v>
      </c>
      <c r="G3117" s="284">
        <f t="shared" si="437"/>
        <v>1.7569048786373814E-2</v>
      </c>
    </row>
    <row r="3118" spans="1:7" hidden="1">
      <c r="A3118" s="283" t="str">
        <f t="shared" si="432"/>
        <v>Tier 33</v>
      </c>
      <c r="B3118" s="286">
        <f t="shared" si="440"/>
        <v>3055</v>
      </c>
      <c r="C3118" s="265">
        <f t="shared" si="440"/>
        <v>46997</v>
      </c>
      <c r="D3118" s="265" t="str">
        <f t="shared" si="434"/>
        <v>Tier 33</v>
      </c>
      <c r="E3118" s="284">
        <f t="shared" si="435"/>
        <v>0.24983709231453546</v>
      </c>
      <c r="F3118" s="265" t="str">
        <f t="shared" si="436"/>
        <v>Tier 33</v>
      </c>
      <c r="G3118" s="284">
        <f t="shared" si="437"/>
        <v>1.7570488263791543E-2</v>
      </c>
    </row>
    <row r="3119" spans="1:7" hidden="1">
      <c r="A3119" s="283" t="str">
        <f t="shared" si="432"/>
        <v>Tier 33</v>
      </c>
      <c r="B3119" s="286">
        <f t="shared" si="440"/>
        <v>3056</v>
      </c>
      <c r="C3119" s="265">
        <f t="shared" si="440"/>
        <v>46998</v>
      </c>
      <c r="D3119" s="265" t="str">
        <f t="shared" si="434"/>
        <v>Tier 33</v>
      </c>
      <c r="E3119" s="284">
        <f t="shared" si="435"/>
        <v>0.24985142421625264</v>
      </c>
      <c r="F3119" s="265" t="str">
        <f t="shared" si="436"/>
        <v>Tier 33</v>
      </c>
      <c r="G3119" s="284">
        <f t="shared" si="437"/>
        <v>1.7571927741209272E-2</v>
      </c>
    </row>
    <row r="3120" spans="1:7" hidden="1">
      <c r="A3120" s="283" t="str">
        <f t="shared" si="432"/>
        <v>Tier 33</v>
      </c>
      <c r="B3120" s="286">
        <f t="shared" si="440"/>
        <v>3057</v>
      </c>
      <c r="C3120" s="265">
        <f t="shared" si="440"/>
        <v>46999</v>
      </c>
      <c r="D3120" s="265" t="str">
        <f t="shared" si="434"/>
        <v>Tier 33</v>
      </c>
      <c r="E3120" s="284">
        <f t="shared" si="435"/>
        <v>0.24986575611796982</v>
      </c>
      <c r="F3120" s="265" t="str">
        <f t="shared" si="436"/>
        <v>Tier 33</v>
      </c>
      <c r="G3120" s="284">
        <f t="shared" si="437"/>
        <v>1.7573367218627001E-2</v>
      </c>
    </row>
    <row r="3121" spans="1:7" hidden="1">
      <c r="A3121" s="283" t="str">
        <f t="shared" si="432"/>
        <v>Tier 33</v>
      </c>
      <c r="B3121" s="286">
        <f t="shared" si="440"/>
        <v>3058</v>
      </c>
      <c r="C3121" s="265">
        <f t="shared" si="440"/>
        <v>47000</v>
      </c>
      <c r="D3121" s="265" t="str">
        <f t="shared" si="434"/>
        <v>Tier 33</v>
      </c>
      <c r="E3121" s="284">
        <f t="shared" si="435"/>
        <v>0.249880088019687</v>
      </c>
      <c r="F3121" s="265" t="str">
        <f t="shared" si="436"/>
        <v>Tier 33</v>
      </c>
      <c r="G3121" s="284">
        <f t="shared" si="437"/>
        <v>1.7574806696044731E-2</v>
      </c>
    </row>
    <row r="3122" spans="1:7" hidden="1">
      <c r="A3122" s="283" t="str">
        <f t="shared" si="432"/>
        <v>Tier 33</v>
      </c>
      <c r="B3122" s="286">
        <f t="shared" si="440"/>
        <v>3059</v>
      </c>
      <c r="C3122" s="265">
        <f t="shared" si="440"/>
        <v>47001</v>
      </c>
      <c r="D3122" s="265" t="str">
        <f t="shared" si="434"/>
        <v>Tier 33</v>
      </c>
      <c r="E3122" s="284">
        <f t="shared" si="435"/>
        <v>0.24989441992140418</v>
      </c>
      <c r="F3122" s="265" t="str">
        <f t="shared" si="436"/>
        <v>Tier 33</v>
      </c>
      <c r="G3122" s="284">
        <f t="shared" si="437"/>
        <v>1.757624617346246E-2</v>
      </c>
    </row>
    <row r="3123" spans="1:7" hidden="1">
      <c r="A3123" s="283" t="str">
        <f t="shared" si="432"/>
        <v>Tier 33</v>
      </c>
      <c r="B3123" s="286">
        <f t="shared" si="440"/>
        <v>3060</v>
      </c>
      <c r="C3123" s="265">
        <f t="shared" si="440"/>
        <v>47002</v>
      </c>
      <c r="D3123" s="265" t="str">
        <f t="shared" si="434"/>
        <v>Tier 33</v>
      </c>
      <c r="E3123" s="284">
        <f t="shared" si="435"/>
        <v>0.24990875182312136</v>
      </c>
      <c r="F3123" s="265" t="str">
        <f t="shared" si="436"/>
        <v>Tier 33</v>
      </c>
      <c r="G3123" s="284">
        <f t="shared" si="437"/>
        <v>1.7577685650880189E-2</v>
      </c>
    </row>
    <row r="3124" spans="1:7" hidden="1">
      <c r="A3124" s="283" t="str">
        <f t="shared" si="432"/>
        <v>Tier 33</v>
      </c>
      <c r="B3124" s="286">
        <f t="shared" si="440"/>
        <v>3061</v>
      </c>
      <c r="C3124" s="265">
        <f t="shared" si="440"/>
        <v>47003</v>
      </c>
      <c r="D3124" s="265" t="str">
        <f t="shared" si="434"/>
        <v>Tier 33</v>
      </c>
      <c r="E3124" s="284">
        <f t="shared" si="435"/>
        <v>0.24992308372483854</v>
      </c>
      <c r="F3124" s="265" t="str">
        <f t="shared" si="436"/>
        <v>Tier 33</v>
      </c>
      <c r="G3124" s="284">
        <f t="shared" si="437"/>
        <v>1.7579125128297918E-2</v>
      </c>
    </row>
    <row r="3125" spans="1:7" hidden="1">
      <c r="A3125" s="283" t="str">
        <f t="shared" si="432"/>
        <v>Tier 33</v>
      </c>
      <c r="B3125" s="286">
        <f t="shared" si="440"/>
        <v>3062</v>
      </c>
      <c r="C3125" s="265">
        <f t="shared" si="440"/>
        <v>47004</v>
      </c>
      <c r="D3125" s="265" t="str">
        <f t="shared" si="434"/>
        <v>Tier 33</v>
      </c>
      <c r="E3125" s="284">
        <f t="shared" si="435"/>
        <v>0.24993741562655572</v>
      </c>
      <c r="F3125" s="265" t="str">
        <f t="shared" si="436"/>
        <v>Tier 33</v>
      </c>
      <c r="G3125" s="284">
        <f t="shared" si="437"/>
        <v>1.7580564605715648E-2</v>
      </c>
    </row>
    <row r="3126" spans="1:7" hidden="1">
      <c r="A3126" s="283" t="str">
        <f t="shared" si="432"/>
        <v>Tier 33</v>
      </c>
      <c r="B3126" s="286">
        <f t="shared" ref="B3126:C3141" si="441">B3125+1</f>
        <v>3063</v>
      </c>
      <c r="C3126" s="265">
        <f t="shared" si="441"/>
        <v>47005</v>
      </c>
      <c r="D3126" s="265" t="str">
        <f t="shared" si="434"/>
        <v>Tier 33</v>
      </c>
      <c r="E3126" s="284">
        <f t="shared" si="435"/>
        <v>0.2499517475282729</v>
      </c>
      <c r="F3126" s="265" t="str">
        <f t="shared" si="436"/>
        <v>Tier 33</v>
      </c>
      <c r="G3126" s="284">
        <f t="shared" si="437"/>
        <v>1.7582004083133377E-2</v>
      </c>
    </row>
    <row r="3127" spans="1:7" hidden="1">
      <c r="A3127" s="283" t="str">
        <f t="shared" si="432"/>
        <v>Tier 33</v>
      </c>
      <c r="B3127" s="286">
        <f t="shared" si="441"/>
        <v>3064</v>
      </c>
      <c r="C3127" s="265">
        <f t="shared" si="441"/>
        <v>47006</v>
      </c>
      <c r="D3127" s="265" t="str">
        <f t="shared" si="434"/>
        <v>Tier 33</v>
      </c>
      <c r="E3127" s="284">
        <f t="shared" si="435"/>
        <v>0.24996607942999008</v>
      </c>
      <c r="F3127" s="265" t="str">
        <f t="shared" si="436"/>
        <v>Tier 33</v>
      </c>
      <c r="G3127" s="284">
        <f t="shared" si="437"/>
        <v>1.7583443560551106E-2</v>
      </c>
    </row>
    <row r="3128" spans="1:7" hidden="1">
      <c r="A3128" s="283" t="str">
        <f t="shared" si="432"/>
        <v>Tier 33</v>
      </c>
      <c r="B3128" s="286">
        <f t="shared" si="441"/>
        <v>3065</v>
      </c>
      <c r="C3128" s="265">
        <f t="shared" si="441"/>
        <v>47007</v>
      </c>
      <c r="D3128" s="265" t="str">
        <f t="shared" si="434"/>
        <v>Tier 33</v>
      </c>
      <c r="E3128" s="284">
        <f t="shared" si="435"/>
        <v>0.24998041133170726</v>
      </c>
      <c r="F3128" s="265" t="str">
        <f t="shared" si="436"/>
        <v>Tier 33</v>
      </c>
      <c r="G3128" s="284">
        <f t="shared" si="437"/>
        <v>1.7584883037968835E-2</v>
      </c>
    </row>
    <row r="3129" spans="1:7" hidden="1">
      <c r="A3129" s="283" t="str">
        <f t="shared" si="432"/>
        <v>Tier 33</v>
      </c>
      <c r="B3129" s="286">
        <f t="shared" si="441"/>
        <v>3066</v>
      </c>
      <c r="C3129" s="265">
        <f t="shared" si="441"/>
        <v>47008</v>
      </c>
      <c r="D3129" s="265" t="str">
        <f t="shared" si="434"/>
        <v>Tier 33</v>
      </c>
      <c r="E3129" s="284">
        <f t="shared" si="435"/>
        <v>0.24999474323342444</v>
      </c>
      <c r="F3129" s="265" t="str">
        <f t="shared" si="436"/>
        <v>Tier 33</v>
      </c>
      <c r="G3129" s="284">
        <f t="shared" si="437"/>
        <v>1.7586322515386565E-2</v>
      </c>
    </row>
    <row r="3130" spans="1:7" hidden="1">
      <c r="A3130" s="283" t="str">
        <f t="shared" si="432"/>
        <v>Tier 33</v>
      </c>
      <c r="B3130" s="286">
        <f t="shared" si="441"/>
        <v>3067</v>
      </c>
      <c r="C3130" s="265">
        <f t="shared" si="441"/>
        <v>47009</v>
      </c>
      <c r="D3130" s="265" t="str">
        <f t="shared" si="434"/>
        <v>Tier 33</v>
      </c>
      <c r="E3130" s="284">
        <f t="shared" si="435"/>
        <v>0.25000907513514159</v>
      </c>
      <c r="F3130" s="265" t="str">
        <f t="shared" si="436"/>
        <v>Tier 33</v>
      </c>
      <c r="G3130" s="284">
        <f t="shared" si="437"/>
        <v>1.7587761992804294E-2</v>
      </c>
    </row>
    <row r="3131" spans="1:7" hidden="1">
      <c r="A3131" s="283" t="str">
        <f t="shared" si="432"/>
        <v>Tier 33</v>
      </c>
      <c r="B3131" s="286">
        <f t="shared" si="441"/>
        <v>3068</v>
      </c>
      <c r="C3131" s="265">
        <f t="shared" si="441"/>
        <v>47010</v>
      </c>
      <c r="D3131" s="265" t="str">
        <f t="shared" si="434"/>
        <v>Tier 33</v>
      </c>
      <c r="E3131" s="284">
        <f t="shared" si="435"/>
        <v>0.25002340703685877</v>
      </c>
      <c r="F3131" s="265" t="str">
        <f t="shared" si="436"/>
        <v>Tier 33</v>
      </c>
      <c r="G3131" s="284">
        <f t="shared" si="437"/>
        <v>1.7589201470222023E-2</v>
      </c>
    </row>
    <row r="3132" spans="1:7" hidden="1">
      <c r="A3132" s="283" t="str">
        <f t="shared" si="432"/>
        <v>Tier 33</v>
      </c>
      <c r="B3132" s="286">
        <f t="shared" si="441"/>
        <v>3069</v>
      </c>
      <c r="C3132" s="265">
        <f t="shared" si="441"/>
        <v>47011</v>
      </c>
      <c r="D3132" s="265" t="str">
        <f t="shared" si="434"/>
        <v>Tier 33</v>
      </c>
      <c r="E3132" s="284">
        <f t="shared" si="435"/>
        <v>0.25003773893857595</v>
      </c>
      <c r="F3132" s="265" t="str">
        <f t="shared" si="436"/>
        <v>Tier 33</v>
      </c>
      <c r="G3132" s="284">
        <f t="shared" si="437"/>
        <v>1.7590640947639753E-2</v>
      </c>
    </row>
    <row r="3133" spans="1:7" hidden="1">
      <c r="A3133" s="283" t="str">
        <f t="shared" si="432"/>
        <v>Tier 33</v>
      </c>
      <c r="B3133" s="286">
        <f t="shared" si="441"/>
        <v>3070</v>
      </c>
      <c r="C3133" s="265">
        <f t="shared" si="441"/>
        <v>47012</v>
      </c>
      <c r="D3133" s="265" t="str">
        <f t="shared" si="434"/>
        <v>Tier 33</v>
      </c>
      <c r="E3133" s="284">
        <f t="shared" si="435"/>
        <v>0.25005207084029313</v>
      </c>
      <c r="F3133" s="265" t="str">
        <f t="shared" si="436"/>
        <v>Tier 33</v>
      </c>
      <c r="G3133" s="284">
        <f t="shared" si="437"/>
        <v>1.7592080425057482E-2</v>
      </c>
    </row>
    <row r="3134" spans="1:7" hidden="1">
      <c r="A3134" s="283" t="str">
        <f t="shared" si="432"/>
        <v>Tier 33</v>
      </c>
      <c r="B3134" s="286">
        <f t="shared" si="441"/>
        <v>3071</v>
      </c>
      <c r="C3134" s="265">
        <f t="shared" si="441"/>
        <v>47013</v>
      </c>
      <c r="D3134" s="265" t="str">
        <f t="shared" si="434"/>
        <v>Tier 33</v>
      </c>
      <c r="E3134" s="284">
        <f t="shared" si="435"/>
        <v>0.25006640274201031</v>
      </c>
      <c r="F3134" s="265" t="str">
        <f t="shared" si="436"/>
        <v>Tier 33</v>
      </c>
      <c r="G3134" s="284">
        <f t="shared" si="437"/>
        <v>1.7593519902475211E-2</v>
      </c>
    </row>
    <row r="3135" spans="1:7" hidden="1">
      <c r="A3135" s="283" t="str">
        <f t="shared" si="432"/>
        <v>Tier 33</v>
      </c>
      <c r="B3135" s="286">
        <f t="shared" si="441"/>
        <v>3072</v>
      </c>
      <c r="C3135" s="265">
        <f t="shared" si="441"/>
        <v>47014</v>
      </c>
      <c r="D3135" s="265" t="str">
        <f t="shared" si="434"/>
        <v>Tier 33</v>
      </c>
      <c r="E3135" s="284">
        <f t="shared" si="435"/>
        <v>0.25008073464372749</v>
      </c>
      <c r="F3135" s="265" t="str">
        <f t="shared" si="436"/>
        <v>Tier 33</v>
      </c>
      <c r="G3135" s="284">
        <f t="shared" si="437"/>
        <v>1.759495937989294E-2</v>
      </c>
    </row>
    <row r="3136" spans="1:7" hidden="1">
      <c r="A3136" s="283" t="str">
        <f t="shared" ref="A3136:A3199" si="442">IFERROR(INDEX($P$63:$P$101,MATCH(B3136,$Q$63:$Q$101,0)),A3135)</f>
        <v>Tier 33</v>
      </c>
      <c r="B3136" s="286">
        <f t="shared" si="441"/>
        <v>3073</v>
      </c>
      <c r="C3136" s="265">
        <f t="shared" si="441"/>
        <v>47015</v>
      </c>
      <c r="D3136" s="265" t="str">
        <f t="shared" ref="D3136:D3199" si="443">IF(A3136=0,"",A3136)</f>
        <v>Tier 33</v>
      </c>
      <c r="E3136" s="284">
        <f t="shared" ref="E3136:E3199" si="444">IF(A3136=0,E3135,E3135+VLOOKUP(D3136,$P$63:$T$101,3,0))</f>
        <v>0.25009506654544467</v>
      </c>
      <c r="F3136" s="265" t="str">
        <f t="shared" ref="F3136:F3199" si="445">D3136</f>
        <v>Tier 33</v>
      </c>
      <c r="G3136" s="284">
        <f t="shared" ref="G3136:G3199" si="446">IF(A3136=0,G3135,G3135+VLOOKUP(F3136,$P$63:$T$101,5,0))</f>
        <v>1.759639885731067E-2</v>
      </c>
    </row>
    <row r="3137" spans="1:7" hidden="1">
      <c r="A3137" s="283" t="str">
        <f t="shared" si="442"/>
        <v>Tier 33</v>
      </c>
      <c r="B3137" s="286">
        <f t="shared" si="441"/>
        <v>3074</v>
      </c>
      <c r="C3137" s="265">
        <f t="shared" si="441"/>
        <v>47016</v>
      </c>
      <c r="D3137" s="265" t="str">
        <f t="shared" si="443"/>
        <v>Tier 33</v>
      </c>
      <c r="E3137" s="284">
        <f t="shared" si="444"/>
        <v>0.25010939844716185</v>
      </c>
      <c r="F3137" s="265" t="str">
        <f t="shared" si="445"/>
        <v>Tier 33</v>
      </c>
      <c r="G3137" s="284">
        <f t="shared" si="446"/>
        <v>1.7597838334728399E-2</v>
      </c>
    </row>
    <row r="3138" spans="1:7" hidden="1">
      <c r="A3138" s="283" t="str">
        <f t="shared" si="442"/>
        <v>Tier 33</v>
      </c>
      <c r="B3138" s="286">
        <f t="shared" si="441"/>
        <v>3075</v>
      </c>
      <c r="C3138" s="265">
        <f t="shared" si="441"/>
        <v>47017</v>
      </c>
      <c r="D3138" s="265" t="str">
        <f t="shared" si="443"/>
        <v>Tier 33</v>
      </c>
      <c r="E3138" s="284">
        <f t="shared" si="444"/>
        <v>0.25012373034887903</v>
      </c>
      <c r="F3138" s="265" t="str">
        <f t="shared" si="445"/>
        <v>Tier 33</v>
      </c>
      <c r="G3138" s="284">
        <f t="shared" si="446"/>
        <v>1.7599277812146128E-2</v>
      </c>
    </row>
    <row r="3139" spans="1:7" hidden="1">
      <c r="A3139" s="283" t="str">
        <f t="shared" si="442"/>
        <v>Tier 33</v>
      </c>
      <c r="B3139" s="286">
        <f t="shared" si="441"/>
        <v>3076</v>
      </c>
      <c r="C3139" s="265">
        <f t="shared" si="441"/>
        <v>47018</v>
      </c>
      <c r="D3139" s="265" t="str">
        <f t="shared" si="443"/>
        <v>Tier 33</v>
      </c>
      <c r="E3139" s="284">
        <f t="shared" si="444"/>
        <v>0.2501380622505962</v>
      </c>
      <c r="F3139" s="265" t="str">
        <f t="shared" si="445"/>
        <v>Tier 33</v>
      </c>
      <c r="G3139" s="284">
        <f t="shared" si="446"/>
        <v>1.7600717289563857E-2</v>
      </c>
    </row>
    <row r="3140" spans="1:7" hidden="1">
      <c r="A3140" s="283" t="str">
        <f t="shared" si="442"/>
        <v>Tier 33</v>
      </c>
      <c r="B3140" s="286">
        <f t="shared" si="441"/>
        <v>3077</v>
      </c>
      <c r="C3140" s="265">
        <f t="shared" si="441"/>
        <v>47019</v>
      </c>
      <c r="D3140" s="265" t="str">
        <f t="shared" si="443"/>
        <v>Tier 33</v>
      </c>
      <c r="E3140" s="284">
        <f t="shared" si="444"/>
        <v>0.25015239415231338</v>
      </c>
      <c r="F3140" s="265" t="str">
        <f t="shared" si="445"/>
        <v>Tier 33</v>
      </c>
      <c r="G3140" s="284">
        <f t="shared" si="446"/>
        <v>1.7602156766981587E-2</v>
      </c>
    </row>
    <row r="3141" spans="1:7" hidden="1">
      <c r="A3141" s="283" t="str">
        <f t="shared" si="442"/>
        <v>Tier 33</v>
      </c>
      <c r="B3141" s="286">
        <f t="shared" si="441"/>
        <v>3078</v>
      </c>
      <c r="C3141" s="265">
        <f t="shared" si="441"/>
        <v>47020</v>
      </c>
      <c r="D3141" s="265" t="str">
        <f t="shared" si="443"/>
        <v>Tier 33</v>
      </c>
      <c r="E3141" s="284">
        <f t="shared" si="444"/>
        <v>0.25016672605403056</v>
      </c>
      <c r="F3141" s="265" t="str">
        <f t="shared" si="445"/>
        <v>Tier 33</v>
      </c>
      <c r="G3141" s="284">
        <f t="shared" si="446"/>
        <v>1.7603596244399316E-2</v>
      </c>
    </row>
    <row r="3142" spans="1:7" hidden="1">
      <c r="A3142" s="283" t="str">
        <f t="shared" si="442"/>
        <v>Tier 33</v>
      </c>
      <c r="B3142" s="286">
        <f t="shared" ref="B3142:C3157" si="447">B3141+1</f>
        <v>3079</v>
      </c>
      <c r="C3142" s="265">
        <f t="shared" si="447"/>
        <v>47021</v>
      </c>
      <c r="D3142" s="265" t="str">
        <f t="shared" si="443"/>
        <v>Tier 33</v>
      </c>
      <c r="E3142" s="284">
        <f t="shared" si="444"/>
        <v>0.25018105795574774</v>
      </c>
      <c r="F3142" s="265" t="str">
        <f t="shared" si="445"/>
        <v>Tier 33</v>
      </c>
      <c r="G3142" s="284">
        <f t="shared" si="446"/>
        <v>1.7605035721817045E-2</v>
      </c>
    </row>
    <row r="3143" spans="1:7" hidden="1">
      <c r="A3143" s="283" t="str">
        <f t="shared" si="442"/>
        <v>Tier 33</v>
      </c>
      <c r="B3143" s="286">
        <f t="shared" si="447"/>
        <v>3080</v>
      </c>
      <c r="C3143" s="265">
        <f t="shared" si="447"/>
        <v>47022</v>
      </c>
      <c r="D3143" s="265" t="str">
        <f t="shared" si="443"/>
        <v>Tier 33</v>
      </c>
      <c r="E3143" s="284">
        <f t="shared" si="444"/>
        <v>0.25019538985746492</v>
      </c>
      <c r="F3143" s="265" t="str">
        <f t="shared" si="445"/>
        <v>Tier 33</v>
      </c>
      <c r="G3143" s="284">
        <f t="shared" si="446"/>
        <v>1.7606475199234774E-2</v>
      </c>
    </row>
    <row r="3144" spans="1:7" hidden="1">
      <c r="A3144" s="283" t="str">
        <f t="shared" si="442"/>
        <v>Tier 33</v>
      </c>
      <c r="B3144" s="286">
        <f t="shared" si="447"/>
        <v>3081</v>
      </c>
      <c r="C3144" s="265">
        <f t="shared" si="447"/>
        <v>47023</v>
      </c>
      <c r="D3144" s="265" t="str">
        <f t="shared" si="443"/>
        <v>Tier 33</v>
      </c>
      <c r="E3144" s="284">
        <f t="shared" si="444"/>
        <v>0.2502097217591821</v>
      </c>
      <c r="F3144" s="265" t="str">
        <f t="shared" si="445"/>
        <v>Tier 33</v>
      </c>
      <c r="G3144" s="284">
        <f t="shared" si="446"/>
        <v>1.7607914676652504E-2</v>
      </c>
    </row>
    <row r="3145" spans="1:7" hidden="1">
      <c r="A3145" s="283" t="str">
        <f t="shared" si="442"/>
        <v>Tier 33</v>
      </c>
      <c r="B3145" s="286">
        <f t="shared" si="447"/>
        <v>3082</v>
      </c>
      <c r="C3145" s="265">
        <f t="shared" si="447"/>
        <v>47024</v>
      </c>
      <c r="D3145" s="265" t="str">
        <f t="shared" si="443"/>
        <v>Tier 33</v>
      </c>
      <c r="E3145" s="284">
        <f t="shared" si="444"/>
        <v>0.25022405366089928</v>
      </c>
      <c r="F3145" s="265" t="str">
        <f t="shared" si="445"/>
        <v>Tier 33</v>
      </c>
      <c r="G3145" s="284">
        <f t="shared" si="446"/>
        <v>1.7609354154070233E-2</v>
      </c>
    </row>
    <row r="3146" spans="1:7" hidden="1">
      <c r="A3146" s="283" t="str">
        <f t="shared" si="442"/>
        <v>Tier 33</v>
      </c>
      <c r="B3146" s="286">
        <f t="shared" si="447"/>
        <v>3083</v>
      </c>
      <c r="C3146" s="265">
        <f t="shared" si="447"/>
        <v>47025</v>
      </c>
      <c r="D3146" s="265" t="str">
        <f t="shared" si="443"/>
        <v>Tier 33</v>
      </c>
      <c r="E3146" s="284">
        <f t="shared" si="444"/>
        <v>0.25023838556261646</v>
      </c>
      <c r="F3146" s="265" t="str">
        <f t="shared" si="445"/>
        <v>Tier 33</v>
      </c>
      <c r="G3146" s="284">
        <f t="shared" si="446"/>
        <v>1.7610793631487962E-2</v>
      </c>
    </row>
    <row r="3147" spans="1:7" hidden="1">
      <c r="A3147" s="283" t="str">
        <f t="shared" si="442"/>
        <v>Tier 33</v>
      </c>
      <c r="B3147" s="286">
        <f t="shared" si="447"/>
        <v>3084</v>
      </c>
      <c r="C3147" s="265">
        <f t="shared" si="447"/>
        <v>47026</v>
      </c>
      <c r="D3147" s="265" t="str">
        <f t="shared" si="443"/>
        <v>Tier 33</v>
      </c>
      <c r="E3147" s="284">
        <f t="shared" si="444"/>
        <v>0.25025271746433364</v>
      </c>
      <c r="F3147" s="265" t="str">
        <f t="shared" si="445"/>
        <v>Tier 33</v>
      </c>
      <c r="G3147" s="284">
        <f t="shared" si="446"/>
        <v>1.7612233108905691E-2</v>
      </c>
    </row>
    <row r="3148" spans="1:7" hidden="1">
      <c r="A3148" s="283" t="str">
        <f t="shared" si="442"/>
        <v>Tier 33</v>
      </c>
      <c r="B3148" s="286">
        <f t="shared" si="447"/>
        <v>3085</v>
      </c>
      <c r="C3148" s="265">
        <f t="shared" si="447"/>
        <v>47027</v>
      </c>
      <c r="D3148" s="265" t="str">
        <f t="shared" si="443"/>
        <v>Tier 33</v>
      </c>
      <c r="E3148" s="284">
        <f t="shared" si="444"/>
        <v>0.25026704936605082</v>
      </c>
      <c r="F3148" s="265" t="str">
        <f t="shared" si="445"/>
        <v>Tier 33</v>
      </c>
      <c r="G3148" s="284">
        <f t="shared" si="446"/>
        <v>1.7613672586323421E-2</v>
      </c>
    </row>
    <row r="3149" spans="1:7" hidden="1">
      <c r="A3149" s="283" t="str">
        <f t="shared" si="442"/>
        <v>Tier 33</v>
      </c>
      <c r="B3149" s="286">
        <f t="shared" si="447"/>
        <v>3086</v>
      </c>
      <c r="C3149" s="265">
        <f t="shared" si="447"/>
        <v>47028</v>
      </c>
      <c r="D3149" s="265" t="str">
        <f t="shared" si="443"/>
        <v>Tier 33</v>
      </c>
      <c r="E3149" s="284">
        <f t="shared" si="444"/>
        <v>0.250281381267768</v>
      </c>
      <c r="F3149" s="265" t="str">
        <f t="shared" si="445"/>
        <v>Tier 33</v>
      </c>
      <c r="G3149" s="284">
        <f t="shared" si="446"/>
        <v>1.761511206374115E-2</v>
      </c>
    </row>
    <row r="3150" spans="1:7" hidden="1">
      <c r="A3150" s="283" t="str">
        <f t="shared" si="442"/>
        <v>Tier 33</v>
      </c>
      <c r="B3150" s="286">
        <f t="shared" si="447"/>
        <v>3087</v>
      </c>
      <c r="C3150" s="265">
        <f t="shared" si="447"/>
        <v>47029</v>
      </c>
      <c r="D3150" s="265" t="str">
        <f t="shared" si="443"/>
        <v>Tier 33</v>
      </c>
      <c r="E3150" s="284">
        <f t="shared" si="444"/>
        <v>0.25029571316948518</v>
      </c>
      <c r="F3150" s="265" t="str">
        <f t="shared" si="445"/>
        <v>Tier 33</v>
      </c>
      <c r="G3150" s="284">
        <f t="shared" si="446"/>
        <v>1.7616551541158879E-2</v>
      </c>
    </row>
    <row r="3151" spans="1:7" hidden="1">
      <c r="A3151" s="283" t="str">
        <f t="shared" si="442"/>
        <v>Tier 33</v>
      </c>
      <c r="B3151" s="286">
        <f t="shared" si="447"/>
        <v>3088</v>
      </c>
      <c r="C3151" s="265">
        <f t="shared" si="447"/>
        <v>47030</v>
      </c>
      <c r="D3151" s="265" t="str">
        <f t="shared" si="443"/>
        <v>Tier 33</v>
      </c>
      <c r="E3151" s="284">
        <f t="shared" si="444"/>
        <v>0.25031004507120236</v>
      </c>
      <c r="F3151" s="265" t="str">
        <f t="shared" si="445"/>
        <v>Tier 33</v>
      </c>
      <c r="G3151" s="284">
        <f t="shared" si="446"/>
        <v>1.7617991018576609E-2</v>
      </c>
    </row>
    <row r="3152" spans="1:7" hidden="1">
      <c r="A3152" s="283" t="str">
        <f t="shared" si="442"/>
        <v>Tier 33</v>
      </c>
      <c r="B3152" s="286">
        <f t="shared" si="447"/>
        <v>3089</v>
      </c>
      <c r="C3152" s="265">
        <f t="shared" si="447"/>
        <v>47031</v>
      </c>
      <c r="D3152" s="265" t="str">
        <f t="shared" si="443"/>
        <v>Tier 33</v>
      </c>
      <c r="E3152" s="284">
        <f t="shared" si="444"/>
        <v>0.25032437697291954</v>
      </c>
      <c r="F3152" s="265" t="str">
        <f t="shared" si="445"/>
        <v>Tier 33</v>
      </c>
      <c r="G3152" s="284">
        <f t="shared" si="446"/>
        <v>1.7619430495994338E-2</v>
      </c>
    </row>
    <row r="3153" spans="1:7" hidden="1">
      <c r="A3153" s="283" t="str">
        <f t="shared" si="442"/>
        <v>Tier 33</v>
      </c>
      <c r="B3153" s="286">
        <f t="shared" si="447"/>
        <v>3090</v>
      </c>
      <c r="C3153" s="265">
        <f t="shared" si="447"/>
        <v>47032</v>
      </c>
      <c r="D3153" s="265" t="str">
        <f t="shared" si="443"/>
        <v>Tier 33</v>
      </c>
      <c r="E3153" s="284">
        <f t="shared" si="444"/>
        <v>0.25033870887463672</v>
      </c>
      <c r="F3153" s="265" t="str">
        <f t="shared" si="445"/>
        <v>Tier 33</v>
      </c>
      <c r="G3153" s="284">
        <f t="shared" si="446"/>
        <v>1.7620869973412067E-2</v>
      </c>
    </row>
    <row r="3154" spans="1:7" hidden="1">
      <c r="A3154" s="283" t="str">
        <f t="shared" si="442"/>
        <v>Tier 33</v>
      </c>
      <c r="B3154" s="286">
        <f t="shared" si="447"/>
        <v>3091</v>
      </c>
      <c r="C3154" s="265">
        <f t="shared" si="447"/>
        <v>47033</v>
      </c>
      <c r="D3154" s="265" t="str">
        <f t="shared" si="443"/>
        <v>Tier 33</v>
      </c>
      <c r="E3154" s="284">
        <f t="shared" si="444"/>
        <v>0.2503530407763539</v>
      </c>
      <c r="F3154" s="265" t="str">
        <f t="shared" si="445"/>
        <v>Tier 33</v>
      </c>
      <c r="G3154" s="284">
        <f t="shared" si="446"/>
        <v>1.7622309450829796E-2</v>
      </c>
    </row>
    <row r="3155" spans="1:7" hidden="1">
      <c r="A3155" s="283" t="str">
        <f t="shared" si="442"/>
        <v>Tier 33</v>
      </c>
      <c r="B3155" s="286">
        <f t="shared" si="447"/>
        <v>3092</v>
      </c>
      <c r="C3155" s="265">
        <f t="shared" si="447"/>
        <v>47034</v>
      </c>
      <c r="D3155" s="265" t="str">
        <f t="shared" si="443"/>
        <v>Tier 33</v>
      </c>
      <c r="E3155" s="284">
        <f t="shared" si="444"/>
        <v>0.25036737267807108</v>
      </c>
      <c r="F3155" s="265" t="str">
        <f t="shared" si="445"/>
        <v>Tier 33</v>
      </c>
      <c r="G3155" s="284">
        <f t="shared" si="446"/>
        <v>1.7623748928247526E-2</v>
      </c>
    </row>
    <row r="3156" spans="1:7" hidden="1">
      <c r="A3156" s="283" t="str">
        <f t="shared" si="442"/>
        <v>Tier 33</v>
      </c>
      <c r="B3156" s="286">
        <f t="shared" si="447"/>
        <v>3093</v>
      </c>
      <c r="C3156" s="265">
        <f t="shared" si="447"/>
        <v>47035</v>
      </c>
      <c r="D3156" s="265" t="str">
        <f t="shared" si="443"/>
        <v>Tier 33</v>
      </c>
      <c r="E3156" s="284">
        <f t="shared" si="444"/>
        <v>0.25038170457978826</v>
      </c>
      <c r="F3156" s="265" t="str">
        <f t="shared" si="445"/>
        <v>Tier 33</v>
      </c>
      <c r="G3156" s="284">
        <f t="shared" si="446"/>
        <v>1.7625188405665255E-2</v>
      </c>
    </row>
    <row r="3157" spans="1:7" hidden="1">
      <c r="A3157" s="283" t="str">
        <f t="shared" si="442"/>
        <v>Tier 33</v>
      </c>
      <c r="B3157" s="286">
        <f t="shared" si="447"/>
        <v>3094</v>
      </c>
      <c r="C3157" s="265">
        <f t="shared" si="447"/>
        <v>47036</v>
      </c>
      <c r="D3157" s="265" t="str">
        <f t="shared" si="443"/>
        <v>Tier 33</v>
      </c>
      <c r="E3157" s="284">
        <f t="shared" si="444"/>
        <v>0.25039603648150544</v>
      </c>
      <c r="F3157" s="265" t="str">
        <f t="shared" si="445"/>
        <v>Tier 33</v>
      </c>
      <c r="G3157" s="284">
        <f t="shared" si="446"/>
        <v>1.7626627883082984E-2</v>
      </c>
    </row>
    <row r="3158" spans="1:7" hidden="1">
      <c r="A3158" s="283" t="str">
        <f t="shared" si="442"/>
        <v>Tier 33</v>
      </c>
      <c r="B3158" s="286">
        <f t="shared" ref="B3158:C3173" si="448">B3157+1</f>
        <v>3095</v>
      </c>
      <c r="C3158" s="265">
        <f t="shared" si="448"/>
        <v>47037</v>
      </c>
      <c r="D3158" s="265" t="str">
        <f t="shared" si="443"/>
        <v>Tier 33</v>
      </c>
      <c r="E3158" s="284">
        <f t="shared" si="444"/>
        <v>0.25041036838322261</v>
      </c>
      <c r="F3158" s="265" t="str">
        <f t="shared" si="445"/>
        <v>Tier 33</v>
      </c>
      <c r="G3158" s="284">
        <f t="shared" si="446"/>
        <v>1.7628067360500713E-2</v>
      </c>
    </row>
    <row r="3159" spans="1:7" hidden="1">
      <c r="A3159" s="283" t="str">
        <f t="shared" si="442"/>
        <v>Tier 33</v>
      </c>
      <c r="B3159" s="286">
        <f t="shared" si="448"/>
        <v>3096</v>
      </c>
      <c r="C3159" s="265">
        <f t="shared" si="448"/>
        <v>47038</v>
      </c>
      <c r="D3159" s="265" t="str">
        <f t="shared" si="443"/>
        <v>Tier 33</v>
      </c>
      <c r="E3159" s="284">
        <f t="shared" si="444"/>
        <v>0.25042470028493979</v>
      </c>
      <c r="F3159" s="265" t="str">
        <f t="shared" si="445"/>
        <v>Tier 33</v>
      </c>
      <c r="G3159" s="284">
        <f t="shared" si="446"/>
        <v>1.7629506837918443E-2</v>
      </c>
    </row>
    <row r="3160" spans="1:7" hidden="1">
      <c r="A3160" s="283" t="str">
        <f t="shared" si="442"/>
        <v>Tier 33</v>
      </c>
      <c r="B3160" s="286">
        <f t="shared" si="448"/>
        <v>3097</v>
      </c>
      <c r="C3160" s="265">
        <f t="shared" si="448"/>
        <v>47039</v>
      </c>
      <c r="D3160" s="265" t="str">
        <f t="shared" si="443"/>
        <v>Tier 33</v>
      </c>
      <c r="E3160" s="284">
        <f t="shared" si="444"/>
        <v>0.25043903218665697</v>
      </c>
      <c r="F3160" s="265" t="str">
        <f t="shared" si="445"/>
        <v>Tier 33</v>
      </c>
      <c r="G3160" s="284">
        <f t="shared" si="446"/>
        <v>1.7630946315336172E-2</v>
      </c>
    </row>
    <row r="3161" spans="1:7" hidden="1">
      <c r="A3161" s="283" t="str">
        <f t="shared" si="442"/>
        <v>Tier 33</v>
      </c>
      <c r="B3161" s="286">
        <f t="shared" si="448"/>
        <v>3098</v>
      </c>
      <c r="C3161" s="265">
        <f t="shared" si="448"/>
        <v>47040</v>
      </c>
      <c r="D3161" s="265" t="str">
        <f t="shared" si="443"/>
        <v>Tier 33</v>
      </c>
      <c r="E3161" s="284">
        <f t="shared" si="444"/>
        <v>0.25045336408837415</v>
      </c>
      <c r="F3161" s="265" t="str">
        <f t="shared" si="445"/>
        <v>Tier 33</v>
      </c>
      <c r="G3161" s="284">
        <f t="shared" si="446"/>
        <v>1.7632385792753901E-2</v>
      </c>
    </row>
    <row r="3162" spans="1:7" hidden="1">
      <c r="A3162" s="283" t="str">
        <f t="shared" si="442"/>
        <v>Tier 33</v>
      </c>
      <c r="B3162" s="286">
        <f t="shared" si="448"/>
        <v>3099</v>
      </c>
      <c r="C3162" s="265">
        <f t="shared" si="448"/>
        <v>47041</v>
      </c>
      <c r="D3162" s="265" t="str">
        <f t="shared" si="443"/>
        <v>Tier 33</v>
      </c>
      <c r="E3162" s="284">
        <f t="shared" si="444"/>
        <v>0.25046769599009133</v>
      </c>
      <c r="F3162" s="265" t="str">
        <f t="shared" si="445"/>
        <v>Tier 33</v>
      </c>
      <c r="G3162" s="284">
        <f t="shared" si="446"/>
        <v>1.763382527017163E-2</v>
      </c>
    </row>
    <row r="3163" spans="1:7" hidden="1">
      <c r="A3163" s="283" t="str">
        <f t="shared" si="442"/>
        <v>Tier 33</v>
      </c>
      <c r="B3163" s="286">
        <f t="shared" si="448"/>
        <v>3100</v>
      </c>
      <c r="C3163" s="265">
        <f t="shared" si="448"/>
        <v>47042</v>
      </c>
      <c r="D3163" s="265" t="str">
        <f t="shared" si="443"/>
        <v>Tier 33</v>
      </c>
      <c r="E3163" s="284">
        <f t="shared" si="444"/>
        <v>0.25048202789180851</v>
      </c>
      <c r="F3163" s="265" t="str">
        <f t="shared" si="445"/>
        <v>Tier 33</v>
      </c>
      <c r="G3163" s="284">
        <f t="shared" si="446"/>
        <v>1.763526474758936E-2</v>
      </c>
    </row>
    <row r="3164" spans="1:7" hidden="1">
      <c r="A3164" s="283" t="str">
        <f t="shared" si="442"/>
        <v>Tier 33</v>
      </c>
      <c r="B3164" s="286">
        <f t="shared" si="448"/>
        <v>3101</v>
      </c>
      <c r="C3164" s="265">
        <f t="shared" si="448"/>
        <v>47043</v>
      </c>
      <c r="D3164" s="265" t="str">
        <f t="shared" si="443"/>
        <v>Tier 33</v>
      </c>
      <c r="E3164" s="284">
        <f t="shared" si="444"/>
        <v>0.25049635979352569</v>
      </c>
      <c r="F3164" s="265" t="str">
        <f t="shared" si="445"/>
        <v>Tier 33</v>
      </c>
      <c r="G3164" s="284">
        <f t="shared" si="446"/>
        <v>1.7636704225007089E-2</v>
      </c>
    </row>
    <row r="3165" spans="1:7" hidden="1">
      <c r="A3165" s="283" t="str">
        <f t="shared" si="442"/>
        <v>Tier 33</v>
      </c>
      <c r="B3165" s="286">
        <f t="shared" si="448"/>
        <v>3102</v>
      </c>
      <c r="C3165" s="265">
        <f t="shared" si="448"/>
        <v>47044</v>
      </c>
      <c r="D3165" s="265" t="str">
        <f t="shared" si="443"/>
        <v>Tier 33</v>
      </c>
      <c r="E3165" s="284">
        <f t="shared" si="444"/>
        <v>0.25051069169524287</v>
      </c>
      <c r="F3165" s="265" t="str">
        <f t="shared" si="445"/>
        <v>Tier 33</v>
      </c>
      <c r="G3165" s="284">
        <f t="shared" si="446"/>
        <v>1.7638143702424818E-2</v>
      </c>
    </row>
    <row r="3166" spans="1:7" hidden="1">
      <c r="A3166" s="283" t="str">
        <f t="shared" si="442"/>
        <v>Tier 33</v>
      </c>
      <c r="B3166" s="286">
        <f t="shared" si="448"/>
        <v>3103</v>
      </c>
      <c r="C3166" s="265">
        <f t="shared" si="448"/>
        <v>47045</v>
      </c>
      <c r="D3166" s="265" t="str">
        <f t="shared" si="443"/>
        <v>Tier 33</v>
      </c>
      <c r="E3166" s="284">
        <f t="shared" si="444"/>
        <v>0.25052502359696005</v>
      </c>
      <c r="F3166" s="265" t="str">
        <f t="shared" si="445"/>
        <v>Tier 33</v>
      </c>
      <c r="G3166" s="284">
        <f t="shared" si="446"/>
        <v>1.7639583179842547E-2</v>
      </c>
    </row>
    <row r="3167" spans="1:7" hidden="1">
      <c r="A3167" s="283" t="str">
        <f t="shared" si="442"/>
        <v>Tier 33</v>
      </c>
      <c r="B3167" s="286">
        <f t="shared" si="448"/>
        <v>3104</v>
      </c>
      <c r="C3167" s="265">
        <f t="shared" si="448"/>
        <v>47046</v>
      </c>
      <c r="D3167" s="265" t="str">
        <f t="shared" si="443"/>
        <v>Tier 33</v>
      </c>
      <c r="E3167" s="284">
        <f t="shared" si="444"/>
        <v>0.25053935549867723</v>
      </c>
      <c r="F3167" s="265" t="str">
        <f t="shared" si="445"/>
        <v>Tier 33</v>
      </c>
      <c r="G3167" s="284">
        <f t="shared" si="446"/>
        <v>1.7641022657260277E-2</v>
      </c>
    </row>
    <row r="3168" spans="1:7" hidden="1">
      <c r="A3168" s="283" t="str">
        <f t="shared" si="442"/>
        <v>Tier 33</v>
      </c>
      <c r="B3168" s="286">
        <f t="shared" si="448"/>
        <v>3105</v>
      </c>
      <c r="C3168" s="265">
        <f t="shared" si="448"/>
        <v>47047</v>
      </c>
      <c r="D3168" s="265" t="str">
        <f t="shared" si="443"/>
        <v>Tier 33</v>
      </c>
      <c r="E3168" s="284">
        <f t="shared" si="444"/>
        <v>0.25055368740039441</v>
      </c>
      <c r="F3168" s="265" t="str">
        <f t="shared" si="445"/>
        <v>Tier 33</v>
      </c>
      <c r="G3168" s="284">
        <f t="shared" si="446"/>
        <v>1.7642462134678006E-2</v>
      </c>
    </row>
    <row r="3169" spans="1:7" hidden="1">
      <c r="A3169" s="283" t="str">
        <f t="shared" si="442"/>
        <v>Tier 33</v>
      </c>
      <c r="B3169" s="286">
        <f t="shared" si="448"/>
        <v>3106</v>
      </c>
      <c r="C3169" s="265">
        <f t="shared" si="448"/>
        <v>47048</v>
      </c>
      <c r="D3169" s="265" t="str">
        <f t="shared" si="443"/>
        <v>Tier 33</v>
      </c>
      <c r="E3169" s="284">
        <f t="shared" si="444"/>
        <v>0.25056801930211159</v>
      </c>
      <c r="F3169" s="265" t="str">
        <f t="shared" si="445"/>
        <v>Tier 33</v>
      </c>
      <c r="G3169" s="284">
        <f t="shared" si="446"/>
        <v>1.7643901612095735E-2</v>
      </c>
    </row>
    <row r="3170" spans="1:7" hidden="1">
      <c r="A3170" s="283" t="str">
        <f t="shared" si="442"/>
        <v>Tier 33</v>
      </c>
      <c r="B3170" s="286">
        <f t="shared" si="448"/>
        <v>3107</v>
      </c>
      <c r="C3170" s="265">
        <f t="shared" si="448"/>
        <v>47049</v>
      </c>
      <c r="D3170" s="265" t="str">
        <f t="shared" si="443"/>
        <v>Tier 33</v>
      </c>
      <c r="E3170" s="284">
        <f t="shared" si="444"/>
        <v>0.25058235120382877</v>
      </c>
      <c r="F3170" s="265" t="str">
        <f t="shared" si="445"/>
        <v>Tier 33</v>
      </c>
      <c r="G3170" s="284">
        <f t="shared" si="446"/>
        <v>1.7645341089513464E-2</v>
      </c>
    </row>
    <row r="3171" spans="1:7" hidden="1">
      <c r="A3171" s="283" t="str">
        <f t="shared" si="442"/>
        <v>Tier 33</v>
      </c>
      <c r="B3171" s="286">
        <f t="shared" si="448"/>
        <v>3108</v>
      </c>
      <c r="C3171" s="265">
        <f t="shared" si="448"/>
        <v>47050</v>
      </c>
      <c r="D3171" s="265" t="str">
        <f t="shared" si="443"/>
        <v>Tier 33</v>
      </c>
      <c r="E3171" s="284">
        <f t="shared" si="444"/>
        <v>0.25059668310554595</v>
      </c>
      <c r="F3171" s="265" t="str">
        <f t="shared" si="445"/>
        <v>Tier 33</v>
      </c>
      <c r="G3171" s="284">
        <f t="shared" si="446"/>
        <v>1.7646780566931194E-2</v>
      </c>
    </row>
    <row r="3172" spans="1:7" hidden="1">
      <c r="A3172" s="283" t="str">
        <f t="shared" si="442"/>
        <v>Tier 33</v>
      </c>
      <c r="B3172" s="286">
        <f t="shared" si="448"/>
        <v>3109</v>
      </c>
      <c r="C3172" s="265">
        <f t="shared" si="448"/>
        <v>47051</v>
      </c>
      <c r="D3172" s="265" t="str">
        <f t="shared" si="443"/>
        <v>Tier 33</v>
      </c>
      <c r="E3172" s="284">
        <f t="shared" si="444"/>
        <v>0.25061101500726313</v>
      </c>
      <c r="F3172" s="265" t="str">
        <f t="shared" si="445"/>
        <v>Tier 33</v>
      </c>
      <c r="G3172" s="284">
        <f t="shared" si="446"/>
        <v>1.7648220044348923E-2</v>
      </c>
    </row>
    <row r="3173" spans="1:7" hidden="1">
      <c r="A3173" s="283" t="str">
        <f t="shared" si="442"/>
        <v>Tier 33</v>
      </c>
      <c r="B3173" s="286">
        <f t="shared" si="448"/>
        <v>3110</v>
      </c>
      <c r="C3173" s="265">
        <f t="shared" si="448"/>
        <v>47052</v>
      </c>
      <c r="D3173" s="265" t="str">
        <f t="shared" si="443"/>
        <v>Tier 33</v>
      </c>
      <c r="E3173" s="284">
        <f t="shared" si="444"/>
        <v>0.25062534690898031</v>
      </c>
      <c r="F3173" s="265" t="str">
        <f t="shared" si="445"/>
        <v>Tier 33</v>
      </c>
      <c r="G3173" s="284">
        <f t="shared" si="446"/>
        <v>1.7649659521766652E-2</v>
      </c>
    </row>
    <row r="3174" spans="1:7" hidden="1">
      <c r="A3174" s="283" t="str">
        <f t="shared" si="442"/>
        <v>Tier 33</v>
      </c>
      <c r="B3174" s="286">
        <f t="shared" ref="B3174:C3189" si="449">B3173+1</f>
        <v>3111</v>
      </c>
      <c r="C3174" s="265">
        <f t="shared" si="449"/>
        <v>47053</v>
      </c>
      <c r="D3174" s="265" t="str">
        <f t="shared" si="443"/>
        <v>Tier 33</v>
      </c>
      <c r="E3174" s="284">
        <f t="shared" si="444"/>
        <v>0.25063967881069749</v>
      </c>
      <c r="F3174" s="265" t="str">
        <f t="shared" si="445"/>
        <v>Tier 33</v>
      </c>
      <c r="G3174" s="284">
        <f t="shared" si="446"/>
        <v>1.7651098999184382E-2</v>
      </c>
    </row>
    <row r="3175" spans="1:7" hidden="1">
      <c r="A3175" s="283" t="str">
        <f t="shared" si="442"/>
        <v>Tier 33</v>
      </c>
      <c r="B3175" s="286">
        <f t="shared" si="449"/>
        <v>3112</v>
      </c>
      <c r="C3175" s="265">
        <f t="shared" si="449"/>
        <v>47054</v>
      </c>
      <c r="D3175" s="265" t="str">
        <f t="shared" si="443"/>
        <v>Tier 33</v>
      </c>
      <c r="E3175" s="284">
        <f t="shared" si="444"/>
        <v>0.25065401071241467</v>
      </c>
      <c r="F3175" s="265" t="str">
        <f t="shared" si="445"/>
        <v>Tier 33</v>
      </c>
      <c r="G3175" s="284">
        <f t="shared" si="446"/>
        <v>1.7652538476602111E-2</v>
      </c>
    </row>
    <row r="3176" spans="1:7" hidden="1">
      <c r="A3176" s="283" t="str">
        <f t="shared" si="442"/>
        <v>Tier 33</v>
      </c>
      <c r="B3176" s="286">
        <f t="shared" si="449"/>
        <v>3113</v>
      </c>
      <c r="C3176" s="265">
        <f t="shared" si="449"/>
        <v>47055</v>
      </c>
      <c r="D3176" s="265" t="str">
        <f t="shared" si="443"/>
        <v>Tier 33</v>
      </c>
      <c r="E3176" s="284">
        <f t="shared" si="444"/>
        <v>0.25066834261413184</v>
      </c>
      <c r="F3176" s="265" t="str">
        <f t="shared" si="445"/>
        <v>Tier 33</v>
      </c>
      <c r="G3176" s="284">
        <f t="shared" si="446"/>
        <v>1.765397795401984E-2</v>
      </c>
    </row>
    <row r="3177" spans="1:7" hidden="1">
      <c r="A3177" s="283" t="str">
        <f t="shared" si="442"/>
        <v>Tier 34</v>
      </c>
      <c r="B3177" s="286">
        <f t="shared" si="449"/>
        <v>3114</v>
      </c>
      <c r="C3177" s="265">
        <f t="shared" si="449"/>
        <v>47056</v>
      </c>
      <c r="D3177" s="265" t="str">
        <f t="shared" si="443"/>
        <v>Tier 34</v>
      </c>
      <c r="E3177" s="284">
        <f t="shared" si="444"/>
        <v>0.2506835957133427</v>
      </c>
      <c r="F3177" s="265" t="str">
        <f t="shared" si="445"/>
        <v>Tier 34</v>
      </c>
      <c r="G3177" s="284">
        <f t="shared" si="446"/>
        <v>1.7655420733568562E-2</v>
      </c>
    </row>
    <row r="3178" spans="1:7" hidden="1">
      <c r="A3178" s="283" t="str">
        <f t="shared" si="442"/>
        <v>Tier 34</v>
      </c>
      <c r="B3178" s="286">
        <f t="shared" si="449"/>
        <v>3115</v>
      </c>
      <c r="C3178" s="265">
        <f t="shared" si="449"/>
        <v>47057</v>
      </c>
      <c r="D3178" s="265" t="str">
        <f t="shared" si="443"/>
        <v>Tier 34</v>
      </c>
      <c r="E3178" s="284">
        <f t="shared" si="444"/>
        <v>0.25069884881255355</v>
      </c>
      <c r="F3178" s="265" t="str">
        <f t="shared" si="445"/>
        <v>Tier 34</v>
      </c>
      <c r="G3178" s="284">
        <f t="shared" si="446"/>
        <v>1.7656863513117283E-2</v>
      </c>
    </row>
    <row r="3179" spans="1:7" hidden="1">
      <c r="A3179" s="283" t="str">
        <f t="shared" si="442"/>
        <v>Tier 34</v>
      </c>
      <c r="B3179" s="286">
        <f t="shared" si="449"/>
        <v>3116</v>
      </c>
      <c r="C3179" s="265">
        <f t="shared" si="449"/>
        <v>47058</v>
      </c>
      <c r="D3179" s="265" t="str">
        <f t="shared" si="443"/>
        <v>Tier 34</v>
      </c>
      <c r="E3179" s="284">
        <f t="shared" si="444"/>
        <v>0.25071410191176441</v>
      </c>
      <c r="F3179" s="265" t="str">
        <f t="shared" si="445"/>
        <v>Tier 34</v>
      </c>
      <c r="G3179" s="284">
        <f t="shared" si="446"/>
        <v>1.7658306292666005E-2</v>
      </c>
    </row>
    <row r="3180" spans="1:7" hidden="1">
      <c r="A3180" s="283" t="str">
        <f t="shared" si="442"/>
        <v>Tier 34</v>
      </c>
      <c r="B3180" s="286">
        <f t="shared" si="449"/>
        <v>3117</v>
      </c>
      <c r="C3180" s="265">
        <f t="shared" si="449"/>
        <v>47059</v>
      </c>
      <c r="D3180" s="265" t="str">
        <f t="shared" si="443"/>
        <v>Tier 34</v>
      </c>
      <c r="E3180" s="284">
        <f t="shared" si="444"/>
        <v>0.25072935501097526</v>
      </c>
      <c r="F3180" s="265" t="str">
        <f t="shared" si="445"/>
        <v>Tier 34</v>
      </c>
      <c r="G3180" s="284">
        <f t="shared" si="446"/>
        <v>1.7659749072214726E-2</v>
      </c>
    </row>
    <row r="3181" spans="1:7" hidden="1">
      <c r="A3181" s="283" t="str">
        <f t="shared" si="442"/>
        <v>Tier 34</v>
      </c>
      <c r="B3181" s="286">
        <f t="shared" si="449"/>
        <v>3118</v>
      </c>
      <c r="C3181" s="265">
        <f t="shared" si="449"/>
        <v>47060</v>
      </c>
      <c r="D3181" s="265" t="str">
        <f t="shared" si="443"/>
        <v>Tier 34</v>
      </c>
      <c r="E3181" s="284">
        <f t="shared" si="444"/>
        <v>0.25074460811018612</v>
      </c>
      <c r="F3181" s="265" t="str">
        <f t="shared" si="445"/>
        <v>Tier 34</v>
      </c>
      <c r="G3181" s="284">
        <f t="shared" si="446"/>
        <v>1.7661191851763448E-2</v>
      </c>
    </row>
    <row r="3182" spans="1:7" hidden="1">
      <c r="A3182" s="283" t="str">
        <f t="shared" si="442"/>
        <v>Tier 34</v>
      </c>
      <c r="B3182" s="286">
        <f t="shared" si="449"/>
        <v>3119</v>
      </c>
      <c r="C3182" s="265">
        <f t="shared" si="449"/>
        <v>47061</v>
      </c>
      <c r="D3182" s="265" t="str">
        <f t="shared" si="443"/>
        <v>Tier 34</v>
      </c>
      <c r="E3182" s="284">
        <f t="shared" si="444"/>
        <v>0.25075986120939697</v>
      </c>
      <c r="F3182" s="265" t="str">
        <f t="shared" si="445"/>
        <v>Tier 34</v>
      </c>
      <c r="G3182" s="284">
        <f t="shared" si="446"/>
        <v>1.7662634631312169E-2</v>
      </c>
    </row>
    <row r="3183" spans="1:7" hidden="1">
      <c r="A3183" s="283" t="str">
        <f t="shared" si="442"/>
        <v>Tier 34</v>
      </c>
      <c r="B3183" s="286">
        <f t="shared" si="449"/>
        <v>3120</v>
      </c>
      <c r="C3183" s="265">
        <f t="shared" si="449"/>
        <v>47062</v>
      </c>
      <c r="D3183" s="265" t="str">
        <f t="shared" si="443"/>
        <v>Tier 34</v>
      </c>
      <c r="E3183" s="284">
        <f t="shared" si="444"/>
        <v>0.25077511430860783</v>
      </c>
      <c r="F3183" s="265" t="str">
        <f t="shared" si="445"/>
        <v>Tier 34</v>
      </c>
      <c r="G3183" s="284">
        <f t="shared" si="446"/>
        <v>1.7664077410860891E-2</v>
      </c>
    </row>
    <row r="3184" spans="1:7" hidden="1">
      <c r="A3184" s="283" t="str">
        <f t="shared" si="442"/>
        <v>Tier 34</v>
      </c>
      <c r="B3184" s="286">
        <f t="shared" si="449"/>
        <v>3121</v>
      </c>
      <c r="C3184" s="265">
        <f t="shared" si="449"/>
        <v>47063</v>
      </c>
      <c r="D3184" s="265" t="str">
        <f t="shared" si="443"/>
        <v>Tier 34</v>
      </c>
      <c r="E3184" s="284">
        <f t="shared" si="444"/>
        <v>0.25079036740781868</v>
      </c>
      <c r="F3184" s="265" t="str">
        <f t="shared" si="445"/>
        <v>Tier 34</v>
      </c>
      <c r="G3184" s="284">
        <f t="shared" si="446"/>
        <v>1.7665520190409612E-2</v>
      </c>
    </row>
    <row r="3185" spans="1:7" hidden="1">
      <c r="A3185" s="283" t="str">
        <f t="shared" si="442"/>
        <v>Tier 34</v>
      </c>
      <c r="B3185" s="286">
        <f t="shared" si="449"/>
        <v>3122</v>
      </c>
      <c r="C3185" s="265">
        <f t="shared" si="449"/>
        <v>47064</v>
      </c>
      <c r="D3185" s="265" t="str">
        <f t="shared" si="443"/>
        <v>Tier 34</v>
      </c>
      <c r="E3185" s="284">
        <f t="shared" si="444"/>
        <v>0.25080562050702954</v>
      </c>
      <c r="F3185" s="265" t="str">
        <f t="shared" si="445"/>
        <v>Tier 34</v>
      </c>
      <c r="G3185" s="284">
        <f t="shared" si="446"/>
        <v>1.7666962969958334E-2</v>
      </c>
    </row>
    <row r="3186" spans="1:7" hidden="1">
      <c r="A3186" s="283" t="str">
        <f t="shared" si="442"/>
        <v>Tier 34</v>
      </c>
      <c r="B3186" s="286">
        <f t="shared" si="449"/>
        <v>3123</v>
      </c>
      <c r="C3186" s="265">
        <f t="shared" si="449"/>
        <v>47065</v>
      </c>
      <c r="D3186" s="265" t="str">
        <f t="shared" si="443"/>
        <v>Tier 34</v>
      </c>
      <c r="E3186" s="284">
        <f t="shared" si="444"/>
        <v>0.25082087360624039</v>
      </c>
      <c r="F3186" s="265" t="str">
        <f t="shared" si="445"/>
        <v>Tier 34</v>
      </c>
      <c r="G3186" s="284">
        <f t="shared" si="446"/>
        <v>1.7668405749507055E-2</v>
      </c>
    </row>
    <row r="3187" spans="1:7" hidden="1">
      <c r="A3187" s="283" t="str">
        <f t="shared" si="442"/>
        <v>Tier 34</v>
      </c>
      <c r="B3187" s="286">
        <f t="shared" si="449"/>
        <v>3124</v>
      </c>
      <c r="C3187" s="265">
        <f t="shared" si="449"/>
        <v>47066</v>
      </c>
      <c r="D3187" s="265" t="str">
        <f t="shared" si="443"/>
        <v>Tier 34</v>
      </c>
      <c r="E3187" s="284">
        <f t="shared" si="444"/>
        <v>0.25083612670545125</v>
      </c>
      <c r="F3187" s="265" t="str">
        <f t="shared" si="445"/>
        <v>Tier 34</v>
      </c>
      <c r="G3187" s="284">
        <f t="shared" si="446"/>
        <v>1.7669848529055777E-2</v>
      </c>
    </row>
    <row r="3188" spans="1:7" hidden="1">
      <c r="A3188" s="283" t="str">
        <f t="shared" si="442"/>
        <v>Tier 34</v>
      </c>
      <c r="B3188" s="286">
        <f t="shared" si="449"/>
        <v>3125</v>
      </c>
      <c r="C3188" s="265">
        <f t="shared" si="449"/>
        <v>47067</v>
      </c>
      <c r="D3188" s="265" t="str">
        <f t="shared" si="443"/>
        <v>Tier 34</v>
      </c>
      <c r="E3188" s="284">
        <f t="shared" si="444"/>
        <v>0.2508513798046621</v>
      </c>
      <c r="F3188" s="265" t="str">
        <f t="shared" si="445"/>
        <v>Tier 34</v>
      </c>
      <c r="G3188" s="284">
        <f t="shared" si="446"/>
        <v>1.7671291308604498E-2</v>
      </c>
    </row>
    <row r="3189" spans="1:7" hidden="1">
      <c r="A3189" s="283" t="str">
        <f t="shared" si="442"/>
        <v>Tier 34</v>
      </c>
      <c r="B3189" s="286">
        <f t="shared" si="449"/>
        <v>3126</v>
      </c>
      <c r="C3189" s="265">
        <f t="shared" si="449"/>
        <v>47068</v>
      </c>
      <c r="D3189" s="265" t="str">
        <f t="shared" si="443"/>
        <v>Tier 34</v>
      </c>
      <c r="E3189" s="284">
        <f t="shared" si="444"/>
        <v>0.25086663290387295</v>
      </c>
      <c r="F3189" s="265" t="str">
        <f t="shared" si="445"/>
        <v>Tier 34</v>
      </c>
      <c r="G3189" s="284">
        <f t="shared" si="446"/>
        <v>1.767273408815322E-2</v>
      </c>
    </row>
    <row r="3190" spans="1:7" hidden="1">
      <c r="A3190" s="283" t="str">
        <f t="shared" si="442"/>
        <v>Tier 34</v>
      </c>
      <c r="B3190" s="286">
        <f t="shared" ref="B3190:C3205" si="450">B3189+1</f>
        <v>3127</v>
      </c>
      <c r="C3190" s="265">
        <f t="shared" si="450"/>
        <v>47069</v>
      </c>
      <c r="D3190" s="265" t="str">
        <f t="shared" si="443"/>
        <v>Tier 34</v>
      </c>
      <c r="E3190" s="284">
        <f t="shared" si="444"/>
        <v>0.25088188600308381</v>
      </c>
      <c r="F3190" s="265" t="str">
        <f t="shared" si="445"/>
        <v>Tier 34</v>
      </c>
      <c r="G3190" s="284">
        <f t="shared" si="446"/>
        <v>1.7674176867701941E-2</v>
      </c>
    </row>
    <row r="3191" spans="1:7" hidden="1">
      <c r="A3191" s="283" t="str">
        <f t="shared" si="442"/>
        <v>Tier 34</v>
      </c>
      <c r="B3191" s="286">
        <f t="shared" si="450"/>
        <v>3128</v>
      </c>
      <c r="C3191" s="265">
        <f t="shared" si="450"/>
        <v>47070</v>
      </c>
      <c r="D3191" s="265" t="str">
        <f t="shared" si="443"/>
        <v>Tier 34</v>
      </c>
      <c r="E3191" s="284">
        <f t="shared" si="444"/>
        <v>0.25089713910229466</v>
      </c>
      <c r="F3191" s="265" t="str">
        <f t="shared" si="445"/>
        <v>Tier 34</v>
      </c>
      <c r="G3191" s="284">
        <f t="shared" si="446"/>
        <v>1.7675619647250663E-2</v>
      </c>
    </row>
    <row r="3192" spans="1:7" hidden="1">
      <c r="A3192" s="283" t="str">
        <f t="shared" si="442"/>
        <v>Tier 34</v>
      </c>
      <c r="B3192" s="286">
        <f t="shared" si="450"/>
        <v>3129</v>
      </c>
      <c r="C3192" s="265">
        <f t="shared" si="450"/>
        <v>47071</v>
      </c>
      <c r="D3192" s="265" t="str">
        <f t="shared" si="443"/>
        <v>Tier 34</v>
      </c>
      <c r="E3192" s="284">
        <f t="shared" si="444"/>
        <v>0.25091239220150552</v>
      </c>
      <c r="F3192" s="265" t="str">
        <f t="shared" si="445"/>
        <v>Tier 34</v>
      </c>
      <c r="G3192" s="284">
        <f t="shared" si="446"/>
        <v>1.7677062426799384E-2</v>
      </c>
    </row>
    <row r="3193" spans="1:7" hidden="1">
      <c r="A3193" s="283" t="str">
        <f t="shared" si="442"/>
        <v>Tier 34</v>
      </c>
      <c r="B3193" s="286">
        <f t="shared" si="450"/>
        <v>3130</v>
      </c>
      <c r="C3193" s="265">
        <f t="shared" si="450"/>
        <v>47072</v>
      </c>
      <c r="D3193" s="265" t="str">
        <f t="shared" si="443"/>
        <v>Tier 34</v>
      </c>
      <c r="E3193" s="284">
        <f t="shared" si="444"/>
        <v>0.25092764530071637</v>
      </c>
      <c r="F3193" s="265" t="str">
        <f t="shared" si="445"/>
        <v>Tier 34</v>
      </c>
      <c r="G3193" s="284">
        <f t="shared" si="446"/>
        <v>1.7678505206348106E-2</v>
      </c>
    </row>
    <row r="3194" spans="1:7" hidden="1">
      <c r="A3194" s="283" t="str">
        <f t="shared" si="442"/>
        <v>Tier 34</v>
      </c>
      <c r="B3194" s="286">
        <f t="shared" si="450"/>
        <v>3131</v>
      </c>
      <c r="C3194" s="265">
        <f t="shared" si="450"/>
        <v>47073</v>
      </c>
      <c r="D3194" s="265" t="str">
        <f t="shared" si="443"/>
        <v>Tier 34</v>
      </c>
      <c r="E3194" s="284">
        <f t="shared" si="444"/>
        <v>0.25094289839992723</v>
      </c>
      <c r="F3194" s="265" t="str">
        <f t="shared" si="445"/>
        <v>Tier 34</v>
      </c>
      <c r="G3194" s="284">
        <f t="shared" si="446"/>
        <v>1.7679947985896827E-2</v>
      </c>
    </row>
    <row r="3195" spans="1:7" hidden="1">
      <c r="A3195" s="283" t="str">
        <f t="shared" si="442"/>
        <v>Tier 34</v>
      </c>
      <c r="B3195" s="286">
        <f t="shared" si="450"/>
        <v>3132</v>
      </c>
      <c r="C3195" s="265">
        <f t="shared" si="450"/>
        <v>47074</v>
      </c>
      <c r="D3195" s="265" t="str">
        <f t="shared" si="443"/>
        <v>Tier 34</v>
      </c>
      <c r="E3195" s="284">
        <f t="shared" si="444"/>
        <v>0.25095815149913808</v>
      </c>
      <c r="F3195" s="265" t="str">
        <f t="shared" si="445"/>
        <v>Tier 34</v>
      </c>
      <c r="G3195" s="284">
        <f t="shared" si="446"/>
        <v>1.7681390765445549E-2</v>
      </c>
    </row>
    <row r="3196" spans="1:7" hidden="1">
      <c r="A3196" s="283" t="str">
        <f t="shared" si="442"/>
        <v>Tier 34</v>
      </c>
      <c r="B3196" s="286">
        <f t="shared" si="450"/>
        <v>3133</v>
      </c>
      <c r="C3196" s="265">
        <f t="shared" si="450"/>
        <v>47075</v>
      </c>
      <c r="D3196" s="265" t="str">
        <f t="shared" si="443"/>
        <v>Tier 34</v>
      </c>
      <c r="E3196" s="284">
        <f t="shared" si="444"/>
        <v>0.25097340459834894</v>
      </c>
      <c r="F3196" s="265" t="str">
        <f t="shared" si="445"/>
        <v>Tier 34</v>
      </c>
      <c r="G3196" s="284">
        <f t="shared" si="446"/>
        <v>1.768283354499427E-2</v>
      </c>
    </row>
    <row r="3197" spans="1:7" hidden="1">
      <c r="A3197" s="283" t="str">
        <f t="shared" si="442"/>
        <v>Tier 34</v>
      </c>
      <c r="B3197" s="286">
        <f t="shared" si="450"/>
        <v>3134</v>
      </c>
      <c r="C3197" s="265">
        <f t="shared" si="450"/>
        <v>47076</v>
      </c>
      <c r="D3197" s="265" t="str">
        <f t="shared" si="443"/>
        <v>Tier 34</v>
      </c>
      <c r="E3197" s="284">
        <f t="shared" si="444"/>
        <v>0.25098865769755979</v>
      </c>
      <c r="F3197" s="265" t="str">
        <f t="shared" si="445"/>
        <v>Tier 34</v>
      </c>
      <c r="G3197" s="284">
        <f t="shared" si="446"/>
        <v>1.7684276324542992E-2</v>
      </c>
    </row>
    <row r="3198" spans="1:7" hidden="1">
      <c r="A3198" s="283" t="str">
        <f t="shared" si="442"/>
        <v>Tier 34</v>
      </c>
      <c r="B3198" s="286">
        <f t="shared" si="450"/>
        <v>3135</v>
      </c>
      <c r="C3198" s="265">
        <f t="shared" si="450"/>
        <v>47077</v>
      </c>
      <c r="D3198" s="265" t="str">
        <f t="shared" si="443"/>
        <v>Tier 34</v>
      </c>
      <c r="E3198" s="284">
        <f t="shared" si="444"/>
        <v>0.25100391079677065</v>
      </c>
      <c r="F3198" s="265" t="str">
        <f t="shared" si="445"/>
        <v>Tier 34</v>
      </c>
      <c r="G3198" s="284">
        <f t="shared" si="446"/>
        <v>1.7685719104091713E-2</v>
      </c>
    </row>
    <row r="3199" spans="1:7" hidden="1">
      <c r="A3199" s="283" t="str">
        <f t="shared" si="442"/>
        <v>Tier 34</v>
      </c>
      <c r="B3199" s="286">
        <f t="shared" si="450"/>
        <v>3136</v>
      </c>
      <c r="C3199" s="265">
        <f t="shared" si="450"/>
        <v>47078</v>
      </c>
      <c r="D3199" s="265" t="str">
        <f t="shared" si="443"/>
        <v>Tier 34</v>
      </c>
      <c r="E3199" s="284">
        <f t="shared" si="444"/>
        <v>0.2510191638959815</v>
      </c>
      <c r="F3199" s="265" t="str">
        <f t="shared" si="445"/>
        <v>Tier 34</v>
      </c>
      <c r="G3199" s="284">
        <f t="shared" si="446"/>
        <v>1.7687161883640435E-2</v>
      </c>
    </row>
    <row r="3200" spans="1:7" hidden="1">
      <c r="A3200" s="283" t="str">
        <f t="shared" ref="A3200:A3263" si="451">IFERROR(INDEX($P$63:$P$101,MATCH(B3200,$Q$63:$Q$101,0)),A3199)</f>
        <v>Tier 34</v>
      </c>
      <c r="B3200" s="286">
        <f t="shared" si="450"/>
        <v>3137</v>
      </c>
      <c r="C3200" s="265">
        <f t="shared" si="450"/>
        <v>47079</v>
      </c>
      <c r="D3200" s="265" t="str">
        <f t="shared" ref="D3200:D3263" si="452">IF(A3200=0,"",A3200)</f>
        <v>Tier 34</v>
      </c>
      <c r="E3200" s="284">
        <f t="shared" ref="E3200:E3263" si="453">IF(A3200=0,E3199,E3199+VLOOKUP(D3200,$P$63:$T$101,3,0))</f>
        <v>0.25103441699519236</v>
      </c>
      <c r="F3200" s="265" t="str">
        <f t="shared" ref="F3200:F3263" si="454">D3200</f>
        <v>Tier 34</v>
      </c>
      <c r="G3200" s="284">
        <f t="shared" ref="G3200:G3263" si="455">IF(A3200=0,G3199,G3199+VLOOKUP(F3200,$P$63:$T$101,5,0))</f>
        <v>1.7688604663189157E-2</v>
      </c>
    </row>
    <row r="3201" spans="1:7" hidden="1">
      <c r="A3201" s="283" t="str">
        <f t="shared" si="451"/>
        <v>Tier 34</v>
      </c>
      <c r="B3201" s="286">
        <f t="shared" si="450"/>
        <v>3138</v>
      </c>
      <c r="C3201" s="265">
        <f t="shared" si="450"/>
        <v>47080</v>
      </c>
      <c r="D3201" s="265" t="str">
        <f t="shared" si="452"/>
        <v>Tier 34</v>
      </c>
      <c r="E3201" s="284">
        <f t="shared" si="453"/>
        <v>0.25104967009440321</v>
      </c>
      <c r="F3201" s="265" t="str">
        <f t="shared" si="454"/>
        <v>Tier 34</v>
      </c>
      <c r="G3201" s="284">
        <f t="shared" si="455"/>
        <v>1.7690047442737878E-2</v>
      </c>
    </row>
    <row r="3202" spans="1:7" hidden="1">
      <c r="A3202" s="283" t="str">
        <f t="shared" si="451"/>
        <v>Tier 34</v>
      </c>
      <c r="B3202" s="286">
        <f t="shared" si="450"/>
        <v>3139</v>
      </c>
      <c r="C3202" s="265">
        <f t="shared" si="450"/>
        <v>47081</v>
      </c>
      <c r="D3202" s="265" t="str">
        <f t="shared" si="452"/>
        <v>Tier 34</v>
      </c>
      <c r="E3202" s="284">
        <f t="shared" si="453"/>
        <v>0.25106492319361406</v>
      </c>
      <c r="F3202" s="265" t="str">
        <f t="shared" si="454"/>
        <v>Tier 34</v>
      </c>
      <c r="G3202" s="284">
        <f t="shared" si="455"/>
        <v>1.76914902222866E-2</v>
      </c>
    </row>
    <row r="3203" spans="1:7" hidden="1">
      <c r="A3203" s="283" t="str">
        <f t="shared" si="451"/>
        <v>Tier 34</v>
      </c>
      <c r="B3203" s="286">
        <f t="shared" si="450"/>
        <v>3140</v>
      </c>
      <c r="C3203" s="265">
        <f t="shared" si="450"/>
        <v>47082</v>
      </c>
      <c r="D3203" s="265" t="str">
        <f t="shared" si="452"/>
        <v>Tier 34</v>
      </c>
      <c r="E3203" s="284">
        <f t="shared" si="453"/>
        <v>0.25108017629282492</v>
      </c>
      <c r="F3203" s="265" t="str">
        <f t="shared" si="454"/>
        <v>Tier 34</v>
      </c>
      <c r="G3203" s="284">
        <f t="shared" si="455"/>
        <v>1.7692933001835321E-2</v>
      </c>
    </row>
    <row r="3204" spans="1:7" hidden="1">
      <c r="A3204" s="283" t="str">
        <f t="shared" si="451"/>
        <v>Tier 34</v>
      </c>
      <c r="B3204" s="286">
        <f t="shared" si="450"/>
        <v>3141</v>
      </c>
      <c r="C3204" s="265">
        <f t="shared" si="450"/>
        <v>47083</v>
      </c>
      <c r="D3204" s="265" t="str">
        <f t="shared" si="452"/>
        <v>Tier 34</v>
      </c>
      <c r="E3204" s="284">
        <f t="shared" si="453"/>
        <v>0.25109542939203577</v>
      </c>
      <c r="F3204" s="265" t="str">
        <f t="shared" si="454"/>
        <v>Tier 34</v>
      </c>
      <c r="G3204" s="284">
        <f t="shared" si="455"/>
        <v>1.7694375781384043E-2</v>
      </c>
    </row>
    <row r="3205" spans="1:7" hidden="1">
      <c r="A3205" s="283" t="str">
        <f t="shared" si="451"/>
        <v>Tier 34</v>
      </c>
      <c r="B3205" s="286">
        <f t="shared" si="450"/>
        <v>3142</v>
      </c>
      <c r="C3205" s="265">
        <f t="shared" si="450"/>
        <v>47084</v>
      </c>
      <c r="D3205" s="265" t="str">
        <f t="shared" si="452"/>
        <v>Tier 34</v>
      </c>
      <c r="E3205" s="284">
        <f t="shared" si="453"/>
        <v>0.25111068249124663</v>
      </c>
      <c r="F3205" s="265" t="str">
        <f t="shared" si="454"/>
        <v>Tier 34</v>
      </c>
      <c r="G3205" s="284">
        <f t="shared" si="455"/>
        <v>1.7695818560932764E-2</v>
      </c>
    </row>
    <row r="3206" spans="1:7" hidden="1">
      <c r="A3206" s="283" t="str">
        <f t="shared" si="451"/>
        <v>Tier 34</v>
      </c>
      <c r="B3206" s="286">
        <f t="shared" ref="B3206:C3221" si="456">B3205+1</f>
        <v>3143</v>
      </c>
      <c r="C3206" s="265">
        <f t="shared" si="456"/>
        <v>47085</v>
      </c>
      <c r="D3206" s="265" t="str">
        <f t="shared" si="452"/>
        <v>Tier 34</v>
      </c>
      <c r="E3206" s="284">
        <f t="shared" si="453"/>
        <v>0.25112593559045748</v>
      </c>
      <c r="F3206" s="265" t="str">
        <f t="shared" si="454"/>
        <v>Tier 34</v>
      </c>
      <c r="G3206" s="284">
        <f t="shared" si="455"/>
        <v>1.7697261340481486E-2</v>
      </c>
    </row>
    <row r="3207" spans="1:7" hidden="1">
      <c r="A3207" s="283" t="str">
        <f t="shared" si="451"/>
        <v>Tier 34</v>
      </c>
      <c r="B3207" s="286">
        <f t="shared" si="456"/>
        <v>3144</v>
      </c>
      <c r="C3207" s="265">
        <f t="shared" si="456"/>
        <v>47086</v>
      </c>
      <c r="D3207" s="265" t="str">
        <f t="shared" si="452"/>
        <v>Tier 34</v>
      </c>
      <c r="E3207" s="284">
        <f t="shared" si="453"/>
        <v>0.25114118868966834</v>
      </c>
      <c r="F3207" s="265" t="str">
        <f t="shared" si="454"/>
        <v>Tier 34</v>
      </c>
      <c r="G3207" s="284">
        <f t="shared" si="455"/>
        <v>1.7698704120030207E-2</v>
      </c>
    </row>
    <row r="3208" spans="1:7" hidden="1">
      <c r="A3208" s="283" t="str">
        <f t="shared" si="451"/>
        <v>Tier 34</v>
      </c>
      <c r="B3208" s="286">
        <f t="shared" si="456"/>
        <v>3145</v>
      </c>
      <c r="C3208" s="265">
        <f t="shared" si="456"/>
        <v>47087</v>
      </c>
      <c r="D3208" s="265" t="str">
        <f t="shared" si="452"/>
        <v>Tier 34</v>
      </c>
      <c r="E3208" s="284">
        <f t="shared" si="453"/>
        <v>0.25115644178887919</v>
      </c>
      <c r="F3208" s="265" t="str">
        <f t="shared" si="454"/>
        <v>Tier 34</v>
      </c>
      <c r="G3208" s="284">
        <f t="shared" si="455"/>
        <v>1.7700146899578929E-2</v>
      </c>
    </row>
    <row r="3209" spans="1:7" hidden="1">
      <c r="A3209" s="283" t="str">
        <f t="shared" si="451"/>
        <v>Tier 34</v>
      </c>
      <c r="B3209" s="286">
        <f t="shared" si="456"/>
        <v>3146</v>
      </c>
      <c r="C3209" s="265">
        <f t="shared" si="456"/>
        <v>47088</v>
      </c>
      <c r="D3209" s="265" t="str">
        <f t="shared" si="452"/>
        <v>Tier 34</v>
      </c>
      <c r="E3209" s="284">
        <f t="shared" si="453"/>
        <v>0.25117169488809005</v>
      </c>
      <c r="F3209" s="265" t="str">
        <f t="shared" si="454"/>
        <v>Tier 34</v>
      </c>
      <c r="G3209" s="284">
        <f t="shared" si="455"/>
        <v>1.770158967912765E-2</v>
      </c>
    </row>
    <row r="3210" spans="1:7" hidden="1">
      <c r="A3210" s="283" t="str">
        <f t="shared" si="451"/>
        <v>Tier 34</v>
      </c>
      <c r="B3210" s="286">
        <f t="shared" si="456"/>
        <v>3147</v>
      </c>
      <c r="C3210" s="265">
        <f t="shared" si="456"/>
        <v>47089</v>
      </c>
      <c r="D3210" s="265" t="str">
        <f t="shared" si="452"/>
        <v>Tier 34</v>
      </c>
      <c r="E3210" s="284">
        <f t="shared" si="453"/>
        <v>0.2511869479873009</v>
      </c>
      <c r="F3210" s="265" t="str">
        <f t="shared" si="454"/>
        <v>Tier 34</v>
      </c>
      <c r="G3210" s="284">
        <f t="shared" si="455"/>
        <v>1.7703032458676372E-2</v>
      </c>
    </row>
    <row r="3211" spans="1:7" hidden="1">
      <c r="A3211" s="283" t="str">
        <f t="shared" si="451"/>
        <v>Tier 34</v>
      </c>
      <c r="B3211" s="286">
        <f t="shared" si="456"/>
        <v>3148</v>
      </c>
      <c r="C3211" s="265">
        <f t="shared" si="456"/>
        <v>47090</v>
      </c>
      <c r="D3211" s="265" t="str">
        <f t="shared" si="452"/>
        <v>Tier 34</v>
      </c>
      <c r="E3211" s="284">
        <f t="shared" si="453"/>
        <v>0.25120220108651176</v>
      </c>
      <c r="F3211" s="265" t="str">
        <f t="shared" si="454"/>
        <v>Tier 34</v>
      </c>
      <c r="G3211" s="284">
        <f t="shared" si="455"/>
        <v>1.7704475238225093E-2</v>
      </c>
    </row>
    <row r="3212" spans="1:7" hidden="1">
      <c r="A3212" s="283" t="str">
        <f t="shared" si="451"/>
        <v>Tier 34</v>
      </c>
      <c r="B3212" s="286">
        <f t="shared" si="456"/>
        <v>3149</v>
      </c>
      <c r="C3212" s="265">
        <f t="shared" si="456"/>
        <v>47091</v>
      </c>
      <c r="D3212" s="265" t="str">
        <f t="shared" si="452"/>
        <v>Tier 34</v>
      </c>
      <c r="E3212" s="284">
        <f t="shared" si="453"/>
        <v>0.25121745418572261</v>
      </c>
      <c r="F3212" s="265" t="str">
        <f t="shared" si="454"/>
        <v>Tier 34</v>
      </c>
      <c r="G3212" s="284">
        <f t="shared" si="455"/>
        <v>1.7705918017773815E-2</v>
      </c>
    </row>
    <row r="3213" spans="1:7" hidden="1">
      <c r="A3213" s="283" t="str">
        <f t="shared" si="451"/>
        <v>Tier 34</v>
      </c>
      <c r="B3213" s="286">
        <f t="shared" si="456"/>
        <v>3150</v>
      </c>
      <c r="C3213" s="265">
        <f t="shared" si="456"/>
        <v>47092</v>
      </c>
      <c r="D3213" s="265" t="str">
        <f t="shared" si="452"/>
        <v>Tier 34</v>
      </c>
      <c r="E3213" s="284">
        <f t="shared" si="453"/>
        <v>0.25123270728493347</v>
      </c>
      <c r="F3213" s="265" t="str">
        <f t="shared" si="454"/>
        <v>Tier 34</v>
      </c>
      <c r="G3213" s="284">
        <f t="shared" si="455"/>
        <v>1.7707360797322536E-2</v>
      </c>
    </row>
    <row r="3214" spans="1:7" hidden="1">
      <c r="A3214" s="283" t="str">
        <f t="shared" si="451"/>
        <v>Tier 34</v>
      </c>
      <c r="B3214" s="286">
        <f t="shared" si="456"/>
        <v>3151</v>
      </c>
      <c r="C3214" s="265">
        <f t="shared" si="456"/>
        <v>47093</v>
      </c>
      <c r="D3214" s="265" t="str">
        <f t="shared" si="452"/>
        <v>Tier 34</v>
      </c>
      <c r="E3214" s="284">
        <f t="shared" si="453"/>
        <v>0.25124796038414432</v>
      </c>
      <c r="F3214" s="265" t="str">
        <f t="shared" si="454"/>
        <v>Tier 34</v>
      </c>
      <c r="G3214" s="284">
        <f t="shared" si="455"/>
        <v>1.7708803576871258E-2</v>
      </c>
    </row>
    <row r="3215" spans="1:7" hidden="1">
      <c r="A3215" s="283" t="str">
        <f t="shared" si="451"/>
        <v>Tier 34</v>
      </c>
      <c r="B3215" s="286">
        <f t="shared" si="456"/>
        <v>3152</v>
      </c>
      <c r="C3215" s="265">
        <f t="shared" si="456"/>
        <v>47094</v>
      </c>
      <c r="D3215" s="265" t="str">
        <f t="shared" si="452"/>
        <v>Tier 34</v>
      </c>
      <c r="E3215" s="284">
        <f t="shared" si="453"/>
        <v>0.25126321348335517</v>
      </c>
      <c r="F3215" s="265" t="str">
        <f t="shared" si="454"/>
        <v>Tier 34</v>
      </c>
      <c r="G3215" s="284">
        <f t="shared" si="455"/>
        <v>1.7710246356419979E-2</v>
      </c>
    </row>
    <row r="3216" spans="1:7" hidden="1">
      <c r="A3216" s="283" t="str">
        <f t="shared" si="451"/>
        <v>Tier 34</v>
      </c>
      <c r="B3216" s="286">
        <f t="shared" si="456"/>
        <v>3153</v>
      </c>
      <c r="C3216" s="265">
        <f t="shared" si="456"/>
        <v>47095</v>
      </c>
      <c r="D3216" s="265" t="str">
        <f t="shared" si="452"/>
        <v>Tier 34</v>
      </c>
      <c r="E3216" s="284">
        <f t="shared" si="453"/>
        <v>0.25127846658256603</v>
      </c>
      <c r="F3216" s="265" t="str">
        <f t="shared" si="454"/>
        <v>Tier 34</v>
      </c>
      <c r="G3216" s="284">
        <f t="shared" si="455"/>
        <v>1.7711689135968701E-2</v>
      </c>
    </row>
    <row r="3217" spans="1:7" hidden="1">
      <c r="A3217" s="283" t="str">
        <f t="shared" si="451"/>
        <v>Tier 34</v>
      </c>
      <c r="B3217" s="286">
        <f t="shared" si="456"/>
        <v>3154</v>
      </c>
      <c r="C3217" s="265">
        <f t="shared" si="456"/>
        <v>47096</v>
      </c>
      <c r="D3217" s="265" t="str">
        <f t="shared" si="452"/>
        <v>Tier 34</v>
      </c>
      <c r="E3217" s="284">
        <f t="shared" si="453"/>
        <v>0.25129371968177688</v>
      </c>
      <c r="F3217" s="265" t="str">
        <f t="shared" si="454"/>
        <v>Tier 34</v>
      </c>
      <c r="G3217" s="284">
        <f t="shared" si="455"/>
        <v>1.7713131915517422E-2</v>
      </c>
    </row>
    <row r="3218" spans="1:7" hidden="1">
      <c r="A3218" s="283" t="str">
        <f t="shared" si="451"/>
        <v>Tier 34</v>
      </c>
      <c r="B3218" s="286">
        <f t="shared" si="456"/>
        <v>3155</v>
      </c>
      <c r="C3218" s="265">
        <f t="shared" si="456"/>
        <v>47097</v>
      </c>
      <c r="D3218" s="265" t="str">
        <f t="shared" si="452"/>
        <v>Tier 34</v>
      </c>
      <c r="E3218" s="284">
        <f t="shared" si="453"/>
        <v>0.25130897278098774</v>
      </c>
      <c r="F3218" s="265" t="str">
        <f t="shared" si="454"/>
        <v>Tier 34</v>
      </c>
      <c r="G3218" s="284">
        <f t="shared" si="455"/>
        <v>1.7714574695066144E-2</v>
      </c>
    </row>
    <row r="3219" spans="1:7" hidden="1">
      <c r="A3219" s="283" t="str">
        <f t="shared" si="451"/>
        <v>Tier 34</v>
      </c>
      <c r="B3219" s="286">
        <f t="shared" si="456"/>
        <v>3156</v>
      </c>
      <c r="C3219" s="265">
        <f t="shared" si="456"/>
        <v>47098</v>
      </c>
      <c r="D3219" s="265" t="str">
        <f t="shared" si="452"/>
        <v>Tier 34</v>
      </c>
      <c r="E3219" s="284">
        <f t="shared" si="453"/>
        <v>0.25132422588019859</v>
      </c>
      <c r="F3219" s="265" t="str">
        <f t="shared" si="454"/>
        <v>Tier 34</v>
      </c>
      <c r="G3219" s="284">
        <f t="shared" si="455"/>
        <v>1.7716017474614865E-2</v>
      </c>
    </row>
    <row r="3220" spans="1:7" hidden="1">
      <c r="A3220" s="283" t="str">
        <f t="shared" si="451"/>
        <v>Tier 34</v>
      </c>
      <c r="B3220" s="286">
        <f t="shared" si="456"/>
        <v>3157</v>
      </c>
      <c r="C3220" s="265">
        <f t="shared" si="456"/>
        <v>47099</v>
      </c>
      <c r="D3220" s="265" t="str">
        <f t="shared" si="452"/>
        <v>Tier 34</v>
      </c>
      <c r="E3220" s="284">
        <f t="shared" si="453"/>
        <v>0.25133947897940945</v>
      </c>
      <c r="F3220" s="265" t="str">
        <f t="shared" si="454"/>
        <v>Tier 34</v>
      </c>
      <c r="G3220" s="284">
        <f t="shared" si="455"/>
        <v>1.7717460254163587E-2</v>
      </c>
    </row>
    <row r="3221" spans="1:7" hidden="1">
      <c r="A3221" s="283" t="str">
        <f t="shared" si="451"/>
        <v>Tier 34</v>
      </c>
      <c r="B3221" s="286">
        <f t="shared" si="456"/>
        <v>3158</v>
      </c>
      <c r="C3221" s="265">
        <f t="shared" si="456"/>
        <v>47100</v>
      </c>
      <c r="D3221" s="265" t="str">
        <f t="shared" si="452"/>
        <v>Tier 34</v>
      </c>
      <c r="E3221" s="284">
        <f t="shared" si="453"/>
        <v>0.2513547320786203</v>
      </c>
      <c r="F3221" s="265" t="str">
        <f t="shared" si="454"/>
        <v>Tier 34</v>
      </c>
      <c r="G3221" s="284">
        <f t="shared" si="455"/>
        <v>1.7718903033712308E-2</v>
      </c>
    </row>
    <row r="3222" spans="1:7" hidden="1">
      <c r="A3222" s="283" t="str">
        <f t="shared" si="451"/>
        <v>Tier 34</v>
      </c>
      <c r="B3222" s="286">
        <f t="shared" ref="B3222:C3227" si="457">B3221+1</f>
        <v>3159</v>
      </c>
      <c r="C3222" s="265">
        <f t="shared" si="457"/>
        <v>47101</v>
      </c>
      <c r="D3222" s="265" t="str">
        <f t="shared" si="452"/>
        <v>Tier 34</v>
      </c>
      <c r="E3222" s="284">
        <f t="shared" si="453"/>
        <v>0.25136998517783116</v>
      </c>
      <c r="F3222" s="265" t="str">
        <f t="shared" si="454"/>
        <v>Tier 34</v>
      </c>
      <c r="G3222" s="284">
        <f t="shared" si="455"/>
        <v>1.772034581326103E-2</v>
      </c>
    </row>
    <row r="3223" spans="1:7" hidden="1">
      <c r="A3223" s="283" t="str">
        <f t="shared" si="451"/>
        <v>Tier 34</v>
      </c>
      <c r="B3223" s="286">
        <f t="shared" si="457"/>
        <v>3160</v>
      </c>
      <c r="C3223" s="265">
        <f t="shared" si="457"/>
        <v>47102</v>
      </c>
      <c r="D3223" s="265" t="str">
        <f t="shared" si="452"/>
        <v>Tier 34</v>
      </c>
      <c r="E3223" s="284">
        <f t="shared" si="453"/>
        <v>0.25138523827704201</v>
      </c>
      <c r="F3223" s="265" t="str">
        <f t="shared" si="454"/>
        <v>Tier 34</v>
      </c>
      <c r="G3223" s="284">
        <f t="shared" si="455"/>
        <v>1.7721788592809751E-2</v>
      </c>
    </row>
    <row r="3224" spans="1:7" hidden="1">
      <c r="A3224" s="283" t="str">
        <f t="shared" si="451"/>
        <v>Tier 34</v>
      </c>
      <c r="B3224" s="286">
        <f t="shared" si="457"/>
        <v>3161</v>
      </c>
      <c r="C3224" s="265">
        <f t="shared" si="457"/>
        <v>47103</v>
      </c>
      <c r="D3224" s="265" t="str">
        <f t="shared" si="452"/>
        <v>Tier 34</v>
      </c>
      <c r="E3224" s="284">
        <f t="shared" si="453"/>
        <v>0.25140049137625287</v>
      </c>
      <c r="F3224" s="265" t="str">
        <f t="shared" si="454"/>
        <v>Tier 34</v>
      </c>
      <c r="G3224" s="284">
        <f t="shared" si="455"/>
        <v>1.7723231372358473E-2</v>
      </c>
    </row>
    <row r="3225" spans="1:7" hidden="1">
      <c r="A3225" s="283" t="str">
        <f t="shared" si="451"/>
        <v>Tier 34</v>
      </c>
      <c r="B3225" s="286">
        <f t="shared" si="457"/>
        <v>3162</v>
      </c>
      <c r="C3225" s="265">
        <f t="shared" si="457"/>
        <v>47104</v>
      </c>
      <c r="D3225" s="265" t="str">
        <f t="shared" si="452"/>
        <v>Tier 34</v>
      </c>
      <c r="E3225" s="284">
        <f t="shared" si="453"/>
        <v>0.25141574447546372</v>
      </c>
      <c r="F3225" s="265" t="str">
        <f t="shared" si="454"/>
        <v>Tier 34</v>
      </c>
      <c r="G3225" s="284">
        <f t="shared" si="455"/>
        <v>1.7724674151907194E-2</v>
      </c>
    </row>
    <row r="3226" spans="1:7" hidden="1">
      <c r="A3226" s="283" t="str">
        <f t="shared" si="451"/>
        <v>Tier 34</v>
      </c>
      <c r="B3226" s="286">
        <f t="shared" si="457"/>
        <v>3163</v>
      </c>
      <c r="C3226" s="265">
        <f t="shared" si="457"/>
        <v>47105</v>
      </c>
      <c r="D3226" s="265" t="str">
        <f t="shared" si="452"/>
        <v>Tier 34</v>
      </c>
      <c r="E3226" s="284">
        <f t="shared" si="453"/>
        <v>0.25143099757467458</v>
      </c>
      <c r="F3226" s="265" t="str">
        <f t="shared" si="454"/>
        <v>Tier 34</v>
      </c>
      <c r="G3226" s="284">
        <f t="shared" si="455"/>
        <v>1.7726116931455916E-2</v>
      </c>
    </row>
    <row r="3227" spans="1:7" hidden="1">
      <c r="A3227" s="283" t="str">
        <f t="shared" si="451"/>
        <v>Tier 34</v>
      </c>
      <c r="B3227" s="286">
        <f t="shared" si="457"/>
        <v>3164</v>
      </c>
      <c r="C3227" s="265">
        <f t="shared" si="457"/>
        <v>47106</v>
      </c>
      <c r="D3227" s="265" t="str">
        <f t="shared" si="452"/>
        <v>Tier 34</v>
      </c>
      <c r="E3227" s="284">
        <f t="shared" si="453"/>
        <v>0.25144625067388543</v>
      </c>
      <c r="F3227" s="265" t="str">
        <f t="shared" si="454"/>
        <v>Tier 34</v>
      </c>
      <c r="G3227" s="284">
        <f t="shared" si="455"/>
        <v>1.7727559711004637E-2</v>
      </c>
    </row>
    <row r="3228" spans="1:7" hidden="1">
      <c r="A3228" s="283" t="str">
        <f t="shared" si="451"/>
        <v>Tier 34</v>
      </c>
      <c r="B3228" s="286">
        <f>B3227+1</f>
        <v>3165</v>
      </c>
      <c r="C3228" s="265">
        <f>C3227+1</f>
        <v>47107</v>
      </c>
      <c r="D3228" s="265" t="str">
        <f t="shared" si="452"/>
        <v>Tier 34</v>
      </c>
      <c r="E3228" s="284">
        <f t="shared" si="453"/>
        <v>0.25146150377309628</v>
      </c>
      <c r="F3228" s="265" t="str">
        <f t="shared" si="454"/>
        <v>Tier 34</v>
      </c>
      <c r="G3228" s="284">
        <f t="shared" si="455"/>
        <v>1.7729002490553359E-2</v>
      </c>
    </row>
    <row r="3229" spans="1:7" hidden="1">
      <c r="A3229" s="283" t="str">
        <f t="shared" si="451"/>
        <v>Tier 34</v>
      </c>
      <c r="B3229" s="286">
        <f t="shared" ref="B3229:C3244" si="458">B3228+1</f>
        <v>3166</v>
      </c>
      <c r="C3229" s="265">
        <f t="shared" si="458"/>
        <v>47108</v>
      </c>
      <c r="D3229" s="265" t="str">
        <f t="shared" si="452"/>
        <v>Tier 34</v>
      </c>
      <c r="E3229" s="284">
        <f t="shared" si="453"/>
        <v>0.25147675687230714</v>
      </c>
      <c r="F3229" s="265" t="str">
        <f t="shared" si="454"/>
        <v>Tier 34</v>
      </c>
      <c r="G3229" s="284">
        <f t="shared" si="455"/>
        <v>1.7730445270102081E-2</v>
      </c>
    </row>
    <row r="3230" spans="1:7" hidden="1">
      <c r="A3230" s="283" t="str">
        <f t="shared" si="451"/>
        <v>Tier 34</v>
      </c>
      <c r="B3230" s="286">
        <f t="shared" si="458"/>
        <v>3167</v>
      </c>
      <c r="C3230" s="265">
        <f t="shared" si="458"/>
        <v>47109</v>
      </c>
      <c r="D3230" s="265" t="str">
        <f t="shared" si="452"/>
        <v>Tier 34</v>
      </c>
      <c r="E3230" s="284">
        <f t="shared" si="453"/>
        <v>0.25149200997151799</v>
      </c>
      <c r="F3230" s="265" t="str">
        <f t="shared" si="454"/>
        <v>Tier 34</v>
      </c>
      <c r="G3230" s="284">
        <f t="shared" si="455"/>
        <v>1.7731888049650802E-2</v>
      </c>
    </row>
    <row r="3231" spans="1:7" hidden="1">
      <c r="A3231" s="283" t="str">
        <f t="shared" si="451"/>
        <v>Tier 34</v>
      </c>
      <c r="B3231" s="286">
        <f t="shared" si="458"/>
        <v>3168</v>
      </c>
      <c r="C3231" s="265">
        <f t="shared" si="458"/>
        <v>47110</v>
      </c>
      <c r="D3231" s="265" t="str">
        <f t="shared" si="452"/>
        <v>Tier 34</v>
      </c>
      <c r="E3231" s="284">
        <f t="shared" si="453"/>
        <v>0.25150726307072885</v>
      </c>
      <c r="F3231" s="265" t="str">
        <f t="shared" si="454"/>
        <v>Tier 34</v>
      </c>
      <c r="G3231" s="284">
        <f t="shared" si="455"/>
        <v>1.7733330829199524E-2</v>
      </c>
    </row>
    <row r="3232" spans="1:7" hidden="1">
      <c r="A3232" s="283" t="str">
        <f t="shared" si="451"/>
        <v>Tier 34</v>
      </c>
      <c r="B3232" s="286">
        <f t="shared" si="458"/>
        <v>3169</v>
      </c>
      <c r="C3232" s="265">
        <f t="shared" si="458"/>
        <v>47111</v>
      </c>
      <c r="D3232" s="265" t="str">
        <f t="shared" si="452"/>
        <v>Tier 34</v>
      </c>
      <c r="E3232" s="284">
        <f t="shared" si="453"/>
        <v>0.2515225161699397</v>
      </c>
      <c r="F3232" s="265" t="str">
        <f t="shared" si="454"/>
        <v>Tier 34</v>
      </c>
      <c r="G3232" s="284">
        <f t="shared" si="455"/>
        <v>1.7734773608748245E-2</v>
      </c>
    </row>
    <row r="3233" spans="1:7" hidden="1">
      <c r="A3233" s="283" t="str">
        <f t="shared" si="451"/>
        <v>Tier 34</v>
      </c>
      <c r="B3233" s="286">
        <f t="shared" si="458"/>
        <v>3170</v>
      </c>
      <c r="C3233" s="265">
        <f t="shared" si="458"/>
        <v>47112</v>
      </c>
      <c r="D3233" s="265" t="str">
        <f t="shared" si="452"/>
        <v>Tier 34</v>
      </c>
      <c r="E3233" s="284">
        <f t="shared" si="453"/>
        <v>0.25153776926915056</v>
      </c>
      <c r="F3233" s="265" t="str">
        <f t="shared" si="454"/>
        <v>Tier 34</v>
      </c>
      <c r="G3233" s="284">
        <f t="shared" si="455"/>
        <v>1.7736216388296967E-2</v>
      </c>
    </row>
    <row r="3234" spans="1:7" hidden="1">
      <c r="A3234" s="283" t="str">
        <f t="shared" si="451"/>
        <v>Tier 34</v>
      </c>
      <c r="B3234" s="286">
        <f t="shared" si="458"/>
        <v>3171</v>
      </c>
      <c r="C3234" s="265">
        <f t="shared" si="458"/>
        <v>47113</v>
      </c>
      <c r="D3234" s="265" t="str">
        <f t="shared" si="452"/>
        <v>Tier 34</v>
      </c>
      <c r="E3234" s="284">
        <f t="shared" si="453"/>
        <v>0.25155302236836141</v>
      </c>
      <c r="F3234" s="265" t="str">
        <f t="shared" si="454"/>
        <v>Tier 34</v>
      </c>
      <c r="G3234" s="284">
        <f t="shared" si="455"/>
        <v>1.7737659167845688E-2</v>
      </c>
    </row>
    <row r="3235" spans="1:7" hidden="1">
      <c r="A3235" s="283" t="str">
        <f t="shared" si="451"/>
        <v>Tier 34</v>
      </c>
      <c r="B3235" s="286">
        <f t="shared" si="458"/>
        <v>3172</v>
      </c>
      <c r="C3235" s="265">
        <f t="shared" si="458"/>
        <v>47114</v>
      </c>
      <c r="D3235" s="265" t="str">
        <f t="shared" si="452"/>
        <v>Tier 34</v>
      </c>
      <c r="E3235" s="284">
        <f t="shared" si="453"/>
        <v>0.25156827546757227</v>
      </c>
      <c r="F3235" s="265" t="str">
        <f t="shared" si="454"/>
        <v>Tier 34</v>
      </c>
      <c r="G3235" s="284">
        <f t="shared" si="455"/>
        <v>1.773910194739441E-2</v>
      </c>
    </row>
    <row r="3236" spans="1:7" hidden="1">
      <c r="A3236" s="283" t="str">
        <f t="shared" si="451"/>
        <v>Tier 34</v>
      </c>
      <c r="B3236" s="286">
        <f t="shared" si="458"/>
        <v>3173</v>
      </c>
      <c r="C3236" s="265">
        <f t="shared" si="458"/>
        <v>47115</v>
      </c>
      <c r="D3236" s="265" t="str">
        <f t="shared" si="452"/>
        <v>Tier 34</v>
      </c>
      <c r="E3236" s="284">
        <f t="shared" si="453"/>
        <v>0.25158352856678312</v>
      </c>
      <c r="F3236" s="265" t="str">
        <f t="shared" si="454"/>
        <v>Tier 34</v>
      </c>
      <c r="G3236" s="284">
        <f t="shared" si="455"/>
        <v>1.7740544726943131E-2</v>
      </c>
    </row>
    <row r="3237" spans="1:7" hidden="1">
      <c r="A3237" s="283" t="str">
        <f t="shared" si="451"/>
        <v>Tier 34</v>
      </c>
      <c r="B3237" s="286">
        <f t="shared" si="458"/>
        <v>3174</v>
      </c>
      <c r="C3237" s="265">
        <f t="shared" si="458"/>
        <v>47116</v>
      </c>
      <c r="D3237" s="265" t="str">
        <f t="shared" si="452"/>
        <v>Tier 34</v>
      </c>
      <c r="E3237" s="284">
        <f t="shared" si="453"/>
        <v>0.25159878166599398</v>
      </c>
      <c r="F3237" s="265" t="str">
        <f t="shared" si="454"/>
        <v>Tier 34</v>
      </c>
      <c r="G3237" s="284">
        <f t="shared" si="455"/>
        <v>1.7741987506491853E-2</v>
      </c>
    </row>
    <row r="3238" spans="1:7" hidden="1">
      <c r="A3238" s="283" t="str">
        <f t="shared" si="451"/>
        <v>Tier 34</v>
      </c>
      <c r="B3238" s="286">
        <f t="shared" si="458"/>
        <v>3175</v>
      </c>
      <c r="C3238" s="265">
        <f t="shared" si="458"/>
        <v>47117</v>
      </c>
      <c r="D3238" s="265" t="str">
        <f t="shared" si="452"/>
        <v>Tier 34</v>
      </c>
      <c r="E3238" s="284">
        <f t="shared" si="453"/>
        <v>0.25161403476520483</v>
      </c>
      <c r="F3238" s="265" t="str">
        <f t="shared" si="454"/>
        <v>Tier 34</v>
      </c>
      <c r="G3238" s="284">
        <f t="shared" si="455"/>
        <v>1.7743430286040574E-2</v>
      </c>
    </row>
    <row r="3239" spans="1:7" hidden="1">
      <c r="A3239" s="283" t="str">
        <f t="shared" si="451"/>
        <v>Tier 34</v>
      </c>
      <c r="B3239" s="286">
        <f t="shared" si="458"/>
        <v>3176</v>
      </c>
      <c r="C3239" s="265">
        <f t="shared" si="458"/>
        <v>47118</v>
      </c>
      <c r="D3239" s="265" t="str">
        <f t="shared" si="452"/>
        <v>Tier 34</v>
      </c>
      <c r="E3239" s="284">
        <f t="shared" si="453"/>
        <v>0.25162928786441568</v>
      </c>
      <c r="F3239" s="265" t="str">
        <f t="shared" si="454"/>
        <v>Tier 34</v>
      </c>
      <c r="G3239" s="284">
        <f t="shared" si="455"/>
        <v>1.7744873065589296E-2</v>
      </c>
    </row>
    <row r="3240" spans="1:7" hidden="1">
      <c r="A3240" s="283" t="str">
        <f t="shared" si="451"/>
        <v>Tier 34</v>
      </c>
      <c r="B3240" s="286">
        <f t="shared" si="458"/>
        <v>3177</v>
      </c>
      <c r="C3240" s="265">
        <f t="shared" si="458"/>
        <v>47119</v>
      </c>
      <c r="D3240" s="265" t="str">
        <f t="shared" si="452"/>
        <v>Tier 34</v>
      </c>
      <c r="E3240" s="284">
        <f t="shared" si="453"/>
        <v>0.25164454096362654</v>
      </c>
      <c r="F3240" s="265" t="str">
        <f t="shared" si="454"/>
        <v>Tier 34</v>
      </c>
      <c r="G3240" s="284">
        <f t="shared" si="455"/>
        <v>1.7746315845138017E-2</v>
      </c>
    </row>
    <row r="3241" spans="1:7" hidden="1">
      <c r="A3241" s="283" t="str">
        <f t="shared" si="451"/>
        <v>Tier 34</v>
      </c>
      <c r="B3241" s="286">
        <f t="shared" si="458"/>
        <v>3178</v>
      </c>
      <c r="C3241" s="265">
        <f t="shared" si="458"/>
        <v>47120</v>
      </c>
      <c r="D3241" s="265" t="str">
        <f t="shared" si="452"/>
        <v>Tier 34</v>
      </c>
      <c r="E3241" s="284">
        <f t="shared" si="453"/>
        <v>0.25165979406283739</v>
      </c>
      <c r="F3241" s="265" t="str">
        <f t="shared" si="454"/>
        <v>Tier 34</v>
      </c>
      <c r="G3241" s="284">
        <f t="shared" si="455"/>
        <v>1.7747758624686739E-2</v>
      </c>
    </row>
    <row r="3242" spans="1:7" hidden="1">
      <c r="A3242" s="283" t="str">
        <f t="shared" si="451"/>
        <v>Tier 34</v>
      </c>
      <c r="B3242" s="286">
        <f t="shared" si="458"/>
        <v>3179</v>
      </c>
      <c r="C3242" s="265">
        <f t="shared" si="458"/>
        <v>47121</v>
      </c>
      <c r="D3242" s="265" t="str">
        <f t="shared" si="452"/>
        <v>Tier 34</v>
      </c>
      <c r="E3242" s="284">
        <f t="shared" si="453"/>
        <v>0.25167504716204825</v>
      </c>
      <c r="F3242" s="265" t="str">
        <f t="shared" si="454"/>
        <v>Tier 34</v>
      </c>
      <c r="G3242" s="284">
        <f t="shared" si="455"/>
        <v>1.774920140423546E-2</v>
      </c>
    </row>
    <row r="3243" spans="1:7" hidden="1">
      <c r="A3243" s="283" t="str">
        <f t="shared" si="451"/>
        <v>Tier 34</v>
      </c>
      <c r="B3243" s="286">
        <f t="shared" si="458"/>
        <v>3180</v>
      </c>
      <c r="C3243" s="265">
        <f t="shared" si="458"/>
        <v>47122</v>
      </c>
      <c r="D3243" s="265" t="str">
        <f t="shared" si="452"/>
        <v>Tier 34</v>
      </c>
      <c r="E3243" s="284">
        <f t="shared" si="453"/>
        <v>0.2516903002612591</v>
      </c>
      <c r="F3243" s="265" t="str">
        <f t="shared" si="454"/>
        <v>Tier 34</v>
      </c>
      <c r="G3243" s="284">
        <f t="shared" si="455"/>
        <v>1.7750644183784182E-2</v>
      </c>
    </row>
    <row r="3244" spans="1:7" hidden="1">
      <c r="A3244" s="283" t="str">
        <f t="shared" si="451"/>
        <v>Tier 34</v>
      </c>
      <c r="B3244" s="286">
        <f t="shared" si="458"/>
        <v>3181</v>
      </c>
      <c r="C3244" s="265">
        <f t="shared" si="458"/>
        <v>47123</v>
      </c>
      <c r="D3244" s="265" t="str">
        <f t="shared" si="452"/>
        <v>Tier 34</v>
      </c>
      <c r="E3244" s="284">
        <f t="shared" si="453"/>
        <v>0.25170555336046996</v>
      </c>
      <c r="F3244" s="265" t="str">
        <f t="shared" si="454"/>
        <v>Tier 34</v>
      </c>
      <c r="G3244" s="284">
        <f t="shared" si="455"/>
        <v>1.7752086963332903E-2</v>
      </c>
    </row>
    <row r="3245" spans="1:7" hidden="1">
      <c r="A3245" s="283" t="str">
        <f t="shared" si="451"/>
        <v>Tier 34</v>
      </c>
      <c r="B3245" s="286">
        <f t="shared" ref="B3245:C3260" si="459">B3244+1</f>
        <v>3182</v>
      </c>
      <c r="C3245" s="265">
        <f t="shared" si="459"/>
        <v>47124</v>
      </c>
      <c r="D3245" s="265" t="str">
        <f t="shared" si="452"/>
        <v>Tier 34</v>
      </c>
      <c r="E3245" s="284">
        <f t="shared" si="453"/>
        <v>0.25172080645968081</v>
      </c>
      <c r="F3245" s="265" t="str">
        <f t="shared" si="454"/>
        <v>Tier 34</v>
      </c>
      <c r="G3245" s="284">
        <f t="shared" si="455"/>
        <v>1.7753529742881625E-2</v>
      </c>
    </row>
    <row r="3246" spans="1:7" hidden="1">
      <c r="A3246" s="283" t="str">
        <f t="shared" si="451"/>
        <v>Tier 34</v>
      </c>
      <c r="B3246" s="286">
        <f t="shared" si="459"/>
        <v>3183</v>
      </c>
      <c r="C3246" s="265">
        <f t="shared" si="459"/>
        <v>47125</v>
      </c>
      <c r="D3246" s="265" t="str">
        <f t="shared" si="452"/>
        <v>Tier 34</v>
      </c>
      <c r="E3246" s="284">
        <f t="shared" si="453"/>
        <v>0.25173605955889167</v>
      </c>
      <c r="F3246" s="265" t="str">
        <f t="shared" si="454"/>
        <v>Tier 34</v>
      </c>
      <c r="G3246" s="284">
        <f t="shared" si="455"/>
        <v>1.7754972522430346E-2</v>
      </c>
    </row>
    <row r="3247" spans="1:7" hidden="1">
      <c r="A3247" s="283" t="str">
        <f t="shared" si="451"/>
        <v>Tier 34</v>
      </c>
      <c r="B3247" s="286">
        <f t="shared" si="459"/>
        <v>3184</v>
      </c>
      <c r="C3247" s="265">
        <f t="shared" si="459"/>
        <v>47126</v>
      </c>
      <c r="D3247" s="265" t="str">
        <f t="shared" si="452"/>
        <v>Tier 34</v>
      </c>
      <c r="E3247" s="284">
        <f t="shared" si="453"/>
        <v>0.25175131265810252</v>
      </c>
      <c r="F3247" s="265" t="str">
        <f t="shared" si="454"/>
        <v>Tier 34</v>
      </c>
      <c r="G3247" s="284">
        <f t="shared" si="455"/>
        <v>1.7756415301979068E-2</v>
      </c>
    </row>
    <row r="3248" spans="1:7" hidden="1">
      <c r="A3248" s="283" t="str">
        <f t="shared" si="451"/>
        <v>Tier 34</v>
      </c>
      <c r="B3248" s="286">
        <f t="shared" si="459"/>
        <v>3185</v>
      </c>
      <c r="C3248" s="265">
        <f t="shared" si="459"/>
        <v>47127</v>
      </c>
      <c r="D3248" s="265" t="str">
        <f t="shared" si="452"/>
        <v>Tier 34</v>
      </c>
      <c r="E3248" s="284">
        <f t="shared" si="453"/>
        <v>0.25176656575731338</v>
      </c>
      <c r="F3248" s="265" t="str">
        <f t="shared" si="454"/>
        <v>Tier 34</v>
      </c>
      <c r="G3248" s="284">
        <f t="shared" si="455"/>
        <v>1.7757858081527789E-2</v>
      </c>
    </row>
    <row r="3249" spans="1:7" hidden="1">
      <c r="A3249" s="283" t="str">
        <f t="shared" si="451"/>
        <v>Tier 34</v>
      </c>
      <c r="B3249" s="286">
        <f t="shared" si="459"/>
        <v>3186</v>
      </c>
      <c r="C3249" s="265">
        <f t="shared" si="459"/>
        <v>47128</v>
      </c>
      <c r="D3249" s="265" t="str">
        <f t="shared" si="452"/>
        <v>Tier 34</v>
      </c>
      <c r="E3249" s="284">
        <f t="shared" si="453"/>
        <v>0.25178181885652423</v>
      </c>
      <c r="F3249" s="265" t="str">
        <f t="shared" si="454"/>
        <v>Tier 34</v>
      </c>
      <c r="G3249" s="284">
        <f t="shared" si="455"/>
        <v>1.7759300861076511E-2</v>
      </c>
    </row>
    <row r="3250" spans="1:7" hidden="1">
      <c r="A3250" s="283" t="str">
        <f t="shared" si="451"/>
        <v>Tier 34</v>
      </c>
      <c r="B3250" s="286">
        <f t="shared" si="459"/>
        <v>3187</v>
      </c>
      <c r="C3250" s="265">
        <f t="shared" si="459"/>
        <v>47129</v>
      </c>
      <c r="D3250" s="265" t="str">
        <f t="shared" si="452"/>
        <v>Tier 34</v>
      </c>
      <c r="E3250" s="284">
        <f t="shared" si="453"/>
        <v>0.25179707195573509</v>
      </c>
      <c r="F3250" s="265" t="str">
        <f t="shared" si="454"/>
        <v>Tier 34</v>
      </c>
      <c r="G3250" s="284">
        <f t="shared" si="455"/>
        <v>1.7760743640625232E-2</v>
      </c>
    </row>
    <row r="3251" spans="1:7" hidden="1">
      <c r="A3251" s="283" t="str">
        <f t="shared" si="451"/>
        <v>Tier 34</v>
      </c>
      <c r="B3251" s="286">
        <f t="shared" si="459"/>
        <v>3188</v>
      </c>
      <c r="C3251" s="265">
        <f t="shared" si="459"/>
        <v>47130</v>
      </c>
      <c r="D3251" s="265" t="str">
        <f t="shared" si="452"/>
        <v>Tier 34</v>
      </c>
      <c r="E3251" s="284">
        <f t="shared" si="453"/>
        <v>0.25181232505494594</v>
      </c>
      <c r="F3251" s="265" t="str">
        <f t="shared" si="454"/>
        <v>Tier 34</v>
      </c>
      <c r="G3251" s="284">
        <f t="shared" si="455"/>
        <v>1.7762186420173954E-2</v>
      </c>
    </row>
    <row r="3252" spans="1:7" hidden="1">
      <c r="A3252" s="283" t="str">
        <f t="shared" si="451"/>
        <v>Tier 34</v>
      </c>
      <c r="B3252" s="286">
        <f t="shared" si="459"/>
        <v>3189</v>
      </c>
      <c r="C3252" s="265">
        <f t="shared" si="459"/>
        <v>47131</v>
      </c>
      <c r="D3252" s="265" t="str">
        <f t="shared" si="452"/>
        <v>Tier 34</v>
      </c>
      <c r="E3252" s="284">
        <f t="shared" si="453"/>
        <v>0.25182757815415679</v>
      </c>
      <c r="F3252" s="265" t="str">
        <f t="shared" si="454"/>
        <v>Tier 34</v>
      </c>
      <c r="G3252" s="284">
        <f t="shared" si="455"/>
        <v>1.7763629199722675E-2</v>
      </c>
    </row>
    <row r="3253" spans="1:7" hidden="1">
      <c r="A3253" s="283" t="str">
        <f t="shared" si="451"/>
        <v>Tier 34</v>
      </c>
      <c r="B3253" s="286">
        <f t="shared" si="459"/>
        <v>3190</v>
      </c>
      <c r="C3253" s="265">
        <f t="shared" si="459"/>
        <v>47132</v>
      </c>
      <c r="D3253" s="265" t="str">
        <f t="shared" si="452"/>
        <v>Tier 34</v>
      </c>
      <c r="E3253" s="284">
        <f t="shared" si="453"/>
        <v>0.25184283125336765</v>
      </c>
      <c r="F3253" s="265" t="str">
        <f t="shared" si="454"/>
        <v>Tier 34</v>
      </c>
      <c r="G3253" s="284">
        <f t="shared" si="455"/>
        <v>1.7765071979271397E-2</v>
      </c>
    </row>
    <row r="3254" spans="1:7" hidden="1">
      <c r="A3254" s="283" t="str">
        <f t="shared" si="451"/>
        <v>Tier 34</v>
      </c>
      <c r="B3254" s="286">
        <f t="shared" si="459"/>
        <v>3191</v>
      </c>
      <c r="C3254" s="265">
        <f t="shared" si="459"/>
        <v>47133</v>
      </c>
      <c r="D3254" s="265" t="str">
        <f t="shared" si="452"/>
        <v>Tier 34</v>
      </c>
      <c r="E3254" s="284">
        <f t="shared" si="453"/>
        <v>0.2518580843525785</v>
      </c>
      <c r="F3254" s="265" t="str">
        <f t="shared" si="454"/>
        <v>Tier 34</v>
      </c>
      <c r="G3254" s="284">
        <f t="shared" si="455"/>
        <v>1.7766514758820118E-2</v>
      </c>
    </row>
    <row r="3255" spans="1:7" hidden="1">
      <c r="A3255" s="283" t="str">
        <f t="shared" si="451"/>
        <v>Tier 34</v>
      </c>
      <c r="B3255" s="286">
        <f t="shared" si="459"/>
        <v>3192</v>
      </c>
      <c r="C3255" s="265">
        <f t="shared" si="459"/>
        <v>47134</v>
      </c>
      <c r="D3255" s="265" t="str">
        <f t="shared" si="452"/>
        <v>Tier 34</v>
      </c>
      <c r="E3255" s="284">
        <f t="shared" si="453"/>
        <v>0.25187333745178936</v>
      </c>
      <c r="F3255" s="265" t="str">
        <f t="shared" si="454"/>
        <v>Tier 34</v>
      </c>
      <c r="G3255" s="284">
        <f t="shared" si="455"/>
        <v>1.776795753836884E-2</v>
      </c>
    </row>
    <row r="3256" spans="1:7" hidden="1">
      <c r="A3256" s="283" t="str">
        <f t="shared" si="451"/>
        <v>Tier 34</v>
      </c>
      <c r="B3256" s="286">
        <f t="shared" si="459"/>
        <v>3193</v>
      </c>
      <c r="C3256" s="265">
        <f t="shared" si="459"/>
        <v>47135</v>
      </c>
      <c r="D3256" s="265" t="str">
        <f t="shared" si="452"/>
        <v>Tier 34</v>
      </c>
      <c r="E3256" s="284">
        <f t="shared" si="453"/>
        <v>0.25188859055100021</v>
      </c>
      <c r="F3256" s="265" t="str">
        <f t="shared" si="454"/>
        <v>Tier 34</v>
      </c>
      <c r="G3256" s="284">
        <f t="shared" si="455"/>
        <v>1.7769400317917561E-2</v>
      </c>
    </row>
    <row r="3257" spans="1:7" hidden="1">
      <c r="A3257" s="283" t="str">
        <f t="shared" si="451"/>
        <v>Tier 34</v>
      </c>
      <c r="B3257" s="286">
        <f t="shared" si="459"/>
        <v>3194</v>
      </c>
      <c r="C3257" s="265">
        <f t="shared" si="459"/>
        <v>47136</v>
      </c>
      <c r="D3257" s="265" t="str">
        <f t="shared" si="452"/>
        <v>Tier 34</v>
      </c>
      <c r="E3257" s="284">
        <f t="shared" si="453"/>
        <v>0.25190384365021107</v>
      </c>
      <c r="F3257" s="265" t="str">
        <f t="shared" si="454"/>
        <v>Tier 34</v>
      </c>
      <c r="G3257" s="284">
        <f t="shared" si="455"/>
        <v>1.7770843097466283E-2</v>
      </c>
    </row>
    <row r="3258" spans="1:7" hidden="1">
      <c r="A3258" s="283" t="str">
        <f t="shared" si="451"/>
        <v>Tier 34</v>
      </c>
      <c r="B3258" s="286">
        <f t="shared" si="459"/>
        <v>3195</v>
      </c>
      <c r="C3258" s="265">
        <f t="shared" si="459"/>
        <v>47137</v>
      </c>
      <c r="D3258" s="265" t="str">
        <f t="shared" si="452"/>
        <v>Tier 34</v>
      </c>
      <c r="E3258" s="284">
        <f t="shared" si="453"/>
        <v>0.25191909674942192</v>
      </c>
      <c r="F3258" s="265" t="str">
        <f t="shared" si="454"/>
        <v>Tier 34</v>
      </c>
      <c r="G3258" s="284">
        <f t="shared" si="455"/>
        <v>1.7772285877015005E-2</v>
      </c>
    </row>
    <row r="3259" spans="1:7" hidden="1">
      <c r="A3259" s="283" t="str">
        <f t="shared" si="451"/>
        <v>Tier 34</v>
      </c>
      <c r="B3259" s="286">
        <f t="shared" si="459"/>
        <v>3196</v>
      </c>
      <c r="C3259" s="265">
        <f t="shared" si="459"/>
        <v>47138</v>
      </c>
      <c r="D3259" s="265" t="str">
        <f t="shared" si="452"/>
        <v>Tier 34</v>
      </c>
      <c r="E3259" s="284">
        <f t="shared" si="453"/>
        <v>0.25193434984863278</v>
      </c>
      <c r="F3259" s="265" t="str">
        <f t="shared" si="454"/>
        <v>Tier 34</v>
      </c>
      <c r="G3259" s="284">
        <f t="shared" si="455"/>
        <v>1.7773728656563726E-2</v>
      </c>
    </row>
    <row r="3260" spans="1:7" hidden="1">
      <c r="A3260" s="283" t="str">
        <f t="shared" si="451"/>
        <v>Tier 34</v>
      </c>
      <c r="B3260" s="286">
        <f t="shared" si="459"/>
        <v>3197</v>
      </c>
      <c r="C3260" s="265">
        <f t="shared" si="459"/>
        <v>47139</v>
      </c>
      <c r="D3260" s="265" t="str">
        <f t="shared" si="452"/>
        <v>Tier 34</v>
      </c>
      <c r="E3260" s="284">
        <f t="shared" si="453"/>
        <v>0.25194960294784363</v>
      </c>
      <c r="F3260" s="265" t="str">
        <f t="shared" si="454"/>
        <v>Tier 34</v>
      </c>
      <c r="G3260" s="284">
        <f t="shared" si="455"/>
        <v>1.7775171436112448E-2</v>
      </c>
    </row>
    <row r="3261" spans="1:7" hidden="1">
      <c r="A3261" s="283" t="str">
        <f t="shared" si="451"/>
        <v>Tier 34</v>
      </c>
      <c r="B3261" s="286">
        <f t="shared" ref="B3261:C3276" si="460">B3260+1</f>
        <v>3198</v>
      </c>
      <c r="C3261" s="265">
        <f t="shared" si="460"/>
        <v>47140</v>
      </c>
      <c r="D3261" s="265" t="str">
        <f t="shared" si="452"/>
        <v>Tier 34</v>
      </c>
      <c r="E3261" s="284">
        <f t="shared" si="453"/>
        <v>0.25196485604705449</v>
      </c>
      <c r="F3261" s="265" t="str">
        <f t="shared" si="454"/>
        <v>Tier 34</v>
      </c>
      <c r="G3261" s="284">
        <f t="shared" si="455"/>
        <v>1.7776614215661169E-2</v>
      </c>
    </row>
    <row r="3262" spans="1:7" hidden="1">
      <c r="A3262" s="283" t="str">
        <f t="shared" si="451"/>
        <v>Tier 34</v>
      </c>
      <c r="B3262" s="286">
        <f t="shared" si="460"/>
        <v>3199</v>
      </c>
      <c r="C3262" s="265">
        <f t="shared" si="460"/>
        <v>47141</v>
      </c>
      <c r="D3262" s="265" t="str">
        <f t="shared" si="452"/>
        <v>Tier 34</v>
      </c>
      <c r="E3262" s="284">
        <f t="shared" si="453"/>
        <v>0.25198010914626534</v>
      </c>
      <c r="F3262" s="265" t="str">
        <f t="shared" si="454"/>
        <v>Tier 34</v>
      </c>
      <c r="G3262" s="284">
        <f t="shared" si="455"/>
        <v>1.7778056995209891E-2</v>
      </c>
    </row>
    <row r="3263" spans="1:7" hidden="1">
      <c r="A3263" s="283" t="str">
        <f t="shared" si="451"/>
        <v>Tier 34</v>
      </c>
      <c r="B3263" s="286">
        <f t="shared" si="460"/>
        <v>3200</v>
      </c>
      <c r="C3263" s="265">
        <f t="shared" si="460"/>
        <v>47142</v>
      </c>
      <c r="D3263" s="265" t="str">
        <f t="shared" si="452"/>
        <v>Tier 34</v>
      </c>
      <c r="E3263" s="284">
        <f t="shared" si="453"/>
        <v>0.2519953622454762</v>
      </c>
      <c r="F3263" s="265" t="str">
        <f t="shared" si="454"/>
        <v>Tier 34</v>
      </c>
      <c r="G3263" s="284">
        <f t="shared" si="455"/>
        <v>1.7779499774758612E-2</v>
      </c>
    </row>
    <row r="3264" spans="1:7" hidden="1">
      <c r="A3264" s="283" t="str">
        <f t="shared" ref="A3264:A3327" si="461">IFERROR(INDEX($P$63:$P$101,MATCH(B3264,$Q$63:$Q$101,0)),A3263)</f>
        <v>Tier 34</v>
      </c>
      <c r="B3264" s="286">
        <f t="shared" si="460"/>
        <v>3201</v>
      </c>
      <c r="C3264" s="265">
        <f t="shared" si="460"/>
        <v>47143</v>
      </c>
      <c r="D3264" s="265" t="str">
        <f t="shared" ref="D3264:D3327" si="462">IF(A3264=0,"",A3264)</f>
        <v>Tier 34</v>
      </c>
      <c r="E3264" s="284">
        <f t="shared" ref="E3264:E3327" si="463">IF(A3264=0,E3263,E3263+VLOOKUP(D3264,$P$63:$T$101,3,0))</f>
        <v>0.25201061534468705</v>
      </c>
      <c r="F3264" s="265" t="str">
        <f t="shared" ref="F3264:F3327" si="464">D3264</f>
        <v>Tier 34</v>
      </c>
      <c r="G3264" s="284">
        <f t="shared" ref="G3264:G3327" si="465">IF(A3264=0,G3263,G3263+VLOOKUP(F3264,$P$63:$T$101,5,0))</f>
        <v>1.7780942554307334E-2</v>
      </c>
    </row>
    <row r="3265" spans="1:7" hidden="1">
      <c r="A3265" s="283" t="str">
        <f t="shared" si="461"/>
        <v>Tier 34</v>
      </c>
      <c r="B3265" s="286">
        <f t="shared" si="460"/>
        <v>3202</v>
      </c>
      <c r="C3265" s="265">
        <f t="shared" si="460"/>
        <v>47144</v>
      </c>
      <c r="D3265" s="265" t="str">
        <f t="shared" si="462"/>
        <v>Tier 34</v>
      </c>
      <c r="E3265" s="284">
        <f t="shared" si="463"/>
        <v>0.2520258684438979</v>
      </c>
      <c r="F3265" s="265" t="str">
        <f t="shared" si="464"/>
        <v>Tier 34</v>
      </c>
      <c r="G3265" s="284">
        <f t="shared" si="465"/>
        <v>1.7782385333856055E-2</v>
      </c>
    </row>
    <row r="3266" spans="1:7" hidden="1">
      <c r="A3266" s="283" t="str">
        <f t="shared" si="461"/>
        <v>Tier 34</v>
      </c>
      <c r="B3266" s="286">
        <f t="shared" si="460"/>
        <v>3203</v>
      </c>
      <c r="C3266" s="265">
        <f t="shared" si="460"/>
        <v>47145</v>
      </c>
      <c r="D3266" s="265" t="str">
        <f t="shared" si="462"/>
        <v>Tier 34</v>
      </c>
      <c r="E3266" s="284">
        <f t="shared" si="463"/>
        <v>0.25204112154310876</v>
      </c>
      <c r="F3266" s="265" t="str">
        <f t="shared" si="464"/>
        <v>Tier 34</v>
      </c>
      <c r="G3266" s="284">
        <f t="shared" si="465"/>
        <v>1.7783828113404777E-2</v>
      </c>
    </row>
    <row r="3267" spans="1:7" hidden="1">
      <c r="A3267" s="283" t="str">
        <f t="shared" si="461"/>
        <v>Tier 34</v>
      </c>
      <c r="B3267" s="286">
        <f t="shared" si="460"/>
        <v>3204</v>
      </c>
      <c r="C3267" s="265">
        <f t="shared" si="460"/>
        <v>47146</v>
      </c>
      <c r="D3267" s="265" t="str">
        <f t="shared" si="462"/>
        <v>Tier 34</v>
      </c>
      <c r="E3267" s="284">
        <f t="shared" si="463"/>
        <v>0.25205637464231961</v>
      </c>
      <c r="F3267" s="265" t="str">
        <f t="shared" si="464"/>
        <v>Tier 34</v>
      </c>
      <c r="G3267" s="284">
        <f t="shared" si="465"/>
        <v>1.7785270892953498E-2</v>
      </c>
    </row>
    <row r="3268" spans="1:7" hidden="1">
      <c r="A3268" s="283" t="str">
        <f t="shared" si="461"/>
        <v>Tier 34</v>
      </c>
      <c r="B3268" s="286">
        <f t="shared" si="460"/>
        <v>3205</v>
      </c>
      <c r="C3268" s="265">
        <f t="shared" si="460"/>
        <v>47147</v>
      </c>
      <c r="D3268" s="265" t="str">
        <f t="shared" si="462"/>
        <v>Tier 34</v>
      </c>
      <c r="E3268" s="284">
        <f t="shared" si="463"/>
        <v>0.25207162774153047</v>
      </c>
      <c r="F3268" s="265" t="str">
        <f t="shared" si="464"/>
        <v>Tier 34</v>
      </c>
      <c r="G3268" s="284">
        <f t="shared" si="465"/>
        <v>1.778671367250222E-2</v>
      </c>
    </row>
    <row r="3269" spans="1:7" hidden="1">
      <c r="A3269" s="283" t="str">
        <f t="shared" si="461"/>
        <v>Tier 35</v>
      </c>
      <c r="B3269" s="286">
        <f t="shared" si="460"/>
        <v>3206</v>
      </c>
      <c r="C3269" s="265">
        <f t="shared" si="460"/>
        <v>47148</v>
      </c>
      <c r="D3269" s="265" t="str">
        <f t="shared" si="462"/>
        <v>Tier 35</v>
      </c>
      <c r="E3269" s="284">
        <f t="shared" si="463"/>
        <v>0.25208823047265461</v>
      </c>
      <c r="F3269" s="265" t="str">
        <f t="shared" si="464"/>
        <v>Tier 35</v>
      </c>
      <c r="G3269" s="284">
        <f t="shared" si="465"/>
        <v>1.7788191966929524E-2</v>
      </c>
    </row>
    <row r="3270" spans="1:7" hidden="1">
      <c r="A3270" s="283" t="str">
        <f t="shared" si="461"/>
        <v>Tier 35</v>
      </c>
      <c r="B3270" s="286">
        <f t="shared" si="460"/>
        <v>3207</v>
      </c>
      <c r="C3270" s="265">
        <f t="shared" si="460"/>
        <v>47149</v>
      </c>
      <c r="D3270" s="265" t="str">
        <f t="shared" si="462"/>
        <v>Tier 35</v>
      </c>
      <c r="E3270" s="284">
        <f t="shared" si="463"/>
        <v>0.25210483320377874</v>
      </c>
      <c r="F3270" s="265" t="str">
        <f t="shared" si="464"/>
        <v>Tier 35</v>
      </c>
      <c r="G3270" s="284">
        <f t="shared" si="465"/>
        <v>1.7789670261356829E-2</v>
      </c>
    </row>
    <row r="3271" spans="1:7" hidden="1">
      <c r="A3271" s="283" t="str">
        <f t="shared" si="461"/>
        <v>Tier 35</v>
      </c>
      <c r="B3271" s="286">
        <f t="shared" si="460"/>
        <v>3208</v>
      </c>
      <c r="C3271" s="265">
        <f t="shared" si="460"/>
        <v>47150</v>
      </c>
      <c r="D3271" s="265" t="str">
        <f t="shared" si="462"/>
        <v>Tier 35</v>
      </c>
      <c r="E3271" s="284">
        <f t="shared" si="463"/>
        <v>0.25212143593490288</v>
      </c>
      <c r="F3271" s="265" t="str">
        <f t="shared" si="464"/>
        <v>Tier 35</v>
      </c>
      <c r="G3271" s="284">
        <f t="shared" si="465"/>
        <v>1.7791148555784134E-2</v>
      </c>
    </row>
    <row r="3272" spans="1:7" hidden="1">
      <c r="A3272" s="283" t="str">
        <f t="shared" si="461"/>
        <v>Tier 35</v>
      </c>
      <c r="B3272" s="286">
        <f t="shared" si="460"/>
        <v>3209</v>
      </c>
      <c r="C3272" s="265">
        <f t="shared" si="460"/>
        <v>47151</v>
      </c>
      <c r="D3272" s="265" t="str">
        <f t="shared" si="462"/>
        <v>Tier 35</v>
      </c>
      <c r="E3272" s="284">
        <f t="shared" si="463"/>
        <v>0.25213803866602702</v>
      </c>
      <c r="F3272" s="265" t="str">
        <f t="shared" si="464"/>
        <v>Tier 35</v>
      </c>
      <c r="G3272" s="284">
        <f t="shared" si="465"/>
        <v>1.7792626850211438E-2</v>
      </c>
    </row>
    <row r="3273" spans="1:7" hidden="1">
      <c r="A3273" s="283" t="str">
        <f t="shared" si="461"/>
        <v>Tier 35</v>
      </c>
      <c r="B3273" s="286">
        <f t="shared" si="460"/>
        <v>3210</v>
      </c>
      <c r="C3273" s="265">
        <f t="shared" si="460"/>
        <v>47152</v>
      </c>
      <c r="D3273" s="265" t="str">
        <f t="shared" si="462"/>
        <v>Tier 35</v>
      </c>
      <c r="E3273" s="284">
        <f t="shared" si="463"/>
        <v>0.25215464139715116</v>
      </c>
      <c r="F3273" s="265" t="str">
        <f t="shared" si="464"/>
        <v>Tier 35</v>
      </c>
      <c r="G3273" s="284">
        <f t="shared" si="465"/>
        <v>1.7794105144638743E-2</v>
      </c>
    </row>
    <row r="3274" spans="1:7" hidden="1">
      <c r="A3274" s="283" t="str">
        <f t="shared" si="461"/>
        <v>Tier 35</v>
      </c>
      <c r="B3274" s="286">
        <f t="shared" si="460"/>
        <v>3211</v>
      </c>
      <c r="C3274" s="265">
        <f t="shared" si="460"/>
        <v>47153</v>
      </c>
      <c r="D3274" s="265" t="str">
        <f t="shared" si="462"/>
        <v>Tier 35</v>
      </c>
      <c r="E3274" s="284">
        <f t="shared" si="463"/>
        <v>0.2521712441282753</v>
      </c>
      <c r="F3274" s="265" t="str">
        <f t="shared" si="464"/>
        <v>Tier 35</v>
      </c>
      <c r="G3274" s="284">
        <f t="shared" si="465"/>
        <v>1.7795583439066048E-2</v>
      </c>
    </row>
    <row r="3275" spans="1:7" hidden="1">
      <c r="A3275" s="283" t="str">
        <f t="shared" si="461"/>
        <v>Tier 35</v>
      </c>
      <c r="B3275" s="286">
        <f t="shared" si="460"/>
        <v>3212</v>
      </c>
      <c r="C3275" s="265">
        <f t="shared" si="460"/>
        <v>47154</v>
      </c>
      <c r="D3275" s="265" t="str">
        <f t="shared" si="462"/>
        <v>Tier 35</v>
      </c>
      <c r="E3275" s="284">
        <f t="shared" si="463"/>
        <v>0.25218784685939943</v>
      </c>
      <c r="F3275" s="265" t="str">
        <f t="shared" si="464"/>
        <v>Tier 35</v>
      </c>
      <c r="G3275" s="284">
        <f t="shared" si="465"/>
        <v>1.7797061733493352E-2</v>
      </c>
    </row>
    <row r="3276" spans="1:7" hidden="1">
      <c r="A3276" s="283" t="str">
        <f t="shared" si="461"/>
        <v>Tier 35</v>
      </c>
      <c r="B3276" s="286">
        <f t="shared" si="460"/>
        <v>3213</v>
      </c>
      <c r="C3276" s="265">
        <f t="shared" si="460"/>
        <v>47155</v>
      </c>
      <c r="D3276" s="265" t="str">
        <f t="shared" si="462"/>
        <v>Tier 35</v>
      </c>
      <c r="E3276" s="284">
        <f t="shared" si="463"/>
        <v>0.25220444959052357</v>
      </c>
      <c r="F3276" s="265" t="str">
        <f t="shared" si="464"/>
        <v>Tier 35</v>
      </c>
      <c r="G3276" s="284">
        <f t="shared" si="465"/>
        <v>1.7798540027920657E-2</v>
      </c>
    </row>
    <row r="3277" spans="1:7" hidden="1">
      <c r="A3277" s="283" t="str">
        <f t="shared" si="461"/>
        <v>Tier 35</v>
      </c>
      <c r="B3277" s="286">
        <f t="shared" ref="B3277:C3292" si="466">B3276+1</f>
        <v>3214</v>
      </c>
      <c r="C3277" s="265">
        <f t="shared" si="466"/>
        <v>47156</v>
      </c>
      <c r="D3277" s="265" t="str">
        <f t="shared" si="462"/>
        <v>Tier 35</v>
      </c>
      <c r="E3277" s="284">
        <f t="shared" si="463"/>
        <v>0.25222105232164771</v>
      </c>
      <c r="F3277" s="265" t="str">
        <f t="shared" si="464"/>
        <v>Tier 35</v>
      </c>
      <c r="G3277" s="284">
        <f t="shared" si="465"/>
        <v>1.7800018322347962E-2</v>
      </c>
    </row>
    <row r="3278" spans="1:7" hidden="1">
      <c r="A3278" s="283" t="str">
        <f t="shared" si="461"/>
        <v>Tier 35</v>
      </c>
      <c r="B3278" s="286">
        <f t="shared" si="466"/>
        <v>3215</v>
      </c>
      <c r="C3278" s="265">
        <f t="shared" si="466"/>
        <v>47157</v>
      </c>
      <c r="D3278" s="265" t="str">
        <f t="shared" si="462"/>
        <v>Tier 35</v>
      </c>
      <c r="E3278" s="284">
        <f t="shared" si="463"/>
        <v>0.25223765505277185</v>
      </c>
      <c r="F3278" s="265" t="str">
        <f t="shared" si="464"/>
        <v>Tier 35</v>
      </c>
      <c r="G3278" s="284">
        <f t="shared" si="465"/>
        <v>1.7801496616775266E-2</v>
      </c>
    </row>
    <row r="3279" spans="1:7" hidden="1">
      <c r="A3279" s="283" t="str">
        <f t="shared" si="461"/>
        <v>Tier 35</v>
      </c>
      <c r="B3279" s="286">
        <f t="shared" si="466"/>
        <v>3216</v>
      </c>
      <c r="C3279" s="265">
        <f t="shared" si="466"/>
        <v>47158</v>
      </c>
      <c r="D3279" s="265" t="str">
        <f t="shared" si="462"/>
        <v>Tier 35</v>
      </c>
      <c r="E3279" s="284">
        <f t="shared" si="463"/>
        <v>0.25225425778389599</v>
      </c>
      <c r="F3279" s="265" t="str">
        <f t="shared" si="464"/>
        <v>Tier 35</v>
      </c>
      <c r="G3279" s="284">
        <f t="shared" si="465"/>
        <v>1.7802974911202571E-2</v>
      </c>
    </row>
    <row r="3280" spans="1:7" hidden="1">
      <c r="A3280" s="283" t="str">
        <f t="shared" si="461"/>
        <v>Tier 35</v>
      </c>
      <c r="B3280" s="286">
        <f t="shared" si="466"/>
        <v>3217</v>
      </c>
      <c r="C3280" s="265">
        <f t="shared" si="466"/>
        <v>47159</v>
      </c>
      <c r="D3280" s="265" t="str">
        <f t="shared" si="462"/>
        <v>Tier 35</v>
      </c>
      <c r="E3280" s="284">
        <f t="shared" si="463"/>
        <v>0.25227086051502012</v>
      </c>
      <c r="F3280" s="265" t="str">
        <f t="shared" si="464"/>
        <v>Tier 35</v>
      </c>
      <c r="G3280" s="284">
        <f t="shared" si="465"/>
        <v>1.7804453205629876E-2</v>
      </c>
    </row>
    <row r="3281" spans="1:7" hidden="1">
      <c r="A3281" s="283" t="str">
        <f t="shared" si="461"/>
        <v>Tier 35</v>
      </c>
      <c r="B3281" s="286">
        <f t="shared" si="466"/>
        <v>3218</v>
      </c>
      <c r="C3281" s="265">
        <f t="shared" si="466"/>
        <v>47160</v>
      </c>
      <c r="D3281" s="265" t="str">
        <f t="shared" si="462"/>
        <v>Tier 35</v>
      </c>
      <c r="E3281" s="284">
        <f t="shared" si="463"/>
        <v>0.25228746324614426</v>
      </c>
      <c r="F3281" s="265" t="str">
        <f t="shared" si="464"/>
        <v>Tier 35</v>
      </c>
      <c r="G3281" s="284">
        <f t="shared" si="465"/>
        <v>1.780593150005718E-2</v>
      </c>
    </row>
    <row r="3282" spans="1:7" hidden="1">
      <c r="A3282" s="283" t="str">
        <f t="shared" si="461"/>
        <v>Tier 35</v>
      </c>
      <c r="B3282" s="286">
        <f t="shared" si="466"/>
        <v>3219</v>
      </c>
      <c r="C3282" s="265">
        <f t="shared" si="466"/>
        <v>47161</v>
      </c>
      <c r="D3282" s="265" t="str">
        <f t="shared" si="462"/>
        <v>Tier 35</v>
      </c>
      <c r="E3282" s="284">
        <f t="shared" si="463"/>
        <v>0.2523040659772684</v>
      </c>
      <c r="F3282" s="265" t="str">
        <f t="shared" si="464"/>
        <v>Tier 35</v>
      </c>
      <c r="G3282" s="284">
        <f t="shared" si="465"/>
        <v>1.7807409794484485E-2</v>
      </c>
    </row>
    <row r="3283" spans="1:7" hidden="1">
      <c r="A3283" s="283" t="str">
        <f t="shared" si="461"/>
        <v>Tier 35</v>
      </c>
      <c r="B3283" s="286">
        <f t="shared" si="466"/>
        <v>3220</v>
      </c>
      <c r="C3283" s="265">
        <f t="shared" si="466"/>
        <v>47162</v>
      </c>
      <c r="D3283" s="265" t="str">
        <f t="shared" si="462"/>
        <v>Tier 35</v>
      </c>
      <c r="E3283" s="284">
        <f t="shared" si="463"/>
        <v>0.25232066870839254</v>
      </c>
      <c r="F3283" s="265" t="str">
        <f t="shared" si="464"/>
        <v>Tier 35</v>
      </c>
      <c r="G3283" s="284">
        <f t="shared" si="465"/>
        <v>1.780888808891179E-2</v>
      </c>
    </row>
    <row r="3284" spans="1:7" hidden="1">
      <c r="A3284" s="283" t="str">
        <f t="shared" si="461"/>
        <v>Tier 35</v>
      </c>
      <c r="B3284" s="286">
        <f t="shared" si="466"/>
        <v>3221</v>
      </c>
      <c r="C3284" s="265">
        <f t="shared" si="466"/>
        <v>47163</v>
      </c>
      <c r="D3284" s="265" t="str">
        <f t="shared" si="462"/>
        <v>Tier 35</v>
      </c>
      <c r="E3284" s="284">
        <f t="shared" si="463"/>
        <v>0.25233727143951667</v>
      </c>
      <c r="F3284" s="265" t="str">
        <f t="shared" si="464"/>
        <v>Tier 35</v>
      </c>
      <c r="G3284" s="284">
        <f t="shared" si="465"/>
        <v>1.7810366383339094E-2</v>
      </c>
    </row>
    <row r="3285" spans="1:7" hidden="1">
      <c r="A3285" s="283" t="str">
        <f t="shared" si="461"/>
        <v>Tier 35</v>
      </c>
      <c r="B3285" s="286">
        <f t="shared" si="466"/>
        <v>3222</v>
      </c>
      <c r="C3285" s="265">
        <f t="shared" si="466"/>
        <v>47164</v>
      </c>
      <c r="D3285" s="265" t="str">
        <f t="shared" si="462"/>
        <v>Tier 35</v>
      </c>
      <c r="E3285" s="284">
        <f t="shared" si="463"/>
        <v>0.25235387417064081</v>
      </c>
      <c r="F3285" s="265" t="str">
        <f t="shared" si="464"/>
        <v>Tier 35</v>
      </c>
      <c r="G3285" s="284">
        <f t="shared" si="465"/>
        <v>1.7811844677766399E-2</v>
      </c>
    </row>
    <row r="3286" spans="1:7" hidden="1">
      <c r="A3286" s="283" t="str">
        <f t="shared" si="461"/>
        <v>Tier 35</v>
      </c>
      <c r="B3286" s="286">
        <f t="shared" si="466"/>
        <v>3223</v>
      </c>
      <c r="C3286" s="265">
        <f t="shared" si="466"/>
        <v>47165</v>
      </c>
      <c r="D3286" s="265" t="str">
        <f t="shared" si="462"/>
        <v>Tier 35</v>
      </c>
      <c r="E3286" s="284">
        <f t="shared" si="463"/>
        <v>0.25237047690176495</v>
      </c>
      <c r="F3286" s="265" t="str">
        <f t="shared" si="464"/>
        <v>Tier 35</v>
      </c>
      <c r="G3286" s="284">
        <f t="shared" si="465"/>
        <v>1.7813322972193704E-2</v>
      </c>
    </row>
    <row r="3287" spans="1:7" hidden="1">
      <c r="A3287" s="283" t="str">
        <f t="shared" si="461"/>
        <v>Tier 35</v>
      </c>
      <c r="B3287" s="286">
        <f t="shared" si="466"/>
        <v>3224</v>
      </c>
      <c r="C3287" s="265">
        <f t="shared" si="466"/>
        <v>47166</v>
      </c>
      <c r="D3287" s="265" t="str">
        <f t="shared" si="462"/>
        <v>Tier 35</v>
      </c>
      <c r="E3287" s="284">
        <f t="shared" si="463"/>
        <v>0.25238707963288909</v>
      </c>
      <c r="F3287" s="265" t="str">
        <f t="shared" si="464"/>
        <v>Tier 35</v>
      </c>
      <c r="G3287" s="284">
        <f t="shared" si="465"/>
        <v>1.7814801266621008E-2</v>
      </c>
    </row>
    <row r="3288" spans="1:7" hidden="1">
      <c r="A3288" s="283" t="str">
        <f t="shared" si="461"/>
        <v>Tier 35</v>
      </c>
      <c r="B3288" s="286">
        <f t="shared" si="466"/>
        <v>3225</v>
      </c>
      <c r="C3288" s="265">
        <f t="shared" si="466"/>
        <v>47167</v>
      </c>
      <c r="D3288" s="265" t="str">
        <f t="shared" si="462"/>
        <v>Tier 35</v>
      </c>
      <c r="E3288" s="284">
        <f t="shared" si="463"/>
        <v>0.25240368236401323</v>
      </c>
      <c r="F3288" s="265" t="str">
        <f t="shared" si="464"/>
        <v>Tier 35</v>
      </c>
      <c r="G3288" s="284">
        <f t="shared" si="465"/>
        <v>1.7816279561048313E-2</v>
      </c>
    </row>
    <row r="3289" spans="1:7" hidden="1">
      <c r="A3289" s="283" t="str">
        <f t="shared" si="461"/>
        <v>Tier 35</v>
      </c>
      <c r="B3289" s="286">
        <f t="shared" si="466"/>
        <v>3226</v>
      </c>
      <c r="C3289" s="265">
        <f t="shared" si="466"/>
        <v>47168</v>
      </c>
      <c r="D3289" s="265" t="str">
        <f t="shared" si="462"/>
        <v>Tier 35</v>
      </c>
      <c r="E3289" s="284">
        <f t="shared" si="463"/>
        <v>0.25242028509513736</v>
      </c>
      <c r="F3289" s="265" t="str">
        <f t="shared" si="464"/>
        <v>Tier 35</v>
      </c>
      <c r="G3289" s="284">
        <f t="shared" si="465"/>
        <v>1.7817757855475617E-2</v>
      </c>
    </row>
    <row r="3290" spans="1:7" hidden="1">
      <c r="A3290" s="283" t="str">
        <f t="shared" si="461"/>
        <v>Tier 35</v>
      </c>
      <c r="B3290" s="286">
        <f t="shared" si="466"/>
        <v>3227</v>
      </c>
      <c r="C3290" s="265">
        <f t="shared" si="466"/>
        <v>47169</v>
      </c>
      <c r="D3290" s="265" t="str">
        <f t="shared" si="462"/>
        <v>Tier 35</v>
      </c>
      <c r="E3290" s="284">
        <f t="shared" si="463"/>
        <v>0.2524368878262615</v>
      </c>
      <c r="F3290" s="265" t="str">
        <f t="shared" si="464"/>
        <v>Tier 35</v>
      </c>
      <c r="G3290" s="284">
        <f t="shared" si="465"/>
        <v>1.7819236149902922E-2</v>
      </c>
    </row>
    <row r="3291" spans="1:7" hidden="1">
      <c r="A3291" s="283" t="str">
        <f t="shared" si="461"/>
        <v>Tier 35</v>
      </c>
      <c r="B3291" s="286">
        <f t="shared" si="466"/>
        <v>3228</v>
      </c>
      <c r="C3291" s="265">
        <f t="shared" si="466"/>
        <v>47170</v>
      </c>
      <c r="D3291" s="265" t="str">
        <f t="shared" si="462"/>
        <v>Tier 35</v>
      </c>
      <c r="E3291" s="284">
        <f t="shared" si="463"/>
        <v>0.25245349055738564</v>
      </c>
      <c r="F3291" s="265" t="str">
        <f t="shared" si="464"/>
        <v>Tier 35</v>
      </c>
      <c r="G3291" s="284">
        <f t="shared" si="465"/>
        <v>1.7820714444330227E-2</v>
      </c>
    </row>
    <row r="3292" spans="1:7" hidden="1">
      <c r="A3292" s="283" t="str">
        <f t="shared" si="461"/>
        <v>Tier 35</v>
      </c>
      <c r="B3292" s="286">
        <f t="shared" si="466"/>
        <v>3229</v>
      </c>
      <c r="C3292" s="265">
        <f t="shared" si="466"/>
        <v>47171</v>
      </c>
      <c r="D3292" s="265" t="str">
        <f t="shared" si="462"/>
        <v>Tier 35</v>
      </c>
      <c r="E3292" s="284">
        <f t="shared" si="463"/>
        <v>0.25247009328850978</v>
      </c>
      <c r="F3292" s="265" t="str">
        <f t="shared" si="464"/>
        <v>Tier 35</v>
      </c>
      <c r="G3292" s="284">
        <f t="shared" si="465"/>
        <v>1.7822192738757531E-2</v>
      </c>
    </row>
    <row r="3293" spans="1:7" hidden="1">
      <c r="A3293" s="283" t="str">
        <f t="shared" si="461"/>
        <v>Tier 35</v>
      </c>
      <c r="B3293" s="286">
        <f t="shared" ref="B3293:C3308" si="467">B3292+1</f>
        <v>3230</v>
      </c>
      <c r="C3293" s="265">
        <f t="shared" si="467"/>
        <v>47172</v>
      </c>
      <c r="D3293" s="265" t="str">
        <f t="shared" si="462"/>
        <v>Tier 35</v>
      </c>
      <c r="E3293" s="284">
        <f t="shared" si="463"/>
        <v>0.25248669601963392</v>
      </c>
      <c r="F3293" s="265" t="str">
        <f t="shared" si="464"/>
        <v>Tier 35</v>
      </c>
      <c r="G3293" s="284">
        <f t="shared" si="465"/>
        <v>1.7823671033184836E-2</v>
      </c>
    </row>
    <row r="3294" spans="1:7" hidden="1">
      <c r="A3294" s="283" t="str">
        <f t="shared" si="461"/>
        <v>Tier 35</v>
      </c>
      <c r="B3294" s="286">
        <f t="shared" si="467"/>
        <v>3231</v>
      </c>
      <c r="C3294" s="265">
        <f t="shared" si="467"/>
        <v>47173</v>
      </c>
      <c r="D3294" s="265" t="str">
        <f t="shared" si="462"/>
        <v>Tier 35</v>
      </c>
      <c r="E3294" s="284">
        <f t="shared" si="463"/>
        <v>0.25250329875075805</v>
      </c>
      <c r="F3294" s="265" t="str">
        <f t="shared" si="464"/>
        <v>Tier 35</v>
      </c>
      <c r="G3294" s="284">
        <f t="shared" si="465"/>
        <v>1.7825149327612141E-2</v>
      </c>
    </row>
    <row r="3295" spans="1:7" hidden="1">
      <c r="A3295" s="283" t="str">
        <f t="shared" si="461"/>
        <v>Tier 35</v>
      </c>
      <c r="B3295" s="286">
        <f t="shared" si="467"/>
        <v>3232</v>
      </c>
      <c r="C3295" s="265">
        <f t="shared" si="467"/>
        <v>47174</v>
      </c>
      <c r="D3295" s="265" t="str">
        <f t="shared" si="462"/>
        <v>Tier 35</v>
      </c>
      <c r="E3295" s="284">
        <f t="shared" si="463"/>
        <v>0.25251990148188219</v>
      </c>
      <c r="F3295" s="265" t="str">
        <f t="shared" si="464"/>
        <v>Tier 35</v>
      </c>
      <c r="G3295" s="284">
        <f t="shared" si="465"/>
        <v>1.7826627622039445E-2</v>
      </c>
    </row>
    <row r="3296" spans="1:7" hidden="1">
      <c r="A3296" s="283" t="str">
        <f t="shared" si="461"/>
        <v>Tier 35</v>
      </c>
      <c r="B3296" s="286">
        <f t="shared" si="467"/>
        <v>3233</v>
      </c>
      <c r="C3296" s="265">
        <f t="shared" si="467"/>
        <v>47175</v>
      </c>
      <c r="D3296" s="265" t="str">
        <f t="shared" si="462"/>
        <v>Tier 35</v>
      </c>
      <c r="E3296" s="284">
        <f t="shared" si="463"/>
        <v>0.25253650421300633</v>
      </c>
      <c r="F3296" s="265" t="str">
        <f t="shared" si="464"/>
        <v>Tier 35</v>
      </c>
      <c r="G3296" s="284">
        <f t="shared" si="465"/>
        <v>1.782810591646675E-2</v>
      </c>
    </row>
    <row r="3297" spans="1:7" hidden="1">
      <c r="A3297" s="283" t="str">
        <f t="shared" si="461"/>
        <v>Tier 35</v>
      </c>
      <c r="B3297" s="286">
        <f t="shared" si="467"/>
        <v>3234</v>
      </c>
      <c r="C3297" s="265">
        <f t="shared" si="467"/>
        <v>47176</v>
      </c>
      <c r="D3297" s="265" t="str">
        <f t="shared" si="462"/>
        <v>Tier 35</v>
      </c>
      <c r="E3297" s="284">
        <f t="shared" si="463"/>
        <v>0.25255310694413047</v>
      </c>
      <c r="F3297" s="265" t="str">
        <f t="shared" si="464"/>
        <v>Tier 35</v>
      </c>
      <c r="G3297" s="284">
        <f t="shared" si="465"/>
        <v>1.7829584210894055E-2</v>
      </c>
    </row>
    <row r="3298" spans="1:7" hidden="1">
      <c r="A3298" s="283" t="str">
        <f t="shared" si="461"/>
        <v>Tier 35</v>
      </c>
      <c r="B3298" s="286">
        <f t="shared" si="467"/>
        <v>3235</v>
      </c>
      <c r="C3298" s="265">
        <f t="shared" si="467"/>
        <v>47177</v>
      </c>
      <c r="D3298" s="265" t="str">
        <f t="shared" si="462"/>
        <v>Tier 35</v>
      </c>
      <c r="E3298" s="284">
        <f t="shared" si="463"/>
        <v>0.25256970967525461</v>
      </c>
      <c r="F3298" s="265" t="str">
        <f t="shared" si="464"/>
        <v>Tier 35</v>
      </c>
      <c r="G3298" s="284">
        <f t="shared" si="465"/>
        <v>1.7831062505321359E-2</v>
      </c>
    </row>
    <row r="3299" spans="1:7" hidden="1">
      <c r="A3299" s="283" t="str">
        <f t="shared" si="461"/>
        <v>Tier 35</v>
      </c>
      <c r="B3299" s="286">
        <f t="shared" si="467"/>
        <v>3236</v>
      </c>
      <c r="C3299" s="265">
        <f t="shared" si="467"/>
        <v>47178</v>
      </c>
      <c r="D3299" s="265" t="str">
        <f t="shared" si="462"/>
        <v>Tier 35</v>
      </c>
      <c r="E3299" s="284">
        <f t="shared" si="463"/>
        <v>0.25258631240637874</v>
      </c>
      <c r="F3299" s="265" t="str">
        <f t="shared" si="464"/>
        <v>Tier 35</v>
      </c>
      <c r="G3299" s="284">
        <f t="shared" si="465"/>
        <v>1.7832540799748664E-2</v>
      </c>
    </row>
    <row r="3300" spans="1:7" hidden="1">
      <c r="A3300" s="283" t="str">
        <f t="shared" si="461"/>
        <v>Tier 35</v>
      </c>
      <c r="B3300" s="286">
        <f t="shared" si="467"/>
        <v>3237</v>
      </c>
      <c r="C3300" s="265">
        <f t="shared" si="467"/>
        <v>47179</v>
      </c>
      <c r="D3300" s="265" t="str">
        <f t="shared" si="462"/>
        <v>Tier 35</v>
      </c>
      <c r="E3300" s="284">
        <f t="shared" si="463"/>
        <v>0.25260291513750288</v>
      </c>
      <c r="F3300" s="265" t="str">
        <f t="shared" si="464"/>
        <v>Tier 35</v>
      </c>
      <c r="G3300" s="284">
        <f t="shared" si="465"/>
        <v>1.7834019094175969E-2</v>
      </c>
    </row>
    <row r="3301" spans="1:7" hidden="1">
      <c r="A3301" s="283" t="str">
        <f t="shared" si="461"/>
        <v>Tier 35</v>
      </c>
      <c r="B3301" s="286">
        <f t="shared" si="467"/>
        <v>3238</v>
      </c>
      <c r="C3301" s="265">
        <f t="shared" si="467"/>
        <v>47180</v>
      </c>
      <c r="D3301" s="265" t="str">
        <f t="shared" si="462"/>
        <v>Tier 35</v>
      </c>
      <c r="E3301" s="284">
        <f t="shared" si="463"/>
        <v>0.25261951786862702</v>
      </c>
      <c r="F3301" s="265" t="str">
        <f t="shared" si="464"/>
        <v>Tier 35</v>
      </c>
      <c r="G3301" s="284">
        <f t="shared" si="465"/>
        <v>1.7835497388603273E-2</v>
      </c>
    </row>
    <row r="3302" spans="1:7" hidden="1">
      <c r="A3302" s="283" t="str">
        <f t="shared" si="461"/>
        <v>Tier 35</v>
      </c>
      <c r="B3302" s="286">
        <f t="shared" si="467"/>
        <v>3239</v>
      </c>
      <c r="C3302" s="265">
        <f t="shared" si="467"/>
        <v>47181</v>
      </c>
      <c r="D3302" s="265" t="str">
        <f t="shared" si="462"/>
        <v>Tier 35</v>
      </c>
      <c r="E3302" s="284">
        <f t="shared" si="463"/>
        <v>0.25263612059975116</v>
      </c>
      <c r="F3302" s="265" t="str">
        <f t="shared" si="464"/>
        <v>Tier 35</v>
      </c>
      <c r="G3302" s="284">
        <f t="shared" si="465"/>
        <v>1.7836975683030578E-2</v>
      </c>
    </row>
    <row r="3303" spans="1:7" hidden="1">
      <c r="A3303" s="283" t="str">
        <f t="shared" si="461"/>
        <v>Tier 35</v>
      </c>
      <c r="B3303" s="286">
        <f t="shared" si="467"/>
        <v>3240</v>
      </c>
      <c r="C3303" s="265">
        <f t="shared" si="467"/>
        <v>47182</v>
      </c>
      <c r="D3303" s="265" t="str">
        <f t="shared" si="462"/>
        <v>Tier 35</v>
      </c>
      <c r="E3303" s="284">
        <f t="shared" si="463"/>
        <v>0.2526527233308753</v>
      </c>
      <c r="F3303" s="265" t="str">
        <f t="shared" si="464"/>
        <v>Tier 35</v>
      </c>
      <c r="G3303" s="284">
        <f t="shared" si="465"/>
        <v>1.7838453977457883E-2</v>
      </c>
    </row>
    <row r="3304" spans="1:7" hidden="1">
      <c r="A3304" s="283" t="str">
        <f t="shared" si="461"/>
        <v>Tier 35</v>
      </c>
      <c r="B3304" s="286">
        <f t="shared" si="467"/>
        <v>3241</v>
      </c>
      <c r="C3304" s="265">
        <f t="shared" si="467"/>
        <v>47183</v>
      </c>
      <c r="D3304" s="265" t="str">
        <f t="shared" si="462"/>
        <v>Tier 35</v>
      </c>
      <c r="E3304" s="284">
        <f t="shared" si="463"/>
        <v>0.25266932606199943</v>
      </c>
      <c r="F3304" s="265" t="str">
        <f t="shared" si="464"/>
        <v>Tier 35</v>
      </c>
      <c r="G3304" s="284">
        <f t="shared" si="465"/>
        <v>1.7839932271885187E-2</v>
      </c>
    </row>
    <row r="3305" spans="1:7" hidden="1">
      <c r="A3305" s="283" t="str">
        <f t="shared" si="461"/>
        <v>Tier 35</v>
      </c>
      <c r="B3305" s="286">
        <f t="shared" si="467"/>
        <v>3242</v>
      </c>
      <c r="C3305" s="265">
        <f t="shared" si="467"/>
        <v>47184</v>
      </c>
      <c r="D3305" s="265" t="str">
        <f t="shared" si="462"/>
        <v>Tier 35</v>
      </c>
      <c r="E3305" s="284">
        <f t="shared" si="463"/>
        <v>0.25268592879312357</v>
      </c>
      <c r="F3305" s="265" t="str">
        <f t="shared" si="464"/>
        <v>Tier 35</v>
      </c>
      <c r="G3305" s="284">
        <f t="shared" si="465"/>
        <v>1.7841410566312492E-2</v>
      </c>
    </row>
    <row r="3306" spans="1:7" hidden="1">
      <c r="A3306" s="283" t="str">
        <f t="shared" si="461"/>
        <v>Tier 35</v>
      </c>
      <c r="B3306" s="286">
        <f t="shared" si="467"/>
        <v>3243</v>
      </c>
      <c r="C3306" s="265">
        <f t="shared" si="467"/>
        <v>47185</v>
      </c>
      <c r="D3306" s="265" t="str">
        <f t="shared" si="462"/>
        <v>Tier 35</v>
      </c>
      <c r="E3306" s="284">
        <f t="shared" si="463"/>
        <v>0.25270253152424771</v>
      </c>
      <c r="F3306" s="265" t="str">
        <f t="shared" si="464"/>
        <v>Tier 35</v>
      </c>
      <c r="G3306" s="284">
        <f t="shared" si="465"/>
        <v>1.7842888860739797E-2</v>
      </c>
    </row>
    <row r="3307" spans="1:7" hidden="1">
      <c r="A3307" s="283" t="str">
        <f t="shared" si="461"/>
        <v>Tier 35</v>
      </c>
      <c r="B3307" s="286">
        <f t="shared" si="467"/>
        <v>3244</v>
      </c>
      <c r="C3307" s="265">
        <f t="shared" si="467"/>
        <v>47186</v>
      </c>
      <c r="D3307" s="265" t="str">
        <f t="shared" si="462"/>
        <v>Tier 35</v>
      </c>
      <c r="E3307" s="284">
        <f t="shared" si="463"/>
        <v>0.25271913425537185</v>
      </c>
      <c r="F3307" s="265" t="str">
        <f t="shared" si="464"/>
        <v>Tier 35</v>
      </c>
      <c r="G3307" s="284">
        <f t="shared" si="465"/>
        <v>1.7844367155167101E-2</v>
      </c>
    </row>
    <row r="3308" spans="1:7" hidden="1">
      <c r="A3308" s="283" t="str">
        <f t="shared" si="461"/>
        <v>Tier 35</v>
      </c>
      <c r="B3308" s="286">
        <f t="shared" si="467"/>
        <v>3245</v>
      </c>
      <c r="C3308" s="265">
        <f t="shared" si="467"/>
        <v>47187</v>
      </c>
      <c r="D3308" s="265" t="str">
        <f t="shared" si="462"/>
        <v>Tier 35</v>
      </c>
      <c r="E3308" s="284">
        <f t="shared" si="463"/>
        <v>0.25273573698649598</v>
      </c>
      <c r="F3308" s="265" t="str">
        <f t="shared" si="464"/>
        <v>Tier 35</v>
      </c>
      <c r="G3308" s="284">
        <f t="shared" si="465"/>
        <v>1.7845845449594406E-2</v>
      </c>
    </row>
    <row r="3309" spans="1:7" hidden="1">
      <c r="A3309" s="283" t="str">
        <f t="shared" si="461"/>
        <v>Tier 35</v>
      </c>
      <c r="B3309" s="286">
        <f t="shared" ref="B3309:C3324" si="468">B3308+1</f>
        <v>3246</v>
      </c>
      <c r="C3309" s="265">
        <f t="shared" si="468"/>
        <v>47188</v>
      </c>
      <c r="D3309" s="265" t="str">
        <f t="shared" si="462"/>
        <v>Tier 35</v>
      </c>
      <c r="E3309" s="284">
        <f t="shared" si="463"/>
        <v>0.25275233971762012</v>
      </c>
      <c r="F3309" s="265" t="str">
        <f t="shared" si="464"/>
        <v>Tier 35</v>
      </c>
      <c r="G3309" s="284">
        <f t="shared" si="465"/>
        <v>1.7847323744021711E-2</v>
      </c>
    </row>
    <row r="3310" spans="1:7" hidden="1">
      <c r="A3310" s="283" t="str">
        <f t="shared" si="461"/>
        <v>Tier 35</v>
      </c>
      <c r="B3310" s="286">
        <f t="shared" si="468"/>
        <v>3247</v>
      </c>
      <c r="C3310" s="265">
        <f t="shared" si="468"/>
        <v>47189</v>
      </c>
      <c r="D3310" s="265" t="str">
        <f t="shared" si="462"/>
        <v>Tier 35</v>
      </c>
      <c r="E3310" s="284">
        <f t="shared" si="463"/>
        <v>0.25276894244874426</v>
      </c>
      <c r="F3310" s="265" t="str">
        <f t="shared" si="464"/>
        <v>Tier 35</v>
      </c>
      <c r="G3310" s="284">
        <f t="shared" si="465"/>
        <v>1.7848802038449015E-2</v>
      </c>
    </row>
    <row r="3311" spans="1:7" hidden="1">
      <c r="A3311" s="283" t="str">
        <f t="shared" si="461"/>
        <v>Tier 35</v>
      </c>
      <c r="B3311" s="286">
        <f t="shared" si="468"/>
        <v>3248</v>
      </c>
      <c r="C3311" s="265">
        <f t="shared" si="468"/>
        <v>47190</v>
      </c>
      <c r="D3311" s="265" t="str">
        <f t="shared" si="462"/>
        <v>Tier 35</v>
      </c>
      <c r="E3311" s="284">
        <f t="shared" si="463"/>
        <v>0.2527855451798684</v>
      </c>
      <c r="F3311" s="265" t="str">
        <f t="shared" si="464"/>
        <v>Tier 35</v>
      </c>
      <c r="G3311" s="284">
        <f t="shared" si="465"/>
        <v>1.785028033287632E-2</v>
      </c>
    </row>
    <row r="3312" spans="1:7" hidden="1">
      <c r="A3312" s="283" t="str">
        <f t="shared" si="461"/>
        <v>Tier 35</v>
      </c>
      <c r="B3312" s="286">
        <f t="shared" si="468"/>
        <v>3249</v>
      </c>
      <c r="C3312" s="265">
        <f t="shared" si="468"/>
        <v>47191</v>
      </c>
      <c r="D3312" s="265" t="str">
        <f t="shared" si="462"/>
        <v>Tier 35</v>
      </c>
      <c r="E3312" s="284">
        <f t="shared" si="463"/>
        <v>0.25280214791099254</v>
      </c>
      <c r="F3312" s="265" t="str">
        <f t="shared" si="464"/>
        <v>Tier 35</v>
      </c>
      <c r="G3312" s="284">
        <f t="shared" si="465"/>
        <v>1.7851758627303625E-2</v>
      </c>
    </row>
    <row r="3313" spans="1:7" hidden="1">
      <c r="A3313" s="283" t="str">
        <f t="shared" si="461"/>
        <v>Tier 35</v>
      </c>
      <c r="B3313" s="286">
        <f t="shared" si="468"/>
        <v>3250</v>
      </c>
      <c r="C3313" s="265">
        <f t="shared" si="468"/>
        <v>47192</v>
      </c>
      <c r="D3313" s="265" t="str">
        <f t="shared" si="462"/>
        <v>Tier 35</v>
      </c>
      <c r="E3313" s="284">
        <f t="shared" si="463"/>
        <v>0.25281875064211667</v>
      </c>
      <c r="F3313" s="265" t="str">
        <f t="shared" si="464"/>
        <v>Tier 35</v>
      </c>
      <c r="G3313" s="284">
        <f t="shared" si="465"/>
        <v>1.7853236921730929E-2</v>
      </c>
    </row>
    <row r="3314" spans="1:7" hidden="1">
      <c r="A3314" s="283" t="str">
        <f t="shared" si="461"/>
        <v>Tier 35</v>
      </c>
      <c r="B3314" s="286">
        <f t="shared" si="468"/>
        <v>3251</v>
      </c>
      <c r="C3314" s="265">
        <f t="shared" si="468"/>
        <v>47193</v>
      </c>
      <c r="D3314" s="265" t="str">
        <f t="shared" si="462"/>
        <v>Tier 35</v>
      </c>
      <c r="E3314" s="284">
        <f t="shared" si="463"/>
        <v>0.25283535337324081</v>
      </c>
      <c r="F3314" s="265" t="str">
        <f t="shared" si="464"/>
        <v>Tier 35</v>
      </c>
      <c r="G3314" s="284">
        <f t="shared" si="465"/>
        <v>1.7854715216158234E-2</v>
      </c>
    </row>
    <row r="3315" spans="1:7" hidden="1">
      <c r="A3315" s="283" t="str">
        <f t="shared" si="461"/>
        <v>Tier 35</v>
      </c>
      <c r="B3315" s="286">
        <f t="shared" si="468"/>
        <v>3252</v>
      </c>
      <c r="C3315" s="265">
        <f t="shared" si="468"/>
        <v>47194</v>
      </c>
      <c r="D3315" s="265" t="str">
        <f t="shared" si="462"/>
        <v>Tier 35</v>
      </c>
      <c r="E3315" s="284">
        <f t="shared" si="463"/>
        <v>0.25285195610436495</v>
      </c>
      <c r="F3315" s="265" t="str">
        <f t="shared" si="464"/>
        <v>Tier 35</v>
      </c>
      <c r="G3315" s="284">
        <f t="shared" si="465"/>
        <v>1.7856193510585538E-2</v>
      </c>
    </row>
    <row r="3316" spans="1:7" hidden="1">
      <c r="A3316" s="283" t="str">
        <f t="shared" si="461"/>
        <v>Tier 35</v>
      </c>
      <c r="B3316" s="286">
        <f t="shared" si="468"/>
        <v>3253</v>
      </c>
      <c r="C3316" s="265">
        <f t="shared" si="468"/>
        <v>47195</v>
      </c>
      <c r="D3316" s="265" t="str">
        <f t="shared" si="462"/>
        <v>Tier 35</v>
      </c>
      <c r="E3316" s="284">
        <f t="shared" si="463"/>
        <v>0.25286855883548909</v>
      </c>
      <c r="F3316" s="265" t="str">
        <f t="shared" si="464"/>
        <v>Tier 35</v>
      </c>
      <c r="G3316" s="284">
        <f t="shared" si="465"/>
        <v>1.7857671805012843E-2</v>
      </c>
    </row>
    <row r="3317" spans="1:7" hidden="1">
      <c r="A3317" s="283" t="str">
        <f t="shared" si="461"/>
        <v>Tier 35</v>
      </c>
      <c r="B3317" s="286">
        <f t="shared" si="468"/>
        <v>3254</v>
      </c>
      <c r="C3317" s="265">
        <f t="shared" si="468"/>
        <v>47196</v>
      </c>
      <c r="D3317" s="265" t="str">
        <f t="shared" si="462"/>
        <v>Tier 35</v>
      </c>
      <c r="E3317" s="284">
        <f t="shared" si="463"/>
        <v>0.25288516156661323</v>
      </c>
      <c r="F3317" s="265" t="str">
        <f t="shared" si="464"/>
        <v>Tier 35</v>
      </c>
      <c r="G3317" s="284">
        <f t="shared" si="465"/>
        <v>1.7859150099440148E-2</v>
      </c>
    </row>
    <row r="3318" spans="1:7" hidden="1">
      <c r="A3318" s="283" t="str">
        <f t="shared" si="461"/>
        <v>Tier 35</v>
      </c>
      <c r="B3318" s="286">
        <f t="shared" si="468"/>
        <v>3255</v>
      </c>
      <c r="C3318" s="265">
        <f t="shared" si="468"/>
        <v>47197</v>
      </c>
      <c r="D3318" s="265" t="str">
        <f t="shared" si="462"/>
        <v>Tier 35</v>
      </c>
      <c r="E3318" s="284">
        <f t="shared" si="463"/>
        <v>0.25290176429773736</v>
      </c>
      <c r="F3318" s="265" t="str">
        <f t="shared" si="464"/>
        <v>Tier 35</v>
      </c>
      <c r="G3318" s="284">
        <f t="shared" si="465"/>
        <v>1.7860628393867452E-2</v>
      </c>
    </row>
    <row r="3319" spans="1:7" hidden="1">
      <c r="A3319" s="283" t="str">
        <f t="shared" si="461"/>
        <v>Tier 35</v>
      </c>
      <c r="B3319" s="286">
        <f t="shared" si="468"/>
        <v>3256</v>
      </c>
      <c r="C3319" s="265">
        <f t="shared" si="468"/>
        <v>47198</v>
      </c>
      <c r="D3319" s="265" t="str">
        <f t="shared" si="462"/>
        <v>Tier 35</v>
      </c>
      <c r="E3319" s="284">
        <f t="shared" si="463"/>
        <v>0.2529183670288615</v>
      </c>
      <c r="F3319" s="265" t="str">
        <f t="shared" si="464"/>
        <v>Tier 35</v>
      </c>
      <c r="G3319" s="284">
        <f t="shared" si="465"/>
        <v>1.7862106688294757E-2</v>
      </c>
    </row>
    <row r="3320" spans="1:7" hidden="1">
      <c r="A3320" s="283" t="str">
        <f t="shared" si="461"/>
        <v>Tier 35</v>
      </c>
      <c r="B3320" s="286">
        <f t="shared" si="468"/>
        <v>3257</v>
      </c>
      <c r="C3320" s="265">
        <f t="shared" si="468"/>
        <v>47199</v>
      </c>
      <c r="D3320" s="265" t="str">
        <f t="shared" si="462"/>
        <v>Tier 35</v>
      </c>
      <c r="E3320" s="284">
        <f t="shared" si="463"/>
        <v>0.25293496975998564</v>
      </c>
      <c r="F3320" s="265" t="str">
        <f t="shared" si="464"/>
        <v>Tier 35</v>
      </c>
      <c r="G3320" s="284">
        <f t="shared" si="465"/>
        <v>1.7863584982722062E-2</v>
      </c>
    </row>
    <row r="3321" spans="1:7" hidden="1">
      <c r="A3321" s="283" t="str">
        <f t="shared" si="461"/>
        <v>Tier 35</v>
      </c>
      <c r="B3321" s="286">
        <f t="shared" si="468"/>
        <v>3258</v>
      </c>
      <c r="C3321" s="265">
        <f t="shared" si="468"/>
        <v>47200</v>
      </c>
      <c r="D3321" s="265" t="str">
        <f t="shared" si="462"/>
        <v>Tier 35</v>
      </c>
      <c r="E3321" s="284">
        <f t="shared" si="463"/>
        <v>0.25295157249110978</v>
      </c>
      <c r="F3321" s="265" t="str">
        <f t="shared" si="464"/>
        <v>Tier 35</v>
      </c>
      <c r="G3321" s="284">
        <f t="shared" si="465"/>
        <v>1.7865063277149366E-2</v>
      </c>
    </row>
    <row r="3322" spans="1:7" hidden="1">
      <c r="A3322" s="283" t="str">
        <f t="shared" si="461"/>
        <v>Tier 35</v>
      </c>
      <c r="B3322" s="286">
        <f t="shared" si="468"/>
        <v>3259</v>
      </c>
      <c r="C3322" s="265">
        <f t="shared" si="468"/>
        <v>47201</v>
      </c>
      <c r="D3322" s="265" t="str">
        <f t="shared" si="462"/>
        <v>Tier 35</v>
      </c>
      <c r="E3322" s="284">
        <f t="shared" si="463"/>
        <v>0.25296817522223392</v>
      </c>
      <c r="F3322" s="265" t="str">
        <f t="shared" si="464"/>
        <v>Tier 35</v>
      </c>
      <c r="G3322" s="284">
        <f t="shared" si="465"/>
        <v>1.7866541571576671E-2</v>
      </c>
    </row>
    <row r="3323" spans="1:7" hidden="1">
      <c r="A3323" s="283" t="str">
        <f t="shared" si="461"/>
        <v>Tier 35</v>
      </c>
      <c r="B3323" s="286">
        <f t="shared" si="468"/>
        <v>3260</v>
      </c>
      <c r="C3323" s="265">
        <f t="shared" si="468"/>
        <v>47202</v>
      </c>
      <c r="D3323" s="265" t="str">
        <f t="shared" si="462"/>
        <v>Tier 35</v>
      </c>
      <c r="E3323" s="284">
        <f t="shared" si="463"/>
        <v>0.25298477795335805</v>
      </c>
      <c r="F3323" s="265" t="str">
        <f t="shared" si="464"/>
        <v>Tier 35</v>
      </c>
      <c r="G3323" s="284">
        <f t="shared" si="465"/>
        <v>1.7868019866003976E-2</v>
      </c>
    </row>
    <row r="3324" spans="1:7" hidden="1">
      <c r="A3324" s="283" t="str">
        <f t="shared" si="461"/>
        <v>Tier 35</v>
      </c>
      <c r="B3324" s="286">
        <f t="shared" si="468"/>
        <v>3261</v>
      </c>
      <c r="C3324" s="265">
        <f t="shared" si="468"/>
        <v>47203</v>
      </c>
      <c r="D3324" s="265" t="str">
        <f t="shared" si="462"/>
        <v>Tier 35</v>
      </c>
      <c r="E3324" s="284">
        <f t="shared" si="463"/>
        <v>0.25300138068448219</v>
      </c>
      <c r="F3324" s="265" t="str">
        <f t="shared" si="464"/>
        <v>Tier 35</v>
      </c>
      <c r="G3324" s="284">
        <f t="shared" si="465"/>
        <v>1.786949816043128E-2</v>
      </c>
    </row>
    <row r="3325" spans="1:7" hidden="1">
      <c r="A3325" s="283" t="str">
        <f t="shared" si="461"/>
        <v>Tier 35</v>
      </c>
      <c r="B3325" s="286">
        <f t="shared" ref="B3325:C3340" si="469">B3324+1</f>
        <v>3262</v>
      </c>
      <c r="C3325" s="265">
        <f t="shared" si="469"/>
        <v>47204</v>
      </c>
      <c r="D3325" s="265" t="str">
        <f t="shared" si="462"/>
        <v>Tier 35</v>
      </c>
      <c r="E3325" s="284">
        <f t="shared" si="463"/>
        <v>0.25301798341560633</v>
      </c>
      <c r="F3325" s="265" t="str">
        <f t="shared" si="464"/>
        <v>Tier 35</v>
      </c>
      <c r="G3325" s="284">
        <f t="shared" si="465"/>
        <v>1.7870976454858585E-2</v>
      </c>
    </row>
    <row r="3326" spans="1:7" hidden="1">
      <c r="A3326" s="283" t="str">
        <f t="shared" si="461"/>
        <v>Tier 35</v>
      </c>
      <c r="B3326" s="286">
        <f t="shared" si="469"/>
        <v>3263</v>
      </c>
      <c r="C3326" s="265">
        <f t="shared" si="469"/>
        <v>47205</v>
      </c>
      <c r="D3326" s="265" t="str">
        <f t="shared" si="462"/>
        <v>Tier 35</v>
      </c>
      <c r="E3326" s="284">
        <f t="shared" si="463"/>
        <v>0.25303458614673047</v>
      </c>
      <c r="F3326" s="265" t="str">
        <f t="shared" si="464"/>
        <v>Tier 35</v>
      </c>
      <c r="G3326" s="284">
        <f t="shared" si="465"/>
        <v>1.787245474928589E-2</v>
      </c>
    </row>
    <row r="3327" spans="1:7" hidden="1">
      <c r="A3327" s="283" t="str">
        <f t="shared" si="461"/>
        <v>Tier 35</v>
      </c>
      <c r="B3327" s="286">
        <f t="shared" si="469"/>
        <v>3264</v>
      </c>
      <c r="C3327" s="265">
        <f t="shared" si="469"/>
        <v>47206</v>
      </c>
      <c r="D3327" s="265" t="str">
        <f t="shared" si="462"/>
        <v>Tier 35</v>
      </c>
      <c r="E3327" s="284">
        <f t="shared" si="463"/>
        <v>0.2530511888778546</v>
      </c>
      <c r="F3327" s="265" t="str">
        <f t="shared" si="464"/>
        <v>Tier 35</v>
      </c>
      <c r="G3327" s="284">
        <f t="shared" si="465"/>
        <v>1.7873933043713194E-2</v>
      </c>
    </row>
    <row r="3328" spans="1:7" hidden="1">
      <c r="A3328" s="283" t="str">
        <f t="shared" ref="A3328:A3391" si="470">IFERROR(INDEX($P$63:$P$101,MATCH(B3328,$Q$63:$Q$101,0)),A3327)</f>
        <v>Tier 35</v>
      </c>
      <c r="B3328" s="286">
        <f t="shared" si="469"/>
        <v>3265</v>
      </c>
      <c r="C3328" s="265">
        <f t="shared" si="469"/>
        <v>47207</v>
      </c>
      <c r="D3328" s="265" t="str">
        <f t="shared" ref="D3328:D3391" si="471">IF(A3328=0,"",A3328)</f>
        <v>Tier 35</v>
      </c>
      <c r="E3328" s="284">
        <f t="shared" ref="E3328:E3391" si="472">IF(A3328=0,E3327,E3327+VLOOKUP(D3328,$P$63:$T$101,3,0))</f>
        <v>0.25306779160897874</v>
      </c>
      <c r="F3328" s="265" t="str">
        <f t="shared" ref="F3328:F3391" si="473">D3328</f>
        <v>Tier 35</v>
      </c>
      <c r="G3328" s="284">
        <f t="shared" ref="G3328:G3391" si="474">IF(A3328=0,G3327,G3327+VLOOKUP(F3328,$P$63:$T$101,5,0))</f>
        <v>1.7875411338140499E-2</v>
      </c>
    </row>
    <row r="3329" spans="1:7" hidden="1">
      <c r="A3329" s="283" t="str">
        <f t="shared" si="470"/>
        <v>Tier 35</v>
      </c>
      <c r="B3329" s="286">
        <f t="shared" si="469"/>
        <v>3266</v>
      </c>
      <c r="C3329" s="265">
        <f t="shared" si="469"/>
        <v>47208</v>
      </c>
      <c r="D3329" s="265" t="str">
        <f t="shared" si="471"/>
        <v>Tier 35</v>
      </c>
      <c r="E3329" s="284">
        <f t="shared" si="472"/>
        <v>0.25308439434010288</v>
      </c>
      <c r="F3329" s="265" t="str">
        <f t="shared" si="473"/>
        <v>Tier 35</v>
      </c>
      <c r="G3329" s="284">
        <f t="shared" si="474"/>
        <v>1.7876889632567804E-2</v>
      </c>
    </row>
    <row r="3330" spans="1:7" hidden="1">
      <c r="A3330" s="283" t="str">
        <f t="shared" si="470"/>
        <v>Tier 35</v>
      </c>
      <c r="B3330" s="286">
        <f t="shared" si="469"/>
        <v>3267</v>
      </c>
      <c r="C3330" s="265">
        <f t="shared" si="469"/>
        <v>47209</v>
      </c>
      <c r="D3330" s="265" t="str">
        <f t="shared" si="471"/>
        <v>Tier 35</v>
      </c>
      <c r="E3330" s="284">
        <f t="shared" si="472"/>
        <v>0.25310099707122702</v>
      </c>
      <c r="F3330" s="265" t="str">
        <f t="shared" si="473"/>
        <v>Tier 35</v>
      </c>
      <c r="G3330" s="284">
        <f t="shared" si="474"/>
        <v>1.7878367926995108E-2</v>
      </c>
    </row>
    <row r="3331" spans="1:7" hidden="1">
      <c r="A3331" s="283" t="str">
        <f t="shared" si="470"/>
        <v>Tier 35</v>
      </c>
      <c r="B3331" s="286">
        <f t="shared" si="469"/>
        <v>3268</v>
      </c>
      <c r="C3331" s="265">
        <f t="shared" si="469"/>
        <v>47210</v>
      </c>
      <c r="D3331" s="265" t="str">
        <f t="shared" si="471"/>
        <v>Tier 35</v>
      </c>
      <c r="E3331" s="284">
        <f t="shared" si="472"/>
        <v>0.25311759980235116</v>
      </c>
      <c r="F3331" s="265" t="str">
        <f t="shared" si="473"/>
        <v>Tier 35</v>
      </c>
      <c r="G3331" s="284">
        <f t="shared" si="474"/>
        <v>1.7879846221422413E-2</v>
      </c>
    </row>
    <row r="3332" spans="1:7" hidden="1">
      <c r="A3332" s="283" t="str">
        <f t="shared" si="470"/>
        <v>Tier 35</v>
      </c>
      <c r="B3332" s="286">
        <f t="shared" si="469"/>
        <v>3269</v>
      </c>
      <c r="C3332" s="265">
        <f t="shared" si="469"/>
        <v>47211</v>
      </c>
      <c r="D3332" s="265" t="str">
        <f t="shared" si="471"/>
        <v>Tier 35</v>
      </c>
      <c r="E3332" s="284">
        <f t="shared" si="472"/>
        <v>0.25313420253347529</v>
      </c>
      <c r="F3332" s="265" t="str">
        <f t="shared" si="473"/>
        <v>Tier 35</v>
      </c>
      <c r="G3332" s="284">
        <f t="shared" si="474"/>
        <v>1.7881324515849718E-2</v>
      </c>
    </row>
    <row r="3333" spans="1:7" hidden="1">
      <c r="A3333" s="283" t="str">
        <f t="shared" si="470"/>
        <v>Tier 35</v>
      </c>
      <c r="B3333" s="286">
        <f t="shared" si="469"/>
        <v>3270</v>
      </c>
      <c r="C3333" s="265">
        <f t="shared" si="469"/>
        <v>47212</v>
      </c>
      <c r="D3333" s="265" t="str">
        <f t="shared" si="471"/>
        <v>Tier 35</v>
      </c>
      <c r="E3333" s="284">
        <f t="shared" si="472"/>
        <v>0.25315080526459943</v>
      </c>
      <c r="F3333" s="265" t="str">
        <f t="shared" si="473"/>
        <v>Tier 35</v>
      </c>
      <c r="G3333" s="284">
        <f t="shared" si="474"/>
        <v>1.7882802810277022E-2</v>
      </c>
    </row>
    <row r="3334" spans="1:7" hidden="1">
      <c r="A3334" s="283" t="str">
        <f t="shared" si="470"/>
        <v>Tier 35</v>
      </c>
      <c r="B3334" s="286">
        <f t="shared" si="469"/>
        <v>3271</v>
      </c>
      <c r="C3334" s="265">
        <f t="shared" si="469"/>
        <v>47213</v>
      </c>
      <c r="D3334" s="265" t="str">
        <f t="shared" si="471"/>
        <v>Tier 35</v>
      </c>
      <c r="E3334" s="284">
        <f t="shared" si="472"/>
        <v>0.25316740799572357</v>
      </c>
      <c r="F3334" s="265" t="str">
        <f t="shared" si="473"/>
        <v>Tier 35</v>
      </c>
      <c r="G3334" s="284">
        <f t="shared" si="474"/>
        <v>1.7884281104704327E-2</v>
      </c>
    </row>
    <row r="3335" spans="1:7" hidden="1">
      <c r="A3335" s="283" t="str">
        <f t="shared" si="470"/>
        <v>Tier 35</v>
      </c>
      <c r="B3335" s="286">
        <f t="shared" si="469"/>
        <v>3272</v>
      </c>
      <c r="C3335" s="265">
        <f t="shared" si="469"/>
        <v>47214</v>
      </c>
      <c r="D3335" s="265" t="str">
        <f t="shared" si="471"/>
        <v>Tier 35</v>
      </c>
      <c r="E3335" s="284">
        <f t="shared" si="472"/>
        <v>0.25318401072684771</v>
      </c>
      <c r="F3335" s="265" t="str">
        <f t="shared" si="473"/>
        <v>Tier 35</v>
      </c>
      <c r="G3335" s="284">
        <f t="shared" si="474"/>
        <v>1.7885759399131632E-2</v>
      </c>
    </row>
    <row r="3336" spans="1:7" hidden="1">
      <c r="A3336" s="283" t="str">
        <f t="shared" si="470"/>
        <v>Tier 35</v>
      </c>
      <c r="B3336" s="286">
        <f t="shared" si="469"/>
        <v>3273</v>
      </c>
      <c r="C3336" s="265">
        <f t="shared" si="469"/>
        <v>47215</v>
      </c>
      <c r="D3336" s="265" t="str">
        <f t="shared" si="471"/>
        <v>Tier 35</v>
      </c>
      <c r="E3336" s="284">
        <f t="shared" si="472"/>
        <v>0.25320061345797185</v>
      </c>
      <c r="F3336" s="265" t="str">
        <f t="shared" si="473"/>
        <v>Tier 35</v>
      </c>
      <c r="G3336" s="284">
        <f t="shared" si="474"/>
        <v>1.7887237693558936E-2</v>
      </c>
    </row>
    <row r="3337" spans="1:7" hidden="1">
      <c r="A3337" s="283" t="str">
        <f t="shared" si="470"/>
        <v>Tier 35</v>
      </c>
      <c r="B3337" s="286">
        <f t="shared" si="469"/>
        <v>3274</v>
      </c>
      <c r="C3337" s="265">
        <f t="shared" si="469"/>
        <v>47216</v>
      </c>
      <c r="D3337" s="265" t="str">
        <f t="shared" si="471"/>
        <v>Tier 35</v>
      </c>
      <c r="E3337" s="284">
        <f t="shared" si="472"/>
        <v>0.25321721618909598</v>
      </c>
      <c r="F3337" s="265" t="str">
        <f t="shared" si="473"/>
        <v>Tier 35</v>
      </c>
      <c r="G3337" s="284">
        <f t="shared" si="474"/>
        <v>1.7888715987986241E-2</v>
      </c>
    </row>
    <row r="3338" spans="1:7" hidden="1">
      <c r="A3338" s="283" t="str">
        <f t="shared" si="470"/>
        <v>Tier 35</v>
      </c>
      <c r="B3338" s="286">
        <f t="shared" si="469"/>
        <v>3275</v>
      </c>
      <c r="C3338" s="265">
        <f t="shared" si="469"/>
        <v>47217</v>
      </c>
      <c r="D3338" s="265" t="str">
        <f t="shared" si="471"/>
        <v>Tier 35</v>
      </c>
      <c r="E3338" s="284">
        <f t="shared" si="472"/>
        <v>0.25323381892022012</v>
      </c>
      <c r="F3338" s="265" t="str">
        <f t="shared" si="473"/>
        <v>Tier 35</v>
      </c>
      <c r="G3338" s="284">
        <f t="shared" si="474"/>
        <v>1.7890194282413546E-2</v>
      </c>
    </row>
    <row r="3339" spans="1:7" hidden="1">
      <c r="A3339" s="283" t="str">
        <f t="shared" si="470"/>
        <v>Tier 35</v>
      </c>
      <c r="B3339" s="286">
        <f t="shared" si="469"/>
        <v>3276</v>
      </c>
      <c r="C3339" s="265">
        <f t="shared" si="469"/>
        <v>47218</v>
      </c>
      <c r="D3339" s="265" t="str">
        <f t="shared" si="471"/>
        <v>Tier 35</v>
      </c>
      <c r="E3339" s="284">
        <f t="shared" si="472"/>
        <v>0.25325042165134426</v>
      </c>
      <c r="F3339" s="265" t="str">
        <f t="shared" si="473"/>
        <v>Tier 35</v>
      </c>
      <c r="G3339" s="284">
        <f t="shared" si="474"/>
        <v>1.789167257684085E-2</v>
      </c>
    </row>
    <row r="3340" spans="1:7" hidden="1">
      <c r="A3340" s="283" t="str">
        <f t="shared" si="470"/>
        <v>Tier 35</v>
      </c>
      <c r="B3340" s="286">
        <f t="shared" si="469"/>
        <v>3277</v>
      </c>
      <c r="C3340" s="265">
        <f t="shared" si="469"/>
        <v>47219</v>
      </c>
      <c r="D3340" s="265" t="str">
        <f t="shared" si="471"/>
        <v>Tier 35</v>
      </c>
      <c r="E3340" s="284">
        <f t="shared" si="472"/>
        <v>0.2532670243824684</v>
      </c>
      <c r="F3340" s="265" t="str">
        <f t="shared" si="473"/>
        <v>Tier 35</v>
      </c>
      <c r="G3340" s="284">
        <f t="shared" si="474"/>
        <v>1.7893150871268155E-2</v>
      </c>
    </row>
    <row r="3341" spans="1:7" hidden="1">
      <c r="A3341" s="283" t="str">
        <f t="shared" si="470"/>
        <v>Tier 35</v>
      </c>
      <c r="B3341" s="286">
        <f t="shared" ref="B3341:C3356" si="475">B3340+1</f>
        <v>3278</v>
      </c>
      <c r="C3341" s="265">
        <f t="shared" si="475"/>
        <v>47220</v>
      </c>
      <c r="D3341" s="265" t="str">
        <f t="shared" si="471"/>
        <v>Tier 35</v>
      </c>
      <c r="E3341" s="284">
        <f t="shared" si="472"/>
        <v>0.25328362711359254</v>
      </c>
      <c r="F3341" s="265" t="str">
        <f t="shared" si="473"/>
        <v>Tier 35</v>
      </c>
      <c r="G3341" s="284">
        <f t="shared" si="474"/>
        <v>1.789462916569546E-2</v>
      </c>
    </row>
    <row r="3342" spans="1:7" hidden="1">
      <c r="A3342" s="283" t="str">
        <f t="shared" si="470"/>
        <v>Tier 35</v>
      </c>
      <c r="B3342" s="286">
        <f t="shared" si="475"/>
        <v>3279</v>
      </c>
      <c r="C3342" s="265">
        <f t="shared" si="475"/>
        <v>47221</v>
      </c>
      <c r="D3342" s="265" t="str">
        <f t="shared" si="471"/>
        <v>Tier 35</v>
      </c>
      <c r="E3342" s="284">
        <f t="shared" si="472"/>
        <v>0.25330022984471667</v>
      </c>
      <c r="F3342" s="265" t="str">
        <f t="shared" si="473"/>
        <v>Tier 35</v>
      </c>
      <c r="G3342" s="284">
        <f t="shared" si="474"/>
        <v>1.7896107460122764E-2</v>
      </c>
    </row>
    <row r="3343" spans="1:7" hidden="1">
      <c r="A3343" s="283" t="str">
        <f t="shared" si="470"/>
        <v>Tier 35</v>
      </c>
      <c r="B3343" s="286">
        <f t="shared" si="475"/>
        <v>3280</v>
      </c>
      <c r="C3343" s="265">
        <f t="shared" si="475"/>
        <v>47222</v>
      </c>
      <c r="D3343" s="265" t="str">
        <f t="shared" si="471"/>
        <v>Tier 35</v>
      </c>
      <c r="E3343" s="284">
        <f t="shared" si="472"/>
        <v>0.25331683257584081</v>
      </c>
      <c r="F3343" s="265" t="str">
        <f t="shared" si="473"/>
        <v>Tier 35</v>
      </c>
      <c r="G3343" s="284">
        <f t="shared" si="474"/>
        <v>1.7897585754550069E-2</v>
      </c>
    </row>
    <row r="3344" spans="1:7" hidden="1">
      <c r="A3344" s="283" t="str">
        <f t="shared" si="470"/>
        <v>Tier 35</v>
      </c>
      <c r="B3344" s="286">
        <f t="shared" si="475"/>
        <v>3281</v>
      </c>
      <c r="C3344" s="265">
        <f t="shared" si="475"/>
        <v>47223</v>
      </c>
      <c r="D3344" s="265" t="str">
        <f t="shared" si="471"/>
        <v>Tier 35</v>
      </c>
      <c r="E3344" s="284">
        <f t="shared" si="472"/>
        <v>0.25333343530696495</v>
      </c>
      <c r="F3344" s="265" t="str">
        <f t="shared" si="473"/>
        <v>Tier 35</v>
      </c>
      <c r="G3344" s="284">
        <f t="shared" si="474"/>
        <v>1.7899064048977373E-2</v>
      </c>
    </row>
    <row r="3345" spans="1:7" hidden="1">
      <c r="A3345" s="283" t="str">
        <f t="shared" si="470"/>
        <v>Tier 35</v>
      </c>
      <c r="B3345" s="286">
        <f t="shared" si="475"/>
        <v>3282</v>
      </c>
      <c r="C3345" s="265">
        <f t="shared" si="475"/>
        <v>47224</v>
      </c>
      <c r="D3345" s="265" t="str">
        <f t="shared" si="471"/>
        <v>Tier 35</v>
      </c>
      <c r="E3345" s="284">
        <f t="shared" si="472"/>
        <v>0.25335003803808909</v>
      </c>
      <c r="F3345" s="265" t="str">
        <f t="shared" si="473"/>
        <v>Tier 35</v>
      </c>
      <c r="G3345" s="284">
        <f t="shared" si="474"/>
        <v>1.7900542343404678E-2</v>
      </c>
    </row>
    <row r="3346" spans="1:7" hidden="1">
      <c r="A3346" s="283" t="str">
        <f t="shared" si="470"/>
        <v>Tier 35</v>
      </c>
      <c r="B3346" s="286">
        <f t="shared" si="475"/>
        <v>3283</v>
      </c>
      <c r="C3346" s="265">
        <f t="shared" si="475"/>
        <v>47225</v>
      </c>
      <c r="D3346" s="265" t="str">
        <f t="shared" si="471"/>
        <v>Tier 35</v>
      </c>
      <c r="E3346" s="284">
        <f t="shared" si="472"/>
        <v>0.25336664076921322</v>
      </c>
      <c r="F3346" s="265" t="str">
        <f t="shared" si="473"/>
        <v>Tier 35</v>
      </c>
      <c r="G3346" s="284">
        <f t="shared" si="474"/>
        <v>1.7902020637831983E-2</v>
      </c>
    </row>
    <row r="3347" spans="1:7" hidden="1">
      <c r="A3347" s="283" t="str">
        <f t="shared" si="470"/>
        <v>Tier 35</v>
      </c>
      <c r="B3347" s="286">
        <f t="shared" si="475"/>
        <v>3284</v>
      </c>
      <c r="C3347" s="265">
        <f t="shared" si="475"/>
        <v>47226</v>
      </c>
      <c r="D3347" s="265" t="str">
        <f t="shared" si="471"/>
        <v>Tier 35</v>
      </c>
      <c r="E3347" s="284">
        <f t="shared" si="472"/>
        <v>0.25338324350033736</v>
      </c>
      <c r="F3347" s="265" t="str">
        <f t="shared" si="473"/>
        <v>Tier 35</v>
      </c>
      <c r="G3347" s="284">
        <f t="shared" si="474"/>
        <v>1.7903498932259287E-2</v>
      </c>
    </row>
    <row r="3348" spans="1:7" hidden="1">
      <c r="A3348" s="283" t="str">
        <f t="shared" si="470"/>
        <v>Tier 35</v>
      </c>
      <c r="B3348" s="286">
        <f t="shared" si="475"/>
        <v>3285</v>
      </c>
      <c r="C3348" s="265">
        <f t="shared" si="475"/>
        <v>47227</v>
      </c>
      <c r="D3348" s="265" t="str">
        <f t="shared" si="471"/>
        <v>Tier 35</v>
      </c>
      <c r="E3348" s="284">
        <f t="shared" si="472"/>
        <v>0.2533998462314615</v>
      </c>
      <c r="F3348" s="265" t="str">
        <f t="shared" si="473"/>
        <v>Tier 35</v>
      </c>
      <c r="G3348" s="284">
        <f t="shared" si="474"/>
        <v>1.7904977226686592E-2</v>
      </c>
    </row>
    <row r="3349" spans="1:7" hidden="1">
      <c r="A3349" s="283" t="str">
        <f t="shared" si="470"/>
        <v>Tier 35</v>
      </c>
      <c r="B3349" s="286">
        <f t="shared" si="475"/>
        <v>3286</v>
      </c>
      <c r="C3349" s="265">
        <f t="shared" si="475"/>
        <v>47228</v>
      </c>
      <c r="D3349" s="265" t="str">
        <f t="shared" si="471"/>
        <v>Tier 35</v>
      </c>
      <c r="E3349" s="284">
        <f t="shared" si="472"/>
        <v>0.25341644896258564</v>
      </c>
      <c r="F3349" s="265" t="str">
        <f t="shared" si="473"/>
        <v>Tier 35</v>
      </c>
      <c r="G3349" s="284">
        <f t="shared" si="474"/>
        <v>1.7906455521113897E-2</v>
      </c>
    </row>
    <row r="3350" spans="1:7" hidden="1">
      <c r="A3350" s="283" t="str">
        <f t="shared" si="470"/>
        <v>Tier 35</v>
      </c>
      <c r="B3350" s="286">
        <f t="shared" si="475"/>
        <v>3287</v>
      </c>
      <c r="C3350" s="265">
        <f t="shared" si="475"/>
        <v>47229</v>
      </c>
      <c r="D3350" s="265" t="str">
        <f t="shared" si="471"/>
        <v>Tier 35</v>
      </c>
      <c r="E3350" s="284">
        <f t="shared" si="472"/>
        <v>0.25343305169370978</v>
      </c>
      <c r="F3350" s="265" t="str">
        <f t="shared" si="473"/>
        <v>Tier 35</v>
      </c>
      <c r="G3350" s="284">
        <f t="shared" si="474"/>
        <v>1.7907933815541201E-2</v>
      </c>
    </row>
    <row r="3351" spans="1:7" hidden="1">
      <c r="A3351" s="283" t="str">
        <f t="shared" si="470"/>
        <v>Tier 35</v>
      </c>
      <c r="B3351" s="286">
        <f t="shared" si="475"/>
        <v>3288</v>
      </c>
      <c r="C3351" s="265">
        <f t="shared" si="475"/>
        <v>47230</v>
      </c>
      <c r="D3351" s="265" t="str">
        <f t="shared" si="471"/>
        <v>Tier 35</v>
      </c>
      <c r="E3351" s="284">
        <f t="shared" si="472"/>
        <v>0.25344965442483391</v>
      </c>
      <c r="F3351" s="265" t="str">
        <f t="shared" si="473"/>
        <v>Tier 35</v>
      </c>
      <c r="G3351" s="284">
        <f t="shared" si="474"/>
        <v>1.7909412109968506E-2</v>
      </c>
    </row>
    <row r="3352" spans="1:7" hidden="1">
      <c r="A3352" s="283" t="str">
        <f t="shared" si="470"/>
        <v>Tier 35</v>
      </c>
      <c r="B3352" s="286">
        <f t="shared" si="475"/>
        <v>3289</v>
      </c>
      <c r="C3352" s="265">
        <f t="shared" si="475"/>
        <v>47231</v>
      </c>
      <c r="D3352" s="265" t="str">
        <f t="shared" si="471"/>
        <v>Tier 35</v>
      </c>
      <c r="E3352" s="284">
        <f t="shared" si="472"/>
        <v>0.25346625715595805</v>
      </c>
      <c r="F3352" s="265" t="str">
        <f t="shared" si="473"/>
        <v>Tier 35</v>
      </c>
      <c r="G3352" s="284">
        <f t="shared" si="474"/>
        <v>1.7910890404395811E-2</v>
      </c>
    </row>
    <row r="3353" spans="1:7" hidden="1">
      <c r="A3353" s="283" t="str">
        <f t="shared" si="470"/>
        <v>Tier 35</v>
      </c>
      <c r="B3353" s="286">
        <f t="shared" si="475"/>
        <v>3290</v>
      </c>
      <c r="C3353" s="265">
        <f t="shared" si="475"/>
        <v>47232</v>
      </c>
      <c r="D3353" s="265" t="str">
        <f t="shared" si="471"/>
        <v>Tier 35</v>
      </c>
      <c r="E3353" s="284">
        <f t="shared" si="472"/>
        <v>0.25348285988708219</v>
      </c>
      <c r="F3353" s="265" t="str">
        <f t="shared" si="473"/>
        <v>Tier 35</v>
      </c>
      <c r="G3353" s="284">
        <f t="shared" si="474"/>
        <v>1.7912368698823115E-2</v>
      </c>
    </row>
    <row r="3354" spans="1:7" hidden="1">
      <c r="A3354" s="283" t="str">
        <f t="shared" si="470"/>
        <v>Tier 35</v>
      </c>
      <c r="B3354" s="286">
        <f t="shared" si="475"/>
        <v>3291</v>
      </c>
      <c r="C3354" s="265">
        <f t="shared" si="475"/>
        <v>47233</v>
      </c>
      <c r="D3354" s="265" t="str">
        <f t="shared" si="471"/>
        <v>Tier 35</v>
      </c>
      <c r="E3354" s="284">
        <f t="shared" si="472"/>
        <v>0.25349946261820633</v>
      </c>
      <c r="F3354" s="265" t="str">
        <f t="shared" si="473"/>
        <v>Tier 35</v>
      </c>
      <c r="G3354" s="284">
        <f t="shared" si="474"/>
        <v>1.791384699325042E-2</v>
      </c>
    </row>
    <row r="3355" spans="1:7" hidden="1">
      <c r="A3355" s="283" t="str">
        <f t="shared" si="470"/>
        <v>Tier 35</v>
      </c>
      <c r="B3355" s="286">
        <f t="shared" si="475"/>
        <v>3292</v>
      </c>
      <c r="C3355" s="265">
        <f t="shared" si="475"/>
        <v>47234</v>
      </c>
      <c r="D3355" s="265" t="str">
        <f t="shared" si="471"/>
        <v>Tier 35</v>
      </c>
      <c r="E3355" s="284">
        <f t="shared" si="472"/>
        <v>0.25351606534933047</v>
      </c>
      <c r="F3355" s="265" t="str">
        <f t="shared" si="473"/>
        <v>Tier 35</v>
      </c>
      <c r="G3355" s="284">
        <f t="shared" si="474"/>
        <v>1.7915325287677725E-2</v>
      </c>
    </row>
    <row r="3356" spans="1:7" hidden="1">
      <c r="A3356" s="283" t="str">
        <f t="shared" si="470"/>
        <v>Tier 35</v>
      </c>
      <c r="B3356" s="286">
        <f t="shared" si="475"/>
        <v>3293</v>
      </c>
      <c r="C3356" s="265">
        <f t="shared" si="475"/>
        <v>47235</v>
      </c>
      <c r="D3356" s="265" t="str">
        <f t="shared" si="471"/>
        <v>Tier 35</v>
      </c>
      <c r="E3356" s="284">
        <f t="shared" si="472"/>
        <v>0.2535326680804546</v>
      </c>
      <c r="F3356" s="265" t="str">
        <f t="shared" si="473"/>
        <v>Tier 35</v>
      </c>
      <c r="G3356" s="284">
        <f t="shared" si="474"/>
        <v>1.7916803582105029E-2</v>
      </c>
    </row>
    <row r="3357" spans="1:7" hidden="1">
      <c r="A3357" s="283" t="str">
        <f t="shared" si="470"/>
        <v>Tier 35</v>
      </c>
      <c r="B3357" s="286">
        <f t="shared" ref="B3357:C3372" si="476">B3356+1</f>
        <v>3294</v>
      </c>
      <c r="C3357" s="265">
        <f t="shared" si="476"/>
        <v>47236</v>
      </c>
      <c r="D3357" s="265" t="str">
        <f t="shared" si="471"/>
        <v>Tier 35</v>
      </c>
      <c r="E3357" s="284">
        <f t="shared" si="472"/>
        <v>0.25354927081157874</v>
      </c>
      <c r="F3357" s="265" t="str">
        <f t="shared" si="473"/>
        <v>Tier 35</v>
      </c>
      <c r="G3357" s="284">
        <f t="shared" si="474"/>
        <v>1.7918281876532334E-2</v>
      </c>
    </row>
    <row r="3358" spans="1:7" hidden="1">
      <c r="A3358" s="283" t="str">
        <f t="shared" si="470"/>
        <v>Tier 35</v>
      </c>
      <c r="B3358" s="286">
        <f t="shared" si="476"/>
        <v>3295</v>
      </c>
      <c r="C3358" s="265">
        <f t="shared" si="476"/>
        <v>47237</v>
      </c>
      <c r="D3358" s="265" t="str">
        <f t="shared" si="471"/>
        <v>Tier 35</v>
      </c>
      <c r="E3358" s="284">
        <f t="shared" si="472"/>
        <v>0.25356587354270288</v>
      </c>
      <c r="F3358" s="265" t="str">
        <f t="shared" si="473"/>
        <v>Tier 35</v>
      </c>
      <c r="G3358" s="284">
        <f t="shared" si="474"/>
        <v>1.7919760170959639E-2</v>
      </c>
    </row>
    <row r="3359" spans="1:7" hidden="1">
      <c r="A3359" s="283" t="str">
        <f t="shared" si="470"/>
        <v>Tier 36</v>
      </c>
      <c r="B3359" s="286">
        <f t="shared" si="476"/>
        <v>3296</v>
      </c>
      <c r="C3359" s="265">
        <f t="shared" si="476"/>
        <v>47238</v>
      </c>
      <c r="D3359" s="265" t="str">
        <f t="shared" si="471"/>
        <v>Tier 36</v>
      </c>
      <c r="E3359" s="284">
        <f t="shared" si="472"/>
        <v>0.25358337257755126</v>
      </c>
      <c r="F3359" s="265" t="str">
        <f t="shared" si="473"/>
        <v>Tier 36</v>
      </c>
      <c r="G3359" s="284">
        <f t="shared" si="474"/>
        <v>1.7921225712585434E-2</v>
      </c>
    </row>
    <row r="3360" spans="1:7" hidden="1">
      <c r="A3360" s="283" t="str">
        <f t="shared" si="470"/>
        <v>Tier 36</v>
      </c>
      <c r="B3360" s="286">
        <f t="shared" si="476"/>
        <v>3297</v>
      </c>
      <c r="C3360" s="265">
        <f t="shared" si="476"/>
        <v>47239</v>
      </c>
      <c r="D3360" s="265" t="str">
        <f t="shared" si="471"/>
        <v>Tier 36</v>
      </c>
      <c r="E3360" s="284">
        <f t="shared" si="472"/>
        <v>0.25360087161239964</v>
      </c>
      <c r="F3360" s="265" t="str">
        <f t="shared" si="473"/>
        <v>Tier 36</v>
      </c>
      <c r="G3360" s="284">
        <f t="shared" si="474"/>
        <v>1.7922691254211229E-2</v>
      </c>
    </row>
    <row r="3361" spans="1:7" hidden="1">
      <c r="A3361" s="283" t="str">
        <f t="shared" si="470"/>
        <v>Tier 36</v>
      </c>
      <c r="B3361" s="286">
        <f t="shared" si="476"/>
        <v>3298</v>
      </c>
      <c r="C3361" s="265">
        <f t="shared" si="476"/>
        <v>47240</v>
      </c>
      <c r="D3361" s="265" t="str">
        <f t="shared" si="471"/>
        <v>Tier 36</v>
      </c>
      <c r="E3361" s="284">
        <f t="shared" si="472"/>
        <v>0.25361837064724801</v>
      </c>
      <c r="F3361" s="265" t="str">
        <f t="shared" si="473"/>
        <v>Tier 36</v>
      </c>
      <c r="G3361" s="284">
        <f t="shared" si="474"/>
        <v>1.7924156795837025E-2</v>
      </c>
    </row>
    <row r="3362" spans="1:7" hidden="1">
      <c r="A3362" s="283" t="str">
        <f t="shared" si="470"/>
        <v>Tier 36</v>
      </c>
      <c r="B3362" s="286">
        <f t="shared" si="476"/>
        <v>3299</v>
      </c>
      <c r="C3362" s="265">
        <f t="shared" si="476"/>
        <v>47241</v>
      </c>
      <c r="D3362" s="265" t="str">
        <f t="shared" si="471"/>
        <v>Tier 36</v>
      </c>
      <c r="E3362" s="284">
        <f t="shared" si="472"/>
        <v>0.25363586968209639</v>
      </c>
      <c r="F3362" s="265" t="str">
        <f t="shared" si="473"/>
        <v>Tier 36</v>
      </c>
      <c r="G3362" s="284">
        <f t="shared" si="474"/>
        <v>1.792562233746282E-2</v>
      </c>
    </row>
    <row r="3363" spans="1:7" hidden="1">
      <c r="A3363" s="283" t="str">
        <f t="shared" si="470"/>
        <v>Tier 36</v>
      </c>
      <c r="B3363" s="286">
        <f t="shared" si="476"/>
        <v>3300</v>
      </c>
      <c r="C3363" s="265">
        <f t="shared" si="476"/>
        <v>47242</v>
      </c>
      <c r="D3363" s="265" t="str">
        <f t="shared" si="471"/>
        <v>Tier 36</v>
      </c>
      <c r="E3363" s="284">
        <f t="shared" si="472"/>
        <v>0.25365336871694477</v>
      </c>
      <c r="F3363" s="265" t="str">
        <f t="shared" si="473"/>
        <v>Tier 36</v>
      </c>
      <c r="G3363" s="284">
        <f t="shared" si="474"/>
        <v>1.7927087879088616E-2</v>
      </c>
    </row>
    <row r="3364" spans="1:7" hidden="1">
      <c r="A3364" s="283" t="str">
        <f t="shared" si="470"/>
        <v>Tier 36</v>
      </c>
      <c r="B3364" s="286">
        <f t="shared" si="476"/>
        <v>3301</v>
      </c>
      <c r="C3364" s="265">
        <f t="shared" si="476"/>
        <v>47243</v>
      </c>
      <c r="D3364" s="265" t="str">
        <f t="shared" si="471"/>
        <v>Tier 36</v>
      </c>
      <c r="E3364" s="284">
        <f t="shared" si="472"/>
        <v>0.25367086775179315</v>
      </c>
      <c r="F3364" s="265" t="str">
        <f t="shared" si="473"/>
        <v>Tier 36</v>
      </c>
      <c r="G3364" s="284">
        <f t="shared" si="474"/>
        <v>1.7928553420714411E-2</v>
      </c>
    </row>
    <row r="3365" spans="1:7" hidden="1">
      <c r="A3365" s="283" t="str">
        <f t="shared" si="470"/>
        <v>Tier 36</v>
      </c>
      <c r="B3365" s="286">
        <f t="shared" si="476"/>
        <v>3302</v>
      </c>
      <c r="C3365" s="265">
        <f t="shared" si="476"/>
        <v>47244</v>
      </c>
      <c r="D3365" s="265" t="str">
        <f t="shared" si="471"/>
        <v>Tier 36</v>
      </c>
      <c r="E3365" s="284">
        <f t="shared" si="472"/>
        <v>0.25368836678664153</v>
      </c>
      <c r="F3365" s="265" t="str">
        <f t="shared" si="473"/>
        <v>Tier 36</v>
      </c>
      <c r="G3365" s="284">
        <f t="shared" si="474"/>
        <v>1.7930018962340206E-2</v>
      </c>
    </row>
    <row r="3366" spans="1:7" hidden="1">
      <c r="A3366" s="283" t="str">
        <f t="shared" si="470"/>
        <v>Tier 36</v>
      </c>
      <c r="B3366" s="286">
        <f t="shared" si="476"/>
        <v>3303</v>
      </c>
      <c r="C3366" s="265">
        <f t="shared" si="476"/>
        <v>47245</v>
      </c>
      <c r="D3366" s="265" t="str">
        <f t="shared" si="471"/>
        <v>Tier 36</v>
      </c>
      <c r="E3366" s="284">
        <f t="shared" si="472"/>
        <v>0.25370586582148991</v>
      </c>
      <c r="F3366" s="265" t="str">
        <f t="shared" si="473"/>
        <v>Tier 36</v>
      </c>
      <c r="G3366" s="284">
        <f t="shared" si="474"/>
        <v>1.7931484503966002E-2</v>
      </c>
    </row>
    <row r="3367" spans="1:7" hidden="1">
      <c r="A3367" s="283" t="str">
        <f t="shared" si="470"/>
        <v>Tier 36</v>
      </c>
      <c r="B3367" s="286">
        <f t="shared" si="476"/>
        <v>3304</v>
      </c>
      <c r="C3367" s="265">
        <f t="shared" si="476"/>
        <v>47246</v>
      </c>
      <c r="D3367" s="265" t="str">
        <f t="shared" si="471"/>
        <v>Tier 36</v>
      </c>
      <c r="E3367" s="284">
        <f t="shared" si="472"/>
        <v>0.25372336485633828</v>
      </c>
      <c r="F3367" s="265" t="str">
        <f t="shared" si="473"/>
        <v>Tier 36</v>
      </c>
      <c r="G3367" s="284">
        <f t="shared" si="474"/>
        <v>1.7932950045591797E-2</v>
      </c>
    </row>
    <row r="3368" spans="1:7" hidden="1">
      <c r="A3368" s="283" t="str">
        <f t="shared" si="470"/>
        <v>Tier 36</v>
      </c>
      <c r="B3368" s="286">
        <f t="shared" si="476"/>
        <v>3305</v>
      </c>
      <c r="C3368" s="265">
        <f t="shared" si="476"/>
        <v>47247</v>
      </c>
      <c r="D3368" s="265" t="str">
        <f t="shared" si="471"/>
        <v>Tier 36</v>
      </c>
      <c r="E3368" s="284">
        <f t="shared" si="472"/>
        <v>0.25374086389118666</v>
      </c>
      <c r="F3368" s="265" t="str">
        <f t="shared" si="473"/>
        <v>Tier 36</v>
      </c>
      <c r="G3368" s="284">
        <f t="shared" si="474"/>
        <v>1.7934415587217593E-2</v>
      </c>
    </row>
    <row r="3369" spans="1:7" hidden="1">
      <c r="A3369" s="283" t="str">
        <f t="shared" si="470"/>
        <v>Tier 36</v>
      </c>
      <c r="B3369" s="286">
        <f t="shared" si="476"/>
        <v>3306</v>
      </c>
      <c r="C3369" s="265">
        <f t="shared" si="476"/>
        <v>47248</v>
      </c>
      <c r="D3369" s="265" t="str">
        <f t="shared" si="471"/>
        <v>Tier 36</v>
      </c>
      <c r="E3369" s="284">
        <f t="shared" si="472"/>
        <v>0.25375836292603504</v>
      </c>
      <c r="F3369" s="265" t="str">
        <f t="shared" si="473"/>
        <v>Tier 36</v>
      </c>
      <c r="G3369" s="284">
        <f t="shared" si="474"/>
        <v>1.7935881128843388E-2</v>
      </c>
    </row>
    <row r="3370" spans="1:7" hidden="1">
      <c r="A3370" s="283" t="str">
        <f t="shared" si="470"/>
        <v>Tier 36</v>
      </c>
      <c r="B3370" s="286">
        <f t="shared" si="476"/>
        <v>3307</v>
      </c>
      <c r="C3370" s="265">
        <f t="shared" si="476"/>
        <v>47249</v>
      </c>
      <c r="D3370" s="265" t="str">
        <f t="shared" si="471"/>
        <v>Tier 36</v>
      </c>
      <c r="E3370" s="284">
        <f t="shared" si="472"/>
        <v>0.25377586196088342</v>
      </c>
      <c r="F3370" s="265" t="str">
        <f t="shared" si="473"/>
        <v>Tier 36</v>
      </c>
      <c r="G3370" s="284">
        <f t="shared" si="474"/>
        <v>1.7937346670469183E-2</v>
      </c>
    </row>
    <row r="3371" spans="1:7" hidden="1">
      <c r="A3371" s="283" t="str">
        <f t="shared" si="470"/>
        <v>Tier 36</v>
      </c>
      <c r="B3371" s="286">
        <f t="shared" si="476"/>
        <v>3308</v>
      </c>
      <c r="C3371" s="265">
        <f t="shared" si="476"/>
        <v>47250</v>
      </c>
      <c r="D3371" s="265" t="str">
        <f t="shared" si="471"/>
        <v>Tier 36</v>
      </c>
      <c r="E3371" s="284">
        <f t="shared" si="472"/>
        <v>0.2537933609957318</v>
      </c>
      <c r="F3371" s="265" t="str">
        <f t="shared" si="473"/>
        <v>Tier 36</v>
      </c>
      <c r="G3371" s="284">
        <f t="shared" si="474"/>
        <v>1.7938812212094979E-2</v>
      </c>
    </row>
    <row r="3372" spans="1:7" hidden="1">
      <c r="A3372" s="283" t="str">
        <f t="shared" si="470"/>
        <v>Tier 36</v>
      </c>
      <c r="B3372" s="286">
        <f t="shared" si="476"/>
        <v>3309</v>
      </c>
      <c r="C3372" s="265">
        <f t="shared" si="476"/>
        <v>47251</v>
      </c>
      <c r="D3372" s="265" t="str">
        <f t="shared" si="471"/>
        <v>Tier 36</v>
      </c>
      <c r="E3372" s="284">
        <f t="shared" si="472"/>
        <v>0.25381086003058018</v>
      </c>
      <c r="F3372" s="265" t="str">
        <f t="shared" si="473"/>
        <v>Tier 36</v>
      </c>
      <c r="G3372" s="284">
        <f t="shared" si="474"/>
        <v>1.7940277753720774E-2</v>
      </c>
    </row>
    <row r="3373" spans="1:7" hidden="1">
      <c r="A3373" s="283" t="str">
        <f t="shared" si="470"/>
        <v>Tier 36</v>
      </c>
      <c r="B3373" s="286">
        <f t="shared" ref="B3373:C3378" si="477">B3372+1</f>
        <v>3310</v>
      </c>
      <c r="C3373" s="265">
        <f t="shared" si="477"/>
        <v>47252</v>
      </c>
      <c r="D3373" s="265" t="str">
        <f t="shared" si="471"/>
        <v>Tier 36</v>
      </c>
      <c r="E3373" s="284">
        <f t="shared" si="472"/>
        <v>0.25382835906542855</v>
      </c>
      <c r="F3373" s="265" t="str">
        <f t="shared" si="473"/>
        <v>Tier 36</v>
      </c>
      <c r="G3373" s="284">
        <f t="shared" si="474"/>
        <v>1.794174329534657E-2</v>
      </c>
    </row>
    <row r="3374" spans="1:7" hidden="1">
      <c r="A3374" s="283" t="str">
        <f t="shared" si="470"/>
        <v>Tier 36</v>
      </c>
      <c r="B3374" s="286">
        <f t="shared" si="477"/>
        <v>3311</v>
      </c>
      <c r="C3374" s="265">
        <f t="shared" si="477"/>
        <v>47253</v>
      </c>
      <c r="D3374" s="265" t="str">
        <f t="shared" si="471"/>
        <v>Tier 36</v>
      </c>
      <c r="E3374" s="284">
        <f t="shared" si="472"/>
        <v>0.25384585810027693</v>
      </c>
      <c r="F3374" s="265" t="str">
        <f t="shared" si="473"/>
        <v>Tier 36</v>
      </c>
      <c r="G3374" s="284">
        <f t="shared" si="474"/>
        <v>1.7943208836972365E-2</v>
      </c>
    </row>
    <row r="3375" spans="1:7" hidden="1">
      <c r="A3375" s="283" t="str">
        <f t="shared" si="470"/>
        <v>Tier 36</v>
      </c>
      <c r="B3375" s="286">
        <f t="shared" si="477"/>
        <v>3312</v>
      </c>
      <c r="C3375" s="265">
        <f t="shared" si="477"/>
        <v>47254</v>
      </c>
      <c r="D3375" s="265" t="str">
        <f t="shared" si="471"/>
        <v>Tier 36</v>
      </c>
      <c r="E3375" s="284">
        <f t="shared" si="472"/>
        <v>0.25386335713512531</v>
      </c>
      <c r="F3375" s="265" t="str">
        <f t="shared" si="473"/>
        <v>Tier 36</v>
      </c>
      <c r="G3375" s="284">
        <f t="shared" si="474"/>
        <v>1.7944674378598161E-2</v>
      </c>
    </row>
    <row r="3376" spans="1:7" hidden="1">
      <c r="A3376" s="283" t="str">
        <f t="shared" si="470"/>
        <v>Tier 36</v>
      </c>
      <c r="B3376" s="286">
        <f t="shared" si="477"/>
        <v>3313</v>
      </c>
      <c r="C3376" s="265">
        <f t="shared" si="477"/>
        <v>47255</v>
      </c>
      <c r="D3376" s="265" t="str">
        <f t="shared" si="471"/>
        <v>Tier 36</v>
      </c>
      <c r="E3376" s="284">
        <f t="shared" si="472"/>
        <v>0.25388085616997369</v>
      </c>
      <c r="F3376" s="265" t="str">
        <f t="shared" si="473"/>
        <v>Tier 36</v>
      </c>
      <c r="G3376" s="284">
        <f t="shared" si="474"/>
        <v>1.7946139920223956E-2</v>
      </c>
    </row>
    <row r="3377" spans="1:7" hidden="1">
      <c r="A3377" s="283" t="str">
        <f t="shared" si="470"/>
        <v>Tier 36</v>
      </c>
      <c r="B3377" s="286">
        <f t="shared" si="477"/>
        <v>3314</v>
      </c>
      <c r="C3377" s="265">
        <f t="shared" si="477"/>
        <v>47256</v>
      </c>
      <c r="D3377" s="265" t="str">
        <f t="shared" si="471"/>
        <v>Tier 36</v>
      </c>
      <c r="E3377" s="284">
        <f t="shared" si="472"/>
        <v>0.25389835520482207</v>
      </c>
      <c r="F3377" s="265" t="str">
        <f t="shared" si="473"/>
        <v>Tier 36</v>
      </c>
      <c r="G3377" s="284">
        <f t="shared" si="474"/>
        <v>1.7947605461849751E-2</v>
      </c>
    </row>
    <row r="3378" spans="1:7" hidden="1">
      <c r="A3378" s="283" t="str">
        <f t="shared" si="470"/>
        <v>Tier 36</v>
      </c>
      <c r="B3378" s="286">
        <f t="shared" si="477"/>
        <v>3315</v>
      </c>
      <c r="C3378" s="265">
        <f t="shared" si="477"/>
        <v>47257</v>
      </c>
      <c r="D3378" s="265" t="str">
        <f t="shared" si="471"/>
        <v>Tier 36</v>
      </c>
      <c r="E3378" s="284">
        <f t="shared" si="472"/>
        <v>0.25391585423967045</v>
      </c>
      <c r="F3378" s="265" t="str">
        <f t="shared" si="473"/>
        <v>Tier 36</v>
      </c>
      <c r="G3378" s="284">
        <f t="shared" si="474"/>
        <v>1.7949071003475547E-2</v>
      </c>
    </row>
    <row r="3379" spans="1:7" hidden="1">
      <c r="A3379" s="283" t="str">
        <f t="shared" si="470"/>
        <v>Tier 36</v>
      </c>
      <c r="B3379" s="286">
        <f>B3378+1</f>
        <v>3316</v>
      </c>
      <c r="C3379" s="265">
        <f>C3378+1</f>
        <v>47258</v>
      </c>
      <c r="D3379" s="265" t="str">
        <f t="shared" si="471"/>
        <v>Tier 36</v>
      </c>
      <c r="E3379" s="284">
        <f t="shared" si="472"/>
        <v>0.25393335327451882</v>
      </c>
      <c r="F3379" s="265" t="str">
        <f t="shared" si="473"/>
        <v>Tier 36</v>
      </c>
      <c r="G3379" s="284">
        <f t="shared" si="474"/>
        <v>1.7950536545101342E-2</v>
      </c>
    </row>
    <row r="3380" spans="1:7" hidden="1">
      <c r="A3380" s="283" t="str">
        <f t="shared" si="470"/>
        <v>Tier 36</v>
      </c>
      <c r="B3380" s="286">
        <f t="shared" ref="B3380:C3395" si="478">B3379+1</f>
        <v>3317</v>
      </c>
      <c r="C3380" s="265">
        <f t="shared" si="478"/>
        <v>47259</v>
      </c>
      <c r="D3380" s="265" t="str">
        <f t="shared" si="471"/>
        <v>Tier 36</v>
      </c>
      <c r="E3380" s="284">
        <f t="shared" si="472"/>
        <v>0.2539508523093672</v>
      </c>
      <c r="F3380" s="265" t="str">
        <f t="shared" si="473"/>
        <v>Tier 36</v>
      </c>
      <c r="G3380" s="284">
        <f t="shared" si="474"/>
        <v>1.7952002086727138E-2</v>
      </c>
    </row>
    <row r="3381" spans="1:7" hidden="1">
      <c r="A3381" s="283" t="str">
        <f t="shared" si="470"/>
        <v>Tier 36</v>
      </c>
      <c r="B3381" s="286">
        <f t="shared" si="478"/>
        <v>3318</v>
      </c>
      <c r="C3381" s="265">
        <f t="shared" si="478"/>
        <v>47260</v>
      </c>
      <c r="D3381" s="265" t="str">
        <f t="shared" si="471"/>
        <v>Tier 36</v>
      </c>
      <c r="E3381" s="284">
        <f t="shared" si="472"/>
        <v>0.25396835134421558</v>
      </c>
      <c r="F3381" s="265" t="str">
        <f t="shared" si="473"/>
        <v>Tier 36</v>
      </c>
      <c r="G3381" s="284">
        <f t="shared" si="474"/>
        <v>1.7953467628352933E-2</v>
      </c>
    </row>
    <row r="3382" spans="1:7" hidden="1">
      <c r="A3382" s="283" t="str">
        <f t="shared" si="470"/>
        <v>Tier 36</v>
      </c>
      <c r="B3382" s="286">
        <f t="shared" si="478"/>
        <v>3319</v>
      </c>
      <c r="C3382" s="265">
        <f t="shared" si="478"/>
        <v>47261</v>
      </c>
      <c r="D3382" s="265" t="str">
        <f t="shared" si="471"/>
        <v>Tier 36</v>
      </c>
      <c r="E3382" s="284">
        <f t="shared" si="472"/>
        <v>0.25398585037906396</v>
      </c>
      <c r="F3382" s="265" t="str">
        <f t="shared" si="473"/>
        <v>Tier 36</v>
      </c>
      <c r="G3382" s="284">
        <f t="shared" si="474"/>
        <v>1.7954933169978728E-2</v>
      </c>
    </row>
    <row r="3383" spans="1:7" hidden="1">
      <c r="A3383" s="283" t="str">
        <f t="shared" si="470"/>
        <v>Tier 36</v>
      </c>
      <c r="B3383" s="286">
        <f t="shared" si="478"/>
        <v>3320</v>
      </c>
      <c r="C3383" s="265">
        <f t="shared" si="478"/>
        <v>47262</v>
      </c>
      <c r="D3383" s="265" t="str">
        <f t="shared" si="471"/>
        <v>Tier 36</v>
      </c>
      <c r="E3383" s="284">
        <f t="shared" si="472"/>
        <v>0.25400334941391234</v>
      </c>
      <c r="F3383" s="265" t="str">
        <f t="shared" si="473"/>
        <v>Tier 36</v>
      </c>
      <c r="G3383" s="284">
        <f t="shared" si="474"/>
        <v>1.7956398711604524E-2</v>
      </c>
    </row>
    <row r="3384" spans="1:7" hidden="1">
      <c r="A3384" s="283" t="str">
        <f t="shared" si="470"/>
        <v>Tier 36</v>
      </c>
      <c r="B3384" s="286">
        <f t="shared" si="478"/>
        <v>3321</v>
      </c>
      <c r="C3384" s="265">
        <f t="shared" si="478"/>
        <v>47263</v>
      </c>
      <c r="D3384" s="265" t="str">
        <f t="shared" si="471"/>
        <v>Tier 36</v>
      </c>
      <c r="E3384" s="284">
        <f t="shared" si="472"/>
        <v>0.25402084844876072</v>
      </c>
      <c r="F3384" s="265" t="str">
        <f t="shared" si="473"/>
        <v>Tier 36</v>
      </c>
      <c r="G3384" s="284">
        <f t="shared" si="474"/>
        <v>1.7957864253230319E-2</v>
      </c>
    </row>
    <row r="3385" spans="1:7" hidden="1">
      <c r="A3385" s="283" t="str">
        <f t="shared" si="470"/>
        <v>Tier 36</v>
      </c>
      <c r="B3385" s="286">
        <f t="shared" si="478"/>
        <v>3322</v>
      </c>
      <c r="C3385" s="265">
        <f t="shared" si="478"/>
        <v>47264</v>
      </c>
      <c r="D3385" s="265" t="str">
        <f t="shared" si="471"/>
        <v>Tier 36</v>
      </c>
      <c r="E3385" s="284">
        <f t="shared" si="472"/>
        <v>0.25403834748360909</v>
      </c>
      <c r="F3385" s="265" t="str">
        <f t="shared" si="473"/>
        <v>Tier 36</v>
      </c>
      <c r="G3385" s="284">
        <f t="shared" si="474"/>
        <v>1.7959329794856115E-2</v>
      </c>
    </row>
    <row r="3386" spans="1:7" hidden="1">
      <c r="A3386" s="283" t="str">
        <f t="shared" si="470"/>
        <v>Tier 36</v>
      </c>
      <c r="B3386" s="286">
        <f t="shared" si="478"/>
        <v>3323</v>
      </c>
      <c r="C3386" s="265">
        <f t="shared" si="478"/>
        <v>47265</v>
      </c>
      <c r="D3386" s="265" t="str">
        <f t="shared" si="471"/>
        <v>Tier 36</v>
      </c>
      <c r="E3386" s="284">
        <f t="shared" si="472"/>
        <v>0.25405584651845747</v>
      </c>
      <c r="F3386" s="265" t="str">
        <f t="shared" si="473"/>
        <v>Tier 36</v>
      </c>
      <c r="G3386" s="284">
        <f t="shared" si="474"/>
        <v>1.796079533648191E-2</v>
      </c>
    </row>
    <row r="3387" spans="1:7" hidden="1">
      <c r="A3387" s="283" t="str">
        <f t="shared" si="470"/>
        <v>Tier 36</v>
      </c>
      <c r="B3387" s="286">
        <f t="shared" si="478"/>
        <v>3324</v>
      </c>
      <c r="C3387" s="265">
        <f t="shared" si="478"/>
        <v>47266</v>
      </c>
      <c r="D3387" s="265" t="str">
        <f t="shared" si="471"/>
        <v>Tier 36</v>
      </c>
      <c r="E3387" s="284">
        <f t="shared" si="472"/>
        <v>0.25407334555330585</v>
      </c>
      <c r="F3387" s="265" t="str">
        <f t="shared" si="473"/>
        <v>Tier 36</v>
      </c>
      <c r="G3387" s="284">
        <f t="shared" si="474"/>
        <v>1.7962260878107705E-2</v>
      </c>
    </row>
    <row r="3388" spans="1:7" hidden="1">
      <c r="A3388" s="283" t="str">
        <f t="shared" si="470"/>
        <v>Tier 36</v>
      </c>
      <c r="B3388" s="286">
        <f t="shared" si="478"/>
        <v>3325</v>
      </c>
      <c r="C3388" s="265">
        <f t="shared" si="478"/>
        <v>47267</v>
      </c>
      <c r="D3388" s="265" t="str">
        <f t="shared" si="471"/>
        <v>Tier 36</v>
      </c>
      <c r="E3388" s="284">
        <f t="shared" si="472"/>
        <v>0.25409084458815423</v>
      </c>
      <c r="F3388" s="265" t="str">
        <f t="shared" si="473"/>
        <v>Tier 36</v>
      </c>
      <c r="G3388" s="284">
        <f t="shared" si="474"/>
        <v>1.7963726419733501E-2</v>
      </c>
    </row>
    <row r="3389" spans="1:7" hidden="1">
      <c r="A3389" s="283" t="str">
        <f t="shared" si="470"/>
        <v>Tier 36</v>
      </c>
      <c r="B3389" s="286">
        <f t="shared" si="478"/>
        <v>3326</v>
      </c>
      <c r="C3389" s="265">
        <f t="shared" si="478"/>
        <v>47268</v>
      </c>
      <c r="D3389" s="265" t="str">
        <f t="shared" si="471"/>
        <v>Tier 36</v>
      </c>
      <c r="E3389" s="284">
        <f t="shared" si="472"/>
        <v>0.25410834362300261</v>
      </c>
      <c r="F3389" s="265" t="str">
        <f t="shared" si="473"/>
        <v>Tier 36</v>
      </c>
      <c r="G3389" s="284">
        <f t="shared" si="474"/>
        <v>1.7965191961359296E-2</v>
      </c>
    </row>
    <row r="3390" spans="1:7" hidden="1">
      <c r="A3390" s="283" t="str">
        <f t="shared" si="470"/>
        <v>Tier 36</v>
      </c>
      <c r="B3390" s="286">
        <f t="shared" si="478"/>
        <v>3327</v>
      </c>
      <c r="C3390" s="265">
        <f t="shared" si="478"/>
        <v>47269</v>
      </c>
      <c r="D3390" s="265" t="str">
        <f t="shared" si="471"/>
        <v>Tier 36</v>
      </c>
      <c r="E3390" s="284">
        <f t="shared" si="472"/>
        <v>0.25412584265785099</v>
      </c>
      <c r="F3390" s="265" t="str">
        <f t="shared" si="473"/>
        <v>Tier 36</v>
      </c>
      <c r="G3390" s="284">
        <f t="shared" si="474"/>
        <v>1.7966657502985092E-2</v>
      </c>
    </row>
    <row r="3391" spans="1:7" hidden="1">
      <c r="A3391" s="283" t="str">
        <f t="shared" si="470"/>
        <v>Tier 36</v>
      </c>
      <c r="B3391" s="286">
        <f t="shared" si="478"/>
        <v>3328</v>
      </c>
      <c r="C3391" s="265">
        <f t="shared" si="478"/>
        <v>47270</v>
      </c>
      <c r="D3391" s="265" t="str">
        <f t="shared" si="471"/>
        <v>Tier 36</v>
      </c>
      <c r="E3391" s="284">
        <f t="shared" si="472"/>
        <v>0.25414334169269936</v>
      </c>
      <c r="F3391" s="265" t="str">
        <f t="shared" si="473"/>
        <v>Tier 36</v>
      </c>
      <c r="G3391" s="284">
        <f t="shared" si="474"/>
        <v>1.7968123044610887E-2</v>
      </c>
    </row>
    <row r="3392" spans="1:7" hidden="1">
      <c r="A3392" s="283" t="str">
        <f t="shared" ref="A3392:A3455" si="479">IFERROR(INDEX($P$63:$P$101,MATCH(B3392,$Q$63:$Q$101,0)),A3391)</f>
        <v>Tier 36</v>
      </c>
      <c r="B3392" s="286">
        <f t="shared" si="478"/>
        <v>3329</v>
      </c>
      <c r="C3392" s="265">
        <f t="shared" si="478"/>
        <v>47271</v>
      </c>
      <c r="D3392" s="265" t="str">
        <f t="shared" ref="D3392:D3455" si="480">IF(A3392=0,"",A3392)</f>
        <v>Tier 36</v>
      </c>
      <c r="E3392" s="284">
        <f t="shared" ref="E3392:E3455" si="481">IF(A3392=0,E3391,E3391+VLOOKUP(D3392,$P$63:$T$101,3,0))</f>
        <v>0.25416084072754774</v>
      </c>
      <c r="F3392" s="265" t="str">
        <f t="shared" ref="F3392:F3455" si="482">D3392</f>
        <v>Tier 36</v>
      </c>
      <c r="G3392" s="284">
        <f t="shared" ref="G3392:G3455" si="483">IF(A3392=0,G3391,G3391+VLOOKUP(F3392,$P$63:$T$101,5,0))</f>
        <v>1.7969588586236682E-2</v>
      </c>
    </row>
    <row r="3393" spans="1:7" hidden="1">
      <c r="A3393" s="283" t="str">
        <f t="shared" si="479"/>
        <v>Tier 36</v>
      </c>
      <c r="B3393" s="286">
        <f t="shared" si="478"/>
        <v>3330</v>
      </c>
      <c r="C3393" s="265">
        <f t="shared" si="478"/>
        <v>47272</v>
      </c>
      <c r="D3393" s="265" t="str">
        <f t="shared" si="480"/>
        <v>Tier 36</v>
      </c>
      <c r="E3393" s="284">
        <f t="shared" si="481"/>
        <v>0.25417833976239612</v>
      </c>
      <c r="F3393" s="265" t="str">
        <f t="shared" si="482"/>
        <v>Tier 36</v>
      </c>
      <c r="G3393" s="284">
        <f t="shared" si="483"/>
        <v>1.7971054127862478E-2</v>
      </c>
    </row>
    <row r="3394" spans="1:7" hidden="1">
      <c r="A3394" s="283" t="str">
        <f t="shared" si="479"/>
        <v>Tier 36</v>
      </c>
      <c r="B3394" s="286">
        <f t="shared" si="478"/>
        <v>3331</v>
      </c>
      <c r="C3394" s="265">
        <f t="shared" si="478"/>
        <v>47273</v>
      </c>
      <c r="D3394" s="265" t="str">
        <f t="shared" si="480"/>
        <v>Tier 36</v>
      </c>
      <c r="E3394" s="284">
        <f t="shared" si="481"/>
        <v>0.2541958387972445</v>
      </c>
      <c r="F3394" s="265" t="str">
        <f t="shared" si="482"/>
        <v>Tier 36</v>
      </c>
      <c r="G3394" s="284">
        <f t="shared" si="483"/>
        <v>1.7972519669488273E-2</v>
      </c>
    </row>
    <row r="3395" spans="1:7" hidden="1">
      <c r="A3395" s="283" t="str">
        <f t="shared" si="479"/>
        <v>Tier 36</v>
      </c>
      <c r="B3395" s="286">
        <f t="shared" si="478"/>
        <v>3332</v>
      </c>
      <c r="C3395" s="265">
        <f t="shared" si="478"/>
        <v>47274</v>
      </c>
      <c r="D3395" s="265" t="str">
        <f t="shared" si="480"/>
        <v>Tier 36</v>
      </c>
      <c r="E3395" s="284">
        <f t="shared" si="481"/>
        <v>0.25421333783209288</v>
      </c>
      <c r="F3395" s="265" t="str">
        <f t="shared" si="482"/>
        <v>Tier 36</v>
      </c>
      <c r="G3395" s="284">
        <f t="shared" si="483"/>
        <v>1.7973985211114069E-2</v>
      </c>
    </row>
    <row r="3396" spans="1:7" hidden="1">
      <c r="A3396" s="283" t="str">
        <f t="shared" si="479"/>
        <v>Tier 36</v>
      </c>
      <c r="B3396" s="286">
        <f t="shared" ref="B3396:C3411" si="484">B3395+1</f>
        <v>3333</v>
      </c>
      <c r="C3396" s="265">
        <f t="shared" si="484"/>
        <v>47275</v>
      </c>
      <c r="D3396" s="265" t="str">
        <f t="shared" si="480"/>
        <v>Tier 36</v>
      </c>
      <c r="E3396" s="284">
        <f t="shared" si="481"/>
        <v>0.25423083686694126</v>
      </c>
      <c r="F3396" s="265" t="str">
        <f t="shared" si="482"/>
        <v>Tier 36</v>
      </c>
      <c r="G3396" s="284">
        <f t="shared" si="483"/>
        <v>1.7975450752739864E-2</v>
      </c>
    </row>
    <row r="3397" spans="1:7" hidden="1">
      <c r="A3397" s="283" t="str">
        <f t="shared" si="479"/>
        <v>Tier 36</v>
      </c>
      <c r="B3397" s="286">
        <f t="shared" si="484"/>
        <v>3334</v>
      </c>
      <c r="C3397" s="265">
        <f t="shared" si="484"/>
        <v>47276</v>
      </c>
      <c r="D3397" s="265" t="str">
        <f t="shared" si="480"/>
        <v>Tier 36</v>
      </c>
      <c r="E3397" s="284">
        <f t="shared" si="481"/>
        <v>0.25424833590178963</v>
      </c>
      <c r="F3397" s="265" t="str">
        <f t="shared" si="482"/>
        <v>Tier 36</v>
      </c>
      <c r="G3397" s="284">
        <f t="shared" si="483"/>
        <v>1.7976916294365659E-2</v>
      </c>
    </row>
    <row r="3398" spans="1:7" hidden="1">
      <c r="A3398" s="283" t="str">
        <f t="shared" si="479"/>
        <v>Tier 36</v>
      </c>
      <c r="B3398" s="286">
        <f t="shared" si="484"/>
        <v>3335</v>
      </c>
      <c r="C3398" s="265">
        <f t="shared" si="484"/>
        <v>47277</v>
      </c>
      <c r="D3398" s="265" t="str">
        <f t="shared" si="480"/>
        <v>Tier 36</v>
      </c>
      <c r="E3398" s="284">
        <f t="shared" si="481"/>
        <v>0.25426583493663801</v>
      </c>
      <c r="F3398" s="265" t="str">
        <f t="shared" si="482"/>
        <v>Tier 36</v>
      </c>
      <c r="G3398" s="284">
        <f t="shared" si="483"/>
        <v>1.7978381835991455E-2</v>
      </c>
    </row>
    <row r="3399" spans="1:7" hidden="1">
      <c r="A3399" s="283" t="str">
        <f t="shared" si="479"/>
        <v>Tier 36</v>
      </c>
      <c r="B3399" s="286">
        <f t="shared" si="484"/>
        <v>3336</v>
      </c>
      <c r="C3399" s="265">
        <f t="shared" si="484"/>
        <v>47278</v>
      </c>
      <c r="D3399" s="265" t="str">
        <f t="shared" si="480"/>
        <v>Tier 36</v>
      </c>
      <c r="E3399" s="284">
        <f t="shared" si="481"/>
        <v>0.25428333397148639</v>
      </c>
      <c r="F3399" s="265" t="str">
        <f t="shared" si="482"/>
        <v>Tier 36</v>
      </c>
      <c r="G3399" s="284">
        <f t="shared" si="483"/>
        <v>1.797984737761725E-2</v>
      </c>
    </row>
    <row r="3400" spans="1:7" hidden="1">
      <c r="A3400" s="283" t="str">
        <f t="shared" si="479"/>
        <v>Tier 36</v>
      </c>
      <c r="B3400" s="286">
        <f t="shared" si="484"/>
        <v>3337</v>
      </c>
      <c r="C3400" s="265">
        <f t="shared" si="484"/>
        <v>47279</v>
      </c>
      <c r="D3400" s="265" t="str">
        <f t="shared" si="480"/>
        <v>Tier 36</v>
      </c>
      <c r="E3400" s="284">
        <f t="shared" si="481"/>
        <v>0.25430083300633477</v>
      </c>
      <c r="F3400" s="265" t="str">
        <f t="shared" si="482"/>
        <v>Tier 36</v>
      </c>
      <c r="G3400" s="284">
        <f t="shared" si="483"/>
        <v>1.7981312919243046E-2</v>
      </c>
    </row>
    <row r="3401" spans="1:7" hidden="1">
      <c r="A3401" s="283" t="str">
        <f t="shared" si="479"/>
        <v>Tier 36</v>
      </c>
      <c r="B3401" s="286">
        <f t="shared" si="484"/>
        <v>3338</v>
      </c>
      <c r="C3401" s="265">
        <f t="shared" si="484"/>
        <v>47280</v>
      </c>
      <c r="D3401" s="265" t="str">
        <f t="shared" si="480"/>
        <v>Tier 36</v>
      </c>
      <c r="E3401" s="284">
        <f t="shared" si="481"/>
        <v>0.25431833204118315</v>
      </c>
      <c r="F3401" s="265" t="str">
        <f t="shared" si="482"/>
        <v>Tier 36</v>
      </c>
      <c r="G3401" s="284">
        <f t="shared" si="483"/>
        <v>1.7982778460868841E-2</v>
      </c>
    </row>
    <row r="3402" spans="1:7" hidden="1">
      <c r="A3402" s="283" t="str">
        <f t="shared" si="479"/>
        <v>Tier 36</v>
      </c>
      <c r="B3402" s="286">
        <f t="shared" si="484"/>
        <v>3339</v>
      </c>
      <c r="C3402" s="265">
        <f t="shared" si="484"/>
        <v>47281</v>
      </c>
      <c r="D3402" s="265" t="str">
        <f t="shared" si="480"/>
        <v>Tier 36</v>
      </c>
      <c r="E3402" s="284">
        <f t="shared" si="481"/>
        <v>0.25433583107603153</v>
      </c>
      <c r="F3402" s="265" t="str">
        <f t="shared" si="482"/>
        <v>Tier 36</v>
      </c>
      <c r="G3402" s="284">
        <f t="shared" si="483"/>
        <v>1.7984244002494636E-2</v>
      </c>
    </row>
    <row r="3403" spans="1:7" hidden="1">
      <c r="A3403" s="283" t="str">
        <f t="shared" si="479"/>
        <v>Tier 36</v>
      </c>
      <c r="B3403" s="286">
        <f t="shared" si="484"/>
        <v>3340</v>
      </c>
      <c r="C3403" s="265">
        <f t="shared" si="484"/>
        <v>47282</v>
      </c>
      <c r="D3403" s="265" t="str">
        <f t="shared" si="480"/>
        <v>Tier 36</v>
      </c>
      <c r="E3403" s="284">
        <f t="shared" si="481"/>
        <v>0.2543533301108799</v>
      </c>
      <c r="F3403" s="265" t="str">
        <f t="shared" si="482"/>
        <v>Tier 36</v>
      </c>
      <c r="G3403" s="284">
        <f t="shared" si="483"/>
        <v>1.7985709544120432E-2</v>
      </c>
    </row>
    <row r="3404" spans="1:7" hidden="1">
      <c r="A3404" s="283" t="str">
        <f t="shared" si="479"/>
        <v>Tier 36</v>
      </c>
      <c r="B3404" s="286">
        <f t="shared" si="484"/>
        <v>3341</v>
      </c>
      <c r="C3404" s="265">
        <f t="shared" si="484"/>
        <v>47283</v>
      </c>
      <c r="D3404" s="265" t="str">
        <f t="shared" si="480"/>
        <v>Tier 36</v>
      </c>
      <c r="E3404" s="284">
        <f t="shared" si="481"/>
        <v>0.25437082914572828</v>
      </c>
      <c r="F3404" s="265" t="str">
        <f t="shared" si="482"/>
        <v>Tier 36</v>
      </c>
      <c r="G3404" s="284">
        <f t="shared" si="483"/>
        <v>1.7987175085746227E-2</v>
      </c>
    </row>
    <row r="3405" spans="1:7" hidden="1">
      <c r="A3405" s="283" t="str">
        <f t="shared" si="479"/>
        <v>Tier 36</v>
      </c>
      <c r="B3405" s="286">
        <f t="shared" si="484"/>
        <v>3342</v>
      </c>
      <c r="C3405" s="265">
        <f t="shared" si="484"/>
        <v>47284</v>
      </c>
      <c r="D3405" s="265" t="str">
        <f t="shared" si="480"/>
        <v>Tier 36</v>
      </c>
      <c r="E3405" s="284">
        <f t="shared" si="481"/>
        <v>0.25438832818057666</v>
      </c>
      <c r="F3405" s="265" t="str">
        <f t="shared" si="482"/>
        <v>Tier 36</v>
      </c>
      <c r="G3405" s="284">
        <f t="shared" si="483"/>
        <v>1.7988640627372023E-2</v>
      </c>
    </row>
    <row r="3406" spans="1:7" hidden="1">
      <c r="A3406" s="283" t="str">
        <f t="shared" si="479"/>
        <v>Tier 36</v>
      </c>
      <c r="B3406" s="286">
        <f t="shared" si="484"/>
        <v>3343</v>
      </c>
      <c r="C3406" s="265">
        <f t="shared" si="484"/>
        <v>47285</v>
      </c>
      <c r="D3406" s="265" t="str">
        <f t="shared" si="480"/>
        <v>Tier 36</v>
      </c>
      <c r="E3406" s="284">
        <f t="shared" si="481"/>
        <v>0.25440582721542504</v>
      </c>
      <c r="F3406" s="265" t="str">
        <f t="shared" si="482"/>
        <v>Tier 36</v>
      </c>
      <c r="G3406" s="284">
        <f t="shared" si="483"/>
        <v>1.7990106168997818E-2</v>
      </c>
    </row>
    <row r="3407" spans="1:7" hidden="1">
      <c r="A3407" s="283" t="str">
        <f t="shared" si="479"/>
        <v>Tier 36</v>
      </c>
      <c r="B3407" s="286">
        <f t="shared" si="484"/>
        <v>3344</v>
      </c>
      <c r="C3407" s="265">
        <f t="shared" si="484"/>
        <v>47286</v>
      </c>
      <c r="D3407" s="265" t="str">
        <f t="shared" si="480"/>
        <v>Tier 36</v>
      </c>
      <c r="E3407" s="284">
        <f t="shared" si="481"/>
        <v>0.25442332625027342</v>
      </c>
      <c r="F3407" s="265" t="str">
        <f t="shared" si="482"/>
        <v>Tier 36</v>
      </c>
      <c r="G3407" s="284">
        <f t="shared" si="483"/>
        <v>1.7991571710623613E-2</v>
      </c>
    </row>
    <row r="3408" spans="1:7" hidden="1">
      <c r="A3408" s="283" t="str">
        <f t="shared" si="479"/>
        <v>Tier 36</v>
      </c>
      <c r="B3408" s="286">
        <f t="shared" si="484"/>
        <v>3345</v>
      </c>
      <c r="C3408" s="265">
        <f t="shared" si="484"/>
        <v>47287</v>
      </c>
      <c r="D3408" s="265" t="str">
        <f t="shared" si="480"/>
        <v>Tier 36</v>
      </c>
      <c r="E3408" s="284">
        <f t="shared" si="481"/>
        <v>0.2544408252851218</v>
      </c>
      <c r="F3408" s="265" t="str">
        <f t="shared" si="482"/>
        <v>Tier 36</v>
      </c>
      <c r="G3408" s="284">
        <f t="shared" si="483"/>
        <v>1.7993037252249409E-2</v>
      </c>
    </row>
    <row r="3409" spans="1:7" hidden="1">
      <c r="A3409" s="283" t="str">
        <f t="shared" si="479"/>
        <v>Tier 36</v>
      </c>
      <c r="B3409" s="286">
        <f t="shared" si="484"/>
        <v>3346</v>
      </c>
      <c r="C3409" s="265">
        <f t="shared" si="484"/>
        <v>47288</v>
      </c>
      <c r="D3409" s="265" t="str">
        <f t="shared" si="480"/>
        <v>Tier 36</v>
      </c>
      <c r="E3409" s="284">
        <f t="shared" si="481"/>
        <v>0.25445832431997017</v>
      </c>
      <c r="F3409" s="265" t="str">
        <f t="shared" si="482"/>
        <v>Tier 36</v>
      </c>
      <c r="G3409" s="284">
        <f t="shared" si="483"/>
        <v>1.7994502793875204E-2</v>
      </c>
    </row>
    <row r="3410" spans="1:7" hidden="1">
      <c r="A3410" s="283" t="str">
        <f t="shared" si="479"/>
        <v>Tier 36</v>
      </c>
      <c r="B3410" s="286">
        <f t="shared" si="484"/>
        <v>3347</v>
      </c>
      <c r="C3410" s="265">
        <f t="shared" si="484"/>
        <v>47289</v>
      </c>
      <c r="D3410" s="265" t="str">
        <f t="shared" si="480"/>
        <v>Tier 36</v>
      </c>
      <c r="E3410" s="284">
        <f t="shared" si="481"/>
        <v>0.25447582335481855</v>
      </c>
      <c r="F3410" s="265" t="str">
        <f t="shared" si="482"/>
        <v>Tier 36</v>
      </c>
      <c r="G3410" s="284">
        <f t="shared" si="483"/>
        <v>1.7995968335501E-2</v>
      </c>
    </row>
    <row r="3411" spans="1:7" hidden="1">
      <c r="A3411" s="283" t="str">
        <f t="shared" si="479"/>
        <v>Tier 36</v>
      </c>
      <c r="B3411" s="286">
        <f t="shared" si="484"/>
        <v>3348</v>
      </c>
      <c r="C3411" s="265">
        <f t="shared" si="484"/>
        <v>47290</v>
      </c>
      <c r="D3411" s="265" t="str">
        <f t="shared" si="480"/>
        <v>Tier 36</v>
      </c>
      <c r="E3411" s="284">
        <f t="shared" si="481"/>
        <v>0.25449332238966693</v>
      </c>
      <c r="F3411" s="265" t="str">
        <f t="shared" si="482"/>
        <v>Tier 36</v>
      </c>
      <c r="G3411" s="284">
        <f t="shared" si="483"/>
        <v>1.7997433877126795E-2</v>
      </c>
    </row>
    <row r="3412" spans="1:7" hidden="1">
      <c r="A3412" s="283" t="str">
        <f t="shared" si="479"/>
        <v>Tier 36</v>
      </c>
      <c r="B3412" s="286">
        <f t="shared" ref="B3412:C3427" si="485">B3411+1</f>
        <v>3349</v>
      </c>
      <c r="C3412" s="265">
        <f t="shared" si="485"/>
        <v>47291</v>
      </c>
      <c r="D3412" s="265" t="str">
        <f t="shared" si="480"/>
        <v>Tier 36</v>
      </c>
      <c r="E3412" s="284">
        <f t="shared" si="481"/>
        <v>0.25451082142451531</v>
      </c>
      <c r="F3412" s="265" t="str">
        <f t="shared" si="482"/>
        <v>Tier 36</v>
      </c>
      <c r="G3412" s="284">
        <f t="shared" si="483"/>
        <v>1.799889941875259E-2</v>
      </c>
    </row>
    <row r="3413" spans="1:7" hidden="1">
      <c r="A3413" s="283" t="str">
        <f t="shared" si="479"/>
        <v>Tier 36</v>
      </c>
      <c r="B3413" s="286">
        <f t="shared" si="485"/>
        <v>3350</v>
      </c>
      <c r="C3413" s="265">
        <f t="shared" si="485"/>
        <v>47292</v>
      </c>
      <c r="D3413" s="265" t="str">
        <f t="shared" si="480"/>
        <v>Tier 36</v>
      </c>
      <c r="E3413" s="284">
        <f t="shared" si="481"/>
        <v>0.25452832045936369</v>
      </c>
      <c r="F3413" s="265" t="str">
        <f t="shared" si="482"/>
        <v>Tier 36</v>
      </c>
      <c r="G3413" s="284">
        <f t="shared" si="483"/>
        <v>1.8000364960378386E-2</v>
      </c>
    </row>
    <row r="3414" spans="1:7" hidden="1">
      <c r="A3414" s="283" t="str">
        <f t="shared" si="479"/>
        <v>Tier 36</v>
      </c>
      <c r="B3414" s="286">
        <f t="shared" si="485"/>
        <v>3351</v>
      </c>
      <c r="C3414" s="265">
        <f t="shared" si="485"/>
        <v>47293</v>
      </c>
      <c r="D3414" s="265" t="str">
        <f t="shared" si="480"/>
        <v>Tier 36</v>
      </c>
      <c r="E3414" s="284">
        <f t="shared" si="481"/>
        <v>0.25454581949421207</v>
      </c>
      <c r="F3414" s="265" t="str">
        <f t="shared" si="482"/>
        <v>Tier 36</v>
      </c>
      <c r="G3414" s="284">
        <f t="shared" si="483"/>
        <v>1.8001830502004181E-2</v>
      </c>
    </row>
    <row r="3415" spans="1:7" hidden="1">
      <c r="A3415" s="283" t="str">
        <f t="shared" si="479"/>
        <v>Tier 36</v>
      </c>
      <c r="B3415" s="286">
        <f t="shared" si="485"/>
        <v>3352</v>
      </c>
      <c r="C3415" s="265">
        <f t="shared" si="485"/>
        <v>47294</v>
      </c>
      <c r="D3415" s="265" t="str">
        <f t="shared" si="480"/>
        <v>Tier 36</v>
      </c>
      <c r="E3415" s="284">
        <f t="shared" si="481"/>
        <v>0.25456331852906044</v>
      </c>
      <c r="F3415" s="265" t="str">
        <f t="shared" si="482"/>
        <v>Tier 36</v>
      </c>
      <c r="G3415" s="284">
        <f t="shared" si="483"/>
        <v>1.8003296043629977E-2</v>
      </c>
    </row>
    <row r="3416" spans="1:7" hidden="1">
      <c r="A3416" s="283" t="str">
        <f t="shared" si="479"/>
        <v>Tier 36</v>
      </c>
      <c r="B3416" s="286">
        <f t="shared" si="485"/>
        <v>3353</v>
      </c>
      <c r="C3416" s="265">
        <f t="shared" si="485"/>
        <v>47295</v>
      </c>
      <c r="D3416" s="265" t="str">
        <f t="shared" si="480"/>
        <v>Tier 36</v>
      </c>
      <c r="E3416" s="284">
        <f t="shared" si="481"/>
        <v>0.25458081756390882</v>
      </c>
      <c r="F3416" s="265" t="str">
        <f t="shared" si="482"/>
        <v>Tier 36</v>
      </c>
      <c r="G3416" s="284">
        <f t="shared" si="483"/>
        <v>1.8004761585255772E-2</v>
      </c>
    </row>
    <row r="3417" spans="1:7" hidden="1">
      <c r="A3417" s="283" t="str">
        <f t="shared" si="479"/>
        <v>Tier 36</v>
      </c>
      <c r="B3417" s="286">
        <f t="shared" si="485"/>
        <v>3354</v>
      </c>
      <c r="C3417" s="265">
        <f t="shared" si="485"/>
        <v>47296</v>
      </c>
      <c r="D3417" s="265" t="str">
        <f t="shared" si="480"/>
        <v>Tier 36</v>
      </c>
      <c r="E3417" s="284">
        <f t="shared" si="481"/>
        <v>0.2545983165987572</v>
      </c>
      <c r="F3417" s="265" t="str">
        <f t="shared" si="482"/>
        <v>Tier 36</v>
      </c>
      <c r="G3417" s="284">
        <f t="shared" si="483"/>
        <v>1.8006227126881567E-2</v>
      </c>
    </row>
    <row r="3418" spans="1:7" hidden="1">
      <c r="A3418" s="283" t="str">
        <f t="shared" si="479"/>
        <v>Tier 36</v>
      </c>
      <c r="B3418" s="286">
        <f t="shared" si="485"/>
        <v>3355</v>
      </c>
      <c r="C3418" s="265">
        <f t="shared" si="485"/>
        <v>47297</v>
      </c>
      <c r="D3418" s="265" t="str">
        <f t="shared" si="480"/>
        <v>Tier 36</v>
      </c>
      <c r="E3418" s="284">
        <f t="shared" si="481"/>
        <v>0.25461581563360558</v>
      </c>
      <c r="F3418" s="265" t="str">
        <f t="shared" si="482"/>
        <v>Tier 36</v>
      </c>
      <c r="G3418" s="284">
        <f t="shared" si="483"/>
        <v>1.8007692668507363E-2</v>
      </c>
    </row>
    <row r="3419" spans="1:7" hidden="1">
      <c r="A3419" s="283" t="str">
        <f t="shared" si="479"/>
        <v>Tier 36</v>
      </c>
      <c r="B3419" s="286">
        <f t="shared" si="485"/>
        <v>3356</v>
      </c>
      <c r="C3419" s="265">
        <f t="shared" si="485"/>
        <v>47298</v>
      </c>
      <c r="D3419" s="265" t="str">
        <f t="shared" si="480"/>
        <v>Tier 36</v>
      </c>
      <c r="E3419" s="284">
        <f t="shared" si="481"/>
        <v>0.25463331466845396</v>
      </c>
      <c r="F3419" s="265" t="str">
        <f t="shared" si="482"/>
        <v>Tier 36</v>
      </c>
      <c r="G3419" s="284">
        <f t="shared" si="483"/>
        <v>1.8009158210133158E-2</v>
      </c>
    </row>
    <row r="3420" spans="1:7" hidden="1">
      <c r="A3420" s="283" t="str">
        <f t="shared" si="479"/>
        <v>Tier 36</v>
      </c>
      <c r="B3420" s="286">
        <f t="shared" si="485"/>
        <v>3357</v>
      </c>
      <c r="C3420" s="265">
        <f t="shared" si="485"/>
        <v>47299</v>
      </c>
      <c r="D3420" s="265" t="str">
        <f t="shared" si="480"/>
        <v>Tier 36</v>
      </c>
      <c r="E3420" s="284">
        <f t="shared" si="481"/>
        <v>0.25465081370330234</v>
      </c>
      <c r="F3420" s="265" t="str">
        <f t="shared" si="482"/>
        <v>Tier 36</v>
      </c>
      <c r="G3420" s="284">
        <f t="shared" si="483"/>
        <v>1.8010623751758954E-2</v>
      </c>
    </row>
    <row r="3421" spans="1:7" hidden="1">
      <c r="A3421" s="283" t="str">
        <f t="shared" si="479"/>
        <v>Tier 36</v>
      </c>
      <c r="B3421" s="286">
        <f t="shared" si="485"/>
        <v>3358</v>
      </c>
      <c r="C3421" s="265">
        <f t="shared" si="485"/>
        <v>47300</v>
      </c>
      <c r="D3421" s="265" t="str">
        <f t="shared" si="480"/>
        <v>Tier 36</v>
      </c>
      <c r="E3421" s="284">
        <f t="shared" si="481"/>
        <v>0.25466831273815072</v>
      </c>
      <c r="F3421" s="265" t="str">
        <f t="shared" si="482"/>
        <v>Tier 36</v>
      </c>
      <c r="G3421" s="284">
        <f t="shared" si="483"/>
        <v>1.8012089293384749E-2</v>
      </c>
    </row>
    <row r="3422" spans="1:7" hidden="1">
      <c r="A3422" s="283" t="str">
        <f t="shared" si="479"/>
        <v>Tier 36</v>
      </c>
      <c r="B3422" s="286">
        <f t="shared" si="485"/>
        <v>3359</v>
      </c>
      <c r="C3422" s="265">
        <f t="shared" si="485"/>
        <v>47301</v>
      </c>
      <c r="D3422" s="265" t="str">
        <f t="shared" si="480"/>
        <v>Tier 36</v>
      </c>
      <c r="E3422" s="284">
        <f t="shared" si="481"/>
        <v>0.25468581177299909</v>
      </c>
      <c r="F3422" s="265" t="str">
        <f t="shared" si="482"/>
        <v>Tier 36</v>
      </c>
      <c r="G3422" s="284">
        <f t="shared" si="483"/>
        <v>1.8013554835010544E-2</v>
      </c>
    </row>
    <row r="3423" spans="1:7" hidden="1">
      <c r="A3423" s="283" t="str">
        <f t="shared" si="479"/>
        <v>Tier 36</v>
      </c>
      <c r="B3423" s="286">
        <f t="shared" si="485"/>
        <v>3360</v>
      </c>
      <c r="C3423" s="265">
        <f t="shared" si="485"/>
        <v>47302</v>
      </c>
      <c r="D3423" s="265" t="str">
        <f t="shared" si="480"/>
        <v>Tier 36</v>
      </c>
      <c r="E3423" s="284">
        <f t="shared" si="481"/>
        <v>0.25470331080784747</v>
      </c>
      <c r="F3423" s="265" t="str">
        <f t="shared" si="482"/>
        <v>Tier 36</v>
      </c>
      <c r="G3423" s="284">
        <f t="shared" si="483"/>
        <v>1.801502037663634E-2</v>
      </c>
    </row>
    <row r="3424" spans="1:7" hidden="1">
      <c r="A3424" s="283" t="str">
        <f t="shared" si="479"/>
        <v>Tier 36</v>
      </c>
      <c r="B3424" s="286">
        <f t="shared" si="485"/>
        <v>3361</v>
      </c>
      <c r="C3424" s="265">
        <f t="shared" si="485"/>
        <v>47303</v>
      </c>
      <c r="D3424" s="265" t="str">
        <f t="shared" si="480"/>
        <v>Tier 36</v>
      </c>
      <c r="E3424" s="284">
        <f t="shared" si="481"/>
        <v>0.25472080984269585</v>
      </c>
      <c r="F3424" s="265" t="str">
        <f t="shared" si="482"/>
        <v>Tier 36</v>
      </c>
      <c r="G3424" s="284">
        <f t="shared" si="483"/>
        <v>1.8016485918262135E-2</v>
      </c>
    </row>
    <row r="3425" spans="1:7" hidden="1">
      <c r="A3425" s="283" t="str">
        <f t="shared" si="479"/>
        <v>Tier 36</v>
      </c>
      <c r="B3425" s="286">
        <f t="shared" si="485"/>
        <v>3362</v>
      </c>
      <c r="C3425" s="265">
        <f t="shared" si="485"/>
        <v>47304</v>
      </c>
      <c r="D3425" s="265" t="str">
        <f t="shared" si="480"/>
        <v>Tier 36</v>
      </c>
      <c r="E3425" s="284">
        <f t="shared" si="481"/>
        <v>0.25473830887754423</v>
      </c>
      <c r="F3425" s="265" t="str">
        <f t="shared" si="482"/>
        <v>Tier 36</v>
      </c>
      <c r="G3425" s="284">
        <f t="shared" si="483"/>
        <v>1.8017951459887931E-2</v>
      </c>
    </row>
    <row r="3426" spans="1:7" hidden="1">
      <c r="A3426" s="283" t="str">
        <f t="shared" si="479"/>
        <v>Tier 36</v>
      </c>
      <c r="B3426" s="286">
        <f t="shared" si="485"/>
        <v>3363</v>
      </c>
      <c r="C3426" s="265">
        <f t="shared" si="485"/>
        <v>47305</v>
      </c>
      <c r="D3426" s="265" t="str">
        <f t="shared" si="480"/>
        <v>Tier 36</v>
      </c>
      <c r="E3426" s="284">
        <f t="shared" si="481"/>
        <v>0.25475580791239261</v>
      </c>
      <c r="F3426" s="265" t="str">
        <f t="shared" si="482"/>
        <v>Tier 36</v>
      </c>
      <c r="G3426" s="284">
        <f t="shared" si="483"/>
        <v>1.8019417001513726E-2</v>
      </c>
    </row>
    <row r="3427" spans="1:7" hidden="1">
      <c r="A3427" s="283" t="str">
        <f t="shared" si="479"/>
        <v>Tier 36</v>
      </c>
      <c r="B3427" s="286">
        <f t="shared" si="485"/>
        <v>3364</v>
      </c>
      <c r="C3427" s="265">
        <f t="shared" si="485"/>
        <v>47306</v>
      </c>
      <c r="D3427" s="265" t="str">
        <f t="shared" si="480"/>
        <v>Tier 36</v>
      </c>
      <c r="E3427" s="284">
        <f t="shared" si="481"/>
        <v>0.25477330694724099</v>
      </c>
      <c r="F3427" s="265" t="str">
        <f t="shared" si="482"/>
        <v>Tier 36</v>
      </c>
      <c r="G3427" s="284">
        <f t="shared" si="483"/>
        <v>1.8020882543139521E-2</v>
      </c>
    </row>
    <row r="3428" spans="1:7" hidden="1">
      <c r="A3428" s="283" t="str">
        <f t="shared" si="479"/>
        <v>Tier 36</v>
      </c>
      <c r="B3428" s="286">
        <f t="shared" ref="B3428:C3443" si="486">B3427+1</f>
        <v>3365</v>
      </c>
      <c r="C3428" s="265">
        <f t="shared" si="486"/>
        <v>47307</v>
      </c>
      <c r="D3428" s="265" t="str">
        <f t="shared" si="480"/>
        <v>Tier 36</v>
      </c>
      <c r="E3428" s="284">
        <f t="shared" si="481"/>
        <v>0.25479080598208936</v>
      </c>
      <c r="F3428" s="265" t="str">
        <f t="shared" si="482"/>
        <v>Tier 36</v>
      </c>
      <c r="G3428" s="284">
        <f t="shared" si="483"/>
        <v>1.8022348084765317E-2</v>
      </c>
    </row>
    <row r="3429" spans="1:7" hidden="1">
      <c r="A3429" s="283" t="str">
        <f t="shared" si="479"/>
        <v>Tier 36</v>
      </c>
      <c r="B3429" s="286">
        <f t="shared" si="486"/>
        <v>3366</v>
      </c>
      <c r="C3429" s="265">
        <f t="shared" si="486"/>
        <v>47308</v>
      </c>
      <c r="D3429" s="265" t="str">
        <f t="shared" si="480"/>
        <v>Tier 36</v>
      </c>
      <c r="E3429" s="284">
        <f t="shared" si="481"/>
        <v>0.25480830501693774</v>
      </c>
      <c r="F3429" s="265" t="str">
        <f t="shared" si="482"/>
        <v>Tier 36</v>
      </c>
      <c r="G3429" s="284">
        <f t="shared" si="483"/>
        <v>1.8023813626391112E-2</v>
      </c>
    </row>
    <row r="3430" spans="1:7" hidden="1">
      <c r="A3430" s="283" t="str">
        <f t="shared" si="479"/>
        <v>Tier 36</v>
      </c>
      <c r="B3430" s="286">
        <f t="shared" si="486"/>
        <v>3367</v>
      </c>
      <c r="C3430" s="265">
        <f t="shared" si="486"/>
        <v>47309</v>
      </c>
      <c r="D3430" s="265" t="str">
        <f t="shared" si="480"/>
        <v>Tier 36</v>
      </c>
      <c r="E3430" s="284">
        <f t="shared" si="481"/>
        <v>0.25482580405178612</v>
      </c>
      <c r="F3430" s="265" t="str">
        <f t="shared" si="482"/>
        <v>Tier 36</v>
      </c>
      <c r="G3430" s="284">
        <f t="shared" si="483"/>
        <v>1.8025279168016908E-2</v>
      </c>
    </row>
    <row r="3431" spans="1:7" hidden="1">
      <c r="A3431" s="283" t="str">
        <f t="shared" si="479"/>
        <v>Tier 36</v>
      </c>
      <c r="B3431" s="286">
        <f t="shared" si="486"/>
        <v>3368</v>
      </c>
      <c r="C3431" s="265">
        <f t="shared" si="486"/>
        <v>47310</v>
      </c>
      <c r="D3431" s="265" t="str">
        <f t="shared" si="480"/>
        <v>Tier 36</v>
      </c>
      <c r="E3431" s="284">
        <f t="shared" si="481"/>
        <v>0.2548433030866345</v>
      </c>
      <c r="F3431" s="265" t="str">
        <f t="shared" si="482"/>
        <v>Tier 36</v>
      </c>
      <c r="G3431" s="284">
        <f t="shared" si="483"/>
        <v>1.8026744709642703E-2</v>
      </c>
    </row>
    <row r="3432" spans="1:7" hidden="1">
      <c r="A3432" s="283" t="str">
        <f t="shared" si="479"/>
        <v>Tier 36</v>
      </c>
      <c r="B3432" s="286">
        <f t="shared" si="486"/>
        <v>3369</v>
      </c>
      <c r="C3432" s="265">
        <f t="shared" si="486"/>
        <v>47311</v>
      </c>
      <c r="D3432" s="265" t="str">
        <f t="shared" si="480"/>
        <v>Tier 36</v>
      </c>
      <c r="E3432" s="284">
        <f t="shared" si="481"/>
        <v>0.25486080212148288</v>
      </c>
      <c r="F3432" s="265" t="str">
        <f t="shared" si="482"/>
        <v>Tier 36</v>
      </c>
      <c r="G3432" s="284">
        <f t="shared" si="483"/>
        <v>1.8028210251268498E-2</v>
      </c>
    </row>
    <row r="3433" spans="1:7" hidden="1">
      <c r="A3433" s="283" t="str">
        <f t="shared" si="479"/>
        <v>Tier 36</v>
      </c>
      <c r="B3433" s="286">
        <f t="shared" si="486"/>
        <v>3370</v>
      </c>
      <c r="C3433" s="265">
        <f t="shared" si="486"/>
        <v>47312</v>
      </c>
      <c r="D3433" s="265" t="str">
        <f t="shared" si="480"/>
        <v>Tier 36</v>
      </c>
      <c r="E3433" s="284">
        <f t="shared" si="481"/>
        <v>0.25487830115633126</v>
      </c>
      <c r="F3433" s="265" t="str">
        <f t="shared" si="482"/>
        <v>Tier 36</v>
      </c>
      <c r="G3433" s="284">
        <f t="shared" si="483"/>
        <v>1.8029675792894294E-2</v>
      </c>
    </row>
    <row r="3434" spans="1:7" hidden="1">
      <c r="A3434" s="283" t="str">
        <f t="shared" si="479"/>
        <v>Tier 36</v>
      </c>
      <c r="B3434" s="286">
        <f t="shared" si="486"/>
        <v>3371</v>
      </c>
      <c r="C3434" s="265">
        <f t="shared" si="486"/>
        <v>47313</v>
      </c>
      <c r="D3434" s="265" t="str">
        <f t="shared" si="480"/>
        <v>Tier 36</v>
      </c>
      <c r="E3434" s="284">
        <f t="shared" si="481"/>
        <v>0.25489580019117963</v>
      </c>
      <c r="F3434" s="265" t="str">
        <f t="shared" si="482"/>
        <v>Tier 36</v>
      </c>
      <c r="G3434" s="284">
        <f t="shared" si="483"/>
        <v>1.8031141334520089E-2</v>
      </c>
    </row>
    <row r="3435" spans="1:7" hidden="1">
      <c r="A3435" s="283" t="str">
        <f t="shared" si="479"/>
        <v>Tier 36</v>
      </c>
      <c r="B3435" s="286">
        <f t="shared" si="486"/>
        <v>3372</v>
      </c>
      <c r="C3435" s="265">
        <f t="shared" si="486"/>
        <v>47314</v>
      </c>
      <c r="D3435" s="265" t="str">
        <f t="shared" si="480"/>
        <v>Tier 36</v>
      </c>
      <c r="E3435" s="284">
        <f t="shared" si="481"/>
        <v>0.25491329922602801</v>
      </c>
      <c r="F3435" s="265" t="str">
        <f t="shared" si="482"/>
        <v>Tier 36</v>
      </c>
      <c r="G3435" s="284">
        <f t="shared" si="483"/>
        <v>1.8032606876145885E-2</v>
      </c>
    </row>
    <row r="3436" spans="1:7" hidden="1">
      <c r="A3436" s="283" t="str">
        <f t="shared" si="479"/>
        <v>Tier 36</v>
      </c>
      <c r="B3436" s="286">
        <f t="shared" si="486"/>
        <v>3373</v>
      </c>
      <c r="C3436" s="265">
        <f t="shared" si="486"/>
        <v>47315</v>
      </c>
      <c r="D3436" s="265" t="str">
        <f t="shared" si="480"/>
        <v>Tier 36</v>
      </c>
      <c r="E3436" s="284">
        <f t="shared" si="481"/>
        <v>0.25493079826087639</v>
      </c>
      <c r="F3436" s="265" t="str">
        <f t="shared" si="482"/>
        <v>Tier 36</v>
      </c>
      <c r="G3436" s="284">
        <f t="shared" si="483"/>
        <v>1.803407241777168E-2</v>
      </c>
    </row>
    <row r="3437" spans="1:7" hidden="1">
      <c r="A3437" s="283" t="str">
        <f t="shared" si="479"/>
        <v>Tier 36</v>
      </c>
      <c r="B3437" s="286">
        <f t="shared" si="486"/>
        <v>3374</v>
      </c>
      <c r="C3437" s="265">
        <f t="shared" si="486"/>
        <v>47316</v>
      </c>
      <c r="D3437" s="265" t="str">
        <f t="shared" si="480"/>
        <v>Tier 36</v>
      </c>
      <c r="E3437" s="284">
        <f t="shared" si="481"/>
        <v>0.25494829729572477</v>
      </c>
      <c r="F3437" s="265" t="str">
        <f t="shared" si="482"/>
        <v>Tier 36</v>
      </c>
      <c r="G3437" s="284">
        <f t="shared" si="483"/>
        <v>1.8035537959397475E-2</v>
      </c>
    </row>
    <row r="3438" spans="1:7" hidden="1">
      <c r="A3438" s="283" t="str">
        <f t="shared" si="479"/>
        <v>Tier 36</v>
      </c>
      <c r="B3438" s="286">
        <f t="shared" si="486"/>
        <v>3375</v>
      </c>
      <c r="C3438" s="265">
        <f t="shared" si="486"/>
        <v>47317</v>
      </c>
      <c r="D3438" s="265" t="str">
        <f t="shared" si="480"/>
        <v>Tier 36</v>
      </c>
      <c r="E3438" s="284">
        <f t="shared" si="481"/>
        <v>0.25496579633057315</v>
      </c>
      <c r="F3438" s="265" t="str">
        <f t="shared" si="482"/>
        <v>Tier 36</v>
      </c>
      <c r="G3438" s="284">
        <f t="shared" si="483"/>
        <v>1.8037003501023271E-2</v>
      </c>
    </row>
    <row r="3439" spans="1:7" hidden="1">
      <c r="A3439" s="283" t="str">
        <f t="shared" si="479"/>
        <v>Tier 36</v>
      </c>
      <c r="B3439" s="286">
        <f t="shared" si="486"/>
        <v>3376</v>
      </c>
      <c r="C3439" s="265">
        <f t="shared" si="486"/>
        <v>47318</v>
      </c>
      <c r="D3439" s="265" t="str">
        <f t="shared" si="480"/>
        <v>Tier 36</v>
      </c>
      <c r="E3439" s="284">
        <f t="shared" si="481"/>
        <v>0.25498329536542153</v>
      </c>
      <c r="F3439" s="265" t="str">
        <f t="shared" si="482"/>
        <v>Tier 36</v>
      </c>
      <c r="G3439" s="284">
        <f t="shared" si="483"/>
        <v>1.8038469042649066E-2</v>
      </c>
    </row>
    <row r="3440" spans="1:7" hidden="1">
      <c r="A3440" s="283" t="str">
        <f t="shared" si="479"/>
        <v>Tier 36</v>
      </c>
      <c r="B3440" s="286">
        <f t="shared" si="486"/>
        <v>3377</v>
      </c>
      <c r="C3440" s="265">
        <f t="shared" si="486"/>
        <v>47319</v>
      </c>
      <c r="D3440" s="265" t="str">
        <f t="shared" si="480"/>
        <v>Tier 36</v>
      </c>
      <c r="E3440" s="284">
        <f t="shared" si="481"/>
        <v>0.2550007944002699</v>
      </c>
      <c r="F3440" s="265" t="str">
        <f t="shared" si="482"/>
        <v>Tier 36</v>
      </c>
      <c r="G3440" s="284">
        <f t="shared" si="483"/>
        <v>1.8039934584274862E-2</v>
      </c>
    </row>
    <row r="3441" spans="1:7" hidden="1">
      <c r="A3441" s="283" t="str">
        <f t="shared" si="479"/>
        <v>Tier 36</v>
      </c>
      <c r="B3441" s="286">
        <f t="shared" si="486"/>
        <v>3378</v>
      </c>
      <c r="C3441" s="265">
        <f t="shared" si="486"/>
        <v>47320</v>
      </c>
      <c r="D3441" s="265" t="str">
        <f t="shared" si="480"/>
        <v>Tier 36</v>
      </c>
      <c r="E3441" s="284">
        <f t="shared" si="481"/>
        <v>0.25501829343511828</v>
      </c>
      <c r="F3441" s="265" t="str">
        <f t="shared" si="482"/>
        <v>Tier 36</v>
      </c>
      <c r="G3441" s="284">
        <f t="shared" si="483"/>
        <v>1.8041400125900657E-2</v>
      </c>
    </row>
    <row r="3442" spans="1:7" hidden="1">
      <c r="A3442" s="283" t="str">
        <f t="shared" si="479"/>
        <v>Tier 36</v>
      </c>
      <c r="B3442" s="286">
        <f t="shared" si="486"/>
        <v>3379</v>
      </c>
      <c r="C3442" s="265">
        <f t="shared" si="486"/>
        <v>47321</v>
      </c>
      <c r="D3442" s="265" t="str">
        <f t="shared" si="480"/>
        <v>Tier 36</v>
      </c>
      <c r="E3442" s="284">
        <f t="shared" si="481"/>
        <v>0.25503579246996666</v>
      </c>
      <c r="F3442" s="265" t="str">
        <f t="shared" si="482"/>
        <v>Tier 36</v>
      </c>
      <c r="G3442" s="284">
        <f t="shared" si="483"/>
        <v>1.8042865667526452E-2</v>
      </c>
    </row>
    <row r="3443" spans="1:7" hidden="1">
      <c r="A3443" s="283" t="str">
        <f t="shared" si="479"/>
        <v>Tier 36</v>
      </c>
      <c r="B3443" s="286">
        <f t="shared" si="486"/>
        <v>3380</v>
      </c>
      <c r="C3443" s="265">
        <f t="shared" si="486"/>
        <v>47322</v>
      </c>
      <c r="D3443" s="265" t="str">
        <f t="shared" si="480"/>
        <v>Tier 36</v>
      </c>
      <c r="E3443" s="284">
        <f t="shared" si="481"/>
        <v>0.25505329150481504</v>
      </c>
      <c r="F3443" s="265" t="str">
        <f t="shared" si="482"/>
        <v>Tier 36</v>
      </c>
      <c r="G3443" s="284">
        <f t="shared" si="483"/>
        <v>1.8044331209152248E-2</v>
      </c>
    </row>
    <row r="3444" spans="1:7" hidden="1">
      <c r="A3444" s="283" t="str">
        <f t="shared" si="479"/>
        <v>Tier 36</v>
      </c>
      <c r="B3444" s="286">
        <f t="shared" ref="B3444:C3459" si="487">B3443+1</f>
        <v>3381</v>
      </c>
      <c r="C3444" s="265">
        <f t="shared" si="487"/>
        <v>47323</v>
      </c>
      <c r="D3444" s="265" t="str">
        <f t="shared" si="480"/>
        <v>Tier 36</v>
      </c>
      <c r="E3444" s="284">
        <f t="shared" si="481"/>
        <v>0.25507079053966342</v>
      </c>
      <c r="F3444" s="265" t="str">
        <f t="shared" si="482"/>
        <v>Tier 36</v>
      </c>
      <c r="G3444" s="284">
        <f t="shared" si="483"/>
        <v>1.8045796750778043E-2</v>
      </c>
    </row>
    <row r="3445" spans="1:7" hidden="1">
      <c r="A3445" s="283" t="str">
        <f t="shared" si="479"/>
        <v>Tier 36</v>
      </c>
      <c r="B3445" s="286">
        <f t="shared" si="487"/>
        <v>3382</v>
      </c>
      <c r="C3445" s="265">
        <f t="shared" si="487"/>
        <v>47324</v>
      </c>
      <c r="D3445" s="265" t="str">
        <f t="shared" si="480"/>
        <v>Tier 36</v>
      </c>
      <c r="E3445" s="284">
        <f t="shared" si="481"/>
        <v>0.2550882895745118</v>
      </c>
      <c r="F3445" s="265" t="str">
        <f t="shared" si="482"/>
        <v>Tier 36</v>
      </c>
      <c r="G3445" s="284">
        <f t="shared" si="483"/>
        <v>1.8047262292403839E-2</v>
      </c>
    </row>
    <row r="3446" spans="1:7" hidden="1">
      <c r="A3446" s="283" t="str">
        <f t="shared" si="479"/>
        <v>Tier 36</v>
      </c>
      <c r="B3446" s="286">
        <f t="shared" si="487"/>
        <v>3383</v>
      </c>
      <c r="C3446" s="265">
        <f t="shared" si="487"/>
        <v>47325</v>
      </c>
      <c r="D3446" s="265" t="str">
        <f t="shared" si="480"/>
        <v>Tier 36</v>
      </c>
      <c r="E3446" s="284">
        <f t="shared" si="481"/>
        <v>0.25510578860936017</v>
      </c>
      <c r="F3446" s="265" t="str">
        <f t="shared" si="482"/>
        <v>Tier 36</v>
      </c>
      <c r="G3446" s="284">
        <f t="shared" si="483"/>
        <v>1.8048727834029634E-2</v>
      </c>
    </row>
    <row r="3447" spans="1:7" hidden="1">
      <c r="A3447" s="283" t="str">
        <f t="shared" si="479"/>
        <v>Tier 36</v>
      </c>
      <c r="B3447" s="286">
        <f t="shared" si="487"/>
        <v>3384</v>
      </c>
      <c r="C3447" s="265">
        <f t="shared" si="487"/>
        <v>47326</v>
      </c>
      <c r="D3447" s="265" t="str">
        <f t="shared" si="480"/>
        <v>Tier 36</v>
      </c>
      <c r="E3447" s="284">
        <f t="shared" si="481"/>
        <v>0.25512328764420855</v>
      </c>
      <c r="F3447" s="265" t="str">
        <f t="shared" si="482"/>
        <v>Tier 36</v>
      </c>
      <c r="G3447" s="284">
        <f t="shared" si="483"/>
        <v>1.8050193375655429E-2</v>
      </c>
    </row>
    <row r="3448" spans="1:7" hidden="1">
      <c r="A3448" s="283" t="str">
        <f t="shared" si="479"/>
        <v>Tier 36</v>
      </c>
      <c r="B3448" s="286">
        <f t="shared" si="487"/>
        <v>3385</v>
      </c>
      <c r="C3448" s="265">
        <f t="shared" si="487"/>
        <v>47327</v>
      </c>
      <c r="D3448" s="265" t="str">
        <f t="shared" si="480"/>
        <v>Tier 36</v>
      </c>
      <c r="E3448" s="284">
        <f t="shared" si="481"/>
        <v>0.25514078667905693</v>
      </c>
      <c r="F3448" s="265" t="str">
        <f t="shared" si="482"/>
        <v>Tier 36</v>
      </c>
      <c r="G3448" s="284">
        <f t="shared" si="483"/>
        <v>1.8051658917281225E-2</v>
      </c>
    </row>
    <row r="3449" spans="1:7" hidden="1">
      <c r="A3449" s="283" t="str">
        <f t="shared" si="479"/>
        <v>Tier 36</v>
      </c>
      <c r="B3449" s="286">
        <f t="shared" si="487"/>
        <v>3386</v>
      </c>
      <c r="C3449" s="265">
        <f t="shared" si="487"/>
        <v>47328</v>
      </c>
      <c r="D3449" s="265" t="str">
        <f t="shared" si="480"/>
        <v>Tier 36</v>
      </c>
      <c r="E3449" s="284">
        <f t="shared" si="481"/>
        <v>0.25515828571390531</v>
      </c>
      <c r="F3449" s="265" t="str">
        <f t="shared" si="482"/>
        <v>Tier 36</v>
      </c>
      <c r="G3449" s="284">
        <f t="shared" si="483"/>
        <v>1.805312445890702E-2</v>
      </c>
    </row>
    <row r="3450" spans="1:7" hidden="1">
      <c r="A3450" s="283" t="str">
        <f t="shared" si="479"/>
        <v>Tier 37</v>
      </c>
      <c r="B3450" s="286">
        <f t="shared" si="487"/>
        <v>3387</v>
      </c>
      <c r="C3450" s="265">
        <f t="shared" si="487"/>
        <v>47329</v>
      </c>
      <c r="D3450" s="265" t="str">
        <f t="shared" si="480"/>
        <v>Tier 37</v>
      </c>
      <c r="E3450" s="284">
        <f t="shared" si="481"/>
        <v>0.25517675237039245</v>
      </c>
      <c r="F3450" s="265" t="str">
        <f t="shared" si="482"/>
        <v>Tier 37</v>
      </c>
      <c r="G3450" s="284">
        <f t="shared" si="483"/>
        <v>1.8054577601564238E-2</v>
      </c>
    </row>
    <row r="3451" spans="1:7" hidden="1">
      <c r="A3451" s="283" t="str">
        <f t="shared" si="479"/>
        <v>Tier 37</v>
      </c>
      <c r="B3451" s="286">
        <f t="shared" si="487"/>
        <v>3388</v>
      </c>
      <c r="C3451" s="265">
        <f t="shared" si="487"/>
        <v>47330</v>
      </c>
      <c r="D3451" s="265" t="str">
        <f t="shared" si="480"/>
        <v>Tier 37</v>
      </c>
      <c r="E3451" s="284">
        <f t="shared" si="481"/>
        <v>0.25519521902687958</v>
      </c>
      <c r="F3451" s="265" t="str">
        <f t="shared" si="482"/>
        <v>Tier 37</v>
      </c>
      <c r="G3451" s="284">
        <f t="shared" si="483"/>
        <v>1.8056030744221456E-2</v>
      </c>
    </row>
    <row r="3452" spans="1:7" hidden="1">
      <c r="A3452" s="283" t="str">
        <f t="shared" si="479"/>
        <v>Tier 37</v>
      </c>
      <c r="B3452" s="286">
        <f t="shared" si="487"/>
        <v>3389</v>
      </c>
      <c r="C3452" s="265">
        <f t="shared" si="487"/>
        <v>47331</v>
      </c>
      <c r="D3452" s="265" t="str">
        <f t="shared" si="480"/>
        <v>Tier 37</v>
      </c>
      <c r="E3452" s="284">
        <f t="shared" si="481"/>
        <v>0.25521368568336672</v>
      </c>
      <c r="F3452" s="265" t="str">
        <f t="shared" si="482"/>
        <v>Tier 37</v>
      </c>
      <c r="G3452" s="284">
        <f t="shared" si="483"/>
        <v>1.8057483886878674E-2</v>
      </c>
    </row>
    <row r="3453" spans="1:7" hidden="1">
      <c r="A3453" s="283" t="str">
        <f t="shared" si="479"/>
        <v>Tier 37</v>
      </c>
      <c r="B3453" s="286">
        <f t="shared" si="487"/>
        <v>3390</v>
      </c>
      <c r="C3453" s="265">
        <f t="shared" si="487"/>
        <v>47332</v>
      </c>
      <c r="D3453" s="265" t="str">
        <f t="shared" si="480"/>
        <v>Tier 37</v>
      </c>
      <c r="E3453" s="284">
        <f t="shared" si="481"/>
        <v>0.25523215233985386</v>
      </c>
      <c r="F3453" s="265" t="str">
        <f t="shared" si="482"/>
        <v>Tier 37</v>
      </c>
      <c r="G3453" s="284">
        <f t="shared" si="483"/>
        <v>1.8058937029535892E-2</v>
      </c>
    </row>
    <row r="3454" spans="1:7" hidden="1">
      <c r="A3454" s="283" t="str">
        <f t="shared" si="479"/>
        <v>Tier 37</v>
      </c>
      <c r="B3454" s="286">
        <f t="shared" si="487"/>
        <v>3391</v>
      </c>
      <c r="C3454" s="265">
        <f t="shared" si="487"/>
        <v>47333</v>
      </c>
      <c r="D3454" s="265" t="str">
        <f t="shared" si="480"/>
        <v>Tier 37</v>
      </c>
      <c r="E3454" s="284">
        <f t="shared" si="481"/>
        <v>0.25525061899634099</v>
      </c>
      <c r="F3454" s="265" t="str">
        <f t="shared" si="482"/>
        <v>Tier 37</v>
      </c>
      <c r="G3454" s="284">
        <f t="shared" si="483"/>
        <v>1.806039017219311E-2</v>
      </c>
    </row>
    <row r="3455" spans="1:7" hidden="1">
      <c r="A3455" s="283" t="str">
        <f t="shared" si="479"/>
        <v>Tier 37</v>
      </c>
      <c r="B3455" s="286">
        <f t="shared" si="487"/>
        <v>3392</v>
      </c>
      <c r="C3455" s="265">
        <f t="shared" si="487"/>
        <v>47334</v>
      </c>
      <c r="D3455" s="265" t="str">
        <f t="shared" si="480"/>
        <v>Tier 37</v>
      </c>
      <c r="E3455" s="284">
        <f t="shared" si="481"/>
        <v>0.25526908565282813</v>
      </c>
      <c r="F3455" s="265" t="str">
        <f t="shared" si="482"/>
        <v>Tier 37</v>
      </c>
      <c r="G3455" s="284">
        <f t="shared" si="483"/>
        <v>1.8061843314850327E-2</v>
      </c>
    </row>
    <row r="3456" spans="1:7" hidden="1">
      <c r="A3456" s="283" t="str">
        <f t="shared" ref="A3456:A3519" si="488">IFERROR(INDEX($P$63:$P$101,MATCH(B3456,$Q$63:$Q$101,0)),A3455)</f>
        <v>Tier 37</v>
      </c>
      <c r="B3456" s="286">
        <f t="shared" si="487"/>
        <v>3393</v>
      </c>
      <c r="C3456" s="265">
        <f t="shared" si="487"/>
        <v>47335</v>
      </c>
      <c r="D3456" s="265" t="str">
        <f t="shared" ref="D3456:D3519" si="489">IF(A3456=0,"",A3456)</f>
        <v>Tier 37</v>
      </c>
      <c r="E3456" s="284">
        <f t="shared" ref="E3456:E3519" si="490">IF(A3456=0,E3455,E3455+VLOOKUP(D3456,$P$63:$T$101,3,0))</f>
        <v>0.25528755230931527</v>
      </c>
      <c r="F3456" s="265" t="str">
        <f t="shared" ref="F3456:F3519" si="491">D3456</f>
        <v>Tier 37</v>
      </c>
      <c r="G3456" s="284">
        <f t="shared" ref="G3456:G3519" si="492">IF(A3456=0,G3455,G3455+VLOOKUP(F3456,$P$63:$T$101,5,0))</f>
        <v>1.8063296457507545E-2</v>
      </c>
    </row>
    <row r="3457" spans="1:7" hidden="1">
      <c r="A3457" s="283" t="str">
        <f t="shared" si="488"/>
        <v>Tier 37</v>
      </c>
      <c r="B3457" s="286">
        <f t="shared" si="487"/>
        <v>3394</v>
      </c>
      <c r="C3457" s="265">
        <f t="shared" si="487"/>
        <v>47336</v>
      </c>
      <c r="D3457" s="265" t="str">
        <f t="shared" si="489"/>
        <v>Tier 37</v>
      </c>
      <c r="E3457" s="284">
        <f t="shared" si="490"/>
        <v>0.25530601896580241</v>
      </c>
      <c r="F3457" s="265" t="str">
        <f t="shared" si="491"/>
        <v>Tier 37</v>
      </c>
      <c r="G3457" s="284">
        <f t="shared" si="492"/>
        <v>1.8064749600164763E-2</v>
      </c>
    </row>
    <row r="3458" spans="1:7" hidden="1">
      <c r="A3458" s="283" t="str">
        <f t="shared" si="488"/>
        <v>Tier 37</v>
      </c>
      <c r="B3458" s="286">
        <f t="shared" si="487"/>
        <v>3395</v>
      </c>
      <c r="C3458" s="265">
        <f t="shared" si="487"/>
        <v>47337</v>
      </c>
      <c r="D3458" s="265" t="str">
        <f t="shared" si="489"/>
        <v>Tier 37</v>
      </c>
      <c r="E3458" s="284">
        <f t="shared" si="490"/>
        <v>0.25532448562228954</v>
      </c>
      <c r="F3458" s="265" t="str">
        <f t="shared" si="491"/>
        <v>Tier 37</v>
      </c>
      <c r="G3458" s="284">
        <f t="shared" si="492"/>
        <v>1.8066202742821981E-2</v>
      </c>
    </row>
    <row r="3459" spans="1:7" hidden="1">
      <c r="A3459" s="283" t="str">
        <f t="shared" si="488"/>
        <v>Tier 37</v>
      </c>
      <c r="B3459" s="286">
        <f t="shared" si="487"/>
        <v>3396</v>
      </c>
      <c r="C3459" s="265">
        <f t="shared" si="487"/>
        <v>47338</v>
      </c>
      <c r="D3459" s="265" t="str">
        <f t="shared" si="489"/>
        <v>Tier 37</v>
      </c>
      <c r="E3459" s="284">
        <f t="shared" si="490"/>
        <v>0.25534295227877668</v>
      </c>
      <c r="F3459" s="265" t="str">
        <f t="shared" si="491"/>
        <v>Tier 37</v>
      </c>
      <c r="G3459" s="284">
        <f t="shared" si="492"/>
        <v>1.8067655885479199E-2</v>
      </c>
    </row>
    <row r="3460" spans="1:7" hidden="1">
      <c r="A3460" s="283" t="str">
        <f t="shared" si="488"/>
        <v>Tier 37</v>
      </c>
      <c r="B3460" s="286">
        <f t="shared" ref="B3460:C3475" si="493">B3459+1</f>
        <v>3397</v>
      </c>
      <c r="C3460" s="265">
        <f t="shared" si="493"/>
        <v>47339</v>
      </c>
      <c r="D3460" s="265" t="str">
        <f t="shared" si="489"/>
        <v>Tier 37</v>
      </c>
      <c r="E3460" s="284">
        <f t="shared" si="490"/>
        <v>0.25536141893526382</v>
      </c>
      <c r="F3460" s="265" t="str">
        <f t="shared" si="491"/>
        <v>Tier 37</v>
      </c>
      <c r="G3460" s="284">
        <f t="shared" si="492"/>
        <v>1.8069109028136417E-2</v>
      </c>
    </row>
    <row r="3461" spans="1:7" hidden="1">
      <c r="A3461" s="283" t="str">
        <f t="shared" si="488"/>
        <v>Tier 37</v>
      </c>
      <c r="B3461" s="286">
        <f t="shared" si="493"/>
        <v>3398</v>
      </c>
      <c r="C3461" s="265">
        <f t="shared" si="493"/>
        <v>47340</v>
      </c>
      <c r="D3461" s="265" t="str">
        <f t="shared" si="489"/>
        <v>Tier 37</v>
      </c>
      <c r="E3461" s="284">
        <f t="shared" si="490"/>
        <v>0.25537988559175095</v>
      </c>
      <c r="F3461" s="265" t="str">
        <f t="shared" si="491"/>
        <v>Tier 37</v>
      </c>
      <c r="G3461" s="284">
        <f t="shared" si="492"/>
        <v>1.8070562170793635E-2</v>
      </c>
    </row>
    <row r="3462" spans="1:7" hidden="1">
      <c r="A3462" s="283" t="str">
        <f t="shared" si="488"/>
        <v>Tier 37</v>
      </c>
      <c r="B3462" s="286">
        <f t="shared" si="493"/>
        <v>3399</v>
      </c>
      <c r="C3462" s="265">
        <f t="shared" si="493"/>
        <v>47341</v>
      </c>
      <c r="D3462" s="265" t="str">
        <f t="shared" si="489"/>
        <v>Tier 37</v>
      </c>
      <c r="E3462" s="284">
        <f t="shared" si="490"/>
        <v>0.25539835224823809</v>
      </c>
      <c r="F3462" s="265" t="str">
        <f t="shared" si="491"/>
        <v>Tier 37</v>
      </c>
      <c r="G3462" s="284">
        <f t="shared" si="492"/>
        <v>1.8072015313450852E-2</v>
      </c>
    </row>
    <row r="3463" spans="1:7" hidden="1">
      <c r="A3463" s="283" t="str">
        <f t="shared" si="488"/>
        <v>Tier 37</v>
      </c>
      <c r="B3463" s="286">
        <f t="shared" si="493"/>
        <v>3400</v>
      </c>
      <c r="C3463" s="265">
        <f t="shared" si="493"/>
        <v>47342</v>
      </c>
      <c r="D3463" s="265" t="str">
        <f t="shared" si="489"/>
        <v>Tier 37</v>
      </c>
      <c r="E3463" s="284">
        <f t="shared" si="490"/>
        <v>0.25541681890472523</v>
      </c>
      <c r="F3463" s="265" t="str">
        <f t="shared" si="491"/>
        <v>Tier 37</v>
      </c>
      <c r="G3463" s="284">
        <f t="shared" si="492"/>
        <v>1.807346845610807E-2</v>
      </c>
    </row>
    <row r="3464" spans="1:7" hidden="1">
      <c r="A3464" s="283" t="str">
        <f t="shared" si="488"/>
        <v>Tier 37</v>
      </c>
      <c r="B3464" s="286">
        <f t="shared" si="493"/>
        <v>3401</v>
      </c>
      <c r="C3464" s="265">
        <f t="shared" si="493"/>
        <v>47343</v>
      </c>
      <c r="D3464" s="265" t="str">
        <f t="shared" si="489"/>
        <v>Tier 37</v>
      </c>
      <c r="E3464" s="284">
        <f t="shared" si="490"/>
        <v>0.25543528556121237</v>
      </c>
      <c r="F3464" s="265" t="str">
        <f t="shared" si="491"/>
        <v>Tier 37</v>
      </c>
      <c r="G3464" s="284">
        <f t="shared" si="492"/>
        <v>1.8074921598765288E-2</v>
      </c>
    </row>
    <row r="3465" spans="1:7" hidden="1">
      <c r="A3465" s="283" t="str">
        <f t="shared" si="488"/>
        <v>Tier 37</v>
      </c>
      <c r="B3465" s="286">
        <f t="shared" si="493"/>
        <v>3402</v>
      </c>
      <c r="C3465" s="265">
        <f t="shared" si="493"/>
        <v>47344</v>
      </c>
      <c r="D3465" s="265" t="str">
        <f t="shared" si="489"/>
        <v>Tier 37</v>
      </c>
      <c r="E3465" s="284">
        <f t="shared" si="490"/>
        <v>0.2554537522176995</v>
      </c>
      <c r="F3465" s="265" t="str">
        <f t="shared" si="491"/>
        <v>Tier 37</v>
      </c>
      <c r="G3465" s="284">
        <f t="shared" si="492"/>
        <v>1.8076374741422506E-2</v>
      </c>
    </row>
    <row r="3466" spans="1:7" hidden="1">
      <c r="A3466" s="283" t="str">
        <f t="shared" si="488"/>
        <v>Tier 37</v>
      </c>
      <c r="B3466" s="286">
        <f t="shared" si="493"/>
        <v>3403</v>
      </c>
      <c r="C3466" s="265">
        <f t="shared" si="493"/>
        <v>47345</v>
      </c>
      <c r="D3466" s="265" t="str">
        <f t="shared" si="489"/>
        <v>Tier 37</v>
      </c>
      <c r="E3466" s="284">
        <f t="shared" si="490"/>
        <v>0.25547221887418664</v>
      </c>
      <c r="F3466" s="265" t="str">
        <f t="shared" si="491"/>
        <v>Tier 37</v>
      </c>
      <c r="G3466" s="284">
        <f t="shared" si="492"/>
        <v>1.8077827884079724E-2</v>
      </c>
    </row>
    <row r="3467" spans="1:7" hidden="1">
      <c r="A3467" s="283" t="str">
        <f t="shared" si="488"/>
        <v>Tier 37</v>
      </c>
      <c r="B3467" s="286">
        <f t="shared" si="493"/>
        <v>3404</v>
      </c>
      <c r="C3467" s="265">
        <f t="shared" si="493"/>
        <v>47346</v>
      </c>
      <c r="D3467" s="265" t="str">
        <f t="shared" si="489"/>
        <v>Tier 37</v>
      </c>
      <c r="E3467" s="284">
        <f t="shared" si="490"/>
        <v>0.25549068553067378</v>
      </c>
      <c r="F3467" s="265" t="str">
        <f t="shared" si="491"/>
        <v>Tier 37</v>
      </c>
      <c r="G3467" s="284">
        <f t="shared" si="492"/>
        <v>1.8079281026736942E-2</v>
      </c>
    </row>
    <row r="3468" spans="1:7" hidden="1">
      <c r="A3468" s="283" t="str">
        <f t="shared" si="488"/>
        <v>Tier 37</v>
      </c>
      <c r="B3468" s="286">
        <f t="shared" si="493"/>
        <v>3405</v>
      </c>
      <c r="C3468" s="265">
        <f t="shared" si="493"/>
        <v>47347</v>
      </c>
      <c r="D3468" s="265" t="str">
        <f t="shared" si="489"/>
        <v>Tier 37</v>
      </c>
      <c r="E3468" s="284">
        <f t="shared" si="490"/>
        <v>0.25550915218716092</v>
      </c>
      <c r="F3468" s="265" t="str">
        <f t="shared" si="491"/>
        <v>Tier 37</v>
      </c>
      <c r="G3468" s="284">
        <f t="shared" si="492"/>
        <v>1.808073416939416E-2</v>
      </c>
    </row>
    <row r="3469" spans="1:7" hidden="1">
      <c r="A3469" s="283" t="str">
        <f t="shared" si="488"/>
        <v>Tier 37</v>
      </c>
      <c r="B3469" s="286">
        <f t="shared" si="493"/>
        <v>3406</v>
      </c>
      <c r="C3469" s="265">
        <f t="shared" si="493"/>
        <v>47348</v>
      </c>
      <c r="D3469" s="265" t="str">
        <f t="shared" si="489"/>
        <v>Tier 37</v>
      </c>
      <c r="E3469" s="284">
        <f t="shared" si="490"/>
        <v>0.25552761884364805</v>
      </c>
      <c r="F3469" s="265" t="str">
        <f t="shared" si="491"/>
        <v>Tier 37</v>
      </c>
      <c r="G3469" s="284">
        <f t="shared" si="492"/>
        <v>1.8082187312051377E-2</v>
      </c>
    </row>
    <row r="3470" spans="1:7" hidden="1">
      <c r="A3470" s="283" t="str">
        <f t="shared" si="488"/>
        <v>Tier 37</v>
      </c>
      <c r="B3470" s="286">
        <f t="shared" si="493"/>
        <v>3407</v>
      </c>
      <c r="C3470" s="265">
        <f t="shared" si="493"/>
        <v>47349</v>
      </c>
      <c r="D3470" s="265" t="str">
        <f t="shared" si="489"/>
        <v>Tier 37</v>
      </c>
      <c r="E3470" s="284">
        <f t="shared" si="490"/>
        <v>0.25554608550013519</v>
      </c>
      <c r="F3470" s="265" t="str">
        <f t="shared" si="491"/>
        <v>Tier 37</v>
      </c>
      <c r="G3470" s="284">
        <f t="shared" si="492"/>
        <v>1.8083640454708595E-2</v>
      </c>
    </row>
    <row r="3471" spans="1:7" hidden="1">
      <c r="A3471" s="283" t="str">
        <f t="shared" si="488"/>
        <v>Tier 37</v>
      </c>
      <c r="B3471" s="286">
        <f t="shared" si="493"/>
        <v>3408</v>
      </c>
      <c r="C3471" s="265">
        <f t="shared" si="493"/>
        <v>47350</v>
      </c>
      <c r="D3471" s="265" t="str">
        <f t="shared" si="489"/>
        <v>Tier 37</v>
      </c>
      <c r="E3471" s="284">
        <f t="shared" si="490"/>
        <v>0.25556455215662233</v>
      </c>
      <c r="F3471" s="265" t="str">
        <f t="shared" si="491"/>
        <v>Tier 37</v>
      </c>
      <c r="G3471" s="284">
        <f t="shared" si="492"/>
        <v>1.8085093597365813E-2</v>
      </c>
    </row>
    <row r="3472" spans="1:7" hidden="1">
      <c r="A3472" s="283" t="str">
        <f t="shared" si="488"/>
        <v>Tier 37</v>
      </c>
      <c r="B3472" s="286">
        <f t="shared" si="493"/>
        <v>3409</v>
      </c>
      <c r="C3472" s="265">
        <f t="shared" si="493"/>
        <v>47351</v>
      </c>
      <c r="D3472" s="265" t="str">
        <f t="shared" si="489"/>
        <v>Tier 37</v>
      </c>
      <c r="E3472" s="284">
        <f t="shared" si="490"/>
        <v>0.25558301881310946</v>
      </c>
      <c r="F3472" s="265" t="str">
        <f t="shared" si="491"/>
        <v>Tier 37</v>
      </c>
      <c r="G3472" s="284">
        <f t="shared" si="492"/>
        <v>1.8086546740023031E-2</v>
      </c>
    </row>
    <row r="3473" spans="1:7" hidden="1">
      <c r="A3473" s="283" t="str">
        <f t="shared" si="488"/>
        <v>Tier 37</v>
      </c>
      <c r="B3473" s="286">
        <f t="shared" si="493"/>
        <v>3410</v>
      </c>
      <c r="C3473" s="265">
        <f t="shared" si="493"/>
        <v>47352</v>
      </c>
      <c r="D3473" s="265" t="str">
        <f t="shared" si="489"/>
        <v>Tier 37</v>
      </c>
      <c r="E3473" s="284">
        <f t="shared" si="490"/>
        <v>0.2556014854695966</v>
      </c>
      <c r="F3473" s="265" t="str">
        <f t="shared" si="491"/>
        <v>Tier 37</v>
      </c>
      <c r="G3473" s="284">
        <f t="shared" si="492"/>
        <v>1.8087999882680249E-2</v>
      </c>
    </row>
    <row r="3474" spans="1:7" hidden="1">
      <c r="A3474" s="283" t="str">
        <f t="shared" si="488"/>
        <v>Tier 37</v>
      </c>
      <c r="B3474" s="286">
        <f t="shared" si="493"/>
        <v>3411</v>
      </c>
      <c r="C3474" s="265">
        <f t="shared" si="493"/>
        <v>47353</v>
      </c>
      <c r="D3474" s="265" t="str">
        <f t="shared" si="489"/>
        <v>Tier 37</v>
      </c>
      <c r="E3474" s="284">
        <f t="shared" si="490"/>
        <v>0.25561995212608374</v>
      </c>
      <c r="F3474" s="265" t="str">
        <f t="shared" si="491"/>
        <v>Tier 37</v>
      </c>
      <c r="G3474" s="284">
        <f t="shared" si="492"/>
        <v>1.8089453025337467E-2</v>
      </c>
    </row>
    <row r="3475" spans="1:7" hidden="1">
      <c r="A3475" s="283" t="str">
        <f t="shared" si="488"/>
        <v>Tier 37</v>
      </c>
      <c r="B3475" s="286">
        <f t="shared" si="493"/>
        <v>3412</v>
      </c>
      <c r="C3475" s="265">
        <f t="shared" si="493"/>
        <v>47354</v>
      </c>
      <c r="D3475" s="265" t="str">
        <f t="shared" si="489"/>
        <v>Tier 37</v>
      </c>
      <c r="E3475" s="284">
        <f t="shared" si="490"/>
        <v>0.25563841878257088</v>
      </c>
      <c r="F3475" s="265" t="str">
        <f t="shared" si="491"/>
        <v>Tier 37</v>
      </c>
      <c r="G3475" s="284">
        <f t="shared" si="492"/>
        <v>1.8090906167994684E-2</v>
      </c>
    </row>
    <row r="3476" spans="1:7" hidden="1">
      <c r="A3476" s="283" t="str">
        <f t="shared" si="488"/>
        <v>Tier 37</v>
      </c>
      <c r="B3476" s="286">
        <f t="shared" ref="B3476:C3491" si="494">B3475+1</f>
        <v>3413</v>
      </c>
      <c r="C3476" s="265">
        <f t="shared" si="494"/>
        <v>47355</v>
      </c>
      <c r="D3476" s="265" t="str">
        <f t="shared" si="489"/>
        <v>Tier 37</v>
      </c>
      <c r="E3476" s="284">
        <f t="shared" si="490"/>
        <v>0.25565688543905801</v>
      </c>
      <c r="F3476" s="265" t="str">
        <f t="shared" si="491"/>
        <v>Tier 37</v>
      </c>
      <c r="G3476" s="284">
        <f t="shared" si="492"/>
        <v>1.8092359310651902E-2</v>
      </c>
    </row>
    <row r="3477" spans="1:7" hidden="1">
      <c r="A3477" s="283" t="str">
        <f t="shared" si="488"/>
        <v>Tier 37</v>
      </c>
      <c r="B3477" s="286">
        <f t="shared" si="494"/>
        <v>3414</v>
      </c>
      <c r="C3477" s="265">
        <f t="shared" si="494"/>
        <v>47356</v>
      </c>
      <c r="D3477" s="265" t="str">
        <f t="shared" si="489"/>
        <v>Tier 37</v>
      </c>
      <c r="E3477" s="284">
        <f t="shared" si="490"/>
        <v>0.25567535209554515</v>
      </c>
      <c r="F3477" s="265" t="str">
        <f t="shared" si="491"/>
        <v>Tier 37</v>
      </c>
      <c r="G3477" s="284">
        <f t="shared" si="492"/>
        <v>1.809381245330912E-2</v>
      </c>
    </row>
    <row r="3478" spans="1:7" hidden="1">
      <c r="A3478" s="283" t="str">
        <f t="shared" si="488"/>
        <v>Tier 37</v>
      </c>
      <c r="B3478" s="286">
        <f t="shared" si="494"/>
        <v>3415</v>
      </c>
      <c r="C3478" s="265">
        <f t="shared" si="494"/>
        <v>47357</v>
      </c>
      <c r="D3478" s="265" t="str">
        <f t="shared" si="489"/>
        <v>Tier 37</v>
      </c>
      <c r="E3478" s="284">
        <f t="shared" si="490"/>
        <v>0.25569381875203229</v>
      </c>
      <c r="F3478" s="265" t="str">
        <f t="shared" si="491"/>
        <v>Tier 37</v>
      </c>
      <c r="G3478" s="284">
        <f t="shared" si="492"/>
        <v>1.8095265595966338E-2</v>
      </c>
    </row>
    <row r="3479" spans="1:7" hidden="1">
      <c r="A3479" s="283" t="str">
        <f t="shared" si="488"/>
        <v>Tier 37</v>
      </c>
      <c r="B3479" s="286">
        <f t="shared" si="494"/>
        <v>3416</v>
      </c>
      <c r="C3479" s="265">
        <f t="shared" si="494"/>
        <v>47358</v>
      </c>
      <c r="D3479" s="265" t="str">
        <f t="shared" si="489"/>
        <v>Tier 37</v>
      </c>
      <c r="E3479" s="284">
        <f t="shared" si="490"/>
        <v>0.25571228540851942</v>
      </c>
      <c r="F3479" s="265" t="str">
        <f t="shared" si="491"/>
        <v>Tier 37</v>
      </c>
      <c r="G3479" s="284">
        <f t="shared" si="492"/>
        <v>1.8096718738623556E-2</v>
      </c>
    </row>
    <row r="3480" spans="1:7" hidden="1">
      <c r="A3480" s="283" t="str">
        <f t="shared" si="488"/>
        <v>Tier 37</v>
      </c>
      <c r="B3480" s="286">
        <f t="shared" si="494"/>
        <v>3417</v>
      </c>
      <c r="C3480" s="265">
        <f t="shared" si="494"/>
        <v>47359</v>
      </c>
      <c r="D3480" s="265" t="str">
        <f t="shared" si="489"/>
        <v>Tier 37</v>
      </c>
      <c r="E3480" s="284">
        <f t="shared" si="490"/>
        <v>0.25573075206500656</v>
      </c>
      <c r="F3480" s="265" t="str">
        <f t="shared" si="491"/>
        <v>Tier 37</v>
      </c>
      <c r="G3480" s="284">
        <f t="shared" si="492"/>
        <v>1.8098171881280774E-2</v>
      </c>
    </row>
    <row r="3481" spans="1:7" hidden="1">
      <c r="A3481" s="283" t="str">
        <f t="shared" si="488"/>
        <v>Tier 37</v>
      </c>
      <c r="B3481" s="286">
        <f t="shared" si="494"/>
        <v>3418</v>
      </c>
      <c r="C3481" s="265">
        <f t="shared" si="494"/>
        <v>47360</v>
      </c>
      <c r="D3481" s="265" t="str">
        <f t="shared" si="489"/>
        <v>Tier 37</v>
      </c>
      <c r="E3481" s="284">
        <f t="shared" si="490"/>
        <v>0.2557492187214937</v>
      </c>
      <c r="F3481" s="265" t="str">
        <f t="shared" si="491"/>
        <v>Tier 37</v>
      </c>
      <c r="G3481" s="284">
        <f t="shared" si="492"/>
        <v>1.8099625023937992E-2</v>
      </c>
    </row>
    <row r="3482" spans="1:7" hidden="1">
      <c r="A3482" s="283" t="str">
        <f t="shared" si="488"/>
        <v>Tier 37</v>
      </c>
      <c r="B3482" s="286">
        <f t="shared" si="494"/>
        <v>3419</v>
      </c>
      <c r="C3482" s="265">
        <f t="shared" si="494"/>
        <v>47361</v>
      </c>
      <c r="D3482" s="265" t="str">
        <f t="shared" si="489"/>
        <v>Tier 37</v>
      </c>
      <c r="E3482" s="284">
        <f t="shared" si="490"/>
        <v>0.25576768537798084</v>
      </c>
      <c r="F3482" s="265" t="str">
        <f t="shared" si="491"/>
        <v>Tier 37</v>
      </c>
      <c r="G3482" s="284">
        <f t="shared" si="492"/>
        <v>1.8101078166595209E-2</v>
      </c>
    </row>
    <row r="3483" spans="1:7" hidden="1">
      <c r="A3483" s="283" t="str">
        <f t="shared" si="488"/>
        <v>Tier 37</v>
      </c>
      <c r="B3483" s="286">
        <f t="shared" si="494"/>
        <v>3420</v>
      </c>
      <c r="C3483" s="265">
        <f t="shared" si="494"/>
        <v>47362</v>
      </c>
      <c r="D3483" s="265" t="str">
        <f t="shared" si="489"/>
        <v>Tier 37</v>
      </c>
      <c r="E3483" s="284">
        <f t="shared" si="490"/>
        <v>0.25578615203446797</v>
      </c>
      <c r="F3483" s="265" t="str">
        <f t="shared" si="491"/>
        <v>Tier 37</v>
      </c>
      <c r="G3483" s="284">
        <f t="shared" si="492"/>
        <v>1.8102531309252427E-2</v>
      </c>
    </row>
    <row r="3484" spans="1:7" hidden="1">
      <c r="A3484" s="283" t="str">
        <f t="shared" si="488"/>
        <v>Tier 37</v>
      </c>
      <c r="B3484" s="286">
        <f t="shared" si="494"/>
        <v>3421</v>
      </c>
      <c r="C3484" s="265">
        <f t="shared" si="494"/>
        <v>47363</v>
      </c>
      <c r="D3484" s="265" t="str">
        <f t="shared" si="489"/>
        <v>Tier 37</v>
      </c>
      <c r="E3484" s="284">
        <f t="shared" si="490"/>
        <v>0.25580461869095511</v>
      </c>
      <c r="F3484" s="265" t="str">
        <f t="shared" si="491"/>
        <v>Tier 37</v>
      </c>
      <c r="G3484" s="284">
        <f t="shared" si="492"/>
        <v>1.8103984451909645E-2</v>
      </c>
    </row>
    <row r="3485" spans="1:7" hidden="1">
      <c r="A3485" s="283" t="str">
        <f t="shared" si="488"/>
        <v>Tier 37</v>
      </c>
      <c r="B3485" s="286">
        <f t="shared" si="494"/>
        <v>3422</v>
      </c>
      <c r="C3485" s="265">
        <f t="shared" si="494"/>
        <v>47364</v>
      </c>
      <c r="D3485" s="265" t="str">
        <f t="shared" si="489"/>
        <v>Tier 37</v>
      </c>
      <c r="E3485" s="284">
        <f t="shared" si="490"/>
        <v>0.25582308534744225</v>
      </c>
      <c r="F3485" s="265" t="str">
        <f t="shared" si="491"/>
        <v>Tier 37</v>
      </c>
      <c r="G3485" s="284">
        <f t="shared" si="492"/>
        <v>1.8105437594566863E-2</v>
      </c>
    </row>
    <row r="3486" spans="1:7" hidden="1">
      <c r="A3486" s="283" t="str">
        <f t="shared" si="488"/>
        <v>Tier 37</v>
      </c>
      <c r="B3486" s="286">
        <f t="shared" si="494"/>
        <v>3423</v>
      </c>
      <c r="C3486" s="265">
        <f t="shared" si="494"/>
        <v>47365</v>
      </c>
      <c r="D3486" s="265" t="str">
        <f t="shared" si="489"/>
        <v>Tier 37</v>
      </c>
      <c r="E3486" s="284">
        <f t="shared" si="490"/>
        <v>0.25584155200392938</v>
      </c>
      <c r="F3486" s="265" t="str">
        <f t="shared" si="491"/>
        <v>Tier 37</v>
      </c>
      <c r="G3486" s="284">
        <f t="shared" si="492"/>
        <v>1.8106890737224081E-2</v>
      </c>
    </row>
    <row r="3487" spans="1:7" hidden="1">
      <c r="A3487" s="283" t="str">
        <f t="shared" si="488"/>
        <v>Tier 37</v>
      </c>
      <c r="B3487" s="286">
        <f t="shared" si="494"/>
        <v>3424</v>
      </c>
      <c r="C3487" s="265">
        <f t="shared" si="494"/>
        <v>47366</v>
      </c>
      <c r="D3487" s="265" t="str">
        <f t="shared" si="489"/>
        <v>Tier 37</v>
      </c>
      <c r="E3487" s="284">
        <f t="shared" si="490"/>
        <v>0.25586001866041652</v>
      </c>
      <c r="F3487" s="265" t="str">
        <f t="shared" si="491"/>
        <v>Tier 37</v>
      </c>
      <c r="G3487" s="284">
        <f t="shared" si="492"/>
        <v>1.8108343879881299E-2</v>
      </c>
    </row>
    <row r="3488" spans="1:7" hidden="1">
      <c r="A3488" s="283" t="str">
        <f t="shared" si="488"/>
        <v>Tier 37</v>
      </c>
      <c r="B3488" s="286">
        <f t="shared" si="494"/>
        <v>3425</v>
      </c>
      <c r="C3488" s="265">
        <f t="shared" si="494"/>
        <v>47367</v>
      </c>
      <c r="D3488" s="265" t="str">
        <f t="shared" si="489"/>
        <v>Tier 37</v>
      </c>
      <c r="E3488" s="284">
        <f t="shared" si="490"/>
        <v>0.25587848531690366</v>
      </c>
      <c r="F3488" s="265" t="str">
        <f t="shared" si="491"/>
        <v>Tier 37</v>
      </c>
      <c r="G3488" s="284">
        <f t="shared" si="492"/>
        <v>1.8109797022538517E-2</v>
      </c>
    </row>
    <row r="3489" spans="1:7" hidden="1">
      <c r="A3489" s="283" t="str">
        <f t="shared" si="488"/>
        <v>Tier 37</v>
      </c>
      <c r="B3489" s="286">
        <f t="shared" si="494"/>
        <v>3426</v>
      </c>
      <c r="C3489" s="265">
        <f t="shared" si="494"/>
        <v>47368</v>
      </c>
      <c r="D3489" s="265" t="str">
        <f t="shared" si="489"/>
        <v>Tier 37</v>
      </c>
      <c r="E3489" s="284">
        <f t="shared" si="490"/>
        <v>0.2558969519733908</v>
      </c>
      <c r="F3489" s="265" t="str">
        <f t="shared" si="491"/>
        <v>Tier 37</v>
      </c>
      <c r="G3489" s="284">
        <f t="shared" si="492"/>
        <v>1.8111250165195734E-2</v>
      </c>
    </row>
    <row r="3490" spans="1:7" hidden="1">
      <c r="A3490" s="283" t="str">
        <f t="shared" si="488"/>
        <v>Tier 37</v>
      </c>
      <c r="B3490" s="286">
        <f t="shared" si="494"/>
        <v>3427</v>
      </c>
      <c r="C3490" s="265">
        <f t="shared" si="494"/>
        <v>47369</v>
      </c>
      <c r="D3490" s="265" t="str">
        <f t="shared" si="489"/>
        <v>Tier 37</v>
      </c>
      <c r="E3490" s="284">
        <f t="shared" si="490"/>
        <v>0.25591541862987793</v>
      </c>
      <c r="F3490" s="265" t="str">
        <f t="shared" si="491"/>
        <v>Tier 37</v>
      </c>
      <c r="G3490" s="284">
        <f t="shared" si="492"/>
        <v>1.8112703307852952E-2</v>
      </c>
    </row>
    <row r="3491" spans="1:7" hidden="1">
      <c r="A3491" s="283" t="str">
        <f t="shared" si="488"/>
        <v>Tier 37</v>
      </c>
      <c r="B3491" s="286">
        <f t="shared" si="494"/>
        <v>3428</v>
      </c>
      <c r="C3491" s="265">
        <f t="shared" si="494"/>
        <v>47370</v>
      </c>
      <c r="D3491" s="265" t="str">
        <f t="shared" si="489"/>
        <v>Tier 37</v>
      </c>
      <c r="E3491" s="284">
        <f t="shared" si="490"/>
        <v>0.25593388528636507</v>
      </c>
      <c r="F3491" s="265" t="str">
        <f t="shared" si="491"/>
        <v>Tier 37</v>
      </c>
      <c r="G3491" s="284">
        <f t="shared" si="492"/>
        <v>1.811415645051017E-2</v>
      </c>
    </row>
    <row r="3492" spans="1:7" hidden="1">
      <c r="A3492" s="283" t="str">
        <f t="shared" si="488"/>
        <v>Tier 37</v>
      </c>
      <c r="B3492" s="286">
        <f t="shared" ref="B3492:C3507" si="495">B3491+1</f>
        <v>3429</v>
      </c>
      <c r="C3492" s="265">
        <f t="shared" si="495"/>
        <v>47371</v>
      </c>
      <c r="D3492" s="265" t="str">
        <f t="shared" si="489"/>
        <v>Tier 37</v>
      </c>
      <c r="E3492" s="284">
        <f t="shared" si="490"/>
        <v>0.25595235194285221</v>
      </c>
      <c r="F3492" s="265" t="str">
        <f t="shared" si="491"/>
        <v>Tier 37</v>
      </c>
      <c r="G3492" s="284">
        <f t="shared" si="492"/>
        <v>1.8115609593167388E-2</v>
      </c>
    </row>
    <row r="3493" spans="1:7" hidden="1">
      <c r="A3493" s="283" t="str">
        <f t="shared" si="488"/>
        <v>Tier 37</v>
      </c>
      <c r="B3493" s="286">
        <f t="shared" si="495"/>
        <v>3430</v>
      </c>
      <c r="C3493" s="265">
        <f t="shared" si="495"/>
        <v>47372</v>
      </c>
      <c r="D3493" s="265" t="str">
        <f t="shared" si="489"/>
        <v>Tier 37</v>
      </c>
      <c r="E3493" s="284">
        <f t="shared" si="490"/>
        <v>0.25597081859933934</v>
      </c>
      <c r="F3493" s="265" t="str">
        <f t="shared" si="491"/>
        <v>Tier 37</v>
      </c>
      <c r="G3493" s="284">
        <f t="shared" si="492"/>
        <v>1.8117062735824606E-2</v>
      </c>
    </row>
    <row r="3494" spans="1:7" hidden="1">
      <c r="A3494" s="283" t="str">
        <f t="shared" si="488"/>
        <v>Tier 37</v>
      </c>
      <c r="B3494" s="286">
        <f t="shared" si="495"/>
        <v>3431</v>
      </c>
      <c r="C3494" s="265">
        <f t="shared" si="495"/>
        <v>47373</v>
      </c>
      <c r="D3494" s="265" t="str">
        <f t="shared" si="489"/>
        <v>Tier 37</v>
      </c>
      <c r="E3494" s="284">
        <f t="shared" si="490"/>
        <v>0.25598928525582648</v>
      </c>
      <c r="F3494" s="265" t="str">
        <f t="shared" si="491"/>
        <v>Tier 37</v>
      </c>
      <c r="G3494" s="284">
        <f t="shared" si="492"/>
        <v>1.8118515878481824E-2</v>
      </c>
    </row>
    <row r="3495" spans="1:7" hidden="1">
      <c r="A3495" s="283" t="str">
        <f t="shared" si="488"/>
        <v>Tier 37</v>
      </c>
      <c r="B3495" s="286">
        <f t="shared" si="495"/>
        <v>3432</v>
      </c>
      <c r="C3495" s="265">
        <f t="shared" si="495"/>
        <v>47374</v>
      </c>
      <c r="D3495" s="265" t="str">
        <f t="shared" si="489"/>
        <v>Tier 37</v>
      </c>
      <c r="E3495" s="284">
        <f t="shared" si="490"/>
        <v>0.25600775191231362</v>
      </c>
      <c r="F3495" s="265" t="str">
        <f t="shared" si="491"/>
        <v>Tier 37</v>
      </c>
      <c r="G3495" s="284">
        <f t="shared" si="492"/>
        <v>1.8119969021139042E-2</v>
      </c>
    </row>
    <row r="3496" spans="1:7" hidden="1">
      <c r="A3496" s="283" t="str">
        <f t="shared" si="488"/>
        <v>Tier 37</v>
      </c>
      <c r="B3496" s="286">
        <f t="shared" si="495"/>
        <v>3433</v>
      </c>
      <c r="C3496" s="265">
        <f t="shared" si="495"/>
        <v>47375</v>
      </c>
      <c r="D3496" s="265" t="str">
        <f t="shared" si="489"/>
        <v>Tier 37</v>
      </c>
      <c r="E3496" s="284">
        <f t="shared" si="490"/>
        <v>0.25602621856880076</v>
      </c>
      <c r="F3496" s="265" t="str">
        <f t="shared" si="491"/>
        <v>Tier 37</v>
      </c>
      <c r="G3496" s="284">
        <f t="shared" si="492"/>
        <v>1.8121422163796259E-2</v>
      </c>
    </row>
    <row r="3497" spans="1:7" hidden="1">
      <c r="A3497" s="283" t="str">
        <f t="shared" si="488"/>
        <v>Tier 37</v>
      </c>
      <c r="B3497" s="286">
        <f t="shared" si="495"/>
        <v>3434</v>
      </c>
      <c r="C3497" s="265">
        <f t="shared" si="495"/>
        <v>47376</v>
      </c>
      <c r="D3497" s="265" t="str">
        <f t="shared" si="489"/>
        <v>Tier 37</v>
      </c>
      <c r="E3497" s="284">
        <f t="shared" si="490"/>
        <v>0.25604468522528789</v>
      </c>
      <c r="F3497" s="265" t="str">
        <f t="shared" si="491"/>
        <v>Tier 37</v>
      </c>
      <c r="G3497" s="284">
        <f t="shared" si="492"/>
        <v>1.8122875306453477E-2</v>
      </c>
    </row>
    <row r="3498" spans="1:7" hidden="1">
      <c r="A3498" s="283" t="str">
        <f t="shared" si="488"/>
        <v>Tier 37</v>
      </c>
      <c r="B3498" s="286">
        <f t="shared" si="495"/>
        <v>3435</v>
      </c>
      <c r="C3498" s="265">
        <f t="shared" si="495"/>
        <v>47377</v>
      </c>
      <c r="D3498" s="265" t="str">
        <f t="shared" si="489"/>
        <v>Tier 37</v>
      </c>
      <c r="E3498" s="284">
        <f t="shared" si="490"/>
        <v>0.25606315188177503</v>
      </c>
      <c r="F3498" s="265" t="str">
        <f t="shared" si="491"/>
        <v>Tier 37</v>
      </c>
      <c r="G3498" s="284">
        <f t="shared" si="492"/>
        <v>1.8124328449110695E-2</v>
      </c>
    </row>
    <row r="3499" spans="1:7" hidden="1">
      <c r="A3499" s="283" t="str">
        <f t="shared" si="488"/>
        <v>Tier 37</v>
      </c>
      <c r="B3499" s="286">
        <f t="shared" si="495"/>
        <v>3436</v>
      </c>
      <c r="C3499" s="265">
        <f t="shared" si="495"/>
        <v>47378</v>
      </c>
      <c r="D3499" s="265" t="str">
        <f t="shared" si="489"/>
        <v>Tier 37</v>
      </c>
      <c r="E3499" s="284">
        <f t="shared" si="490"/>
        <v>0.25608161853826217</v>
      </c>
      <c r="F3499" s="265" t="str">
        <f t="shared" si="491"/>
        <v>Tier 37</v>
      </c>
      <c r="G3499" s="284">
        <f t="shared" si="492"/>
        <v>1.8125781591767913E-2</v>
      </c>
    </row>
    <row r="3500" spans="1:7" hidden="1">
      <c r="A3500" s="283" t="str">
        <f t="shared" si="488"/>
        <v>Tier 37</v>
      </c>
      <c r="B3500" s="286">
        <f t="shared" si="495"/>
        <v>3437</v>
      </c>
      <c r="C3500" s="265">
        <f t="shared" si="495"/>
        <v>47379</v>
      </c>
      <c r="D3500" s="265" t="str">
        <f t="shared" si="489"/>
        <v>Tier 37</v>
      </c>
      <c r="E3500" s="284">
        <f t="shared" si="490"/>
        <v>0.25610008519474931</v>
      </c>
      <c r="F3500" s="265" t="str">
        <f t="shared" si="491"/>
        <v>Tier 37</v>
      </c>
      <c r="G3500" s="284">
        <f t="shared" si="492"/>
        <v>1.8127234734425131E-2</v>
      </c>
    </row>
    <row r="3501" spans="1:7" hidden="1">
      <c r="A3501" s="283" t="str">
        <f t="shared" si="488"/>
        <v>Tier 37</v>
      </c>
      <c r="B3501" s="286">
        <f t="shared" si="495"/>
        <v>3438</v>
      </c>
      <c r="C3501" s="265">
        <f t="shared" si="495"/>
        <v>47380</v>
      </c>
      <c r="D3501" s="265" t="str">
        <f t="shared" si="489"/>
        <v>Tier 37</v>
      </c>
      <c r="E3501" s="284">
        <f t="shared" si="490"/>
        <v>0.25611855185123644</v>
      </c>
      <c r="F3501" s="265" t="str">
        <f t="shared" si="491"/>
        <v>Tier 37</v>
      </c>
      <c r="G3501" s="284">
        <f t="shared" si="492"/>
        <v>1.8128687877082349E-2</v>
      </c>
    </row>
    <row r="3502" spans="1:7" hidden="1">
      <c r="A3502" s="283" t="str">
        <f t="shared" si="488"/>
        <v>Tier 37</v>
      </c>
      <c r="B3502" s="286">
        <f t="shared" si="495"/>
        <v>3439</v>
      </c>
      <c r="C3502" s="265">
        <f t="shared" si="495"/>
        <v>47381</v>
      </c>
      <c r="D3502" s="265" t="str">
        <f t="shared" si="489"/>
        <v>Tier 37</v>
      </c>
      <c r="E3502" s="284">
        <f t="shared" si="490"/>
        <v>0.25613701850772358</v>
      </c>
      <c r="F3502" s="265" t="str">
        <f t="shared" si="491"/>
        <v>Tier 37</v>
      </c>
      <c r="G3502" s="284">
        <f t="shared" si="492"/>
        <v>1.8130141019739567E-2</v>
      </c>
    </row>
    <row r="3503" spans="1:7" hidden="1">
      <c r="A3503" s="283" t="str">
        <f t="shared" si="488"/>
        <v>Tier 37</v>
      </c>
      <c r="B3503" s="286">
        <f t="shared" si="495"/>
        <v>3440</v>
      </c>
      <c r="C3503" s="265">
        <f t="shared" si="495"/>
        <v>47382</v>
      </c>
      <c r="D3503" s="265" t="str">
        <f t="shared" si="489"/>
        <v>Tier 37</v>
      </c>
      <c r="E3503" s="284">
        <f t="shared" si="490"/>
        <v>0.25615548516421072</v>
      </c>
      <c r="F3503" s="265" t="str">
        <f t="shared" si="491"/>
        <v>Tier 37</v>
      </c>
      <c r="G3503" s="284">
        <f t="shared" si="492"/>
        <v>1.8131594162396784E-2</v>
      </c>
    </row>
    <row r="3504" spans="1:7" hidden="1">
      <c r="A3504" s="283" t="str">
        <f t="shared" si="488"/>
        <v>Tier 37</v>
      </c>
      <c r="B3504" s="286">
        <f t="shared" si="495"/>
        <v>3441</v>
      </c>
      <c r="C3504" s="265">
        <f t="shared" si="495"/>
        <v>47383</v>
      </c>
      <c r="D3504" s="265" t="str">
        <f t="shared" si="489"/>
        <v>Tier 37</v>
      </c>
      <c r="E3504" s="284">
        <f t="shared" si="490"/>
        <v>0.25617395182069785</v>
      </c>
      <c r="F3504" s="265" t="str">
        <f t="shared" si="491"/>
        <v>Tier 37</v>
      </c>
      <c r="G3504" s="284">
        <f t="shared" si="492"/>
        <v>1.8133047305054002E-2</v>
      </c>
    </row>
    <row r="3505" spans="1:7" hidden="1">
      <c r="A3505" s="283" t="str">
        <f t="shared" si="488"/>
        <v>Tier 37</v>
      </c>
      <c r="B3505" s="286">
        <f t="shared" si="495"/>
        <v>3442</v>
      </c>
      <c r="C3505" s="265">
        <f t="shared" si="495"/>
        <v>47384</v>
      </c>
      <c r="D3505" s="265" t="str">
        <f t="shared" si="489"/>
        <v>Tier 37</v>
      </c>
      <c r="E3505" s="284">
        <f t="shared" si="490"/>
        <v>0.25619241847718499</v>
      </c>
      <c r="F3505" s="265" t="str">
        <f t="shared" si="491"/>
        <v>Tier 37</v>
      </c>
      <c r="G3505" s="284">
        <f t="shared" si="492"/>
        <v>1.813450044771122E-2</v>
      </c>
    </row>
    <row r="3506" spans="1:7" hidden="1">
      <c r="A3506" s="283" t="str">
        <f t="shared" si="488"/>
        <v>Tier 37</v>
      </c>
      <c r="B3506" s="286">
        <f t="shared" si="495"/>
        <v>3443</v>
      </c>
      <c r="C3506" s="265">
        <f t="shared" si="495"/>
        <v>47385</v>
      </c>
      <c r="D3506" s="265" t="str">
        <f t="shared" si="489"/>
        <v>Tier 37</v>
      </c>
      <c r="E3506" s="284">
        <f t="shared" si="490"/>
        <v>0.25621088513367213</v>
      </c>
      <c r="F3506" s="265" t="str">
        <f t="shared" si="491"/>
        <v>Tier 37</v>
      </c>
      <c r="G3506" s="284">
        <f t="shared" si="492"/>
        <v>1.8135953590368438E-2</v>
      </c>
    </row>
    <row r="3507" spans="1:7" hidden="1">
      <c r="A3507" s="283" t="str">
        <f t="shared" si="488"/>
        <v>Tier 37</v>
      </c>
      <c r="B3507" s="286">
        <f t="shared" si="495"/>
        <v>3444</v>
      </c>
      <c r="C3507" s="265">
        <f t="shared" si="495"/>
        <v>47386</v>
      </c>
      <c r="D3507" s="265" t="str">
        <f t="shared" si="489"/>
        <v>Tier 37</v>
      </c>
      <c r="E3507" s="284">
        <f t="shared" si="490"/>
        <v>0.25622935179015927</v>
      </c>
      <c r="F3507" s="265" t="str">
        <f t="shared" si="491"/>
        <v>Tier 37</v>
      </c>
      <c r="G3507" s="284">
        <f t="shared" si="492"/>
        <v>1.8137406733025656E-2</v>
      </c>
    </row>
    <row r="3508" spans="1:7" hidden="1">
      <c r="A3508" s="283" t="str">
        <f t="shared" si="488"/>
        <v>Tier 37</v>
      </c>
      <c r="B3508" s="286">
        <f t="shared" ref="B3508:C3523" si="496">B3507+1</f>
        <v>3445</v>
      </c>
      <c r="C3508" s="265">
        <f t="shared" si="496"/>
        <v>47387</v>
      </c>
      <c r="D3508" s="265" t="str">
        <f t="shared" si="489"/>
        <v>Tier 37</v>
      </c>
      <c r="E3508" s="284">
        <f t="shared" si="490"/>
        <v>0.2562478184466464</v>
      </c>
      <c r="F3508" s="265" t="str">
        <f t="shared" si="491"/>
        <v>Tier 37</v>
      </c>
      <c r="G3508" s="284">
        <f t="shared" si="492"/>
        <v>1.8138859875682874E-2</v>
      </c>
    </row>
    <row r="3509" spans="1:7" hidden="1">
      <c r="A3509" s="283" t="str">
        <f t="shared" si="488"/>
        <v>Tier 37</v>
      </c>
      <c r="B3509" s="286">
        <f t="shared" si="496"/>
        <v>3446</v>
      </c>
      <c r="C3509" s="265">
        <f t="shared" si="496"/>
        <v>47388</v>
      </c>
      <c r="D3509" s="265" t="str">
        <f t="shared" si="489"/>
        <v>Tier 37</v>
      </c>
      <c r="E3509" s="284">
        <f t="shared" si="490"/>
        <v>0.25626628510313354</v>
      </c>
      <c r="F3509" s="265" t="str">
        <f t="shared" si="491"/>
        <v>Tier 37</v>
      </c>
      <c r="G3509" s="284">
        <f t="shared" si="492"/>
        <v>1.8140313018340092E-2</v>
      </c>
    </row>
    <row r="3510" spans="1:7" hidden="1">
      <c r="A3510" s="283" t="str">
        <f t="shared" si="488"/>
        <v>Tier 37</v>
      </c>
      <c r="B3510" s="286">
        <f t="shared" si="496"/>
        <v>3447</v>
      </c>
      <c r="C3510" s="265">
        <f t="shared" si="496"/>
        <v>47389</v>
      </c>
      <c r="D3510" s="265" t="str">
        <f t="shared" si="489"/>
        <v>Tier 37</v>
      </c>
      <c r="E3510" s="284">
        <f t="shared" si="490"/>
        <v>0.25628475175962068</v>
      </c>
      <c r="F3510" s="265" t="str">
        <f t="shared" si="491"/>
        <v>Tier 37</v>
      </c>
      <c r="G3510" s="284">
        <f t="shared" si="492"/>
        <v>1.8141766160997309E-2</v>
      </c>
    </row>
    <row r="3511" spans="1:7" hidden="1">
      <c r="A3511" s="283" t="str">
        <f t="shared" si="488"/>
        <v>Tier 37</v>
      </c>
      <c r="B3511" s="286">
        <f t="shared" si="496"/>
        <v>3448</v>
      </c>
      <c r="C3511" s="265">
        <f t="shared" si="496"/>
        <v>47390</v>
      </c>
      <c r="D3511" s="265" t="str">
        <f t="shared" si="489"/>
        <v>Tier 37</v>
      </c>
      <c r="E3511" s="284">
        <f t="shared" si="490"/>
        <v>0.25630321841610781</v>
      </c>
      <c r="F3511" s="265" t="str">
        <f t="shared" si="491"/>
        <v>Tier 37</v>
      </c>
      <c r="G3511" s="284">
        <f t="shared" si="492"/>
        <v>1.8143219303654527E-2</v>
      </c>
    </row>
    <row r="3512" spans="1:7" hidden="1">
      <c r="A3512" s="283" t="str">
        <f t="shared" si="488"/>
        <v>Tier 37</v>
      </c>
      <c r="B3512" s="286">
        <f t="shared" si="496"/>
        <v>3449</v>
      </c>
      <c r="C3512" s="265">
        <f t="shared" si="496"/>
        <v>47391</v>
      </c>
      <c r="D3512" s="265" t="str">
        <f t="shared" si="489"/>
        <v>Tier 37</v>
      </c>
      <c r="E3512" s="284">
        <f t="shared" si="490"/>
        <v>0.25632168507259495</v>
      </c>
      <c r="F3512" s="265" t="str">
        <f t="shared" si="491"/>
        <v>Tier 37</v>
      </c>
      <c r="G3512" s="284">
        <f t="shared" si="492"/>
        <v>1.8144672446311745E-2</v>
      </c>
    </row>
    <row r="3513" spans="1:7" hidden="1">
      <c r="A3513" s="283" t="str">
        <f t="shared" si="488"/>
        <v>Tier 37</v>
      </c>
      <c r="B3513" s="286">
        <f t="shared" si="496"/>
        <v>3450</v>
      </c>
      <c r="C3513" s="265">
        <f t="shared" si="496"/>
        <v>47392</v>
      </c>
      <c r="D3513" s="265" t="str">
        <f t="shared" si="489"/>
        <v>Tier 37</v>
      </c>
      <c r="E3513" s="284">
        <f t="shared" si="490"/>
        <v>0.25634015172908209</v>
      </c>
      <c r="F3513" s="265" t="str">
        <f t="shared" si="491"/>
        <v>Tier 37</v>
      </c>
      <c r="G3513" s="284">
        <f t="shared" si="492"/>
        <v>1.8146125588968963E-2</v>
      </c>
    </row>
    <row r="3514" spans="1:7" hidden="1">
      <c r="A3514" s="283" t="str">
        <f t="shared" si="488"/>
        <v>Tier 37</v>
      </c>
      <c r="B3514" s="286">
        <f t="shared" si="496"/>
        <v>3451</v>
      </c>
      <c r="C3514" s="265">
        <f t="shared" si="496"/>
        <v>47393</v>
      </c>
      <c r="D3514" s="265" t="str">
        <f t="shared" si="489"/>
        <v>Tier 37</v>
      </c>
      <c r="E3514" s="284">
        <f t="shared" si="490"/>
        <v>0.25635861838556923</v>
      </c>
      <c r="F3514" s="265" t="str">
        <f t="shared" si="491"/>
        <v>Tier 37</v>
      </c>
      <c r="G3514" s="284">
        <f t="shared" si="492"/>
        <v>1.8147578731626181E-2</v>
      </c>
    </row>
    <row r="3515" spans="1:7" hidden="1">
      <c r="A3515" s="283" t="str">
        <f t="shared" si="488"/>
        <v>Tier 37</v>
      </c>
      <c r="B3515" s="286">
        <f t="shared" si="496"/>
        <v>3452</v>
      </c>
      <c r="C3515" s="265">
        <f t="shared" si="496"/>
        <v>47394</v>
      </c>
      <c r="D3515" s="265" t="str">
        <f t="shared" si="489"/>
        <v>Tier 37</v>
      </c>
      <c r="E3515" s="284">
        <f t="shared" si="490"/>
        <v>0.25637708504205636</v>
      </c>
      <c r="F3515" s="265" t="str">
        <f t="shared" si="491"/>
        <v>Tier 37</v>
      </c>
      <c r="G3515" s="284">
        <f t="shared" si="492"/>
        <v>1.8149031874283399E-2</v>
      </c>
    </row>
    <row r="3516" spans="1:7" hidden="1">
      <c r="A3516" s="283" t="str">
        <f t="shared" si="488"/>
        <v>Tier 37</v>
      </c>
      <c r="B3516" s="286">
        <f t="shared" si="496"/>
        <v>3453</v>
      </c>
      <c r="C3516" s="265">
        <f t="shared" si="496"/>
        <v>47395</v>
      </c>
      <c r="D3516" s="265" t="str">
        <f t="shared" si="489"/>
        <v>Tier 37</v>
      </c>
      <c r="E3516" s="284">
        <f t="shared" si="490"/>
        <v>0.2563955516985435</v>
      </c>
      <c r="F3516" s="265" t="str">
        <f t="shared" si="491"/>
        <v>Tier 37</v>
      </c>
      <c r="G3516" s="284">
        <f t="shared" si="492"/>
        <v>1.8150485016940617E-2</v>
      </c>
    </row>
    <row r="3517" spans="1:7" hidden="1">
      <c r="A3517" s="283" t="str">
        <f t="shared" si="488"/>
        <v>Tier 37</v>
      </c>
      <c r="B3517" s="286">
        <f t="shared" si="496"/>
        <v>3454</v>
      </c>
      <c r="C3517" s="265">
        <f t="shared" si="496"/>
        <v>47396</v>
      </c>
      <c r="D3517" s="265" t="str">
        <f t="shared" si="489"/>
        <v>Tier 37</v>
      </c>
      <c r="E3517" s="284">
        <f t="shared" si="490"/>
        <v>0.25641401835503064</v>
      </c>
      <c r="F3517" s="265" t="str">
        <f t="shared" si="491"/>
        <v>Tier 37</v>
      </c>
      <c r="G3517" s="284">
        <f t="shared" si="492"/>
        <v>1.8151938159597834E-2</v>
      </c>
    </row>
    <row r="3518" spans="1:7" hidden="1">
      <c r="A3518" s="283" t="str">
        <f t="shared" si="488"/>
        <v>Tier 37</v>
      </c>
      <c r="B3518" s="286">
        <f t="shared" si="496"/>
        <v>3455</v>
      </c>
      <c r="C3518" s="265">
        <f t="shared" si="496"/>
        <v>47397</v>
      </c>
      <c r="D3518" s="265" t="str">
        <f t="shared" si="489"/>
        <v>Tier 37</v>
      </c>
      <c r="E3518" s="284">
        <f t="shared" si="490"/>
        <v>0.25643248501151777</v>
      </c>
      <c r="F3518" s="265" t="str">
        <f t="shared" si="491"/>
        <v>Tier 37</v>
      </c>
      <c r="G3518" s="284">
        <f t="shared" si="492"/>
        <v>1.8153391302255052E-2</v>
      </c>
    </row>
    <row r="3519" spans="1:7" hidden="1">
      <c r="A3519" s="283" t="str">
        <f t="shared" si="488"/>
        <v>Tier 37</v>
      </c>
      <c r="B3519" s="286">
        <f t="shared" si="496"/>
        <v>3456</v>
      </c>
      <c r="C3519" s="265">
        <f t="shared" si="496"/>
        <v>47398</v>
      </c>
      <c r="D3519" s="265" t="str">
        <f t="shared" si="489"/>
        <v>Tier 37</v>
      </c>
      <c r="E3519" s="284">
        <f t="shared" si="490"/>
        <v>0.25645095166800491</v>
      </c>
      <c r="F3519" s="265" t="str">
        <f t="shared" si="491"/>
        <v>Tier 37</v>
      </c>
      <c r="G3519" s="284">
        <f t="shared" si="492"/>
        <v>1.815484444491227E-2</v>
      </c>
    </row>
    <row r="3520" spans="1:7" hidden="1">
      <c r="A3520" s="283" t="str">
        <f t="shared" ref="A3520:A3583" si="497">IFERROR(INDEX($P$63:$P$101,MATCH(B3520,$Q$63:$Q$101,0)),A3519)</f>
        <v>Tier 37</v>
      </c>
      <c r="B3520" s="286">
        <f t="shared" si="496"/>
        <v>3457</v>
      </c>
      <c r="C3520" s="265">
        <f t="shared" si="496"/>
        <v>47399</v>
      </c>
      <c r="D3520" s="265" t="str">
        <f t="shared" ref="D3520:D3583" si="498">IF(A3520=0,"",A3520)</f>
        <v>Tier 37</v>
      </c>
      <c r="E3520" s="284">
        <f t="shared" ref="E3520:E3583" si="499">IF(A3520=0,E3519,E3519+VLOOKUP(D3520,$P$63:$T$101,3,0))</f>
        <v>0.25646941832449205</v>
      </c>
      <c r="F3520" s="265" t="str">
        <f t="shared" ref="F3520:F3583" si="500">D3520</f>
        <v>Tier 37</v>
      </c>
      <c r="G3520" s="284">
        <f t="shared" ref="G3520:G3583" si="501">IF(A3520=0,G3519,G3519+VLOOKUP(F3520,$P$63:$T$101,5,0))</f>
        <v>1.8156297587569488E-2</v>
      </c>
    </row>
    <row r="3521" spans="1:7" hidden="1">
      <c r="A3521" s="283" t="str">
        <f t="shared" si="497"/>
        <v>Tier 37</v>
      </c>
      <c r="B3521" s="286">
        <f t="shared" si="496"/>
        <v>3458</v>
      </c>
      <c r="C3521" s="265">
        <f t="shared" si="496"/>
        <v>47400</v>
      </c>
      <c r="D3521" s="265" t="str">
        <f t="shared" si="498"/>
        <v>Tier 37</v>
      </c>
      <c r="E3521" s="284">
        <f t="shared" si="499"/>
        <v>0.25648788498097919</v>
      </c>
      <c r="F3521" s="265" t="str">
        <f t="shared" si="500"/>
        <v>Tier 37</v>
      </c>
      <c r="G3521" s="284">
        <f t="shared" si="501"/>
        <v>1.8157750730226706E-2</v>
      </c>
    </row>
    <row r="3522" spans="1:7" hidden="1">
      <c r="A3522" s="283" t="str">
        <f t="shared" si="497"/>
        <v>Tier 37</v>
      </c>
      <c r="B3522" s="286">
        <f t="shared" si="496"/>
        <v>3459</v>
      </c>
      <c r="C3522" s="265">
        <f t="shared" si="496"/>
        <v>47401</v>
      </c>
      <c r="D3522" s="265" t="str">
        <f t="shared" si="498"/>
        <v>Tier 37</v>
      </c>
      <c r="E3522" s="284">
        <f t="shared" si="499"/>
        <v>0.25650635163746632</v>
      </c>
      <c r="F3522" s="265" t="str">
        <f t="shared" si="500"/>
        <v>Tier 37</v>
      </c>
      <c r="G3522" s="284">
        <f t="shared" si="501"/>
        <v>1.8159203872883924E-2</v>
      </c>
    </row>
    <row r="3523" spans="1:7" hidden="1">
      <c r="A3523" s="283" t="str">
        <f t="shared" si="497"/>
        <v>Tier 37</v>
      </c>
      <c r="B3523" s="286">
        <f t="shared" si="496"/>
        <v>3460</v>
      </c>
      <c r="C3523" s="265">
        <f t="shared" si="496"/>
        <v>47402</v>
      </c>
      <c r="D3523" s="265" t="str">
        <f t="shared" si="498"/>
        <v>Tier 37</v>
      </c>
      <c r="E3523" s="284">
        <f t="shared" si="499"/>
        <v>0.25652481829395346</v>
      </c>
      <c r="F3523" s="265" t="str">
        <f t="shared" si="500"/>
        <v>Tier 37</v>
      </c>
      <c r="G3523" s="284">
        <f t="shared" si="501"/>
        <v>1.8160657015541141E-2</v>
      </c>
    </row>
    <row r="3524" spans="1:7" hidden="1">
      <c r="A3524" s="283" t="str">
        <f t="shared" si="497"/>
        <v>Tier 37</v>
      </c>
      <c r="B3524" s="286">
        <f t="shared" ref="B3524:C3529" si="502">B3523+1</f>
        <v>3461</v>
      </c>
      <c r="C3524" s="265">
        <f t="shared" si="502"/>
        <v>47403</v>
      </c>
      <c r="D3524" s="265" t="str">
        <f t="shared" si="498"/>
        <v>Tier 37</v>
      </c>
      <c r="E3524" s="284">
        <f t="shared" si="499"/>
        <v>0.2565432849504406</v>
      </c>
      <c r="F3524" s="265" t="str">
        <f t="shared" si="500"/>
        <v>Tier 37</v>
      </c>
      <c r="G3524" s="284">
        <f t="shared" si="501"/>
        <v>1.8162110158198359E-2</v>
      </c>
    </row>
    <row r="3525" spans="1:7" hidden="1">
      <c r="A3525" s="283" t="str">
        <f t="shared" si="497"/>
        <v>Tier 37</v>
      </c>
      <c r="B3525" s="286">
        <f t="shared" si="502"/>
        <v>3462</v>
      </c>
      <c r="C3525" s="265">
        <f t="shared" si="502"/>
        <v>47404</v>
      </c>
      <c r="D3525" s="265" t="str">
        <f t="shared" si="498"/>
        <v>Tier 37</v>
      </c>
      <c r="E3525" s="284">
        <f t="shared" si="499"/>
        <v>0.25656175160692773</v>
      </c>
      <c r="F3525" s="265" t="str">
        <f t="shared" si="500"/>
        <v>Tier 37</v>
      </c>
      <c r="G3525" s="284">
        <f t="shared" si="501"/>
        <v>1.8163563300855577E-2</v>
      </c>
    </row>
    <row r="3526" spans="1:7" hidden="1">
      <c r="A3526" s="283" t="str">
        <f t="shared" si="497"/>
        <v>Tier 37</v>
      </c>
      <c r="B3526" s="286">
        <f t="shared" si="502"/>
        <v>3463</v>
      </c>
      <c r="C3526" s="265">
        <f t="shared" si="502"/>
        <v>47405</v>
      </c>
      <c r="D3526" s="265" t="str">
        <f t="shared" si="498"/>
        <v>Tier 37</v>
      </c>
      <c r="E3526" s="284">
        <f t="shared" si="499"/>
        <v>0.25658021826341487</v>
      </c>
      <c r="F3526" s="265" t="str">
        <f t="shared" si="500"/>
        <v>Tier 37</v>
      </c>
      <c r="G3526" s="284">
        <f t="shared" si="501"/>
        <v>1.8165016443512795E-2</v>
      </c>
    </row>
    <row r="3527" spans="1:7" hidden="1">
      <c r="A3527" s="283" t="str">
        <f t="shared" si="497"/>
        <v>Tier 37</v>
      </c>
      <c r="B3527" s="286">
        <f t="shared" si="502"/>
        <v>3464</v>
      </c>
      <c r="C3527" s="265">
        <f t="shared" si="502"/>
        <v>47406</v>
      </c>
      <c r="D3527" s="265" t="str">
        <f t="shared" si="498"/>
        <v>Tier 37</v>
      </c>
      <c r="E3527" s="284">
        <f t="shared" si="499"/>
        <v>0.25659868491990201</v>
      </c>
      <c r="F3527" s="265" t="str">
        <f t="shared" si="500"/>
        <v>Tier 37</v>
      </c>
      <c r="G3527" s="284">
        <f t="shared" si="501"/>
        <v>1.8166469586170013E-2</v>
      </c>
    </row>
    <row r="3528" spans="1:7" hidden="1">
      <c r="A3528" s="283" t="str">
        <f t="shared" si="497"/>
        <v>Tier 37</v>
      </c>
      <c r="B3528" s="286">
        <f t="shared" si="502"/>
        <v>3465</v>
      </c>
      <c r="C3528" s="265">
        <f t="shared" si="502"/>
        <v>47407</v>
      </c>
      <c r="D3528" s="265" t="str">
        <f t="shared" si="498"/>
        <v>Tier 37</v>
      </c>
      <c r="E3528" s="284">
        <f t="shared" si="499"/>
        <v>0.25661715157638915</v>
      </c>
      <c r="F3528" s="265" t="str">
        <f t="shared" si="500"/>
        <v>Tier 37</v>
      </c>
      <c r="G3528" s="284">
        <f t="shared" si="501"/>
        <v>1.8167922728827231E-2</v>
      </c>
    </row>
    <row r="3529" spans="1:7" hidden="1">
      <c r="A3529" s="283" t="str">
        <f t="shared" si="497"/>
        <v>Tier 37</v>
      </c>
      <c r="B3529" s="286">
        <f t="shared" si="502"/>
        <v>3466</v>
      </c>
      <c r="C3529" s="265">
        <f t="shared" si="502"/>
        <v>47408</v>
      </c>
      <c r="D3529" s="265" t="str">
        <f t="shared" si="498"/>
        <v>Tier 37</v>
      </c>
      <c r="E3529" s="284">
        <f t="shared" si="499"/>
        <v>0.25663561823287628</v>
      </c>
      <c r="F3529" s="265" t="str">
        <f t="shared" si="500"/>
        <v>Tier 37</v>
      </c>
      <c r="G3529" s="284">
        <f t="shared" si="501"/>
        <v>1.8169375871484449E-2</v>
      </c>
    </row>
    <row r="3530" spans="1:7" hidden="1">
      <c r="A3530" s="283" t="str">
        <f t="shared" si="497"/>
        <v>Tier 37</v>
      </c>
      <c r="B3530" s="286">
        <f>B3529+1</f>
        <v>3467</v>
      </c>
      <c r="C3530" s="265">
        <f>C3529+1</f>
        <v>47409</v>
      </c>
      <c r="D3530" s="265" t="str">
        <f t="shared" si="498"/>
        <v>Tier 37</v>
      </c>
      <c r="E3530" s="284">
        <f t="shared" si="499"/>
        <v>0.25665408488936342</v>
      </c>
      <c r="F3530" s="265" t="str">
        <f t="shared" si="500"/>
        <v>Tier 37</v>
      </c>
      <c r="G3530" s="284">
        <f t="shared" si="501"/>
        <v>1.8170829014141666E-2</v>
      </c>
    </row>
    <row r="3531" spans="1:7" hidden="1">
      <c r="A3531" s="283" t="str">
        <f t="shared" si="497"/>
        <v>Tier 37</v>
      </c>
      <c r="B3531" s="286">
        <f t="shared" ref="B3531:C3546" si="503">B3530+1</f>
        <v>3468</v>
      </c>
      <c r="C3531" s="265">
        <f t="shared" si="503"/>
        <v>47410</v>
      </c>
      <c r="D3531" s="265" t="str">
        <f t="shared" si="498"/>
        <v>Tier 37</v>
      </c>
      <c r="E3531" s="284">
        <f t="shared" si="499"/>
        <v>0.25667255154585056</v>
      </c>
      <c r="F3531" s="265" t="str">
        <f t="shared" si="500"/>
        <v>Tier 37</v>
      </c>
      <c r="G3531" s="284">
        <f t="shared" si="501"/>
        <v>1.8172282156798884E-2</v>
      </c>
    </row>
    <row r="3532" spans="1:7" hidden="1">
      <c r="A3532" s="283" t="str">
        <f t="shared" si="497"/>
        <v>Tier 37</v>
      </c>
      <c r="B3532" s="286">
        <f t="shared" si="503"/>
        <v>3469</v>
      </c>
      <c r="C3532" s="265">
        <f t="shared" si="503"/>
        <v>47411</v>
      </c>
      <c r="D3532" s="265" t="str">
        <f t="shared" si="498"/>
        <v>Tier 37</v>
      </c>
      <c r="E3532" s="284">
        <f t="shared" si="499"/>
        <v>0.2566910182023377</v>
      </c>
      <c r="F3532" s="265" t="str">
        <f t="shared" si="500"/>
        <v>Tier 37</v>
      </c>
      <c r="G3532" s="284">
        <f t="shared" si="501"/>
        <v>1.8173735299456102E-2</v>
      </c>
    </row>
    <row r="3533" spans="1:7" hidden="1">
      <c r="A3533" s="283" t="str">
        <f t="shared" si="497"/>
        <v>Tier 37</v>
      </c>
      <c r="B3533" s="286">
        <f t="shared" si="503"/>
        <v>3470</v>
      </c>
      <c r="C3533" s="265">
        <f t="shared" si="503"/>
        <v>47412</v>
      </c>
      <c r="D3533" s="265" t="str">
        <f t="shared" si="498"/>
        <v>Tier 37</v>
      </c>
      <c r="E3533" s="284">
        <f t="shared" si="499"/>
        <v>0.25670948485882483</v>
      </c>
      <c r="F3533" s="265" t="str">
        <f t="shared" si="500"/>
        <v>Tier 37</v>
      </c>
      <c r="G3533" s="284">
        <f t="shared" si="501"/>
        <v>1.817518844211332E-2</v>
      </c>
    </row>
    <row r="3534" spans="1:7" hidden="1">
      <c r="A3534" s="283" t="str">
        <f t="shared" si="497"/>
        <v>Tier 37</v>
      </c>
      <c r="B3534" s="286">
        <f t="shared" si="503"/>
        <v>3471</v>
      </c>
      <c r="C3534" s="265">
        <f t="shared" si="503"/>
        <v>47413</v>
      </c>
      <c r="D3534" s="265" t="str">
        <f t="shared" si="498"/>
        <v>Tier 37</v>
      </c>
      <c r="E3534" s="284">
        <f t="shared" si="499"/>
        <v>0.25672795151531197</v>
      </c>
      <c r="F3534" s="265" t="str">
        <f t="shared" si="500"/>
        <v>Tier 37</v>
      </c>
      <c r="G3534" s="284">
        <f t="shared" si="501"/>
        <v>1.8176641584770538E-2</v>
      </c>
    </row>
    <row r="3535" spans="1:7" hidden="1">
      <c r="A3535" s="283" t="str">
        <f t="shared" si="497"/>
        <v>Tier 37</v>
      </c>
      <c r="B3535" s="286">
        <f t="shared" si="503"/>
        <v>3472</v>
      </c>
      <c r="C3535" s="265">
        <f t="shared" si="503"/>
        <v>47414</v>
      </c>
      <c r="D3535" s="265" t="str">
        <f t="shared" si="498"/>
        <v>Tier 37</v>
      </c>
      <c r="E3535" s="284">
        <f t="shared" si="499"/>
        <v>0.25674641817179911</v>
      </c>
      <c r="F3535" s="265" t="str">
        <f t="shared" si="500"/>
        <v>Tier 37</v>
      </c>
      <c r="G3535" s="284">
        <f t="shared" si="501"/>
        <v>1.8178094727427756E-2</v>
      </c>
    </row>
    <row r="3536" spans="1:7" hidden="1">
      <c r="A3536" s="283" t="str">
        <f t="shared" si="497"/>
        <v>Tier 37</v>
      </c>
      <c r="B3536" s="286">
        <f t="shared" si="503"/>
        <v>3473</v>
      </c>
      <c r="C3536" s="265">
        <f t="shared" si="503"/>
        <v>47415</v>
      </c>
      <c r="D3536" s="265" t="str">
        <f t="shared" si="498"/>
        <v>Tier 37</v>
      </c>
      <c r="E3536" s="284">
        <f t="shared" si="499"/>
        <v>0.25676488482828624</v>
      </c>
      <c r="F3536" s="265" t="str">
        <f t="shared" si="500"/>
        <v>Tier 37</v>
      </c>
      <c r="G3536" s="284">
        <f t="shared" si="501"/>
        <v>1.8179547870084974E-2</v>
      </c>
    </row>
    <row r="3537" spans="1:7" hidden="1">
      <c r="A3537" s="283" t="str">
        <f t="shared" si="497"/>
        <v>Tier 37</v>
      </c>
      <c r="B3537" s="286">
        <f t="shared" si="503"/>
        <v>3474</v>
      </c>
      <c r="C3537" s="265">
        <f t="shared" si="503"/>
        <v>47416</v>
      </c>
      <c r="D3537" s="265" t="str">
        <f t="shared" si="498"/>
        <v>Tier 37</v>
      </c>
      <c r="E3537" s="284">
        <f t="shared" si="499"/>
        <v>0.25678335148477338</v>
      </c>
      <c r="F3537" s="265" t="str">
        <f t="shared" si="500"/>
        <v>Tier 37</v>
      </c>
      <c r="G3537" s="284">
        <f t="shared" si="501"/>
        <v>1.8181001012742191E-2</v>
      </c>
    </row>
    <row r="3538" spans="1:7" hidden="1">
      <c r="A3538" s="283" t="str">
        <f t="shared" si="497"/>
        <v>Tier 37</v>
      </c>
      <c r="B3538" s="286">
        <f t="shared" si="503"/>
        <v>3475</v>
      </c>
      <c r="C3538" s="265">
        <f t="shared" si="503"/>
        <v>47417</v>
      </c>
      <c r="D3538" s="265" t="str">
        <f t="shared" si="498"/>
        <v>Tier 37</v>
      </c>
      <c r="E3538" s="284">
        <f t="shared" si="499"/>
        <v>0.25680181814126052</v>
      </c>
      <c r="F3538" s="265" t="str">
        <f t="shared" si="500"/>
        <v>Tier 37</v>
      </c>
      <c r="G3538" s="284">
        <f t="shared" si="501"/>
        <v>1.8182454155399409E-2</v>
      </c>
    </row>
    <row r="3539" spans="1:7" hidden="1">
      <c r="A3539" s="283" t="str">
        <f t="shared" si="497"/>
        <v>Tier 37</v>
      </c>
      <c r="B3539" s="286">
        <f t="shared" si="503"/>
        <v>3476</v>
      </c>
      <c r="C3539" s="265">
        <f t="shared" si="503"/>
        <v>47418</v>
      </c>
      <c r="D3539" s="265" t="str">
        <f t="shared" si="498"/>
        <v>Tier 37</v>
      </c>
      <c r="E3539" s="284">
        <f t="shared" si="499"/>
        <v>0.25682028479774766</v>
      </c>
      <c r="F3539" s="265" t="str">
        <f t="shared" si="500"/>
        <v>Tier 37</v>
      </c>
      <c r="G3539" s="284">
        <f t="shared" si="501"/>
        <v>1.8183907298056627E-2</v>
      </c>
    </row>
    <row r="3540" spans="1:7" hidden="1">
      <c r="A3540" s="283" t="str">
        <f t="shared" si="497"/>
        <v>Tier 37</v>
      </c>
      <c r="B3540" s="286">
        <f t="shared" si="503"/>
        <v>3477</v>
      </c>
      <c r="C3540" s="265">
        <f t="shared" si="503"/>
        <v>47419</v>
      </c>
      <c r="D3540" s="265" t="str">
        <f t="shared" si="498"/>
        <v>Tier 37</v>
      </c>
      <c r="E3540" s="284">
        <f t="shared" si="499"/>
        <v>0.25683875145423479</v>
      </c>
      <c r="F3540" s="265" t="str">
        <f t="shared" si="500"/>
        <v>Tier 37</v>
      </c>
      <c r="G3540" s="284">
        <f t="shared" si="501"/>
        <v>1.8185360440713845E-2</v>
      </c>
    </row>
    <row r="3541" spans="1:7" hidden="1">
      <c r="A3541" s="283" t="str">
        <f t="shared" si="497"/>
        <v>Tier 37</v>
      </c>
      <c r="B3541" s="286">
        <f t="shared" si="503"/>
        <v>3478</v>
      </c>
      <c r="C3541" s="265">
        <f t="shared" si="503"/>
        <v>47420</v>
      </c>
      <c r="D3541" s="265" t="str">
        <f t="shared" si="498"/>
        <v>Tier 37</v>
      </c>
      <c r="E3541" s="284">
        <f t="shared" si="499"/>
        <v>0.25685721811072193</v>
      </c>
      <c r="F3541" s="265" t="str">
        <f t="shared" si="500"/>
        <v>Tier 37</v>
      </c>
      <c r="G3541" s="284">
        <f t="shared" si="501"/>
        <v>1.8186813583371063E-2</v>
      </c>
    </row>
    <row r="3542" spans="1:7" hidden="1">
      <c r="A3542" s="283" t="str">
        <f t="shared" si="497"/>
        <v>Tier 38</v>
      </c>
      <c r="B3542" s="286">
        <f t="shared" si="503"/>
        <v>3479</v>
      </c>
      <c r="C3542" s="265">
        <f t="shared" si="503"/>
        <v>47421</v>
      </c>
      <c r="D3542" s="265" t="str">
        <f t="shared" si="498"/>
        <v>Tier 38</v>
      </c>
      <c r="E3542" s="284">
        <f t="shared" si="499"/>
        <v>0.25687694797194843</v>
      </c>
      <c r="F3542" s="265" t="str">
        <f t="shared" si="500"/>
        <v>Tier 38</v>
      </c>
      <c r="G3542" s="284">
        <f t="shared" si="501"/>
        <v>1.8188270333980721E-2</v>
      </c>
    </row>
    <row r="3543" spans="1:7" hidden="1">
      <c r="A3543" s="283" t="str">
        <f t="shared" si="497"/>
        <v>Tier 38</v>
      </c>
      <c r="B3543" s="286">
        <f t="shared" si="503"/>
        <v>3480</v>
      </c>
      <c r="C3543" s="265">
        <f t="shared" si="503"/>
        <v>47422</v>
      </c>
      <c r="D3543" s="265" t="str">
        <f t="shared" si="498"/>
        <v>Tier 38</v>
      </c>
      <c r="E3543" s="284">
        <f t="shared" si="499"/>
        <v>0.25689667783317494</v>
      </c>
      <c r="F3543" s="265" t="str">
        <f t="shared" si="500"/>
        <v>Tier 38</v>
      </c>
      <c r="G3543" s="284">
        <f t="shared" si="501"/>
        <v>1.8189727084590379E-2</v>
      </c>
    </row>
    <row r="3544" spans="1:7" hidden="1">
      <c r="A3544" s="283" t="str">
        <f t="shared" si="497"/>
        <v>Tier 38</v>
      </c>
      <c r="B3544" s="286">
        <f t="shared" si="503"/>
        <v>3481</v>
      </c>
      <c r="C3544" s="265">
        <f t="shared" si="503"/>
        <v>47423</v>
      </c>
      <c r="D3544" s="265" t="str">
        <f t="shared" si="498"/>
        <v>Tier 38</v>
      </c>
      <c r="E3544" s="284">
        <f t="shared" si="499"/>
        <v>0.25691640769440144</v>
      </c>
      <c r="F3544" s="265" t="str">
        <f t="shared" si="500"/>
        <v>Tier 38</v>
      </c>
      <c r="G3544" s="284">
        <f t="shared" si="501"/>
        <v>1.8191183835200037E-2</v>
      </c>
    </row>
    <row r="3545" spans="1:7" hidden="1">
      <c r="A3545" s="283" t="str">
        <f t="shared" si="497"/>
        <v>Tier 38</v>
      </c>
      <c r="B3545" s="286">
        <f t="shared" si="503"/>
        <v>3482</v>
      </c>
      <c r="C3545" s="265">
        <f t="shared" si="503"/>
        <v>47424</v>
      </c>
      <c r="D3545" s="265" t="str">
        <f t="shared" si="498"/>
        <v>Tier 38</v>
      </c>
      <c r="E3545" s="284">
        <f t="shared" si="499"/>
        <v>0.25693613755562794</v>
      </c>
      <c r="F3545" s="265" t="str">
        <f t="shared" si="500"/>
        <v>Tier 38</v>
      </c>
      <c r="G3545" s="284">
        <f t="shared" si="501"/>
        <v>1.8192640585809695E-2</v>
      </c>
    </row>
    <row r="3546" spans="1:7" hidden="1">
      <c r="A3546" s="283" t="str">
        <f t="shared" si="497"/>
        <v>Tier 38</v>
      </c>
      <c r="B3546" s="286">
        <f t="shared" si="503"/>
        <v>3483</v>
      </c>
      <c r="C3546" s="265">
        <f t="shared" si="503"/>
        <v>47425</v>
      </c>
      <c r="D3546" s="265" t="str">
        <f t="shared" si="498"/>
        <v>Tier 38</v>
      </c>
      <c r="E3546" s="284">
        <f t="shared" si="499"/>
        <v>0.25695586741685444</v>
      </c>
      <c r="F3546" s="265" t="str">
        <f t="shared" si="500"/>
        <v>Tier 38</v>
      </c>
      <c r="G3546" s="284">
        <f t="shared" si="501"/>
        <v>1.8194097336419354E-2</v>
      </c>
    </row>
    <row r="3547" spans="1:7" hidden="1">
      <c r="A3547" s="283" t="str">
        <f t="shared" si="497"/>
        <v>Tier 38</v>
      </c>
      <c r="B3547" s="286">
        <f t="shared" ref="B3547:C3562" si="504">B3546+1</f>
        <v>3484</v>
      </c>
      <c r="C3547" s="265">
        <f t="shared" si="504"/>
        <v>47426</v>
      </c>
      <c r="D3547" s="265" t="str">
        <f t="shared" si="498"/>
        <v>Tier 38</v>
      </c>
      <c r="E3547" s="284">
        <f t="shared" si="499"/>
        <v>0.25697559727808095</v>
      </c>
      <c r="F3547" s="265" t="str">
        <f t="shared" si="500"/>
        <v>Tier 38</v>
      </c>
      <c r="G3547" s="284">
        <f t="shared" si="501"/>
        <v>1.8195554087029012E-2</v>
      </c>
    </row>
    <row r="3548" spans="1:7" hidden="1">
      <c r="A3548" s="283" t="str">
        <f t="shared" si="497"/>
        <v>Tier 38</v>
      </c>
      <c r="B3548" s="286">
        <f t="shared" si="504"/>
        <v>3485</v>
      </c>
      <c r="C3548" s="265">
        <f t="shared" si="504"/>
        <v>47427</v>
      </c>
      <c r="D3548" s="265" t="str">
        <f t="shared" si="498"/>
        <v>Tier 38</v>
      </c>
      <c r="E3548" s="284">
        <f t="shared" si="499"/>
        <v>0.25699532713930745</v>
      </c>
      <c r="F3548" s="265" t="str">
        <f t="shared" si="500"/>
        <v>Tier 38</v>
      </c>
      <c r="G3548" s="284">
        <f t="shared" si="501"/>
        <v>1.819701083763867E-2</v>
      </c>
    </row>
    <row r="3549" spans="1:7" hidden="1">
      <c r="A3549" s="283" t="str">
        <f t="shared" si="497"/>
        <v>Tier 38</v>
      </c>
      <c r="B3549" s="286">
        <f t="shared" si="504"/>
        <v>3486</v>
      </c>
      <c r="C3549" s="265">
        <f t="shared" si="504"/>
        <v>47428</v>
      </c>
      <c r="D3549" s="265" t="str">
        <f t="shared" si="498"/>
        <v>Tier 38</v>
      </c>
      <c r="E3549" s="284">
        <f t="shared" si="499"/>
        <v>0.25701505700053395</v>
      </c>
      <c r="F3549" s="265" t="str">
        <f t="shared" si="500"/>
        <v>Tier 38</v>
      </c>
      <c r="G3549" s="284">
        <f t="shared" si="501"/>
        <v>1.8198467588248328E-2</v>
      </c>
    </row>
    <row r="3550" spans="1:7" hidden="1">
      <c r="A3550" s="283" t="str">
        <f t="shared" si="497"/>
        <v>Tier 38</v>
      </c>
      <c r="B3550" s="286">
        <f t="shared" si="504"/>
        <v>3487</v>
      </c>
      <c r="C3550" s="265">
        <f t="shared" si="504"/>
        <v>47429</v>
      </c>
      <c r="D3550" s="265" t="str">
        <f t="shared" si="498"/>
        <v>Tier 38</v>
      </c>
      <c r="E3550" s="284">
        <f t="shared" si="499"/>
        <v>0.25703478686176046</v>
      </c>
      <c r="F3550" s="265" t="str">
        <f t="shared" si="500"/>
        <v>Tier 38</v>
      </c>
      <c r="G3550" s="284">
        <f t="shared" si="501"/>
        <v>1.8199924338857986E-2</v>
      </c>
    </row>
    <row r="3551" spans="1:7" hidden="1">
      <c r="A3551" s="283" t="str">
        <f t="shared" si="497"/>
        <v>Tier 38</v>
      </c>
      <c r="B3551" s="286">
        <f t="shared" si="504"/>
        <v>3488</v>
      </c>
      <c r="C3551" s="265">
        <f t="shared" si="504"/>
        <v>47430</v>
      </c>
      <c r="D3551" s="265" t="str">
        <f t="shared" si="498"/>
        <v>Tier 38</v>
      </c>
      <c r="E3551" s="284">
        <f t="shared" si="499"/>
        <v>0.25705451672298696</v>
      </c>
      <c r="F3551" s="265" t="str">
        <f t="shared" si="500"/>
        <v>Tier 38</v>
      </c>
      <c r="G3551" s="284">
        <f t="shared" si="501"/>
        <v>1.8201381089467644E-2</v>
      </c>
    </row>
    <row r="3552" spans="1:7" hidden="1">
      <c r="A3552" s="283" t="str">
        <f t="shared" si="497"/>
        <v>Tier 38</v>
      </c>
      <c r="B3552" s="286">
        <f t="shared" si="504"/>
        <v>3489</v>
      </c>
      <c r="C3552" s="265">
        <f t="shared" si="504"/>
        <v>47431</v>
      </c>
      <c r="D3552" s="265" t="str">
        <f t="shared" si="498"/>
        <v>Tier 38</v>
      </c>
      <c r="E3552" s="284">
        <f t="shared" si="499"/>
        <v>0.25707424658421346</v>
      </c>
      <c r="F3552" s="265" t="str">
        <f t="shared" si="500"/>
        <v>Tier 38</v>
      </c>
      <c r="G3552" s="284">
        <f t="shared" si="501"/>
        <v>1.8202837840077302E-2</v>
      </c>
    </row>
    <row r="3553" spans="1:7" hidden="1">
      <c r="A3553" s="283" t="str">
        <f t="shared" si="497"/>
        <v>Tier 38</v>
      </c>
      <c r="B3553" s="286">
        <f t="shared" si="504"/>
        <v>3490</v>
      </c>
      <c r="C3553" s="265">
        <f t="shared" si="504"/>
        <v>47432</v>
      </c>
      <c r="D3553" s="265" t="str">
        <f t="shared" si="498"/>
        <v>Tier 38</v>
      </c>
      <c r="E3553" s="284">
        <f t="shared" si="499"/>
        <v>0.25709397644543996</v>
      </c>
      <c r="F3553" s="265" t="str">
        <f t="shared" si="500"/>
        <v>Tier 38</v>
      </c>
      <c r="G3553" s="284">
        <f t="shared" si="501"/>
        <v>1.820429459068696E-2</v>
      </c>
    </row>
    <row r="3554" spans="1:7" hidden="1">
      <c r="A3554" s="283" t="str">
        <f t="shared" si="497"/>
        <v>Tier 38</v>
      </c>
      <c r="B3554" s="286">
        <f t="shared" si="504"/>
        <v>3491</v>
      </c>
      <c r="C3554" s="265">
        <f t="shared" si="504"/>
        <v>47433</v>
      </c>
      <c r="D3554" s="265" t="str">
        <f t="shared" si="498"/>
        <v>Tier 38</v>
      </c>
      <c r="E3554" s="284">
        <f t="shared" si="499"/>
        <v>0.25711370630666647</v>
      </c>
      <c r="F3554" s="265" t="str">
        <f t="shared" si="500"/>
        <v>Tier 38</v>
      </c>
      <c r="G3554" s="284">
        <f t="shared" si="501"/>
        <v>1.8205751341296619E-2</v>
      </c>
    </row>
    <row r="3555" spans="1:7" hidden="1">
      <c r="A3555" s="283" t="str">
        <f t="shared" si="497"/>
        <v>Tier 38</v>
      </c>
      <c r="B3555" s="286">
        <f t="shared" si="504"/>
        <v>3492</v>
      </c>
      <c r="C3555" s="265">
        <f t="shared" si="504"/>
        <v>47434</v>
      </c>
      <c r="D3555" s="265" t="str">
        <f t="shared" si="498"/>
        <v>Tier 38</v>
      </c>
      <c r="E3555" s="284">
        <f t="shared" si="499"/>
        <v>0.25713343616789297</v>
      </c>
      <c r="F3555" s="265" t="str">
        <f t="shared" si="500"/>
        <v>Tier 38</v>
      </c>
      <c r="G3555" s="284">
        <f t="shared" si="501"/>
        <v>1.8207208091906277E-2</v>
      </c>
    </row>
    <row r="3556" spans="1:7" hidden="1">
      <c r="A3556" s="283" t="str">
        <f t="shared" si="497"/>
        <v>Tier 38</v>
      </c>
      <c r="B3556" s="286">
        <f t="shared" si="504"/>
        <v>3493</v>
      </c>
      <c r="C3556" s="265">
        <f t="shared" si="504"/>
        <v>47435</v>
      </c>
      <c r="D3556" s="265" t="str">
        <f t="shared" si="498"/>
        <v>Tier 38</v>
      </c>
      <c r="E3556" s="284">
        <f t="shared" si="499"/>
        <v>0.25715316602911947</v>
      </c>
      <c r="F3556" s="265" t="str">
        <f t="shared" si="500"/>
        <v>Tier 38</v>
      </c>
      <c r="G3556" s="284">
        <f t="shared" si="501"/>
        <v>1.8208664842515935E-2</v>
      </c>
    </row>
    <row r="3557" spans="1:7" hidden="1">
      <c r="A3557" s="283" t="str">
        <f t="shared" si="497"/>
        <v>Tier 38</v>
      </c>
      <c r="B3557" s="286">
        <f t="shared" si="504"/>
        <v>3494</v>
      </c>
      <c r="C3557" s="265">
        <f t="shared" si="504"/>
        <v>47436</v>
      </c>
      <c r="D3557" s="265" t="str">
        <f t="shared" si="498"/>
        <v>Tier 38</v>
      </c>
      <c r="E3557" s="284">
        <f t="shared" si="499"/>
        <v>0.25717289589034598</v>
      </c>
      <c r="F3557" s="265" t="str">
        <f t="shared" si="500"/>
        <v>Tier 38</v>
      </c>
      <c r="G3557" s="284">
        <f t="shared" si="501"/>
        <v>1.8210121593125593E-2</v>
      </c>
    </row>
    <row r="3558" spans="1:7" hidden="1">
      <c r="A3558" s="283" t="str">
        <f t="shared" si="497"/>
        <v>Tier 38</v>
      </c>
      <c r="B3558" s="286">
        <f t="shared" si="504"/>
        <v>3495</v>
      </c>
      <c r="C3558" s="265">
        <f t="shared" si="504"/>
        <v>47437</v>
      </c>
      <c r="D3558" s="265" t="str">
        <f t="shared" si="498"/>
        <v>Tier 38</v>
      </c>
      <c r="E3558" s="284">
        <f t="shared" si="499"/>
        <v>0.25719262575157248</v>
      </c>
      <c r="F3558" s="265" t="str">
        <f t="shared" si="500"/>
        <v>Tier 38</v>
      </c>
      <c r="G3558" s="284">
        <f t="shared" si="501"/>
        <v>1.8211578343735251E-2</v>
      </c>
    </row>
    <row r="3559" spans="1:7" hidden="1">
      <c r="A3559" s="283" t="str">
        <f t="shared" si="497"/>
        <v>Tier 38</v>
      </c>
      <c r="B3559" s="286">
        <f t="shared" si="504"/>
        <v>3496</v>
      </c>
      <c r="C3559" s="265">
        <f t="shared" si="504"/>
        <v>47438</v>
      </c>
      <c r="D3559" s="265" t="str">
        <f t="shared" si="498"/>
        <v>Tier 38</v>
      </c>
      <c r="E3559" s="284">
        <f t="shared" si="499"/>
        <v>0.25721235561279898</v>
      </c>
      <c r="F3559" s="265" t="str">
        <f t="shared" si="500"/>
        <v>Tier 38</v>
      </c>
      <c r="G3559" s="284">
        <f t="shared" si="501"/>
        <v>1.8213035094344909E-2</v>
      </c>
    </row>
    <row r="3560" spans="1:7" hidden="1">
      <c r="A3560" s="283" t="str">
        <f t="shared" si="497"/>
        <v>Tier 38</v>
      </c>
      <c r="B3560" s="286">
        <f t="shared" si="504"/>
        <v>3497</v>
      </c>
      <c r="C3560" s="265">
        <f t="shared" si="504"/>
        <v>47439</v>
      </c>
      <c r="D3560" s="265" t="str">
        <f t="shared" si="498"/>
        <v>Tier 38</v>
      </c>
      <c r="E3560" s="284">
        <f t="shared" si="499"/>
        <v>0.25723208547402548</v>
      </c>
      <c r="F3560" s="265" t="str">
        <f t="shared" si="500"/>
        <v>Tier 38</v>
      </c>
      <c r="G3560" s="284">
        <f t="shared" si="501"/>
        <v>1.8214491844954567E-2</v>
      </c>
    </row>
    <row r="3561" spans="1:7" hidden="1">
      <c r="A3561" s="283" t="str">
        <f t="shared" si="497"/>
        <v>Tier 38</v>
      </c>
      <c r="B3561" s="286">
        <f t="shared" si="504"/>
        <v>3498</v>
      </c>
      <c r="C3561" s="265">
        <f t="shared" si="504"/>
        <v>47440</v>
      </c>
      <c r="D3561" s="265" t="str">
        <f t="shared" si="498"/>
        <v>Tier 38</v>
      </c>
      <c r="E3561" s="284">
        <f t="shared" si="499"/>
        <v>0.25725181533525199</v>
      </c>
      <c r="F3561" s="265" t="str">
        <f t="shared" si="500"/>
        <v>Tier 38</v>
      </c>
      <c r="G3561" s="284">
        <f t="shared" si="501"/>
        <v>1.8215948595564226E-2</v>
      </c>
    </row>
    <row r="3562" spans="1:7" hidden="1">
      <c r="A3562" s="283" t="str">
        <f t="shared" si="497"/>
        <v>Tier 38</v>
      </c>
      <c r="B3562" s="286">
        <f t="shared" si="504"/>
        <v>3499</v>
      </c>
      <c r="C3562" s="265">
        <f t="shared" si="504"/>
        <v>47441</v>
      </c>
      <c r="D3562" s="265" t="str">
        <f t="shared" si="498"/>
        <v>Tier 38</v>
      </c>
      <c r="E3562" s="284">
        <f t="shared" si="499"/>
        <v>0.25727154519647849</v>
      </c>
      <c r="F3562" s="265" t="str">
        <f t="shared" si="500"/>
        <v>Tier 38</v>
      </c>
      <c r="G3562" s="284">
        <f t="shared" si="501"/>
        <v>1.8217405346173884E-2</v>
      </c>
    </row>
    <row r="3563" spans="1:7" hidden="1">
      <c r="A3563" s="283" t="str">
        <f t="shared" si="497"/>
        <v>Tier 38</v>
      </c>
      <c r="B3563" s="286">
        <f t="shared" ref="B3563:C3578" si="505">B3562+1</f>
        <v>3500</v>
      </c>
      <c r="C3563" s="265">
        <f t="shared" si="505"/>
        <v>47442</v>
      </c>
      <c r="D3563" s="265" t="str">
        <f t="shared" si="498"/>
        <v>Tier 38</v>
      </c>
      <c r="E3563" s="284">
        <f t="shared" si="499"/>
        <v>0.25729127505770499</v>
      </c>
      <c r="F3563" s="265" t="str">
        <f t="shared" si="500"/>
        <v>Tier 38</v>
      </c>
      <c r="G3563" s="284">
        <f t="shared" si="501"/>
        <v>1.8218862096783542E-2</v>
      </c>
    </row>
    <row r="3564" spans="1:7" hidden="1">
      <c r="A3564" s="283" t="str">
        <f t="shared" si="497"/>
        <v>Tier 38</v>
      </c>
      <c r="B3564" s="286">
        <f t="shared" si="505"/>
        <v>3501</v>
      </c>
      <c r="C3564" s="265">
        <f t="shared" si="505"/>
        <v>47443</v>
      </c>
      <c r="D3564" s="265" t="str">
        <f t="shared" si="498"/>
        <v>Tier 38</v>
      </c>
      <c r="E3564" s="284">
        <f t="shared" si="499"/>
        <v>0.2573110049189315</v>
      </c>
      <c r="F3564" s="265" t="str">
        <f t="shared" si="500"/>
        <v>Tier 38</v>
      </c>
      <c r="G3564" s="284">
        <f t="shared" si="501"/>
        <v>1.82203188473932E-2</v>
      </c>
    </row>
    <row r="3565" spans="1:7" hidden="1">
      <c r="A3565" s="283" t="str">
        <f t="shared" si="497"/>
        <v>Tier 38</v>
      </c>
      <c r="B3565" s="286">
        <f t="shared" si="505"/>
        <v>3502</v>
      </c>
      <c r="C3565" s="265">
        <f t="shared" si="505"/>
        <v>47444</v>
      </c>
      <c r="D3565" s="265" t="str">
        <f t="shared" si="498"/>
        <v>Tier 38</v>
      </c>
      <c r="E3565" s="284">
        <f t="shared" si="499"/>
        <v>0.257330734780158</v>
      </c>
      <c r="F3565" s="265" t="str">
        <f t="shared" si="500"/>
        <v>Tier 38</v>
      </c>
      <c r="G3565" s="284">
        <f t="shared" si="501"/>
        <v>1.8221775598002858E-2</v>
      </c>
    </row>
    <row r="3566" spans="1:7" hidden="1">
      <c r="A3566" s="283" t="str">
        <f t="shared" si="497"/>
        <v>Tier 38</v>
      </c>
      <c r="B3566" s="286">
        <f t="shared" si="505"/>
        <v>3503</v>
      </c>
      <c r="C3566" s="265">
        <f t="shared" si="505"/>
        <v>47445</v>
      </c>
      <c r="D3566" s="265" t="str">
        <f t="shared" si="498"/>
        <v>Tier 38</v>
      </c>
      <c r="E3566" s="284">
        <f t="shared" si="499"/>
        <v>0.2573504646413845</v>
      </c>
      <c r="F3566" s="265" t="str">
        <f t="shared" si="500"/>
        <v>Tier 38</v>
      </c>
      <c r="G3566" s="284">
        <f t="shared" si="501"/>
        <v>1.8223232348612516E-2</v>
      </c>
    </row>
    <row r="3567" spans="1:7" hidden="1">
      <c r="A3567" s="283" t="str">
        <f t="shared" si="497"/>
        <v>Tier 38</v>
      </c>
      <c r="B3567" s="286">
        <f t="shared" si="505"/>
        <v>3504</v>
      </c>
      <c r="C3567" s="265">
        <f t="shared" si="505"/>
        <v>47446</v>
      </c>
      <c r="D3567" s="265" t="str">
        <f t="shared" si="498"/>
        <v>Tier 38</v>
      </c>
      <c r="E3567" s="284">
        <f t="shared" si="499"/>
        <v>0.257370194502611</v>
      </c>
      <c r="F3567" s="265" t="str">
        <f t="shared" si="500"/>
        <v>Tier 38</v>
      </c>
      <c r="G3567" s="284">
        <f t="shared" si="501"/>
        <v>1.8224689099222174E-2</v>
      </c>
    </row>
    <row r="3568" spans="1:7" hidden="1">
      <c r="A3568" s="283" t="str">
        <f t="shared" si="497"/>
        <v>Tier 38</v>
      </c>
      <c r="B3568" s="286">
        <f t="shared" si="505"/>
        <v>3505</v>
      </c>
      <c r="C3568" s="265">
        <f t="shared" si="505"/>
        <v>47447</v>
      </c>
      <c r="D3568" s="265" t="str">
        <f t="shared" si="498"/>
        <v>Tier 38</v>
      </c>
      <c r="E3568" s="284">
        <f t="shared" si="499"/>
        <v>0.25738992436383751</v>
      </c>
      <c r="F3568" s="265" t="str">
        <f t="shared" si="500"/>
        <v>Tier 38</v>
      </c>
      <c r="G3568" s="284">
        <f t="shared" si="501"/>
        <v>1.8226145849831833E-2</v>
      </c>
    </row>
    <row r="3569" spans="1:7" hidden="1">
      <c r="A3569" s="283" t="str">
        <f t="shared" si="497"/>
        <v>Tier 38</v>
      </c>
      <c r="B3569" s="286">
        <f t="shared" si="505"/>
        <v>3506</v>
      </c>
      <c r="C3569" s="265">
        <f t="shared" si="505"/>
        <v>47448</v>
      </c>
      <c r="D3569" s="265" t="str">
        <f t="shared" si="498"/>
        <v>Tier 38</v>
      </c>
      <c r="E3569" s="284">
        <f t="shared" si="499"/>
        <v>0.25740965422506401</v>
      </c>
      <c r="F3569" s="265" t="str">
        <f t="shared" si="500"/>
        <v>Tier 38</v>
      </c>
      <c r="G3569" s="284">
        <f t="shared" si="501"/>
        <v>1.8227602600441491E-2</v>
      </c>
    </row>
    <row r="3570" spans="1:7" hidden="1">
      <c r="A3570" s="283" t="str">
        <f t="shared" si="497"/>
        <v>Tier 38</v>
      </c>
      <c r="B3570" s="286">
        <f t="shared" si="505"/>
        <v>3507</v>
      </c>
      <c r="C3570" s="265">
        <f t="shared" si="505"/>
        <v>47449</v>
      </c>
      <c r="D3570" s="265" t="str">
        <f t="shared" si="498"/>
        <v>Tier 38</v>
      </c>
      <c r="E3570" s="284">
        <f t="shared" si="499"/>
        <v>0.25742938408629051</v>
      </c>
      <c r="F3570" s="265" t="str">
        <f t="shared" si="500"/>
        <v>Tier 38</v>
      </c>
      <c r="G3570" s="284">
        <f t="shared" si="501"/>
        <v>1.8229059351051149E-2</v>
      </c>
    </row>
    <row r="3571" spans="1:7" hidden="1">
      <c r="A3571" s="283" t="str">
        <f t="shared" si="497"/>
        <v>Tier 38</v>
      </c>
      <c r="B3571" s="286">
        <f t="shared" si="505"/>
        <v>3508</v>
      </c>
      <c r="C3571" s="265">
        <f t="shared" si="505"/>
        <v>47450</v>
      </c>
      <c r="D3571" s="265" t="str">
        <f t="shared" si="498"/>
        <v>Tier 38</v>
      </c>
      <c r="E3571" s="284">
        <f t="shared" si="499"/>
        <v>0.25744911394751702</v>
      </c>
      <c r="F3571" s="265" t="str">
        <f t="shared" si="500"/>
        <v>Tier 38</v>
      </c>
      <c r="G3571" s="284">
        <f t="shared" si="501"/>
        <v>1.8230516101660807E-2</v>
      </c>
    </row>
    <row r="3572" spans="1:7" hidden="1">
      <c r="A3572" s="283" t="str">
        <f t="shared" si="497"/>
        <v>Tier 38</v>
      </c>
      <c r="B3572" s="286">
        <f t="shared" si="505"/>
        <v>3509</v>
      </c>
      <c r="C3572" s="265">
        <f t="shared" si="505"/>
        <v>47451</v>
      </c>
      <c r="D3572" s="265" t="str">
        <f t="shared" si="498"/>
        <v>Tier 38</v>
      </c>
      <c r="E3572" s="284">
        <f t="shared" si="499"/>
        <v>0.25746884380874352</v>
      </c>
      <c r="F3572" s="265" t="str">
        <f t="shared" si="500"/>
        <v>Tier 38</v>
      </c>
      <c r="G3572" s="284">
        <f t="shared" si="501"/>
        <v>1.8231972852270465E-2</v>
      </c>
    </row>
    <row r="3573" spans="1:7" hidden="1">
      <c r="A3573" s="283" t="str">
        <f t="shared" si="497"/>
        <v>Tier 38</v>
      </c>
      <c r="B3573" s="286">
        <f t="shared" si="505"/>
        <v>3510</v>
      </c>
      <c r="C3573" s="265">
        <f t="shared" si="505"/>
        <v>47452</v>
      </c>
      <c r="D3573" s="265" t="str">
        <f t="shared" si="498"/>
        <v>Tier 38</v>
      </c>
      <c r="E3573" s="284">
        <f t="shared" si="499"/>
        <v>0.25748857366997002</v>
      </c>
      <c r="F3573" s="265" t="str">
        <f t="shared" si="500"/>
        <v>Tier 38</v>
      </c>
      <c r="G3573" s="284">
        <f t="shared" si="501"/>
        <v>1.8233429602880123E-2</v>
      </c>
    </row>
    <row r="3574" spans="1:7" hidden="1">
      <c r="A3574" s="283" t="str">
        <f t="shared" si="497"/>
        <v>Tier 38</v>
      </c>
      <c r="B3574" s="286">
        <f t="shared" si="505"/>
        <v>3511</v>
      </c>
      <c r="C3574" s="265">
        <f t="shared" si="505"/>
        <v>47453</v>
      </c>
      <c r="D3574" s="265" t="str">
        <f t="shared" si="498"/>
        <v>Tier 38</v>
      </c>
      <c r="E3574" s="284">
        <f t="shared" si="499"/>
        <v>0.25750830353119653</v>
      </c>
      <c r="F3574" s="265" t="str">
        <f t="shared" si="500"/>
        <v>Tier 38</v>
      </c>
      <c r="G3574" s="284">
        <f t="shared" si="501"/>
        <v>1.8234886353489781E-2</v>
      </c>
    </row>
    <row r="3575" spans="1:7" hidden="1">
      <c r="A3575" s="283" t="str">
        <f t="shared" si="497"/>
        <v>Tier 38</v>
      </c>
      <c r="B3575" s="286">
        <f t="shared" si="505"/>
        <v>3512</v>
      </c>
      <c r="C3575" s="265">
        <f t="shared" si="505"/>
        <v>47454</v>
      </c>
      <c r="D3575" s="265" t="str">
        <f t="shared" si="498"/>
        <v>Tier 38</v>
      </c>
      <c r="E3575" s="284">
        <f t="shared" si="499"/>
        <v>0.25752803339242303</v>
      </c>
      <c r="F3575" s="265" t="str">
        <f t="shared" si="500"/>
        <v>Tier 38</v>
      </c>
      <c r="G3575" s="284">
        <f t="shared" si="501"/>
        <v>1.8236343104099439E-2</v>
      </c>
    </row>
    <row r="3576" spans="1:7" hidden="1">
      <c r="A3576" s="283" t="str">
        <f t="shared" si="497"/>
        <v>Tier 38</v>
      </c>
      <c r="B3576" s="286">
        <f t="shared" si="505"/>
        <v>3513</v>
      </c>
      <c r="C3576" s="265">
        <f t="shared" si="505"/>
        <v>47455</v>
      </c>
      <c r="D3576" s="265" t="str">
        <f t="shared" si="498"/>
        <v>Tier 38</v>
      </c>
      <c r="E3576" s="284">
        <f t="shared" si="499"/>
        <v>0.25754776325364953</v>
      </c>
      <c r="F3576" s="265" t="str">
        <f t="shared" si="500"/>
        <v>Tier 38</v>
      </c>
      <c r="G3576" s="284">
        <f t="shared" si="501"/>
        <v>1.8237799854709098E-2</v>
      </c>
    </row>
    <row r="3577" spans="1:7" hidden="1">
      <c r="A3577" s="283" t="str">
        <f t="shared" si="497"/>
        <v>Tier 38</v>
      </c>
      <c r="B3577" s="286">
        <f t="shared" si="505"/>
        <v>3514</v>
      </c>
      <c r="C3577" s="265">
        <f t="shared" si="505"/>
        <v>47456</v>
      </c>
      <c r="D3577" s="265" t="str">
        <f t="shared" si="498"/>
        <v>Tier 38</v>
      </c>
      <c r="E3577" s="284">
        <f t="shared" si="499"/>
        <v>0.25756749311487603</v>
      </c>
      <c r="F3577" s="265" t="str">
        <f t="shared" si="500"/>
        <v>Tier 38</v>
      </c>
      <c r="G3577" s="284">
        <f t="shared" si="501"/>
        <v>1.8239256605318756E-2</v>
      </c>
    </row>
    <row r="3578" spans="1:7" hidden="1">
      <c r="A3578" s="283" t="str">
        <f t="shared" si="497"/>
        <v>Tier 38</v>
      </c>
      <c r="B3578" s="286">
        <f t="shared" si="505"/>
        <v>3515</v>
      </c>
      <c r="C3578" s="265">
        <f t="shared" si="505"/>
        <v>47457</v>
      </c>
      <c r="D3578" s="265" t="str">
        <f t="shared" si="498"/>
        <v>Tier 38</v>
      </c>
      <c r="E3578" s="284">
        <f t="shared" si="499"/>
        <v>0.25758722297610254</v>
      </c>
      <c r="F3578" s="265" t="str">
        <f t="shared" si="500"/>
        <v>Tier 38</v>
      </c>
      <c r="G3578" s="284">
        <f t="shared" si="501"/>
        <v>1.8240713355928414E-2</v>
      </c>
    </row>
    <row r="3579" spans="1:7" hidden="1">
      <c r="A3579" s="283" t="str">
        <f t="shared" si="497"/>
        <v>Tier 38</v>
      </c>
      <c r="B3579" s="286">
        <f t="shared" ref="B3579:C3594" si="506">B3578+1</f>
        <v>3516</v>
      </c>
      <c r="C3579" s="265">
        <f t="shared" si="506"/>
        <v>47458</v>
      </c>
      <c r="D3579" s="265" t="str">
        <f t="shared" si="498"/>
        <v>Tier 38</v>
      </c>
      <c r="E3579" s="284">
        <f t="shared" si="499"/>
        <v>0.25760695283732904</v>
      </c>
      <c r="F3579" s="265" t="str">
        <f t="shared" si="500"/>
        <v>Tier 38</v>
      </c>
      <c r="G3579" s="284">
        <f t="shared" si="501"/>
        <v>1.8242170106538072E-2</v>
      </c>
    </row>
    <row r="3580" spans="1:7" hidden="1">
      <c r="A3580" s="283" t="str">
        <f t="shared" si="497"/>
        <v>Tier 38</v>
      </c>
      <c r="B3580" s="286">
        <f t="shared" si="506"/>
        <v>3517</v>
      </c>
      <c r="C3580" s="265">
        <f t="shared" si="506"/>
        <v>47459</v>
      </c>
      <c r="D3580" s="265" t="str">
        <f t="shared" si="498"/>
        <v>Tier 38</v>
      </c>
      <c r="E3580" s="284">
        <f t="shared" si="499"/>
        <v>0.25762668269855554</v>
      </c>
      <c r="F3580" s="265" t="str">
        <f t="shared" si="500"/>
        <v>Tier 38</v>
      </c>
      <c r="G3580" s="284">
        <f t="shared" si="501"/>
        <v>1.824362685714773E-2</v>
      </c>
    </row>
    <row r="3581" spans="1:7" hidden="1">
      <c r="A3581" s="283" t="str">
        <f t="shared" si="497"/>
        <v>Tier 38</v>
      </c>
      <c r="B3581" s="286">
        <f t="shared" si="506"/>
        <v>3518</v>
      </c>
      <c r="C3581" s="265">
        <f t="shared" si="506"/>
        <v>47460</v>
      </c>
      <c r="D3581" s="265" t="str">
        <f t="shared" si="498"/>
        <v>Tier 38</v>
      </c>
      <c r="E3581" s="284">
        <f t="shared" si="499"/>
        <v>0.25764641255978205</v>
      </c>
      <c r="F3581" s="265" t="str">
        <f t="shared" si="500"/>
        <v>Tier 38</v>
      </c>
      <c r="G3581" s="284">
        <f t="shared" si="501"/>
        <v>1.8245083607757388E-2</v>
      </c>
    </row>
    <row r="3582" spans="1:7" hidden="1">
      <c r="A3582" s="283" t="str">
        <f t="shared" si="497"/>
        <v>Tier 38</v>
      </c>
      <c r="B3582" s="286">
        <f t="shared" si="506"/>
        <v>3519</v>
      </c>
      <c r="C3582" s="265">
        <f t="shared" si="506"/>
        <v>47461</v>
      </c>
      <c r="D3582" s="265" t="str">
        <f t="shared" si="498"/>
        <v>Tier 38</v>
      </c>
      <c r="E3582" s="284">
        <f t="shared" si="499"/>
        <v>0.25766614242100855</v>
      </c>
      <c r="F3582" s="265" t="str">
        <f t="shared" si="500"/>
        <v>Tier 38</v>
      </c>
      <c r="G3582" s="284">
        <f t="shared" si="501"/>
        <v>1.8246540358367046E-2</v>
      </c>
    </row>
    <row r="3583" spans="1:7" hidden="1">
      <c r="A3583" s="283" t="str">
        <f t="shared" si="497"/>
        <v>Tier 38</v>
      </c>
      <c r="B3583" s="286">
        <f t="shared" si="506"/>
        <v>3520</v>
      </c>
      <c r="C3583" s="265">
        <f t="shared" si="506"/>
        <v>47462</v>
      </c>
      <c r="D3583" s="265" t="str">
        <f t="shared" si="498"/>
        <v>Tier 38</v>
      </c>
      <c r="E3583" s="284">
        <f t="shared" si="499"/>
        <v>0.25768587228223505</v>
      </c>
      <c r="F3583" s="265" t="str">
        <f t="shared" si="500"/>
        <v>Tier 38</v>
      </c>
      <c r="G3583" s="284">
        <f t="shared" si="501"/>
        <v>1.8247997108976705E-2</v>
      </c>
    </row>
    <row r="3584" spans="1:7" hidden="1">
      <c r="A3584" s="283" t="str">
        <f t="shared" ref="A3584:A3647" si="507">IFERROR(INDEX($P$63:$P$101,MATCH(B3584,$Q$63:$Q$101,0)),A3583)</f>
        <v>Tier 38</v>
      </c>
      <c r="B3584" s="286">
        <f t="shared" si="506"/>
        <v>3521</v>
      </c>
      <c r="C3584" s="265">
        <f t="shared" si="506"/>
        <v>47463</v>
      </c>
      <c r="D3584" s="265" t="str">
        <f t="shared" ref="D3584:D3647" si="508">IF(A3584=0,"",A3584)</f>
        <v>Tier 38</v>
      </c>
      <c r="E3584" s="284">
        <f t="shared" ref="E3584:E3647" si="509">IF(A3584=0,E3583,E3583+VLOOKUP(D3584,$P$63:$T$101,3,0))</f>
        <v>0.25770560214346155</v>
      </c>
      <c r="F3584" s="265" t="str">
        <f t="shared" ref="F3584:F3647" si="510">D3584</f>
        <v>Tier 38</v>
      </c>
      <c r="G3584" s="284">
        <f t="shared" ref="G3584:G3647" si="511">IF(A3584=0,G3583,G3583+VLOOKUP(F3584,$P$63:$T$101,5,0))</f>
        <v>1.8249453859586363E-2</v>
      </c>
    </row>
    <row r="3585" spans="1:7" hidden="1">
      <c r="A3585" s="283" t="str">
        <f t="shared" si="507"/>
        <v>Tier 38</v>
      </c>
      <c r="B3585" s="286">
        <f t="shared" si="506"/>
        <v>3522</v>
      </c>
      <c r="C3585" s="265">
        <f t="shared" si="506"/>
        <v>47464</v>
      </c>
      <c r="D3585" s="265" t="str">
        <f t="shared" si="508"/>
        <v>Tier 38</v>
      </c>
      <c r="E3585" s="284">
        <f t="shared" si="509"/>
        <v>0.25772533200468806</v>
      </c>
      <c r="F3585" s="265" t="str">
        <f t="shared" si="510"/>
        <v>Tier 38</v>
      </c>
      <c r="G3585" s="284">
        <f t="shared" si="511"/>
        <v>1.8250910610196021E-2</v>
      </c>
    </row>
    <row r="3586" spans="1:7" hidden="1">
      <c r="A3586" s="283" t="str">
        <f t="shared" si="507"/>
        <v>Tier 38</v>
      </c>
      <c r="B3586" s="286">
        <f t="shared" si="506"/>
        <v>3523</v>
      </c>
      <c r="C3586" s="265">
        <f t="shared" si="506"/>
        <v>47465</v>
      </c>
      <c r="D3586" s="265" t="str">
        <f t="shared" si="508"/>
        <v>Tier 38</v>
      </c>
      <c r="E3586" s="284">
        <f t="shared" si="509"/>
        <v>0.25774506186591456</v>
      </c>
      <c r="F3586" s="265" t="str">
        <f t="shared" si="510"/>
        <v>Tier 38</v>
      </c>
      <c r="G3586" s="284">
        <f t="shared" si="511"/>
        <v>1.8252367360805679E-2</v>
      </c>
    </row>
    <row r="3587" spans="1:7" hidden="1">
      <c r="A3587" s="283" t="str">
        <f t="shared" si="507"/>
        <v>Tier 38</v>
      </c>
      <c r="B3587" s="286">
        <f t="shared" si="506"/>
        <v>3524</v>
      </c>
      <c r="C3587" s="265">
        <f t="shared" si="506"/>
        <v>47466</v>
      </c>
      <c r="D3587" s="265" t="str">
        <f t="shared" si="508"/>
        <v>Tier 38</v>
      </c>
      <c r="E3587" s="284">
        <f t="shared" si="509"/>
        <v>0.25776479172714106</v>
      </c>
      <c r="F3587" s="265" t="str">
        <f t="shared" si="510"/>
        <v>Tier 38</v>
      </c>
      <c r="G3587" s="284">
        <f t="shared" si="511"/>
        <v>1.8253824111415337E-2</v>
      </c>
    </row>
    <row r="3588" spans="1:7" hidden="1">
      <c r="A3588" s="283" t="str">
        <f t="shared" si="507"/>
        <v>Tier 38</v>
      </c>
      <c r="B3588" s="286">
        <f t="shared" si="506"/>
        <v>3525</v>
      </c>
      <c r="C3588" s="265">
        <f t="shared" si="506"/>
        <v>47467</v>
      </c>
      <c r="D3588" s="265" t="str">
        <f t="shared" si="508"/>
        <v>Tier 38</v>
      </c>
      <c r="E3588" s="284">
        <f t="shared" si="509"/>
        <v>0.25778452158836757</v>
      </c>
      <c r="F3588" s="265" t="str">
        <f t="shared" si="510"/>
        <v>Tier 38</v>
      </c>
      <c r="G3588" s="284">
        <f t="shared" si="511"/>
        <v>1.8255280862024995E-2</v>
      </c>
    </row>
    <row r="3589" spans="1:7" hidden="1">
      <c r="A3589" s="283" t="str">
        <f t="shared" si="507"/>
        <v>Tier 38</v>
      </c>
      <c r="B3589" s="286">
        <f t="shared" si="506"/>
        <v>3526</v>
      </c>
      <c r="C3589" s="265">
        <f t="shared" si="506"/>
        <v>47468</v>
      </c>
      <c r="D3589" s="265" t="str">
        <f t="shared" si="508"/>
        <v>Tier 38</v>
      </c>
      <c r="E3589" s="284">
        <f t="shared" si="509"/>
        <v>0.25780425144959407</v>
      </c>
      <c r="F3589" s="265" t="str">
        <f t="shared" si="510"/>
        <v>Tier 38</v>
      </c>
      <c r="G3589" s="284">
        <f t="shared" si="511"/>
        <v>1.8256737612634653E-2</v>
      </c>
    </row>
    <row r="3590" spans="1:7" hidden="1">
      <c r="A3590" s="283" t="str">
        <f t="shared" si="507"/>
        <v>Tier 38</v>
      </c>
      <c r="B3590" s="286">
        <f t="shared" si="506"/>
        <v>3527</v>
      </c>
      <c r="C3590" s="265">
        <f t="shared" si="506"/>
        <v>47469</v>
      </c>
      <c r="D3590" s="265" t="str">
        <f t="shared" si="508"/>
        <v>Tier 38</v>
      </c>
      <c r="E3590" s="284">
        <f t="shared" si="509"/>
        <v>0.25782398131082057</v>
      </c>
      <c r="F3590" s="265" t="str">
        <f t="shared" si="510"/>
        <v>Tier 38</v>
      </c>
      <c r="G3590" s="284">
        <f t="shared" si="511"/>
        <v>1.8258194363244312E-2</v>
      </c>
    </row>
    <row r="3591" spans="1:7" hidden="1">
      <c r="A3591" s="283" t="str">
        <f t="shared" si="507"/>
        <v>Tier 38</v>
      </c>
      <c r="B3591" s="286">
        <f t="shared" si="506"/>
        <v>3528</v>
      </c>
      <c r="C3591" s="265">
        <f t="shared" si="506"/>
        <v>47470</v>
      </c>
      <c r="D3591" s="265" t="str">
        <f t="shared" si="508"/>
        <v>Tier 38</v>
      </c>
      <c r="E3591" s="284">
        <f t="shared" si="509"/>
        <v>0.25784371117204707</v>
      </c>
      <c r="F3591" s="265" t="str">
        <f t="shared" si="510"/>
        <v>Tier 38</v>
      </c>
      <c r="G3591" s="284">
        <f t="shared" si="511"/>
        <v>1.825965111385397E-2</v>
      </c>
    </row>
    <row r="3592" spans="1:7" hidden="1">
      <c r="A3592" s="283" t="str">
        <f t="shared" si="507"/>
        <v>Tier 38</v>
      </c>
      <c r="B3592" s="286">
        <f t="shared" si="506"/>
        <v>3529</v>
      </c>
      <c r="C3592" s="265">
        <f t="shared" si="506"/>
        <v>47471</v>
      </c>
      <c r="D3592" s="265" t="str">
        <f t="shared" si="508"/>
        <v>Tier 38</v>
      </c>
      <c r="E3592" s="284">
        <f t="shared" si="509"/>
        <v>0.25786344103327358</v>
      </c>
      <c r="F3592" s="265" t="str">
        <f t="shared" si="510"/>
        <v>Tier 38</v>
      </c>
      <c r="G3592" s="284">
        <f t="shared" si="511"/>
        <v>1.8261107864463628E-2</v>
      </c>
    </row>
    <row r="3593" spans="1:7" hidden="1">
      <c r="A3593" s="283" t="str">
        <f t="shared" si="507"/>
        <v>Tier 38</v>
      </c>
      <c r="B3593" s="286">
        <f t="shared" si="506"/>
        <v>3530</v>
      </c>
      <c r="C3593" s="265">
        <f t="shared" si="506"/>
        <v>47472</v>
      </c>
      <c r="D3593" s="265" t="str">
        <f t="shared" si="508"/>
        <v>Tier 38</v>
      </c>
      <c r="E3593" s="284">
        <f t="shared" si="509"/>
        <v>0.25788317089450008</v>
      </c>
      <c r="F3593" s="265" t="str">
        <f t="shared" si="510"/>
        <v>Tier 38</v>
      </c>
      <c r="G3593" s="284">
        <f t="shared" si="511"/>
        <v>1.8262564615073286E-2</v>
      </c>
    </row>
    <row r="3594" spans="1:7" hidden="1">
      <c r="A3594" s="283" t="str">
        <f t="shared" si="507"/>
        <v>Tier 38</v>
      </c>
      <c r="B3594" s="286">
        <f t="shared" si="506"/>
        <v>3531</v>
      </c>
      <c r="C3594" s="265">
        <f t="shared" si="506"/>
        <v>47473</v>
      </c>
      <c r="D3594" s="265" t="str">
        <f t="shared" si="508"/>
        <v>Tier 38</v>
      </c>
      <c r="E3594" s="284">
        <f t="shared" si="509"/>
        <v>0.25790290075572658</v>
      </c>
      <c r="F3594" s="265" t="str">
        <f t="shared" si="510"/>
        <v>Tier 38</v>
      </c>
      <c r="G3594" s="284">
        <f t="shared" si="511"/>
        <v>1.8264021365682944E-2</v>
      </c>
    </row>
    <row r="3595" spans="1:7" hidden="1">
      <c r="A3595" s="283" t="str">
        <f t="shared" si="507"/>
        <v>Tier 38</v>
      </c>
      <c r="B3595" s="286">
        <f t="shared" ref="B3595:C3610" si="512">B3594+1</f>
        <v>3532</v>
      </c>
      <c r="C3595" s="265">
        <f t="shared" si="512"/>
        <v>47474</v>
      </c>
      <c r="D3595" s="265" t="str">
        <f t="shared" si="508"/>
        <v>Tier 38</v>
      </c>
      <c r="E3595" s="284">
        <f t="shared" si="509"/>
        <v>0.25792263061695309</v>
      </c>
      <c r="F3595" s="265" t="str">
        <f t="shared" si="510"/>
        <v>Tier 38</v>
      </c>
      <c r="G3595" s="284">
        <f t="shared" si="511"/>
        <v>1.8265478116292602E-2</v>
      </c>
    </row>
    <row r="3596" spans="1:7" hidden="1">
      <c r="A3596" s="283" t="str">
        <f t="shared" si="507"/>
        <v>Tier 38</v>
      </c>
      <c r="B3596" s="286">
        <f t="shared" si="512"/>
        <v>3533</v>
      </c>
      <c r="C3596" s="265">
        <f t="shared" si="512"/>
        <v>47475</v>
      </c>
      <c r="D3596" s="265" t="str">
        <f t="shared" si="508"/>
        <v>Tier 38</v>
      </c>
      <c r="E3596" s="284">
        <f t="shared" si="509"/>
        <v>0.25794236047817959</v>
      </c>
      <c r="F3596" s="265" t="str">
        <f t="shared" si="510"/>
        <v>Tier 38</v>
      </c>
      <c r="G3596" s="284">
        <f t="shared" si="511"/>
        <v>1.826693486690226E-2</v>
      </c>
    </row>
    <row r="3597" spans="1:7" hidden="1">
      <c r="A3597" s="283" t="str">
        <f t="shared" si="507"/>
        <v>Tier 38</v>
      </c>
      <c r="B3597" s="286">
        <f t="shared" si="512"/>
        <v>3534</v>
      </c>
      <c r="C3597" s="265">
        <f t="shared" si="512"/>
        <v>47476</v>
      </c>
      <c r="D3597" s="265" t="str">
        <f t="shared" si="508"/>
        <v>Tier 38</v>
      </c>
      <c r="E3597" s="284">
        <f t="shared" si="509"/>
        <v>0.25796209033940609</v>
      </c>
      <c r="F3597" s="265" t="str">
        <f t="shared" si="510"/>
        <v>Tier 38</v>
      </c>
      <c r="G3597" s="284">
        <f t="shared" si="511"/>
        <v>1.8268391617511918E-2</v>
      </c>
    </row>
    <row r="3598" spans="1:7" hidden="1">
      <c r="A3598" s="283" t="str">
        <f t="shared" si="507"/>
        <v>Tier 38</v>
      </c>
      <c r="B3598" s="286">
        <f t="shared" si="512"/>
        <v>3535</v>
      </c>
      <c r="C3598" s="265">
        <f t="shared" si="512"/>
        <v>47477</v>
      </c>
      <c r="D3598" s="265" t="str">
        <f t="shared" si="508"/>
        <v>Tier 38</v>
      </c>
      <c r="E3598" s="284">
        <f t="shared" si="509"/>
        <v>0.25798182020063259</v>
      </c>
      <c r="F3598" s="265" t="str">
        <f t="shared" si="510"/>
        <v>Tier 38</v>
      </c>
      <c r="G3598" s="284">
        <f t="shared" si="511"/>
        <v>1.8269848368121577E-2</v>
      </c>
    </row>
    <row r="3599" spans="1:7" hidden="1">
      <c r="A3599" s="283" t="str">
        <f t="shared" si="507"/>
        <v>Tier 38</v>
      </c>
      <c r="B3599" s="286">
        <f t="shared" si="512"/>
        <v>3536</v>
      </c>
      <c r="C3599" s="265">
        <f t="shared" si="512"/>
        <v>47478</v>
      </c>
      <c r="D3599" s="265" t="str">
        <f t="shared" si="508"/>
        <v>Tier 38</v>
      </c>
      <c r="E3599" s="284">
        <f t="shared" si="509"/>
        <v>0.2580015500618591</v>
      </c>
      <c r="F3599" s="265" t="str">
        <f t="shared" si="510"/>
        <v>Tier 38</v>
      </c>
      <c r="G3599" s="284">
        <f t="shared" si="511"/>
        <v>1.8271305118731235E-2</v>
      </c>
    </row>
    <row r="3600" spans="1:7" hidden="1">
      <c r="A3600" s="283" t="str">
        <f t="shared" si="507"/>
        <v>Tier 38</v>
      </c>
      <c r="B3600" s="286">
        <f t="shared" si="512"/>
        <v>3537</v>
      </c>
      <c r="C3600" s="265">
        <f t="shared" si="512"/>
        <v>47479</v>
      </c>
      <c r="D3600" s="265" t="str">
        <f t="shared" si="508"/>
        <v>Tier 38</v>
      </c>
      <c r="E3600" s="284">
        <f t="shared" si="509"/>
        <v>0.2580212799230856</v>
      </c>
      <c r="F3600" s="265" t="str">
        <f t="shared" si="510"/>
        <v>Tier 38</v>
      </c>
      <c r="G3600" s="284">
        <f t="shared" si="511"/>
        <v>1.8272761869340893E-2</v>
      </c>
    </row>
    <row r="3601" spans="1:7" hidden="1">
      <c r="A3601" s="283" t="str">
        <f t="shared" si="507"/>
        <v>Tier 38</v>
      </c>
      <c r="B3601" s="286">
        <f t="shared" si="512"/>
        <v>3538</v>
      </c>
      <c r="C3601" s="265">
        <f t="shared" si="512"/>
        <v>47480</v>
      </c>
      <c r="D3601" s="265" t="str">
        <f t="shared" si="508"/>
        <v>Tier 38</v>
      </c>
      <c r="E3601" s="284">
        <f t="shared" si="509"/>
        <v>0.2580410097843121</v>
      </c>
      <c r="F3601" s="265" t="str">
        <f t="shared" si="510"/>
        <v>Tier 38</v>
      </c>
      <c r="G3601" s="284">
        <f t="shared" si="511"/>
        <v>1.8274218619950551E-2</v>
      </c>
    </row>
    <row r="3602" spans="1:7" hidden="1">
      <c r="A3602" s="283" t="str">
        <f t="shared" si="507"/>
        <v>Tier 38</v>
      </c>
      <c r="B3602" s="286">
        <f t="shared" si="512"/>
        <v>3539</v>
      </c>
      <c r="C3602" s="265">
        <f t="shared" si="512"/>
        <v>47481</v>
      </c>
      <c r="D3602" s="265" t="str">
        <f t="shared" si="508"/>
        <v>Tier 38</v>
      </c>
      <c r="E3602" s="284">
        <f t="shared" si="509"/>
        <v>0.25806073964553861</v>
      </c>
      <c r="F3602" s="265" t="str">
        <f t="shared" si="510"/>
        <v>Tier 38</v>
      </c>
      <c r="G3602" s="284">
        <f t="shared" si="511"/>
        <v>1.8275675370560209E-2</v>
      </c>
    </row>
    <row r="3603" spans="1:7" hidden="1">
      <c r="A3603" s="283" t="str">
        <f t="shared" si="507"/>
        <v>Tier 38</v>
      </c>
      <c r="B3603" s="286">
        <f t="shared" si="512"/>
        <v>3540</v>
      </c>
      <c r="C3603" s="265">
        <f t="shared" si="512"/>
        <v>47482</v>
      </c>
      <c r="D3603" s="265" t="str">
        <f t="shared" si="508"/>
        <v>Tier 38</v>
      </c>
      <c r="E3603" s="284">
        <f t="shared" si="509"/>
        <v>0.25808046950676511</v>
      </c>
      <c r="F3603" s="265" t="str">
        <f t="shared" si="510"/>
        <v>Tier 38</v>
      </c>
      <c r="G3603" s="284">
        <f t="shared" si="511"/>
        <v>1.8277132121169867E-2</v>
      </c>
    </row>
    <row r="3604" spans="1:7" hidden="1">
      <c r="A3604" s="283" t="str">
        <f t="shared" si="507"/>
        <v>Tier 38</v>
      </c>
      <c r="B3604" s="286">
        <f t="shared" si="512"/>
        <v>3541</v>
      </c>
      <c r="C3604" s="265">
        <f t="shared" si="512"/>
        <v>47483</v>
      </c>
      <c r="D3604" s="265" t="str">
        <f t="shared" si="508"/>
        <v>Tier 38</v>
      </c>
      <c r="E3604" s="284">
        <f t="shared" si="509"/>
        <v>0.25810019936799161</v>
      </c>
      <c r="F3604" s="265" t="str">
        <f t="shared" si="510"/>
        <v>Tier 38</v>
      </c>
      <c r="G3604" s="284">
        <f t="shared" si="511"/>
        <v>1.8278588871779525E-2</v>
      </c>
    </row>
    <row r="3605" spans="1:7" hidden="1">
      <c r="A3605" s="283" t="str">
        <f t="shared" si="507"/>
        <v>Tier 38</v>
      </c>
      <c r="B3605" s="286">
        <f t="shared" si="512"/>
        <v>3542</v>
      </c>
      <c r="C3605" s="265">
        <f t="shared" si="512"/>
        <v>47484</v>
      </c>
      <c r="D3605" s="265" t="str">
        <f t="shared" si="508"/>
        <v>Tier 38</v>
      </c>
      <c r="E3605" s="284">
        <f t="shared" si="509"/>
        <v>0.25811992922921811</v>
      </c>
      <c r="F3605" s="265" t="str">
        <f t="shared" si="510"/>
        <v>Tier 38</v>
      </c>
      <c r="G3605" s="284">
        <f t="shared" si="511"/>
        <v>1.8280045622389184E-2</v>
      </c>
    </row>
    <row r="3606" spans="1:7" hidden="1">
      <c r="A3606" s="283" t="str">
        <f t="shared" si="507"/>
        <v>Tier 38</v>
      </c>
      <c r="B3606" s="286">
        <f t="shared" si="512"/>
        <v>3543</v>
      </c>
      <c r="C3606" s="265">
        <f t="shared" si="512"/>
        <v>47485</v>
      </c>
      <c r="D3606" s="265" t="str">
        <f t="shared" si="508"/>
        <v>Tier 38</v>
      </c>
      <c r="E3606" s="284">
        <f t="shared" si="509"/>
        <v>0.25813965909044462</v>
      </c>
      <c r="F3606" s="265" t="str">
        <f t="shared" si="510"/>
        <v>Tier 38</v>
      </c>
      <c r="G3606" s="284">
        <f t="shared" si="511"/>
        <v>1.8281502372998842E-2</v>
      </c>
    </row>
    <row r="3607" spans="1:7" hidden="1">
      <c r="A3607" s="283" t="str">
        <f t="shared" si="507"/>
        <v>Tier 38</v>
      </c>
      <c r="B3607" s="286">
        <f t="shared" si="512"/>
        <v>3544</v>
      </c>
      <c r="C3607" s="265">
        <f t="shared" si="512"/>
        <v>47486</v>
      </c>
      <c r="D3607" s="265" t="str">
        <f t="shared" si="508"/>
        <v>Tier 38</v>
      </c>
      <c r="E3607" s="284">
        <f t="shared" si="509"/>
        <v>0.25815938895167112</v>
      </c>
      <c r="F3607" s="265" t="str">
        <f t="shared" si="510"/>
        <v>Tier 38</v>
      </c>
      <c r="G3607" s="284">
        <f t="shared" si="511"/>
        <v>1.82829591236085E-2</v>
      </c>
    </row>
    <row r="3608" spans="1:7" hidden="1">
      <c r="A3608" s="283" t="str">
        <f t="shared" si="507"/>
        <v>Tier 38</v>
      </c>
      <c r="B3608" s="286">
        <f t="shared" si="512"/>
        <v>3545</v>
      </c>
      <c r="C3608" s="265">
        <f t="shared" si="512"/>
        <v>47487</v>
      </c>
      <c r="D3608" s="265" t="str">
        <f t="shared" si="508"/>
        <v>Tier 38</v>
      </c>
      <c r="E3608" s="284">
        <f t="shared" si="509"/>
        <v>0.25817911881289762</v>
      </c>
      <c r="F3608" s="265" t="str">
        <f t="shared" si="510"/>
        <v>Tier 38</v>
      </c>
      <c r="G3608" s="284">
        <f t="shared" si="511"/>
        <v>1.8284415874218158E-2</v>
      </c>
    </row>
    <row r="3609" spans="1:7" hidden="1">
      <c r="A3609" s="283" t="str">
        <f t="shared" si="507"/>
        <v>Tier 38</v>
      </c>
      <c r="B3609" s="286">
        <f t="shared" si="512"/>
        <v>3546</v>
      </c>
      <c r="C3609" s="265">
        <f t="shared" si="512"/>
        <v>47488</v>
      </c>
      <c r="D3609" s="265" t="str">
        <f t="shared" si="508"/>
        <v>Tier 38</v>
      </c>
      <c r="E3609" s="284">
        <f t="shared" si="509"/>
        <v>0.25819884867412413</v>
      </c>
      <c r="F3609" s="265" t="str">
        <f t="shared" si="510"/>
        <v>Tier 38</v>
      </c>
      <c r="G3609" s="284">
        <f t="shared" si="511"/>
        <v>1.8285872624827816E-2</v>
      </c>
    </row>
    <row r="3610" spans="1:7" hidden="1">
      <c r="A3610" s="283" t="str">
        <f t="shared" si="507"/>
        <v>Tier 38</v>
      </c>
      <c r="B3610" s="286">
        <f t="shared" si="512"/>
        <v>3547</v>
      </c>
      <c r="C3610" s="265">
        <f t="shared" si="512"/>
        <v>47489</v>
      </c>
      <c r="D3610" s="265" t="str">
        <f t="shared" si="508"/>
        <v>Tier 38</v>
      </c>
      <c r="E3610" s="284">
        <f t="shared" si="509"/>
        <v>0.25821857853535063</v>
      </c>
      <c r="F3610" s="265" t="str">
        <f t="shared" si="510"/>
        <v>Tier 38</v>
      </c>
      <c r="G3610" s="284">
        <f t="shared" si="511"/>
        <v>1.8287329375437474E-2</v>
      </c>
    </row>
    <row r="3611" spans="1:7" hidden="1">
      <c r="A3611" s="283" t="str">
        <f t="shared" si="507"/>
        <v>Tier 38</v>
      </c>
      <c r="B3611" s="286">
        <f t="shared" ref="B3611:C3626" si="513">B3610+1</f>
        <v>3548</v>
      </c>
      <c r="C3611" s="265">
        <f t="shared" si="513"/>
        <v>47490</v>
      </c>
      <c r="D3611" s="265" t="str">
        <f t="shared" si="508"/>
        <v>Tier 38</v>
      </c>
      <c r="E3611" s="284">
        <f t="shared" si="509"/>
        <v>0.25823830839657713</v>
      </c>
      <c r="F3611" s="265" t="str">
        <f t="shared" si="510"/>
        <v>Tier 38</v>
      </c>
      <c r="G3611" s="284">
        <f t="shared" si="511"/>
        <v>1.8288786126047132E-2</v>
      </c>
    </row>
    <row r="3612" spans="1:7" hidden="1">
      <c r="A3612" s="283" t="str">
        <f t="shared" si="507"/>
        <v>Tier 38</v>
      </c>
      <c r="B3612" s="286">
        <f t="shared" si="513"/>
        <v>3549</v>
      </c>
      <c r="C3612" s="265">
        <f t="shared" si="513"/>
        <v>47491</v>
      </c>
      <c r="D3612" s="265" t="str">
        <f t="shared" si="508"/>
        <v>Tier 38</v>
      </c>
      <c r="E3612" s="284">
        <f t="shared" si="509"/>
        <v>0.25825803825780363</v>
      </c>
      <c r="F3612" s="265" t="str">
        <f t="shared" si="510"/>
        <v>Tier 38</v>
      </c>
      <c r="G3612" s="284">
        <f t="shared" si="511"/>
        <v>1.8290242876656791E-2</v>
      </c>
    </row>
    <row r="3613" spans="1:7" hidden="1">
      <c r="A3613" s="283" t="str">
        <f t="shared" si="507"/>
        <v>Tier 38</v>
      </c>
      <c r="B3613" s="286">
        <f t="shared" si="513"/>
        <v>3550</v>
      </c>
      <c r="C3613" s="265">
        <f t="shared" si="513"/>
        <v>47492</v>
      </c>
      <c r="D3613" s="265" t="str">
        <f t="shared" si="508"/>
        <v>Tier 38</v>
      </c>
      <c r="E3613" s="284">
        <f t="shared" si="509"/>
        <v>0.25827776811903014</v>
      </c>
      <c r="F3613" s="265" t="str">
        <f t="shared" si="510"/>
        <v>Tier 38</v>
      </c>
      <c r="G3613" s="284">
        <f t="shared" si="511"/>
        <v>1.8291699627266449E-2</v>
      </c>
    </row>
    <row r="3614" spans="1:7" hidden="1">
      <c r="A3614" s="283" t="str">
        <f t="shared" si="507"/>
        <v>Tier 38</v>
      </c>
      <c r="B3614" s="286">
        <f t="shared" si="513"/>
        <v>3551</v>
      </c>
      <c r="C3614" s="265">
        <f t="shared" si="513"/>
        <v>47493</v>
      </c>
      <c r="D3614" s="265" t="str">
        <f t="shared" si="508"/>
        <v>Tier 38</v>
      </c>
      <c r="E3614" s="284">
        <f t="shared" si="509"/>
        <v>0.25829749798025664</v>
      </c>
      <c r="F3614" s="265" t="str">
        <f t="shared" si="510"/>
        <v>Tier 38</v>
      </c>
      <c r="G3614" s="284">
        <f t="shared" si="511"/>
        <v>1.8293156377876107E-2</v>
      </c>
    </row>
    <row r="3615" spans="1:7" hidden="1">
      <c r="A3615" s="283" t="str">
        <f t="shared" si="507"/>
        <v>Tier 38</v>
      </c>
      <c r="B3615" s="286">
        <f t="shared" si="513"/>
        <v>3552</v>
      </c>
      <c r="C3615" s="265">
        <f t="shared" si="513"/>
        <v>47494</v>
      </c>
      <c r="D3615" s="265" t="str">
        <f t="shared" si="508"/>
        <v>Tier 38</v>
      </c>
      <c r="E3615" s="284">
        <f t="shared" si="509"/>
        <v>0.25831722784148314</v>
      </c>
      <c r="F3615" s="265" t="str">
        <f t="shared" si="510"/>
        <v>Tier 38</v>
      </c>
      <c r="G3615" s="284">
        <f t="shared" si="511"/>
        <v>1.8294613128485765E-2</v>
      </c>
    </row>
    <row r="3616" spans="1:7" hidden="1">
      <c r="A3616" s="283" t="str">
        <f t="shared" si="507"/>
        <v>Tier 38</v>
      </c>
      <c r="B3616" s="286">
        <f t="shared" si="513"/>
        <v>3553</v>
      </c>
      <c r="C3616" s="265">
        <f t="shared" si="513"/>
        <v>47495</v>
      </c>
      <c r="D3616" s="265" t="str">
        <f t="shared" si="508"/>
        <v>Tier 38</v>
      </c>
      <c r="E3616" s="284">
        <f t="shared" si="509"/>
        <v>0.25833695770270965</v>
      </c>
      <c r="F3616" s="265" t="str">
        <f t="shared" si="510"/>
        <v>Tier 38</v>
      </c>
      <c r="G3616" s="284">
        <f t="shared" si="511"/>
        <v>1.8296069879095423E-2</v>
      </c>
    </row>
    <row r="3617" spans="1:7" hidden="1">
      <c r="A3617" s="283" t="str">
        <f t="shared" si="507"/>
        <v>Tier 38</v>
      </c>
      <c r="B3617" s="286">
        <f t="shared" si="513"/>
        <v>3554</v>
      </c>
      <c r="C3617" s="265">
        <f t="shared" si="513"/>
        <v>47496</v>
      </c>
      <c r="D3617" s="265" t="str">
        <f t="shared" si="508"/>
        <v>Tier 38</v>
      </c>
      <c r="E3617" s="284">
        <f t="shared" si="509"/>
        <v>0.25835668756393615</v>
      </c>
      <c r="F3617" s="265" t="str">
        <f t="shared" si="510"/>
        <v>Tier 38</v>
      </c>
      <c r="G3617" s="284">
        <f t="shared" si="511"/>
        <v>1.8297526629705081E-2</v>
      </c>
    </row>
    <row r="3618" spans="1:7" hidden="1">
      <c r="A3618" s="283" t="str">
        <f t="shared" si="507"/>
        <v>Tier 38</v>
      </c>
      <c r="B3618" s="286">
        <f t="shared" si="513"/>
        <v>3555</v>
      </c>
      <c r="C3618" s="265">
        <f t="shared" si="513"/>
        <v>47497</v>
      </c>
      <c r="D3618" s="265" t="str">
        <f t="shared" si="508"/>
        <v>Tier 38</v>
      </c>
      <c r="E3618" s="284">
        <f t="shared" si="509"/>
        <v>0.25837641742516265</v>
      </c>
      <c r="F3618" s="265" t="str">
        <f t="shared" si="510"/>
        <v>Tier 38</v>
      </c>
      <c r="G3618" s="284">
        <f t="shared" si="511"/>
        <v>1.8298983380314739E-2</v>
      </c>
    </row>
    <row r="3619" spans="1:7" hidden="1">
      <c r="A3619" s="283" t="str">
        <f t="shared" si="507"/>
        <v>Tier 38</v>
      </c>
      <c r="B3619" s="286">
        <f t="shared" si="513"/>
        <v>3556</v>
      </c>
      <c r="C3619" s="265">
        <f t="shared" si="513"/>
        <v>47498</v>
      </c>
      <c r="D3619" s="265" t="str">
        <f t="shared" si="508"/>
        <v>Tier 38</v>
      </c>
      <c r="E3619" s="284">
        <f t="shared" si="509"/>
        <v>0.25839614728638916</v>
      </c>
      <c r="F3619" s="265" t="str">
        <f t="shared" si="510"/>
        <v>Tier 38</v>
      </c>
      <c r="G3619" s="284">
        <f t="shared" si="511"/>
        <v>1.8300440130924397E-2</v>
      </c>
    </row>
    <row r="3620" spans="1:7" hidden="1">
      <c r="A3620" s="283" t="str">
        <f t="shared" si="507"/>
        <v>Tier 38</v>
      </c>
      <c r="B3620" s="286">
        <f t="shared" si="513"/>
        <v>3557</v>
      </c>
      <c r="C3620" s="265">
        <f t="shared" si="513"/>
        <v>47499</v>
      </c>
      <c r="D3620" s="265" t="str">
        <f t="shared" si="508"/>
        <v>Tier 38</v>
      </c>
      <c r="E3620" s="284">
        <f t="shared" si="509"/>
        <v>0.25841587714761566</v>
      </c>
      <c r="F3620" s="265" t="str">
        <f t="shared" si="510"/>
        <v>Tier 38</v>
      </c>
      <c r="G3620" s="284">
        <f t="shared" si="511"/>
        <v>1.8301896881534056E-2</v>
      </c>
    </row>
    <row r="3621" spans="1:7" hidden="1">
      <c r="A3621" s="283" t="str">
        <f t="shared" si="507"/>
        <v>Tier 38</v>
      </c>
      <c r="B3621" s="286">
        <f t="shared" si="513"/>
        <v>3558</v>
      </c>
      <c r="C3621" s="265">
        <f t="shared" si="513"/>
        <v>47500</v>
      </c>
      <c r="D3621" s="265" t="str">
        <f t="shared" si="508"/>
        <v>Tier 38</v>
      </c>
      <c r="E3621" s="284">
        <f t="shared" si="509"/>
        <v>0.25843560700884216</v>
      </c>
      <c r="F3621" s="265" t="str">
        <f t="shared" si="510"/>
        <v>Tier 38</v>
      </c>
      <c r="G3621" s="284">
        <f t="shared" si="511"/>
        <v>1.8303353632143714E-2</v>
      </c>
    </row>
    <row r="3622" spans="1:7" hidden="1">
      <c r="A3622" s="283" t="str">
        <f t="shared" si="507"/>
        <v>Tier 38</v>
      </c>
      <c r="B3622" s="286">
        <f t="shared" si="513"/>
        <v>3559</v>
      </c>
      <c r="C3622" s="265">
        <f t="shared" si="513"/>
        <v>47501</v>
      </c>
      <c r="D3622" s="265" t="str">
        <f t="shared" si="508"/>
        <v>Tier 38</v>
      </c>
      <c r="E3622" s="284">
        <f t="shared" si="509"/>
        <v>0.25845533687006866</v>
      </c>
      <c r="F3622" s="265" t="str">
        <f t="shared" si="510"/>
        <v>Tier 38</v>
      </c>
      <c r="G3622" s="284">
        <f t="shared" si="511"/>
        <v>1.8304810382753372E-2</v>
      </c>
    </row>
    <row r="3623" spans="1:7" hidden="1">
      <c r="A3623" s="283" t="str">
        <f t="shared" si="507"/>
        <v>Tier 38</v>
      </c>
      <c r="B3623" s="286">
        <f t="shared" si="513"/>
        <v>3560</v>
      </c>
      <c r="C3623" s="265">
        <f t="shared" si="513"/>
        <v>47502</v>
      </c>
      <c r="D3623" s="265" t="str">
        <f t="shared" si="508"/>
        <v>Tier 38</v>
      </c>
      <c r="E3623" s="284">
        <f t="shared" si="509"/>
        <v>0.25847506673129517</v>
      </c>
      <c r="F3623" s="265" t="str">
        <f t="shared" si="510"/>
        <v>Tier 38</v>
      </c>
      <c r="G3623" s="284">
        <f t="shared" si="511"/>
        <v>1.830626713336303E-2</v>
      </c>
    </row>
    <row r="3624" spans="1:7" hidden="1">
      <c r="A3624" s="283" t="str">
        <f t="shared" si="507"/>
        <v>Tier 38</v>
      </c>
      <c r="B3624" s="286">
        <f t="shared" si="513"/>
        <v>3561</v>
      </c>
      <c r="C3624" s="265">
        <f t="shared" si="513"/>
        <v>47503</v>
      </c>
      <c r="D3624" s="265" t="str">
        <f t="shared" si="508"/>
        <v>Tier 38</v>
      </c>
      <c r="E3624" s="284">
        <f t="shared" si="509"/>
        <v>0.25849479659252167</v>
      </c>
      <c r="F3624" s="265" t="str">
        <f t="shared" si="510"/>
        <v>Tier 38</v>
      </c>
      <c r="G3624" s="284">
        <f t="shared" si="511"/>
        <v>1.8307723883972688E-2</v>
      </c>
    </row>
    <row r="3625" spans="1:7" hidden="1">
      <c r="A3625" s="283" t="str">
        <f t="shared" si="507"/>
        <v>Tier 38</v>
      </c>
      <c r="B3625" s="286">
        <f t="shared" si="513"/>
        <v>3562</v>
      </c>
      <c r="C3625" s="265">
        <f t="shared" si="513"/>
        <v>47504</v>
      </c>
      <c r="D3625" s="265" t="str">
        <f t="shared" si="508"/>
        <v>Tier 38</v>
      </c>
      <c r="E3625" s="284">
        <f t="shared" si="509"/>
        <v>0.25851452645374817</v>
      </c>
      <c r="F3625" s="265" t="str">
        <f t="shared" si="510"/>
        <v>Tier 38</v>
      </c>
      <c r="G3625" s="284">
        <f t="shared" si="511"/>
        <v>1.8309180634582346E-2</v>
      </c>
    </row>
    <row r="3626" spans="1:7" hidden="1">
      <c r="A3626" s="283" t="str">
        <f t="shared" si="507"/>
        <v>Tier 38</v>
      </c>
      <c r="B3626" s="286">
        <f t="shared" si="513"/>
        <v>3563</v>
      </c>
      <c r="C3626" s="265">
        <f t="shared" si="513"/>
        <v>47505</v>
      </c>
      <c r="D3626" s="265" t="str">
        <f t="shared" si="508"/>
        <v>Tier 38</v>
      </c>
      <c r="E3626" s="284">
        <f t="shared" si="509"/>
        <v>0.25853425631497468</v>
      </c>
      <c r="F3626" s="265" t="str">
        <f t="shared" si="510"/>
        <v>Tier 38</v>
      </c>
      <c r="G3626" s="284">
        <f t="shared" si="511"/>
        <v>1.8310637385192004E-2</v>
      </c>
    </row>
    <row r="3627" spans="1:7" hidden="1">
      <c r="A3627" s="283" t="str">
        <f t="shared" si="507"/>
        <v>Tier 38</v>
      </c>
      <c r="B3627" s="286">
        <f t="shared" ref="B3627:C3642" si="514">B3626+1</f>
        <v>3564</v>
      </c>
      <c r="C3627" s="265">
        <f t="shared" si="514"/>
        <v>47506</v>
      </c>
      <c r="D3627" s="265" t="str">
        <f t="shared" si="508"/>
        <v>Tier 38</v>
      </c>
      <c r="E3627" s="284">
        <f t="shared" si="509"/>
        <v>0.25855398617620118</v>
      </c>
      <c r="F3627" s="265" t="str">
        <f t="shared" si="510"/>
        <v>Tier 38</v>
      </c>
      <c r="G3627" s="284">
        <f t="shared" si="511"/>
        <v>1.8312094135801663E-2</v>
      </c>
    </row>
    <row r="3628" spans="1:7" hidden="1">
      <c r="A3628" s="283" t="str">
        <f t="shared" si="507"/>
        <v>Tier 38</v>
      </c>
      <c r="B3628" s="286">
        <f t="shared" si="514"/>
        <v>3565</v>
      </c>
      <c r="C3628" s="265">
        <f t="shared" si="514"/>
        <v>47507</v>
      </c>
      <c r="D3628" s="265" t="str">
        <f t="shared" si="508"/>
        <v>Tier 38</v>
      </c>
      <c r="E3628" s="284">
        <f t="shared" si="509"/>
        <v>0.25857371603742768</v>
      </c>
      <c r="F3628" s="265" t="str">
        <f t="shared" si="510"/>
        <v>Tier 38</v>
      </c>
      <c r="G3628" s="284">
        <f t="shared" si="511"/>
        <v>1.8313550886411321E-2</v>
      </c>
    </row>
    <row r="3629" spans="1:7" hidden="1">
      <c r="A3629" s="283" t="str">
        <f t="shared" si="507"/>
        <v>Tier 38</v>
      </c>
      <c r="B3629" s="286">
        <f t="shared" si="514"/>
        <v>3566</v>
      </c>
      <c r="C3629" s="265">
        <f t="shared" si="514"/>
        <v>47508</v>
      </c>
      <c r="D3629" s="265" t="str">
        <f t="shared" si="508"/>
        <v>Tier 38</v>
      </c>
      <c r="E3629" s="284">
        <f t="shared" si="509"/>
        <v>0.25859344589865418</v>
      </c>
      <c r="F3629" s="265" t="str">
        <f t="shared" si="510"/>
        <v>Tier 38</v>
      </c>
      <c r="G3629" s="284">
        <f t="shared" si="511"/>
        <v>1.8315007637020979E-2</v>
      </c>
    </row>
    <row r="3630" spans="1:7" hidden="1">
      <c r="A3630" s="283" t="str">
        <f t="shared" si="507"/>
        <v>Tier 38</v>
      </c>
      <c r="B3630" s="286">
        <f t="shared" si="514"/>
        <v>3567</v>
      </c>
      <c r="C3630" s="265">
        <f t="shared" si="514"/>
        <v>47509</v>
      </c>
      <c r="D3630" s="265" t="str">
        <f t="shared" si="508"/>
        <v>Tier 38</v>
      </c>
      <c r="E3630" s="284">
        <f t="shared" si="509"/>
        <v>0.25861317575988069</v>
      </c>
      <c r="F3630" s="265" t="str">
        <f t="shared" si="510"/>
        <v>Tier 38</v>
      </c>
      <c r="G3630" s="284">
        <f t="shared" si="511"/>
        <v>1.8316464387630637E-2</v>
      </c>
    </row>
    <row r="3631" spans="1:7" hidden="1">
      <c r="A3631" s="283" t="str">
        <f t="shared" si="507"/>
        <v>Tier 38</v>
      </c>
      <c r="B3631" s="286">
        <f t="shared" si="514"/>
        <v>3568</v>
      </c>
      <c r="C3631" s="265">
        <f t="shared" si="514"/>
        <v>47510</v>
      </c>
      <c r="D3631" s="265" t="str">
        <f t="shared" si="508"/>
        <v>Tier 38</v>
      </c>
      <c r="E3631" s="284">
        <f t="shared" si="509"/>
        <v>0.25863290562110719</v>
      </c>
      <c r="F3631" s="265" t="str">
        <f t="shared" si="510"/>
        <v>Tier 38</v>
      </c>
      <c r="G3631" s="284">
        <f t="shared" si="511"/>
        <v>1.8317921138240295E-2</v>
      </c>
    </row>
    <row r="3632" spans="1:7" hidden="1">
      <c r="A3632" s="283" t="str">
        <f t="shared" si="507"/>
        <v>Tier 38</v>
      </c>
      <c r="B3632" s="286">
        <f t="shared" si="514"/>
        <v>3569</v>
      </c>
      <c r="C3632" s="265">
        <f t="shared" si="514"/>
        <v>47511</v>
      </c>
      <c r="D3632" s="265" t="str">
        <f t="shared" si="508"/>
        <v>Tier 38</v>
      </c>
      <c r="E3632" s="284">
        <f t="shared" si="509"/>
        <v>0.25865263548233369</v>
      </c>
      <c r="F3632" s="265" t="str">
        <f t="shared" si="510"/>
        <v>Tier 38</v>
      </c>
      <c r="G3632" s="284">
        <f t="shared" si="511"/>
        <v>1.8319377888849953E-2</v>
      </c>
    </row>
    <row r="3633" spans="1:7" hidden="1">
      <c r="A3633" s="283" t="str">
        <f t="shared" si="507"/>
        <v>Tier 38</v>
      </c>
      <c r="B3633" s="286">
        <f t="shared" si="514"/>
        <v>3570</v>
      </c>
      <c r="C3633" s="265">
        <f t="shared" si="514"/>
        <v>47512</v>
      </c>
      <c r="D3633" s="265" t="str">
        <f t="shared" si="508"/>
        <v>Tier 38</v>
      </c>
      <c r="E3633" s="284">
        <f t="shared" si="509"/>
        <v>0.2586723653435602</v>
      </c>
      <c r="F3633" s="265" t="str">
        <f t="shared" si="510"/>
        <v>Tier 38</v>
      </c>
      <c r="G3633" s="284">
        <f t="shared" si="511"/>
        <v>1.8320834639459611E-2</v>
      </c>
    </row>
    <row r="3634" spans="1:7" hidden="1">
      <c r="A3634" s="283" t="str">
        <f t="shared" si="507"/>
        <v>Tier 39</v>
      </c>
      <c r="B3634" s="286">
        <f t="shared" si="514"/>
        <v>3571</v>
      </c>
      <c r="C3634" s="265">
        <f t="shared" si="514"/>
        <v>47513</v>
      </c>
      <c r="D3634" s="265" t="str">
        <f t="shared" si="508"/>
        <v>Tier 39</v>
      </c>
      <c r="E3634" s="284">
        <f t="shared" si="509"/>
        <v>0.25869634855841339</v>
      </c>
      <c r="F3634" s="265" t="str">
        <f t="shared" si="510"/>
        <v>Tier 39</v>
      </c>
      <c r="G3634" s="284">
        <f t="shared" si="511"/>
        <v>1.8322493406624694E-2</v>
      </c>
    </row>
    <row r="3635" spans="1:7" hidden="1">
      <c r="A3635" s="283" t="str">
        <f t="shared" si="507"/>
        <v>Tier 39</v>
      </c>
      <c r="B3635" s="286">
        <f t="shared" si="514"/>
        <v>3572</v>
      </c>
      <c r="C3635" s="265">
        <f t="shared" si="514"/>
        <v>47514</v>
      </c>
      <c r="D3635" s="265" t="str">
        <f t="shared" si="508"/>
        <v>Tier 39</v>
      </c>
      <c r="E3635" s="284">
        <f t="shared" si="509"/>
        <v>0.25872033177326659</v>
      </c>
      <c r="F3635" s="265" t="str">
        <f t="shared" si="510"/>
        <v>Tier 39</v>
      </c>
      <c r="G3635" s="284">
        <f t="shared" si="511"/>
        <v>1.8324152173789778E-2</v>
      </c>
    </row>
    <row r="3636" spans="1:7" hidden="1">
      <c r="A3636" s="283" t="str">
        <f t="shared" si="507"/>
        <v>Tier 39</v>
      </c>
      <c r="B3636" s="286">
        <f t="shared" si="514"/>
        <v>3573</v>
      </c>
      <c r="C3636" s="265">
        <f t="shared" si="514"/>
        <v>47515</v>
      </c>
      <c r="D3636" s="265" t="str">
        <f t="shared" si="508"/>
        <v>Tier 39</v>
      </c>
      <c r="E3636" s="284">
        <f t="shared" si="509"/>
        <v>0.25874431498811978</v>
      </c>
      <c r="F3636" s="265" t="str">
        <f t="shared" si="510"/>
        <v>Tier 39</v>
      </c>
      <c r="G3636" s="284">
        <f t="shared" si="511"/>
        <v>1.8325810940954861E-2</v>
      </c>
    </row>
    <row r="3637" spans="1:7" hidden="1">
      <c r="A3637" s="283" t="str">
        <f t="shared" si="507"/>
        <v>Tier 39</v>
      </c>
      <c r="B3637" s="286">
        <f t="shared" si="514"/>
        <v>3574</v>
      </c>
      <c r="C3637" s="265">
        <f t="shared" si="514"/>
        <v>47516</v>
      </c>
      <c r="D3637" s="265" t="str">
        <f t="shared" si="508"/>
        <v>Tier 39</v>
      </c>
      <c r="E3637" s="284">
        <f t="shared" si="509"/>
        <v>0.25876829820297298</v>
      </c>
      <c r="F3637" s="265" t="str">
        <f t="shared" si="510"/>
        <v>Tier 39</v>
      </c>
      <c r="G3637" s="284">
        <f t="shared" si="511"/>
        <v>1.8327469708119944E-2</v>
      </c>
    </row>
    <row r="3638" spans="1:7" hidden="1">
      <c r="A3638" s="283" t="str">
        <f t="shared" si="507"/>
        <v>Tier 39</v>
      </c>
      <c r="B3638" s="286">
        <f t="shared" si="514"/>
        <v>3575</v>
      </c>
      <c r="C3638" s="265">
        <f t="shared" si="514"/>
        <v>47517</v>
      </c>
      <c r="D3638" s="265" t="str">
        <f t="shared" si="508"/>
        <v>Tier 39</v>
      </c>
      <c r="E3638" s="284">
        <f t="shared" si="509"/>
        <v>0.25879228141782618</v>
      </c>
      <c r="F3638" s="265" t="str">
        <f t="shared" si="510"/>
        <v>Tier 39</v>
      </c>
      <c r="G3638" s="284">
        <f t="shared" si="511"/>
        <v>1.8329128475285027E-2</v>
      </c>
    </row>
    <row r="3639" spans="1:7" hidden="1">
      <c r="A3639" s="283" t="str">
        <f t="shared" si="507"/>
        <v>Tier 39</v>
      </c>
      <c r="B3639" s="286">
        <f t="shared" si="514"/>
        <v>3576</v>
      </c>
      <c r="C3639" s="265">
        <f t="shared" si="514"/>
        <v>47518</v>
      </c>
      <c r="D3639" s="265" t="str">
        <f t="shared" si="508"/>
        <v>Tier 39</v>
      </c>
      <c r="E3639" s="284">
        <f t="shared" si="509"/>
        <v>0.25881626463267937</v>
      </c>
      <c r="F3639" s="265" t="str">
        <f t="shared" si="510"/>
        <v>Tier 39</v>
      </c>
      <c r="G3639" s="284">
        <f t="shared" si="511"/>
        <v>1.833078724245011E-2</v>
      </c>
    </row>
    <row r="3640" spans="1:7" hidden="1">
      <c r="A3640" s="283" t="str">
        <f t="shared" si="507"/>
        <v>Tier 39</v>
      </c>
      <c r="B3640" s="286">
        <f t="shared" si="514"/>
        <v>3577</v>
      </c>
      <c r="C3640" s="265">
        <f t="shared" si="514"/>
        <v>47519</v>
      </c>
      <c r="D3640" s="265" t="str">
        <f t="shared" si="508"/>
        <v>Tier 39</v>
      </c>
      <c r="E3640" s="284">
        <f t="shared" si="509"/>
        <v>0.25884024784753257</v>
      </c>
      <c r="F3640" s="265" t="str">
        <f t="shared" si="510"/>
        <v>Tier 39</v>
      </c>
      <c r="G3640" s="284">
        <f t="shared" si="511"/>
        <v>1.8332446009615193E-2</v>
      </c>
    </row>
    <row r="3641" spans="1:7" hidden="1">
      <c r="A3641" s="283" t="str">
        <f t="shared" si="507"/>
        <v>Tier 39</v>
      </c>
      <c r="B3641" s="286">
        <f t="shared" si="514"/>
        <v>3578</v>
      </c>
      <c r="C3641" s="265">
        <f t="shared" si="514"/>
        <v>47520</v>
      </c>
      <c r="D3641" s="265" t="str">
        <f t="shared" si="508"/>
        <v>Tier 39</v>
      </c>
      <c r="E3641" s="284">
        <f t="shared" si="509"/>
        <v>0.25886423106238576</v>
      </c>
      <c r="F3641" s="265" t="str">
        <f t="shared" si="510"/>
        <v>Tier 39</v>
      </c>
      <c r="G3641" s="284">
        <f t="shared" si="511"/>
        <v>1.8334104776780276E-2</v>
      </c>
    </row>
    <row r="3642" spans="1:7" hidden="1">
      <c r="A3642" s="283" t="str">
        <f t="shared" si="507"/>
        <v>Tier 39</v>
      </c>
      <c r="B3642" s="286">
        <f t="shared" si="514"/>
        <v>3579</v>
      </c>
      <c r="C3642" s="265">
        <f t="shared" si="514"/>
        <v>47521</v>
      </c>
      <c r="D3642" s="265" t="str">
        <f t="shared" si="508"/>
        <v>Tier 39</v>
      </c>
      <c r="E3642" s="284">
        <f t="shared" si="509"/>
        <v>0.25888821427723896</v>
      </c>
      <c r="F3642" s="265" t="str">
        <f t="shared" si="510"/>
        <v>Tier 39</v>
      </c>
      <c r="G3642" s="284">
        <f t="shared" si="511"/>
        <v>1.8335763543945359E-2</v>
      </c>
    </row>
    <row r="3643" spans="1:7" hidden="1">
      <c r="A3643" s="283" t="str">
        <f t="shared" si="507"/>
        <v>Tier 39</v>
      </c>
      <c r="B3643" s="286">
        <f t="shared" ref="B3643:C3658" si="515">B3642+1</f>
        <v>3580</v>
      </c>
      <c r="C3643" s="265">
        <f t="shared" si="515"/>
        <v>47522</v>
      </c>
      <c r="D3643" s="265" t="str">
        <f t="shared" si="508"/>
        <v>Tier 39</v>
      </c>
      <c r="E3643" s="284">
        <f t="shared" si="509"/>
        <v>0.25891219749209216</v>
      </c>
      <c r="F3643" s="265" t="str">
        <f t="shared" si="510"/>
        <v>Tier 39</v>
      </c>
      <c r="G3643" s="284">
        <f t="shared" si="511"/>
        <v>1.8337422311110442E-2</v>
      </c>
    </row>
    <row r="3644" spans="1:7" hidden="1">
      <c r="A3644" s="283" t="str">
        <f t="shared" si="507"/>
        <v>Tier 39</v>
      </c>
      <c r="B3644" s="286">
        <f t="shared" si="515"/>
        <v>3581</v>
      </c>
      <c r="C3644" s="265">
        <f t="shared" si="515"/>
        <v>47523</v>
      </c>
      <c r="D3644" s="265" t="str">
        <f t="shared" si="508"/>
        <v>Tier 39</v>
      </c>
      <c r="E3644" s="284">
        <f t="shared" si="509"/>
        <v>0.25893618070694535</v>
      </c>
      <c r="F3644" s="265" t="str">
        <f t="shared" si="510"/>
        <v>Tier 39</v>
      </c>
      <c r="G3644" s="284">
        <f t="shared" si="511"/>
        <v>1.8339081078275525E-2</v>
      </c>
    </row>
    <row r="3645" spans="1:7" hidden="1">
      <c r="A3645" s="283" t="str">
        <f t="shared" si="507"/>
        <v>Tier 39</v>
      </c>
      <c r="B3645" s="286">
        <f t="shared" si="515"/>
        <v>3582</v>
      </c>
      <c r="C3645" s="265">
        <f t="shared" si="515"/>
        <v>47524</v>
      </c>
      <c r="D3645" s="265" t="str">
        <f t="shared" si="508"/>
        <v>Tier 39</v>
      </c>
      <c r="E3645" s="284">
        <f t="shared" si="509"/>
        <v>0.25896016392179855</v>
      </c>
      <c r="F3645" s="265" t="str">
        <f t="shared" si="510"/>
        <v>Tier 39</v>
      </c>
      <c r="G3645" s="284">
        <f t="shared" si="511"/>
        <v>1.8340739845440608E-2</v>
      </c>
    </row>
    <row r="3646" spans="1:7" hidden="1">
      <c r="A3646" s="283" t="str">
        <f t="shared" si="507"/>
        <v>Tier 39</v>
      </c>
      <c r="B3646" s="286">
        <f t="shared" si="515"/>
        <v>3583</v>
      </c>
      <c r="C3646" s="265">
        <f t="shared" si="515"/>
        <v>47525</v>
      </c>
      <c r="D3646" s="265" t="str">
        <f t="shared" si="508"/>
        <v>Tier 39</v>
      </c>
      <c r="E3646" s="284">
        <f t="shared" si="509"/>
        <v>0.25898414713665174</v>
      </c>
      <c r="F3646" s="265" t="str">
        <f t="shared" si="510"/>
        <v>Tier 39</v>
      </c>
      <c r="G3646" s="284">
        <f t="shared" si="511"/>
        <v>1.8342398612605691E-2</v>
      </c>
    </row>
    <row r="3647" spans="1:7" hidden="1">
      <c r="A3647" s="283" t="str">
        <f t="shared" si="507"/>
        <v>Tier 39</v>
      </c>
      <c r="B3647" s="286">
        <f t="shared" si="515"/>
        <v>3584</v>
      </c>
      <c r="C3647" s="265">
        <f t="shared" si="515"/>
        <v>47526</v>
      </c>
      <c r="D3647" s="265" t="str">
        <f t="shared" si="508"/>
        <v>Tier 39</v>
      </c>
      <c r="E3647" s="284">
        <f t="shared" si="509"/>
        <v>0.25900813035150494</v>
      </c>
      <c r="F3647" s="265" t="str">
        <f t="shared" si="510"/>
        <v>Tier 39</v>
      </c>
      <c r="G3647" s="284">
        <f t="shared" si="511"/>
        <v>1.8344057379770774E-2</v>
      </c>
    </row>
    <row r="3648" spans="1:7" hidden="1">
      <c r="A3648" s="283" t="str">
        <f t="shared" ref="A3648:A3711" si="516">IFERROR(INDEX($P$63:$P$101,MATCH(B3648,$Q$63:$Q$101,0)),A3647)</f>
        <v>Tier 39</v>
      </c>
      <c r="B3648" s="286">
        <f t="shared" si="515"/>
        <v>3585</v>
      </c>
      <c r="C3648" s="265">
        <f t="shared" si="515"/>
        <v>47527</v>
      </c>
      <c r="D3648" s="265" t="str">
        <f t="shared" ref="D3648:D3711" si="517">IF(A3648=0,"",A3648)</f>
        <v>Tier 39</v>
      </c>
      <c r="E3648" s="284">
        <f t="shared" ref="E3648:E3711" si="518">IF(A3648=0,E3647,E3647+VLOOKUP(D3648,$P$63:$T$101,3,0))</f>
        <v>0.25903211356635814</v>
      </c>
      <c r="F3648" s="265" t="str">
        <f t="shared" ref="F3648:F3711" si="519">D3648</f>
        <v>Tier 39</v>
      </c>
      <c r="G3648" s="284">
        <f t="shared" ref="G3648:G3711" si="520">IF(A3648=0,G3647,G3647+VLOOKUP(F3648,$P$63:$T$101,5,0))</f>
        <v>1.8345716146935857E-2</v>
      </c>
    </row>
    <row r="3649" spans="1:7" hidden="1">
      <c r="A3649" s="283" t="str">
        <f t="shared" si="516"/>
        <v>Tier 39</v>
      </c>
      <c r="B3649" s="286">
        <f t="shared" si="515"/>
        <v>3586</v>
      </c>
      <c r="C3649" s="265">
        <f t="shared" si="515"/>
        <v>47528</v>
      </c>
      <c r="D3649" s="265" t="str">
        <f t="shared" si="517"/>
        <v>Tier 39</v>
      </c>
      <c r="E3649" s="284">
        <f t="shared" si="518"/>
        <v>0.25905609678121133</v>
      </c>
      <c r="F3649" s="265" t="str">
        <f t="shared" si="519"/>
        <v>Tier 39</v>
      </c>
      <c r="G3649" s="284">
        <f t="shared" si="520"/>
        <v>1.834737491410094E-2</v>
      </c>
    </row>
    <row r="3650" spans="1:7" hidden="1">
      <c r="A3650" s="283" t="str">
        <f t="shared" si="516"/>
        <v>Tier 39</v>
      </c>
      <c r="B3650" s="286">
        <f t="shared" si="515"/>
        <v>3587</v>
      </c>
      <c r="C3650" s="265">
        <f t="shared" si="515"/>
        <v>47529</v>
      </c>
      <c r="D3650" s="265" t="str">
        <f t="shared" si="517"/>
        <v>Tier 39</v>
      </c>
      <c r="E3650" s="284">
        <f t="shared" si="518"/>
        <v>0.25908007999606453</v>
      </c>
      <c r="F3650" s="265" t="str">
        <f t="shared" si="519"/>
        <v>Tier 39</v>
      </c>
      <c r="G3650" s="284">
        <f t="shared" si="520"/>
        <v>1.8349033681266023E-2</v>
      </c>
    </row>
    <row r="3651" spans="1:7" hidden="1">
      <c r="A3651" s="283" t="str">
        <f t="shared" si="516"/>
        <v>Tier 39</v>
      </c>
      <c r="B3651" s="286">
        <f t="shared" si="515"/>
        <v>3588</v>
      </c>
      <c r="C3651" s="265">
        <f t="shared" si="515"/>
        <v>47530</v>
      </c>
      <c r="D3651" s="265" t="str">
        <f t="shared" si="517"/>
        <v>Tier 39</v>
      </c>
      <c r="E3651" s="284">
        <f t="shared" si="518"/>
        <v>0.25910406321091772</v>
      </c>
      <c r="F3651" s="265" t="str">
        <f t="shared" si="519"/>
        <v>Tier 39</v>
      </c>
      <c r="G3651" s="284">
        <f t="shared" si="520"/>
        <v>1.8350692448431107E-2</v>
      </c>
    </row>
    <row r="3652" spans="1:7" hidden="1">
      <c r="A3652" s="283" t="str">
        <f t="shared" si="516"/>
        <v>Tier 39</v>
      </c>
      <c r="B3652" s="286">
        <f t="shared" si="515"/>
        <v>3589</v>
      </c>
      <c r="C3652" s="265">
        <f t="shared" si="515"/>
        <v>47531</v>
      </c>
      <c r="D3652" s="265" t="str">
        <f t="shared" si="517"/>
        <v>Tier 39</v>
      </c>
      <c r="E3652" s="284">
        <f t="shared" si="518"/>
        <v>0.25912804642577092</v>
      </c>
      <c r="F3652" s="265" t="str">
        <f t="shared" si="519"/>
        <v>Tier 39</v>
      </c>
      <c r="G3652" s="284">
        <f t="shared" si="520"/>
        <v>1.835235121559619E-2</v>
      </c>
    </row>
    <row r="3653" spans="1:7" hidden="1">
      <c r="A3653" s="283" t="str">
        <f t="shared" si="516"/>
        <v>Tier 39</v>
      </c>
      <c r="B3653" s="286">
        <f t="shared" si="515"/>
        <v>3590</v>
      </c>
      <c r="C3653" s="265">
        <f t="shared" si="515"/>
        <v>47532</v>
      </c>
      <c r="D3653" s="265" t="str">
        <f t="shared" si="517"/>
        <v>Tier 39</v>
      </c>
      <c r="E3653" s="284">
        <f t="shared" si="518"/>
        <v>0.25915202964062412</v>
      </c>
      <c r="F3653" s="265" t="str">
        <f t="shared" si="519"/>
        <v>Tier 39</v>
      </c>
      <c r="G3653" s="284">
        <f t="shared" si="520"/>
        <v>1.8354009982761273E-2</v>
      </c>
    </row>
    <row r="3654" spans="1:7" hidden="1">
      <c r="A3654" s="283" t="str">
        <f t="shared" si="516"/>
        <v>Tier 39</v>
      </c>
      <c r="B3654" s="286">
        <f t="shared" si="515"/>
        <v>3591</v>
      </c>
      <c r="C3654" s="265">
        <f t="shared" si="515"/>
        <v>47533</v>
      </c>
      <c r="D3654" s="265" t="str">
        <f t="shared" si="517"/>
        <v>Tier 39</v>
      </c>
      <c r="E3654" s="284">
        <f t="shared" si="518"/>
        <v>0.25917601285547731</v>
      </c>
      <c r="F3654" s="265" t="str">
        <f t="shared" si="519"/>
        <v>Tier 39</v>
      </c>
      <c r="G3654" s="284">
        <f t="shared" si="520"/>
        <v>1.8355668749926356E-2</v>
      </c>
    </row>
    <row r="3655" spans="1:7" hidden="1">
      <c r="A3655" s="283" t="str">
        <f t="shared" si="516"/>
        <v>Tier 39</v>
      </c>
      <c r="B3655" s="286">
        <f t="shared" si="515"/>
        <v>3592</v>
      </c>
      <c r="C3655" s="265">
        <f t="shared" si="515"/>
        <v>47534</v>
      </c>
      <c r="D3655" s="265" t="str">
        <f t="shared" si="517"/>
        <v>Tier 39</v>
      </c>
      <c r="E3655" s="284">
        <f t="shared" si="518"/>
        <v>0.25919999607033051</v>
      </c>
      <c r="F3655" s="265" t="str">
        <f t="shared" si="519"/>
        <v>Tier 39</v>
      </c>
      <c r="G3655" s="284">
        <f t="shared" si="520"/>
        <v>1.8357327517091439E-2</v>
      </c>
    </row>
    <row r="3656" spans="1:7" hidden="1">
      <c r="A3656" s="283" t="str">
        <f t="shared" si="516"/>
        <v>Tier 39</v>
      </c>
      <c r="B3656" s="286">
        <f t="shared" si="515"/>
        <v>3593</v>
      </c>
      <c r="C3656" s="265">
        <f t="shared" si="515"/>
        <v>47535</v>
      </c>
      <c r="D3656" s="265" t="str">
        <f t="shared" si="517"/>
        <v>Tier 39</v>
      </c>
      <c r="E3656" s="284">
        <f t="shared" si="518"/>
        <v>0.2592239792851837</v>
      </c>
      <c r="F3656" s="265" t="str">
        <f t="shared" si="519"/>
        <v>Tier 39</v>
      </c>
      <c r="G3656" s="284">
        <f t="shared" si="520"/>
        <v>1.8358986284256522E-2</v>
      </c>
    </row>
    <row r="3657" spans="1:7" hidden="1">
      <c r="A3657" s="283" t="str">
        <f t="shared" si="516"/>
        <v>Tier 39</v>
      </c>
      <c r="B3657" s="286">
        <f t="shared" si="515"/>
        <v>3594</v>
      </c>
      <c r="C3657" s="265">
        <f t="shared" si="515"/>
        <v>47536</v>
      </c>
      <c r="D3657" s="265" t="str">
        <f t="shared" si="517"/>
        <v>Tier 39</v>
      </c>
      <c r="E3657" s="284">
        <f t="shared" si="518"/>
        <v>0.2592479625000369</v>
      </c>
      <c r="F3657" s="265" t="str">
        <f t="shared" si="519"/>
        <v>Tier 39</v>
      </c>
      <c r="G3657" s="284">
        <f t="shared" si="520"/>
        <v>1.8360645051421605E-2</v>
      </c>
    </row>
    <row r="3658" spans="1:7" hidden="1">
      <c r="A3658" s="283" t="str">
        <f t="shared" si="516"/>
        <v>Tier 39</v>
      </c>
      <c r="B3658" s="286">
        <f t="shared" si="515"/>
        <v>3595</v>
      </c>
      <c r="C3658" s="265">
        <f t="shared" si="515"/>
        <v>47537</v>
      </c>
      <c r="D3658" s="265" t="str">
        <f t="shared" si="517"/>
        <v>Tier 39</v>
      </c>
      <c r="E3658" s="284">
        <f t="shared" si="518"/>
        <v>0.2592719457148901</v>
      </c>
      <c r="F3658" s="265" t="str">
        <f t="shared" si="519"/>
        <v>Tier 39</v>
      </c>
      <c r="G3658" s="284">
        <f t="shared" si="520"/>
        <v>1.8362303818586688E-2</v>
      </c>
    </row>
    <row r="3659" spans="1:7" hidden="1">
      <c r="A3659" s="283" t="str">
        <f t="shared" si="516"/>
        <v>Tier 39</v>
      </c>
      <c r="B3659" s="286">
        <f t="shared" ref="B3659:C3674" si="521">B3658+1</f>
        <v>3596</v>
      </c>
      <c r="C3659" s="265">
        <f t="shared" si="521"/>
        <v>47538</v>
      </c>
      <c r="D3659" s="265" t="str">
        <f t="shared" si="517"/>
        <v>Tier 39</v>
      </c>
      <c r="E3659" s="284">
        <f t="shared" si="518"/>
        <v>0.25929592892974329</v>
      </c>
      <c r="F3659" s="265" t="str">
        <f t="shared" si="519"/>
        <v>Tier 39</v>
      </c>
      <c r="G3659" s="284">
        <f t="shared" si="520"/>
        <v>1.8363962585751771E-2</v>
      </c>
    </row>
    <row r="3660" spans="1:7" hidden="1">
      <c r="A3660" s="283" t="str">
        <f t="shared" si="516"/>
        <v>Tier 39</v>
      </c>
      <c r="B3660" s="286">
        <f t="shared" si="521"/>
        <v>3597</v>
      </c>
      <c r="C3660" s="265">
        <f t="shared" si="521"/>
        <v>47539</v>
      </c>
      <c r="D3660" s="265" t="str">
        <f t="shared" si="517"/>
        <v>Tier 39</v>
      </c>
      <c r="E3660" s="284">
        <f t="shared" si="518"/>
        <v>0.25931991214459649</v>
      </c>
      <c r="F3660" s="265" t="str">
        <f t="shared" si="519"/>
        <v>Tier 39</v>
      </c>
      <c r="G3660" s="284">
        <f t="shared" si="520"/>
        <v>1.8365621352916854E-2</v>
      </c>
    </row>
    <row r="3661" spans="1:7" hidden="1">
      <c r="A3661" s="283" t="str">
        <f t="shared" si="516"/>
        <v>Tier 39</v>
      </c>
      <c r="B3661" s="286">
        <f t="shared" si="521"/>
        <v>3598</v>
      </c>
      <c r="C3661" s="265">
        <f t="shared" si="521"/>
        <v>47540</v>
      </c>
      <c r="D3661" s="265" t="str">
        <f t="shared" si="517"/>
        <v>Tier 39</v>
      </c>
      <c r="E3661" s="284">
        <f t="shared" si="518"/>
        <v>0.25934389535944968</v>
      </c>
      <c r="F3661" s="265" t="str">
        <f t="shared" si="519"/>
        <v>Tier 39</v>
      </c>
      <c r="G3661" s="284">
        <f t="shared" si="520"/>
        <v>1.8367280120081937E-2</v>
      </c>
    </row>
    <row r="3662" spans="1:7" hidden="1">
      <c r="A3662" s="283" t="str">
        <f t="shared" si="516"/>
        <v>Tier 39</v>
      </c>
      <c r="B3662" s="286">
        <f t="shared" si="521"/>
        <v>3599</v>
      </c>
      <c r="C3662" s="265">
        <f t="shared" si="521"/>
        <v>47541</v>
      </c>
      <c r="D3662" s="265" t="str">
        <f t="shared" si="517"/>
        <v>Tier 39</v>
      </c>
      <c r="E3662" s="284">
        <f t="shared" si="518"/>
        <v>0.25936787857430288</v>
      </c>
      <c r="F3662" s="265" t="str">
        <f t="shared" si="519"/>
        <v>Tier 39</v>
      </c>
      <c r="G3662" s="284">
        <f t="shared" si="520"/>
        <v>1.836893888724702E-2</v>
      </c>
    </row>
    <row r="3663" spans="1:7" hidden="1">
      <c r="A3663" s="283" t="str">
        <f t="shared" si="516"/>
        <v>Tier 39</v>
      </c>
      <c r="B3663" s="286">
        <f t="shared" si="521"/>
        <v>3600</v>
      </c>
      <c r="C3663" s="265">
        <f t="shared" si="521"/>
        <v>47542</v>
      </c>
      <c r="D3663" s="265" t="str">
        <f t="shared" si="517"/>
        <v>Tier 39</v>
      </c>
      <c r="E3663" s="284">
        <f t="shared" si="518"/>
        <v>0.25939186178915608</v>
      </c>
      <c r="F3663" s="265" t="str">
        <f t="shared" si="519"/>
        <v>Tier 39</v>
      </c>
      <c r="G3663" s="284">
        <f t="shared" si="520"/>
        <v>1.8370597654412103E-2</v>
      </c>
    </row>
    <row r="3664" spans="1:7" hidden="1">
      <c r="A3664" s="283" t="str">
        <f t="shared" si="516"/>
        <v>Tier 39</v>
      </c>
      <c r="B3664" s="286">
        <f t="shared" si="521"/>
        <v>3601</v>
      </c>
      <c r="C3664" s="265">
        <f t="shared" si="521"/>
        <v>47543</v>
      </c>
      <c r="D3664" s="265" t="str">
        <f t="shared" si="517"/>
        <v>Tier 39</v>
      </c>
      <c r="E3664" s="284">
        <f t="shared" si="518"/>
        <v>0.25941584500400927</v>
      </c>
      <c r="F3664" s="265" t="str">
        <f t="shared" si="519"/>
        <v>Tier 39</v>
      </c>
      <c r="G3664" s="284">
        <f t="shared" si="520"/>
        <v>1.8372256421577186E-2</v>
      </c>
    </row>
    <row r="3665" spans="1:7" hidden="1">
      <c r="A3665" s="283" t="str">
        <f t="shared" si="516"/>
        <v>Tier 39</v>
      </c>
      <c r="B3665" s="286">
        <f t="shared" si="521"/>
        <v>3602</v>
      </c>
      <c r="C3665" s="265">
        <f t="shared" si="521"/>
        <v>47544</v>
      </c>
      <c r="D3665" s="265" t="str">
        <f t="shared" si="517"/>
        <v>Tier 39</v>
      </c>
      <c r="E3665" s="284">
        <f t="shared" si="518"/>
        <v>0.25943982821886247</v>
      </c>
      <c r="F3665" s="265" t="str">
        <f t="shared" si="519"/>
        <v>Tier 39</v>
      </c>
      <c r="G3665" s="284">
        <f t="shared" si="520"/>
        <v>1.8373915188742269E-2</v>
      </c>
    </row>
    <row r="3666" spans="1:7" hidden="1">
      <c r="A3666" s="283" t="str">
        <f t="shared" si="516"/>
        <v>Tier 39</v>
      </c>
      <c r="B3666" s="286">
        <f t="shared" si="521"/>
        <v>3603</v>
      </c>
      <c r="C3666" s="265">
        <f t="shared" si="521"/>
        <v>47545</v>
      </c>
      <c r="D3666" s="265" t="str">
        <f t="shared" si="517"/>
        <v>Tier 39</v>
      </c>
      <c r="E3666" s="284">
        <f t="shared" si="518"/>
        <v>0.25946381143371566</v>
      </c>
      <c r="F3666" s="265" t="str">
        <f t="shared" si="519"/>
        <v>Tier 39</v>
      </c>
      <c r="G3666" s="284">
        <f t="shared" si="520"/>
        <v>1.8375573955907352E-2</v>
      </c>
    </row>
    <row r="3667" spans="1:7" hidden="1">
      <c r="A3667" s="283" t="str">
        <f t="shared" si="516"/>
        <v>Tier 39</v>
      </c>
      <c r="B3667" s="286">
        <f t="shared" si="521"/>
        <v>3604</v>
      </c>
      <c r="C3667" s="265">
        <f t="shared" si="521"/>
        <v>47546</v>
      </c>
      <c r="D3667" s="265" t="str">
        <f t="shared" si="517"/>
        <v>Tier 39</v>
      </c>
      <c r="E3667" s="284">
        <f t="shared" si="518"/>
        <v>0.25948779464856886</v>
      </c>
      <c r="F3667" s="265" t="str">
        <f t="shared" si="519"/>
        <v>Tier 39</v>
      </c>
      <c r="G3667" s="284">
        <f t="shared" si="520"/>
        <v>1.8377232723072436E-2</v>
      </c>
    </row>
    <row r="3668" spans="1:7" hidden="1">
      <c r="A3668" s="283" t="str">
        <f t="shared" si="516"/>
        <v>Tier 39</v>
      </c>
      <c r="B3668" s="286">
        <f t="shared" si="521"/>
        <v>3605</v>
      </c>
      <c r="C3668" s="265">
        <f t="shared" si="521"/>
        <v>47547</v>
      </c>
      <c r="D3668" s="265" t="str">
        <f t="shared" si="517"/>
        <v>Tier 39</v>
      </c>
      <c r="E3668" s="284">
        <f t="shared" si="518"/>
        <v>0.25951177786342206</v>
      </c>
      <c r="F3668" s="265" t="str">
        <f t="shared" si="519"/>
        <v>Tier 39</v>
      </c>
      <c r="G3668" s="284">
        <f t="shared" si="520"/>
        <v>1.8378891490237519E-2</v>
      </c>
    </row>
    <row r="3669" spans="1:7" hidden="1">
      <c r="A3669" s="283" t="str">
        <f t="shared" si="516"/>
        <v>Tier 39</v>
      </c>
      <c r="B3669" s="286">
        <f t="shared" si="521"/>
        <v>3606</v>
      </c>
      <c r="C3669" s="265">
        <f t="shared" si="521"/>
        <v>47548</v>
      </c>
      <c r="D3669" s="265" t="str">
        <f t="shared" si="517"/>
        <v>Tier 39</v>
      </c>
      <c r="E3669" s="284">
        <f t="shared" si="518"/>
        <v>0.25953576107827525</v>
      </c>
      <c r="F3669" s="265" t="str">
        <f t="shared" si="519"/>
        <v>Tier 39</v>
      </c>
      <c r="G3669" s="284">
        <f t="shared" si="520"/>
        <v>1.8380550257402602E-2</v>
      </c>
    </row>
    <row r="3670" spans="1:7" hidden="1">
      <c r="A3670" s="283" t="str">
        <f t="shared" si="516"/>
        <v>Tier 39</v>
      </c>
      <c r="B3670" s="286">
        <f t="shared" si="521"/>
        <v>3607</v>
      </c>
      <c r="C3670" s="265">
        <f t="shared" si="521"/>
        <v>47549</v>
      </c>
      <c r="D3670" s="265" t="str">
        <f t="shared" si="517"/>
        <v>Tier 39</v>
      </c>
      <c r="E3670" s="284">
        <f t="shared" si="518"/>
        <v>0.25955974429312845</v>
      </c>
      <c r="F3670" s="265" t="str">
        <f t="shared" si="519"/>
        <v>Tier 39</v>
      </c>
      <c r="G3670" s="284">
        <f t="shared" si="520"/>
        <v>1.8382209024567685E-2</v>
      </c>
    </row>
    <row r="3671" spans="1:7" hidden="1">
      <c r="A3671" s="283" t="str">
        <f t="shared" si="516"/>
        <v>Tier 39</v>
      </c>
      <c r="B3671" s="286">
        <f t="shared" si="521"/>
        <v>3608</v>
      </c>
      <c r="C3671" s="265">
        <f t="shared" si="521"/>
        <v>47550</v>
      </c>
      <c r="D3671" s="265" t="str">
        <f t="shared" si="517"/>
        <v>Tier 39</v>
      </c>
      <c r="E3671" s="284">
        <f t="shared" si="518"/>
        <v>0.25958372750798164</v>
      </c>
      <c r="F3671" s="265" t="str">
        <f t="shared" si="519"/>
        <v>Tier 39</v>
      </c>
      <c r="G3671" s="284">
        <f t="shared" si="520"/>
        <v>1.8383867791732768E-2</v>
      </c>
    </row>
    <row r="3672" spans="1:7" hidden="1">
      <c r="A3672" s="283" t="str">
        <f t="shared" si="516"/>
        <v>Tier 39</v>
      </c>
      <c r="B3672" s="286">
        <f t="shared" si="521"/>
        <v>3609</v>
      </c>
      <c r="C3672" s="265">
        <f t="shared" si="521"/>
        <v>47551</v>
      </c>
      <c r="D3672" s="265" t="str">
        <f t="shared" si="517"/>
        <v>Tier 39</v>
      </c>
      <c r="E3672" s="284">
        <f t="shared" si="518"/>
        <v>0.25960771072283484</v>
      </c>
      <c r="F3672" s="265" t="str">
        <f t="shared" si="519"/>
        <v>Tier 39</v>
      </c>
      <c r="G3672" s="284">
        <f t="shared" si="520"/>
        <v>1.8385526558897851E-2</v>
      </c>
    </row>
    <row r="3673" spans="1:7" hidden="1">
      <c r="A3673" s="283" t="str">
        <f t="shared" si="516"/>
        <v>Tier 39</v>
      </c>
      <c r="B3673" s="286">
        <f t="shared" si="521"/>
        <v>3610</v>
      </c>
      <c r="C3673" s="265">
        <f t="shared" si="521"/>
        <v>47552</v>
      </c>
      <c r="D3673" s="265" t="str">
        <f t="shared" si="517"/>
        <v>Tier 39</v>
      </c>
      <c r="E3673" s="284">
        <f t="shared" si="518"/>
        <v>0.25963169393768804</v>
      </c>
      <c r="F3673" s="265" t="str">
        <f t="shared" si="519"/>
        <v>Tier 39</v>
      </c>
      <c r="G3673" s="284">
        <f t="shared" si="520"/>
        <v>1.8387185326062934E-2</v>
      </c>
    </row>
    <row r="3674" spans="1:7" hidden="1">
      <c r="A3674" s="283" t="str">
        <f t="shared" si="516"/>
        <v>Tier 39</v>
      </c>
      <c r="B3674" s="286">
        <f t="shared" si="521"/>
        <v>3611</v>
      </c>
      <c r="C3674" s="265">
        <f t="shared" si="521"/>
        <v>47553</v>
      </c>
      <c r="D3674" s="265" t="str">
        <f t="shared" si="517"/>
        <v>Tier 39</v>
      </c>
      <c r="E3674" s="284">
        <f t="shared" si="518"/>
        <v>0.25965567715254123</v>
      </c>
      <c r="F3674" s="265" t="str">
        <f t="shared" si="519"/>
        <v>Tier 39</v>
      </c>
      <c r="G3674" s="284">
        <f t="shared" si="520"/>
        <v>1.8388844093228017E-2</v>
      </c>
    </row>
    <row r="3675" spans="1:7" hidden="1">
      <c r="A3675" s="283" t="str">
        <f t="shared" si="516"/>
        <v>Tier 39</v>
      </c>
      <c r="B3675" s="286">
        <f t="shared" ref="B3675:C3690" si="522">B3674+1</f>
        <v>3612</v>
      </c>
      <c r="C3675" s="265">
        <f t="shared" si="522"/>
        <v>47554</v>
      </c>
      <c r="D3675" s="265" t="str">
        <f t="shared" si="517"/>
        <v>Tier 39</v>
      </c>
      <c r="E3675" s="284">
        <f t="shared" si="518"/>
        <v>0.25967966036739443</v>
      </c>
      <c r="F3675" s="265" t="str">
        <f t="shared" si="519"/>
        <v>Tier 39</v>
      </c>
      <c r="G3675" s="284">
        <f t="shared" si="520"/>
        <v>1.83905028603931E-2</v>
      </c>
    </row>
    <row r="3676" spans="1:7" hidden="1">
      <c r="A3676" s="283" t="str">
        <f t="shared" si="516"/>
        <v>Tier 39</v>
      </c>
      <c r="B3676" s="286">
        <f t="shared" si="522"/>
        <v>3613</v>
      </c>
      <c r="C3676" s="265">
        <f t="shared" si="522"/>
        <v>47555</v>
      </c>
      <c r="D3676" s="265" t="str">
        <f t="shared" si="517"/>
        <v>Tier 39</v>
      </c>
      <c r="E3676" s="284">
        <f t="shared" si="518"/>
        <v>0.25970364358224762</v>
      </c>
      <c r="F3676" s="265" t="str">
        <f t="shared" si="519"/>
        <v>Tier 39</v>
      </c>
      <c r="G3676" s="284">
        <f t="shared" si="520"/>
        <v>1.8392161627558183E-2</v>
      </c>
    </row>
    <row r="3677" spans="1:7" hidden="1">
      <c r="A3677" s="283" t="str">
        <f t="shared" si="516"/>
        <v>Tier 39</v>
      </c>
      <c r="B3677" s="286">
        <f t="shared" si="522"/>
        <v>3614</v>
      </c>
      <c r="C3677" s="265">
        <f t="shared" si="522"/>
        <v>47556</v>
      </c>
      <c r="D3677" s="265" t="str">
        <f t="shared" si="517"/>
        <v>Tier 39</v>
      </c>
      <c r="E3677" s="284">
        <f t="shared" si="518"/>
        <v>0.25972762679710082</v>
      </c>
      <c r="F3677" s="265" t="str">
        <f t="shared" si="519"/>
        <v>Tier 39</v>
      </c>
      <c r="G3677" s="284">
        <f t="shared" si="520"/>
        <v>1.8393820394723266E-2</v>
      </c>
    </row>
    <row r="3678" spans="1:7" hidden="1">
      <c r="A3678" s="283" t="str">
        <f t="shared" si="516"/>
        <v>Tier 39</v>
      </c>
      <c r="B3678" s="286">
        <f t="shared" si="522"/>
        <v>3615</v>
      </c>
      <c r="C3678" s="265">
        <f t="shared" si="522"/>
        <v>47557</v>
      </c>
      <c r="D3678" s="265" t="str">
        <f t="shared" si="517"/>
        <v>Tier 39</v>
      </c>
      <c r="E3678" s="284">
        <f t="shared" si="518"/>
        <v>0.25975161001195402</v>
      </c>
      <c r="F3678" s="265" t="str">
        <f t="shared" si="519"/>
        <v>Tier 39</v>
      </c>
      <c r="G3678" s="284">
        <f t="shared" si="520"/>
        <v>1.8395479161888349E-2</v>
      </c>
    </row>
    <row r="3679" spans="1:7" hidden="1">
      <c r="A3679" s="283" t="str">
        <f t="shared" si="516"/>
        <v>Tier 39</v>
      </c>
      <c r="B3679" s="286">
        <f t="shared" si="522"/>
        <v>3616</v>
      </c>
      <c r="C3679" s="265">
        <f t="shared" si="522"/>
        <v>47558</v>
      </c>
      <c r="D3679" s="265" t="str">
        <f t="shared" si="517"/>
        <v>Tier 39</v>
      </c>
      <c r="E3679" s="284">
        <f t="shared" si="518"/>
        <v>0.25977559322680721</v>
      </c>
      <c r="F3679" s="265" t="str">
        <f t="shared" si="519"/>
        <v>Tier 39</v>
      </c>
      <c r="G3679" s="284">
        <f t="shared" si="520"/>
        <v>1.8397137929053432E-2</v>
      </c>
    </row>
    <row r="3680" spans="1:7" hidden="1">
      <c r="A3680" s="283" t="str">
        <f t="shared" si="516"/>
        <v>Tier 39</v>
      </c>
      <c r="B3680" s="286">
        <f t="shared" si="522"/>
        <v>3617</v>
      </c>
      <c r="C3680" s="265">
        <f t="shared" si="522"/>
        <v>47559</v>
      </c>
      <c r="D3680" s="265" t="str">
        <f t="shared" si="517"/>
        <v>Tier 39</v>
      </c>
      <c r="E3680" s="284">
        <f t="shared" si="518"/>
        <v>0.25979957644166041</v>
      </c>
      <c r="F3680" s="265" t="str">
        <f t="shared" si="519"/>
        <v>Tier 39</v>
      </c>
      <c r="G3680" s="284">
        <f t="shared" si="520"/>
        <v>1.8398796696218515E-2</v>
      </c>
    </row>
    <row r="3681" spans="1:7" hidden="1">
      <c r="A3681" s="283" t="str">
        <f t="shared" si="516"/>
        <v>Tier 39</v>
      </c>
      <c r="B3681" s="286">
        <f t="shared" si="522"/>
        <v>3618</v>
      </c>
      <c r="C3681" s="265">
        <f t="shared" si="522"/>
        <v>47560</v>
      </c>
      <c r="D3681" s="265" t="str">
        <f t="shared" si="517"/>
        <v>Tier 39</v>
      </c>
      <c r="E3681" s="284">
        <f t="shared" si="518"/>
        <v>0.2598235596565136</v>
      </c>
      <c r="F3681" s="265" t="str">
        <f t="shared" si="519"/>
        <v>Tier 39</v>
      </c>
      <c r="G3681" s="284">
        <f t="shared" si="520"/>
        <v>1.8400455463383598E-2</v>
      </c>
    </row>
    <row r="3682" spans="1:7" hidden="1">
      <c r="A3682" s="283" t="str">
        <f t="shared" si="516"/>
        <v>Tier 39</v>
      </c>
      <c r="B3682" s="286">
        <f t="shared" si="522"/>
        <v>3619</v>
      </c>
      <c r="C3682" s="265">
        <f t="shared" si="522"/>
        <v>47561</v>
      </c>
      <c r="D3682" s="265" t="str">
        <f t="shared" si="517"/>
        <v>Tier 39</v>
      </c>
      <c r="E3682" s="284">
        <f t="shared" si="518"/>
        <v>0.2598475428713668</v>
      </c>
      <c r="F3682" s="265" t="str">
        <f t="shared" si="519"/>
        <v>Tier 39</v>
      </c>
      <c r="G3682" s="284">
        <f t="shared" si="520"/>
        <v>1.8402114230548682E-2</v>
      </c>
    </row>
    <row r="3683" spans="1:7" hidden="1">
      <c r="A3683" s="283" t="str">
        <f t="shared" si="516"/>
        <v>Tier 39</v>
      </c>
      <c r="B3683" s="286">
        <f t="shared" si="522"/>
        <v>3620</v>
      </c>
      <c r="C3683" s="265">
        <f t="shared" si="522"/>
        <v>47562</v>
      </c>
      <c r="D3683" s="265" t="str">
        <f t="shared" si="517"/>
        <v>Tier 39</v>
      </c>
      <c r="E3683" s="284">
        <f t="shared" si="518"/>
        <v>0.25987152608621999</v>
      </c>
      <c r="F3683" s="265" t="str">
        <f t="shared" si="519"/>
        <v>Tier 39</v>
      </c>
      <c r="G3683" s="284">
        <f t="shared" si="520"/>
        <v>1.8403772997713765E-2</v>
      </c>
    </row>
    <row r="3684" spans="1:7" hidden="1">
      <c r="A3684" s="283" t="str">
        <f t="shared" si="516"/>
        <v>Tier 39</v>
      </c>
      <c r="B3684" s="286">
        <f t="shared" si="522"/>
        <v>3621</v>
      </c>
      <c r="C3684" s="265">
        <f t="shared" si="522"/>
        <v>47563</v>
      </c>
      <c r="D3684" s="265" t="str">
        <f t="shared" si="517"/>
        <v>Tier 39</v>
      </c>
      <c r="E3684" s="284">
        <f t="shared" si="518"/>
        <v>0.25989550930107319</v>
      </c>
      <c r="F3684" s="265" t="str">
        <f t="shared" si="519"/>
        <v>Tier 39</v>
      </c>
      <c r="G3684" s="284">
        <f t="shared" si="520"/>
        <v>1.8405431764878848E-2</v>
      </c>
    </row>
    <row r="3685" spans="1:7" hidden="1">
      <c r="A3685" s="283" t="str">
        <f t="shared" si="516"/>
        <v>Tier 39</v>
      </c>
      <c r="B3685" s="286">
        <f t="shared" si="522"/>
        <v>3622</v>
      </c>
      <c r="C3685" s="265">
        <f t="shared" si="522"/>
        <v>47564</v>
      </c>
      <c r="D3685" s="265" t="str">
        <f t="shared" si="517"/>
        <v>Tier 39</v>
      </c>
      <c r="E3685" s="284">
        <f t="shared" si="518"/>
        <v>0.25991949251592639</v>
      </c>
      <c r="F3685" s="265" t="str">
        <f t="shared" si="519"/>
        <v>Tier 39</v>
      </c>
      <c r="G3685" s="284">
        <f t="shared" si="520"/>
        <v>1.8407090532043931E-2</v>
      </c>
    </row>
    <row r="3686" spans="1:7" hidden="1">
      <c r="A3686" s="283" t="str">
        <f t="shared" si="516"/>
        <v>Tier 39</v>
      </c>
      <c r="B3686" s="286">
        <f t="shared" si="522"/>
        <v>3623</v>
      </c>
      <c r="C3686" s="265">
        <f t="shared" si="522"/>
        <v>47565</v>
      </c>
      <c r="D3686" s="265" t="str">
        <f t="shared" si="517"/>
        <v>Tier 39</v>
      </c>
      <c r="E3686" s="284">
        <f t="shared" si="518"/>
        <v>0.25994347573077958</v>
      </c>
      <c r="F3686" s="265" t="str">
        <f t="shared" si="519"/>
        <v>Tier 39</v>
      </c>
      <c r="G3686" s="284">
        <f t="shared" si="520"/>
        <v>1.8408749299209014E-2</v>
      </c>
    </row>
    <row r="3687" spans="1:7" hidden="1">
      <c r="A3687" s="283" t="str">
        <f t="shared" si="516"/>
        <v>Tier 39</v>
      </c>
      <c r="B3687" s="286">
        <f t="shared" si="522"/>
        <v>3624</v>
      </c>
      <c r="C3687" s="265">
        <f t="shared" si="522"/>
        <v>47566</v>
      </c>
      <c r="D3687" s="265" t="str">
        <f t="shared" si="517"/>
        <v>Tier 39</v>
      </c>
      <c r="E3687" s="284">
        <f t="shared" si="518"/>
        <v>0.25996745894563278</v>
      </c>
      <c r="F3687" s="265" t="str">
        <f t="shared" si="519"/>
        <v>Tier 39</v>
      </c>
      <c r="G3687" s="284">
        <f t="shared" si="520"/>
        <v>1.8410408066374097E-2</v>
      </c>
    </row>
    <row r="3688" spans="1:7" hidden="1">
      <c r="A3688" s="283" t="str">
        <f t="shared" si="516"/>
        <v>Tier 39</v>
      </c>
      <c r="B3688" s="286">
        <f t="shared" si="522"/>
        <v>3625</v>
      </c>
      <c r="C3688" s="265">
        <f t="shared" si="522"/>
        <v>47567</v>
      </c>
      <c r="D3688" s="265" t="str">
        <f t="shared" si="517"/>
        <v>Tier 39</v>
      </c>
      <c r="E3688" s="284">
        <f t="shared" si="518"/>
        <v>0.25999144216048597</v>
      </c>
      <c r="F3688" s="265" t="str">
        <f t="shared" si="519"/>
        <v>Tier 39</v>
      </c>
      <c r="G3688" s="284">
        <f t="shared" si="520"/>
        <v>1.841206683353918E-2</v>
      </c>
    </row>
    <row r="3689" spans="1:7" hidden="1">
      <c r="A3689" s="283" t="str">
        <f t="shared" si="516"/>
        <v>Tier 39</v>
      </c>
      <c r="B3689" s="286">
        <f t="shared" si="522"/>
        <v>3626</v>
      </c>
      <c r="C3689" s="265">
        <f t="shared" si="522"/>
        <v>47568</v>
      </c>
      <c r="D3689" s="265" t="str">
        <f t="shared" si="517"/>
        <v>Tier 39</v>
      </c>
      <c r="E3689" s="284">
        <f t="shared" si="518"/>
        <v>0.26001542537533917</v>
      </c>
      <c r="F3689" s="265" t="str">
        <f t="shared" si="519"/>
        <v>Tier 39</v>
      </c>
      <c r="G3689" s="284">
        <f t="shared" si="520"/>
        <v>1.8413725600704263E-2</v>
      </c>
    </row>
    <row r="3690" spans="1:7" hidden="1">
      <c r="A3690" s="283" t="str">
        <f t="shared" si="516"/>
        <v>Tier 39</v>
      </c>
      <c r="B3690" s="286">
        <f t="shared" si="522"/>
        <v>3627</v>
      </c>
      <c r="C3690" s="265">
        <f t="shared" si="522"/>
        <v>47569</v>
      </c>
      <c r="D3690" s="265" t="str">
        <f t="shared" si="517"/>
        <v>Tier 39</v>
      </c>
      <c r="E3690" s="284">
        <f t="shared" si="518"/>
        <v>0.26003940859019237</v>
      </c>
      <c r="F3690" s="265" t="str">
        <f t="shared" si="519"/>
        <v>Tier 39</v>
      </c>
      <c r="G3690" s="284">
        <f t="shared" si="520"/>
        <v>1.8415384367869346E-2</v>
      </c>
    </row>
    <row r="3691" spans="1:7" hidden="1">
      <c r="A3691" s="283" t="str">
        <f t="shared" si="516"/>
        <v>Tier 39</v>
      </c>
      <c r="B3691" s="286">
        <f t="shared" ref="B3691:C3706" si="523">B3690+1</f>
        <v>3628</v>
      </c>
      <c r="C3691" s="265">
        <f t="shared" si="523"/>
        <v>47570</v>
      </c>
      <c r="D3691" s="265" t="str">
        <f t="shared" si="517"/>
        <v>Tier 39</v>
      </c>
      <c r="E3691" s="284">
        <f t="shared" si="518"/>
        <v>0.26006339180504556</v>
      </c>
      <c r="F3691" s="265" t="str">
        <f t="shared" si="519"/>
        <v>Tier 39</v>
      </c>
      <c r="G3691" s="284">
        <f t="shared" si="520"/>
        <v>1.8417043135034429E-2</v>
      </c>
    </row>
    <row r="3692" spans="1:7" hidden="1">
      <c r="A3692" s="283" t="str">
        <f t="shared" si="516"/>
        <v>Tier 39</v>
      </c>
      <c r="B3692" s="286">
        <f t="shared" si="523"/>
        <v>3629</v>
      </c>
      <c r="C3692" s="265">
        <f t="shared" si="523"/>
        <v>47571</v>
      </c>
      <c r="D3692" s="265" t="str">
        <f t="shared" si="517"/>
        <v>Tier 39</v>
      </c>
      <c r="E3692" s="284">
        <f t="shared" si="518"/>
        <v>0.26008737501989876</v>
      </c>
      <c r="F3692" s="265" t="str">
        <f t="shared" si="519"/>
        <v>Tier 39</v>
      </c>
      <c r="G3692" s="284">
        <f t="shared" si="520"/>
        <v>1.8418701902199512E-2</v>
      </c>
    </row>
    <row r="3693" spans="1:7" hidden="1">
      <c r="A3693" s="283" t="str">
        <f t="shared" si="516"/>
        <v>Tier 39</v>
      </c>
      <c r="B3693" s="286">
        <f t="shared" si="523"/>
        <v>3630</v>
      </c>
      <c r="C3693" s="265">
        <f t="shared" si="523"/>
        <v>47572</v>
      </c>
      <c r="D3693" s="265" t="str">
        <f t="shared" si="517"/>
        <v>Tier 39</v>
      </c>
      <c r="E3693" s="284">
        <f t="shared" si="518"/>
        <v>0.26011135823475195</v>
      </c>
      <c r="F3693" s="265" t="str">
        <f t="shared" si="519"/>
        <v>Tier 39</v>
      </c>
      <c r="G3693" s="284">
        <f t="shared" si="520"/>
        <v>1.8420360669364595E-2</v>
      </c>
    </row>
    <row r="3694" spans="1:7" hidden="1">
      <c r="A3694" s="283" t="str">
        <f t="shared" si="516"/>
        <v>Tier 39</v>
      </c>
      <c r="B3694" s="286">
        <f t="shared" si="523"/>
        <v>3631</v>
      </c>
      <c r="C3694" s="265">
        <f t="shared" si="523"/>
        <v>47573</v>
      </c>
      <c r="D3694" s="265" t="str">
        <f t="shared" si="517"/>
        <v>Tier 39</v>
      </c>
      <c r="E3694" s="284">
        <f t="shared" si="518"/>
        <v>0.26013534144960515</v>
      </c>
      <c r="F3694" s="265" t="str">
        <f t="shared" si="519"/>
        <v>Tier 39</v>
      </c>
      <c r="G3694" s="284">
        <f t="shared" si="520"/>
        <v>1.8422019436529678E-2</v>
      </c>
    </row>
    <row r="3695" spans="1:7" hidden="1">
      <c r="A3695" s="283" t="str">
        <f t="shared" si="516"/>
        <v>Tier 39</v>
      </c>
      <c r="B3695" s="286">
        <f t="shared" si="523"/>
        <v>3632</v>
      </c>
      <c r="C3695" s="265">
        <f t="shared" si="523"/>
        <v>47574</v>
      </c>
      <c r="D3695" s="265" t="str">
        <f t="shared" si="517"/>
        <v>Tier 39</v>
      </c>
      <c r="E3695" s="284">
        <f t="shared" si="518"/>
        <v>0.26015932466445835</v>
      </c>
      <c r="F3695" s="265" t="str">
        <f t="shared" si="519"/>
        <v>Tier 39</v>
      </c>
      <c r="G3695" s="284">
        <f t="shared" si="520"/>
        <v>1.8423678203694761E-2</v>
      </c>
    </row>
    <row r="3696" spans="1:7" hidden="1">
      <c r="A3696" s="283" t="str">
        <f t="shared" si="516"/>
        <v>Tier 39</v>
      </c>
      <c r="B3696" s="286">
        <f t="shared" si="523"/>
        <v>3633</v>
      </c>
      <c r="C3696" s="265">
        <f t="shared" si="523"/>
        <v>47575</v>
      </c>
      <c r="D3696" s="265" t="str">
        <f t="shared" si="517"/>
        <v>Tier 39</v>
      </c>
      <c r="E3696" s="284">
        <f t="shared" si="518"/>
        <v>0.26018330787931154</v>
      </c>
      <c r="F3696" s="265" t="str">
        <f t="shared" si="519"/>
        <v>Tier 39</v>
      </c>
      <c r="G3696" s="284">
        <f t="shared" si="520"/>
        <v>1.8425336970859844E-2</v>
      </c>
    </row>
    <row r="3697" spans="1:7" hidden="1">
      <c r="A3697" s="283" t="str">
        <f t="shared" si="516"/>
        <v>Tier 39</v>
      </c>
      <c r="B3697" s="286">
        <f t="shared" si="523"/>
        <v>3634</v>
      </c>
      <c r="C3697" s="265">
        <f t="shared" si="523"/>
        <v>47576</v>
      </c>
      <c r="D3697" s="265" t="str">
        <f t="shared" si="517"/>
        <v>Tier 39</v>
      </c>
      <c r="E3697" s="284">
        <f t="shared" si="518"/>
        <v>0.26020729109416474</v>
      </c>
      <c r="F3697" s="265" t="str">
        <f t="shared" si="519"/>
        <v>Tier 39</v>
      </c>
      <c r="G3697" s="284">
        <f t="shared" si="520"/>
        <v>1.8426995738024927E-2</v>
      </c>
    </row>
    <row r="3698" spans="1:7" hidden="1">
      <c r="A3698" s="283" t="str">
        <f t="shared" si="516"/>
        <v>Tier 39</v>
      </c>
      <c r="B3698" s="286">
        <f t="shared" si="523"/>
        <v>3635</v>
      </c>
      <c r="C3698" s="265">
        <f t="shared" si="523"/>
        <v>47577</v>
      </c>
      <c r="D3698" s="265" t="str">
        <f t="shared" si="517"/>
        <v>Tier 39</v>
      </c>
      <c r="E3698" s="284">
        <f t="shared" si="518"/>
        <v>0.26023127430901793</v>
      </c>
      <c r="F3698" s="265" t="str">
        <f t="shared" si="519"/>
        <v>Tier 39</v>
      </c>
      <c r="G3698" s="284">
        <f t="shared" si="520"/>
        <v>1.8428654505190011E-2</v>
      </c>
    </row>
    <row r="3699" spans="1:7" hidden="1">
      <c r="A3699" s="283" t="str">
        <f t="shared" si="516"/>
        <v>Tier 39</v>
      </c>
      <c r="B3699" s="286">
        <f t="shared" si="523"/>
        <v>3636</v>
      </c>
      <c r="C3699" s="265">
        <f t="shared" si="523"/>
        <v>47578</v>
      </c>
      <c r="D3699" s="265" t="str">
        <f t="shared" si="517"/>
        <v>Tier 39</v>
      </c>
      <c r="E3699" s="284">
        <f t="shared" si="518"/>
        <v>0.26025525752387113</v>
      </c>
      <c r="F3699" s="265" t="str">
        <f t="shared" si="519"/>
        <v>Tier 39</v>
      </c>
      <c r="G3699" s="284">
        <f t="shared" si="520"/>
        <v>1.8430313272355094E-2</v>
      </c>
    </row>
    <row r="3700" spans="1:7" hidden="1">
      <c r="A3700" s="283" t="str">
        <f t="shared" si="516"/>
        <v>Tier 39</v>
      </c>
      <c r="B3700" s="286">
        <f t="shared" si="523"/>
        <v>3637</v>
      </c>
      <c r="C3700" s="265">
        <f t="shared" si="523"/>
        <v>47579</v>
      </c>
      <c r="D3700" s="265" t="str">
        <f t="shared" si="517"/>
        <v>Tier 39</v>
      </c>
      <c r="E3700" s="284">
        <f t="shared" si="518"/>
        <v>0.26027924073872433</v>
      </c>
      <c r="F3700" s="265" t="str">
        <f t="shared" si="519"/>
        <v>Tier 39</v>
      </c>
      <c r="G3700" s="284">
        <f t="shared" si="520"/>
        <v>1.8431972039520177E-2</v>
      </c>
    </row>
    <row r="3701" spans="1:7" hidden="1">
      <c r="A3701" s="283" t="str">
        <f t="shared" si="516"/>
        <v>Tier 39</v>
      </c>
      <c r="B3701" s="286">
        <f t="shared" si="523"/>
        <v>3638</v>
      </c>
      <c r="C3701" s="265">
        <f t="shared" si="523"/>
        <v>47580</v>
      </c>
      <c r="D3701" s="265" t="str">
        <f t="shared" si="517"/>
        <v>Tier 39</v>
      </c>
      <c r="E3701" s="284">
        <f t="shared" si="518"/>
        <v>0.26030322395357752</v>
      </c>
      <c r="F3701" s="265" t="str">
        <f t="shared" si="519"/>
        <v>Tier 39</v>
      </c>
      <c r="G3701" s="284">
        <f t="shared" si="520"/>
        <v>1.843363080668526E-2</v>
      </c>
    </row>
    <row r="3702" spans="1:7" hidden="1">
      <c r="A3702" s="283" t="str">
        <f t="shared" si="516"/>
        <v>Tier 39</v>
      </c>
      <c r="B3702" s="286">
        <f t="shared" si="523"/>
        <v>3639</v>
      </c>
      <c r="C3702" s="265">
        <f t="shared" si="523"/>
        <v>47581</v>
      </c>
      <c r="D3702" s="265" t="str">
        <f t="shared" si="517"/>
        <v>Tier 39</v>
      </c>
      <c r="E3702" s="284">
        <f t="shared" si="518"/>
        <v>0.26032720716843072</v>
      </c>
      <c r="F3702" s="265" t="str">
        <f t="shared" si="519"/>
        <v>Tier 39</v>
      </c>
      <c r="G3702" s="284">
        <f t="shared" si="520"/>
        <v>1.8435289573850343E-2</v>
      </c>
    </row>
    <row r="3703" spans="1:7" hidden="1">
      <c r="A3703" s="283" t="str">
        <f t="shared" si="516"/>
        <v>Tier 39</v>
      </c>
      <c r="B3703" s="286">
        <f t="shared" si="523"/>
        <v>3640</v>
      </c>
      <c r="C3703" s="265">
        <f t="shared" si="523"/>
        <v>47582</v>
      </c>
      <c r="D3703" s="265" t="str">
        <f t="shared" si="517"/>
        <v>Tier 39</v>
      </c>
      <c r="E3703" s="284">
        <f t="shared" si="518"/>
        <v>0.26035119038328391</v>
      </c>
      <c r="F3703" s="265" t="str">
        <f t="shared" si="519"/>
        <v>Tier 39</v>
      </c>
      <c r="G3703" s="284">
        <f t="shared" si="520"/>
        <v>1.8436948341015426E-2</v>
      </c>
    </row>
    <row r="3704" spans="1:7" hidden="1">
      <c r="A3704" s="283" t="str">
        <f t="shared" si="516"/>
        <v>Tier 39</v>
      </c>
      <c r="B3704" s="286">
        <f t="shared" si="523"/>
        <v>3641</v>
      </c>
      <c r="C3704" s="265">
        <f t="shared" si="523"/>
        <v>47583</v>
      </c>
      <c r="D3704" s="265" t="str">
        <f t="shared" si="517"/>
        <v>Tier 39</v>
      </c>
      <c r="E3704" s="284">
        <f t="shared" si="518"/>
        <v>0.26037517359813711</v>
      </c>
      <c r="F3704" s="265" t="str">
        <f t="shared" si="519"/>
        <v>Tier 39</v>
      </c>
      <c r="G3704" s="284">
        <f t="shared" si="520"/>
        <v>1.8438607108180509E-2</v>
      </c>
    </row>
    <row r="3705" spans="1:7" hidden="1">
      <c r="A3705" s="283" t="str">
        <f t="shared" si="516"/>
        <v>Tier 39</v>
      </c>
      <c r="B3705" s="286">
        <f t="shared" si="523"/>
        <v>3642</v>
      </c>
      <c r="C3705" s="265">
        <f t="shared" si="523"/>
        <v>47584</v>
      </c>
      <c r="D3705" s="265" t="str">
        <f t="shared" si="517"/>
        <v>Tier 39</v>
      </c>
      <c r="E3705" s="284">
        <f t="shared" si="518"/>
        <v>0.26039915681299031</v>
      </c>
      <c r="F3705" s="265" t="str">
        <f t="shared" si="519"/>
        <v>Tier 39</v>
      </c>
      <c r="G3705" s="284">
        <f t="shared" si="520"/>
        <v>1.8440265875345592E-2</v>
      </c>
    </row>
    <row r="3706" spans="1:7" hidden="1">
      <c r="A3706" s="283" t="str">
        <f t="shared" si="516"/>
        <v>Tier 39</v>
      </c>
      <c r="B3706" s="286">
        <f t="shared" si="523"/>
        <v>3643</v>
      </c>
      <c r="C3706" s="265">
        <f t="shared" si="523"/>
        <v>47585</v>
      </c>
      <c r="D3706" s="265" t="str">
        <f t="shared" si="517"/>
        <v>Tier 39</v>
      </c>
      <c r="E3706" s="284">
        <f t="shared" si="518"/>
        <v>0.2604231400278435</v>
      </c>
      <c r="F3706" s="265" t="str">
        <f t="shared" si="519"/>
        <v>Tier 39</v>
      </c>
      <c r="G3706" s="284">
        <f t="shared" si="520"/>
        <v>1.8441924642510675E-2</v>
      </c>
    </row>
    <row r="3707" spans="1:7" hidden="1">
      <c r="A3707" s="283" t="str">
        <f t="shared" si="516"/>
        <v>Tier 39</v>
      </c>
      <c r="B3707" s="286">
        <f t="shared" ref="B3707:C3718" si="524">B3706+1</f>
        <v>3644</v>
      </c>
      <c r="C3707" s="265">
        <f t="shared" si="524"/>
        <v>47586</v>
      </c>
      <c r="D3707" s="265" t="str">
        <f t="shared" si="517"/>
        <v>Tier 39</v>
      </c>
      <c r="E3707" s="284">
        <f t="shared" si="518"/>
        <v>0.2604471232426967</v>
      </c>
      <c r="F3707" s="265" t="str">
        <f t="shared" si="519"/>
        <v>Tier 39</v>
      </c>
      <c r="G3707" s="284">
        <f t="shared" si="520"/>
        <v>1.8443583409675758E-2</v>
      </c>
    </row>
    <row r="3708" spans="1:7" hidden="1">
      <c r="A3708" s="283" t="str">
        <f t="shared" si="516"/>
        <v>Tier 39</v>
      </c>
      <c r="B3708" s="286">
        <f t="shared" si="524"/>
        <v>3645</v>
      </c>
      <c r="C3708" s="265">
        <f t="shared" si="524"/>
        <v>47587</v>
      </c>
      <c r="D3708" s="265" t="str">
        <f t="shared" si="517"/>
        <v>Tier 39</v>
      </c>
      <c r="E3708" s="284">
        <f t="shared" si="518"/>
        <v>0.26047110645754989</v>
      </c>
      <c r="F3708" s="265" t="str">
        <f t="shared" si="519"/>
        <v>Tier 39</v>
      </c>
      <c r="G3708" s="284">
        <f t="shared" si="520"/>
        <v>1.8445242176840841E-2</v>
      </c>
    </row>
    <row r="3709" spans="1:7" hidden="1">
      <c r="A3709" s="283" t="str">
        <f t="shared" si="516"/>
        <v>Tier 39</v>
      </c>
      <c r="B3709" s="286">
        <f t="shared" si="524"/>
        <v>3646</v>
      </c>
      <c r="C3709" s="265">
        <f t="shared" si="524"/>
        <v>47588</v>
      </c>
      <c r="D3709" s="265" t="str">
        <f t="shared" si="517"/>
        <v>Tier 39</v>
      </c>
      <c r="E3709" s="284">
        <f t="shared" si="518"/>
        <v>0.26049508967240309</v>
      </c>
      <c r="F3709" s="265" t="str">
        <f t="shared" si="519"/>
        <v>Tier 39</v>
      </c>
      <c r="G3709" s="284">
        <f t="shared" si="520"/>
        <v>1.8446900944005924E-2</v>
      </c>
    </row>
    <row r="3710" spans="1:7" hidden="1">
      <c r="A3710" s="283" t="str">
        <f t="shared" si="516"/>
        <v>Tier 39</v>
      </c>
      <c r="B3710" s="286">
        <f t="shared" si="524"/>
        <v>3647</v>
      </c>
      <c r="C3710" s="265">
        <f t="shared" si="524"/>
        <v>47589</v>
      </c>
      <c r="D3710" s="265" t="str">
        <f t="shared" si="517"/>
        <v>Tier 39</v>
      </c>
      <c r="E3710" s="284">
        <f t="shared" si="518"/>
        <v>0.26051907288725629</v>
      </c>
      <c r="F3710" s="265" t="str">
        <f t="shared" si="519"/>
        <v>Tier 39</v>
      </c>
      <c r="G3710" s="284">
        <f t="shared" si="520"/>
        <v>1.8448559711171007E-2</v>
      </c>
    </row>
    <row r="3711" spans="1:7" hidden="1">
      <c r="A3711" s="283" t="str">
        <f t="shared" si="516"/>
        <v>Tier 39</v>
      </c>
      <c r="B3711" s="286">
        <f t="shared" si="524"/>
        <v>3648</v>
      </c>
      <c r="C3711" s="265">
        <f t="shared" si="524"/>
        <v>47590</v>
      </c>
      <c r="D3711" s="265" t="str">
        <f t="shared" si="517"/>
        <v>Tier 39</v>
      </c>
      <c r="E3711" s="284">
        <f t="shared" si="518"/>
        <v>0.26054305610210948</v>
      </c>
      <c r="F3711" s="265" t="str">
        <f t="shared" si="519"/>
        <v>Tier 39</v>
      </c>
      <c r="G3711" s="284">
        <f t="shared" si="520"/>
        <v>1.845021847833609E-2</v>
      </c>
    </row>
    <row r="3712" spans="1:7" hidden="1">
      <c r="A3712" s="283" t="str">
        <f t="shared" ref="A3712:A3718" si="525">IFERROR(INDEX($P$63:$P$101,MATCH(B3712,$Q$63:$Q$101,0)),A3711)</f>
        <v>Tier 39</v>
      </c>
      <c r="B3712" s="286">
        <f t="shared" si="524"/>
        <v>3649</v>
      </c>
      <c r="C3712" s="265">
        <f t="shared" si="524"/>
        <v>47591</v>
      </c>
      <c r="D3712" s="265" t="str">
        <f t="shared" ref="D3712:D3718" si="526">IF(A3712=0,"",A3712)</f>
        <v>Tier 39</v>
      </c>
      <c r="E3712" s="284">
        <f t="shared" ref="E3712:E3718" si="527">IF(A3712=0,E3711,E3711+VLOOKUP(D3712,$P$63:$T$101,3,0))</f>
        <v>0.26056703931696268</v>
      </c>
      <c r="F3712" s="265" t="str">
        <f t="shared" ref="F3712:F3718" si="528">D3712</f>
        <v>Tier 39</v>
      </c>
      <c r="G3712" s="284">
        <f t="shared" ref="G3712:G3718" si="529">IF(A3712=0,G3711,G3711+VLOOKUP(F3712,$P$63:$T$101,5,0))</f>
        <v>1.8451877245501173E-2</v>
      </c>
    </row>
    <row r="3713" spans="1:7" hidden="1">
      <c r="A3713" s="283" t="str">
        <f t="shared" si="525"/>
        <v>Tier 39</v>
      </c>
      <c r="B3713" s="286">
        <f t="shared" si="524"/>
        <v>3650</v>
      </c>
      <c r="C3713" s="265">
        <f t="shared" si="524"/>
        <v>47592</v>
      </c>
      <c r="D3713" s="265" t="str">
        <f t="shared" si="526"/>
        <v>Tier 39</v>
      </c>
      <c r="E3713" s="284">
        <f t="shared" si="527"/>
        <v>0.26059102253181587</v>
      </c>
      <c r="F3713" s="265" t="str">
        <f t="shared" si="528"/>
        <v>Tier 39</v>
      </c>
      <c r="G3713" s="284">
        <f t="shared" si="529"/>
        <v>1.8453536012666256E-2</v>
      </c>
    </row>
    <row r="3714" spans="1:7" hidden="1">
      <c r="A3714" s="283" t="str">
        <f t="shared" si="525"/>
        <v>Tier 39</v>
      </c>
      <c r="B3714" s="286">
        <f t="shared" si="524"/>
        <v>3651</v>
      </c>
      <c r="C3714" s="265">
        <f t="shared" si="524"/>
        <v>47593</v>
      </c>
      <c r="D3714" s="265" t="str">
        <f t="shared" si="526"/>
        <v>Tier 39</v>
      </c>
      <c r="E3714" s="284">
        <f t="shared" si="527"/>
        <v>0.26061500574666907</v>
      </c>
      <c r="F3714" s="265" t="str">
        <f t="shared" si="528"/>
        <v>Tier 39</v>
      </c>
      <c r="G3714" s="284">
        <f t="shared" si="529"/>
        <v>1.845519477983134E-2</v>
      </c>
    </row>
    <row r="3715" spans="1:7" hidden="1">
      <c r="A3715" s="283" t="str">
        <f t="shared" si="525"/>
        <v>Tier 39</v>
      </c>
      <c r="B3715" s="286">
        <f t="shared" si="524"/>
        <v>3652</v>
      </c>
      <c r="C3715" s="265">
        <f t="shared" si="524"/>
        <v>47594</v>
      </c>
      <c r="D3715" s="265" t="str">
        <f t="shared" si="526"/>
        <v>Tier 39</v>
      </c>
      <c r="E3715" s="284">
        <f t="shared" si="527"/>
        <v>0.26063898896152227</v>
      </c>
      <c r="F3715" s="265" t="str">
        <f t="shared" si="528"/>
        <v>Tier 39</v>
      </c>
      <c r="G3715" s="284">
        <f t="shared" si="529"/>
        <v>1.8456853546996423E-2</v>
      </c>
    </row>
    <row r="3716" spans="1:7" hidden="1">
      <c r="A3716" s="283" t="str">
        <f t="shared" si="525"/>
        <v>Tier 39</v>
      </c>
      <c r="B3716" s="286">
        <f t="shared" si="524"/>
        <v>3653</v>
      </c>
      <c r="C3716" s="265">
        <f t="shared" si="524"/>
        <v>47595</v>
      </c>
      <c r="D3716" s="265" t="str">
        <f t="shared" si="526"/>
        <v>Tier 39</v>
      </c>
      <c r="E3716" s="284">
        <f t="shared" si="527"/>
        <v>0.26066297217637546</v>
      </c>
      <c r="F3716" s="265" t="str">
        <f t="shared" si="528"/>
        <v>Tier 39</v>
      </c>
      <c r="G3716" s="284">
        <f t="shared" si="529"/>
        <v>1.8458512314161506E-2</v>
      </c>
    </row>
    <row r="3717" spans="1:7" hidden="1">
      <c r="A3717" s="283" t="str">
        <f t="shared" si="525"/>
        <v>Tier 39</v>
      </c>
      <c r="B3717" s="286">
        <f t="shared" si="524"/>
        <v>3654</v>
      </c>
      <c r="C3717" s="265">
        <f t="shared" si="524"/>
        <v>47596</v>
      </c>
      <c r="D3717" s="265" t="str">
        <f t="shared" si="526"/>
        <v>Tier 39</v>
      </c>
      <c r="E3717" s="284">
        <f t="shared" si="527"/>
        <v>0.26068695539122866</v>
      </c>
      <c r="F3717" s="265" t="str">
        <f t="shared" si="528"/>
        <v>Tier 39</v>
      </c>
      <c r="G3717" s="284">
        <f t="shared" si="529"/>
        <v>1.8460171081326589E-2</v>
      </c>
    </row>
    <row r="3718" spans="1:7" hidden="1">
      <c r="A3718" s="283" t="str">
        <f t="shared" si="525"/>
        <v>Tier 39</v>
      </c>
      <c r="B3718" s="286">
        <f t="shared" si="524"/>
        <v>3655</v>
      </c>
      <c r="C3718" s="265">
        <f t="shared" si="524"/>
        <v>47597</v>
      </c>
      <c r="D3718" s="265" t="str">
        <f t="shared" si="526"/>
        <v>Tier 39</v>
      </c>
      <c r="E3718" s="284">
        <f t="shared" si="527"/>
        <v>0.26071093860608185</v>
      </c>
      <c r="F3718" s="265" t="str">
        <f t="shared" si="528"/>
        <v>Tier 39</v>
      </c>
      <c r="G3718" s="284">
        <f t="shared" si="529"/>
        <v>1.8461829848491672E-2</v>
      </c>
    </row>
    <row r="3719" spans="1:7">
      <c r="A3719" s="283"/>
      <c r="B3719" s="286"/>
      <c r="C3719" s="265"/>
      <c r="D3719" s="265"/>
      <c r="E3719" s="284"/>
      <c r="F3719" s="265"/>
      <c r="G3719" s="284"/>
    </row>
    <row r="3721" spans="1:7">
      <c r="E3721" s="284"/>
      <c r="G3721" s="284"/>
    </row>
    <row r="3722" spans="1:7">
      <c r="E3722" s="292"/>
    </row>
    <row r="3724" spans="1:7">
      <c r="B3724" s="264"/>
    </row>
    <row r="3725" spans="1:7">
      <c r="B3725" s="264"/>
    </row>
    <row r="3726" spans="1:7" s="268" customFormat="1">
      <c r="B3726" s="267"/>
    </row>
    <row r="3728" spans="1:7">
      <c r="B3728" s="278" t="s">
        <v>2442</v>
      </c>
    </row>
    <row r="3729" spans="2:43">
      <c r="B3729" s="293" t="s">
        <v>2443</v>
      </c>
      <c r="C3729" s="294">
        <v>4</v>
      </c>
    </row>
    <row r="3730" spans="2:43">
      <c r="B3730" s="278"/>
      <c r="C3730" s="295"/>
    </row>
    <row r="3731" spans="2:43">
      <c r="B3731" s="278"/>
      <c r="C3731" s="296">
        <f t="shared" ref="C3731:AO3731" si="530">(D3738-C3738)/(D3732-C3732)</f>
        <v>-3.4694469519536142E-18</v>
      </c>
      <c r="D3731" s="296">
        <f t="shared" si="530"/>
        <v>1.0910650830538462E-6</v>
      </c>
      <c r="E3731" s="296">
        <f t="shared" si="530"/>
        <v>-9.5451427682172547E-10</v>
      </c>
      <c r="F3731" s="296">
        <f t="shared" si="530"/>
        <v>-4.1583246216843718E-7</v>
      </c>
      <c r="G3731" s="296">
        <f t="shared" si="530"/>
        <v>-4.1135047706250899E-7</v>
      </c>
      <c r="H3731" s="296">
        <f t="shared" si="530"/>
        <v>-4.1158603342919181E-7</v>
      </c>
      <c r="I3731" s="296">
        <f t="shared" si="530"/>
        <v>-4.2107286773390092E-7</v>
      </c>
      <c r="J3731" s="296">
        <f t="shared" si="530"/>
        <v>-4.168360235733549E-7</v>
      </c>
      <c r="K3731" s="296">
        <f t="shared" si="530"/>
        <v>-4.1272202503915012E-7</v>
      </c>
      <c r="L3731" s="296">
        <f t="shared" si="530"/>
        <v>-4.1315743048032022E-7</v>
      </c>
      <c r="M3731" s="296">
        <f t="shared" si="530"/>
        <v>-4.2279551179586546E-7</v>
      </c>
      <c r="N3731" s="296">
        <f t="shared" si="530"/>
        <v>1.4071710768922467E-6</v>
      </c>
      <c r="O3731" s="296">
        <f t="shared" si="530"/>
        <v>1.3924872174944285E-6</v>
      </c>
      <c r="P3731" s="296">
        <f t="shared" si="530"/>
        <v>1.3934565596951387E-6</v>
      </c>
      <c r="Q3731" s="296">
        <f t="shared" si="530"/>
        <v>1.4100344487420071E-6</v>
      </c>
      <c r="R3731" s="296">
        <f t="shared" si="530"/>
        <v>1.4115309253744849E-6</v>
      </c>
      <c r="S3731" s="296">
        <f t="shared" si="530"/>
        <v>1.3978588789385844E-6</v>
      </c>
      <c r="T3731" s="296">
        <f t="shared" si="530"/>
        <v>1.3996919800877188E-6</v>
      </c>
      <c r="U3731" s="296">
        <f t="shared" si="530"/>
        <v>1.4328147880111115E-6</v>
      </c>
      <c r="V3731" s="296">
        <f t="shared" si="530"/>
        <v>1.4191931525642121E-6</v>
      </c>
      <c r="W3731" s="296">
        <f t="shared" si="530"/>
        <v>1.405981503279834E-6</v>
      </c>
      <c r="X3731" s="296">
        <f t="shared" si="530"/>
        <v>1.4083005276726399E-6</v>
      </c>
      <c r="Y3731" s="296">
        <f t="shared" si="530"/>
        <v>1.4420663646911673E-6</v>
      </c>
      <c r="Z3731" s="296">
        <f t="shared" si="530"/>
        <v>1.4287556332664802E-6</v>
      </c>
      <c r="AA3731" s="296">
        <f t="shared" si="530"/>
        <v>1.4158219832952188E-6</v>
      </c>
      <c r="AB3731" s="296">
        <f t="shared" si="530"/>
        <v>1.4185026654159447E-6</v>
      </c>
      <c r="AC3731" s="296">
        <f t="shared" si="530"/>
        <v>1.4528488188009841E-6</v>
      </c>
      <c r="AD3731" s="296">
        <f t="shared" si="530"/>
        <v>1.4397569957639019E-6</v>
      </c>
      <c r="AE3731" s="296">
        <f t="shared" si="530"/>
        <v>1.4270281296442462E-6</v>
      </c>
      <c r="AF3731" s="296">
        <f t="shared" si="530"/>
        <v>1.430026070708726E-6</v>
      </c>
      <c r="AG3731" s="296">
        <f t="shared" si="530"/>
        <v>1.4488488978620034E-6</v>
      </c>
      <c r="AH3731" s="296">
        <f t="shared" si="530"/>
        <v>1.4520340471784626E-6</v>
      </c>
      <c r="AI3731" s="296">
        <f t="shared" si="530"/>
        <v>1.4394774177277541E-6</v>
      </c>
      <c r="AJ3731" s="296">
        <f t="shared" si="530"/>
        <v>1.4427795487215178E-6</v>
      </c>
      <c r="AK3731" s="296">
        <f t="shared" si="530"/>
        <v>1.4782944273051948E-6</v>
      </c>
      <c r="AL3731" s="296">
        <f t="shared" si="530"/>
        <v>1.4655416257945255E-6</v>
      </c>
      <c r="AM3731" s="296">
        <f t="shared" si="530"/>
        <v>1.4531426572184574E-6</v>
      </c>
      <c r="AN3731" s="296">
        <f t="shared" si="530"/>
        <v>1.4567506096576837E-6</v>
      </c>
      <c r="AO3731" s="296">
        <f t="shared" si="530"/>
        <v>1.6587671650842632E-6</v>
      </c>
      <c r="AP3731" s="296"/>
    </row>
    <row r="3732" spans="2:43">
      <c r="C3732" s="286">
        <f t="shared" ref="C3732:AP3732" si="531">DATEDIF($B$3733,C3733,"d")</f>
        <v>91</v>
      </c>
      <c r="D3732" s="286">
        <f t="shared" si="531"/>
        <v>183</v>
      </c>
      <c r="E3732" s="286">
        <f t="shared" si="531"/>
        <v>275</v>
      </c>
      <c r="F3732" s="286">
        <f t="shared" si="531"/>
        <v>374</v>
      </c>
      <c r="G3732" s="286">
        <f t="shared" si="531"/>
        <v>465</v>
      </c>
      <c r="H3732" s="286">
        <f t="shared" si="531"/>
        <v>557</v>
      </c>
      <c r="I3732" s="286">
        <f t="shared" si="531"/>
        <v>649</v>
      </c>
      <c r="J3732" s="286">
        <f t="shared" si="531"/>
        <v>739</v>
      </c>
      <c r="K3732" s="286">
        <f t="shared" si="531"/>
        <v>830</v>
      </c>
      <c r="L3732" s="286">
        <f t="shared" si="531"/>
        <v>922</v>
      </c>
      <c r="M3732" s="286">
        <f t="shared" si="531"/>
        <v>1014</v>
      </c>
      <c r="N3732" s="286">
        <f t="shared" si="531"/>
        <v>1104</v>
      </c>
      <c r="O3732" s="286">
        <f t="shared" si="531"/>
        <v>1195</v>
      </c>
      <c r="P3732" s="286">
        <f t="shared" si="531"/>
        <v>1287</v>
      </c>
      <c r="Q3732" s="286">
        <f t="shared" si="531"/>
        <v>1379</v>
      </c>
      <c r="R3732" s="286">
        <f t="shared" si="531"/>
        <v>1470</v>
      </c>
      <c r="S3732" s="286">
        <f t="shared" si="531"/>
        <v>1561</v>
      </c>
      <c r="T3732" s="286">
        <f t="shared" si="531"/>
        <v>1653</v>
      </c>
      <c r="U3732" s="286">
        <f t="shared" si="531"/>
        <v>1745</v>
      </c>
      <c r="V3732" s="286">
        <f t="shared" si="531"/>
        <v>1835</v>
      </c>
      <c r="W3732" s="286">
        <f t="shared" si="531"/>
        <v>1926</v>
      </c>
      <c r="X3732" s="286">
        <f t="shared" si="531"/>
        <v>2018</v>
      </c>
      <c r="Y3732" s="286">
        <f t="shared" si="531"/>
        <v>2110</v>
      </c>
      <c r="Z3732" s="286">
        <f t="shared" si="531"/>
        <v>2200</v>
      </c>
      <c r="AA3732" s="286">
        <f t="shared" si="531"/>
        <v>2291</v>
      </c>
      <c r="AB3732" s="286">
        <f t="shared" si="531"/>
        <v>2383</v>
      </c>
      <c r="AC3732" s="286">
        <f t="shared" si="531"/>
        <v>2475</v>
      </c>
      <c r="AD3732" s="286">
        <f t="shared" si="531"/>
        <v>2565</v>
      </c>
      <c r="AE3732" s="286">
        <f t="shared" si="531"/>
        <v>2656</v>
      </c>
      <c r="AF3732" s="286">
        <f t="shared" si="531"/>
        <v>2748</v>
      </c>
      <c r="AG3732" s="286">
        <f t="shared" si="531"/>
        <v>2840</v>
      </c>
      <c r="AH3732" s="286">
        <f t="shared" si="531"/>
        <v>2931</v>
      </c>
      <c r="AI3732" s="286">
        <f t="shared" si="531"/>
        <v>3022</v>
      </c>
      <c r="AJ3732" s="286">
        <f t="shared" si="531"/>
        <v>3114</v>
      </c>
      <c r="AK3732" s="286">
        <f t="shared" si="531"/>
        <v>3206</v>
      </c>
      <c r="AL3732" s="286">
        <f t="shared" si="531"/>
        <v>3296</v>
      </c>
      <c r="AM3732" s="286">
        <f t="shared" si="531"/>
        <v>3387</v>
      </c>
      <c r="AN3732" s="286">
        <f t="shared" si="531"/>
        <v>3479</v>
      </c>
      <c r="AO3732" s="286">
        <f t="shared" si="531"/>
        <v>3571</v>
      </c>
      <c r="AP3732" s="286">
        <f t="shared" si="531"/>
        <v>3652</v>
      </c>
    </row>
    <row r="3733" spans="2:43">
      <c r="B3733" s="265">
        <f>C2</f>
        <v>43942</v>
      </c>
      <c r="C3733" s="265">
        <f>EDATE(B3733,3)</f>
        <v>44033</v>
      </c>
      <c r="D3733" s="265">
        <f>EDATE(C3733,3)</f>
        <v>44125</v>
      </c>
      <c r="E3733" s="265">
        <f>EDATE(D3733,3)</f>
        <v>44217</v>
      </c>
      <c r="F3733" s="265">
        <f>EOMONTH(E3733,3)</f>
        <v>44316</v>
      </c>
      <c r="G3733" s="265">
        <f>EDATE(F3733,3)</f>
        <v>44407</v>
      </c>
      <c r="H3733" s="265">
        <f>EDATE(G3733,3)</f>
        <v>44499</v>
      </c>
      <c r="I3733" s="265">
        <f>EDATE(H3733,3)</f>
        <v>44591</v>
      </c>
      <c r="J3733" s="265">
        <f>EOMONTH(I3733,3)</f>
        <v>44681</v>
      </c>
      <c r="K3733" s="265">
        <f>EDATE(J3733,3)</f>
        <v>44772</v>
      </c>
      <c r="L3733" s="265">
        <f>EDATE(K3733,3)</f>
        <v>44864</v>
      </c>
      <c r="M3733" s="265">
        <f>EDATE(L3733,3)</f>
        <v>44956</v>
      </c>
      <c r="N3733" s="265">
        <f>EOMONTH(M3733,3)</f>
        <v>45046</v>
      </c>
      <c r="O3733" s="265">
        <f>EDATE(N3733,3)</f>
        <v>45137</v>
      </c>
      <c r="P3733" s="265">
        <f>EDATE(O3733,3)</f>
        <v>45229</v>
      </c>
      <c r="Q3733" s="265">
        <f>EDATE(P3733,3)</f>
        <v>45321</v>
      </c>
      <c r="R3733" s="265">
        <f>EOMONTH(Q3733,3)</f>
        <v>45412</v>
      </c>
      <c r="S3733" s="265">
        <f>EDATE(R3733,3)</f>
        <v>45503</v>
      </c>
      <c r="T3733" s="265">
        <f>EDATE(S3733,3)</f>
        <v>45595</v>
      </c>
      <c r="U3733" s="265">
        <f>EDATE(T3733,3)</f>
        <v>45687</v>
      </c>
      <c r="V3733" s="265">
        <f>EOMONTH(U3733,3)</f>
        <v>45777</v>
      </c>
      <c r="W3733" s="265">
        <f>EDATE(V3733,3)</f>
        <v>45868</v>
      </c>
      <c r="X3733" s="265">
        <f>EDATE(W3733,3)</f>
        <v>45960</v>
      </c>
      <c r="Y3733" s="265">
        <f>EDATE(X3733,3)</f>
        <v>46052</v>
      </c>
      <c r="Z3733" s="265">
        <f>EOMONTH(Y3733,3)</f>
        <v>46142</v>
      </c>
      <c r="AA3733" s="265">
        <f>EDATE(Z3733,3)</f>
        <v>46233</v>
      </c>
      <c r="AB3733" s="265">
        <f>EDATE(AA3733,3)</f>
        <v>46325</v>
      </c>
      <c r="AC3733" s="265">
        <f>EDATE(AB3733,3)</f>
        <v>46417</v>
      </c>
      <c r="AD3733" s="265">
        <f>EOMONTH(AC3733,3)</f>
        <v>46507</v>
      </c>
      <c r="AE3733" s="265">
        <f>EDATE(AD3733,3)</f>
        <v>46598</v>
      </c>
      <c r="AF3733" s="265">
        <f>EDATE(AE3733,3)</f>
        <v>46690</v>
      </c>
      <c r="AG3733" s="265">
        <f>EDATE(AF3733,3)</f>
        <v>46782</v>
      </c>
      <c r="AH3733" s="265">
        <f>EOMONTH(AG3733,3)</f>
        <v>46873</v>
      </c>
      <c r="AI3733" s="265">
        <f>EDATE(AH3733,3)</f>
        <v>46964</v>
      </c>
      <c r="AJ3733" s="265">
        <f>EDATE(AI3733,3)</f>
        <v>47056</v>
      </c>
      <c r="AK3733" s="265">
        <f>EDATE(AJ3733,3)</f>
        <v>47148</v>
      </c>
      <c r="AL3733" s="265">
        <f>EOMONTH(AK3733,3)</f>
        <v>47238</v>
      </c>
      <c r="AM3733" s="265">
        <f>EDATE(AL3733,3)</f>
        <v>47329</v>
      </c>
      <c r="AN3733" s="265">
        <f>EDATE(AM3733,3)</f>
        <v>47421</v>
      </c>
      <c r="AO3733" s="265">
        <f>EDATE(AN3733,3)</f>
        <v>47513</v>
      </c>
      <c r="AP3733" s="265">
        <f>DATE(YEAR(B3733)+10,MONTH(B3733),DAY(B3733))</f>
        <v>47594</v>
      </c>
      <c r="AQ3733" s="265"/>
    </row>
    <row r="3734" spans="2:43">
      <c r="B3734" s="371" t="s">
        <v>2444</v>
      </c>
      <c r="C3734" s="297"/>
      <c r="D3734" s="297" t="s">
        <v>51</v>
      </c>
      <c r="E3734" s="297" t="s">
        <v>52</v>
      </c>
      <c r="F3734" s="297" t="s">
        <v>53</v>
      </c>
      <c r="G3734" s="297" t="s">
        <v>54</v>
      </c>
      <c r="H3734" s="297" t="s">
        <v>55</v>
      </c>
      <c r="I3734" s="297" t="s">
        <v>56</v>
      </c>
      <c r="J3734" s="297" t="s">
        <v>57</v>
      </c>
      <c r="K3734" s="297" t="s">
        <v>58</v>
      </c>
      <c r="L3734" s="297" t="s">
        <v>59</v>
      </c>
      <c r="M3734" s="297" t="s">
        <v>60</v>
      </c>
      <c r="N3734" s="297" t="s">
        <v>61</v>
      </c>
      <c r="O3734" s="297" t="s">
        <v>62</v>
      </c>
      <c r="P3734" s="297" t="s">
        <v>63</v>
      </c>
      <c r="Q3734" s="297" t="s">
        <v>64</v>
      </c>
      <c r="R3734" s="297" t="s">
        <v>65</v>
      </c>
      <c r="S3734" s="297" t="s">
        <v>66</v>
      </c>
      <c r="T3734" s="297" t="s">
        <v>67</v>
      </c>
      <c r="U3734" s="297" t="s">
        <v>68</v>
      </c>
      <c r="V3734" s="297" t="s">
        <v>69</v>
      </c>
      <c r="W3734" s="297" t="s">
        <v>70</v>
      </c>
      <c r="X3734" s="297" t="s">
        <v>71</v>
      </c>
      <c r="Y3734" s="297" t="s">
        <v>72</v>
      </c>
      <c r="Z3734" s="297" t="s">
        <v>73</v>
      </c>
      <c r="AA3734" s="297" t="s">
        <v>74</v>
      </c>
      <c r="AB3734" s="297" t="s">
        <v>75</v>
      </c>
      <c r="AC3734" s="297" t="s">
        <v>76</v>
      </c>
      <c r="AD3734" s="297" t="s">
        <v>77</v>
      </c>
      <c r="AE3734" s="297" t="s">
        <v>78</v>
      </c>
      <c r="AF3734" s="297" t="s">
        <v>79</v>
      </c>
      <c r="AG3734" s="297" t="s">
        <v>80</v>
      </c>
      <c r="AH3734" s="297" t="s">
        <v>81</v>
      </c>
      <c r="AI3734" s="297" t="s">
        <v>82</v>
      </c>
      <c r="AJ3734" s="297" t="s">
        <v>83</v>
      </c>
      <c r="AK3734" s="297" t="s">
        <v>84</v>
      </c>
      <c r="AL3734" s="297" t="s">
        <v>85</v>
      </c>
      <c r="AM3734" s="297" t="s">
        <v>86</v>
      </c>
      <c r="AN3734" s="297" t="s">
        <v>87</v>
      </c>
      <c r="AO3734" s="297" t="s">
        <v>88</v>
      </c>
      <c r="AP3734" s="297" t="s">
        <v>89</v>
      </c>
    </row>
    <row r="3735" spans="2:43">
      <c r="B3735" s="371"/>
      <c r="C3735" s="297">
        <v>1</v>
      </c>
      <c r="D3735" s="297">
        <f t="shared" ref="D3735:AP3735" si="532">C3735+1</f>
        <v>2</v>
      </c>
      <c r="E3735" s="297">
        <f t="shared" si="532"/>
        <v>3</v>
      </c>
      <c r="F3735" s="297">
        <f t="shared" si="532"/>
        <v>4</v>
      </c>
      <c r="G3735" s="297">
        <f t="shared" si="532"/>
        <v>5</v>
      </c>
      <c r="H3735" s="297">
        <f t="shared" si="532"/>
        <v>6</v>
      </c>
      <c r="I3735" s="297">
        <f t="shared" si="532"/>
        <v>7</v>
      </c>
      <c r="J3735" s="297">
        <f t="shared" si="532"/>
        <v>8</v>
      </c>
      <c r="K3735" s="297">
        <f t="shared" si="532"/>
        <v>9</v>
      </c>
      <c r="L3735" s="297">
        <f t="shared" si="532"/>
        <v>10</v>
      </c>
      <c r="M3735" s="297">
        <f t="shared" si="532"/>
        <v>11</v>
      </c>
      <c r="N3735" s="297">
        <f t="shared" si="532"/>
        <v>12</v>
      </c>
      <c r="O3735" s="297">
        <f t="shared" si="532"/>
        <v>13</v>
      </c>
      <c r="P3735" s="297">
        <f t="shared" si="532"/>
        <v>14</v>
      </c>
      <c r="Q3735" s="297">
        <f t="shared" si="532"/>
        <v>15</v>
      </c>
      <c r="R3735" s="297">
        <f t="shared" si="532"/>
        <v>16</v>
      </c>
      <c r="S3735" s="297">
        <f t="shared" si="532"/>
        <v>17</v>
      </c>
      <c r="T3735" s="297">
        <f t="shared" si="532"/>
        <v>18</v>
      </c>
      <c r="U3735" s="297">
        <f t="shared" si="532"/>
        <v>19</v>
      </c>
      <c r="V3735" s="297">
        <f t="shared" si="532"/>
        <v>20</v>
      </c>
      <c r="W3735" s="297">
        <f t="shared" si="532"/>
        <v>21</v>
      </c>
      <c r="X3735" s="297">
        <f t="shared" si="532"/>
        <v>22</v>
      </c>
      <c r="Y3735" s="297">
        <f t="shared" si="532"/>
        <v>23</v>
      </c>
      <c r="Z3735" s="297">
        <f t="shared" si="532"/>
        <v>24</v>
      </c>
      <c r="AA3735" s="297">
        <f t="shared" si="532"/>
        <v>25</v>
      </c>
      <c r="AB3735" s="297">
        <f t="shared" si="532"/>
        <v>26</v>
      </c>
      <c r="AC3735" s="297">
        <f t="shared" si="532"/>
        <v>27</v>
      </c>
      <c r="AD3735" s="297">
        <f t="shared" si="532"/>
        <v>28</v>
      </c>
      <c r="AE3735" s="297">
        <f t="shared" si="532"/>
        <v>29</v>
      </c>
      <c r="AF3735" s="297">
        <f t="shared" si="532"/>
        <v>30</v>
      </c>
      <c r="AG3735" s="297">
        <f t="shared" si="532"/>
        <v>31</v>
      </c>
      <c r="AH3735" s="297">
        <f t="shared" si="532"/>
        <v>32</v>
      </c>
      <c r="AI3735" s="297">
        <f t="shared" si="532"/>
        <v>33</v>
      </c>
      <c r="AJ3735" s="297">
        <f t="shared" si="532"/>
        <v>34</v>
      </c>
      <c r="AK3735" s="297">
        <f t="shared" si="532"/>
        <v>35</v>
      </c>
      <c r="AL3735" s="297">
        <f t="shared" si="532"/>
        <v>36</v>
      </c>
      <c r="AM3735" s="297">
        <f t="shared" si="532"/>
        <v>37</v>
      </c>
      <c r="AN3735" s="297">
        <f t="shared" si="532"/>
        <v>38</v>
      </c>
      <c r="AO3735" s="297">
        <f t="shared" si="532"/>
        <v>39</v>
      </c>
      <c r="AP3735" s="297">
        <f t="shared" si="532"/>
        <v>40</v>
      </c>
    </row>
    <row r="3736" spans="2:43">
      <c r="B3736" s="298" t="s">
        <v>2437</v>
      </c>
      <c r="C3736" s="298" t="s">
        <v>2445</v>
      </c>
      <c r="D3736" s="298" t="s">
        <v>2446</v>
      </c>
      <c r="E3736" s="298" t="s">
        <v>2447</v>
      </c>
      <c r="F3736" s="298" t="s">
        <v>2448</v>
      </c>
      <c r="G3736" s="298" t="s">
        <v>2449</v>
      </c>
      <c r="H3736" s="298" t="s">
        <v>2450</v>
      </c>
      <c r="I3736" s="298" t="s">
        <v>2451</v>
      </c>
      <c r="J3736" s="298" t="s">
        <v>2452</v>
      </c>
      <c r="K3736" s="298" t="s">
        <v>2453</v>
      </c>
      <c r="L3736" s="298" t="s">
        <v>2454</v>
      </c>
      <c r="M3736" s="298" t="s">
        <v>2455</v>
      </c>
      <c r="N3736" s="298" t="s">
        <v>2456</v>
      </c>
      <c r="O3736" s="298" t="s">
        <v>2457</v>
      </c>
      <c r="P3736" s="298" t="s">
        <v>2458</v>
      </c>
      <c r="Q3736" s="298" t="s">
        <v>2459</v>
      </c>
      <c r="R3736" s="298" t="s">
        <v>2460</v>
      </c>
      <c r="S3736" s="298" t="s">
        <v>2461</v>
      </c>
      <c r="T3736" s="298" t="s">
        <v>2462</v>
      </c>
      <c r="U3736" s="298" t="s">
        <v>2463</v>
      </c>
      <c r="V3736" s="298" t="s">
        <v>2464</v>
      </c>
      <c r="W3736" s="298" t="s">
        <v>2465</v>
      </c>
      <c r="X3736" s="298" t="s">
        <v>2466</v>
      </c>
      <c r="Y3736" s="298" t="s">
        <v>2467</v>
      </c>
      <c r="Z3736" s="298" t="s">
        <v>2468</v>
      </c>
      <c r="AA3736" s="298" t="s">
        <v>2469</v>
      </c>
      <c r="AB3736" s="298" t="s">
        <v>2470</v>
      </c>
      <c r="AC3736" s="298" t="s">
        <v>2471</v>
      </c>
      <c r="AD3736" s="298" t="s">
        <v>2472</v>
      </c>
      <c r="AE3736" s="298" t="s">
        <v>2473</v>
      </c>
      <c r="AF3736" s="298" t="s">
        <v>2474</v>
      </c>
      <c r="AG3736" s="298" t="s">
        <v>2475</v>
      </c>
      <c r="AH3736" s="298" t="s">
        <v>2476</v>
      </c>
      <c r="AI3736" s="298" t="s">
        <v>2477</v>
      </c>
      <c r="AJ3736" s="298" t="s">
        <v>2478</v>
      </c>
      <c r="AK3736" s="298" t="s">
        <v>2479</v>
      </c>
      <c r="AL3736" s="298" t="s">
        <v>2480</v>
      </c>
      <c r="AM3736" s="298" t="s">
        <v>2481</v>
      </c>
      <c r="AN3736" s="298" t="s">
        <v>2482</v>
      </c>
      <c r="AO3736" s="298" t="s">
        <v>2483</v>
      </c>
      <c r="AP3736" s="298" t="s">
        <v>2484</v>
      </c>
    </row>
    <row r="3737" spans="2:43">
      <c r="B3737" s="286" t="s">
        <v>90</v>
      </c>
      <c r="C3737" s="299">
        <f>E10/100</f>
        <v>1.4999999999999999E-2</v>
      </c>
      <c r="D3737" s="299">
        <f t="shared" ref="D3737:F3737" si="533">F10/100</f>
        <v>1.4999999999999999E-2</v>
      </c>
      <c r="E3737" s="299">
        <f t="shared" si="533"/>
        <v>1.5100000000000001E-2</v>
      </c>
      <c r="F3737" s="299">
        <f t="shared" si="533"/>
        <v>1.5100000000000001E-2</v>
      </c>
      <c r="G3737" s="284">
        <f>F3737+($N$3737-$F$3737)/($N$3735-$F$3735)</f>
        <v>1.5062500000000001E-2</v>
      </c>
      <c r="H3737" s="284">
        <f t="shared" ref="H3737:M3737" si="534">G3737+($N$3737-$F$3737)/($N$3735-$F$3735)</f>
        <v>1.5025000000000002E-2</v>
      </c>
      <c r="I3737" s="284">
        <f t="shared" si="534"/>
        <v>1.4987500000000003E-2</v>
      </c>
      <c r="J3737" s="284">
        <f t="shared" si="534"/>
        <v>1.4950000000000003E-2</v>
      </c>
      <c r="K3737" s="284">
        <f t="shared" si="534"/>
        <v>1.4912500000000004E-2</v>
      </c>
      <c r="L3737" s="284">
        <f t="shared" si="534"/>
        <v>1.4875000000000005E-2</v>
      </c>
      <c r="M3737" s="284">
        <f t="shared" si="534"/>
        <v>1.4837500000000005E-2</v>
      </c>
      <c r="N3737" s="299">
        <f>I10/100</f>
        <v>1.4800000000000001E-2</v>
      </c>
      <c r="O3737" s="284">
        <f>N3737+($V$3737-$N$3737)/($V$3735-$N$3735)</f>
        <v>1.4925000000000001E-2</v>
      </c>
      <c r="P3737" s="284">
        <f t="shared" ref="P3737:U3737" si="535">O3737+($V$3737-$N$3737)/($V$3735-$N$3735)</f>
        <v>1.5050000000000001E-2</v>
      </c>
      <c r="Q3737" s="284">
        <f t="shared" si="535"/>
        <v>1.5175000000000001E-2</v>
      </c>
      <c r="R3737" s="284">
        <f t="shared" si="535"/>
        <v>1.5300000000000001E-2</v>
      </c>
      <c r="S3737" s="284">
        <f t="shared" si="535"/>
        <v>1.5425000000000001E-2</v>
      </c>
      <c r="T3737" s="284">
        <f t="shared" si="535"/>
        <v>1.5550000000000001E-2</v>
      </c>
      <c r="U3737" s="284">
        <f t="shared" si="535"/>
        <v>1.5675000000000001E-2</v>
      </c>
      <c r="V3737" s="299">
        <f>J10/100</f>
        <v>1.5800000000000002E-2</v>
      </c>
      <c r="W3737" s="284">
        <f>V3737+($AP$3737-$V$3737)/($AP$3735-$V$3735)</f>
        <v>1.5925000000000002E-2</v>
      </c>
      <c r="X3737" s="284">
        <f t="shared" ref="X3737:AO3737" si="536">W3737+($AP$3737-$V$3737)/($AP$3735-$V$3735)</f>
        <v>1.6050000000000002E-2</v>
      </c>
      <c r="Y3737" s="284">
        <f t="shared" si="536"/>
        <v>1.6175000000000002E-2</v>
      </c>
      <c r="Z3737" s="284">
        <f t="shared" si="536"/>
        <v>1.6300000000000002E-2</v>
      </c>
      <c r="AA3737" s="284">
        <f t="shared" si="536"/>
        <v>1.6425000000000002E-2</v>
      </c>
      <c r="AB3737" s="284">
        <f t="shared" si="536"/>
        <v>1.6550000000000002E-2</v>
      </c>
      <c r="AC3737" s="284">
        <f t="shared" si="536"/>
        <v>1.6675000000000002E-2</v>
      </c>
      <c r="AD3737" s="284">
        <f t="shared" si="536"/>
        <v>1.6800000000000002E-2</v>
      </c>
      <c r="AE3737" s="284">
        <f t="shared" si="536"/>
        <v>1.6925000000000003E-2</v>
      </c>
      <c r="AF3737" s="284">
        <f t="shared" si="536"/>
        <v>1.7050000000000003E-2</v>
      </c>
      <c r="AG3737" s="284">
        <f t="shared" si="536"/>
        <v>1.7175000000000003E-2</v>
      </c>
      <c r="AH3737" s="284">
        <f t="shared" si="536"/>
        <v>1.7300000000000003E-2</v>
      </c>
      <c r="AI3737" s="284">
        <f t="shared" si="536"/>
        <v>1.7425000000000003E-2</v>
      </c>
      <c r="AJ3737" s="284">
        <f t="shared" si="536"/>
        <v>1.7550000000000003E-2</v>
      </c>
      <c r="AK3737" s="284">
        <f t="shared" si="536"/>
        <v>1.7675000000000003E-2</v>
      </c>
      <c r="AL3737" s="284">
        <f t="shared" si="536"/>
        <v>1.7800000000000003E-2</v>
      </c>
      <c r="AM3737" s="284">
        <f t="shared" si="536"/>
        <v>1.7925000000000003E-2</v>
      </c>
      <c r="AN3737" s="284">
        <f t="shared" si="536"/>
        <v>1.8050000000000004E-2</v>
      </c>
      <c r="AO3737" s="284">
        <f t="shared" si="536"/>
        <v>1.8175000000000004E-2</v>
      </c>
      <c r="AP3737" s="299">
        <f>K10/100</f>
        <v>1.83E-2</v>
      </c>
    </row>
    <row r="3738" spans="2:43">
      <c r="B3738" s="266" t="s">
        <v>91</v>
      </c>
      <c r="C3738" s="284">
        <f>C3737</f>
        <v>1.4999999999999999E-2</v>
      </c>
      <c r="D3738" s="284">
        <f t="shared" ref="D3738:AP3738" si="537">VLOOKUP(D$3734,$B$3765:$C$5821,2,0)</f>
        <v>1.499999999999968E-2</v>
      </c>
      <c r="E3738" s="284">
        <f t="shared" si="537"/>
        <v>1.5100377987640634E-2</v>
      </c>
      <c r="F3738" s="284">
        <f t="shared" si="537"/>
        <v>1.5100283490727229E-2</v>
      </c>
      <c r="G3738" s="284">
        <f t="shared" si="537"/>
        <v>1.5062442736669901E-2</v>
      </c>
      <c r="H3738" s="284">
        <f t="shared" si="537"/>
        <v>1.502459849278015E-2</v>
      </c>
      <c r="I3738" s="284">
        <f t="shared" si="537"/>
        <v>1.4986732577704664E-2</v>
      </c>
      <c r="J3738" s="284">
        <f t="shared" si="537"/>
        <v>1.4948836019608613E-2</v>
      </c>
      <c r="K3738" s="284">
        <f t="shared" si="537"/>
        <v>1.4910903941463438E-2</v>
      </c>
      <c r="L3738" s="284">
        <f t="shared" si="537"/>
        <v>1.4872933515159836E-2</v>
      </c>
      <c r="M3738" s="284">
        <f t="shared" si="537"/>
        <v>1.4834923031555647E-2</v>
      </c>
      <c r="N3738" s="284">
        <f t="shared" si="537"/>
        <v>1.4796871435494019E-2</v>
      </c>
      <c r="O3738" s="284">
        <f t="shared" si="537"/>
        <v>1.4924924003491213E-2</v>
      </c>
      <c r="P3738" s="284">
        <f t="shared" si="537"/>
        <v>1.5053032827500701E-2</v>
      </c>
      <c r="Q3738" s="284">
        <f t="shared" si="537"/>
        <v>1.5181230830992654E-2</v>
      </c>
      <c r="R3738" s="284">
        <f t="shared" si="537"/>
        <v>1.5309543965828176E-2</v>
      </c>
      <c r="S3738" s="284">
        <f t="shared" si="537"/>
        <v>1.5437993280037254E-2</v>
      </c>
      <c r="T3738" s="284">
        <f t="shared" si="537"/>
        <v>1.5566596296899604E-2</v>
      </c>
      <c r="U3738" s="284">
        <f t="shared" si="537"/>
        <v>1.5695367959067674E-2</v>
      </c>
      <c r="V3738" s="284">
        <f t="shared" si="537"/>
        <v>1.5824321289988674E-2</v>
      </c>
      <c r="W3738" s="284">
        <f t="shared" si="537"/>
        <v>1.5953467866872018E-2</v>
      </c>
      <c r="X3738" s="284">
        <f t="shared" si="537"/>
        <v>1.6082818165173762E-2</v>
      </c>
      <c r="Y3738" s="284">
        <f t="shared" si="537"/>
        <v>1.6212381813719645E-2</v>
      </c>
      <c r="Z3738" s="284">
        <f t="shared" si="537"/>
        <v>1.634216778654185E-2</v>
      </c>
      <c r="AA3738" s="284">
        <f t="shared" si="537"/>
        <v>1.64721845491691E-2</v>
      </c>
      <c r="AB3738" s="284">
        <f t="shared" si="537"/>
        <v>1.660244017163226E-2</v>
      </c>
      <c r="AC3738" s="284">
        <f t="shared" si="537"/>
        <v>1.6732942416850527E-2</v>
      </c>
      <c r="AD3738" s="284">
        <f t="shared" si="537"/>
        <v>1.6863698810542616E-2</v>
      </c>
      <c r="AE3738" s="284">
        <f t="shared" si="537"/>
        <v>1.6994716697157131E-2</v>
      </c>
      <c r="AF3738" s="284">
        <f t="shared" si="537"/>
        <v>1.7126003285084401E-2</v>
      </c>
      <c r="AG3738" s="284">
        <f t="shared" si="537"/>
        <v>1.7257565683589604E-2</v>
      </c>
      <c r="AH3738" s="284">
        <f t="shared" si="537"/>
        <v>1.7389410933295046E-2</v>
      </c>
      <c r="AI3738" s="284">
        <f t="shared" si="537"/>
        <v>1.7521546031588286E-2</v>
      </c>
      <c r="AJ3738" s="284">
        <f t="shared" si="537"/>
        <v>1.765397795401924E-2</v>
      </c>
      <c r="AK3738" s="284">
        <f t="shared" si="537"/>
        <v>1.7786713672501619E-2</v>
      </c>
      <c r="AL3738" s="284">
        <f t="shared" si="537"/>
        <v>1.7919760170959087E-2</v>
      </c>
      <c r="AM3738" s="284">
        <f t="shared" si="537"/>
        <v>1.8053124458906389E-2</v>
      </c>
      <c r="AN3738" s="284">
        <f t="shared" si="537"/>
        <v>1.8186813583370487E-2</v>
      </c>
      <c r="AO3738" s="284">
        <f t="shared" si="537"/>
        <v>1.8320834639458994E-2</v>
      </c>
      <c r="AP3738" s="284">
        <f t="shared" si="537"/>
        <v>1.8455194779830819E-2</v>
      </c>
    </row>
    <row r="3739" spans="2:43">
      <c r="B3739" s="266" t="s">
        <v>92</v>
      </c>
      <c r="C3739" s="284">
        <f>C3738</f>
        <v>1.4999999999999999E-2</v>
      </c>
      <c r="D3739" s="284">
        <f t="shared" ref="D3739:AP3739" si="538">(1+D3738)^D3735/(1+C3738)^C3735-1</f>
        <v>1.4999999999999458E-2</v>
      </c>
      <c r="E3739" s="284">
        <f t="shared" si="538"/>
        <v>1.5301163744417812E-2</v>
      </c>
      <c r="F3739" s="284">
        <f t="shared" si="538"/>
        <v>1.5100000000039637E-2</v>
      </c>
      <c r="G3739" s="284">
        <f t="shared" si="538"/>
        <v>1.491109382613387E-2</v>
      </c>
      <c r="H3739" s="284">
        <f t="shared" si="538"/>
        <v>1.4835398436298997E-2</v>
      </c>
      <c r="I3739" s="284">
        <f t="shared" si="538"/>
        <v>1.4759566750085718E-2</v>
      </c>
      <c r="J3739" s="284">
        <f t="shared" si="538"/>
        <v>1.4683599728402719E-2</v>
      </c>
      <c r="K3739" s="284">
        <f t="shared" si="538"/>
        <v>1.460749834726327E-2</v>
      </c>
      <c r="L3739" s="284">
        <f t="shared" si="538"/>
        <v>1.4531263597757249E-2</v>
      </c>
      <c r="M3739" s="284">
        <f t="shared" si="538"/>
        <v>1.4454896486003843E-2</v>
      </c>
      <c r="N3739" s="284">
        <f t="shared" si="538"/>
        <v>1.4378398033084494E-2</v>
      </c>
      <c r="O3739" s="284">
        <f t="shared" si="538"/>
        <v>1.6462815755398319E-2</v>
      </c>
      <c r="P3739" s="284">
        <f t="shared" si="538"/>
        <v>1.671991980079901E-2</v>
      </c>
      <c r="Q3739" s="284">
        <f t="shared" si="538"/>
        <v>1.6977703866109639E-2</v>
      </c>
      <c r="R3739" s="284">
        <f t="shared" si="538"/>
        <v>1.7236188302832245E-2</v>
      </c>
      <c r="S3739" s="284">
        <f t="shared" si="538"/>
        <v>1.7495393765773581E-2</v>
      </c>
      <c r="T3739" s="284">
        <f t="shared" si="538"/>
        <v>1.7755341223367749E-2</v>
      </c>
      <c r="U3739" s="284">
        <f t="shared" si="538"/>
        <v>1.8016051968160252E-2</v>
      </c>
      <c r="V3739" s="284">
        <f t="shared" si="538"/>
        <v>1.8277547627807644E-2</v>
      </c>
      <c r="W3739" s="284">
        <f t="shared" si="538"/>
        <v>1.8539850176292116E-2</v>
      </c>
      <c r="X3739" s="284">
        <f t="shared" si="538"/>
        <v>1.8802981945404085E-2</v>
      </c>
      <c r="Y3739" s="284">
        <f t="shared" si="538"/>
        <v>1.9066965636638455E-2</v>
      </c>
      <c r="Z3739" s="284">
        <f t="shared" si="538"/>
        <v>1.9331824333354009E-2</v>
      </c>
      <c r="AA3739" s="284">
        <f t="shared" si="538"/>
        <v>1.9597581513474793E-2</v>
      </c>
      <c r="AB3739" s="284">
        <f t="shared" si="538"/>
        <v>1.9864261062180644E-2</v>
      </c>
      <c r="AC3739" s="284">
        <f t="shared" si="538"/>
        <v>2.0131887285567363E-2</v>
      </c>
      <c r="AD3739" s="284">
        <f t="shared" si="538"/>
        <v>2.0400484924056661E-2</v>
      </c>
      <c r="AE3739" s="284">
        <f t="shared" si="538"/>
        <v>2.0670079166799971E-2</v>
      </c>
      <c r="AF3739" s="284">
        <f t="shared" si="538"/>
        <v>2.094069566613288E-2</v>
      </c>
      <c r="AG3739" s="284">
        <f t="shared" si="538"/>
        <v>2.1212360552625764E-2</v>
      </c>
      <c r="AH3739" s="284">
        <f t="shared" si="538"/>
        <v>2.1485100450741479E-2</v>
      </c>
      <c r="AI3739" s="284">
        <f t="shared" si="538"/>
        <v>2.1758942494690681E-2</v>
      </c>
      <c r="AJ3739" s="284">
        <f t="shared" si="538"/>
        <v>2.2033914345083172E-2</v>
      </c>
      <c r="AK3739" s="284">
        <f t="shared" si="538"/>
        <v>2.2310044205909874E-2</v>
      </c>
      <c r="AL3739" s="284">
        <f t="shared" si="538"/>
        <v>2.2587360842347026E-2</v>
      </c>
      <c r="AM3739" s="284">
        <f t="shared" si="538"/>
        <v>2.2865893598768006E-2</v>
      </c>
      <c r="AN3739" s="284">
        <f t="shared" si="538"/>
        <v>2.3145672417753671E-2</v>
      </c>
      <c r="AO3739" s="284">
        <f t="shared" si="538"/>
        <v>2.3426727859487073E-2</v>
      </c>
      <c r="AP3739" s="284">
        <f t="shared" si="538"/>
        <v>2.370909112188424E-2</v>
      </c>
    </row>
    <row r="3740" spans="2:43">
      <c r="B3740" s="291">
        <f>SUM(C3740:AP3740)-1</f>
        <v>0</v>
      </c>
      <c r="C3740" s="266">
        <f t="shared" ref="C3740:AO3740" si="539">$AP$3737/4/(1+C3738/4)^C3735</f>
        <v>4.5579078455790789E-3</v>
      </c>
      <c r="D3740" s="266">
        <f t="shared" si="539"/>
        <v>4.540879547276791E-3</v>
      </c>
      <c r="E3740" s="266">
        <f t="shared" si="539"/>
        <v>4.5235755797783045E-3</v>
      </c>
      <c r="F3740" s="266">
        <f t="shared" si="539"/>
        <v>4.506563303308315E-3</v>
      </c>
      <c r="G3740" s="266">
        <f t="shared" si="539"/>
        <v>4.4898262599819081E-3</v>
      </c>
      <c r="H3740" s="266">
        <f t="shared" si="539"/>
        <v>4.4732357191170019E-3</v>
      </c>
      <c r="I3740" s="266">
        <f t="shared" si="539"/>
        <v>4.4567906689690993E-3</v>
      </c>
      <c r="J3740" s="266">
        <f t="shared" si="539"/>
        <v>4.4404901069966113E-3</v>
      </c>
      <c r="K3740" s="266">
        <f t="shared" si="539"/>
        <v>4.4243330397798451E-3</v>
      </c>
      <c r="L3740" s="266">
        <f t="shared" si="539"/>
        <v>4.4083184829408258E-3</v>
      </c>
      <c r="M3740" s="266">
        <f t="shared" si="539"/>
        <v>4.3924454610638755E-3</v>
      </c>
      <c r="N3740" s="266">
        <f t="shared" si="539"/>
        <v>4.3767130076170866E-3</v>
      </c>
      <c r="O3740" s="266">
        <f t="shared" si="539"/>
        <v>4.3587746086391462E-3</v>
      </c>
      <c r="P3740" s="266">
        <f t="shared" si="539"/>
        <v>4.340632047633965E-3</v>
      </c>
      <c r="Q3740" s="266">
        <f t="shared" si="539"/>
        <v>4.3222877906507178E-3</v>
      </c>
      <c r="R3740" s="266">
        <f t="shared" si="539"/>
        <v>4.3037443194578742E-3</v>
      </c>
      <c r="S3740" s="266">
        <f t="shared" si="539"/>
        <v>4.2850041310964473E-3</v>
      </c>
      <c r="T3740" s="266">
        <f t="shared" si="539"/>
        <v>4.2660697374321752E-3</v>
      </c>
      <c r="U3740" s="266">
        <f t="shared" si="539"/>
        <v>4.2469436647068056E-3</v>
      </c>
      <c r="V3740" s="266">
        <f t="shared" si="539"/>
        <v>4.227628453088288E-3</v>
      </c>
      <c r="W3740" s="266">
        <f t="shared" si="539"/>
        <v>4.2081266562202426E-3</v>
      </c>
      <c r="X3740" s="266">
        <f t="shared" si="539"/>
        <v>4.188440840770676E-3</v>
      </c>
      <c r="Y3740" s="266">
        <f t="shared" si="539"/>
        <v>4.1685735859801169E-3</v>
      </c>
      <c r="Z3740" s="266">
        <f t="shared" si="539"/>
        <v>4.1485274832092278E-3</v>
      </c>
      <c r="AA3740" s="266">
        <f t="shared" si="539"/>
        <v>4.1283051354859676E-3</v>
      </c>
      <c r="AB3740" s="266">
        <f t="shared" si="539"/>
        <v>4.107909157052521E-3</v>
      </c>
      <c r="AC3740" s="266">
        <f t="shared" si="539"/>
        <v>4.0873421729118791E-3</v>
      </c>
      <c r="AD3740" s="266">
        <f t="shared" si="539"/>
        <v>4.0666068183744953E-3</v>
      </c>
      <c r="AE3740" s="266">
        <f t="shared" si="539"/>
        <v>4.0457057386047365E-3</v>
      </c>
      <c r="AF3740" s="266">
        <f t="shared" si="539"/>
        <v>4.0246415881675579E-3</v>
      </c>
      <c r="AG3740" s="266">
        <f t="shared" si="539"/>
        <v>4.0034170305752815E-3</v>
      </c>
      <c r="AH3740" s="266">
        <f t="shared" si="539"/>
        <v>3.9820347378347037E-3</v>
      </c>
      <c r="AI3740" s="266">
        <f t="shared" si="539"/>
        <v>3.9604973899945353E-3</v>
      </c>
      <c r="AJ3740" s="266">
        <f t="shared" si="539"/>
        <v>3.9388076746933488E-3</v>
      </c>
      <c r="AK3740" s="266">
        <f t="shared" si="539"/>
        <v>3.9169682867081813E-3</v>
      </c>
      <c r="AL3740" s="266">
        <f t="shared" si="539"/>
        <v>3.8949819275035419E-3</v>
      </c>
      <c r="AM3740" s="266">
        <f t="shared" si="539"/>
        <v>3.8728513047815117E-3</v>
      </c>
      <c r="AN3740" s="266">
        <f t="shared" si="539"/>
        <v>3.8505791320324763E-3</v>
      </c>
      <c r="AO3740" s="266">
        <f t="shared" si="539"/>
        <v>3.82816812808687E-3</v>
      </c>
      <c r="AP3740" s="266">
        <f>(1+$AP$3737/4)/(1+AP3738/4)^AP3735</f>
        <v>0.83563535143589962</v>
      </c>
    </row>
    <row r="3743" spans="2:43">
      <c r="B3743" s="278" t="s">
        <v>2485</v>
      </c>
    </row>
    <row r="3744" spans="2:43">
      <c r="B3744" s="293" t="s">
        <v>2443</v>
      </c>
      <c r="C3744" s="294">
        <v>4</v>
      </c>
    </row>
    <row r="3745" spans="2:43">
      <c r="B3745" s="278"/>
      <c r="C3745" s="300"/>
      <c r="D3745" s="300"/>
      <c r="E3745" s="300"/>
      <c r="F3745" s="300"/>
      <c r="G3745" s="300"/>
      <c r="H3745" s="300"/>
      <c r="I3745" s="300"/>
      <c r="J3745" s="300"/>
      <c r="K3745" s="300"/>
      <c r="L3745" s="300"/>
      <c r="M3745" s="300"/>
      <c r="N3745" s="300"/>
      <c r="O3745" s="300"/>
      <c r="P3745" s="300"/>
      <c r="Q3745" s="300"/>
      <c r="R3745" s="300"/>
      <c r="S3745" s="300"/>
      <c r="T3745" s="300"/>
      <c r="U3745" s="300"/>
      <c r="V3745" s="300"/>
      <c r="W3745" s="300"/>
      <c r="X3745" s="300"/>
      <c r="Y3745" s="300"/>
      <c r="Z3745" s="300"/>
      <c r="AA3745" s="300"/>
      <c r="AB3745" s="300"/>
      <c r="AC3745" s="300"/>
      <c r="AD3745" s="300"/>
      <c r="AE3745" s="300"/>
      <c r="AF3745" s="300"/>
      <c r="AG3745" s="300"/>
      <c r="AH3745" s="300"/>
      <c r="AI3745" s="300"/>
      <c r="AJ3745" s="300"/>
      <c r="AK3745" s="300"/>
      <c r="AL3745" s="300"/>
      <c r="AM3745" s="300"/>
      <c r="AN3745" s="300"/>
      <c r="AO3745" s="300"/>
      <c r="AP3745" s="300"/>
      <c r="AQ3745" s="300"/>
    </row>
    <row r="3746" spans="2:43">
      <c r="B3746" s="278"/>
      <c r="C3746" s="296">
        <f t="shared" ref="C3746:AO3746" si="540">(D3753-C3753)/(D3747-C3747)</f>
        <v>1.3852384187604109E-4</v>
      </c>
      <c r="D3746" s="301">
        <f t="shared" si="540"/>
        <v>1.1707070359024817E-4</v>
      </c>
      <c r="E3746" s="301">
        <f t="shared" si="540"/>
        <v>7.4127269729685992E-5</v>
      </c>
      <c r="F3746" s="301">
        <f t="shared" si="540"/>
        <v>5.7827792957495063E-5</v>
      </c>
      <c r="G3746" s="301">
        <f t="shared" si="540"/>
        <v>5.8666519170346298E-5</v>
      </c>
      <c r="H3746" s="301">
        <f t="shared" si="540"/>
        <v>6.0169824928561461E-5</v>
      </c>
      <c r="I3746" s="301">
        <f t="shared" si="540"/>
        <v>6.3155077460061749E-5</v>
      </c>
      <c r="J3746" s="301">
        <f t="shared" si="540"/>
        <v>6.4248019649785419E-5</v>
      </c>
      <c r="K3746" s="301">
        <f t="shared" si="540"/>
        <v>6.5510860895172087E-5</v>
      </c>
      <c r="L3746" s="301">
        <f t="shared" si="540"/>
        <v>6.7704091082211164E-5</v>
      </c>
      <c r="M3746" s="301">
        <f t="shared" si="540"/>
        <v>7.173123484064527E-5</v>
      </c>
      <c r="N3746" s="301">
        <f t="shared" si="540"/>
        <v>2.0190761674865942E-5</v>
      </c>
      <c r="O3746" s="301">
        <f t="shared" si="540"/>
        <v>2.1218697718235021E-5</v>
      </c>
      <c r="P3746" s="301">
        <f t="shared" si="540"/>
        <v>2.2414166581673161E-5</v>
      </c>
      <c r="Q3746" s="301">
        <f t="shared" si="540"/>
        <v>2.3850673664866123E-5</v>
      </c>
      <c r="R3746" s="301">
        <f t="shared" si="540"/>
        <v>2.5049400073111823E-5</v>
      </c>
      <c r="S3746" s="301">
        <f t="shared" si="540"/>
        <v>2.5993686535769779E-5</v>
      </c>
      <c r="T3746" s="301">
        <f t="shared" si="540"/>
        <v>2.7261250098954271E-5</v>
      </c>
      <c r="U3746" s="301">
        <f t="shared" si="540"/>
        <v>2.9234573620633914E-5</v>
      </c>
      <c r="V3746" s="301">
        <f t="shared" si="540"/>
        <v>5.0281101316934699E-6</v>
      </c>
      <c r="W3746" s="301">
        <f t="shared" si="540"/>
        <v>5.7085306970060676E-6</v>
      </c>
      <c r="X3746" s="301">
        <f t="shared" si="540"/>
        <v>6.4101965660076043E-6</v>
      </c>
      <c r="Y3746" s="301">
        <f t="shared" si="540"/>
        <v>7.2468621514332197E-6</v>
      </c>
      <c r="Z3746" s="301">
        <f t="shared" si="540"/>
        <v>7.8403921691708705E-6</v>
      </c>
      <c r="AA3746" s="301">
        <f t="shared" si="540"/>
        <v>8.4158537376658504E-6</v>
      </c>
      <c r="AB3746" s="301">
        <f t="shared" si="540"/>
        <v>9.0786739673438142E-6</v>
      </c>
      <c r="AC3746" s="301">
        <f t="shared" si="540"/>
        <v>9.9670764293118773E-6</v>
      </c>
      <c r="AD3746" s="301">
        <f t="shared" si="540"/>
        <v>1.055219592326485E-5</v>
      </c>
      <c r="AE3746" s="301">
        <f t="shared" si="540"/>
        <v>1.1146319619263949E-5</v>
      </c>
      <c r="AF3746" s="301">
        <f t="shared" si="540"/>
        <v>1.1883286978189975E-5</v>
      </c>
      <c r="AG3746" s="301">
        <f t="shared" si="540"/>
        <v>1.2794126812629726E-5</v>
      </c>
      <c r="AH3746" s="301">
        <f t="shared" si="540"/>
        <v>1.3616717885943177E-5</v>
      </c>
      <c r="AI3746" s="301">
        <f t="shared" si="540"/>
        <v>1.4331901717169808E-5</v>
      </c>
      <c r="AJ3746" s="301">
        <f t="shared" si="540"/>
        <v>1.5253099210847363E-5</v>
      </c>
      <c r="AK3746" s="301">
        <f t="shared" si="540"/>
        <v>1.6602731124147773E-5</v>
      </c>
      <c r="AL3746" s="301">
        <f t="shared" si="540"/>
        <v>1.7499034848369795E-5</v>
      </c>
      <c r="AM3746" s="301">
        <f t="shared" si="540"/>
        <v>1.8466656487139602E-5</v>
      </c>
      <c r="AN3746" s="301">
        <f t="shared" si="540"/>
        <v>1.9729861226490819E-5</v>
      </c>
      <c r="AO3746" s="301">
        <f t="shared" si="540"/>
        <v>2.3983214853195989E-5</v>
      </c>
      <c r="AP3746" s="301"/>
    </row>
    <row r="3747" spans="2:43">
      <c r="B3747" s="283">
        <v>0</v>
      </c>
      <c r="C3747" s="286">
        <f t="shared" ref="C3747:AP3747" si="541">DATEDIF($B$3748,C3748,"d")</f>
        <v>91</v>
      </c>
      <c r="D3747" s="286">
        <f t="shared" si="541"/>
        <v>183</v>
      </c>
      <c r="E3747" s="286">
        <f t="shared" si="541"/>
        <v>275</v>
      </c>
      <c r="F3747" s="286">
        <f t="shared" si="541"/>
        <v>374</v>
      </c>
      <c r="G3747" s="286">
        <f t="shared" si="541"/>
        <v>465</v>
      </c>
      <c r="H3747" s="286">
        <f t="shared" si="541"/>
        <v>557</v>
      </c>
      <c r="I3747" s="286">
        <f t="shared" si="541"/>
        <v>649</v>
      </c>
      <c r="J3747" s="286">
        <f t="shared" si="541"/>
        <v>739</v>
      </c>
      <c r="K3747" s="286">
        <f t="shared" si="541"/>
        <v>830</v>
      </c>
      <c r="L3747" s="286">
        <f t="shared" si="541"/>
        <v>922</v>
      </c>
      <c r="M3747" s="286">
        <f t="shared" si="541"/>
        <v>1014</v>
      </c>
      <c r="N3747" s="286">
        <f t="shared" si="541"/>
        <v>1104</v>
      </c>
      <c r="O3747" s="286">
        <f t="shared" si="541"/>
        <v>1195</v>
      </c>
      <c r="P3747" s="286">
        <f t="shared" si="541"/>
        <v>1287</v>
      </c>
      <c r="Q3747" s="286">
        <f t="shared" si="541"/>
        <v>1379</v>
      </c>
      <c r="R3747" s="286">
        <f t="shared" si="541"/>
        <v>1470</v>
      </c>
      <c r="S3747" s="286">
        <f t="shared" si="541"/>
        <v>1561</v>
      </c>
      <c r="T3747" s="286">
        <f t="shared" si="541"/>
        <v>1653</v>
      </c>
      <c r="U3747" s="286">
        <f t="shared" si="541"/>
        <v>1745</v>
      </c>
      <c r="V3747" s="286">
        <f t="shared" si="541"/>
        <v>1835</v>
      </c>
      <c r="W3747" s="286">
        <f t="shared" si="541"/>
        <v>1926</v>
      </c>
      <c r="X3747" s="286">
        <f t="shared" si="541"/>
        <v>2018</v>
      </c>
      <c r="Y3747" s="286">
        <f t="shared" si="541"/>
        <v>2110</v>
      </c>
      <c r="Z3747" s="286">
        <f t="shared" si="541"/>
        <v>2200</v>
      </c>
      <c r="AA3747" s="286">
        <f t="shared" si="541"/>
        <v>2291</v>
      </c>
      <c r="AB3747" s="286">
        <f t="shared" si="541"/>
        <v>2383</v>
      </c>
      <c r="AC3747" s="286">
        <f t="shared" si="541"/>
        <v>2475</v>
      </c>
      <c r="AD3747" s="286">
        <f t="shared" si="541"/>
        <v>2565</v>
      </c>
      <c r="AE3747" s="286">
        <f t="shared" si="541"/>
        <v>2656</v>
      </c>
      <c r="AF3747" s="286">
        <f t="shared" si="541"/>
        <v>2748</v>
      </c>
      <c r="AG3747" s="286">
        <f t="shared" si="541"/>
        <v>2840</v>
      </c>
      <c r="AH3747" s="286">
        <f t="shared" si="541"/>
        <v>2931</v>
      </c>
      <c r="AI3747" s="286">
        <f t="shared" si="541"/>
        <v>3022</v>
      </c>
      <c r="AJ3747" s="286">
        <f t="shared" si="541"/>
        <v>3114</v>
      </c>
      <c r="AK3747" s="286">
        <f t="shared" si="541"/>
        <v>3206</v>
      </c>
      <c r="AL3747" s="286">
        <f t="shared" si="541"/>
        <v>3296</v>
      </c>
      <c r="AM3747" s="286">
        <f t="shared" si="541"/>
        <v>3387</v>
      </c>
      <c r="AN3747" s="286">
        <f t="shared" si="541"/>
        <v>3479</v>
      </c>
      <c r="AO3747" s="286">
        <f t="shared" si="541"/>
        <v>3571</v>
      </c>
      <c r="AP3747" s="286">
        <f t="shared" si="541"/>
        <v>3652</v>
      </c>
    </row>
    <row r="3748" spans="2:43">
      <c r="B3748" s="265">
        <f t="shared" ref="B3748:AO3748" si="542">B3733</f>
        <v>43942</v>
      </c>
      <c r="C3748" s="265">
        <f t="shared" si="542"/>
        <v>44033</v>
      </c>
      <c r="D3748" s="265">
        <f t="shared" si="542"/>
        <v>44125</v>
      </c>
      <c r="E3748" s="265">
        <f t="shared" si="542"/>
        <v>44217</v>
      </c>
      <c r="F3748" s="265">
        <f t="shared" si="542"/>
        <v>44316</v>
      </c>
      <c r="G3748" s="265">
        <f t="shared" si="542"/>
        <v>44407</v>
      </c>
      <c r="H3748" s="265">
        <f t="shared" si="542"/>
        <v>44499</v>
      </c>
      <c r="I3748" s="265">
        <f t="shared" si="542"/>
        <v>44591</v>
      </c>
      <c r="J3748" s="265">
        <f t="shared" si="542"/>
        <v>44681</v>
      </c>
      <c r="K3748" s="265">
        <f t="shared" si="542"/>
        <v>44772</v>
      </c>
      <c r="L3748" s="265">
        <f t="shared" si="542"/>
        <v>44864</v>
      </c>
      <c r="M3748" s="265">
        <f t="shared" si="542"/>
        <v>44956</v>
      </c>
      <c r="N3748" s="265">
        <f t="shared" si="542"/>
        <v>45046</v>
      </c>
      <c r="O3748" s="265">
        <f t="shared" si="542"/>
        <v>45137</v>
      </c>
      <c r="P3748" s="265">
        <f t="shared" si="542"/>
        <v>45229</v>
      </c>
      <c r="Q3748" s="265">
        <f t="shared" si="542"/>
        <v>45321</v>
      </c>
      <c r="R3748" s="265">
        <f t="shared" si="542"/>
        <v>45412</v>
      </c>
      <c r="S3748" s="265">
        <f t="shared" si="542"/>
        <v>45503</v>
      </c>
      <c r="T3748" s="265">
        <f t="shared" si="542"/>
        <v>45595</v>
      </c>
      <c r="U3748" s="265">
        <f t="shared" si="542"/>
        <v>45687</v>
      </c>
      <c r="V3748" s="265">
        <f t="shared" si="542"/>
        <v>45777</v>
      </c>
      <c r="W3748" s="265">
        <f t="shared" si="542"/>
        <v>45868</v>
      </c>
      <c r="X3748" s="265">
        <f t="shared" si="542"/>
        <v>45960</v>
      </c>
      <c r="Y3748" s="265">
        <f t="shared" si="542"/>
        <v>46052</v>
      </c>
      <c r="Z3748" s="265">
        <f t="shared" si="542"/>
        <v>46142</v>
      </c>
      <c r="AA3748" s="265">
        <f t="shared" si="542"/>
        <v>46233</v>
      </c>
      <c r="AB3748" s="265">
        <f t="shared" si="542"/>
        <v>46325</v>
      </c>
      <c r="AC3748" s="265">
        <f t="shared" si="542"/>
        <v>46417</v>
      </c>
      <c r="AD3748" s="265">
        <f t="shared" si="542"/>
        <v>46507</v>
      </c>
      <c r="AE3748" s="265">
        <f t="shared" si="542"/>
        <v>46598</v>
      </c>
      <c r="AF3748" s="265">
        <f t="shared" si="542"/>
        <v>46690</v>
      </c>
      <c r="AG3748" s="265">
        <f t="shared" si="542"/>
        <v>46782</v>
      </c>
      <c r="AH3748" s="265">
        <f t="shared" si="542"/>
        <v>46873</v>
      </c>
      <c r="AI3748" s="265">
        <f t="shared" si="542"/>
        <v>46964</v>
      </c>
      <c r="AJ3748" s="265">
        <f t="shared" si="542"/>
        <v>47056</v>
      </c>
      <c r="AK3748" s="265">
        <f t="shared" si="542"/>
        <v>47148</v>
      </c>
      <c r="AL3748" s="265">
        <f t="shared" si="542"/>
        <v>47238</v>
      </c>
      <c r="AM3748" s="265">
        <f t="shared" si="542"/>
        <v>47329</v>
      </c>
      <c r="AN3748" s="265">
        <f t="shared" si="542"/>
        <v>47421</v>
      </c>
      <c r="AO3748" s="265">
        <f t="shared" si="542"/>
        <v>47513</v>
      </c>
      <c r="AP3748" s="265">
        <f>AP3733</f>
        <v>47594</v>
      </c>
    </row>
    <row r="3749" spans="2:43">
      <c r="B3749" s="371" t="s">
        <v>2444</v>
      </c>
      <c r="C3749" s="297"/>
      <c r="D3749" s="297" t="s">
        <v>51</v>
      </c>
      <c r="E3749" s="297" t="s">
        <v>52</v>
      </c>
      <c r="F3749" s="297" t="s">
        <v>53</v>
      </c>
      <c r="G3749" s="297" t="s">
        <v>54</v>
      </c>
      <c r="H3749" s="297" t="s">
        <v>55</v>
      </c>
      <c r="I3749" s="297" t="s">
        <v>56</v>
      </c>
      <c r="J3749" s="297" t="s">
        <v>57</v>
      </c>
      <c r="K3749" s="297" t="s">
        <v>58</v>
      </c>
      <c r="L3749" s="297" t="s">
        <v>59</v>
      </c>
      <c r="M3749" s="297" t="s">
        <v>60</v>
      </c>
      <c r="N3749" s="297" t="s">
        <v>61</v>
      </c>
      <c r="O3749" s="297" t="s">
        <v>62</v>
      </c>
      <c r="P3749" s="297" t="s">
        <v>63</v>
      </c>
      <c r="Q3749" s="297" t="s">
        <v>64</v>
      </c>
      <c r="R3749" s="297" t="s">
        <v>65</v>
      </c>
      <c r="S3749" s="297" t="s">
        <v>66</v>
      </c>
      <c r="T3749" s="297" t="s">
        <v>67</v>
      </c>
      <c r="U3749" s="297" t="s">
        <v>68</v>
      </c>
      <c r="V3749" s="297" t="s">
        <v>69</v>
      </c>
      <c r="W3749" s="297" t="s">
        <v>70</v>
      </c>
      <c r="X3749" s="297" t="s">
        <v>71</v>
      </c>
      <c r="Y3749" s="297" t="s">
        <v>72</v>
      </c>
      <c r="Z3749" s="297" t="s">
        <v>73</v>
      </c>
      <c r="AA3749" s="297" t="s">
        <v>74</v>
      </c>
      <c r="AB3749" s="297" t="s">
        <v>75</v>
      </c>
      <c r="AC3749" s="297" t="s">
        <v>76</v>
      </c>
      <c r="AD3749" s="297" t="s">
        <v>77</v>
      </c>
      <c r="AE3749" s="297" t="s">
        <v>78</v>
      </c>
      <c r="AF3749" s="297" t="s">
        <v>79</v>
      </c>
      <c r="AG3749" s="297" t="s">
        <v>80</v>
      </c>
      <c r="AH3749" s="297" t="s">
        <v>81</v>
      </c>
      <c r="AI3749" s="297" t="s">
        <v>82</v>
      </c>
      <c r="AJ3749" s="297" t="s">
        <v>83</v>
      </c>
      <c r="AK3749" s="297" t="s">
        <v>84</v>
      </c>
      <c r="AL3749" s="297" t="s">
        <v>85</v>
      </c>
      <c r="AM3749" s="297" t="s">
        <v>86</v>
      </c>
      <c r="AN3749" s="297" t="s">
        <v>87</v>
      </c>
      <c r="AO3749" s="297" t="s">
        <v>88</v>
      </c>
      <c r="AP3749" s="297" t="s">
        <v>89</v>
      </c>
    </row>
    <row r="3750" spans="2:43">
      <c r="B3750" s="371"/>
      <c r="C3750" s="297">
        <v>1</v>
      </c>
      <c r="D3750" s="297">
        <f t="shared" ref="D3750:AP3750" si="543">C3750+1</f>
        <v>2</v>
      </c>
      <c r="E3750" s="297">
        <f t="shared" si="543"/>
        <v>3</v>
      </c>
      <c r="F3750" s="297">
        <f t="shared" si="543"/>
        <v>4</v>
      </c>
      <c r="G3750" s="297">
        <f t="shared" si="543"/>
        <v>5</v>
      </c>
      <c r="H3750" s="297">
        <f t="shared" si="543"/>
        <v>6</v>
      </c>
      <c r="I3750" s="297">
        <f t="shared" si="543"/>
        <v>7</v>
      </c>
      <c r="J3750" s="297">
        <f t="shared" si="543"/>
        <v>8</v>
      </c>
      <c r="K3750" s="297">
        <f t="shared" si="543"/>
        <v>9</v>
      </c>
      <c r="L3750" s="297">
        <f t="shared" si="543"/>
        <v>10</v>
      </c>
      <c r="M3750" s="297">
        <f t="shared" si="543"/>
        <v>11</v>
      </c>
      <c r="N3750" s="297">
        <f t="shared" si="543"/>
        <v>12</v>
      </c>
      <c r="O3750" s="297">
        <f t="shared" si="543"/>
        <v>13</v>
      </c>
      <c r="P3750" s="297">
        <f t="shared" si="543"/>
        <v>14</v>
      </c>
      <c r="Q3750" s="297">
        <f t="shared" si="543"/>
        <v>15</v>
      </c>
      <c r="R3750" s="297">
        <f t="shared" si="543"/>
        <v>16</v>
      </c>
      <c r="S3750" s="297">
        <f t="shared" si="543"/>
        <v>17</v>
      </c>
      <c r="T3750" s="297">
        <f t="shared" si="543"/>
        <v>18</v>
      </c>
      <c r="U3750" s="297">
        <f t="shared" si="543"/>
        <v>19</v>
      </c>
      <c r="V3750" s="297">
        <f t="shared" si="543"/>
        <v>20</v>
      </c>
      <c r="W3750" s="297">
        <f t="shared" si="543"/>
        <v>21</v>
      </c>
      <c r="X3750" s="297">
        <f t="shared" si="543"/>
        <v>22</v>
      </c>
      <c r="Y3750" s="297">
        <f t="shared" si="543"/>
        <v>23</v>
      </c>
      <c r="Z3750" s="297">
        <f t="shared" si="543"/>
        <v>24</v>
      </c>
      <c r="AA3750" s="297">
        <f t="shared" si="543"/>
        <v>25</v>
      </c>
      <c r="AB3750" s="297">
        <f t="shared" si="543"/>
        <v>26</v>
      </c>
      <c r="AC3750" s="297">
        <f t="shared" si="543"/>
        <v>27</v>
      </c>
      <c r="AD3750" s="297">
        <f t="shared" si="543"/>
        <v>28</v>
      </c>
      <c r="AE3750" s="297">
        <f t="shared" si="543"/>
        <v>29</v>
      </c>
      <c r="AF3750" s="297">
        <f t="shared" si="543"/>
        <v>30</v>
      </c>
      <c r="AG3750" s="297">
        <f t="shared" si="543"/>
        <v>31</v>
      </c>
      <c r="AH3750" s="297">
        <f t="shared" si="543"/>
        <v>32</v>
      </c>
      <c r="AI3750" s="297">
        <f t="shared" si="543"/>
        <v>33</v>
      </c>
      <c r="AJ3750" s="297">
        <f t="shared" si="543"/>
        <v>34</v>
      </c>
      <c r="AK3750" s="297">
        <f t="shared" si="543"/>
        <v>35</v>
      </c>
      <c r="AL3750" s="297">
        <f t="shared" si="543"/>
        <v>36</v>
      </c>
      <c r="AM3750" s="297">
        <f t="shared" si="543"/>
        <v>37</v>
      </c>
      <c r="AN3750" s="297">
        <f t="shared" si="543"/>
        <v>38</v>
      </c>
      <c r="AO3750" s="297">
        <f t="shared" si="543"/>
        <v>39</v>
      </c>
      <c r="AP3750" s="297">
        <f t="shared" si="543"/>
        <v>40</v>
      </c>
    </row>
    <row r="3751" spans="2:43" ht="17.25" customHeight="1">
      <c r="B3751" s="298" t="s">
        <v>2437</v>
      </c>
      <c r="C3751" s="298" t="s">
        <v>2445</v>
      </c>
      <c r="D3751" s="298" t="s">
        <v>2446</v>
      </c>
      <c r="E3751" s="298" t="s">
        <v>2447</v>
      </c>
      <c r="F3751" s="298" t="s">
        <v>2448</v>
      </c>
      <c r="G3751" s="298" t="s">
        <v>2449</v>
      </c>
      <c r="H3751" s="298" t="s">
        <v>2450</v>
      </c>
      <c r="I3751" s="298" t="s">
        <v>2451</v>
      </c>
      <c r="J3751" s="298" t="s">
        <v>2452</v>
      </c>
      <c r="K3751" s="298" t="s">
        <v>2453</v>
      </c>
      <c r="L3751" s="298" t="s">
        <v>2454</v>
      </c>
      <c r="M3751" s="298" t="s">
        <v>2455</v>
      </c>
      <c r="N3751" s="298" t="s">
        <v>2456</v>
      </c>
      <c r="O3751" s="298" t="s">
        <v>2457</v>
      </c>
      <c r="P3751" s="298" t="s">
        <v>2458</v>
      </c>
      <c r="Q3751" s="298" t="s">
        <v>2459</v>
      </c>
      <c r="R3751" s="298" t="s">
        <v>2460</v>
      </c>
      <c r="S3751" s="298" t="s">
        <v>2461</v>
      </c>
      <c r="T3751" s="298" t="s">
        <v>2462</v>
      </c>
      <c r="U3751" s="298" t="s">
        <v>2463</v>
      </c>
      <c r="V3751" s="298" t="s">
        <v>2464</v>
      </c>
      <c r="W3751" s="298" t="s">
        <v>2465</v>
      </c>
      <c r="X3751" s="298" t="s">
        <v>2466</v>
      </c>
      <c r="Y3751" s="298" t="s">
        <v>2467</v>
      </c>
      <c r="Z3751" s="298" t="s">
        <v>2468</v>
      </c>
      <c r="AA3751" s="298" t="s">
        <v>2469</v>
      </c>
      <c r="AB3751" s="298" t="s">
        <v>2470</v>
      </c>
      <c r="AC3751" s="298" t="s">
        <v>2471</v>
      </c>
      <c r="AD3751" s="298" t="s">
        <v>2472</v>
      </c>
      <c r="AE3751" s="298" t="s">
        <v>2473</v>
      </c>
      <c r="AF3751" s="298" t="s">
        <v>2474</v>
      </c>
      <c r="AG3751" s="298" t="s">
        <v>2475</v>
      </c>
      <c r="AH3751" s="298" t="s">
        <v>2476</v>
      </c>
      <c r="AI3751" s="298" t="s">
        <v>2477</v>
      </c>
      <c r="AJ3751" s="298" t="s">
        <v>2478</v>
      </c>
      <c r="AK3751" s="298" t="s">
        <v>2479</v>
      </c>
      <c r="AL3751" s="298" t="s">
        <v>2480</v>
      </c>
      <c r="AM3751" s="298" t="s">
        <v>2481</v>
      </c>
      <c r="AN3751" s="298" t="s">
        <v>2482</v>
      </c>
      <c r="AO3751" s="298" t="s">
        <v>2483</v>
      </c>
      <c r="AP3751" s="298" t="s">
        <v>2484</v>
      </c>
    </row>
    <row r="3752" spans="2:43">
      <c r="B3752" s="286" t="s">
        <v>90</v>
      </c>
      <c r="C3752" s="299">
        <f>E60/100</f>
        <v>0.14330000000000001</v>
      </c>
      <c r="D3752" s="299">
        <f>F60/100</f>
        <v>0.15579999999999999</v>
      </c>
      <c r="E3752" s="299">
        <f>G60/100</f>
        <v>0.16620000000000001</v>
      </c>
      <c r="F3752" s="299">
        <f>H60/100</f>
        <v>0.17319999999999999</v>
      </c>
      <c r="G3752" s="284">
        <f>F3752+($N$3752-$F$3752)/($N$3750-$F$3750)</f>
        <v>0.1781625</v>
      </c>
      <c r="H3752" s="284">
        <f t="shared" ref="H3752:M3752" si="544">G3752+($N$3752-$F$3752)/($N$3750-$F$3750)</f>
        <v>0.18312500000000001</v>
      </c>
      <c r="I3752" s="284">
        <f t="shared" si="544"/>
        <v>0.18808750000000002</v>
      </c>
      <c r="J3752" s="284">
        <f t="shared" si="544"/>
        <v>0.19305000000000003</v>
      </c>
      <c r="K3752" s="284">
        <f t="shared" si="544"/>
        <v>0.19801250000000004</v>
      </c>
      <c r="L3752" s="284">
        <f t="shared" si="544"/>
        <v>0.20297500000000004</v>
      </c>
      <c r="M3752" s="284">
        <f t="shared" si="544"/>
        <v>0.20793750000000005</v>
      </c>
      <c r="N3752" s="299">
        <f>I60/100</f>
        <v>0.21290000000000003</v>
      </c>
      <c r="O3752" s="284">
        <f>N3752+($V$3752-$N$3752)/($V$3750-$N$3750)</f>
        <v>0.21456250000000002</v>
      </c>
      <c r="P3752" s="284">
        <f t="shared" ref="P3752:U3752" si="545">O3752+($V$3752-$N$3752)/($V$3750-$N$3750)</f>
        <v>0.216225</v>
      </c>
      <c r="Q3752" s="284">
        <f t="shared" si="545"/>
        <v>0.21788749999999998</v>
      </c>
      <c r="R3752" s="284">
        <f t="shared" si="545"/>
        <v>0.21954999999999997</v>
      </c>
      <c r="S3752" s="284">
        <f t="shared" si="545"/>
        <v>0.22121249999999995</v>
      </c>
      <c r="T3752" s="284">
        <f t="shared" si="545"/>
        <v>0.22287499999999993</v>
      </c>
      <c r="U3752" s="284">
        <f t="shared" si="545"/>
        <v>0.22453749999999992</v>
      </c>
      <c r="V3752" s="299">
        <f>J60/100</f>
        <v>0.22619999999999998</v>
      </c>
      <c r="W3752" s="284">
        <f>V3752+($AP$3752-$V$3752)/($AP$3750-$V$3750)</f>
        <v>0.22671999999999998</v>
      </c>
      <c r="X3752" s="284">
        <f t="shared" ref="X3752:AO3752" si="546">W3752+($AP$3752-$V$3752)/($AP$3750-$V$3750)</f>
        <v>0.22723999999999997</v>
      </c>
      <c r="Y3752" s="284">
        <f t="shared" si="546"/>
        <v>0.22775999999999996</v>
      </c>
      <c r="Z3752" s="284">
        <f t="shared" si="546"/>
        <v>0.22827999999999996</v>
      </c>
      <c r="AA3752" s="284">
        <f t="shared" si="546"/>
        <v>0.22879999999999995</v>
      </c>
      <c r="AB3752" s="284">
        <f t="shared" si="546"/>
        <v>0.22931999999999994</v>
      </c>
      <c r="AC3752" s="284">
        <f t="shared" si="546"/>
        <v>0.22983999999999993</v>
      </c>
      <c r="AD3752" s="284">
        <f t="shared" si="546"/>
        <v>0.23035999999999993</v>
      </c>
      <c r="AE3752" s="284">
        <f t="shared" si="546"/>
        <v>0.23087999999999992</v>
      </c>
      <c r="AF3752" s="284">
        <f t="shared" si="546"/>
        <v>0.23139999999999991</v>
      </c>
      <c r="AG3752" s="284">
        <f t="shared" si="546"/>
        <v>0.2319199999999999</v>
      </c>
      <c r="AH3752" s="284">
        <f t="shared" si="546"/>
        <v>0.2324399999999999</v>
      </c>
      <c r="AI3752" s="284">
        <f t="shared" si="546"/>
        <v>0.23295999999999989</v>
      </c>
      <c r="AJ3752" s="284">
        <f t="shared" si="546"/>
        <v>0.23347999999999988</v>
      </c>
      <c r="AK3752" s="284">
        <f t="shared" si="546"/>
        <v>0.23399999999999987</v>
      </c>
      <c r="AL3752" s="284">
        <f t="shared" si="546"/>
        <v>0.23451999999999987</v>
      </c>
      <c r="AM3752" s="284">
        <f t="shared" si="546"/>
        <v>0.23503999999999986</v>
      </c>
      <c r="AN3752" s="284">
        <f t="shared" si="546"/>
        <v>0.23555999999999985</v>
      </c>
      <c r="AO3752" s="284">
        <f t="shared" si="546"/>
        <v>0.23607999999999985</v>
      </c>
      <c r="AP3752" s="299">
        <f>K60/100</f>
        <v>0.23659999999999998</v>
      </c>
    </row>
    <row r="3753" spans="2:43">
      <c r="B3753" s="266" t="s">
        <v>91</v>
      </c>
      <c r="C3753" s="284">
        <f>C3752</f>
        <v>0.14330000000000001</v>
      </c>
      <c r="D3753" s="284">
        <f t="shared" ref="D3753:AP3753" si="547">VLOOKUP(D$3749,$B$4799:$C$5814,2,0)</f>
        <v>0.15604419345259579</v>
      </c>
      <c r="E3753" s="284">
        <f t="shared" si="547"/>
        <v>0.16681469818289862</v>
      </c>
      <c r="F3753" s="284">
        <f t="shared" si="547"/>
        <v>0.17415329788613754</v>
      </c>
      <c r="G3753" s="284">
        <f t="shared" si="547"/>
        <v>0.17941562704526959</v>
      </c>
      <c r="H3753" s="284">
        <f t="shared" si="547"/>
        <v>0.18481294680894145</v>
      </c>
      <c r="I3753" s="284">
        <f t="shared" si="547"/>
        <v>0.1903485707023691</v>
      </c>
      <c r="J3753" s="284">
        <f t="shared" si="547"/>
        <v>0.19603252767377466</v>
      </c>
      <c r="K3753" s="284">
        <f t="shared" si="547"/>
        <v>0.20187909746190513</v>
      </c>
      <c r="L3753" s="284">
        <f t="shared" si="547"/>
        <v>0.20790609666426096</v>
      </c>
      <c r="M3753" s="284">
        <f t="shared" si="547"/>
        <v>0.21413487304382439</v>
      </c>
      <c r="N3753" s="284">
        <f t="shared" si="547"/>
        <v>0.22059068417948247</v>
      </c>
      <c r="O3753" s="284">
        <f t="shared" si="547"/>
        <v>0.22242804349189527</v>
      </c>
      <c r="P3753" s="284">
        <f t="shared" si="547"/>
        <v>0.22438016368197289</v>
      </c>
      <c r="Q3753" s="284">
        <f t="shared" si="547"/>
        <v>0.22644226700748682</v>
      </c>
      <c r="R3753" s="284">
        <f t="shared" si="547"/>
        <v>0.22861267831098964</v>
      </c>
      <c r="S3753" s="284">
        <f t="shared" si="547"/>
        <v>0.23089217371764281</v>
      </c>
      <c r="T3753" s="284">
        <f t="shared" si="547"/>
        <v>0.23328359287893363</v>
      </c>
      <c r="U3753" s="284">
        <f t="shared" si="547"/>
        <v>0.23579162788803743</v>
      </c>
      <c r="V3753" s="284">
        <f t="shared" si="547"/>
        <v>0.23842273951389448</v>
      </c>
      <c r="W3753" s="284">
        <f t="shared" si="547"/>
        <v>0.23888029753587858</v>
      </c>
      <c r="X3753" s="284">
        <f t="shared" si="547"/>
        <v>0.23940548236000314</v>
      </c>
      <c r="Y3753" s="284">
        <f t="shared" si="547"/>
        <v>0.23999522044407584</v>
      </c>
      <c r="Z3753" s="284">
        <f t="shared" si="547"/>
        <v>0.24064743803770483</v>
      </c>
      <c r="AA3753" s="284">
        <f t="shared" si="547"/>
        <v>0.24136091372509938</v>
      </c>
      <c r="AB3753" s="284">
        <f t="shared" si="547"/>
        <v>0.24213517226896464</v>
      </c>
      <c r="AC3753" s="284">
        <f t="shared" si="547"/>
        <v>0.24297041027396027</v>
      </c>
      <c r="AD3753" s="284">
        <f t="shared" si="547"/>
        <v>0.24386744715259834</v>
      </c>
      <c r="AE3753" s="284">
        <f t="shared" si="547"/>
        <v>0.24482769698161544</v>
      </c>
      <c r="AF3753" s="284">
        <f t="shared" si="547"/>
        <v>0.24585315838658772</v>
      </c>
      <c r="AG3753" s="284">
        <f t="shared" si="547"/>
        <v>0.2469464207885812</v>
      </c>
      <c r="AH3753" s="284">
        <f t="shared" si="547"/>
        <v>0.24811068632853051</v>
      </c>
      <c r="AI3753" s="284">
        <f t="shared" si="547"/>
        <v>0.24934980765615133</v>
      </c>
      <c r="AJ3753" s="284">
        <f t="shared" si="547"/>
        <v>0.25066834261413096</v>
      </c>
      <c r="AK3753" s="284">
        <f t="shared" si="547"/>
        <v>0.25207162774152891</v>
      </c>
      <c r="AL3753" s="284">
        <f t="shared" si="547"/>
        <v>0.25356587354270221</v>
      </c>
      <c r="AM3753" s="284">
        <f t="shared" si="547"/>
        <v>0.25515828571390387</v>
      </c>
      <c r="AN3753" s="284">
        <f t="shared" si="547"/>
        <v>0.25685721811072071</v>
      </c>
      <c r="AO3753" s="284">
        <f t="shared" si="547"/>
        <v>0.25867236534355786</v>
      </c>
      <c r="AP3753" s="284">
        <f t="shared" si="547"/>
        <v>0.26061500574666674</v>
      </c>
    </row>
    <row r="3754" spans="2:43">
      <c r="B3754" s="266" t="s">
        <v>92</v>
      </c>
      <c r="C3754" s="284">
        <f>C3753</f>
        <v>0.14330000000000001</v>
      </c>
      <c r="D3754" s="284">
        <f t="shared" ref="D3754:AP3754" si="548">(1+D3753)^D3750/(1+C3753)^C3750-1</f>
        <v>0.16893044451627981</v>
      </c>
      <c r="E3754" s="284">
        <f t="shared" si="548"/>
        <v>0.18865767887395779</v>
      </c>
      <c r="F3754" s="284">
        <f t="shared" si="548"/>
        <v>0.19644719365909658</v>
      </c>
      <c r="G3754" s="284">
        <f t="shared" si="548"/>
        <v>0.20070185054310019</v>
      </c>
      <c r="H3754" s="284">
        <f t="shared" si="548"/>
        <v>0.21217230760950212</v>
      </c>
      <c r="I3754" s="284">
        <f t="shared" si="548"/>
        <v>0.22410969175224427</v>
      </c>
      <c r="J3754" s="284">
        <f t="shared" si="548"/>
        <v>0.23658747827792759</v>
      </c>
      <c r="K3754" s="284">
        <f t="shared" si="548"/>
        <v>0.24969235064253215</v>
      </c>
      <c r="L3754" s="284">
        <f t="shared" si="548"/>
        <v>0.26352748439668283</v>
      </c>
      <c r="M3754" s="284">
        <f t="shared" si="548"/>
        <v>0.27821683672749531</v>
      </c>
      <c r="N3754" s="284">
        <f t="shared" si="548"/>
        <v>0.29391082234092925</v>
      </c>
      <c r="O3754" s="284">
        <f t="shared" si="548"/>
        <v>0.24469328154186654</v>
      </c>
      <c r="P3754" s="284">
        <f t="shared" si="548"/>
        <v>0.25004322782136601</v>
      </c>
      <c r="Q3754" s="284">
        <f t="shared" si="548"/>
        <v>0.25567905327405338</v>
      </c>
      <c r="R3754" s="284">
        <f t="shared" si="548"/>
        <v>0.26163358851709817</v>
      </c>
      <c r="S3754" s="284">
        <f t="shared" si="548"/>
        <v>0.26794464758364134</v>
      </c>
      <c r="T3754" s="284">
        <f t="shared" si="548"/>
        <v>0.27465599629124959</v>
      </c>
      <c r="U3754" s="284">
        <f t="shared" si="548"/>
        <v>0.28181855946091217</v>
      </c>
      <c r="V3754" s="284">
        <f t="shared" si="548"/>
        <v>0.28949193690452457</v>
      </c>
      <c r="W3754" s="284">
        <f t="shared" si="548"/>
        <v>0.24806704236018495</v>
      </c>
      <c r="X3754" s="284">
        <f t="shared" si="548"/>
        <v>0.25048593817277021</v>
      </c>
      <c r="Y3754" s="284">
        <f t="shared" si="548"/>
        <v>0.25304068994658624</v>
      </c>
      <c r="Z3754" s="284">
        <f t="shared" si="548"/>
        <v>0.25574349236987892</v>
      </c>
      <c r="AA3754" s="284">
        <f t="shared" si="548"/>
        <v>0.25860796705125155</v>
      </c>
      <c r="AB3754" s="284">
        <f t="shared" si="548"/>
        <v>0.26164937036416602</v>
      </c>
      <c r="AC3754" s="284">
        <f t="shared" si="548"/>
        <v>0.26488484024661685</v>
      </c>
      <c r="AD3754" s="284">
        <f t="shared" si="548"/>
        <v>0.26833369031080467</v>
      </c>
      <c r="AE3754" s="284">
        <f t="shared" si="548"/>
        <v>0.27201776187889903</v>
      </c>
      <c r="AF3754" s="284">
        <f t="shared" si="548"/>
        <v>0.27596184747654307</v>
      </c>
      <c r="AG3754" s="284">
        <f t="shared" si="548"/>
        <v>0.2801942031321758</v>
      </c>
      <c r="AH3754" s="284">
        <f t="shared" si="548"/>
        <v>0.28474717187018705</v>
      </c>
      <c r="AI3754" s="284">
        <f t="shared" si="548"/>
        <v>0.28965794752025853</v>
      </c>
      <c r="AJ3754" s="284">
        <f t="shared" si="548"/>
        <v>0.29496951705244889</v>
      </c>
      <c r="AK3754" s="284">
        <f t="shared" si="548"/>
        <v>0.30073183204120624</v>
      </c>
      <c r="AL3754" s="284">
        <f t="shared" si="548"/>
        <v>0.30700327696167906</v>
      </c>
      <c r="AM3754" s="284">
        <f t="shared" si="548"/>
        <v>0.31385252590198109</v>
      </c>
      <c r="AN3754" s="284">
        <f t="shared" si="548"/>
        <v>0.32136091305447789</v>
      </c>
      <c r="AO3754" s="284">
        <f t="shared" si="548"/>
        <v>0.32962549081382742</v>
      </c>
      <c r="AP3754" s="284">
        <f t="shared" si="548"/>
        <v>0.33876301990867108</v>
      </c>
    </row>
    <row r="3755" spans="2:43">
      <c r="B3755" s="291">
        <f>SUM(C3755:AP3755)-1</f>
        <v>0</v>
      </c>
      <c r="C3755" s="266">
        <f t="shared" ref="C3755:AO3755" si="549">$AP$3752/4/(1+C3753/4)^C3750</f>
        <v>5.7104240581179251E-2</v>
      </c>
      <c r="D3755" s="266">
        <f t="shared" si="549"/>
        <v>5.4791654872094954E-2</v>
      </c>
      <c r="E3755" s="266">
        <f t="shared" si="549"/>
        <v>5.2326557096554621E-2</v>
      </c>
      <c r="F3755" s="266">
        <f t="shared" si="549"/>
        <v>4.9879390208561691E-2</v>
      </c>
      <c r="G3755" s="266">
        <f t="shared" si="549"/>
        <v>4.7498171849361601E-2</v>
      </c>
      <c r="H3755" s="266">
        <f t="shared" si="549"/>
        <v>4.5108500779908668E-2</v>
      </c>
      <c r="I3755" s="266">
        <f t="shared" si="549"/>
        <v>4.2719251236279884E-2</v>
      </c>
      <c r="J3755" s="266">
        <f t="shared" si="549"/>
        <v>4.0338886885023559E-2</v>
      </c>
      <c r="K3755" s="266">
        <f t="shared" si="549"/>
        <v>3.7975430164168454E-2</v>
      </c>
      <c r="L3755" s="266">
        <f t="shared" si="549"/>
        <v>3.5636436230633256E-2</v>
      </c>
      <c r="M3755" s="266">
        <f t="shared" si="549"/>
        <v>3.3328971501480349E-2</v>
      </c>
      <c r="N3755" s="266">
        <f t="shared" si="549"/>
        <v>3.1059596733799304E-2</v>
      </c>
      <c r="O3755" s="266">
        <f t="shared" si="549"/>
        <v>2.9270173155853337E-2</v>
      </c>
      <c r="P3755" s="266">
        <f t="shared" si="549"/>
        <v>2.7549435377976831E-2</v>
      </c>
      <c r="Q3755" s="266">
        <f t="shared" si="549"/>
        <v>2.5895869941692073E-2</v>
      </c>
      <c r="R3755" s="266">
        <f t="shared" si="549"/>
        <v>2.4307936272771145E-2</v>
      </c>
      <c r="S3755" s="266">
        <f t="shared" si="549"/>
        <v>2.2784071135967369E-2</v>
      </c>
      <c r="T3755" s="266">
        <f t="shared" si="549"/>
        <v>2.1322692908162279E-2</v>
      </c>
      <c r="U3755" s="266">
        <f t="shared" si="549"/>
        <v>1.9922205667809934E-2</v>
      </c>
      <c r="V3755" s="266">
        <f t="shared" si="549"/>
        <v>1.8581003099248337E-2</v>
      </c>
      <c r="W3755" s="266">
        <f t="shared" si="549"/>
        <v>1.749606412292035E-2</v>
      </c>
      <c r="X3755" s="266">
        <f t="shared" si="549"/>
        <v>1.6465142809723207E-2</v>
      </c>
      <c r="Y3755" s="266">
        <f t="shared" si="549"/>
        <v>1.5485709492479422E-2</v>
      </c>
      <c r="Z3755" s="266">
        <f t="shared" si="549"/>
        <v>1.4555345749575059E-2</v>
      </c>
      <c r="AA3755" s="266">
        <f t="shared" si="549"/>
        <v>1.3671739872920474E-2</v>
      </c>
      <c r="AB3755" s="266">
        <f t="shared" si="549"/>
        <v>1.2832682502921031E-2</v>
      </c>
      <c r="AC3755" s="266">
        <f t="shared" si="549"/>
        <v>1.2036062425140064E-2</v>
      </c>
      <c r="AD3755" s="266">
        <f t="shared" si="549"/>
        <v>1.1279862523466064E-2</v>
      </c>
      <c r="AE3755" s="266">
        <f t="shared" si="549"/>
        <v>1.0562155884724058E-2</v>
      </c>
      <c r="AF3755" s="266">
        <f t="shared" si="549"/>
        <v>9.8811020498022935E-3</v>
      </c>
      <c r="AG3755" s="266">
        <f t="shared" si="549"/>
        <v>9.2349434064870322E-3</v>
      </c>
      <c r="AH3755" s="266">
        <f t="shared" si="549"/>
        <v>8.6220017193268886E-3</v>
      </c>
      <c r="AI3755" s="266">
        <f t="shared" si="549"/>
        <v>8.0406747919690349E-3</v>
      </c>
      <c r="AJ3755" s="266">
        <f t="shared" si="549"/>
        <v>7.489433257530537E-3</v>
      </c>
      <c r="AK3755" s="266">
        <f t="shared" si="549"/>
        <v>6.9668174926882966E-3</v>
      </c>
      <c r="AL3755" s="266">
        <f t="shared" si="549"/>
        <v>6.4714346512891345E-3</v>
      </c>
      <c r="AM3755" s="266">
        <f t="shared" si="549"/>
        <v>6.0019558133953812E-3</v>
      </c>
      <c r="AN3755" s="266">
        <f t="shared" si="549"/>
        <v>5.5571132457960136E-3</v>
      </c>
      <c r="AO3755" s="266">
        <f t="shared" si="549"/>
        <v>5.1356977701267703E-3</v>
      </c>
      <c r="AP3755" s="266">
        <f>(1+$AP$3752/4)/(1+AP3753/4)^AP3750</f>
        <v>8.481358471919212E-2</v>
      </c>
    </row>
    <row r="3763" spans="1:7" s="303" customFormat="1">
      <c r="A3763" s="266"/>
      <c r="B3763" s="302" t="s">
        <v>2486</v>
      </c>
    </row>
    <row r="3765" spans="1:7">
      <c r="B3765" s="302" t="s">
        <v>93</v>
      </c>
      <c r="C3765" s="304">
        <f>F3770</f>
        <v>1.499999999999968E-2</v>
      </c>
      <c r="D3765" s="305">
        <v>0</v>
      </c>
      <c r="E3765" s="305">
        <f>D3765+1</f>
        <v>1</v>
      </c>
      <c r="F3765" s="306">
        <f>E3765+1</f>
        <v>2</v>
      </c>
    </row>
    <row r="3766" spans="1:7" hidden="1" outlineLevel="1">
      <c r="C3766" s="307" t="s">
        <v>2487</v>
      </c>
      <c r="F3766" s="308">
        <v>1</v>
      </c>
    </row>
    <row r="3767" spans="1:7" hidden="1" outlineLevel="1">
      <c r="C3767" s="307" t="s">
        <v>2488</v>
      </c>
      <c r="E3767" s="309">
        <f>F3767</f>
        <v>3.7499999999999999E-3</v>
      </c>
      <c r="F3767" s="310">
        <f>HLOOKUP(F3765,$C$3735:$AP$3737,3,0)/$C$3729</f>
        <v>3.7499999999999999E-3</v>
      </c>
    </row>
    <row r="3768" spans="1:7" hidden="1" outlineLevel="1">
      <c r="C3768" s="307" t="s">
        <v>2489</v>
      </c>
      <c r="D3768" s="311">
        <v>1</v>
      </c>
      <c r="E3768" s="309">
        <f>SUM(E3766:E3767)</f>
        <v>3.7499999999999999E-3</v>
      </c>
      <c r="F3768" s="309">
        <f>SUM(F3766:F3767)</f>
        <v>1.0037499999999999</v>
      </c>
    </row>
    <row r="3769" spans="1:7" ht="17.399999999999999" hidden="1" outlineLevel="1">
      <c r="C3769" s="312">
        <v>1</v>
      </c>
      <c r="D3769" s="309">
        <f>SUM(E3769:F3769)</f>
        <v>3.7359900373599006E-3</v>
      </c>
      <c r="E3769" s="313">
        <f>E3768/(1+HLOOKUP(E3765,$C$3735:$AP$3738,4,0)/$C$3729)^$C3769</f>
        <v>3.7359900373599006E-3</v>
      </c>
    </row>
    <row r="3770" spans="1:7" ht="17.399999999999999" hidden="1" outlineLevel="1">
      <c r="B3770" s="268"/>
      <c r="C3770" s="314">
        <f>C3769+1</f>
        <v>2</v>
      </c>
      <c r="D3770" s="315">
        <f>D3768-D3769</f>
        <v>0.99626400996264008</v>
      </c>
      <c r="E3770" s="268"/>
      <c r="F3770" s="316">
        <f>((F3768/$D3770)^(1/$C3770)-1)*$C$3729</f>
        <v>1.499999999999968E-2</v>
      </c>
    </row>
    <row r="3771" spans="1:7" hidden="1" outlineLevel="1"/>
    <row r="3772" spans="1:7" collapsed="1">
      <c r="B3772" s="302" t="s">
        <v>94</v>
      </c>
      <c r="C3772" s="304">
        <f>G3778</f>
        <v>1.5100377987640634E-2</v>
      </c>
      <c r="D3772" s="305">
        <v>0</v>
      </c>
      <c r="E3772" s="305">
        <f>D3772+1</f>
        <v>1</v>
      </c>
      <c r="F3772" s="305">
        <f>E3772+1</f>
        <v>2</v>
      </c>
      <c r="G3772" s="306">
        <f>F3772+1</f>
        <v>3</v>
      </c>
    </row>
    <row r="3773" spans="1:7" hidden="1" outlineLevel="1">
      <c r="C3773" s="307" t="s">
        <v>2487</v>
      </c>
      <c r="G3773" s="308">
        <v>1</v>
      </c>
    </row>
    <row r="3774" spans="1:7" hidden="1" outlineLevel="1">
      <c r="C3774" s="307" t="s">
        <v>2488</v>
      </c>
      <c r="E3774" s="309">
        <f>F3774</f>
        <v>3.7750000000000001E-3</v>
      </c>
      <c r="F3774" s="309">
        <f>G3774</f>
        <v>3.7750000000000001E-3</v>
      </c>
      <c r="G3774" s="310">
        <f>HLOOKUP(G3772,$C$3735:$AP$3737,3,0)/$C$3729</f>
        <v>3.7750000000000001E-3</v>
      </c>
    </row>
    <row r="3775" spans="1:7" hidden="1" outlineLevel="1">
      <c r="C3775" s="307" t="s">
        <v>2489</v>
      </c>
      <c r="D3775" s="311">
        <v>1</v>
      </c>
      <c r="E3775" s="309">
        <f>SUM(E3773:E3774)</f>
        <v>3.7750000000000001E-3</v>
      </c>
      <c r="F3775" s="309">
        <f>SUM(F3773:F3774)</f>
        <v>3.7750000000000001E-3</v>
      </c>
      <c r="G3775" s="309">
        <f>SUM(G3773:G3774)</f>
        <v>1.0037750000000001</v>
      </c>
    </row>
    <row r="3776" spans="1:7" ht="17.399999999999999" hidden="1" outlineLevel="1">
      <c r="C3776" s="312">
        <v>1</v>
      </c>
      <c r="D3776" s="309">
        <f>SUM(E3776:G3776)</f>
        <v>3.7608966376089666E-3</v>
      </c>
      <c r="E3776" s="313">
        <f>E3775/(1+HLOOKUP(E3772,$C$3735:$AP$3738,4,0)/$C$3729)^$C3776</f>
        <v>3.7608966376089666E-3</v>
      </c>
    </row>
    <row r="3777" spans="2:9" ht="17.399999999999999" hidden="1" outlineLevel="1">
      <c r="C3777" s="312">
        <f>C3776+1</f>
        <v>2</v>
      </c>
      <c r="D3777" s="309">
        <f>SUM(E3777:G3777)</f>
        <v>3.7468459652393194E-3</v>
      </c>
      <c r="F3777" s="313">
        <f>F3775/(1+HLOOKUP(F3772,$C$3735:$AP$3738,4,0)/$C$3729)^$C3777</f>
        <v>3.7468459652393194E-3</v>
      </c>
    </row>
    <row r="3778" spans="2:9" ht="17.399999999999999" hidden="1" outlineLevel="1">
      <c r="B3778" s="268"/>
      <c r="C3778" s="314">
        <f>C3777+1</f>
        <v>3</v>
      </c>
      <c r="D3778" s="315">
        <f>D3775-SUM(D3776:D3777)</f>
        <v>0.99249225739715174</v>
      </c>
      <c r="E3778" s="268"/>
      <c r="F3778" s="268"/>
      <c r="G3778" s="316">
        <f>((G3775/$D3778)^(1/$C3778)-1)*$C$3729</f>
        <v>1.5100377987640634E-2</v>
      </c>
    </row>
    <row r="3779" spans="2:9" hidden="1" outlineLevel="1"/>
    <row r="3780" spans="2:9" ht="17.399999999999999" collapsed="1">
      <c r="B3780" s="302" t="s">
        <v>95</v>
      </c>
      <c r="C3780" s="304">
        <f>H3787</f>
        <v>1.5100283490727229E-2</v>
      </c>
      <c r="D3780" s="317">
        <v>0</v>
      </c>
      <c r="E3780" s="317">
        <f>D3780+1</f>
        <v>1</v>
      </c>
      <c r="F3780" s="317">
        <f>E3780+1</f>
        <v>2</v>
      </c>
      <c r="G3780" s="317">
        <f>F3780+1</f>
        <v>3</v>
      </c>
      <c r="H3780" s="318">
        <f>G3780+1</f>
        <v>4</v>
      </c>
    </row>
    <row r="3781" spans="2:9" ht="17.399999999999999" hidden="1" outlineLevel="1">
      <c r="C3781" s="307" t="s">
        <v>2487</v>
      </c>
      <c r="D3781" s="319"/>
      <c r="E3781" s="319"/>
      <c r="F3781" s="319"/>
      <c r="G3781" s="319"/>
      <c r="H3781" s="319">
        <v>1</v>
      </c>
    </row>
    <row r="3782" spans="2:9" ht="17.399999999999999" hidden="1" outlineLevel="1">
      <c r="C3782" s="307" t="s">
        <v>2488</v>
      </c>
      <c r="D3782" s="319"/>
      <c r="E3782" s="319">
        <f>F3782</f>
        <v>3.7750000000000001E-3</v>
      </c>
      <c r="F3782" s="319">
        <f>G3782</f>
        <v>3.7750000000000001E-3</v>
      </c>
      <c r="G3782" s="319">
        <f>H3782</f>
        <v>3.7750000000000001E-3</v>
      </c>
      <c r="H3782" s="319">
        <f>HLOOKUP(H3780,$C$3735:$AP$3737,3,0)/$C$3729</f>
        <v>3.7750000000000001E-3</v>
      </c>
    </row>
    <row r="3783" spans="2:9" ht="17.399999999999999" hidden="1" outlineLevel="1">
      <c r="C3783" s="307" t="s">
        <v>2489</v>
      </c>
      <c r="D3783" s="319">
        <v>1</v>
      </c>
      <c r="E3783" s="319">
        <f>SUM(E3781:E3782)</f>
        <v>3.7750000000000001E-3</v>
      </c>
      <c r="F3783" s="319">
        <f>SUM(F3781:F3782)</f>
        <v>3.7750000000000001E-3</v>
      </c>
      <c r="G3783" s="319">
        <f>SUM(G3781:G3782)</f>
        <v>3.7750000000000001E-3</v>
      </c>
      <c r="H3783" s="319">
        <f>SUM(H3781:H3782)</f>
        <v>1.0037750000000001</v>
      </c>
    </row>
    <row r="3784" spans="2:9" ht="17.399999999999999" hidden="1" outlineLevel="1">
      <c r="C3784" s="312">
        <v>1</v>
      </c>
      <c r="D3784" s="319">
        <f>SUM(E3784:H3784)</f>
        <v>3.7608966376089666E-3</v>
      </c>
      <c r="E3784" s="313">
        <f>E3783/(1+HLOOKUP(E3780,$C$3735:$AP$3738,4,0)/$C$3729)^$C3784</f>
        <v>3.7608966376089666E-3</v>
      </c>
      <c r="F3784" s="320"/>
      <c r="G3784" s="320"/>
    </row>
    <row r="3785" spans="2:9" ht="17.399999999999999" hidden="1" outlineLevel="1">
      <c r="C3785" s="312">
        <f>C3784+1</f>
        <v>2</v>
      </c>
      <c r="D3785" s="319">
        <f>SUM(E3785:H3785)</f>
        <v>3.7468459652393194E-3</v>
      </c>
      <c r="E3785" s="319"/>
      <c r="F3785" s="313">
        <f>F3783/(1+HLOOKUP(F3780,$C$3735:$AP$3738,4,0)/$C$3729)^$C3785</f>
        <v>3.7468459652393194E-3</v>
      </c>
      <c r="G3785" s="319"/>
    </row>
    <row r="3786" spans="2:9" ht="17.399999999999999" hidden="1" outlineLevel="1">
      <c r="C3786" s="312">
        <f>C3785+1</f>
        <v>3</v>
      </c>
      <c r="D3786" s="319">
        <f>SUM(E3786:H3786)</f>
        <v>3.7325678281230818E-3</v>
      </c>
      <c r="G3786" s="313">
        <f>G3783/((1+HLOOKUP(G3780,$C$3735:$AP$3738,4,0)/$C$3729)^$C3786)</f>
        <v>3.7325678281230818E-3</v>
      </c>
    </row>
    <row r="3787" spans="2:9" ht="17.399999999999999" hidden="1" outlineLevel="1">
      <c r="B3787" s="268"/>
      <c r="C3787" s="314">
        <f>C3786+1</f>
        <v>4</v>
      </c>
      <c r="D3787" s="321">
        <f>D3783-SUM(D3784:D3786)</f>
        <v>0.9887596895690286</v>
      </c>
      <c r="E3787" s="268"/>
      <c r="F3787" s="268"/>
      <c r="G3787" s="268"/>
      <c r="H3787" s="316">
        <f>((H3783/$D3787)^(1/$C3787)-1)*$C$3729</f>
        <v>1.5100283490727229E-2</v>
      </c>
    </row>
    <row r="3788" spans="2:9" hidden="1" outlineLevel="1"/>
    <row r="3789" spans="2:9" ht="17.399999999999999" collapsed="1">
      <c r="B3789" s="302" t="s">
        <v>96</v>
      </c>
      <c r="C3789" s="304">
        <f>I3797</f>
        <v>1.5062442736669901E-2</v>
      </c>
      <c r="D3789" s="317">
        <v>0</v>
      </c>
      <c r="E3789" s="317">
        <f>D3789+1</f>
        <v>1</v>
      </c>
      <c r="F3789" s="317">
        <f>E3789+1</f>
        <v>2</v>
      </c>
      <c r="G3789" s="317">
        <f>F3789+1</f>
        <v>3</v>
      </c>
      <c r="H3789" s="317">
        <f>G3789+1</f>
        <v>4</v>
      </c>
      <c r="I3789" s="318">
        <f>H3789+1</f>
        <v>5</v>
      </c>
    </row>
    <row r="3790" spans="2:9" ht="17.399999999999999" hidden="1" outlineLevel="1">
      <c r="C3790" s="307" t="s">
        <v>2487</v>
      </c>
      <c r="D3790" s="319"/>
      <c r="E3790" s="319"/>
      <c r="F3790" s="319"/>
      <c r="G3790" s="319"/>
      <c r="H3790" s="319"/>
      <c r="I3790" s="319">
        <v>1</v>
      </c>
    </row>
    <row r="3791" spans="2:9" ht="17.399999999999999" hidden="1" outlineLevel="1">
      <c r="C3791" s="307" t="s">
        <v>2488</v>
      </c>
      <c r="D3791" s="319"/>
      <c r="E3791" s="319">
        <f>F3791</f>
        <v>3.7656250000000003E-3</v>
      </c>
      <c r="F3791" s="319">
        <f>G3791</f>
        <v>3.7656250000000003E-3</v>
      </c>
      <c r="G3791" s="319">
        <f>H3791</f>
        <v>3.7656250000000003E-3</v>
      </c>
      <c r="H3791" s="319">
        <f>I3791</f>
        <v>3.7656250000000003E-3</v>
      </c>
      <c r="I3791" s="319">
        <f>HLOOKUP(I3789,$C$3735:$AP$3737,3,0)/$C$3729</f>
        <v>3.7656250000000003E-3</v>
      </c>
    </row>
    <row r="3792" spans="2:9" ht="17.399999999999999" hidden="1" outlineLevel="1">
      <c r="C3792" s="307" t="s">
        <v>2489</v>
      </c>
      <c r="D3792" s="319">
        <v>1</v>
      </c>
      <c r="E3792" s="319">
        <f>SUM(E3790:E3791)</f>
        <v>3.7656250000000003E-3</v>
      </c>
      <c r="F3792" s="319">
        <f>SUM(F3790:F3791)</f>
        <v>3.7656250000000003E-3</v>
      </c>
      <c r="G3792" s="319">
        <f>SUM(G3790:G3791)</f>
        <v>3.7656250000000003E-3</v>
      </c>
      <c r="H3792" s="319">
        <f>SUM(H3790:H3791)</f>
        <v>3.7656250000000003E-3</v>
      </c>
      <c r="I3792" s="319">
        <f>SUM(I3790:I3791)</f>
        <v>1.003765625</v>
      </c>
    </row>
    <row r="3793" spans="2:10" ht="17.399999999999999" hidden="1" outlineLevel="1">
      <c r="C3793" s="312">
        <v>1</v>
      </c>
      <c r="D3793" s="319">
        <f>SUM(E3793:I3793)</f>
        <v>3.7515566625155672E-3</v>
      </c>
      <c r="E3793" s="313">
        <f>E3792/(1+HLOOKUP(E3789,$C$3735:$AP$3738,4,0)/$C$3729)^$C3793</f>
        <v>3.7515566625155672E-3</v>
      </c>
      <c r="F3793" s="320"/>
      <c r="G3793" s="320"/>
    </row>
    <row r="3794" spans="2:10" ht="17.399999999999999" hidden="1" outlineLevel="1">
      <c r="C3794" s="312">
        <f>C3793+1</f>
        <v>2</v>
      </c>
      <c r="D3794" s="319">
        <f>SUM(E3794:I3794)</f>
        <v>3.7375408841998181E-3</v>
      </c>
      <c r="E3794" s="319"/>
      <c r="F3794" s="313">
        <f>F3792/(1+HLOOKUP(F3789,$C$3735:$AP$3738,4,0)/$C$3729)^$C3794</f>
        <v>3.7375408841998181E-3</v>
      </c>
      <c r="G3794" s="319"/>
    </row>
    <row r="3795" spans="2:10" ht="17.399999999999999" hidden="1" outlineLevel="1">
      <c r="C3795" s="312">
        <f>C3794+1</f>
        <v>3</v>
      </c>
      <c r="D3795" s="319">
        <f>SUM(E3795:I3795)</f>
        <v>3.7232982060333725E-3</v>
      </c>
      <c r="G3795" s="313">
        <f>G3792/(1+HLOOKUP(G3789,$C$3735:$AP$3738,4,0)/$C$3729)^$C3795</f>
        <v>3.7232982060333725E-3</v>
      </c>
    </row>
    <row r="3796" spans="2:10" ht="17.399999999999999" hidden="1" outlineLevel="1">
      <c r="C3796" s="312">
        <f>C3795+1</f>
        <v>4</v>
      </c>
      <c r="D3796" s="319">
        <f>SUM(E3796:I3796)</f>
        <v>3.7092956150864206E-3</v>
      </c>
      <c r="H3796" s="313">
        <f>H3792/(1+HLOOKUP(H3789,$C$3735:$AP$3738,4,0)/$C$3729)^$C3796</f>
        <v>3.7092956150864206E-3</v>
      </c>
    </row>
    <row r="3797" spans="2:10" ht="17.399999999999999" hidden="1" outlineLevel="1">
      <c r="B3797" s="268"/>
      <c r="C3797" s="314">
        <f>C3796+1</f>
        <v>5</v>
      </c>
      <c r="D3797" s="321">
        <f>D3792-SUM(D3793:D3796)</f>
        <v>0.98507830863216483</v>
      </c>
      <c r="E3797" s="268"/>
      <c r="F3797" s="268"/>
      <c r="G3797" s="268"/>
      <c r="H3797" s="268"/>
      <c r="I3797" s="316">
        <f>((I3792/$D3797)^(1/$C3797)-1)*$C$3729</f>
        <v>1.5062442736669901E-2</v>
      </c>
    </row>
    <row r="3798" spans="2:10" hidden="1" outlineLevel="1"/>
    <row r="3799" spans="2:10" ht="17.399999999999999" collapsed="1">
      <c r="B3799" s="302" t="s">
        <v>97</v>
      </c>
      <c r="C3799" s="304">
        <f>J3808</f>
        <v>1.502459849278015E-2</v>
      </c>
      <c r="D3799" s="317">
        <v>0</v>
      </c>
      <c r="E3799" s="317">
        <f t="shared" ref="E3799:J3799" si="550">D3799+1</f>
        <v>1</v>
      </c>
      <c r="F3799" s="317">
        <f t="shared" si="550"/>
        <v>2</v>
      </c>
      <c r="G3799" s="317">
        <f t="shared" si="550"/>
        <v>3</v>
      </c>
      <c r="H3799" s="317">
        <f t="shared" si="550"/>
        <v>4</v>
      </c>
      <c r="I3799" s="317">
        <f t="shared" si="550"/>
        <v>5</v>
      </c>
      <c r="J3799" s="318">
        <f t="shared" si="550"/>
        <v>6</v>
      </c>
    </row>
    <row r="3800" spans="2:10" ht="17.399999999999999" hidden="1" outlineLevel="1">
      <c r="C3800" s="307" t="s">
        <v>2487</v>
      </c>
      <c r="D3800" s="319"/>
      <c r="E3800" s="319"/>
      <c r="F3800" s="319"/>
      <c r="G3800" s="319"/>
      <c r="H3800" s="319"/>
      <c r="I3800" s="319"/>
      <c r="J3800" s="319">
        <v>1</v>
      </c>
    </row>
    <row r="3801" spans="2:10" ht="17.399999999999999" hidden="1" outlineLevel="1">
      <c r="C3801" s="307" t="s">
        <v>2488</v>
      </c>
      <c r="D3801" s="319"/>
      <c r="E3801" s="319">
        <f>F3801</f>
        <v>3.7562500000000005E-3</v>
      </c>
      <c r="F3801" s="319">
        <f>G3801</f>
        <v>3.7562500000000005E-3</v>
      </c>
      <c r="G3801" s="319">
        <f>H3801</f>
        <v>3.7562500000000005E-3</v>
      </c>
      <c r="H3801" s="319">
        <f>I3801</f>
        <v>3.7562500000000005E-3</v>
      </c>
      <c r="I3801" s="319">
        <f>J3801</f>
        <v>3.7562500000000005E-3</v>
      </c>
      <c r="J3801" s="319">
        <f>HLOOKUP(J3799,$C$3735:$AP$3737,3,0)/$C$3729</f>
        <v>3.7562500000000005E-3</v>
      </c>
    </row>
    <row r="3802" spans="2:10" ht="17.399999999999999" hidden="1" outlineLevel="1">
      <c r="C3802" s="307" t="s">
        <v>2489</v>
      </c>
      <c r="D3802" s="319">
        <v>1</v>
      </c>
      <c r="E3802" s="319">
        <f t="shared" ref="E3802:J3802" si="551">SUM(E3800:E3801)</f>
        <v>3.7562500000000005E-3</v>
      </c>
      <c r="F3802" s="319">
        <f t="shared" si="551"/>
        <v>3.7562500000000005E-3</v>
      </c>
      <c r="G3802" s="319">
        <f t="shared" si="551"/>
        <v>3.7562500000000005E-3</v>
      </c>
      <c r="H3802" s="319">
        <f t="shared" si="551"/>
        <v>3.7562500000000005E-3</v>
      </c>
      <c r="I3802" s="319">
        <f t="shared" si="551"/>
        <v>3.7562500000000005E-3</v>
      </c>
      <c r="J3802" s="319">
        <f t="shared" si="551"/>
        <v>1.0037562499999999</v>
      </c>
    </row>
    <row r="3803" spans="2:10" ht="17.399999999999999" hidden="1" outlineLevel="1">
      <c r="C3803" s="312">
        <v>1</v>
      </c>
      <c r="D3803" s="319">
        <f>SUM(E3803:J3803)</f>
        <v>3.7422166874221678E-3</v>
      </c>
      <c r="E3803" s="313">
        <f>E3802/(1+HLOOKUP(E3799,$C$3735:$AP$3738,4,0)/$C$3729)^$C3803</f>
        <v>3.7422166874221678E-3</v>
      </c>
      <c r="F3803" s="320"/>
      <c r="G3803" s="320"/>
    </row>
    <row r="3804" spans="2:10" ht="17.399999999999999" hidden="1" outlineLevel="1">
      <c r="C3804" s="312">
        <f>C3803+1</f>
        <v>2</v>
      </c>
      <c r="D3804" s="319">
        <f>SUM(E3804:J3804)</f>
        <v>3.7282358031603168E-3</v>
      </c>
      <c r="E3804" s="319"/>
      <c r="F3804" s="313">
        <f>F3802/(1+HLOOKUP(F3799,$C$3735:$AP$3738,4,0)/$C$3729)^$C3804</f>
        <v>3.7282358031603168E-3</v>
      </c>
      <c r="G3804" s="319"/>
    </row>
    <row r="3805" spans="2:10" ht="17.399999999999999" hidden="1" outlineLevel="1">
      <c r="C3805" s="312">
        <f>C3804+1</f>
        <v>3</v>
      </c>
      <c r="D3805" s="319">
        <f>SUM(E3805:J3805)</f>
        <v>3.7140285839436632E-3</v>
      </c>
      <c r="G3805" s="313">
        <f>G3802/(1+HLOOKUP(G3799,$C$3735:$AP$3738,4,0)/$C$3729)^$C3805</f>
        <v>3.7140285839436632E-3</v>
      </c>
    </row>
    <row r="3806" spans="2:10" ht="17.399999999999999" hidden="1" outlineLevel="1">
      <c r="C3806" s="312">
        <f>C3805+1</f>
        <v>4</v>
      </c>
      <c r="D3806" s="319">
        <f>SUM(E3806:J3806)</f>
        <v>3.7000608542189857E-3</v>
      </c>
      <c r="H3806" s="313">
        <f>H3802/(1+HLOOKUP(H3799,$C$3735:$AP$3738,4,0)/$C$3729)^$C3806</f>
        <v>3.7000608542189857E-3</v>
      </c>
    </row>
    <row r="3807" spans="2:10" ht="17.399999999999999" hidden="1" outlineLevel="1">
      <c r="C3807" s="312">
        <f>C3806+1</f>
        <v>5</v>
      </c>
      <c r="D3807" s="319">
        <f>SUM(E3807:J3807)</f>
        <v>3.6863191014332337E-3</v>
      </c>
      <c r="I3807" s="313">
        <f>I3802/(1+HLOOKUP(I3799,$C$3735:$AP$3738,4,0)/$C$3729)^$C3807</f>
        <v>3.6863191014332337E-3</v>
      </c>
    </row>
    <row r="3808" spans="2:10" ht="17.399999999999999" hidden="1" outlineLevel="1">
      <c r="B3808" s="268"/>
      <c r="C3808" s="314">
        <f>C3807+1</f>
        <v>6</v>
      </c>
      <c r="D3808" s="321">
        <f>D3802-SUM(D3803:D3807)</f>
        <v>0.98142913896982165</v>
      </c>
      <c r="E3808" s="268"/>
      <c r="F3808" s="268"/>
      <c r="G3808" s="268"/>
      <c r="H3808" s="268"/>
      <c r="I3808" s="268"/>
      <c r="J3808" s="316">
        <f>((J3802/$D3808)^(1/$C3808)-1)*$C$3729</f>
        <v>1.502459849278015E-2</v>
      </c>
    </row>
    <row r="3809" spans="2:12" hidden="1" outlineLevel="1"/>
    <row r="3810" spans="2:12" ht="17.399999999999999" collapsed="1">
      <c r="B3810" s="302" t="s">
        <v>98</v>
      </c>
      <c r="C3810" s="304">
        <f>K3820</f>
        <v>1.4986732577704664E-2</v>
      </c>
      <c r="D3810" s="317">
        <v>0</v>
      </c>
      <c r="E3810" s="317">
        <f t="shared" ref="E3810:K3810" si="552">D3810+1</f>
        <v>1</v>
      </c>
      <c r="F3810" s="317">
        <f t="shared" si="552"/>
        <v>2</v>
      </c>
      <c r="G3810" s="317">
        <f t="shared" si="552"/>
        <v>3</v>
      </c>
      <c r="H3810" s="317">
        <f t="shared" si="552"/>
        <v>4</v>
      </c>
      <c r="I3810" s="317">
        <f t="shared" si="552"/>
        <v>5</v>
      </c>
      <c r="J3810" s="317">
        <f t="shared" si="552"/>
        <v>6</v>
      </c>
      <c r="K3810" s="318">
        <f t="shared" si="552"/>
        <v>7</v>
      </c>
    </row>
    <row r="3811" spans="2:12" ht="17.399999999999999" hidden="1" outlineLevel="1">
      <c r="C3811" s="307" t="s">
        <v>2487</v>
      </c>
      <c r="D3811" s="319"/>
      <c r="E3811" s="319"/>
      <c r="F3811" s="319"/>
      <c r="G3811" s="319"/>
      <c r="H3811" s="319"/>
      <c r="I3811" s="319"/>
      <c r="J3811" s="319"/>
      <c r="K3811" s="319">
        <v>1</v>
      </c>
    </row>
    <row r="3812" spans="2:12" ht="17.399999999999999" hidden="1" outlineLevel="1">
      <c r="C3812" s="307" t="s">
        <v>2488</v>
      </c>
      <c r="D3812" s="319"/>
      <c r="E3812" s="319">
        <f t="shared" ref="E3812:J3812" si="553">F3812</f>
        <v>3.7468750000000006E-3</v>
      </c>
      <c r="F3812" s="319">
        <f t="shared" si="553"/>
        <v>3.7468750000000006E-3</v>
      </c>
      <c r="G3812" s="319">
        <f t="shared" si="553"/>
        <v>3.7468750000000006E-3</v>
      </c>
      <c r="H3812" s="319">
        <f t="shared" si="553"/>
        <v>3.7468750000000006E-3</v>
      </c>
      <c r="I3812" s="319">
        <f t="shared" si="553"/>
        <v>3.7468750000000006E-3</v>
      </c>
      <c r="J3812" s="319">
        <f t="shared" si="553"/>
        <v>3.7468750000000006E-3</v>
      </c>
      <c r="K3812" s="319">
        <f>HLOOKUP(K3810,$C$3735:$AP$3737,3,0)/$C$3729</f>
        <v>3.7468750000000006E-3</v>
      </c>
    </row>
    <row r="3813" spans="2:12" ht="17.399999999999999" hidden="1" outlineLevel="1">
      <c r="C3813" s="307" t="s">
        <v>2489</v>
      </c>
      <c r="D3813" s="319">
        <v>1</v>
      </c>
      <c r="E3813" s="319">
        <f t="shared" ref="E3813:K3813" si="554">SUM(E3811:E3812)</f>
        <v>3.7468750000000006E-3</v>
      </c>
      <c r="F3813" s="319">
        <f t="shared" si="554"/>
        <v>3.7468750000000006E-3</v>
      </c>
      <c r="G3813" s="319">
        <f t="shared" si="554"/>
        <v>3.7468750000000006E-3</v>
      </c>
      <c r="H3813" s="319">
        <f t="shared" si="554"/>
        <v>3.7468750000000006E-3</v>
      </c>
      <c r="I3813" s="319">
        <f t="shared" si="554"/>
        <v>3.7468750000000006E-3</v>
      </c>
      <c r="J3813" s="319">
        <f t="shared" si="554"/>
        <v>3.7468750000000006E-3</v>
      </c>
      <c r="K3813" s="319">
        <f t="shared" si="554"/>
        <v>1.003746875</v>
      </c>
    </row>
    <row r="3814" spans="2:12" ht="17.399999999999999" hidden="1" outlineLevel="1">
      <c r="C3814" s="312">
        <v>1</v>
      </c>
      <c r="D3814" s="319">
        <f t="shared" ref="D3814:D3819" si="555">SUM(E3814:K3814)</f>
        <v>3.732876712328768E-3</v>
      </c>
      <c r="E3814" s="313">
        <f>E3813/(1+HLOOKUP(E3810,$C$3735:$AP$3738,4,0)/$C$3729)^$C3814</f>
        <v>3.732876712328768E-3</v>
      </c>
      <c r="F3814" s="320"/>
      <c r="G3814" s="320"/>
    </row>
    <row r="3815" spans="2:12" ht="17.399999999999999" hidden="1" outlineLevel="1">
      <c r="C3815" s="312">
        <f t="shared" ref="C3815:C3820" si="556">C3814+1</f>
        <v>2</v>
      </c>
      <c r="D3815" s="319">
        <f t="shared" si="555"/>
        <v>3.718930722120815E-3</v>
      </c>
      <c r="E3815" s="319"/>
      <c r="F3815" s="313">
        <f>F3813/(1+HLOOKUP(F3810,$C$3735:$AP$3738,4,0)/$C$3729)^$C3815</f>
        <v>3.718930722120815E-3</v>
      </c>
      <c r="G3815" s="319"/>
    </row>
    <row r="3816" spans="2:12" ht="17.399999999999999" hidden="1" outlineLevel="1">
      <c r="C3816" s="312">
        <f t="shared" si="556"/>
        <v>3</v>
      </c>
      <c r="D3816" s="319">
        <f t="shared" si="555"/>
        <v>3.7047589618539535E-3</v>
      </c>
      <c r="G3816" s="313">
        <f>G3813/(1+HLOOKUP(G3810,$C$3735:$AP$3738,4,0)/$C$3729)^$C3816</f>
        <v>3.7047589618539535E-3</v>
      </c>
    </row>
    <row r="3817" spans="2:12" ht="17.399999999999999" hidden="1" outlineLevel="1">
      <c r="C3817" s="312">
        <f t="shared" si="556"/>
        <v>4</v>
      </c>
      <c r="D3817" s="319">
        <f t="shared" si="555"/>
        <v>3.6908260933515508E-3</v>
      </c>
      <c r="H3817" s="313">
        <f>H3813/(1+HLOOKUP(H3810,$C$3735:$AP$3738,4,0)/$C$3729)^$C3817</f>
        <v>3.6908260933515508E-3</v>
      </c>
    </row>
    <row r="3818" spans="2:12" ht="17.399999999999999" hidden="1" outlineLevel="1">
      <c r="C3818" s="312">
        <f t="shared" si="556"/>
        <v>5</v>
      </c>
      <c r="D3818" s="319">
        <f t="shared" si="555"/>
        <v>3.6771186377857301E-3</v>
      </c>
      <c r="I3818" s="313">
        <f>I3813/(1+HLOOKUP(I3810,$C$3735:$AP$3738,4,0)/$C$3729)^$C3818</f>
        <v>3.6771186377857301E-3</v>
      </c>
    </row>
    <row r="3819" spans="2:12" ht="17.399999999999999" hidden="1" outlineLevel="1">
      <c r="C3819" s="312">
        <f t="shared" si="556"/>
        <v>6</v>
      </c>
      <c r="D3819" s="319">
        <f t="shared" si="555"/>
        <v>3.6635311661347585E-3</v>
      </c>
      <c r="J3819" s="313">
        <f>J3813/(1+HLOOKUP(J3810,$C$3735:$AP$3738,4,0)/$C$3729)^$C3819</f>
        <v>3.6635311661347585E-3</v>
      </c>
    </row>
    <row r="3820" spans="2:12" ht="17.399999999999999" hidden="1" outlineLevel="1">
      <c r="B3820" s="268"/>
      <c r="C3820" s="314">
        <f t="shared" si="556"/>
        <v>7</v>
      </c>
      <c r="D3820" s="322">
        <f>D3813-SUM(D3814:D3819)</f>
        <v>0.97781195770642437</v>
      </c>
      <c r="E3820" s="268"/>
      <c r="F3820" s="268"/>
      <c r="G3820" s="268"/>
      <c r="H3820" s="268"/>
      <c r="I3820" s="268"/>
      <c r="J3820" s="268"/>
      <c r="K3820" s="316">
        <f>((K3813/$D3820)^(1/$C3820)-1)*$C$3729</f>
        <v>1.4986732577704664E-2</v>
      </c>
    </row>
    <row r="3821" spans="2:12" hidden="1" outlineLevel="1"/>
    <row r="3822" spans="2:12" ht="17.399999999999999" collapsed="1">
      <c r="B3822" s="302" t="s">
        <v>99</v>
      </c>
      <c r="C3822" s="304">
        <f>L3833</f>
        <v>1.4948836019608613E-2</v>
      </c>
      <c r="D3822" s="317">
        <v>0</v>
      </c>
      <c r="E3822" s="317">
        <f t="shared" ref="E3822:L3822" si="557">D3822+1</f>
        <v>1</v>
      </c>
      <c r="F3822" s="317">
        <f t="shared" si="557"/>
        <v>2</v>
      </c>
      <c r="G3822" s="317">
        <f t="shared" si="557"/>
        <v>3</v>
      </c>
      <c r="H3822" s="317">
        <f t="shared" si="557"/>
        <v>4</v>
      </c>
      <c r="I3822" s="317">
        <f t="shared" si="557"/>
        <v>5</v>
      </c>
      <c r="J3822" s="317">
        <f t="shared" si="557"/>
        <v>6</v>
      </c>
      <c r="K3822" s="317">
        <f t="shared" si="557"/>
        <v>7</v>
      </c>
      <c r="L3822" s="318">
        <f t="shared" si="557"/>
        <v>8</v>
      </c>
    </row>
    <row r="3823" spans="2:12" ht="17.399999999999999" hidden="1" outlineLevel="1">
      <c r="C3823" s="307" t="s">
        <v>2487</v>
      </c>
      <c r="D3823" s="319"/>
      <c r="E3823" s="319"/>
      <c r="F3823" s="319"/>
      <c r="G3823" s="319"/>
      <c r="H3823" s="319"/>
      <c r="I3823" s="319"/>
      <c r="J3823" s="319"/>
      <c r="K3823" s="319"/>
      <c r="L3823" s="319">
        <v>1</v>
      </c>
    </row>
    <row r="3824" spans="2:12" ht="17.399999999999999" hidden="1" outlineLevel="1">
      <c r="C3824" s="307" t="s">
        <v>2488</v>
      </c>
      <c r="D3824" s="319"/>
      <c r="E3824" s="319">
        <f t="shared" ref="E3824:K3824" si="558">F3824</f>
        <v>3.7375000000000008E-3</v>
      </c>
      <c r="F3824" s="319">
        <f t="shared" si="558"/>
        <v>3.7375000000000008E-3</v>
      </c>
      <c r="G3824" s="319">
        <f t="shared" si="558"/>
        <v>3.7375000000000008E-3</v>
      </c>
      <c r="H3824" s="319">
        <f t="shared" si="558"/>
        <v>3.7375000000000008E-3</v>
      </c>
      <c r="I3824" s="319">
        <f t="shared" si="558"/>
        <v>3.7375000000000008E-3</v>
      </c>
      <c r="J3824" s="319">
        <f t="shared" si="558"/>
        <v>3.7375000000000008E-3</v>
      </c>
      <c r="K3824" s="319">
        <f t="shared" si="558"/>
        <v>3.7375000000000008E-3</v>
      </c>
      <c r="L3824" s="319">
        <f>HLOOKUP(L3822,$C$3735:$AP$3737,3,0)/$C$3729</f>
        <v>3.7375000000000008E-3</v>
      </c>
    </row>
    <row r="3825" spans="2:13" ht="17.399999999999999" hidden="1" outlineLevel="1">
      <c r="C3825" s="307" t="s">
        <v>2489</v>
      </c>
      <c r="D3825" s="319">
        <v>1</v>
      </c>
      <c r="E3825" s="319">
        <f t="shared" ref="E3825:L3825" si="559">SUM(E3823:E3824)</f>
        <v>3.7375000000000008E-3</v>
      </c>
      <c r="F3825" s="319">
        <f t="shared" si="559"/>
        <v>3.7375000000000008E-3</v>
      </c>
      <c r="G3825" s="319">
        <f t="shared" si="559"/>
        <v>3.7375000000000008E-3</v>
      </c>
      <c r="H3825" s="319">
        <f t="shared" si="559"/>
        <v>3.7375000000000008E-3</v>
      </c>
      <c r="I3825" s="319">
        <f t="shared" si="559"/>
        <v>3.7375000000000008E-3</v>
      </c>
      <c r="J3825" s="319">
        <f t="shared" si="559"/>
        <v>3.7375000000000008E-3</v>
      </c>
      <c r="K3825" s="319">
        <f t="shared" si="559"/>
        <v>3.7375000000000008E-3</v>
      </c>
      <c r="L3825" s="319">
        <f t="shared" si="559"/>
        <v>1.0037374999999999</v>
      </c>
    </row>
    <row r="3826" spans="2:13" ht="17.399999999999999" hidden="1" outlineLevel="1">
      <c r="C3826" s="312">
        <v>1</v>
      </c>
      <c r="D3826" s="319">
        <f t="shared" ref="D3826:D3832" si="560">SUM(E3826:L3826)</f>
        <v>3.7235367372353686E-3</v>
      </c>
      <c r="E3826" s="313">
        <f>E3825/(1+HLOOKUP(E3822,$C$3735:$AP$3738,4,0)/$C$3729)^$C3826</f>
        <v>3.7235367372353686E-3</v>
      </c>
      <c r="F3826" s="320"/>
      <c r="G3826" s="320"/>
    </row>
    <row r="3827" spans="2:13" ht="17.399999999999999" hidden="1" outlineLevel="1">
      <c r="C3827" s="312">
        <f t="shared" ref="C3827:C3833" si="561">C3826+1</f>
        <v>2</v>
      </c>
      <c r="D3827" s="319">
        <f t="shared" si="560"/>
        <v>3.7096256410813137E-3</v>
      </c>
      <c r="E3827" s="319"/>
      <c r="F3827" s="313">
        <f>F3825/(1+HLOOKUP(F3822,$C$3735:$AP$3738,4,0)/$C$3729)^$C3827</f>
        <v>3.7096256410813137E-3</v>
      </c>
      <c r="G3827" s="319"/>
    </row>
    <row r="3828" spans="2:13" ht="17.399999999999999" hidden="1" outlineLevel="1">
      <c r="C3828" s="312">
        <f t="shared" si="561"/>
        <v>3</v>
      </c>
      <c r="D3828" s="319">
        <f t="shared" si="560"/>
        <v>3.6954893397642442E-3</v>
      </c>
      <c r="G3828" s="313">
        <f>G3825/(1+HLOOKUP(G3822,$C$3735:$AP$3738,4,0)/$C$3729)^$C3828</f>
        <v>3.6954893397642442E-3</v>
      </c>
    </row>
    <row r="3829" spans="2:13" ht="17.399999999999999" hidden="1" outlineLevel="1">
      <c r="C3829" s="312">
        <f t="shared" si="561"/>
        <v>4</v>
      </c>
      <c r="D3829" s="319">
        <f t="shared" si="560"/>
        <v>3.6815913324841159E-3</v>
      </c>
      <c r="H3829" s="313">
        <f>H3825/(1+HLOOKUP(H3822,$C$3735:$AP$3738,4,0)/$C$3729)^$C3829</f>
        <v>3.6815913324841159E-3</v>
      </c>
    </row>
    <row r="3830" spans="2:13" ht="17.399999999999999" hidden="1" outlineLevel="1">
      <c r="C3830" s="312">
        <f t="shared" si="561"/>
        <v>5</v>
      </c>
      <c r="D3830" s="319">
        <f t="shared" si="560"/>
        <v>3.6679181741382265E-3</v>
      </c>
      <c r="I3830" s="313">
        <f>I3825/(1+HLOOKUP(I3822,$C$3735:$AP$3738,4,0)/$C$3729)^$C3830</f>
        <v>3.6679181741382265E-3</v>
      </c>
    </row>
    <row r="3831" spans="2:13" ht="17.399999999999999" hidden="1" outlineLevel="1">
      <c r="C3831" s="312">
        <f t="shared" si="561"/>
        <v>6</v>
      </c>
      <c r="D3831" s="319">
        <f t="shared" si="560"/>
        <v>3.6543646994972238E-3</v>
      </c>
      <c r="J3831" s="313">
        <f>J3825/(1+HLOOKUP(J3822,$C$3735:$AP$3738,4,0)/$C$3729)^$C3831</f>
        <v>3.6543646994972238E-3</v>
      </c>
    </row>
    <row r="3832" spans="2:13" ht="17.399999999999999" hidden="1" outlineLevel="1">
      <c r="C3832" s="312">
        <f t="shared" si="561"/>
        <v>7</v>
      </c>
      <c r="D3832" s="319">
        <f t="shared" si="560"/>
        <v>3.640930082026669E-3</v>
      </c>
      <c r="K3832" s="313">
        <f>K3825/(1+HLOOKUP(K3822,$C$3735:$AP$3738,4,0)/$C$3729)^$C3832</f>
        <v>3.640930082026669E-3</v>
      </c>
    </row>
    <row r="3833" spans="2:13" ht="17.399999999999999" hidden="1" outlineLevel="1">
      <c r="B3833" s="268"/>
      <c r="C3833" s="314">
        <f t="shared" si="561"/>
        <v>8</v>
      </c>
      <c r="D3833" s="321">
        <f>D3825-SUM(D3826:D3832)</f>
        <v>0.97422654399377284</v>
      </c>
      <c r="E3833" s="268"/>
      <c r="F3833" s="268"/>
      <c r="G3833" s="268"/>
      <c r="H3833" s="268"/>
      <c r="I3833" s="268"/>
      <c r="J3833" s="268"/>
      <c r="K3833" s="268"/>
      <c r="L3833" s="316">
        <f>((L3825/$D3833)^(1/$C3833)-1)*$C$3729</f>
        <v>1.4948836019608613E-2</v>
      </c>
    </row>
    <row r="3834" spans="2:13" hidden="1" outlineLevel="1"/>
    <row r="3835" spans="2:13" ht="17.399999999999999" collapsed="1">
      <c r="B3835" s="302" t="s">
        <v>100</v>
      </c>
      <c r="C3835" s="304">
        <f>M3847</f>
        <v>1.4910903941463438E-2</v>
      </c>
      <c r="D3835" s="317">
        <v>0</v>
      </c>
      <c r="E3835" s="317">
        <f t="shared" ref="E3835:M3835" si="562">D3835+1</f>
        <v>1</v>
      </c>
      <c r="F3835" s="317">
        <f t="shared" si="562"/>
        <v>2</v>
      </c>
      <c r="G3835" s="317">
        <f t="shared" si="562"/>
        <v>3</v>
      </c>
      <c r="H3835" s="317">
        <f t="shared" si="562"/>
        <v>4</v>
      </c>
      <c r="I3835" s="317">
        <f t="shared" si="562"/>
        <v>5</v>
      </c>
      <c r="J3835" s="317">
        <f t="shared" si="562"/>
        <v>6</v>
      </c>
      <c r="K3835" s="317">
        <f t="shared" si="562"/>
        <v>7</v>
      </c>
      <c r="L3835" s="317">
        <f t="shared" si="562"/>
        <v>8</v>
      </c>
      <c r="M3835" s="318">
        <f t="shared" si="562"/>
        <v>9</v>
      </c>
    </row>
    <row r="3836" spans="2:13" ht="17.399999999999999" hidden="1" outlineLevel="1">
      <c r="C3836" s="307" t="s">
        <v>2487</v>
      </c>
      <c r="D3836" s="319"/>
      <c r="E3836" s="319"/>
      <c r="F3836" s="319"/>
      <c r="G3836" s="319"/>
      <c r="H3836" s="319"/>
      <c r="I3836" s="319"/>
      <c r="J3836" s="319"/>
      <c r="K3836" s="319"/>
      <c r="L3836" s="319"/>
      <c r="M3836" s="319">
        <v>1</v>
      </c>
    </row>
    <row r="3837" spans="2:13" ht="17.399999999999999" hidden="1" outlineLevel="1">
      <c r="C3837" s="307" t="s">
        <v>2488</v>
      </c>
      <c r="D3837" s="319"/>
      <c r="E3837" s="319">
        <f t="shared" ref="E3837:L3837" si="563">F3837</f>
        <v>3.728125000000001E-3</v>
      </c>
      <c r="F3837" s="319">
        <f t="shared" si="563"/>
        <v>3.728125000000001E-3</v>
      </c>
      <c r="G3837" s="319">
        <f t="shared" si="563"/>
        <v>3.728125000000001E-3</v>
      </c>
      <c r="H3837" s="319">
        <f t="shared" si="563"/>
        <v>3.728125000000001E-3</v>
      </c>
      <c r="I3837" s="319">
        <f t="shared" si="563"/>
        <v>3.728125000000001E-3</v>
      </c>
      <c r="J3837" s="319">
        <f t="shared" si="563"/>
        <v>3.728125000000001E-3</v>
      </c>
      <c r="K3837" s="319">
        <f t="shared" si="563"/>
        <v>3.728125000000001E-3</v>
      </c>
      <c r="L3837" s="319">
        <f t="shared" si="563"/>
        <v>3.728125000000001E-3</v>
      </c>
      <c r="M3837" s="319">
        <f>HLOOKUP(M3835,$C$3735:$AP$3737,3,0)/$C$3729</f>
        <v>3.728125000000001E-3</v>
      </c>
    </row>
    <row r="3838" spans="2:13" ht="17.399999999999999" hidden="1" outlineLevel="1">
      <c r="C3838" s="307" t="s">
        <v>2489</v>
      </c>
      <c r="D3838" s="319">
        <v>1</v>
      </c>
      <c r="E3838" s="319">
        <f t="shared" ref="E3838:M3838" si="564">SUM(E3836:E3837)</f>
        <v>3.728125000000001E-3</v>
      </c>
      <c r="F3838" s="319">
        <f t="shared" si="564"/>
        <v>3.728125000000001E-3</v>
      </c>
      <c r="G3838" s="319">
        <f t="shared" si="564"/>
        <v>3.728125000000001E-3</v>
      </c>
      <c r="H3838" s="319">
        <f t="shared" si="564"/>
        <v>3.728125000000001E-3</v>
      </c>
      <c r="I3838" s="319">
        <f t="shared" si="564"/>
        <v>3.728125000000001E-3</v>
      </c>
      <c r="J3838" s="319">
        <f t="shared" si="564"/>
        <v>3.728125000000001E-3</v>
      </c>
      <c r="K3838" s="319">
        <f t="shared" si="564"/>
        <v>3.728125000000001E-3</v>
      </c>
      <c r="L3838" s="319">
        <f t="shared" si="564"/>
        <v>3.728125000000001E-3</v>
      </c>
      <c r="M3838" s="319">
        <f t="shared" si="564"/>
        <v>1.0037281250000001</v>
      </c>
    </row>
    <row r="3839" spans="2:13" ht="17.399999999999999" hidden="1" outlineLevel="1">
      <c r="C3839" s="312">
        <v>1</v>
      </c>
      <c r="D3839" s="319">
        <f t="shared" ref="D3839:D3846" si="565">SUM(E3839:M3839)</f>
        <v>3.7141967621419688E-3</v>
      </c>
      <c r="E3839" s="313">
        <f>E3838/(1+HLOOKUP(E3835,$C$3735:$AP$3738,4,0)/$C$3729)^$C3839</f>
        <v>3.7141967621419688E-3</v>
      </c>
      <c r="F3839" s="320"/>
      <c r="G3839" s="320"/>
    </row>
    <row r="3840" spans="2:13" ht="17.399999999999999" hidden="1" outlineLevel="1">
      <c r="C3840" s="312">
        <f t="shared" ref="C3840:C3847" si="566">C3839+1</f>
        <v>2</v>
      </c>
      <c r="D3840" s="319">
        <f t="shared" si="565"/>
        <v>3.7003205600418124E-3</v>
      </c>
      <c r="E3840" s="319"/>
      <c r="F3840" s="313">
        <f>F3838/(1+HLOOKUP(F3835,$C$3735:$AP$3738,4,0)/$C$3729)^$C3840</f>
        <v>3.7003205600418124E-3</v>
      </c>
      <c r="G3840" s="319"/>
    </row>
    <row r="3841" spans="2:14" ht="17.399999999999999" hidden="1" outlineLevel="1">
      <c r="C3841" s="312">
        <f t="shared" si="566"/>
        <v>3</v>
      </c>
      <c r="D3841" s="319">
        <f t="shared" si="565"/>
        <v>3.6862197176745345E-3</v>
      </c>
      <c r="G3841" s="313">
        <f>G3838/(1+HLOOKUP(G3835,$C$3735:$AP$3738,4,0)/$C$3729)^$C3841</f>
        <v>3.6862197176745345E-3</v>
      </c>
    </row>
    <row r="3842" spans="2:14" ht="17.399999999999999" hidden="1" outlineLevel="1">
      <c r="C3842" s="312">
        <f t="shared" si="566"/>
        <v>4</v>
      </c>
      <c r="D3842" s="319">
        <f t="shared" si="565"/>
        <v>3.672356571616681E-3</v>
      </c>
      <c r="H3842" s="313">
        <f>H3838/(1+HLOOKUP(H3835,$C$3735:$AP$3738,4,0)/$C$3729)^$C3842</f>
        <v>3.672356571616681E-3</v>
      </c>
    </row>
    <row r="3843" spans="2:14" ht="17.399999999999999" hidden="1" outlineLevel="1">
      <c r="C3843" s="312">
        <f t="shared" si="566"/>
        <v>5</v>
      </c>
      <c r="D3843" s="319">
        <f t="shared" si="565"/>
        <v>3.6587177104907228E-3</v>
      </c>
      <c r="I3843" s="313">
        <f>I3838/(1+HLOOKUP(I3835,$C$3735:$AP$3738,4,0)/$C$3729)^$C3843</f>
        <v>3.6587177104907228E-3</v>
      </c>
    </row>
    <row r="3844" spans="2:14" ht="17.399999999999999" hidden="1" outlineLevel="1">
      <c r="C3844" s="312">
        <f t="shared" si="566"/>
        <v>6</v>
      </c>
      <c r="D3844" s="319">
        <f t="shared" si="565"/>
        <v>3.6451982328596891E-3</v>
      </c>
      <c r="J3844" s="313">
        <f>J3838/(1+HLOOKUP(J3835,$C$3735:$AP$3738,4,0)/$C$3729)^$C3844</f>
        <v>3.6451982328596891E-3</v>
      </c>
    </row>
    <row r="3845" spans="2:14" ht="17.399999999999999" hidden="1" outlineLevel="1">
      <c r="C3845" s="312">
        <f t="shared" si="566"/>
        <v>7</v>
      </c>
      <c r="D3845" s="319">
        <f t="shared" si="565"/>
        <v>3.6317973142623882E-3</v>
      </c>
      <c r="K3845" s="313">
        <f>K3838/(1+HLOOKUP(K3835,$C$3735:$AP$3738,4,0)/$C$3729)^$C3845</f>
        <v>3.6317973142623882E-3</v>
      </c>
    </row>
    <row r="3846" spans="2:14" ht="17.399999999999999" hidden="1" outlineLevel="1">
      <c r="C3846" s="312">
        <f t="shared" si="566"/>
        <v>8</v>
      </c>
      <c r="D3846" s="319">
        <f t="shared" si="565"/>
        <v>3.6185141377369934E-3</v>
      </c>
      <c r="L3846" s="313">
        <f>L3838/(1+HLOOKUP(L3835,$C$3735:$AP$3738,4,0)/$C$3729)^$C3846</f>
        <v>3.6185141377369934E-3</v>
      </c>
    </row>
    <row r="3847" spans="2:14" ht="17.399999999999999" hidden="1" outlineLevel="1">
      <c r="B3847" s="268"/>
      <c r="C3847" s="314">
        <f t="shared" si="566"/>
        <v>9</v>
      </c>
      <c r="D3847" s="321">
        <f>D3838-SUM(D3839:D3846)</f>
        <v>0.97067267899317522</v>
      </c>
      <c r="E3847" s="268"/>
      <c r="F3847" s="268"/>
      <c r="G3847" s="268"/>
      <c r="H3847" s="268"/>
      <c r="I3847" s="268"/>
      <c r="J3847" s="268"/>
      <c r="K3847" s="268"/>
      <c r="L3847" s="268"/>
      <c r="M3847" s="316">
        <f>((M3838/$D3847)^(1/$C3847)-1)*$C$3729</f>
        <v>1.4910903941463438E-2</v>
      </c>
    </row>
    <row r="3848" spans="2:14" hidden="1" outlineLevel="1"/>
    <row r="3849" spans="2:14" ht="17.399999999999999" collapsed="1">
      <c r="B3849" s="302" t="s">
        <v>101</v>
      </c>
      <c r="C3849" s="304">
        <f>N3862</f>
        <v>1.4872933515159836E-2</v>
      </c>
      <c r="D3849" s="317">
        <v>0</v>
      </c>
      <c r="E3849" s="317">
        <f t="shared" ref="E3849:N3849" si="567">D3849+1</f>
        <v>1</v>
      </c>
      <c r="F3849" s="317">
        <f t="shared" si="567"/>
        <v>2</v>
      </c>
      <c r="G3849" s="317">
        <f t="shared" si="567"/>
        <v>3</v>
      </c>
      <c r="H3849" s="317">
        <f t="shared" si="567"/>
        <v>4</v>
      </c>
      <c r="I3849" s="317">
        <f t="shared" si="567"/>
        <v>5</v>
      </c>
      <c r="J3849" s="317">
        <f t="shared" si="567"/>
        <v>6</v>
      </c>
      <c r="K3849" s="317">
        <f t="shared" si="567"/>
        <v>7</v>
      </c>
      <c r="L3849" s="317">
        <f t="shared" si="567"/>
        <v>8</v>
      </c>
      <c r="M3849" s="317">
        <f t="shared" si="567"/>
        <v>9</v>
      </c>
      <c r="N3849" s="318">
        <f t="shared" si="567"/>
        <v>10</v>
      </c>
    </row>
    <row r="3850" spans="2:14" ht="17.399999999999999" hidden="1" outlineLevel="1">
      <c r="C3850" s="307" t="s">
        <v>2487</v>
      </c>
      <c r="D3850" s="319"/>
      <c r="E3850" s="319"/>
      <c r="F3850" s="319"/>
      <c r="G3850" s="319"/>
      <c r="H3850" s="319"/>
      <c r="I3850" s="319"/>
      <c r="J3850" s="319"/>
      <c r="K3850" s="319"/>
      <c r="L3850" s="319"/>
      <c r="M3850" s="319"/>
      <c r="N3850" s="319">
        <v>1</v>
      </c>
    </row>
    <row r="3851" spans="2:14" ht="17.399999999999999" hidden="1" outlineLevel="1">
      <c r="C3851" s="307" t="s">
        <v>2488</v>
      </c>
      <c r="D3851" s="319"/>
      <c r="E3851" s="319">
        <f t="shared" ref="E3851:M3851" si="568">F3851</f>
        <v>3.7187500000000011E-3</v>
      </c>
      <c r="F3851" s="319">
        <f t="shared" si="568"/>
        <v>3.7187500000000011E-3</v>
      </c>
      <c r="G3851" s="319">
        <f t="shared" si="568"/>
        <v>3.7187500000000011E-3</v>
      </c>
      <c r="H3851" s="319">
        <f t="shared" si="568"/>
        <v>3.7187500000000011E-3</v>
      </c>
      <c r="I3851" s="319">
        <f t="shared" si="568"/>
        <v>3.7187500000000011E-3</v>
      </c>
      <c r="J3851" s="319">
        <f t="shared" si="568"/>
        <v>3.7187500000000011E-3</v>
      </c>
      <c r="K3851" s="319">
        <f t="shared" si="568"/>
        <v>3.7187500000000011E-3</v>
      </c>
      <c r="L3851" s="319">
        <f t="shared" si="568"/>
        <v>3.7187500000000011E-3</v>
      </c>
      <c r="M3851" s="319">
        <f t="shared" si="568"/>
        <v>3.7187500000000011E-3</v>
      </c>
      <c r="N3851" s="319">
        <f>HLOOKUP(N3849,$C$3735:$AP$3737,3,0)/$C$3729</f>
        <v>3.7187500000000011E-3</v>
      </c>
    </row>
    <row r="3852" spans="2:14" ht="17.399999999999999" hidden="1" outlineLevel="1">
      <c r="C3852" s="307" t="s">
        <v>2489</v>
      </c>
      <c r="D3852" s="319">
        <v>1</v>
      </c>
      <c r="E3852" s="319">
        <f t="shared" ref="E3852:N3852" si="569">SUM(E3850:E3851)</f>
        <v>3.7187500000000011E-3</v>
      </c>
      <c r="F3852" s="319">
        <f t="shared" si="569"/>
        <v>3.7187500000000011E-3</v>
      </c>
      <c r="G3852" s="319">
        <f t="shared" si="569"/>
        <v>3.7187500000000011E-3</v>
      </c>
      <c r="H3852" s="319">
        <f t="shared" si="569"/>
        <v>3.7187500000000011E-3</v>
      </c>
      <c r="I3852" s="319">
        <f t="shared" si="569"/>
        <v>3.7187500000000011E-3</v>
      </c>
      <c r="J3852" s="319">
        <f t="shared" si="569"/>
        <v>3.7187500000000011E-3</v>
      </c>
      <c r="K3852" s="319">
        <f t="shared" si="569"/>
        <v>3.7187500000000011E-3</v>
      </c>
      <c r="L3852" s="319">
        <f t="shared" si="569"/>
        <v>3.7187500000000011E-3</v>
      </c>
      <c r="M3852" s="319">
        <f t="shared" si="569"/>
        <v>3.7187500000000011E-3</v>
      </c>
      <c r="N3852" s="319">
        <f t="shared" si="569"/>
        <v>1.00371875</v>
      </c>
    </row>
    <row r="3853" spans="2:14" ht="17.399999999999999" hidden="1" outlineLevel="1">
      <c r="C3853" s="312">
        <v>1</v>
      </c>
      <c r="D3853" s="319">
        <f t="shared" ref="D3853:D3861" si="570">SUM(E3853:N3853)</f>
        <v>3.7048567870485694E-3</v>
      </c>
      <c r="E3853" s="313">
        <f>E3852/(1+HLOOKUP(E3849,$C$3735:$AP$3738,4,0)/$C$3729)^$C3853</f>
        <v>3.7048567870485694E-3</v>
      </c>
      <c r="F3853" s="320"/>
      <c r="G3853" s="320"/>
    </row>
    <row r="3854" spans="2:14" ht="17.399999999999999" hidden="1" outlineLevel="1">
      <c r="C3854" s="312">
        <f t="shared" ref="C3854:C3862" si="571">C3853+1</f>
        <v>2</v>
      </c>
      <c r="D3854" s="319">
        <f t="shared" si="570"/>
        <v>3.6910154790023107E-3</v>
      </c>
      <c r="E3854" s="319"/>
      <c r="F3854" s="313">
        <f>F3852/(1+HLOOKUP(F3849,$C$3735:$AP$3738,4,0)/$C$3729)^$C3854</f>
        <v>3.6910154790023107E-3</v>
      </c>
      <c r="G3854" s="319"/>
    </row>
    <row r="3855" spans="2:14" ht="17.399999999999999" hidden="1" outlineLevel="1">
      <c r="C3855" s="312">
        <f t="shared" si="571"/>
        <v>3</v>
      </c>
      <c r="D3855" s="319">
        <f t="shared" si="570"/>
        <v>3.6769500955848252E-3</v>
      </c>
      <c r="G3855" s="313">
        <f>G3852/(1+HLOOKUP(G3849,$C$3735:$AP$3738,4,0)/$C$3729)^$C3855</f>
        <v>3.6769500955848252E-3</v>
      </c>
    </row>
    <row r="3856" spans="2:14" ht="17.399999999999999" hidden="1" outlineLevel="1">
      <c r="C3856" s="312">
        <f t="shared" si="571"/>
        <v>4</v>
      </c>
      <c r="D3856" s="319">
        <f t="shared" si="570"/>
        <v>3.663121810749246E-3</v>
      </c>
      <c r="H3856" s="313">
        <f>H3852/(1+HLOOKUP(H3849,$C$3735:$AP$3738,4,0)/$C$3729)^$C3856</f>
        <v>3.663121810749246E-3</v>
      </c>
    </row>
    <row r="3857" spans="2:15" ht="17.399999999999999" hidden="1" outlineLevel="1">
      <c r="C3857" s="312">
        <f t="shared" si="571"/>
        <v>5</v>
      </c>
      <c r="D3857" s="319">
        <f t="shared" si="570"/>
        <v>3.6495172468432187E-3</v>
      </c>
      <c r="I3857" s="313">
        <f>I3852/(1+HLOOKUP(I3849,$C$3735:$AP$3738,4,0)/$C$3729)^$C3857</f>
        <v>3.6495172468432187E-3</v>
      </c>
    </row>
    <row r="3858" spans="2:15" ht="17.399999999999999" hidden="1" outlineLevel="1">
      <c r="C3858" s="312">
        <f t="shared" si="571"/>
        <v>6</v>
      </c>
      <c r="D3858" s="319">
        <f t="shared" si="570"/>
        <v>3.6360317662221544E-3</v>
      </c>
      <c r="J3858" s="313">
        <f>J3852/(1+HLOOKUP(J3849,$C$3735:$AP$3738,4,0)/$C$3729)^$C3858</f>
        <v>3.6360317662221544E-3</v>
      </c>
    </row>
    <row r="3859" spans="2:15" ht="17.399999999999999" hidden="1" outlineLevel="1">
      <c r="C3859" s="312">
        <f t="shared" si="571"/>
        <v>7</v>
      </c>
      <c r="D3859" s="319">
        <f t="shared" si="570"/>
        <v>3.6226645464981075E-3</v>
      </c>
      <c r="K3859" s="313">
        <f>K3852/(1+HLOOKUP(K3849,$C$3735:$AP$3738,4,0)/$C$3729)^$C3859</f>
        <v>3.6226645464981075E-3</v>
      </c>
    </row>
    <row r="3860" spans="2:15" ht="17.399999999999999" hidden="1" outlineLevel="1">
      <c r="C3860" s="312">
        <f t="shared" si="571"/>
        <v>8</v>
      </c>
      <c r="D3860" s="319">
        <f t="shared" si="570"/>
        <v>3.60941477276364E-3</v>
      </c>
      <c r="L3860" s="313">
        <f>L3852/(1+HLOOKUP(L3849,$C$3735:$AP$3738,4,0)/$C$3729)^$C3860</f>
        <v>3.60941477276364E-3</v>
      </c>
    </row>
    <row r="3861" spans="2:15" ht="17.399999999999999" hidden="1" outlineLevel="1">
      <c r="C3861" s="312">
        <f t="shared" si="571"/>
        <v>9</v>
      </c>
      <c r="D3861" s="319">
        <f t="shared" si="570"/>
        <v>3.5962816375259684E-3</v>
      </c>
      <c r="M3861" s="313">
        <f>M3852/(1+HLOOKUP(M3849,$C$3735:$AP$3738,4,0)/$C$3729)^$C3861</f>
        <v>3.5962816375259684E-3</v>
      </c>
    </row>
    <row r="3862" spans="2:15" ht="17.399999999999999" hidden="1" outlineLevel="1">
      <c r="B3862" s="268"/>
      <c r="C3862" s="314">
        <f t="shared" si="571"/>
        <v>10</v>
      </c>
      <c r="D3862" s="321">
        <f>D3852-SUM(D3853:D3861)</f>
        <v>0.96715014585776193</v>
      </c>
      <c r="E3862" s="268"/>
      <c r="F3862" s="268"/>
      <c r="G3862" s="268"/>
      <c r="H3862" s="268"/>
      <c r="I3862" s="268"/>
      <c r="J3862" s="268"/>
      <c r="K3862" s="268"/>
      <c r="L3862" s="268"/>
      <c r="M3862" s="268"/>
      <c r="N3862" s="316">
        <f>((N3852/$D3862)^(1/$C3862)-1)*$C$3729</f>
        <v>1.4872933515159836E-2</v>
      </c>
    </row>
    <row r="3863" spans="2:15" hidden="1" outlineLevel="1"/>
    <row r="3864" spans="2:15" ht="17.399999999999999" collapsed="1">
      <c r="B3864" s="302" t="s">
        <v>102</v>
      </c>
      <c r="C3864" s="304">
        <f>O3878</f>
        <v>1.4834923031555647E-2</v>
      </c>
      <c r="D3864" s="317">
        <v>0</v>
      </c>
      <c r="E3864" s="317">
        <f t="shared" ref="E3864:O3864" si="572">D3864+1</f>
        <v>1</v>
      </c>
      <c r="F3864" s="317">
        <f t="shared" si="572"/>
        <v>2</v>
      </c>
      <c r="G3864" s="317">
        <f t="shared" si="572"/>
        <v>3</v>
      </c>
      <c r="H3864" s="317">
        <f t="shared" si="572"/>
        <v>4</v>
      </c>
      <c r="I3864" s="317">
        <f t="shared" si="572"/>
        <v>5</v>
      </c>
      <c r="J3864" s="317">
        <f t="shared" si="572"/>
        <v>6</v>
      </c>
      <c r="K3864" s="317">
        <f t="shared" si="572"/>
        <v>7</v>
      </c>
      <c r="L3864" s="317">
        <f t="shared" si="572"/>
        <v>8</v>
      </c>
      <c r="M3864" s="317">
        <f t="shared" si="572"/>
        <v>9</v>
      </c>
      <c r="N3864" s="317">
        <f t="shared" si="572"/>
        <v>10</v>
      </c>
      <c r="O3864" s="318">
        <f t="shared" si="572"/>
        <v>11</v>
      </c>
    </row>
    <row r="3865" spans="2:15" ht="17.399999999999999" hidden="1" outlineLevel="1">
      <c r="C3865" s="307" t="s">
        <v>2487</v>
      </c>
      <c r="D3865" s="319"/>
      <c r="E3865" s="319"/>
      <c r="F3865" s="319"/>
      <c r="G3865" s="319"/>
      <c r="H3865" s="319"/>
      <c r="I3865" s="319"/>
      <c r="J3865" s="319"/>
      <c r="K3865" s="319"/>
      <c r="L3865" s="319"/>
      <c r="M3865" s="319"/>
      <c r="N3865" s="319"/>
      <c r="O3865" s="319">
        <v>1</v>
      </c>
    </row>
    <row r="3866" spans="2:15" ht="17.399999999999999" hidden="1" outlineLevel="1">
      <c r="C3866" s="307" t="s">
        <v>2488</v>
      </c>
      <c r="D3866" s="319"/>
      <c r="E3866" s="319">
        <f t="shared" ref="E3866:N3866" si="573">F3866</f>
        <v>3.7093750000000013E-3</v>
      </c>
      <c r="F3866" s="319">
        <f t="shared" si="573"/>
        <v>3.7093750000000013E-3</v>
      </c>
      <c r="G3866" s="319">
        <f t="shared" si="573"/>
        <v>3.7093750000000013E-3</v>
      </c>
      <c r="H3866" s="319">
        <f t="shared" si="573"/>
        <v>3.7093750000000013E-3</v>
      </c>
      <c r="I3866" s="319">
        <f t="shared" si="573"/>
        <v>3.7093750000000013E-3</v>
      </c>
      <c r="J3866" s="319">
        <f t="shared" si="573"/>
        <v>3.7093750000000013E-3</v>
      </c>
      <c r="K3866" s="319">
        <f t="shared" si="573"/>
        <v>3.7093750000000013E-3</v>
      </c>
      <c r="L3866" s="319">
        <f t="shared" si="573"/>
        <v>3.7093750000000013E-3</v>
      </c>
      <c r="M3866" s="319">
        <f t="shared" si="573"/>
        <v>3.7093750000000013E-3</v>
      </c>
      <c r="N3866" s="319">
        <f t="shared" si="573"/>
        <v>3.7093750000000013E-3</v>
      </c>
      <c r="O3866" s="319">
        <f>HLOOKUP(O3864,$C$3735:$AP$3737,3,0)/$C$3729</f>
        <v>3.7093750000000013E-3</v>
      </c>
    </row>
    <row r="3867" spans="2:15" ht="17.399999999999999" hidden="1" outlineLevel="1">
      <c r="C3867" s="307" t="s">
        <v>2489</v>
      </c>
      <c r="D3867" s="319">
        <v>1</v>
      </c>
      <c r="E3867" s="319">
        <f t="shared" ref="E3867:O3867" si="574">SUM(E3865:E3866)</f>
        <v>3.7093750000000013E-3</v>
      </c>
      <c r="F3867" s="319">
        <f t="shared" si="574"/>
        <v>3.7093750000000013E-3</v>
      </c>
      <c r="G3867" s="319">
        <f t="shared" si="574"/>
        <v>3.7093750000000013E-3</v>
      </c>
      <c r="H3867" s="319">
        <f t="shared" si="574"/>
        <v>3.7093750000000013E-3</v>
      </c>
      <c r="I3867" s="319">
        <f t="shared" si="574"/>
        <v>3.7093750000000013E-3</v>
      </c>
      <c r="J3867" s="319">
        <f t="shared" si="574"/>
        <v>3.7093750000000013E-3</v>
      </c>
      <c r="K3867" s="319">
        <f t="shared" si="574"/>
        <v>3.7093750000000013E-3</v>
      </c>
      <c r="L3867" s="319">
        <f t="shared" si="574"/>
        <v>3.7093750000000013E-3</v>
      </c>
      <c r="M3867" s="319">
        <f t="shared" si="574"/>
        <v>3.7093750000000013E-3</v>
      </c>
      <c r="N3867" s="319">
        <f t="shared" si="574"/>
        <v>3.7093750000000013E-3</v>
      </c>
      <c r="O3867" s="319">
        <f t="shared" si="574"/>
        <v>1.0037093749999999</v>
      </c>
    </row>
    <row r="3868" spans="2:15" ht="17.399999999999999" hidden="1" outlineLevel="1">
      <c r="C3868" s="312">
        <v>1</v>
      </c>
      <c r="D3868" s="319">
        <f t="shared" ref="D3868:D3877" si="575">SUM(E3868:O3868)</f>
        <v>3.6955168119551696E-3</v>
      </c>
      <c r="E3868" s="313">
        <f>E3867/(1+HLOOKUP(E3864,$C$3735:$AP$3738,4,0)/$C$3729)^$C3868</f>
        <v>3.6955168119551696E-3</v>
      </c>
      <c r="F3868" s="320"/>
      <c r="G3868" s="320"/>
    </row>
    <row r="3869" spans="2:15" ht="17.399999999999999" hidden="1" outlineLevel="1">
      <c r="C3869" s="312">
        <f t="shared" ref="C3869:C3878" si="576">C3868+1</f>
        <v>2</v>
      </c>
      <c r="D3869" s="319">
        <f t="shared" si="575"/>
        <v>3.6817103979628093E-3</v>
      </c>
      <c r="E3869" s="319"/>
      <c r="F3869" s="313">
        <f>F3867/(1+HLOOKUP(F3864,$C$3735:$AP$3738,4,0)/$C$3729)^$C3869</f>
        <v>3.6817103979628093E-3</v>
      </c>
      <c r="G3869" s="319"/>
    </row>
    <row r="3870" spans="2:15" ht="17.399999999999999" hidden="1" outlineLevel="1">
      <c r="C3870" s="312">
        <f t="shared" si="576"/>
        <v>3</v>
      </c>
      <c r="D3870" s="319">
        <f t="shared" si="575"/>
        <v>3.6676804734951155E-3</v>
      </c>
      <c r="G3870" s="313">
        <f>G3867/(1+HLOOKUP(G3864,$C$3735:$AP$3738,4,0)/$C$3729)^$C3870</f>
        <v>3.6676804734951155E-3</v>
      </c>
    </row>
    <row r="3871" spans="2:15" ht="17.399999999999999" hidden="1" outlineLevel="1">
      <c r="C3871" s="312">
        <f t="shared" si="576"/>
        <v>4</v>
      </c>
      <c r="D3871" s="319">
        <f t="shared" si="575"/>
        <v>3.6538870498818111E-3</v>
      </c>
      <c r="H3871" s="313">
        <f>H3867/(1+HLOOKUP(H3864,$C$3735:$AP$3738,4,0)/$C$3729)^$C3871</f>
        <v>3.6538870498818111E-3</v>
      </c>
    </row>
    <row r="3872" spans="2:15" ht="17.399999999999999" hidden="1" outlineLevel="1">
      <c r="C3872" s="312">
        <f t="shared" si="576"/>
        <v>5</v>
      </c>
      <c r="D3872" s="319">
        <f t="shared" si="575"/>
        <v>3.6403167831957151E-3</v>
      </c>
      <c r="I3872" s="313">
        <f>I3867/(1+HLOOKUP(I3864,$C$3735:$AP$3738,4,0)/$C$3729)^$C3872</f>
        <v>3.6403167831957151E-3</v>
      </c>
    </row>
    <row r="3873" spans="2:16" ht="17.399999999999999" hidden="1" outlineLevel="1">
      <c r="C3873" s="312">
        <f t="shared" si="576"/>
        <v>6</v>
      </c>
      <c r="D3873" s="319">
        <f t="shared" si="575"/>
        <v>3.6268652995846196E-3</v>
      </c>
      <c r="J3873" s="313">
        <f>J3867/(1+HLOOKUP(J3864,$C$3735:$AP$3738,4,0)/$C$3729)^$C3873</f>
        <v>3.6268652995846196E-3</v>
      </c>
    </row>
    <row r="3874" spans="2:16" ht="17.399999999999999" hidden="1" outlineLevel="1">
      <c r="C3874" s="312">
        <f t="shared" si="576"/>
        <v>7</v>
      </c>
      <c r="D3874" s="319">
        <f t="shared" si="575"/>
        <v>3.6135317787338267E-3</v>
      </c>
      <c r="K3874" s="313">
        <f>K3867/(1+HLOOKUP(K3864,$C$3735:$AP$3738,4,0)/$C$3729)^$C3874</f>
        <v>3.6135317787338267E-3</v>
      </c>
    </row>
    <row r="3875" spans="2:16" ht="17.399999999999999" hidden="1" outlineLevel="1">
      <c r="C3875" s="312">
        <f t="shared" si="576"/>
        <v>8</v>
      </c>
      <c r="D3875" s="319">
        <f t="shared" si="575"/>
        <v>3.6003154077902865E-3</v>
      </c>
      <c r="L3875" s="313">
        <f>L3867/(1+HLOOKUP(L3864,$C$3735:$AP$3738,4,0)/$C$3729)^$C3875</f>
        <v>3.6003154077902865E-3</v>
      </c>
    </row>
    <row r="3876" spans="2:16" ht="17.399999999999999" hidden="1" outlineLevel="1">
      <c r="C3876" s="312">
        <f t="shared" si="576"/>
        <v>9</v>
      </c>
      <c r="D3876" s="319">
        <f t="shared" si="575"/>
        <v>3.5872153812969115E-3</v>
      </c>
      <c r="M3876" s="313">
        <f>M3867/(1+HLOOKUP(M3864,$C$3735:$AP$3738,4,0)/$C$3729)^$C3876</f>
        <v>3.5872153812969115E-3</v>
      </c>
    </row>
    <row r="3877" spans="2:16" ht="17.399999999999999" hidden="1" outlineLevel="1">
      <c r="C3877" s="312">
        <f t="shared" si="576"/>
        <v>10</v>
      </c>
      <c r="D3877" s="319">
        <f t="shared" si="575"/>
        <v>3.5742309011275696E-3</v>
      </c>
      <c r="N3877" s="313">
        <f>N3867/(1+HLOOKUP(N3864,$C$3735:$AP$3738,4,0)/$C$3729)^$C3877</f>
        <v>3.5742309011275696E-3</v>
      </c>
    </row>
    <row r="3878" spans="2:16" ht="17.399999999999999" hidden="1" outlineLevel="1">
      <c r="B3878" s="268"/>
      <c r="C3878" s="314">
        <f t="shared" si="576"/>
        <v>11</v>
      </c>
      <c r="D3878" s="321">
        <f>D3867-SUM(D3868:D3877)</f>
        <v>0.96365872971497613</v>
      </c>
      <c r="E3878" s="268"/>
      <c r="F3878" s="268"/>
      <c r="G3878" s="268"/>
      <c r="H3878" s="268"/>
      <c r="I3878" s="268"/>
      <c r="J3878" s="268"/>
      <c r="K3878" s="268"/>
      <c r="L3878" s="268"/>
      <c r="M3878" s="268"/>
      <c r="N3878" s="268"/>
      <c r="O3878" s="316">
        <f>((O3867/$D3878)^(1/$C3878)-1)*$C$3729</f>
        <v>1.4834923031555647E-2</v>
      </c>
    </row>
    <row r="3879" spans="2:16" hidden="1" outlineLevel="1"/>
    <row r="3880" spans="2:16" ht="17.399999999999999" collapsed="1">
      <c r="B3880" s="302" t="s">
        <v>103</v>
      </c>
      <c r="C3880" s="304">
        <f>P3895</f>
        <v>1.4796871435494019E-2</v>
      </c>
      <c r="D3880" s="317">
        <v>0</v>
      </c>
      <c r="E3880" s="317">
        <f t="shared" ref="E3880:P3880" si="577">D3880+1</f>
        <v>1</v>
      </c>
      <c r="F3880" s="317">
        <f t="shared" si="577"/>
        <v>2</v>
      </c>
      <c r="G3880" s="317">
        <f t="shared" si="577"/>
        <v>3</v>
      </c>
      <c r="H3880" s="317">
        <f t="shared" si="577"/>
        <v>4</v>
      </c>
      <c r="I3880" s="317">
        <f t="shared" si="577"/>
        <v>5</v>
      </c>
      <c r="J3880" s="317">
        <f t="shared" si="577"/>
        <v>6</v>
      </c>
      <c r="K3880" s="317">
        <f t="shared" si="577"/>
        <v>7</v>
      </c>
      <c r="L3880" s="317">
        <f t="shared" si="577"/>
        <v>8</v>
      </c>
      <c r="M3880" s="317">
        <f t="shared" si="577"/>
        <v>9</v>
      </c>
      <c r="N3880" s="317">
        <f t="shared" si="577"/>
        <v>10</v>
      </c>
      <c r="O3880" s="317">
        <f t="shared" si="577"/>
        <v>11</v>
      </c>
      <c r="P3880" s="318">
        <f t="shared" si="577"/>
        <v>12</v>
      </c>
    </row>
    <row r="3881" spans="2:16" ht="17.399999999999999" hidden="1" outlineLevel="1">
      <c r="C3881" s="307" t="s">
        <v>2487</v>
      </c>
      <c r="D3881" s="319"/>
      <c r="E3881" s="319"/>
      <c r="F3881" s="319"/>
      <c r="G3881" s="319"/>
      <c r="H3881" s="319"/>
      <c r="I3881" s="319"/>
      <c r="J3881" s="319"/>
      <c r="K3881" s="319"/>
      <c r="L3881" s="319"/>
      <c r="M3881" s="319"/>
      <c r="N3881" s="319"/>
      <c r="O3881" s="319"/>
      <c r="P3881" s="319">
        <v>1</v>
      </c>
    </row>
    <row r="3882" spans="2:16" ht="17.399999999999999" hidden="1" outlineLevel="1">
      <c r="C3882" s="307" t="s">
        <v>2488</v>
      </c>
      <c r="D3882" s="319"/>
      <c r="E3882" s="319">
        <f t="shared" ref="E3882:O3882" si="578">F3882</f>
        <v>3.7000000000000002E-3</v>
      </c>
      <c r="F3882" s="319">
        <f t="shared" si="578"/>
        <v>3.7000000000000002E-3</v>
      </c>
      <c r="G3882" s="319">
        <f t="shared" si="578"/>
        <v>3.7000000000000002E-3</v>
      </c>
      <c r="H3882" s="319">
        <f t="shared" si="578"/>
        <v>3.7000000000000002E-3</v>
      </c>
      <c r="I3882" s="319">
        <f t="shared" si="578"/>
        <v>3.7000000000000002E-3</v>
      </c>
      <c r="J3882" s="319">
        <f t="shared" si="578"/>
        <v>3.7000000000000002E-3</v>
      </c>
      <c r="K3882" s="319">
        <f t="shared" si="578"/>
        <v>3.7000000000000002E-3</v>
      </c>
      <c r="L3882" s="319">
        <f t="shared" si="578"/>
        <v>3.7000000000000002E-3</v>
      </c>
      <c r="M3882" s="319">
        <f t="shared" si="578"/>
        <v>3.7000000000000002E-3</v>
      </c>
      <c r="N3882" s="319">
        <f t="shared" si="578"/>
        <v>3.7000000000000002E-3</v>
      </c>
      <c r="O3882" s="319">
        <f t="shared" si="578"/>
        <v>3.7000000000000002E-3</v>
      </c>
      <c r="P3882" s="319">
        <f>HLOOKUP(P3880,$C$3735:$AP$3737,3,0)/$C$3729</f>
        <v>3.7000000000000002E-3</v>
      </c>
    </row>
    <row r="3883" spans="2:16" ht="17.399999999999999" hidden="1" outlineLevel="1">
      <c r="C3883" s="307" t="s">
        <v>2489</v>
      </c>
      <c r="D3883" s="319">
        <v>1</v>
      </c>
      <c r="E3883" s="319">
        <f t="shared" ref="E3883:P3883" si="579">SUM(E3881:E3882)</f>
        <v>3.7000000000000002E-3</v>
      </c>
      <c r="F3883" s="319">
        <f t="shared" si="579"/>
        <v>3.7000000000000002E-3</v>
      </c>
      <c r="G3883" s="319">
        <f t="shared" si="579"/>
        <v>3.7000000000000002E-3</v>
      </c>
      <c r="H3883" s="319">
        <f t="shared" si="579"/>
        <v>3.7000000000000002E-3</v>
      </c>
      <c r="I3883" s="319">
        <f t="shared" si="579"/>
        <v>3.7000000000000002E-3</v>
      </c>
      <c r="J3883" s="319">
        <f t="shared" si="579"/>
        <v>3.7000000000000002E-3</v>
      </c>
      <c r="K3883" s="319">
        <f t="shared" si="579"/>
        <v>3.7000000000000002E-3</v>
      </c>
      <c r="L3883" s="319">
        <f t="shared" si="579"/>
        <v>3.7000000000000002E-3</v>
      </c>
      <c r="M3883" s="319">
        <f t="shared" si="579"/>
        <v>3.7000000000000002E-3</v>
      </c>
      <c r="N3883" s="319">
        <f t="shared" si="579"/>
        <v>3.7000000000000002E-3</v>
      </c>
      <c r="O3883" s="319">
        <f t="shared" si="579"/>
        <v>3.7000000000000002E-3</v>
      </c>
      <c r="P3883" s="319">
        <f t="shared" si="579"/>
        <v>1.0037</v>
      </c>
    </row>
    <row r="3884" spans="2:16" ht="17.399999999999999" hidden="1" outlineLevel="1">
      <c r="C3884" s="312">
        <v>1</v>
      </c>
      <c r="D3884" s="319">
        <f t="shared" ref="D3884:D3894" si="580">SUM(E3884:P3884)</f>
        <v>3.6861768368617689E-3</v>
      </c>
      <c r="E3884" s="313">
        <f>E3883/(1+HLOOKUP(E3880,$C$3735:$AP$3738,4,0)/$C$3729)^$C3884</f>
        <v>3.6861768368617689E-3</v>
      </c>
      <c r="F3884" s="320"/>
      <c r="G3884" s="320"/>
    </row>
    <row r="3885" spans="2:16" ht="17.399999999999999" hidden="1" outlineLevel="1">
      <c r="C3885" s="312">
        <f t="shared" ref="C3885:C3895" si="581">C3884+1</f>
        <v>2</v>
      </c>
      <c r="D3885" s="319">
        <f t="shared" si="580"/>
        <v>3.6724053169233067E-3</v>
      </c>
      <c r="E3885" s="319"/>
      <c r="F3885" s="313">
        <f>F3883/(1+HLOOKUP(F3880,$C$3735:$AP$3738,4,0)/$C$3729)^$C3885</f>
        <v>3.6724053169233067E-3</v>
      </c>
      <c r="G3885" s="319"/>
    </row>
    <row r="3886" spans="2:16" ht="17.399999999999999" hidden="1" outlineLevel="1">
      <c r="C3886" s="312">
        <f t="shared" si="581"/>
        <v>3</v>
      </c>
      <c r="D3886" s="319">
        <f t="shared" si="580"/>
        <v>3.6584108514054049E-3</v>
      </c>
      <c r="G3886" s="313">
        <f>G3883/(1+HLOOKUP(G3880,$C$3735:$AP$3738,4,0)/$C$3729)^$C3886</f>
        <v>3.6584108514054049E-3</v>
      </c>
    </row>
    <row r="3887" spans="2:16" ht="17.399999999999999" hidden="1" outlineLevel="1">
      <c r="C3887" s="312">
        <f t="shared" si="581"/>
        <v>4</v>
      </c>
      <c r="D3887" s="319">
        <f t="shared" si="580"/>
        <v>3.6446522890143753E-3</v>
      </c>
      <c r="H3887" s="313">
        <f>H3883/(1+HLOOKUP(H3880,$C$3735:$AP$3738,4,0)/$C$3729)^$C3887</f>
        <v>3.6446522890143753E-3</v>
      </c>
    </row>
    <row r="3888" spans="2:16" ht="17.399999999999999" hidden="1" outlineLevel="1">
      <c r="C3888" s="312">
        <f t="shared" si="581"/>
        <v>5</v>
      </c>
      <c r="D3888" s="319">
        <f t="shared" si="580"/>
        <v>3.6311163195482101E-3</v>
      </c>
      <c r="I3888" s="313">
        <f>I3883/(1+HLOOKUP(I3880,$C$3735:$AP$3738,4,0)/$C$3729)^$C3888</f>
        <v>3.6311163195482101E-3</v>
      </c>
    </row>
    <row r="3889" spans="2:17" ht="17.399999999999999" hidden="1" outlineLevel="1">
      <c r="C3889" s="312">
        <f t="shared" si="581"/>
        <v>6</v>
      </c>
      <c r="D3889" s="319">
        <f t="shared" si="580"/>
        <v>3.6176988329470836E-3</v>
      </c>
      <c r="J3889" s="313">
        <f>J3883/(1+HLOOKUP(J3880,$C$3735:$AP$3738,4,0)/$C$3729)^$C3889</f>
        <v>3.6176988329470836E-3</v>
      </c>
    </row>
    <row r="3890" spans="2:17" ht="17.399999999999999" hidden="1" outlineLevel="1">
      <c r="C3890" s="312">
        <f t="shared" si="581"/>
        <v>7</v>
      </c>
      <c r="D3890" s="319">
        <f t="shared" si="580"/>
        <v>3.6043990109695446E-3</v>
      </c>
      <c r="K3890" s="313">
        <f>K3883/(1+HLOOKUP(K3880,$C$3735:$AP$3738,4,0)/$C$3729)^$C3890</f>
        <v>3.6043990109695446E-3</v>
      </c>
    </row>
    <row r="3891" spans="2:17" ht="17.399999999999999" hidden="1" outlineLevel="1">
      <c r="C3891" s="312">
        <f t="shared" si="581"/>
        <v>8</v>
      </c>
      <c r="D3891" s="319">
        <f t="shared" si="580"/>
        <v>3.5912160428169318E-3</v>
      </c>
      <c r="L3891" s="313">
        <f>L3883/(1+HLOOKUP(L3880,$C$3735:$AP$3738,4,0)/$C$3729)^$C3891</f>
        <v>3.5912160428169318E-3</v>
      </c>
    </row>
    <row r="3892" spans="2:17" ht="17.399999999999999" hidden="1" outlineLevel="1">
      <c r="C3892" s="312">
        <f t="shared" si="581"/>
        <v>9</v>
      </c>
      <c r="D3892" s="319">
        <f t="shared" si="580"/>
        <v>3.5781491250678533E-3</v>
      </c>
      <c r="M3892" s="313">
        <f>M3883/(1+HLOOKUP(M3880,$C$3735:$AP$3738,4,0)/$C$3729)^$C3892</f>
        <v>3.5781491250678533E-3</v>
      </c>
    </row>
    <row r="3893" spans="2:17" ht="17.399999999999999" hidden="1" outlineLevel="1">
      <c r="C3893" s="312">
        <f t="shared" si="581"/>
        <v>10</v>
      </c>
      <c r="D3893" s="319">
        <f t="shared" si="580"/>
        <v>3.5651974616133452E-3</v>
      </c>
      <c r="N3893" s="313">
        <f>N3883/(1+HLOOKUP(N3880,$C$3735:$AP$3738,4,0)/$C$3729)^$C3893</f>
        <v>3.5651974616133452E-3</v>
      </c>
    </row>
    <row r="3894" spans="2:17" ht="17.399999999999999" hidden="1" outlineLevel="1">
      <c r="C3894" s="312">
        <f t="shared" si="581"/>
        <v>11</v>
      </c>
      <c r="D3894" s="319">
        <f t="shared" si="580"/>
        <v>3.552360263592643E-3</v>
      </c>
      <c r="O3894" s="313">
        <f>O3883/(1+HLOOKUP(O3880,$C$3735:$AP$3738,4,0)/$C$3729)^$C3894</f>
        <v>3.552360263592643E-3</v>
      </c>
    </row>
    <row r="3895" spans="2:17" ht="17.399999999999999" hidden="1" outlineLevel="1">
      <c r="B3895" s="268"/>
      <c r="C3895" s="314">
        <f t="shared" si="581"/>
        <v>12</v>
      </c>
      <c r="D3895" s="321">
        <f>D3883-SUM(D3884:D3894)</f>
        <v>0.96019821764923952</v>
      </c>
      <c r="E3895" s="268"/>
      <c r="F3895" s="268"/>
      <c r="G3895" s="268"/>
      <c r="H3895" s="268"/>
      <c r="I3895" s="268"/>
      <c r="J3895" s="268"/>
      <c r="K3895" s="268"/>
      <c r="L3895" s="268"/>
      <c r="M3895" s="268"/>
      <c r="N3895" s="268"/>
      <c r="O3895" s="268"/>
      <c r="P3895" s="316">
        <f>((P3883/$D3895)^(1/$C3895)-1)*$C$3729</f>
        <v>1.4796871435494019E-2</v>
      </c>
    </row>
    <row r="3896" spans="2:17" hidden="1" outlineLevel="1"/>
    <row r="3897" spans="2:17" ht="17.399999999999999" collapsed="1">
      <c r="B3897" s="302" t="s">
        <v>104</v>
      </c>
      <c r="C3897" s="304">
        <f>Q3913</f>
        <v>1.4924924003491213E-2</v>
      </c>
      <c r="D3897" s="317">
        <v>0</v>
      </c>
      <c r="E3897" s="317">
        <f t="shared" ref="E3897:Q3897" si="582">D3897+1</f>
        <v>1</v>
      </c>
      <c r="F3897" s="317">
        <f t="shared" si="582"/>
        <v>2</v>
      </c>
      <c r="G3897" s="317">
        <f t="shared" si="582"/>
        <v>3</v>
      </c>
      <c r="H3897" s="317">
        <f t="shared" si="582"/>
        <v>4</v>
      </c>
      <c r="I3897" s="317">
        <f t="shared" si="582"/>
        <v>5</v>
      </c>
      <c r="J3897" s="317">
        <f t="shared" si="582"/>
        <v>6</v>
      </c>
      <c r="K3897" s="317">
        <f t="shared" si="582"/>
        <v>7</v>
      </c>
      <c r="L3897" s="317">
        <f t="shared" si="582"/>
        <v>8</v>
      </c>
      <c r="M3897" s="317">
        <f t="shared" si="582"/>
        <v>9</v>
      </c>
      <c r="N3897" s="317">
        <f t="shared" si="582"/>
        <v>10</v>
      </c>
      <c r="O3897" s="317">
        <f t="shared" si="582"/>
        <v>11</v>
      </c>
      <c r="P3897" s="317">
        <f t="shared" si="582"/>
        <v>12</v>
      </c>
      <c r="Q3897" s="318">
        <f t="shared" si="582"/>
        <v>13</v>
      </c>
    </row>
    <row r="3898" spans="2:17" ht="17.399999999999999" hidden="1" outlineLevel="1">
      <c r="C3898" s="307" t="s">
        <v>2487</v>
      </c>
      <c r="D3898" s="319"/>
      <c r="E3898" s="319"/>
      <c r="F3898" s="319"/>
      <c r="G3898" s="319"/>
      <c r="H3898" s="319"/>
      <c r="I3898" s="319"/>
      <c r="J3898" s="319"/>
      <c r="K3898" s="319"/>
      <c r="L3898" s="319"/>
      <c r="M3898" s="319"/>
      <c r="N3898" s="319"/>
      <c r="O3898" s="319"/>
      <c r="P3898" s="319"/>
      <c r="Q3898" s="319">
        <v>1</v>
      </c>
    </row>
    <row r="3899" spans="2:17" ht="17.399999999999999" hidden="1" outlineLevel="1">
      <c r="C3899" s="307" t="s">
        <v>2488</v>
      </c>
      <c r="D3899" s="319"/>
      <c r="E3899" s="319">
        <f t="shared" ref="E3899:P3899" si="583">F3899</f>
        <v>3.7312500000000002E-3</v>
      </c>
      <c r="F3899" s="319">
        <f t="shared" si="583"/>
        <v>3.7312500000000002E-3</v>
      </c>
      <c r="G3899" s="319">
        <f t="shared" si="583"/>
        <v>3.7312500000000002E-3</v>
      </c>
      <c r="H3899" s="319">
        <f t="shared" si="583"/>
        <v>3.7312500000000002E-3</v>
      </c>
      <c r="I3899" s="319">
        <f t="shared" si="583"/>
        <v>3.7312500000000002E-3</v>
      </c>
      <c r="J3899" s="319">
        <f t="shared" si="583"/>
        <v>3.7312500000000002E-3</v>
      </c>
      <c r="K3899" s="319">
        <f t="shared" si="583"/>
        <v>3.7312500000000002E-3</v>
      </c>
      <c r="L3899" s="319">
        <f t="shared" si="583"/>
        <v>3.7312500000000002E-3</v>
      </c>
      <c r="M3899" s="319">
        <f t="shared" si="583"/>
        <v>3.7312500000000002E-3</v>
      </c>
      <c r="N3899" s="319">
        <f t="shared" si="583"/>
        <v>3.7312500000000002E-3</v>
      </c>
      <c r="O3899" s="319">
        <f t="shared" si="583"/>
        <v>3.7312500000000002E-3</v>
      </c>
      <c r="P3899" s="319">
        <f t="shared" si="583"/>
        <v>3.7312500000000002E-3</v>
      </c>
      <c r="Q3899" s="319">
        <f>HLOOKUP(Q3897,$C$3735:$AP$3737,3,0)/$C$3729</f>
        <v>3.7312500000000002E-3</v>
      </c>
    </row>
    <row r="3900" spans="2:17" ht="17.399999999999999" hidden="1" outlineLevel="1">
      <c r="C3900" s="307" t="s">
        <v>2489</v>
      </c>
      <c r="D3900" s="319">
        <v>1</v>
      </c>
      <c r="E3900" s="319">
        <f t="shared" ref="E3900:Q3900" si="584">SUM(E3898:E3899)</f>
        <v>3.7312500000000002E-3</v>
      </c>
      <c r="F3900" s="319">
        <f t="shared" si="584"/>
        <v>3.7312500000000002E-3</v>
      </c>
      <c r="G3900" s="319">
        <f t="shared" si="584"/>
        <v>3.7312500000000002E-3</v>
      </c>
      <c r="H3900" s="319">
        <f t="shared" si="584"/>
        <v>3.7312500000000002E-3</v>
      </c>
      <c r="I3900" s="319">
        <f t="shared" si="584"/>
        <v>3.7312500000000002E-3</v>
      </c>
      <c r="J3900" s="319">
        <f t="shared" si="584"/>
        <v>3.7312500000000002E-3</v>
      </c>
      <c r="K3900" s="319">
        <f t="shared" si="584"/>
        <v>3.7312500000000002E-3</v>
      </c>
      <c r="L3900" s="319">
        <f t="shared" si="584"/>
        <v>3.7312500000000002E-3</v>
      </c>
      <c r="M3900" s="319">
        <f t="shared" si="584"/>
        <v>3.7312500000000002E-3</v>
      </c>
      <c r="N3900" s="319">
        <f t="shared" si="584"/>
        <v>3.7312500000000002E-3</v>
      </c>
      <c r="O3900" s="319">
        <f t="shared" si="584"/>
        <v>3.7312500000000002E-3</v>
      </c>
      <c r="P3900" s="319">
        <f t="shared" si="584"/>
        <v>3.7312500000000002E-3</v>
      </c>
      <c r="Q3900" s="319">
        <f t="shared" si="584"/>
        <v>1.00373125</v>
      </c>
    </row>
    <row r="3901" spans="2:17" ht="17.399999999999999" hidden="1" outlineLevel="1">
      <c r="C3901" s="312">
        <v>1</v>
      </c>
      <c r="D3901" s="319">
        <f t="shared" ref="D3901:D3912" si="585">SUM(E3901:Q3901)</f>
        <v>3.7173100871731013E-3</v>
      </c>
      <c r="E3901" s="313">
        <f>E3900/(1+HLOOKUP(E3897,$C$3735:$AP$3738,4,0)/$C$3729)^$C3901</f>
        <v>3.7173100871731013E-3</v>
      </c>
      <c r="F3901" s="320"/>
      <c r="G3901" s="320"/>
    </row>
    <row r="3902" spans="2:17" ht="17.399999999999999" hidden="1" outlineLevel="1">
      <c r="C3902" s="312">
        <f t="shared" ref="C3902:C3913" si="586">C3901+1</f>
        <v>2</v>
      </c>
      <c r="D3902" s="319">
        <f t="shared" si="585"/>
        <v>3.7034222537216453E-3</v>
      </c>
      <c r="E3902" s="319"/>
      <c r="F3902" s="313">
        <f>F3900/(1+HLOOKUP(F3897,$C$3735:$AP$3738,4,0)/$C$3729)^$C3902</f>
        <v>3.7034222537216453E-3</v>
      </c>
      <c r="G3902" s="319"/>
    </row>
    <row r="3903" spans="2:17" ht="17.399999999999999" hidden="1" outlineLevel="1">
      <c r="C3903" s="312">
        <f t="shared" si="586"/>
        <v>3</v>
      </c>
      <c r="D3903" s="319">
        <f t="shared" si="585"/>
        <v>3.6893095917044372E-3</v>
      </c>
      <c r="G3903" s="313">
        <f>G3900/(1+HLOOKUP(G3897,$C$3735:$AP$3738,4,0)/$C$3729)^$C3903</f>
        <v>3.6893095917044372E-3</v>
      </c>
    </row>
    <row r="3904" spans="2:17" ht="17.399999999999999" hidden="1" outlineLevel="1">
      <c r="C3904" s="312">
        <f t="shared" si="586"/>
        <v>4</v>
      </c>
      <c r="D3904" s="319">
        <f t="shared" si="585"/>
        <v>3.6754348252391587E-3</v>
      </c>
      <c r="H3904" s="313">
        <f>H3900/(1+HLOOKUP(H3897,$C$3735:$AP$3738,4,0)/$C$3729)^$C3904</f>
        <v>3.6754348252391587E-3</v>
      </c>
    </row>
    <row r="3905" spans="2:18" ht="17.399999999999999" hidden="1" outlineLevel="1">
      <c r="C3905" s="312">
        <f t="shared" si="586"/>
        <v>5</v>
      </c>
      <c r="D3905" s="319">
        <f t="shared" si="585"/>
        <v>3.6617845317065563E-3</v>
      </c>
      <c r="I3905" s="313">
        <f>I3900/(1+HLOOKUP(I3897,$C$3735:$AP$3738,4,0)/$C$3729)^$C3905</f>
        <v>3.6617845317065563E-3</v>
      </c>
    </row>
    <row r="3906" spans="2:18" ht="17.399999999999999" hidden="1" outlineLevel="1">
      <c r="C3906" s="312">
        <f t="shared" si="586"/>
        <v>6</v>
      </c>
      <c r="D3906" s="319">
        <f t="shared" si="585"/>
        <v>3.6482537217388668E-3</v>
      </c>
      <c r="J3906" s="313">
        <f>J3900/(1+HLOOKUP(J3897,$C$3735:$AP$3738,4,0)/$C$3729)^$C3906</f>
        <v>3.6482537217388668E-3</v>
      </c>
    </row>
    <row r="3907" spans="2:18" ht="17.399999999999999" hidden="1" outlineLevel="1">
      <c r="C3907" s="312">
        <f t="shared" si="586"/>
        <v>7</v>
      </c>
      <c r="D3907" s="319">
        <f t="shared" si="585"/>
        <v>3.6348415701838144E-3</v>
      </c>
      <c r="K3907" s="313">
        <f>K3900/(1+HLOOKUP(K3897,$C$3735:$AP$3738,4,0)/$C$3729)^$C3907</f>
        <v>3.6348415701838144E-3</v>
      </c>
    </row>
    <row r="3908" spans="2:18" ht="17.399999999999999" hidden="1" outlineLevel="1">
      <c r="C3908" s="312">
        <f t="shared" si="586"/>
        <v>8</v>
      </c>
      <c r="D3908" s="319">
        <f t="shared" si="585"/>
        <v>3.6215472593947775E-3</v>
      </c>
      <c r="L3908" s="313">
        <f>L3900/(1+HLOOKUP(L3897,$C$3735:$AP$3738,4,0)/$C$3729)^$C3908</f>
        <v>3.6215472593947775E-3</v>
      </c>
    </row>
    <row r="3909" spans="2:18" ht="17.399999999999999" hidden="1" outlineLevel="1">
      <c r="C3909" s="312">
        <f t="shared" si="586"/>
        <v>9</v>
      </c>
      <c r="D3909" s="319">
        <f t="shared" si="585"/>
        <v>3.60836997916471E-3</v>
      </c>
      <c r="M3909" s="313">
        <f>M3900/(1+HLOOKUP(M3897,$C$3735:$AP$3738,4,0)/$C$3729)^$C3909</f>
        <v>3.60836997916471E-3</v>
      </c>
    </row>
    <row r="3910" spans="2:18" ht="17.399999999999999" hidden="1" outlineLevel="1">
      <c r="C3910" s="312">
        <f t="shared" si="586"/>
        <v>10</v>
      </c>
      <c r="D3910" s="319">
        <f t="shared" si="585"/>
        <v>3.5953089266607553E-3</v>
      </c>
      <c r="N3910" s="313">
        <f>N3900/(1+HLOOKUP(N3897,$C$3735:$AP$3738,4,0)/$C$3729)^$C3910</f>
        <v>3.5953089266607553E-3</v>
      </c>
    </row>
    <row r="3911" spans="2:18" ht="17.399999999999999" hidden="1" outlineLevel="1">
      <c r="C3911" s="312">
        <f t="shared" si="586"/>
        <v>11</v>
      </c>
      <c r="D3911" s="319">
        <f t="shared" si="585"/>
        <v>3.5823633063594728E-3</v>
      </c>
      <c r="O3911" s="313">
        <f>O3900/(1+HLOOKUP(O3897,$C$3735:$AP$3738,4,0)/$C$3729)^$C3911</f>
        <v>3.5823633063594728E-3</v>
      </c>
    </row>
    <row r="3912" spans="2:18" ht="17.399999999999999" hidden="1" outlineLevel="1">
      <c r="C3912" s="312">
        <f t="shared" si="586"/>
        <v>12</v>
      </c>
      <c r="D3912" s="319">
        <f t="shared" si="585"/>
        <v>3.5695323299827883E-3</v>
      </c>
      <c r="P3912" s="313">
        <f>P3900/(1+HLOOKUP(P3897,$C$3735:$AP$3738,4,0)/$C$3729)^$C3912</f>
        <v>3.5695323299827883E-3</v>
      </c>
    </row>
    <row r="3913" spans="2:18" ht="17.399999999999999" hidden="1" outlineLevel="1">
      <c r="B3913" s="268"/>
      <c r="C3913" s="314">
        <f t="shared" si="586"/>
        <v>13</v>
      </c>
      <c r="D3913" s="321">
        <f>D3900-SUM(D3901:D3912)</f>
        <v>0.95629252161696987</v>
      </c>
      <c r="E3913" s="268"/>
      <c r="F3913" s="268"/>
      <c r="G3913" s="268"/>
      <c r="H3913" s="268"/>
      <c r="I3913" s="268"/>
      <c r="J3913" s="268"/>
      <c r="K3913" s="268"/>
      <c r="L3913" s="268"/>
      <c r="M3913" s="268"/>
      <c r="N3913" s="268"/>
      <c r="O3913" s="268"/>
      <c r="P3913" s="268"/>
      <c r="Q3913" s="316">
        <f>((Q3900/$D3913)^(1/$C3913)-1)*$C$3729</f>
        <v>1.4924924003491213E-2</v>
      </c>
    </row>
    <row r="3914" spans="2:18" hidden="1" outlineLevel="1"/>
    <row r="3915" spans="2:18" ht="17.399999999999999" collapsed="1">
      <c r="B3915" s="302" t="s">
        <v>105</v>
      </c>
      <c r="C3915" s="304">
        <f>R3932</f>
        <v>1.5053032827500701E-2</v>
      </c>
      <c r="D3915" s="317">
        <v>0</v>
      </c>
      <c r="E3915" s="317">
        <f t="shared" ref="E3915:R3915" si="587">D3915+1</f>
        <v>1</v>
      </c>
      <c r="F3915" s="317">
        <f t="shared" si="587"/>
        <v>2</v>
      </c>
      <c r="G3915" s="317">
        <f t="shared" si="587"/>
        <v>3</v>
      </c>
      <c r="H3915" s="317">
        <f t="shared" si="587"/>
        <v>4</v>
      </c>
      <c r="I3915" s="317">
        <f t="shared" si="587"/>
        <v>5</v>
      </c>
      <c r="J3915" s="317">
        <f t="shared" si="587"/>
        <v>6</v>
      </c>
      <c r="K3915" s="317">
        <f t="shared" si="587"/>
        <v>7</v>
      </c>
      <c r="L3915" s="317">
        <f t="shared" si="587"/>
        <v>8</v>
      </c>
      <c r="M3915" s="317">
        <f t="shared" si="587"/>
        <v>9</v>
      </c>
      <c r="N3915" s="317">
        <f t="shared" si="587"/>
        <v>10</v>
      </c>
      <c r="O3915" s="317">
        <f t="shared" si="587"/>
        <v>11</v>
      </c>
      <c r="P3915" s="317">
        <f t="shared" si="587"/>
        <v>12</v>
      </c>
      <c r="Q3915" s="317">
        <f t="shared" si="587"/>
        <v>13</v>
      </c>
      <c r="R3915" s="318">
        <f t="shared" si="587"/>
        <v>14</v>
      </c>
    </row>
    <row r="3916" spans="2:18" ht="17.399999999999999" hidden="1" outlineLevel="1">
      <c r="C3916" s="307" t="s">
        <v>2487</v>
      </c>
      <c r="D3916" s="319"/>
      <c r="E3916" s="319"/>
      <c r="F3916" s="319"/>
      <c r="G3916" s="319"/>
      <c r="H3916" s="319"/>
      <c r="I3916" s="319"/>
      <c r="J3916" s="319"/>
      <c r="K3916" s="319"/>
      <c r="L3916" s="319"/>
      <c r="M3916" s="319"/>
      <c r="N3916" s="319"/>
      <c r="O3916" s="319"/>
      <c r="P3916" s="319"/>
      <c r="Q3916" s="319"/>
      <c r="R3916" s="319">
        <v>1</v>
      </c>
    </row>
    <row r="3917" spans="2:18" ht="17.399999999999999" hidden="1" outlineLevel="1">
      <c r="C3917" s="307" t="s">
        <v>2488</v>
      </c>
      <c r="D3917" s="319"/>
      <c r="E3917" s="319">
        <f t="shared" ref="E3917:Q3917" si="588">F3917</f>
        <v>3.7625000000000002E-3</v>
      </c>
      <c r="F3917" s="319">
        <f t="shared" si="588"/>
        <v>3.7625000000000002E-3</v>
      </c>
      <c r="G3917" s="319">
        <f t="shared" si="588"/>
        <v>3.7625000000000002E-3</v>
      </c>
      <c r="H3917" s="319">
        <f t="shared" si="588"/>
        <v>3.7625000000000002E-3</v>
      </c>
      <c r="I3917" s="319">
        <f t="shared" si="588"/>
        <v>3.7625000000000002E-3</v>
      </c>
      <c r="J3917" s="319">
        <f t="shared" si="588"/>
        <v>3.7625000000000002E-3</v>
      </c>
      <c r="K3917" s="319">
        <f t="shared" si="588"/>
        <v>3.7625000000000002E-3</v>
      </c>
      <c r="L3917" s="319">
        <f t="shared" si="588"/>
        <v>3.7625000000000002E-3</v>
      </c>
      <c r="M3917" s="319">
        <f t="shared" si="588"/>
        <v>3.7625000000000002E-3</v>
      </c>
      <c r="N3917" s="319">
        <f t="shared" si="588"/>
        <v>3.7625000000000002E-3</v>
      </c>
      <c r="O3917" s="319">
        <f t="shared" si="588"/>
        <v>3.7625000000000002E-3</v>
      </c>
      <c r="P3917" s="319">
        <f t="shared" si="588"/>
        <v>3.7625000000000002E-3</v>
      </c>
      <c r="Q3917" s="319">
        <f t="shared" si="588"/>
        <v>3.7625000000000002E-3</v>
      </c>
      <c r="R3917" s="319">
        <f>HLOOKUP(R3915,$C$3735:$AP$3737,3,0)/$C$3729</f>
        <v>3.7625000000000002E-3</v>
      </c>
    </row>
    <row r="3918" spans="2:18" ht="17.399999999999999" hidden="1" outlineLevel="1">
      <c r="C3918" s="307" t="s">
        <v>2489</v>
      </c>
      <c r="D3918" s="319">
        <v>1</v>
      </c>
      <c r="E3918" s="319">
        <f t="shared" ref="E3918:R3918" si="589">SUM(E3916:E3917)</f>
        <v>3.7625000000000002E-3</v>
      </c>
      <c r="F3918" s="319">
        <f t="shared" si="589"/>
        <v>3.7625000000000002E-3</v>
      </c>
      <c r="G3918" s="319">
        <f t="shared" si="589"/>
        <v>3.7625000000000002E-3</v>
      </c>
      <c r="H3918" s="319">
        <f t="shared" si="589"/>
        <v>3.7625000000000002E-3</v>
      </c>
      <c r="I3918" s="319">
        <f t="shared" si="589"/>
        <v>3.7625000000000002E-3</v>
      </c>
      <c r="J3918" s="319">
        <f t="shared" si="589"/>
        <v>3.7625000000000002E-3</v>
      </c>
      <c r="K3918" s="319">
        <f t="shared" si="589"/>
        <v>3.7625000000000002E-3</v>
      </c>
      <c r="L3918" s="319">
        <f t="shared" si="589"/>
        <v>3.7625000000000002E-3</v>
      </c>
      <c r="M3918" s="319">
        <f t="shared" si="589"/>
        <v>3.7625000000000002E-3</v>
      </c>
      <c r="N3918" s="319">
        <f t="shared" si="589"/>
        <v>3.7625000000000002E-3</v>
      </c>
      <c r="O3918" s="319">
        <f t="shared" si="589"/>
        <v>3.7625000000000002E-3</v>
      </c>
      <c r="P3918" s="319">
        <f t="shared" si="589"/>
        <v>3.7625000000000002E-3</v>
      </c>
      <c r="Q3918" s="319">
        <f t="shared" si="589"/>
        <v>3.7625000000000002E-3</v>
      </c>
      <c r="R3918" s="319">
        <f t="shared" si="589"/>
        <v>1.0037624999999999</v>
      </c>
    </row>
    <row r="3919" spans="2:18" ht="17.399999999999999" hidden="1" outlineLevel="1">
      <c r="C3919" s="312">
        <v>1</v>
      </c>
      <c r="D3919" s="319">
        <f t="shared" ref="D3919:D3931" si="590">SUM(E3919:R3919)</f>
        <v>3.7484433374844338E-3</v>
      </c>
      <c r="E3919" s="313">
        <f>E3918/(1+HLOOKUP(E3915,$C$3735:$AP$3738,4,0)/$C$3729)^$C3919</f>
        <v>3.7484433374844338E-3</v>
      </c>
      <c r="F3919" s="320"/>
      <c r="G3919" s="320"/>
    </row>
    <row r="3920" spans="2:18" ht="17.399999999999999" hidden="1" outlineLevel="1">
      <c r="C3920" s="312">
        <f t="shared" ref="C3920:C3932" si="591">C3919+1</f>
        <v>2</v>
      </c>
      <c r="D3920" s="319">
        <f t="shared" si="590"/>
        <v>3.7344391905199843E-3</v>
      </c>
      <c r="E3920" s="319"/>
      <c r="F3920" s="313">
        <f>F3918/(1+HLOOKUP(F3915,$C$3735:$AP$3738,4,0)/$C$3729)^$C3920</f>
        <v>3.7344391905199843E-3</v>
      </c>
      <c r="G3920" s="319"/>
    </row>
    <row r="3921" spans="2:19" ht="17.399999999999999" hidden="1" outlineLevel="1">
      <c r="C3921" s="312">
        <f t="shared" si="591"/>
        <v>3</v>
      </c>
      <c r="D3921" s="319">
        <f t="shared" si="590"/>
        <v>3.720208332003469E-3</v>
      </c>
      <c r="G3921" s="313">
        <f>G3918/(1+HLOOKUP(G3915,$C$3735:$AP$3738,4,0)/$C$3729)^$C3921</f>
        <v>3.720208332003469E-3</v>
      </c>
    </row>
    <row r="3922" spans="2:19" ht="17.399999999999999" hidden="1" outlineLevel="1">
      <c r="C3922" s="312">
        <f t="shared" si="591"/>
        <v>4</v>
      </c>
      <c r="D3922" s="319">
        <f t="shared" si="590"/>
        <v>3.7062173614639425E-3</v>
      </c>
      <c r="H3922" s="313">
        <f>H3918/(1+HLOOKUP(H3915,$C$3735:$AP$3738,4,0)/$C$3729)^$C3922</f>
        <v>3.7062173614639425E-3</v>
      </c>
    </row>
    <row r="3923" spans="2:19" ht="17.399999999999999" hidden="1" outlineLevel="1">
      <c r="C3923" s="312">
        <f t="shared" si="591"/>
        <v>5</v>
      </c>
      <c r="D3923" s="319">
        <f t="shared" si="590"/>
        <v>3.692452743864903E-3</v>
      </c>
      <c r="I3923" s="313">
        <f>I3918/(1+HLOOKUP(I3915,$C$3735:$AP$3738,4,0)/$C$3729)^$C3923</f>
        <v>3.692452743864903E-3</v>
      </c>
    </row>
    <row r="3924" spans="2:19" ht="17.399999999999999" hidden="1" outlineLevel="1">
      <c r="C3924" s="312">
        <f t="shared" si="591"/>
        <v>6</v>
      </c>
      <c r="D3924" s="319">
        <f t="shared" si="590"/>
        <v>3.6788086105306495E-3</v>
      </c>
      <c r="J3924" s="313">
        <f>J3918/(1+HLOOKUP(J3915,$C$3735:$AP$3738,4,0)/$C$3729)^$C3924</f>
        <v>3.6788086105306495E-3</v>
      </c>
    </row>
    <row r="3925" spans="2:19" ht="17.399999999999999" hidden="1" outlineLevel="1">
      <c r="C3925" s="312">
        <f t="shared" si="591"/>
        <v>7</v>
      </c>
      <c r="D3925" s="319">
        <f t="shared" si="590"/>
        <v>3.6652841293980843E-3</v>
      </c>
      <c r="K3925" s="313">
        <f>K3918/(1+HLOOKUP(K3915,$C$3735:$AP$3738,4,0)/$C$3729)^$C3925</f>
        <v>3.6652841293980843E-3</v>
      </c>
    </row>
    <row r="3926" spans="2:19" ht="17.399999999999999" hidden="1" outlineLevel="1">
      <c r="C3926" s="312">
        <f t="shared" si="591"/>
        <v>8</v>
      </c>
      <c r="D3926" s="319">
        <f t="shared" si="590"/>
        <v>3.6518784759726232E-3</v>
      </c>
      <c r="L3926" s="313">
        <f>L3918/(1+HLOOKUP(L3915,$C$3735:$AP$3738,4,0)/$C$3729)^$C3926</f>
        <v>3.6518784759726232E-3</v>
      </c>
    </row>
    <row r="3927" spans="2:19" ht="17.399999999999999" hidden="1" outlineLevel="1">
      <c r="C3927" s="312">
        <f t="shared" si="591"/>
        <v>9</v>
      </c>
      <c r="D3927" s="319">
        <f t="shared" si="590"/>
        <v>3.6385908332615671E-3</v>
      </c>
      <c r="M3927" s="313">
        <f>M3918/(1+HLOOKUP(M3915,$C$3735:$AP$3738,4,0)/$C$3729)^$C3927</f>
        <v>3.6385908332615671E-3</v>
      </c>
    </row>
    <row r="3928" spans="2:19" ht="17.399999999999999" hidden="1" outlineLevel="1">
      <c r="C3928" s="312">
        <f t="shared" si="591"/>
        <v>10</v>
      </c>
      <c r="D3928" s="319">
        <f t="shared" si="590"/>
        <v>3.6254203917081653E-3</v>
      </c>
      <c r="N3928" s="313">
        <f>N3918/(1+HLOOKUP(N3915,$C$3735:$AP$3738,4,0)/$C$3729)^$C3928</f>
        <v>3.6254203917081653E-3</v>
      </c>
    </row>
    <row r="3929" spans="2:19" ht="17.399999999999999" hidden="1" outlineLevel="1">
      <c r="C3929" s="312">
        <f t="shared" si="591"/>
        <v>11</v>
      </c>
      <c r="D3929" s="319">
        <f t="shared" si="590"/>
        <v>3.6123663491263026E-3</v>
      </c>
      <c r="O3929" s="313">
        <f>O3918/(1+HLOOKUP(O3915,$C$3735:$AP$3738,4,0)/$C$3729)^$C3929</f>
        <v>3.6123663491263026E-3</v>
      </c>
    </row>
    <row r="3930" spans="2:19" ht="17.399999999999999" hidden="1" outlineLevel="1">
      <c r="C3930" s="312">
        <f t="shared" si="591"/>
        <v>12</v>
      </c>
      <c r="D3930" s="319">
        <f t="shared" si="590"/>
        <v>3.5994279106359105E-3</v>
      </c>
      <c r="P3930" s="313">
        <f>P3918/(1+HLOOKUP(P3915,$C$3735:$AP$3738,4,0)/$C$3729)^$C3930</f>
        <v>3.5994279106359105E-3</v>
      </c>
    </row>
    <row r="3931" spans="2:19" ht="17.399999999999999" hidden="1" outlineLevel="1">
      <c r="C3931" s="312">
        <f t="shared" si="591"/>
        <v>13</v>
      </c>
      <c r="D3931" s="319">
        <f t="shared" si="590"/>
        <v>3.5846752928972215E-3</v>
      </c>
      <c r="Q3931" s="313">
        <f>Q3918/(1+HLOOKUP(Q3915,$C$3735:$AP$3738,4,0)/$C$3729)^$C3931</f>
        <v>3.5846752928972215E-3</v>
      </c>
    </row>
    <row r="3932" spans="2:19" ht="17.399999999999999" hidden="1" outlineLevel="1">
      <c r="B3932" s="268"/>
      <c r="C3932" s="314">
        <f t="shared" si="591"/>
        <v>14</v>
      </c>
      <c r="D3932" s="321">
        <f>D3918-SUM(D3919:D3931)</f>
        <v>0.9523417870411327</v>
      </c>
      <c r="E3932" s="268"/>
      <c r="F3932" s="268"/>
      <c r="G3932" s="268"/>
      <c r="H3932" s="268"/>
      <c r="I3932" s="268"/>
      <c r="J3932" s="268"/>
      <c r="K3932" s="268"/>
      <c r="L3932" s="268"/>
      <c r="M3932" s="268"/>
      <c r="N3932" s="268"/>
      <c r="O3932" s="268"/>
      <c r="P3932" s="268"/>
      <c r="Q3932" s="268"/>
      <c r="R3932" s="316">
        <f>((R3918/$D3932)^(1/$C3932)-1)*$C$3729</f>
        <v>1.5053032827500701E-2</v>
      </c>
    </row>
    <row r="3933" spans="2:19" hidden="1" outlineLevel="1"/>
    <row r="3934" spans="2:19" ht="17.399999999999999" collapsed="1">
      <c r="B3934" s="302" t="s">
        <v>106</v>
      </c>
      <c r="C3934" s="304">
        <f>S3952</f>
        <v>1.5181230830992654E-2</v>
      </c>
      <c r="D3934" s="317">
        <v>0</v>
      </c>
      <c r="E3934" s="317">
        <f t="shared" ref="E3934:S3934" si="592">D3934+1</f>
        <v>1</v>
      </c>
      <c r="F3934" s="317">
        <f t="shared" si="592"/>
        <v>2</v>
      </c>
      <c r="G3934" s="317">
        <f t="shared" si="592"/>
        <v>3</v>
      </c>
      <c r="H3934" s="317">
        <f t="shared" si="592"/>
        <v>4</v>
      </c>
      <c r="I3934" s="317">
        <f t="shared" si="592"/>
        <v>5</v>
      </c>
      <c r="J3934" s="317">
        <f t="shared" si="592"/>
        <v>6</v>
      </c>
      <c r="K3934" s="317">
        <f t="shared" si="592"/>
        <v>7</v>
      </c>
      <c r="L3934" s="317">
        <f t="shared" si="592"/>
        <v>8</v>
      </c>
      <c r="M3934" s="317">
        <f t="shared" si="592"/>
        <v>9</v>
      </c>
      <c r="N3934" s="317">
        <f t="shared" si="592"/>
        <v>10</v>
      </c>
      <c r="O3934" s="317">
        <f t="shared" si="592"/>
        <v>11</v>
      </c>
      <c r="P3934" s="317">
        <f t="shared" si="592"/>
        <v>12</v>
      </c>
      <c r="Q3934" s="317">
        <f t="shared" si="592"/>
        <v>13</v>
      </c>
      <c r="R3934" s="317">
        <f t="shared" si="592"/>
        <v>14</v>
      </c>
      <c r="S3934" s="318">
        <f t="shared" si="592"/>
        <v>15</v>
      </c>
    </row>
    <row r="3935" spans="2:19" ht="17.399999999999999" hidden="1" outlineLevel="1">
      <c r="C3935" s="307" t="s">
        <v>2487</v>
      </c>
      <c r="D3935" s="319"/>
      <c r="E3935" s="319"/>
      <c r="F3935" s="319"/>
      <c r="G3935" s="319"/>
      <c r="H3935" s="319"/>
      <c r="I3935" s="319"/>
      <c r="J3935" s="319"/>
      <c r="K3935" s="319"/>
      <c r="L3935" s="319"/>
      <c r="M3935" s="319"/>
      <c r="N3935" s="319"/>
      <c r="O3935" s="319"/>
      <c r="P3935" s="319"/>
      <c r="Q3935" s="319"/>
      <c r="R3935" s="319"/>
      <c r="S3935" s="319">
        <v>1</v>
      </c>
    </row>
    <row r="3936" spans="2:19" ht="17.399999999999999" hidden="1" outlineLevel="1">
      <c r="C3936" s="307" t="s">
        <v>2488</v>
      </c>
      <c r="D3936" s="319"/>
      <c r="E3936" s="319">
        <f t="shared" ref="E3936:R3936" si="593">F3936</f>
        <v>3.7937500000000002E-3</v>
      </c>
      <c r="F3936" s="319">
        <f t="shared" si="593"/>
        <v>3.7937500000000002E-3</v>
      </c>
      <c r="G3936" s="319">
        <f t="shared" si="593"/>
        <v>3.7937500000000002E-3</v>
      </c>
      <c r="H3936" s="319">
        <f t="shared" si="593"/>
        <v>3.7937500000000002E-3</v>
      </c>
      <c r="I3936" s="319">
        <f t="shared" si="593"/>
        <v>3.7937500000000002E-3</v>
      </c>
      <c r="J3936" s="319">
        <f t="shared" si="593"/>
        <v>3.7937500000000002E-3</v>
      </c>
      <c r="K3936" s="319">
        <f t="shared" si="593"/>
        <v>3.7937500000000002E-3</v>
      </c>
      <c r="L3936" s="319">
        <f t="shared" si="593"/>
        <v>3.7937500000000002E-3</v>
      </c>
      <c r="M3936" s="319">
        <f t="shared" si="593"/>
        <v>3.7937500000000002E-3</v>
      </c>
      <c r="N3936" s="319">
        <f t="shared" si="593"/>
        <v>3.7937500000000002E-3</v>
      </c>
      <c r="O3936" s="319">
        <f t="shared" si="593"/>
        <v>3.7937500000000002E-3</v>
      </c>
      <c r="P3936" s="319">
        <f t="shared" si="593"/>
        <v>3.7937500000000002E-3</v>
      </c>
      <c r="Q3936" s="319">
        <f t="shared" si="593"/>
        <v>3.7937500000000002E-3</v>
      </c>
      <c r="R3936" s="319">
        <f t="shared" si="593"/>
        <v>3.7937500000000002E-3</v>
      </c>
      <c r="S3936" s="319">
        <f>HLOOKUP(S3934,$C$3735:$AP$3737,3,0)/$C$3729</f>
        <v>3.7937500000000002E-3</v>
      </c>
    </row>
    <row r="3937" spans="2:19" ht="17.399999999999999" hidden="1" outlineLevel="1">
      <c r="C3937" s="307" t="s">
        <v>2489</v>
      </c>
      <c r="D3937" s="319">
        <v>1</v>
      </c>
      <c r="E3937" s="319">
        <f t="shared" ref="E3937:S3937" si="594">SUM(E3935:E3936)</f>
        <v>3.7937500000000002E-3</v>
      </c>
      <c r="F3937" s="319">
        <f t="shared" si="594"/>
        <v>3.7937500000000002E-3</v>
      </c>
      <c r="G3937" s="319">
        <f t="shared" si="594"/>
        <v>3.7937500000000002E-3</v>
      </c>
      <c r="H3937" s="319">
        <f t="shared" si="594"/>
        <v>3.7937500000000002E-3</v>
      </c>
      <c r="I3937" s="319">
        <f t="shared" si="594"/>
        <v>3.7937500000000002E-3</v>
      </c>
      <c r="J3937" s="319">
        <f t="shared" si="594"/>
        <v>3.7937500000000002E-3</v>
      </c>
      <c r="K3937" s="319">
        <f t="shared" si="594"/>
        <v>3.7937500000000002E-3</v>
      </c>
      <c r="L3937" s="319">
        <f t="shared" si="594"/>
        <v>3.7937500000000002E-3</v>
      </c>
      <c r="M3937" s="319">
        <f t="shared" si="594"/>
        <v>3.7937500000000002E-3</v>
      </c>
      <c r="N3937" s="319">
        <f t="shared" si="594"/>
        <v>3.7937500000000002E-3</v>
      </c>
      <c r="O3937" s="319">
        <f t="shared" si="594"/>
        <v>3.7937500000000002E-3</v>
      </c>
      <c r="P3937" s="319">
        <f t="shared" si="594"/>
        <v>3.7937500000000002E-3</v>
      </c>
      <c r="Q3937" s="319">
        <f t="shared" si="594"/>
        <v>3.7937500000000002E-3</v>
      </c>
      <c r="R3937" s="319">
        <f t="shared" si="594"/>
        <v>3.7937500000000002E-3</v>
      </c>
      <c r="S3937" s="319">
        <f t="shared" si="594"/>
        <v>1.00379375</v>
      </c>
    </row>
    <row r="3938" spans="2:19" ht="17.399999999999999" hidden="1" outlineLevel="1">
      <c r="C3938" s="312">
        <v>1</v>
      </c>
      <c r="D3938" s="319">
        <f t="shared" ref="D3938:D3951" si="595">SUM(E3938:S3938)</f>
        <v>3.7795765877957663E-3</v>
      </c>
      <c r="E3938" s="313">
        <f>E3937/(1+HLOOKUP(E3934,$C$3735:$AP$3738,4,0)/$C$3729)^$C3938</f>
        <v>3.7795765877957663E-3</v>
      </c>
      <c r="F3938" s="320"/>
      <c r="G3938" s="320"/>
    </row>
    <row r="3939" spans="2:19" ht="17.399999999999999" hidden="1" outlineLevel="1">
      <c r="C3939" s="312">
        <f t="shared" ref="C3939:C3952" si="596">C3938+1</f>
        <v>2</v>
      </c>
      <c r="D3939" s="319">
        <f t="shared" si="595"/>
        <v>3.7654561273183229E-3</v>
      </c>
      <c r="E3939" s="319"/>
      <c r="F3939" s="313">
        <f>F3937/(1+HLOOKUP(F3934,$C$3735:$AP$3738,4,0)/$C$3729)^$C3939</f>
        <v>3.7654561273183229E-3</v>
      </c>
      <c r="G3939" s="319"/>
    </row>
    <row r="3940" spans="2:19" ht="17.399999999999999" hidden="1" outlineLevel="1">
      <c r="C3940" s="312">
        <f t="shared" si="596"/>
        <v>3</v>
      </c>
      <c r="D3940" s="319">
        <f t="shared" si="595"/>
        <v>3.7511070723025013E-3</v>
      </c>
      <c r="G3940" s="313">
        <f>G3937/(1+HLOOKUP(G3934,$C$3735:$AP$3738,4,0)/$C$3729)^$C3940</f>
        <v>3.7511070723025013E-3</v>
      </c>
    </row>
    <row r="3941" spans="2:19" ht="17.399999999999999" hidden="1" outlineLevel="1">
      <c r="C3941" s="312">
        <f t="shared" si="596"/>
        <v>4</v>
      </c>
      <c r="D3941" s="319">
        <f t="shared" si="595"/>
        <v>3.7369998976887258E-3</v>
      </c>
      <c r="H3941" s="313">
        <f>H3937/(1+HLOOKUP(H3934,$C$3735:$AP$3738,4,0)/$C$3729)^$C3941</f>
        <v>3.7369998976887258E-3</v>
      </c>
    </row>
    <row r="3942" spans="2:19" ht="17.399999999999999" hidden="1" outlineLevel="1">
      <c r="C3942" s="312">
        <f t="shared" si="596"/>
        <v>5</v>
      </c>
      <c r="D3942" s="319">
        <f t="shared" si="595"/>
        <v>3.7231209560232492E-3</v>
      </c>
      <c r="I3942" s="313">
        <f>I3937/(1+HLOOKUP(I3934,$C$3735:$AP$3738,4,0)/$C$3729)^$C3942</f>
        <v>3.7231209560232492E-3</v>
      </c>
    </row>
    <row r="3943" spans="2:19" ht="17.399999999999999" hidden="1" outlineLevel="1">
      <c r="C3943" s="312">
        <f t="shared" si="596"/>
        <v>6</v>
      </c>
      <c r="D3943" s="319">
        <f t="shared" si="595"/>
        <v>3.7093634993224322E-3</v>
      </c>
      <c r="J3943" s="313">
        <f>J3937/(1+HLOOKUP(J3934,$C$3735:$AP$3738,4,0)/$C$3729)^$C3943</f>
        <v>3.7093634993224322E-3</v>
      </c>
    </row>
    <row r="3944" spans="2:19" ht="17.399999999999999" hidden="1" outlineLevel="1">
      <c r="C3944" s="312">
        <f t="shared" si="596"/>
        <v>7</v>
      </c>
      <c r="D3944" s="319">
        <f t="shared" si="595"/>
        <v>3.6957266886123541E-3</v>
      </c>
      <c r="K3944" s="313">
        <f>K3937/(1+HLOOKUP(K3934,$C$3735:$AP$3738,4,0)/$C$3729)^$C3944</f>
        <v>3.6957266886123541E-3</v>
      </c>
    </row>
    <row r="3945" spans="2:19" ht="17.399999999999999" hidden="1" outlineLevel="1">
      <c r="C3945" s="312">
        <f t="shared" si="596"/>
        <v>8</v>
      </c>
      <c r="D3945" s="319">
        <f t="shared" si="595"/>
        <v>3.6822096925504689E-3</v>
      </c>
      <c r="L3945" s="313">
        <f>L3937/(1+HLOOKUP(L3934,$C$3735:$AP$3738,4,0)/$C$3729)^$C3945</f>
        <v>3.6822096925504689E-3</v>
      </c>
    </row>
    <row r="3946" spans="2:19" ht="17.399999999999999" hidden="1" outlineLevel="1">
      <c r="C3946" s="312">
        <f t="shared" si="596"/>
        <v>9</v>
      </c>
      <c r="D3946" s="319">
        <f t="shared" si="595"/>
        <v>3.6688116873584238E-3</v>
      </c>
      <c r="M3946" s="313">
        <f>M3937/(1+HLOOKUP(M3934,$C$3735:$AP$3738,4,0)/$C$3729)^$C3946</f>
        <v>3.6688116873584238E-3</v>
      </c>
    </row>
    <row r="3947" spans="2:19" ht="17.399999999999999" hidden="1" outlineLevel="1">
      <c r="C3947" s="312">
        <f t="shared" si="596"/>
        <v>10</v>
      </c>
      <c r="D3947" s="319">
        <f t="shared" si="595"/>
        <v>3.6555318567555754E-3</v>
      </c>
      <c r="N3947" s="313">
        <f>N3937/(1+HLOOKUP(N3934,$C$3735:$AP$3738,4,0)/$C$3729)^$C3947</f>
        <v>3.6555318567555754E-3</v>
      </c>
    </row>
    <row r="3948" spans="2:19" ht="17.399999999999999" hidden="1" outlineLevel="1">
      <c r="C3948" s="312">
        <f t="shared" si="596"/>
        <v>11</v>
      </c>
      <c r="D3948" s="319">
        <f t="shared" si="595"/>
        <v>3.6423693918931324E-3</v>
      </c>
      <c r="O3948" s="313">
        <f>O3937/(1+HLOOKUP(O3934,$C$3735:$AP$3738,4,0)/$C$3729)^$C3948</f>
        <v>3.6423693918931324E-3</v>
      </c>
    </row>
    <row r="3949" spans="2:19" ht="17.399999999999999" hidden="1" outlineLevel="1">
      <c r="C3949" s="312">
        <f t="shared" si="596"/>
        <v>12</v>
      </c>
      <c r="D3949" s="319">
        <f t="shared" si="595"/>
        <v>3.6293234912890327E-3</v>
      </c>
      <c r="P3949" s="313">
        <f>P3937/(1+HLOOKUP(P3934,$C$3735:$AP$3738,4,0)/$C$3729)^$C3949</f>
        <v>3.6293234912890327E-3</v>
      </c>
    </row>
    <row r="3950" spans="2:19" ht="17.399999999999999" hidden="1" outlineLevel="1">
      <c r="C3950" s="312">
        <f t="shared" si="596"/>
        <v>13</v>
      </c>
      <c r="D3950" s="319">
        <f t="shared" si="595"/>
        <v>3.61444834350268E-3</v>
      </c>
      <c r="Q3950" s="313">
        <f>Q3937/(1+HLOOKUP(Q3934,$C$3735:$AP$3738,4,0)/$C$3729)^$C3950</f>
        <v>3.61444834350268E-3</v>
      </c>
    </row>
    <row r="3951" spans="2:19" ht="17.399999999999999" hidden="1" outlineLevel="1">
      <c r="C3951" s="312">
        <f t="shared" si="596"/>
        <v>14</v>
      </c>
      <c r="D3951" s="319">
        <f t="shared" si="595"/>
        <v>3.599403897423247E-3</v>
      </c>
      <c r="R3951" s="313">
        <f>R3937/(1+HLOOKUP(R3934,$C$3735:$AP$3738,4,0)/$C$3729)^$C3951</f>
        <v>3.599403897423247E-3</v>
      </c>
    </row>
    <row r="3952" spans="2:19" ht="17.399999999999999" hidden="1" outlineLevel="1">
      <c r="B3952" s="268"/>
      <c r="C3952" s="314">
        <f t="shared" si="596"/>
        <v>15</v>
      </c>
      <c r="D3952" s="321">
        <f>D3937-SUM(D3938:D3951)</f>
        <v>0.94834655081016406</v>
      </c>
      <c r="E3952" s="268"/>
      <c r="F3952" s="268"/>
      <c r="G3952" s="268"/>
      <c r="H3952" s="268"/>
      <c r="I3952" s="268"/>
      <c r="J3952" s="268"/>
      <c r="K3952" s="268"/>
      <c r="L3952" s="268"/>
      <c r="M3952" s="268"/>
      <c r="N3952" s="268"/>
      <c r="O3952" s="268"/>
      <c r="P3952" s="268"/>
      <c r="Q3952" s="268"/>
      <c r="R3952" s="268"/>
      <c r="S3952" s="316">
        <f>((S3937/$D3952)^(1/$C3952)-1)*$C$3729</f>
        <v>1.5181230830992654E-2</v>
      </c>
    </row>
    <row r="3953" spans="2:20" hidden="1" outlineLevel="1"/>
    <row r="3954" spans="2:20" ht="17.399999999999999" collapsed="1">
      <c r="B3954" s="302" t="s">
        <v>107</v>
      </c>
      <c r="C3954" s="304">
        <f>T3973</f>
        <v>1.5309543965828176E-2</v>
      </c>
      <c r="D3954" s="317">
        <v>0</v>
      </c>
      <c r="E3954" s="317">
        <f t="shared" ref="E3954:T3954" si="597">D3954+1</f>
        <v>1</v>
      </c>
      <c r="F3954" s="317">
        <f t="shared" si="597"/>
        <v>2</v>
      </c>
      <c r="G3954" s="317">
        <f t="shared" si="597"/>
        <v>3</v>
      </c>
      <c r="H3954" s="317">
        <f t="shared" si="597"/>
        <v>4</v>
      </c>
      <c r="I3954" s="317">
        <f t="shared" si="597"/>
        <v>5</v>
      </c>
      <c r="J3954" s="317">
        <f t="shared" si="597"/>
        <v>6</v>
      </c>
      <c r="K3954" s="317">
        <f t="shared" si="597"/>
        <v>7</v>
      </c>
      <c r="L3954" s="317">
        <f t="shared" si="597"/>
        <v>8</v>
      </c>
      <c r="M3954" s="317">
        <f t="shared" si="597"/>
        <v>9</v>
      </c>
      <c r="N3954" s="317">
        <f t="shared" si="597"/>
        <v>10</v>
      </c>
      <c r="O3954" s="317">
        <f t="shared" si="597"/>
        <v>11</v>
      </c>
      <c r="P3954" s="317">
        <f t="shared" si="597"/>
        <v>12</v>
      </c>
      <c r="Q3954" s="317">
        <f t="shared" si="597"/>
        <v>13</v>
      </c>
      <c r="R3954" s="317">
        <f t="shared" si="597"/>
        <v>14</v>
      </c>
      <c r="S3954" s="317">
        <f t="shared" si="597"/>
        <v>15</v>
      </c>
      <c r="T3954" s="318">
        <f t="shared" si="597"/>
        <v>16</v>
      </c>
    </row>
    <row r="3955" spans="2:20" ht="17.399999999999999" hidden="1" outlineLevel="1">
      <c r="C3955" s="307" t="s">
        <v>2487</v>
      </c>
      <c r="D3955" s="319"/>
      <c r="E3955" s="319"/>
      <c r="F3955" s="319"/>
      <c r="G3955" s="319"/>
      <c r="H3955" s="319"/>
      <c r="I3955" s="319"/>
      <c r="J3955" s="319"/>
      <c r="K3955" s="319"/>
      <c r="L3955" s="319"/>
      <c r="M3955" s="319"/>
      <c r="N3955" s="319"/>
      <c r="O3955" s="319"/>
      <c r="P3955" s="319"/>
      <c r="Q3955" s="319"/>
      <c r="R3955" s="319"/>
      <c r="S3955" s="319"/>
      <c r="T3955" s="319">
        <v>1</v>
      </c>
    </row>
    <row r="3956" spans="2:20" ht="17.399999999999999" hidden="1" outlineLevel="1">
      <c r="C3956" s="307" t="s">
        <v>2488</v>
      </c>
      <c r="D3956" s="319"/>
      <c r="E3956" s="319">
        <f t="shared" ref="E3956:S3956" si="598">F3956</f>
        <v>3.8250000000000003E-3</v>
      </c>
      <c r="F3956" s="319">
        <f t="shared" si="598"/>
        <v>3.8250000000000003E-3</v>
      </c>
      <c r="G3956" s="319">
        <f t="shared" si="598"/>
        <v>3.8250000000000003E-3</v>
      </c>
      <c r="H3956" s="319">
        <f t="shared" si="598"/>
        <v>3.8250000000000003E-3</v>
      </c>
      <c r="I3956" s="319">
        <f t="shared" si="598"/>
        <v>3.8250000000000003E-3</v>
      </c>
      <c r="J3956" s="319">
        <f t="shared" si="598"/>
        <v>3.8250000000000003E-3</v>
      </c>
      <c r="K3956" s="319">
        <f t="shared" si="598"/>
        <v>3.8250000000000003E-3</v>
      </c>
      <c r="L3956" s="319">
        <f t="shared" si="598"/>
        <v>3.8250000000000003E-3</v>
      </c>
      <c r="M3956" s="319">
        <f t="shared" si="598"/>
        <v>3.8250000000000003E-3</v>
      </c>
      <c r="N3956" s="319">
        <f t="shared" si="598"/>
        <v>3.8250000000000003E-3</v>
      </c>
      <c r="O3956" s="319">
        <f t="shared" si="598"/>
        <v>3.8250000000000003E-3</v>
      </c>
      <c r="P3956" s="319">
        <f t="shared" si="598"/>
        <v>3.8250000000000003E-3</v>
      </c>
      <c r="Q3956" s="319">
        <f t="shared" si="598"/>
        <v>3.8250000000000003E-3</v>
      </c>
      <c r="R3956" s="319">
        <f t="shared" si="598"/>
        <v>3.8250000000000003E-3</v>
      </c>
      <c r="S3956" s="319">
        <f t="shared" si="598"/>
        <v>3.8250000000000003E-3</v>
      </c>
      <c r="T3956" s="319">
        <f>HLOOKUP(T3954,$C$3735:$AP$3737,3,0)/$C$3729</f>
        <v>3.8250000000000003E-3</v>
      </c>
    </row>
    <row r="3957" spans="2:20" ht="17.399999999999999" hidden="1" outlineLevel="1">
      <c r="C3957" s="307" t="s">
        <v>2489</v>
      </c>
      <c r="D3957" s="319">
        <v>1</v>
      </c>
      <c r="E3957" s="319">
        <f t="shared" ref="E3957:T3957" si="599">SUM(E3955:E3956)</f>
        <v>3.8250000000000003E-3</v>
      </c>
      <c r="F3957" s="319">
        <f t="shared" si="599"/>
        <v>3.8250000000000003E-3</v>
      </c>
      <c r="G3957" s="319">
        <f t="shared" si="599"/>
        <v>3.8250000000000003E-3</v>
      </c>
      <c r="H3957" s="319">
        <f t="shared" si="599"/>
        <v>3.8250000000000003E-3</v>
      </c>
      <c r="I3957" s="319">
        <f t="shared" si="599"/>
        <v>3.8250000000000003E-3</v>
      </c>
      <c r="J3957" s="319">
        <f t="shared" si="599"/>
        <v>3.8250000000000003E-3</v>
      </c>
      <c r="K3957" s="319">
        <f t="shared" si="599"/>
        <v>3.8250000000000003E-3</v>
      </c>
      <c r="L3957" s="319">
        <f t="shared" si="599"/>
        <v>3.8250000000000003E-3</v>
      </c>
      <c r="M3957" s="319">
        <f t="shared" si="599"/>
        <v>3.8250000000000003E-3</v>
      </c>
      <c r="N3957" s="319">
        <f t="shared" si="599"/>
        <v>3.8250000000000003E-3</v>
      </c>
      <c r="O3957" s="319">
        <f t="shared" si="599"/>
        <v>3.8250000000000003E-3</v>
      </c>
      <c r="P3957" s="319">
        <f t="shared" si="599"/>
        <v>3.8250000000000003E-3</v>
      </c>
      <c r="Q3957" s="319">
        <f t="shared" si="599"/>
        <v>3.8250000000000003E-3</v>
      </c>
      <c r="R3957" s="319">
        <f t="shared" si="599"/>
        <v>3.8250000000000003E-3</v>
      </c>
      <c r="S3957" s="319">
        <f t="shared" si="599"/>
        <v>3.8250000000000003E-3</v>
      </c>
      <c r="T3957" s="319">
        <f t="shared" si="599"/>
        <v>1.003825</v>
      </c>
    </row>
    <row r="3958" spans="2:20" ht="17.399999999999999" hidden="1" outlineLevel="1">
      <c r="C3958" s="312">
        <v>1</v>
      </c>
      <c r="D3958" s="319">
        <f t="shared" ref="D3958:D3972" si="600">SUM(E3958:T3958)</f>
        <v>3.8107098381070991E-3</v>
      </c>
      <c r="E3958" s="313">
        <f>E3957/(1+HLOOKUP(E3954,$C$3735:$AP$3738,4,0)/$C$3729)^$C3958</f>
        <v>3.8107098381070991E-3</v>
      </c>
      <c r="F3958" s="320"/>
      <c r="G3958" s="320"/>
    </row>
    <row r="3959" spans="2:20" ht="17.399999999999999" hidden="1" outlineLevel="1">
      <c r="C3959" s="312">
        <f t="shared" ref="C3959:C3973" si="601">C3958+1</f>
        <v>2</v>
      </c>
      <c r="D3959" s="319">
        <f t="shared" si="600"/>
        <v>3.7964730641166615E-3</v>
      </c>
      <c r="E3959" s="319"/>
      <c r="F3959" s="313">
        <f>F3957/(1+HLOOKUP(F3954,$C$3735:$AP$3738,4,0)/$C$3729)^$C3959</f>
        <v>3.7964730641166615E-3</v>
      </c>
      <c r="G3959" s="319"/>
    </row>
    <row r="3960" spans="2:20" ht="17.399999999999999" hidden="1" outlineLevel="1">
      <c r="C3960" s="312">
        <f t="shared" si="601"/>
        <v>3</v>
      </c>
      <c r="D3960" s="319">
        <f t="shared" si="600"/>
        <v>3.7820058126015335E-3</v>
      </c>
      <c r="G3960" s="313">
        <f>G3957/(1+HLOOKUP(G3954,$C$3735:$AP$3738,4,0)/$C$3729)^$C3960</f>
        <v>3.7820058126015335E-3</v>
      </c>
    </row>
    <row r="3961" spans="2:20" ht="17.399999999999999" hidden="1" outlineLevel="1">
      <c r="C3961" s="312">
        <f t="shared" si="601"/>
        <v>4</v>
      </c>
      <c r="D3961" s="319">
        <f t="shared" si="600"/>
        <v>3.7677824339135096E-3</v>
      </c>
      <c r="H3961" s="313">
        <f>H3957/(1+HLOOKUP(H3954,$C$3735:$AP$3738,4,0)/$C$3729)^$C3961</f>
        <v>3.7677824339135096E-3</v>
      </c>
    </row>
    <row r="3962" spans="2:20" ht="17.399999999999999" hidden="1" outlineLevel="1">
      <c r="C3962" s="312">
        <f t="shared" si="601"/>
        <v>5</v>
      </c>
      <c r="D3962" s="319">
        <f t="shared" si="600"/>
        <v>3.7537891681815958E-3</v>
      </c>
      <c r="I3962" s="313">
        <f>I3957/(1+HLOOKUP(I3954,$C$3735:$AP$3738,4,0)/$C$3729)^$C3962</f>
        <v>3.7537891681815958E-3</v>
      </c>
    </row>
    <row r="3963" spans="2:20" ht="17.399999999999999" hidden="1" outlineLevel="1">
      <c r="C3963" s="312">
        <f t="shared" si="601"/>
        <v>6</v>
      </c>
      <c r="D3963" s="319">
        <f t="shared" si="600"/>
        <v>3.7399183881142149E-3</v>
      </c>
      <c r="J3963" s="313">
        <f>J3957/(1+HLOOKUP(J3954,$C$3735:$AP$3738,4,0)/$C$3729)^$C3963</f>
        <v>3.7399183881142149E-3</v>
      </c>
    </row>
    <row r="3964" spans="2:20" ht="17.399999999999999" hidden="1" outlineLevel="1">
      <c r="C3964" s="312">
        <f t="shared" si="601"/>
        <v>7</v>
      </c>
      <c r="D3964" s="319">
        <f t="shared" si="600"/>
        <v>3.7261692478266239E-3</v>
      </c>
      <c r="K3964" s="313">
        <f>K3957/(1+HLOOKUP(K3954,$C$3735:$AP$3738,4,0)/$C$3729)^$C3964</f>
        <v>3.7261692478266239E-3</v>
      </c>
    </row>
    <row r="3965" spans="2:20" ht="17.399999999999999" hidden="1" outlineLevel="1">
      <c r="C3965" s="312">
        <f t="shared" si="601"/>
        <v>8</v>
      </c>
      <c r="D3965" s="319">
        <f t="shared" si="600"/>
        <v>3.7125409091283146E-3</v>
      </c>
      <c r="L3965" s="313">
        <f>L3957/(1+HLOOKUP(L3954,$C$3735:$AP$3738,4,0)/$C$3729)^$C3965</f>
        <v>3.7125409091283146E-3</v>
      </c>
    </row>
    <row r="3966" spans="2:20" ht="17.399999999999999" hidden="1" outlineLevel="1">
      <c r="C3966" s="312">
        <f t="shared" si="601"/>
        <v>9</v>
      </c>
      <c r="D3966" s="319">
        <f t="shared" si="600"/>
        <v>3.6990325414552809E-3</v>
      </c>
      <c r="M3966" s="313">
        <f>M3957/(1+HLOOKUP(M3954,$C$3735:$AP$3738,4,0)/$C$3729)^$C3966</f>
        <v>3.6990325414552809E-3</v>
      </c>
    </row>
    <row r="3967" spans="2:20" ht="17.399999999999999" hidden="1" outlineLevel="1">
      <c r="C3967" s="312">
        <f t="shared" si="601"/>
        <v>10</v>
      </c>
      <c r="D3967" s="319">
        <f t="shared" si="600"/>
        <v>3.6856433218029855E-3</v>
      </c>
      <c r="N3967" s="313">
        <f>N3957/(1+HLOOKUP(N3954,$C$3735:$AP$3738,4,0)/$C$3729)^$C3967</f>
        <v>3.6856433218029855E-3</v>
      </c>
    </row>
    <row r="3968" spans="2:20" ht="17.399999999999999" hidden="1" outlineLevel="1">
      <c r="C3968" s="312">
        <f t="shared" si="601"/>
        <v>11</v>
      </c>
      <c r="D3968" s="319">
        <f t="shared" si="600"/>
        <v>3.6723724346599618E-3</v>
      </c>
      <c r="O3968" s="313">
        <f>O3957/(1+HLOOKUP(O3954,$C$3735:$AP$3738,4,0)/$C$3729)^$C3968</f>
        <v>3.6723724346599618E-3</v>
      </c>
    </row>
    <row r="3969" spans="2:21" ht="17.399999999999999" hidden="1" outlineLevel="1">
      <c r="C3969" s="312">
        <f t="shared" si="601"/>
        <v>12</v>
      </c>
      <c r="D3969" s="319">
        <f t="shared" si="600"/>
        <v>3.6592190719421549E-3</v>
      </c>
      <c r="P3969" s="313">
        <f>P3957/(1+HLOOKUP(P3954,$C$3735:$AP$3738,4,0)/$C$3729)^$C3969</f>
        <v>3.6592190719421549E-3</v>
      </c>
    </row>
    <row r="3970" spans="2:21" ht="17.399999999999999" hidden="1" outlineLevel="1">
      <c r="C3970" s="312">
        <f t="shared" si="601"/>
        <v>13</v>
      </c>
      <c r="D3970" s="319">
        <f t="shared" si="600"/>
        <v>3.6442213941081389E-3</v>
      </c>
      <c r="Q3970" s="313">
        <f>Q3957/(1+HLOOKUP(Q3954,$C$3735:$AP$3738,4,0)/$C$3729)^$C3970</f>
        <v>3.6442213941081389E-3</v>
      </c>
    </row>
    <row r="3971" spans="2:21" ht="17.399999999999999" hidden="1" outlineLevel="1">
      <c r="C3971" s="312">
        <f t="shared" si="601"/>
        <v>14</v>
      </c>
      <c r="D3971" s="319">
        <f t="shared" si="600"/>
        <v>3.6290530234316756E-3</v>
      </c>
      <c r="R3971" s="313">
        <f>R3957/(1+HLOOKUP(R3954,$C$3735:$AP$3738,4,0)/$C$3729)^$C3971</f>
        <v>3.6290530234316756E-3</v>
      </c>
    </row>
    <row r="3972" spans="2:21" ht="17.399999999999999" hidden="1" outlineLevel="1">
      <c r="C3972" s="312">
        <f t="shared" si="601"/>
        <v>15</v>
      </c>
      <c r="D3972" s="319">
        <f t="shared" si="600"/>
        <v>3.6137160216915842E-3</v>
      </c>
      <c r="S3972" s="313">
        <f>S3957/(1+HLOOKUP(S3954,$C$3735:$AP$3738,4,0)/$C$3729)^$C3972</f>
        <v>3.6137160216915842E-3</v>
      </c>
    </row>
    <row r="3973" spans="2:21" ht="17.399999999999999" hidden="1" outlineLevel="1">
      <c r="B3973" s="268"/>
      <c r="C3973" s="314">
        <f t="shared" si="601"/>
        <v>16</v>
      </c>
      <c r="D3973" s="321">
        <f>D3957-SUM(D3958:D3972)</f>
        <v>0.94430735332891869</v>
      </c>
      <c r="E3973" s="268"/>
      <c r="F3973" s="268"/>
      <c r="G3973" s="268"/>
      <c r="H3973" s="268"/>
      <c r="I3973" s="268"/>
      <c r="J3973" s="268"/>
      <c r="K3973" s="268"/>
      <c r="L3973" s="268"/>
      <c r="M3973" s="268"/>
      <c r="N3973" s="268"/>
      <c r="O3973" s="268"/>
      <c r="P3973" s="268"/>
      <c r="Q3973" s="268"/>
      <c r="R3973" s="268"/>
      <c r="S3973" s="268"/>
      <c r="T3973" s="316">
        <f>((T3957/$D3973)^(1/$C3973)-1)*$C$3729</f>
        <v>1.5309543965828176E-2</v>
      </c>
    </row>
    <row r="3974" spans="2:21" hidden="1" outlineLevel="1"/>
    <row r="3975" spans="2:21" ht="17.399999999999999" collapsed="1">
      <c r="B3975" s="302" t="s">
        <v>108</v>
      </c>
      <c r="C3975" s="304">
        <f>U3995</f>
        <v>1.5437993280037254E-2</v>
      </c>
      <c r="D3975" s="317">
        <v>0</v>
      </c>
      <c r="E3975" s="317">
        <f t="shared" ref="E3975:U3975" si="602">D3975+1</f>
        <v>1</v>
      </c>
      <c r="F3975" s="317">
        <f t="shared" si="602"/>
        <v>2</v>
      </c>
      <c r="G3975" s="317">
        <f t="shared" si="602"/>
        <v>3</v>
      </c>
      <c r="H3975" s="317">
        <f t="shared" si="602"/>
        <v>4</v>
      </c>
      <c r="I3975" s="317">
        <f t="shared" si="602"/>
        <v>5</v>
      </c>
      <c r="J3975" s="317">
        <f t="shared" si="602"/>
        <v>6</v>
      </c>
      <c r="K3975" s="317">
        <f t="shared" si="602"/>
        <v>7</v>
      </c>
      <c r="L3975" s="317">
        <f t="shared" si="602"/>
        <v>8</v>
      </c>
      <c r="M3975" s="317">
        <f t="shared" si="602"/>
        <v>9</v>
      </c>
      <c r="N3975" s="317">
        <f t="shared" si="602"/>
        <v>10</v>
      </c>
      <c r="O3975" s="317">
        <f t="shared" si="602"/>
        <v>11</v>
      </c>
      <c r="P3975" s="317">
        <f t="shared" si="602"/>
        <v>12</v>
      </c>
      <c r="Q3975" s="317">
        <f t="shared" si="602"/>
        <v>13</v>
      </c>
      <c r="R3975" s="317">
        <f t="shared" si="602"/>
        <v>14</v>
      </c>
      <c r="S3975" s="317">
        <f t="shared" si="602"/>
        <v>15</v>
      </c>
      <c r="T3975" s="317">
        <f t="shared" si="602"/>
        <v>16</v>
      </c>
      <c r="U3975" s="318">
        <f t="shared" si="602"/>
        <v>17</v>
      </c>
    </row>
    <row r="3976" spans="2:21" ht="17.399999999999999" hidden="1" outlineLevel="1">
      <c r="C3976" s="307" t="s">
        <v>2487</v>
      </c>
      <c r="D3976" s="319"/>
      <c r="E3976" s="319"/>
      <c r="F3976" s="319"/>
      <c r="G3976" s="319"/>
      <c r="H3976" s="319"/>
      <c r="I3976" s="319"/>
      <c r="J3976" s="319"/>
      <c r="K3976" s="319"/>
      <c r="L3976" s="319"/>
      <c r="M3976" s="319"/>
      <c r="N3976" s="319"/>
      <c r="O3976" s="319"/>
      <c r="P3976" s="319"/>
      <c r="Q3976" s="319"/>
      <c r="R3976" s="319"/>
      <c r="S3976" s="319"/>
      <c r="T3976" s="319"/>
      <c r="U3976" s="319">
        <v>1</v>
      </c>
    </row>
    <row r="3977" spans="2:21" ht="17.399999999999999" hidden="1" outlineLevel="1">
      <c r="C3977" s="307" t="s">
        <v>2488</v>
      </c>
      <c r="D3977" s="319"/>
      <c r="E3977" s="319">
        <f t="shared" ref="E3977:T3977" si="603">F3977</f>
        <v>3.8562500000000003E-3</v>
      </c>
      <c r="F3977" s="319">
        <f t="shared" si="603"/>
        <v>3.8562500000000003E-3</v>
      </c>
      <c r="G3977" s="319">
        <f t="shared" si="603"/>
        <v>3.8562500000000003E-3</v>
      </c>
      <c r="H3977" s="319">
        <f t="shared" si="603"/>
        <v>3.8562500000000003E-3</v>
      </c>
      <c r="I3977" s="319">
        <f t="shared" si="603"/>
        <v>3.8562500000000003E-3</v>
      </c>
      <c r="J3977" s="319">
        <f t="shared" si="603"/>
        <v>3.8562500000000003E-3</v>
      </c>
      <c r="K3977" s="319">
        <f t="shared" si="603"/>
        <v>3.8562500000000003E-3</v>
      </c>
      <c r="L3977" s="319">
        <f t="shared" si="603"/>
        <v>3.8562500000000003E-3</v>
      </c>
      <c r="M3977" s="319">
        <f t="shared" si="603"/>
        <v>3.8562500000000003E-3</v>
      </c>
      <c r="N3977" s="319">
        <f t="shared" si="603"/>
        <v>3.8562500000000003E-3</v>
      </c>
      <c r="O3977" s="319">
        <f t="shared" si="603"/>
        <v>3.8562500000000003E-3</v>
      </c>
      <c r="P3977" s="319">
        <f t="shared" si="603"/>
        <v>3.8562500000000003E-3</v>
      </c>
      <c r="Q3977" s="319">
        <f t="shared" si="603"/>
        <v>3.8562500000000003E-3</v>
      </c>
      <c r="R3977" s="319">
        <f t="shared" si="603"/>
        <v>3.8562500000000003E-3</v>
      </c>
      <c r="S3977" s="319">
        <f t="shared" si="603"/>
        <v>3.8562500000000003E-3</v>
      </c>
      <c r="T3977" s="319">
        <f t="shared" si="603"/>
        <v>3.8562500000000003E-3</v>
      </c>
      <c r="U3977" s="319">
        <f>HLOOKUP(U3975,$C$3735:$AP$3737,3,0)/$C$3729</f>
        <v>3.8562500000000003E-3</v>
      </c>
    </row>
    <row r="3978" spans="2:21" ht="17.399999999999999" hidden="1" outlineLevel="1">
      <c r="C3978" s="307" t="s">
        <v>2489</v>
      </c>
      <c r="D3978" s="319">
        <v>1</v>
      </c>
      <c r="E3978" s="319">
        <f t="shared" ref="E3978:U3978" si="604">SUM(E3976:E3977)</f>
        <v>3.8562500000000003E-3</v>
      </c>
      <c r="F3978" s="319">
        <f t="shared" si="604"/>
        <v>3.8562500000000003E-3</v>
      </c>
      <c r="G3978" s="319">
        <f t="shared" si="604"/>
        <v>3.8562500000000003E-3</v>
      </c>
      <c r="H3978" s="319">
        <f t="shared" si="604"/>
        <v>3.8562500000000003E-3</v>
      </c>
      <c r="I3978" s="319">
        <f t="shared" si="604"/>
        <v>3.8562500000000003E-3</v>
      </c>
      <c r="J3978" s="319">
        <f t="shared" si="604"/>
        <v>3.8562500000000003E-3</v>
      </c>
      <c r="K3978" s="319">
        <f t="shared" si="604"/>
        <v>3.8562500000000003E-3</v>
      </c>
      <c r="L3978" s="319">
        <f t="shared" si="604"/>
        <v>3.8562500000000003E-3</v>
      </c>
      <c r="M3978" s="319">
        <f t="shared" si="604"/>
        <v>3.8562500000000003E-3</v>
      </c>
      <c r="N3978" s="319">
        <f t="shared" si="604"/>
        <v>3.8562500000000003E-3</v>
      </c>
      <c r="O3978" s="319">
        <f t="shared" si="604"/>
        <v>3.8562500000000003E-3</v>
      </c>
      <c r="P3978" s="319">
        <f t="shared" si="604"/>
        <v>3.8562500000000003E-3</v>
      </c>
      <c r="Q3978" s="319">
        <f t="shared" si="604"/>
        <v>3.8562500000000003E-3</v>
      </c>
      <c r="R3978" s="319">
        <f t="shared" si="604"/>
        <v>3.8562500000000003E-3</v>
      </c>
      <c r="S3978" s="319">
        <f t="shared" si="604"/>
        <v>3.8562500000000003E-3</v>
      </c>
      <c r="T3978" s="319">
        <f t="shared" si="604"/>
        <v>3.8562500000000003E-3</v>
      </c>
      <c r="U3978" s="319">
        <f t="shared" si="604"/>
        <v>1.0038562499999999</v>
      </c>
    </row>
    <row r="3979" spans="2:21" ht="17.399999999999999" hidden="1" outlineLevel="1">
      <c r="C3979" s="312">
        <v>1</v>
      </c>
      <c r="D3979" s="319">
        <f t="shared" ref="D3979:D3994" si="605">SUM(E3979:U3979)</f>
        <v>3.8418430884184316E-3</v>
      </c>
      <c r="E3979" s="313">
        <f>E3978/(1+HLOOKUP(E3975,$C$3735:$AP$3738,4,0)/$C$3729)^$C3979</f>
        <v>3.8418430884184316E-3</v>
      </c>
      <c r="F3979" s="320"/>
      <c r="G3979" s="320"/>
    </row>
    <row r="3980" spans="2:21" ht="17.399999999999999" hidden="1" outlineLevel="1">
      <c r="C3980" s="312">
        <f t="shared" ref="C3980:C3995" si="606">C3979+1</f>
        <v>2</v>
      </c>
      <c r="D3980" s="319">
        <f t="shared" si="605"/>
        <v>3.8274900009150005E-3</v>
      </c>
      <c r="E3980" s="319"/>
      <c r="F3980" s="313">
        <f>F3978/(1+HLOOKUP(F3975,$C$3735:$AP$3738,4,0)/$C$3729)^$C3980</f>
        <v>3.8274900009150005E-3</v>
      </c>
      <c r="G3980" s="319"/>
    </row>
    <row r="3981" spans="2:21" ht="17.399999999999999" hidden="1" outlineLevel="1">
      <c r="C3981" s="312">
        <f t="shared" si="606"/>
        <v>3</v>
      </c>
      <c r="D3981" s="319">
        <f t="shared" si="605"/>
        <v>3.8129045529005658E-3</v>
      </c>
      <c r="G3981" s="313">
        <f>G3978/(1+HLOOKUP(G3975,$C$3735:$AP$3738,4,0)/$C$3729)^$C3981</f>
        <v>3.8129045529005658E-3</v>
      </c>
    </row>
    <row r="3982" spans="2:21" ht="17.399999999999999" hidden="1" outlineLevel="1">
      <c r="C3982" s="312">
        <f t="shared" si="606"/>
        <v>4</v>
      </c>
      <c r="D3982" s="319">
        <f t="shared" si="605"/>
        <v>3.798564970138293E-3</v>
      </c>
      <c r="H3982" s="313">
        <f>H3978/(1+HLOOKUP(H3975,$C$3735:$AP$3738,4,0)/$C$3729)^$C3982</f>
        <v>3.798564970138293E-3</v>
      </c>
    </row>
    <row r="3983" spans="2:21" ht="17.399999999999999" hidden="1" outlineLevel="1">
      <c r="C3983" s="312">
        <f t="shared" si="606"/>
        <v>5</v>
      </c>
      <c r="D3983" s="319">
        <f t="shared" si="605"/>
        <v>3.784457380339942E-3</v>
      </c>
      <c r="I3983" s="313">
        <f>I3978/(1+HLOOKUP(I3975,$C$3735:$AP$3738,4,0)/$C$3729)^$C3983</f>
        <v>3.784457380339942E-3</v>
      </c>
    </row>
    <row r="3984" spans="2:21" ht="17.399999999999999" hidden="1" outlineLevel="1">
      <c r="C3984" s="312">
        <f t="shared" si="606"/>
        <v>6</v>
      </c>
      <c r="D3984" s="319">
        <f t="shared" si="605"/>
        <v>3.770473276905998E-3</v>
      </c>
      <c r="J3984" s="313">
        <f>J3978/(1+HLOOKUP(J3975,$C$3735:$AP$3738,4,0)/$C$3729)^$C3984</f>
        <v>3.770473276905998E-3</v>
      </c>
    </row>
    <row r="3985" spans="2:22" ht="17.399999999999999" hidden="1" outlineLevel="1">
      <c r="C3985" s="312">
        <f t="shared" si="606"/>
        <v>7</v>
      </c>
      <c r="D3985" s="319">
        <f t="shared" si="605"/>
        <v>3.7566118070408937E-3</v>
      </c>
      <c r="K3985" s="313">
        <f>K3978/(1+HLOOKUP(K3975,$C$3735:$AP$3738,4,0)/$C$3729)^$C3985</f>
        <v>3.7566118070408937E-3</v>
      </c>
    </row>
    <row r="3986" spans="2:22" ht="17.399999999999999" hidden="1" outlineLevel="1">
      <c r="C3986" s="312">
        <f t="shared" si="606"/>
        <v>8</v>
      </c>
      <c r="D3986" s="319">
        <f t="shared" si="605"/>
        <v>3.7428721257061603E-3</v>
      </c>
      <c r="L3986" s="313">
        <f>L3978/(1+HLOOKUP(L3975,$C$3735:$AP$3738,4,0)/$C$3729)^$C3986</f>
        <v>3.7428721257061603E-3</v>
      </c>
    </row>
    <row r="3987" spans="2:22" ht="17.399999999999999" hidden="1" outlineLevel="1">
      <c r="C3987" s="312">
        <f t="shared" si="606"/>
        <v>9</v>
      </c>
      <c r="D3987" s="319">
        <f t="shared" si="605"/>
        <v>3.7292533955521376E-3</v>
      </c>
      <c r="M3987" s="313">
        <f>M3978/(1+HLOOKUP(M3975,$C$3735:$AP$3738,4,0)/$C$3729)^$C3987</f>
        <v>3.7292533955521376E-3</v>
      </c>
    </row>
    <row r="3988" spans="2:22" ht="17.399999999999999" hidden="1" outlineLevel="1">
      <c r="C3988" s="312">
        <f t="shared" si="606"/>
        <v>10</v>
      </c>
      <c r="D3988" s="319">
        <f t="shared" si="605"/>
        <v>3.7157547868503955E-3</v>
      </c>
      <c r="N3988" s="313">
        <f>N3978/(1+HLOOKUP(N3975,$C$3735:$AP$3738,4,0)/$C$3729)^$C3988</f>
        <v>3.7157547868503955E-3</v>
      </c>
    </row>
    <row r="3989" spans="2:22" ht="17.399999999999999" hidden="1" outlineLevel="1">
      <c r="C3989" s="312">
        <f t="shared" si="606"/>
        <v>11</v>
      </c>
      <c r="D3989" s="319">
        <f t="shared" si="605"/>
        <v>3.7023754774267916E-3</v>
      </c>
      <c r="O3989" s="313">
        <f>O3978/(1+HLOOKUP(O3975,$C$3735:$AP$3738,4,0)/$C$3729)^$C3989</f>
        <v>3.7023754774267916E-3</v>
      </c>
    </row>
    <row r="3990" spans="2:22" ht="17.399999999999999" hidden="1" outlineLevel="1">
      <c r="C3990" s="312">
        <f t="shared" si="606"/>
        <v>12</v>
      </c>
      <c r="D3990" s="319">
        <f t="shared" si="605"/>
        <v>3.6891146525952771E-3</v>
      </c>
      <c r="P3990" s="313">
        <f>P3978/(1+HLOOKUP(P3975,$C$3735:$AP$3738,4,0)/$C$3729)^$C3990</f>
        <v>3.6891146525952771E-3</v>
      </c>
    </row>
    <row r="3991" spans="2:22" ht="17.399999999999999" hidden="1" outlineLevel="1">
      <c r="C3991" s="312">
        <f t="shared" si="606"/>
        <v>13</v>
      </c>
      <c r="D3991" s="319">
        <f t="shared" si="605"/>
        <v>3.6739944447135974E-3</v>
      </c>
      <c r="Q3991" s="313">
        <f>Q3978/(1+HLOOKUP(Q3975,$C$3735:$AP$3738,4,0)/$C$3729)^$C3991</f>
        <v>3.6739944447135974E-3</v>
      </c>
    </row>
    <row r="3992" spans="2:22" ht="17.399999999999999" hidden="1" outlineLevel="1">
      <c r="C3992" s="312">
        <f t="shared" si="606"/>
        <v>14</v>
      </c>
      <c r="D3992" s="319">
        <f t="shared" si="605"/>
        <v>3.6587021494401046E-3</v>
      </c>
      <c r="R3992" s="313">
        <f>R3978/(1+HLOOKUP(R3975,$C$3735:$AP$3738,4,0)/$C$3729)^$C3992</f>
        <v>3.6587021494401046E-3</v>
      </c>
    </row>
    <row r="3993" spans="2:22" ht="17.399999999999999" hidden="1" outlineLevel="1">
      <c r="C3993" s="312">
        <f t="shared" si="606"/>
        <v>15</v>
      </c>
      <c r="D3993" s="319">
        <f t="shared" si="605"/>
        <v>3.6432398453982149E-3</v>
      </c>
      <c r="S3993" s="313">
        <f>S3978/(1+HLOOKUP(S3975,$C$3735:$AP$3738,4,0)/$C$3729)^$C3993</f>
        <v>3.6432398453982149E-3</v>
      </c>
    </row>
    <row r="3994" spans="2:22" ht="17.399999999999999" hidden="1" outlineLevel="1">
      <c r="C3994" s="312">
        <f t="shared" si="606"/>
        <v>16</v>
      </c>
      <c r="D3994" s="319">
        <f t="shared" si="605"/>
        <v>3.6276096244610774E-3</v>
      </c>
      <c r="T3994" s="313">
        <f>T3978/(1+HLOOKUP(T3975,$C$3735:$AP$3738,4,0)/$C$3729)^$C3994</f>
        <v>3.6276096244610774E-3</v>
      </c>
    </row>
    <row r="3995" spans="2:22" ht="17.399999999999999" hidden="1" outlineLevel="1">
      <c r="B3995" s="268"/>
      <c r="C3995" s="314">
        <f t="shared" si="606"/>
        <v>17</v>
      </c>
      <c r="D3995" s="321">
        <f>D3978-SUM(D3979:D3994)</f>
        <v>0.94022473842119714</v>
      </c>
      <c r="E3995" s="268"/>
      <c r="F3995" s="268"/>
      <c r="G3995" s="268"/>
      <c r="H3995" s="268"/>
      <c r="I3995" s="268"/>
      <c r="J3995" s="268"/>
      <c r="K3995" s="268"/>
      <c r="L3995" s="268"/>
      <c r="M3995" s="268"/>
      <c r="N3995" s="268"/>
      <c r="O3995" s="268"/>
      <c r="P3995" s="268"/>
      <c r="Q3995" s="268"/>
      <c r="R3995" s="268"/>
      <c r="S3995" s="268"/>
      <c r="T3995" s="268"/>
      <c r="U3995" s="316">
        <f>((U3978/$D3995)^(1/$C3995)-1)*$C$3729</f>
        <v>1.5437993280037254E-2</v>
      </c>
    </row>
    <row r="3996" spans="2:22" hidden="1" outlineLevel="1"/>
    <row r="3997" spans="2:22" ht="17.399999999999999" collapsed="1">
      <c r="B3997" s="302" t="s">
        <v>109</v>
      </c>
      <c r="C3997" s="304">
        <f>V4018</f>
        <v>1.5566596296899604E-2</v>
      </c>
      <c r="D3997" s="317">
        <v>0</v>
      </c>
      <c r="E3997" s="317">
        <f t="shared" ref="E3997:V3997" si="607">D3997+1</f>
        <v>1</v>
      </c>
      <c r="F3997" s="317">
        <f t="shared" si="607"/>
        <v>2</v>
      </c>
      <c r="G3997" s="317">
        <f t="shared" si="607"/>
        <v>3</v>
      </c>
      <c r="H3997" s="317">
        <f t="shared" si="607"/>
        <v>4</v>
      </c>
      <c r="I3997" s="317">
        <f t="shared" si="607"/>
        <v>5</v>
      </c>
      <c r="J3997" s="317">
        <f t="shared" si="607"/>
        <v>6</v>
      </c>
      <c r="K3997" s="317">
        <f t="shared" si="607"/>
        <v>7</v>
      </c>
      <c r="L3997" s="317">
        <f t="shared" si="607"/>
        <v>8</v>
      </c>
      <c r="M3997" s="317">
        <f t="shared" si="607"/>
        <v>9</v>
      </c>
      <c r="N3997" s="317">
        <f t="shared" si="607"/>
        <v>10</v>
      </c>
      <c r="O3997" s="317">
        <f t="shared" si="607"/>
        <v>11</v>
      </c>
      <c r="P3997" s="317">
        <f t="shared" si="607"/>
        <v>12</v>
      </c>
      <c r="Q3997" s="317">
        <f t="shared" si="607"/>
        <v>13</v>
      </c>
      <c r="R3997" s="317">
        <f t="shared" si="607"/>
        <v>14</v>
      </c>
      <c r="S3997" s="317">
        <f t="shared" si="607"/>
        <v>15</v>
      </c>
      <c r="T3997" s="317">
        <f t="shared" si="607"/>
        <v>16</v>
      </c>
      <c r="U3997" s="317">
        <f t="shared" si="607"/>
        <v>17</v>
      </c>
      <c r="V3997" s="318">
        <f t="shared" si="607"/>
        <v>18</v>
      </c>
    </row>
    <row r="3998" spans="2:22" ht="17.399999999999999" hidden="1" outlineLevel="1">
      <c r="C3998" s="307" t="s">
        <v>2487</v>
      </c>
      <c r="D3998" s="319"/>
      <c r="E3998" s="319"/>
      <c r="F3998" s="319"/>
      <c r="G3998" s="319"/>
      <c r="H3998" s="319"/>
      <c r="I3998" s="319"/>
      <c r="J3998" s="319"/>
      <c r="K3998" s="319"/>
      <c r="L3998" s="319"/>
      <c r="M3998" s="319"/>
      <c r="N3998" s="319"/>
      <c r="O3998" s="319"/>
      <c r="P3998" s="319"/>
      <c r="Q3998" s="319"/>
      <c r="R3998" s="319"/>
      <c r="S3998" s="319"/>
      <c r="T3998" s="319"/>
      <c r="U3998" s="319"/>
      <c r="V3998" s="319">
        <v>1</v>
      </c>
    </row>
    <row r="3999" spans="2:22" ht="17.399999999999999" hidden="1" outlineLevel="1">
      <c r="C3999" s="307" t="s">
        <v>2488</v>
      </c>
      <c r="D3999" s="319"/>
      <c r="E3999" s="319">
        <f t="shared" ref="E3999:U3999" si="608">F3999</f>
        <v>3.8875000000000003E-3</v>
      </c>
      <c r="F3999" s="319">
        <f t="shared" si="608"/>
        <v>3.8875000000000003E-3</v>
      </c>
      <c r="G3999" s="319">
        <f t="shared" si="608"/>
        <v>3.8875000000000003E-3</v>
      </c>
      <c r="H3999" s="319">
        <f t="shared" si="608"/>
        <v>3.8875000000000003E-3</v>
      </c>
      <c r="I3999" s="319">
        <f t="shared" si="608"/>
        <v>3.8875000000000003E-3</v>
      </c>
      <c r="J3999" s="319">
        <f t="shared" si="608"/>
        <v>3.8875000000000003E-3</v>
      </c>
      <c r="K3999" s="319">
        <f t="shared" si="608"/>
        <v>3.8875000000000003E-3</v>
      </c>
      <c r="L3999" s="319">
        <f t="shared" si="608"/>
        <v>3.8875000000000003E-3</v>
      </c>
      <c r="M3999" s="319">
        <f t="shared" si="608"/>
        <v>3.8875000000000003E-3</v>
      </c>
      <c r="N3999" s="319">
        <f t="shared" si="608"/>
        <v>3.8875000000000003E-3</v>
      </c>
      <c r="O3999" s="319">
        <f t="shared" si="608"/>
        <v>3.8875000000000003E-3</v>
      </c>
      <c r="P3999" s="319">
        <f t="shared" si="608"/>
        <v>3.8875000000000003E-3</v>
      </c>
      <c r="Q3999" s="319">
        <f t="shared" si="608"/>
        <v>3.8875000000000003E-3</v>
      </c>
      <c r="R3999" s="319">
        <f t="shared" si="608"/>
        <v>3.8875000000000003E-3</v>
      </c>
      <c r="S3999" s="319">
        <f t="shared" si="608"/>
        <v>3.8875000000000003E-3</v>
      </c>
      <c r="T3999" s="319">
        <f t="shared" si="608"/>
        <v>3.8875000000000003E-3</v>
      </c>
      <c r="U3999" s="319">
        <f t="shared" si="608"/>
        <v>3.8875000000000003E-3</v>
      </c>
      <c r="V3999" s="319">
        <f>HLOOKUP(V3997,$C$3735:$AP$3737,3,0)/$C$3729</f>
        <v>3.8875000000000003E-3</v>
      </c>
    </row>
    <row r="4000" spans="2:22" ht="17.399999999999999" hidden="1" outlineLevel="1">
      <c r="C4000" s="307" t="s">
        <v>2489</v>
      </c>
      <c r="D4000" s="319">
        <v>1</v>
      </c>
      <c r="E4000" s="319">
        <f t="shared" ref="E4000:V4000" si="609">SUM(E3998:E3999)</f>
        <v>3.8875000000000003E-3</v>
      </c>
      <c r="F4000" s="319">
        <f t="shared" si="609"/>
        <v>3.8875000000000003E-3</v>
      </c>
      <c r="G4000" s="319">
        <f t="shared" si="609"/>
        <v>3.8875000000000003E-3</v>
      </c>
      <c r="H4000" s="319">
        <f t="shared" si="609"/>
        <v>3.8875000000000003E-3</v>
      </c>
      <c r="I4000" s="319">
        <f t="shared" si="609"/>
        <v>3.8875000000000003E-3</v>
      </c>
      <c r="J4000" s="319">
        <f t="shared" si="609"/>
        <v>3.8875000000000003E-3</v>
      </c>
      <c r="K4000" s="319">
        <f t="shared" si="609"/>
        <v>3.8875000000000003E-3</v>
      </c>
      <c r="L4000" s="319">
        <f t="shared" si="609"/>
        <v>3.8875000000000003E-3</v>
      </c>
      <c r="M4000" s="319">
        <f t="shared" si="609"/>
        <v>3.8875000000000003E-3</v>
      </c>
      <c r="N4000" s="319">
        <f t="shared" si="609"/>
        <v>3.8875000000000003E-3</v>
      </c>
      <c r="O4000" s="319">
        <f t="shared" si="609"/>
        <v>3.8875000000000003E-3</v>
      </c>
      <c r="P4000" s="319">
        <f t="shared" si="609"/>
        <v>3.8875000000000003E-3</v>
      </c>
      <c r="Q4000" s="319">
        <f t="shared" si="609"/>
        <v>3.8875000000000003E-3</v>
      </c>
      <c r="R4000" s="319">
        <f t="shared" si="609"/>
        <v>3.8875000000000003E-3</v>
      </c>
      <c r="S4000" s="319">
        <f t="shared" si="609"/>
        <v>3.8875000000000003E-3</v>
      </c>
      <c r="T4000" s="319">
        <f t="shared" si="609"/>
        <v>3.8875000000000003E-3</v>
      </c>
      <c r="U4000" s="319">
        <f t="shared" si="609"/>
        <v>3.8875000000000003E-3</v>
      </c>
      <c r="V4000" s="319">
        <f t="shared" si="609"/>
        <v>1.0038875</v>
      </c>
    </row>
    <row r="4001" spans="3:20" ht="17.399999999999999" hidden="1" outlineLevel="1">
      <c r="C4001" s="312">
        <v>1</v>
      </c>
      <c r="D4001" s="319">
        <f t="shared" ref="D4001:D4017" si="610">SUM(E4001:V4001)</f>
        <v>3.8729763387297641E-3</v>
      </c>
      <c r="E4001" s="313">
        <f>E4000/(1+HLOOKUP(E3997,$C$3735:$AP$3738,4,0)/$C$3729)^$C4001</f>
        <v>3.8729763387297641E-3</v>
      </c>
      <c r="F4001" s="320"/>
      <c r="G4001" s="320"/>
    </row>
    <row r="4002" spans="3:20" ht="17.399999999999999" hidden="1" outlineLevel="1">
      <c r="C4002" s="312">
        <f t="shared" ref="C4002:C4018" si="611">C4001+1</f>
        <v>2</v>
      </c>
      <c r="D4002" s="319">
        <f t="shared" si="610"/>
        <v>3.8585069377133391E-3</v>
      </c>
      <c r="E4002" s="319"/>
      <c r="F4002" s="313">
        <f>F4000/(1+HLOOKUP(F3997,$C$3735:$AP$3738,4,0)/$C$3729)^$C4002</f>
        <v>3.8585069377133391E-3</v>
      </c>
      <c r="G4002" s="319"/>
    </row>
    <row r="4003" spans="3:20" ht="17.399999999999999" hidden="1" outlineLevel="1">
      <c r="C4003" s="312">
        <f t="shared" si="611"/>
        <v>3</v>
      </c>
      <c r="D4003" s="319">
        <f t="shared" si="610"/>
        <v>3.8438032931995977E-3</v>
      </c>
      <c r="G4003" s="313">
        <f>G4000/(1+HLOOKUP(G3997,$C$3735:$AP$3738,4,0)/$C$3729)^$C4003</f>
        <v>3.8438032931995977E-3</v>
      </c>
    </row>
    <row r="4004" spans="3:20" ht="17.399999999999999" hidden="1" outlineLevel="1">
      <c r="C4004" s="312">
        <f t="shared" si="611"/>
        <v>4</v>
      </c>
      <c r="D4004" s="319">
        <f t="shared" si="610"/>
        <v>3.8293475063630768E-3</v>
      </c>
      <c r="H4004" s="313">
        <f>H4000/(1+HLOOKUP(H3997,$C$3735:$AP$3738,4,0)/$C$3729)^$C4004</f>
        <v>3.8293475063630768E-3</v>
      </c>
    </row>
    <row r="4005" spans="3:20" ht="17.399999999999999" hidden="1" outlineLevel="1">
      <c r="C4005" s="312">
        <f t="shared" si="611"/>
        <v>5</v>
      </c>
      <c r="D4005" s="319">
        <f t="shared" si="610"/>
        <v>3.8151255924982887E-3</v>
      </c>
      <c r="I4005" s="313">
        <f>I4000/(1+HLOOKUP(I3997,$C$3735:$AP$3738,4,0)/$C$3729)^$C4005</f>
        <v>3.8151255924982887E-3</v>
      </c>
    </row>
    <row r="4006" spans="3:20" ht="17.399999999999999" hidden="1" outlineLevel="1">
      <c r="C4006" s="312">
        <f t="shared" si="611"/>
        <v>6</v>
      </c>
      <c r="D4006" s="319">
        <f t="shared" si="610"/>
        <v>3.8010281656977807E-3</v>
      </c>
      <c r="J4006" s="313">
        <f>J4000/(1+HLOOKUP(J3997,$C$3735:$AP$3738,4,0)/$C$3729)^$C4006</f>
        <v>3.8010281656977807E-3</v>
      </c>
    </row>
    <row r="4007" spans="3:20" ht="17.399999999999999" hidden="1" outlineLevel="1">
      <c r="C4007" s="312">
        <f t="shared" si="611"/>
        <v>7</v>
      </c>
      <c r="D4007" s="319">
        <f t="shared" si="610"/>
        <v>3.7870543662551636E-3</v>
      </c>
      <c r="K4007" s="313">
        <f>K4000/(1+HLOOKUP(K3997,$C$3735:$AP$3738,4,0)/$C$3729)^$C4007</f>
        <v>3.7870543662551636E-3</v>
      </c>
    </row>
    <row r="4008" spans="3:20" ht="17.399999999999999" hidden="1" outlineLevel="1">
      <c r="C4008" s="312">
        <f t="shared" si="611"/>
        <v>8</v>
      </c>
      <c r="D4008" s="319">
        <f t="shared" si="610"/>
        <v>3.773203342284006E-3</v>
      </c>
      <c r="L4008" s="313">
        <f>L4000/(1+HLOOKUP(L3997,$C$3735:$AP$3738,4,0)/$C$3729)^$C4008</f>
        <v>3.773203342284006E-3</v>
      </c>
    </row>
    <row r="4009" spans="3:20" ht="17.399999999999999" hidden="1" outlineLevel="1">
      <c r="C4009" s="312">
        <f t="shared" si="611"/>
        <v>9</v>
      </c>
      <c r="D4009" s="319">
        <f t="shared" si="610"/>
        <v>3.7594742496489947E-3</v>
      </c>
      <c r="M4009" s="313">
        <f>M4000/(1+HLOOKUP(M3997,$C$3735:$AP$3738,4,0)/$C$3729)^$C4009</f>
        <v>3.7594742496489947E-3</v>
      </c>
    </row>
    <row r="4010" spans="3:20" ht="17.399999999999999" hidden="1" outlineLevel="1">
      <c r="C4010" s="312">
        <f t="shared" si="611"/>
        <v>10</v>
      </c>
      <c r="D4010" s="319">
        <f t="shared" si="610"/>
        <v>3.7458662518978056E-3</v>
      </c>
      <c r="N4010" s="313">
        <f>N4000/(1+HLOOKUP(N3997,$C$3735:$AP$3738,4,0)/$C$3729)^$C4010</f>
        <v>3.7458662518978056E-3</v>
      </c>
    </row>
    <row r="4011" spans="3:20" ht="17.399999999999999" hidden="1" outlineLevel="1">
      <c r="C4011" s="312">
        <f t="shared" si="611"/>
        <v>11</v>
      </c>
      <c r="D4011" s="319">
        <f t="shared" si="610"/>
        <v>3.7323785201936214E-3</v>
      </c>
      <c r="O4011" s="313">
        <f>O4000/(1+HLOOKUP(O3997,$C$3735:$AP$3738,4,0)/$C$3729)^$C4011</f>
        <v>3.7323785201936214E-3</v>
      </c>
    </row>
    <row r="4012" spans="3:20" ht="17.399999999999999" hidden="1" outlineLevel="1">
      <c r="C4012" s="312">
        <f t="shared" si="611"/>
        <v>12</v>
      </c>
      <c r="D4012" s="319">
        <f t="shared" si="610"/>
        <v>3.7190102332483994E-3</v>
      </c>
      <c r="P4012" s="313">
        <f>P4000/(1+HLOOKUP(P3997,$C$3735:$AP$3738,4,0)/$C$3729)^$C4012</f>
        <v>3.7190102332483994E-3</v>
      </c>
    </row>
    <row r="4013" spans="3:20" ht="17.399999999999999" hidden="1" outlineLevel="1">
      <c r="C4013" s="312">
        <f t="shared" si="611"/>
        <v>13</v>
      </c>
      <c r="D4013" s="319">
        <f t="shared" si="610"/>
        <v>3.7037674953190559E-3</v>
      </c>
      <c r="Q4013" s="313">
        <f>Q4000/(1+HLOOKUP(Q3997,$C$3735:$AP$3738,4,0)/$C$3729)^$C4013</f>
        <v>3.7037674953190559E-3</v>
      </c>
    </row>
    <row r="4014" spans="3:20" ht="17.399999999999999" hidden="1" outlineLevel="1">
      <c r="C4014" s="312">
        <f t="shared" si="611"/>
        <v>14</v>
      </c>
      <c r="D4014" s="319">
        <f t="shared" si="610"/>
        <v>3.6883512754485332E-3</v>
      </c>
      <c r="R4014" s="313">
        <f>R4000/(1+HLOOKUP(R3997,$C$3735:$AP$3738,4,0)/$C$3729)^$C4014</f>
        <v>3.6883512754485332E-3</v>
      </c>
    </row>
    <row r="4015" spans="3:20" ht="17.399999999999999" hidden="1" outlineLevel="1">
      <c r="C4015" s="312">
        <f t="shared" si="611"/>
        <v>15</v>
      </c>
      <c r="D4015" s="319">
        <f t="shared" si="610"/>
        <v>3.6727636691048452E-3</v>
      </c>
      <c r="S4015" s="313">
        <f>S4000/(1+HLOOKUP(S3997,$C$3735:$AP$3738,4,0)/$C$3729)^$C4015</f>
        <v>3.6727636691048452E-3</v>
      </c>
    </row>
    <row r="4016" spans="3:20" ht="17.399999999999999" hidden="1" outlineLevel="1">
      <c r="C4016" s="312">
        <f t="shared" si="611"/>
        <v>16</v>
      </c>
      <c r="D4016" s="319">
        <f t="shared" si="610"/>
        <v>3.6570067851131121E-3</v>
      </c>
      <c r="T4016" s="313">
        <f>T4000/(1+HLOOKUP(T3997,$C$3735:$AP$3738,4,0)/$C$3729)^$C4016</f>
        <v>3.6570067851131121E-3</v>
      </c>
    </row>
    <row r="4017" spans="2:23" ht="17.399999999999999" hidden="1" outlineLevel="1">
      <c r="C4017" s="312">
        <f t="shared" si="611"/>
        <v>17</v>
      </c>
      <c r="D4017" s="319">
        <f t="shared" si="610"/>
        <v>3.6410827452759429E-3</v>
      </c>
      <c r="U4017" s="313">
        <f>U4000/(1+HLOOKUP(U3997,$C$3735:$AP$3738,4,0)/$C$3729)^$C4017</f>
        <v>3.6410827452759429E-3</v>
      </c>
    </row>
    <row r="4018" spans="2:23" ht="17.399999999999999" hidden="1" outlineLevel="1">
      <c r="B4018" s="268"/>
      <c r="C4018" s="314">
        <f t="shared" si="611"/>
        <v>18</v>
      </c>
      <c r="D4018" s="321">
        <f>D4000-SUM(D4001:D4017)</f>
        <v>0.93609925323200871</v>
      </c>
      <c r="E4018" s="268"/>
      <c r="F4018" s="268"/>
      <c r="G4018" s="268"/>
      <c r="H4018" s="268"/>
      <c r="I4018" s="268"/>
      <c r="J4018" s="268"/>
      <c r="K4018" s="268"/>
      <c r="L4018" s="268"/>
      <c r="M4018" s="268"/>
      <c r="N4018" s="268"/>
      <c r="O4018" s="268"/>
      <c r="P4018" s="268"/>
      <c r="Q4018" s="268"/>
      <c r="R4018" s="268"/>
      <c r="S4018" s="268"/>
      <c r="T4018" s="268"/>
      <c r="U4018" s="268"/>
      <c r="V4018" s="316">
        <f>((V4000/$D4018)^(1/$C4018)-1)*$C$3729</f>
        <v>1.5566596296899604E-2</v>
      </c>
    </row>
    <row r="4019" spans="2:23" hidden="1" outlineLevel="1"/>
    <row r="4020" spans="2:23" ht="17.399999999999999" collapsed="1">
      <c r="B4020" s="302" t="s">
        <v>110</v>
      </c>
      <c r="C4020" s="304">
        <f>W4042</f>
        <v>1.5695367959067674E-2</v>
      </c>
      <c r="D4020" s="317">
        <v>0</v>
      </c>
      <c r="E4020" s="317">
        <f t="shared" ref="E4020:W4020" si="612">D4020+1</f>
        <v>1</v>
      </c>
      <c r="F4020" s="317">
        <f t="shared" si="612"/>
        <v>2</v>
      </c>
      <c r="G4020" s="317">
        <f t="shared" si="612"/>
        <v>3</v>
      </c>
      <c r="H4020" s="317">
        <f t="shared" si="612"/>
        <v>4</v>
      </c>
      <c r="I4020" s="317">
        <f t="shared" si="612"/>
        <v>5</v>
      </c>
      <c r="J4020" s="317">
        <f t="shared" si="612"/>
        <v>6</v>
      </c>
      <c r="K4020" s="317">
        <f t="shared" si="612"/>
        <v>7</v>
      </c>
      <c r="L4020" s="317">
        <f t="shared" si="612"/>
        <v>8</v>
      </c>
      <c r="M4020" s="317">
        <f t="shared" si="612"/>
        <v>9</v>
      </c>
      <c r="N4020" s="317">
        <f t="shared" si="612"/>
        <v>10</v>
      </c>
      <c r="O4020" s="317">
        <f t="shared" si="612"/>
        <v>11</v>
      </c>
      <c r="P4020" s="317">
        <f t="shared" si="612"/>
        <v>12</v>
      </c>
      <c r="Q4020" s="317">
        <f t="shared" si="612"/>
        <v>13</v>
      </c>
      <c r="R4020" s="317">
        <f t="shared" si="612"/>
        <v>14</v>
      </c>
      <c r="S4020" s="317">
        <f t="shared" si="612"/>
        <v>15</v>
      </c>
      <c r="T4020" s="317">
        <f t="shared" si="612"/>
        <v>16</v>
      </c>
      <c r="U4020" s="317">
        <f t="shared" si="612"/>
        <v>17</v>
      </c>
      <c r="V4020" s="317">
        <f t="shared" si="612"/>
        <v>18</v>
      </c>
      <c r="W4020" s="318">
        <f t="shared" si="612"/>
        <v>19</v>
      </c>
    </row>
    <row r="4021" spans="2:23" ht="17.399999999999999" hidden="1" outlineLevel="1">
      <c r="C4021" s="307" t="s">
        <v>2487</v>
      </c>
      <c r="D4021" s="319"/>
      <c r="E4021" s="319"/>
      <c r="F4021" s="319"/>
      <c r="G4021" s="319"/>
      <c r="H4021" s="319"/>
      <c r="I4021" s="319"/>
      <c r="J4021" s="319"/>
      <c r="K4021" s="319"/>
      <c r="L4021" s="319"/>
      <c r="M4021" s="319"/>
      <c r="N4021" s="319"/>
      <c r="O4021" s="319"/>
      <c r="P4021" s="319"/>
      <c r="Q4021" s="319"/>
      <c r="R4021" s="319"/>
      <c r="S4021" s="319"/>
      <c r="T4021" s="319"/>
      <c r="U4021" s="319"/>
      <c r="V4021" s="319"/>
      <c r="W4021" s="319">
        <v>1</v>
      </c>
    </row>
    <row r="4022" spans="2:23" ht="17.399999999999999" hidden="1" outlineLevel="1">
      <c r="C4022" s="307" t="s">
        <v>2488</v>
      </c>
      <c r="D4022" s="319"/>
      <c r="E4022" s="319">
        <f t="shared" ref="E4022:V4022" si="613">F4022</f>
        <v>3.9187500000000004E-3</v>
      </c>
      <c r="F4022" s="319">
        <f t="shared" si="613"/>
        <v>3.9187500000000004E-3</v>
      </c>
      <c r="G4022" s="319">
        <f t="shared" si="613"/>
        <v>3.9187500000000004E-3</v>
      </c>
      <c r="H4022" s="319">
        <f t="shared" si="613"/>
        <v>3.9187500000000004E-3</v>
      </c>
      <c r="I4022" s="319">
        <f t="shared" si="613"/>
        <v>3.9187500000000004E-3</v>
      </c>
      <c r="J4022" s="319">
        <f t="shared" si="613"/>
        <v>3.9187500000000004E-3</v>
      </c>
      <c r="K4022" s="319">
        <f t="shared" si="613"/>
        <v>3.9187500000000004E-3</v>
      </c>
      <c r="L4022" s="319">
        <f t="shared" si="613"/>
        <v>3.9187500000000004E-3</v>
      </c>
      <c r="M4022" s="319">
        <f t="shared" si="613"/>
        <v>3.9187500000000004E-3</v>
      </c>
      <c r="N4022" s="319">
        <f t="shared" si="613"/>
        <v>3.9187500000000004E-3</v>
      </c>
      <c r="O4022" s="319">
        <f t="shared" si="613"/>
        <v>3.9187500000000004E-3</v>
      </c>
      <c r="P4022" s="319">
        <f t="shared" si="613"/>
        <v>3.9187500000000004E-3</v>
      </c>
      <c r="Q4022" s="319">
        <f t="shared" si="613"/>
        <v>3.9187500000000004E-3</v>
      </c>
      <c r="R4022" s="319">
        <f t="shared" si="613"/>
        <v>3.9187500000000004E-3</v>
      </c>
      <c r="S4022" s="319">
        <f t="shared" si="613"/>
        <v>3.9187500000000004E-3</v>
      </c>
      <c r="T4022" s="319">
        <f t="shared" si="613"/>
        <v>3.9187500000000004E-3</v>
      </c>
      <c r="U4022" s="319">
        <f t="shared" si="613"/>
        <v>3.9187500000000004E-3</v>
      </c>
      <c r="V4022" s="319">
        <f t="shared" si="613"/>
        <v>3.9187500000000004E-3</v>
      </c>
      <c r="W4022" s="319">
        <f>HLOOKUP(W4020,$C$3735:$AP$3737,3,0)/$C$3729</f>
        <v>3.9187500000000004E-3</v>
      </c>
    </row>
    <row r="4023" spans="2:23" ht="17.399999999999999" hidden="1" outlineLevel="1">
      <c r="C4023" s="307" t="s">
        <v>2489</v>
      </c>
      <c r="D4023" s="319">
        <v>1</v>
      </c>
      <c r="E4023" s="319">
        <f t="shared" ref="E4023:W4023" si="614">SUM(E4021:E4022)</f>
        <v>3.9187500000000004E-3</v>
      </c>
      <c r="F4023" s="319">
        <f t="shared" si="614"/>
        <v>3.9187500000000004E-3</v>
      </c>
      <c r="G4023" s="319">
        <f t="shared" si="614"/>
        <v>3.9187500000000004E-3</v>
      </c>
      <c r="H4023" s="319">
        <f t="shared" si="614"/>
        <v>3.9187500000000004E-3</v>
      </c>
      <c r="I4023" s="319">
        <f t="shared" si="614"/>
        <v>3.9187500000000004E-3</v>
      </c>
      <c r="J4023" s="319">
        <f t="shared" si="614"/>
        <v>3.9187500000000004E-3</v>
      </c>
      <c r="K4023" s="319">
        <f t="shared" si="614"/>
        <v>3.9187500000000004E-3</v>
      </c>
      <c r="L4023" s="319">
        <f t="shared" si="614"/>
        <v>3.9187500000000004E-3</v>
      </c>
      <c r="M4023" s="319">
        <f t="shared" si="614"/>
        <v>3.9187500000000004E-3</v>
      </c>
      <c r="N4023" s="319">
        <f t="shared" si="614"/>
        <v>3.9187500000000004E-3</v>
      </c>
      <c r="O4023" s="319">
        <f t="shared" si="614"/>
        <v>3.9187500000000004E-3</v>
      </c>
      <c r="P4023" s="319">
        <f t="shared" si="614"/>
        <v>3.9187500000000004E-3</v>
      </c>
      <c r="Q4023" s="319">
        <f t="shared" si="614"/>
        <v>3.9187500000000004E-3</v>
      </c>
      <c r="R4023" s="319">
        <f t="shared" si="614"/>
        <v>3.9187500000000004E-3</v>
      </c>
      <c r="S4023" s="319">
        <f t="shared" si="614"/>
        <v>3.9187500000000004E-3</v>
      </c>
      <c r="T4023" s="319">
        <f t="shared" si="614"/>
        <v>3.9187500000000004E-3</v>
      </c>
      <c r="U4023" s="319">
        <f t="shared" si="614"/>
        <v>3.9187500000000004E-3</v>
      </c>
      <c r="V4023" s="319">
        <f t="shared" si="614"/>
        <v>3.9187500000000004E-3</v>
      </c>
      <c r="W4023" s="319">
        <f t="shared" si="614"/>
        <v>1.00391875</v>
      </c>
    </row>
    <row r="4024" spans="2:23" ht="17.399999999999999" hidden="1" outlineLevel="1">
      <c r="C4024" s="312">
        <v>1</v>
      </c>
      <c r="D4024" s="319">
        <f t="shared" ref="D4024:D4041" si="615">SUM(E4024:W4024)</f>
        <v>3.9041095890410965E-3</v>
      </c>
      <c r="E4024" s="313">
        <f>E4023/(1+HLOOKUP(E4020,$C$3735:$AP$3738,4,0)/$C$3729)^$C4024</f>
        <v>3.9041095890410965E-3</v>
      </c>
      <c r="F4024" s="320"/>
      <c r="G4024" s="320"/>
    </row>
    <row r="4025" spans="2:23" ht="17.399999999999999" hidden="1" outlineLevel="1">
      <c r="C4025" s="312">
        <f t="shared" ref="C4025:C4042" si="616">C4024+1</f>
        <v>2</v>
      </c>
      <c r="D4025" s="319">
        <f t="shared" si="615"/>
        <v>3.8895238745116781E-3</v>
      </c>
      <c r="E4025" s="319"/>
      <c r="F4025" s="313">
        <f>F4023/(1+HLOOKUP(F4020,$C$3735:$AP$3738,4,0)/$C$3729)^$C4025</f>
        <v>3.8895238745116781E-3</v>
      </c>
      <c r="G4025" s="319"/>
    </row>
    <row r="4026" spans="2:23" ht="17.399999999999999" hidden="1" outlineLevel="1">
      <c r="C4026" s="312">
        <f t="shared" si="616"/>
        <v>3</v>
      </c>
      <c r="D4026" s="319">
        <f t="shared" si="615"/>
        <v>3.8747020334986299E-3</v>
      </c>
      <c r="G4026" s="313">
        <f>G4023/(1+HLOOKUP(G4020,$C$3735:$AP$3738,4,0)/$C$3729)^$C4026</f>
        <v>3.8747020334986299E-3</v>
      </c>
    </row>
    <row r="4027" spans="2:23" ht="17.399999999999999" hidden="1" outlineLevel="1">
      <c r="C4027" s="312">
        <f t="shared" si="616"/>
        <v>4</v>
      </c>
      <c r="D4027" s="319">
        <f t="shared" si="615"/>
        <v>3.8601300425878601E-3</v>
      </c>
      <c r="H4027" s="313">
        <f>H4023/(1+HLOOKUP(H4020,$C$3735:$AP$3738,4,0)/$C$3729)^$C4027</f>
        <v>3.8601300425878601E-3</v>
      </c>
    </row>
    <row r="4028" spans="2:23" ht="17.399999999999999" hidden="1" outlineLevel="1">
      <c r="C4028" s="312">
        <f t="shared" si="616"/>
        <v>5</v>
      </c>
      <c r="D4028" s="319">
        <f t="shared" si="615"/>
        <v>3.8457938046566349E-3</v>
      </c>
      <c r="I4028" s="313">
        <f>I4023/(1+HLOOKUP(I4020,$C$3735:$AP$3738,4,0)/$C$3729)^$C4028</f>
        <v>3.8457938046566349E-3</v>
      </c>
    </row>
    <row r="4029" spans="2:23" ht="17.399999999999999" hidden="1" outlineLevel="1">
      <c r="C4029" s="312">
        <f t="shared" si="616"/>
        <v>6</v>
      </c>
      <c r="D4029" s="319">
        <f t="shared" si="615"/>
        <v>3.8315830544895634E-3</v>
      </c>
      <c r="J4029" s="313">
        <f>J4023/(1+HLOOKUP(J4020,$C$3735:$AP$3738,4,0)/$C$3729)^$C4029</f>
        <v>3.8315830544895634E-3</v>
      </c>
    </row>
    <row r="4030" spans="2:23" ht="17.399999999999999" hidden="1" outlineLevel="1">
      <c r="C4030" s="312">
        <f t="shared" si="616"/>
        <v>7</v>
      </c>
      <c r="D4030" s="319">
        <f t="shared" si="615"/>
        <v>3.8174969254694334E-3</v>
      </c>
      <c r="K4030" s="313">
        <f>K4023/(1+HLOOKUP(K4020,$C$3735:$AP$3738,4,0)/$C$3729)^$C4030</f>
        <v>3.8174969254694334E-3</v>
      </c>
    </row>
    <row r="4031" spans="2:23" ht="17.399999999999999" hidden="1" outlineLevel="1">
      <c r="C4031" s="312">
        <f t="shared" si="616"/>
        <v>8</v>
      </c>
      <c r="D4031" s="319">
        <f t="shared" si="615"/>
        <v>3.8035345588618517E-3</v>
      </c>
      <c r="L4031" s="313">
        <f>L4023/(1+HLOOKUP(L4020,$C$3735:$AP$3738,4,0)/$C$3729)^$C4031</f>
        <v>3.8035345588618517E-3</v>
      </c>
    </row>
    <row r="4032" spans="2:23" ht="17.399999999999999" hidden="1" outlineLevel="1">
      <c r="C4032" s="312">
        <f t="shared" si="616"/>
        <v>9</v>
      </c>
      <c r="D4032" s="319">
        <f t="shared" si="615"/>
        <v>3.7896951037458514E-3</v>
      </c>
      <c r="M4032" s="313">
        <f>M4023/(1+HLOOKUP(M4020,$C$3735:$AP$3738,4,0)/$C$3729)^$C4032</f>
        <v>3.7896951037458514E-3</v>
      </c>
    </row>
    <row r="4033" spans="2:24" ht="17.399999999999999" hidden="1" outlineLevel="1">
      <c r="C4033" s="312">
        <f t="shared" si="616"/>
        <v>10</v>
      </c>
      <c r="D4033" s="319">
        <f t="shared" si="615"/>
        <v>3.7759777169452157E-3</v>
      </c>
      <c r="N4033" s="313">
        <f>N4023/(1+HLOOKUP(N4020,$C$3735:$AP$3738,4,0)/$C$3729)^$C4033</f>
        <v>3.7759777169452157E-3</v>
      </c>
    </row>
    <row r="4034" spans="2:24" ht="17.399999999999999" hidden="1" outlineLevel="1">
      <c r="C4034" s="312">
        <f t="shared" si="616"/>
        <v>11</v>
      </c>
      <c r="D4034" s="319">
        <f t="shared" si="615"/>
        <v>3.7623815629604512E-3</v>
      </c>
      <c r="O4034" s="313">
        <f>O4023/(1+HLOOKUP(O4020,$C$3735:$AP$3738,4,0)/$C$3729)^$C4034</f>
        <v>3.7623815629604512E-3</v>
      </c>
    </row>
    <row r="4035" spans="2:24" ht="17.399999999999999" hidden="1" outlineLevel="1">
      <c r="C4035" s="312">
        <f t="shared" si="616"/>
        <v>12</v>
      </c>
      <c r="D4035" s="319">
        <f t="shared" si="615"/>
        <v>3.7489058139015216E-3</v>
      </c>
      <c r="P4035" s="313">
        <f>P4023/(1+HLOOKUP(P4020,$C$3735:$AP$3738,4,0)/$C$3729)^$C4035</f>
        <v>3.7489058139015216E-3</v>
      </c>
    </row>
    <row r="4036" spans="2:24" ht="17.399999999999999" hidden="1" outlineLevel="1">
      <c r="C4036" s="312">
        <f t="shared" si="616"/>
        <v>13</v>
      </c>
      <c r="D4036" s="319">
        <f t="shared" si="615"/>
        <v>3.7335405459245148E-3</v>
      </c>
      <c r="Q4036" s="313">
        <f>Q4023/(1+HLOOKUP(Q4020,$C$3735:$AP$3738,4,0)/$C$3729)^$C4036</f>
        <v>3.7335405459245148E-3</v>
      </c>
    </row>
    <row r="4037" spans="2:24" ht="17.399999999999999" hidden="1" outlineLevel="1">
      <c r="C4037" s="312">
        <f t="shared" si="616"/>
        <v>14</v>
      </c>
      <c r="D4037" s="319">
        <f t="shared" si="615"/>
        <v>3.7180004014569618E-3</v>
      </c>
      <c r="R4037" s="313">
        <f>R4023/(1+HLOOKUP(R4020,$C$3735:$AP$3738,4,0)/$C$3729)^$C4037</f>
        <v>3.7180004014569618E-3</v>
      </c>
    </row>
    <row r="4038" spans="2:24" ht="17.399999999999999" hidden="1" outlineLevel="1">
      <c r="C4038" s="312">
        <f t="shared" si="616"/>
        <v>15</v>
      </c>
      <c r="D4038" s="319">
        <f t="shared" si="615"/>
        <v>3.7022874928114759E-3</v>
      </c>
      <c r="S4038" s="313">
        <f>S4023/(1+HLOOKUP(S4020,$C$3735:$AP$3738,4,0)/$C$3729)^$C4038</f>
        <v>3.7022874928114759E-3</v>
      </c>
    </row>
    <row r="4039" spans="2:24" ht="17.399999999999999" hidden="1" outlineLevel="1">
      <c r="C4039" s="312">
        <f t="shared" si="616"/>
        <v>16</v>
      </c>
      <c r="D4039" s="319">
        <f t="shared" si="615"/>
        <v>3.6864039457651467E-3</v>
      </c>
      <c r="T4039" s="313">
        <f>T4023/(1+HLOOKUP(T4020,$C$3735:$AP$3738,4,0)/$C$3729)^$C4039</f>
        <v>3.6864039457651467E-3</v>
      </c>
    </row>
    <row r="4040" spans="2:24" ht="17.399999999999999" hidden="1" outlineLevel="1">
      <c r="C4040" s="312">
        <f t="shared" si="616"/>
        <v>17</v>
      </c>
      <c r="D4040" s="319">
        <f t="shared" si="615"/>
        <v>3.670351899176875E-3</v>
      </c>
      <c r="U4040" s="313">
        <f>U4023/(1+HLOOKUP(U4020,$C$3735:$AP$3738,4,0)/$C$3729)^$C4040</f>
        <v>3.670351899176875E-3</v>
      </c>
    </row>
    <row r="4041" spans="2:24" ht="17.399999999999999" hidden="1" outlineLevel="1">
      <c r="C4041" s="312">
        <f t="shared" si="616"/>
        <v>18</v>
      </c>
      <c r="D4041" s="319">
        <f t="shared" si="615"/>
        <v>3.6541335046037897E-3</v>
      </c>
      <c r="V4041" s="313">
        <f>V4023/(1+HLOOKUP(V4020,$C$3735:$AP$3738,4,0)/$C$3729)^$C4041</f>
        <v>3.6541335046037897E-3</v>
      </c>
    </row>
    <row r="4042" spans="2:24" ht="17.399999999999999" hidden="1" outlineLevel="1">
      <c r="B4042" s="268"/>
      <c r="C4042" s="314">
        <f t="shared" si="616"/>
        <v>19</v>
      </c>
      <c r="D4042" s="321">
        <f>D4023-SUM(D4024:D4041)</f>
        <v>0.93193144812959139</v>
      </c>
      <c r="E4042" s="268"/>
      <c r="F4042" s="268"/>
      <c r="G4042" s="268"/>
      <c r="H4042" s="268"/>
      <c r="I4042" s="268"/>
      <c r="J4042" s="268"/>
      <c r="K4042" s="268"/>
      <c r="L4042" s="268"/>
      <c r="M4042" s="268"/>
      <c r="N4042" s="268"/>
      <c r="O4042" s="268"/>
      <c r="P4042" s="268"/>
      <c r="Q4042" s="268"/>
      <c r="R4042" s="268"/>
      <c r="S4042" s="268"/>
      <c r="T4042" s="268"/>
      <c r="U4042" s="268"/>
      <c r="V4042" s="268"/>
      <c r="W4042" s="316">
        <f>((W4023/$D4042)^(1/$C4042)-1)*$C$3729</f>
        <v>1.5695367959067674E-2</v>
      </c>
    </row>
    <row r="4043" spans="2:24" hidden="1" outlineLevel="1"/>
    <row r="4044" spans="2:24" ht="17.399999999999999" collapsed="1">
      <c r="B4044" s="302" t="s">
        <v>111</v>
      </c>
      <c r="C4044" s="304">
        <f>X4067</f>
        <v>1.5824321289988674E-2</v>
      </c>
      <c r="D4044" s="317">
        <v>0</v>
      </c>
      <c r="E4044" s="317">
        <f t="shared" ref="E4044:X4044" si="617">D4044+1</f>
        <v>1</v>
      </c>
      <c r="F4044" s="317">
        <f t="shared" si="617"/>
        <v>2</v>
      </c>
      <c r="G4044" s="317">
        <f t="shared" si="617"/>
        <v>3</v>
      </c>
      <c r="H4044" s="317">
        <f t="shared" si="617"/>
        <v>4</v>
      </c>
      <c r="I4044" s="317">
        <f t="shared" si="617"/>
        <v>5</v>
      </c>
      <c r="J4044" s="317">
        <f t="shared" si="617"/>
        <v>6</v>
      </c>
      <c r="K4044" s="317">
        <f t="shared" si="617"/>
        <v>7</v>
      </c>
      <c r="L4044" s="317">
        <f t="shared" si="617"/>
        <v>8</v>
      </c>
      <c r="M4044" s="317">
        <f t="shared" si="617"/>
        <v>9</v>
      </c>
      <c r="N4044" s="317">
        <f t="shared" si="617"/>
        <v>10</v>
      </c>
      <c r="O4044" s="317">
        <f t="shared" si="617"/>
        <v>11</v>
      </c>
      <c r="P4044" s="317">
        <f t="shared" si="617"/>
        <v>12</v>
      </c>
      <c r="Q4044" s="317">
        <f t="shared" si="617"/>
        <v>13</v>
      </c>
      <c r="R4044" s="317">
        <f t="shared" si="617"/>
        <v>14</v>
      </c>
      <c r="S4044" s="317">
        <f t="shared" si="617"/>
        <v>15</v>
      </c>
      <c r="T4044" s="317">
        <f t="shared" si="617"/>
        <v>16</v>
      </c>
      <c r="U4044" s="317">
        <f t="shared" si="617"/>
        <v>17</v>
      </c>
      <c r="V4044" s="317">
        <f t="shared" si="617"/>
        <v>18</v>
      </c>
      <c r="W4044" s="317">
        <f t="shared" si="617"/>
        <v>19</v>
      </c>
      <c r="X4044" s="318">
        <f t="shared" si="617"/>
        <v>20</v>
      </c>
    </row>
    <row r="4045" spans="2:24" ht="17.399999999999999" hidden="1" outlineLevel="1">
      <c r="C4045" s="307" t="s">
        <v>2487</v>
      </c>
      <c r="D4045" s="319"/>
      <c r="E4045" s="319"/>
      <c r="F4045" s="319"/>
      <c r="G4045" s="319"/>
      <c r="H4045" s="319"/>
      <c r="I4045" s="319"/>
      <c r="J4045" s="319"/>
      <c r="K4045" s="319"/>
      <c r="L4045" s="319"/>
      <c r="M4045" s="319"/>
      <c r="N4045" s="319"/>
      <c r="O4045" s="319"/>
      <c r="P4045" s="319"/>
      <c r="Q4045" s="319"/>
      <c r="R4045" s="319"/>
      <c r="S4045" s="319"/>
      <c r="T4045" s="319"/>
      <c r="U4045" s="319"/>
      <c r="V4045" s="319"/>
      <c r="W4045" s="319"/>
      <c r="X4045" s="319">
        <v>1</v>
      </c>
    </row>
    <row r="4046" spans="2:24" ht="17.399999999999999" hidden="1" outlineLevel="1">
      <c r="C4046" s="307" t="s">
        <v>2488</v>
      </c>
      <c r="D4046" s="319"/>
      <c r="E4046" s="319">
        <f t="shared" ref="E4046:W4046" si="618">F4046</f>
        <v>3.9500000000000004E-3</v>
      </c>
      <c r="F4046" s="319">
        <f t="shared" si="618"/>
        <v>3.9500000000000004E-3</v>
      </c>
      <c r="G4046" s="319">
        <f t="shared" si="618"/>
        <v>3.9500000000000004E-3</v>
      </c>
      <c r="H4046" s="319">
        <f t="shared" si="618"/>
        <v>3.9500000000000004E-3</v>
      </c>
      <c r="I4046" s="319">
        <f t="shared" si="618"/>
        <v>3.9500000000000004E-3</v>
      </c>
      <c r="J4046" s="319">
        <f t="shared" si="618"/>
        <v>3.9500000000000004E-3</v>
      </c>
      <c r="K4046" s="319">
        <f t="shared" si="618"/>
        <v>3.9500000000000004E-3</v>
      </c>
      <c r="L4046" s="319">
        <f t="shared" si="618"/>
        <v>3.9500000000000004E-3</v>
      </c>
      <c r="M4046" s="319">
        <f t="shared" si="618"/>
        <v>3.9500000000000004E-3</v>
      </c>
      <c r="N4046" s="319">
        <f t="shared" si="618"/>
        <v>3.9500000000000004E-3</v>
      </c>
      <c r="O4046" s="319">
        <f t="shared" si="618"/>
        <v>3.9500000000000004E-3</v>
      </c>
      <c r="P4046" s="319">
        <f t="shared" si="618"/>
        <v>3.9500000000000004E-3</v>
      </c>
      <c r="Q4046" s="319">
        <f t="shared" si="618"/>
        <v>3.9500000000000004E-3</v>
      </c>
      <c r="R4046" s="319">
        <f t="shared" si="618"/>
        <v>3.9500000000000004E-3</v>
      </c>
      <c r="S4046" s="319">
        <f t="shared" si="618"/>
        <v>3.9500000000000004E-3</v>
      </c>
      <c r="T4046" s="319">
        <f t="shared" si="618"/>
        <v>3.9500000000000004E-3</v>
      </c>
      <c r="U4046" s="319">
        <f t="shared" si="618"/>
        <v>3.9500000000000004E-3</v>
      </c>
      <c r="V4046" s="319">
        <f t="shared" si="618"/>
        <v>3.9500000000000004E-3</v>
      </c>
      <c r="W4046" s="319">
        <f t="shared" si="618"/>
        <v>3.9500000000000004E-3</v>
      </c>
      <c r="X4046" s="319">
        <f>HLOOKUP(X4044,$C$3735:$AP$3737,3,0)/$C$3729</f>
        <v>3.9500000000000004E-3</v>
      </c>
    </row>
    <row r="4047" spans="2:24" ht="17.399999999999999" hidden="1" outlineLevel="1">
      <c r="C4047" s="307" t="s">
        <v>2489</v>
      </c>
      <c r="D4047" s="319">
        <v>1</v>
      </c>
      <c r="E4047" s="319">
        <f t="shared" ref="E4047:X4047" si="619">SUM(E4045:E4046)</f>
        <v>3.9500000000000004E-3</v>
      </c>
      <c r="F4047" s="319">
        <f t="shared" si="619"/>
        <v>3.9500000000000004E-3</v>
      </c>
      <c r="G4047" s="319">
        <f t="shared" si="619"/>
        <v>3.9500000000000004E-3</v>
      </c>
      <c r="H4047" s="319">
        <f t="shared" si="619"/>
        <v>3.9500000000000004E-3</v>
      </c>
      <c r="I4047" s="319">
        <f t="shared" si="619"/>
        <v>3.9500000000000004E-3</v>
      </c>
      <c r="J4047" s="319">
        <f t="shared" si="619"/>
        <v>3.9500000000000004E-3</v>
      </c>
      <c r="K4047" s="319">
        <f t="shared" si="619"/>
        <v>3.9500000000000004E-3</v>
      </c>
      <c r="L4047" s="319">
        <f t="shared" si="619"/>
        <v>3.9500000000000004E-3</v>
      </c>
      <c r="M4047" s="319">
        <f t="shared" si="619"/>
        <v>3.9500000000000004E-3</v>
      </c>
      <c r="N4047" s="319">
        <f t="shared" si="619"/>
        <v>3.9500000000000004E-3</v>
      </c>
      <c r="O4047" s="319">
        <f t="shared" si="619"/>
        <v>3.9500000000000004E-3</v>
      </c>
      <c r="P4047" s="319">
        <f t="shared" si="619"/>
        <v>3.9500000000000004E-3</v>
      </c>
      <c r="Q4047" s="319">
        <f t="shared" si="619"/>
        <v>3.9500000000000004E-3</v>
      </c>
      <c r="R4047" s="319">
        <f t="shared" si="619"/>
        <v>3.9500000000000004E-3</v>
      </c>
      <c r="S4047" s="319">
        <f t="shared" si="619"/>
        <v>3.9500000000000004E-3</v>
      </c>
      <c r="T4047" s="319">
        <f t="shared" si="619"/>
        <v>3.9500000000000004E-3</v>
      </c>
      <c r="U4047" s="319">
        <f t="shared" si="619"/>
        <v>3.9500000000000004E-3</v>
      </c>
      <c r="V4047" s="319">
        <f t="shared" si="619"/>
        <v>3.9500000000000004E-3</v>
      </c>
      <c r="W4047" s="319">
        <f t="shared" si="619"/>
        <v>3.9500000000000004E-3</v>
      </c>
      <c r="X4047" s="319">
        <f t="shared" si="619"/>
        <v>1.0039499999999999</v>
      </c>
    </row>
    <row r="4048" spans="2:24" ht="17.399999999999999" hidden="1" outlineLevel="1">
      <c r="C4048" s="312">
        <v>1</v>
      </c>
      <c r="D4048" s="319">
        <f t="shared" ref="D4048:D4066" si="620">SUM(E4048:X4048)</f>
        <v>3.935242839352429E-3</v>
      </c>
      <c r="E4048" s="313">
        <f>E4047/(1+HLOOKUP(E4044,$C$3735:$AP$3738,4,0)/$C$3729)^$C4048</f>
        <v>3.935242839352429E-3</v>
      </c>
      <c r="F4048" s="320"/>
      <c r="G4048" s="320"/>
    </row>
    <row r="4049" spans="3:21" ht="17.399999999999999" hidden="1" outlineLevel="1">
      <c r="C4049" s="312">
        <f t="shared" ref="C4049:C4067" si="621">C4048+1</f>
        <v>2</v>
      </c>
      <c r="D4049" s="319">
        <f t="shared" si="620"/>
        <v>3.9205408113100167E-3</v>
      </c>
      <c r="E4049" s="319"/>
      <c r="F4049" s="313">
        <f>F4047/(1+HLOOKUP(F4044,$C$3735:$AP$3738,4,0)/$C$3729)^$C4049</f>
        <v>3.9205408113100167E-3</v>
      </c>
      <c r="G4049" s="319"/>
    </row>
    <row r="4050" spans="3:21" ht="17.399999999999999" hidden="1" outlineLevel="1">
      <c r="C4050" s="312">
        <f t="shared" si="621"/>
        <v>3</v>
      </c>
      <c r="D4050" s="319">
        <f t="shared" si="620"/>
        <v>3.9056007737976622E-3</v>
      </c>
      <c r="G4050" s="313">
        <f>G4047/(1+HLOOKUP(G4044,$C$3735:$AP$3738,4,0)/$C$3729)^$C4050</f>
        <v>3.9056007737976622E-3</v>
      </c>
    </row>
    <row r="4051" spans="3:21" ht="17.399999999999999" hidden="1" outlineLevel="1">
      <c r="C4051" s="312">
        <f t="shared" si="621"/>
        <v>4</v>
      </c>
      <c r="D4051" s="319">
        <f t="shared" si="620"/>
        <v>3.8909125788126439E-3</v>
      </c>
      <c r="H4051" s="313">
        <f>H4047/(1+HLOOKUP(H4044,$C$3735:$AP$3738,4,0)/$C$3729)^$C4051</f>
        <v>3.8909125788126439E-3</v>
      </c>
    </row>
    <row r="4052" spans="3:21" ht="17.399999999999999" hidden="1" outlineLevel="1">
      <c r="C4052" s="312">
        <f t="shared" si="621"/>
        <v>5</v>
      </c>
      <c r="D4052" s="319">
        <f t="shared" si="620"/>
        <v>3.8764620168149815E-3</v>
      </c>
      <c r="I4052" s="313">
        <f>I4047/(1+HLOOKUP(I4044,$C$3735:$AP$3738,4,0)/$C$3729)^$C4052</f>
        <v>3.8764620168149815E-3</v>
      </c>
    </row>
    <row r="4053" spans="3:21" ht="17.399999999999999" hidden="1" outlineLevel="1">
      <c r="C4053" s="312">
        <f t="shared" si="621"/>
        <v>6</v>
      </c>
      <c r="D4053" s="319">
        <f t="shared" si="620"/>
        <v>3.8621379432813461E-3</v>
      </c>
      <c r="J4053" s="313">
        <f>J4047/(1+HLOOKUP(J4044,$C$3735:$AP$3738,4,0)/$C$3729)^$C4053</f>
        <v>3.8621379432813461E-3</v>
      </c>
    </row>
    <row r="4054" spans="3:21" ht="17.399999999999999" hidden="1" outlineLevel="1">
      <c r="C4054" s="312">
        <f t="shared" si="621"/>
        <v>7</v>
      </c>
      <c r="D4054" s="319">
        <f t="shared" si="620"/>
        <v>3.8479394846837032E-3</v>
      </c>
      <c r="K4054" s="313">
        <f>K4047/(1+HLOOKUP(K4044,$C$3735:$AP$3738,4,0)/$C$3729)^$C4054</f>
        <v>3.8479394846837032E-3</v>
      </c>
    </row>
    <row r="4055" spans="3:21" ht="17.399999999999999" hidden="1" outlineLevel="1">
      <c r="C4055" s="312">
        <f t="shared" si="621"/>
        <v>8</v>
      </c>
      <c r="D4055" s="319">
        <f t="shared" si="620"/>
        <v>3.8338657754396974E-3</v>
      </c>
      <c r="L4055" s="313">
        <f>L4047/(1+HLOOKUP(L4044,$C$3735:$AP$3738,4,0)/$C$3729)^$C4055</f>
        <v>3.8338657754396974E-3</v>
      </c>
    </row>
    <row r="4056" spans="3:21" ht="17.399999999999999" hidden="1" outlineLevel="1">
      <c r="C4056" s="312">
        <f t="shared" si="621"/>
        <v>9</v>
      </c>
      <c r="D4056" s="319">
        <f t="shared" si="620"/>
        <v>3.8199159578427085E-3</v>
      </c>
      <c r="M4056" s="313">
        <f>M4047/(1+HLOOKUP(M4044,$C$3735:$AP$3738,4,0)/$C$3729)^$C4056</f>
        <v>3.8199159578427085E-3</v>
      </c>
    </row>
    <row r="4057" spans="3:21" ht="17.399999999999999" hidden="1" outlineLevel="1">
      <c r="C4057" s="312">
        <f t="shared" si="621"/>
        <v>10</v>
      </c>
      <c r="D4057" s="319">
        <f t="shared" si="620"/>
        <v>3.8060891819926257E-3</v>
      </c>
      <c r="N4057" s="313">
        <f>N4047/(1+HLOOKUP(N4044,$C$3735:$AP$3738,4,0)/$C$3729)^$C4057</f>
        <v>3.8060891819926257E-3</v>
      </c>
    </row>
    <row r="4058" spans="3:21" ht="17.399999999999999" hidden="1" outlineLevel="1">
      <c r="C4058" s="312">
        <f t="shared" si="621"/>
        <v>11</v>
      </c>
      <c r="D4058" s="319">
        <f t="shared" si="620"/>
        <v>3.792384605727281E-3</v>
      </c>
      <c r="O4058" s="313">
        <f>O4047/(1+HLOOKUP(O4044,$C$3735:$AP$3738,4,0)/$C$3729)^$C4058</f>
        <v>3.792384605727281E-3</v>
      </c>
    </row>
    <row r="4059" spans="3:21" ht="17.399999999999999" hidden="1" outlineLevel="1">
      <c r="C4059" s="312">
        <f t="shared" si="621"/>
        <v>12</v>
      </c>
      <c r="D4059" s="319">
        <f t="shared" si="620"/>
        <v>3.7788013945546438E-3</v>
      </c>
      <c r="P4059" s="313">
        <f>P4047/(1+HLOOKUP(P4044,$C$3735:$AP$3738,4,0)/$C$3729)^$C4059</f>
        <v>3.7788013945546438E-3</v>
      </c>
    </row>
    <row r="4060" spans="3:21" ht="17.399999999999999" hidden="1" outlineLevel="1">
      <c r="C4060" s="312">
        <f t="shared" si="621"/>
        <v>13</v>
      </c>
      <c r="D4060" s="319">
        <f t="shared" si="620"/>
        <v>3.7633135965299733E-3</v>
      </c>
      <c r="Q4060" s="313">
        <f>Q4047/(1+HLOOKUP(Q4044,$C$3735:$AP$3738,4,0)/$C$3729)^$C4060</f>
        <v>3.7633135965299733E-3</v>
      </c>
    </row>
    <row r="4061" spans="3:21" ht="17.399999999999999" hidden="1" outlineLevel="1">
      <c r="C4061" s="312">
        <f t="shared" si="621"/>
        <v>14</v>
      </c>
      <c r="D4061" s="319">
        <f t="shared" si="620"/>
        <v>3.7476495274653908E-3</v>
      </c>
      <c r="R4061" s="313">
        <f>R4047/(1+HLOOKUP(R4044,$C$3735:$AP$3738,4,0)/$C$3729)^$C4061</f>
        <v>3.7476495274653908E-3</v>
      </c>
    </row>
    <row r="4062" spans="3:21" ht="17.399999999999999" hidden="1" outlineLevel="1">
      <c r="C4062" s="312">
        <f t="shared" si="621"/>
        <v>15</v>
      </c>
      <c r="D4062" s="319">
        <f t="shared" si="620"/>
        <v>3.7318113165181067E-3</v>
      </c>
      <c r="S4062" s="313">
        <f>S4047/(1+HLOOKUP(S4044,$C$3735:$AP$3738,4,0)/$C$3729)^$C4062</f>
        <v>3.7318113165181067E-3</v>
      </c>
    </row>
    <row r="4063" spans="3:21" ht="17.399999999999999" hidden="1" outlineLevel="1">
      <c r="C4063" s="312">
        <f t="shared" si="621"/>
        <v>16</v>
      </c>
      <c r="D4063" s="319">
        <f t="shared" si="620"/>
        <v>3.7158011064171814E-3</v>
      </c>
      <c r="T4063" s="313">
        <f>T4047/(1+HLOOKUP(T4044,$C$3735:$AP$3738,4,0)/$C$3729)^$C4063</f>
        <v>3.7158011064171814E-3</v>
      </c>
    </row>
    <row r="4064" spans="3:21" ht="17.399999999999999" hidden="1" outlineLevel="1">
      <c r="C4064" s="312">
        <f t="shared" si="621"/>
        <v>17</v>
      </c>
      <c r="D4064" s="319">
        <f t="shared" si="620"/>
        <v>3.6996210530778071E-3</v>
      </c>
      <c r="U4064" s="313">
        <f>U4047/(1+HLOOKUP(U4044,$C$3735:$AP$3738,4,0)/$C$3729)^$C4064</f>
        <v>3.6996210530778071E-3</v>
      </c>
    </row>
    <row r="4065" spans="2:25" ht="17.399999999999999" hidden="1" outlineLevel="1">
      <c r="C4065" s="312">
        <f t="shared" si="621"/>
        <v>18</v>
      </c>
      <c r="D4065" s="319">
        <f t="shared" si="620"/>
        <v>3.683273325214665E-3</v>
      </c>
      <c r="V4065" s="313">
        <f>V4047/(1+HLOOKUP(V4044,$C$3735:$AP$3738,4,0)/$C$3729)^$C4065</f>
        <v>3.683273325214665E-3</v>
      </c>
    </row>
    <row r="4066" spans="2:25" ht="17.399999999999999" hidden="1" outlineLevel="1">
      <c r="C4066" s="312">
        <f t="shared" si="621"/>
        <v>19</v>
      </c>
      <c r="D4066" s="319">
        <f t="shared" si="620"/>
        <v>3.6667601039545102E-3</v>
      </c>
      <c r="W4066" s="313">
        <f>W4047/(1+HLOOKUP(W4044,$C$3735:$AP$3738,4,0)/$C$3729)^$C4066</f>
        <v>3.6667601039545102E-3</v>
      </c>
    </row>
    <row r="4067" spans="2:25" ht="17.399999999999999" hidden="1" outlineLevel="1">
      <c r="B4067" s="268"/>
      <c r="C4067" s="314">
        <f t="shared" si="621"/>
        <v>20</v>
      </c>
      <c r="D4067" s="321">
        <f>D4047-SUM(D4048:D4066)</f>
        <v>0.92772187660721261</v>
      </c>
      <c r="E4067" s="268"/>
      <c r="F4067" s="268"/>
      <c r="G4067" s="268"/>
      <c r="H4067" s="268"/>
      <c r="I4067" s="268"/>
      <c r="J4067" s="268"/>
      <c r="K4067" s="268"/>
      <c r="L4067" s="268"/>
      <c r="M4067" s="268"/>
      <c r="N4067" s="268"/>
      <c r="O4067" s="268"/>
      <c r="P4067" s="268"/>
      <c r="Q4067" s="268"/>
      <c r="R4067" s="268"/>
      <c r="S4067" s="268"/>
      <c r="T4067" s="268"/>
      <c r="U4067" s="268"/>
      <c r="V4067" s="268"/>
      <c r="W4067" s="268"/>
      <c r="X4067" s="316">
        <f>((X4047/$D4067)^(1/$C4067)-1)*$C$3729</f>
        <v>1.5824321289988674E-2</v>
      </c>
    </row>
    <row r="4068" spans="2:25" hidden="1" outlineLevel="1"/>
    <row r="4069" spans="2:25" ht="17.399999999999999" collapsed="1">
      <c r="B4069" s="302" t="s">
        <v>112</v>
      </c>
      <c r="C4069" s="304">
        <f>Y4093</f>
        <v>1.5953467866872018E-2</v>
      </c>
      <c r="D4069" s="317">
        <v>0</v>
      </c>
      <c r="E4069" s="317">
        <f t="shared" ref="E4069:Y4069" si="622">D4069+1</f>
        <v>1</v>
      </c>
      <c r="F4069" s="317">
        <f t="shared" si="622"/>
        <v>2</v>
      </c>
      <c r="G4069" s="317">
        <f t="shared" si="622"/>
        <v>3</v>
      </c>
      <c r="H4069" s="317">
        <f t="shared" si="622"/>
        <v>4</v>
      </c>
      <c r="I4069" s="317">
        <f t="shared" si="622"/>
        <v>5</v>
      </c>
      <c r="J4069" s="317">
        <f t="shared" si="622"/>
        <v>6</v>
      </c>
      <c r="K4069" s="317">
        <f t="shared" si="622"/>
        <v>7</v>
      </c>
      <c r="L4069" s="317">
        <f t="shared" si="622"/>
        <v>8</v>
      </c>
      <c r="M4069" s="317">
        <f t="shared" si="622"/>
        <v>9</v>
      </c>
      <c r="N4069" s="317">
        <f t="shared" si="622"/>
        <v>10</v>
      </c>
      <c r="O4069" s="317">
        <f t="shared" si="622"/>
        <v>11</v>
      </c>
      <c r="P4069" s="317">
        <f t="shared" si="622"/>
        <v>12</v>
      </c>
      <c r="Q4069" s="317">
        <f t="shared" si="622"/>
        <v>13</v>
      </c>
      <c r="R4069" s="317">
        <f t="shared" si="622"/>
        <v>14</v>
      </c>
      <c r="S4069" s="317">
        <f t="shared" si="622"/>
        <v>15</v>
      </c>
      <c r="T4069" s="317">
        <f t="shared" si="622"/>
        <v>16</v>
      </c>
      <c r="U4069" s="317">
        <f t="shared" si="622"/>
        <v>17</v>
      </c>
      <c r="V4069" s="317">
        <f t="shared" si="622"/>
        <v>18</v>
      </c>
      <c r="W4069" s="317">
        <f t="shared" si="622"/>
        <v>19</v>
      </c>
      <c r="X4069" s="317">
        <f t="shared" si="622"/>
        <v>20</v>
      </c>
      <c r="Y4069" s="318">
        <f t="shared" si="622"/>
        <v>21</v>
      </c>
    </row>
    <row r="4070" spans="2:25" ht="17.399999999999999" hidden="1" outlineLevel="1">
      <c r="C4070" s="307" t="s">
        <v>2487</v>
      </c>
      <c r="D4070" s="319"/>
      <c r="E4070" s="319"/>
      <c r="F4070" s="319"/>
      <c r="G4070" s="319"/>
      <c r="H4070" s="319"/>
      <c r="I4070" s="319"/>
      <c r="J4070" s="319"/>
      <c r="K4070" s="319"/>
      <c r="L4070" s="319"/>
      <c r="M4070" s="319"/>
      <c r="N4070" s="319"/>
      <c r="O4070" s="319"/>
      <c r="P4070" s="319"/>
      <c r="Q4070" s="319"/>
      <c r="R4070" s="319"/>
      <c r="S4070" s="319"/>
      <c r="T4070" s="319"/>
      <c r="U4070" s="319"/>
      <c r="V4070" s="319"/>
      <c r="W4070" s="319"/>
      <c r="X4070" s="319"/>
      <c r="Y4070" s="319">
        <v>1</v>
      </c>
    </row>
    <row r="4071" spans="2:25" ht="17.399999999999999" hidden="1" outlineLevel="1">
      <c r="C4071" s="307" t="s">
        <v>2488</v>
      </c>
      <c r="D4071" s="319"/>
      <c r="E4071" s="319">
        <f t="shared" ref="E4071:X4071" si="623">F4071</f>
        <v>3.9812500000000004E-3</v>
      </c>
      <c r="F4071" s="319">
        <f t="shared" si="623"/>
        <v>3.9812500000000004E-3</v>
      </c>
      <c r="G4071" s="319">
        <f t="shared" si="623"/>
        <v>3.9812500000000004E-3</v>
      </c>
      <c r="H4071" s="319">
        <f t="shared" si="623"/>
        <v>3.9812500000000004E-3</v>
      </c>
      <c r="I4071" s="319">
        <f t="shared" si="623"/>
        <v>3.9812500000000004E-3</v>
      </c>
      <c r="J4071" s="319">
        <f t="shared" si="623"/>
        <v>3.9812500000000004E-3</v>
      </c>
      <c r="K4071" s="319">
        <f t="shared" si="623"/>
        <v>3.9812500000000004E-3</v>
      </c>
      <c r="L4071" s="319">
        <f t="shared" si="623"/>
        <v>3.9812500000000004E-3</v>
      </c>
      <c r="M4071" s="319">
        <f t="shared" si="623"/>
        <v>3.9812500000000004E-3</v>
      </c>
      <c r="N4071" s="319">
        <f t="shared" si="623"/>
        <v>3.9812500000000004E-3</v>
      </c>
      <c r="O4071" s="319">
        <f t="shared" si="623"/>
        <v>3.9812500000000004E-3</v>
      </c>
      <c r="P4071" s="319">
        <f t="shared" si="623"/>
        <v>3.9812500000000004E-3</v>
      </c>
      <c r="Q4071" s="319">
        <f t="shared" si="623"/>
        <v>3.9812500000000004E-3</v>
      </c>
      <c r="R4071" s="319">
        <f t="shared" si="623"/>
        <v>3.9812500000000004E-3</v>
      </c>
      <c r="S4071" s="319">
        <f t="shared" si="623"/>
        <v>3.9812500000000004E-3</v>
      </c>
      <c r="T4071" s="319">
        <f t="shared" si="623"/>
        <v>3.9812500000000004E-3</v>
      </c>
      <c r="U4071" s="319">
        <f t="shared" si="623"/>
        <v>3.9812500000000004E-3</v>
      </c>
      <c r="V4071" s="319">
        <f t="shared" si="623"/>
        <v>3.9812500000000004E-3</v>
      </c>
      <c r="W4071" s="319">
        <f t="shared" si="623"/>
        <v>3.9812500000000004E-3</v>
      </c>
      <c r="X4071" s="319">
        <f t="shared" si="623"/>
        <v>3.9812500000000004E-3</v>
      </c>
      <c r="Y4071" s="319">
        <f>HLOOKUP(Y4069,$C$3735:$AP$3737,3,0)/$C$3729</f>
        <v>3.9812500000000004E-3</v>
      </c>
    </row>
    <row r="4072" spans="2:25" ht="17.399999999999999" hidden="1" outlineLevel="1">
      <c r="C4072" s="307" t="s">
        <v>2489</v>
      </c>
      <c r="D4072" s="319">
        <v>1</v>
      </c>
      <c r="E4072" s="319">
        <f t="shared" ref="E4072:Y4072" si="624">SUM(E4070:E4071)</f>
        <v>3.9812500000000004E-3</v>
      </c>
      <c r="F4072" s="319">
        <f t="shared" si="624"/>
        <v>3.9812500000000004E-3</v>
      </c>
      <c r="G4072" s="319">
        <f t="shared" si="624"/>
        <v>3.9812500000000004E-3</v>
      </c>
      <c r="H4072" s="319">
        <f t="shared" si="624"/>
        <v>3.9812500000000004E-3</v>
      </c>
      <c r="I4072" s="319">
        <f t="shared" si="624"/>
        <v>3.9812500000000004E-3</v>
      </c>
      <c r="J4072" s="319">
        <f t="shared" si="624"/>
        <v>3.9812500000000004E-3</v>
      </c>
      <c r="K4072" s="319">
        <f t="shared" si="624"/>
        <v>3.9812500000000004E-3</v>
      </c>
      <c r="L4072" s="319">
        <f t="shared" si="624"/>
        <v>3.9812500000000004E-3</v>
      </c>
      <c r="M4072" s="319">
        <f t="shared" si="624"/>
        <v>3.9812500000000004E-3</v>
      </c>
      <c r="N4072" s="319">
        <f t="shared" si="624"/>
        <v>3.9812500000000004E-3</v>
      </c>
      <c r="O4072" s="319">
        <f t="shared" si="624"/>
        <v>3.9812500000000004E-3</v>
      </c>
      <c r="P4072" s="319">
        <f t="shared" si="624"/>
        <v>3.9812500000000004E-3</v>
      </c>
      <c r="Q4072" s="319">
        <f t="shared" si="624"/>
        <v>3.9812500000000004E-3</v>
      </c>
      <c r="R4072" s="319">
        <f t="shared" si="624"/>
        <v>3.9812500000000004E-3</v>
      </c>
      <c r="S4072" s="319">
        <f t="shared" si="624"/>
        <v>3.9812500000000004E-3</v>
      </c>
      <c r="T4072" s="319">
        <f t="shared" si="624"/>
        <v>3.9812500000000004E-3</v>
      </c>
      <c r="U4072" s="319">
        <f t="shared" si="624"/>
        <v>3.9812500000000004E-3</v>
      </c>
      <c r="V4072" s="319">
        <f t="shared" si="624"/>
        <v>3.9812500000000004E-3</v>
      </c>
      <c r="W4072" s="319">
        <f t="shared" si="624"/>
        <v>3.9812500000000004E-3</v>
      </c>
      <c r="X4072" s="319">
        <f t="shared" si="624"/>
        <v>3.9812500000000004E-3</v>
      </c>
      <c r="Y4072" s="319">
        <f t="shared" si="624"/>
        <v>1.00398125</v>
      </c>
    </row>
    <row r="4073" spans="2:25" ht="17.399999999999999" hidden="1" outlineLevel="1">
      <c r="C4073" s="312">
        <v>1</v>
      </c>
      <c r="D4073" s="319">
        <f t="shared" ref="D4073:D4092" si="625">SUM(E4073:Y4073)</f>
        <v>3.9663760896637614E-3</v>
      </c>
      <c r="E4073" s="313">
        <f>E4072/(1+HLOOKUP(E4069,$C$3735:$AP$3738,4,0)/$C$3729)^$C4073</f>
        <v>3.9663760896637614E-3</v>
      </c>
      <c r="F4073" s="320"/>
      <c r="G4073" s="320"/>
    </row>
    <row r="4074" spans="2:25" ht="17.399999999999999" hidden="1" outlineLevel="1">
      <c r="C4074" s="312">
        <f t="shared" ref="C4074:C4093" si="626">C4073+1</f>
        <v>2</v>
      </c>
      <c r="D4074" s="319">
        <f t="shared" si="625"/>
        <v>3.9515577481083553E-3</v>
      </c>
      <c r="E4074" s="319"/>
      <c r="F4074" s="313">
        <f>F4072/(1+HLOOKUP(F4069,$C$3735:$AP$3738,4,0)/$C$3729)^$C4074</f>
        <v>3.9515577481083553E-3</v>
      </c>
      <c r="G4074" s="319"/>
    </row>
    <row r="4075" spans="2:25" ht="17.399999999999999" hidden="1" outlineLevel="1">
      <c r="C4075" s="312">
        <f t="shared" si="626"/>
        <v>3</v>
      </c>
      <c r="D4075" s="319">
        <f t="shared" si="625"/>
        <v>3.9364995140966945E-3</v>
      </c>
      <c r="G4075" s="313">
        <f>G4072/(1+HLOOKUP(G4069,$C$3735:$AP$3738,4,0)/$C$3729)^$C4075</f>
        <v>3.9364995140966945E-3</v>
      </c>
    </row>
    <row r="4076" spans="2:25" ht="17.399999999999999" hidden="1" outlineLevel="1">
      <c r="C4076" s="312">
        <f t="shared" si="626"/>
        <v>4</v>
      </c>
      <c r="D4076" s="319">
        <f t="shared" si="625"/>
        <v>3.9216951150374277E-3</v>
      </c>
      <c r="H4076" s="313">
        <f>H4072/(1+HLOOKUP(H4069,$C$3735:$AP$3738,4,0)/$C$3729)^$C4076</f>
        <v>3.9216951150374277E-3</v>
      </c>
    </row>
    <row r="4077" spans="2:25" ht="17.399999999999999" hidden="1" outlineLevel="1">
      <c r="C4077" s="312">
        <f t="shared" si="626"/>
        <v>5</v>
      </c>
      <c r="D4077" s="319">
        <f t="shared" si="625"/>
        <v>3.9071302289733281E-3</v>
      </c>
      <c r="I4077" s="313">
        <f>I4072/(1+HLOOKUP(I4069,$C$3735:$AP$3738,4,0)/$C$3729)^$C4077</f>
        <v>3.9071302289733281E-3</v>
      </c>
    </row>
    <row r="4078" spans="2:25" ht="17.399999999999999" hidden="1" outlineLevel="1">
      <c r="C4078" s="312">
        <f t="shared" si="626"/>
        <v>6</v>
      </c>
      <c r="D4078" s="319">
        <f t="shared" si="625"/>
        <v>3.8926928320731293E-3</v>
      </c>
      <c r="J4078" s="313">
        <f>J4072/(1+HLOOKUP(J4069,$C$3735:$AP$3738,4,0)/$C$3729)^$C4078</f>
        <v>3.8926928320731293E-3</v>
      </c>
    </row>
    <row r="4079" spans="2:25" ht="17.399999999999999" hidden="1" outlineLevel="1">
      <c r="C4079" s="312">
        <f t="shared" si="626"/>
        <v>7</v>
      </c>
      <c r="D4079" s="319">
        <f t="shared" si="625"/>
        <v>3.878382043897973E-3</v>
      </c>
      <c r="K4079" s="313">
        <f>K4072/(1+HLOOKUP(K4069,$C$3735:$AP$3738,4,0)/$C$3729)^$C4079</f>
        <v>3.878382043897973E-3</v>
      </c>
    </row>
    <row r="4080" spans="2:25" ht="17.399999999999999" hidden="1" outlineLevel="1">
      <c r="C4080" s="312">
        <f t="shared" si="626"/>
        <v>8</v>
      </c>
      <c r="D4080" s="319">
        <f t="shared" si="625"/>
        <v>3.8641969920175431E-3</v>
      </c>
      <c r="L4080" s="313">
        <f>L4072/(1+HLOOKUP(L4069,$C$3735:$AP$3738,4,0)/$C$3729)^$C4080</f>
        <v>3.8641969920175431E-3</v>
      </c>
    </row>
    <row r="4081" spans="2:26" ht="17.399999999999999" hidden="1" outlineLevel="1">
      <c r="C4081" s="312">
        <f t="shared" si="626"/>
        <v>9</v>
      </c>
      <c r="D4081" s="319">
        <f t="shared" si="625"/>
        <v>3.8501368119395652E-3</v>
      </c>
      <c r="M4081" s="313">
        <f>M4072/(1+HLOOKUP(M4069,$C$3735:$AP$3738,4,0)/$C$3729)^$C4081</f>
        <v>3.8501368119395652E-3</v>
      </c>
    </row>
    <row r="4082" spans="2:26" ht="17.399999999999999" hidden="1" outlineLevel="1">
      <c r="C4082" s="312">
        <f t="shared" si="626"/>
        <v>10</v>
      </c>
      <c r="D4082" s="319">
        <f t="shared" si="625"/>
        <v>3.8362006470400358E-3</v>
      </c>
      <c r="N4082" s="313">
        <f>N4072/(1+HLOOKUP(N4069,$C$3735:$AP$3738,4,0)/$C$3729)^$C4082</f>
        <v>3.8362006470400358E-3</v>
      </c>
    </row>
    <row r="4083" spans="2:26" ht="17.399999999999999" hidden="1" outlineLevel="1">
      <c r="C4083" s="312">
        <f t="shared" si="626"/>
        <v>11</v>
      </c>
      <c r="D4083" s="319">
        <f t="shared" si="625"/>
        <v>3.8223876484941108E-3</v>
      </c>
      <c r="O4083" s="313">
        <f>O4072/(1+HLOOKUP(O4069,$C$3735:$AP$3738,4,0)/$C$3729)^$C4083</f>
        <v>3.8223876484941108E-3</v>
      </c>
    </row>
    <row r="4084" spans="2:26" ht="17.399999999999999" hidden="1" outlineLevel="1">
      <c r="C4084" s="312">
        <f t="shared" si="626"/>
        <v>12</v>
      </c>
      <c r="D4084" s="319">
        <f t="shared" si="625"/>
        <v>3.808696975207766E-3</v>
      </c>
      <c r="P4084" s="313">
        <f>P4072/(1+HLOOKUP(P4069,$C$3735:$AP$3738,4,0)/$C$3729)^$C4084</f>
        <v>3.808696975207766E-3</v>
      </c>
    </row>
    <row r="4085" spans="2:26" ht="17.399999999999999" hidden="1" outlineLevel="1">
      <c r="C4085" s="312">
        <f t="shared" si="626"/>
        <v>13</v>
      </c>
      <c r="D4085" s="319">
        <f t="shared" si="625"/>
        <v>3.7930866471354322E-3</v>
      </c>
      <c r="Q4085" s="313">
        <f>Q4072/(1+HLOOKUP(Q4069,$C$3735:$AP$3738,4,0)/$C$3729)^$C4085</f>
        <v>3.7930866471354322E-3</v>
      </c>
    </row>
    <row r="4086" spans="2:26" ht="17.399999999999999" hidden="1" outlineLevel="1">
      <c r="C4086" s="312">
        <f t="shared" si="626"/>
        <v>14</v>
      </c>
      <c r="D4086" s="319">
        <f t="shared" si="625"/>
        <v>3.7772986534738194E-3</v>
      </c>
      <c r="R4086" s="313">
        <f>R4072/(1+HLOOKUP(R4069,$C$3735:$AP$3738,4,0)/$C$3729)^$C4086</f>
        <v>3.7772986534738194E-3</v>
      </c>
    </row>
    <row r="4087" spans="2:26" ht="17.399999999999999" hidden="1" outlineLevel="1">
      <c r="C4087" s="312">
        <f t="shared" si="626"/>
        <v>15</v>
      </c>
      <c r="D4087" s="319">
        <f t="shared" si="625"/>
        <v>3.7613351402247374E-3</v>
      </c>
      <c r="S4087" s="313">
        <f>S4072/(1+HLOOKUP(S4069,$C$3735:$AP$3738,4,0)/$C$3729)^$C4087</f>
        <v>3.7613351402247374E-3</v>
      </c>
    </row>
    <row r="4088" spans="2:26" ht="17.399999999999999" hidden="1" outlineLevel="1">
      <c r="C4088" s="312">
        <f t="shared" si="626"/>
        <v>16</v>
      </c>
      <c r="D4088" s="319">
        <f t="shared" si="625"/>
        <v>3.7451982670692161E-3</v>
      </c>
      <c r="T4088" s="313">
        <f>T4072/(1+HLOOKUP(T4069,$C$3735:$AP$3738,4,0)/$C$3729)^$C4088</f>
        <v>3.7451982670692161E-3</v>
      </c>
    </row>
    <row r="4089" spans="2:26" ht="17.399999999999999" hidden="1" outlineLevel="1">
      <c r="C4089" s="312">
        <f t="shared" si="626"/>
        <v>17</v>
      </c>
      <c r="D4089" s="319">
        <f t="shared" si="625"/>
        <v>3.7288902069787392E-3</v>
      </c>
      <c r="U4089" s="313">
        <f>U4072/(1+HLOOKUP(U4069,$C$3735:$AP$3738,4,0)/$C$3729)^$C4089</f>
        <v>3.7288902069787392E-3</v>
      </c>
    </row>
    <row r="4090" spans="2:26" ht="17.399999999999999" hidden="1" outlineLevel="1">
      <c r="C4090" s="312">
        <f t="shared" si="626"/>
        <v>18</v>
      </c>
      <c r="D4090" s="319">
        <f t="shared" si="625"/>
        <v>3.7124131458255408E-3</v>
      </c>
      <c r="V4090" s="313">
        <f>V4072/(1+HLOOKUP(V4069,$C$3735:$AP$3738,4,0)/$C$3729)^$C4090</f>
        <v>3.7124131458255408E-3</v>
      </c>
    </row>
    <row r="4091" spans="2:26" ht="17.399999999999999" hidden="1" outlineLevel="1">
      <c r="C4091" s="312">
        <f t="shared" si="626"/>
        <v>19</v>
      </c>
      <c r="D4091" s="319">
        <f t="shared" si="625"/>
        <v>3.6957692819921252E-3</v>
      </c>
      <c r="W4091" s="313">
        <f>W4072/(1+HLOOKUP(W4069,$C$3735:$AP$3738,4,0)/$C$3729)^$C4091</f>
        <v>3.6957692819921252E-3</v>
      </c>
    </row>
    <row r="4092" spans="2:26" ht="17.399999999999999" hidden="1" outlineLevel="1">
      <c r="C4092" s="312">
        <f t="shared" si="626"/>
        <v>20</v>
      </c>
      <c r="D4092" s="319">
        <f t="shared" si="625"/>
        <v>3.6789608259798355E-3</v>
      </c>
      <c r="X4092" s="313">
        <f>X4072/(1+HLOOKUP(X4069,$C$3735:$AP$3738,4,0)/$C$3729)^$C4092</f>
        <v>3.6789608259798355E-3</v>
      </c>
    </row>
    <row r="4093" spans="2:26" ht="17.399999999999999" hidden="1" outlineLevel="1">
      <c r="B4093" s="268"/>
      <c r="C4093" s="314">
        <f t="shared" si="626"/>
        <v>21</v>
      </c>
      <c r="D4093" s="321">
        <f>D4072-SUM(D4073:D4092)</f>
        <v>0.92347109518477088</v>
      </c>
      <c r="E4093" s="268"/>
      <c r="F4093" s="268"/>
      <c r="G4093" s="268"/>
      <c r="H4093" s="268"/>
      <c r="I4093" s="268"/>
      <c r="J4093" s="268"/>
      <c r="K4093" s="268"/>
      <c r="L4093" s="268"/>
      <c r="M4093" s="268"/>
      <c r="N4093" s="268"/>
      <c r="O4093" s="268"/>
      <c r="P4093" s="268"/>
      <c r="Q4093" s="268"/>
      <c r="R4093" s="268"/>
      <c r="S4093" s="268"/>
      <c r="T4093" s="268"/>
      <c r="U4093" s="268"/>
      <c r="V4093" s="268"/>
      <c r="W4093" s="268"/>
      <c r="X4093" s="268"/>
      <c r="Y4093" s="316">
        <f>((Y4072/$D4093)^(1/$C4093)-1)*$C$3729</f>
        <v>1.5953467866872018E-2</v>
      </c>
    </row>
    <row r="4094" spans="2:26" hidden="1" outlineLevel="1"/>
    <row r="4095" spans="2:26" ht="17.399999999999999" collapsed="1">
      <c r="B4095" s="302" t="s">
        <v>113</v>
      </c>
      <c r="C4095" s="304">
        <f>Z4120</f>
        <v>1.6082818165173762E-2</v>
      </c>
      <c r="D4095" s="317">
        <v>0</v>
      </c>
      <c r="E4095" s="317">
        <f t="shared" ref="E4095:Z4095" si="627">D4095+1</f>
        <v>1</v>
      </c>
      <c r="F4095" s="317">
        <f t="shared" si="627"/>
        <v>2</v>
      </c>
      <c r="G4095" s="317">
        <f t="shared" si="627"/>
        <v>3</v>
      </c>
      <c r="H4095" s="317">
        <f t="shared" si="627"/>
        <v>4</v>
      </c>
      <c r="I4095" s="317">
        <f t="shared" si="627"/>
        <v>5</v>
      </c>
      <c r="J4095" s="317">
        <f t="shared" si="627"/>
        <v>6</v>
      </c>
      <c r="K4095" s="317">
        <f t="shared" si="627"/>
        <v>7</v>
      </c>
      <c r="L4095" s="317">
        <f t="shared" si="627"/>
        <v>8</v>
      </c>
      <c r="M4095" s="317">
        <f t="shared" si="627"/>
        <v>9</v>
      </c>
      <c r="N4095" s="317">
        <f t="shared" si="627"/>
        <v>10</v>
      </c>
      <c r="O4095" s="317">
        <f t="shared" si="627"/>
        <v>11</v>
      </c>
      <c r="P4095" s="317">
        <f t="shared" si="627"/>
        <v>12</v>
      </c>
      <c r="Q4095" s="317">
        <f t="shared" si="627"/>
        <v>13</v>
      </c>
      <c r="R4095" s="317">
        <f t="shared" si="627"/>
        <v>14</v>
      </c>
      <c r="S4095" s="317">
        <f t="shared" si="627"/>
        <v>15</v>
      </c>
      <c r="T4095" s="317">
        <f t="shared" si="627"/>
        <v>16</v>
      </c>
      <c r="U4095" s="317">
        <f t="shared" si="627"/>
        <v>17</v>
      </c>
      <c r="V4095" s="317">
        <f t="shared" si="627"/>
        <v>18</v>
      </c>
      <c r="W4095" s="317">
        <f t="shared" si="627"/>
        <v>19</v>
      </c>
      <c r="X4095" s="317">
        <f t="shared" si="627"/>
        <v>20</v>
      </c>
      <c r="Y4095" s="317">
        <f t="shared" si="627"/>
        <v>21</v>
      </c>
      <c r="Z4095" s="318">
        <f t="shared" si="627"/>
        <v>22</v>
      </c>
    </row>
    <row r="4096" spans="2:26" ht="17.399999999999999" hidden="1" outlineLevel="1">
      <c r="C4096" s="307" t="s">
        <v>2487</v>
      </c>
      <c r="D4096" s="319"/>
      <c r="E4096" s="319"/>
      <c r="F4096" s="319"/>
      <c r="G4096" s="319"/>
      <c r="H4096" s="319"/>
      <c r="I4096" s="319"/>
      <c r="J4096" s="319"/>
      <c r="K4096" s="319"/>
      <c r="L4096" s="319"/>
      <c r="M4096" s="319"/>
      <c r="N4096" s="319"/>
      <c r="O4096" s="319"/>
      <c r="P4096" s="319"/>
      <c r="Q4096" s="319"/>
      <c r="R4096" s="319"/>
      <c r="S4096" s="319"/>
      <c r="T4096" s="319"/>
      <c r="U4096" s="319"/>
      <c r="V4096" s="319"/>
      <c r="W4096" s="319"/>
      <c r="X4096" s="319"/>
      <c r="Y4096" s="319"/>
      <c r="Z4096" s="319">
        <v>1</v>
      </c>
    </row>
    <row r="4097" spans="3:26" ht="17.399999999999999" hidden="1" outlineLevel="1">
      <c r="C4097" s="307" t="s">
        <v>2488</v>
      </c>
      <c r="D4097" s="319"/>
      <c r="E4097" s="319">
        <f t="shared" ref="E4097:Y4097" si="628">F4097</f>
        <v>4.0125000000000004E-3</v>
      </c>
      <c r="F4097" s="319">
        <f t="shared" si="628"/>
        <v>4.0125000000000004E-3</v>
      </c>
      <c r="G4097" s="319">
        <f t="shared" si="628"/>
        <v>4.0125000000000004E-3</v>
      </c>
      <c r="H4097" s="319">
        <f t="shared" si="628"/>
        <v>4.0125000000000004E-3</v>
      </c>
      <c r="I4097" s="319">
        <f t="shared" si="628"/>
        <v>4.0125000000000004E-3</v>
      </c>
      <c r="J4097" s="319">
        <f t="shared" si="628"/>
        <v>4.0125000000000004E-3</v>
      </c>
      <c r="K4097" s="319">
        <f t="shared" si="628"/>
        <v>4.0125000000000004E-3</v>
      </c>
      <c r="L4097" s="319">
        <f t="shared" si="628"/>
        <v>4.0125000000000004E-3</v>
      </c>
      <c r="M4097" s="319">
        <f t="shared" si="628"/>
        <v>4.0125000000000004E-3</v>
      </c>
      <c r="N4097" s="319">
        <f t="shared" si="628"/>
        <v>4.0125000000000004E-3</v>
      </c>
      <c r="O4097" s="319">
        <f t="shared" si="628"/>
        <v>4.0125000000000004E-3</v>
      </c>
      <c r="P4097" s="319">
        <f t="shared" si="628"/>
        <v>4.0125000000000004E-3</v>
      </c>
      <c r="Q4097" s="319">
        <f t="shared" si="628"/>
        <v>4.0125000000000004E-3</v>
      </c>
      <c r="R4097" s="319">
        <f t="shared" si="628"/>
        <v>4.0125000000000004E-3</v>
      </c>
      <c r="S4097" s="319">
        <f t="shared" si="628"/>
        <v>4.0125000000000004E-3</v>
      </c>
      <c r="T4097" s="319">
        <f t="shared" si="628"/>
        <v>4.0125000000000004E-3</v>
      </c>
      <c r="U4097" s="319">
        <f t="shared" si="628"/>
        <v>4.0125000000000004E-3</v>
      </c>
      <c r="V4097" s="319">
        <f t="shared" si="628"/>
        <v>4.0125000000000004E-3</v>
      </c>
      <c r="W4097" s="319">
        <f t="shared" si="628"/>
        <v>4.0125000000000004E-3</v>
      </c>
      <c r="X4097" s="319">
        <f t="shared" si="628"/>
        <v>4.0125000000000004E-3</v>
      </c>
      <c r="Y4097" s="319">
        <f t="shared" si="628"/>
        <v>4.0125000000000004E-3</v>
      </c>
      <c r="Z4097" s="319">
        <f>HLOOKUP(Z4095,$C$3735:$AP$3737,3,0)/$C$3729</f>
        <v>4.0125000000000004E-3</v>
      </c>
    </row>
    <row r="4098" spans="3:26" ht="17.399999999999999" hidden="1" outlineLevel="1">
      <c r="C4098" s="307" t="s">
        <v>2489</v>
      </c>
      <c r="D4098" s="319">
        <v>1</v>
      </c>
      <c r="E4098" s="319">
        <f t="shared" ref="E4098:Z4098" si="629">SUM(E4096:E4097)</f>
        <v>4.0125000000000004E-3</v>
      </c>
      <c r="F4098" s="319">
        <f t="shared" si="629"/>
        <v>4.0125000000000004E-3</v>
      </c>
      <c r="G4098" s="319">
        <f t="shared" si="629"/>
        <v>4.0125000000000004E-3</v>
      </c>
      <c r="H4098" s="319">
        <f t="shared" si="629"/>
        <v>4.0125000000000004E-3</v>
      </c>
      <c r="I4098" s="319">
        <f t="shared" si="629"/>
        <v>4.0125000000000004E-3</v>
      </c>
      <c r="J4098" s="319">
        <f t="shared" si="629"/>
        <v>4.0125000000000004E-3</v>
      </c>
      <c r="K4098" s="319">
        <f t="shared" si="629"/>
        <v>4.0125000000000004E-3</v>
      </c>
      <c r="L4098" s="319">
        <f t="shared" si="629"/>
        <v>4.0125000000000004E-3</v>
      </c>
      <c r="M4098" s="319">
        <f t="shared" si="629"/>
        <v>4.0125000000000004E-3</v>
      </c>
      <c r="N4098" s="319">
        <f t="shared" si="629"/>
        <v>4.0125000000000004E-3</v>
      </c>
      <c r="O4098" s="319">
        <f t="shared" si="629"/>
        <v>4.0125000000000004E-3</v>
      </c>
      <c r="P4098" s="319">
        <f t="shared" si="629"/>
        <v>4.0125000000000004E-3</v>
      </c>
      <c r="Q4098" s="319">
        <f t="shared" si="629"/>
        <v>4.0125000000000004E-3</v>
      </c>
      <c r="R4098" s="319">
        <f t="shared" si="629"/>
        <v>4.0125000000000004E-3</v>
      </c>
      <c r="S4098" s="319">
        <f t="shared" si="629"/>
        <v>4.0125000000000004E-3</v>
      </c>
      <c r="T4098" s="319">
        <f t="shared" si="629"/>
        <v>4.0125000000000004E-3</v>
      </c>
      <c r="U4098" s="319">
        <f t="shared" si="629"/>
        <v>4.0125000000000004E-3</v>
      </c>
      <c r="V4098" s="319">
        <f t="shared" si="629"/>
        <v>4.0125000000000004E-3</v>
      </c>
      <c r="W4098" s="319">
        <f t="shared" si="629"/>
        <v>4.0125000000000004E-3</v>
      </c>
      <c r="X4098" s="319">
        <f t="shared" si="629"/>
        <v>4.0125000000000004E-3</v>
      </c>
      <c r="Y4098" s="319">
        <f t="shared" si="629"/>
        <v>4.0125000000000004E-3</v>
      </c>
      <c r="Z4098" s="319">
        <f t="shared" si="629"/>
        <v>1.0040125</v>
      </c>
    </row>
    <row r="4099" spans="3:26" ht="17.399999999999999" hidden="1" outlineLevel="1">
      <c r="C4099" s="312">
        <v>1</v>
      </c>
      <c r="D4099" s="319">
        <f t="shared" ref="D4099:D4119" si="630">SUM(E4099:Z4099)</f>
        <v>3.9975093399750939E-3</v>
      </c>
      <c r="E4099" s="313">
        <f>E4098/(1+HLOOKUP(E4095,$C$3735:$AP$3738,4,0)/$C$3729)^$C4099</f>
        <v>3.9975093399750939E-3</v>
      </c>
      <c r="F4099" s="320"/>
      <c r="G4099" s="320"/>
    </row>
    <row r="4100" spans="3:26" ht="17.399999999999999" hidden="1" outlineLevel="1">
      <c r="C4100" s="312">
        <f t="shared" ref="C4100:C4120" si="631">C4099+1</f>
        <v>2</v>
      </c>
      <c r="D4100" s="319">
        <f t="shared" si="630"/>
        <v>3.9825746849066939E-3</v>
      </c>
      <c r="E4100" s="319"/>
      <c r="F4100" s="313">
        <f>F4098/(1+HLOOKUP(F4095,$C$3735:$AP$3738,4,0)/$C$3729)^$C4100</f>
        <v>3.9825746849066939E-3</v>
      </c>
      <c r="G4100" s="319"/>
    </row>
    <row r="4101" spans="3:26" ht="17.399999999999999" hidden="1" outlineLevel="1">
      <c r="C4101" s="312">
        <f t="shared" si="631"/>
        <v>3</v>
      </c>
      <c r="D4101" s="319">
        <f t="shared" si="630"/>
        <v>3.9673982543957263E-3</v>
      </c>
      <c r="G4101" s="313">
        <f>G4098/(1+HLOOKUP(G4095,$C$3735:$AP$3738,4,0)/$C$3729)^$C4101</f>
        <v>3.9673982543957263E-3</v>
      </c>
    </row>
    <row r="4102" spans="3:26" ht="17.399999999999999" hidden="1" outlineLevel="1">
      <c r="C4102" s="312">
        <f t="shared" si="631"/>
        <v>4</v>
      </c>
      <c r="D4102" s="319">
        <f t="shared" si="630"/>
        <v>3.9524776512622111E-3</v>
      </c>
      <c r="H4102" s="313">
        <f>H4098/(1+HLOOKUP(H4095,$C$3735:$AP$3738,4,0)/$C$3729)^$C4102</f>
        <v>3.9524776512622111E-3</v>
      </c>
    </row>
    <row r="4103" spans="3:26" ht="17.399999999999999" hidden="1" outlineLevel="1">
      <c r="C4103" s="312">
        <f t="shared" si="631"/>
        <v>5</v>
      </c>
      <c r="D4103" s="319">
        <f t="shared" si="630"/>
        <v>3.9377984411316739E-3</v>
      </c>
      <c r="I4103" s="313">
        <f>I4098/(1+HLOOKUP(I4095,$C$3735:$AP$3738,4,0)/$C$3729)^$C4103</f>
        <v>3.9377984411316739E-3</v>
      </c>
    </row>
    <row r="4104" spans="3:26" ht="17.399999999999999" hidden="1" outlineLevel="1">
      <c r="C4104" s="312">
        <f t="shared" si="631"/>
        <v>6</v>
      </c>
      <c r="D4104" s="319">
        <f t="shared" si="630"/>
        <v>3.9232477208649124E-3</v>
      </c>
      <c r="J4104" s="313">
        <f>J4098/(1+HLOOKUP(J4095,$C$3735:$AP$3738,4,0)/$C$3729)^$C4104</f>
        <v>3.9232477208649124E-3</v>
      </c>
    </row>
    <row r="4105" spans="3:26" ht="17.399999999999999" hidden="1" outlineLevel="1">
      <c r="C4105" s="312">
        <f t="shared" si="631"/>
        <v>7</v>
      </c>
      <c r="D4105" s="319">
        <f t="shared" si="630"/>
        <v>3.9088246031122433E-3</v>
      </c>
      <c r="K4105" s="313">
        <f>K4098/(1+HLOOKUP(K4095,$C$3735:$AP$3738,4,0)/$C$3729)^$C4105</f>
        <v>3.9088246031122433E-3</v>
      </c>
    </row>
    <row r="4106" spans="3:26" ht="17.399999999999999" hidden="1" outlineLevel="1">
      <c r="C4106" s="312">
        <f t="shared" si="631"/>
        <v>8</v>
      </c>
      <c r="D4106" s="319">
        <f t="shared" si="630"/>
        <v>3.8945282085953892E-3</v>
      </c>
      <c r="L4106" s="313">
        <f>L4098/(1+HLOOKUP(L4095,$C$3735:$AP$3738,4,0)/$C$3729)^$C4106</f>
        <v>3.8945282085953892E-3</v>
      </c>
    </row>
    <row r="4107" spans="3:26" ht="17.399999999999999" hidden="1" outlineLevel="1">
      <c r="C4107" s="312">
        <f t="shared" si="631"/>
        <v>9</v>
      </c>
      <c r="D4107" s="319">
        <f t="shared" si="630"/>
        <v>3.8803576660364223E-3</v>
      </c>
      <c r="M4107" s="313">
        <f>M4098/(1+HLOOKUP(M4095,$C$3735:$AP$3738,4,0)/$C$3729)^$C4107</f>
        <v>3.8803576660364223E-3</v>
      </c>
    </row>
    <row r="4108" spans="3:26" ht="17.399999999999999" hidden="1" outlineLevel="1">
      <c r="C4108" s="312">
        <f t="shared" si="631"/>
        <v>10</v>
      </c>
      <c r="D4108" s="319">
        <f t="shared" si="630"/>
        <v>3.8663121120874459E-3</v>
      </c>
      <c r="N4108" s="313">
        <f>N4098/(1+HLOOKUP(N4095,$C$3735:$AP$3738,4,0)/$C$3729)^$C4108</f>
        <v>3.8663121120874459E-3</v>
      </c>
    </row>
    <row r="4109" spans="3:26" ht="17.399999999999999" hidden="1" outlineLevel="1">
      <c r="C4109" s="312">
        <f t="shared" si="631"/>
        <v>11</v>
      </c>
      <c r="D4109" s="319">
        <f t="shared" si="630"/>
        <v>3.8523906912609407E-3</v>
      </c>
      <c r="O4109" s="313">
        <f>O4098/(1+HLOOKUP(O4095,$C$3735:$AP$3738,4,0)/$C$3729)^$C4109</f>
        <v>3.8523906912609407E-3</v>
      </c>
    </row>
    <row r="4110" spans="3:26" ht="17.399999999999999" hidden="1" outlineLevel="1">
      <c r="C4110" s="312">
        <f t="shared" si="631"/>
        <v>12</v>
      </c>
      <c r="D4110" s="319">
        <f t="shared" si="630"/>
        <v>3.8385925558608882E-3</v>
      </c>
      <c r="P4110" s="313">
        <f>P4098/(1+HLOOKUP(P4095,$C$3735:$AP$3738,4,0)/$C$3729)^$C4110</f>
        <v>3.8385925558608882E-3</v>
      </c>
    </row>
    <row r="4111" spans="3:26" ht="17.399999999999999" hidden="1" outlineLevel="1">
      <c r="C4111" s="312">
        <f t="shared" si="631"/>
        <v>13</v>
      </c>
      <c r="D4111" s="319">
        <f t="shared" si="630"/>
        <v>3.8228596977408907E-3</v>
      </c>
      <c r="Q4111" s="313">
        <f>Q4098/(1+HLOOKUP(Q4095,$C$3735:$AP$3738,4,0)/$C$3729)^$C4111</f>
        <v>3.8228596977408907E-3</v>
      </c>
    </row>
    <row r="4112" spans="3:26" ht="17.399999999999999" hidden="1" outlineLevel="1">
      <c r="C4112" s="312">
        <f t="shared" si="631"/>
        <v>14</v>
      </c>
      <c r="D4112" s="319">
        <f t="shared" si="630"/>
        <v>3.806947779482248E-3</v>
      </c>
      <c r="R4112" s="313">
        <f>R4098/(1+HLOOKUP(R4095,$C$3735:$AP$3738,4,0)/$C$3729)^$C4112</f>
        <v>3.806947779482248E-3</v>
      </c>
    </row>
    <row r="4113" spans="2:27" ht="17.399999999999999" hidden="1" outlineLevel="1">
      <c r="C4113" s="312">
        <f t="shared" si="631"/>
        <v>15</v>
      </c>
      <c r="D4113" s="319">
        <f t="shared" si="630"/>
        <v>3.7908589639313677E-3</v>
      </c>
      <c r="S4113" s="313">
        <f>S4098/(1+HLOOKUP(S4095,$C$3735:$AP$3738,4,0)/$C$3729)^$C4113</f>
        <v>3.7908589639313677E-3</v>
      </c>
    </row>
    <row r="4114" spans="2:27" ht="17.399999999999999" hidden="1" outlineLevel="1">
      <c r="C4114" s="312">
        <f t="shared" si="631"/>
        <v>16</v>
      </c>
      <c r="D4114" s="319">
        <f t="shared" si="630"/>
        <v>3.7745954277212507E-3</v>
      </c>
      <c r="T4114" s="313">
        <f>T4098/(1+HLOOKUP(T4095,$C$3735:$AP$3738,4,0)/$C$3729)^$C4114</f>
        <v>3.7745954277212507E-3</v>
      </c>
    </row>
    <row r="4115" spans="2:27" ht="17.399999999999999" hidden="1" outlineLevel="1">
      <c r="C4115" s="312">
        <f t="shared" si="631"/>
        <v>17</v>
      </c>
      <c r="D4115" s="319">
        <f t="shared" si="630"/>
        <v>3.7581593608796713E-3</v>
      </c>
      <c r="U4115" s="313">
        <f>U4098/(1+HLOOKUP(U4095,$C$3735:$AP$3738,4,0)/$C$3729)^$C4115</f>
        <v>3.7581593608796713E-3</v>
      </c>
    </row>
    <row r="4116" spans="2:27" ht="17.399999999999999" hidden="1" outlineLevel="1">
      <c r="C4116" s="312">
        <f t="shared" si="631"/>
        <v>18</v>
      </c>
      <c r="D4116" s="319">
        <f t="shared" si="630"/>
        <v>3.7415529664364161E-3</v>
      </c>
      <c r="V4116" s="313">
        <f>V4098/(1+HLOOKUP(V4095,$C$3735:$AP$3738,4,0)/$C$3729)^$C4116</f>
        <v>3.7415529664364161E-3</v>
      </c>
    </row>
    <row r="4117" spans="2:27" ht="17.399999999999999" hidden="1" outlineLevel="1">
      <c r="C4117" s="312">
        <f t="shared" si="631"/>
        <v>19</v>
      </c>
      <c r="D4117" s="319">
        <f t="shared" si="630"/>
        <v>3.7247784600297402E-3</v>
      </c>
      <c r="W4117" s="313">
        <f>W4098/(1+HLOOKUP(W4095,$C$3735:$AP$3738,4,0)/$C$3729)^$C4117</f>
        <v>3.7247784600297402E-3</v>
      </c>
    </row>
    <row r="4118" spans="2:27" ht="17.399999999999999" hidden="1" outlineLevel="1">
      <c r="C4118" s="312">
        <f t="shared" si="631"/>
        <v>20</v>
      </c>
      <c r="D4118" s="319">
        <f t="shared" si="630"/>
        <v>3.7078380695118596E-3</v>
      </c>
      <c r="X4118" s="313">
        <f>X4098/(1+HLOOKUP(X4095,$C$3735:$AP$3738,4,0)/$C$3729)^$C4118</f>
        <v>3.7078380695118596E-3</v>
      </c>
    </row>
    <row r="4119" spans="2:27" ht="17.399999999999999" hidden="1" outlineLevel="1">
      <c r="C4119" s="312">
        <f t="shared" si="631"/>
        <v>21</v>
      </c>
      <c r="D4119" s="319">
        <f t="shared" si="630"/>
        <v>3.6907340345538201E-3</v>
      </c>
      <c r="Y4119" s="313">
        <f>Y4098/(1+HLOOKUP(Y4095,$C$3735:$AP$3738,4,0)/$C$3729)^$C4119</f>
        <v>3.6907340345538201E-3</v>
      </c>
    </row>
    <row r="4120" spans="2:27" ht="17.399999999999999" hidden="1" outlineLevel="1">
      <c r="B4120" s="268"/>
      <c r="C4120" s="314">
        <f t="shared" si="631"/>
        <v>22</v>
      </c>
      <c r="D4120" s="321">
        <f>D4098-SUM(D4099:D4119)</f>
        <v>0.91917966331022316</v>
      </c>
      <c r="E4120" s="268"/>
      <c r="F4120" s="268"/>
      <c r="G4120" s="268"/>
      <c r="H4120" s="268"/>
      <c r="I4120" s="268"/>
      <c r="J4120" s="268"/>
      <c r="K4120" s="268"/>
      <c r="L4120" s="268"/>
      <c r="M4120" s="268"/>
      <c r="N4120" s="268"/>
      <c r="O4120" s="268"/>
      <c r="P4120" s="268"/>
      <c r="Q4120" s="268"/>
      <c r="R4120" s="268"/>
      <c r="S4120" s="268"/>
      <c r="T4120" s="268"/>
      <c r="U4120" s="268"/>
      <c r="V4120" s="268"/>
      <c r="W4120" s="268"/>
      <c r="X4120" s="268"/>
      <c r="Y4120" s="268"/>
      <c r="Z4120" s="316">
        <f>((Z4098/$D4120)^(1/$C4120)-1)*$C$3729</f>
        <v>1.6082818165173762E-2</v>
      </c>
    </row>
    <row r="4121" spans="2:27" hidden="1" outlineLevel="1"/>
    <row r="4122" spans="2:27" ht="17.399999999999999" collapsed="1">
      <c r="B4122" s="302" t="s">
        <v>114</v>
      </c>
      <c r="C4122" s="304">
        <f>AA4148</f>
        <v>1.6212381813719645E-2</v>
      </c>
      <c r="D4122" s="317">
        <v>0</v>
      </c>
      <c r="E4122" s="317">
        <f t="shared" ref="E4122:AA4122" si="632">D4122+1</f>
        <v>1</v>
      </c>
      <c r="F4122" s="317">
        <f t="shared" si="632"/>
        <v>2</v>
      </c>
      <c r="G4122" s="317">
        <f t="shared" si="632"/>
        <v>3</v>
      </c>
      <c r="H4122" s="317">
        <f t="shared" si="632"/>
        <v>4</v>
      </c>
      <c r="I4122" s="317">
        <f t="shared" si="632"/>
        <v>5</v>
      </c>
      <c r="J4122" s="317">
        <f t="shared" si="632"/>
        <v>6</v>
      </c>
      <c r="K4122" s="317">
        <f t="shared" si="632"/>
        <v>7</v>
      </c>
      <c r="L4122" s="317">
        <f t="shared" si="632"/>
        <v>8</v>
      </c>
      <c r="M4122" s="317">
        <f t="shared" si="632"/>
        <v>9</v>
      </c>
      <c r="N4122" s="317">
        <f t="shared" si="632"/>
        <v>10</v>
      </c>
      <c r="O4122" s="317">
        <f t="shared" si="632"/>
        <v>11</v>
      </c>
      <c r="P4122" s="317">
        <f t="shared" si="632"/>
        <v>12</v>
      </c>
      <c r="Q4122" s="317">
        <f t="shared" si="632"/>
        <v>13</v>
      </c>
      <c r="R4122" s="317">
        <f t="shared" si="632"/>
        <v>14</v>
      </c>
      <c r="S4122" s="317">
        <f t="shared" si="632"/>
        <v>15</v>
      </c>
      <c r="T4122" s="317">
        <f t="shared" si="632"/>
        <v>16</v>
      </c>
      <c r="U4122" s="317">
        <f t="shared" si="632"/>
        <v>17</v>
      </c>
      <c r="V4122" s="317">
        <f t="shared" si="632"/>
        <v>18</v>
      </c>
      <c r="W4122" s="317">
        <f t="shared" si="632"/>
        <v>19</v>
      </c>
      <c r="X4122" s="317">
        <f t="shared" si="632"/>
        <v>20</v>
      </c>
      <c r="Y4122" s="317">
        <f t="shared" si="632"/>
        <v>21</v>
      </c>
      <c r="Z4122" s="317">
        <f t="shared" si="632"/>
        <v>22</v>
      </c>
      <c r="AA4122" s="318">
        <f t="shared" si="632"/>
        <v>23</v>
      </c>
    </row>
    <row r="4123" spans="2:27" ht="17.399999999999999" hidden="1" outlineLevel="1">
      <c r="C4123" s="307" t="s">
        <v>2487</v>
      </c>
      <c r="D4123" s="319"/>
      <c r="E4123" s="319"/>
      <c r="F4123" s="319"/>
      <c r="G4123" s="319"/>
      <c r="H4123" s="319"/>
      <c r="I4123" s="319"/>
      <c r="J4123" s="319"/>
      <c r="K4123" s="319"/>
      <c r="L4123" s="319"/>
      <c r="M4123" s="319"/>
      <c r="N4123" s="319"/>
      <c r="O4123" s="319"/>
      <c r="P4123" s="319"/>
      <c r="Q4123" s="319"/>
      <c r="R4123" s="319"/>
      <c r="S4123" s="319"/>
      <c r="T4123" s="319"/>
      <c r="U4123" s="319"/>
      <c r="V4123" s="319"/>
      <c r="W4123" s="319"/>
      <c r="X4123" s="319"/>
      <c r="Y4123" s="319"/>
      <c r="Z4123" s="319"/>
      <c r="AA4123" s="319">
        <v>1</v>
      </c>
    </row>
    <row r="4124" spans="2:27" ht="17.399999999999999" hidden="1" outlineLevel="1">
      <c r="C4124" s="307" t="s">
        <v>2488</v>
      </c>
      <c r="D4124" s="319"/>
      <c r="E4124" s="319">
        <f t="shared" ref="E4124:Z4124" si="633">F4124</f>
        <v>4.0437500000000005E-3</v>
      </c>
      <c r="F4124" s="319">
        <f t="shared" si="633"/>
        <v>4.0437500000000005E-3</v>
      </c>
      <c r="G4124" s="319">
        <f t="shared" si="633"/>
        <v>4.0437500000000005E-3</v>
      </c>
      <c r="H4124" s="319">
        <f t="shared" si="633"/>
        <v>4.0437500000000005E-3</v>
      </c>
      <c r="I4124" s="319">
        <f t="shared" si="633"/>
        <v>4.0437500000000005E-3</v>
      </c>
      <c r="J4124" s="319">
        <f t="shared" si="633"/>
        <v>4.0437500000000005E-3</v>
      </c>
      <c r="K4124" s="319">
        <f t="shared" si="633"/>
        <v>4.0437500000000005E-3</v>
      </c>
      <c r="L4124" s="319">
        <f t="shared" si="633"/>
        <v>4.0437500000000005E-3</v>
      </c>
      <c r="M4124" s="319">
        <f t="shared" si="633"/>
        <v>4.0437500000000005E-3</v>
      </c>
      <c r="N4124" s="319">
        <f t="shared" si="633"/>
        <v>4.0437500000000005E-3</v>
      </c>
      <c r="O4124" s="319">
        <f t="shared" si="633"/>
        <v>4.0437500000000005E-3</v>
      </c>
      <c r="P4124" s="319">
        <f t="shared" si="633"/>
        <v>4.0437500000000005E-3</v>
      </c>
      <c r="Q4124" s="319">
        <f t="shared" si="633"/>
        <v>4.0437500000000005E-3</v>
      </c>
      <c r="R4124" s="319">
        <f t="shared" si="633"/>
        <v>4.0437500000000005E-3</v>
      </c>
      <c r="S4124" s="319">
        <f t="shared" si="633"/>
        <v>4.0437500000000005E-3</v>
      </c>
      <c r="T4124" s="319">
        <f t="shared" si="633"/>
        <v>4.0437500000000005E-3</v>
      </c>
      <c r="U4124" s="319">
        <f t="shared" si="633"/>
        <v>4.0437500000000005E-3</v>
      </c>
      <c r="V4124" s="319">
        <f t="shared" si="633"/>
        <v>4.0437500000000005E-3</v>
      </c>
      <c r="W4124" s="319">
        <f t="shared" si="633"/>
        <v>4.0437500000000005E-3</v>
      </c>
      <c r="X4124" s="319">
        <f t="shared" si="633"/>
        <v>4.0437500000000005E-3</v>
      </c>
      <c r="Y4124" s="319">
        <f t="shared" si="633"/>
        <v>4.0437500000000005E-3</v>
      </c>
      <c r="Z4124" s="319">
        <f t="shared" si="633"/>
        <v>4.0437500000000005E-3</v>
      </c>
      <c r="AA4124" s="319">
        <f>HLOOKUP(AA4122,$C$3735:$AP$3737,3,0)/$C$3729</f>
        <v>4.0437500000000005E-3</v>
      </c>
    </row>
    <row r="4125" spans="2:27" ht="17.399999999999999" hidden="1" outlineLevel="1">
      <c r="C4125" s="307" t="s">
        <v>2489</v>
      </c>
      <c r="D4125" s="319">
        <v>1</v>
      </c>
      <c r="E4125" s="319">
        <f t="shared" ref="E4125:AA4125" si="634">SUM(E4123:E4124)</f>
        <v>4.0437500000000005E-3</v>
      </c>
      <c r="F4125" s="319">
        <f t="shared" si="634"/>
        <v>4.0437500000000005E-3</v>
      </c>
      <c r="G4125" s="319">
        <f t="shared" si="634"/>
        <v>4.0437500000000005E-3</v>
      </c>
      <c r="H4125" s="319">
        <f t="shared" si="634"/>
        <v>4.0437500000000005E-3</v>
      </c>
      <c r="I4125" s="319">
        <f t="shared" si="634"/>
        <v>4.0437500000000005E-3</v>
      </c>
      <c r="J4125" s="319">
        <f t="shared" si="634"/>
        <v>4.0437500000000005E-3</v>
      </c>
      <c r="K4125" s="319">
        <f t="shared" si="634"/>
        <v>4.0437500000000005E-3</v>
      </c>
      <c r="L4125" s="319">
        <f t="shared" si="634"/>
        <v>4.0437500000000005E-3</v>
      </c>
      <c r="M4125" s="319">
        <f t="shared" si="634"/>
        <v>4.0437500000000005E-3</v>
      </c>
      <c r="N4125" s="319">
        <f t="shared" si="634"/>
        <v>4.0437500000000005E-3</v>
      </c>
      <c r="O4125" s="319">
        <f t="shared" si="634"/>
        <v>4.0437500000000005E-3</v>
      </c>
      <c r="P4125" s="319">
        <f t="shared" si="634"/>
        <v>4.0437500000000005E-3</v>
      </c>
      <c r="Q4125" s="319">
        <f t="shared" si="634"/>
        <v>4.0437500000000005E-3</v>
      </c>
      <c r="R4125" s="319">
        <f t="shared" si="634"/>
        <v>4.0437500000000005E-3</v>
      </c>
      <c r="S4125" s="319">
        <f t="shared" si="634"/>
        <v>4.0437500000000005E-3</v>
      </c>
      <c r="T4125" s="319">
        <f t="shared" si="634"/>
        <v>4.0437500000000005E-3</v>
      </c>
      <c r="U4125" s="319">
        <f t="shared" si="634"/>
        <v>4.0437500000000005E-3</v>
      </c>
      <c r="V4125" s="319">
        <f t="shared" si="634"/>
        <v>4.0437500000000005E-3</v>
      </c>
      <c r="W4125" s="319">
        <f t="shared" si="634"/>
        <v>4.0437500000000005E-3</v>
      </c>
      <c r="X4125" s="319">
        <f t="shared" si="634"/>
        <v>4.0437500000000005E-3</v>
      </c>
      <c r="Y4125" s="319">
        <f t="shared" si="634"/>
        <v>4.0437500000000005E-3</v>
      </c>
      <c r="Z4125" s="319">
        <f t="shared" si="634"/>
        <v>4.0437500000000005E-3</v>
      </c>
      <c r="AA4125" s="319">
        <f t="shared" si="634"/>
        <v>1.0040437499999999</v>
      </c>
    </row>
    <row r="4126" spans="2:27" ht="17.399999999999999" hidden="1" outlineLevel="1">
      <c r="C4126" s="312">
        <v>1</v>
      </c>
      <c r="D4126" s="319">
        <f t="shared" ref="D4126:D4147" si="635">SUM(E4126:AA4126)</f>
        <v>4.0286425902864263E-3</v>
      </c>
      <c r="E4126" s="313">
        <f>E4125/(1+HLOOKUP(E4122,$C$3735:$AP$3738,4,0)/$C$3729)^$C4126</f>
        <v>4.0286425902864263E-3</v>
      </c>
      <c r="F4126" s="320"/>
      <c r="G4126" s="320"/>
    </row>
    <row r="4127" spans="2:27" ht="17.399999999999999" hidden="1" outlineLevel="1">
      <c r="C4127" s="312">
        <f t="shared" ref="C4127:C4148" si="636">C4126+1</f>
        <v>2</v>
      </c>
      <c r="D4127" s="319">
        <f t="shared" si="635"/>
        <v>4.0135916217050333E-3</v>
      </c>
      <c r="E4127" s="319"/>
      <c r="F4127" s="313">
        <f>F4125/(1+HLOOKUP(F4122,$C$3735:$AP$3738,4,0)/$C$3729)^$C4127</f>
        <v>4.0135916217050333E-3</v>
      </c>
      <c r="G4127" s="319"/>
    </row>
    <row r="4128" spans="2:27" ht="17.399999999999999" hidden="1" outlineLevel="1">
      <c r="C4128" s="312">
        <f t="shared" si="636"/>
        <v>3</v>
      </c>
      <c r="D4128" s="319">
        <f t="shared" si="635"/>
        <v>3.998296994694759E-3</v>
      </c>
      <c r="G4128" s="313">
        <f>G4125/(1+HLOOKUP(G4122,$C$3735:$AP$3738,4,0)/$C$3729)^$C4128</f>
        <v>3.998296994694759E-3</v>
      </c>
    </row>
    <row r="4129" spans="3:23" ht="17.399999999999999" hidden="1" outlineLevel="1">
      <c r="C4129" s="312">
        <f t="shared" si="636"/>
        <v>4</v>
      </c>
      <c r="D4129" s="319">
        <f t="shared" si="635"/>
        <v>3.9832601874869944E-3</v>
      </c>
      <c r="H4129" s="313">
        <f>H4125/(1+HLOOKUP(H4122,$C$3735:$AP$3738,4,0)/$C$3729)^$C4129</f>
        <v>3.9832601874869944E-3</v>
      </c>
    </row>
    <row r="4130" spans="3:23" ht="17.399999999999999" hidden="1" outlineLevel="1">
      <c r="C4130" s="312">
        <f t="shared" si="636"/>
        <v>5</v>
      </c>
      <c r="D4130" s="319">
        <f t="shared" si="635"/>
        <v>3.9684666532900205E-3</v>
      </c>
      <c r="I4130" s="313">
        <f>I4125/(1+HLOOKUP(I4122,$C$3735:$AP$3738,4,0)/$C$3729)^$C4130</f>
        <v>3.9684666532900205E-3</v>
      </c>
    </row>
    <row r="4131" spans="3:23" ht="17.399999999999999" hidden="1" outlineLevel="1">
      <c r="C4131" s="312">
        <f t="shared" si="636"/>
        <v>6</v>
      </c>
      <c r="D4131" s="319">
        <f t="shared" si="635"/>
        <v>3.9538026096566951E-3</v>
      </c>
      <c r="J4131" s="313">
        <f>J4125/(1+HLOOKUP(J4122,$C$3735:$AP$3738,4,0)/$C$3729)^$C4131</f>
        <v>3.9538026096566951E-3</v>
      </c>
    </row>
    <row r="4132" spans="3:23" ht="17.399999999999999" hidden="1" outlineLevel="1">
      <c r="C4132" s="312">
        <f t="shared" si="636"/>
        <v>7</v>
      </c>
      <c r="D4132" s="319">
        <f t="shared" si="635"/>
        <v>3.9392671623265131E-3</v>
      </c>
      <c r="K4132" s="313">
        <f>K4125/(1+HLOOKUP(K4122,$C$3735:$AP$3738,4,0)/$C$3729)^$C4132</f>
        <v>3.9392671623265131E-3</v>
      </c>
    </row>
    <row r="4133" spans="3:23" ht="17.399999999999999" hidden="1" outlineLevel="1">
      <c r="C4133" s="312">
        <f t="shared" si="636"/>
        <v>8</v>
      </c>
      <c r="D4133" s="319">
        <f t="shared" si="635"/>
        <v>3.9248594251732345E-3</v>
      </c>
      <c r="L4133" s="313">
        <f>L4125/(1+HLOOKUP(L4122,$C$3735:$AP$3738,4,0)/$C$3729)^$C4133</f>
        <v>3.9248594251732345E-3</v>
      </c>
    </row>
    <row r="4134" spans="3:23" ht="17.399999999999999" hidden="1" outlineLevel="1">
      <c r="C4134" s="312">
        <f t="shared" si="636"/>
        <v>9</v>
      </c>
      <c r="D4134" s="319">
        <f t="shared" si="635"/>
        <v>3.910578520133279E-3</v>
      </c>
      <c r="M4134" s="313">
        <f>M4125/(1+HLOOKUP(M4122,$C$3735:$AP$3738,4,0)/$C$3729)^$C4134</f>
        <v>3.910578520133279E-3</v>
      </c>
    </row>
    <row r="4135" spans="3:23" ht="17.399999999999999" hidden="1" outlineLevel="1">
      <c r="C4135" s="312">
        <f t="shared" si="636"/>
        <v>10</v>
      </c>
      <c r="D4135" s="319">
        <f t="shared" si="635"/>
        <v>3.896423577134856E-3</v>
      </c>
      <c r="N4135" s="313">
        <f>N4125/(1+HLOOKUP(N4122,$C$3735:$AP$3738,4,0)/$C$3729)^$C4135</f>
        <v>3.896423577134856E-3</v>
      </c>
    </row>
    <row r="4136" spans="3:23" ht="17.399999999999999" hidden="1" outlineLevel="1">
      <c r="C4136" s="312">
        <f t="shared" si="636"/>
        <v>11</v>
      </c>
      <c r="D4136" s="319">
        <f t="shared" si="635"/>
        <v>3.8823937340277705E-3</v>
      </c>
      <c r="O4136" s="313">
        <f>O4125/(1+HLOOKUP(O4122,$C$3735:$AP$3738,4,0)/$C$3729)^$C4136</f>
        <v>3.8823937340277705E-3</v>
      </c>
    </row>
    <row r="4137" spans="3:23" ht="17.399999999999999" hidden="1" outlineLevel="1">
      <c r="C4137" s="312">
        <f t="shared" si="636"/>
        <v>12</v>
      </c>
      <c r="D4137" s="319">
        <f t="shared" si="635"/>
        <v>3.8684881365140104E-3</v>
      </c>
      <c r="P4137" s="313">
        <f>P4125/(1+HLOOKUP(P4122,$C$3735:$AP$3738,4,0)/$C$3729)^$C4137</f>
        <v>3.8684881365140104E-3</v>
      </c>
    </row>
    <row r="4138" spans="3:23" ht="17.399999999999999" hidden="1" outlineLevel="1">
      <c r="C4138" s="312">
        <f t="shared" si="636"/>
        <v>13</v>
      </c>
      <c r="D4138" s="319">
        <f t="shared" si="635"/>
        <v>3.8526327483463497E-3</v>
      </c>
      <c r="Q4138" s="313">
        <f>Q4125/(1+HLOOKUP(Q4122,$C$3735:$AP$3738,4,0)/$C$3729)^$C4138</f>
        <v>3.8526327483463497E-3</v>
      </c>
    </row>
    <row r="4139" spans="3:23" ht="17.399999999999999" hidden="1" outlineLevel="1">
      <c r="C4139" s="312">
        <f t="shared" si="636"/>
        <v>14</v>
      </c>
      <c r="D4139" s="319">
        <f t="shared" si="635"/>
        <v>3.8365969054906771E-3</v>
      </c>
      <c r="R4139" s="313">
        <f>R4125/(1+HLOOKUP(R4122,$C$3735:$AP$3738,4,0)/$C$3729)^$C4139</f>
        <v>3.8365969054906771E-3</v>
      </c>
    </row>
    <row r="4140" spans="3:23" ht="17.399999999999999" hidden="1" outlineLevel="1">
      <c r="C4140" s="312">
        <f t="shared" si="636"/>
        <v>15</v>
      </c>
      <c r="D4140" s="319">
        <f t="shared" si="635"/>
        <v>3.8203827876379984E-3</v>
      </c>
      <c r="S4140" s="313">
        <f>S4125/(1+HLOOKUP(S4122,$C$3735:$AP$3738,4,0)/$C$3729)^$C4140</f>
        <v>3.8203827876379984E-3</v>
      </c>
    </row>
    <row r="4141" spans="3:23" ht="17.399999999999999" hidden="1" outlineLevel="1">
      <c r="C4141" s="312">
        <f t="shared" si="636"/>
        <v>16</v>
      </c>
      <c r="D4141" s="319">
        <f t="shared" si="635"/>
        <v>3.8039925883732854E-3</v>
      </c>
      <c r="T4141" s="313">
        <f>T4125/(1+HLOOKUP(T4122,$C$3735:$AP$3738,4,0)/$C$3729)^$C4141</f>
        <v>3.8039925883732854E-3</v>
      </c>
    </row>
    <row r="4142" spans="3:23" ht="17.399999999999999" hidden="1" outlineLevel="1">
      <c r="C4142" s="312">
        <f t="shared" si="636"/>
        <v>17</v>
      </c>
      <c r="D4142" s="319">
        <f t="shared" si="635"/>
        <v>3.7874285147806034E-3</v>
      </c>
      <c r="U4142" s="313">
        <f>U4125/(1+HLOOKUP(U4122,$C$3735:$AP$3738,4,0)/$C$3729)^$C4142</f>
        <v>3.7874285147806034E-3</v>
      </c>
    </row>
    <row r="4143" spans="3:23" ht="17.399999999999999" hidden="1" outlineLevel="1">
      <c r="C4143" s="312">
        <f t="shared" si="636"/>
        <v>18</v>
      </c>
      <c r="D4143" s="319">
        <f t="shared" si="635"/>
        <v>3.7706927870472919E-3</v>
      </c>
      <c r="V4143" s="313">
        <f>V4125/(1+HLOOKUP(V4122,$C$3735:$AP$3738,4,0)/$C$3729)^$C4143</f>
        <v>3.7706927870472919E-3</v>
      </c>
    </row>
    <row r="4144" spans="3:23" ht="17.399999999999999" hidden="1" outlineLevel="1">
      <c r="C4144" s="312">
        <f t="shared" si="636"/>
        <v>19</v>
      </c>
      <c r="D4144" s="319">
        <f t="shared" si="635"/>
        <v>3.7537876380673548E-3</v>
      </c>
      <c r="W4144" s="313">
        <f>W4125/(1+HLOOKUP(W4122,$C$3735:$AP$3738,4,0)/$C$3729)^$C4144</f>
        <v>3.7537876380673548E-3</v>
      </c>
    </row>
    <row r="4145" spans="2:29" ht="17.399999999999999" hidden="1" outlineLevel="1">
      <c r="C4145" s="312">
        <f t="shared" si="636"/>
        <v>20</v>
      </c>
      <c r="D4145" s="319">
        <f t="shared" si="635"/>
        <v>3.7367153130438832E-3</v>
      </c>
      <c r="X4145" s="313">
        <f>X4125/(1+HLOOKUP(X4122,$C$3735:$AP$3738,4,0)/$C$3729)^$C4145</f>
        <v>3.7367153130438832E-3</v>
      </c>
    </row>
    <row r="4146" spans="2:29" ht="17.399999999999999" hidden="1" outlineLevel="1">
      <c r="C4146" s="312">
        <f t="shared" si="636"/>
        <v>21</v>
      </c>
      <c r="D4146" s="319">
        <f t="shared" si="635"/>
        <v>3.7194780690908433E-3</v>
      </c>
      <c r="Y4146" s="313">
        <f>Y4125/(1+HLOOKUP(Y4122,$C$3735:$AP$3738,4,0)/$C$3729)^$C4146</f>
        <v>3.7194780690908433E-3</v>
      </c>
    </row>
    <row r="4147" spans="2:29" ht="17.399999999999999" hidden="1" outlineLevel="1">
      <c r="B4147" s="323"/>
      <c r="C4147" s="312">
        <f t="shared" si="636"/>
        <v>22</v>
      </c>
      <c r="D4147" s="319">
        <f t="shared" si="635"/>
        <v>3.7020781748341907E-3</v>
      </c>
      <c r="Z4147" s="313">
        <f>Z4125/(1+HLOOKUP(Z4122,$C$3735:$AP$3738,4,0)/$C$3729)^$C4147</f>
        <v>3.7020781748341907E-3</v>
      </c>
      <c r="AA4147" s="324"/>
      <c r="AB4147" s="325"/>
    </row>
    <row r="4148" spans="2:29" ht="17.399999999999999" hidden="1" outlineLevel="1">
      <c r="B4148" s="268"/>
      <c r="C4148" s="314">
        <f t="shared" si="636"/>
        <v>23</v>
      </c>
      <c r="D4148" s="321">
        <f>D4125-SUM(D4126:D4147)</f>
        <v>0.91484814326085795</v>
      </c>
      <c r="E4148" s="268"/>
      <c r="F4148" s="268"/>
      <c r="G4148" s="268"/>
      <c r="H4148" s="268"/>
      <c r="I4148" s="268"/>
      <c r="J4148" s="268"/>
      <c r="K4148" s="268"/>
      <c r="L4148" s="268"/>
      <c r="M4148" s="268"/>
      <c r="N4148" s="268"/>
      <c r="O4148" s="268"/>
      <c r="P4148" s="268"/>
      <c r="Q4148" s="268"/>
      <c r="R4148" s="268"/>
      <c r="S4148" s="268"/>
      <c r="T4148" s="268"/>
      <c r="U4148" s="268"/>
      <c r="V4148" s="268"/>
      <c r="W4148" s="268"/>
      <c r="X4148" s="268"/>
      <c r="Y4148" s="268"/>
      <c r="Z4148" s="268"/>
      <c r="AA4148" s="316">
        <f>((AA4125/$D4148)^(1/$C4148)-1)*$C$3729</f>
        <v>1.6212381813719645E-2</v>
      </c>
    </row>
    <row r="4149" spans="2:29" ht="17.399999999999999" hidden="1" outlineLevel="1">
      <c r="C4149" s="312"/>
      <c r="D4149" s="319"/>
      <c r="AA4149" s="319"/>
    </row>
    <row r="4150" spans="2:29" ht="17.399999999999999" collapsed="1">
      <c r="B4150" s="302" t="s">
        <v>115</v>
      </c>
      <c r="C4150" s="304">
        <f>AB4177</f>
        <v>1.634216778654185E-2</v>
      </c>
      <c r="D4150" s="317">
        <v>0</v>
      </c>
      <c r="E4150" s="317">
        <f t="shared" ref="E4150:AB4150" si="637">D4150+1</f>
        <v>1</v>
      </c>
      <c r="F4150" s="317">
        <f t="shared" si="637"/>
        <v>2</v>
      </c>
      <c r="G4150" s="317">
        <f t="shared" si="637"/>
        <v>3</v>
      </c>
      <c r="H4150" s="317">
        <f t="shared" si="637"/>
        <v>4</v>
      </c>
      <c r="I4150" s="317">
        <f t="shared" si="637"/>
        <v>5</v>
      </c>
      <c r="J4150" s="317">
        <f t="shared" si="637"/>
        <v>6</v>
      </c>
      <c r="K4150" s="317">
        <f t="shared" si="637"/>
        <v>7</v>
      </c>
      <c r="L4150" s="317">
        <f t="shared" si="637"/>
        <v>8</v>
      </c>
      <c r="M4150" s="317">
        <f t="shared" si="637"/>
        <v>9</v>
      </c>
      <c r="N4150" s="317">
        <f t="shared" si="637"/>
        <v>10</v>
      </c>
      <c r="O4150" s="317">
        <f t="shared" si="637"/>
        <v>11</v>
      </c>
      <c r="P4150" s="317">
        <f t="shared" si="637"/>
        <v>12</v>
      </c>
      <c r="Q4150" s="317">
        <f t="shared" si="637"/>
        <v>13</v>
      </c>
      <c r="R4150" s="317">
        <f t="shared" si="637"/>
        <v>14</v>
      </c>
      <c r="S4150" s="317">
        <f t="shared" si="637"/>
        <v>15</v>
      </c>
      <c r="T4150" s="317">
        <f t="shared" si="637"/>
        <v>16</v>
      </c>
      <c r="U4150" s="317">
        <f t="shared" si="637"/>
        <v>17</v>
      </c>
      <c r="V4150" s="317">
        <f t="shared" si="637"/>
        <v>18</v>
      </c>
      <c r="W4150" s="317">
        <f t="shared" si="637"/>
        <v>19</v>
      </c>
      <c r="X4150" s="317">
        <f t="shared" si="637"/>
        <v>20</v>
      </c>
      <c r="Y4150" s="317">
        <f t="shared" si="637"/>
        <v>21</v>
      </c>
      <c r="Z4150" s="317">
        <f t="shared" si="637"/>
        <v>22</v>
      </c>
      <c r="AA4150" s="317">
        <f t="shared" si="637"/>
        <v>23</v>
      </c>
      <c r="AB4150" s="318">
        <f t="shared" si="637"/>
        <v>24</v>
      </c>
      <c r="AC4150" s="325"/>
    </row>
    <row r="4151" spans="2:29" ht="17.399999999999999" hidden="1" outlineLevel="1">
      <c r="C4151" s="307" t="s">
        <v>2487</v>
      </c>
      <c r="D4151" s="319"/>
      <c r="E4151" s="319"/>
      <c r="F4151" s="319"/>
      <c r="G4151" s="319"/>
      <c r="H4151" s="319"/>
      <c r="I4151" s="319"/>
      <c r="J4151" s="319"/>
      <c r="K4151" s="319"/>
      <c r="L4151" s="319"/>
      <c r="M4151" s="319"/>
      <c r="N4151" s="319"/>
      <c r="O4151" s="319"/>
      <c r="P4151" s="319"/>
      <c r="Q4151" s="319"/>
      <c r="R4151" s="319"/>
      <c r="S4151" s="319"/>
      <c r="T4151" s="319"/>
      <c r="U4151" s="319"/>
      <c r="V4151" s="319"/>
      <c r="W4151" s="319"/>
      <c r="X4151" s="319"/>
      <c r="Y4151" s="319"/>
      <c r="Z4151" s="319"/>
      <c r="AA4151" s="319"/>
      <c r="AB4151" s="319">
        <v>1</v>
      </c>
    </row>
    <row r="4152" spans="2:29" ht="17.399999999999999" hidden="1" outlineLevel="1">
      <c r="C4152" s="307" t="s">
        <v>2488</v>
      </c>
      <c r="D4152" s="319"/>
      <c r="E4152" s="319">
        <f t="shared" ref="E4152:AA4152" si="638">F4152</f>
        <v>4.0750000000000005E-3</v>
      </c>
      <c r="F4152" s="319">
        <f t="shared" si="638"/>
        <v>4.0750000000000005E-3</v>
      </c>
      <c r="G4152" s="319">
        <f t="shared" si="638"/>
        <v>4.0750000000000005E-3</v>
      </c>
      <c r="H4152" s="319">
        <f t="shared" si="638"/>
        <v>4.0750000000000005E-3</v>
      </c>
      <c r="I4152" s="319">
        <f t="shared" si="638"/>
        <v>4.0750000000000005E-3</v>
      </c>
      <c r="J4152" s="319">
        <f t="shared" si="638"/>
        <v>4.0750000000000005E-3</v>
      </c>
      <c r="K4152" s="319">
        <f t="shared" si="638"/>
        <v>4.0750000000000005E-3</v>
      </c>
      <c r="L4152" s="319">
        <f t="shared" si="638"/>
        <v>4.0750000000000005E-3</v>
      </c>
      <c r="M4152" s="319">
        <f t="shared" si="638"/>
        <v>4.0750000000000005E-3</v>
      </c>
      <c r="N4152" s="319">
        <f t="shared" si="638"/>
        <v>4.0750000000000005E-3</v>
      </c>
      <c r="O4152" s="319">
        <f t="shared" si="638"/>
        <v>4.0750000000000005E-3</v>
      </c>
      <c r="P4152" s="319">
        <f t="shared" si="638"/>
        <v>4.0750000000000005E-3</v>
      </c>
      <c r="Q4152" s="319">
        <f t="shared" si="638"/>
        <v>4.0750000000000005E-3</v>
      </c>
      <c r="R4152" s="319">
        <f t="shared" si="638"/>
        <v>4.0750000000000005E-3</v>
      </c>
      <c r="S4152" s="319">
        <f t="shared" si="638"/>
        <v>4.0750000000000005E-3</v>
      </c>
      <c r="T4152" s="319">
        <f t="shared" si="638"/>
        <v>4.0750000000000005E-3</v>
      </c>
      <c r="U4152" s="319">
        <f t="shared" si="638"/>
        <v>4.0750000000000005E-3</v>
      </c>
      <c r="V4152" s="319">
        <f t="shared" si="638"/>
        <v>4.0750000000000005E-3</v>
      </c>
      <c r="W4152" s="319">
        <f t="shared" si="638"/>
        <v>4.0750000000000005E-3</v>
      </c>
      <c r="X4152" s="319">
        <f t="shared" si="638"/>
        <v>4.0750000000000005E-3</v>
      </c>
      <c r="Y4152" s="319">
        <f t="shared" si="638"/>
        <v>4.0750000000000005E-3</v>
      </c>
      <c r="Z4152" s="319">
        <f t="shared" si="638"/>
        <v>4.0750000000000005E-3</v>
      </c>
      <c r="AA4152" s="319">
        <f t="shared" si="638"/>
        <v>4.0750000000000005E-3</v>
      </c>
      <c r="AB4152" s="319">
        <f>HLOOKUP(AB4150,$C$3735:$AP$3737,3,0)/$C$3729</f>
        <v>4.0750000000000005E-3</v>
      </c>
    </row>
    <row r="4153" spans="2:29" ht="17.399999999999999" hidden="1" outlineLevel="1">
      <c r="C4153" s="307" t="s">
        <v>2489</v>
      </c>
      <c r="D4153" s="319">
        <v>1</v>
      </c>
      <c r="E4153" s="319">
        <f t="shared" ref="E4153:AB4153" si="639">SUM(E4151:E4152)</f>
        <v>4.0750000000000005E-3</v>
      </c>
      <c r="F4153" s="319">
        <f t="shared" si="639"/>
        <v>4.0750000000000005E-3</v>
      </c>
      <c r="G4153" s="319">
        <f t="shared" si="639"/>
        <v>4.0750000000000005E-3</v>
      </c>
      <c r="H4153" s="319">
        <f t="shared" si="639"/>
        <v>4.0750000000000005E-3</v>
      </c>
      <c r="I4153" s="319">
        <f t="shared" si="639"/>
        <v>4.0750000000000005E-3</v>
      </c>
      <c r="J4153" s="319">
        <f t="shared" si="639"/>
        <v>4.0750000000000005E-3</v>
      </c>
      <c r="K4153" s="319">
        <f t="shared" si="639"/>
        <v>4.0750000000000005E-3</v>
      </c>
      <c r="L4153" s="319">
        <f t="shared" si="639"/>
        <v>4.0750000000000005E-3</v>
      </c>
      <c r="M4153" s="319">
        <f t="shared" si="639"/>
        <v>4.0750000000000005E-3</v>
      </c>
      <c r="N4153" s="319">
        <f t="shared" si="639"/>
        <v>4.0750000000000005E-3</v>
      </c>
      <c r="O4153" s="319">
        <f t="shared" si="639"/>
        <v>4.0750000000000005E-3</v>
      </c>
      <c r="P4153" s="319">
        <f t="shared" si="639"/>
        <v>4.0750000000000005E-3</v>
      </c>
      <c r="Q4153" s="319">
        <f t="shared" si="639"/>
        <v>4.0750000000000005E-3</v>
      </c>
      <c r="R4153" s="319">
        <f t="shared" si="639"/>
        <v>4.0750000000000005E-3</v>
      </c>
      <c r="S4153" s="319">
        <f t="shared" si="639"/>
        <v>4.0750000000000005E-3</v>
      </c>
      <c r="T4153" s="319">
        <f t="shared" si="639"/>
        <v>4.0750000000000005E-3</v>
      </c>
      <c r="U4153" s="319">
        <f t="shared" si="639"/>
        <v>4.0750000000000005E-3</v>
      </c>
      <c r="V4153" s="319">
        <f t="shared" si="639"/>
        <v>4.0750000000000005E-3</v>
      </c>
      <c r="W4153" s="319">
        <f t="shared" si="639"/>
        <v>4.0750000000000005E-3</v>
      </c>
      <c r="X4153" s="319">
        <f t="shared" si="639"/>
        <v>4.0750000000000005E-3</v>
      </c>
      <c r="Y4153" s="319">
        <f t="shared" si="639"/>
        <v>4.0750000000000005E-3</v>
      </c>
      <c r="Z4153" s="319">
        <f t="shared" si="639"/>
        <v>4.0750000000000005E-3</v>
      </c>
      <c r="AA4153" s="319">
        <f t="shared" si="639"/>
        <v>4.0750000000000005E-3</v>
      </c>
      <c r="AB4153" s="319">
        <f t="shared" si="639"/>
        <v>1.0040750000000001</v>
      </c>
    </row>
    <row r="4154" spans="2:29" ht="17.399999999999999" hidden="1" outlineLevel="1">
      <c r="C4154" s="312">
        <v>1</v>
      </c>
      <c r="D4154" s="319">
        <f t="shared" ref="D4154:D4176" si="640">SUM(E4154:AB4154)</f>
        <v>4.0597758405977596E-3</v>
      </c>
      <c r="E4154" s="313">
        <f>E4153/(1+HLOOKUP(E4150,$C$3735:$AP$3738,4,0)/$C$3729)^$C4154</f>
        <v>4.0597758405977596E-3</v>
      </c>
      <c r="F4154" s="320"/>
      <c r="G4154" s="320"/>
    </row>
    <row r="4155" spans="2:29" ht="17.399999999999999" hidden="1" outlineLevel="1">
      <c r="C4155" s="312">
        <f t="shared" ref="C4155:C4177" si="641">C4154+1</f>
        <v>2</v>
      </c>
      <c r="D4155" s="319">
        <f t="shared" si="640"/>
        <v>4.0446085585033719E-3</v>
      </c>
      <c r="E4155" s="319"/>
      <c r="F4155" s="313">
        <f>F4153/(1+HLOOKUP(F4150,$C$3735:$AP$3738,4,0)/$C$3729)^$C4155</f>
        <v>4.0446085585033719E-3</v>
      </c>
      <c r="G4155" s="319"/>
    </row>
    <row r="4156" spans="2:29" ht="17.399999999999999" hidden="1" outlineLevel="1">
      <c r="C4156" s="312">
        <f t="shared" si="641"/>
        <v>3</v>
      </c>
      <c r="D4156" s="319">
        <f t="shared" si="640"/>
        <v>4.0291957349937908E-3</v>
      </c>
      <c r="G4156" s="313">
        <f>G4153/(1+HLOOKUP(G4150,$C$3735:$AP$3738,4,0)/$C$3729)^$C4156</f>
        <v>4.0291957349937908E-3</v>
      </c>
    </row>
    <row r="4157" spans="2:29" ht="17.399999999999999" hidden="1" outlineLevel="1">
      <c r="C4157" s="312">
        <f t="shared" si="641"/>
        <v>4</v>
      </c>
      <c r="D4157" s="319">
        <f t="shared" si="640"/>
        <v>4.0140427237117787E-3</v>
      </c>
      <c r="H4157" s="313">
        <f>H4153/(1+HLOOKUP(H4150,$C$3735:$AP$3738,4,0)/$C$3729)^$C4157</f>
        <v>4.0140427237117787E-3</v>
      </c>
    </row>
    <row r="4158" spans="2:29" ht="17.399999999999999" hidden="1" outlineLevel="1">
      <c r="C4158" s="312">
        <f t="shared" si="641"/>
        <v>5</v>
      </c>
      <c r="D4158" s="319">
        <f t="shared" si="640"/>
        <v>3.9991348654483672E-3</v>
      </c>
      <c r="I4158" s="313">
        <f>I4153/(1+HLOOKUP(I4150,$C$3735:$AP$3738,4,0)/$C$3729)^$C4158</f>
        <v>3.9991348654483672E-3</v>
      </c>
    </row>
    <row r="4159" spans="2:29" ht="17.399999999999999" hidden="1" outlineLevel="1">
      <c r="C4159" s="312">
        <f t="shared" si="641"/>
        <v>6</v>
      </c>
      <c r="D4159" s="319">
        <f t="shared" si="640"/>
        <v>3.9843574984484778E-3</v>
      </c>
      <c r="J4159" s="313">
        <f>J4153/(1+HLOOKUP(J4150,$C$3735:$AP$3738,4,0)/$C$3729)^$C4159</f>
        <v>3.9843574984484778E-3</v>
      </c>
    </row>
    <row r="4160" spans="2:29" ht="17.399999999999999" hidden="1" outlineLevel="1">
      <c r="C4160" s="312">
        <f t="shared" si="641"/>
        <v>7</v>
      </c>
      <c r="D4160" s="319">
        <f t="shared" si="640"/>
        <v>3.9697097215407829E-3</v>
      </c>
      <c r="K4160" s="313">
        <f>K4153/(1+HLOOKUP(K4150,$C$3735:$AP$3738,4,0)/$C$3729)^$C4160</f>
        <v>3.9697097215407829E-3</v>
      </c>
    </row>
    <row r="4161" spans="3:27" ht="17.399999999999999" hidden="1" outlineLevel="1">
      <c r="C4161" s="312">
        <f t="shared" si="641"/>
        <v>8</v>
      </c>
      <c r="D4161" s="319">
        <f t="shared" si="640"/>
        <v>3.9551906417510801E-3</v>
      </c>
      <c r="L4161" s="313">
        <f>L4153/(1+HLOOKUP(L4150,$C$3735:$AP$3738,4,0)/$C$3729)^$C4161</f>
        <v>3.9551906417510801E-3</v>
      </c>
    </row>
    <row r="4162" spans="3:27" ht="17.399999999999999" hidden="1" outlineLevel="1">
      <c r="C4162" s="312">
        <f t="shared" si="641"/>
        <v>9</v>
      </c>
      <c r="D4162" s="319">
        <f t="shared" si="640"/>
        <v>3.9407993742301356E-3</v>
      </c>
      <c r="M4162" s="313">
        <f>M4153/(1+HLOOKUP(M4150,$C$3735:$AP$3738,4,0)/$C$3729)^$C4162</f>
        <v>3.9407993742301356E-3</v>
      </c>
    </row>
    <row r="4163" spans="3:27" ht="17.399999999999999" hidden="1" outlineLevel="1">
      <c r="C4163" s="312">
        <f t="shared" si="641"/>
        <v>10</v>
      </c>
      <c r="D4163" s="319">
        <f t="shared" si="640"/>
        <v>3.9265350421822656E-3</v>
      </c>
      <c r="N4163" s="313">
        <f>N4153/(1+HLOOKUP(N4150,$C$3735:$AP$3738,4,0)/$C$3729)^$C4163</f>
        <v>3.9265350421822656E-3</v>
      </c>
    </row>
    <row r="4164" spans="3:27" ht="17.399999999999999" hidden="1" outlineLevel="1">
      <c r="C4164" s="312">
        <f t="shared" si="641"/>
        <v>11</v>
      </c>
      <c r="D4164" s="319">
        <f t="shared" si="640"/>
        <v>3.9123967767946003E-3</v>
      </c>
      <c r="O4164" s="313">
        <f>O4153/(1+HLOOKUP(O4150,$C$3735:$AP$3738,4,0)/$C$3729)^$C4164</f>
        <v>3.9123967767946003E-3</v>
      </c>
    </row>
    <row r="4165" spans="3:27" ht="17.399999999999999" hidden="1" outlineLevel="1">
      <c r="C4165" s="312">
        <f t="shared" si="641"/>
        <v>12</v>
      </c>
      <c r="D4165" s="319">
        <f t="shared" si="640"/>
        <v>3.8983837171671326E-3</v>
      </c>
      <c r="P4165" s="313">
        <f>P4153/(1+HLOOKUP(P4150,$C$3735:$AP$3738,4,0)/$C$3729)^$C4165</f>
        <v>3.8983837171671326E-3</v>
      </c>
    </row>
    <row r="4166" spans="3:27" ht="17.399999999999999" hidden="1" outlineLevel="1">
      <c r="C4166" s="312">
        <f t="shared" si="641"/>
        <v>13</v>
      </c>
      <c r="D4166" s="319">
        <f t="shared" si="640"/>
        <v>3.8824057989518082E-3</v>
      </c>
      <c r="Q4166" s="313">
        <f>Q4153/(1+HLOOKUP(Q4150,$C$3735:$AP$3738,4,0)/$C$3729)^$C4166</f>
        <v>3.8824057989518082E-3</v>
      </c>
    </row>
    <row r="4167" spans="3:27" ht="17.399999999999999" hidden="1" outlineLevel="1">
      <c r="C4167" s="312">
        <f t="shared" si="641"/>
        <v>14</v>
      </c>
      <c r="D4167" s="319">
        <f t="shared" si="640"/>
        <v>3.8662460314991057E-3</v>
      </c>
      <c r="R4167" s="313">
        <f>R4153/(1+HLOOKUP(R4150,$C$3735:$AP$3738,4,0)/$C$3729)^$C4167</f>
        <v>3.8662460314991057E-3</v>
      </c>
    </row>
    <row r="4168" spans="3:27" ht="17.399999999999999" hidden="1" outlineLevel="1">
      <c r="C4168" s="312">
        <f t="shared" si="641"/>
        <v>15</v>
      </c>
      <c r="D4168" s="319">
        <f t="shared" si="640"/>
        <v>3.8499066113446292E-3</v>
      </c>
      <c r="S4168" s="313">
        <f>S4153/(1+HLOOKUP(S4150,$C$3735:$AP$3738,4,0)/$C$3729)^$C4168</f>
        <v>3.8499066113446292E-3</v>
      </c>
    </row>
    <row r="4169" spans="3:27" ht="17.399999999999999" hidden="1" outlineLevel="1">
      <c r="C4169" s="312">
        <f t="shared" si="641"/>
        <v>16</v>
      </c>
      <c r="D4169" s="319">
        <f t="shared" si="640"/>
        <v>3.83338974902532E-3</v>
      </c>
      <c r="T4169" s="313">
        <f>T4153/(1+HLOOKUP(T4150,$C$3735:$AP$3738,4,0)/$C$3729)^$C4169</f>
        <v>3.83338974902532E-3</v>
      </c>
    </row>
    <row r="4170" spans="3:27" ht="17.399999999999999" hidden="1" outlineLevel="1">
      <c r="C4170" s="312">
        <f t="shared" si="641"/>
        <v>17</v>
      </c>
      <c r="D4170" s="319">
        <f t="shared" si="640"/>
        <v>3.8166976686815355E-3</v>
      </c>
      <c r="U4170" s="313">
        <f>U4153/(1+HLOOKUP(U4150,$C$3735:$AP$3738,4,0)/$C$3729)^$C4170</f>
        <v>3.8166976686815355E-3</v>
      </c>
    </row>
    <row r="4171" spans="3:27" ht="17.399999999999999" hidden="1" outlineLevel="1">
      <c r="C4171" s="312">
        <f t="shared" si="641"/>
        <v>18</v>
      </c>
      <c r="D4171" s="319">
        <f t="shared" si="640"/>
        <v>3.7998326076581672E-3</v>
      </c>
      <c r="V4171" s="313">
        <f>V4153/(1+HLOOKUP(V4150,$C$3735:$AP$3738,4,0)/$C$3729)^$C4171</f>
        <v>3.7998326076581672E-3</v>
      </c>
    </row>
    <row r="4172" spans="3:27" ht="17.399999999999999" hidden="1" outlineLevel="1">
      <c r="C4172" s="312">
        <f t="shared" si="641"/>
        <v>19</v>
      </c>
      <c r="D4172" s="319">
        <f t="shared" si="640"/>
        <v>3.7827968161049698E-3</v>
      </c>
      <c r="W4172" s="313">
        <f>W4153/(1+HLOOKUP(W4150,$C$3735:$AP$3738,4,0)/$C$3729)^$C4172</f>
        <v>3.7827968161049698E-3</v>
      </c>
    </row>
    <row r="4173" spans="3:27" ht="17.399999999999999" hidden="1" outlineLevel="1">
      <c r="C4173" s="312">
        <f t="shared" si="641"/>
        <v>20</v>
      </c>
      <c r="D4173" s="319">
        <f t="shared" si="640"/>
        <v>3.7655925565759072E-3</v>
      </c>
      <c r="X4173" s="313">
        <f>X4153/(1+HLOOKUP(X4150,$C$3735:$AP$3738,4,0)/$C$3729)^$C4173</f>
        <v>3.7655925565759072E-3</v>
      </c>
    </row>
    <row r="4174" spans="3:27" ht="17.399999999999999" hidden="1" outlineLevel="1">
      <c r="C4174" s="312">
        <f t="shared" si="641"/>
        <v>21</v>
      </c>
      <c r="D4174" s="319">
        <f t="shared" si="640"/>
        <v>3.748222103627867E-3</v>
      </c>
      <c r="Y4174" s="313">
        <f>Y4153/(1+HLOOKUP(Y4150,$C$3735:$AP$3738,4,0)/$C$3729)^$C4174</f>
        <v>3.748222103627867E-3</v>
      </c>
    </row>
    <row r="4175" spans="3:27" ht="17.399999999999999" hidden="1" outlineLevel="1">
      <c r="C4175" s="312">
        <f t="shared" si="641"/>
        <v>22</v>
      </c>
      <c r="D4175" s="319">
        <f t="shared" si="640"/>
        <v>3.7306877434186898E-3</v>
      </c>
      <c r="Z4175" s="313">
        <f>Z4153/(1+HLOOKUP(Z4150,$C$3735:$AP$3738,4,0)/$C$3729)^$C4175</f>
        <v>3.7306877434186898E-3</v>
      </c>
      <c r="AA4175" s="324"/>
    </row>
    <row r="4176" spans="3:27" ht="17.399999999999999" hidden="1" outlineLevel="1">
      <c r="C4176" s="312">
        <f t="shared" si="641"/>
        <v>23</v>
      </c>
      <c r="D4176" s="319">
        <f t="shared" si="640"/>
        <v>3.7129917733046943E-3</v>
      </c>
      <c r="AA4176" s="313">
        <f>AA4153/(1+HLOOKUP(AA4150,$C$3735:$AP$3738,4,0)/$C$3729)^$C4176</f>
        <v>3.7129917733046943E-3</v>
      </c>
    </row>
    <row r="4177" spans="2:29" ht="17.399999999999999" hidden="1" outlineLevel="1">
      <c r="B4177" s="268"/>
      <c r="C4177" s="314">
        <f t="shared" si="641"/>
        <v>24</v>
      </c>
      <c r="D4177" s="321">
        <f>D4153-SUM(D4154:D4176)</f>
        <v>0.91047710004443783</v>
      </c>
      <c r="E4177" s="268"/>
      <c r="F4177" s="268"/>
      <c r="G4177" s="268"/>
      <c r="H4177" s="268"/>
      <c r="I4177" s="268"/>
      <c r="J4177" s="268"/>
      <c r="K4177" s="268"/>
      <c r="L4177" s="268"/>
      <c r="M4177" s="268"/>
      <c r="N4177" s="268"/>
      <c r="O4177" s="268"/>
      <c r="P4177" s="268"/>
      <c r="Q4177" s="268"/>
      <c r="R4177" s="268"/>
      <c r="S4177" s="268"/>
      <c r="T4177" s="268"/>
      <c r="U4177" s="268"/>
      <c r="V4177" s="268"/>
      <c r="W4177" s="268"/>
      <c r="X4177" s="268"/>
      <c r="Y4177" s="268"/>
      <c r="Z4177" s="268"/>
      <c r="AA4177" s="321"/>
      <c r="AB4177" s="316">
        <f>((AB4153/$D4177)^(1/$C4177)-1)*$C$3729</f>
        <v>1.634216778654185E-2</v>
      </c>
    </row>
    <row r="4178" spans="2:29" ht="17.399999999999999" hidden="1" outlineLevel="1">
      <c r="C4178" s="312"/>
      <c r="D4178" s="319"/>
    </row>
    <row r="4179" spans="2:29" ht="17.399999999999999" collapsed="1">
      <c r="B4179" s="302" t="s">
        <v>116</v>
      </c>
      <c r="C4179" s="304">
        <f>AC4207</f>
        <v>1.64721845491691E-2</v>
      </c>
      <c r="D4179" s="317">
        <v>0</v>
      </c>
      <c r="E4179" s="317">
        <f t="shared" ref="E4179:AC4179" si="642">D4179+1</f>
        <v>1</v>
      </c>
      <c r="F4179" s="317">
        <f t="shared" si="642"/>
        <v>2</v>
      </c>
      <c r="G4179" s="317">
        <f t="shared" si="642"/>
        <v>3</v>
      </c>
      <c r="H4179" s="317">
        <f t="shared" si="642"/>
        <v>4</v>
      </c>
      <c r="I4179" s="317">
        <f t="shared" si="642"/>
        <v>5</v>
      </c>
      <c r="J4179" s="317">
        <f t="shared" si="642"/>
        <v>6</v>
      </c>
      <c r="K4179" s="317">
        <f t="shared" si="642"/>
        <v>7</v>
      </c>
      <c r="L4179" s="317">
        <f t="shared" si="642"/>
        <v>8</v>
      </c>
      <c r="M4179" s="317">
        <f t="shared" si="642"/>
        <v>9</v>
      </c>
      <c r="N4179" s="317">
        <f t="shared" si="642"/>
        <v>10</v>
      </c>
      <c r="O4179" s="317">
        <f t="shared" si="642"/>
        <v>11</v>
      </c>
      <c r="P4179" s="317">
        <f t="shared" si="642"/>
        <v>12</v>
      </c>
      <c r="Q4179" s="317">
        <f t="shared" si="642"/>
        <v>13</v>
      </c>
      <c r="R4179" s="317">
        <f t="shared" si="642"/>
        <v>14</v>
      </c>
      <c r="S4179" s="317">
        <f t="shared" si="642"/>
        <v>15</v>
      </c>
      <c r="T4179" s="317">
        <f t="shared" si="642"/>
        <v>16</v>
      </c>
      <c r="U4179" s="317">
        <f t="shared" si="642"/>
        <v>17</v>
      </c>
      <c r="V4179" s="317">
        <f t="shared" si="642"/>
        <v>18</v>
      </c>
      <c r="W4179" s="317">
        <f t="shared" si="642"/>
        <v>19</v>
      </c>
      <c r="X4179" s="317">
        <f t="shared" si="642"/>
        <v>20</v>
      </c>
      <c r="Y4179" s="317">
        <f t="shared" si="642"/>
        <v>21</v>
      </c>
      <c r="Z4179" s="317">
        <f t="shared" si="642"/>
        <v>22</v>
      </c>
      <c r="AA4179" s="317">
        <f t="shared" si="642"/>
        <v>23</v>
      </c>
      <c r="AB4179" s="317">
        <f t="shared" si="642"/>
        <v>24</v>
      </c>
      <c r="AC4179" s="318">
        <f t="shared" si="642"/>
        <v>25</v>
      </c>
    </row>
    <row r="4180" spans="2:29" ht="17.399999999999999" hidden="1" outlineLevel="1">
      <c r="C4180" s="307" t="s">
        <v>2487</v>
      </c>
      <c r="D4180" s="319"/>
      <c r="E4180" s="319"/>
      <c r="F4180" s="319"/>
      <c r="G4180" s="319"/>
      <c r="H4180" s="319"/>
      <c r="I4180" s="319"/>
      <c r="J4180" s="319"/>
      <c r="K4180" s="319"/>
      <c r="L4180" s="319"/>
      <c r="M4180" s="319"/>
      <c r="N4180" s="319"/>
      <c r="O4180" s="319"/>
      <c r="P4180" s="319"/>
      <c r="Q4180" s="319"/>
      <c r="R4180" s="319"/>
      <c r="S4180" s="319"/>
      <c r="T4180" s="319"/>
      <c r="U4180" s="319"/>
      <c r="V4180" s="319"/>
      <c r="W4180" s="319"/>
      <c r="X4180" s="319"/>
      <c r="Y4180" s="319"/>
      <c r="Z4180" s="319"/>
      <c r="AA4180" s="319"/>
      <c r="AB4180" s="319"/>
      <c r="AC4180" s="319">
        <v>1</v>
      </c>
    </row>
    <row r="4181" spans="2:29" ht="17.399999999999999" hidden="1" outlineLevel="1">
      <c r="C4181" s="307" t="s">
        <v>2488</v>
      </c>
      <c r="D4181" s="319"/>
      <c r="E4181" s="319">
        <f t="shared" ref="E4181:AB4181" si="643">F4181</f>
        <v>4.1062500000000005E-3</v>
      </c>
      <c r="F4181" s="319">
        <f t="shared" si="643"/>
        <v>4.1062500000000005E-3</v>
      </c>
      <c r="G4181" s="319">
        <f t="shared" si="643"/>
        <v>4.1062500000000005E-3</v>
      </c>
      <c r="H4181" s="319">
        <f t="shared" si="643"/>
        <v>4.1062500000000005E-3</v>
      </c>
      <c r="I4181" s="319">
        <f t="shared" si="643"/>
        <v>4.1062500000000005E-3</v>
      </c>
      <c r="J4181" s="319">
        <f t="shared" si="643"/>
        <v>4.1062500000000005E-3</v>
      </c>
      <c r="K4181" s="319">
        <f t="shared" si="643"/>
        <v>4.1062500000000005E-3</v>
      </c>
      <c r="L4181" s="319">
        <f t="shared" si="643"/>
        <v>4.1062500000000005E-3</v>
      </c>
      <c r="M4181" s="319">
        <f t="shared" si="643"/>
        <v>4.1062500000000005E-3</v>
      </c>
      <c r="N4181" s="319">
        <f t="shared" si="643"/>
        <v>4.1062500000000005E-3</v>
      </c>
      <c r="O4181" s="319">
        <f t="shared" si="643"/>
        <v>4.1062500000000005E-3</v>
      </c>
      <c r="P4181" s="319">
        <f t="shared" si="643"/>
        <v>4.1062500000000005E-3</v>
      </c>
      <c r="Q4181" s="319">
        <f t="shared" si="643"/>
        <v>4.1062500000000005E-3</v>
      </c>
      <c r="R4181" s="319">
        <f t="shared" si="643"/>
        <v>4.1062500000000005E-3</v>
      </c>
      <c r="S4181" s="319">
        <f t="shared" si="643"/>
        <v>4.1062500000000005E-3</v>
      </c>
      <c r="T4181" s="319">
        <f t="shared" si="643"/>
        <v>4.1062500000000005E-3</v>
      </c>
      <c r="U4181" s="319">
        <f t="shared" si="643"/>
        <v>4.1062500000000005E-3</v>
      </c>
      <c r="V4181" s="319">
        <f t="shared" si="643"/>
        <v>4.1062500000000005E-3</v>
      </c>
      <c r="W4181" s="319">
        <f t="shared" si="643"/>
        <v>4.1062500000000005E-3</v>
      </c>
      <c r="X4181" s="319">
        <f t="shared" si="643"/>
        <v>4.1062500000000005E-3</v>
      </c>
      <c r="Y4181" s="319">
        <f t="shared" si="643"/>
        <v>4.1062500000000005E-3</v>
      </c>
      <c r="Z4181" s="319">
        <f t="shared" si="643"/>
        <v>4.1062500000000005E-3</v>
      </c>
      <c r="AA4181" s="319">
        <f t="shared" si="643"/>
        <v>4.1062500000000005E-3</v>
      </c>
      <c r="AB4181" s="319">
        <f t="shared" si="643"/>
        <v>4.1062500000000005E-3</v>
      </c>
      <c r="AC4181" s="319">
        <f>HLOOKUP(AC4179,$C$3735:$AP$3737,3,0)/$C$3729</f>
        <v>4.1062500000000005E-3</v>
      </c>
    </row>
    <row r="4182" spans="2:29" ht="17.399999999999999" hidden="1" outlineLevel="1">
      <c r="C4182" s="307" t="s">
        <v>2489</v>
      </c>
      <c r="D4182" s="319">
        <v>1</v>
      </c>
      <c r="E4182" s="319">
        <f t="shared" ref="E4182:AC4182" si="644">SUM(E4180:E4181)</f>
        <v>4.1062500000000005E-3</v>
      </c>
      <c r="F4182" s="319">
        <f t="shared" si="644"/>
        <v>4.1062500000000005E-3</v>
      </c>
      <c r="G4182" s="319">
        <f t="shared" si="644"/>
        <v>4.1062500000000005E-3</v>
      </c>
      <c r="H4182" s="319">
        <f t="shared" si="644"/>
        <v>4.1062500000000005E-3</v>
      </c>
      <c r="I4182" s="319">
        <f t="shared" si="644"/>
        <v>4.1062500000000005E-3</v>
      </c>
      <c r="J4182" s="319">
        <f t="shared" si="644"/>
        <v>4.1062500000000005E-3</v>
      </c>
      <c r="K4182" s="319">
        <f t="shared" si="644"/>
        <v>4.1062500000000005E-3</v>
      </c>
      <c r="L4182" s="319">
        <f t="shared" si="644"/>
        <v>4.1062500000000005E-3</v>
      </c>
      <c r="M4182" s="319">
        <f t="shared" si="644"/>
        <v>4.1062500000000005E-3</v>
      </c>
      <c r="N4182" s="319">
        <f t="shared" si="644"/>
        <v>4.1062500000000005E-3</v>
      </c>
      <c r="O4182" s="319">
        <f t="shared" si="644"/>
        <v>4.1062500000000005E-3</v>
      </c>
      <c r="P4182" s="319">
        <f t="shared" si="644"/>
        <v>4.1062500000000005E-3</v>
      </c>
      <c r="Q4182" s="319">
        <f t="shared" si="644"/>
        <v>4.1062500000000005E-3</v>
      </c>
      <c r="R4182" s="319">
        <f t="shared" si="644"/>
        <v>4.1062500000000005E-3</v>
      </c>
      <c r="S4182" s="319">
        <f t="shared" si="644"/>
        <v>4.1062500000000005E-3</v>
      </c>
      <c r="T4182" s="319">
        <f t="shared" si="644"/>
        <v>4.1062500000000005E-3</v>
      </c>
      <c r="U4182" s="319">
        <f t="shared" si="644"/>
        <v>4.1062500000000005E-3</v>
      </c>
      <c r="V4182" s="319">
        <f t="shared" si="644"/>
        <v>4.1062500000000005E-3</v>
      </c>
      <c r="W4182" s="319">
        <f t="shared" si="644"/>
        <v>4.1062500000000005E-3</v>
      </c>
      <c r="X4182" s="319">
        <f t="shared" si="644"/>
        <v>4.1062500000000005E-3</v>
      </c>
      <c r="Y4182" s="319">
        <f t="shared" si="644"/>
        <v>4.1062500000000005E-3</v>
      </c>
      <c r="Z4182" s="319">
        <f t="shared" si="644"/>
        <v>4.1062500000000005E-3</v>
      </c>
      <c r="AA4182" s="319">
        <f t="shared" si="644"/>
        <v>4.1062500000000005E-3</v>
      </c>
      <c r="AB4182" s="319">
        <f t="shared" si="644"/>
        <v>4.1062500000000005E-3</v>
      </c>
      <c r="AC4182" s="319">
        <f t="shared" si="644"/>
        <v>1.00410625</v>
      </c>
    </row>
    <row r="4183" spans="2:29" ht="17.399999999999999" hidden="1" outlineLevel="1">
      <c r="C4183" s="312">
        <v>1</v>
      </c>
      <c r="D4183" s="319">
        <f t="shared" ref="D4183:D4206" si="645">SUM(E4183:AC4183)</f>
        <v>4.0909090909090921E-3</v>
      </c>
      <c r="E4183" s="313">
        <f>E4182/(1+HLOOKUP(E4179,$C$3735:$AP$3738,4,0)/$C$3729)^$C4183</f>
        <v>4.0909090909090921E-3</v>
      </c>
      <c r="F4183" s="320"/>
      <c r="G4183" s="320"/>
    </row>
    <row r="4184" spans="2:29" ht="17.399999999999999" hidden="1" outlineLevel="1">
      <c r="C4184" s="312">
        <f t="shared" ref="C4184:C4207" si="646">C4183+1</f>
        <v>2</v>
      </c>
      <c r="D4184" s="319">
        <f t="shared" si="645"/>
        <v>4.0756254953017105E-3</v>
      </c>
      <c r="E4184" s="319"/>
      <c r="F4184" s="313">
        <f>F4182/(1+HLOOKUP(F4179,$C$3735:$AP$3738,4,0)/$C$3729)^$C4184</f>
        <v>4.0756254953017105E-3</v>
      </c>
      <c r="G4184" s="319"/>
    </row>
    <row r="4185" spans="2:29" ht="17.399999999999999" hidden="1" outlineLevel="1">
      <c r="C4185" s="312">
        <f t="shared" si="646"/>
        <v>3</v>
      </c>
      <c r="D4185" s="319">
        <f t="shared" si="645"/>
        <v>4.0600944752928227E-3</v>
      </c>
      <c r="G4185" s="313">
        <f>G4182/(1+HLOOKUP(G4179,$C$3735:$AP$3738,4,0)/$C$3729)^$C4185</f>
        <v>4.0600944752928227E-3</v>
      </c>
    </row>
    <row r="4186" spans="2:29" ht="17.399999999999999" hidden="1" outlineLevel="1">
      <c r="C4186" s="312">
        <f t="shared" si="646"/>
        <v>4</v>
      </c>
      <c r="D4186" s="319">
        <f t="shared" si="645"/>
        <v>4.044825259936562E-3</v>
      </c>
      <c r="H4186" s="313">
        <f>H4182/(1+HLOOKUP(H4179,$C$3735:$AP$3738,4,0)/$C$3729)^$C4186</f>
        <v>4.044825259936562E-3</v>
      </c>
    </row>
    <row r="4187" spans="2:29" ht="17.399999999999999" hidden="1" outlineLevel="1">
      <c r="C4187" s="312">
        <f t="shared" si="646"/>
        <v>5</v>
      </c>
      <c r="D4187" s="319">
        <f t="shared" si="645"/>
        <v>4.0298030776067129E-3</v>
      </c>
      <c r="I4187" s="313">
        <f>I4182/(1+HLOOKUP(I4179,$C$3735:$AP$3738,4,0)/$C$3729)^$C4187</f>
        <v>4.0298030776067129E-3</v>
      </c>
    </row>
    <row r="4188" spans="2:29" ht="17.399999999999999" hidden="1" outlineLevel="1">
      <c r="C4188" s="312">
        <f t="shared" si="646"/>
        <v>6</v>
      </c>
      <c r="D4188" s="319">
        <f t="shared" si="645"/>
        <v>4.0149123872402605E-3</v>
      </c>
      <c r="J4188" s="313">
        <f>J4182/(1+HLOOKUP(J4179,$C$3735:$AP$3738,4,0)/$C$3729)^$C4188</f>
        <v>4.0149123872402605E-3</v>
      </c>
    </row>
    <row r="4189" spans="2:29" ht="17.399999999999999" hidden="1" outlineLevel="1">
      <c r="C4189" s="312">
        <f t="shared" si="646"/>
        <v>7</v>
      </c>
      <c r="D4189" s="319">
        <f t="shared" si="645"/>
        <v>4.0001522807550528E-3</v>
      </c>
      <c r="K4189" s="313">
        <f>K4182/(1+HLOOKUP(K4179,$C$3735:$AP$3738,4,0)/$C$3729)^$C4189</f>
        <v>4.0001522807550528E-3</v>
      </c>
    </row>
    <row r="4190" spans="2:29" ht="17.399999999999999" hidden="1" outlineLevel="1">
      <c r="C4190" s="312">
        <f t="shared" si="646"/>
        <v>8</v>
      </c>
      <c r="D4190" s="319">
        <f t="shared" si="645"/>
        <v>3.9855218583289258E-3</v>
      </c>
      <c r="L4190" s="313">
        <f>L4182/(1+HLOOKUP(L4179,$C$3735:$AP$3738,4,0)/$C$3729)^$C4190</f>
        <v>3.9855218583289258E-3</v>
      </c>
    </row>
    <row r="4191" spans="2:29" ht="17.399999999999999" hidden="1" outlineLevel="1">
      <c r="C4191" s="312">
        <f t="shared" si="646"/>
        <v>9</v>
      </c>
      <c r="D4191" s="319">
        <f t="shared" si="645"/>
        <v>3.9710202283269932E-3</v>
      </c>
      <c r="M4191" s="313">
        <f>M4182/(1+HLOOKUP(M4179,$C$3735:$AP$3738,4,0)/$C$3729)^$C4191</f>
        <v>3.9710202283269932E-3</v>
      </c>
    </row>
    <row r="4192" spans="2:29" ht="17.399999999999999" hidden="1" outlineLevel="1">
      <c r="C4192" s="312">
        <f t="shared" si="646"/>
        <v>10</v>
      </c>
      <c r="D4192" s="319">
        <f t="shared" si="645"/>
        <v>3.9566465072296761E-3</v>
      </c>
      <c r="N4192" s="313">
        <f>N4182/(1+HLOOKUP(N4179,$C$3735:$AP$3738,4,0)/$C$3729)^$C4192</f>
        <v>3.9566465072296761E-3</v>
      </c>
    </row>
    <row r="4193" spans="2:29" ht="17.399999999999999" hidden="1" outlineLevel="1">
      <c r="C4193" s="312">
        <f t="shared" si="646"/>
        <v>11</v>
      </c>
      <c r="D4193" s="319">
        <f t="shared" si="645"/>
        <v>3.9423998195614301E-3</v>
      </c>
      <c r="O4193" s="313">
        <f>O4182/(1+HLOOKUP(O4179,$C$3735:$AP$3738,4,0)/$C$3729)^$C4193</f>
        <v>3.9423998195614301E-3</v>
      </c>
    </row>
    <row r="4194" spans="2:29" ht="17.399999999999999" hidden="1" outlineLevel="1">
      <c r="C4194" s="312">
        <f t="shared" si="646"/>
        <v>12</v>
      </c>
      <c r="D4194" s="319">
        <f t="shared" si="645"/>
        <v>3.9282792978202544E-3</v>
      </c>
      <c r="P4194" s="313">
        <f>P4182/(1+HLOOKUP(P4179,$C$3735:$AP$3738,4,0)/$C$3729)^$C4194</f>
        <v>3.9282792978202544E-3</v>
      </c>
    </row>
    <row r="4195" spans="2:29" ht="17.399999999999999" hidden="1" outlineLevel="1">
      <c r="C4195" s="312">
        <f t="shared" si="646"/>
        <v>13</v>
      </c>
      <c r="D4195" s="319">
        <f t="shared" si="645"/>
        <v>3.9121788495572671E-3</v>
      </c>
      <c r="Q4195" s="313">
        <f>Q4182/(1+HLOOKUP(Q4179,$C$3735:$AP$3738,4,0)/$C$3729)^$C4195</f>
        <v>3.9121788495572671E-3</v>
      </c>
    </row>
    <row r="4196" spans="2:29" ht="17.399999999999999" hidden="1" outlineLevel="1">
      <c r="C4196" s="312">
        <f t="shared" si="646"/>
        <v>14</v>
      </c>
      <c r="D4196" s="319">
        <f t="shared" si="645"/>
        <v>3.8958951575075347E-3</v>
      </c>
      <c r="R4196" s="313">
        <f>R4182/(1+HLOOKUP(R4179,$C$3735:$AP$3738,4,0)/$C$3729)^$C4196</f>
        <v>3.8958951575075347E-3</v>
      </c>
    </row>
    <row r="4197" spans="2:29" ht="17.399999999999999" hidden="1" outlineLevel="1">
      <c r="C4197" s="312">
        <f t="shared" si="646"/>
        <v>15</v>
      </c>
      <c r="D4197" s="319">
        <f t="shared" si="645"/>
        <v>3.8794304350512599E-3</v>
      </c>
      <c r="S4197" s="313">
        <f>S4182/(1+HLOOKUP(S4179,$C$3735:$AP$3738,4,0)/$C$3729)^$C4197</f>
        <v>3.8794304350512599E-3</v>
      </c>
    </row>
    <row r="4198" spans="2:29" ht="17.399999999999999" hidden="1" outlineLevel="1">
      <c r="C4198" s="312">
        <f t="shared" si="646"/>
        <v>16</v>
      </c>
      <c r="D4198" s="319">
        <f t="shared" si="645"/>
        <v>3.8627869096773547E-3</v>
      </c>
      <c r="T4198" s="313">
        <f>T4182/(1+HLOOKUP(T4179,$C$3735:$AP$3738,4,0)/$C$3729)^$C4198</f>
        <v>3.8627869096773547E-3</v>
      </c>
    </row>
    <row r="4199" spans="2:29" ht="17.399999999999999" hidden="1" outlineLevel="1">
      <c r="C4199" s="312">
        <f t="shared" si="646"/>
        <v>17</v>
      </c>
      <c r="D4199" s="319">
        <f t="shared" si="645"/>
        <v>3.8459668225824671E-3</v>
      </c>
      <c r="U4199" s="313">
        <f>U4182/(1+HLOOKUP(U4179,$C$3735:$AP$3738,4,0)/$C$3729)^$C4199</f>
        <v>3.8459668225824671E-3</v>
      </c>
    </row>
    <row r="4200" spans="2:29" ht="17.399999999999999" hidden="1" outlineLevel="1">
      <c r="C4200" s="312">
        <f t="shared" si="646"/>
        <v>18</v>
      </c>
      <c r="D4200" s="319">
        <f t="shared" si="645"/>
        <v>3.828972428269043E-3</v>
      </c>
      <c r="V4200" s="313">
        <f>V4182/(1+HLOOKUP(V4179,$C$3735:$AP$3738,4,0)/$C$3729)^$C4200</f>
        <v>3.828972428269043E-3</v>
      </c>
    </row>
    <row r="4201" spans="2:29" ht="17.399999999999999" hidden="1" outlineLevel="1">
      <c r="C4201" s="312">
        <f t="shared" si="646"/>
        <v>19</v>
      </c>
      <c r="D4201" s="319">
        <f t="shared" si="645"/>
        <v>3.8118059941425844E-3</v>
      </c>
      <c r="W4201" s="313">
        <f>W4182/(1+HLOOKUP(W4179,$C$3735:$AP$3738,4,0)/$C$3729)^$C4201</f>
        <v>3.8118059941425844E-3</v>
      </c>
    </row>
    <row r="4202" spans="2:29" ht="17.399999999999999" hidden="1" outlineLevel="1">
      <c r="C4202" s="312">
        <f t="shared" si="646"/>
        <v>20</v>
      </c>
      <c r="D4202" s="319">
        <f t="shared" si="645"/>
        <v>3.7944698001079308E-3</v>
      </c>
      <c r="X4202" s="313">
        <f>X4182/(1+HLOOKUP(X4179,$C$3735:$AP$3738,4,0)/$C$3729)^$C4202</f>
        <v>3.7944698001079308E-3</v>
      </c>
    </row>
    <row r="4203" spans="2:29" ht="17.399999999999999" hidden="1" outlineLevel="1">
      <c r="C4203" s="312">
        <f t="shared" si="646"/>
        <v>21</v>
      </c>
      <c r="D4203" s="319">
        <f t="shared" si="645"/>
        <v>3.7769661381648906E-3</v>
      </c>
      <c r="Y4203" s="313">
        <f>Y4182/(1+HLOOKUP(Y4179,$C$3735:$AP$3738,4,0)/$C$3729)^$C4203</f>
        <v>3.7769661381648906E-3</v>
      </c>
    </row>
    <row r="4204" spans="2:29" ht="17.399999999999999" hidden="1" outlineLevel="1">
      <c r="C4204" s="312">
        <f t="shared" si="646"/>
        <v>22</v>
      </c>
      <c r="D4204" s="319">
        <f t="shared" si="645"/>
        <v>3.7592973120031889E-3</v>
      </c>
      <c r="Z4204" s="313">
        <f>Z4182/(1+HLOOKUP(Z4179,$C$3735:$AP$3738,4,0)/$C$3729)^$C4204</f>
        <v>3.7592973120031889E-3</v>
      </c>
      <c r="AA4204" s="324"/>
    </row>
    <row r="4205" spans="2:29" ht="17.399999999999999" hidden="1" outlineLevel="1">
      <c r="C4205" s="312">
        <f t="shared" si="646"/>
        <v>23</v>
      </c>
      <c r="D4205" s="319">
        <f t="shared" si="645"/>
        <v>3.7414656365969082E-3</v>
      </c>
      <c r="AA4205" s="313">
        <f>AA4182/(1+HLOOKUP(AA4179,$C$3735:$AP$3738,4,0)/$C$3729)^$C4205</f>
        <v>3.7414656365969082E-3</v>
      </c>
    </row>
    <row r="4206" spans="2:29" ht="17.399999999999999" hidden="1" outlineLevel="1">
      <c r="C4206" s="312">
        <f t="shared" si="646"/>
        <v>24</v>
      </c>
      <c r="D4206" s="319">
        <f t="shared" si="645"/>
        <v>3.7234734377984465E-3</v>
      </c>
      <c r="AA4206" s="319"/>
      <c r="AB4206" s="313">
        <f>AB4182/(1+HLOOKUP(AB4179,$C$3735:$AP$3738,4,0)/$C$3729)^$C4206</f>
        <v>3.7234734377984465E-3</v>
      </c>
    </row>
    <row r="4207" spans="2:29" ht="17.399999999999999" hidden="1" outlineLevel="1">
      <c r="B4207" s="268"/>
      <c r="C4207" s="314">
        <f t="shared" si="646"/>
        <v>25</v>
      </c>
      <c r="D4207" s="321">
        <f>D4182-SUM(D4183:D4206)</f>
        <v>0.9060671013002316</v>
      </c>
      <c r="E4207" s="268"/>
      <c r="F4207" s="268"/>
      <c r="G4207" s="268"/>
      <c r="H4207" s="268"/>
      <c r="I4207" s="268"/>
      <c r="J4207" s="268"/>
      <c r="K4207" s="268"/>
      <c r="L4207" s="268"/>
      <c r="M4207" s="268"/>
      <c r="N4207" s="268"/>
      <c r="O4207" s="268"/>
      <c r="P4207" s="268"/>
      <c r="Q4207" s="268"/>
      <c r="R4207" s="268"/>
      <c r="S4207" s="268"/>
      <c r="T4207" s="268"/>
      <c r="U4207" s="268"/>
      <c r="V4207" s="268"/>
      <c r="W4207" s="268"/>
      <c r="X4207" s="268"/>
      <c r="Y4207" s="268"/>
      <c r="Z4207" s="268"/>
      <c r="AA4207" s="268"/>
      <c r="AB4207" s="268"/>
      <c r="AC4207" s="316">
        <f>((AC4182/$D4207)^(1/$C4207)-1)*$C$3729</f>
        <v>1.64721845491691E-2</v>
      </c>
    </row>
    <row r="4208" spans="2:29" hidden="1" outlineLevel="1"/>
    <row r="4209" spans="2:30" ht="17.399999999999999" collapsed="1">
      <c r="B4209" s="302" t="s">
        <v>117</v>
      </c>
      <c r="C4209" s="304">
        <f>AD4238</f>
        <v>1.660244017163226E-2</v>
      </c>
      <c r="D4209" s="317">
        <v>0</v>
      </c>
      <c r="E4209" s="317">
        <f t="shared" ref="E4209:AD4209" si="647">D4209+1</f>
        <v>1</v>
      </c>
      <c r="F4209" s="317">
        <f t="shared" si="647"/>
        <v>2</v>
      </c>
      <c r="G4209" s="317">
        <f t="shared" si="647"/>
        <v>3</v>
      </c>
      <c r="H4209" s="317">
        <f t="shared" si="647"/>
        <v>4</v>
      </c>
      <c r="I4209" s="317">
        <f t="shared" si="647"/>
        <v>5</v>
      </c>
      <c r="J4209" s="317">
        <f t="shared" si="647"/>
        <v>6</v>
      </c>
      <c r="K4209" s="317">
        <f t="shared" si="647"/>
        <v>7</v>
      </c>
      <c r="L4209" s="317">
        <f t="shared" si="647"/>
        <v>8</v>
      </c>
      <c r="M4209" s="317">
        <f t="shared" si="647"/>
        <v>9</v>
      </c>
      <c r="N4209" s="317">
        <f t="shared" si="647"/>
        <v>10</v>
      </c>
      <c r="O4209" s="317">
        <f t="shared" si="647"/>
        <v>11</v>
      </c>
      <c r="P4209" s="317">
        <f t="shared" si="647"/>
        <v>12</v>
      </c>
      <c r="Q4209" s="317">
        <f t="shared" si="647"/>
        <v>13</v>
      </c>
      <c r="R4209" s="317">
        <f t="shared" si="647"/>
        <v>14</v>
      </c>
      <c r="S4209" s="317">
        <f t="shared" si="647"/>
        <v>15</v>
      </c>
      <c r="T4209" s="317">
        <f t="shared" si="647"/>
        <v>16</v>
      </c>
      <c r="U4209" s="317">
        <f t="shared" si="647"/>
        <v>17</v>
      </c>
      <c r="V4209" s="317">
        <f t="shared" si="647"/>
        <v>18</v>
      </c>
      <c r="W4209" s="317">
        <f t="shared" si="647"/>
        <v>19</v>
      </c>
      <c r="X4209" s="317">
        <f t="shared" si="647"/>
        <v>20</v>
      </c>
      <c r="Y4209" s="317">
        <f t="shared" si="647"/>
        <v>21</v>
      </c>
      <c r="Z4209" s="317">
        <f t="shared" si="647"/>
        <v>22</v>
      </c>
      <c r="AA4209" s="317">
        <f t="shared" si="647"/>
        <v>23</v>
      </c>
      <c r="AB4209" s="317">
        <f t="shared" si="647"/>
        <v>24</v>
      </c>
      <c r="AC4209" s="317">
        <f t="shared" si="647"/>
        <v>25</v>
      </c>
      <c r="AD4209" s="318">
        <f t="shared" si="647"/>
        <v>26</v>
      </c>
    </row>
    <row r="4210" spans="2:30" ht="17.399999999999999" hidden="1" outlineLevel="1">
      <c r="C4210" s="307" t="s">
        <v>2487</v>
      </c>
      <c r="D4210" s="319"/>
      <c r="E4210" s="319"/>
      <c r="F4210" s="319"/>
      <c r="G4210" s="319"/>
      <c r="H4210" s="319"/>
      <c r="I4210" s="319"/>
      <c r="J4210" s="319"/>
      <c r="K4210" s="319"/>
      <c r="L4210" s="319"/>
      <c r="M4210" s="319"/>
      <c r="N4210" s="319"/>
      <c r="O4210" s="319"/>
      <c r="P4210" s="319"/>
      <c r="Q4210" s="319"/>
      <c r="R4210" s="319"/>
      <c r="S4210" s="319"/>
      <c r="T4210" s="319"/>
      <c r="U4210" s="319"/>
      <c r="V4210" s="319"/>
      <c r="W4210" s="319"/>
      <c r="X4210" s="319"/>
      <c r="Y4210" s="319"/>
      <c r="Z4210" s="319"/>
      <c r="AA4210" s="319"/>
      <c r="AB4210" s="319"/>
      <c r="AC4210" s="319"/>
      <c r="AD4210" s="319">
        <v>1</v>
      </c>
    </row>
    <row r="4211" spans="2:30" ht="17.399999999999999" hidden="1" outlineLevel="1">
      <c r="C4211" s="307" t="s">
        <v>2488</v>
      </c>
      <c r="D4211" s="319"/>
      <c r="E4211" s="319">
        <f t="shared" ref="E4211:AC4211" si="648">F4211</f>
        <v>4.1375000000000006E-3</v>
      </c>
      <c r="F4211" s="319">
        <f t="shared" si="648"/>
        <v>4.1375000000000006E-3</v>
      </c>
      <c r="G4211" s="319">
        <f t="shared" si="648"/>
        <v>4.1375000000000006E-3</v>
      </c>
      <c r="H4211" s="319">
        <f t="shared" si="648"/>
        <v>4.1375000000000006E-3</v>
      </c>
      <c r="I4211" s="319">
        <f t="shared" si="648"/>
        <v>4.1375000000000006E-3</v>
      </c>
      <c r="J4211" s="319">
        <f t="shared" si="648"/>
        <v>4.1375000000000006E-3</v>
      </c>
      <c r="K4211" s="319">
        <f t="shared" si="648"/>
        <v>4.1375000000000006E-3</v>
      </c>
      <c r="L4211" s="319">
        <f t="shared" si="648"/>
        <v>4.1375000000000006E-3</v>
      </c>
      <c r="M4211" s="319">
        <f t="shared" si="648"/>
        <v>4.1375000000000006E-3</v>
      </c>
      <c r="N4211" s="319">
        <f t="shared" si="648"/>
        <v>4.1375000000000006E-3</v>
      </c>
      <c r="O4211" s="319">
        <f t="shared" si="648"/>
        <v>4.1375000000000006E-3</v>
      </c>
      <c r="P4211" s="319">
        <f t="shared" si="648"/>
        <v>4.1375000000000006E-3</v>
      </c>
      <c r="Q4211" s="319">
        <f t="shared" si="648"/>
        <v>4.1375000000000006E-3</v>
      </c>
      <c r="R4211" s="319">
        <f t="shared" si="648"/>
        <v>4.1375000000000006E-3</v>
      </c>
      <c r="S4211" s="319">
        <f t="shared" si="648"/>
        <v>4.1375000000000006E-3</v>
      </c>
      <c r="T4211" s="319">
        <f t="shared" si="648"/>
        <v>4.1375000000000006E-3</v>
      </c>
      <c r="U4211" s="319">
        <f t="shared" si="648"/>
        <v>4.1375000000000006E-3</v>
      </c>
      <c r="V4211" s="319">
        <f t="shared" si="648"/>
        <v>4.1375000000000006E-3</v>
      </c>
      <c r="W4211" s="319">
        <f t="shared" si="648"/>
        <v>4.1375000000000006E-3</v>
      </c>
      <c r="X4211" s="319">
        <f t="shared" si="648"/>
        <v>4.1375000000000006E-3</v>
      </c>
      <c r="Y4211" s="319">
        <f t="shared" si="648"/>
        <v>4.1375000000000006E-3</v>
      </c>
      <c r="Z4211" s="319">
        <f t="shared" si="648"/>
        <v>4.1375000000000006E-3</v>
      </c>
      <c r="AA4211" s="319">
        <f t="shared" si="648"/>
        <v>4.1375000000000006E-3</v>
      </c>
      <c r="AB4211" s="319">
        <f t="shared" si="648"/>
        <v>4.1375000000000006E-3</v>
      </c>
      <c r="AC4211" s="319">
        <f t="shared" si="648"/>
        <v>4.1375000000000006E-3</v>
      </c>
      <c r="AD4211" s="319">
        <f>HLOOKUP(AD4209,$C$3735:$AP$3737,3,0)/$C$3729</f>
        <v>4.1375000000000006E-3</v>
      </c>
    </row>
    <row r="4212" spans="2:30" ht="17.399999999999999" hidden="1" outlineLevel="1">
      <c r="C4212" s="307" t="s">
        <v>2489</v>
      </c>
      <c r="D4212" s="319">
        <v>1</v>
      </c>
      <c r="E4212" s="319">
        <f t="shared" ref="E4212:AD4212" si="649">SUM(E4210:E4211)</f>
        <v>4.1375000000000006E-3</v>
      </c>
      <c r="F4212" s="319">
        <f t="shared" si="649"/>
        <v>4.1375000000000006E-3</v>
      </c>
      <c r="G4212" s="319">
        <f t="shared" si="649"/>
        <v>4.1375000000000006E-3</v>
      </c>
      <c r="H4212" s="319">
        <f t="shared" si="649"/>
        <v>4.1375000000000006E-3</v>
      </c>
      <c r="I4212" s="319">
        <f t="shared" si="649"/>
        <v>4.1375000000000006E-3</v>
      </c>
      <c r="J4212" s="319">
        <f t="shared" si="649"/>
        <v>4.1375000000000006E-3</v>
      </c>
      <c r="K4212" s="319">
        <f t="shared" si="649"/>
        <v>4.1375000000000006E-3</v>
      </c>
      <c r="L4212" s="319">
        <f t="shared" si="649"/>
        <v>4.1375000000000006E-3</v>
      </c>
      <c r="M4212" s="319">
        <f t="shared" si="649"/>
        <v>4.1375000000000006E-3</v>
      </c>
      <c r="N4212" s="319">
        <f t="shared" si="649"/>
        <v>4.1375000000000006E-3</v>
      </c>
      <c r="O4212" s="319">
        <f t="shared" si="649"/>
        <v>4.1375000000000006E-3</v>
      </c>
      <c r="P4212" s="319">
        <f t="shared" si="649"/>
        <v>4.1375000000000006E-3</v>
      </c>
      <c r="Q4212" s="319">
        <f t="shared" si="649"/>
        <v>4.1375000000000006E-3</v>
      </c>
      <c r="R4212" s="319">
        <f t="shared" si="649"/>
        <v>4.1375000000000006E-3</v>
      </c>
      <c r="S4212" s="319">
        <f t="shared" si="649"/>
        <v>4.1375000000000006E-3</v>
      </c>
      <c r="T4212" s="319">
        <f t="shared" si="649"/>
        <v>4.1375000000000006E-3</v>
      </c>
      <c r="U4212" s="319">
        <f t="shared" si="649"/>
        <v>4.1375000000000006E-3</v>
      </c>
      <c r="V4212" s="319">
        <f t="shared" si="649"/>
        <v>4.1375000000000006E-3</v>
      </c>
      <c r="W4212" s="319">
        <f t="shared" si="649"/>
        <v>4.1375000000000006E-3</v>
      </c>
      <c r="X4212" s="319">
        <f t="shared" si="649"/>
        <v>4.1375000000000006E-3</v>
      </c>
      <c r="Y4212" s="319">
        <f t="shared" si="649"/>
        <v>4.1375000000000006E-3</v>
      </c>
      <c r="Z4212" s="319">
        <f t="shared" si="649"/>
        <v>4.1375000000000006E-3</v>
      </c>
      <c r="AA4212" s="319">
        <f t="shared" si="649"/>
        <v>4.1375000000000006E-3</v>
      </c>
      <c r="AB4212" s="319">
        <f t="shared" si="649"/>
        <v>4.1375000000000006E-3</v>
      </c>
      <c r="AC4212" s="319">
        <f t="shared" si="649"/>
        <v>4.1375000000000006E-3</v>
      </c>
      <c r="AD4212" s="319">
        <f t="shared" si="649"/>
        <v>1.0041374999999999</v>
      </c>
    </row>
    <row r="4213" spans="2:30" ht="17.399999999999999" hidden="1" outlineLevel="1">
      <c r="C4213" s="312">
        <v>1</v>
      </c>
      <c r="D4213" s="319">
        <f t="shared" ref="D4213:D4237" si="650">SUM(E4213:AD4213)</f>
        <v>4.1220423412204246E-3</v>
      </c>
      <c r="E4213" s="313">
        <f>E4212/(1+HLOOKUP(E4209,$C$3735:$AP$3738,4,0)/$C$3729)^$C4213</f>
        <v>4.1220423412204246E-3</v>
      </c>
      <c r="F4213" s="320"/>
      <c r="G4213" s="320"/>
    </row>
    <row r="4214" spans="2:30" ht="17.399999999999999" hidden="1" outlineLevel="1">
      <c r="C4214" s="312">
        <f t="shared" ref="C4214:C4238" si="651">C4213+1</f>
        <v>2</v>
      </c>
      <c r="D4214" s="319">
        <f t="shared" si="650"/>
        <v>4.1066424321000491E-3</v>
      </c>
      <c r="E4214" s="319"/>
      <c r="F4214" s="313">
        <f>F4212/(1+HLOOKUP(F4209,$C$3735:$AP$3738,4,0)/$C$3729)^$C4214</f>
        <v>4.1066424321000491E-3</v>
      </c>
      <c r="G4214" s="319"/>
    </row>
    <row r="4215" spans="2:30" ht="17.399999999999999" hidden="1" outlineLevel="1">
      <c r="C4215" s="312">
        <f t="shared" si="651"/>
        <v>3</v>
      </c>
      <c r="D4215" s="319">
        <f t="shared" si="650"/>
        <v>4.0909932155918554E-3</v>
      </c>
      <c r="G4215" s="313">
        <f>G4212/(1+HLOOKUP(G4209,$C$3735:$AP$3738,4,0)/$C$3729)^$C4215</f>
        <v>4.0909932155918554E-3</v>
      </c>
    </row>
    <row r="4216" spans="2:30" ht="17.399999999999999" hidden="1" outlineLevel="1">
      <c r="C4216" s="312">
        <f t="shared" si="651"/>
        <v>4</v>
      </c>
      <c r="D4216" s="319">
        <f t="shared" si="650"/>
        <v>4.0756077961613454E-3</v>
      </c>
      <c r="H4216" s="313">
        <f>H4212/(1+HLOOKUP(H4209,$C$3735:$AP$3738,4,0)/$C$3729)^$C4216</f>
        <v>4.0756077961613454E-3</v>
      </c>
    </row>
    <row r="4217" spans="2:30" ht="17.399999999999999" hidden="1" outlineLevel="1">
      <c r="C4217" s="312">
        <f t="shared" si="651"/>
        <v>5</v>
      </c>
      <c r="D4217" s="319">
        <f t="shared" si="650"/>
        <v>4.0604712897650596E-3</v>
      </c>
      <c r="I4217" s="313">
        <f>I4212/(1+HLOOKUP(I4209,$C$3735:$AP$3738,4,0)/$C$3729)^$C4217</f>
        <v>4.0604712897650596E-3</v>
      </c>
    </row>
    <row r="4218" spans="2:30" ht="17.399999999999999" hidden="1" outlineLevel="1">
      <c r="C4218" s="312">
        <f t="shared" si="651"/>
        <v>6</v>
      </c>
      <c r="D4218" s="319">
        <f t="shared" si="650"/>
        <v>4.0454672760320432E-3</v>
      </c>
      <c r="J4218" s="313">
        <f>J4212/(1+HLOOKUP(J4209,$C$3735:$AP$3738,4,0)/$C$3729)^$C4218</f>
        <v>4.0454672760320432E-3</v>
      </c>
    </row>
    <row r="4219" spans="2:30" ht="17.399999999999999" hidden="1" outlineLevel="1">
      <c r="C4219" s="312">
        <f t="shared" si="651"/>
        <v>7</v>
      </c>
      <c r="D4219" s="319">
        <f t="shared" si="650"/>
        <v>4.0305948399693226E-3</v>
      </c>
      <c r="K4219" s="313">
        <f>K4212/(1+HLOOKUP(K4209,$C$3735:$AP$3738,4,0)/$C$3729)^$C4219</f>
        <v>4.0305948399693226E-3</v>
      </c>
    </row>
    <row r="4220" spans="2:30" ht="17.399999999999999" hidden="1" outlineLevel="1">
      <c r="C4220" s="312">
        <f t="shared" si="651"/>
        <v>8</v>
      </c>
      <c r="D4220" s="319">
        <f t="shared" si="650"/>
        <v>4.0158530749067715E-3</v>
      </c>
      <c r="L4220" s="313">
        <f>L4212/(1+HLOOKUP(L4209,$C$3735:$AP$3738,4,0)/$C$3729)^$C4220</f>
        <v>4.0158530749067715E-3</v>
      </c>
    </row>
    <row r="4221" spans="2:30" ht="17.399999999999999" hidden="1" outlineLevel="1">
      <c r="C4221" s="312">
        <f t="shared" si="651"/>
        <v>9</v>
      </c>
      <c r="D4221" s="319">
        <f t="shared" si="650"/>
        <v>4.0012410824238499E-3</v>
      </c>
      <c r="M4221" s="313">
        <f>M4212/(1+HLOOKUP(M4209,$C$3735:$AP$3738,4,0)/$C$3729)^$C4221</f>
        <v>4.0012410824238499E-3</v>
      </c>
    </row>
    <row r="4222" spans="2:30" ht="17.399999999999999" hidden="1" outlineLevel="1">
      <c r="C4222" s="312">
        <f t="shared" si="651"/>
        <v>10</v>
      </c>
      <c r="D4222" s="319">
        <f t="shared" si="650"/>
        <v>3.9867579722770857E-3</v>
      </c>
      <c r="N4222" s="313">
        <f>N4212/(1+HLOOKUP(N4209,$C$3735:$AP$3738,4,0)/$C$3729)^$C4222</f>
        <v>3.9867579722770857E-3</v>
      </c>
    </row>
    <row r="4223" spans="2:30" ht="17.399999999999999" hidden="1" outlineLevel="1">
      <c r="C4223" s="312">
        <f t="shared" si="651"/>
        <v>11</v>
      </c>
      <c r="D4223" s="319">
        <f t="shared" si="650"/>
        <v>3.9724028623282599E-3</v>
      </c>
      <c r="O4223" s="313">
        <f>O4212/(1+HLOOKUP(O4209,$C$3735:$AP$3738,4,0)/$C$3729)^$C4223</f>
        <v>3.9724028623282599E-3</v>
      </c>
    </row>
    <row r="4224" spans="2:30" ht="17.399999999999999" hidden="1" outlineLevel="1">
      <c r="C4224" s="312">
        <f t="shared" si="651"/>
        <v>12</v>
      </c>
      <c r="D4224" s="319">
        <f t="shared" si="650"/>
        <v>3.9581748784733766E-3</v>
      </c>
      <c r="P4224" s="313">
        <f>P4212/(1+HLOOKUP(P4209,$C$3735:$AP$3738,4,0)/$C$3729)^$C4224</f>
        <v>3.9581748784733766E-3</v>
      </c>
    </row>
    <row r="4225" spans="2:31" ht="17.399999999999999" hidden="1" outlineLevel="1">
      <c r="C4225" s="312">
        <f t="shared" si="651"/>
        <v>13</v>
      </c>
      <c r="D4225" s="319">
        <f t="shared" si="650"/>
        <v>3.9419519001627256E-3</v>
      </c>
      <c r="Q4225" s="313">
        <f>Q4212/(1+HLOOKUP(Q4209,$C$3735:$AP$3738,4,0)/$C$3729)^$C4225</f>
        <v>3.9419519001627256E-3</v>
      </c>
    </row>
    <row r="4226" spans="2:31" ht="17.399999999999999" hidden="1" outlineLevel="1">
      <c r="C4226" s="312">
        <f t="shared" si="651"/>
        <v>14</v>
      </c>
      <c r="D4226" s="319">
        <f t="shared" si="650"/>
        <v>3.9255442835159629E-3</v>
      </c>
      <c r="R4226" s="313">
        <f>R4212/(1+HLOOKUP(R4209,$C$3735:$AP$3738,4,0)/$C$3729)^$C4226</f>
        <v>3.9255442835159629E-3</v>
      </c>
    </row>
    <row r="4227" spans="2:31" ht="17.399999999999999" hidden="1" outlineLevel="1">
      <c r="C4227" s="312">
        <f t="shared" si="651"/>
        <v>15</v>
      </c>
      <c r="D4227" s="319">
        <f t="shared" si="650"/>
        <v>3.9089542587578902E-3</v>
      </c>
      <c r="S4227" s="313">
        <f>S4212/(1+HLOOKUP(S4209,$C$3735:$AP$3738,4,0)/$C$3729)^$C4227</f>
        <v>3.9089542587578902E-3</v>
      </c>
    </row>
    <row r="4228" spans="2:31" ht="17.399999999999999" hidden="1" outlineLevel="1">
      <c r="C4228" s="312">
        <f t="shared" si="651"/>
        <v>16</v>
      </c>
      <c r="D4228" s="319">
        <f t="shared" si="650"/>
        <v>3.8921840703293894E-3</v>
      </c>
      <c r="T4228" s="313">
        <f>T4212/(1+HLOOKUP(T4209,$C$3735:$AP$3738,4,0)/$C$3729)^$C4228</f>
        <v>3.8921840703293894E-3</v>
      </c>
    </row>
    <row r="4229" spans="2:31" ht="17.399999999999999" hidden="1" outlineLevel="1">
      <c r="C4229" s="312">
        <f t="shared" si="651"/>
        <v>17</v>
      </c>
      <c r="D4229" s="319">
        <f t="shared" si="650"/>
        <v>3.8752359764833992E-3</v>
      </c>
      <c r="U4229" s="313">
        <f>U4212/(1+HLOOKUP(U4209,$C$3735:$AP$3738,4,0)/$C$3729)^$C4229</f>
        <v>3.8752359764833992E-3</v>
      </c>
    </row>
    <row r="4230" spans="2:31" ht="17.399999999999999" hidden="1" outlineLevel="1">
      <c r="C4230" s="312">
        <f t="shared" si="651"/>
        <v>18</v>
      </c>
      <c r="D4230" s="319">
        <f t="shared" si="650"/>
        <v>3.8581122488799183E-3</v>
      </c>
      <c r="V4230" s="313">
        <f>V4212/(1+HLOOKUP(V4209,$C$3735:$AP$3738,4,0)/$C$3729)^$C4230</f>
        <v>3.8581122488799183E-3</v>
      </c>
    </row>
    <row r="4231" spans="2:31" ht="17.399999999999999" hidden="1" outlineLevel="1">
      <c r="C4231" s="312">
        <f t="shared" si="651"/>
        <v>19</v>
      </c>
      <c r="D4231" s="319">
        <f t="shared" si="650"/>
        <v>3.8408151721801994E-3</v>
      </c>
      <c r="W4231" s="313">
        <f>W4212/(1+HLOOKUP(W4209,$C$3735:$AP$3738,4,0)/$C$3729)^$C4231</f>
        <v>3.8408151721801994E-3</v>
      </c>
    </row>
    <row r="4232" spans="2:31" ht="17.399999999999999" hidden="1" outlineLevel="1">
      <c r="C4232" s="312">
        <f t="shared" si="651"/>
        <v>20</v>
      </c>
      <c r="D4232" s="319">
        <f t="shared" si="650"/>
        <v>3.8233470436399549E-3</v>
      </c>
      <c r="X4232" s="313">
        <f>X4212/(1+HLOOKUP(X4209,$C$3735:$AP$3738,4,0)/$C$3729)^$C4232</f>
        <v>3.8233470436399549E-3</v>
      </c>
    </row>
    <row r="4233" spans="2:31" ht="17.399999999999999" hidden="1" outlineLevel="1">
      <c r="C4233" s="312">
        <f t="shared" si="651"/>
        <v>21</v>
      </c>
      <c r="D4233" s="319">
        <f t="shared" si="650"/>
        <v>3.8057101727019143E-3</v>
      </c>
      <c r="Y4233" s="313">
        <f>Y4212/(1+HLOOKUP(Y4209,$C$3735:$AP$3738,4,0)/$C$3729)^$C4233</f>
        <v>3.8057101727019143E-3</v>
      </c>
    </row>
    <row r="4234" spans="2:31" ht="17.399999999999999" hidden="1" outlineLevel="1">
      <c r="C4234" s="312">
        <f t="shared" si="651"/>
        <v>22</v>
      </c>
      <c r="D4234" s="319">
        <f t="shared" si="650"/>
        <v>3.787906880587688E-3</v>
      </c>
      <c r="Z4234" s="313">
        <f>Z4212/(1+HLOOKUP(Z4209,$C$3735:$AP$3738,4,0)/$C$3729)^$C4234</f>
        <v>3.787906880587688E-3</v>
      </c>
      <c r="AA4234" s="324"/>
    </row>
    <row r="4235" spans="2:31" ht="17.399999999999999" hidden="1" outlineLevel="1">
      <c r="C4235" s="312">
        <f t="shared" si="651"/>
        <v>23</v>
      </c>
      <c r="D4235" s="319">
        <f t="shared" si="650"/>
        <v>3.7699394998891222E-3</v>
      </c>
      <c r="AA4235" s="313">
        <f>AA4212/(1+HLOOKUP(AA4209,$C$3735:$AP$3738,4,0)/$C$3729)^$C4235</f>
        <v>3.7699394998891222E-3</v>
      </c>
    </row>
    <row r="4236" spans="2:31" ht="17.399999999999999" hidden="1" outlineLevel="1">
      <c r="C4236" s="312">
        <f t="shared" si="651"/>
        <v>24</v>
      </c>
      <c r="D4236" s="319">
        <f t="shared" si="650"/>
        <v>3.7518103741591654E-3</v>
      </c>
      <c r="AA4236" s="319"/>
      <c r="AB4236" s="313">
        <f>AB4212/(1+HLOOKUP(AB4209,$C$3735:$AP$3738,4,0)/$C$3729)^$C4236</f>
        <v>3.7518103741591654E-3</v>
      </c>
    </row>
    <row r="4237" spans="2:31" ht="17.399999999999999" hidden="1" outlineLevel="1">
      <c r="C4237" s="312">
        <f t="shared" si="651"/>
        <v>25</v>
      </c>
      <c r="D4237" s="319">
        <f t="shared" si="650"/>
        <v>3.7335218575023374E-3</v>
      </c>
      <c r="AC4237" s="313">
        <f>AC4212/(1+HLOOKUP(AC4209,$C$3735:$AP$3738,4,0)/$C$3729)^$C4237</f>
        <v>3.7335218575023374E-3</v>
      </c>
    </row>
    <row r="4238" spans="2:31" ht="17.399999999999999" hidden="1" outlineLevel="1">
      <c r="B4238" s="268"/>
      <c r="C4238" s="314">
        <f t="shared" si="651"/>
        <v>26</v>
      </c>
      <c r="D4238" s="321">
        <f>D4212-SUM(D4213:D4237)</f>
        <v>0.9016187171999609</v>
      </c>
      <c r="E4238" s="268"/>
      <c r="F4238" s="268"/>
      <c r="G4238" s="268"/>
      <c r="H4238" s="268"/>
      <c r="I4238" s="268"/>
      <c r="J4238" s="268"/>
      <c r="K4238" s="268"/>
      <c r="L4238" s="268"/>
      <c r="M4238" s="268"/>
      <c r="N4238" s="268"/>
      <c r="O4238" s="268"/>
      <c r="P4238" s="268"/>
      <c r="Q4238" s="268"/>
      <c r="R4238" s="268"/>
      <c r="S4238" s="268"/>
      <c r="T4238" s="268"/>
      <c r="U4238" s="268"/>
      <c r="V4238" s="268"/>
      <c r="W4238" s="268"/>
      <c r="X4238" s="268"/>
      <c r="Y4238" s="268"/>
      <c r="Z4238" s="268"/>
      <c r="AA4238" s="268"/>
      <c r="AB4238" s="268"/>
      <c r="AC4238" s="268"/>
      <c r="AD4238" s="316">
        <f>((AD4212/$D4238)^(1/$C4238)-1)*$C$3729</f>
        <v>1.660244017163226E-2</v>
      </c>
    </row>
    <row r="4239" spans="2:31" hidden="1" outlineLevel="1"/>
    <row r="4240" spans="2:31" ht="17.399999999999999" collapsed="1">
      <c r="B4240" s="302" t="s">
        <v>118</v>
      </c>
      <c r="C4240" s="304">
        <f>AE4270</f>
        <v>1.6732942416850527E-2</v>
      </c>
      <c r="D4240" s="317">
        <v>0</v>
      </c>
      <c r="E4240" s="317">
        <f t="shared" ref="E4240:AE4240" si="652">D4240+1</f>
        <v>1</v>
      </c>
      <c r="F4240" s="317">
        <f t="shared" si="652"/>
        <v>2</v>
      </c>
      <c r="G4240" s="317">
        <f t="shared" si="652"/>
        <v>3</v>
      </c>
      <c r="H4240" s="317">
        <f t="shared" si="652"/>
        <v>4</v>
      </c>
      <c r="I4240" s="317">
        <f t="shared" si="652"/>
        <v>5</v>
      </c>
      <c r="J4240" s="317">
        <f t="shared" si="652"/>
        <v>6</v>
      </c>
      <c r="K4240" s="317">
        <f t="shared" si="652"/>
        <v>7</v>
      </c>
      <c r="L4240" s="317">
        <f t="shared" si="652"/>
        <v>8</v>
      </c>
      <c r="M4240" s="317">
        <f t="shared" si="652"/>
        <v>9</v>
      </c>
      <c r="N4240" s="317">
        <f t="shared" si="652"/>
        <v>10</v>
      </c>
      <c r="O4240" s="317">
        <f t="shared" si="652"/>
        <v>11</v>
      </c>
      <c r="P4240" s="317">
        <f t="shared" si="652"/>
        <v>12</v>
      </c>
      <c r="Q4240" s="317">
        <f t="shared" si="652"/>
        <v>13</v>
      </c>
      <c r="R4240" s="317">
        <f t="shared" si="652"/>
        <v>14</v>
      </c>
      <c r="S4240" s="317">
        <f t="shared" si="652"/>
        <v>15</v>
      </c>
      <c r="T4240" s="317">
        <f t="shared" si="652"/>
        <v>16</v>
      </c>
      <c r="U4240" s="317">
        <f t="shared" si="652"/>
        <v>17</v>
      </c>
      <c r="V4240" s="317">
        <f t="shared" si="652"/>
        <v>18</v>
      </c>
      <c r="W4240" s="317">
        <f t="shared" si="652"/>
        <v>19</v>
      </c>
      <c r="X4240" s="317">
        <f t="shared" si="652"/>
        <v>20</v>
      </c>
      <c r="Y4240" s="317">
        <f t="shared" si="652"/>
        <v>21</v>
      </c>
      <c r="Z4240" s="317">
        <f t="shared" si="652"/>
        <v>22</v>
      </c>
      <c r="AA4240" s="317">
        <f t="shared" si="652"/>
        <v>23</v>
      </c>
      <c r="AB4240" s="317">
        <f t="shared" si="652"/>
        <v>24</v>
      </c>
      <c r="AC4240" s="317">
        <f t="shared" si="652"/>
        <v>25</v>
      </c>
      <c r="AD4240" s="317">
        <f t="shared" si="652"/>
        <v>26</v>
      </c>
      <c r="AE4240" s="318">
        <f t="shared" si="652"/>
        <v>27</v>
      </c>
    </row>
    <row r="4241" spans="3:31" ht="17.399999999999999" hidden="1" outlineLevel="1">
      <c r="C4241" s="307" t="s">
        <v>2487</v>
      </c>
      <c r="D4241" s="319"/>
      <c r="E4241" s="319"/>
      <c r="F4241" s="319"/>
      <c r="G4241" s="319"/>
      <c r="H4241" s="319"/>
      <c r="I4241" s="319"/>
      <c r="J4241" s="319"/>
      <c r="K4241" s="319"/>
      <c r="L4241" s="319"/>
      <c r="M4241" s="319"/>
      <c r="N4241" s="319"/>
      <c r="O4241" s="319"/>
      <c r="P4241" s="319"/>
      <c r="Q4241" s="319"/>
      <c r="R4241" s="319"/>
      <c r="S4241" s="319"/>
      <c r="T4241" s="319"/>
      <c r="U4241" s="319"/>
      <c r="V4241" s="319"/>
      <c r="W4241" s="319"/>
      <c r="X4241" s="319"/>
      <c r="Y4241" s="319"/>
      <c r="Z4241" s="319"/>
      <c r="AA4241" s="319"/>
      <c r="AB4241" s="319"/>
      <c r="AC4241" s="319"/>
      <c r="AD4241" s="319"/>
      <c r="AE4241" s="319">
        <v>1</v>
      </c>
    </row>
    <row r="4242" spans="3:31" ht="17.399999999999999" hidden="1" outlineLevel="1">
      <c r="C4242" s="307" t="s">
        <v>2488</v>
      </c>
      <c r="D4242" s="319"/>
      <c r="E4242" s="319">
        <f t="shared" ref="E4242:AD4242" si="653">F4242</f>
        <v>4.1687500000000006E-3</v>
      </c>
      <c r="F4242" s="319">
        <f t="shared" si="653"/>
        <v>4.1687500000000006E-3</v>
      </c>
      <c r="G4242" s="319">
        <f t="shared" si="653"/>
        <v>4.1687500000000006E-3</v>
      </c>
      <c r="H4242" s="319">
        <f t="shared" si="653"/>
        <v>4.1687500000000006E-3</v>
      </c>
      <c r="I4242" s="319">
        <f t="shared" si="653"/>
        <v>4.1687500000000006E-3</v>
      </c>
      <c r="J4242" s="319">
        <f t="shared" si="653"/>
        <v>4.1687500000000006E-3</v>
      </c>
      <c r="K4242" s="319">
        <f t="shared" si="653"/>
        <v>4.1687500000000006E-3</v>
      </c>
      <c r="L4242" s="319">
        <f t="shared" si="653"/>
        <v>4.1687500000000006E-3</v>
      </c>
      <c r="M4242" s="319">
        <f t="shared" si="653"/>
        <v>4.1687500000000006E-3</v>
      </c>
      <c r="N4242" s="319">
        <f t="shared" si="653"/>
        <v>4.1687500000000006E-3</v>
      </c>
      <c r="O4242" s="319">
        <f t="shared" si="653"/>
        <v>4.1687500000000006E-3</v>
      </c>
      <c r="P4242" s="319">
        <f t="shared" si="653"/>
        <v>4.1687500000000006E-3</v>
      </c>
      <c r="Q4242" s="319">
        <f t="shared" si="653"/>
        <v>4.1687500000000006E-3</v>
      </c>
      <c r="R4242" s="319">
        <f t="shared" si="653"/>
        <v>4.1687500000000006E-3</v>
      </c>
      <c r="S4242" s="319">
        <f t="shared" si="653"/>
        <v>4.1687500000000006E-3</v>
      </c>
      <c r="T4242" s="319">
        <f t="shared" si="653"/>
        <v>4.1687500000000006E-3</v>
      </c>
      <c r="U4242" s="319">
        <f t="shared" si="653"/>
        <v>4.1687500000000006E-3</v>
      </c>
      <c r="V4242" s="319">
        <f t="shared" si="653"/>
        <v>4.1687500000000006E-3</v>
      </c>
      <c r="W4242" s="319">
        <f t="shared" si="653"/>
        <v>4.1687500000000006E-3</v>
      </c>
      <c r="X4242" s="319">
        <f t="shared" si="653"/>
        <v>4.1687500000000006E-3</v>
      </c>
      <c r="Y4242" s="319">
        <f t="shared" si="653"/>
        <v>4.1687500000000006E-3</v>
      </c>
      <c r="Z4242" s="319">
        <f t="shared" si="653"/>
        <v>4.1687500000000006E-3</v>
      </c>
      <c r="AA4242" s="319">
        <f t="shared" si="653"/>
        <v>4.1687500000000006E-3</v>
      </c>
      <c r="AB4242" s="319">
        <f t="shared" si="653"/>
        <v>4.1687500000000006E-3</v>
      </c>
      <c r="AC4242" s="319">
        <f t="shared" si="653"/>
        <v>4.1687500000000006E-3</v>
      </c>
      <c r="AD4242" s="319">
        <f t="shared" si="653"/>
        <v>4.1687500000000006E-3</v>
      </c>
      <c r="AE4242" s="319">
        <f>HLOOKUP(AE4240,$C$3735:$AP$3737,3,0)/$C$3729</f>
        <v>4.1687500000000006E-3</v>
      </c>
    </row>
    <row r="4243" spans="3:31" ht="17.399999999999999" hidden="1" outlineLevel="1">
      <c r="C4243" s="307" t="s">
        <v>2489</v>
      </c>
      <c r="D4243" s="319">
        <v>1</v>
      </c>
      <c r="E4243" s="319">
        <f t="shared" ref="E4243:AE4243" si="654">SUM(E4241:E4242)</f>
        <v>4.1687500000000006E-3</v>
      </c>
      <c r="F4243" s="319">
        <f t="shared" si="654"/>
        <v>4.1687500000000006E-3</v>
      </c>
      <c r="G4243" s="319">
        <f t="shared" si="654"/>
        <v>4.1687500000000006E-3</v>
      </c>
      <c r="H4243" s="319">
        <f t="shared" si="654"/>
        <v>4.1687500000000006E-3</v>
      </c>
      <c r="I4243" s="319">
        <f t="shared" si="654"/>
        <v>4.1687500000000006E-3</v>
      </c>
      <c r="J4243" s="319">
        <f t="shared" si="654"/>
        <v>4.1687500000000006E-3</v>
      </c>
      <c r="K4243" s="319">
        <f t="shared" si="654"/>
        <v>4.1687500000000006E-3</v>
      </c>
      <c r="L4243" s="319">
        <f t="shared" si="654"/>
        <v>4.1687500000000006E-3</v>
      </c>
      <c r="M4243" s="319">
        <f t="shared" si="654"/>
        <v>4.1687500000000006E-3</v>
      </c>
      <c r="N4243" s="319">
        <f t="shared" si="654"/>
        <v>4.1687500000000006E-3</v>
      </c>
      <c r="O4243" s="319">
        <f t="shared" si="654"/>
        <v>4.1687500000000006E-3</v>
      </c>
      <c r="P4243" s="319">
        <f t="shared" si="654"/>
        <v>4.1687500000000006E-3</v>
      </c>
      <c r="Q4243" s="319">
        <f t="shared" si="654"/>
        <v>4.1687500000000006E-3</v>
      </c>
      <c r="R4243" s="319">
        <f t="shared" si="654"/>
        <v>4.1687500000000006E-3</v>
      </c>
      <c r="S4243" s="319">
        <f t="shared" si="654"/>
        <v>4.1687500000000006E-3</v>
      </c>
      <c r="T4243" s="319">
        <f t="shared" si="654"/>
        <v>4.1687500000000006E-3</v>
      </c>
      <c r="U4243" s="319">
        <f t="shared" si="654"/>
        <v>4.1687500000000006E-3</v>
      </c>
      <c r="V4243" s="319">
        <f t="shared" si="654"/>
        <v>4.1687500000000006E-3</v>
      </c>
      <c r="W4243" s="319">
        <f t="shared" si="654"/>
        <v>4.1687500000000006E-3</v>
      </c>
      <c r="X4243" s="319">
        <f t="shared" si="654"/>
        <v>4.1687500000000006E-3</v>
      </c>
      <c r="Y4243" s="319">
        <f t="shared" si="654"/>
        <v>4.1687500000000006E-3</v>
      </c>
      <c r="Z4243" s="319">
        <f t="shared" si="654"/>
        <v>4.1687500000000006E-3</v>
      </c>
      <c r="AA4243" s="319">
        <f t="shared" si="654"/>
        <v>4.1687500000000006E-3</v>
      </c>
      <c r="AB4243" s="319">
        <f t="shared" si="654"/>
        <v>4.1687500000000006E-3</v>
      </c>
      <c r="AC4243" s="319">
        <f t="shared" si="654"/>
        <v>4.1687500000000006E-3</v>
      </c>
      <c r="AD4243" s="319">
        <f t="shared" si="654"/>
        <v>4.1687500000000006E-3</v>
      </c>
      <c r="AE4243" s="319">
        <f t="shared" si="654"/>
        <v>1.0041687500000001</v>
      </c>
    </row>
    <row r="4244" spans="3:31" ht="17.399999999999999" hidden="1" outlineLevel="1">
      <c r="C4244" s="312">
        <v>1</v>
      </c>
      <c r="D4244" s="319">
        <f t="shared" ref="D4244:D4269" si="655">SUM(E4244:AE4244)</f>
        <v>4.153175591531757E-3</v>
      </c>
      <c r="E4244" s="313">
        <f>E4243/(1+HLOOKUP(E4240,$C$3735:$AP$3738,4,0)/$C$3729)^$C4244</f>
        <v>4.153175591531757E-3</v>
      </c>
      <c r="F4244" s="320"/>
      <c r="G4244" s="320"/>
    </row>
    <row r="4245" spans="3:31" ht="17.399999999999999" hidden="1" outlineLevel="1">
      <c r="C4245" s="312">
        <f t="shared" ref="C4245:C4270" si="656">C4244+1</f>
        <v>2</v>
      </c>
      <c r="D4245" s="319">
        <f t="shared" si="655"/>
        <v>4.1376593688983885E-3</v>
      </c>
      <c r="E4245" s="319"/>
      <c r="F4245" s="313">
        <f>F4243/(1+HLOOKUP(F4240,$C$3735:$AP$3738,4,0)/$C$3729)^$C4245</f>
        <v>4.1376593688983885E-3</v>
      </c>
      <c r="G4245" s="319"/>
    </row>
    <row r="4246" spans="3:31" ht="17.399999999999999" hidden="1" outlineLevel="1">
      <c r="C4246" s="312">
        <f t="shared" si="656"/>
        <v>3</v>
      </c>
      <c r="D4246" s="319">
        <f t="shared" si="655"/>
        <v>4.1218919558908872E-3</v>
      </c>
      <c r="G4246" s="313">
        <f>G4243/(1+HLOOKUP(G4240,$C$3735:$AP$3738,4,0)/$C$3729)^$C4246</f>
        <v>4.1218919558908872E-3</v>
      </c>
    </row>
    <row r="4247" spans="3:31" ht="17.399999999999999" hidden="1" outlineLevel="1">
      <c r="C4247" s="312">
        <f t="shared" si="656"/>
        <v>4</v>
      </c>
      <c r="D4247" s="319">
        <f t="shared" si="655"/>
        <v>4.1063903323861287E-3</v>
      </c>
      <c r="H4247" s="313">
        <f>H4243/(1+HLOOKUP(H4240,$C$3735:$AP$3738,4,0)/$C$3729)^$C4247</f>
        <v>4.1063903323861287E-3</v>
      </c>
    </row>
    <row r="4248" spans="3:31" ht="17.399999999999999" hidden="1" outlineLevel="1">
      <c r="C4248" s="312">
        <f t="shared" si="656"/>
        <v>5</v>
      </c>
      <c r="D4248" s="319">
        <f t="shared" si="655"/>
        <v>4.0911395019234062E-3</v>
      </c>
      <c r="I4248" s="313">
        <f>I4243/(1+HLOOKUP(I4240,$C$3735:$AP$3738,4,0)/$C$3729)^$C4248</f>
        <v>4.0911395019234062E-3</v>
      </c>
    </row>
    <row r="4249" spans="3:31" ht="17.399999999999999" hidden="1" outlineLevel="1">
      <c r="C4249" s="312">
        <f t="shared" si="656"/>
        <v>6</v>
      </c>
      <c r="D4249" s="319">
        <f t="shared" si="655"/>
        <v>4.0760221648238259E-3</v>
      </c>
      <c r="J4249" s="313">
        <f>J4243/(1+HLOOKUP(J4240,$C$3735:$AP$3738,4,0)/$C$3729)^$C4249</f>
        <v>4.0760221648238259E-3</v>
      </c>
    </row>
    <row r="4250" spans="3:31" ht="17.399999999999999" hidden="1" outlineLevel="1">
      <c r="C4250" s="312">
        <f t="shared" si="656"/>
        <v>7</v>
      </c>
      <c r="D4250" s="319">
        <f t="shared" si="655"/>
        <v>4.0610373991835924E-3</v>
      </c>
      <c r="K4250" s="313">
        <f>K4243/(1+HLOOKUP(K4240,$C$3735:$AP$3738,4,0)/$C$3729)^$C4250</f>
        <v>4.0610373991835924E-3</v>
      </c>
    </row>
    <row r="4251" spans="3:31" ht="17.399999999999999" hidden="1" outlineLevel="1">
      <c r="C4251" s="312">
        <f t="shared" si="656"/>
        <v>8</v>
      </c>
      <c r="D4251" s="319">
        <f t="shared" si="655"/>
        <v>4.0461842914846172E-3</v>
      </c>
      <c r="L4251" s="313">
        <f>L4243/(1+HLOOKUP(L4240,$C$3735:$AP$3738,4,0)/$C$3729)^$C4251</f>
        <v>4.0461842914846172E-3</v>
      </c>
    </row>
    <row r="4252" spans="3:31" ht="17.399999999999999" hidden="1" outlineLevel="1">
      <c r="C4252" s="312">
        <f t="shared" si="656"/>
        <v>9</v>
      </c>
      <c r="D4252" s="319">
        <f t="shared" si="655"/>
        <v>4.0314619365207065E-3</v>
      </c>
      <c r="M4252" s="313">
        <f>M4243/(1+HLOOKUP(M4240,$C$3735:$AP$3738,4,0)/$C$3729)^$C4252</f>
        <v>4.0314619365207065E-3</v>
      </c>
    </row>
    <row r="4253" spans="3:31" ht="17.399999999999999" hidden="1" outlineLevel="1">
      <c r="C4253" s="312">
        <f t="shared" si="656"/>
        <v>10</v>
      </c>
      <c r="D4253" s="319">
        <f t="shared" si="655"/>
        <v>4.0168694373244962E-3</v>
      </c>
      <c r="N4253" s="313">
        <f>N4243/(1+HLOOKUP(N4240,$C$3735:$AP$3738,4,0)/$C$3729)^$C4253</f>
        <v>4.0168694373244962E-3</v>
      </c>
    </row>
    <row r="4254" spans="3:31" ht="17.399999999999999" hidden="1" outlineLevel="1">
      <c r="C4254" s="312">
        <f t="shared" si="656"/>
        <v>11</v>
      </c>
      <c r="D4254" s="319">
        <f t="shared" si="655"/>
        <v>4.0024059050950897E-3</v>
      </c>
      <c r="O4254" s="313">
        <f>O4243/(1+HLOOKUP(O4240,$C$3735:$AP$3738,4,0)/$C$3729)^$C4254</f>
        <v>4.0024059050950897E-3</v>
      </c>
    </row>
    <row r="4255" spans="3:31" ht="17.399999999999999" hidden="1" outlineLevel="1">
      <c r="C4255" s="312">
        <f t="shared" si="656"/>
        <v>12</v>
      </c>
      <c r="D4255" s="319">
        <f t="shared" si="655"/>
        <v>3.9880704591264988E-3</v>
      </c>
      <c r="P4255" s="313">
        <f>P4243/(1+HLOOKUP(P4240,$C$3735:$AP$3738,4,0)/$C$3729)^$C4255</f>
        <v>3.9880704591264988E-3</v>
      </c>
    </row>
    <row r="4256" spans="3:31" ht="17.399999999999999" hidden="1" outlineLevel="1">
      <c r="C4256" s="312">
        <f t="shared" si="656"/>
        <v>13</v>
      </c>
      <c r="D4256" s="319">
        <f t="shared" si="655"/>
        <v>3.9717249507681841E-3</v>
      </c>
      <c r="Q4256" s="313">
        <f>Q4243/(1+HLOOKUP(Q4240,$C$3735:$AP$3738,4,0)/$C$3729)^$C4256</f>
        <v>3.9717249507681841E-3</v>
      </c>
    </row>
    <row r="4257" spans="2:32" ht="17.399999999999999" hidden="1" outlineLevel="1">
      <c r="C4257" s="312">
        <f t="shared" si="656"/>
        <v>14</v>
      </c>
      <c r="D4257" s="319">
        <f t="shared" si="655"/>
        <v>3.9551934095243919E-3</v>
      </c>
      <c r="R4257" s="313">
        <f>R4243/(1+HLOOKUP(R4240,$C$3735:$AP$3738,4,0)/$C$3729)^$C4257</f>
        <v>3.9551934095243919E-3</v>
      </c>
    </row>
    <row r="4258" spans="2:32" ht="17.399999999999999" hidden="1" outlineLevel="1">
      <c r="C4258" s="312">
        <f t="shared" si="656"/>
        <v>15</v>
      </c>
      <c r="D4258" s="319">
        <f t="shared" si="655"/>
        <v>3.9384780824645209E-3</v>
      </c>
      <c r="S4258" s="313">
        <f>S4243/(1+HLOOKUP(S4240,$C$3735:$AP$3738,4,0)/$C$3729)^$C4258</f>
        <v>3.9384780824645209E-3</v>
      </c>
    </row>
    <row r="4259" spans="2:32" ht="17.399999999999999" hidden="1" outlineLevel="1">
      <c r="C4259" s="312">
        <f t="shared" si="656"/>
        <v>16</v>
      </c>
      <c r="D4259" s="319">
        <f t="shared" si="655"/>
        <v>3.9215812309814245E-3</v>
      </c>
      <c r="T4259" s="313">
        <f>T4243/(1+HLOOKUP(T4240,$C$3735:$AP$3738,4,0)/$C$3729)^$C4259</f>
        <v>3.9215812309814245E-3</v>
      </c>
    </row>
    <row r="4260" spans="2:32" ht="17.399999999999999" hidden="1" outlineLevel="1">
      <c r="C4260" s="312">
        <f t="shared" si="656"/>
        <v>17</v>
      </c>
      <c r="D4260" s="319">
        <f t="shared" si="655"/>
        <v>3.9045051303843313E-3</v>
      </c>
      <c r="U4260" s="313">
        <f>U4243/(1+HLOOKUP(U4240,$C$3735:$AP$3738,4,0)/$C$3729)^$C4260</f>
        <v>3.9045051303843313E-3</v>
      </c>
    </row>
    <row r="4261" spans="2:32" ht="17.399999999999999" hidden="1" outlineLevel="1">
      <c r="C4261" s="312">
        <f t="shared" si="656"/>
        <v>18</v>
      </c>
      <c r="D4261" s="319">
        <f t="shared" si="655"/>
        <v>3.8872520694907941E-3</v>
      </c>
      <c r="V4261" s="313">
        <f>V4243/(1+HLOOKUP(V4240,$C$3735:$AP$3738,4,0)/$C$3729)^$C4261</f>
        <v>3.8872520694907941E-3</v>
      </c>
    </row>
    <row r="4262" spans="2:32" ht="17.399999999999999" hidden="1" outlineLevel="1">
      <c r="C4262" s="312">
        <f t="shared" si="656"/>
        <v>19</v>
      </c>
      <c r="D4262" s="319">
        <f t="shared" si="655"/>
        <v>3.869824350217814E-3</v>
      </c>
      <c r="W4262" s="313">
        <f>W4243/(1+HLOOKUP(W4240,$C$3735:$AP$3738,4,0)/$C$3729)^$C4262</f>
        <v>3.869824350217814E-3</v>
      </c>
    </row>
    <row r="4263" spans="2:32" ht="17.399999999999999" hidden="1" outlineLevel="1">
      <c r="C4263" s="312">
        <f t="shared" si="656"/>
        <v>20</v>
      </c>
      <c r="D4263" s="319">
        <f t="shared" si="655"/>
        <v>3.8522242871719789E-3</v>
      </c>
      <c r="X4263" s="313">
        <f>X4243/(1+HLOOKUP(X4240,$C$3735:$AP$3738,4,0)/$C$3729)^$C4263</f>
        <v>3.8522242871719789E-3</v>
      </c>
    </row>
    <row r="4264" spans="2:32" ht="17.399999999999999" hidden="1" outlineLevel="1">
      <c r="C4264" s="312">
        <f t="shared" si="656"/>
        <v>21</v>
      </c>
      <c r="D4264" s="319">
        <f t="shared" si="655"/>
        <v>3.8344542072389375E-3</v>
      </c>
      <c r="Y4264" s="313">
        <f>Y4243/(1+HLOOKUP(Y4240,$C$3735:$AP$3738,4,0)/$C$3729)^$C4264</f>
        <v>3.8344542072389375E-3</v>
      </c>
    </row>
    <row r="4265" spans="2:32" ht="17.399999999999999" hidden="1" outlineLevel="1">
      <c r="C4265" s="312">
        <f t="shared" si="656"/>
        <v>22</v>
      </c>
      <c r="D4265" s="319">
        <f t="shared" si="655"/>
        <v>3.8165164491721871E-3</v>
      </c>
      <c r="Z4265" s="313">
        <f>Z4243/(1+HLOOKUP(Z4240,$C$3735:$AP$3738,4,0)/$C$3729)^$C4265</f>
        <v>3.8165164491721871E-3</v>
      </c>
      <c r="AA4265" s="324"/>
    </row>
    <row r="4266" spans="2:32" ht="17.399999999999999" hidden="1" outlineLevel="1">
      <c r="C4266" s="312">
        <f t="shared" si="656"/>
        <v>23</v>
      </c>
      <c r="D4266" s="319">
        <f t="shared" si="655"/>
        <v>3.7984133631813362E-3</v>
      </c>
      <c r="AA4266" s="313">
        <f>AA4243/(1+HLOOKUP(AA4240,$C$3735:$AP$3738,4,0)/$C$3729)^$C4266</f>
        <v>3.7984133631813362E-3</v>
      </c>
    </row>
    <row r="4267" spans="2:32" ht="17.399999999999999" hidden="1" outlineLevel="1">
      <c r="C4267" s="312">
        <f t="shared" si="656"/>
        <v>24</v>
      </c>
      <c r="D4267" s="319">
        <f t="shared" si="655"/>
        <v>3.7801473105198843E-3</v>
      </c>
      <c r="AA4267" s="319"/>
      <c r="AB4267" s="313">
        <f>AB4243/(1+HLOOKUP(AB4240,$C$3735:$AP$3738,4,0)/$C$3729)^$C4267</f>
        <v>3.7801473105198843E-3</v>
      </c>
    </row>
    <row r="4268" spans="2:32" ht="17.399999999999999" hidden="1" outlineLevel="1">
      <c r="C4268" s="312">
        <f t="shared" si="656"/>
        <v>25</v>
      </c>
      <c r="D4268" s="319">
        <f t="shared" si="655"/>
        <v>3.7617206630725969E-3</v>
      </c>
      <c r="AC4268" s="313">
        <f>AC4243/(1+HLOOKUP(AC4240,$C$3735:$AP$3738,4,0)/$C$3729)^$C4268</f>
        <v>3.7617206630725969E-3</v>
      </c>
    </row>
    <row r="4269" spans="2:32" ht="17.399999999999999" hidden="1" outlineLevel="1">
      <c r="C4269" s="312">
        <f t="shared" si="656"/>
        <v>26</v>
      </c>
      <c r="D4269" s="319">
        <f t="shared" si="655"/>
        <v>3.7431358029426666E-3</v>
      </c>
      <c r="AD4269" s="313">
        <f>AD4243/(1+HLOOKUP(AD4240,$C$3735:$AP$3738,4,0)/$C$3729)^$C4269</f>
        <v>3.7431358029426666E-3</v>
      </c>
    </row>
    <row r="4270" spans="2:32" ht="17.399999999999999" hidden="1" outlineLevel="1">
      <c r="B4270" s="268"/>
      <c r="C4270" s="314">
        <f t="shared" si="656"/>
        <v>27</v>
      </c>
      <c r="D4270" s="321">
        <f>D4243-SUM(D4244:D4269)</f>
        <v>0.89713252034867952</v>
      </c>
      <c r="E4270" s="268"/>
      <c r="F4270" s="268"/>
      <c r="G4270" s="268"/>
      <c r="H4270" s="268"/>
      <c r="I4270" s="268"/>
      <c r="J4270" s="268"/>
      <c r="K4270" s="268"/>
      <c r="L4270" s="268"/>
      <c r="M4270" s="268"/>
      <c r="N4270" s="268"/>
      <c r="O4270" s="268"/>
      <c r="P4270" s="268"/>
      <c r="Q4270" s="268"/>
      <c r="R4270" s="268"/>
      <c r="S4270" s="268"/>
      <c r="T4270" s="268"/>
      <c r="U4270" s="268"/>
      <c r="V4270" s="268"/>
      <c r="W4270" s="268"/>
      <c r="X4270" s="268"/>
      <c r="Y4270" s="268"/>
      <c r="Z4270" s="268"/>
      <c r="AA4270" s="268"/>
      <c r="AB4270" s="268"/>
      <c r="AC4270" s="268"/>
      <c r="AD4270" s="268"/>
      <c r="AE4270" s="316">
        <f>((AE4243/$D4270)^(1/$C4270)-1)*$C$3729</f>
        <v>1.6732942416850527E-2</v>
      </c>
    </row>
    <row r="4271" spans="2:32" hidden="1" outlineLevel="1"/>
    <row r="4272" spans="2:32" ht="17.399999999999999" collapsed="1">
      <c r="B4272" s="302" t="s">
        <v>119</v>
      </c>
      <c r="C4272" s="304">
        <f>AF4303</f>
        <v>1.6863698810542616E-2</v>
      </c>
      <c r="D4272" s="317">
        <v>0</v>
      </c>
      <c r="E4272" s="317">
        <f t="shared" ref="E4272:AF4272" si="657">D4272+1</f>
        <v>1</v>
      </c>
      <c r="F4272" s="317">
        <f t="shared" si="657"/>
        <v>2</v>
      </c>
      <c r="G4272" s="317">
        <f t="shared" si="657"/>
        <v>3</v>
      </c>
      <c r="H4272" s="317">
        <f t="shared" si="657"/>
        <v>4</v>
      </c>
      <c r="I4272" s="317">
        <f t="shared" si="657"/>
        <v>5</v>
      </c>
      <c r="J4272" s="317">
        <f t="shared" si="657"/>
        <v>6</v>
      </c>
      <c r="K4272" s="317">
        <f t="shared" si="657"/>
        <v>7</v>
      </c>
      <c r="L4272" s="317">
        <f t="shared" si="657"/>
        <v>8</v>
      </c>
      <c r="M4272" s="317">
        <f t="shared" si="657"/>
        <v>9</v>
      </c>
      <c r="N4272" s="317">
        <f t="shared" si="657"/>
        <v>10</v>
      </c>
      <c r="O4272" s="317">
        <f t="shared" si="657"/>
        <v>11</v>
      </c>
      <c r="P4272" s="317">
        <f t="shared" si="657"/>
        <v>12</v>
      </c>
      <c r="Q4272" s="317">
        <f t="shared" si="657"/>
        <v>13</v>
      </c>
      <c r="R4272" s="317">
        <f t="shared" si="657"/>
        <v>14</v>
      </c>
      <c r="S4272" s="317">
        <f t="shared" si="657"/>
        <v>15</v>
      </c>
      <c r="T4272" s="317">
        <f t="shared" si="657"/>
        <v>16</v>
      </c>
      <c r="U4272" s="317">
        <f t="shared" si="657"/>
        <v>17</v>
      </c>
      <c r="V4272" s="317">
        <f t="shared" si="657"/>
        <v>18</v>
      </c>
      <c r="W4272" s="317">
        <f t="shared" si="657"/>
        <v>19</v>
      </c>
      <c r="X4272" s="317">
        <f t="shared" si="657"/>
        <v>20</v>
      </c>
      <c r="Y4272" s="317">
        <f t="shared" si="657"/>
        <v>21</v>
      </c>
      <c r="Z4272" s="317">
        <f t="shared" si="657"/>
        <v>22</v>
      </c>
      <c r="AA4272" s="317">
        <f t="shared" si="657"/>
        <v>23</v>
      </c>
      <c r="AB4272" s="317">
        <f t="shared" si="657"/>
        <v>24</v>
      </c>
      <c r="AC4272" s="317">
        <f t="shared" si="657"/>
        <v>25</v>
      </c>
      <c r="AD4272" s="317">
        <f t="shared" si="657"/>
        <v>26</v>
      </c>
      <c r="AE4272" s="317">
        <f t="shared" si="657"/>
        <v>27</v>
      </c>
      <c r="AF4272" s="318">
        <f t="shared" si="657"/>
        <v>28</v>
      </c>
    </row>
    <row r="4273" spans="3:32" ht="17.399999999999999" hidden="1" outlineLevel="1">
      <c r="C4273" s="307" t="s">
        <v>2487</v>
      </c>
      <c r="D4273" s="319"/>
      <c r="E4273" s="319"/>
      <c r="F4273" s="319"/>
      <c r="G4273" s="319"/>
      <c r="H4273" s="319"/>
      <c r="I4273" s="319"/>
      <c r="J4273" s="319"/>
      <c r="K4273" s="319"/>
      <c r="L4273" s="319"/>
      <c r="M4273" s="319"/>
      <c r="N4273" s="319"/>
      <c r="O4273" s="319"/>
      <c r="P4273" s="319"/>
      <c r="Q4273" s="319"/>
      <c r="R4273" s="319"/>
      <c r="S4273" s="319"/>
      <c r="T4273" s="319"/>
      <c r="U4273" s="319"/>
      <c r="V4273" s="319"/>
      <c r="W4273" s="319"/>
      <c r="X4273" s="319"/>
      <c r="Y4273" s="319"/>
      <c r="Z4273" s="319"/>
      <c r="AA4273" s="319"/>
      <c r="AB4273" s="319"/>
      <c r="AC4273" s="319"/>
      <c r="AD4273" s="319"/>
      <c r="AE4273" s="319"/>
      <c r="AF4273" s="319">
        <v>1</v>
      </c>
    </row>
    <row r="4274" spans="3:32" ht="17.399999999999999" hidden="1" outlineLevel="1">
      <c r="C4274" s="307" t="s">
        <v>2488</v>
      </c>
      <c r="D4274" s="319"/>
      <c r="E4274" s="319">
        <f t="shared" ref="E4274:AE4274" si="658">F4274</f>
        <v>4.2000000000000006E-3</v>
      </c>
      <c r="F4274" s="319">
        <f t="shared" si="658"/>
        <v>4.2000000000000006E-3</v>
      </c>
      <c r="G4274" s="319">
        <f t="shared" si="658"/>
        <v>4.2000000000000006E-3</v>
      </c>
      <c r="H4274" s="319">
        <f t="shared" si="658"/>
        <v>4.2000000000000006E-3</v>
      </c>
      <c r="I4274" s="319">
        <f t="shared" si="658"/>
        <v>4.2000000000000006E-3</v>
      </c>
      <c r="J4274" s="319">
        <f t="shared" si="658"/>
        <v>4.2000000000000006E-3</v>
      </c>
      <c r="K4274" s="319">
        <f t="shared" si="658"/>
        <v>4.2000000000000006E-3</v>
      </c>
      <c r="L4274" s="319">
        <f t="shared" si="658"/>
        <v>4.2000000000000006E-3</v>
      </c>
      <c r="M4274" s="319">
        <f t="shared" si="658"/>
        <v>4.2000000000000006E-3</v>
      </c>
      <c r="N4274" s="319">
        <f t="shared" si="658"/>
        <v>4.2000000000000006E-3</v>
      </c>
      <c r="O4274" s="319">
        <f t="shared" si="658"/>
        <v>4.2000000000000006E-3</v>
      </c>
      <c r="P4274" s="319">
        <f t="shared" si="658"/>
        <v>4.2000000000000006E-3</v>
      </c>
      <c r="Q4274" s="319">
        <f t="shared" si="658"/>
        <v>4.2000000000000006E-3</v>
      </c>
      <c r="R4274" s="319">
        <f t="shared" si="658"/>
        <v>4.2000000000000006E-3</v>
      </c>
      <c r="S4274" s="319">
        <f t="shared" si="658"/>
        <v>4.2000000000000006E-3</v>
      </c>
      <c r="T4274" s="319">
        <f t="shared" si="658"/>
        <v>4.2000000000000006E-3</v>
      </c>
      <c r="U4274" s="319">
        <f t="shared" si="658"/>
        <v>4.2000000000000006E-3</v>
      </c>
      <c r="V4274" s="319">
        <f t="shared" si="658"/>
        <v>4.2000000000000006E-3</v>
      </c>
      <c r="W4274" s="319">
        <f t="shared" si="658"/>
        <v>4.2000000000000006E-3</v>
      </c>
      <c r="X4274" s="319">
        <f t="shared" si="658"/>
        <v>4.2000000000000006E-3</v>
      </c>
      <c r="Y4274" s="319">
        <f t="shared" si="658"/>
        <v>4.2000000000000006E-3</v>
      </c>
      <c r="Z4274" s="319">
        <f t="shared" si="658"/>
        <v>4.2000000000000006E-3</v>
      </c>
      <c r="AA4274" s="319">
        <f t="shared" si="658"/>
        <v>4.2000000000000006E-3</v>
      </c>
      <c r="AB4274" s="319">
        <f t="shared" si="658"/>
        <v>4.2000000000000006E-3</v>
      </c>
      <c r="AC4274" s="319">
        <f t="shared" si="658"/>
        <v>4.2000000000000006E-3</v>
      </c>
      <c r="AD4274" s="319">
        <f t="shared" si="658"/>
        <v>4.2000000000000006E-3</v>
      </c>
      <c r="AE4274" s="319">
        <f t="shared" si="658"/>
        <v>4.2000000000000006E-3</v>
      </c>
      <c r="AF4274" s="319">
        <f>HLOOKUP(AF4272,$C$3735:$AP$3737,3,0)/$C$3729</f>
        <v>4.2000000000000006E-3</v>
      </c>
    </row>
    <row r="4275" spans="3:32" ht="17.399999999999999" hidden="1" outlineLevel="1">
      <c r="C4275" s="307" t="s">
        <v>2489</v>
      </c>
      <c r="D4275" s="319">
        <v>1</v>
      </c>
      <c r="E4275" s="319">
        <f t="shared" ref="E4275:AF4275" si="659">SUM(E4273:E4274)</f>
        <v>4.2000000000000006E-3</v>
      </c>
      <c r="F4275" s="319">
        <f t="shared" si="659"/>
        <v>4.2000000000000006E-3</v>
      </c>
      <c r="G4275" s="319">
        <f t="shared" si="659"/>
        <v>4.2000000000000006E-3</v>
      </c>
      <c r="H4275" s="319">
        <f t="shared" si="659"/>
        <v>4.2000000000000006E-3</v>
      </c>
      <c r="I4275" s="319">
        <f t="shared" si="659"/>
        <v>4.2000000000000006E-3</v>
      </c>
      <c r="J4275" s="319">
        <f t="shared" si="659"/>
        <v>4.2000000000000006E-3</v>
      </c>
      <c r="K4275" s="319">
        <f t="shared" si="659"/>
        <v>4.2000000000000006E-3</v>
      </c>
      <c r="L4275" s="319">
        <f t="shared" si="659"/>
        <v>4.2000000000000006E-3</v>
      </c>
      <c r="M4275" s="319">
        <f t="shared" si="659"/>
        <v>4.2000000000000006E-3</v>
      </c>
      <c r="N4275" s="319">
        <f t="shared" si="659"/>
        <v>4.2000000000000006E-3</v>
      </c>
      <c r="O4275" s="319">
        <f t="shared" si="659"/>
        <v>4.2000000000000006E-3</v>
      </c>
      <c r="P4275" s="319">
        <f t="shared" si="659"/>
        <v>4.2000000000000006E-3</v>
      </c>
      <c r="Q4275" s="319">
        <f t="shared" si="659"/>
        <v>4.2000000000000006E-3</v>
      </c>
      <c r="R4275" s="319">
        <f t="shared" si="659"/>
        <v>4.2000000000000006E-3</v>
      </c>
      <c r="S4275" s="319">
        <f t="shared" si="659"/>
        <v>4.2000000000000006E-3</v>
      </c>
      <c r="T4275" s="319">
        <f t="shared" si="659"/>
        <v>4.2000000000000006E-3</v>
      </c>
      <c r="U4275" s="319">
        <f t="shared" si="659"/>
        <v>4.2000000000000006E-3</v>
      </c>
      <c r="V4275" s="319">
        <f t="shared" si="659"/>
        <v>4.2000000000000006E-3</v>
      </c>
      <c r="W4275" s="319">
        <f t="shared" si="659"/>
        <v>4.2000000000000006E-3</v>
      </c>
      <c r="X4275" s="319">
        <f t="shared" si="659"/>
        <v>4.2000000000000006E-3</v>
      </c>
      <c r="Y4275" s="319">
        <f t="shared" si="659"/>
        <v>4.2000000000000006E-3</v>
      </c>
      <c r="Z4275" s="319">
        <f t="shared" si="659"/>
        <v>4.2000000000000006E-3</v>
      </c>
      <c r="AA4275" s="319">
        <f t="shared" si="659"/>
        <v>4.2000000000000006E-3</v>
      </c>
      <c r="AB4275" s="319">
        <f t="shared" si="659"/>
        <v>4.2000000000000006E-3</v>
      </c>
      <c r="AC4275" s="319">
        <f t="shared" si="659"/>
        <v>4.2000000000000006E-3</v>
      </c>
      <c r="AD4275" s="319">
        <f t="shared" si="659"/>
        <v>4.2000000000000006E-3</v>
      </c>
      <c r="AE4275" s="319">
        <f t="shared" si="659"/>
        <v>4.2000000000000006E-3</v>
      </c>
      <c r="AF4275" s="319">
        <f t="shared" si="659"/>
        <v>1.0042</v>
      </c>
    </row>
    <row r="4276" spans="3:32" ht="17.399999999999999" hidden="1" outlineLevel="1">
      <c r="C4276" s="312">
        <v>1</v>
      </c>
      <c r="D4276" s="319">
        <f t="shared" ref="D4276:D4302" si="660">SUM(E4276:AF4276)</f>
        <v>4.1843088418430895E-3</v>
      </c>
      <c r="E4276" s="313">
        <f>E4275/(1+HLOOKUP(E4272,$C$3735:$AP$3738,4,0)/$C$3729)^$C4276</f>
        <v>4.1843088418430895E-3</v>
      </c>
      <c r="F4276" s="320"/>
      <c r="G4276" s="320"/>
    </row>
    <row r="4277" spans="3:32" ht="17.399999999999999" hidden="1" outlineLevel="1">
      <c r="C4277" s="312">
        <f t="shared" ref="C4277:C4303" si="661">C4276+1</f>
        <v>2</v>
      </c>
      <c r="D4277" s="319">
        <f t="shared" si="660"/>
        <v>4.1686763056967271E-3</v>
      </c>
      <c r="E4277" s="319"/>
      <c r="F4277" s="313">
        <f>F4275/(1+HLOOKUP(F4272,$C$3735:$AP$3738,4,0)/$C$3729)^$C4277</f>
        <v>4.1686763056967271E-3</v>
      </c>
      <c r="G4277" s="319"/>
    </row>
    <row r="4278" spans="3:32" ht="17.399999999999999" hidden="1" outlineLevel="1">
      <c r="C4278" s="312">
        <f t="shared" si="661"/>
        <v>3</v>
      </c>
      <c r="D4278" s="319">
        <f t="shared" si="660"/>
        <v>4.1527906961899199E-3</v>
      </c>
      <c r="G4278" s="313">
        <f>G4275/(1+HLOOKUP(G4272,$C$3735:$AP$3738,4,0)/$C$3729)^$C4278</f>
        <v>4.1527906961899199E-3</v>
      </c>
    </row>
    <row r="4279" spans="3:32" ht="17.399999999999999" hidden="1" outlineLevel="1">
      <c r="C4279" s="312">
        <f t="shared" si="661"/>
        <v>4</v>
      </c>
      <c r="D4279" s="319">
        <f t="shared" si="660"/>
        <v>4.137172868610913E-3</v>
      </c>
      <c r="H4279" s="313">
        <f>H4275/(1+HLOOKUP(H4272,$C$3735:$AP$3738,4,0)/$C$3729)^$C4279</f>
        <v>4.137172868610913E-3</v>
      </c>
    </row>
    <row r="4280" spans="3:32" ht="17.399999999999999" hidden="1" outlineLevel="1">
      <c r="C4280" s="312">
        <f t="shared" si="661"/>
        <v>5</v>
      </c>
      <c r="D4280" s="319">
        <f t="shared" si="660"/>
        <v>4.1218077140817528E-3</v>
      </c>
      <c r="I4280" s="313">
        <f>I4275/(1+HLOOKUP(I4272,$C$3735:$AP$3738,4,0)/$C$3729)^$C4280</f>
        <v>4.1218077140817528E-3</v>
      </c>
    </row>
    <row r="4281" spans="3:32" ht="17.399999999999999" hidden="1" outlineLevel="1">
      <c r="C4281" s="312">
        <f t="shared" si="661"/>
        <v>6</v>
      </c>
      <c r="D4281" s="319">
        <f t="shared" si="660"/>
        <v>4.1065770536156086E-3</v>
      </c>
      <c r="J4281" s="313">
        <f>J4275/(1+HLOOKUP(J4272,$C$3735:$AP$3738,4,0)/$C$3729)^$C4281</f>
        <v>4.1065770536156086E-3</v>
      </c>
    </row>
    <row r="4282" spans="3:32" ht="17.399999999999999" hidden="1" outlineLevel="1">
      <c r="C4282" s="312">
        <f t="shared" si="661"/>
        <v>7</v>
      </c>
      <c r="D4282" s="319">
        <f t="shared" si="660"/>
        <v>4.0914799583978622E-3</v>
      </c>
      <c r="K4282" s="313">
        <f>K4275/(1+HLOOKUP(K4272,$C$3735:$AP$3738,4,0)/$C$3729)^$C4282</f>
        <v>4.0914799583978622E-3</v>
      </c>
    </row>
    <row r="4283" spans="3:32" ht="17.399999999999999" hidden="1" outlineLevel="1">
      <c r="C4283" s="312">
        <f t="shared" si="661"/>
        <v>8</v>
      </c>
      <c r="D4283" s="319">
        <f t="shared" si="660"/>
        <v>4.0765155080624638E-3</v>
      </c>
      <c r="L4283" s="313">
        <f>L4275/(1+HLOOKUP(L4272,$C$3735:$AP$3738,4,0)/$C$3729)^$C4283</f>
        <v>4.0765155080624638E-3</v>
      </c>
    </row>
    <row r="4284" spans="3:32" ht="17.399999999999999" hidden="1" outlineLevel="1">
      <c r="C4284" s="312">
        <f t="shared" si="661"/>
        <v>9</v>
      </c>
      <c r="D4284" s="319">
        <f t="shared" si="660"/>
        <v>4.0616827906175632E-3</v>
      </c>
      <c r="M4284" s="313">
        <f>M4275/(1+HLOOKUP(M4272,$C$3735:$AP$3738,4,0)/$C$3729)^$C4284</f>
        <v>4.0616827906175632E-3</v>
      </c>
    </row>
    <row r="4285" spans="3:32" ht="17.399999999999999" hidden="1" outlineLevel="1">
      <c r="C4285" s="312">
        <f t="shared" si="661"/>
        <v>10</v>
      </c>
      <c r="D4285" s="319">
        <f t="shared" si="660"/>
        <v>4.0469809023719059E-3</v>
      </c>
      <c r="N4285" s="313">
        <f>N4275/(1+HLOOKUP(N4272,$C$3735:$AP$3738,4,0)/$C$3729)^$C4285</f>
        <v>4.0469809023719059E-3</v>
      </c>
    </row>
    <row r="4286" spans="3:32" ht="17.399999999999999" hidden="1" outlineLevel="1">
      <c r="C4286" s="312">
        <f t="shared" si="661"/>
        <v>11</v>
      </c>
      <c r="D4286" s="319">
        <f t="shared" si="660"/>
        <v>4.0324089478619195E-3</v>
      </c>
      <c r="O4286" s="313">
        <f>O4275/(1+HLOOKUP(O4272,$C$3735:$AP$3738,4,0)/$C$3729)^$C4286</f>
        <v>4.0324089478619195E-3</v>
      </c>
    </row>
    <row r="4287" spans="3:32" ht="17.399999999999999" hidden="1" outlineLevel="1">
      <c r="C4287" s="312">
        <f t="shared" si="661"/>
        <v>12</v>
      </c>
      <c r="D4287" s="319">
        <f t="shared" si="660"/>
        <v>4.017966039779621E-3</v>
      </c>
      <c r="P4287" s="313">
        <f>P4275/(1+HLOOKUP(P4272,$C$3735:$AP$3738,4,0)/$C$3729)^$C4287</f>
        <v>4.017966039779621E-3</v>
      </c>
    </row>
    <row r="4288" spans="3:32" ht="17.399999999999999" hidden="1" outlineLevel="1">
      <c r="C4288" s="312">
        <f t="shared" si="661"/>
        <v>13</v>
      </c>
      <c r="D4288" s="319">
        <f t="shared" si="660"/>
        <v>4.0014980013736426E-3</v>
      </c>
      <c r="Q4288" s="313">
        <f>Q4275/(1+HLOOKUP(Q4272,$C$3735:$AP$3738,4,0)/$C$3729)^$C4288</f>
        <v>4.0014980013736426E-3</v>
      </c>
    </row>
    <row r="4289" spans="2:32" ht="17.399999999999999" hidden="1" outlineLevel="1">
      <c r="C4289" s="312">
        <f t="shared" si="661"/>
        <v>14</v>
      </c>
      <c r="D4289" s="319">
        <f t="shared" si="660"/>
        <v>3.9848425355328209E-3</v>
      </c>
      <c r="R4289" s="313">
        <f>R4275/(1+HLOOKUP(R4272,$C$3735:$AP$3738,4,0)/$C$3729)^$C4289</f>
        <v>3.9848425355328209E-3</v>
      </c>
    </row>
    <row r="4290" spans="2:32" ht="17.399999999999999" hidden="1" outlineLevel="1">
      <c r="C4290" s="312">
        <f t="shared" si="661"/>
        <v>15</v>
      </c>
      <c r="D4290" s="319">
        <f t="shared" si="660"/>
        <v>3.9680019061711517E-3</v>
      </c>
      <c r="S4290" s="313">
        <f>S4275/(1+HLOOKUP(S4272,$C$3735:$AP$3738,4,0)/$C$3729)^$C4290</f>
        <v>3.9680019061711517E-3</v>
      </c>
    </row>
    <row r="4291" spans="2:32" ht="17.399999999999999" hidden="1" outlineLevel="1">
      <c r="C4291" s="312">
        <f t="shared" si="661"/>
        <v>16</v>
      </c>
      <c r="D4291" s="319">
        <f t="shared" si="660"/>
        <v>3.9509783916334591E-3</v>
      </c>
      <c r="T4291" s="313">
        <f>T4275/(1+HLOOKUP(T4272,$C$3735:$AP$3738,4,0)/$C$3729)^$C4291</f>
        <v>3.9509783916334591E-3</v>
      </c>
    </row>
    <row r="4292" spans="2:32" ht="17.399999999999999" hidden="1" outlineLevel="1">
      <c r="C4292" s="312">
        <f t="shared" si="661"/>
        <v>17</v>
      </c>
      <c r="D4292" s="319">
        <f t="shared" si="660"/>
        <v>3.9337742842852639E-3</v>
      </c>
      <c r="U4292" s="313">
        <f>U4275/(1+HLOOKUP(U4272,$C$3735:$AP$3738,4,0)/$C$3729)^$C4292</f>
        <v>3.9337742842852639E-3</v>
      </c>
    </row>
    <row r="4293" spans="2:32" ht="17.399999999999999" hidden="1" outlineLevel="1">
      <c r="C4293" s="312">
        <f t="shared" si="661"/>
        <v>18</v>
      </c>
      <c r="D4293" s="319">
        <f t="shared" si="660"/>
        <v>3.9163918901016694E-3</v>
      </c>
      <c r="V4293" s="313">
        <f>V4275/(1+HLOOKUP(V4272,$C$3735:$AP$3738,4,0)/$C$3729)^$C4293</f>
        <v>3.9163918901016694E-3</v>
      </c>
    </row>
    <row r="4294" spans="2:32" ht="17.399999999999999" hidden="1" outlineLevel="1">
      <c r="C4294" s="312">
        <f t="shared" si="661"/>
        <v>19</v>
      </c>
      <c r="D4294" s="319">
        <f t="shared" si="660"/>
        <v>3.898833528255429E-3</v>
      </c>
      <c r="W4294" s="313">
        <f>W4275/(1+HLOOKUP(W4272,$C$3735:$AP$3738,4,0)/$C$3729)^$C4294</f>
        <v>3.898833528255429E-3</v>
      </c>
    </row>
    <row r="4295" spans="2:32" ht="17.399999999999999" hidden="1" outlineLevel="1">
      <c r="C4295" s="312">
        <f t="shared" si="661"/>
        <v>20</v>
      </c>
      <c r="D4295" s="319">
        <f t="shared" si="660"/>
        <v>3.8811015307040025E-3</v>
      </c>
      <c r="X4295" s="313">
        <f>X4275/(1+HLOOKUP(X4272,$C$3735:$AP$3738,4,0)/$C$3729)^$C4295</f>
        <v>3.8811015307040025E-3</v>
      </c>
    </row>
    <row r="4296" spans="2:32" ht="17.399999999999999" hidden="1" outlineLevel="1">
      <c r="C4296" s="312">
        <f t="shared" si="661"/>
        <v>21</v>
      </c>
      <c r="D4296" s="319">
        <f t="shared" si="660"/>
        <v>3.8631982417759612E-3</v>
      </c>
      <c r="Y4296" s="313">
        <f>Y4275/(1+HLOOKUP(Y4272,$C$3735:$AP$3738,4,0)/$C$3729)^$C4296</f>
        <v>3.8631982417759612E-3</v>
      </c>
    </row>
    <row r="4297" spans="2:32" ht="17.399999999999999" hidden="1" outlineLevel="1">
      <c r="C4297" s="312">
        <f t="shared" si="661"/>
        <v>22</v>
      </c>
      <c r="D4297" s="319">
        <f t="shared" si="660"/>
        <v>3.8451260177566867E-3</v>
      </c>
      <c r="Z4297" s="313">
        <f>Z4275/(1+HLOOKUP(Z4272,$C$3735:$AP$3738,4,0)/$C$3729)^$C4297</f>
        <v>3.8451260177566867E-3</v>
      </c>
      <c r="AA4297" s="324"/>
    </row>
    <row r="4298" spans="2:32" ht="17.399999999999999" hidden="1" outlineLevel="1">
      <c r="C4298" s="312">
        <f t="shared" si="661"/>
        <v>23</v>
      </c>
      <c r="D4298" s="319">
        <f t="shared" si="660"/>
        <v>3.8268872264735502E-3</v>
      </c>
      <c r="AA4298" s="313">
        <f>AA4275/(1+HLOOKUP(AA4272,$C$3735:$AP$3738,4,0)/$C$3729)^$C4298</f>
        <v>3.8268872264735502E-3</v>
      </c>
    </row>
    <row r="4299" spans="2:32" ht="17.399999999999999" hidden="1" outlineLevel="1">
      <c r="C4299" s="312">
        <f t="shared" si="661"/>
        <v>24</v>
      </c>
      <c r="D4299" s="319">
        <f t="shared" si="660"/>
        <v>3.8084842468806028E-3</v>
      </c>
      <c r="AA4299" s="319"/>
      <c r="AB4299" s="313">
        <f>AB4275/(1+HLOOKUP(AB4272,$C$3735:$AP$3738,4,0)/$C$3729)^$C4299</f>
        <v>3.8084842468806028E-3</v>
      </c>
    </row>
    <row r="4300" spans="2:32" ht="17.399999999999999" hidden="1" outlineLevel="1">
      <c r="C4300" s="312">
        <f t="shared" si="661"/>
        <v>25</v>
      </c>
      <c r="D4300" s="319">
        <f t="shared" si="660"/>
        <v>3.789919468642856E-3</v>
      </c>
      <c r="AC4300" s="313">
        <f>AC4275/(1+HLOOKUP(AC4272,$C$3735:$AP$3738,4,0)/$C$3729)^$C4300</f>
        <v>3.789919468642856E-3</v>
      </c>
    </row>
    <row r="4301" spans="2:32" ht="17.399999999999999" hidden="1" outlineLevel="1">
      <c r="C4301" s="312">
        <f t="shared" si="661"/>
        <v>26</v>
      </c>
      <c r="D4301" s="319">
        <f t="shared" si="660"/>
        <v>3.7711952917203477E-3</v>
      </c>
      <c r="AD4301" s="313">
        <f>AD4275/(1+HLOOKUP(AD4272,$C$3735:$AP$3738,4,0)/$C$3729)^$C4301</f>
        <v>3.7711952917203477E-3</v>
      </c>
    </row>
    <row r="4302" spans="2:32" ht="17.399999999999999" hidden="1" outlineLevel="1">
      <c r="C4302" s="312">
        <f t="shared" si="661"/>
        <v>27</v>
      </c>
      <c r="D4302" s="319">
        <f t="shared" si="660"/>
        <v>3.7523141259518892E-3</v>
      </c>
      <c r="AE4302" s="313">
        <f>AE4275/(1+HLOOKUP(AE4272,$C$3735:$AP$3738,4,0)/$C$3729)^$C4302</f>
        <v>3.7523141259518892E-3</v>
      </c>
    </row>
    <row r="4303" spans="2:32" ht="17.399999999999999" hidden="1" outlineLevel="1">
      <c r="B4303" s="268"/>
      <c r="C4303" s="314">
        <f t="shared" si="661"/>
        <v>28</v>
      </c>
      <c r="D4303" s="321">
        <f>D4275-SUM(D4276:D4302)</f>
        <v>0.89260908568561137</v>
      </c>
      <c r="E4303" s="268"/>
      <c r="F4303" s="268"/>
      <c r="G4303" s="268"/>
      <c r="H4303" s="268"/>
      <c r="I4303" s="268"/>
      <c r="J4303" s="268"/>
      <c r="K4303" s="268"/>
      <c r="L4303" s="268"/>
      <c r="M4303" s="268"/>
      <c r="N4303" s="268"/>
      <c r="O4303" s="268"/>
      <c r="P4303" s="268"/>
      <c r="Q4303" s="268"/>
      <c r="R4303" s="268"/>
      <c r="S4303" s="268"/>
      <c r="T4303" s="268"/>
      <c r="U4303" s="268"/>
      <c r="V4303" s="268"/>
      <c r="W4303" s="268"/>
      <c r="X4303" s="268"/>
      <c r="Y4303" s="268"/>
      <c r="Z4303" s="268"/>
      <c r="AA4303" s="268"/>
      <c r="AB4303" s="268"/>
      <c r="AC4303" s="268"/>
      <c r="AD4303" s="268"/>
      <c r="AE4303" s="268"/>
      <c r="AF4303" s="316">
        <f>((AF4275/$D4303)^(1/$C4303)-1)*$C$3729</f>
        <v>1.6863698810542616E-2</v>
      </c>
    </row>
    <row r="4304" spans="2:32" hidden="1" outlineLevel="1"/>
    <row r="4305" spans="2:33" ht="17.399999999999999" collapsed="1">
      <c r="B4305" s="302" t="s">
        <v>120</v>
      </c>
      <c r="C4305" s="304">
        <f>AG4337</f>
        <v>1.6994716697157131E-2</v>
      </c>
      <c r="D4305" s="317">
        <v>0</v>
      </c>
      <c r="E4305" s="317">
        <f t="shared" ref="E4305:AG4305" si="662">D4305+1</f>
        <v>1</v>
      </c>
      <c r="F4305" s="317">
        <f t="shared" si="662"/>
        <v>2</v>
      </c>
      <c r="G4305" s="317">
        <f t="shared" si="662"/>
        <v>3</v>
      </c>
      <c r="H4305" s="317">
        <f t="shared" si="662"/>
        <v>4</v>
      </c>
      <c r="I4305" s="317">
        <f t="shared" si="662"/>
        <v>5</v>
      </c>
      <c r="J4305" s="317">
        <f t="shared" si="662"/>
        <v>6</v>
      </c>
      <c r="K4305" s="317">
        <f t="shared" si="662"/>
        <v>7</v>
      </c>
      <c r="L4305" s="317">
        <f t="shared" si="662"/>
        <v>8</v>
      </c>
      <c r="M4305" s="317">
        <f t="shared" si="662"/>
        <v>9</v>
      </c>
      <c r="N4305" s="317">
        <f t="shared" si="662"/>
        <v>10</v>
      </c>
      <c r="O4305" s="317">
        <f t="shared" si="662"/>
        <v>11</v>
      </c>
      <c r="P4305" s="317">
        <f t="shared" si="662"/>
        <v>12</v>
      </c>
      <c r="Q4305" s="317">
        <f t="shared" si="662"/>
        <v>13</v>
      </c>
      <c r="R4305" s="317">
        <f t="shared" si="662"/>
        <v>14</v>
      </c>
      <c r="S4305" s="317">
        <f t="shared" si="662"/>
        <v>15</v>
      </c>
      <c r="T4305" s="317">
        <f t="shared" si="662"/>
        <v>16</v>
      </c>
      <c r="U4305" s="317">
        <f t="shared" si="662"/>
        <v>17</v>
      </c>
      <c r="V4305" s="317">
        <f t="shared" si="662"/>
        <v>18</v>
      </c>
      <c r="W4305" s="317">
        <f t="shared" si="662"/>
        <v>19</v>
      </c>
      <c r="X4305" s="317">
        <f t="shared" si="662"/>
        <v>20</v>
      </c>
      <c r="Y4305" s="317">
        <f t="shared" si="662"/>
        <v>21</v>
      </c>
      <c r="Z4305" s="317">
        <f t="shared" si="662"/>
        <v>22</v>
      </c>
      <c r="AA4305" s="317">
        <f t="shared" si="662"/>
        <v>23</v>
      </c>
      <c r="AB4305" s="317">
        <f t="shared" si="662"/>
        <v>24</v>
      </c>
      <c r="AC4305" s="317">
        <f t="shared" si="662"/>
        <v>25</v>
      </c>
      <c r="AD4305" s="317">
        <f t="shared" si="662"/>
        <v>26</v>
      </c>
      <c r="AE4305" s="317">
        <f t="shared" si="662"/>
        <v>27</v>
      </c>
      <c r="AF4305" s="317">
        <f t="shared" si="662"/>
        <v>28</v>
      </c>
      <c r="AG4305" s="318">
        <f t="shared" si="662"/>
        <v>29</v>
      </c>
    </row>
    <row r="4306" spans="2:33" ht="17.399999999999999" hidden="1" outlineLevel="1">
      <c r="C4306" s="307" t="s">
        <v>2487</v>
      </c>
      <c r="D4306" s="319"/>
      <c r="E4306" s="319"/>
      <c r="F4306" s="319"/>
      <c r="G4306" s="319"/>
      <c r="H4306" s="319"/>
      <c r="I4306" s="319"/>
      <c r="J4306" s="319"/>
      <c r="K4306" s="319"/>
      <c r="L4306" s="319"/>
      <c r="M4306" s="319"/>
      <c r="N4306" s="319"/>
      <c r="O4306" s="319"/>
      <c r="P4306" s="319"/>
      <c r="Q4306" s="319"/>
      <c r="R4306" s="319"/>
      <c r="S4306" s="319"/>
      <c r="T4306" s="319"/>
      <c r="U4306" s="319"/>
      <c r="V4306" s="319"/>
      <c r="W4306" s="319"/>
      <c r="X4306" s="319"/>
      <c r="Y4306" s="319"/>
      <c r="Z4306" s="319"/>
      <c r="AA4306" s="319"/>
      <c r="AB4306" s="319"/>
      <c r="AC4306" s="319"/>
      <c r="AD4306" s="319"/>
      <c r="AE4306" s="319"/>
      <c r="AF4306" s="319"/>
      <c r="AG4306" s="319">
        <v>1</v>
      </c>
    </row>
    <row r="4307" spans="2:33" ht="17.399999999999999" hidden="1" outlineLevel="1">
      <c r="C4307" s="307" t="s">
        <v>2488</v>
      </c>
      <c r="D4307" s="319"/>
      <c r="E4307" s="319">
        <f t="shared" ref="E4307:AF4307" si="663">F4307</f>
        <v>4.2312500000000006E-3</v>
      </c>
      <c r="F4307" s="319">
        <f t="shared" si="663"/>
        <v>4.2312500000000006E-3</v>
      </c>
      <c r="G4307" s="319">
        <f t="shared" si="663"/>
        <v>4.2312500000000006E-3</v>
      </c>
      <c r="H4307" s="319">
        <f t="shared" si="663"/>
        <v>4.2312500000000006E-3</v>
      </c>
      <c r="I4307" s="319">
        <f t="shared" si="663"/>
        <v>4.2312500000000006E-3</v>
      </c>
      <c r="J4307" s="319">
        <f t="shared" si="663"/>
        <v>4.2312500000000006E-3</v>
      </c>
      <c r="K4307" s="319">
        <f t="shared" si="663"/>
        <v>4.2312500000000006E-3</v>
      </c>
      <c r="L4307" s="319">
        <f t="shared" si="663"/>
        <v>4.2312500000000006E-3</v>
      </c>
      <c r="M4307" s="319">
        <f t="shared" si="663"/>
        <v>4.2312500000000006E-3</v>
      </c>
      <c r="N4307" s="319">
        <f t="shared" si="663"/>
        <v>4.2312500000000006E-3</v>
      </c>
      <c r="O4307" s="319">
        <f t="shared" si="663"/>
        <v>4.2312500000000006E-3</v>
      </c>
      <c r="P4307" s="319">
        <f t="shared" si="663"/>
        <v>4.2312500000000006E-3</v>
      </c>
      <c r="Q4307" s="319">
        <f t="shared" si="663"/>
        <v>4.2312500000000006E-3</v>
      </c>
      <c r="R4307" s="319">
        <f t="shared" si="663"/>
        <v>4.2312500000000006E-3</v>
      </c>
      <c r="S4307" s="319">
        <f t="shared" si="663"/>
        <v>4.2312500000000006E-3</v>
      </c>
      <c r="T4307" s="319">
        <f t="shared" si="663"/>
        <v>4.2312500000000006E-3</v>
      </c>
      <c r="U4307" s="319">
        <f t="shared" si="663"/>
        <v>4.2312500000000006E-3</v>
      </c>
      <c r="V4307" s="319">
        <f t="shared" si="663"/>
        <v>4.2312500000000006E-3</v>
      </c>
      <c r="W4307" s="319">
        <f t="shared" si="663"/>
        <v>4.2312500000000006E-3</v>
      </c>
      <c r="X4307" s="319">
        <f t="shared" si="663"/>
        <v>4.2312500000000006E-3</v>
      </c>
      <c r="Y4307" s="319">
        <f t="shared" si="663"/>
        <v>4.2312500000000006E-3</v>
      </c>
      <c r="Z4307" s="319">
        <f t="shared" si="663"/>
        <v>4.2312500000000006E-3</v>
      </c>
      <c r="AA4307" s="319">
        <f t="shared" si="663"/>
        <v>4.2312500000000006E-3</v>
      </c>
      <c r="AB4307" s="319">
        <f t="shared" si="663"/>
        <v>4.2312500000000006E-3</v>
      </c>
      <c r="AC4307" s="319">
        <f t="shared" si="663"/>
        <v>4.2312500000000006E-3</v>
      </c>
      <c r="AD4307" s="319">
        <f t="shared" si="663"/>
        <v>4.2312500000000006E-3</v>
      </c>
      <c r="AE4307" s="319">
        <f t="shared" si="663"/>
        <v>4.2312500000000006E-3</v>
      </c>
      <c r="AF4307" s="319">
        <f t="shared" si="663"/>
        <v>4.2312500000000006E-3</v>
      </c>
      <c r="AG4307" s="319">
        <f>HLOOKUP(AG4305,$C$3735:$AP$3737,3,0)/$C$3729</f>
        <v>4.2312500000000006E-3</v>
      </c>
    </row>
    <row r="4308" spans="2:33" ht="17.399999999999999" hidden="1" outlineLevel="1">
      <c r="C4308" s="307" t="s">
        <v>2489</v>
      </c>
      <c r="D4308" s="319">
        <v>1</v>
      </c>
      <c r="E4308" s="319">
        <f t="shared" ref="E4308:AG4308" si="664">SUM(E4306:E4307)</f>
        <v>4.2312500000000006E-3</v>
      </c>
      <c r="F4308" s="319">
        <f t="shared" si="664"/>
        <v>4.2312500000000006E-3</v>
      </c>
      <c r="G4308" s="319">
        <f t="shared" si="664"/>
        <v>4.2312500000000006E-3</v>
      </c>
      <c r="H4308" s="319">
        <f t="shared" si="664"/>
        <v>4.2312500000000006E-3</v>
      </c>
      <c r="I4308" s="319">
        <f t="shared" si="664"/>
        <v>4.2312500000000006E-3</v>
      </c>
      <c r="J4308" s="319">
        <f t="shared" si="664"/>
        <v>4.2312500000000006E-3</v>
      </c>
      <c r="K4308" s="319">
        <f t="shared" si="664"/>
        <v>4.2312500000000006E-3</v>
      </c>
      <c r="L4308" s="319">
        <f t="shared" si="664"/>
        <v>4.2312500000000006E-3</v>
      </c>
      <c r="M4308" s="319">
        <f t="shared" si="664"/>
        <v>4.2312500000000006E-3</v>
      </c>
      <c r="N4308" s="319">
        <f t="shared" si="664"/>
        <v>4.2312500000000006E-3</v>
      </c>
      <c r="O4308" s="319">
        <f t="shared" si="664"/>
        <v>4.2312500000000006E-3</v>
      </c>
      <c r="P4308" s="319">
        <f t="shared" si="664"/>
        <v>4.2312500000000006E-3</v>
      </c>
      <c r="Q4308" s="319">
        <f t="shared" si="664"/>
        <v>4.2312500000000006E-3</v>
      </c>
      <c r="R4308" s="319">
        <f t="shared" si="664"/>
        <v>4.2312500000000006E-3</v>
      </c>
      <c r="S4308" s="319">
        <f t="shared" si="664"/>
        <v>4.2312500000000006E-3</v>
      </c>
      <c r="T4308" s="319">
        <f t="shared" si="664"/>
        <v>4.2312500000000006E-3</v>
      </c>
      <c r="U4308" s="319">
        <f t="shared" si="664"/>
        <v>4.2312500000000006E-3</v>
      </c>
      <c r="V4308" s="319">
        <f t="shared" si="664"/>
        <v>4.2312500000000006E-3</v>
      </c>
      <c r="W4308" s="319">
        <f t="shared" si="664"/>
        <v>4.2312500000000006E-3</v>
      </c>
      <c r="X4308" s="319">
        <f t="shared" si="664"/>
        <v>4.2312500000000006E-3</v>
      </c>
      <c r="Y4308" s="319">
        <f t="shared" si="664"/>
        <v>4.2312500000000006E-3</v>
      </c>
      <c r="Z4308" s="319">
        <f t="shared" si="664"/>
        <v>4.2312500000000006E-3</v>
      </c>
      <c r="AA4308" s="319">
        <f t="shared" si="664"/>
        <v>4.2312500000000006E-3</v>
      </c>
      <c r="AB4308" s="319">
        <f t="shared" si="664"/>
        <v>4.2312500000000006E-3</v>
      </c>
      <c r="AC4308" s="319">
        <f t="shared" si="664"/>
        <v>4.2312500000000006E-3</v>
      </c>
      <c r="AD4308" s="319">
        <f t="shared" si="664"/>
        <v>4.2312500000000006E-3</v>
      </c>
      <c r="AE4308" s="319">
        <f t="shared" si="664"/>
        <v>4.2312500000000006E-3</v>
      </c>
      <c r="AF4308" s="319">
        <f t="shared" si="664"/>
        <v>4.2312500000000006E-3</v>
      </c>
      <c r="AG4308" s="319">
        <f t="shared" si="664"/>
        <v>1.0042312499999999</v>
      </c>
    </row>
    <row r="4309" spans="2:33" ht="17.399999999999999" hidden="1" outlineLevel="1">
      <c r="C4309" s="312">
        <v>1</v>
      </c>
      <c r="D4309" s="319">
        <f t="shared" ref="D4309:D4336" si="665">SUM(E4309:AG4309)</f>
        <v>4.2154420921544219E-3</v>
      </c>
      <c r="E4309" s="313">
        <f>E4308/(1+HLOOKUP(E4305,$C$3735:$AP$3738,4,0)/$C$3729)^$C4309</f>
        <v>4.2154420921544219E-3</v>
      </c>
      <c r="F4309" s="320"/>
      <c r="G4309" s="320"/>
    </row>
    <row r="4310" spans="2:33" ht="17.399999999999999" hidden="1" outlineLevel="1">
      <c r="C4310" s="312">
        <f t="shared" ref="C4310:C4337" si="666">C4309+1</f>
        <v>2</v>
      </c>
      <c r="D4310" s="319">
        <f t="shared" si="665"/>
        <v>4.1996932424950657E-3</v>
      </c>
      <c r="E4310" s="319"/>
      <c r="F4310" s="313">
        <f>F4308/(1+HLOOKUP(F4305,$C$3735:$AP$3738,4,0)/$C$3729)^$C4310</f>
        <v>4.1996932424950657E-3</v>
      </c>
      <c r="G4310" s="319"/>
    </row>
    <row r="4311" spans="2:33" ht="17.399999999999999" hidden="1" outlineLevel="1">
      <c r="C4311" s="312">
        <f t="shared" si="666"/>
        <v>3</v>
      </c>
      <c r="D4311" s="319">
        <f t="shared" si="665"/>
        <v>4.1836894364889517E-3</v>
      </c>
      <c r="G4311" s="313">
        <f>G4308/(1+HLOOKUP(G4305,$C$3735:$AP$3738,4,0)/$C$3729)^$C4311</f>
        <v>4.1836894364889517E-3</v>
      </c>
    </row>
    <row r="4312" spans="2:33" ht="17.399999999999999" hidden="1" outlineLevel="1">
      <c r="C4312" s="312">
        <f t="shared" si="666"/>
        <v>4</v>
      </c>
      <c r="D4312" s="319">
        <f t="shared" si="665"/>
        <v>4.1679554048356963E-3</v>
      </c>
      <c r="H4312" s="313">
        <f>H4308/(1+HLOOKUP(H4305,$C$3735:$AP$3738,4,0)/$C$3729)^$C4312</f>
        <v>4.1679554048356963E-3</v>
      </c>
    </row>
    <row r="4313" spans="2:33" ht="17.399999999999999" hidden="1" outlineLevel="1">
      <c r="C4313" s="312">
        <f t="shared" si="666"/>
        <v>5</v>
      </c>
      <c r="D4313" s="319">
        <f t="shared" si="665"/>
        <v>4.1524759262400986E-3</v>
      </c>
      <c r="I4313" s="313">
        <f>I4308/(1+HLOOKUP(I4305,$C$3735:$AP$3738,4,0)/$C$3729)^$C4313</f>
        <v>4.1524759262400986E-3</v>
      </c>
    </row>
    <row r="4314" spans="2:33" ht="17.399999999999999" hidden="1" outlineLevel="1">
      <c r="C4314" s="312">
        <f t="shared" si="666"/>
        <v>6</v>
      </c>
      <c r="D4314" s="319">
        <f t="shared" si="665"/>
        <v>4.1371319424073922E-3</v>
      </c>
      <c r="J4314" s="313">
        <f>J4308/(1+HLOOKUP(J4305,$C$3735:$AP$3738,4,0)/$C$3729)^$C4314</f>
        <v>4.1371319424073922E-3</v>
      </c>
    </row>
    <row r="4315" spans="2:33" ht="17.399999999999999" hidden="1" outlineLevel="1">
      <c r="C4315" s="312">
        <f t="shared" si="666"/>
        <v>7</v>
      </c>
      <c r="D4315" s="319">
        <f t="shared" si="665"/>
        <v>4.1219225176121321E-3</v>
      </c>
      <c r="K4315" s="313">
        <f>K4308/(1+HLOOKUP(K4305,$C$3735:$AP$3738,4,0)/$C$3729)^$C4315</f>
        <v>4.1219225176121321E-3</v>
      </c>
    </row>
    <row r="4316" spans="2:33" ht="17.399999999999999" hidden="1" outlineLevel="1">
      <c r="C4316" s="312">
        <f t="shared" si="666"/>
        <v>8</v>
      </c>
      <c r="D4316" s="319">
        <f t="shared" si="665"/>
        <v>4.1068467246403095E-3</v>
      </c>
      <c r="L4316" s="313">
        <f>L4308/(1+HLOOKUP(L4305,$C$3735:$AP$3738,4,0)/$C$3729)^$C4316</f>
        <v>4.1068467246403095E-3</v>
      </c>
    </row>
    <row r="4317" spans="2:33" ht="17.399999999999999" hidden="1" outlineLevel="1">
      <c r="C4317" s="312">
        <f t="shared" si="666"/>
        <v>9</v>
      </c>
      <c r="D4317" s="319">
        <f t="shared" si="665"/>
        <v>4.0919036447144208E-3</v>
      </c>
      <c r="M4317" s="313">
        <f>M4308/(1+HLOOKUP(M4305,$C$3735:$AP$3738,4,0)/$C$3729)^$C4317</f>
        <v>4.0919036447144208E-3</v>
      </c>
    </row>
    <row r="4318" spans="2:33" ht="17.399999999999999" hidden="1" outlineLevel="1">
      <c r="C4318" s="312">
        <f t="shared" si="666"/>
        <v>10</v>
      </c>
      <c r="D4318" s="319">
        <f t="shared" si="665"/>
        <v>4.0770923674193164E-3</v>
      </c>
      <c r="N4318" s="313">
        <f>N4308/(1+HLOOKUP(N4305,$C$3735:$AP$3738,4,0)/$C$3729)^$C4318</f>
        <v>4.0770923674193164E-3</v>
      </c>
    </row>
    <row r="4319" spans="2:33" ht="17.399999999999999" hidden="1" outlineLevel="1">
      <c r="C4319" s="312">
        <f t="shared" si="666"/>
        <v>11</v>
      </c>
      <c r="D4319" s="319">
        <f t="shared" si="665"/>
        <v>4.0624119906287493E-3</v>
      </c>
      <c r="O4319" s="313">
        <f>O4308/(1+HLOOKUP(O4305,$C$3735:$AP$3738,4,0)/$C$3729)^$C4319</f>
        <v>4.0624119906287493E-3</v>
      </c>
    </row>
    <row r="4320" spans="2:33" ht="17.399999999999999" hidden="1" outlineLevel="1">
      <c r="C4320" s="312">
        <f t="shared" si="666"/>
        <v>12</v>
      </c>
      <c r="D4320" s="319">
        <f t="shared" si="665"/>
        <v>4.0478616204327432E-3</v>
      </c>
      <c r="P4320" s="313">
        <f>P4308/(1+HLOOKUP(P4305,$C$3735:$AP$3738,4,0)/$C$3729)^$C4320</f>
        <v>4.0478616204327432E-3</v>
      </c>
    </row>
    <row r="4321" spans="3:32" ht="17.399999999999999" hidden="1" outlineLevel="1">
      <c r="C4321" s="312">
        <f t="shared" si="666"/>
        <v>13</v>
      </c>
      <c r="D4321" s="319">
        <f t="shared" si="665"/>
        <v>4.0312710519791019E-3</v>
      </c>
      <c r="Q4321" s="313">
        <f>Q4308/(1+HLOOKUP(Q4305,$C$3735:$AP$3738,4,0)/$C$3729)^$C4321</f>
        <v>4.0312710519791019E-3</v>
      </c>
    </row>
    <row r="4322" spans="3:32" ht="17.399999999999999" hidden="1" outlineLevel="1">
      <c r="C4322" s="312">
        <f t="shared" si="666"/>
        <v>14</v>
      </c>
      <c r="D4322" s="319">
        <f t="shared" si="665"/>
        <v>4.0144916615412491E-3</v>
      </c>
      <c r="R4322" s="313">
        <f>R4308/(1+HLOOKUP(R4305,$C$3735:$AP$3738,4,0)/$C$3729)^$C4322</f>
        <v>4.0144916615412491E-3</v>
      </c>
    </row>
    <row r="4323" spans="3:32" ht="17.399999999999999" hidden="1" outlineLevel="1">
      <c r="C4323" s="312">
        <f t="shared" si="666"/>
        <v>15</v>
      </c>
      <c r="D4323" s="319">
        <f t="shared" si="665"/>
        <v>3.9975257298777824E-3</v>
      </c>
      <c r="S4323" s="313">
        <f>S4308/(1+HLOOKUP(S4305,$C$3735:$AP$3738,4,0)/$C$3729)^$C4323</f>
        <v>3.9975257298777824E-3</v>
      </c>
    </row>
    <row r="4324" spans="3:32" ht="17.399999999999999" hidden="1" outlineLevel="1">
      <c r="C4324" s="312">
        <f t="shared" si="666"/>
        <v>16</v>
      </c>
      <c r="D4324" s="319">
        <f t="shared" si="665"/>
        <v>3.9803755522854938E-3</v>
      </c>
      <c r="T4324" s="313">
        <f>T4308/(1+HLOOKUP(T4305,$C$3735:$AP$3738,4,0)/$C$3729)^$C4324</f>
        <v>3.9803755522854938E-3</v>
      </c>
    </row>
    <row r="4325" spans="3:32" ht="17.399999999999999" hidden="1" outlineLevel="1">
      <c r="C4325" s="312">
        <f t="shared" si="666"/>
        <v>17</v>
      </c>
      <c r="D4325" s="319">
        <f t="shared" si="665"/>
        <v>3.9630434381861951E-3</v>
      </c>
      <c r="U4325" s="313">
        <f>U4308/(1+HLOOKUP(U4305,$C$3735:$AP$3738,4,0)/$C$3729)^$C4325</f>
        <v>3.9630434381861951E-3</v>
      </c>
    </row>
    <row r="4326" spans="3:32" ht="17.399999999999999" hidden="1" outlineLevel="1">
      <c r="C4326" s="312">
        <f t="shared" si="666"/>
        <v>18</v>
      </c>
      <c r="D4326" s="319">
        <f t="shared" si="665"/>
        <v>3.9455317107125448E-3</v>
      </c>
      <c r="V4326" s="313">
        <f>V4308/(1+HLOOKUP(V4305,$C$3735:$AP$3738,4,0)/$C$3729)^$C4326</f>
        <v>3.9455317107125448E-3</v>
      </c>
    </row>
    <row r="4327" spans="3:32" ht="17.399999999999999" hidden="1" outlineLevel="1">
      <c r="C4327" s="312">
        <f t="shared" si="666"/>
        <v>19</v>
      </c>
      <c r="D4327" s="319">
        <f t="shared" si="665"/>
        <v>3.927842706293044E-3</v>
      </c>
      <c r="W4327" s="313">
        <f>W4308/(1+HLOOKUP(W4305,$C$3735:$AP$3738,4,0)/$C$3729)^$C4327</f>
        <v>3.927842706293044E-3</v>
      </c>
    </row>
    <row r="4328" spans="3:32" ht="17.399999999999999" hidden="1" outlineLevel="1">
      <c r="C4328" s="312">
        <f t="shared" si="666"/>
        <v>20</v>
      </c>
      <c r="D4328" s="319">
        <f t="shared" si="665"/>
        <v>3.9099787742360266E-3</v>
      </c>
      <c r="X4328" s="313">
        <f>X4308/(1+HLOOKUP(X4305,$C$3735:$AP$3738,4,0)/$C$3729)^$C4328</f>
        <v>3.9099787742360266E-3</v>
      </c>
    </row>
    <row r="4329" spans="3:32" ht="17.399999999999999" hidden="1" outlineLevel="1">
      <c r="C4329" s="312">
        <f t="shared" si="666"/>
        <v>21</v>
      </c>
      <c r="D4329" s="319">
        <f t="shared" si="665"/>
        <v>3.8919422763129849E-3</v>
      </c>
      <c r="Y4329" s="313">
        <f>Y4308/(1+HLOOKUP(Y4305,$C$3735:$AP$3738,4,0)/$C$3729)^$C4329</f>
        <v>3.8919422763129849E-3</v>
      </c>
    </row>
    <row r="4330" spans="3:32" ht="17.399999999999999" hidden="1" outlineLevel="1">
      <c r="C4330" s="312">
        <f t="shared" si="666"/>
        <v>22</v>
      </c>
      <c r="D4330" s="319">
        <f t="shared" si="665"/>
        <v>3.8737355863411858E-3</v>
      </c>
      <c r="Z4330" s="313">
        <f>Z4308/(1+HLOOKUP(Z4305,$C$3735:$AP$3738,4,0)/$C$3729)^$C4330</f>
        <v>3.8737355863411858E-3</v>
      </c>
      <c r="AA4330" s="324"/>
    </row>
    <row r="4331" spans="3:32" ht="17.399999999999999" hidden="1" outlineLevel="1">
      <c r="C4331" s="312">
        <f t="shared" si="666"/>
        <v>23</v>
      </c>
      <c r="D4331" s="319">
        <f t="shared" si="665"/>
        <v>3.8553610897657641E-3</v>
      </c>
      <c r="AA4331" s="313">
        <f>AA4308/(1+HLOOKUP(AA4305,$C$3735:$AP$3738,4,0)/$C$3729)^$C4331</f>
        <v>3.8553610897657641E-3</v>
      </c>
    </row>
    <row r="4332" spans="3:32" ht="17.399999999999999" hidden="1" outlineLevel="1">
      <c r="C4332" s="312">
        <f t="shared" si="666"/>
        <v>24</v>
      </c>
      <c r="D4332" s="319">
        <f t="shared" si="665"/>
        <v>3.8368211832413217E-3</v>
      </c>
      <c r="AA4332" s="319"/>
      <c r="AB4332" s="313">
        <f>AB4308/(1+HLOOKUP(AB4305,$C$3735:$AP$3738,4,0)/$C$3729)^$C4332</f>
        <v>3.8368211832413217E-3</v>
      </c>
    </row>
    <row r="4333" spans="3:32" ht="17.399999999999999" hidden="1" outlineLevel="1">
      <c r="C4333" s="312">
        <f t="shared" si="666"/>
        <v>25</v>
      </c>
      <c r="D4333" s="319">
        <f t="shared" si="665"/>
        <v>3.8181182742131154E-3</v>
      </c>
      <c r="AC4333" s="313">
        <f>AC4308/(1+HLOOKUP(AC4305,$C$3735:$AP$3738,4,0)/$C$3729)^$C4333</f>
        <v>3.8181182742131154E-3</v>
      </c>
    </row>
    <row r="4334" spans="3:32" ht="17.399999999999999" hidden="1" outlineLevel="1">
      <c r="C4334" s="312">
        <f t="shared" si="666"/>
        <v>26</v>
      </c>
      <c r="D4334" s="319">
        <f t="shared" si="665"/>
        <v>3.7992547804980288E-3</v>
      </c>
      <c r="AD4334" s="313">
        <f>AD4308/(1+HLOOKUP(AD4305,$C$3735:$AP$3738,4,0)/$C$3729)^$C4334</f>
        <v>3.7992547804980288E-3</v>
      </c>
    </row>
    <row r="4335" spans="3:32" ht="17.399999999999999" hidden="1" outlineLevel="1">
      <c r="C4335" s="312">
        <f t="shared" si="666"/>
        <v>27</v>
      </c>
      <c r="D4335" s="319">
        <f t="shared" si="665"/>
        <v>3.7802331298652219E-3</v>
      </c>
      <c r="AE4335" s="313">
        <f>AE4308/(1+HLOOKUP(AE4305,$C$3735:$AP$3738,4,0)/$C$3729)^$C4335</f>
        <v>3.7802331298652219E-3</v>
      </c>
    </row>
    <row r="4336" spans="3:32" ht="17.399999999999999" hidden="1" outlineLevel="1">
      <c r="C4336" s="312">
        <f t="shared" si="666"/>
        <v>28</v>
      </c>
      <c r="D4336" s="319">
        <f t="shared" si="665"/>
        <v>3.7610557596168496E-3</v>
      </c>
      <c r="AF4336" s="313">
        <f>AF4308/(1+HLOOKUP(AF4305,$C$3735:$AP$3738,4,0)/$C$3729)^$C4336</f>
        <v>3.7610557596168496E-3</v>
      </c>
    </row>
    <row r="4337" spans="2:34" ht="17.399999999999999" hidden="1" outlineLevel="1">
      <c r="B4337" s="268"/>
      <c r="C4337" s="314">
        <f t="shared" si="666"/>
        <v>29</v>
      </c>
      <c r="D4337" s="321">
        <f>D4308-SUM(D4309:D4336)</f>
        <v>0.88804899038496476</v>
      </c>
      <c r="E4337" s="268"/>
      <c r="F4337" s="268"/>
      <c r="G4337" s="268"/>
      <c r="H4337" s="268"/>
      <c r="I4337" s="268"/>
      <c r="J4337" s="268"/>
      <c r="K4337" s="268"/>
      <c r="L4337" s="268"/>
      <c r="M4337" s="268"/>
      <c r="N4337" s="268"/>
      <c r="O4337" s="268"/>
      <c r="P4337" s="268"/>
      <c r="Q4337" s="268"/>
      <c r="R4337" s="268"/>
      <c r="S4337" s="268"/>
      <c r="T4337" s="268"/>
      <c r="U4337" s="268"/>
      <c r="V4337" s="268"/>
      <c r="W4337" s="268"/>
      <c r="X4337" s="268"/>
      <c r="Y4337" s="268"/>
      <c r="Z4337" s="268"/>
      <c r="AA4337" s="268"/>
      <c r="AB4337" s="268"/>
      <c r="AC4337" s="268"/>
      <c r="AD4337" s="268"/>
      <c r="AE4337" s="268"/>
      <c r="AF4337" s="268"/>
      <c r="AG4337" s="316">
        <f>((AG4308/$D4337)^(1/$C4337)-1)*$C$3729</f>
        <v>1.6994716697157131E-2</v>
      </c>
    </row>
    <row r="4338" spans="2:34" hidden="1" outlineLevel="1"/>
    <row r="4339" spans="2:34" ht="17.399999999999999" collapsed="1">
      <c r="B4339" s="302" t="s">
        <v>121</v>
      </c>
      <c r="C4339" s="304">
        <f>AH4372</f>
        <v>1.7126003285084401E-2</v>
      </c>
      <c r="D4339" s="317">
        <v>0</v>
      </c>
      <c r="E4339" s="317">
        <f t="shared" ref="E4339:AH4339" si="667">D4339+1</f>
        <v>1</v>
      </c>
      <c r="F4339" s="317">
        <f t="shared" si="667"/>
        <v>2</v>
      </c>
      <c r="G4339" s="317">
        <f t="shared" si="667"/>
        <v>3</v>
      </c>
      <c r="H4339" s="317">
        <f t="shared" si="667"/>
        <v>4</v>
      </c>
      <c r="I4339" s="317">
        <f t="shared" si="667"/>
        <v>5</v>
      </c>
      <c r="J4339" s="317">
        <f t="shared" si="667"/>
        <v>6</v>
      </c>
      <c r="K4339" s="317">
        <f t="shared" si="667"/>
        <v>7</v>
      </c>
      <c r="L4339" s="317">
        <f t="shared" si="667"/>
        <v>8</v>
      </c>
      <c r="M4339" s="317">
        <f t="shared" si="667"/>
        <v>9</v>
      </c>
      <c r="N4339" s="317">
        <f t="shared" si="667"/>
        <v>10</v>
      </c>
      <c r="O4339" s="317">
        <f t="shared" si="667"/>
        <v>11</v>
      </c>
      <c r="P4339" s="317">
        <f t="shared" si="667"/>
        <v>12</v>
      </c>
      <c r="Q4339" s="317">
        <f t="shared" si="667"/>
        <v>13</v>
      </c>
      <c r="R4339" s="317">
        <f t="shared" si="667"/>
        <v>14</v>
      </c>
      <c r="S4339" s="317">
        <f t="shared" si="667"/>
        <v>15</v>
      </c>
      <c r="T4339" s="317">
        <f t="shared" si="667"/>
        <v>16</v>
      </c>
      <c r="U4339" s="317">
        <f t="shared" si="667"/>
        <v>17</v>
      </c>
      <c r="V4339" s="317">
        <f t="shared" si="667"/>
        <v>18</v>
      </c>
      <c r="W4339" s="317">
        <f t="shared" si="667"/>
        <v>19</v>
      </c>
      <c r="X4339" s="317">
        <f t="shared" si="667"/>
        <v>20</v>
      </c>
      <c r="Y4339" s="317">
        <f t="shared" si="667"/>
        <v>21</v>
      </c>
      <c r="Z4339" s="317">
        <f t="shared" si="667"/>
        <v>22</v>
      </c>
      <c r="AA4339" s="317">
        <f t="shared" si="667"/>
        <v>23</v>
      </c>
      <c r="AB4339" s="317">
        <f t="shared" si="667"/>
        <v>24</v>
      </c>
      <c r="AC4339" s="317">
        <f t="shared" si="667"/>
        <v>25</v>
      </c>
      <c r="AD4339" s="317">
        <f t="shared" si="667"/>
        <v>26</v>
      </c>
      <c r="AE4339" s="317">
        <f t="shared" si="667"/>
        <v>27</v>
      </c>
      <c r="AF4339" s="317">
        <f t="shared" si="667"/>
        <v>28</v>
      </c>
      <c r="AG4339" s="317">
        <f t="shared" si="667"/>
        <v>29</v>
      </c>
      <c r="AH4339" s="318">
        <f t="shared" si="667"/>
        <v>30</v>
      </c>
    </row>
    <row r="4340" spans="2:34" ht="17.399999999999999" hidden="1" outlineLevel="1">
      <c r="C4340" s="307" t="s">
        <v>2487</v>
      </c>
      <c r="D4340" s="319"/>
      <c r="E4340" s="319"/>
      <c r="F4340" s="319"/>
      <c r="G4340" s="319"/>
      <c r="H4340" s="319"/>
      <c r="I4340" s="319"/>
      <c r="J4340" s="319"/>
      <c r="K4340" s="319"/>
      <c r="L4340" s="319"/>
      <c r="M4340" s="319"/>
      <c r="N4340" s="319"/>
      <c r="O4340" s="319"/>
      <c r="P4340" s="319"/>
      <c r="Q4340" s="319"/>
      <c r="R4340" s="319"/>
      <c r="S4340" s="319"/>
      <c r="T4340" s="319"/>
      <c r="U4340" s="319"/>
      <c r="V4340" s="319"/>
      <c r="W4340" s="319"/>
      <c r="X4340" s="319"/>
      <c r="Y4340" s="319"/>
      <c r="Z4340" s="319"/>
      <c r="AA4340" s="319"/>
      <c r="AB4340" s="319"/>
      <c r="AC4340" s="319"/>
      <c r="AD4340" s="319"/>
      <c r="AE4340" s="319"/>
      <c r="AF4340" s="319"/>
      <c r="AG4340" s="319"/>
      <c r="AH4340" s="319">
        <v>1</v>
      </c>
    </row>
    <row r="4341" spans="2:34" ht="17.399999999999999" hidden="1" outlineLevel="1">
      <c r="C4341" s="307" t="s">
        <v>2488</v>
      </c>
      <c r="D4341" s="319"/>
      <c r="E4341" s="319">
        <f t="shared" ref="E4341:AG4341" si="668">F4341</f>
        <v>4.2625000000000007E-3</v>
      </c>
      <c r="F4341" s="319">
        <f t="shared" si="668"/>
        <v>4.2625000000000007E-3</v>
      </c>
      <c r="G4341" s="319">
        <f t="shared" si="668"/>
        <v>4.2625000000000007E-3</v>
      </c>
      <c r="H4341" s="319">
        <f t="shared" si="668"/>
        <v>4.2625000000000007E-3</v>
      </c>
      <c r="I4341" s="319">
        <f t="shared" si="668"/>
        <v>4.2625000000000007E-3</v>
      </c>
      <c r="J4341" s="319">
        <f t="shared" si="668"/>
        <v>4.2625000000000007E-3</v>
      </c>
      <c r="K4341" s="319">
        <f t="shared" si="668"/>
        <v>4.2625000000000007E-3</v>
      </c>
      <c r="L4341" s="319">
        <f t="shared" si="668"/>
        <v>4.2625000000000007E-3</v>
      </c>
      <c r="M4341" s="319">
        <f t="shared" si="668"/>
        <v>4.2625000000000007E-3</v>
      </c>
      <c r="N4341" s="319">
        <f t="shared" si="668"/>
        <v>4.2625000000000007E-3</v>
      </c>
      <c r="O4341" s="319">
        <f t="shared" si="668"/>
        <v>4.2625000000000007E-3</v>
      </c>
      <c r="P4341" s="319">
        <f t="shared" si="668"/>
        <v>4.2625000000000007E-3</v>
      </c>
      <c r="Q4341" s="319">
        <f t="shared" si="668"/>
        <v>4.2625000000000007E-3</v>
      </c>
      <c r="R4341" s="319">
        <f t="shared" si="668"/>
        <v>4.2625000000000007E-3</v>
      </c>
      <c r="S4341" s="319">
        <f t="shared" si="668"/>
        <v>4.2625000000000007E-3</v>
      </c>
      <c r="T4341" s="319">
        <f t="shared" si="668"/>
        <v>4.2625000000000007E-3</v>
      </c>
      <c r="U4341" s="319">
        <f t="shared" si="668"/>
        <v>4.2625000000000007E-3</v>
      </c>
      <c r="V4341" s="319">
        <f t="shared" si="668"/>
        <v>4.2625000000000007E-3</v>
      </c>
      <c r="W4341" s="319">
        <f t="shared" si="668"/>
        <v>4.2625000000000007E-3</v>
      </c>
      <c r="X4341" s="319">
        <f t="shared" si="668"/>
        <v>4.2625000000000007E-3</v>
      </c>
      <c r="Y4341" s="319">
        <f t="shared" si="668"/>
        <v>4.2625000000000007E-3</v>
      </c>
      <c r="Z4341" s="319">
        <f t="shared" si="668"/>
        <v>4.2625000000000007E-3</v>
      </c>
      <c r="AA4341" s="319">
        <f t="shared" si="668"/>
        <v>4.2625000000000007E-3</v>
      </c>
      <c r="AB4341" s="319">
        <f t="shared" si="668"/>
        <v>4.2625000000000007E-3</v>
      </c>
      <c r="AC4341" s="319">
        <f t="shared" si="668"/>
        <v>4.2625000000000007E-3</v>
      </c>
      <c r="AD4341" s="319">
        <f t="shared" si="668"/>
        <v>4.2625000000000007E-3</v>
      </c>
      <c r="AE4341" s="319">
        <f t="shared" si="668"/>
        <v>4.2625000000000007E-3</v>
      </c>
      <c r="AF4341" s="319">
        <f t="shared" si="668"/>
        <v>4.2625000000000007E-3</v>
      </c>
      <c r="AG4341" s="319">
        <f t="shared" si="668"/>
        <v>4.2625000000000007E-3</v>
      </c>
      <c r="AH4341" s="319">
        <f>HLOOKUP(AH4339,$C$3735:$AP$3737,3,0)/$C$3729</f>
        <v>4.2625000000000007E-3</v>
      </c>
    </row>
    <row r="4342" spans="2:34" ht="17.399999999999999" hidden="1" outlineLevel="1">
      <c r="C4342" s="307" t="s">
        <v>2489</v>
      </c>
      <c r="D4342" s="319">
        <v>1</v>
      </c>
      <c r="E4342" s="319">
        <f t="shared" ref="E4342:AH4342" si="669">SUM(E4340:E4341)</f>
        <v>4.2625000000000007E-3</v>
      </c>
      <c r="F4342" s="319">
        <f t="shared" si="669"/>
        <v>4.2625000000000007E-3</v>
      </c>
      <c r="G4342" s="319">
        <f t="shared" si="669"/>
        <v>4.2625000000000007E-3</v>
      </c>
      <c r="H4342" s="319">
        <f t="shared" si="669"/>
        <v>4.2625000000000007E-3</v>
      </c>
      <c r="I4342" s="319">
        <f t="shared" si="669"/>
        <v>4.2625000000000007E-3</v>
      </c>
      <c r="J4342" s="319">
        <f t="shared" si="669"/>
        <v>4.2625000000000007E-3</v>
      </c>
      <c r="K4342" s="319">
        <f t="shared" si="669"/>
        <v>4.2625000000000007E-3</v>
      </c>
      <c r="L4342" s="319">
        <f t="shared" si="669"/>
        <v>4.2625000000000007E-3</v>
      </c>
      <c r="M4342" s="319">
        <f t="shared" si="669"/>
        <v>4.2625000000000007E-3</v>
      </c>
      <c r="N4342" s="319">
        <f t="shared" si="669"/>
        <v>4.2625000000000007E-3</v>
      </c>
      <c r="O4342" s="319">
        <f t="shared" si="669"/>
        <v>4.2625000000000007E-3</v>
      </c>
      <c r="P4342" s="319">
        <f t="shared" si="669"/>
        <v>4.2625000000000007E-3</v>
      </c>
      <c r="Q4342" s="319">
        <f t="shared" si="669"/>
        <v>4.2625000000000007E-3</v>
      </c>
      <c r="R4342" s="319">
        <f t="shared" si="669"/>
        <v>4.2625000000000007E-3</v>
      </c>
      <c r="S4342" s="319">
        <f t="shared" si="669"/>
        <v>4.2625000000000007E-3</v>
      </c>
      <c r="T4342" s="319">
        <f t="shared" si="669"/>
        <v>4.2625000000000007E-3</v>
      </c>
      <c r="U4342" s="319">
        <f t="shared" si="669"/>
        <v>4.2625000000000007E-3</v>
      </c>
      <c r="V4342" s="319">
        <f t="shared" si="669"/>
        <v>4.2625000000000007E-3</v>
      </c>
      <c r="W4342" s="319">
        <f t="shared" si="669"/>
        <v>4.2625000000000007E-3</v>
      </c>
      <c r="X4342" s="319">
        <f t="shared" si="669"/>
        <v>4.2625000000000007E-3</v>
      </c>
      <c r="Y4342" s="319">
        <f t="shared" si="669"/>
        <v>4.2625000000000007E-3</v>
      </c>
      <c r="Z4342" s="319">
        <f t="shared" si="669"/>
        <v>4.2625000000000007E-3</v>
      </c>
      <c r="AA4342" s="319">
        <f t="shared" si="669"/>
        <v>4.2625000000000007E-3</v>
      </c>
      <c r="AB4342" s="319">
        <f t="shared" si="669"/>
        <v>4.2625000000000007E-3</v>
      </c>
      <c r="AC4342" s="319">
        <f t="shared" si="669"/>
        <v>4.2625000000000007E-3</v>
      </c>
      <c r="AD4342" s="319">
        <f t="shared" si="669"/>
        <v>4.2625000000000007E-3</v>
      </c>
      <c r="AE4342" s="319">
        <f t="shared" si="669"/>
        <v>4.2625000000000007E-3</v>
      </c>
      <c r="AF4342" s="319">
        <f t="shared" si="669"/>
        <v>4.2625000000000007E-3</v>
      </c>
      <c r="AG4342" s="319">
        <f t="shared" si="669"/>
        <v>4.2625000000000007E-3</v>
      </c>
      <c r="AH4342" s="319">
        <f t="shared" si="669"/>
        <v>1.0042625000000001</v>
      </c>
    </row>
    <row r="4343" spans="2:34" ht="17.399999999999999" hidden="1" outlineLevel="1">
      <c r="C4343" s="312">
        <v>1</v>
      </c>
      <c r="D4343" s="319">
        <f t="shared" ref="D4343:D4371" si="670">SUM(E4343:AH4343)</f>
        <v>4.2465753424657544E-3</v>
      </c>
      <c r="E4343" s="313">
        <f>E4342/(1+HLOOKUP(E4339,$C$3735:$AP$3738,4,0)/$C$3729)^$C4343</f>
        <v>4.2465753424657544E-3</v>
      </c>
      <c r="F4343" s="320"/>
      <c r="G4343" s="320"/>
    </row>
    <row r="4344" spans="2:34" ht="17.399999999999999" hidden="1" outlineLevel="1">
      <c r="C4344" s="312">
        <f t="shared" ref="C4344:C4372" si="671">C4343+1</f>
        <v>2</v>
      </c>
      <c r="D4344" s="319">
        <f t="shared" si="670"/>
        <v>4.2307101792934043E-3</v>
      </c>
      <c r="E4344" s="319"/>
      <c r="F4344" s="313">
        <f>F4342/(1+HLOOKUP(F4339,$C$3735:$AP$3738,4,0)/$C$3729)^$C4344</f>
        <v>4.2307101792934043E-3</v>
      </c>
      <c r="G4344" s="319"/>
    </row>
    <row r="4345" spans="2:34" ht="17.399999999999999" hidden="1" outlineLevel="1">
      <c r="C4345" s="312">
        <f t="shared" si="671"/>
        <v>3</v>
      </c>
      <c r="D4345" s="319">
        <f t="shared" si="670"/>
        <v>4.2145881767879836E-3</v>
      </c>
      <c r="G4345" s="313">
        <f>G4342/(1+HLOOKUP(G4339,$C$3735:$AP$3738,4,0)/$C$3729)^$C4345</f>
        <v>4.2145881767879836E-3</v>
      </c>
    </row>
    <row r="4346" spans="2:34" ht="17.399999999999999" hidden="1" outlineLevel="1">
      <c r="C4346" s="312">
        <f t="shared" si="671"/>
        <v>4</v>
      </c>
      <c r="D4346" s="319">
        <f t="shared" si="670"/>
        <v>4.1987379410604797E-3</v>
      </c>
      <c r="H4346" s="313">
        <f>H4342/(1+HLOOKUP(H4339,$C$3735:$AP$3738,4,0)/$C$3729)^$C4346</f>
        <v>4.1987379410604797E-3</v>
      </c>
    </row>
    <row r="4347" spans="2:34" ht="17.399999999999999" hidden="1" outlineLevel="1">
      <c r="C4347" s="312">
        <f t="shared" si="671"/>
        <v>5</v>
      </c>
      <c r="D4347" s="319">
        <f t="shared" si="670"/>
        <v>4.1831441383984452E-3</v>
      </c>
      <c r="I4347" s="313">
        <f>I4342/(1+HLOOKUP(I4339,$C$3735:$AP$3738,4,0)/$C$3729)^$C4347</f>
        <v>4.1831441383984452E-3</v>
      </c>
    </row>
    <row r="4348" spans="2:34" ht="17.399999999999999" hidden="1" outlineLevel="1">
      <c r="C4348" s="312">
        <f t="shared" si="671"/>
        <v>6</v>
      </c>
      <c r="D4348" s="319">
        <f t="shared" si="670"/>
        <v>4.1676868311991749E-3</v>
      </c>
      <c r="J4348" s="313">
        <f>J4342/(1+HLOOKUP(J4339,$C$3735:$AP$3738,4,0)/$C$3729)^$C4348</f>
        <v>4.1676868311991749E-3</v>
      </c>
    </row>
    <row r="4349" spans="2:34" ht="17.399999999999999" hidden="1" outlineLevel="1">
      <c r="C4349" s="312">
        <f t="shared" si="671"/>
        <v>7</v>
      </c>
      <c r="D4349" s="319">
        <f t="shared" si="670"/>
        <v>4.1523650768264019E-3</v>
      </c>
      <c r="K4349" s="313">
        <f>K4342/(1+HLOOKUP(K4339,$C$3735:$AP$3738,4,0)/$C$3729)^$C4349</f>
        <v>4.1523650768264019E-3</v>
      </c>
    </row>
    <row r="4350" spans="2:34" ht="17.399999999999999" hidden="1" outlineLevel="1">
      <c r="C4350" s="312">
        <f t="shared" si="671"/>
        <v>8</v>
      </c>
      <c r="D4350" s="319">
        <f t="shared" si="670"/>
        <v>4.1371779412181552E-3</v>
      </c>
      <c r="L4350" s="313">
        <f>L4342/(1+HLOOKUP(L4339,$C$3735:$AP$3738,4,0)/$C$3729)^$C4350</f>
        <v>4.1371779412181552E-3</v>
      </c>
    </row>
    <row r="4351" spans="2:34" ht="17.399999999999999" hidden="1" outlineLevel="1">
      <c r="C4351" s="312">
        <f t="shared" si="671"/>
        <v>9</v>
      </c>
      <c r="D4351" s="319">
        <f t="shared" si="670"/>
        <v>4.1221244988112775E-3</v>
      </c>
      <c r="M4351" s="313">
        <f>M4342/(1+HLOOKUP(M4339,$C$3735:$AP$3738,4,0)/$C$3729)^$C4351</f>
        <v>4.1221244988112775E-3</v>
      </c>
    </row>
    <row r="4352" spans="2:34" ht="17.399999999999999" hidden="1" outlineLevel="1">
      <c r="C4352" s="312">
        <f t="shared" si="671"/>
        <v>10</v>
      </c>
      <c r="D4352" s="319">
        <f t="shared" si="670"/>
        <v>4.107203832466726E-3</v>
      </c>
      <c r="N4352" s="313">
        <f>N4342/(1+HLOOKUP(N4339,$C$3735:$AP$3738,4,0)/$C$3729)^$C4352</f>
        <v>4.107203832466726E-3</v>
      </c>
    </row>
    <row r="4353" spans="3:30" ht="17.399999999999999" hidden="1" outlineLevel="1">
      <c r="C4353" s="312">
        <f t="shared" si="671"/>
        <v>11</v>
      </c>
      <c r="D4353" s="319">
        <f t="shared" si="670"/>
        <v>4.0924150333955791E-3</v>
      </c>
      <c r="O4353" s="313">
        <f>O4342/(1+HLOOKUP(O4339,$C$3735:$AP$3738,4,0)/$C$3729)^$C4353</f>
        <v>4.0924150333955791E-3</v>
      </c>
    </row>
    <row r="4354" spans="3:30" ht="17.399999999999999" hidden="1" outlineLevel="1">
      <c r="C4354" s="312">
        <f t="shared" si="671"/>
        <v>12</v>
      </c>
      <c r="D4354" s="319">
        <f t="shared" si="670"/>
        <v>4.0777572010858654E-3</v>
      </c>
      <c r="P4354" s="313">
        <f>P4342/(1+HLOOKUP(P4339,$C$3735:$AP$3738,4,0)/$C$3729)^$C4354</f>
        <v>4.0777572010858654E-3</v>
      </c>
    </row>
    <row r="4355" spans="3:30" ht="17.399999999999999" hidden="1" outlineLevel="1">
      <c r="C4355" s="312">
        <f t="shared" si="671"/>
        <v>13</v>
      </c>
      <c r="D4355" s="319">
        <f t="shared" si="670"/>
        <v>4.0610441025845604E-3</v>
      </c>
      <c r="Q4355" s="313">
        <f>Q4342/(1+HLOOKUP(Q4339,$C$3735:$AP$3738,4,0)/$C$3729)^$C4355</f>
        <v>4.0610441025845604E-3</v>
      </c>
    </row>
    <row r="4356" spans="3:30" ht="17.399999999999999" hidden="1" outlineLevel="1">
      <c r="C4356" s="312">
        <f t="shared" si="671"/>
        <v>14</v>
      </c>
      <c r="D4356" s="319">
        <f t="shared" si="670"/>
        <v>4.0441407875496781E-3</v>
      </c>
      <c r="R4356" s="313">
        <f>R4342/(1+HLOOKUP(R4339,$C$3735:$AP$3738,4,0)/$C$3729)^$C4356</f>
        <v>4.0441407875496781E-3</v>
      </c>
    </row>
    <row r="4357" spans="3:30" ht="17.399999999999999" hidden="1" outlineLevel="1">
      <c r="C4357" s="312">
        <f t="shared" si="671"/>
        <v>15</v>
      </c>
      <c r="D4357" s="319">
        <f t="shared" si="670"/>
        <v>4.0270495535844131E-3</v>
      </c>
      <c r="S4357" s="313">
        <f>S4342/(1+HLOOKUP(S4339,$C$3735:$AP$3738,4,0)/$C$3729)^$C4357</f>
        <v>4.0270495535844131E-3</v>
      </c>
    </row>
    <row r="4358" spans="3:30" ht="17.399999999999999" hidden="1" outlineLevel="1">
      <c r="C4358" s="312">
        <f t="shared" si="671"/>
        <v>16</v>
      </c>
      <c r="D4358" s="319">
        <f t="shared" si="670"/>
        <v>4.0097727129375284E-3</v>
      </c>
      <c r="T4358" s="313">
        <f>T4342/(1+HLOOKUP(T4339,$C$3735:$AP$3738,4,0)/$C$3729)^$C4358</f>
        <v>4.0097727129375284E-3</v>
      </c>
    </row>
    <row r="4359" spans="3:30" ht="17.399999999999999" hidden="1" outlineLevel="1">
      <c r="C4359" s="312">
        <f t="shared" si="671"/>
        <v>17</v>
      </c>
      <c r="D4359" s="319">
        <f t="shared" si="670"/>
        <v>3.9923125920871272E-3</v>
      </c>
      <c r="U4359" s="313">
        <f>U4342/(1+HLOOKUP(U4339,$C$3735:$AP$3738,4,0)/$C$3729)^$C4359</f>
        <v>3.9923125920871272E-3</v>
      </c>
    </row>
    <row r="4360" spans="3:30" ht="17.399999999999999" hidden="1" outlineLevel="1">
      <c r="C4360" s="312">
        <f t="shared" si="671"/>
        <v>18</v>
      </c>
      <c r="D4360" s="319">
        <f t="shared" si="670"/>
        <v>3.9746715313234201E-3</v>
      </c>
      <c r="V4360" s="313">
        <f>V4342/(1+HLOOKUP(V4339,$C$3735:$AP$3738,4,0)/$C$3729)^$C4360</f>
        <v>3.9746715313234201E-3</v>
      </c>
    </row>
    <row r="4361" spans="3:30" ht="17.399999999999999" hidden="1" outlineLevel="1">
      <c r="C4361" s="312">
        <f t="shared" si="671"/>
        <v>19</v>
      </c>
      <c r="D4361" s="319">
        <f t="shared" si="670"/>
        <v>3.956851884330659E-3</v>
      </c>
      <c r="W4361" s="313">
        <f>W4342/(1+HLOOKUP(W4339,$C$3735:$AP$3738,4,0)/$C$3729)^$C4361</f>
        <v>3.956851884330659E-3</v>
      </c>
    </row>
    <row r="4362" spans="3:30" ht="17.399999999999999" hidden="1" outlineLevel="1">
      <c r="C4362" s="312">
        <f t="shared" si="671"/>
        <v>20</v>
      </c>
      <c r="D4362" s="319">
        <f t="shared" si="670"/>
        <v>3.9388560177680502E-3</v>
      </c>
      <c r="X4362" s="313">
        <f>X4342/(1+HLOOKUP(X4339,$C$3735:$AP$3738,4,0)/$C$3729)^$C4362</f>
        <v>3.9388560177680502E-3</v>
      </c>
    </row>
    <row r="4363" spans="3:30" ht="17.399999999999999" hidden="1" outlineLevel="1">
      <c r="C4363" s="312">
        <f t="shared" si="671"/>
        <v>21</v>
      </c>
      <c r="D4363" s="319">
        <f t="shared" si="670"/>
        <v>3.9206863108500085E-3</v>
      </c>
      <c r="Y4363" s="313">
        <f>Y4342/(1+HLOOKUP(Y4339,$C$3735:$AP$3738,4,0)/$C$3729)^$C4363</f>
        <v>3.9206863108500085E-3</v>
      </c>
    </row>
    <row r="4364" spans="3:30" ht="17.399999999999999" hidden="1" outlineLevel="1">
      <c r="C4364" s="312">
        <f t="shared" si="671"/>
        <v>22</v>
      </c>
      <c r="D4364" s="319">
        <f t="shared" si="670"/>
        <v>3.9023451549256849E-3</v>
      </c>
      <c r="Z4364" s="313">
        <f>Z4342/(1+HLOOKUP(Z4339,$C$3735:$AP$3738,4,0)/$C$3729)^$C4364</f>
        <v>3.9023451549256849E-3</v>
      </c>
      <c r="AA4364" s="324"/>
    </row>
    <row r="4365" spans="3:30" ht="17.399999999999999" hidden="1" outlineLevel="1">
      <c r="C4365" s="312">
        <f t="shared" si="671"/>
        <v>23</v>
      </c>
      <c r="D4365" s="319">
        <f t="shared" si="670"/>
        <v>3.8838349530579781E-3</v>
      </c>
      <c r="AA4365" s="313">
        <f>AA4342/(1+HLOOKUP(AA4339,$C$3735:$AP$3738,4,0)/$C$3729)^$C4365</f>
        <v>3.8838349530579781E-3</v>
      </c>
    </row>
    <row r="4366" spans="3:30" ht="17.399999999999999" hidden="1" outlineLevel="1">
      <c r="C4366" s="312">
        <f t="shared" si="671"/>
        <v>24</v>
      </c>
      <c r="D4366" s="319">
        <f t="shared" si="670"/>
        <v>3.8651581196020406E-3</v>
      </c>
      <c r="AA4366" s="319"/>
      <c r="AB4366" s="313">
        <f>AB4342/(1+HLOOKUP(AB4339,$C$3735:$AP$3738,4,0)/$C$3729)^$C4366</f>
        <v>3.8651581196020406E-3</v>
      </c>
    </row>
    <row r="4367" spans="3:30" ht="17.399999999999999" hidden="1" outlineLevel="1">
      <c r="C4367" s="312">
        <f t="shared" si="671"/>
        <v>25</v>
      </c>
      <c r="D4367" s="319">
        <f t="shared" si="670"/>
        <v>3.8463170797833749E-3</v>
      </c>
      <c r="AC4367" s="313">
        <f>AC4342/(1+HLOOKUP(AC4339,$C$3735:$AP$3738,4,0)/$C$3729)^$C4367</f>
        <v>3.8463170797833749E-3</v>
      </c>
    </row>
    <row r="4368" spans="3:30" ht="17.399999999999999" hidden="1" outlineLevel="1">
      <c r="C4368" s="312">
        <f t="shared" si="671"/>
        <v>26</v>
      </c>
      <c r="D4368" s="319">
        <f t="shared" si="670"/>
        <v>3.8273142692757103E-3</v>
      </c>
      <c r="AD4368" s="313">
        <f>AD4342/(1+HLOOKUP(AD4339,$C$3735:$AP$3738,4,0)/$C$3729)^$C4368</f>
        <v>3.8273142692757103E-3</v>
      </c>
    </row>
    <row r="4369" spans="2:35" ht="17.399999999999999" hidden="1" outlineLevel="1">
      <c r="C4369" s="312">
        <f t="shared" si="671"/>
        <v>27</v>
      </c>
      <c r="D4369" s="319">
        <f t="shared" si="670"/>
        <v>3.8081521337785546E-3</v>
      </c>
      <c r="AE4369" s="313">
        <f>AE4342/(1+HLOOKUP(AE4339,$C$3735:$AP$3738,4,0)/$C$3729)^$C4369</f>
        <v>3.8081521337785546E-3</v>
      </c>
    </row>
    <row r="4370" spans="2:35" ht="17.399999999999999" hidden="1" outlineLevel="1">
      <c r="C4370" s="312">
        <f t="shared" si="671"/>
        <v>28</v>
      </c>
      <c r="D4370" s="319">
        <f t="shared" si="670"/>
        <v>3.7888331285948177E-3</v>
      </c>
      <c r="AF4370" s="313">
        <f>AF4342/(1+HLOOKUP(AF4339,$C$3735:$AP$3738,4,0)/$C$3729)^$C4370</f>
        <v>3.7888331285948177E-3</v>
      </c>
    </row>
    <row r="4371" spans="2:35" ht="17.399999999999999" hidden="1" outlineLevel="1">
      <c r="C4371" s="312">
        <f t="shared" si="671"/>
        <v>29</v>
      </c>
      <c r="D4371" s="319">
        <f t="shared" si="670"/>
        <v>3.7693597182082389E-3</v>
      </c>
      <c r="AG4371" s="313">
        <f>AG4342/(1+HLOOKUP(AG4339,$C$3735:$AP$3738,4,0)/$C$3729)^$C4371</f>
        <v>3.7693597182082389E-3</v>
      </c>
    </row>
    <row r="4372" spans="2:35" ht="17.399999999999999" hidden="1" outlineLevel="1">
      <c r="B4372" s="268"/>
      <c r="C4372" s="314">
        <f t="shared" si="671"/>
        <v>30</v>
      </c>
      <c r="D4372" s="321">
        <f>D4342-SUM(D4343:D4371)</f>
        <v>0.88345281375674889</v>
      </c>
      <c r="E4372" s="268"/>
      <c r="F4372" s="268"/>
      <c r="G4372" s="268"/>
      <c r="H4372" s="268"/>
      <c r="I4372" s="268"/>
      <c r="J4372" s="268"/>
      <c r="K4372" s="268"/>
      <c r="L4372" s="268"/>
      <c r="M4372" s="268"/>
      <c r="N4372" s="268"/>
      <c r="O4372" s="268"/>
      <c r="P4372" s="268"/>
      <c r="Q4372" s="268"/>
      <c r="R4372" s="268"/>
      <c r="S4372" s="268"/>
      <c r="T4372" s="268"/>
      <c r="U4372" s="268"/>
      <c r="V4372" s="268"/>
      <c r="W4372" s="268"/>
      <c r="X4372" s="268"/>
      <c r="Y4372" s="268"/>
      <c r="Z4372" s="268"/>
      <c r="AA4372" s="268"/>
      <c r="AB4372" s="268"/>
      <c r="AC4372" s="268"/>
      <c r="AD4372" s="268"/>
      <c r="AE4372" s="268"/>
      <c r="AF4372" s="268"/>
      <c r="AG4372" s="268"/>
      <c r="AH4372" s="316">
        <f>((AH4342/$D4372)^(1/$C4372)-1)*$C$3729</f>
        <v>1.7126003285084401E-2</v>
      </c>
    </row>
    <row r="4373" spans="2:35" hidden="1" outlineLevel="1"/>
    <row r="4374" spans="2:35" ht="17.399999999999999" collapsed="1">
      <c r="B4374" s="302" t="s">
        <v>122</v>
      </c>
      <c r="C4374" s="304">
        <f>AI4408</f>
        <v>1.7257565683589604E-2</v>
      </c>
      <c r="D4374" s="317">
        <v>0</v>
      </c>
      <c r="E4374" s="317">
        <f t="shared" ref="E4374:AI4374" si="672">D4374+1</f>
        <v>1</v>
      </c>
      <c r="F4374" s="317">
        <f t="shared" si="672"/>
        <v>2</v>
      </c>
      <c r="G4374" s="317">
        <f t="shared" si="672"/>
        <v>3</v>
      </c>
      <c r="H4374" s="317">
        <f t="shared" si="672"/>
        <v>4</v>
      </c>
      <c r="I4374" s="317">
        <f t="shared" si="672"/>
        <v>5</v>
      </c>
      <c r="J4374" s="317">
        <f t="shared" si="672"/>
        <v>6</v>
      </c>
      <c r="K4374" s="317">
        <f t="shared" si="672"/>
        <v>7</v>
      </c>
      <c r="L4374" s="317">
        <f t="shared" si="672"/>
        <v>8</v>
      </c>
      <c r="M4374" s="317">
        <f t="shared" si="672"/>
        <v>9</v>
      </c>
      <c r="N4374" s="317">
        <f t="shared" si="672"/>
        <v>10</v>
      </c>
      <c r="O4374" s="317">
        <f t="shared" si="672"/>
        <v>11</v>
      </c>
      <c r="P4374" s="317">
        <f t="shared" si="672"/>
        <v>12</v>
      </c>
      <c r="Q4374" s="317">
        <f t="shared" si="672"/>
        <v>13</v>
      </c>
      <c r="R4374" s="317">
        <f t="shared" si="672"/>
        <v>14</v>
      </c>
      <c r="S4374" s="317">
        <f t="shared" si="672"/>
        <v>15</v>
      </c>
      <c r="T4374" s="317">
        <f t="shared" si="672"/>
        <v>16</v>
      </c>
      <c r="U4374" s="317">
        <f t="shared" si="672"/>
        <v>17</v>
      </c>
      <c r="V4374" s="317">
        <f t="shared" si="672"/>
        <v>18</v>
      </c>
      <c r="W4374" s="317">
        <f t="shared" si="672"/>
        <v>19</v>
      </c>
      <c r="X4374" s="317">
        <f t="shared" si="672"/>
        <v>20</v>
      </c>
      <c r="Y4374" s="317">
        <f t="shared" si="672"/>
        <v>21</v>
      </c>
      <c r="Z4374" s="317">
        <f t="shared" si="672"/>
        <v>22</v>
      </c>
      <c r="AA4374" s="317">
        <f t="shared" si="672"/>
        <v>23</v>
      </c>
      <c r="AB4374" s="317">
        <f t="shared" si="672"/>
        <v>24</v>
      </c>
      <c r="AC4374" s="317">
        <f t="shared" si="672"/>
        <v>25</v>
      </c>
      <c r="AD4374" s="317">
        <f t="shared" si="672"/>
        <v>26</v>
      </c>
      <c r="AE4374" s="317">
        <f t="shared" si="672"/>
        <v>27</v>
      </c>
      <c r="AF4374" s="317">
        <f t="shared" si="672"/>
        <v>28</v>
      </c>
      <c r="AG4374" s="317">
        <f t="shared" si="672"/>
        <v>29</v>
      </c>
      <c r="AH4374" s="317">
        <f t="shared" si="672"/>
        <v>30</v>
      </c>
      <c r="AI4374" s="318">
        <f t="shared" si="672"/>
        <v>31</v>
      </c>
    </row>
    <row r="4375" spans="2:35" ht="17.399999999999999" hidden="1" outlineLevel="1">
      <c r="C4375" s="307" t="s">
        <v>2487</v>
      </c>
      <c r="D4375" s="319"/>
      <c r="E4375" s="319"/>
      <c r="F4375" s="319"/>
      <c r="G4375" s="319"/>
      <c r="H4375" s="319"/>
      <c r="I4375" s="319"/>
      <c r="J4375" s="319"/>
      <c r="K4375" s="319"/>
      <c r="L4375" s="319"/>
      <c r="M4375" s="319"/>
      <c r="N4375" s="319"/>
      <c r="O4375" s="319"/>
      <c r="P4375" s="319"/>
      <c r="Q4375" s="319"/>
      <c r="R4375" s="319"/>
      <c r="S4375" s="319"/>
      <c r="T4375" s="319"/>
      <c r="U4375" s="319"/>
      <c r="V4375" s="319"/>
      <c r="W4375" s="319"/>
      <c r="X4375" s="319"/>
      <c r="Y4375" s="319"/>
      <c r="Z4375" s="319"/>
      <c r="AA4375" s="319"/>
      <c r="AB4375" s="319"/>
      <c r="AC4375" s="319"/>
      <c r="AD4375" s="319"/>
      <c r="AE4375" s="319"/>
      <c r="AF4375" s="319"/>
      <c r="AG4375" s="319"/>
      <c r="AH4375" s="319"/>
      <c r="AI4375" s="319">
        <v>1</v>
      </c>
    </row>
    <row r="4376" spans="2:35" ht="17.399999999999999" hidden="1" outlineLevel="1">
      <c r="C4376" s="307" t="s">
        <v>2488</v>
      </c>
      <c r="D4376" s="319"/>
      <c r="E4376" s="319">
        <f t="shared" ref="E4376:AH4376" si="673">F4376</f>
        <v>4.2937500000000007E-3</v>
      </c>
      <c r="F4376" s="319">
        <f t="shared" si="673"/>
        <v>4.2937500000000007E-3</v>
      </c>
      <c r="G4376" s="319">
        <f t="shared" si="673"/>
        <v>4.2937500000000007E-3</v>
      </c>
      <c r="H4376" s="319">
        <f t="shared" si="673"/>
        <v>4.2937500000000007E-3</v>
      </c>
      <c r="I4376" s="319">
        <f t="shared" si="673"/>
        <v>4.2937500000000007E-3</v>
      </c>
      <c r="J4376" s="319">
        <f t="shared" si="673"/>
        <v>4.2937500000000007E-3</v>
      </c>
      <c r="K4376" s="319">
        <f t="shared" si="673"/>
        <v>4.2937500000000007E-3</v>
      </c>
      <c r="L4376" s="319">
        <f t="shared" si="673"/>
        <v>4.2937500000000007E-3</v>
      </c>
      <c r="M4376" s="319">
        <f t="shared" si="673"/>
        <v>4.2937500000000007E-3</v>
      </c>
      <c r="N4376" s="319">
        <f t="shared" si="673"/>
        <v>4.2937500000000007E-3</v>
      </c>
      <c r="O4376" s="319">
        <f t="shared" si="673"/>
        <v>4.2937500000000007E-3</v>
      </c>
      <c r="P4376" s="319">
        <f t="shared" si="673"/>
        <v>4.2937500000000007E-3</v>
      </c>
      <c r="Q4376" s="319">
        <f t="shared" si="673"/>
        <v>4.2937500000000007E-3</v>
      </c>
      <c r="R4376" s="319">
        <f t="shared" si="673"/>
        <v>4.2937500000000007E-3</v>
      </c>
      <c r="S4376" s="319">
        <f t="shared" si="673"/>
        <v>4.2937500000000007E-3</v>
      </c>
      <c r="T4376" s="319">
        <f t="shared" si="673"/>
        <v>4.2937500000000007E-3</v>
      </c>
      <c r="U4376" s="319">
        <f t="shared" si="673"/>
        <v>4.2937500000000007E-3</v>
      </c>
      <c r="V4376" s="319">
        <f t="shared" si="673"/>
        <v>4.2937500000000007E-3</v>
      </c>
      <c r="W4376" s="319">
        <f t="shared" si="673"/>
        <v>4.2937500000000007E-3</v>
      </c>
      <c r="X4376" s="319">
        <f t="shared" si="673"/>
        <v>4.2937500000000007E-3</v>
      </c>
      <c r="Y4376" s="319">
        <f t="shared" si="673"/>
        <v>4.2937500000000007E-3</v>
      </c>
      <c r="Z4376" s="319">
        <f t="shared" si="673"/>
        <v>4.2937500000000007E-3</v>
      </c>
      <c r="AA4376" s="319">
        <f t="shared" si="673"/>
        <v>4.2937500000000007E-3</v>
      </c>
      <c r="AB4376" s="319">
        <f t="shared" si="673"/>
        <v>4.2937500000000007E-3</v>
      </c>
      <c r="AC4376" s="319">
        <f t="shared" si="673"/>
        <v>4.2937500000000007E-3</v>
      </c>
      <c r="AD4376" s="319">
        <f t="shared" si="673"/>
        <v>4.2937500000000007E-3</v>
      </c>
      <c r="AE4376" s="319">
        <f t="shared" si="673"/>
        <v>4.2937500000000007E-3</v>
      </c>
      <c r="AF4376" s="319">
        <f t="shared" si="673"/>
        <v>4.2937500000000007E-3</v>
      </c>
      <c r="AG4376" s="319">
        <f t="shared" si="673"/>
        <v>4.2937500000000007E-3</v>
      </c>
      <c r="AH4376" s="319">
        <f t="shared" si="673"/>
        <v>4.2937500000000007E-3</v>
      </c>
      <c r="AI4376" s="319">
        <f>HLOOKUP(AI4374,$C$3735:$AP$3737,3,0)/$C$3729</f>
        <v>4.2937500000000007E-3</v>
      </c>
    </row>
    <row r="4377" spans="2:35" ht="17.399999999999999" hidden="1" outlineLevel="1">
      <c r="C4377" s="307" t="s">
        <v>2489</v>
      </c>
      <c r="D4377" s="319">
        <v>1</v>
      </c>
      <c r="E4377" s="319">
        <f t="shared" ref="E4377:AI4377" si="674">SUM(E4375:E4376)</f>
        <v>4.2937500000000007E-3</v>
      </c>
      <c r="F4377" s="319">
        <f t="shared" si="674"/>
        <v>4.2937500000000007E-3</v>
      </c>
      <c r="G4377" s="319">
        <f t="shared" si="674"/>
        <v>4.2937500000000007E-3</v>
      </c>
      <c r="H4377" s="319">
        <f t="shared" si="674"/>
        <v>4.2937500000000007E-3</v>
      </c>
      <c r="I4377" s="319">
        <f t="shared" si="674"/>
        <v>4.2937500000000007E-3</v>
      </c>
      <c r="J4377" s="319">
        <f t="shared" si="674"/>
        <v>4.2937500000000007E-3</v>
      </c>
      <c r="K4377" s="319">
        <f t="shared" si="674"/>
        <v>4.2937500000000007E-3</v>
      </c>
      <c r="L4377" s="319">
        <f t="shared" si="674"/>
        <v>4.2937500000000007E-3</v>
      </c>
      <c r="M4377" s="319">
        <f t="shared" si="674"/>
        <v>4.2937500000000007E-3</v>
      </c>
      <c r="N4377" s="319">
        <f t="shared" si="674"/>
        <v>4.2937500000000007E-3</v>
      </c>
      <c r="O4377" s="319">
        <f t="shared" si="674"/>
        <v>4.2937500000000007E-3</v>
      </c>
      <c r="P4377" s="319">
        <f t="shared" si="674"/>
        <v>4.2937500000000007E-3</v>
      </c>
      <c r="Q4377" s="319">
        <f t="shared" si="674"/>
        <v>4.2937500000000007E-3</v>
      </c>
      <c r="R4377" s="319">
        <f t="shared" si="674"/>
        <v>4.2937500000000007E-3</v>
      </c>
      <c r="S4377" s="319">
        <f t="shared" si="674"/>
        <v>4.2937500000000007E-3</v>
      </c>
      <c r="T4377" s="319">
        <f t="shared" si="674"/>
        <v>4.2937500000000007E-3</v>
      </c>
      <c r="U4377" s="319">
        <f t="shared" si="674"/>
        <v>4.2937500000000007E-3</v>
      </c>
      <c r="V4377" s="319">
        <f t="shared" si="674"/>
        <v>4.2937500000000007E-3</v>
      </c>
      <c r="W4377" s="319">
        <f t="shared" si="674"/>
        <v>4.2937500000000007E-3</v>
      </c>
      <c r="X4377" s="319">
        <f t="shared" si="674"/>
        <v>4.2937500000000007E-3</v>
      </c>
      <c r="Y4377" s="319">
        <f t="shared" si="674"/>
        <v>4.2937500000000007E-3</v>
      </c>
      <c r="Z4377" s="319">
        <f t="shared" si="674"/>
        <v>4.2937500000000007E-3</v>
      </c>
      <c r="AA4377" s="319">
        <f t="shared" si="674"/>
        <v>4.2937500000000007E-3</v>
      </c>
      <c r="AB4377" s="319">
        <f t="shared" si="674"/>
        <v>4.2937500000000007E-3</v>
      </c>
      <c r="AC4377" s="319">
        <f t="shared" si="674"/>
        <v>4.2937500000000007E-3</v>
      </c>
      <c r="AD4377" s="319">
        <f t="shared" si="674"/>
        <v>4.2937500000000007E-3</v>
      </c>
      <c r="AE4377" s="319">
        <f t="shared" si="674"/>
        <v>4.2937500000000007E-3</v>
      </c>
      <c r="AF4377" s="319">
        <f t="shared" si="674"/>
        <v>4.2937500000000007E-3</v>
      </c>
      <c r="AG4377" s="319">
        <f t="shared" si="674"/>
        <v>4.2937500000000007E-3</v>
      </c>
      <c r="AH4377" s="319">
        <f t="shared" si="674"/>
        <v>4.2937500000000007E-3</v>
      </c>
      <c r="AI4377" s="319">
        <f t="shared" si="674"/>
        <v>1.00429375</v>
      </c>
    </row>
    <row r="4378" spans="2:35" ht="17.399999999999999" hidden="1" outlineLevel="1">
      <c r="C4378" s="312">
        <v>1</v>
      </c>
      <c r="D4378" s="319">
        <f t="shared" ref="D4378:D4407" si="675">SUM(E4378:AH4378)</f>
        <v>4.2777085927770868E-3</v>
      </c>
      <c r="E4378" s="313">
        <f>E4377/(1+HLOOKUP(E4374,$C$3735:$AP$3738,4,0)/$C$3729)^$C4378</f>
        <v>4.2777085927770868E-3</v>
      </c>
      <c r="F4378" s="320"/>
      <c r="G4378" s="320"/>
    </row>
    <row r="4379" spans="2:35" ht="17.399999999999999" hidden="1" outlineLevel="1">
      <c r="C4379" s="312">
        <f t="shared" ref="C4379:C4408" si="676">C4378+1</f>
        <v>2</v>
      </c>
      <c r="D4379" s="319">
        <f t="shared" si="675"/>
        <v>4.2617271160917429E-3</v>
      </c>
      <c r="E4379" s="319"/>
      <c r="F4379" s="313">
        <f>F4377/(1+HLOOKUP(F4374,$C$3735:$AP$3738,4,0)/$C$3729)^$C4379</f>
        <v>4.2617271160917429E-3</v>
      </c>
      <c r="G4379" s="319"/>
    </row>
    <row r="4380" spans="2:35" ht="17.399999999999999" hidden="1" outlineLevel="1">
      <c r="C4380" s="312">
        <f t="shared" si="676"/>
        <v>3</v>
      </c>
      <c r="D4380" s="319">
        <f t="shared" si="675"/>
        <v>4.2454869170870163E-3</v>
      </c>
      <c r="G4380" s="313">
        <f>G4377/(1+HLOOKUP(G4374,$C$3735:$AP$3738,4,0)/$C$3729)^$C4380</f>
        <v>4.2454869170870163E-3</v>
      </c>
    </row>
    <row r="4381" spans="2:35" ht="17.399999999999999" hidden="1" outlineLevel="1">
      <c r="C4381" s="312">
        <f t="shared" si="676"/>
        <v>4</v>
      </c>
      <c r="D4381" s="319">
        <f t="shared" si="675"/>
        <v>4.2295204772852639E-3</v>
      </c>
      <c r="H4381" s="313">
        <f>H4377/(1+HLOOKUP(H4374,$C$3735:$AP$3738,4,0)/$C$3729)^$C4381</f>
        <v>4.2295204772852639E-3</v>
      </c>
    </row>
    <row r="4382" spans="2:35" ht="17.399999999999999" hidden="1" outlineLevel="1">
      <c r="C4382" s="312">
        <f t="shared" si="676"/>
        <v>5</v>
      </c>
      <c r="D4382" s="319">
        <f t="shared" si="675"/>
        <v>4.2138123505567919E-3</v>
      </c>
      <c r="I4382" s="313">
        <f>I4377/(1+HLOOKUP(I4374,$C$3735:$AP$3738,4,0)/$C$3729)^$C4382</f>
        <v>4.2138123505567919E-3</v>
      </c>
    </row>
    <row r="4383" spans="2:35" ht="17.399999999999999" hidden="1" outlineLevel="1">
      <c r="C4383" s="312">
        <f t="shared" si="676"/>
        <v>6</v>
      </c>
      <c r="D4383" s="319">
        <f t="shared" si="675"/>
        <v>4.1982417199909576E-3</v>
      </c>
      <c r="J4383" s="313">
        <f>J4377/(1+HLOOKUP(J4374,$C$3735:$AP$3738,4,0)/$C$3729)^$C4383</f>
        <v>4.1982417199909576E-3</v>
      </c>
    </row>
    <row r="4384" spans="2:35" ht="17.399999999999999" hidden="1" outlineLevel="1">
      <c r="C4384" s="312">
        <f t="shared" si="676"/>
        <v>7</v>
      </c>
      <c r="D4384" s="319">
        <f t="shared" si="675"/>
        <v>4.1828076360406717E-3</v>
      </c>
      <c r="K4384" s="313">
        <f>K4377/(1+HLOOKUP(K4374,$C$3735:$AP$3738,4,0)/$C$3729)^$C4384</f>
        <v>4.1828076360406717E-3</v>
      </c>
    </row>
    <row r="4385" spans="3:27" ht="17.399999999999999" hidden="1" outlineLevel="1">
      <c r="C4385" s="312">
        <f t="shared" si="676"/>
        <v>8</v>
      </c>
      <c r="D4385" s="319">
        <f t="shared" si="675"/>
        <v>4.1675091577960009E-3</v>
      </c>
      <c r="L4385" s="313">
        <f>L4377/(1+HLOOKUP(L4374,$C$3735:$AP$3738,4,0)/$C$3729)^$C4385</f>
        <v>4.1675091577960009E-3</v>
      </c>
    </row>
    <row r="4386" spans="3:27" ht="17.399999999999999" hidden="1" outlineLevel="1">
      <c r="C4386" s="312">
        <f t="shared" si="676"/>
        <v>9</v>
      </c>
      <c r="D4386" s="319">
        <f t="shared" si="675"/>
        <v>4.1523453529081341E-3</v>
      </c>
      <c r="M4386" s="313">
        <f>M4377/(1+HLOOKUP(M4374,$C$3735:$AP$3738,4,0)/$C$3729)^$C4386</f>
        <v>4.1523453529081341E-3</v>
      </c>
    </row>
    <row r="4387" spans="3:27" ht="17.399999999999999" hidden="1" outlineLevel="1">
      <c r="C4387" s="312">
        <f t="shared" si="676"/>
        <v>10</v>
      </c>
      <c r="D4387" s="319">
        <f t="shared" si="675"/>
        <v>4.1373152975141365E-3</v>
      </c>
      <c r="N4387" s="313">
        <f>N4377/(1+HLOOKUP(N4374,$C$3735:$AP$3738,4,0)/$C$3729)^$C4387</f>
        <v>4.1373152975141365E-3</v>
      </c>
    </row>
    <row r="4388" spans="3:27" ht="17.399999999999999" hidden="1" outlineLevel="1">
      <c r="C4388" s="312">
        <f t="shared" si="676"/>
        <v>11</v>
      </c>
      <c r="D4388" s="319">
        <f t="shared" si="675"/>
        <v>4.1224180761624089E-3</v>
      </c>
      <c r="O4388" s="313">
        <f>O4377/(1+HLOOKUP(O4374,$C$3735:$AP$3738,4,0)/$C$3729)^$C4388</f>
        <v>4.1224180761624089E-3</v>
      </c>
    </row>
    <row r="4389" spans="3:27" ht="17.399999999999999" hidden="1" outlineLevel="1">
      <c r="C4389" s="312">
        <f t="shared" si="676"/>
        <v>12</v>
      </c>
      <c r="D4389" s="319">
        <f t="shared" si="675"/>
        <v>4.1076527817389876E-3</v>
      </c>
      <c r="P4389" s="313">
        <f>P4377/(1+HLOOKUP(P4374,$C$3735:$AP$3738,4,0)/$C$3729)^$C4389</f>
        <v>4.1076527817389876E-3</v>
      </c>
    </row>
    <row r="4390" spans="3:27" ht="17.399999999999999" hidden="1" outlineLevel="1">
      <c r="C4390" s="312">
        <f t="shared" si="676"/>
        <v>13</v>
      </c>
      <c r="D4390" s="319">
        <f t="shared" si="675"/>
        <v>4.0908171531900189E-3</v>
      </c>
      <c r="Q4390" s="313">
        <f>Q4377/(1+HLOOKUP(Q4374,$C$3735:$AP$3738,4,0)/$C$3729)^$C4390</f>
        <v>4.0908171531900189E-3</v>
      </c>
    </row>
    <row r="4391" spans="3:27" ht="17.399999999999999" hidden="1" outlineLevel="1">
      <c r="C4391" s="312">
        <f t="shared" si="676"/>
        <v>14</v>
      </c>
      <c r="D4391" s="319">
        <f t="shared" si="675"/>
        <v>4.0737899135581072E-3</v>
      </c>
      <c r="R4391" s="313">
        <f>R4377/(1+HLOOKUP(R4374,$C$3735:$AP$3738,4,0)/$C$3729)^$C4391</f>
        <v>4.0737899135581072E-3</v>
      </c>
    </row>
    <row r="4392" spans="3:27" ht="17.399999999999999" hidden="1" outlineLevel="1">
      <c r="C4392" s="312">
        <f t="shared" si="676"/>
        <v>15</v>
      </c>
      <c r="D4392" s="319">
        <f t="shared" si="675"/>
        <v>4.056573377291043E-3</v>
      </c>
      <c r="S4392" s="313">
        <f>S4377/(1+HLOOKUP(S4374,$C$3735:$AP$3738,4,0)/$C$3729)^$C4392</f>
        <v>4.056573377291043E-3</v>
      </c>
    </row>
    <row r="4393" spans="3:27" ht="17.399999999999999" hidden="1" outlineLevel="1">
      <c r="C4393" s="312">
        <f t="shared" si="676"/>
        <v>16</v>
      </c>
      <c r="D4393" s="319">
        <f t="shared" si="675"/>
        <v>4.0391698735895631E-3</v>
      </c>
      <c r="T4393" s="313">
        <f>T4377/(1+HLOOKUP(T4374,$C$3735:$AP$3738,4,0)/$C$3729)^$C4393</f>
        <v>4.0391698735895631E-3</v>
      </c>
    </row>
    <row r="4394" spans="3:27" ht="17.399999999999999" hidden="1" outlineLevel="1">
      <c r="C4394" s="312">
        <f t="shared" si="676"/>
        <v>17</v>
      </c>
      <c r="D4394" s="319">
        <f t="shared" si="675"/>
        <v>4.0215817459880593E-3</v>
      </c>
      <c r="U4394" s="313">
        <f>U4377/(1+HLOOKUP(U4374,$C$3735:$AP$3738,4,0)/$C$3729)^$C4394</f>
        <v>4.0215817459880593E-3</v>
      </c>
    </row>
    <row r="4395" spans="3:27" ht="17.399999999999999" hidden="1" outlineLevel="1">
      <c r="C4395" s="312">
        <f t="shared" si="676"/>
        <v>18</v>
      </c>
      <c r="D4395" s="319">
        <f t="shared" si="675"/>
        <v>4.0038113519342963E-3</v>
      </c>
      <c r="V4395" s="313">
        <f>V4377/(1+HLOOKUP(V4374,$C$3735:$AP$3738,4,0)/$C$3729)^$C4395</f>
        <v>4.0038113519342963E-3</v>
      </c>
    </row>
    <row r="4396" spans="3:27" ht="17.399999999999999" hidden="1" outlineLevel="1">
      <c r="C4396" s="312">
        <f t="shared" si="676"/>
        <v>19</v>
      </c>
      <c r="D4396" s="319">
        <f t="shared" si="675"/>
        <v>3.9858610623682731E-3</v>
      </c>
      <c r="W4396" s="313">
        <f>W4377/(1+HLOOKUP(W4374,$C$3735:$AP$3738,4,0)/$C$3729)^$C4396</f>
        <v>3.9858610623682731E-3</v>
      </c>
    </row>
    <row r="4397" spans="3:27" ht="17.399999999999999" hidden="1" outlineLevel="1">
      <c r="C4397" s="312">
        <f t="shared" si="676"/>
        <v>20</v>
      </c>
      <c r="D4397" s="319">
        <f t="shared" si="675"/>
        <v>3.9677332613000738E-3</v>
      </c>
      <c r="X4397" s="313">
        <f>X4377/(1+HLOOKUP(X4374,$C$3735:$AP$3738,4,0)/$C$3729)^$C4397</f>
        <v>3.9677332613000738E-3</v>
      </c>
    </row>
    <row r="4398" spans="3:27" ht="17.399999999999999" hidden="1" outlineLevel="1">
      <c r="C4398" s="312">
        <f t="shared" si="676"/>
        <v>21</v>
      </c>
      <c r="D4398" s="319">
        <f t="shared" si="675"/>
        <v>3.9494303453870318E-3</v>
      </c>
      <c r="Y4398" s="313">
        <f>Y4377/(1+HLOOKUP(Y4374,$C$3735:$AP$3738,4,0)/$C$3729)^$C4398</f>
        <v>3.9494303453870318E-3</v>
      </c>
    </row>
    <row r="4399" spans="3:27" ht="17.399999999999999" hidden="1" outlineLevel="1">
      <c r="C4399" s="312">
        <f t="shared" si="676"/>
        <v>22</v>
      </c>
      <c r="D4399" s="319">
        <f t="shared" si="675"/>
        <v>3.9309547235101836E-3</v>
      </c>
      <c r="Z4399" s="313">
        <f>Z4377/(1+HLOOKUP(Z4374,$C$3735:$AP$3738,4,0)/$C$3729)^$C4399</f>
        <v>3.9309547235101836E-3</v>
      </c>
      <c r="AA4399" s="324"/>
    </row>
    <row r="4400" spans="3:27" ht="17.399999999999999" hidden="1" outlineLevel="1">
      <c r="C4400" s="312">
        <f t="shared" si="676"/>
        <v>23</v>
      </c>
      <c r="D4400" s="319">
        <f t="shared" si="675"/>
        <v>3.9123088163501921E-3</v>
      </c>
      <c r="AA4400" s="313">
        <f>AA4377/(1+HLOOKUP(AA4374,$C$3735:$AP$3738,4,0)/$C$3729)^$C4400</f>
        <v>3.9123088163501921E-3</v>
      </c>
    </row>
    <row r="4401" spans="2:36" ht="17.399999999999999" hidden="1" outlineLevel="1">
      <c r="C4401" s="312">
        <f t="shared" si="676"/>
        <v>24</v>
      </c>
      <c r="D4401" s="319">
        <f t="shared" si="675"/>
        <v>3.8934950559627595E-3</v>
      </c>
      <c r="AA4401" s="319"/>
      <c r="AB4401" s="313">
        <f>AB4377/(1+HLOOKUP(AB4374,$C$3735:$AP$3738,4,0)/$C$3729)^$C4401</f>
        <v>3.8934950559627595E-3</v>
      </c>
    </row>
    <row r="4402" spans="2:36" ht="17.399999999999999" hidden="1" outlineLevel="1">
      <c r="C4402" s="312">
        <f t="shared" si="676"/>
        <v>25</v>
      </c>
      <c r="D4402" s="319">
        <f t="shared" si="675"/>
        <v>3.8745158853536344E-3</v>
      </c>
      <c r="AC4402" s="313">
        <f>AC4377/(1+HLOOKUP(AC4374,$C$3735:$AP$3738,4,0)/$C$3729)^$C4402</f>
        <v>3.8745158853536344E-3</v>
      </c>
    </row>
    <row r="4403" spans="2:36" ht="17.399999999999999" hidden="1" outlineLevel="1">
      <c r="C4403" s="312">
        <f t="shared" si="676"/>
        <v>26</v>
      </c>
      <c r="D4403" s="319">
        <f t="shared" si="675"/>
        <v>3.8553737580533914E-3</v>
      </c>
      <c r="AD4403" s="313">
        <f>AD4377/(1+HLOOKUP(AD4374,$C$3735:$AP$3738,4,0)/$C$3729)^$C4403</f>
        <v>3.8553737580533914E-3</v>
      </c>
    </row>
    <row r="4404" spans="2:36" ht="17.399999999999999" hidden="1" outlineLevel="1">
      <c r="C4404" s="312">
        <f t="shared" si="676"/>
        <v>27</v>
      </c>
      <c r="D4404" s="319">
        <f t="shared" si="675"/>
        <v>3.8360711376918869E-3</v>
      </c>
      <c r="AE4404" s="313">
        <f>AE4377/(1+HLOOKUP(AE4374,$C$3735:$AP$3738,4,0)/$C$3729)^$C4404</f>
        <v>3.8360711376918869E-3</v>
      </c>
    </row>
    <row r="4405" spans="2:36" ht="17.399999999999999" hidden="1" outlineLevel="1">
      <c r="C4405" s="312">
        <f t="shared" si="676"/>
        <v>28</v>
      </c>
      <c r="D4405" s="319">
        <f t="shared" si="675"/>
        <v>3.8166104975727853E-3</v>
      </c>
      <c r="AF4405" s="313">
        <f>AF4377/(1+HLOOKUP(AF4374,$C$3735:$AP$3738,4,0)/$C$3729)^$C4405</f>
        <v>3.8166104975727853E-3</v>
      </c>
    </row>
    <row r="4406" spans="2:36" ht="17.399999999999999" hidden="1" outlineLevel="1">
      <c r="C4406" s="312">
        <f t="shared" si="676"/>
        <v>29</v>
      </c>
      <c r="D4406" s="319">
        <f t="shared" si="675"/>
        <v>3.7969943202478887E-3</v>
      </c>
      <c r="AG4406" s="313">
        <f>AG4377/(1+HLOOKUP(AG4374,$C$3735:$AP$3738,4,0)/$C$3729)^$C4406</f>
        <v>3.7969943202478887E-3</v>
      </c>
    </row>
    <row r="4407" spans="2:36" ht="17.399999999999999" hidden="1" outlineLevel="1">
      <c r="C4407" s="312">
        <f t="shared" si="676"/>
        <v>30</v>
      </c>
      <c r="D4407" s="319">
        <f t="shared" si="675"/>
        <v>3.7772250970916836E-3</v>
      </c>
      <c r="AG4407" s="319"/>
      <c r="AH4407" s="313">
        <f>AH4377/(1+HLOOKUP(AH4374,$C$3735:$AP$3738,4,0)/$C$3729)^$C4407</f>
        <v>3.7772250970916836E-3</v>
      </c>
    </row>
    <row r="4408" spans="2:36" ht="17.399999999999999" hidden="1" outlineLevel="1">
      <c r="B4408" s="268"/>
      <c r="C4408" s="314">
        <f t="shared" si="676"/>
        <v>31</v>
      </c>
      <c r="D4408" s="321">
        <f>D4377-SUM(D4378:D4407)</f>
        <v>0.8788211371476099</v>
      </c>
      <c r="E4408" s="268"/>
      <c r="F4408" s="268"/>
      <c r="G4408" s="268"/>
      <c r="H4408" s="268"/>
      <c r="I4408" s="268"/>
      <c r="J4408" s="268"/>
      <c r="K4408" s="268"/>
      <c r="L4408" s="268"/>
      <c r="M4408" s="268"/>
      <c r="N4408" s="268"/>
      <c r="O4408" s="268"/>
      <c r="P4408" s="268"/>
      <c r="Q4408" s="268"/>
      <c r="R4408" s="268"/>
      <c r="S4408" s="268"/>
      <c r="T4408" s="268"/>
      <c r="U4408" s="268"/>
      <c r="V4408" s="268"/>
      <c r="W4408" s="268"/>
      <c r="X4408" s="268"/>
      <c r="Y4408" s="268"/>
      <c r="Z4408" s="268"/>
      <c r="AA4408" s="268"/>
      <c r="AB4408" s="268"/>
      <c r="AC4408" s="268"/>
      <c r="AD4408" s="268"/>
      <c r="AE4408" s="268"/>
      <c r="AF4408" s="268"/>
      <c r="AG4408" s="268"/>
      <c r="AH4408" s="321"/>
      <c r="AI4408" s="316">
        <f>((AI4377/$D4408)^(1/$C4408)-1)*$C$3729</f>
        <v>1.7257565683589604E-2</v>
      </c>
    </row>
    <row r="4409" spans="2:36" hidden="1" outlineLevel="1"/>
    <row r="4410" spans="2:36" ht="17.399999999999999" collapsed="1">
      <c r="B4410" s="302" t="s">
        <v>123</v>
      </c>
      <c r="C4410" s="304">
        <f>AJ4445</f>
        <v>1.7389410933295046E-2</v>
      </c>
      <c r="D4410" s="317">
        <v>0</v>
      </c>
      <c r="E4410" s="317">
        <f t="shared" ref="E4410:AJ4410" si="677">D4410+1</f>
        <v>1</v>
      </c>
      <c r="F4410" s="317">
        <f t="shared" si="677"/>
        <v>2</v>
      </c>
      <c r="G4410" s="317">
        <f t="shared" si="677"/>
        <v>3</v>
      </c>
      <c r="H4410" s="317">
        <f t="shared" si="677"/>
        <v>4</v>
      </c>
      <c r="I4410" s="317">
        <f t="shared" si="677"/>
        <v>5</v>
      </c>
      <c r="J4410" s="317">
        <f t="shared" si="677"/>
        <v>6</v>
      </c>
      <c r="K4410" s="317">
        <f t="shared" si="677"/>
        <v>7</v>
      </c>
      <c r="L4410" s="317">
        <f t="shared" si="677"/>
        <v>8</v>
      </c>
      <c r="M4410" s="317">
        <f t="shared" si="677"/>
        <v>9</v>
      </c>
      <c r="N4410" s="317">
        <f t="shared" si="677"/>
        <v>10</v>
      </c>
      <c r="O4410" s="317">
        <f t="shared" si="677"/>
        <v>11</v>
      </c>
      <c r="P4410" s="317">
        <f t="shared" si="677"/>
        <v>12</v>
      </c>
      <c r="Q4410" s="317">
        <f t="shared" si="677"/>
        <v>13</v>
      </c>
      <c r="R4410" s="317">
        <f t="shared" si="677"/>
        <v>14</v>
      </c>
      <c r="S4410" s="317">
        <f t="shared" si="677"/>
        <v>15</v>
      </c>
      <c r="T4410" s="317">
        <f t="shared" si="677"/>
        <v>16</v>
      </c>
      <c r="U4410" s="317">
        <f t="shared" si="677"/>
        <v>17</v>
      </c>
      <c r="V4410" s="317">
        <f t="shared" si="677"/>
        <v>18</v>
      </c>
      <c r="W4410" s="317">
        <f t="shared" si="677"/>
        <v>19</v>
      </c>
      <c r="X4410" s="317">
        <f t="shared" si="677"/>
        <v>20</v>
      </c>
      <c r="Y4410" s="317">
        <f t="shared" si="677"/>
        <v>21</v>
      </c>
      <c r="Z4410" s="317">
        <f t="shared" si="677"/>
        <v>22</v>
      </c>
      <c r="AA4410" s="317">
        <f t="shared" si="677"/>
        <v>23</v>
      </c>
      <c r="AB4410" s="317">
        <f t="shared" si="677"/>
        <v>24</v>
      </c>
      <c r="AC4410" s="317">
        <f t="shared" si="677"/>
        <v>25</v>
      </c>
      <c r="AD4410" s="317">
        <f t="shared" si="677"/>
        <v>26</v>
      </c>
      <c r="AE4410" s="317">
        <f t="shared" si="677"/>
        <v>27</v>
      </c>
      <c r="AF4410" s="317">
        <f t="shared" si="677"/>
        <v>28</v>
      </c>
      <c r="AG4410" s="317">
        <f t="shared" si="677"/>
        <v>29</v>
      </c>
      <c r="AH4410" s="317">
        <f t="shared" si="677"/>
        <v>30</v>
      </c>
      <c r="AI4410" s="317">
        <f t="shared" si="677"/>
        <v>31</v>
      </c>
      <c r="AJ4410" s="318">
        <f t="shared" si="677"/>
        <v>32</v>
      </c>
    </row>
    <row r="4411" spans="2:36" ht="17.399999999999999" hidden="1" outlineLevel="1">
      <c r="C4411" s="307" t="s">
        <v>2487</v>
      </c>
      <c r="D4411" s="319"/>
      <c r="E4411" s="319"/>
      <c r="F4411" s="319"/>
      <c r="G4411" s="319"/>
      <c r="H4411" s="319"/>
      <c r="I4411" s="319"/>
      <c r="J4411" s="319"/>
      <c r="K4411" s="319"/>
      <c r="L4411" s="319"/>
      <c r="M4411" s="319"/>
      <c r="N4411" s="319"/>
      <c r="O4411" s="319"/>
      <c r="P4411" s="319"/>
      <c r="Q4411" s="319"/>
      <c r="R4411" s="319"/>
      <c r="S4411" s="319"/>
      <c r="T4411" s="319"/>
      <c r="U4411" s="319"/>
      <c r="V4411" s="319"/>
      <c r="W4411" s="319"/>
      <c r="X4411" s="319"/>
      <c r="Y4411" s="319"/>
      <c r="Z4411" s="319"/>
      <c r="AA4411" s="319"/>
      <c r="AB4411" s="319"/>
      <c r="AC4411" s="319"/>
      <c r="AD4411" s="319"/>
      <c r="AE4411" s="319"/>
      <c r="AF4411" s="319"/>
      <c r="AG4411" s="319"/>
      <c r="AH4411" s="319"/>
      <c r="AI4411" s="319"/>
      <c r="AJ4411" s="319">
        <v>1</v>
      </c>
    </row>
    <row r="4412" spans="2:36" ht="17.399999999999999" hidden="1" outlineLevel="1">
      <c r="C4412" s="307" t="s">
        <v>2488</v>
      </c>
      <c r="D4412" s="319"/>
      <c r="E4412" s="319">
        <f t="shared" ref="E4412:AI4412" si="678">F4412</f>
        <v>4.3250000000000007E-3</v>
      </c>
      <c r="F4412" s="319">
        <f t="shared" si="678"/>
        <v>4.3250000000000007E-3</v>
      </c>
      <c r="G4412" s="319">
        <f t="shared" si="678"/>
        <v>4.3250000000000007E-3</v>
      </c>
      <c r="H4412" s="319">
        <f t="shared" si="678"/>
        <v>4.3250000000000007E-3</v>
      </c>
      <c r="I4412" s="319">
        <f t="shared" si="678"/>
        <v>4.3250000000000007E-3</v>
      </c>
      <c r="J4412" s="319">
        <f t="shared" si="678"/>
        <v>4.3250000000000007E-3</v>
      </c>
      <c r="K4412" s="319">
        <f t="shared" si="678"/>
        <v>4.3250000000000007E-3</v>
      </c>
      <c r="L4412" s="319">
        <f t="shared" si="678"/>
        <v>4.3250000000000007E-3</v>
      </c>
      <c r="M4412" s="319">
        <f t="shared" si="678"/>
        <v>4.3250000000000007E-3</v>
      </c>
      <c r="N4412" s="319">
        <f t="shared" si="678"/>
        <v>4.3250000000000007E-3</v>
      </c>
      <c r="O4412" s="319">
        <f t="shared" si="678"/>
        <v>4.3250000000000007E-3</v>
      </c>
      <c r="P4412" s="319">
        <f t="shared" si="678"/>
        <v>4.3250000000000007E-3</v>
      </c>
      <c r="Q4412" s="319">
        <f t="shared" si="678"/>
        <v>4.3250000000000007E-3</v>
      </c>
      <c r="R4412" s="319">
        <f t="shared" si="678"/>
        <v>4.3250000000000007E-3</v>
      </c>
      <c r="S4412" s="319">
        <f t="shared" si="678"/>
        <v>4.3250000000000007E-3</v>
      </c>
      <c r="T4412" s="319">
        <f t="shared" si="678"/>
        <v>4.3250000000000007E-3</v>
      </c>
      <c r="U4412" s="319">
        <f t="shared" si="678"/>
        <v>4.3250000000000007E-3</v>
      </c>
      <c r="V4412" s="319">
        <f t="shared" si="678"/>
        <v>4.3250000000000007E-3</v>
      </c>
      <c r="W4412" s="319">
        <f t="shared" si="678"/>
        <v>4.3250000000000007E-3</v>
      </c>
      <c r="X4412" s="319">
        <f t="shared" si="678"/>
        <v>4.3250000000000007E-3</v>
      </c>
      <c r="Y4412" s="319">
        <f t="shared" si="678"/>
        <v>4.3250000000000007E-3</v>
      </c>
      <c r="Z4412" s="319">
        <f t="shared" si="678"/>
        <v>4.3250000000000007E-3</v>
      </c>
      <c r="AA4412" s="319">
        <f t="shared" si="678"/>
        <v>4.3250000000000007E-3</v>
      </c>
      <c r="AB4412" s="319">
        <f t="shared" si="678"/>
        <v>4.3250000000000007E-3</v>
      </c>
      <c r="AC4412" s="319">
        <f t="shared" si="678"/>
        <v>4.3250000000000007E-3</v>
      </c>
      <c r="AD4412" s="319">
        <f t="shared" si="678"/>
        <v>4.3250000000000007E-3</v>
      </c>
      <c r="AE4412" s="319">
        <f t="shared" si="678"/>
        <v>4.3250000000000007E-3</v>
      </c>
      <c r="AF4412" s="319">
        <f t="shared" si="678"/>
        <v>4.3250000000000007E-3</v>
      </c>
      <c r="AG4412" s="319">
        <f t="shared" si="678"/>
        <v>4.3250000000000007E-3</v>
      </c>
      <c r="AH4412" s="319">
        <f t="shared" si="678"/>
        <v>4.3250000000000007E-3</v>
      </c>
      <c r="AI4412" s="319">
        <f t="shared" si="678"/>
        <v>4.3250000000000007E-3</v>
      </c>
      <c r="AJ4412" s="319">
        <f>HLOOKUP(AJ4410,$C$3735:$AP$3737,3,0)/$C$3729</f>
        <v>4.3250000000000007E-3</v>
      </c>
    </row>
    <row r="4413" spans="2:36" ht="17.399999999999999" hidden="1" outlineLevel="1">
      <c r="C4413" s="307" t="s">
        <v>2489</v>
      </c>
      <c r="D4413" s="319">
        <v>1</v>
      </c>
      <c r="E4413" s="319">
        <f t="shared" ref="E4413:AJ4413" si="679">SUM(E4411:E4412)</f>
        <v>4.3250000000000007E-3</v>
      </c>
      <c r="F4413" s="319">
        <f t="shared" si="679"/>
        <v>4.3250000000000007E-3</v>
      </c>
      <c r="G4413" s="319">
        <f t="shared" si="679"/>
        <v>4.3250000000000007E-3</v>
      </c>
      <c r="H4413" s="319">
        <f t="shared" si="679"/>
        <v>4.3250000000000007E-3</v>
      </c>
      <c r="I4413" s="319">
        <f t="shared" si="679"/>
        <v>4.3250000000000007E-3</v>
      </c>
      <c r="J4413" s="319">
        <f t="shared" si="679"/>
        <v>4.3250000000000007E-3</v>
      </c>
      <c r="K4413" s="319">
        <f t="shared" si="679"/>
        <v>4.3250000000000007E-3</v>
      </c>
      <c r="L4413" s="319">
        <f t="shared" si="679"/>
        <v>4.3250000000000007E-3</v>
      </c>
      <c r="M4413" s="319">
        <f t="shared" si="679"/>
        <v>4.3250000000000007E-3</v>
      </c>
      <c r="N4413" s="319">
        <f t="shared" si="679"/>
        <v>4.3250000000000007E-3</v>
      </c>
      <c r="O4413" s="319">
        <f t="shared" si="679"/>
        <v>4.3250000000000007E-3</v>
      </c>
      <c r="P4413" s="319">
        <f t="shared" si="679"/>
        <v>4.3250000000000007E-3</v>
      </c>
      <c r="Q4413" s="319">
        <f t="shared" si="679"/>
        <v>4.3250000000000007E-3</v>
      </c>
      <c r="R4413" s="319">
        <f t="shared" si="679"/>
        <v>4.3250000000000007E-3</v>
      </c>
      <c r="S4413" s="319">
        <f t="shared" si="679"/>
        <v>4.3250000000000007E-3</v>
      </c>
      <c r="T4413" s="319">
        <f t="shared" si="679"/>
        <v>4.3250000000000007E-3</v>
      </c>
      <c r="U4413" s="319">
        <f t="shared" si="679"/>
        <v>4.3250000000000007E-3</v>
      </c>
      <c r="V4413" s="319">
        <f t="shared" si="679"/>
        <v>4.3250000000000007E-3</v>
      </c>
      <c r="W4413" s="319">
        <f t="shared" si="679"/>
        <v>4.3250000000000007E-3</v>
      </c>
      <c r="X4413" s="319">
        <f t="shared" si="679"/>
        <v>4.3250000000000007E-3</v>
      </c>
      <c r="Y4413" s="319">
        <f t="shared" si="679"/>
        <v>4.3250000000000007E-3</v>
      </c>
      <c r="Z4413" s="319">
        <f t="shared" si="679"/>
        <v>4.3250000000000007E-3</v>
      </c>
      <c r="AA4413" s="319">
        <f t="shared" si="679"/>
        <v>4.3250000000000007E-3</v>
      </c>
      <c r="AB4413" s="319">
        <f t="shared" si="679"/>
        <v>4.3250000000000007E-3</v>
      </c>
      <c r="AC4413" s="319">
        <f t="shared" si="679"/>
        <v>4.3250000000000007E-3</v>
      </c>
      <c r="AD4413" s="319">
        <f t="shared" si="679"/>
        <v>4.3250000000000007E-3</v>
      </c>
      <c r="AE4413" s="319">
        <f t="shared" si="679"/>
        <v>4.3250000000000007E-3</v>
      </c>
      <c r="AF4413" s="319">
        <f t="shared" si="679"/>
        <v>4.3250000000000007E-3</v>
      </c>
      <c r="AG4413" s="319">
        <f t="shared" si="679"/>
        <v>4.3250000000000007E-3</v>
      </c>
      <c r="AH4413" s="319">
        <f t="shared" si="679"/>
        <v>4.3250000000000007E-3</v>
      </c>
      <c r="AI4413" s="319">
        <f t="shared" si="679"/>
        <v>4.3250000000000007E-3</v>
      </c>
      <c r="AJ4413" s="319">
        <f t="shared" si="679"/>
        <v>1.0043249999999999</v>
      </c>
    </row>
    <row r="4414" spans="2:36" ht="17.399999999999999" hidden="1" outlineLevel="1">
      <c r="C4414" s="312">
        <v>1</v>
      </c>
      <c r="D4414" s="319">
        <f t="shared" ref="D4414:D4443" si="680">SUM(E4414:AH4414)</f>
        <v>4.3088418430884193E-3</v>
      </c>
      <c r="E4414" s="313">
        <f>E4413/(1+HLOOKUP(E4410,$C$3735:$AP$3738,4,0)/$C$3729)^$C4414</f>
        <v>4.3088418430884193E-3</v>
      </c>
      <c r="F4414" s="320"/>
      <c r="G4414" s="320"/>
    </row>
    <row r="4415" spans="2:36" ht="17.399999999999999" hidden="1" outlineLevel="1">
      <c r="C4415" s="312">
        <f t="shared" ref="C4415:C4445" si="681">C4414+1</f>
        <v>2</v>
      </c>
      <c r="D4415" s="319">
        <f t="shared" si="680"/>
        <v>4.2927440528900823E-3</v>
      </c>
      <c r="E4415" s="319"/>
      <c r="F4415" s="313">
        <f>F4413/(1+HLOOKUP(F4410,$C$3735:$AP$3738,4,0)/$C$3729)^$C4415</f>
        <v>4.2927440528900823E-3</v>
      </c>
      <c r="G4415" s="319"/>
    </row>
    <row r="4416" spans="2:36" ht="17.399999999999999" hidden="1" outlineLevel="1">
      <c r="C4416" s="312">
        <f t="shared" si="681"/>
        <v>3</v>
      </c>
      <c r="D4416" s="319">
        <f t="shared" si="680"/>
        <v>4.2763856573860481E-3</v>
      </c>
      <c r="G4416" s="313">
        <f>G4413/(1+HLOOKUP(G4410,$C$3735:$AP$3738,4,0)/$C$3729)^$C4416</f>
        <v>4.2763856573860481E-3</v>
      </c>
    </row>
    <row r="4417" spans="3:23" ht="17.399999999999999" hidden="1" outlineLevel="1">
      <c r="C4417" s="312">
        <f t="shared" si="681"/>
        <v>4</v>
      </c>
      <c r="D4417" s="319">
        <f t="shared" si="680"/>
        <v>4.2603030135100473E-3</v>
      </c>
      <c r="H4417" s="313">
        <f>H4413/(1+HLOOKUP(H4410,$C$3735:$AP$3738,4,0)/$C$3729)^$C4417</f>
        <v>4.2603030135100473E-3</v>
      </c>
    </row>
    <row r="4418" spans="3:23" ht="17.399999999999999" hidden="1" outlineLevel="1">
      <c r="C4418" s="312">
        <f t="shared" si="681"/>
        <v>5</v>
      </c>
      <c r="D4418" s="319">
        <f t="shared" si="680"/>
        <v>4.2444805627151376E-3</v>
      </c>
      <c r="I4418" s="313">
        <f>I4413/(1+HLOOKUP(I4410,$C$3735:$AP$3738,4,0)/$C$3729)^$C4418</f>
        <v>4.2444805627151376E-3</v>
      </c>
    </row>
    <row r="4419" spans="3:23" ht="17.399999999999999" hidden="1" outlineLevel="1">
      <c r="C4419" s="312">
        <f t="shared" si="681"/>
        <v>6</v>
      </c>
      <c r="D4419" s="319">
        <f t="shared" si="680"/>
        <v>4.2287966087827403E-3</v>
      </c>
      <c r="J4419" s="313">
        <f>J4413/(1+HLOOKUP(J4410,$C$3735:$AP$3738,4,0)/$C$3729)^$C4419</f>
        <v>4.2287966087827403E-3</v>
      </c>
    </row>
    <row r="4420" spans="3:23" ht="17.399999999999999" hidden="1" outlineLevel="1">
      <c r="C4420" s="312">
        <f t="shared" si="681"/>
        <v>7</v>
      </c>
      <c r="D4420" s="319">
        <f t="shared" si="680"/>
        <v>4.2132501952549415E-3</v>
      </c>
      <c r="K4420" s="313">
        <f>K4413/(1+HLOOKUP(K4410,$C$3735:$AP$3738,4,0)/$C$3729)^$C4420</f>
        <v>4.2132501952549415E-3</v>
      </c>
    </row>
    <row r="4421" spans="3:23" ht="17.399999999999999" hidden="1" outlineLevel="1">
      <c r="C4421" s="312">
        <f t="shared" si="681"/>
        <v>8</v>
      </c>
      <c r="D4421" s="319">
        <f t="shared" si="680"/>
        <v>4.1978403743738466E-3</v>
      </c>
      <c r="L4421" s="313">
        <f>L4413/(1+HLOOKUP(L4410,$C$3735:$AP$3738,4,0)/$C$3729)^$C4421</f>
        <v>4.1978403743738466E-3</v>
      </c>
    </row>
    <row r="4422" spans="3:23" ht="17.399999999999999" hidden="1" outlineLevel="1">
      <c r="C4422" s="312">
        <f t="shared" si="681"/>
        <v>9</v>
      </c>
      <c r="D4422" s="319">
        <f t="shared" si="680"/>
        <v>4.1825662070049908E-3</v>
      </c>
      <c r="M4422" s="313">
        <f>M4413/(1+HLOOKUP(M4410,$C$3735:$AP$3738,4,0)/$C$3729)^$C4422</f>
        <v>4.1825662070049908E-3</v>
      </c>
    </row>
    <row r="4423" spans="3:23" ht="17.399999999999999" hidden="1" outlineLevel="1">
      <c r="C4423" s="312">
        <f t="shared" si="681"/>
        <v>10</v>
      </c>
      <c r="D4423" s="319">
        <f t="shared" si="680"/>
        <v>4.1674267625615461E-3</v>
      </c>
      <c r="N4423" s="313">
        <f>N4413/(1+HLOOKUP(N4410,$C$3735:$AP$3738,4,0)/$C$3729)^$C4423</f>
        <v>4.1674267625615461E-3</v>
      </c>
    </row>
    <row r="4424" spans="3:23" ht="17.399999999999999" hidden="1" outlineLevel="1">
      <c r="C4424" s="312">
        <f t="shared" si="681"/>
        <v>11</v>
      </c>
      <c r="D4424" s="319">
        <f t="shared" si="680"/>
        <v>4.1524211189292387E-3</v>
      </c>
      <c r="O4424" s="313">
        <f>O4413/(1+HLOOKUP(O4410,$C$3735:$AP$3738,4,0)/$C$3729)^$C4424</f>
        <v>4.1524211189292387E-3</v>
      </c>
    </row>
    <row r="4425" spans="3:23" ht="17.399999999999999" hidden="1" outlineLevel="1">
      <c r="C4425" s="312">
        <f t="shared" si="681"/>
        <v>12</v>
      </c>
      <c r="D4425" s="319">
        <f t="shared" si="680"/>
        <v>4.1375483623921098E-3</v>
      </c>
      <c r="P4425" s="313">
        <f>P4413/(1+HLOOKUP(P4410,$C$3735:$AP$3738,4,0)/$C$3729)^$C4425</f>
        <v>4.1375483623921098E-3</v>
      </c>
    </row>
    <row r="4426" spans="3:23" ht="17.399999999999999" hidden="1" outlineLevel="1">
      <c r="C4426" s="312">
        <f t="shared" si="681"/>
        <v>13</v>
      </c>
      <c r="D4426" s="319">
        <f t="shared" si="680"/>
        <v>4.1205902037954774E-3</v>
      </c>
      <c r="Q4426" s="313">
        <f>Q4413/(1+HLOOKUP(Q4410,$C$3735:$AP$3738,4,0)/$C$3729)^$C4426</f>
        <v>4.1205902037954774E-3</v>
      </c>
    </row>
    <row r="4427" spans="3:23" ht="17.399999999999999" hidden="1" outlineLevel="1">
      <c r="C4427" s="312">
        <f t="shared" si="681"/>
        <v>14</v>
      </c>
      <c r="D4427" s="319">
        <f t="shared" si="680"/>
        <v>4.1034390395665353E-3</v>
      </c>
      <c r="R4427" s="313">
        <f>R4413/(1+HLOOKUP(R4410,$C$3735:$AP$3738,4,0)/$C$3729)^$C4427</f>
        <v>4.1034390395665353E-3</v>
      </c>
    </row>
    <row r="4428" spans="3:23" ht="17.399999999999999" hidden="1" outlineLevel="1">
      <c r="C4428" s="312">
        <f t="shared" si="681"/>
        <v>15</v>
      </c>
      <c r="D4428" s="319">
        <f t="shared" si="680"/>
        <v>4.0860972009976737E-3</v>
      </c>
      <c r="S4428" s="313">
        <f>S4413/(1+HLOOKUP(S4410,$C$3735:$AP$3738,4,0)/$C$3729)^$C4428</f>
        <v>4.0860972009976737E-3</v>
      </c>
    </row>
    <row r="4429" spans="3:23" ht="17.399999999999999" hidden="1" outlineLevel="1">
      <c r="C4429" s="312">
        <f t="shared" si="681"/>
        <v>16</v>
      </c>
      <c r="D4429" s="319">
        <f t="shared" si="680"/>
        <v>4.0685670342415978E-3</v>
      </c>
      <c r="T4429" s="313">
        <f>T4413/(1+HLOOKUP(T4410,$C$3735:$AP$3738,4,0)/$C$3729)^$C4429</f>
        <v>4.0685670342415978E-3</v>
      </c>
    </row>
    <row r="4430" spans="3:23" ht="17.399999999999999" hidden="1" outlineLevel="1">
      <c r="C4430" s="312">
        <f t="shared" si="681"/>
        <v>17</v>
      </c>
      <c r="D4430" s="319">
        <f t="shared" si="680"/>
        <v>4.0508508998889914E-3</v>
      </c>
      <c r="U4430" s="313">
        <f>U4413/(1+HLOOKUP(U4410,$C$3735:$AP$3738,4,0)/$C$3729)^$C4430</f>
        <v>4.0508508998889914E-3</v>
      </c>
    </row>
    <row r="4431" spans="3:23" ht="17.399999999999999" hidden="1" outlineLevel="1">
      <c r="C4431" s="312">
        <f t="shared" si="681"/>
        <v>18</v>
      </c>
      <c r="D4431" s="319">
        <f t="shared" si="680"/>
        <v>4.0329511725451716E-3</v>
      </c>
      <c r="V4431" s="313">
        <f>V4413/(1+HLOOKUP(V4410,$C$3735:$AP$3738,4,0)/$C$3729)^$C4431</f>
        <v>4.0329511725451716E-3</v>
      </c>
    </row>
    <row r="4432" spans="3:23" ht="17.399999999999999" hidden="1" outlineLevel="1">
      <c r="C4432" s="312">
        <f t="shared" si="681"/>
        <v>19</v>
      </c>
      <c r="D4432" s="319">
        <f t="shared" si="680"/>
        <v>4.0148702404058881E-3</v>
      </c>
      <c r="W4432" s="313">
        <f>W4413/(1+HLOOKUP(W4410,$C$3735:$AP$3738,4,0)/$C$3729)^$C4432</f>
        <v>4.0148702404058881E-3</v>
      </c>
    </row>
    <row r="4433" spans="2:37" ht="17.399999999999999" hidden="1" outlineLevel="1">
      <c r="C4433" s="312">
        <f t="shared" si="681"/>
        <v>20</v>
      </c>
      <c r="D4433" s="319">
        <f t="shared" si="680"/>
        <v>3.9966105048320983E-3</v>
      </c>
      <c r="X4433" s="313">
        <f>X4413/(1+HLOOKUP(X4410,$C$3735:$AP$3738,4,0)/$C$3729)^$C4433</f>
        <v>3.9966105048320983E-3</v>
      </c>
    </row>
    <row r="4434" spans="2:37" ht="17.399999999999999" hidden="1" outlineLevel="1">
      <c r="C4434" s="312">
        <f t="shared" si="681"/>
        <v>21</v>
      </c>
      <c r="D4434" s="319">
        <f t="shared" si="680"/>
        <v>3.978174379924055E-3</v>
      </c>
      <c r="Y4434" s="313">
        <f>Y4413/(1+HLOOKUP(Y4410,$C$3735:$AP$3738,4,0)/$C$3729)^$C4434</f>
        <v>3.978174379924055E-3</v>
      </c>
    </row>
    <row r="4435" spans="2:37" ht="17.399999999999999" hidden="1" outlineLevel="1">
      <c r="C4435" s="312">
        <f t="shared" si="681"/>
        <v>22</v>
      </c>
      <c r="D4435" s="319">
        <f t="shared" si="680"/>
        <v>3.9595642920946831E-3</v>
      </c>
      <c r="Z4435" s="313">
        <f>Z4413/(1+HLOOKUP(Z4410,$C$3735:$AP$3738,4,0)/$C$3729)^$C4435</f>
        <v>3.9595642920946831E-3</v>
      </c>
      <c r="AA4435" s="324"/>
    </row>
    <row r="4436" spans="2:37" ht="17.399999999999999" hidden="1" outlineLevel="1">
      <c r="C4436" s="312">
        <f t="shared" si="681"/>
        <v>23</v>
      </c>
      <c r="D4436" s="319">
        <f t="shared" si="680"/>
        <v>3.940782679642406E-3</v>
      </c>
      <c r="AA4436" s="313">
        <f>AA4413/(1+HLOOKUP(AA4410,$C$3735:$AP$3738,4,0)/$C$3729)^$C4436</f>
        <v>3.940782679642406E-3</v>
      </c>
    </row>
    <row r="4437" spans="2:37" ht="17.399999999999999" hidden="1" outlineLevel="1">
      <c r="C4437" s="312">
        <f t="shared" si="681"/>
        <v>24</v>
      </c>
      <c r="D4437" s="319">
        <f t="shared" si="680"/>
        <v>3.9218319923234784E-3</v>
      </c>
      <c r="AA4437" s="319"/>
      <c r="AB4437" s="313">
        <f>AB4413/(1+HLOOKUP(AB4410,$C$3735:$AP$3738,4,0)/$C$3729)^$C4437</f>
        <v>3.9218319923234784E-3</v>
      </c>
    </row>
    <row r="4438" spans="2:37" ht="17.399999999999999" hidden="1" outlineLevel="1">
      <c r="C4438" s="312">
        <f t="shared" si="681"/>
        <v>25</v>
      </c>
      <c r="D4438" s="319">
        <f t="shared" si="680"/>
        <v>3.9027146909238935E-3</v>
      </c>
      <c r="AC4438" s="313">
        <f>AC4413/(1+HLOOKUP(AC4410,$C$3735:$AP$3738,4,0)/$C$3729)^$C4438</f>
        <v>3.9027146909238935E-3</v>
      </c>
    </row>
    <row r="4439" spans="2:37" ht="17.399999999999999" hidden="1" outlineLevel="1">
      <c r="C4439" s="312">
        <f t="shared" si="681"/>
        <v>26</v>
      </c>
      <c r="D4439" s="319">
        <f t="shared" si="680"/>
        <v>3.8834332468310724E-3</v>
      </c>
      <c r="AD4439" s="313">
        <f>AD4413/(1+HLOOKUP(AD4410,$C$3735:$AP$3738,4,0)/$C$3729)^$C4439</f>
        <v>3.8834332468310724E-3</v>
      </c>
    </row>
    <row r="4440" spans="2:37" ht="17.399999999999999" hidden="1" outlineLevel="1">
      <c r="C4440" s="312">
        <f t="shared" si="681"/>
        <v>27</v>
      </c>
      <c r="D4440" s="319">
        <f t="shared" si="680"/>
        <v>3.8639901416052196E-3</v>
      </c>
      <c r="AE4440" s="313">
        <f>AE4413/(1+HLOOKUP(AE4410,$C$3735:$AP$3738,4,0)/$C$3729)^$C4440</f>
        <v>3.8639901416052196E-3</v>
      </c>
    </row>
    <row r="4441" spans="2:37" ht="17.399999999999999" hidden="1" outlineLevel="1">
      <c r="C4441" s="312">
        <f t="shared" si="681"/>
        <v>28</v>
      </c>
      <c r="D4441" s="319">
        <f t="shared" si="680"/>
        <v>3.8443878665507534E-3</v>
      </c>
      <c r="AF4441" s="313">
        <f>AF4413/(1+HLOOKUP(AF4410,$C$3735:$AP$3738,4,0)/$C$3729)^$C4441</f>
        <v>3.8443878665507534E-3</v>
      </c>
    </row>
    <row r="4442" spans="2:37" ht="17.399999999999999" hidden="1" outlineLevel="1">
      <c r="C4442" s="312">
        <f t="shared" si="681"/>
        <v>29</v>
      </c>
      <c r="D4442" s="319">
        <f t="shared" si="680"/>
        <v>3.8246289222875385E-3</v>
      </c>
      <c r="AG4442" s="313">
        <f>AG4413/(1+HLOOKUP(AG4410,$C$3735:$AP$3738,4,0)/$C$3729)^$C4442</f>
        <v>3.8246289222875385E-3</v>
      </c>
    </row>
    <row r="4443" spans="2:37" ht="17.399999999999999" hidden="1" outlineLevel="1">
      <c r="C4443" s="312">
        <f t="shared" si="681"/>
        <v>30</v>
      </c>
      <c r="D4443" s="319">
        <f t="shared" si="680"/>
        <v>3.8047158183223363E-3</v>
      </c>
      <c r="AG4443" s="319"/>
      <c r="AH4443" s="313">
        <f>AH4413/(1+HLOOKUP(AH4410,$C$3735:$AP$3738,4,0)/$C$3729)^$C4443</f>
        <v>3.8047158183223363E-3</v>
      </c>
    </row>
    <row r="4444" spans="2:37" ht="17.399999999999999" hidden="1" outlineLevel="1">
      <c r="C4444" s="312">
        <f t="shared" si="681"/>
        <v>31</v>
      </c>
      <c r="D4444" s="319">
        <f>SUM(E4444:AI4444)</f>
        <v>3.7846510726203485E-3</v>
      </c>
      <c r="AG4444" s="319"/>
      <c r="AH4444" s="319"/>
      <c r="AI4444" s="313">
        <f>AI4413/(1+HLOOKUP(AI4410,$C$3735:$AP$3738,4,0)/$C$3729)^$C4444</f>
        <v>3.7846510726203485E-3</v>
      </c>
    </row>
    <row r="4445" spans="2:37" ht="17.399999999999999" hidden="1" outlineLevel="1">
      <c r="B4445" s="268"/>
      <c r="C4445" s="314">
        <f t="shared" si="681"/>
        <v>32</v>
      </c>
      <c r="D4445" s="321">
        <f>D4413-SUM(D4414:D4444)</f>
        <v>0.87415454384171165</v>
      </c>
      <c r="E4445" s="268"/>
      <c r="F4445" s="268"/>
      <c r="G4445" s="268"/>
      <c r="H4445" s="268"/>
      <c r="I4445" s="268"/>
      <c r="J4445" s="268"/>
      <c r="K4445" s="268"/>
      <c r="L4445" s="268"/>
      <c r="M4445" s="268"/>
      <c r="N4445" s="268"/>
      <c r="O4445" s="268"/>
      <c r="P4445" s="268"/>
      <c r="Q4445" s="268"/>
      <c r="R4445" s="268"/>
      <c r="S4445" s="268"/>
      <c r="T4445" s="268"/>
      <c r="U4445" s="268"/>
      <c r="V4445" s="268"/>
      <c r="W4445" s="268"/>
      <c r="X4445" s="268"/>
      <c r="Y4445" s="268"/>
      <c r="Z4445" s="268"/>
      <c r="AA4445" s="268"/>
      <c r="AB4445" s="268"/>
      <c r="AC4445" s="268"/>
      <c r="AD4445" s="268"/>
      <c r="AE4445" s="268"/>
      <c r="AF4445" s="268"/>
      <c r="AG4445" s="268"/>
      <c r="AH4445" s="321"/>
      <c r="AI4445" s="321"/>
      <c r="AJ4445" s="316">
        <f>((AJ4413/$D4445)^(1/$C4445)-1)*$C$3729</f>
        <v>1.7389410933295046E-2</v>
      </c>
    </row>
    <row r="4446" spans="2:37" hidden="1" outlineLevel="1"/>
    <row r="4447" spans="2:37" ht="17.399999999999999" collapsed="1">
      <c r="B4447" s="302" t="s">
        <v>124</v>
      </c>
      <c r="C4447" s="304">
        <f>AK4483</f>
        <v>1.7521546031588286E-2</v>
      </c>
      <c r="D4447" s="317">
        <v>0</v>
      </c>
      <c r="E4447" s="317">
        <f t="shared" ref="E4447:AK4447" si="682">D4447+1</f>
        <v>1</v>
      </c>
      <c r="F4447" s="317">
        <f t="shared" si="682"/>
        <v>2</v>
      </c>
      <c r="G4447" s="317">
        <f t="shared" si="682"/>
        <v>3</v>
      </c>
      <c r="H4447" s="317">
        <f t="shared" si="682"/>
        <v>4</v>
      </c>
      <c r="I4447" s="317">
        <f t="shared" si="682"/>
        <v>5</v>
      </c>
      <c r="J4447" s="317">
        <f t="shared" si="682"/>
        <v>6</v>
      </c>
      <c r="K4447" s="317">
        <f t="shared" si="682"/>
        <v>7</v>
      </c>
      <c r="L4447" s="317">
        <f t="shared" si="682"/>
        <v>8</v>
      </c>
      <c r="M4447" s="317">
        <f t="shared" si="682"/>
        <v>9</v>
      </c>
      <c r="N4447" s="317">
        <f t="shared" si="682"/>
        <v>10</v>
      </c>
      <c r="O4447" s="317">
        <f t="shared" si="682"/>
        <v>11</v>
      </c>
      <c r="P4447" s="317">
        <f t="shared" si="682"/>
        <v>12</v>
      </c>
      <c r="Q4447" s="317">
        <f t="shared" si="682"/>
        <v>13</v>
      </c>
      <c r="R4447" s="317">
        <f t="shared" si="682"/>
        <v>14</v>
      </c>
      <c r="S4447" s="317">
        <f t="shared" si="682"/>
        <v>15</v>
      </c>
      <c r="T4447" s="317">
        <f t="shared" si="682"/>
        <v>16</v>
      </c>
      <c r="U4447" s="317">
        <f t="shared" si="682"/>
        <v>17</v>
      </c>
      <c r="V4447" s="317">
        <f t="shared" si="682"/>
        <v>18</v>
      </c>
      <c r="W4447" s="317">
        <f t="shared" si="682"/>
        <v>19</v>
      </c>
      <c r="X4447" s="317">
        <f t="shared" si="682"/>
        <v>20</v>
      </c>
      <c r="Y4447" s="317">
        <f t="shared" si="682"/>
        <v>21</v>
      </c>
      <c r="Z4447" s="317">
        <f t="shared" si="682"/>
        <v>22</v>
      </c>
      <c r="AA4447" s="317">
        <f t="shared" si="682"/>
        <v>23</v>
      </c>
      <c r="AB4447" s="317">
        <f t="shared" si="682"/>
        <v>24</v>
      </c>
      <c r="AC4447" s="317">
        <f t="shared" si="682"/>
        <v>25</v>
      </c>
      <c r="AD4447" s="317">
        <f t="shared" si="682"/>
        <v>26</v>
      </c>
      <c r="AE4447" s="317">
        <f t="shared" si="682"/>
        <v>27</v>
      </c>
      <c r="AF4447" s="317">
        <f t="shared" si="682"/>
        <v>28</v>
      </c>
      <c r="AG4447" s="317">
        <f t="shared" si="682"/>
        <v>29</v>
      </c>
      <c r="AH4447" s="317">
        <f t="shared" si="682"/>
        <v>30</v>
      </c>
      <c r="AI4447" s="317">
        <f t="shared" si="682"/>
        <v>31</v>
      </c>
      <c r="AJ4447" s="317">
        <f t="shared" si="682"/>
        <v>32</v>
      </c>
      <c r="AK4447" s="318">
        <f t="shared" si="682"/>
        <v>33</v>
      </c>
    </row>
    <row r="4448" spans="2:37" ht="17.399999999999999" hidden="1" outlineLevel="1">
      <c r="C4448" s="307" t="s">
        <v>2487</v>
      </c>
      <c r="D4448" s="319"/>
      <c r="E4448" s="319"/>
      <c r="F4448" s="319"/>
      <c r="G4448" s="319"/>
      <c r="H4448" s="319"/>
      <c r="I4448" s="319"/>
      <c r="J4448" s="319"/>
      <c r="K4448" s="319"/>
      <c r="L4448" s="319"/>
      <c r="M4448" s="319"/>
      <c r="N4448" s="319"/>
      <c r="O4448" s="319"/>
      <c r="P4448" s="319"/>
      <c r="Q4448" s="319"/>
      <c r="R4448" s="319"/>
      <c r="S4448" s="319"/>
      <c r="T4448" s="319"/>
      <c r="U4448" s="319"/>
      <c r="V4448" s="319"/>
      <c r="W4448" s="319"/>
      <c r="X4448" s="319"/>
      <c r="Y4448" s="319"/>
      <c r="Z4448" s="319"/>
      <c r="AA4448" s="319"/>
      <c r="AB4448" s="319"/>
      <c r="AC4448" s="319"/>
      <c r="AD4448" s="319"/>
      <c r="AE4448" s="319"/>
      <c r="AF4448" s="319"/>
      <c r="AG4448" s="319"/>
      <c r="AH4448" s="319"/>
      <c r="AI4448" s="319"/>
      <c r="AJ4448" s="319"/>
      <c r="AK4448" s="319">
        <v>1</v>
      </c>
    </row>
    <row r="4449" spans="3:37" ht="17.399999999999999" hidden="1" outlineLevel="1">
      <c r="C4449" s="307" t="s">
        <v>2488</v>
      </c>
      <c r="D4449" s="319"/>
      <c r="E4449" s="319">
        <f t="shared" ref="E4449:AJ4449" si="683">F4449</f>
        <v>4.3562500000000007E-3</v>
      </c>
      <c r="F4449" s="319">
        <f t="shared" si="683"/>
        <v>4.3562500000000007E-3</v>
      </c>
      <c r="G4449" s="319">
        <f t="shared" si="683"/>
        <v>4.3562500000000007E-3</v>
      </c>
      <c r="H4449" s="319">
        <f t="shared" si="683"/>
        <v>4.3562500000000007E-3</v>
      </c>
      <c r="I4449" s="319">
        <f t="shared" si="683"/>
        <v>4.3562500000000007E-3</v>
      </c>
      <c r="J4449" s="319">
        <f t="shared" si="683"/>
        <v>4.3562500000000007E-3</v>
      </c>
      <c r="K4449" s="319">
        <f t="shared" si="683"/>
        <v>4.3562500000000007E-3</v>
      </c>
      <c r="L4449" s="319">
        <f t="shared" si="683"/>
        <v>4.3562500000000007E-3</v>
      </c>
      <c r="M4449" s="319">
        <f t="shared" si="683"/>
        <v>4.3562500000000007E-3</v>
      </c>
      <c r="N4449" s="319">
        <f t="shared" si="683"/>
        <v>4.3562500000000007E-3</v>
      </c>
      <c r="O4449" s="319">
        <f t="shared" si="683"/>
        <v>4.3562500000000007E-3</v>
      </c>
      <c r="P4449" s="319">
        <f t="shared" si="683"/>
        <v>4.3562500000000007E-3</v>
      </c>
      <c r="Q4449" s="319">
        <f t="shared" si="683"/>
        <v>4.3562500000000007E-3</v>
      </c>
      <c r="R4449" s="319">
        <f t="shared" si="683"/>
        <v>4.3562500000000007E-3</v>
      </c>
      <c r="S4449" s="319">
        <f t="shared" si="683"/>
        <v>4.3562500000000007E-3</v>
      </c>
      <c r="T4449" s="319">
        <f t="shared" si="683"/>
        <v>4.3562500000000007E-3</v>
      </c>
      <c r="U4449" s="319">
        <f t="shared" si="683"/>
        <v>4.3562500000000007E-3</v>
      </c>
      <c r="V4449" s="319">
        <f t="shared" si="683"/>
        <v>4.3562500000000007E-3</v>
      </c>
      <c r="W4449" s="319">
        <f t="shared" si="683"/>
        <v>4.3562500000000007E-3</v>
      </c>
      <c r="X4449" s="319">
        <f t="shared" si="683"/>
        <v>4.3562500000000007E-3</v>
      </c>
      <c r="Y4449" s="319">
        <f t="shared" si="683"/>
        <v>4.3562500000000007E-3</v>
      </c>
      <c r="Z4449" s="319">
        <f t="shared" si="683"/>
        <v>4.3562500000000007E-3</v>
      </c>
      <c r="AA4449" s="319">
        <f t="shared" si="683"/>
        <v>4.3562500000000007E-3</v>
      </c>
      <c r="AB4449" s="319">
        <f t="shared" si="683"/>
        <v>4.3562500000000007E-3</v>
      </c>
      <c r="AC4449" s="319">
        <f t="shared" si="683"/>
        <v>4.3562500000000007E-3</v>
      </c>
      <c r="AD4449" s="319">
        <f t="shared" si="683"/>
        <v>4.3562500000000007E-3</v>
      </c>
      <c r="AE4449" s="319">
        <f t="shared" si="683"/>
        <v>4.3562500000000007E-3</v>
      </c>
      <c r="AF4449" s="319">
        <f t="shared" si="683"/>
        <v>4.3562500000000007E-3</v>
      </c>
      <c r="AG4449" s="319">
        <f t="shared" si="683"/>
        <v>4.3562500000000007E-3</v>
      </c>
      <c r="AH4449" s="319">
        <f t="shared" si="683"/>
        <v>4.3562500000000007E-3</v>
      </c>
      <c r="AI4449" s="319">
        <f t="shared" si="683"/>
        <v>4.3562500000000007E-3</v>
      </c>
      <c r="AJ4449" s="319">
        <f t="shared" si="683"/>
        <v>4.3562500000000007E-3</v>
      </c>
      <c r="AK4449" s="319">
        <f>HLOOKUP(AK4447,$C$3735:$AP$3737,3,0)/$C$3729</f>
        <v>4.3562500000000007E-3</v>
      </c>
    </row>
    <row r="4450" spans="3:37" ht="17.399999999999999" hidden="1" outlineLevel="1">
      <c r="C4450" s="307" t="s">
        <v>2489</v>
      </c>
      <c r="D4450" s="319">
        <v>1</v>
      </c>
      <c r="E4450" s="319">
        <f t="shared" ref="E4450:AK4450" si="684">SUM(E4448:E4449)</f>
        <v>4.3562500000000007E-3</v>
      </c>
      <c r="F4450" s="319">
        <f t="shared" si="684"/>
        <v>4.3562500000000007E-3</v>
      </c>
      <c r="G4450" s="319">
        <f t="shared" si="684"/>
        <v>4.3562500000000007E-3</v>
      </c>
      <c r="H4450" s="319">
        <f t="shared" si="684"/>
        <v>4.3562500000000007E-3</v>
      </c>
      <c r="I4450" s="319">
        <f t="shared" si="684"/>
        <v>4.3562500000000007E-3</v>
      </c>
      <c r="J4450" s="319">
        <f t="shared" si="684"/>
        <v>4.3562500000000007E-3</v>
      </c>
      <c r="K4450" s="319">
        <f t="shared" si="684"/>
        <v>4.3562500000000007E-3</v>
      </c>
      <c r="L4450" s="319">
        <f t="shared" si="684"/>
        <v>4.3562500000000007E-3</v>
      </c>
      <c r="M4450" s="319">
        <f t="shared" si="684"/>
        <v>4.3562500000000007E-3</v>
      </c>
      <c r="N4450" s="319">
        <f t="shared" si="684"/>
        <v>4.3562500000000007E-3</v>
      </c>
      <c r="O4450" s="319">
        <f t="shared" si="684"/>
        <v>4.3562500000000007E-3</v>
      </c>
      <c r="P4450" s="319">
        <f t="shared" si="684"/>
        <v>4.3562500000000007E-3</v>
      </c>
      <c r="Q4450" s="319">
        <f t="shared" si="684"/>
        <v>4.3562500000000007E-3</v>
      </c>
      <c r="R4450" s="319">
        <f t="shared" si="684"/>
        <v>4.3562500000000007E-3</v>
      </c>
      <c r="S4450" s="319">
        <f t="shared" si="684"/>
        <v>4.3562500000000007E-3</v>
      </c>
      <c r="T4450" s="319">
        <f t="shared" si="684"/>
        <v>4.3562500000000007E-3</v>
      </c>
      <c r="U4450" s="319">
        <f t="shared" si="684"/>
        <v>4.3562500000000007E-3</v>
      </c>
      <c r="V4450" s="319">
        <f t="shared" si="684"/>
        <v>4.3562500000000007E-3</v>
      </c>
      <c r="W4450" s="319">
        <f t="shared" si="684"/>
        <v>4.3562500000000007E-3</v>
      </c>
      <c r="X4450" s="319">
        <f t="shared" si="684"/>
        <v>4.3562500000000007E-3</v>
      </c>
      <c r="Y4450" s="319">
        <f t="shared" si="684"/>
        <v>4.3562500000000007E-3</v>
      </c>
      <c r="Z4450" s="319">
        <f t="shared" si="684"/>
        <v>4.3562500000000007E-3</v>
      </c>
      <c r="AA4450" s="319">
        <f t="shared" si="684"/>
        <v>4.3562500000000007E-3</v>
      </c>
      <c r="AB4450" s="319">
        <f t="shared" si="684"/>
        <v>4.3562500000000007E-3</v>
      </c>
      <c r="AC4450" s="319">
        <f t="shared" si="684"/>
        <v>4.3562500000000007E-3</v>
      </c>
      <c r="AD4450" s="319">
        <f t="shared" si="684"/>
        <v>4.3562500000000007E-3</v>
      </c>
      <c r="AE4450" s="319">
        <f t="shared" si="684"/>
        <v>4.3562500000000007E-3</v>
      </c>
      <c r="AF4450" s="319">
        <f t="shared" si="684"/>
        <v>4.3562500000000007E-3</v>
      </c>
      <c r="AG4450" s="319">
        <f t="shared" si="684"/>
        <v>4.3562500000000007E-3</v>
      </c>
      <c r="AH4450" s="319">
        <f t="shared" si="684"/>
        <v>4.3562500000000007E-3</v>
      </c>
      <c r="AI4450" s="319">
        <f t="shared" si="684"/>
        <v>4.3562500000000007E-3</v>
      </c>
      <c r="AJ4450" s="319">
        <f t="shared" si="684"/>
        <v>4.3562500000000007E-3</v>
      </c>
      <c r="AK4450" s="319">
        <f t="shared" si="684"/>
        <v>1.0043562500000001</v>
      </c>
    </row>
    <row r="4451" spans="3:37" ht="17.399999999999999" hidden="1" outlineLevel="1">
      <c r="C4451" s="312">
        <v>1</v>
      </c>
      <c r="D4451" s="319">
        <f t="shared" ref="D4451:D4480" si="685">SUM(E4451:AH4451)</f>
        <v>4.3399750933997517E-3</v>
      </c>
      <c r="E4451" s="313">
        <f>E4450/(1+HLOOKUP(E4447,$C$3735:$AP$3738,4,0)/$C$3729)^$C4451</f>
        <v>4.3399750933997517E-3</v>
      </c>
      <c r="F4451" s="320"/>
      <c r="G4451" s="320"/>
    </row>
    <row r="4452" spans="3:37" ht="17.399999999999999" hidden="1" outlineLevel="1">
      <c r="C4452" s="312">
        <f t="shared" ref="C4452:C4483" si="686">C4451+1</f>
        <v>2</v>
      </c>
      <c r="D4452" s="319">
        <f t="shared" si="685"/>
        <v>4.3237609896884209E-3</v>
      </c>
      <c r="E4452" s="319"/>
      <c r="F4452" s="313">
        <f>F4450/(1+HLOOKUP(F4447,$C$3735:$AP$3738,4,0)/$C$3729)^$C4452</f>
        <v>4.3237609896884209E-3</v>
      </c>
      <c r="G4452" s="319"/>
    </row>
    <row r="4453" spans="3:37" ht="17.399999999999999" hidden="1" outlineLevel="1">
      <c r="C4453" s="312">
        <f t="shared" si="686"/>
        <v>3</v>
      </c>
      <c r="D4453" s="319">
        <f t="shared" si="685"/>
        <v>4.3072843976850799E-3</v>
      </c>
      <c r="G4453" s="313">
        <f>G4450/(1+HLOOKUP(G4447,$C$3735:$AP$3738,4,0)/$C$3729)^$C4453</f>
        <v>4.3072843976850799E-3</v>
      </c>
    </row>
    <row r="4454" spans="3:37" ht="17.399999999999999" hidden="1" outlineLevel="1">
      <c r="C4454" s="312">
        <f t="shared" si="686"/>
        <v>4</v>
      </c>
      <c r="D4454" s="319">
        <f t="shared" si="685"/>
        <v>4.2910855497348306E-3</v>
      </c>
      <c r="H4454" s="313">
        <f>H4450/(1+HLOOKUP(H4447,$C$3735:$AP$3738,4,0)/$C$3729)^$C4454</f>
        <v>4.2910855497348306E-3</v>
      </c>
    </row>
    <row r="4455" spans="3:37" ht="17.399999999999999" hidden="1" outlineLevel="1">
      <c r="C4455" s="312">
        <f t="shared" si="686"/>
        <v>5</v>
      </c>
      <c r="D4455" s="319">
        <f t="shared" si="685"/>
        <v>4.2751487748734843E-3</v>
      </c>
      <c r="I4455" s="313">
        <f>I4450/(1+HLOOKUP(I4447,$C$3735:$AP$3738,4,0)/$C$3729)^$C4455</f>
        <v>4.2751487748734843E-3</v>
      </c>
    </row>
    <row r="4456" spans="3:37" ht="17.399999999999999" hidden="1" outlineLevel="1">
      <c r="C4456" s="312">
        <f t="shared" si="686"/>
        <v>6</v>
      </c>
      <c r="D4456" s="319">
        <f t="shared" si="685"/>
        <v>4.259351497574523E-3</v>
      </c>
      <c r="J4456" s="313">
        <f>J4450/(1+HLOOKUP(J4447,$C$3735:$AP$3738,4,0)/$C$3729)^$C4456</f>
        <v>4.259351497574523E-3</v>
      </c>
    </row>
    <row r="4457" spans="3:37" ht="17.399999999999999" hidden="1" outlineLevel="1">
      <c r="C4457" s="312">
        <f t="shared" si="686"/>
        <v>7</v>
      </c>
      <c r="D4457" s="319">
        <f t="shared" si="685"/>
        <v>4.2436927544692114E-3</v>
      </c>
      <c r="K4457" s="313">
        <f>K4450/(1+HLOOKUP(K4447,$C$3735:$AP$3738,4,0)/$C$3729)^$C4457</f>
        <v>4.2436927544692114E-3</v>
      </c>
    </row>
    <row r="4458" spans="3:37" ht="17.399999999999999" hidden="1" outlineLevel="1">
      <c r="C4458" s="312">
        <f t="shared" si="686"/>
        <v>8</v>
      </c>
      <c r="D4458" s="319">
        <f t="shared" si="685"/>
        <v>4.2281715909516923E-3</v>
      </c>
      <c r="L4458" s="313">
        <f>L4450/(1+HLOOKUP(L4447,$C$3735:$AP$3738,4,0)/$C$3729)^$C4458</f>
        <v>4.2281715909516923E-3</v>
      </c>
    </row>
    <row r="4459" spans="3:37" ht="17.399999999999999" hidden="1" outlineLevel="1">
      <c r="C4459" s="312">
        <f t="shared" si="686"/>
        <v>9</v>
      </c>
      <c r="D4459" s="319">
        <f t="shared" si="685"/>
        <v>4.2127870611018484E-3</v>
      </c>
      <c r="M4459" s="313">
        <f>M4450/(1+HLOOKUP(M4447,$C$3735:$AP$3738,4,0)/$C$3729)^$C4459</f>
        <v>4.2127870611018484E-3</v>
      </c>
    </row>
    <row r="4460" spans="3:37" ht="17.399999999999999" hidden="1" outlineLevel="1">
      <c r="C4460" s="312">
        <f t="shared" si="686"/>
        <v>10</v>
      </c>
      <c r="D4460" s="319">
        <f t="shared" si="685"/>
        <v>4.1975382276089558E-3</v>
      </c>
      <c r="N4460" s="313">
        <f>N4450/(1+HLOOKUP(N4447,$C$3735:$AP$3738,4,0)/$C$3729)^$C4460</f>
        <v>4.1975382276089558E-3</v>
      </c>
    </row>
    <row r="4461" spans="3:37" ht="17.399999999999999" hidden="1" outlineLevel="1">
      <c r="C4461" s="312">
        <f t="shared" si="686"/>
        <v>11</v>
      </c>
      <c r="D4461" s="319">
        <f t="shared" si="685"/>
        <v>4.1824241616960686E-3</v>
      </c>
      <c r="O4461" s="313">
        <f>O4450/(1+HLOOKUP(O4447,$C$3735:$AP$3738,4,0)/$C$3729)^$C4461</f>
        <v>4.1824241616960686E-3</v>
      </c>
    </row>
    <row r="4462" spans="3:37" ht="17.399999999999999" hidden="1" outlineLevel="1">
      <c r="C4462" s="312">
        <f t="shared" si="686"/>
        <v>12</v>
      </c>
      <c r="D4462" s="319">
        <f t="shared" si="685"/>
        <v>4.167443943045232E-3</v>
      </c>
      <c r="P4462" s="313">
        <f>P4450/(1+HLOOKUP(P4447,$C$3735:$AP$3738,4,0)/$C$3729)^$C4462</f>
        <v>4.167443943045232E-3</v>
      </c>
    </row>
    <row r="4463" spans="3:37" ht="17.399999999999999" hidden="1" outlineLevel="1">
      <c r="C4463" s="312">
        <f t="shared" si="686"/>
        <v>13</v>
      </c>
      <c r="D4463" s="319">
        <f t="shared" si="685"/>
        <v>4.1503632544009359E-3</v>
      </c>
      <c r="Q4463" s="313">
        <f>Q4450/(1+HLOOKUP(Q4447,$C$3735:$AP$3738,4,0)/$C$3729)^$C4463</f>
        <v>4.1503632544009359E-3</v>
      </c>
    </row>
    <row r="4464" spans="3:37" ht="17.399999999999999" hidden="1" outlineLevel="1">
      <c r="C4464" s="312">
        <f t="shared" si="686"/>
        <v>14</v>
      </c>
      <c r="D4464" s="319">
        <f t="shared" si="685"/>
        <v>4.1330881655749644E-3</v>
      </c>
      <c r="R4464" s="313">
        <f>R4450/(1+HLOOKUP(R4447,$C$3735:$AP$3738,4,0)/$C$3729)^$C4464</f>
        <v>4.1330881655749644E-3</v>
      </c>
    </row>
    <row r="4465" spans="3:34" ht="17.399999999999999" hidden="1" outlineLevel="1">
      <c r="C4465" s="312">
        <f t="shared" si="686"/>
        <v>15</v>
      </c>
      <c r="D4465" s="319">
        <f t="shared" si="685"/>
        <v>4.1156210247043044E-3</v>
      </c>
      <c r="S4465" s="313">
        <f>S4450/(1+HLOOKUP(S4447,$C$3735:$AP$3738,4,0)/$C$3729)^$C4465</f>
        <v>4.1156210247043044E-3</v>
      </c>
    </row>
    <row r="4466" spans="3:34" ht="17.399999999999999" hidden="1" outlineLevel="1">
      <c r="C4466" s="312">
        <f t="shared" si="686"/>
        <v>16</v>
      </c>
      <c r="D4466" s="319">
        <f t="shared" si="685"/>
        <v>4.0979641948936324E-3</v>
      </c>
      <c r="T4466" s="313">
        <f>T4450/(1+HLOOKUP(T4447,$C$3735:$AP$3738,4,0)/$C$3729)^$C4466</f>
        <v>4.0979641948936324E-3</v>
      </c>
    </row>
    <row r="4467" spans="3:34" ht="17.399999999999999" hidden="1" outlineLevel="1">
      <c r="C4467" s="312">
        <f t="shared" si="686"/>
        <v>17</v>
      </c>
      <c r="D4467" s="319">
        <f t="shared" si="685"/>
        <v>4.0801200537899235E-3</v>
      </c>
      <c r="U4467" s="313">
        <f>U4450/(1+HLOOKUP(U4447,$C$3735:$AP$3738,4,0)/$C$3729)^$C4467</f>
        <v>4.0801200537899235E-3</v>
      </c>
    </row>
    <row r="4468" spans="3:34" ht="17.399999999999999" hidden="1" outlineLevel="1">
      <c r="C4468" s="312">
        <f t="shared" si="686"/>
        <v>18</v>
      </c>
      <c r="D4468" s="319">
        <f t="shared" si="685"/>
        <v>4.062090993156047E-3</v>
      </c>
      <c r="V4468" s="313">
        <f>V4450/(1+HLOOKUP(V4447,$C$3735:$AP$3738,4,0)/$C$3729)^$C4468</f>
        <v>4.062090993156047E-3</v>
      </c>
    </row>
    <row r="4469" spans="3:34" ht="17.399999999999999" hidden="1" outlineLevel="1">
      <c r="C4469" s="312">
        <f t="shared" si="686"/>
        <v>19</v>
      </c>
      <c r="D4469" s="319">
        <f t="shared" si="685"/>
        <v>4.0438794184435032E-3</v>
      </c>
      <c r="W4469" s="313">
        <f>W4450/(1+HLOOKUP(W4447,$C$3735:$AP$3738,4,0)/$C$3729)^$C4469</f>
        <v>4.0438794184435032E-3</v>
      </c>
    </row>
    <row r="4470" spans="3:34" ht="17.399999999999999" hidden="1" outlineLevel="1">
      <c r="C4470" s="312">
        <f t="shared" si="686"/>
        <v>20</v>
      </c>
      <c r="D4470" s="319">
        <f t="shared" si="685"/>
        <v>4.0254877483641219E-3</v>
      </c>
      <c r="X4470" s="313">
        <f>X4450/(1+HLOOKUP(X4447,$C$3735:$AP$3738,4,0)/$C$3729)^$C4470</f>
        <v>4.0254877483641219E-3</v>
      </c>
    </row>
    <row r="4471" spans="3:34" ht="17.399999999999999" hidden="1" outlineLevel="1">
      <c r="C4471" s="312">
        <f t="shared" si="686"/>
        <v>21</v>
      </c>
      <c r="D4471" s="319">
        <f t="shared" si="685"/>
        <v>4.0069184144610791E-3</v>
      </c>
      <c r="Y4471" s="313">
        <f>Y4450/(1+HLOOKUP(Y4447,$C$3735:$AP$3738,4,0)/$C$3729)^$C4471</f>
        <v>4.0069184144610791E-3</v>
      </c>
    </row>
    <row r="4472" spans="3:34" ht="17.399999999999999" hidden="1" outlineLevel="1">
      <c r="C4472" s="312">
        <f t="shared" si="686"/>
        <v>22</v>
      </c>
      <c r="D4472" s="319">
        <f t="shared" si="685"/>
        <v>3.9881738606791827E-3</v>
      </c>
      <c r="Z4472" s="313">
        <f>Z4450/(1+HLOOKUP(Z4447,$C$3735:$AP$3738,4,0)/$C$3729)^$C4472</f>
        <v>3.9881738606791827E-3</v>
      </c>
      <c r="AA4472" s="324"/>
    </row>
    <row r="4473" spans="3:34" ht="17.399999999999999" hidden="1" outlineLevel="1">
      <c r="C4473" s="312">
        <f t="shared" si="686"/>
        <v>23</v>
      </c>
      <c r="D4473" s="319">
        <f t="shared" si="685"/>
        <v>3.96925654293462E-3</v>
      </c>
      <c r="AA4473" s="313">
        <f>AA4450/(1+HLOOKUP(AA4447,$C$3735:$AP$3738,4,0)/$C$3729)^$C4473</f>
        <v>3.96925654293462E-3</v>
      </c>
    </row>
    <row r="4474" spans="3:34" ht="17.399999999999999" hidden="1" outlineLevel="1">
      <c r="C4474" s="312">
        <f t="shared" si="686"/>
        <v>24</v>
      </c>
      <c r="D4474" s="319">
        <f t="shared" si="685"/>
        <v>3.9501689286841968E-3</v>
      </c>
      <c r="AA4474" s="319"/>
      <c r="AB4474" s="313">
        <f>AB4450/(1+HLOOKUP(AB4447,$C$3735:$AP$3738,4,0)/$C$3729)^$C4474</f>
        <v>3.9501689286841968E-3</v>
      </c>
    </row>
    <row r="4475" spans="3:34" ht="17.399999999999999" hidden="1" outlineLevel="1">
      <c r="C4475" s="312">
        <f t="shared" si="686"/>
        <v>25</v>
      </c>
      <c r="D4475" s="319">
        <f t="shared" si="685"/>
        <v>3.9309134964941534E-3</v>
      </c>
      <c r="AC4475" s="313">
        <f>AC4450/(1+HLOOKUP(AC4447,$C$3735:$AP$3738,4,0)/$C$3729)^$C4475</f>
        <v>3.9309134964941534E-3</v>
      </c>
    </row>
    <row r="4476" spans="3:34" ht="17.399999999999999" hidden="1" outlineLevel="1">
      <c r="C4476" s="312">
        <f t="shared" si="686"/>
        <v>26</v>
      </c>
      <c r="D4476" s="319">
        <f t="shared" si="685"/>
        <v>3.9114927356087535E-3</v>
      </c>
      <c r="AD4476" s="313">
        <f>AD4450/(1+HLOOKUP(AD4447,$C$3735:$AP$3738,4,0)/$C$3729)^$C4476</f>
        <v>3.9114927356087535E-3</v>
      </c>
    </row>
    <row r="4477" spans="3:34" ht="17.399999999999999" hidden="1" outlineLevel="1">
      <c r="C4477" s="312">
        <f t="shared" si="686"/>
        <v>27</v>
      </c>
      <c r="D4477" s="319">
        <f t="shared" si="685"/>
        <v>3.8919091455185519E-3</v>
      </c>
      <c r="AE4477" s="313">
        <f>AE4450/(1+HLOOKUP(AE4447,$C$3735:$AP$3738,4,0)/$C$3729)^$C4477</f>
        <v>3.8919091455185519E-3</v>
      </c>
    </row>
    <row r="4478" spans="3:34" ht="17.399999999999999" hidden="1" outlineLevel="1">
      <c r="C4478" s="312">
        <f t="shared" si="686"/>
        <v>28</v>
      </c>
      <c r="D4478" s="319">
        <f t="shared" si="685"/>
        <v>3.8721652355287214E-3</v>
      </c>
      <c r="AF4478" s="313">
        <f>AF4450/(1+HLOOKUP(AF4447,$C$3735:$AP$3738,4,0)/$C$3729)^$C4478</f>
        <v>3.8721652355287214E-3</v>
      </c>
    </row>
    <row r="4479" spans="3:34" ht="17.399999999999999" hidden="1" outlineLevel="1">
      <c r="C4479" s="312">
        <f t="shared" si="686"/>
        <v>29</v>
      </c>
      <c r="D4479" s="319">
        <f t="shared" si="685"/>
        <v>3.8522635243271883E-3</v>
      </c>
      <c r="AG4479" s="313">
        <f>AG4450/(1+HLOOKUP(AG4447,$C$3735:$AP$3738,4,0)/$C$3729)^$C4479</f>
        <v>3.8522635243271883E-3</v>
      </c>
    </row>
    <row r="4480" spans="3:34" ht="17.399999999999999" hidden="1" outlineLevel="1">
      <c r="C4480" s="312">
        <f t="shared" si="686"/>
        <v>30</v>
      </c>
      <c r="D4480" s="319">
        <f t="shared" si="685"/>
        <v>3.832206539552989E-3</v>
      </c>
      <c r="AG4480" s="319"/>
      <c r="AH4480" s="313">
        <f>AH4450/(1+HLOOKUP(AH4447,$C$3735:$AP$3738,4,0)/$C$3729)^$C4480</f>
        <v>3.832206539552989E-3</v>
      </c>
    </row>
    <row r="4481" spans="2:38" ht="17.399999999999999" hidden="1" outlineLevel="1">
      <c r="C4481" s="312">
        <f t="shared" si="686"/>
        <v>31</v>
      </c>
      <c r="D4481" s="319">
        <f>SUM(E4481:AI4481)</f>
        <v>3.8119968173647152E-3</v>
      </c>
      <c r="AG4481" s="319"/>
      <c r="AH4481" s="319"/>
      <c r="AI4481" s="313">
        <f>AI4450/(1+HLOOKUP(AI4447,$C$3735:$AP$3738,4,0)/$C$3729)^$C4481</f>
        <v>3.8119968173647152E-3</v>
      </c>
    </row>
    <row r="4482" spans="2:38" ht="17.399999999999999" hidden="1" outlineLevel="1">
      <c r="C4482" s="312">
        <f t="shared" si="686"/>
        <v>32</v>
      </c>
      <c r="D4482" s="319">
        <f>SUM(E4482:AJ4482)</f>
        <v>3.7916369020092747E-3</v>
      </c>
      <c r="AG4482" s="319"/>
      <c r="AH4482" s="319"/>
      <c r="AI4482" s="319"/>
      <c r="AJ4482" s="313">
        <f>AJ4450/(1+HLOOKUP(AJ4447,$C$3735:$AP$3738,4,0)/$C$3729)^$C4482</f>
        <v>3.7916369020092747E-3</v>
      </c>
    </row>
    <row r="4483" spans="2:38" ht="17.399999999999999" hidden="1" outlineLevel="1">
      <c r="B4483" s="268"/>
      <c r="C4483" s="314">
        <f t="shared" si="686"/>
        <v>33</v>
      </c>
      <c r="D4483" s="321">
        <f>D4450-SUM(D4451:D4482)</f>
        <v>0.86945361896168005</v>
      </c>
      <c r="E4483" s="268"/>
      <c r="F4483" s="268"/>
      <c r="G4483" s="268"/>
      <c r="H4483" s="268"/>
      <c r="I4483" s="268"/>
      <c r="J4483" s="268"/>
      <c r="K4483" s="268"/>
      <c r="L4483" s="268"/>
      <c r="M4483" s="268"/>
      <c r="N4483" s="268"/>
      <c r="O4483" s="268"/>
      <c r="P4483" s="268"/>
      <c r="Q4483" s="268"/>
      <c r="R4483" s="268"/>
      <c r="S4483" s="268"/>
      <c r="T4483" s="268"/>
      <c r="U4483" s="268"/>
      <c r="V4483" s="268"/>
      <c r="W4483" s="268"/>
      <c r="X4483" s="268"/>
      <c r="Y4483" s="268"/>
      <c r="Z4483" s="268"/>
      <c r="AA4483" s="268"/>
      <c r="AB4483" s="268"/>
      <c r="AC4483" s="268"/>
      <c r="AD4483" s="268"/>
      <c r="AE4483" s="268"/>
      <c r="AF4483" s="268"/>
      <c r="AG4483" s="268"/>
      <c r="AH4483" s="321"/>
      <c r="AI4483" s="321"/>
      <c r="AJ4483" s="321"/>
      <c r="AK4483" s="316">
        <f>((AK4450/$D4483)^(1/$C4483)-1)*$C$3729</f>
        <v>1.7521546031588286E-2</v>
      </c>
    </row>
    <row r="4484" spans="2:38" hidden="1" outlineLevel="1"/>
    <row r="4485" spans="2:38" ht="17.399999999999999" collapsed="1">
      <c r="B4485" s="302" t="s">
        <v>125</v>
      </c>
      <c r="C4485" s="304">
        <f>AL4522</f>
        <v>1.765397795401924E-2</v>
      </c>
      <c r="D4485" s="317">
        <v>0</v>
      </c>
      <c r="E4485" s="317">
        <f t="shared" ref="E4485:AL4485" si="687">D4485+1</f>
        <v>1</v>
      </c>
      <c r="F4485" s="317">
        <f t="shared" si="687"/>
        <v>2</v>
      </c>
      <c r="G4485" s="317">
        <f t="shared" si="687"/>
        <v>3</v>
      </c>
      <c r="H4485" s="317">
        <f t="shared" si="687"/>
        <v>4</v>
      </c>
      <c r="I4485" s="317">
        <f t="shared" si="687"/>
        <v>5</v>
      </c>
      <c r="J4485" s="317">
        <f t="shared" si="687"/>
        <v>6</v>
      </c>
      <c r="K4485" s="317">
        <f t="shared" si="687"/>
        <v>7</v>
      </c>
      <c r="L4485" s="317">
        <f t="shared" si="687"/>
        <v>8</v>
      </c>
      <c r="M4485" s="317">
        <f t="shared" si="687"/>
        <v>9</v>
      </c>
      <c r="N4485" s="317">
        <f t="shared" si="687"/>
        <v>10</v>
      </c>
      <c r="O4485" s="317">
        <f t="shared" si="687"/>
        <v>11</v>
      </c>
      <c r="P4485" s="317">
        <f t="shared" si="687"/>
        <v>12</v>
      </c>
      <c r="Q4485" s="317">
        <f t="shared" si="687"/>
        <v>13</v>
      </c>
      <c r="R4485" s="317">
        <f t="shared" si="687"/>
        <v>14</v>
      </c>
      <c r="S4485" s="317">
        <f t="shared" si="687"/>
        <v>15</v>
      </c>
      <c r="T4485" s="317">
        <f t="shared" si="687"/>
        <v>16</v>
      </c>
      <c r="U4485" s="317">
        <f t="shared" si="687"/>
        <v>17</v>
      </c>
      <c r="V4485" s="317">
        <f t="shared" si="687"/>
        <v>18</v>
      </c>
      <c r="W4485" s="317">
        <f t="shared" si="687"/>
        <v>19</v>
      </c>
      <c r="X4485" s="317">
        <f t="shared" si="687"/>
        <v>20</v>
      </c>
      <c r="Y4485" s="317">
        <f t="shared" si="687"/>
        <v>21</v>
      </c>
      <c r="Z4485" s="317">
        <f t="shared" si="687"/>
        <v>22</v>
      </c>
      <c r="AA4485" s="317">
        <f t="shared" si="687"/>
        <v>23</v>
      </c>
      <c r="AB4485" s="317">
        <f t="shared" si="687"/>
        <v>24</v>
      </c>
      <c r="AC4485" s="317">
        <f t="shared" si="687"/>
        <v>25</v>
      </c>
      <c r="AD4485" s="317">
        <f t="shared" si="687"/>
        <v>26</v>
      </c>
      <c r="AE4485" s="317">
        <f t="shared" si="687"/>
        <v>27</v>
      </c>
      <c r="AF4485" s="317">
        <f t="shared" si="687"/>
        <v>28</v>
      </c>
      <c r="AG4485" s="317">
        <f t="shared" si="687"/>
        <v>29</v>
      </c>
      <c r="AH4485" s="317">
        <f t="shared" si="687"/>
        <v>30</v>
      </c>
      <c r="AI4485" s="317">
        <f t="shared" si="687"/>
        <v>31</v>
      </c>
      <c r="AJ4485" s="317">
        <f t="shared" si="687"/>
        <v>32</v>
      </c>
      <c r="AK4485" s="317">
        <f t="shared" si="687"/>
        <v>33</v>
      </c>
      <c r="AL4485" s="318">
        <f t="shared" si="687"/>
        <v>34</v>
      </c>
    </row>
    <row r="4486" spans="2:38" ht="17.399999999999999" hidden="1" outlineLevel="1">
      <c r="C4486" s="307" t="s">
        <v>2487</v>
      </c>
      <c r="D4486" s="319"/>
      <c r="E4486" s="319"/>
      <c r="F4486" s="319"/>
      <c r="G4486" s="319"/>
      <c r="H4486" s="319"/>
      <c r="I4486" s="319"/>
      <c r="J4486" s="319"/>
      <c r="K4486" s="319"/>
      <c r="L4486" s="319"/>
      <c r="M4486" s="319"/>
      <c r="N4486" s="319"/>
      <c r="O4486" s="319"/>
      <c r="P4486" s="319"/>
      <c r="Q4486" s="319"/>
      <c r="R4486" s="319"/>
      <c r="S4486" s="319"/>
      <c r="T4486" s="319"/>
      <c r="U4486" s="319"/>
      <c r="V4486" s="319"/>
      <c r="W4486" s="319"/>
      <c r="X4486" s="319"/>
      <c r="Y4486" s="319"/>
      <c r="Z4486" s="319"/>
      <c r="AA4486" s="319"/>
      <c r="AB4486" s="319"/>
      <c r="AC4486" s="319"/>
      <c r="AD4486" s="319"/>
      <c r="AE4486" s="319"/>
      <c r="AF4486" s="319"/>
      <c r="AG4486" s="319"/>
      <c r="AH4486" s="319"/>
      <c r="AI4486" s="319"/>
      <c r="AJ4486" s="319"/>
      <c r="AK4486" s="319"/>
      <c r="AL4486" s="319">
        <v>1</v>
      </c>
    </row>
    <row r="4487" spans="2:38" ht="17.399999999999999" hidden="1" outlineLevel="1">
      <c r="C4487" s="307" t="s">
        <v>2488</v>
      </c>
      <c r="D4487" s="319"/>
      <c r="E4487" s="319">
        <f t="shared" ref="E4487:AK4487" si="688">F4487</f>
        <v>4.3875000000000008E-3</v>
      </c>
      <c r="F4487" s="319">
        <f t="shared" si="688"/>
        <v>4.3875000000000008E-3</v>
      </c>
      <c r="G4487" s="319">
        <f t="shared" si="688"/>
        <v>4.3875000000000008E-3</v>
      </c>
      <c r="H4487" s="319">
        <f t="shared" si="688"/>
        <v>4.3875000000000008E-3</v>
      </c>
      <c r="I4487" s="319">
        <f t="shared" si="688"/>
        <v>4.3875000000000008E-3</v>
      </c>
      <c r="J4487" s="319">
        <f t="shared" si="688"/>
        <v>4.3875000000000008E-3</v>
      </c>
      <c r="K4487" s="319">
        <f t="shared" si="688"/>
        <v>4.3875000000000008E-3</v>
      </c>
      <c r="L4487" s="319">
        <f t="shared" si="688"/>
        <v>4.3875000000000008E-3</v>
      </c>
      <c r="M4487" s="319">
        <f t="shared" si="688"/>
        <v>4.3875000000000008E-3</v>
      </c>
      <c r="N4487" s="319">
        <f t="shared" si="688"/>
        <v>4.3875000000000008E-3</v>
      </c>
      <c r="O4487" s="319">
        <f t="shared" si="688"/>
        <v>4.3875000000000008E-3</v>
      </c>
      <c r="P4487" s="319">
        <f t="shared" si="688"/>
        <v>4.3875000000000008E-3</v>
      </c>
      <c r="Q4487" s="319">
        <f t="shared" si="688"/>
        <v>4.3875000000000008E-3</v>
      </c>
      <c r="R4487" s="319">
        <f t="shared" si="688"/>
        <v>4.3875000000000008E-3</v>
      </c>
      <c r="S4487" s="319">
        <f t="shared" si="688"/>
        <v>4.3875000000000008E-3</v>
      </c>
      <c r="T4487" s="319">
        <f t="shared" si="688"/>
        <v>4.3875000000000008E-3</v>
      </c>
      <c r="U4487" s="319">
        <f t="shared" si="688"/>
        <v>4.3875000000000008E-3</v>
      </c>
      <c r="V4487" s="319">
        <f t="shared" si="688"/>
        <v>4.3875000000000008E-3</v>
      </c>
      <c r="W4487" s="319">
        <f t="shared" si="688"/>
        <v>4.3875000000000008E-3</v>
      </c>
      <c r="X4487" s="319">
        <f t="shared" si="688"/>
        <v>4.3875000000000008E-3</v>
      </c>
      <c r="Y4487" s="319">
        <f t="shared" si="688"/>
        <v>4.3875000000000008E-3</v>
      </c>
      <c r="Z4487" s="319">
        <f t="shared" si="688"/>
        <v>4.3875000000000008E-3</v>
      </c>
      <c r="AA4487" s="319">
        <f t="shared" si="688"/>
        <v>4.3875000000000008E-3</v>
      </c>
      <c r="AB4487" s="319">
        <f t="shared" si="688"/>
        <v>4.3875000000000008E-3</v>
      </c>
      <c r="AC4487" s="319">
        <f t="shared" si="688"/>
        <v>4.3875000000000008E-3</v>
      </c>
      <c r="AD4487" s="319">
        <f t="shared" si="688"/>
        <v>4.3875000000000008E-3</v>
      </c>
      <c r="AE4487" s="319">
        <f t="shared" si="688"/>
        <v>4.3875000000000008E-3</v>
      </c>
      <c r="AF4487" s="319">
        <f t="shared" si="688"/>
        <v>4.3875000000000008E-3</v>
      </c>
      <c r="AG4487" s="319">
        <f t="shared" si="688"/>
        <v>4.3875000000000008E-3</v>
      </c>
      <c r="AH4487" s="319">
        <f t="shared" si="688"/>
        <v>4.3875000000000008E-3</v>
      </c>
      <c r="AI4487" s="319">
        <f t="shared" si="688"/>
        <v>4.3875000000000008E-3</v>
      </c>
      <c r="AJ4487" s="319">
        <f t="shared" si="688"/>
        <v>4.3875000000000008E-3</v>
      </c>
      <c r="AK4487" s="319">
        <f t="shared" si="688"/>
        <v>4.3875000000000008E-3</v>
      </c>
      <c r="AL4487" s="319">
        <f>HLOOKUP(AL4485,$C$3735:$AP$3737,3,0)/$C$3729</f>
        <v>4.3875000000000008E-3</v>
      </c>
    </row>
    <row r="4488" spans="2:38" ht="17.399999999999999" hidden="1" outlineLevel="1">
      <c r="C4488" s="307" t="s">
        <v>2489</v>
      </c>
      <c r="D4488" s="319">
        <v>1</v>
      </c>
      <c r="E4488" s="319">
        <f t="shared" ref="E4488:AL4488" si="689">SUM(E4486:E4487)</f>
        <v>4.3875000000000008E-3</v>
      </c>
      <c r="F4488" s="319">
        <f t="shared" si="689"/>
        <v>4.3875000000000008E-3</v>
      </c>
      <c r="G4488" s="319">
        <f t="shared" si="689"/>
        <v>4.3875000000000008E-3</v>
      </c>
      <c r="H4488" s="319">
        <f t="shared" si="689"/>
        <v>4.3875000000000008E-3</v>
      </c>
      <c r="I4488" s="319">
        <f t="shared" si="689"/>
        <v>4.3875000000000008E-3</v>
      </c>
      <c r="J4488" s="319">
        <f t="shared" si="689"/>
        <v>4.3875000000000008E-3</v>
      </c>
      <c r="K4488" s="319">
        <f t="shared" si="689"/>
        <v>4.3875000000000008E-3</v>
      </c>
      <c r="L4488" s="319">
        <f t="shared" si="689"/>
        <v>4.3875000000000008E-3</v>
      </c>
      <c r="M4488" s="319">
        <f t="shared" si="689"/>
        <v>4.3875000000000008E-3</v>
      </c>
      <c r="N4488" s="319">
        <f t="shared" si="689"/>
        <v>4.3875000000000008E-3</v>
      </c>
      <c r="O4488" s="319">
        <f t="shared" si="689"/>
        <v>4.3875000000000008E-3</v>
      </c>
      <c r="P4488" s="319">
        <f t="shared" si="689"/>
        <v>4.3875000000000008E-3</v>
      </c>
      <c r="Q4488" s="319">
        <f t="shared" si="689"/>
        <v>4.3875000000000008E-3</v>
      </c>
      <c r="R4488" s="319">
        <f t="shared" si="689"/>
        <v>4.3875000000000008E-3</v>
      </c>
      <c r="S4488" s="319">
        <f t="shared" si="689"/>
        <v>4.3875000000000008E-3</v>
      </c>
      <c r="T4488" s="319">
        <f t="shared" si="689"/>
        <v>4.3875000000000008E-3</v>
      </c>
      <c r="U4488" s="319">
        <f t="shared" si="689"/>
        <v>4.3875000000000008E-3</v>
      </c>
      <c r="V4488" s="319">
        <f t="shared" si="689"/>
        <v>4.3875000000000008E-3</v>
      </c>
      <c r="W4488" s="319">
        <f t="shared" si="689"/>
        <v>4.3875000000000008E-3</v>
      </c>
      <c r="X4488" s="319">
        <f t="shared" si="689"/>
        <v>4.3875000000000008E-3</v>
      </c>
      <c r="Y4488" s="319">
        <f t="shared" si="689"/>
        <v>4.3875000000000008E-3</v>
      </c>
      <c r="Z4488" s="319">
        <f t="shared" si="689"/>
        <v>4.3875000000000008E-3</v>
      </c>
      <c r="AA4488" s="319">
        <f t="shared" si="689"/>
        <v>4.3875000000000008E-3</v>
      </c>
      <c r="AB4488" s="319">
        <f t="shared" si="689"/>
        <v>4.3875000000000008E-3</v>
      </c>
      <c r="AC4488" s="319">
        <f t="shared" si="689"/>
        <v>4.3875000000000008E-3</v>
      </c>
      <c r="AD4488" s="319">
        <f t="shared" si="689"/>
        <v>4.3875000000000008E-3</v>
      </c>
      <c r="AE4488" s="319">
        <f t="shared" si="689"/>
        <v>4.3875000000000008E-3</v>
      </c>
      <c r="AF4488" s="319">
        <f t="shared" si="689"/>
        <v>4.3875000000000008E-3</v>
      </c>
      <c r="AG4488" s="319">
        <f t="shared" si="689"/>
        <v>4.3875000000000008E-3</v>
      </c>
      <c r="AH4488" s="319">
        <f t="shared" si="689"/>
        <v>4.3875000000000008E-3</v>
      </c>
      <c r="AI4488" s="319">
        <f t="shared" si="689"/>
        <v>4.3875000000000008E-3</v>
      </c>
      <c r="AJ4488" s="319">
        <f t="shared" si="689"/>
        <v>4.3875000000000008E-3</v>
      </c>
      <c r="AK4488" s="319">
        <f t="shared" si="689"/>
        <v>4.3875000000000008E-3</v>
      </c>
      <c r="AL4488" s="319">
        <f t="shared" si="689"/>
        <v>1.0043875</v>
      </c>
    </row>
    <row r="4489" spans="2:38" ht="17.399999999999999" hidden="1" outlineLevel="1">
      <c r="C4489" s="312">
        <v>1</v>
      </c>
      <c r="D4489" s="319">
        <f t="shared" ref="D4489:D4518" si="690">SUM(E4489:AH4489)</f>
        <v>4.3711083437110842E-3</v>
      </c>
      <c r="E4489" s="313">
        <f>E4488/(1+HLOOKUP(E4485,$C$3735:$AP$3738,4,0)/$C$3729)^$C4489</f>
        <v>4.3711083437110842E-3</v>
      </c>
      <c r="F4489" s="320"/>
      <c r="G4489" s="320"/>
    </row>
    <row r="4490" spans="2:38" ht="17.399999999999999" hidden="1" outlineLevel="1">
      <c r="C4490" s="312">
        <f t="shared" ref="C4490:C4522" si="691">C4489+1</f>
        <v>2</v>
      </c>
      <c r="D4490" s="319">
        <f t="shared" si="690"/>
        <v>4.3547779264867595E-3</v>
      </c>
      <c r="E4490" s="319"/>
      <c r="F4490" s="313">
        <f>F4488/(1+HLOOKUP(F4485,$C$3735:$AP$3738,4,0)/$C$3729)^$C4490</f>
        <v>4.3547779264867595E-3</v>
      </c>
      <c r="G4490" s="319"/>
    </row>
    <row r="4491" spans="2:38" ht="17.399999999999999" hidden="1" outlineLevel="1">
      <c r="C4491" s="312">
        <f t="shared" si="691"/>
        <v>3</v>
      </c>
      <c r="D4491" s="319">
        <f t="shared" si="690"/>
        <v>4.3381831379841126E-3</v>
      </c>
      <c r="G4491" s="313">
        <f>G4488/(1+HLOOKUP(G4485,$C$3735:$AP$3738,4,0)/$C$3729)^$C4491</f>
        <v>4.3381831379841126E-3</v>
      </c>
    </row>
    <row r="4492" spans="2:38" ht="17.399999999999999" hidden="1" outlineLevel="1">
      <c r="C4492" s="312">
        <f t="shared" si="691"/>
        <v>4</v>
      </c>
      <c r="D4492" s="319">
        <f t="shared" si="690"/>
        <v>4.321868085959614E-3</v>
      </c>
      <c r="H4492" s="313">
        <f>H4488/(1+HLOOKUP(H4485,$C$3735:$AP$3738,4,0)/$C$3729)^$C4492</f>
        <v>4.321868085959614E-3</v>
      </c>
    </row>
    <row r="4493" spans="2:38" ht="17.399999999999999" hidden="1" outlineLevel="1">
      <c r="C4493" s="312">
        <f t="shared" si="691"/>
        <v>5</v>
      </c>
      <c r="D4493" s="319">
        <f t="shared" si="690"/>
        <v>4.3058169870318309E-3</v>
      </c>
      <c r="I4493" s="313">
        <f>I4488/(1+HLOOKUP(I4485,$C$3735:$AP$3738,4,0)/$C$3729)^$C4493</f>
        <v>4.3058169870318309E-3</v>
      </c>
    </row>
    <row r="4494" spans="2:38" ht="17.399999999999999" hidden="1" outlineLevel="1">
      <c r="C4494" s="312">
        <f t="shared" si="691"/>
        <v>6</v>
      </c>
      <c r="D4494" s="319">
        <f t="shared" si="690"/>
        <v>4.2899063863663057E-3</v>
      </c>
      <c r="J4494" s="313">
        <f>J4488/(1+HLOOKUP(J4485,$C$3735:$AP$3738,4,0)/$C$3729)^$C4494</f>
        <v>4.2899063863663057E-3</v>
      </c>
    </row>
    <row r="4495" spans="2:38" ht="17.399999999999999" hidden="1" outlineLevel="1">
      <c r="C4495" s="312">
        <f t="shared" si="691"/>
        <v>7</v>
      </c>
      <c r="D4495" s="319">
        <f t="shared" si="690"/>
        <v>4.2741353136834812E-3</v>
      </c>
      <c r="K4495" s="313">
        <f>K4488/(1+HLOOKUP(K4485,$C$3735:$AP$3738,4,0)/$C$3729)^$C4495</f>
        <v>4.2741353136834812E-3</v>
      </c>
    </row>
    <row r="4496" spans="2:38" ht="17.399999999999999" hidden="1" outlineLevel="1">
      <c r="C4496" s="312">
        <f t="shared" si="691"/>
        <v>8</v>
      </c>
      <c r="D4496" s="319">
        <f t="shared" si="690"/>
        <v>4.258502807529538E-3</v>
      </c>
      <c r="L4496" s="313">
        <f>L4488/(1+HLOOKUP(L4485,$C$3735:$AP$3738,4,0)/$C$3729)^$C4496</f>
        <v>4.258502807529538E-3</v>
      </c>
    </row>
    <row r="4497" spans="3:28" ht="17.399999999999999" hidden="1" outlineLevel="1">
      <c r="C4497" s="312">
        <f t="shared" si="691"/>
        <v>9</v>
      </c>
      <c r="D4497" s="319">
        <f t="shared" si="690"/>
        <v>4.243007915198705E-3</v>
      </c>
      <c r="M4497" s="313">
        <f>M4488/(1+HLOOKUP(M4485,$C$3735:$AP$3738,4,0)/$C$3729)^$C4497</f>
        <v>4.243007915198705E-3</v>
      </c>
    </row>
    <row r="4498" spans="3:28" ht="17.399999999999999" hidden="1" outlineLevel="1">
      <c r="C4498" s="312">
        <f t="shared" si="691"/>
        <v>10</v>
      </c>
      <c r="D4498" s="319">
        <f t="shared" si="690"/>
        <v>4.2276496926563663E-3</v>
      </c>
      <c r="N4498" s="313">
        <f>N4488/(1+HLOOKUP(N4485,$C$3735:$AP$3738,4,0)/$C$3729)^$C4498</f>
        <v>4.2276496926563663E-3</v>
      </c>
    </row>
    <row r="4499" spans="3:28" ht="17.399999999999999" hidden="1" outlineLevel="1">
      <c r="C4499" s="312">
        <f t="shared" si="691"/>
        <v>11</v>
      </c>
      <c r="D4499" s="319">
        <f t="shared" si="690"/>
        <v>4.2124272044628984E-3</v>
      </c>
      <c r="O4499" s="313">
        <f>O4488/(1+HLOOKUP(O4485,$C$3735:$AP$3738,4,0)/$C$3729)^$C4499</f>
        <v>4.2124272044628984E-3</v>
      </c>
    </row>
    <row r="4500" spans="3:28" ht="17.399999999999999" hidden="1" outlineLevel="1">
      <c r="C4500" s="312">
        <f t="shared" si="691"/>
        <v>12</v>
      </c>
      <c r="D4500" s="319">
        <f t="shared" si="690"/>
        <v>4.1973395236983542E-3</v>
      </c>
      <c r="P4500" s="313">
        <f>P4488/(1+HLOOKUP(P4485,$C$3735:$AP$3738,4,0)/$C$3729)^$C4500</f>
        <v>4.1973395236983542E-3</v>
      </c>
    </row>
    <row r="4501" spans="3:28" ht="17.399999999999999" hidden="1" outlineLevel="1">
      <c r="C4501" s="312">
        <f t="shared" si="691"/>
        <v>13</v>
      </c>
      <c r="D4501" s="319">
        <f t="shared" si="690"/>
        <v>4.1801363050063952E-3</v>
      </c>
      <c r="Q4501" s="313">
        <f>Q4488/(1+HLOOKUP(Q4485,$C$3735:$AP$3738,4,0)/$C$3729)^$C4501</f>
        <v>4.1801363050063952E-3</v>
      </c>
    </row>
    <row r="4502" spans="3:28" ht="17.399999999999999" hidden="1" outlineLevel="1">
      <c r="C4502" s="312">
        <f t="shared" si="691"/>
        <v>14</v>
      </c>
      <c r="D4502" s="319">
        <f t="shared" si="690"/>
        <v>4.1627372915833934E-3</v>
      </c>
      <c r="R4502" s="313">
        <f>R4488/(1+HLOOKUP(R4485,$C$3735:$AP$3738,4,0)/$C$3729)^$C4502</f>
        <v>4.1627372915833934E-3</v>
      </c>
    </row>
    <row r="4503" spans="3:28" ht="17.399999999999999" hidden="1" outlineLevel="1">
      <c r="C4503" s="312">
        <f t="shared" si="691"/>
        <v>15</v>
      </c>
      <c r="D4503" s="319">
        <f t="shared" si="690"/>
        <v>4.1451448484109352E-3</v>
      </c>
      <c r="S4503" s="313">
        <f>S4488/(1+HLOOKUP(S4485,$C$3735:$AP$3738,4,0)/$C$3729)^$C4503</f>
        <v>4.1451448484109352E-3</v>
      </c>
    </row>
    <row r="4504" spans="3:28" ht="17.399999999999999" hidden="1" outlineLevel="1">
      <c r="C4504" s="312">
        <f t="shared" si="691"/>
        <v>16</v>
      </c>
      <c r="D4504" s="319">
        <f t="shared" si="690"/>
        <v>4.1273613555456671E-3</v>
      </c>
      <c r="T4504" s="313">
        <f>T4488/(1+HLOOKUP(T4485,$C$3735:$AP$3738,4,0)/$C$3729)^$C4504</f>
        <v>4.1273613555456671E-3</v>
      </c>
    </row>
    <row r="4505" spans="3:28" ht="17.399999999999999" hidden="1" outlineLevel="1">
      <c r="C4505" s="312">
        <f t="shared" si="691"/>
        <v>17</v>
      </c>
      <c r="D4505" s="319">
        <f t="shared" si="690"/>
        <v>4.1093892076908556E-3</v>
      </c>
      <c r="U4505" s="313">
        <f>U4488/(1+HLOOKUP(U4485,$C$3735:$AP$3738,4,0)/$C$3729)^$C4505</f>
        <v>4.1093892076908556E-3</v>
      </c>
    </row>
    <row r="4506" spans="3:28" ht="17.399999999999999" hidden="1" outlineLevel="1">
      <c r="C4506" s="312">
        <f t="shared" si="691"/>
        <v>18</v>
      </c>
      <c r="D4506" s="319">
        <f t="shared" si="690"/>
        <v>4.0912308137669223E-3</v>
      </c>
      <c r="V4506" s="313">
        <f>V4488/(1+HLOOKUP(V4485,$C$3735:$AP$3738,4,0)/$C$3729)^$C4506</f>
        <v>4.0912308137669223E-3</v>
      </c>
    </row>
    <row r="4507" spans="3:28" ht="17.399999999999999" hidden="1" outlineLevel="1">
      <c r="C4507" s="312">
        <f t="shared" si="691"/>
        <v>19</v>
      </c>
      <c r="D4507" s="319">
        <f t="shared" si="690"/>
        <v>4.0728885964811182E-3</v>
      </c>
      <c r="W4507" s="313">
        <f>W4488/(1+HLOOKUP(W4485,$C$3735:$AP$3738,4,0)/$C$3729)^$C4507</f>
        <v>4.0728885964811182E-3</v>
      </c>
    </row>
    <row r="4508" spans="3:28" ht="17.399999999999999" hidden="1" outlineLevel="1">
      <c r="C4508" s="312">
        <f t="shared" si="691"/>
        <v>20</v>
      </c>
      <c r="D4508" s="319">
        <f t="shared" si="690"/>
        <v>4.0543649918961455E-3</v>
      </c>
      <c r="X4508" s="313">
        <f>X4488/(1+HLOOKUP(X4485,$C$3735:$AP$3738,4,0)/$C$3729)^$C4508</f>
        <v>4.0543649918961455E-3</v>
      </c>
    </row>
    <row r="4509" spans="3:28" ht="17.399999999999999" hidden="1" outlineLevel="1">
      <c r="C4509" s="312">
        <f t="shared" si="691"/>
        <v>21</v>
      </c>
      <c r="D4509" s="319">
        <f t="shared" si="690"/>
        <v>4.0356624489981023E-3</v>
      </c>
      <c r="Y4509" s="313">
        <f>Y4488/(1+HLOOKUP(Y4485,$C$3735:$AP$3738,4,0)/$C$3729)^$C4509</f>
        <v>4.0356624489981023E-3</v>
      </c>
    </row>
    <row r="4510" spans="3:28" ht="17.399999999999999" hidden="1" outlineLevel="1">
      <c r="C4510" s="312">
        <f t="shared" si="691"/>
        <v>22</v>
      </c>
      <c r="D4510" s="319">
        <f t="shared" si="690"/>
        <v>4.0167834292636814E-3</v>
      </c>
      <c r="Z4510" s="313">
        <f>Z4488/(1+HLOOKUP(Z4485,$C$3735:$AP$3738,4,0)/$C$3729)^$C4510</f>
        <v>4.0167834292636814E-3</v>
      </c>
      <c r="AA4510" s="324"/>
    </row>
    <row r="4511" spans="3:28" ht="17.399999999999999" hidden="1" outlineLevel="1">
      <c r="C4511" s="312">
        <f t="shared" si="691"/>
        <v>23</v>
      </c>
      <c r="D4511" s="319">
        <f t="shared" si="690"/>
        <v>3.997730406226834E-3</v>
      </c>
      <c r="AA4511" s="313">
        <f>AA4488/(1+HLOOKUP(AA4485,$C$3735:$AP$3738,4,0)/$C$3729)^$C4511</f>
        <v>3.997730406226834E-3</v>
      </c>
    </row>
    <row r="4512" spans="3:28" ht="17.399999999999999" hidden="1" outlineLevel="1">
      <c r="C4512" s="312">
        <f t="shared" si="691"/>
        <v>24</v>
      </c>
      <c r="D4512" s="319">
        <f t="shared" si="690"/>
        <v>3.9785058650449161E-3</v>
      </c>
      <c r="AA4512" s="319"/>
      <c r="AB4512" s="313">
        <f>AB4488/(1+HLOOKUP(AB4485,$C$3735:$AP$3738,4,0)/$C$3729)^$C4512</f>
        <v>3.9785058650449161E-3</v>
      </c>
    </row>
    <row r="4513" spans="2:39" ht="17.399999999999999" hidden="1" outlineLevel="1">
      <c r="C4513" s="312">
        <f t="shared" si="691"/>
        <v>25</v>
      </c>
      <c r="D4513" s="319">
        <f t="shared" si="690"/>
        <v>3.9591123020644124E-3</v>
      </c>
      <c r="AC4513" s="313">
        <f>AC4488/(1+HLOOKUP(AC4485,$C$3735:$AP$3738,4,0)/$C$3729)^$C4513</f>
        <v>3.9591123020644124E-3</v>
      </c>
    </row>
    <row r="4514" spans="2:39" ht="17.399999999999999" hidden="1" outlineLevel="1">
      <c r="C4514" s="312">
        <f t="shared" si="691"/>
        <v>26</v>
      </c>
      <c r="D4514" s="319">
        <f t="shared" si="690"/>
        <v>3.9395522243864346E-3</v>
      </c>
      <c r="AD4514" s="313">
        <f>AD4488/(1+HLOOKUP(AD4485,$C$3735:$AP$3738,4,0)/$C$3729)^$C4514</f>
        <v>3.9395522243864346E-3</v>
      </c>
    </row>
    <row r="4515" spans="2:39" ht="17.399999999999999" hidden="1" outlineLevel="1">
      <c r="C4515" s="312">
        <f t="shared" si="691"/>
        <v>27</v>
      </c>
      <c r="D4515" s="319">
        <f t="shared" si="690"/>
        <v>3.9198281494318846E-3</v>
      </c>
      <c r="AE4515" s="313">
        <f>AE4488/(1+HLOOKUP(AE4485,$C$3735:$AP$3738,4,0)/$C$3729)^$C4515</f>
        <v>3.9198281494318846E-3</v>
      </c>
    </row>
    <row r="4516" spans="2:39" ht="17.399999999999999" hidden="1" outlineLevel="1">
      <c r="C4516" s="312">
        <f t="shared" si="691"/>
        <v>28</v>
      </c>
      <c r="D4516" s="319">
        <f t="shared" si="690"/>
        <v>3.8999426045066891E-3</v>
      </c>
      <c r="AF4516" s="313">
        <f>AF4488/(1+HLOOKUP(AF4485,$C$3735:$AP$3738,4,0)/$C$3729)^$C4516</f>
        <v>3.8999426045066891E-3</v>
      </c>
    </row>
    <row r="4517" spans="2:39" ht="17.399999999999999" hidden="1" outlineLevel="1">
      <c r="C4517" s="312">
        <f t="shared" si="691"/>
        <v>29</v>
      </c>
      <c r="D4517" s="319">
        <f t="shared" si="690"/>
        <v>3.8798981263668381E-3</v>
      </c>
      <c r="AG4517" s="313">
        <f>AG4488/(1+HLOOKUP(AG4485,$C$3735:$AP$3738,4,0)/$C$3729)^$C4517</f>
        <v>3.8798981263668381E-3</v>
      </c>
    </row>
    <row r="4518" spans="2:39" ht="17.399999999999999" hidden="1" outlineLevel="1">
      <c r="C4518" s="312">
        <f t="shared" si="691"/>
        <v>30</v>
      </c>
      <c r="D4518" s="319">
        <f t="shared" si="690"/>
        <v>3.8596972607836417E-3</v>
      </c>
      <c r="AG4518" s="319"/>
      <c r="AH4518" s="313">
        <f>AH4488/(1+HLOOKUP(AH4485,$C$3735:$AP$3738,4,0)/$C$3729)^$C4518</f>
        <v>3.8596972607836417E-3</v>
      </c>
    </row>
    <row r="4519" spans="2:39" ht="17.399999999999999" hidden="1" outlineLevel="1">
      <c r="C4519" s="312">
        <f t="shared" si="691"/>
        <v>31</v>
      </c>
      <c r="D4519" s="319">
        <f>SUM(E4519:AI4519)</f>
        <v>3.8393425621090819E-3</v>
      </c>
      <c r="AG4519" s="319"/>
      <c r="AH4519" s="319"/>
      <c r="AI4519" s="313">
        <f>AI4488/(1+HLOOKUP(AI4485,$C$3735:$AP$3738,4,0)/$C$3729)^$C4519</f>
        <v>3.8393425621090819E-3</v>
      </c>
    </row>
    <row r="4520" spans="2:39" ht="17.399999999999999" hidden="1" outlineLevel="1">
      <c r="C4520" s="312">
        <f t="shared" si="691"/>
        <v>32</v>
      </c>
      <c r="D4520" s="319">
        <f>SUM(E4520:AJ4520)</f>
        <v>3.818836592841479E-3</v>
      </c>
      <c r="AG4520" s="319"/>
      <c r="AH4520" s="319"/>
      <c r="AI4520" s="319"/>
      <c r="AJ4520" s="313">
        <f>AJ4488/(1+HLOOKUP(AJ4485,$C$3735:$AP$3738,4,0)/$C$3729)^$C4520</f>
        <v>3.818836592841479E-3</v>
      </c>
    </row>
    <row r="4521" spans="2:39" ht="17.399999999999999" hidden="1" outlineLevel="1">
      <c r="C4521" s="312">
        <f t="shared" si="691"/>
        <v>33</v>
      </c>
      <c r="D4521" s="319">
        <f>SUM(E4521:AK4521)</f>
        <v>3.7981819231914815E-3</v>
      </c>
      <c r="AG4521" s="319"/>
      <c r="AH4521" s="319"/>
      <c r="AI4521" s="319"/>
      <c r="AJ4521" s="319"/>
      <c r="AK4521" s="313">
        <f>AK4488/(1+HLOOKUP(AK4485,$C$3735:$AP$3738,4,0)/$C$3729)^$C4521</f>
        <v>3.7981819231914815E-3</v>
      </c>
    </row>
    <row r="4522" spans="2:39" ht="17.399999999999999" hidden="1" outlineLevel="1">
      <c r="B4522" s="268"/>
      <c r="C4522" s="314">
        <f t="shared" si="691"/>
        <v>34</v>
      </c>
      <c r="D4522" s="321">
        <f>D4488-SUM(D4489:D4521)</f>
        <v>0.86471894936963412</v>
      </c>
      <c r="E4522" s="268"/>
      <c r="F4522" s="268"/>
      <c r="G4522" s="268"/>
      <c r="H4522" s="268"/>
      <c r="I4522" s="268"/>
      <c r="J4522" s="268"/>
      <c r="K4522" s="268"/>
      <c r="L4522" s="268"/>
      <c r="M4522" s="268"/>
      <c r="N4522" s="268"/>
      <c r="O4522" s="268"/>
      <c r="P4522" s="268"/>
      <c r="Q4522" s="268"/>
      <c r="R4522" s="268"/>
      <c r="S4522" s="268"/>
      <c r="T4522" s="268"/>
      <c r="U4522" s="268"/>
      <c r="V4522" s="268"/>
      <c r="W4522" s="268"/>
      <c r="X4522" s="268"/>
      <c r="Y4522" s="268"/>
      <c r="Z4522" s="268"/>
      <c r="AA4522" s="268"/>
      <c r="AB4522" s="268"/>
      <c r="AC4522" s="268"/>
      <c r="AD4522" s="268"/>
      <c r="AE4522" s="268"/>
      <c r="AF4522" s="268"/>
      <c r="AG4522" s="268"/>
      <c r="AH4522" s="321"/>
      <c r="AI4522" s="321"/>
      <c r="AJ4522" s="321"/>
      <c r="AK4522" s="321"/>
      <c r="AL4522" s="316">
        <f>((AL4488/$D4522)^(1/$C4522)-1)*$C$3729</f>
        <v>1.765397795401924E-2</v>
      </c>
    </row>
    <row r="4523" spans="2:39" hidden="1" outlineLevel="1"/>
    <row r="4524" spans="2:39" ht="17.399999999999999" collapsed="1">
      <c r="B4524" s="302" t="s">
        <v>126</v>
      </c>
      <c r="C4524" s="304">
        <f>AM4562</f>
        <v>1.7786713672501619E-2</v>
      </c>
      <c r="D4524" s="317">
        <v>0</v>
      </c>
      <c r="E4524" s="317">
        <f t="shared" ref="E4524:AM4524" si="692">D4524+1</f>
        <v>1</v>
      </c>
      <c r="F4524" s="317">
        <f t="shared" si="692"/>
        <v>2</v>
      </c>
      <c r="G4524" s="317">
        <f t="shared" si="692"/>
        <v>3</v>
      </c>
      <c r="H4524" s="317">
        <f t="shared" si="692"/>
        <v>4</v>
      </c>
      <c r="I4524" s="317">
        <f t="shared" si="692"/>
        <v>5</v>
      </c>
      <c r="J4524" s="317">
        <f t="shared" si="692"/>
        <v>6</v>
      </c>
      <c r="K4524" s="317">
        <f t="shared" si="692"/>
        <v>7</v>
      </c>
      <c r="L4524" s="317">
        <f t="shared" si="692"/>
        <v>8</v>
      </c>
      <c r="M4524" s="317">
        <f t="shared" si="692"/>
        <v>9</v>
      </c>
      <c r="N4524" s="317">
        <f t="shared" si="692"/>
        <v>10</v>
      </c>
      <c r="O4524" s="317">
        <f t="shared" si="692"/>
        <v>11</v>
      </c>
      <c r="P4524" s="317">
        <f t="shared" si="692"/>
        <v>12</v>
      </c>
      <c r="Q4524" s="317">
        <f t="shared" si="692"/>
        <v>13</v>
      </c>
      <c r="R4524" s="317">
        <f t="shared" si="692"/>
        <v>14</v>
      </c>
      <c r="S4524" s="317">
        <f t="shared" si="692"/>
        <v>15</v>
      </c>
      <c r="T4524" s="317">
        <f t="shared" si="692"/>
        <v>16</v>
      </c>
      <c r="U4524" s="317">
        <f t="shared" si="692"/>
        <v>17</v>
      </c>
      <c r="V4524" s="317">
        <f t="shared" si="692"/>
        <v>18</v>
      </c>
      <c r="W4524" s="317">
        <f t="shared" si="692"/>
        <v>19</v>
      </c>
      <c r="X4524" s="317">
        <f t="shared" si="692"/>
        <v>20</v>
      </c>
      <c r="Y4524" s="317">
        <f t="shared" si="692"/>
        <v>21</v>
      </c>
      <c r="Z4524" s="317">
        <f t="shared" si="692"/>
        <v>22</v>
      </c>
      <c r="AA4524" s="317">
        <f t="shared" si="692"/>
        <v>23</v>
      </c>
      <c r="AB4524" s="317">
        <f t="shared" si="692"/>
        <v>24</v>
      </c>
      <c r="AC4524" s="317">
        <f t="shared" si="692"/>
        <v>25</v>
      </c>
      <c r="AD4524" s="317">
        <f t="shared" si="692"/>
        <v>26</v>
      </c>
      <c r="AE4524" s="317">
        <f t="shared" si="692"/>
        <v>27</v>
      </c>
      <c r="AF4524" s="317">
        <f t="shared" si="692"/>
        <v>28</v>
      </c>
      <c r="AG4524" s="317">
        <f t="shared" si="692"/>
        <v>29</v>
      </c>
      <c r="AH4524" s="317">
        <f t="shared" si="692"/>
        <v>30</v>
      </c>
      <c r="AI4524" s="317">
        <f t="shared" si="692"/>
        <v>31</v>
      </c>
      <c r="AJ4524" s="317">
        <f t="shared" si="692"/>
        <v>32</v>
      </c>
      <c r="AK4524" s="317">
        <f t="shared" si="692"/>
        <v>33</v>
      </c>
      <c r="AL4524" s="317">
        <f t="shared" si="692"/>
        <v>34</v>
      </c>
      <c r="AM4524" s="318">
        <f t="shared" si="692"/>
        <v>35</v>
      </c>
    </row>
    <row r="4525" spans="2:39" ht="17.399999999999999" hidden="1" outlineLevel="1">
      <c r="C4525" s="307" t="s">
        <v>2487</v>
      </c>
      <c r="D4525" s="319"/>
      <c r="E4525" s="319"/>
      <c r="F4525" s="319"/>
      <c r="G4525" s="319"/>
      <c r="H4525" s="319"/>
      <c r="I4525" s="319"/>
      <c r="J4525" s="319"/>
      <c r="K4525" s="319"/>
      <c r="L4525" s="319"/>
      <c r="M4525" s="319"/>
      <c r="N4525" s="319"/>
      <c r="O4525" s="319"/>
      <c r="P4525" s="319"/>
      <c r="Q4525" s="319"/>
      <c r="R4525" s="319"/>
      <c r="S4525" s="319"/>
      <c r="T4525" s="319"/>
      <c r="U4525" s="319"/>
      <c r="V4525" s="319"/>
      <c r="W4525" s="319"/>
      <c r="X4525" s="319"/>
      <c r="Y4525" s="319"/>
      <c r="Z4525" s="319"/>
      <c r="AA4525" s="319"/>
      <c r="AB4525" s="319"/>
      <c r="AC4525" s="319"/>
      <c r="AD4525" s="319"/>
      <c r="AE4525" s="319"/>
      <c r="AF4525" s="319"/>
      <c r="AG4525" s="319"/>
      <c r="AH4525" s="319"/>
      <c r="AI4525" s="319"/>
      <c r="AJ4525" s="319"/>
      <c r="AK4525" s="319"/>
      <c r="AL4525" s="319"/>
      <c r="AM4525" s="319">
        <v>1</v>
      </c>
    </row>
    <row r="4526" spans="2:39" ht="17.399999999999999" hidden="1" outlineLevel="1">
      <c r="C4526" s="307" t="s">
        <v>2488</v>
      </c>
      <c r="D4526" s="319"/>
      <c r="E4526" s="319">
        <f t="shared" ref="E4526:AL4526" si="693">F4526</f>
        <v>4.4187500000000008E-3</v>
      </c>
      <c r="F4526" s="319">
        <f t="shared" si="693"/>
        <v>4.4187500000000008E-3</v>
      </c>
      <c r="G4526" s="319">
        <f t="shared" si="693"/>
        <v>4.4187500000000008E-3</v>
      </c>
      <c r="H4526" s="319">
        <f t="shared" si="693"/>
        <v>4.4187500000000008E-3</v>
      </c>
      <c r="I4526" s="319">
        <f t="shared" si="693"/>
        <v>4.4187500000000008E-3</v>
      </c>
      <c r="J4526" s="319">
        <f t="shared" si="693"/>
        <v>4.4187500000000008E-3</v>
      </c>
      <c r="K4526" s="319">
        <f t="shared" si="693"/>
        <v>4.4187500000000008E-3</v>
      </c>
      <c r="L4526" s="319">
        <f t="shared" si="693"/>
        <v>4.4187500000000008E-3</v>
      </c>
      <c r="M4526" s="319">
        <f t="shared" si="693"/>
        <v>4.4187500000000008E-3</v>
      </c>
      <c r="N4526" s="319">
        <f t="shared" si="693"/>
        <v>4.4187500000000008E-3</v>
      </c>
      <c r="O4526" s="319">
        <f t="shared" si="693"/>
        <v>4.4187500000000008E-3</v>
      </c>
      <c r="P4526" s="319">
        <f t="shared" si="693"/>
        <v>4.4187500000000008E-3</v>
      </c>
      <c r="Q4526" s="319">
        <f t="shared" si="693"/>
        <v>4.4187500000000008E-3</v>
      </c>
      <c r="R4526" s="319">
        <f t="shared" si="693"/>
        <v>4.4187500000000008E-3</v>
      </c>
      <c r="S4526" s="319">
        <f t="shared" si="693"/>
        <v>4.4187500000000008E-3</v>
      </c>
      <c r="T4526" s="319">
        <f t="shared" si="693"/>
        <v>4.4187500000000008E-3</v>
      </c>
      <c r="U4526" s="319">
        <f t="shared" si="693"/>
        <v>4.4187500000000008E-3</v>
      </c>
      <c r="V4526" s="319">
        <f t="shared" si="693"/>
        <v>4.4187500000000008E-3</v>
      </c>
      <c r="W4526" s="319">
        <f t="shared" si="693"/>
        <v>4.4187500000000008E-3</v>
      </c>
      <c r="X4526" s="319">
        <f t="shared" si="693"/>
        <v>4.4187500000000008E-3</v>
      </c>
      <c r="Y4526" s="319">
        <f t="shared" si="693"/>
        <v>4.4187500000000008E-3</v>
      </c>
      <c r="Z4526" s="319">
        <f t="shared" si="693"/>
        <v>4.4187500000000008E-3</v>
      </c>
      <c r="AA4526" s="319">
        <f t="shared" si="693"/>
        <v>4.4187500000000008E-3</v>
      </c>
      <c r="AB4526" s="319">
        <f t="shared" si="693"/>
        <v>4.4187500000000008E-3</v>
      </c>
      <c r="AC4526" s="319">
        <f t="shared" si="693"/>
        <v>4.4187500000000008E-3</v>
      </c>
      <c r="AD4526" s="319">
        <f t="shared" si="693"/>
        <v>4.4187500000000008E-3</v>
      </c>
      <c r="AE4526" s="319">
        <f t="shared" si="693"/>
        <v>4.4187500000000008E-3</v>
      </c>
      <c r="AF4526" s="319">
        <f t="shared" si="693"/>
        <v>4.4187500000000008E-3</v>
      </c>
      <c r="AG4526" s="319">
        <f t="shared" si="693"/>
        <v>4.4187500000000008E-3</v>
      </c>
      <c r="AH4526" s="319">
        <f t="shared" si="693"/>
        <v>4.4187500000000008E-3</v>
      </c>
      <c r="AI4526" s="319">
        <f t="shared" si="693"/>
        <v>4.4187500000000008E-3</v>
      </c>
      <c r="AJ4526" s="319">
        <f t="shared" si="693"/>
        <v>4.4187500000000008E-3</v>
      </c>
      <c r="AK4526" s="319">
        <f t="shared" si="693"/>
        <v>4.4187500000000008E-3</v>
      </c>
      <c r="AL4526" s="319">
        <f t="shared" si="693"/>
        <v>4.4187500000000008E-3</v>
      </c>
      <c r="AM4526" s="319">
        <f>HLOOKUP(AM4524,$C$3735:$AP$3737,3,0)/$C$3729</f>
        <v>4.4187500000000008E-3</v>
      </c>
    </row>
    <row r="4527" spans="2:39" ht="17.399999999999999" hidden="1" outlineLevel="1">
      <c r="C4527" s="307" t="s">
        <v>2489</v>
      </c>
      <c r="D4527" s="319">
        <v>1</v>
      </c>
      <c r="E4527" s="319">
        <f t="shared" ref="E4527:AM4527" si="694">SUM(E4525:E4526)</f>
        <v>4.4187500000000008E-3</v>
      </c>
      <c r="F4527" s="319">
        <f t="shared" si="694"/>
        <v>4.4187500000000008E-3</v>
      </c>
      <c r="G4527" s="319">
        <f t="shared" si="694"/>
        <v>4.4187500000000008E-3</v>
      </c>
      <c r="H4527" s="319">
        <f t="shared" si="694"/>
        <v>4.4187500000000008E-3</v>
      </c>
      <c r="I4527" s="319">
        <f t="shared" si="694"/>
        <v>4.4187500000000008E-3</v>
      </c>
      <c r="J4527" s="319">
        <f t="shared" si="694"/>
        <v>4.4187500000000008E-3</v>
      </c>
      <c r="K4527" s="319">
        <f t="shared" si="694"/>
        <v>4.4187500000000008E-3</v>
      </c>
      <c r="L4527" s="319">
        <f t="shared" si="694"/>
        <v>4.4187500000000008E-3</v>
      </c>
      <c r="M4527" s="319">
        <f t="shared" si="694"/>
        <v>4.4187500000000008E-3</v>
      </c>
      <c r="N4527" s="319">
        <f t="shared" si="694"/>
        <v>4.4187500000000008E-3</v>
      </c>
      <c r="O4527" s="319">
        <f t="shared" si="694"/>
        <v>4.4187500000000008E-3</v>
      </c>
      <c r="P4527" s="319">
        <f t="shared" si="694"/>
        <v>4.4187500000000008E-3</v>
      </c>
      <c r="Q4527" s="319">
        <f t="shared" si="694"/>
        <v>4.4187500000000008E-3</v>
      </c>
      <c r="R4527" s="319">
        <f t="shared" si="694"/>
        <v>4.4187500000000008E-3</v>
      </c>
      <c r="S4527" s="319">
        <f t="shared" si="694"/>
        <v>4.4187500000000008E-3</v>
      </c>
      <c r="T4527" s="319">
        <f t="shared" si="694"/>
        <v>4.4187500000000008E-3</v>
      </c>
      <c r="U4527" s="319">
        <f t="shared" si="694"/>
        <v>4.4187500000000008E-3</v>
      </c>
      <c r="V4527" s="319">
        <f t="shared" si="694"/>
        <v>4.4187500000000008E-3</v>
      </c>
      <c r="W4527" s="319">
        <f t="shared" si="694"/>
        <v>4.4187500000000008E-3</v>
      </c>
      <c r="X4527" s="319">
        <f t="shared" si="694"/>
        <v>4.4187500000000008E-3</v>
      </c>
      <c r="Y4527" s="319">
        <f t="shared" si="694"/>
        <v>4.4187500000000008E-3</v>
      </c>
      <c r="Z4527" s="319">
        <f t="shared" si="694"/>
        <v>4.4187500000000008E-3</v>
      </c>
      <c r="AA4527" s="319">
        <f t="shared" si="694"/>
        <v>4.4187500000000008E-3</v>
      </c>
      <c r="AB4527" s="319">
        <f t="shared" si="694"/>
        <v>4.4187500000000008E-3</v>
      </c>
      <c r="AC4527" s="319">
        <f t="shared" si="694"/>
        <v>4.4187500000000008E-3</v>
      </c>
      <c r="AD4527" s="319">
        <f t="shared" si="694"/>
        <v>4.4187500000000008E-3</v>
      </c>
      <c r="AE4527" s="319">
        <f t="shared" si="694"/>
        <v>4.4187500000000008E-3</v>
      </c>
      <c r="AF4527" s="319">
        <f t="shared" si="694"/>
        <v>4.4187500000000008E-3</v>
      </c>
      <c r="AG4527" s="319">
        <f t="shared" si="694"/>
        <v>4.4187500000000008E-3</v>
      </c>
      <c r="AH4527" s="319">
        <f t="shared" si="694"/>
        <v>4.4187500000000008E-3</v>
      </c>
      <c r="AI4527" s="319">
        <f t="shared" si="694"/>
        <v>4.4187500000000008E-3</v>
      </c>
      <c r="AJ4527" s="319">
        <f t="shared" si="694"/>
        <v>4.4187500000000008E-3</v>
      </c>
      <c r="AK4527" s="319">
        <f t="shared" si="694"/>
        <v>4.4187500000000008E-3</v>
      </c>
      <c r="AL4527" s="319">
        <f t="shared" si="694"/>
        <v>4.4187500000000008E-3</v>
      </c>
      <c r="AM4527" s="319">
        <f t="shared" si="694"/>
        <v>1.0044187499999999</v>
      </c>
    </row>
    <row r="4528" spans="2:39" ht="17.399999999999999" hidden="1" outlineLevel="1">
      <c r="C4528" s="312">
        <v>1</v>
      </c>
      <c r="D4528" s="319">
        <f t="shared" ref="D4528:D4557" si="695">SUM(E4528:AH4528)</f>
        <v>4.4022415940224175E-3</v>
      </c>
      <c r="E4528" s="313">
        <f>E4527/(1+HLOOKUP(E4524,$C$3735:$AP$3738,4,0)/$C$3729)^$C4528</f>
        <v>4.4022415940224175E-3</v>
      </c>
      <c r="F4528" s="320"/>
      <c r="G4528" s="320"/>
    </row>
    <row r="4529" spans="3:21" ht="17.399999999999999" hidden="1" outlineLevel="1">
      <c r="C4529" s="312">
        <f t="shared" ref="C4529:C4562" si="696">C4528+1</f>
        <v>2</v>
      </c>
      <c r="D4529" s="319">
        <f t="shared" si="695"/>
        <v>4.3857948632850981E-3</v>
      </c>
      <c r="E4529" s="319"/>
      <c r="F4529" s="313">
        <f>F4527/(1+HLOOKUP(F4524,$C$3735:$AP$3738,4,0)/$C$3729)^$C4529</f>
        <v>4.3857948632850981E-3</v>
      </c>
      <c r="G4529" s="319"/>
    </row>
    <row r="4530" spans="3:21" ht="17.399999999999999" hidden="1" outlineLevel="1">
      <c r="C4530" s="312">
        <f t="shared" si="696"/>
        <v>3</v>
      </c>
      <c r="D4530" s="319">
        <f t="shared" si="695"/>
        <v>4.3690818782831445E-3</v>
      </c>
      <c r="G4530" s="313">
        <f>G4527/(1+HLOOKUP(G4524,$C$3735:$AP$3738,4,0)/$C$3729)^$C4530</f>
        <v>4.3690818782831445E-3</v>
      </c>
    </row>
    <row r="4531" spans="3:21" ht="17.399999999999999" hidden="1" outlineLevel="1">
      <c r="C4531" s="312">
        <f t="shared" si="696"/>
        <v>4</v>
      </c>
      <c r="D4531" s="319">
        <f t="shared" si="695"/>
        <v>4.3526506221843982E-3</v>
      </c>
      <c r="H4531" s="313">
        <f>H4527/(1+HLOOKUP(H4524,$C$3735:$AP$3738,4,0)/$C$3729)^$C4531</f>
        <v>4.3526506221843982E-3</v>
      </c>
    </row>
    <row r="4532" spans="3:21" ht="17.399999999999999" hidden="1" outlineLevel="1">
      <c r="C4532" s="312">
        <f t="shared" si="696"/>
        <v>5</v>
      </c>
      <c r="D4532" s="319">
        <f t="shared" si="695"/>
        <v>4.3364851991901775E-3</v>
      </c>
      <c r="I4532" s="313">
        <f>I4527/(1+HLOOKUP(I4524,$C$3735:$AP$3738,4,0)/$C$3729)^$C4532</f>
        <v>4.3364851991901775E-3</v>
      </c>
    </row>
    <row r="4533" spans="3:21" ht="17.399999999999999" hidden="1" outlineLevel="1">
      <c r="C4533" s="312">
        <f t="shared" si="696"/>
        <v>6</v>
      </c>
      <c r="D4533" s="319">
        <f t="shared" si="695"/>
        <v>4.3204612751580884E-3</v>
      </c>
      <c r="J4533" s="313">
        <f>J4527/(1+HLOOKUP(J4524,$C$3735:$AP$3738,4,0)/$C$3729)^$C4533</f>
        <v>4.3204612751580884E-3</v>
      </c>
    </row>
    <row r="4534" spans="3:21" ht="17.399999999999999" hidden="1" outlineLevel="1">
      <c r="C4534" s="312">
        <f t="shared" si="696"/>
        <v>7</v>
      </c>
      <c r="D4534" s="319">
        <f t="shared" si="695"/>
        <v>4.304577872897751E-3</v>
      </c>
      <c r="K4534" s="313">
        <f>K4527/(1+HLOOKUP(K4524,$C$3735:$AP$3738,4,0)/$C$3729)^$C4534</f>
        <v>4.304577872897751E-3</v>
      </c>
    </row>
    <row r="4535" spans="3:21" ht="17.399999999999999" hidden="1" outlineLevel="1">
      <c r="C4535" s="312">
        <f t="shared" si="696"/>
        <v>8</v>
      </c>
      <c r="D4535" s="319">
        <f t="shared" si="695"/>
        <v>4.2888340241073837E-3</v>
      </c>
      <c r="L4535" s="313">
        <f>L4527/(1+HLOOKUP(L4524,$C$3735:$AP$3738,4,0)/$C$3729)^$C4535</f>
        <v>4.2888340241073837E-3</v>
      </c>
    </row>
    <row r="4536" spans="3:21" ht="17.399999999999999" hidden="1" outlineLevel="1">
      <c r="C4536" s="312">
        <f t="shared" si="696"/>
        <v>9</v>
      </c>
      <c r="D4536" s="319">
        <f t="shared" si="695"/>
        <v>4.2732287692955617E-3</v>
      </c>
      <c r="M4536" s="313">
        <f>M4527/(1+HLOOKUP(M4524,$C$3735:$AP$3738,4,0)/$C$3729)^$C4536</f>
        <v>4.2732287692955617E-3</v>
      </c>
    </row>
    <row r="4537" spans="3:21" ht="17.399999999999999" hidden="1" outlineLevel="1">
      <c r="C4537" s="312">
        <f t="shared" si="696"/>
        <v>10</v>
      </c>
      <c r="D4537" s="319">
        <f t="shared" si="695"/>
        <v>4.2577611577037759E-3</v>
      </c>
      <c r="N4537" s="313">
        <f>N4527/(1+HLOOKUP(N4524,$C$3735:$AP$3738,4,0)/$C$3729)^$C4537</f>
        <v>4.2577611577037759E-3</v>
      </c>
    </row>
    <row r="4538" spans="3:21" ht="17.399999999999999" hidden="1" outlineLevel="1">
      <c r="C4538" s="312">
        <f t="shared" si="696"/>
        <v>11</v>
      </c>
      <c r="D4538" s="319">
        <f t="shared" si="695"/>
        <v>4.2424302472297282E-3</v>
      </c>
      <c r="O4538" s="313">
        <f>O4527/(1+HLOOKUP(O4524,$C$3735:$AP$3738,4,0)/$C$3729)^$C4538</f>
        <v>4.2424302472297282E-3</v>
      </c>
    </row>
    <row r="4539" spans="3:21" ht="17.399999999999999" hidden="1" outlineLevel="1">
      <c r="C4539" s="312">
        <f t="shared" si="696"/>
        <v>12</v>
      </c>
      <c r="D4539" s="319">
        <f t="shared" si="695"/>
        <v>4.2272351043514764E-3</v>
      </c>
      <c r="P4539" s="313">
        <f>P4527/(1+HLOOKUP(P4524,$C$3735:$AP$3738,4,0)/$C$3729)^$C4539</f>
        <v>4.2272351043514764E-3</v>
      </c>
    </row>
    <row r="4540" spans="3:21" ht="17.399999999999999" hidden="1" outlineLevel="1">
      <c r="C4540" s="312">
        <f t="shared" si="696"/>
        <v>13</v>
      </c>
      <c r="D4540" s="319">
        <f t="shared" si="695"/>
        <v>4.2099093556118537E-3</v>
      </c>
      <c r="Q4540" s="313">
        <f>Q4527/(1+HLOOKUP(Q4524,$C$3735:$AP$3738,4,0)/$C$3729)^$C4540</f>
        <v>4.2099093556118537E-3</v>
      </c>
    </row>
    <row r="4541" spans="3:21" ht="17.399999999999999" hidden="1" outlineLevel="1">
      <c r="C4541" s="312">
        <f t="shared" si="696"/>
        <v>14</v>
      </c>
      <c r="D4541" s="319">
        <f t="shared" si="695"/>
        <v>4.1923864175918216E-3</v>
      </c>
      <c r="R4541" s="313">
        <f>R4527/(1+HLOOKUP(R4524,$C$3735:$AP$3738,4,0)/$C$3729)^$C4541</f>
        <v>4.1923864175918216E-3</v>
      </c>
    </row>
    <row r="4542" spans="3:21" ht="17.399999999999999" hidden="1" outlineLevel="1">
      <c r="C4542" s="312">
        <f t="shared" si="696"/>
        <v>15</v>
      </c>
      <c r="D4542" s="319">
        <f t="shared" si="695"/>
        <v>4.1746686721175659E-3</v>
      </c>
      <c r="S4542" s="313">
        <f>S4527/(1+HLOOKUP(S4524,$C$3735:$AP$3738,4,0)/$C$3729)^$C4542</f>
        <v>4.1746686721175659E-3</v>
      </c>
    </row>
    <row r="4543" spans="3:21" ht="17.399999999999999" hidden="1" outlineLevel="1">
      <c r="C4543" s="312">
        <f t="shared" si="696"/>
        <v>16</v>
      </c>
      <c r="D4543" s="319">
        <f t="shared" si="695"/>
        <v>4.1567585161977018E-3</v>
      </c>
      <c r="T4543" s="313">
        <f>T4527/(1+HLOOKUP(T4524,$C$3735:$AP$3738,4,0)/$C$3729)^$C4543</f>
        <v>4.1567585161977018E-3</v>
      </c>
    </row>
    <row r="4544" spans="3:21" ht="17.399999999999999" hidden="1" outlineLevel="1">
      <c r="C4544" s="312">
        <f t="shared" si="696"/>
        <v>17</v>
      </c>
      <c r="D4544" s="319">
        <f t="shared" si="695"/>
        <v>4.1386583615917877E-3</v>
      </c>
      <c r="U4544" s="313">
        <f>U4527/(1+HLOOKUP(U4524,$C$3735:$AP$3738,4,0)/$C$3729)^$C4544</f>
        <v>4.1386583615917877E-3</v>
      </c>
    </row>
    <row r="4545" spans="3:37" ht="17.399999999999999" hidden="1" outlineLevel="1">
      <c r="C4545" s="312">
        <f t="shared" si="696"/>
        <v>18</v>
      </c>
      <c r="D4545" s="319">
        <f t="shared" si="695"/>
        <v>4.1203706343777985E-3</v>
      </c>
      <c r="V4545" s="313">
        <f>V4527/(1+HLOOKUP(V4524,$C$3735:$AP$3738,4,0)/$C$3729)^$C4545</f>
        <v>4.1203706343777985E-3</v>
      </c>
    </row>
    <row r="4546" spans="3:37" ht="17.399999999999999" hidden="1" outlineLevel="1">
      <c r="C4546" s="312">
        <f t="shared" si="696"/>
        <v>19</v>
      </c>
      <c r="D4546" s="319">
        <f t="shared" si="695"/>
        <v>4.1018977745187323E-3</v>
      </c>
      <c r="W4546" s="313">
        <f>W4527/(1+HLOOKUP(W4524,$C$3735:$AP$3738,4,0)/$C$3729)^$C4546</f>
        <v>4.1018977745187323E-3</v>
      </c>
    </row>
    <row r="4547" spans="3:37" ht="17.399999999999999" hidden="1" outlineLevel="1">
      <c r="C4547" s="312">
        <f t="shared" si="696"/>
        <v>20</v>
      </c>
      <c r="D4547" s="319">
        <f t="shared" si="695"/>
        <v>4.08324223542817E-3</v>
      </c>
      <c r="X4547" s="313">
        <f>X4527/(1+HLOOKUP(X4524,$C$3735:$AP$3738,4,0)/$C$3729)^$C4547</f>
        <v>4.08324223542817E-3</v>
      </c>
    </row>
    <row r="4548" spans="3:37" ht="17.399999999999999" hidden="1" outlineLevel="1">
      <c r="C4548" s="312">
        <f t="shared" si="696"/>
        <v>21</v>
      </c>
      <c r="D4548" s="319">
        <f t="shared" si="695"/>
        <v>4.0644064835351256E-3</v>
      </c>
      <c r="Y4548" s="313">
        <f>Y4527/(1+HLOOKUP(Y4524,$C$3735:$AP$3738,4,0)/$C$3729)^$C4548</f>
        <v>4.0644064835351256E-3</v>
      </c>
    </row>
    <row r="4549" spans="3:37" ht="17.399999999999999" hidden="1" outlineLevel="1">
      <c r="C4549" s="312">
        <f t="shared" si="696"/>
        <v>22</v>
      </c>
      <c r="D4549" s="319">
        <f t="shared" si="695"/>
        <v>4.0453929978481809E-3</v>
      </c>
      <c r="Z4549" s="313">
        <f>Z4527/(1+HLOOKUP(Z4524,$C$3735:$AP$3738,4,0)/$C$3729)^$C4549</f>
        <v>4.0453929978481809E-3</v>
      </c>
      <c r="AA4549" s="324"/>
    </row>
    <row r="4550" spans="3:37" ht="17.399999999999999" hidden="1" outlineLevel="1">
      <c r="C4550" s="312">
        <f t="shared" si="696"/>
        <v>23</v>
      </c>
      <c r="D4550" s="319">
        <f t="shared" si="695"/>
        <v>4.0262042695190479E-3</v>
      </c>
      <c r="AA4550" s="313">
        <f>AA4527/(1+HLOOKUP(AA4524,$C$3735:$AP$3738,4,0)/$C$3729)^$C4550</f>
        <v>4.0262042695190479E-3</v>
      </c>
    </row>
    <row r="4551" spans="3:37" ht="17.399999999999999" hidden="1" outlineLevel="1">
      <c r="C4551" s="312">
        <f t="shared" si="696"/>
        <v>24</v>
      </c>
      <c r="D4551" s="319">
        <f t="shared" si="695"/>
        <v>4.0068428014056346E-3</v>
      </c>
      <c r="AA4551" s="319"/>
      <c r="AB4551" s="313">
        <f>AB4527/(1+HLOOKUP(AB4524,$C$3735:$AP$3738,4,0)/$C$3729)^$C4551</f>
        <v>4.0068428014056346E-3</v>
      </c>
    </row>
    <row r="4552" spans="3:37" ht="17.399999999999999" hidden="1" outlineLevel="1">
      <c r="C4552" s="312">
        <f t="shared" si="696"/>
        <v>25</v>
      </c>
      <c r="D4552" s="319">
        <f t="shared" si="695"/>
        <v>3.9873111076346715E-3</v>
      </c>
      <c r="AC4552" s="313">
        <f>AC4527/(1+HLOOKUP(AC4524,$C$3735:$AP$3738,4,0)/$C$3729)^$C4552</f>
        <v>3.9873111076346715E-3</v>
      </c>
    </row>
    <row r="4553" spans="3:37" ht="17.399999999999999" hidden="1" outlineLevel="1">
      <c r="C4553" s="312">
        <f t="shared" si="696"/>
        <v>26</v>
      </c>
      <c r="D4553" s="319">
        <f t="shared" si="695"/>
        <v>3.9676117131641157E-3</v>
      </c>
      <c r="AD4553" s="313">
        <f>AD4527/(1+HLOOKUP(AD4524,$C$3735:$AP$3738,4,0)/$C$3729)^$C4553</f>
        <v>3.9676117131641157E-3</v>
      </c>
    </row>
    <row r="4554" spans="3:37" ht="17.399999999999999" hidden="1" outlineLevel="1">
      <c r="C4554" s="312">
        <f t="shared" si="696"/>
        <v>27</v>
      </c>
      <c r="D4554" s="319">
        <f t="shared" si="695"/>
        <v>3.9477471533452173E-3</v>
      </c>
      <c r="AE4554" s="313">
        <f>AE4527/(1+HLOOKUP(AE4524,$C$3735:$AP$3738,4,0)/$C$3729)^$C4554</f>
        <v>3.9477471533452173E-3</v>
      </c>
    </row>
    <row r="4555" spans="3:37" ht="17.399999999999999" hidden="1" outlineLevel="1">
      <c r="C4555" s="312">
        <f t="shared" si="696"/>
        <v>28</v>
      </c>
      <c r="D4555" s="319">
        <f t="shared" si="695"/>
        <v>3.9277199734846571E-3</v>
      </c>
      <c r="AF4555" s="313">
        <f>AF4527/(1+HLOOKUP(AF4524,$C$3735:$AP$3738,4,0)/$C$3729)^$C4555</f>
        <v>3.9277199734846571E-3</v>
      </c>
    </row>
    <row r="4556" spans="3:37" ht="17.399999999999999" hidden="1" outlineLevel="1">
      <c r="C4556" s="312">
        <f t="shared" si="696"/>
        <v>29</v>
      </c>
      <c r="D4556" s="319">
        <f t="shared" si="695"/>
        <v>3.9075327284064879E-3</v>
      </c>
      <c r="AG4556" s="313">
        <f>AG4527/(1+HLOOKUP(AG4524,$C$3735:$AP$3738,4,0)/$C$3729)^$C4556</f>
        <v>3.9075327284064879E-3</v>
      </c>
    </row>
    <row r="4557" spans="3:37" ht="17.399999999999999" hidden="1" outlineLevel="1">
      <c r="C4557" s="312">
        <f t="shared" si="696"/>
        <v>30</v>
      </c>
      <c r="D4557" s="319">
        <f t="shared" si="695"/>
        <v>3.8871879820142948E-3</v>
      </c>
      <c r="AG4557" s="319"/>
      <c r="AH4557" s="313">
        <f>AH4527/(1+HLOOKUP(AH4524,$C$3735:$AP$3738,4,0)/$C$3729)^$C4557</f>
        <v>3.8871879820142948E-3</v>
      </c>
    </row>
    <row r="4558" spans="3:37" ht="17.399999999999999" hidden="1" outlineLevel="1">
      <c r="C4558" s="312">
        <f t="shared" si="696"/>
        <v>31</v>
      </c>
      <c r="D4558" s="319">
        <f>SUM(E4558:AI4558)</f>
        <v>3.8666883068534485E-3</v>
      </c>
      <c r="AG4558" s="319"/>
      <c r="AH4558" s="319"/>
      <c r="AI4558" s="313">
        <f>AI4527/(1+HLOOKUP(AI4524,$C$3735:$AP$3738,4,0)/$C$3729)^$C4558</f>
        <v>3.8666883068534485E-3</v>
      </c>
    </row>
    <row r="4559" spans="3:37" ht="17.399999999999999" hidden="1" outlineLevel="1">
      <c r="C4559" s="312">
        <f t="shared" si="696"/>
        <v>32</v>
      </c>
      <c r="D4559" s="319">
        <f>SUM(E4559:AJ4559)</f>
        <v>3.8460362836736832E-3</v>
      </c>
      <c r="AG4559" s="319"/>
      <c r="AH4559" s="319"/>
      <c r="AI4559" s="319"/>
      <c r="AJ4559" s="313">
        <f>AJ4527/(1+HLOOKUP(AJ4524,$C$3735:$AP$3738,4,0)/$C$3729)^$C4559</f>
        <v>3.8460362836736832E-3</v>
      </c>
    </row>
    <row r="4560" spans="3:37" ht="17.399999999999999" hidden="1" outlineLevel="1">
      <c r="C4560" s="312">
        <f t="shared" si="696"/>
        <v>33</v>
      </c>
      <c r="D4560" s="319">
        <f>SUM(E4560:AK4560)</f>
        <v>3.8252345009919908E-3</v>
      </c>
      <c r="AG4560" s="319"/>
      <c r="AH4560" s="319"/>
      <c r="AI4560" s="319"/>
      <c r="AJ4560" s="319"/>
      <c r="AK4560" s="313">
        <f>AK4527/(1+HLOOKUP(AK4524,$C$3735:$AP$3738,4,0)/$C$3729)^$C4560</f>
        <v>3.8252345009919908E-3</v>
      </c>
    </row>
    <row r="4561" spans="2:40" ht="17.399999999999999" hidden="1" outlineLevel="1">
      <c r="C4561" s="312">
        <f t="shared" si="696"/>
        <v>34</v>
      </c>
      <c r="D4561" s="319">
        <f>SUM(E4561:AL4561)</f>
        <v>3.8042855546560083E-3</v>
      </c>
      <c r="AG4561" s="319"/>
      <c r="AH4561" s="319"/>
      <c r="AI4561" s="319"/>
      <c r="AJ4561" s="319"/>
      <c r="AK4561" s="319"/>
      <c r="AL4561" s="313">
        <f>AL4527/(1+HLOOKUP(AL4524,$C$3735:$AP$3738,4,0)/$C$3729)^$C4561</f>
        <v>3.8042855546560083E-3</v>
      </c>
    </row>
    <row r="4562" spans="2:40" ht="17.399999999999999" hidden="1" outlineLevel="1">
      <c r="B4562" s="268"/>
      <c r="C4562" s="314">
        <f t="shared" si="696"/>
        <v>35</v>
      </c>
      <c r="D4562" s="321">
        <f>D4527-SUM(D4528:D4561)</f>
        <v>0.85995112356832304</v>
      </c>
      <c r="E4562" s="268"/>
      <c r="F4562" s="268"/>
      <c r="G4562" s="268"/>
      <c r="H4562" s="268"/>
      <c r="I4562" s="268"/>
      <c r="J4562" s="268"/>
      <c r="K4562" s="268"/>
      <c r="L4562" s="268"/>
      <c r="M4562" s="268"/>
      <c r="N4562" s="268"/>
      <c r="O4562" s="268"/>
      <c r="P4562" s="268"/>
      <c r="Q4562" s="268"/>
      <c r="R4562" s="268"/>
      <c r="S4562" s="268"/>
      <c r="T4562" s="268"/>
      <c r="U4562" s="268"/>
      <c r="V4562" s="268"/>
      <c r="W4562" s="268"/>
      <c r="X4562" s="268"/>
      <c r="Y4562" s="268"/>
      <c r="Z4562" s="268"/>
      <c r="AA4562" s="268"/>
      <c r="AB4562" s="268"/>
      <c r="AC4562" s="268"/>
      <c r="AD4562" s="268"/>
      <c r="AE4562" s="268"/>
      <c r="AF4562" s="268"/>
      <c r="AG4562" s="268"/>
      <c r="AH4562" s="321"/>
      <c r="AI4562" s="321"/>
      <c r="AJ4562" s="321"/>
      <c r="AK4562" s="321"/>
      <c r="AL4562" s="321"/>
      <c r="AM4562" s="316">
        <f>((AM4527/$D4562)^(1/$C4562)-1)*$C$3729</f>
        <v>1.7786713672501619E-2</v>
      </c>
    </row>
    <row r="4563" spans="2:40" hidden="1" outlineLevel="1"/>
    <row r="4564" spans="2:40" ht="17.399999999999999" collapsed="1">
      <c r="B4564" s="302" t="s">
        <v>127</v>
      </c>
      <c r="C4564" s="304">
        <f>AN4603</f>
        <v>1.7919760170959087E-2</v>
      </c>
      <c r="D4564" s="317">
        <v>0</v>
      </c>
      <c r="E4564" s="317">
        <f t="shared" ref="E4564:AN4564" si="697">D4564+1</f>
        <v>1</v>
      </c>
      <c r="F4564" s="317">
        <f t="shared" si="697"/>
        <v>2</v>
      </c>
      <c r="G4564" s="317">
        <f t="shared" si="697"/>
        <v>3</v>
      </c>
      <c r="H4564" s="317">
        <f t="shared" si="697"/>
        <v>4</v>
      </c>
      <c r="I4564" s="317">
        <f t="shared" si="697"/>
        <v>5</v>
      </c>
      <c r="J4564" s="317">
        <f t="shared" si="697"/>
        <v>6</v>
      </c>
      <c r="K4564" s="317">
        <f t="shared" si="697"/>
        <v>7</v>
      </c>
      <c r="L4564" s="317">
        <f t="shared" si="697"/>
        <v>8</v>
      </c>
      <c r="M4564" s="317">
        <f t="shared" si="697"/>
        <v>9</v>
      </c>
      <c r="N4564" s="317">
        <f t="shared" si="697"/>
        <v>10</v>
      </c>
      <c r="O4564" s="317">
        <f t="shared" si="697"/>
        <v>11</v>
      </c>
      <c r="P4564" s="317">
        <f t="shared" si="697"/>
        <v>12</v>
      </c>
      <c r="Q4564" s="317">
        <f t="shared" si="697"/>
        <v>13</v>
      </c>
      <c r="R4564" s="317">
        <f t="shared" si="697"/>
        <v>14</v>
      </c>
      <c r="S4564" s="317">
        <f t="shared" si="697"/>
        <v>15</v>
      </c>
      <c r="T4564" s="317">
        <f t="shared" si="697"/>
        <v>16</v>
      </c>
      <c r="U4564" s="317">
        <f t="shared" si="697"/>
        <v>17</v>
      </c>
      <c r="V4564" s="317">
        <f t="shared" si="697"/>
        <v>18</v>
      </c>
      <c r="W4564" s="317">
        <f t="shared" si="697"/>
        <v>19</v>
      </c>
      <c r="X4564" s="317">
        <f t="shared" si="697"/>
        <v>20</v>
      </c>
      <c r="Y4564" s="317">
        <f t="shared" si="697"/>
        <v>21</v>
      </c>
      <c r="Z4564" s="317">
        <f t="shared" si="697"/>
        <v>22</v>
      </c>
      <c r="AA4564" s="317">
        <f t="shared" si="697"/>
        <v>23</v>
      </c>
      <c r="AB4564" s="317">
        <f t="shared" si="697"/>
        <v>24</v>
      </c>
      <c r="AC4564" s="317">
        <f t="shared" si="697"/>
        <v>25</v>
      </c>
      <c r="AD4564" s="317">
        <f t="shared" si="697"/>
        <v>26</v>
      </c>
      <c r="AE4564" s="317">
        <f t="shared" si="697"/>
        <v>27</v>
      </c>
      <c r="AF4564" s="317">
        <f t="shared" si="697"/>
        <v>28</v>
      </c>
      <c r="AG4564" s="317">
        <f t="shared" si="697"/>
        <v>29</v>
      </c>
      <c r="AH4564" s="317">
        <f t="shared" si="697"/>
        <v>30</v>
      </c>
      <c r="AI4564" s="317">
        <f t="shared" si="697"/>
        <v>31</v>
      </c>
      <c r="AJ4564" s="317">
        <f t="shared" si="697"/>
        <v>32</v>
      </c>
      <c r="AK4564" s="317">
        <f t="shared" si="697"/>
        <v>33</v>
      </c>
      <c r="AL4564" s="317">
        <f t="shared" si="697"/>
        <v>34</v>
      </c>
      <c r="AM4564" s="317">
        <f t="shared" si="697"/>
        <v>35</v>
      </c>
      <c r="AN4564" s="318">
        <f t="shared" si="697"/>
        <v>36</v>
      </c>
    </row>
    <row r="4565" spans="2:40" ht="17.399999999999999" hidden="1" outlineLevel="1">
      <c r="C4565" s="307" t="s">
        <v>2487</v>
      </c>
      <c r="D4565" s="319"/>
      <c r="E4565" s="319"/>
      <c r="F4565" s="319"/>
      <c r="G4565" s="319"/>
      <c r="H4565" s="319"/>
      <c r="I4565" s="319"/>
      <c r="J4565" s="319"/>
      <c r="K4565" s="319"/>
      <c r="L4565" s="319"/>
      <c r="M4565" s="319"/>
      <c r="N4565" s="319"/>
      <c r="O4565" s="319"/>
      <c r="P4565" s="319"/>
      <c r="Q4565" s="319"/>
      <c r="R4565" s="319"/>
      <c r="S4565" s="319"/>
      <c r="T4565" s="319"/>
      <c r="U4565" s="319"/>
      <c r="V4565" s="319"/>
      <c r="W4565" s="319"/>
      <c r="X4565" s="319"/>
      <c r="Y4565" s="319"/>
      <c r="Z4565" s="319"/>
      <c r="AA4565" s="319"/>
      <c r="AB4565" s="319"/>
      <c r="AC4565" s="319"/>
      <c r="AD4565" s="319"/>
      <c r="AE4565" s="319"/>
      <c r="AF4565" s="319"/>
      <c r="AG4565" s="319"/>
      <c r="AH4565" s="319"/>
      <c r="AI4565" s="319"/>
      <c r="AJ4565" s="319"/>
      <c r="AK4565" s="319"/>
      <c r="AL4565" s="319"/>
      <c r="AM4565" s="319"/>
      <c r="AN4565" s="319">
        <v>1</v>
      </c>
    </row>
    <row r="4566" spans="2:40" ht="17.399999999999999" hidden="1" outlineLevel="1">
      <c r="C4566" s="307" t="s">
        <v>2488</v>
      </c>
      <c r="D4566" s="319"/>
      <c r="E4566" s="319">
        <f t="shared" ref="E4566:AM4566" si="698">F4566</f>
        <v>4.4500000000000008E-3</v>
      </c>
      <c r="F4566" s="319">
        <f t="shared" si="698"/>
        <v>4.4500000000000008E-3</v>
      </c>
      <c r="G4566" s="319">
        <f t="shared" si="698"/>
        <v>4.4500000000000008E-3</v>
      </c>
      <c r="H4566" s="319">
        <f t="shared" si="698"/>
        <v>4.4500000000000008E-3</v>
      </c>
      <c r="I4566" s="319">
        <f t="shared" si="698"/>
        <v>4.4500000000000008E-3</v>
      </c>
      <c r="J4566" s="319">
        <f t="shared" si="698"/>
        <v>4.4500000000000008E-3</v>
      </c>
      <c r="K4566" s="319">
        <f t="shared" si="698"/>
        <v>4.4500000000000008E-3</v>
      </c>
      <c r="L4566" s="319">
        <f t="shared" si="698"/>
        <v>4.4500000000000008E-3</v>
      </c>
      <c r="M4566" s="319">
        <f t="shared" si="698"/>
        <v>4.4500000000000008E-3</v>
      </c>
      <c r="N4566" s="319">
        <f t="shared" si="698"/>
        <v>4.4500000000000008E-3</v>
      </c>
      <c r="O4566" s="319">
        <f t="shared" si="698"/>
        <v>4.4500000000000008E-3</v>
      </c>
      <c r="P4566" s="319">
        <f t="shared" si="698"/>
        <v>4.4500000000000008E-3</v>
      </c>
      <c r="Q4566" s="319">
        <f t="shared" si="698"/>
        <v>4.4500000000000008E-3</v>
      </c>
      <c r="R4566" s="319">
        <f t="shared" si="698"/>
        <v>4.4500000000000008E-3</v>
      </c>
      <c r="S4566" s="319">
        <f t="shared" si="698"/>
        <v>4.4500000000000008E-3</v>
      </c>
      <c r="T4566" s="319">
        <f t="shared" si="698"/>
        <v>4.4500000000000008E-3</v>
      </c>
      <c r="U4566" s="319">
        <f t="shared" si="698"/>
        <v>4.4500000000000008E-3</v>
      </c>
      <c r="V4566" s="319">
        <f t="shared" si="698"/>
        <v>4.4500000000000008E-3</v>
      </c>
      <c r="W4566" s="319">
        <f t="shared" si="698"/>
        <v>4.4500000000000008E-3</v>
      </c>
      <c r="X4566" s="319">
        <f t="shared" si="698"/>
        <v>4.4500000000000008E-3</v>
      </c>
      <c r="Y4566" s="319">
        <f t="shared" si="698"/>
        <v>4.4500000000000008E-3</v>
      </c>
      <c r="Z4566" s="319">
        <f t="shared" si="698"/>
        <v>4.4500000000000008E-3</v>
      </c>
      <c r="AA4566" s="319">
        <f t="shared" si="698"/>
        <v>4.4500000000000008E-3</v>
      </c>
      <c r="AB4566" s="319">
        <f t="shared" si="698"/>
        <v>4.4500000000000008E-3</v>
      </c>
      <c r="AC4566" s="319">
        <f t="shared" si="698"/>
        <v>4.4500000000000008E-3</v>
      </c>
      <c r="AD4566" s="319">
        <f t="shared" si="698"/>
        <v>4.4500000000000008E-3</v>
      </c>
      <c r="AE4566" s="319">
        <f t="shared" si="698"/>
        <v>4.4500000000000008E-3</v>
      </c>
      <c r="AF4566" s="319">
        <f t="shared" si="698"/>
        <v>4.4500000000000008E-3</v>
      </c>
      <c r="AG4566" s="319">
        <f t="shared" si="698"/>
        <v>4.4500000000000008E-3</v>
      </c>
      <c r="AH4566" s="319">
        <f t="shared" si="698"/>
        <v>4.4500000000000008E-3</v>
      </c>
      <c r="AI4566" s="319">
        <f t="shared" si="698"/>
        <v>4.4500000000000008E-3</v>
      </c>
      <c r="AJ4566" s="319">
        <f t="shared" si="698"/>
        <v>4.4500000000000008E-3</v>
      </c>
      <c r="AK4566" s="319">
        <f t="shared" si="698"/>
        <v>4.4500000000000008E-3</v>
      </c>
      <c r="AL4566" s="319">
        <f t="shared" si="698"/>
        <v>4.4500000000000008E-3</v>
      </c>
      <c r="AM4566" s="319">
        <f t="shared" si="698"/>
        <v>4.4500000000000008E-3</v>
      </c>
      <c r="AN4566" s="319">
        <f>HLOOKUP(AN4564,$C$3735:$AP$3737,3,0)/$C$3729</f>
        <v>4.4500000000000008E-3</v>
      </c>
    </row>
    <row r="4567" spans="2:40" ht="17.399999999999999" hidden="1" outlineLevel="1">
      <c r="C4567" s="307" t="s">
        <v>2489</v>
      </c>
      <c r="D4567" s="319">
        <v>1</v>
      </c>
      <c r="E4567" s="319">
        <f t="shared" ref="E4567:AN4567" si="699">SUM(E4565:E4566)</f>
        <v>4.4500000000000008E-3</v>
      </c>
      <c r="F4567" s="319">
        <f t="shared" si="699"/>
        <v>4.4500000000000008E-3</v>
      </c>
      <c r="G4567" s="319">
        <f t="shared" si="699"/>
        <v>4.4500000000000008E-3</v>
      </c>
      <c r="H4567" s="319">
        <f t="shared" si="699"/>
        <v>4.4500000000000008E-3</v>
      </c>
      <c r="I4567" s="319">
        <f t="shared" si="699"/>
        <v>4.4500000000000008E-3</v>
      </c>
      <c r="J4567" s="319">
        <f t="shared" si="699"/>
        <v>4.4500000000000008E-3</v>
      </c>
      <c r="K4567" s="319">
        <f t="shared" si="699"/>
        <v>4.4500000000000008E-3</v>
      </c>
      <c r="L4567" s="319">
        <f t="shared" si="699"/>
        <v>4.4500000000000008E-3</v>
      </c>
      <c r="M4567" s="319">
        <f t="shared" si="699"/>
        <v>4.4500000000000008E-3</v>
      </c>
      <c r="N4567" s="319">
        <f t="shared" si="699"/>
        <v>4.4500000000000008E-3</v>
      </c>
      <c r="O4567" s="319">
        <f t="shared" si="699"/>
        <v>4.4500000000000008E-3</v>
      </c>
      <c r="P4567" s="319">
        <f t="shared" si="699"/>
        <v>4.4500000000000008E-3</v>
      </c>
      <c r="Q4567" s="319">
        <f t="shared" si="699"/>
        <v>4.4500000000000008E-3</v>
      </c>
      <c r="R4567" s="319">
        <f t="shared" si="699"/>
        <v>4.4500000000000008E-3</v>
      </c>
      <c r="S4567" s="319">
        <f t="shared" si="699"/>
        <v>4.4500000000000008E-3</v>
      </c>
      <c r="T4567" s="319">
        <f t="shared" si="699"/>
        <v>4.4500000000000008E-3</v>
      </c>
      <c r="U4567" s="319">
        <f t="shared" si="699"/>
        <v>4.4500000000000008E-3</v>
      </c>
      <c r="V4567" s="319">
        <f t="shared" si="699"/>
        <v>4.4500000000000008E-3</v>
      </c>
      <c r="W4567" s="319">
        <f t="shared" si="699"/>
        <v>4.4500000000000008E-3</v>
      </c>
      <c r="X4567" s="319">
        <f t="shared" si="699"/>
        <v>4.4500000000000008E-3</v>
      </c>
      <c r="Y4567" s="319">
        <f t="shared" si="699"/>
        <v>4.4500000000000008E-3</v>
      </c>
      <c r="Z4567" s="319">
        <f t="shared" si="699"/>
        <v>4.4500000000000008E-3</v>
      </c>
      <c r="AA4567" s="319">
        <f t="shared" si="699"/>
        <v>4.4500000000000008E-3</v>
      </c>
      <c r="AB4567" s="319">
        <f t="shared" si="699"/>
        <v>4.4500000000000008E-3</v>
      </c>
      <c r="AC4567" s="319">
        <f t="shared" si="699"/>
        <v>4.4500000000000008E-3</v>
      </c>
      <c r="AD4567" s="319">
        <f t="shared" si="699"/>
        <v>4.4500000000000008E-3</v>
      </c>
      <c r="AE4567" s="319">
        <f t="shared" si="699"/>
        <v>4.4500000000000008E-3</v>
      </c>
      <c r="AF4567" s="319">
        <f t="shared" si="699"/>
        <v>4.4500000000000008E-3</v>
      </c>
      <c r="AG4567" s="319">
        <f t="shared" si="699"/>
        <v>4.4500000000000008E-3</v>
      </c>
      <c r="AH4567" s="319">
        <f t="shared" si="699"/>
        <v>4.4500000000000008E-3</v>
      </c>
      <c r="AI4567" s="319">
        <f t="shared" si="699"/>
        <v>4.4500000000000008E-3</v>
      </c>
      <c r="AJ4567" s="319">
        <f t="shared" si="699"/>
        <v>4.4500000000000008E-3</v>
      </c>
      <c r="AK4567" s="319">
        <f t="shared" si="699"/>
        <v>4.4500000000000008E-3</v>
      </c>
      <c r="AL4567" s="319">
        <f t="shared" si="699"/>
        <v>4.4500000000000008E-3</v>
      </c>
      <c r="AM4567" s="319">
        <f t="shared" si="699"/>
        <v>4.4500000000000008E-3</v>
      </c>
      <c r="AN4567" s="319">
        <f t="shared" si="699"/>
        <v>1.0044500000000001</v>
      </c>
    </row>
    <row r="4568" spans="2:40" ht="17.399999999999999" hidden="1" outlineLevel="1">
      <c r="C4568" s="312">
        <v>1</v>
      </c>
      <c r="D4568" s="319">
        <f t="shared" ref="D4568:D4597" si="700">SUM(E4568:AH4568)</f>
        <v>4.43337484433375E-3</v>
      </c>
      <c r="E4568" s="313">
        <f>E4567/(1+HLOOKUP(E4564,$C$3735:$AP$3738,4,0)/$C$3729)^$C4568</f>
        <v>4.43337484433375E-3</v>
      </c>
      <c r="F4568" s="320"/>
      <c r="G4568" s="320"/>
    </row>
    <row r="4569" spans="2:40" ht="17.399999999999999" hidden="1" outlineLevel="1">
      <c r="C4569" s="312">
        <f t="shared" ref="C4569:C4603" si="701">C4568+1</f>
        <v>2</v>
      </c>
      <c r="D4569" s="319">
        <f t="shared" si="700"/>
        <v>4.4168118000834367E-3</v>
      </c>
      <c r="E4569" s="319"/>
      <c r="F4569" s="313">
        <f>F4567/(1+HLOOKUP(F4564,$C$3735:$AP$3738,4,0)/$C$3729)^$C4569</f>
        <v>4.4168118000834367E-3</v>
      </c>
      <c r="G4569" s="319"/>
    </row>
    <row r="4570" spans="2:40" ht="17.399999999999999" hidden="1" outlineLevel="1">
      <c r="C4570" s="312">
        <f t="shared" si="701"/>
        <v>3</v>
      </c>
      <c r="D4570" s="319">
        <f t="shared" si="700"/>
        <v>4.3999806185821772E-3</v>
      </c>
      <c r="G4570" s="313">
        <f>G4567/(1+HLOOKUP(G4564,$C$3735:$AP$3738,4,0)/$C$3729)^$C4570</f>
        <v>4.3999806185821772E-3</v>
      </c>
    </row>
    <row r="4571" spans="2:40" ht="17.399999999999999" hidden="1" outlineLevel="1">
      <c r="C4571" s="312">
        <f t="shared" si="701"/>
        <v>4</v>
      </c>
      <c r="D4571" s="319">
        <f t="shared" si="700"/>
        <v>4.3834331584091816E-3</v>
      </c>
      <c r="H4571" s="313">
        <f>H4567/(1+HLOOKUP(H4564,$C$3735:$AP$3738,4,0)/$C$3729)^$C4571</f>
        <v>4.3834331584091816E-3</v>
      </c>
    </row>
    <row r="4572" spans="2:40" ht="17.399999999999999" hidden="1" outlineLevel="1">
      <c r="C4572" s="312">
        <f t="shared" si="701"/>
        <v>5</v>
      </c>
      <c r="D4572" s="319">
        <f t="shared" si="700"/>
        <v>4.3671534113485233E-3</v>
      </c>
      <c r="I4572" s="313">
        <f>I4567/(1+HLOOKUP(I4564,$C$3735:$AP$3738,4,0)/$C$3729)^$C4572</f>
        <v>4.3671534113485233E-3</v>
      </c>
    </row>
    <row r="4573" spans="2:40" ht="17.399999999999999" hidden="1" outlineLevel="1">
      <c r="C4573" s="312">
        <f t="shared" si="701"/>
        <v>6</v>
      </c>
      <c r="D4573" s="319">
        <f t="shared" si="700"/>
        <v>4.351016163949872E-3</v>
      </c>
      <c r="J4573" s="313">
        <f>J4567/(1+HLOOKUP(J4564,$C$3735:$AP$3738,4,0)/$C$3729)^$C4573</f>
        <v>4.351016163949872E-3</v>
      </c>
    </row>
    <row r="4574" spans="2:40" ht="17.399999999999999" hidden="1" outlineLevel="1">
      <c r="C4574" s="312">
        <f t="shared" si="701"/>
        <v>7</v>
      </c>
      <c r="D4574" s="319">
        <f t="shared" si="700"/>
        <v>4.3350204321120208E-3</v>
      </c>
      <c r="K4574" s="313">
        <f>K4567/(1+HLOOKUP(K4564,$C$3735:$AP$3738,4,0)/$C$3729)^$C4574</f>
        <v>4.3350204321120208E-3</v>
      </c>
    </row>
    <row r="4575" spans="2:40" ht="17.399999999999999" hidden="1" outlineLevel="1">
      <c r="C4575" s="312">
        <f t="shared" si="701"/>
        <v>8</v>
      </c>
      <c r="D4575" s="319">
        <f t="shared" si="700"/>
        <v>4.3191652406852294E-3</v>
      </c>
      <c r="L4575" s="313">
        <f>L4567/(1+HLOOKUP(L4564,$C$3735:$AP$3738,4,0)/$C$3729)^$C4575</f>
        <v>4.3191652406852294E-3</v>
      </c>
    </row>
    <row r="4576" spans="2:40" ht="17.399999999999999" hidden="1" outlineLevel="1">
      <c r="C4576" s="312">
        <f t="shared" si="701"/>
        <v>9</v>
      </c>
      <c r="D4576" s="319">
        <f t="shared" si="700"/>
        <v>4.3034496233924184E-3</v>
      </c>
      <c r="M4576" s="313">
        <f>M4567/(1+HLOOKUP(M4564,$C$3735:$AP$3738,4,0)/$C$3729)^$C4576</f>
        <v>4.3034496233924184E-3</v>
      </c>
    </row>
    <row r="4577" spans="3:29" ht="17.399999999999999" hidden="1" outlineLevel="1">
      <c r="C4577" s="312">
        <f t="shared" si="701"/>
        <v>10</v>
      </c>
      <c r="D4577" s="319">
        <f t="shared" si="700"/>
        <v>4.2878726227511864E-3</v>
      </c>
      <c r="N4577" s="313">
        <f>N4567/(1+HLOOKUP(N4564,$C$3735:$AP$3738,4,0)/$C$3729)^$C4577</f>
        <v>4.2878726227511864E-3</v>
      </c>
    </row>
    <row r="4578" spans="3:29" ht="17.399999999999999" hidden="1" outlineLevel="1">
      <c r="C4578" s="312">
        <f t="shared" si="701"/>
        <v>11</v>
      </c>
      <c r="D4578" s="319">
        <f t="shared" si="700"/>
        <v>4.272433289996558E-3</v>
      </c>
      <c r="O4578" s="313">
        <f>O4567/(1+HLOOKUP(O4564,$C$3735:$AP$3738,4,0)/$C$3729)^$C4578</f>
        <v>4.272433289996558E-3</v>
      </c>
    </row>
    <row r="4579" spans="3:29" ht="17.399999999999999" hidden="1" outlineLevel="1">
      <c r="C4579" s="312">
        <f t="shared" si="701"/>
        <v>12</v>
      </c>
      <c r="D4579" s="319">
        <f t="shared" si="700"/>
        <v>4.2571306850045986E-3</v>
      </c>
      <c r="P4579" s="313">
        <f>P4567/(1+HLOOKUP(P4564,$C$3735:$AP$3738,4,0)/$C$3729)^$C4579</f>
        <v>4.2571306850045986E-3</v>
      </c>
    </row>
    <row r="4580" spans="3:29" ht="17.399999999999999" hidden="1" outlineLevel="1">
      <c r="C4580" s="312">
        <f t="shared" si="701"/>
        <v>13</v>
      </c>
      <c r="D4580" s="319">
        <f t="shared" si="700"/>
        <v>4.2396824062173122E-3</v>
      </c>
      <c r="Q4580" s="313">
        <f>Q4567/(1+HLOOKUP(Q4564,$C$3735:$AP$3738,4,0)/$C$3729)^$C4580</f>
        <v>4.2396824062173122E-3</v>
      </c>
    </row>
    <row r="4581" spans="3:29" ht="17.399999999999999" hidden="1" outlineLevel="1">
      <c r="C4581" s="312">
        <f t="shared" si="701"/>
        <v>14</v>
      </c>
      <c r="D4581" s="319">
        <f t="shared" si="700"/>
        <v>4.2220355436002506E-3</v>
      </c>
      <c r="R4581" s="313">
        <f>R4567/(1+HLOOKUP(R4564,$C$3735:$AP$3738,4,0)/$C$3729)^$C4581</f>
        <v>4.2220355436002506E-3</v>
      </c>
    </row>
    <row r="4582" spans="3:29" ht="17.399999999999999" hidden="1" outlineLevel="1">
      <c r="C4582" s="312">
        <f t="shared" si="701"/>
        <v>15</v>
      </c>
      <c r="D4582" s="319">
        <f t="shared" si="700"/>
        <v>4.2041924958241966E-3</v>
      </c>
      <c r="S4582" s="313">
        <f>S4567/(1+HLOOKUP(S4564,$C$3735:$AP$3738,4,0)/$C$3729)^$C4582</f>
        <v>4.2041924958241966E-3</v>
      </c>
    </row>
    <row r="4583" spans="3:29" ht="17.399999999999999" hidden="1" outlineLevel="1">
      <c r="C4583" s="312">
        <f t="shared" si="701"/>
        <v>16</v>
      </c>
      <c r="D4583" s="319">
        <f t="shared" si="700"/>
        <v>4.1861556768497364E-3</v>
      </c>
      <c r="T4583" s="313">
        <f>T4567/(1+HLOOKUP(T4564,$C$3735:$AP$3738,4,0)/$C$3729)^$C4583</f>
        <v>4.1861556768497364E-3</v>
      </c>
    </row>
    <row r="4584" spans="3:29" ht="17.399999999999999" hidden="1" outlineLevel="1">
      <c r="C4584" s="312">
        <f t="shared" si="701"/>
        <v>17</v>
      </c>
      <c r="D4584" s="319">
        <f t="shared" si="700"/>
        <v>4.1679275154927198E-3</v>
      </c>
      <c r="U4584" s="313">
        <f>U4567/(1+HLOOKUP(U4564,$C$3735:$AP$3738,4,0)/$C$3729)^$C4584</f>
        <v>4.1679275154927198E-3</v>
      </c>
    </row>
    <row r="4585" spans="3:29" ht="17.399999999999999" hidden="1" outlineLevel="1">
      <c r="C4585" s="312">
        <f t="shared" si="701"/>
        <v>18</v>
      </c>
      <c r="D4585" s="319">
        <f t="shared" si="700"/>
        <v>4.1495104549886738E-3</v>
      </c>
      <c r="V4585" s="313">
        <f>V4567/(1+HLOOKUP(V4564,$C$3735:$AP$3738,4,0)/$C$3729)^$C4585</f>
        <v>4.1495104549886738E-3</v>
      </c>
    </row>
    <row r="4586" spans="3:29" ht="17.399999999999999" hidden="1" outlineLevel="1">
      <c r="C4586" s="312">
        <f t="shared" si="701"/>
        <v>19</v>
      </c>
      <c r="D4586" s="319">
        <f t="shared" si="700"/>
        <v>4.1309069525563473E-3</v>
      </c>
      <c r="W4586" s="313">
        <f>W4567/(1+HLOOKUP(W4564,$C$3735:$AP$3738,4,0)/$C$3729)^$C4586</f>
        <v>4.1309069525563473E-3</v>
      </c>
    </row>
    <row r="4587" spans="3:29" ht="17.399999999999999" hidden="1" outlineLevel="1">
      <c r="C4587" s="312">
        <f t="shared" si="701"/>
        <v>20</v>
      </c>
      <c r="D4587" s="319">
        <f t="shared" si="700"/>
        <v>4.1121194789601936E-3</v>
      </c>
      <c r="X4587" s="313">
        <f>X4567/(1+HLOOKUP(X4564,$C$3735:$AP$3738,4,0)/$C$3729)^$C4587</f>
        <v>4.1121194789601936E-3</v>
      </c>
    </row>
    <row r="4588" spans="3:29" ht="17.399999999999999" hidden="1" outlineLevel="1">
      <c r="C4588" s="312">
        <f t="shared" si="701"/>
        <v>21</v>
      </c>
      <c r="D4588" s="319">
        <f t="shared" si="700"/>
        <v>4.0931505180721497E-3</v>
      </c>
      <c r="Y4588" s="313">
        <f>Y4567/(1+HLOOKUP(Y4564,$C$3735:$AP$3738,4,0)/$C$3729)^$C4588</f>
        <v>4.0931505180721497E-3</v>
      </c>
    </row>
    <row r="4589" spans="3:29" ht="17.399999999999999" hidden="1" outlineLevel="1">
      <c r="C4589" s="312">
        <f t="shared" si="701"/>
        <v>22</v>
      </c>
      <c r="D4589" s="319">
        <f t="shared" si="700"/>
        <v>4.0740025664326796E-3</v>
      </c>
      <c r="Z4589" s="313">
        <f>Z4567/(1+HLOOKUP(Z4564,$C$3735:$AP$3738,4,0)/$C$3729)^$C4589</f>
        <v>4.0740025664326796E-3</v>
      </c>
      <c r="AA4589" s="324"/>
    </row>
    <row r="4590" spans="3:29" ht="17.399999999999999" hidden="1" outlineLevel="1">
      <c r="C4590" s="312">
        <f t="shared" si="701"/>
        <v>23</v>
      </c>
      <c r="D4590" s="319">
        <f t="shared" si="700"/>
        <v>4.0546781328112619E-3</v>
      </c>
      <c r="AA4590" s="313">
        <f>AA4567/(1+HLOOKUP(AA4564,$C$3735:$AP$3738,4,0)/$C$3729)^$C4590</f>
        <v>4.0546781328112619E-3</v>
      </c>
    </row>
    <row r="4591" spans="3:29" ht="17.399999999999999" hidden="1" outlineLevel="1">
      <c r="C4591" s="312">
        <f t="shared" si="701"/>
        <v>24</v>
      </c>
      <c r="D4591" s="319">
        <f t="shared" si="700"/>
        <v>4.0351797377663531E-3</v>
      </c>
      <c r="AA4591" s="319"/>
      <c r="AB4591" s="313">
        <f>AB4567/(1+HLOOKUP(AB4564,$C$3735:$AP$3738,4,0)/$C$3729)^$C4591</f>
        <v>4.0351797377663531E-3</v>
      </c>
    </row>
    <row r="4592" spans="3:29" ht="17.399999999999999" hidden="1" outlineLevel="1">
      <c r="C4592" s="312">
        <f t="shared" si="701"/>
        <v>25</v>
      </c>
      <c r="D4592" s="319">
        <f t="shared" si="700"/>
        <v>4.0155099132049314E-3</v>
      </c>
      <c r="AC4592" s="313">
        <f>AC4567/(1+HLOOKUP(AC4564,$C$3735:$AP$3738,4,0)/$C$3729)^$C4592</f>
        <v>4.0155099132049314E-3</v>
      </c>
    </row>
    <row r="4593" spans="2:41" ht="17.399999999999999" hidden="1" outlineLevel="1">
      <c r="C4593" s="312">
        <f t="shared" si="701"/>
        <v>26</v>
      </c>
      <c r="D4593" s="319">
        <f t="shared" si="700"/>
        <v>3.9956712019417967E-3</v>
      </c>
      <c r="AD4593" s="313">
        <f>AD4567/(1+HLOOKUP(AD4564,$C$3735:$AP$3738,4,0)/$C$3729)^$C4593</f>
        <v>3.9956712019417967E-3</v>
      </c>
    </row>
    <row r="4594" spans="2:41" ht="17.399999999999999" hidden="1" outlineLevel="1">
      <c r="C4594" s="312">
        <f t="shared" si="701"/>
        <v>27</v>
      </c>
      <c r="D4594" s="319">
        <f t="shared" si="700"/>
        <v>3.97566615725855E-3</v>
      </c>
      <c r="AE4594" s="313">
        <f>AE4567/(1+HLOOKUP(AE4564,$C$3735:$AP$3738,4,0)/$C$3729)^$C4594</f>
        <v>3.97566615725855E-3</v>
      </c>
    </row>
    <row r="4595" spans="2:41" ht="17.399999999999999" hidden="1" outlineLevel="1">
      <c r="C4595" s="312">
        <f t="shared" si="701"/>
        <v>28</v>
      </c>
      <c r="D4595" s="319">
        <f t="shared" si="700"/>
        <v>3.9554973424626248E-3</v>
      </c>
      <c r="AF4595" s="313">
        <f>AF4567/(1+HLOOKUP(AF4564,$C$3735:$AP$3738,4,0)/$C$3729)^$C4595</f>
        <v>3.9554973424626248E-3</v>
      </c>
    </row>
    <row r="4596" spans="2:41" ht="17.399999999999999" hidden="1" outlineLevel="1">
      <c r="C4596" s="312">
        <f t="shared" si="701"/>
        <v>29</v>
      </c>
      <c r="D4596" s="319">
        <f t="shared" si="700"/>
        <v>3.9351673304461382E-3</v>
      </c>
      <c r="AG4596" s="313">
        <f>AG4567/(1+HLOOKUP(AG4564,$C$3735:$AP$3738,4,0)/$C$3729)^$C4596</f>
        <v>3.9351673304461382E-3</v>
      </c>
    </row>
    <row r="4597" spans="2:41" ht="17.399999999999999" hidden="1" outlineLevel="1">
      <c r="C4597" s="312">
        <f t="shared" si="701"/>
        <v>30</v>
      </c>
      <c r="D4597" s="319">
        <f t="shared" si="700"/>
        <v>3.9146787032449471E-3</v>
      </c>
      <c r="AG4597" s="319"/>
      <c r="AH4597" s="313">
        <f>AH4567/(1+HLOOKUP(AH4564,$C$3735:$AP$3738,4,0)/$C$3729)^$C4597</f>
        <v>3.9146787032449471E-3</v>
      </c>
    </row>
    <row r="4598" spans="2:41" ht="17.399999999999999" hidden="1" outlineLevel="1">
      <c r="C4598" s="312">
        <f t="shared" si="701"/>
        <v>31</v>
      </c>
      <c r="D4598" s="319">
        <f>SUM(E4598:AI4598)</f>
        <v>3.8940340515978152E-3</v>
      </c>
      <c r="AG4598" s="319"/>
      <c r="AH4598" s="319"/>
      <c r="AI4598" s="313">
        <f>AI4567/(1+HLOOKUP(AI4564,$C$3735:$AP$3738,4,0)/$C$3729)^$C4598</f>
        <v>3.8940340515978152E-3</v>
      </c>
    </row>
    <row r="4599" spans="2:41" ht="17.399999999999999" hidden="1" outlineLevel="1">
      <c r="C4599" s="312">
        <f t="shared" si="701"/>
        <v>32</v>
      </c>
      <c r="D4599" s="319">
        <f>SUM(E4599:AJ4599)</f>
        <v>3.8732359745058875E-3</v>
      </c>
      <c r="AG4599" s="319"/>
      <c r="AH4599" s="319"/>
      <c r="AI4599" s="319"/>
      <c r="AJ4599" s="313">
        <f>AJ4567/(1+HLOOKUP(AJ4564,$C$3735:$AP$3738,4,0)/$C$3729)^$C4599</f>
        <v>3.8732359745058875E-3</v>
      </c>
    </row>
    <row r="4600" spans="2:41" ht="17.399999999999999" hidden="1" outlineLevel="1">
      <c r="C4600" s="312">
        <f t="shared" si="701"/>
        <v>33</v>
      </c>
      <c r="D4600" s="319">
        <f>SUM(E4600:AK4600)</f>
        <v>3.8522870787924997E-3</v>
      </c>
      <c r="AG4600" s="319"/>
      <c r="AH4600" s="319"/>
      <c r="AI4600" s="319"/>
      <c r="AJ4600" s="319"/>
      <c r="AK4600" s="313">
        <f>AK4567/(1+HLOOKUP(AK4564,$C$3735:$AP$3738,4,0)/$C$3729)^$C4600</f>
        <v>3.8522870787924997E-3</v>
      </c>
    </row>
    <row r="4601" spans="2:41" ht="17.399999999999999" hidden="1" outlineLevel="1">
      <c r="C4601" s="312">
        <f t="shared" si="701"/>
        <v>34</v>
      </c>
      <c r="D4601" s="319">
        <f>SUM(E4601:AL4601)</f>
        <v>3.8311899786634762E-3</v>
      </c>
      <c r="AG4601" s="319"/>
      <c r="AH4601" s="319"/>
      <c r="AI4601" s="319"/>
      <c r="AJ4601" s="319"/>
      <c r="AK4601" s="319"/>
      <c r="AL4601" s="313">
        <f>AL4567/(1+HLOOKUP(AL4564,$C$3735:$AP$3738,4,0)/$C$3729)^$C4601</f>
        <v>3.8311899786634762E-3</v>
      </c>
    </row>
    <row r="4602" spans="2:41" ht="17.399999999999999" hidden="1" outlineLevel="1">
      <c r="C4602" s="312">
        <f t="shared" si="701"/>
        <v>35</v>
      </c>
      <c r="D4602" s="319">
        <f>SUM(E4602:AM4602)</f>
        <v>3.809947295268068E-3</v>
      </c>
      <c r="AG4602" s="319"/>
      <c r="AH4602" s="319"/>
      <c r="AI4602" s="319"/>
      <c r="AJ4602" s="319"/>
      <c r="AK4602" s="319"/>
      <c r="AL4602" s="319"/>
      <c r="AM4602" s="313">
        <f>AM4567/(1+HLOOKUP(AM4564,$C$3735:$AP$3738,4,0)/$C$3729)^$C4602</f>
        <v>3.809947295268068E-3</v>
      </c>
    </row>
    <row r="4603" spans="2:41" ht="17.399999999999999" hidden="1" outlineLevel="1">
      <c r="B4603" s="268"/>
      <c r="C4603" s="314">
        <f t="shared" si="701"/>
        <v>36</v>
      </c>
      <c r="D4603" s="321">
        <f>D4567-SUM(D4568:D4602)</f>
        <v>0.85515073160239241</v>
      </c>
      <c r="E4603" s="268"/>
      <c r="F4603" s="268"/>
      <c r="G4603" s="268"/>
      <c r="H4603" s="268"/>
      <c r="I4603" s="268"/>
      <c r="J4603" s="268"/>
      <c r="K4603" s="268"/>
      <c r="L4603" s="268"/>
      <c r="M4603" s="268"/>
      <c r="N4603" s="268"/>
      <c r="O4603" s="268"/>
      <c r="P4603" s="268"/>
      <c r="Q4603" s="268"/>
      <c r="R4603" s="268"/>
      <c r="S4603" s="268"/>
      <c r="T4603" s="268"/>
      <c r="U4603" s="268"/>
      <c r="V4603" s="268"/>
      <c r="W4603" s="268"/>
      <c r="X4603" s="268"/>
      <c r="Y4603" s="268"/>
      <c r="Z4603" s="268"/>
      <c r="AA4603" s="268"/>
      <c r="AB4603" s="268"/>
      <c r="AC4603" s="268"/>
      <c r="AD4603" s="268"/>
      <c r="AE4603" s="268"/>
      <c r="AF4603" s="268"/>
      <c r="AG4603" s="268"/>
      <c r="AH4603" s="321"/>
      <c r="AI4603" s="321"/>
      <c r="AJ4603" s="321"/>
      <c r="AK4603" s="321"/>
      <c r="AL4603" s="321"/>
      <c r="AM4603" s="321"/>
      <c r="AN4603" s="316">
        <f>((AN4567/$D4603)^(1/$C4603)-1)*$C$3729</f>
        <v>1.7919760170959087E-2</v>
      </c>
    </row>
    <row r="4604" spans="2:41" hidden="1" outlineLevel="1"/>
    <row r="4605" spans="2:41" ht="17.399999999999999" collapsed="1">
      <c r="B4605" s="302" t="s">
        <v>128</v>
      </c>
      <c r="C4605" s="304">
        <f>AO4645</f>
        <v>1.8053124458906389E-2</v>
      </c>
      <c r="D4605" s="317">
        <v>0</v>
      </c>
      <c r="E4605" s="317">
        <f t="shared" ref="E4605:AO4605" si="702">D4605+1</f>
        <v>1</v>
      </c>
      <c r="F4605" s="317">
        <f t="shared" si="702"/>
        <v>2</v>
      </c>
      <c r="G4605" s="317">
        <f t="shared" si="702"/>
        <v>3</v>
      </c>
      <c r="H4605" s="317">
        <f t="shared" si="702"/>
        <v>4</v>
      </c>
      <c r="I4605" s="317">
        <f t="shared" si="702"/>
        <v>5</v>
      </c>
      <c r="J4605" s="317">
        <f t="shared" si="702"/>
        <v>6</v>
      </c>
      <c r="K4605" s="317">
        <f t="shared" si="702"/>
        <v>7</v>
      </c>
      <c r="L4605" s="317">
        <f t="shared" si="702"/>
        <v>8</v>
      </c>
      <c r="M4605" s="317">
        <f t="shared" si="702"/>
        <v>9</v>
      </c>
      <c r="N4605" s="317">
        <f t="shared" si="702"/>
        <v>10</v>
      </c>
      <c r="O4605" s="317">
        <f t="shared" si="702"/>
        <v>11</v>
      </c>
      <c r="P4605" s="317">
        <f t="shared" si="702"/>
        <v>12</v>
      </c>
      <c r="Q4605" s="317">
        <f t="shared" si="702"/>
        <v>13</v>
      </c>
      <c r="R4605" s="317">
        <f t="shared" si="702"/>
        <v>14</v>
      </c>
      <c r="S4605" s="317">
        <f t="shared" si="702"/>
        <v>15</v>
      </c>
      <c r="T4605" s="317">
        <f t="shared" si="702"/>
        <v>16</v>
      </c>
      <c r="U4605" s="317">
        <f t="shared" si="702"/>
        <v>17</v>
      </c>
      <c r="V4605" s="317">
        <f t="shared" si="702"/>
        <v>18</v>
      </c>
      <c r="W4605" s="317">
        <f t="shared" si="702"/>
        <v>19</v>
      </c>
      <c r="X4605" s="317">
        <f t="shared" si="702"/>
        <v>20</v>
      </c>
      <c r="Y4605" s="317">
        <f t="shared" si="702"/>
        <v>21</v>
      </c>
      <c r="Z4605" s="317">
        <f t="shared" si="702"/>
        <v>22</v>
      </c>
      <c r="AA4605" s="317">
        <f t="shared" si="702"/>
        <v>23</v>
      </c>
      <c r="AB4605" s="317">
        <f t="shared" si="702"/>
        <v>24</v>
      </c>
      <c r="AC4605" s="317">
        <f t="shared" si="702"/>
        <v>25</v>
      </c>
      <c r="AD4605" s="317">
        <f t="shared" si="702"/>
        <v>26</v>
      </c>
      <c r="AE4605" s="317">
        <f t="shared" si="702"/>
        <v>27</v>
      </c>
      <c r="AF4605" s="317">
        <f t="shared" si="702"/>
        <v>28</v>
      </c>
      <c r="AG4605" s="317">
        <f t="shared" si="702"/>
        <v>29</v>
      </c>
      <c r="AH4605" s="317">
        <f t="shared" si="702"/>
        <v>30</v>
      </c>
      <c r="AI4605" s="317">
        <f t="shared" si="702"/>
        <v>31</v>
      </c>
      <c r="AJ4605" s="317">
        <f t="shared" si="702"/>
        <v>32</v>
      </c>
      <c r="AK4605" s="317">
        <f t="shared" si="702"/>
        <v>33</v>
      </c>
      <c r="AL4605" s="317">
        <f t="shared" si="702"/>
        <v>34</v>
      </c>
      <c r="AM4605" s="317">
        <f t="shared" si="702"/>
        <v>35</v>
      </c>
      <c r="AN4605" s="317">
        <f t="shared" si="702"/>
        <v>36</v>
      </c>
      <c r="AO4605" s="318">
        <f t="shared" si="702"/>
        <v>37</v>
      </c>
    </row>
    <row r="4606" spans="2:41" ht="17.399999999999999" hidden="1" outlineLevel="1">
      <c r="C4606" s="307" t="s">
        <v>2487</v>
      </c>
      <c r="D4606" s="319"/>
      <c r="E4606" s="319"/>
      <c r="F4606" s="319"/>
      <c r="G4606" s="319"/>
      <c r="H4606" s="319"/>
      <c r="I4606" s="319"/>
      <c r="J4606" s="319"/>
      <c r="K4606" s="319"/>
      <c r="L4606" s="319"/>
      <c r="M4606" s="319"/>
      <c r="N4606" s="319"/>
      <c r="O4606" s="319"/>
      <c r="P4606" s="319"/>
      <c r="Q4606" s="319"/>
      <c r="R4606" s="319"/>
      <c r="S4606" s="319"/>
      <c r="T4606" s="319"/>
      <c r="U4606" s="319"/>
      <c r="V4606" s="319"/>
      <c r="W4606" s="319"/>
      <c r="X4606" s="319"/>
      <c r="Y4606" s="319"/>
      <c r="Z4606" s="319"/>
      <c r="AA4606" s="319"/>
      <c r="AB4606" s="319"/>
      <c r="AC4606" s="319"/>
      <c r="AD4606" s="319"/>
      <c r="AE4606" s="319"/>
      <c r="AF4606" s="319"/>
      <c r="AG4606" s="319"/>
      <c r="AH4606" s="319"/>
      <c r="AI4606" s="319"/>
      <c r="AJ4606" s="319"/>
      <c r="AK4606" s="319"/>
      <c r="AL4606" s="319"/>
      <c r="AM4606" s="319"/>
      <c r="AN4606" s="319"/>
      <c r="AO4606" s="319">
        <v>1</v>
      </c>
    </row>
    <row r="4607" spans="2:41" ht="17.399999999999999" hidden="1" outlineLevel="1">
      <c r="C4607" s="307" t="s">
        <v>2488</v>
      </c>
      <c r="D4607" s="319"/>
      <c r="E4607" s="319">
        <f t="shared" ref="E4607:AN4607" si="703">F4607</f>
        <v>4.4812500000000009E-3</v>
      </c>
      <c r="F4607" s="319">
        <f t="shared" si="703"/>
        <v>4.4812500000000009E-3</v>
      </c>
      <c r="G4607" s="319">
        <f t="shared" si="703"/>
        <v>4.4812500000000009E-3</v>
      </c>
      <c r="H4607" s="319">
        <f t="shared" si="703"/>
        <v>4.4812500000000009E-3</v>
      </c>
      <c r="I4607" s="319">
        <f t="shared" si="703"/>
        <v>4.4812500000000009E-3</v>
      </c>
      <c r="J4607" s="319">
        <f t="shared" si="703"/>
        <v>4.4812500000000009E-3</v>
      </c>
      <c r="K4607" s="319">
        <f t="shared" si="703"/>
        <v>4.4812500000000009E-3</v>
      </c>
      <c r="L4607" s="319">
        <f t="shared" si="703"/>
        <v>4.4812500000000009E-3</v>
      </c>
      <c r="M4607" s="319">
        <f t="shared" si="703"/>
        <v>4.4812500000000009E-3</v>
      </c>
      <c r="N4607" s="319">
        <f t="shared" si="703"/>
        <v>4.4812500000000009E-3</v>
      </c>
      <c r="O4607" s="319">
        <f t="shared" si="703"/>
        <v>4.4812500000000009E-3</v>
      </c>
      <c r="P4607" s="319">
        <f t="shared" si="703"/>
        <v>4.4812500000000009E-3</v>
      </c>
      <c r="Q4607" s="319">
        <f t="shared" si="703"/>
        <v>4.4812500000000009E-3</v>
      </c>
      <c r="R4607" s="319">
        <f t="shared" si="703"/>
        <v>4.4812500000000009E-3</v>
      </c>
      <c r="S4607" s="319">
        <f t="shared" si="703"/>
        <v>4.4812500000000009E-3</v>
      </c>
      <c r="T4607" s="319">
        <f t="shared" si="703"/>
        <v>4.4812500000000009E-3</v>
      </c>
      <c r="U4607" s="319">
        <f t="shared" si="703"/>
        <v>4.4812500000000009E-3</v>
      </c>
      <c r="V4607" s="319">
        <f t="shared" si="703"/>
        <v>4.4812500000000009E-3</v>
      </c>
      <c r="W4607" s="319">
        <f t="shared" si="703"/>
        <v>4.4812500000000009E-3</v>
      </c>
      <c r="X4607" s="319">
        <f t="shared" si="703"/>
        <v>4.4812500000000009E-3</v>
      </c>
      <c r="Y4607" s="319">
        <f t="shared" si="703"/>
        <v>4.4812500000000009E-3</v>
      </c>
      <c r="Z4607" s="319">
        <f t="shared" si="703"/>
        <v>4.4812500000000009E-3</v>
      </c>
      <c r="AA4607" s="319">
        <f t="shared" si="703"/>
        <v>4.4812500000000009E-3</v>
      </c>
      <c r="AB4607" s="319">
        <f t="shared" si="703"/>
        <v>4.4812500000000009E-3</v>
      </c>
      <c r="AC4607" s="319">
        <f t="shared" si="703"/>
        <v>4.4812500000000009E-3</v>
      </c>
      <c r="AD4607" s="319">
        <f t="shared" si="703"/>
        <v>4.4812500000000009E-3</v>
      </c>
      <c r="AE4607" s="319">
        <f t="shared" si="703"/>
        <v>4.4812500000000009E-3</v>
      </c>
      <c r="AF4607" s="319">
        <f t="shared" si="703"/>
        <v>4.4812500000000009E-3</v>
      </c>
      <c r="AG4607" s="319">
        <f t="shared" si="703"/>
        <v>4.4812500000000009E-3</v>
      </c>
      <c r="AH4607" s="319">
        <f t="shared" si="703"/>
        <v>4.4812500000000009E-3</v>
      </c>
      <c r="AI4607" s="319">
        <f t="shared" si="703"/>
        <v>4.4812500000000009E-3</v>
      </c>
      <c r="AJ4607" s="319">
        <f t="shared" si="703"/>
        <v>4.4812500000000009E-3</v>
      </c>
      <c r="AK4607" s="319">
        <f t="shared" si="703"/>
        <v>4.4812500000000009E-3</v>
      </c>
      <c r="AL4607" s="319">
        <f t="shared" si="703"/>
        <v>4.4812500000000009E-3</v>
      </c>
      <c r="AM4607" s="319">
        <f t="shared" si="703"/>
        <v>4.4812500000000009E-3</v>
      </c>
      <c r="AN4607" s="319">
        <f t="shared" si="703"/>
        <v>4.4812500000000009E-3</v>
      </c>
      <c r="AO4607" s="319">
        <f>HLOOKUP(AO4605,$C$3735:$AP$3737,3,0)/$C$3729</f>
        <v>4.4812500000000009E-3</v>
      </c>
    </row>
    <row r="4608" spans="2:41" ht="17.399999999999999" hidden="1" outlineLevel="1">
      <c r="C4608" s="307" t="s">
        <v>2489</v>
      </c>
      <c r="D4608" s="319">
        <v>1</v>
      </c>
      <c r="E4608" s="319">
        <f t="shared" ref="E4608:AO4608" si="704">SUM(E4606:E4607)</f>
        <v>4.4812500000000009E-3</v>
      </c>
      <c r="F4608" s="319">
        <f t="shared" si="704"/>
        <v>4.4812500000000009E-3</v>
      </c>
      <c r="G4608" s="319">
        <f t="shared" si="704"/>
        <v>4.4812500000000009E-3</v>
      </c>
      <c r="H4608" s="319">
        <f t="shared" si="704"/>
        <v>4.4812500000000009E-3</v>
      </c>
      <c r="I4608" s="319">
        <f t="shared" si="704"/>
        <v>4.4812500000000009E-3</v>
      </c>
      <c r="J4608" s="319">
        <f t="shared" si="704"/>
        <v>4.4812500000000009E-3</v>
      </c>
      <c r="K4608" s="319">
        <f t="shared" si="704"/>
        <v>4.4812500000000009E-3</v>
      </c>
      <c r="L4608" s="319">
        <f t="shared" si="704"/>
        <v>4.4812500000000009E-3</v>
      </c>
      <c r="M4608" s="319">
        <f t="shared" si="704"/>
        <v>4.4812500000000009E-3</v>
      </c>
      <c r="N4608" s="319">
        <f t="shared" si="704"/>
        <v>4.4812500000000009E-3</v>
      </c>
      <c r="O4608" s="319">
        <f t="shared" si="704"/>
        <v>4.4812500000000009E-3</v>
      </c>
      <c r="P4608" s="319">
        <f t="shared" si="704"/>
        <v>4.4812500000000009E-3</v>
      </c>
      <c r="Q4608" s="319">
        <f t="shared" si="704"/>
        <v>4.4812500000000009E-3</v>
      </c>
      <c r="R4608" s="319">
        <f t="shared" si="704"/>
        <v>4.4812500000000009E-3</v>
      </c>
      <c r="S4608" s="319">
        <f t="shared" si="704"/>
        <v>4.4812500000000009E-3</v>
      </c>
      <c r="T4608" s="319">
        <f t="shared" si="704"/>
        <v>4.4812500000000009E-3</v>
      </c>
      <c r="U4608" s="319">
        <f t="shared" si="704"/>
        <v>4.4812500000000009E-3</v>
      </c>
      <c r="V4608" s="319">
        <f t="shared" si="704"/>
        <v>4.4812500000000009E-3</v>
      </c>
      <c r="W4608" s="319">
        <f t="shared" si="704"/>
        <v>4.4812500000000009E-3</v>
      </c>
      <c r="X4608" s="319">
        <f t="shared" si="704"/>
        <v>4.4812500000000009E-3</v>
      </c>
      <c r="Y4608" s="319">
        <f t="shared" si="704"/>
        <v>4.4812500000000009E-3</v>
      </c>
      <c r="Z4608" s="319">
        <f t="shared" si="704"/>
        <v>4.4812500000000009E-3</v>
      </c>
      <c r="AA4608" s="319">
        <f t="shared" si="704"/>
        <v>4.4812500000000009E-3</v>
      </c>
      <c r="AB4608" s="319">
        <f t="shared" si="704"/>
        <v>4.4812500000000009E-3</v>
      </c>
      <c r="AC4608" s="319">
        <f t="shared" si="704"/>
        <v>4.4812500000000009E-3</v>
      </c>
      <c r="AD4608" s="319">
        <f t="shared" si="704"/>
        <v>4.4812500000000009E-3</v>
      </c>
      <c r="AE4608" s="319">
        <f t="shared" si="704"/>
        <v>4.4812500000000009E-3</v>
      </c>
      <c r="AF4608" s="319">
        <f t="shared" si="704"/>
        <v>4.4812500000000009E-3</v>
      </c>
      <c r="AG4608" s="319">
        <f t="shared" si="704"/>
        <v>4.4812500000000009E-3</v>
      </c>
      <c r="AH4608" s="319">
        <f t="shared" si="704"/>
        <v>4.4812500000000009E-3</v>
      </c>
      <c r="AI4608" s="319">
        <f t="shared" si="704"/>
        <v>4.4812500000000009E-3</v>
      </c>
      <c r="AJ4608" s="319">
        <f t="shared" si="704"/>
        <v>4.4812500000000009E-3</v>
      </c>
      <c r="AK4608" s="319">
        <f t="shared" si="704"/>
        <v>4.4812500000000009E-3</v>
      </c>
      <c r="AL4608" s="319">
        <f t="shared" si="704"/>
        <v>4.4812500000000009E-3</v>
      </c>
      <c r="AM4608" s="319">
        <f t="shared" si="704"/>
        <v>4.4812500000000009E-3</v>
      </c>
      <c r="AN4608" s="319">
        <f t="shared" si="704"/>
        <v>4.4812500000000009E-3</v>
      </c>
      <c r="AO4608" s="319">
        <f t="shared" si="704"/>
        <v>1.00448125</v>
      </c>
    </row>
    <row r="4609" spans="3:20" ht="17.399999999999999" hidden="1" outlineLevel="1">
      <c r="C4609" s="312">
        <v>1</v>
      </c>
      <c r="D4609" s="319">
        <f t="shared" ref="D4609:D4644" si="705">SUM(E4609:AO4609)</f>
        <v>4.4645080946450824E-3</v>
      </c>
      <c r="E4609" s="313">
        <f>E4608/(1+HLOOKUP(E4605,$C$3735:$AP$3738,4,0)/$C$3729)^$C4609</f>
        <v>4.4645080946450824E-3</v>
      </c>
      <c r="F4609" s="320"/>
      <c r="G4609" s="320"/>
    </row>
    <row r="4610" spans="3:20" ht="17.399999999999999" hidden="1" outlineLevel="1">
      <c r="C4610" s="312">
        <f t="shared" ref="C4610:C4645" si="706">C4609+1</f>
        <v>2</v>
      </c>
      <c r="D4610" s="319">
        <f t="shared" si="705"/>
        <v>4.4478287368817761E-3</v>
      </c>
      <c r="E4610" s="319"/>
      <c r="F4610" s="313">
        <f>F4608/(1+HLOOKUP(F4605,$C$3735:$AP$3738,4,0)/$C$3729)^$C4610</f>
        <v>4.4478287368817761E-3</v>
      </c>
      <c r="G4610" s="319"/>
    </row>
    <row r="4611" spans="3:20" ht="17.399999999999999" hidden="1" outlineLevel="1">
      <c r="C4611" s="312">
        <f t="shared" si="706"/>
        <v>3</v>
      </c>
      <c r="D4611" s="319">
        <f t="shared" si="705"/>
        <v>4.430879358881209E-3</v>
      </c>
      <c r="G4611" s="313">
        <f>G4608/(1+HLOOKUP(G4605,$C$3735:$AP$3738,4,0)/$C$3729)^$C4611</f>
        <v>4.430879358881209E-3</v>
      </c>
    </row>
    <row r="4612" spans="3:20" ht="17.399999999999999" hidden="1" outlineLevel="1">
      <c r="C4612" s="312">
        <f t="shared" si="706"/>
        <v>4</v>
      </c>
      <c r="D4612" s="319">
        <f t="shared" si="705"/>
        <v>4.4142156946339649E-3</v>
      </c>
      <c r="H4612" s="313">
        <f>H4608/(1+HLOOKUP(H4605,$C$3735:$AP$3738,4,0)/$C$3729)^$C4612</f>
        <v>4.4142156946339649E-3</v>
      </c>
    </row>
    <row r="4613" spans="3:20" ht="17.399999999999999" hidden="1" outlineLevel="1">
      <c r="C4613" s="312">
        <f t="shared" si="706"/>
        <v>5</v>
      </c>
      <c r="D4613" s="319">
        <f t="shared" si="705"/>
        <v>4.3978216235068699E-3</v>
      </c>
      <c r="I4613" s="313">
        <f>I4608/(1+HLOOKUP(I4605,$C$3735:$AP$3738,4,0)/$C$3729)^$C4613</f>
        <v>4.3978216235068699E-3</v>
      </c>
    </row>
    <row r="4614" spans="3:20" ht="17.399999999999999" hidden="1" outlineLevel="1">
      <c r="C4614" s="312">
        <f t="shared" si="706"/>
        <v>6</v>
      </c>
      <c r="D4614" s="319">
        <f t="shared" si="705"/>
        <v>4.3815710527416547E-3</v>
      </c>
      <c r="J4614" s="313">
        <f>J4608/(1+HLOOKUP(J4605,$C$3735:$AP$3738,4,0)/$C$3729)^$C4614</f>
        <v>4.3815710527416547E-3</v>
      </c>
    </row>
    <row r="4615" spans="3:20" ht="17.399999999999999" hidden="1" outlineLevel="1">
      <c r="C4615" s="312">
        <f t="shared" si="706"/>
        <v>7</v>
      </c>
      <c r="D4615" s="319">
        <f t="shared" si="705"/>
        <v>4.3654629913262907E-3</v>
      </c>
      <c r="K4615" s="313">
        <f>K4608/(1+HLOOKUP(K4605,$C$3735:$AP$3738,4,0)/$C$3729)^$C4615</f>
        <v>4.3654629913262907E-3</v>
      </c>
    </row>
    <row r="4616" spans="3:20" ht="17.399999999999999" hidden="1" outlineLevel="1">
      <c r="C4616" s="312">
        <f t="shared" si="706"/>
        <v>8</v>
      </c>
      <c r="D4616" s="319">
        <f t="shared" si="705"/>
        <v>4.3494964572630751E-3</v>
      </c>
      <c r="L4616" s="313">
        <f>L4608/(1+HLOOKUP(L4605,$C$3735:$AP$3738,4,0)/$C$3729)^$C4616</f>
        <v>4.3494964572630751E-3</v>
      </c>
    </row>
    <row r="4617" spans="3:20" ht="17.399999999999999" hidden="1" outlineLevel="1">
      <c r="C4617" s="312">
        <f t="shared" si="706"/>
        <v>9</v>
      </c>
      <c r="D4617" s="319">
        <f t="shared" si="705"/>
        <v>4.333670477489276E-3</v>
      </c>
      <c r="M4617" s="313">
        <f>M4608/(1+HLOOKUP(M4605,$C$3735:$AP$3738,4,0)/$C$3729)^$C4617</f>
        <v>4.333670477489276E-3</v>
      </c>
    </row>
    <row r="4618" spans="3:20" ht="17.399999999999999" hidden="1" outlineLevel="1">
      <c r="C4618" s="312">
        <f t="shared" si="706"/>
        <v>10</v>
      </c>
      <c r="D4618" s="319">
        <f t="shared" si="705"/>
        <v>4.3179840877985961E-3</v>
      </c>
      <c r="N4618" s="313">
        <f>N4608/(1+HLOOKUP(N4605,$C$3735:$AP$3738,4,0)/$C$3729)^$C4618</f>
        <v>4.3179840877985961E-3</v>
      </c>
    </row>
    <row r="4619" spans="3:20" ht="17.399999999999999" hidden="1" outlineLevel="1">
      <c r="C4619" s="312">
        <f t="shared" si="706"/>
        <v>11</v>
      </c>
      <c r="D4619" s="319">
        <f t="shared" si="705"/>
        <v>4.3024363327633878E-3</v>
      </c>
      <c r="O4619" s="313">
        <f>O4608/(1+HLOOKUP(O4605,$C$3735:$AP$3738,4,0)/$C$3729)^$C4619</f>
        <v>4.3024363327633878E-3</v>
      </c>
    </row>
    <row r="4620" spans="3:20" ht="17.399999999999999" hidden="1" outlineLevel="1">
      <c r="C4620" s="312">
        <f t="shared" si="706"/>
        <v>12</v>
      </c>
      <c r="D4620" s="319">
        <f t="shared" si="705"/>
        <v>4.2870262656577209E-3</v>
      </c>
      <c r="P4620" s="313">
        <f>P4608/(1+HLOOKUP(P4605,$C$3735:$AP$3738,4,0)/$C$3729)^$C4620</f>
        <v>4.2870262656577209E-3</v>
      </c>
    </row>
    <row r="4621" spans="3:20" ht="17.399999999999999" hidden="1" outlineLevel="1">
      <c r="C4621" s="312">
        <f t="shared" si="706"/>
        <v>13</v>
      </c>
      <c r="D4621" s="319">
        <f t="shared" si="705"/>
        <v>4.2694554568227707E-3</v>
      </c>
      <c r="Q4621" s="313">
        <f>Q4608/(1+HLOOKUP(Q4605,$C$3735:$AP$3738,4,0)/$C$3729)^$C4621</f>
        <v>4.2694554568227707E-3</v>
      </c>
    </row>
    <row r="4622" spans="3:20" ht="17.399999999999999" hidden="1" outlineLevel="1">
      <c r="C4622" s="312">
        <f t="shared" si="706"/>
        <v>14</v>
      </c>
      <c r="D4622" s="319">
        <f t="shared" si="705"/>
        <v>4.2516846696086796E-3</v>
      </c>
      <c r="R4622" s="313">
        <f>R4608/(1+HLOOKUP(R4605,$C$3735:$AP$3738,4,0)/$C$3729)^$C4622</f>
        <v>4.2516846696086796E-3</v>
      </c>
    </row>
    <row r="4623" spans="3:20" ht="17.399999999999999" hidden="1" outlineLevel="1">
      <c r="C4623" s="312">
        <f t="shared" si="706"/>
        <v>15</v>
      </c>
      <c r="D4623" s="319">
        <f t="shared" si="705"/>
        <v>4.2337163195308274E-3</v>
      </c>
      <c r="S4623" s="313">
        <f>S4608/(1+HLOOKUP(S4605,$C$3735:$AP$3738,4,0)/$C$3729)^$C4623</f>
        <v>4.2337163195308274E-3</v>
      </c>
    </row>
    <row r="4624" spans="3:20" ht="17.399999999999999" hidden="1" outlineLevel="1">
      <c r="C4624" s="312">
        <f t="shared" si="706"/>
        <v>16</v>
      </c>
      <c r="D4624" s="319">
        <f t="shared" si="705"/>
        <v>4.2155528375017711E-3</v>
      </c>
      <c r="T4624" s="313">
        <f>T4608/(1+HLOOKUP(T4605,$C$3735:$AP$3738,4,0)/$C$3729)^$C4624</f>
        <v>4.2155528375017711E-3</v>
      </c>
    </row>
    <row r="4625" spans="3:36" ht="17.399999999999999" hidden="1" outlineLevel="1">
      <c r="C4625" s="312">
        <f t="shared" si="706"/>
        <v>17</v>
      </c>
      <c r="D4625" s="319">
        <f t="shared" si="705"/>
        <v>4.1971966693936519E-3</v>
      </c>
      <c r="U4625" s="313">
        <f>U4608/(1+HLOOKUP(U4605,$C$3735:$AP$3738,4,0)/$C$3729)^$C4625</f>
        <v>4.1971966693936519E-3</v>
      </c>
    </row>
    <row r="4626" spans="3:36" ht="17.399999999999999" hidden="1" outlineLevel="1">
      <c r="C4626" s="312">
        <f t="shared" si="706"/>
        <v>18</v>
      </c>
      <c r="D4626" s="319">
        <f t="shared" si="705"/>
        <v>4.1786502755995492E-3</v>
      </c>
      <c r="V4626" s="313">
        <f>V4608/(1+HLOOKUP(V4605,$C$3735:$AP$3738,4,0)/$C$3729)^$C4626</f>
        <v>4.1786502755995492E-3</v>
      </c>
    </row>
    <row r="4627" spans="3:36" ht="17.399999999999999" hidden="1" outlineLevel="1">
      <c r="C4627" s="312">
        <f t="shared" si="706"/>
        <v>19</v>
      </c>
      <c r="D4627" s="319">
        <f t="shared" si="705"/>
        <v>4.1599161305939623E-3</v>
      </c>
      <c r="W4627" s="313">
        <f>W4608/(1+HLOOKUP(W4605,$C$3735:$AP$3738,4,0)/$C$3729)^$C4627</f>
        <v>4.1599161305939623E-3</v>
      </c>
    </row>
    <row r="4628" spans="3:36" ht="17.399999999999999" hidden="1" outlineLevel="1">
      <c r="C4628" s="312">
        <f t="shared" si="706"/>
        <v>20</v>
      </c>
      <c r="D4628" s="319">
        <f t="shared" si="705"/>
        <v>4.1409967224922172E-3</v>
      </c>
      <c r="X4628" s="313">
        <f>X4608/(1+HLOOKUP(X4605,$C$3735:$AP$3738,4,0)/$C$3729)^$C4628</f>
        <v>4.1409967224922172E-3</v>
      </c>
    </row>
    <row r="4629" spans="3:36" ht="17.399999999999999" hidden="1" outlineLevel="1">
      <c r="C4629" s="312">
        <f t="shared" si="706"/>
        <v>21</v>
      </c>
      <c r="D4629" s="319">
        <f t="shared" si="705"/>
        <v>4.1218945526091729E-3</v>
      </c>
      <c r="Y4629" s="313">
        <f>Y4608/(1+HLOOKUP(Y4605,$C$3735:$AP$3738,4,0)/$C$3729)^$C4629</f>
        <v>4.1218945526091729E-3</v>
      </c>
    </row>
    <row r="4630" spans="3:36" ht="17.399999999999999" hidden="1" outlineLevel="1">
      <c r="C4630" s="312">
        <f t="shared" si="706"/>
        <v>22</v>
      </c>
      <c r="D4630" s="319">
        <f t="shared" si="705"/>
        <v>4.1026121350171791E-3</v>
      </c>
      <c r="Z4630" s="313">
        <f>Z4608/(1+HLOOKUP(Z4605,$C$3735:$AP$3738,4,0)/$C$3729)^$C4630</f>
        <v>4.1026121350171791E-3</v>
      </c>
      <c r="AA4630" s="324"/>
    </row>
    <row r="4631" spans="3:36" ht="17.399999999999999" hidden="1" outlineLevel="1">
      <c r="C4631" s="312">
        <f t="shared" si="706"/>
        <v>23</v>
      </c>
      <c r="D4631" s="319">
        <f t="shared" si="705"/>
        <v>4.0831519961034759E-3</v>
      </c>
      <c r="AA4631" s="313">
        <f>AA4608/(1+HLOOKUP(AA4605,$C$3735:$AP$3738,4,0)/$C$3729)^$C4631</f>
        <v>4.0831519961034759E-3</v>
      </c>
    </row>
    <row r="4632" spans="3:36" ht="17.399999999999999" hidden="1" outlineLevel="1">
      <c r="C4632" s="312">
        <f t="shared" si="706"/>
        <v>24</v>
      </c>
      <c r="D4632" s="319">
        <f t="shared" si="705"/>
        <v>4.0635166741270724E-3</v>
      </c>
      <c r="AA4632" s="319"/>
      <c r="AB4632" s="313">
        <f>AB4608/(1+HLOOKUP(AB4605,$C$3735:$AP$3738,4,0)/$C$3729)^$C4632</f>
        <v>4.0635166741270724E-3</v>
      </c>
    </row>
    <row r="4633" spans="3:36" ht="17.399999999999999" hidden="1" outlineLevel="1">
      <c r="C4633" s="312">
        <f t="shared" si="706"/>
        <v>25</v>
      </c>
      <c r="D4633" s="319">
        <f t="shared" si="705"/>
        <v>4.0437087187751904E-3</v>
      </c>
      <c r="AC4633" s="313">
        <f>AC4608/(1+HLOOKUP(AC4605,$C$3735:$AP$3738,4,0)/$C$3729)^$C4633</f>
        <v>4.0437087187751904E-3</v>
      </c>
    </row>
    <row r="4634" spans="3:36" ht="17.399999999999999" hidden="1" outlineLevel="1">
      <c r="C4634" s="312">
        <f t="shared" si="706"/>
        <v>26</v>
      </c>
      <c r="D4634" s="319">
        <f t="shared" si="705"/>
        <v>4.0237306907194787E-3</v>
      </c>
      <c r="AD4634" s="313">
        <f>AD4608/(1+HLOOKUP(AD4605,$C$3735:$AP$3738,4,0)/$C$3729)^$C4634</f>
        <v>4.0237306907194787E-3</v>
      </c>
    </row>
    <row r="4635" spans="3:36" ht="17.399999999999999" hidden="1" outlineLevel="1">
      <c r="C4635" s="312">
        <f t="shared" si="706"/>
        <v>27</v>
      </c>
      <c r="D4635" s="319">
        <f t="shared" si="705"/>
        <v>4.0035851611718819E-3</v>
      </c>
      <c r="AE4635" s="313">
        <f>AE4608/(1+HLOOKUP(AE4605,$C$3735:$AP$3738,4,0)/$C$3729)^$C4635</f>
        <v>4.0035851611718819E-3</v>
      </c>
    </row>
    <row r="4636" spans="3:36" ht="17.399999999999999" hidden="1" outlineLevel="1">
      <c r="C4636" s="312">
        <f t="shared" si="706"/>
        <v>28</v>
      </c>
      <c r="D4636" s="319">
        <f t="shared" si="705"/>
        <v>3.9832747114405924E-3</v>
      </c>
      <c r="AF4636" s="313">
        <f>AF4608/(1+HLOOKUP(AF4605,$C$3735:$AP$3738,4,0)/$C$3729)^$C4636</f>
        <v>3.9832747114405924E-3</v>
      </c>
    </row>
    <row r="4637" spans="3:36" ht="17.399999999999999" hidden="1" outlineLevel="1">
      <c r="C4637" s="312">
        <f t="shared" si="706"/>
        <v>29</v>
      </c>
      <c r="D4637" s="319">
        <f t="shared" si="705"/>
        <v>3.9628019324857875E-3</v>
      </c>
      <c r="AG4637" s="313">
        <f>AG4608/(1+HLOOKUP(AG4605,$C$3735:$AP$3738,4,0)/$C$3729)^$C4637</f>
        <v>3.9628019324857875E-3</v>
      </c>
    </row>
    <row r="4638" spans="3:36" ht="17.399999999999999" hidden="1" outlineLevel="1">
      <c r="C4638" s="312">
        <f t="shared" si="706"/>
        <v>30</v>
      </c>
      <c r="D4638" s="319">
        <f t="shared" si="705"/>
        <v>3.9421694244756002E-3</v>
      </c>
      <c r="AG4638" s="319"/>
      <c r="AH4638" s="313">
        <f>AH4608/(1+HLOOKUP(AH4605,$C$3735:$AP$3738,4,0)/$C$3729)^$C4638</f>
        <v>3.9421694244756002E-3</v>
      </c>
    </row>
    <row r="4639" spans="3:36" ht="17.399999999999999" hidden="1" outlineLevel="1">
      <c r="C4639" s="312">
        <f t="shared" si="706"/>
        <v>31</v>
      </c>
      <c r="D4639" s="319">
        <f t="shared" si="705"/>
        <v>3.9213797963421823E-3</v>
      </c>
      <c r="AG4639" s="319"/>
      <c r="AH4639" s="319"/>
      <c r="AI4639" s="313">
        <f>AI4608/(1+HLOOKUP(AI4605,$C$3735:$AP$3738,4,0)/$C$3729)^$C4639</f>
        <v>3.9213797963421823E-3</v>
      </c>
    </row>
    <row r="4640" spans="3:36" ht="17.399999999999999" hidden="1" outlineLevel="1">
      <c r="C4640" s="312">
        <f t="shared" si="706"/>
        <v>32</v>
      </c>
      <c r="D4640" s="319">
        <f t="shared" si="705"/>
        <v>3.9004356653380918E-3</v>
      </c>
      <c r="AG4640" s="319"/>
      <c r="AH4640" s="319"/>
      <c r="AI4640" s="319"/>
      <c r="AJ4640" s="313">
        <f>AJ4608/(1+HLOOKUP(AJ4605,$C$3735:$AP$3738,4,0)/$C$3729)^$C4640</f>
        <v>3.9004356653380918E-3</v>
      </c>
    </row>
    <row r="4641" spans="2:42" ht="17.399999999999999" hidden="1" outlineLevel="1">
      <c r="C4641" s="312">
        <f t="shared" si="706"/>
        <v>33</v>
      </c>
      <c r="D4641" s="319">
        <f t="shared" si="705"/>
        <v>3.879339656593009E-3</v>
      </c>
      <c r="AG4641" s="319"/>
      <c r="AH4641" s="319"/>
      <c r="AI4641" s="319"/>
      <c r="AJ4641" s="319"/>
      <c r="AK4641" s="313">
        <f>AK4608/(1+HLOOKUP(AK4605,$C$3735:$AP$3738,4,0)/$C$3729)^$C4641</f>
        <v>3.879339656593009E-3</v>
      </c>
    </row>
    <row r="4642" spans="2:42" ht="17.399999999999999" hidden="1" outlineLevel="1">
      <c r="C4642" s="312">
        <f t="shared" si="706"/>
        <v>34</v>
      </c>
      <c r="D4642" s="319">
        <f t="shared" si="705"/>
        <v>3.8580944026709446E-3</v>
      </c>
      <c r="AG4642" s="319"/>
      <c r="AH4642" s="319"/>
      <c r="AI4642" s="319"/>
      <c r="AJ4642" s="319"/>
      <c r="AK4642" s="319"/>
      <c r="AL4642" s="313">
        <f>AL4608/(1+HLOOKUP(AL4605,$C$3735:$AP$3738,4,0)/$C$3729)^$C4642</f>
        <v>3.8580944026709446E-3</v>
      </c>
    </row>
    <row r="4643" spans="2:42" ht="17.399999999999999" hidden="1" outlineLevel="1">
      <c r="C4643" s="312">
        <f t="shared" si="706"/>
        <v>35</v>
      </c>
      <c r="D4643" s="319">
        <f t="shared" si="705"/>
        <v>3.8367025431280963E-3</v>
      </c>
      <c r="AG4643" s="319"/>
      <c r="AH4643" s="319"/>
      <c r="AI4643" s="319"/>
      <c r="AJ4643" s="319"/>
      <c r="AK4643" s="319"/>
      <c r="AL4643" s="319"/>
      <c r="AM4643" s="313">
        <f>AM4608/(1+HLOOKUP(AM4605,$C$3735:$AP$3738,4,0)/$C$3729)^$C4643</f>
        <v>3.8367025431280963E-3</v>
      </c>
    </row>
    <row r="4644" spans="2:42" ht="17.399999999999999" hidden="1" outlineLevel="1">
      <c r="C4644" s="312">
        <f t="shared" si="706"/>
        <v>36</v>
      </c>
      <c r="D4644" s="319">
        <f t="shared" si="705"/>
        <v>3.8151667240710926E-3</v>
      </c>
      <c r="AG4644" s="319"/>
      <c r="AH4644" s="319"/>
      <c r="AI4644" s="319"/>
      <c r="AJ4644" s="319"/>
      <c r="AK4644" s="319"/>
      <c r="AL4644" s="319"/>
      <c r="AM4644" s="319"/>
      <c r="AN4644" s="313">
        <f>AN4608/(1+HLOOKUP(AN4605,$C$3735:$AP$3738,4,0)/$C$3729)^$C4644</f>
        <v>3.8151667240710926E-3</v>
      </c>
    </row>
    <row r="4645" spans="2:42" ht="17.399999999999999" hidden="1" outlineLevel="1">
      <c r="B4645" s="268"/>
      <c r="C4645" s="314">
        <f t="shared" si="706"/>
        <v>37</v>
      </c>
      <c r="D4645" s="321">
        <f>D4608-SUM(D4609:D4644)</f>
        <v>0.85031836495979873</v>
      </c>
      <c r="E4645" s="268"/>
      <c r="F4645" s="268"/>
      <c r="G4645" s="268"/>
      <c r="H4645" s="268"/>
      <c r="I4645" s="268"/>
      <c r="J4645" s="268"/>
      <c r="K4645" s="268"/>
      <c r="L4645" s="268"/>
      <c r="M4645" s="268"/>
      <c r="N4645" s="268"/>
      <c r="O4645" s="268"/>
      <c r="P4645" s="268"/>
      <c r="Q4645" s="268"/>
      <c r="R4645" s="268"/>
      <c r="S4645" s="268"/>
      <c r="T4645" s="268"/>
      <c r="U4645" s="268"/>
      <c r="V4645" s="268"/>
      <c r="W4645" s="268"/>
      <c r="X4645" s="268"/>
      <c r="Y4645" s="268"/>
      <c r="Z4645" s="268"/>
      <c r="AA4645" s="268"/>
      <c r="AB4645" s="268"/>
      <c r="AC4645" s="268"/>
      <c r="AD4645" s="268"/>
      <c r="AE4645" s="268"/>
      <c r="AF4645" s="268"/>
      <c r="AG4645" s="268"/>
      <c r="AH4645" s="321"/>
      <c r="AI4645" s="321"/>
      <c r="AJ4645" s="321"/>
      <c r="AK4645" s="321"/>
      <c r="AL4645" s="321"/>
      <c r="AM4645" s="321"/>
      <c r="AN4645" s="321"/>
      <c r="AO4645" s="316">
        <f>((AO4608/$D4645)^(1/$C4645)-1)*$C$3729</f>
        <v>1.8053124458906389E-2</v>
      </c>
    </row>
    <row r="4646" spans="2:42" hidden="1" outlineLevel="1"/>
    <row r="4647" spans="2:42" ht="17.399999999999999" collapsed="1">
      <c r="B4647" s="302" t="s">
        <v>129</v>
      </c>
      <c r="C4647" s="304">
        <f>AP4688</f>
        <v>1.8186813583370487E-2</v>
      </c>
      <c r="D4647" s="317">
        <v>0</v>
      </c>
      <c r="E4647" s="317">
        <f t="shared" ref="E4647:AP4647" si="707">D4647+1</f>
        <v>1</v>
      </c>
      <c r="F4647" s="317">
        <f t="shared" si="707"/>
        <v>2</v>
      </c>
      <c r="G4647" s="317">
        <f t="shared" si="707"/>
        <v>3</v>
      </c>
      <c r="H4647" s="317">
        <f t="shared" si="707"/>
        <v>4</v>
      </c>
      <c r="I4647" s="317">
        <f t="shared" si="707"/>
        <v>5</v>
      </c>
      <c r="J4647" s="317">
        <f t="shared" si="707"/>
        <v>6</v>
      </c>
      <c r="K4647" s="317">
        <f t="shared" si="707"/>
        <v>7</v>
      </c>
      <c r="L4647" s="317">
        <f t="shared" si="707"/>
        <v>8</v>
      </c>
      <c r="M4647" s="317">
        <f t="shared" si="707"/>
        <v>9</v>
      </c>
      <c r="N4647" s="317">
        <f t="shared" si="707"/>
        <v>10</v>
      </c>
      <c r="O4647" s="317">
        <f t="shared" si="707"/>
        <v>11</v>
      </c>
      <c r="P4647" s="317">
        <f t="shared" si="707"/>
        <v>12</v>
      </c>
      <c r="Q4647" s="317">
        <f t="shared" si="707"/>
        <v>13</v>
      </c>
      <c r="R4647" s="317">
        <f t="shared" si="707"/>
        <v>14</v>
      </c>
      <c r="S4647" s="317">
        <f t="shared" si="707"/>
        <v>15</v>
      </c>
      <c r="T4647" s="317">
        <f t="shared" si="707"/>
        <v>16</v>
      </c>
      <c r="U4647" s="317">
        <f t="shared" si="707"/>
        <v>17</v>
      </c>
      <c r="V4647" s="317">
        <f t="shared" si="707"/>
        <v>18</v>
      </c>
      <c r="W4647" s="317">
        <f t="shared" si="707"/>
        <v>19</v>
      </c>
      <c r="X4647" s="317">
        <f t="shared" si="707"/>
        <v>20</v>
      </c>
      <c r="Y4647" s="317">
        <f t="shared" si="707"/>
        <v>21</v>
      </c>
      <c r="Z4647" s="317">
        <f t="shared" si="707"/>
        <v>22</v>
      </c>
      <c r="AA4647" s="317">
        <f t="shared" si="707"/>
        <v>23</v>
      </c>
      <c r="AB4647" s="317">
        <f t="shared" si="707"/>
        <v>24</v>
      </c>
      <c r="AC4647" s="317">
        <f t="shared" si="707"/>
        <v>25</v>
      </c>
      <c r="AD4647" s="317">
        <f t="shared" si="707"/>
        <v>26</v>
      </c>
      <c r="AE4647" s="317">
        <f t="shared" si="707"/>
        <v>27</v>
      </c>
      <c r="AF4647" s="317">
        <f t="shared" si="707"/>
        <v>28</v>
      </c>
      <c r="AG4647" s="317">
        <f t="shared" si="707"/>
        <v>29</v>
      </c>
      <c r="AH4647" s="317">
        <f t="shared" si="707"/>
        <v>30</v>
      </c>
      <c r="AI4647" s="317">
        <f t="shared" si="707"/>
        <v>31</v>
      </c>
      <c r="AJ4647" s="317">
        <f t="shared" si="707"/>
        <v>32</v>
      </c>
      <c r="AK4647" s="317">
        <f t="shared" si="707"/>
        <v>33</v>
      </c>
      <c r="AL4647" s="317">
        <f t="shared" si="707"/>
        <v>34</v>
      </c>
      <c r="AM4647" s="317">
        <f t="shared" si="707"/>
        <v>35</v>
      </c>
      <c r="AN4647" s="317">
        <f t="shared" si="707"/>
        <v>36</v>
      </c>
      <c r="AO4647" s="317">
        <f t="shared" si="707"/>
        <v>37</v>
      </c>
      <c r="AP4647" s="318">
        <f t="shared" si="707"/>
        <v>38</v>
      </c>
    </row>
    <row r="4648" spans="2:42" ht="17.399999999999999" hidden="1" outlineLevel="1">
      <c r="C4648" s="307" t="s">
        <v>2487</v>
      </c>
      <c r="D4648" s="319"/>
      <c r="E4648" s="319"/>
      <c r="F4648" s="319"/>
      <c r="G4648" s="319"/>
      <c r="H4648" s="319"/>
      <c r="I4648" s="319"/>
      <c r="J4648" s="319"/>
      <c r="K4648" s="319"/>
      <c r="L4648" s="319"/>
      <c r="M4648" s="319"/>
      <c r="N4648" s="319"/>
      <c r="O4648" s="319"/>
      <c r="P4648" s="319"/>
      <c r="Q4648" s="319"/>
      <c r="R4648" s="319"/>
      <c r="S4648" s="319"/>
      <c r="T4648" s="319"/>
      <c r="U4648" s="319"/>
      <c r="V4648" s="319"/>
      <c r="W4648" s="319"/>
      <c r="X4648" s="319"/>
      <c r="Y4648" s="319"/>
      <c r="Z4648" s="319"/>
      <c r="AA4648" s="319"/>
      <c r="AB4648" s="319"/>
      <c r="AC4648" s="319"/>
      <c r="AD4648" s="319"/>
      <c r="AE4648" s="319"/>
      <c r="AF4648" s="319"/>
      <c r="AG4648" s="319"/>
      <c r="AH4648" s="319"/>
      <c r="AI4648" s="319"/>
      <c r="AJ4648" s="319"/>
      <c r="AK4648" s="319"/>
      <c r="AL4648" s="319"/>
      <c r="AM4648" s="319"/>
      <c r="AN4648" s="319"/>
      <c r="AO4648" s="319"/>
      <c r="AP4648" s="319">
        <v>1</v>
      </c>
    </row>
    <row r="4649" spans="2:42" ht="17.399999999999999" hidden="1" outlineLevel="1">
      <c r="C4649" s="307" t="s">
        <v>2488</v>
      </c>
      <c r="D4649" s="319"/>
      <c r="E4649" s="319">
        <f t="shared" ref="E4649:AO4649" si="708">F4649</f>
        <v>4.5125000000000009E-3</v>
      </c>
      <c r="F4649" s="319">
        <f t="shared" si="708"/>
        <v>4.5125000000000009E-3</v>
      </c>
      <c r="G4649" s="319">
        <f t="shared" si="708"/>
        <v>4.5125000000000009E-3</v>
      </c>
      <c r="H4649" s="319">
        <f t="shared" si="708"/>
        <v>4.5125000000000009E-3</v>
      </c>
      <c r="I4649" s="319">
        <f t="shared" si="708"/>
        <v>4.5125000000000009E-3</v>
      </c>
      <c r="J4649" s="319">
        <f t="shared" si="708"/>
        <v>4.5125000000000009E-3</v>
      </c>
      <c r="K4649" s="319">
        <f t="shared" si="708"/>
        <v>4.5125000000000009E-3</v>
      </c>
      <c r="L4649" s="319">
        <f t="shared" si="708"/>
        <v>4.5125000000000009E-3</v>
      </c>
      <c r="M4649" s="319">
        <f t="shared" si="708"/>
        <v>4.5125000000000009E-3</v>
      </c>
      <c r="N4649" s="319">
        <f t="shared" si="708"/>
        <v>4.5125000000000009E-3</v>
      </c>
      <c r="O4649" s="319">
        <f t="shared" si="708"/>
        <v>4.5125000000000009E-3</v>
      </c>
      <c r="P4649" s="319">
        <f t="shared" si="708"/>
        <v>4.5125000000000009E-3</v>
      </c>
      <c r="Q4649" s="319">
        <f t="shared" si="708"/>
        <v>4.5125000000000009E-3</v>
      </c>
      <c r="R4649" s="319">
        <f t="shared" si="708"/>
        <v>4.5125000000000009E-3</v>
      </c>
      <c r="S4649" s="319">
        <f t="shared" si="708"/>
        <v>4.5125000000000009E-3</v>
      </c>
      <c r="T4649" s="319">
        <f t="shared" si="708"/>
        <v>4.5125000000000009E-3</v>
      </c>
      <c r="U4649" s="319">
        <f t="shared" si="708"/>
        <v>4.5125000000000009E-3</v>
      </c>
      <c r="V4649" s="319">
        <f t="shared" si="708"/>
        <v>4.5125000000000009E-3</v>
      </c>
      <c r="W4649" s="319">
        <f t="shared" si="708"/>
        <v>4.5125000000000009E-3</v>
      </c>
      <c r="X4649" s="319">
        <f t="shared" si="708"/>
        <v>4.5125000000000009E-3</v>
      </c>
      <c r="Y4649" s="319">
        <f t="shared" si="708"/>
        <v>4.5125000000000009E-3</v>
      </c>
      <c r="Z4649" s="319">
        <f t="shared" si="708"/>
        <v>4.5125000000000009E-3</v>
      </c>
      <c r="AA4649" s="319">
        <f t="shared" si="708"/>
        <v>4.5125000000000009E-3</v>
      </c>
      <c r="AB4649" s="319">
        <f t="shared" si="708"/>
        <v>4.5125000000000009E-3</v>
      </c>
      <c r="AC4649" s="319">
        <f t="shared" si="708"/>
        <v>4.5125000000000009E-3</v>
      </c>
      <c r="AD4649" s="319">
        <f t="shared" si="708"/>
        <v>4.5125000000000009E-3</v>
      </c>
      <c r="AE4649" s="319">
        <f t="shared" si="708"/>
        <v>4.5125000000000009E-3</v>
      </c>
      <c r="AF4649" s="319">
        <f t="shared" si="708"/>
        <v>4.5125000000000009E-3</v>
      </c>
      <c r="AG4649" s="319">
        <f t="shared" si="708"/>
        <v>4.5125000000000009E-3</v>
      </c>
      <c r="AH4649" s="319">
        <f t="shared" si="708"/>
        <v>4.5125000000000009E-3</v>
      </c>
      <c r="AI4649" s="319">
        <f t="shared" si="708"/>
        <v>4.5125000000000009E-3</v>
      </c>
      <c r="AJ4649" s="319">
        <f t="shared" si="708"/>
        <v>4.5125000000000009E-3</v>
      </c>
      <c r="AK4649" s="319">
        <f t="shared" si="708"/>
        <v>4.5125000000000009E-3</v>
      </c>
      <c r="AL4649" s="319">
        <f t="shared" si="708"/>
        <v>4.5125000000000009E-3</v>
      </c>
      <c r="AM4649" s="319">
        <f t="shared" si="708"/>
        <v>4.5125000000000009E-3</v>
      </c>
      <c r="AN4649" s="319">
        <f t="shared" si="708"/>
        <v>4.5125000000000009E-3</v>
      </c>
      <c r="AO4649" s="319">
        <f t="shared" si="708"/>
        <v>4.5125000000000009E-3</v>
      </c>
      <c r="AP4649" s="319">
        <f>HLOOKUP(AP4647,$C$3735:$AP$3737,3,0)/$C$3729</f>
        <v>4.5125000000000009E-3</v>
      </c>
    </row>
    <row r="4650" spans="2:42" ht="17.399999999999999" hidden="1" outlineLevel="1">
      <c r="C4650" s="307" t="s">
        <v>2489</v>
      </c>
      <c r="D4650" s="319">
        <v>1</v>
      </c>
      <c r="E4650" s="319">
        <f t="shared" ref="E4650:AP4650" si="709">SUM(E4648:E4649)</f>
        <v>4.5125000000000009E-3</v>
      </c>
      <c r="F4650" s="319">
        <f t="shared" si="709"/>
        <v>4.5125000000000009E-3</v>
      </c>
      <c r="G4650" s="319">
        <f t="shared" si="709"/>
        <v>4.5125000000000009E-3</v>
      </c>
      <c r="H4650" s="319">
        <f t="shared" si="709"/>
        <v>4.5125000000000009E-3</v>
      </c>
      <c r="I4650" s="319">
        <f t="shared" si="709"/>
        <v>4.5125000000000009E-3</v>
      </c>
      <c r="J4650" s="319">
        <f t="shared" si="709"/>
        <v>4.5125000000000009E-3</v>
      </c>
      <c r="K4650" s="319">
        <f t="shared" si="709"/>
        <v>4.5125000000000009E-3</v>
      </c>
      <c r="L4650" s="319">
        <f t="shared" si="709"/>
        <v>4.5125000000000009E-3</v>
      </c>
      <c r="M4650" s="319">
        <f t="shared" si="709"/>
        <v>4.5125000000000009E-3</v>
      </c>
      <c r="N4650" s="319">
        <f t="shared" si="709"/>
        <v>4.5125000000000009E-3</v>
      </c>
      <c r="O4650" s="319">
        <f t="shared" si="709"/>
        <v>4.5125000000000009E-3</v>
      </c>
      <c r="P4650" s="319">
        <f t="shared" si="709"/>
        <v>4.5125000000000009E-3</v>
      </c>
      <c r="Q4650" s="319">
        <f t="shared" si="709"/>
        <v>4.5125000000000009E-3</v>
      </c>
      <c r="R4650" s="319">
        <f t="shared" si="709"/>
        <v>4.5125000000000009E-3</v>
      </c>
      <c r="S4650" s="319">
        <f t="shared" si="709"/>
        <v>4.5125000000000009E-3</v>
      </c>
      <c r="T4650" s="319">
        <f t="shared" si="709"/>
        <v>4.5125000000000009E-3</v>
      </c>
      <c r="U4650" s="319">
        <f t="shared" si="709"/>
        <v>4.5125000000000009E-3</v>
      </c>
      <c r="V4650" s="319">
        <f t="shared" si="709"/>
        <v>4.5125000000000009E-3</v>
      </c>
      <c r="W4650" s="319">
        <f t="shared" si="709"/>
        <v>4.5125000000000009E-3</v>
      </c>
      <c r="X4650" s="319">
        <f t="shared" si="709"/>
        <v>4.5125000000000009E-3</v>
      </c>
      <c r="Y4650" s="319">
        <f t="shared" si="709"/>
        <v>4.5125000000000009E-3</v>
      </c>
      <c r="Z4650" s="319">
        <f t="shared" si="709"/>
        <v>4.5125000000000009E-3</v>
      </c>
      <c r="AA4650" s="319">
        <f t="shared" si="709"/>
        <v>4.5125000000000009E-3</v>
      </c>
      <c r="AB4650" s="319">
        <f t="shared" si="709"/>
        <v>4.5125000000000009E-3</v>
      </c>
      <c r="AC4650" s="319">
        <f t="shared" si="709"/>
        <v>4.5125000000000009E-3</v>
      </c>
      <c r="AD4650" s="319">
        <f t="shared" si="709"/>
        <v>4.5125000000000009E-3</v>
      </c>
      <c r="AE4650" s="319">
        <f t="shared" si="709"/>
        <v>4.5125000000000009E-3</v>
      </c>
      <c r="AF4650" s="319">
        <f t="shared" si="709"/>
        <v>4.5125000000000009E-3</v>
      </c>
      <c r="AG4650" s="319">
        <f t="shared" si="709"/>
        <v>4.5125000000000009E-3</v>
      </c>
      <c r="AH4650" s="319">
        <f t="shared" si="709"/>
        <v>4.5125000000000009E-3</v>
      </c>
      <c r="AI4650" s="319">
        <f t="shared" si="709"/>
        <v>4.5125000000000009E-3</v>
      </c>
      <c r="AJ4650" s="319">
        <f t="shared" si="709"/>
        <v>4.5125000000000009E-3</v>
      </c>
      <c r="AK4650" s="319">
        <f t="shared" si="709"/>
        <v>4.5125000000000009E-3</v>
      </c>
      <c r="AL4650" s="319">
        <f t="shared" si="709"/>
        <v>4.5125000000000009E-3</v>
      </c>
      <c r="AM4650" s="319">
        <f t="shared" si="709"/>
        <v>4.5125000000000009E-3</v>
      </c>
      <c r="AN4650" s="319">
        <f t="shared" si="709"/>
        <v>4.5125000000000009E-3</v>
      </c>
      <c r="AO4650" s="319">
        <f t="shared" si="709"/>
        <v>4.5125000000000009E-3</v>
      </c>
      <c r="AP4650" s="319">
        <f t="shared" si="709"/>
        <v>1.0045124999999999</v>
      </c>
    </row>
    <row r="4651" spans="2:42" ht="17.399999999999999" hidden="1" outlineLevel="1">
      <c r="C4651" s="312">
        <v>1</v>
      </c>
      <c r="D4651" s="319">
        <f t="shared" ref="D4651:D4687" si="710">SUM(E4651:AO4651)</f>
        <v>4.4956413449564149E-3</v>
      </c>
      <c r="E4651" s="313">
        <f>E4650/(1+HLOOKUP(E4647,$C$3735:$AP$3738,4,0)/$C$3729)^$C4651</f>
        <v>4.4956413449564149E-3</v>
      </c>
      <c r="F4651" s="320"/>
      <c r="G4651" s="320"/>
    </row>
    <row r="4652" spans="2:42" ht="17.399999999999999" hidden="1" outlineLevel="1">
      <c r="C4652" s="312">
        <f t="shared" ref="C4652:C4688" si="711">C4651+1</f>
        <v>2</v>
      </c>
      <c r="D4652" s="319">
        <f t="shared" si="710"/>
        <v>4.4788456736801147E-3</v>
      </c>
      <c r="E4652" s="319"/>
      <c r="F4652" s="313">
        <f>F4650/(1+HLOOKUP(F4647,$C$3735:$AP$3738,4,0)/$C$3729)^$C4652</f>
        <v>4.4788456736801147E-3</v>
      </c>
      <c r="G4652" s="319"/>
    </row>
    <row r="4653" spans="2:42" ht="17.399999999999999" hidden="1" outlineLevel="1">
      <c r="C4653" s="312">
        <f t="shared" si="711"/>
        <v>3</v>
      </c>
      <c r="D4653" s="319">
        <f t="shared" si="710"/>
        <v>4.4617780991802409E-3</v>
      </c>
      <c r="G4653" s="313">
        <f>G4650/(1+HLOOKUP(G4647,$C$3735:$AP$3738,4,0)/$C$3729)^$C4653</f>
        <v>4.4617780991802409E-3</v>
      </c>
    </row>
    <row r="4654" spans="2:42" ht="17.399999999999999" hidden="1" outlineLevel="1">
      <c r="C4654" s="312">
        <f t="shared" si="711"/>
        <v>4</v>
      </c>
      <c r="D4654" s="319">
        <f t="shared" si="710"/>
        <v>4.4449982308587491E-3</v>
      </c>
      <c r="H4654" s="313">
        <f>H4650/(1+HLOOKUP(H4647,$C$3735:$AP$3738,4,0)/$C$3729)^$C4654</f>
        <v>4.4449982308587491E-3</v>
      </c>
    </row>
    <row r="4655" spans="2:42" ht="17.399999999999999" hidden="1" outlineLevel="1">
      <c r="C4655" s="312">
        <f t="shared" si="711"/>
        <v>5</v>
      </c>
      <c r="D4655" s="319">
        <f t="shared" si="710"/>
        <v>4.4284898356652166E-3</v>
      </c>
      <c r="I4655" s="313">
        <f>I4650/(1+HLOOKUP(I4647,$C$3735:$AP$3738,4,0)/$C$3729)^$C4655</f>
        <v>4.4284898356652166E-3</v>
      </c>
    </row>
    <row r="4656" spans="2:42" ht="17.399999999999999" hidden="1" outlineLevel="1">
      <c r="C4656" s="312">
        <f t="shared" si="711"/>
        <v>6</v>
      </c>
      <c r="D4656" s="319">
        <f t="shared" si="710"/>
        <v>4.4121259415334374E-3</v>
      </c>
      <c r="J4656" s="313">
        <f>J4650/(1+HLOOKUP(J4647,$C$3735:$AP$3738,4,0)/$C$3729)^$C4656</f>
        <v>4.4121259415334374E-3</v>
      </c>
    </row>
    <row r="4657" spans="3:27" ht="17.399999999999999" hidden="1" outlineLevel="1">
      <c r="C4657" s="312">
        <f t="shared" si="711"/>
        <v>7</v>
      </c>
      <c r="D4657" s="319">
        <f t="shared" si="710"/>
        <v>4.3959055505405605E-3</v>
      </c>
      <c r="K4657" s="313">
        <f>K4650/(1+HLOOKUP(K4647,$C$3735:$AP$3738,4,0)/$C$3729)^$C4657</f>
        <v>4.3959055505405605E-3</v>
      </c>
    </row>
    <row r="4658" spans="3:27" ht="17.399999999999999" hidden="1" outlineLevel="1">
      <c r="C4658" s="312">
        <f t="shared" si="711"/>
        <v>8</v>
      </c>
      <c r="D4658" s="319">
        <f t="shared" si="710"/>
        <v>4.3798276738409208E-3</v>
      </c>
      <c r="L4658" s="313">
        <f>L4650/(1+HLOOKUP(L4647,$C$3735:$AP$3738,4,0)/$C$3729)^$C4658</f>
        <v>4.3798276738409208E-3</v>
      </c>
    </row>
    <row r="4659" spans="3:27" ht="17.399999999999999" hidden="1" outlineLevel="1">
      <c r="C4659" s="312">
        <f t="shared" si="711"/>
        <v>9</v>
      </c>
      <c r="D4659" s="319">
        <f t="shared" si="710"/>
        <v>4.3638913315861326E-3</v>
      </c>
      <c r="M4659" s="313">
        <f>M4650/(1+HLOOKUP(M4647,$C$3735:$AP$3738,4,0)/$C$3729)^$C4659</f>
        <v>4.3638913315861326E-3</v>
      </c>
    </row>
    <row r="4660" spans="3:27" ht="17.399999999999999" hidden="1" outlineLevel="1">
      <c r="C4660" s="312">
        <f t="shared" si="711"/>
        <v>10</v>
      </c>
      <c r="D4660" s="319">
        <f t="shared" si="710"/>
        <v>4.3480955528460066E-3</v>
      </c>
      <c r="N4660" s="313">
        <f>N4650/(1+HLOOKUP(N4647,$C$3735:$AP$3738,4,0)/$C$3729)^$C4660</f>
        <v>4.3480955528460066E-3</v>
      </c>
    </row>
    <row r="4661" spans="3:27" ht="17.399999999999999" hidden="1" outlineLevel="1">
      <c r="C4661" s="312">
        <f t="shared" si="711"/>
        <v>11</v>
      </c>
      <c r="D4661" s="319">
        <f t="shared" si="710"/>
        <v>4.3324393755302176E-3</v>
      </c>
      <c r="O4661" s="313">
        <f>O4650/(1+HLOOKUP(O4647,$C$3735:$AP$3738,4,0)/$C$3729)^$C4661</f>
        <v>4.3324393755302176E-3</v>
      </c>
    </row>
    <row r="4662" spans="3:27" ht="17.399999999999999" hidden="1" outlineLevel="1">
      <c r="C4662" s="312">
        <f t="shared" si="711"/>
        <v>12</v>
      </c>
      <c r="D4662" s="319">
        <f t="shared" si="710"/>
        <v>4.3169218463108431E-3</v>
      </c>
      <c r="P4662" s="313">
        <f>P4650/(1+HLOOKUP(P4647,$C$3735:$AP$3738,4,0)/$C$3729)^$C4662</f>
        <v>4.3169218463108431E-3</v>
      </c>
    </row>
    <row r="4663" spans="3:27" ht="17.399999999999999" hidden="1" outlineLevel="1">
      <c r="C4663" s="312">
        <f t="shared" si="711"/>
        <v>13</v>
      </c>
      <c r="D4663" s="319">
        <f t="shared" si="710"/>
        <v>4.2992285074282292E-3</v>
      </c>
      <c r="Q4663" s="313">
        <f>Q4650/(1+HLOOKUP(Q4647,$C$3735:$AP$3738,4,0)/$C$3729)^$C4663</f>
        <v>4.2992285074282292E-3</v>
      </c>
    </row>
    <row r="4664" spans="3:27" ht="17.399999999999999" hidden="1" outlineLevel="1">
      <c r="C4664" s="312">
        <f t="shared" si="711"/>
        <v>14</v>
      </c>
      <c r="D4664" s="319">
        <f t="shared" si="710"/>
        <v>4.2813337956171078E-3</v>
      </c>
      <c r="R4664" s="313">
        <f>R4650/(1+HLOOKUP(R4647,$C$3735:$AP$3738,4,0)/$C$3729)^$C4664</f>
        <v>4.2813337956171078E-3</v>
      </c>
    </row>
    <row r="4665" spans="3:27" ht="17.399999999999999" hidden="1" outlineLevel="1">
      <c r="C4665" s="312">
        <f t="shared" si="711"/>
        <v>15</v>
      </c>
      <c r="D4665" s="319">
        <f t="shared" si="710"/>
        <v>4.2632401432374572E-3</v>
      </c>
      <c r="S4665" s="313">
        <f>S4650/(1+HLOOKUP(S4647,$C$3735:$AP$3738,4,0)/$C$3729)^$C4665</f>
        <v>4.2632401432374572E-3</v>
      </c>
    </row>
    <row r="4666" spans="3:27" ht="17.399999999999999" hidden="1" outlineLevel="1">
      <c r="C4666" s="312">
        <f t="shared" si="711"/>
        <v>16</v>
      </c>
      <c r="D4666" s="319">
        <f t="shared" si="710"/>
        <v>4.2449499981538057E-3</v>
      </c>
      <c r="T4666" s="313">
        <f>T4650/(1+HLOOKUP(T4647,$C$3735:$AP$3738,4,0)/$C$3729)^$C4666</f>
        <v>4.2449499981538057E-3</v>
      </c>
    </row>
    <row r="4667" spans="3:27" ht="17.399999999999999" hidden="1" outlineLevel="1">
      <c r="C4667" s="312">
        <f t="shared" si="711"/>
        <v>17</v>
      </c>
      <c r="D4667" s="319">
        <f t="shared" si="710"/>
        <v>4.226465823294584E-3</v>
      </c>
      <c r="U4667" s="313">
        <f>U4650/(1+HLOOKUP(U4647,$C$3735:$AP$3738,4,0)/$C$3729)^$C4667</f>
        <v>4.226465823294584E-3</v>
      </c>
    </row>
    <row r="4668" spans="3:27" ht="17.399999999999999" hidden="1" outlineLevel="1">
      <c r="C4668" s="312">
        <f t="shared" si="711"/>
        <v>18</v>
      </c>
      <c r="D4668" s="319">
        <f t="shared" si="710"/>
        <v>4.2077900962104245E-3</v>
      </c>
      <c r="V4668" s="313">
        <f>V4650/(1+HLOOKUP(V4647,$C$3735:$AP$3738,4,0)/$C$3729)^$C4668</f>
        <v>4.2077900962104245E-3</v>
      </c>
    </row>
    <row r="4669" spans="3:27" ht="17.399999999999999" hidden="1" outlineLevel="1">
      <c r="C4669" s="312">
        <f t="shared" si="711"/>
        <v>19</v>
      </c>
      <c r="D4669" s="319">
        <f t="shared" si="710"/>
        <v>4.1889253086315774E-3</v>
      </c>
      <c r="W4669" s="313">
        <f>W4650/(1+HLOOKUP(W4647,$C$3735:$AP$3738,4,0)/$C$3729)^$C4669</f>
        <v>4.1889253086315774E-3</v>
      </c>
    </row>
    <row r="4670" spans="3:27" ht="17.399999999999999" hidden="1" outlineLevel="1">
      <c r="C4670" s="312">
        <f t="shared" si="711"/>
        <v>20</v>
      </c>
      <c r="D4670" s="319">
        <f t="shared" si="710"/>
        <v>4.1698739660242408E-3</v>
      </c>
      <c r="X4670" s="313">
        <f>X4650/(1+HLOOKUP(X4647,$C$3735:$AP$3738,4,0)/$C$3729)^$C4670</f>
        <v>4.1698739660242408E-3</v>
      </c>
    </row>
    <row r="4671" spans="3:27" ht="17.399999999999999" hidden="1" outlineLevel="1">
      <c r="C4671" s="312">
        <f t="shared" si="711"/>
        <v>21</v>
      </c>
      <c r="D4671" s="319">
        <f t="shared" si="710"/>
        <v>4.150638587146197E-3</v>
      </c>
      <c r="Y4671" s="313">
        <f>Y4650/(1+HLOOKUP(Y4647,$C$3735:$AP$3738,4,0)/$C$3729)^$C4671</f>
        <v>4.150638587146197E-3</v>
      </c>
    </row>
    <row r="4672" spans="3:27" ht="17.399999999999999" hidden="1" outlineLevel="1">
      <c r="C4672" s="312">
        <f t="shared" si="711"/>
        <v>22</v>
      </c>
      <c r="D4672" s="319">
        <f t="shared" si="710"/>
        <v>4.1312217036016778E-3</v>
      </c>
      <c r="Z4672" s="313">
        <f>Z4650/(1+HLOOKUP(Z4647,$C$3735:$AP$3738,4,0)/$C$3729)^$C4672</f>
        <v>4.1312217036016778E-3</v>
      </c>
      <c r="AA4672" s="324"/>
    </row>
    <row r="4673" spans="2:42" ht="17.399999999999999" hidden="1" outlineLevel="1">
      <c r="C4673" s="312">
        <f t="shared" si="711"/>
        <v>23</v>
      </c>
      <c r="D4673" s="319">
        <f t="shared" si="710"/>
        <v>4.1116258593956899E-3</v>
      </c>
      <c r="AA4673" s="313">
        <f>AA4650/(1+HLOOKUP(AA4647,$C$3735:$AP$3738,4,0)/$C$3729)^$C4673</f>
        <v>4.1116258593956899E-3</v>
      </c>
    </row>
    <row r="4674" spans="2:42" ht="17.399999999999999" hidden="1" outlineLevel="1">
      <c r="C4674" s="312">
        <f t="shared" si="711"/>
        <v>24</v>
      </c>
      <c r="D4674" s="319">
        <f t="shared" si="710"/>
        <v>4.0918536104877909E-3</v>
      </c>
      <c r="AA4674" s="319"/>
      <c r="AB4674" s="313">
        <f>AB4650/(1+HLOOKUP(AB4647,$C$3735:$AP$3738,4,0)/$C$3729)^$C4674</f>
        <v>4.0918536104877909E-3</v>
      </c>
    </row>
    <row r="4675" spans="2:42" ht="17.399999999999999" hidden="1" outlineLevel="1">
      <c r="C4675" s="312">
        <f t="shared" si="711"/>
        <v>25</v>
      </c>
      <c r="D4675" s="319">
        <f t="shared" si="710"/>
        <v>4.0719075243454495E-3</v>
      </c>
      <c r="AC4675" s="313">
        <f>AC4650/(1+HLOOKUP(AC4647,$C$3735:$AP$3738,4,0)/$C$3729)^$C4675</f>
        <v>4.0719075243454495E-3</v>
      </c>
    </row>
    <row r="4676" spans="2:42" ht="17.399999999999999" hidden="1" outlineLevel="1">
      <c r="C4676" s="312">
        <f t="shared" si="711"/>
        <v>26</v>
      </c>
      <c r="D4676" s="319">
        <f t="shared" si="710"/>
        <v>4.0517901794971597E-3</v>
      </c>
      <c r="AD4676" s="313">
        <f>AD4650/(1+HLOOKUP(AD4647,$C$3735:$AP$3738,4,0)/$C$3729)^$C4676</f>
        <v>4.0517901794971597E-3</v>
      </c>
    </row>
    <row r="4677" spans="2:42" ht="17.399999999999999" hidden="1" outlineLevel="1">
      <c r="C4677" s="312">
        <f t="shared" si="711"/>
        <v>27</v>
      </c>
      <c r="D4677" s="319">
        <f t="shared" si="710"/>
        <v>4.0315041650852146E-3</v>
      </c>
      <c r="AE4677" s="313">
        <f>AE4650/(1+HLOOKUP(AE4647,$C$3735:$AP$3738,4,0)/$C$3729)^$C4677</f>
        <v>4.0315041650852146E-3</v>
      </c>
    </row>
    <row r="4678" spans="2:42" ht="17.399999999999999" hidden="1" outlineLevel="1">
      <c r="C4678" s="312">
        <f t="shared" si="711"/>
        <v>28</v>
      </c>
      <c r="D4678" s="319">
        <f t="shared" si="710"/>
        <v>4.0110520804185609E-3</v>
      </c>
      <c r="AF4678" s="313">
        <f>AF4650/(1+HLOOKUP(AF4647,$C$3735:$AP$3738,4,0)/$C$3729)^$C4678</f>
        <v>4.0110520804185609E-3</v>
      </c>
    </row>
    <row r="4679" spans="2:42" ht="17.399999999999999" hidden="1" outlineLevel="1">
      <c r="C4679" s="312">
        <f t="shared" si="711"/>
        <v>29</v>
      </c>
      <c r="D4679" s="319">
        <f t="shared" si="710"/>
        <v>3.9904365345254378E-3</v>
      </c>
      <c r="AG4679" s="313">
        <f>AG4650/(1+HLOOKUP(AG4647,$C$3735:$AP$3738,4,0)/$C$3729)^$C4679</f>
        <v>3.9904365345254378E-3</v>
      </c>
    </row>
    <row r="4680" spans="2:42" ht="17.399999999999999" hidden="1" outlineLevel="1">
      <c r="C4680" s="312">
        <f t="shared" si="711"/>
        <v>30</v>
      </c>
      <c r="D4680" s="319">
        <f t="shared" si="710"/>
        <v>3.9696601457062525E-3</v>
      </c>
      <c r="AG4680" s="319"/>
      <c r="AH4680" s="313">
        <f>AH4650/(1+HLOOKUP(AH4647,$C$3735:$AP$3738,4,0)/$C$3729)^$C4680</f>
        <v>3.9696601457062525E-3</v>
      </c>
    </row>
    <row r="4681" spans="2:42" ht="17.399999999999999" hidden="1" outlineLevel="1">
      <c r="C4681" s="312">
        <f t="shared" si="711"/>
        <v>31</v>
      </c>
      <c r="D4681" s="319">
        <f t="shared" si="710"/>
        <v>3.948725541086549E-3</v>
      </c>
      <c r="AG4681" s="319"/>
      <c r="AH4681" s="319"/>
      <c r="AI4681" s="313">
        <f>AI4650/(1+HLOOKUP(AI4647,$C$3735:$AP$3738,4,0)/$C$3729)^$C4681</f>
        <v>3.948725541086549E-3</v>
      </c>
    </row>
    <row r="4682" spans="2:42" ht="17.399999999999999" hidden="1" outlineLevel="1">
      <c r="C4682" s="312">
        <f t="shared" si="711"/>
        <v>32</v>
      </c>
      <c r="D4682" s="319">
        <f t="shared" si="710"/>
        <v>3.927635356170296E-3</v>
      </c>
      <c r="AG4682" s="319"/>
      <c r="AH4682" s="319"/>
      <c r="AI4682" s="319"/>
      <c r="AJ4682" s="313">
        <f>AJ4650/(1+HLOOKUP(AJ4647,$C$3735:$AP$3738,4,0)/$C$3729)^$C4682</f>
        <v>3.927635356170296E-3</v>
      </c>
    </row>
    <row r="4683" spans="2:42" ht="17.399999999999999" hidden="1" outlineLevel="1">
      <c r="C4683" s="312">
        <f t="shared" si="711"/>
        <v>33</v>
      </c>
      <c r="D4683" s="319">
        <f t="shared" si="710"/>
        <v>3.9063922343935183E-3</v>
      </c>
      <c r="AG4683" s="319"/>
      <c r="AH4683" s="319"/>
      <c r="AI4683" s="319"/>
      <c r="AJ4683" s="319"/>
      <c r="AK4683" s="313">
        <f>AK4650/(1+HLOOKUP(AK4647,$C$3735:$AP$3738,4,0)/$C$3729)^$C4683</f>
        <v>3.9063922343935183E-3</v>
      </c>
    </row>
    <row r="4684" spans="2:42" ht="17.399999999999999" hidden="1" outlineLevel="1">
      <c r="C4684" s="312">
        <f t="shared" si="711"/>
        <v>34</v>
      </c>
      <c r="D4684" s="319">
        <f t="shared" si="710"/>
        <v>3.884998826678413E-3</v>
      </c>
      <c r="AG4684" s="319"/>
      <c r="AH4684" s="319"/>
      <c r="AI4684" s="319"/>
      <c r="AJ4684" s="319"/>
      <c r="AK4684" s="319"/>
      <c r="AL4684" s="313">
        <f>AL4650/(1+HLOOKUP(AL4647,$C$3735:$AP$3738,4,0)/$C$3729)^$C4684</f>
        <v>3.884998826678413E-3</v>
      </c>
    </row>
    <row r="4685" spans="2:42" ht="17.399999999999999" hidden="1" outlineLevel="1">
      <c r="C4685" s="312">
        <f t="shared" si="711"/>
        <v>35</v>
      </c>
      <c r="D4685" s="319">
        <f t="shared" si="710"/>
        <v>3.8634577909881251E-3</v>
      </c>
      <c r="AG4685" s="319"/>
      <c r="AH4685" s="319"/>
      <c r="AI4685" s="319"/>
      <c r="AJ4685" s="319"/>
      <c r="AK4685" s="319"/>
      <c r="AL4685" s="319"/>
      <c r="AM4685" s="313">
        <f>AM4650/(1+HLOOKUP(AM4647,$C$3735:$AP$3738,4,0)/$C$3729)^$C4685</f>
        <v>3.8634577909881251E-3</v>
      </c>
    </row>
    <row r="4686" spans="2:42" ht="17.399999999999999" hidden="1" outlineLevel="1">
      <c r="C4686" s="312">
        <f t="shared" si="711"/>
        <v>36</v>
      </c>
      <c r="D4686" s="319">
        <f t="shared" si="710"/>
        <v>3.8417717918819093E-3</v>
      </c>
      <c r="AG4686" s="319"/>
      <c r="AH4686" s="319"/>
      <c r="AI4686" s="319"/>
      <c r="AJ4686" s="319"/>
      <c r="AK4686" s="319"/>
      <c r="AL4686" s="319"/>
      <c r="AM4686" s="319"/>
      <c r="AN4686" s="313">
        <f>AN4650/(1+HLOOKUP(AN4647,$C$3735:$AP$3738,4,0)/$C$3729)^$C4686</f>
        <v>3.8417717918819093E-3</v>
      </c>
    </row>
    <row r="4687" spans="2:42" ht="17.399999999999999" hidden="1" outlineLevel="1">
      <c r="C4687" s="312">
        <f t="shared" si="711"/>
        <v>37</v>
      </c>
      <c r="D4687" s="319">
        <f t="shared" si="710"/>
        <v>3.8199435000713824E-3</v>
      </c>
      <c r="AG4687" s="319"/>
      <c r="AH4687" s="319"/>
      <c r="AI4687" s="319"/>
      <c r="AJ4687" s="319"/>
      <c r="AK4687" s="319"/>
      <c r="AL4687" s="319"/>
      <c r="AM4687" s="319"/>
      <c r="AN4687" s="319"/>
      <c r="AO4687" s="313">
        <f>AO4650/(1+HLOOKUP(AO4647,$C$3735:$AP$3738,4,0)/$C$3729)^$C4687</f>
        <v>3.8199435000713824E-3</v>
      </c>
    </row>
    <row r="4688" spans="2:42" ht="17.399999999999999" hidden="1" outlineLevel="1">
      <c r="B4688" s="268"/>
      <c r="C4688" s="314">
        <f t="shared" si="711"/>
        <v>38</v>
      </c>
      <c r="D4688" s="321">
        <f>D4650-SUM(D4651:D4687)</f>
        <v>0.84545461647339404</v>
      </c>
      <c r="E4688" s="268"/>
      <c r="F4688" s="268"/>
      <c r="G4688" s="268"/>
      <c r="H4688" s="268"/>
      <c r="I4688" s="268"/>
      <c r="J4688" s="268"/>
      <c r="K4688" s="268"/>
      <c r="L4688" s="268"/>
      <c r="M4688" s="268"/>
      <c r="N4688" s="268"/>
      <c r="O4688" s="268"/>
      <c r="P4688" s="268"/>
      <c r="Q4688" s="268"/>
      <c r="R4688" s="268"/>
      <c r="S4688" s="268"/>
      <c r="T4688" s="268"/>
      <c r="U4688" s="268"/>
      <c r="V4688" s="268"/>
      <c r="W4688" s="268"/>
      <c r="X4688" s="268"/>
      <c r="Y4688" s="268"/>
      <c r="Z4688" s="268"/>
      <c r="AA4688" s="268"/>
      <c r="AB4688" s="268"/>
      <c r="AC4688" s="268"/>
      <c r="AD4688" s="268"/>
      <c r="AE4688" s="268"/>
      <c r="AF4688" s="268"/>
      <c r="AG4688" s="268"/>
      <c r="AH4688" s="321"/>
      <c r="AI4688" s="321"/>
      <c r="AJ4688" s="321"/>
      <c r="AK4688" s="321"/>
      <c r="AL4688" s="321"/>
      <c r="AM4688" s="321"/>
      <c r="AN4688" s="321"/>
      <c r="AO4688" s="321"/>
      <c r="AP4688" s="316">
        <f>((AP4650/$D4688)^(1/$C4688)-1)*$C$3729</f>
        <v>1.8186813583370487E-2</v>
      </c>
    </row>
    <row r="4689" spans="2:43" hidden="1" outlineLevel="1"/>
    <row r="4690" spans="2:43" ht="17.399999999999999" collapsed="1">
      <c r="B4690" s="302" t="s">
        <v>130</v>
      </c>
      <c r="C4690" s="304">
        <f>AQ4732</f>
        <v>1.8320834639458994E-2</v>
      </c>
      <c r="D4690" s="317">
        <v>0</v>
      </c>
      <c r="E4690" s="317">
        <f t="shared" ref="E4690:AQ4690" si="712">D4690+1</f>
        <v>1</v>
      </c>
      <c r="F4690" s="317">
        <f t="shared" si="712"/>
        <v>2</v>
      </c>
      <c r="G4690" s="317">
        <f t="shared" si="712"/>
        <v>3</v>
      </c>
      <c r="H4690" s="317">
        <f t="shared" si="712"/>
        <v>4</v>
      </c>
      <c r="I4690" s="317">
        <f t="shared" si="712"/>
        <v>5</v>
      </c>
      <c r="J4690" s="317">
        <f t="shared" si="712"/>
        <v>6</v>
      </c>
      <c r="K4690" s="317">
        <f t="shared" si="712"/>
        <v>7</v>
      </c>
      <c r="L4690" s="317">
        <f t="shared" si="712"/>
        <v>8</v>
      </c>
      <c r="M4690" s="317">
        <f t="shared" si="712"/>
        <v>9</v>
      </c>
      <c r="N4690" s="317">
        <f t="shared" si="712"/>
        <v>10</v>
      </c>
      <c r="O4690" s="317">
        <f t="shared" si="712"/>
        <v>11</v>
      </c>
      <c r="P4690" s="317">
        <f t="shared" si="712"/>
        <v>12</v>
      </c>
      <c r="Q4690" s="317">
        <f t="shared" si="712"/>
        <v>13</v>
      </c>
      <c r="R4690" s="317">
        <f t="shared" si="712"/>
        <v>14</v>
      </c>
      <c r="S4690" s="317">
        <f t="shared" si="712"/>
        <v>15</v>
      </c>
      <c r="T4690" s="317">
        <f t="shared" si="712"/>
        <v>16</v>
      </c>
      <c r="U4690" s="317">
        <f t="shared" si="712"/>
        <v>17</v>
      </c>
      <c r="V4690" s="317">
        <f t="shared" si="712"/>
        <v>18</v>
      </c>
      <c r="W4690" s="317">
        <f t="shared" si="712"/>
        <v>19</v>
      </c>
      <c r="X4690" s="317">
        <f t="shared" si="712"/>
        <v>20</v>
      </c>
      <c r="Y4690" s="317">
        <f t="shared" si="712"/>
        <v>21</v>
      </c>
      <c r="Z4690" s="317">
        <f t="shared" si="712"/>
        <v>22</v>
      </c>
      <c r="AA4690" s="317">
        <f t="shared" si="712"/>
        <v>23</v>
      </c>
      <c r="AB4690" s="317">
        <f t="shared" si="712"/>
        <v>24</v>
      </c>
      <c r="AC4690" s="317">
        <f t="shared" si="712"/>
        <v>25</v>
      </c>
      <c r="AD4690" s="317">
        <f t="shared" si="712"/>
        <v>26</v>
      </c>
      <c r="AE4690" s="317">
        <f t="shared" si="712"/>
        <v>27</v>
      </c>
      <c r="AF4690" s="317">
        <f t="shared" si="712"/>
        <v>28</v>
      </c>
      <c r="AG4690" s="317">
        <f t="shared" si="712"/>
        <v>29</v>
      </c>
      <c r="AH4690" s="317">
        <f t="shared" si="712"/>
        <v>30</v>
      </c>
      <c r="AI4690" s="317">
        <f t="shared" si="712"/>
        <v>31</v>
      </c>
      <c r="AJ4690" s="317">
        <f t="shared" si="712"/>
        <v>32</v>
      </c>
      <c r="AK4690" s="317">
        <f t="shared" si="712"/>
        <v>33</v>
      </c>
      <c r="AL4690" s="317">
        <f t="shared" si="712"/>
        <v>34</v>
      </c>
      <c r="AM4690" s="317">
        <f t="shared" si="712"/>
        <v>35</v>
      </c>
      <c r="AN4690" s="317">
        <f t="shared" si="712"/>
        <v>36</v>
      </c>
      <c r="AO4690" s="317">
        <f t="shared" si="712"/>
        <v>37</v>
      </c>
      <c r="AP4690" s="317">
        <f t="shared" si="712"/>
        <v>38</v>
      </c>
      <c r="AQ4690" s="318">
        <f t="shared" si="712"/>
        <v>39</v>
      </c>
    </row>
    <row r="4691" spans="2:43" ht="17.399999999999999" hidden="1" outlineLevel="1">
      <c r="C4691" s="307" t="s">
        <v>2487</v>
      </c>
      <c r="D4691" s="319"/>
      <c r="E4691" s="319"/>
      <c r="F4691" s="319"/>
      <c r="G4691" s="319"/>
      <c r="H4691" s="319"/>
      <c r="I4691" s="319"/>
      <c r="J4691" s="319"/>
      <c r="K4691" s="319"/>
      <c r="L4691" s="319"/>
      <c r="M4691" s="319"/>
      <c r="N4691" s="319"/>
      <c r="O4691" s="319"/>
      <c r="P4691" s="319"/>
      <c r="Q4691" s="319"/>
      <c r="R4691" s="319"/>
      <c r="S4691" s="319"/>
      <c r="T4691" s="319"/>
      <c r="U4691" s="319"/>
      <c r="V4691" s="319"/>
      <c r="W4691" s="319"/>
      <c r="X4691" s="319"/>
      <c r="Y4691" s="319"/>
      <c r="Z4691" s="319"/>
      <c r="AA4691" s="319"/>
      <c r="AB4691" s="319"/>
      <c r="AC4691" s="319"/>
      <c r="AD4691" s="319"/>
      <c r="AE4691" s="319"/>
      <c r="AF4691" s="319"/>
      <c r="AG4691" s="319"/>
      <c r="AH4691" s="319"/>
      <c r="AI4691" s="319"/>
      <c r="AJ4691" s="319"/>
      <c r="AK4691" s="319"/>
      <c r="AL4691" s="319"/>
      <c r="AM4691" s="319"/>
      <c r="AN4691" s="319"/>
      <c r="AO4691" s="319"/>
      <c r="AP4691" s="319"/>
      <c r="AQ4691" s="319">
        <v>1</v>
      </c>
    </row>
    <row r="4692" spans="2:43" ht="17.399999999999999" hidden="1" outlineLevel="1">
      <c r="C4692" s="307" t="s">
        <v>2488</v>
      </c>
      <c r="D4692" s="319"/>
      <c r="E4692" s="319">
        <f t="shared" ref="E4692:AP4692" si="713">F4692</f>
        <v>4.5437500000000009E-3</v>
      </c>
      <c r="F4692" s="319">
        <f t="shared" si="713"/>
        <v>4.5437500000000009E-3</v>
      </c>
      <c r="G4692" s="319">
        <f t="shared" si="713"/>
        <v>4.5437500000000009E-3</v>
      </c>
      <c r="H4692" s="319">
        <f t="shared" si="713"/>
        <v>4.5437500000000009E-3</v>
      </c>
      <c r="I4692" s="319">
        <f t="shared" si="713"/>
        <v>4.5437500000000009E-3</v>
      </c>
      <c r="J4692" s="319">
        <f t="shared" si="713"/>
        <v>4.5437500000000009E-3</v>
      </c>
      <c r="K4692" s="319">
        <f t="shared" si="713"/>
        <v>4.5437500000000009E-3</v>
      </c>
      <c r="L4692" s="319">
        <f t="shared" si="713"/>
        <v>4.5437500000000009E-3</v>
      </c>
      <c r="M4692" s="319">
        <f t="shared" si="713"/>
        <v>4.5437500000000009E-3</v>
      </c>
      <c r="N4692" s="319">
        <f t="shared" si="713"/>
        <v>4.5437500000000009E-3</v>
      </c>
      <c r="O4692" s="319">
        <f t="shared" si="713"/>
        <v>4.5437500000000009E-3</v>
      </c>
      <c r="P4692" s="319">
        <f t="shared" si="713"/>
        <v>4.5437500000000009E-3</v>
      </c>
      <c r="Q4692" s="319">
        <f t="shared" si="713"/>
        <v>4.5437500000000009E-3</v>
      </c>
      <c r="R4692" s="319">
        <f t="shared" si="713"/>
        <v>4.5437500000000009E-3</v>
      </c>
      <c r="S4692" s="319">
        <f t="shared" si="713"/>
        <v>4.5437500000000009E-3</v>
      </c>
      <c r="T4692" s="319">
        <f t="shared" si="713"/>
        <v>4.5437500000000009E-3</v>
      </c>
      <c r="U4692" s="319">
        <f t="shared" si="713"/>
        <v>4.5437500000000009E-3</v>
      </c>
      <c r="V4692" s="319">
        <f t="shared" si="713"/>
        <v>4.5437500000000009E-3</v>
      </c>
      <c r="W4692" s="319">
        <f t="shared" si="713"/>
        <v>4.5437500000000009E-3</v>
      </c>
      <c r="X4692" s="319">
        <f t="shared" si="713"/>
        <v>4.5437500000000009E-3</v>
      </c>
      <c r="Y4692" s="319">
        <f t="shared" si="713"/>
        <v>4.5437500000000009E-3</v>
      </c>
      <c r="Z4692" s="319">
        <f t="shared" si="713"/>
        <v>4.5437500000000009E-3</v>
      </c>
      <c r="AA4692" s="319">
        <f t="shared" si="713"/>
        <v>4.5437500000000009E-3</v>
      </c>
      <c r="AB4692" s="319">
        <f t="shared" si="713"/>
        <v>4.5437500000000009E-3</v>
      </c>
      <c r="AC4692" s="319">
        <f t="shared" si="713"/>
        <v>4.5437500000000009E-3</v>
      </c>
      <c r="AD4692" s="319">
        <f t="shared" si="713"/>
        <v>4.5437500000000009E-3</v>
      </c>
      <c r="AE4692" s="319">
        <f t="shared" si="713"/>
        <v>4.5437500000000009E-3</v>
      </c>
      <c r="AF4692" s="319">
        <f t="shared" si="713"/>
        <v>4.5437500000000009E-3</v>
      </c>
      <c r="AG4692" s="319">
        <f t="shared" si="713"/>
        <v>4.5437500000000009E-3</v>
      </c>
      <c r="AH4692" s="319">
        <f t="shared" si="713"/>
        <v>4.5437500000000009E-3</v>
      </c>
      <c r="AI4692" s="319">
        <f t="shared" si="713"/>
        <v>4.5437500000000009E-3</v>
      </c>
      <c r="AJ4692" s="319">
        <f t="shared" si="713"/>
        <v>4.5437500000000009E-3</v>
      </c>
      <c r="AK4692" s="319">
        <f t="shared" si="713"/>
        <v>4.5437500000000009E-3</v>
      </c>
      <c r="AL4692" s="319">
        <f t="shared" si="713"/>
        <v>4.5437500000000009E-3</v>
      </c>
      <c r="AM4692" s="319">
        <f t="shared" si="713"/>
        <v>4.5437500000000009E-3</v>
      </c>
      <c r="AN4692" s="319">
        <f t="shared" si="713"/>
        <v>4.5437500000000009E-3</v>
      </c>
      <c r="AO4692" s="319">
        <f t="shared" si="713"/>
        <v>4.5437500000000009E-3</v>
      </c>
      <c r="AP4692" s="319">
        <f t="shared" si="713"/>
        <v>4.5437500000000009E-3</v>
      </c>
      <c r="AQ4692" s="319">
        <f>HLOOKUP(AQ4690,$C$3735:$AP$3737,3,0)/$C$3729</f>
        <v>4.5437500000000009E-3</v>
      </c>
    </row>
    <row r="4693" spans="2:43" ht="17.399999999999999" hidden="1" outlineLevel="1">
      <c r="C4693" s="307" t="s">
        <v>2489</v>
      </c>
      <c r="D4693" s="319">
        <v>1</v>
      </c>
      <c r="E4693" s="319">
        <f t="shared" ref="E4693:AQ4693" si="714">SUM(E4691:E4692)</f>
        <v>4.5437500000000009E-3</v>
      </c>
      <c r="F4693" s="319">
        <f t="shared" si="714"/>
        <v>4.5437500000000009E-3</v>
      </c>
      <c r="G4693" s="319">
        <f t="shared" si="714"/>
        <v>4.5437500000000009E-3</v>
      </c>
      <c r="H4693" s="319">
        <f t="shared" si="714"/>
        <v>4.5437500000000009E-3</v>
      </c>
      <c r="I4693" s="319">
        <f t="shared" si="714"/>
        <v>4.5437500000000009E-3</v>
      </c>
      <c r="J4693" s="319">
        <f t="shared" si="714"/>
        <v>4.5437500000000009E-3</v>
      </c>
      <c r="K4693" s="319">
        <f t="shared" si="714"/>
        <v>4.5437500000000009E-3</v>
      </c>
      <c r="L4693" s="319">
        <f t="shared" si="714"/>
        <v>4.5437500000000009E-3</v>
      </c>
      <c r="M4693" s="319">
        <f t="shared" si="714"/>
        <v>4.5437500000000009E-3</v>
      </c>
      <c r="N4693" s="319">
        <f t="shared" si="714"/>
        <v>4.5437500000000009E-3</v>
      </c>
      <c r="O4693" s="319">
        <f t="shared" si="714"/>
        <v>4.5437500000000009E-3</v>
      </c>
      <c r="P4693" s="319">
        <f t="shared" si="714"/>
        <v>4.5437500000000009E-3</v>
      </c>
      <c r="Q4693" s="319">
        <f t="shared" si="714"/>
        <v>4.5437500000000009E-3</v>
      </c>
      <c r="R4693" s="319">
        <f t="shared" si="714"/>
        <v>4.5437500000000009E-3</v>
      </c>
      <c r="S4693" s="319">
        <f t="shared" si="714"/>
        <v>4.5437500000000009E-3</v>
      </c>
      <c r="T4693" s="319">
        <f t="shared" si="714"/>
        <v>4.5437500000000009E-3</v>
      </c>
      <c r="U4693" s="319">
        <f t="shared" si="714"/>
        <v>4.5437500000000009E-3</v>
      </c>
      <c r="V4693" s="319">
        <f t="shared" si="714"/>
        <v>4.5437500000000009E-3</v>
      </c>
      <c r="W4693" s="319">
        <f t="shared" si="714"/>
        <v>4.5437500000000009E-3</v>
      </c>
      <c r="X4693" s="319">
        <f t="shared" si="714"/>
        <v>4.5437500000000009E-3</v>
      </c>
      <c r="Y4693" s="319">
        <f t="shared" si="714"/>
        <v>4.5437500000000009E-3</v>
      </c>
      <c r="Z4693" s="319">
        <f t="shared" si="714"/>
        <v>4.5437500000000009E-3</v>
      </c>
      <c r="AA4693" s="319">
        <f t="shared" si="714"/>
        <v>4.5437500000000009E-3</v>
      </c>
      <c r="AB4693" s="319">
        <f t="shared" si="714"/>
        <v>4.5437500000000009E-3</v>
      </c>
      <c r="AC4693" s="319">
        <f t="shared" si="714"/>
        <v>4.5437500000000009E-3</v>
      </c>
      <c r="AD4693" s="319">
        <f t="shared" si="714"/>
        <v>4.5437500000000009E-3</v>
      </c>
      <c r="AE4693" s="319">
        <f t="shared" si="714"/>
        <v>4.5437500000000009E-3</v>
      </c>
      <c r="AF4693" s="319">
        <f t="shared" si="714"/>
        <v>4.5437500000000009E-3</v>
      </c>
      <c r="AG4693" s="319">
        <f t="shared" si="714"/>
        <v>4.5437500000000009E-3</v>
      </c>
      <c r="AH4693" s="319">
        <f t="shared" si="714"/>
        <v>4.5437500000000009E-3</v>
      </c>
      <c r="AI4693" s="319">
        <f t="shared" si="714"/>
        <v>4.5437500000000009E-3</v>
      </c>
      <c r="AJ4693" s="319">
        <f t="shared" si="714"/>
        <v>4.5437500000000009E-3</v>
      </c>
      <c r="AK4693" s="319">
        <f t="shared" si="714"/>
        <v>4.5437500000000009E-3</v>
      </c>
      <c r="AL4693" s="319">
        <f t="shared" si="714"/>
        <v>4.5437500000000009E-3</v>
      </c>
      <c r="AM4693" s="319">
        <f t="shared" si="714"/>
        <v>4.5437500000000009E-3</v>
      </c>
      <c r="AN4693" s="319">
        <f t="shared" si="714"/>
        <v>4.5437500000000009E-3</v>
      </c>
      <c r="AO4693" s="319">
        <f t="shared" si="714"/>
        <v>4.5437500000000009E-3</v>
      </c>
      <c r="AP4693" s="319">
        <f t="shared" si="714"/>
        <v>4.5437500000000009E-3</v>
      </c>
      <c r="AQ4693" s="319">
        <f t="shared" si="714"/>
        <v>1.0045437500000001</v>
      </c>
    </row>
    <row r="4694" spans="2:43" ht="17.399999999999999" hidden="1" outlineLevel="1">
      <c r="C4694" s="312">
        <v>1</v>
      </c>
      <c r="D4694" s="319">
        <f t="shared" ref="D4694:D4730" si="715">SUM(E4694:AO4694)</f>
        <v>4.5267745952677473E-3</v>
      </c>
      <c r="E4694" s="313">
        <f>E4693/(1+HLOOKUP(E4690,$C$3735:$AP$3738,4,0)/$C$3729)^$C4694</f>
        <v>4.5267745952677473E-3</v>
      </c>
      <c r="F4694" s="320"/>
      <c r="G4694" s="320"/>
    </row>
    <row r="4695" spans="2:43" ht="17.399999999999999" hidden="1" outlineLevel="1">
      <c r="C4695" s="312">
        <f t="shared" ref="C4695:C4732" si="716">C4694+1</f>
        <v>2</v>
      </c>
      <c r="D4695" s="319">
        <f t="shared" si="715"/>
        <v>4.5098626104784533E-3</v>
      </c>
      <c r="E4695" s="319"/>
      <c r="F4695" s="313">
        <f>F4693/(1+HLOOKUP(F4690,$C$3735:$AP$3738,4,0)/$C$3729)^$C4695</f>
        <v>4.5098626104784533E-3</v>
      </c>
      <c r="G4695" s="319"/>
    </row>
    <row r="4696" spans="2:43" ht="17.399999999999999" hidden="1" outlineLevel="1">
      <c r="C4696" s="312">
        <f t="shared" si="716"/>
        <v>3</v>
      </c>
      <c r="D4696" s="319">
        <f t="shared" si="715"/>
        <v>4.4926768394792736E-3</v>
      </c>
      <c r="G4696" s="313">
        <f>G4693/(1+HLOOKUP(G4690,$C$3735:$AP$3738,4,0)/$C$3729)^$C4696</f>
        <v>4.4926768394792736E-3</v>
      </c>
    </row>
    <row r="4697" spans="2:43" ht="17.399999999999999" hidden="1" outlineLevel="1">
      <c r="C4697" s="312">
        <f t="shared" si="716"/>
        <v>4</v>
      </c>
      <c r="D4697" s="319">
        <f t="shared" si="715"/>
        <v>4.4757807670835325E-3</v>
      </c>
      <c r="H4697" s="313">
        <f>H4693/(1+HLOOKUP(H4690,$C$3735:$AP$3738,4,0)/$C$3729)^$C4697</f>
        <v>4.4757807670835325E-3</v>
      </c>
    </row>
    <row r="4698" spans="2:43" ht="17.399999999999999" hidden="1" outlineLevel="1">
      <c r="C4698" s="312">
        <f t="shared" si="716"/>
        <v>5</v>
      </c>
      <c r="D4698" s="319">
        <f t="shared" si="715"/>
        <v>4.4591580478235632E-3</v>
      </c>
      <c r="I4698" s="313">
        <f>I4693/(1+HLOOKUP(I4690,$C$3735:$AP$3738,4,0)/$C$3729)^$C4698</f>
        <v>4.4591580478235632E-3</v>
      </c>
    </row>
    <row r="4699" spans="2:43" ht="17.399999999999999" hidden="1" outlineLevel="1">
      <c r="C4699" s="312">
        <f t="shared" si="716"/>
        <v>6</v>
      </c>
      <c r="D4699" s="319">
        <f t="shared" si="715"/>
        <v>4.4426808303252201E-3</v>
      </c>
      <c r="J4699" s="313">
        <f>J4693/(1+HLOOKUP(J4690,$C$3735:$AP$3738,4,0)/$C$3729)^$C4699</f>
        <v>4.4426808303252201E-3</v>
      </c>
    </row>
    <row r="4700" spans="2:43" ht="17.399999999999999" hidden="1" outlineLevel="1">
      <c r="C4700" s="312">
        <f t="shared" si="716"/>
        <v>7</v>
      </c>
      <c r="D4700" s="319">
        <f t="shared" si="715"/>
        <v>4.4263481097548303E-3</v>
      </c>
      <c r="K4700" s="313">
        <f>K4693/(1+HLOOKUP(K4690,$C$3735:$AP$3738,4,0)/$C$3729)^$C4700</f>
        <v>4.4263481097548303E-3</v>
      </c>
    </row>
    <row r="4701" spans="2:43" ht="17.399999999999999" hidden="1" outlineLevel="1">
      <c r="C4701" s="312">
        <f t="shared" si="716"/>
        <v>8</v>
      </c>
      <c r="D4701" s="319">
        <f t="shared" si="715"/>
        <v>4.4101588904187665E-3</v>
      </c>
      <c r="L4701" s="313">
        <f>L4693/(1+HLOOKUP(L4690,$C$3735:$AP$3738,4,0)/$C$3729)^$C4701</f>
        <v>4.4101588904187665E-3</v>
      </c>
    </row>
    <row r="4702" spans="2:43" ht="17.399999999999999" hidden="1" outlineLevel="1">
      <c r="C4702" s="312">
        <f t="shared" si="716"/>
        <v>9</v>
      </c>
      <c r="D4702" s="319">
        <f t="shared" si="715"/>
        <v>4.3941121856829893E-3</v>
      </c>
      <c r="M4702" s="313">
        <f>M4693/(1+HLOOKUP(M4690,$C$3735:$AP$3738,4,0)/$C$3729)^$C4702</f>
        <v>4.3941121856829893E-3</v>
      </c>
    </row>
    <row r="4703" spans="2:43" ht="17.399999999999999" hidden="1" outlineLevel="1">
      <c r="C4703" s="312">
        <f t="shared" si="716"/>
        <v>10</v>
      </c>
      <c r="D4703" s="319">
        <f t="shared" si="715"/>
        <v>4.3782070178934162E-3</v>
      </c>
      <c r="N4703" s="313">
        <f>N4693/(1+HLOOKUP(N4690,$C$3735:$AP$3738,4,0)/$C$3729)^$C4703</f>
        <v>4.3782070178934162E-3</v>
      </c>
    </row>
    <row r="4704" spans="2:43" ht="17.399999999999999" hidden="1" outlineLevel="1">
      <c r="C4704" s="312">
        <f t="shared" si="716"/>
        <v>11</v>
      </c>
      <c r="D4704" s="319">
        <f t="shared" si="715"/>
        <v>4.3624424182970465E-3</v>
      </c>
      <c r="O4704" s="313">
        <f>O4693/(1+HLOOKUP(O4690,$C$3735:$AP$3738,4,0)/$C$3729)^$C4704</f>
        <v>4.3624424182970465E-3</v>
      </c>
    </row>
    <row r="4705" spans="3:31" ht="17.399999999999999" hidden="1" outlineLevel="1">
      <c r="C4705" s="312">
        <f t="shared" si="716"/>
        <v>12</v>
      </c>
      <c r="D4705" s="319">
        <f t="shared" si="715"/>
        <v>4.3468174269639653E-3</v>
      </c>
      <c r="P4705" s="313">
        <f>P4693/(1+HLOOKUP(P4690,$C$3735:$AP$3738,4,0)/$C$3729)^$C4705</f>
        <v>4.3468174269639653E-3</v>
      </c>
    </row>
    <row r="4706" spans="3:31" ht="17.399999999999999" hidden="1" outlineLevel="1">
      <c r="C4706" s="312">
        <f t="shared" si="716"/>
        <v>13</v>
      </c>
      <c r="D4706" s="319">
        <f t="shared" si="715"/>
        <v>4.3290015580336886E-3</v>
      </c>
      <c r="Q4706" s="313">
        <f>Q4693/(1+HLOOKUP(Q4690,$C$3735:$AP$3738,4,0)/$C$3729)^$C4706</f>
        <v>4.3290015580336886E-3</v>
      </c>
    </row>
    <row r="4707" spans="3:31" ht="17.399999999999999" hidden="1" outlineLevel="1">
      <c r="C4707" s="312">
        <f t="shared" si="716"/>
        <v>14</v>
      </c>
      <c r="D4707" s="319">
        <f t="shared" si="715"/>
        <v>4.3109829216255368E-3</v>
      </c>
      <c r="R4707" s="313">
        <f>R4693/(1+HLOOKUP(R4690,$C$3735:$AP$3738,4,0)/$C$3729)^$C4707</f>
        <v>4.3109829216255368E-3</v>
      </c>
    </row>
    <row r="4708" spans="3:31" ht="17.399999999999999" hidden="1" outlineLevel="1">
      <c r="C4708" s="312">
        <f t="shared" si="716"/>
        <v>15</v>
      </c>
      <c r="D4708" s="319">
        <f t="shared" si="715"/>
        <v>4.292763966944088E-3</v>
      </c>
      <c r="S4708" s="313">
        <f>S4693/(1+HLOOKUP(S4690,$C$3735:$AP$3738,4,0)/$C$3729)^$C4708</f>
        <v>4.292763966944088E-3</v>
      </c>
    </row>
    <row r="4709" spans="3:31" ht="17.399999999999999" hidden="1" outlineLevel="1">
      <c r="C4709" s="312">
        <f t="shared" si="716"/>
        <v>16</v>
      </c>
      <c r="D4709" s="319">
        <f t="shared" si="715"/>
        <v>4.2743471588058404E-3</v>
      </c>
      <c r="T4709" s="313">
        <f>T4693/(1+HLOOKUP(T4690,$C$3735:$AP$3738,4,0)/$C$3729)^$C4709</f>
        <v>4.2743471588058404E-3</v>
      </c>
    </row>
    <row r="4710" spans="3:31" ht="17.399999999999999" hidden="1" outlineLevel="1">
      <c r="C4710" s="312">
        <f t="shared" si="716"/>
        <v>17</v>
      </c>
      <c r="D4710" s="319">
        <f t="shared" si="715"/>
        <v>4.2557349771955161E-3</v>
      </c>
      <c r="U4710" s="313">
        <f>U4693/(1+HLOOKUP(U4690,$C$3735:$AP$3738,4,0)/$C$3729)^$C4710</f>
        <v>4.2557349771955161E-3</v>
      </c>
    </row>
    <row r="4711" spans="3:31" ht="17.399999999999999" hidden="1" outlineLevel="1">
      <c r="C4711" s="312">
        <f t="shared" si="716"/>
        <v>18</v>
      </c>
      <c r="D4711" s="319">
        <f t="shared" si="715"/>
        <v>4.2369299168213007E-3</v>
      </c>
      <c r="V4711" s="313">
        <f>V4693/(1+HLOOKUP(V4690,$C$3735:$AP$3738,4,0)/$C$3729)^$C4711</f>
        <v>4.2369299168213007E-3</v>
      </c>
    </row>
    <row r="4712" spans="3:31" ht="17.399999999999999" hidden="1" outlineLevel="1">
      <c r="C4712" s="312">
        <f t="shared" si="716"/>
        <v>19</v>
      </c>
      <c r="D4712" s="319">
        <f t="shared" si="715"/>
        <v>4.2179344866691924E-3</v>
      </c>
      <c r="W4712" s="313">
        <f>W4693/(1+HLOOKUP(W4690,$C$3735:$AP$3738,4,0)/$C$3729)^$C4712</f>
        <v>4.2179344866691924E-3</v>
      </c>
    </row>
    <row r="4713" spans="3:31" ht="17.399999999999999" hidden="1" outlineLevel="1">
      <c r="C4713" s="312">
        <f t="shared" si="716"/>
        <v>20</v>
      </c>
      <c r="D4713" s="319">
        <f t="shared" si="715"/>
        <v>4.1987512095562653E-3</v>
      </c>
      <c r="X4713" s="313">
        <f>X4693/(1+HLOOKUP(X4690,$C$3735:$AP$3738,4,0)/$C$3729)^$C4713</f>
        <v>4.1987512095562653E-3</v>
      </c>
    </row>
    <row r="4714" spans="3:31" ht="17.399999999999999" hidden="1" outlineLevel="1">
      <c r="C4714" s="312">
        <f t="shared" si="716"/>
        <v>21</v>
      </c>
      <c r="D4714" s="319">
        <f t="shared" si="715"/>
        <v>4.1793826216832202E-3</v>
      </c>
      <c r="Y4714" s="313">
        <f>Y4693/(1+HLOOKUP(Y4690,$C$3735:$AP$3738,4,0)/$C$3729)^$C4714</f>
        <v>4.1793826216832202E-3</v>
      </c>
    </row>
    <row r="4715" spans="3:31" ht="17.399999999999999" hidden="1" outlineLevel="1">
      <c r="C4715" s="312">
        <f t="shared" si="716"/>
        <v>22</v>
      </c>
      <c r="D4715" s="319">
        <f t="shared" si="715"/>
        <v>4.1598312721861774E-3</v>
      </c>
      <c r="Z4715" s="313">
        <f>Z4693/(1+HLOOKUP(Z4690,$C$3735:$AP$3738,4,0)/$C$3729)^$C4715</f>
        <v>4.1598312721861774E-3</v>
      </c>
      <c r="AA4715" s="324"/>
    </row>
    <row r="4716" spans="3:31" ht="17.399999999999999" hidden="1" outlineLevel="1">
      <c r="C4716" s="312">
        <f t="shared" si="716"/>
        <v>23</v>
      </c>
      <c r="D4716" s="319">
        <f t="shared" si="715"/>
        <v>4.1400997226879038E-3</v>
      </c>
      <c r="AA4716" s="313">
        <f>AA4693/(1+HLOOKUP(AA4690,$C$3735:$AP$3738,4,0)/$C$3729)^$C4716</f>
        <v>4.1400997226879038E-3</v>
      </c>
    </row>
    <row r="4717" spans="3:31" ht="17.399999999999999" hidden="1" outlineLevel="1">
      <c r="C4717" s="312">
        <f t="shared" si="716"/>
        <v>24</v>
      </c>
      <c r="D4717" s="319">
        <f t="shared" si="715"/>
        <v>4.1201905468485093E-3</v>
      </c>
      <c r="AA4717" s="319"/>
      <c r="AB4717" s="313">
        <f>AB4693/(1+HLOOKUP(AB4690,$C$3735:$AP$3738,4,0)/$C$3729)^$C4717</f>
        <v>4.1201905468485093E-3</v>
      </c>
    </row>
    <row r="4718" spans="3:31" ht="17.399999999999999" hidden="1" outlineLevel="1">
      <c r="C4718" s="312">
        <f t="shared" si="716"/>
        <v>25</v>
      </c>
      <c r="D4718" s="319">
        <f t="shared" si="715"/>
        <v>4.1001063299157094E-3</v>
      </c>
      <c r="AC4718" s="313">
        <f>AC4693/(1+HLOOKUP(AC4690,$C$3735:$AP$3738,4,0)/$C$3729)^$C4718</f>
        <v>4.1001063299157094E-3</v>
      </c>
    </row>
    <row r="4719" spans="3:31" ht="17.399999999999999" hidden="1" outlineLevel="1">
      <c r="C4719" s="312">
        <f t="shared" si="716"/>
        <v>26</v>
      </c>
      <c r="D4719" s="319">
        <f t="shared" si="715"/>
        <v>4.0798496682748408E-3</v>
      </c>
      <c r="AD4719" s="313">
        <f>AD4693/(1+HLOOKUP(AD4690,$C$3735:$AP$3738,4,0)/$C$3729)^$C4719</f>
        <v>4.0798496682748408E-3</v>
      </c>
    </row>
    <row r="4720" spans="3:31" ht="17.399999999999999" hidden="1" outlineLevel="1">
      <c r="C4720" s="312">
        <f t="shared" si="716"/>
        <v>27</v>
      </c>
      <c r="D4720" s="319">
        <f t="shared" si="715"/>
        <v>4.0594231689985473E-3</v>
      </c>
      <c r="AE4720" s="313">
        <f>AE4693/(1+HLOOKUP(AE4690,$C$3735:$AP$3738,4,0)/$C$3729)^$C4720</f>
        <v>4.0594231689985473E-3</v>
      </c>
    </row>
    <row r="4721" spans="2:44" ht="17.399999999999999" hidden="1" outlineLevel="1">
      <c r="C4721" s="312">
        <f t="shared" si="716"/>
        <v>28</v>
      </c>
      <c r="D4721" s="319">
        <f t="shared" si="715"/>
        <v>4.0388294493965285E-3</v>
      </c>
      <c r="AF4721" s="313">
        <f>AF4693/(1+HLOOKUP(AF4690,$C$3735:$AP$3738,4,0)/$C$3729)^$C4721</f>
        <v>4.0388294493965285E-3</v>
      </c>
    </row>
    <row r="4722" spans="2:44" ht="17.399999999999999" hidden="1" outlineLevel="1">
      <c r="C4722" s="312">
        <f t="shared" si="716"/>
        <v>29</v>
      </c>
      <c r="D4722" s="319">
        <f t="shared" si="715"/>
        <v>4.0180711365650872E-3</v>
      </c>
      <c r="AG4722" s="313">
        <f>AG4693/(1+HLOOKUP(AG4690,$C$3735:$AP$3738,4,0)/$C$3729)^$C4722</f>
        <v>4.0180711365650872E-3</v>
      </c>
    </row>
    <row r="4723" spans="2:44" ht="17.399999999999999" hidden="1" outlineLevel="1">
      <c r="C4723" s="312">
        <f t="shared" si="716"/>
        <v>30</v>
      </c>
      <c r="D4723" s="319">
        <f t="shared" si="715"/>
        <v>3.9971508669369056E-3</v>
      </c>
      <c r="AG4723" s="319"/>
      <c r="AH4723" s="313">
        <f>AH4693/(1+HLOOKUP(AH4690,$C$3735:$AP$3738,4,0)/$C$3729)^$C4723</f>
        <v>3.9971508669369056E-3</v>
      </c>
    </row>
    <row r="4724" spans="2:44" ht="17.399999999999999" hidden="1" outlineLevel="1">
      <c r="C4724" s="312">
        <f t="shared" si="716"/>
        <v>31</v>
      </c>
      <c r="D4724" s="319">
        <f t="shared" si="715"/>
        <v>3.9760712858309157E-3</v>
      </c>
      <c r="AG4724" s="319"/>
      <c r="AH4724" s="319"/>
      <c r="AI4724" s="313">
        <f>AI4693/(1+HLOOKUP(AI4690,$C$3735:$AP$3738,4,0)/$C$3729)^$C4724</f>
        <v>3.9760712858309157E-3</v>
      </c>
    </row>
    <row r="4725" spans="2:44" ht="17.399999999999999" hidden="1" outlineLevel="1">
      <c r="C4725" s="312">
        <f t="shared" si="716"/>
        <v>32</v>
      </c>
      <c r="D4725" s="319">
        <f t="shared" si="715"/>
        <v>3.9548350470025003E-3</v>
      </c>
      <c r="AG4725" s="319"/>
      <c r="AH4725" s="319"/>
      <c r="AI4725" s="319"/>
      <c r="AJ4725" s="313">
        <f>AJ4693/(1+HLOOKUP(AJ4690,$C$3735:$AP$3738,4,0)/$C$3729)^$C4725</f>
        <v>3.9548350470025003E-3</v>
      </c>
    </row>
    <row r="4726" spans="2:44" ht="17.399999999999999" hidden="1" outlineLevel="1">
      <c r="C4726" s="312">
        <f t="shared" si="716"/>
        <v>33</v>
      </c>
      <c r="D4726" s="319">
        <f t="shared" si="715"/>
        <v>3.9334448121940268E-3</v>
      </c>
      <c r="AG4726" s="319"/>
      <c r="AH4726" s="319"/>
      <c r="AI4726" s="319"/>
      <c r="AJ4726" s="319"/>
      <c r="AK4726" s="313">
        <f>AK4693/(1+HLOOKUP(AK4690,$C$3735:$AP$3738,4,0)/$C$3729)^$C4726</f>
        <v>3.9334448121940268E-3</v>
      </c>
    </row>
    <row r="4727" spans="2:44" ht="17.399999999999999" hidden="1" outlineLevel="1">
      <c r="C4727" s="312">
        <f t="shared" si="716"/>
        <v>34</v>
      </c>
      <c r="D4727" s="319">
        <f t="shared" si="715"/>
        <v>3.9119032506858813E-3</v>
      </c>
      <c r="AG4727" s="319"/>
      <c r="AH4727" s="319"/>
      <c r="AI4727" s="319"/>
      <c r="AJ4727" s="319"/>
      <c r="AK4727" s="319"/>
      <c r="AL4727" s="313">
        <f>AL4693/(1+HLOOKUP(AL4690,$C$3735:$AP$3738,4,0)/$C$3729)^$C4727</f>
        <v>3.9119032506858813E-3</v>
      </c>
    </row>
    <row r="4728" spans="2:44" ht="17.399999999999999" hidden="1" outlineLevel="1">
      <c r="C4728" s="312">
        <f t="shared" si="716"/>
        <v>35</v>
      </c>
      <c r="D4728" s="319">
        <f t="shared" si="715"/>
        <v>3.8902130388481539E-3</v>
      </c>
      <c r="AG4728" s="319"/>
      <c r="AH4728" s="319"/>
      <c r="AI4728" s="319"/>
      <c r="AJ4728" s="319"/>
      <c r="AK4728" s="319"/>
      <c r="AL4728" s="319"/>
      <c r="AM4728" s="313">
        <f>AM4693/(1+HLOOKUP(AM4690,$C$3735:$AP$3738,4,0)/$C$3729)^$C4728</f>
        <v>3.8902130388481539E-3</v>
      </c>
    </row>
    <row r="4729" spans="2:44" ht="17.399999999999999" hidden="1" outlineLevel="1">
      <c r="C4729" s="312">
        <f t="shared" si="716"/>
        <v>36</v>
      </c>
      <c r="D4729" s="319">
        <f t="shared" si="715"/>
        <v>3.8683768596927261E-3</v>
      </c>
      <c r="AG4729" s="319"/>
      <c r="AH4729" s="319"/>
      <c r="AI4729" s="319"/>
      <c r="AJ4729" s="319"/>
      <c r="AK4729" s="319"/>
      <c r="AL4729" s="319"/>
      <c r="AM4729" s="319"/>
      <c r="AN4729" s="313">
        <f>AN4693/(1+HLOOKUP(AN4690,$C$3735:$AP$3738,4,0)/$C$3729)^$C4729</f>
        <v>3.8683768596927261E-3</v>
      </c>
    </row>
    <row r="4730" spans="2:44" ht="17.399999999999999" hidden="1" outlineLevel="1">
      <c r="C4730" s="312">
        <f t="shared" si="716"/>
        <v>37</v>
      </c>
      <c r="D4730" s="319">
        <f t="shared" si="715"/>
        <v>3.8463974024264477E-3</v>
      </c>
      <c r="AG4730" s="319"/>
      <c r="AH4730" s="319"/>
      <c r="AI4730" s="319"/>
      <c r="AJ4730" s="319"/>
      <c r="AK4730" s="319"/>
      <c r="AL4730" s="319"/>
      <c r="AM4730" s="319"/>
      <c r="AN4730" s="319"/>
      <c r="AO4730" s="313">
        <f>AO4693/(1+HLOOKUP(AO4690,$C$3735:$AP$3738,4,0)/$C$3729)^$C4730</f>
        <v>3.8463974024264477E-3</v>
      </c>
    </row>
    <row r="4731" spans="2:44" ht="17.399999999999999" hidden="1" outlineLevel="1">
      <c r="C4731" s="312">
        <f t="shared" si="716"/>
        <v>38</v>
      </c>
      <c r="D4731" s="319">
        <f>SUM(E4731:AP4731)</f>
        <v>3.824277362004933E-3</v>
      </c>
      <c r="AG4731" s="319"/>
      <c r="AH4731" s="319"/>
      <c r="AI4731" s="319"/>
      <c r="AJ4731" s="319"/>
      <c r="AK4731" s="319"/>
      <c r="AL4731" s="319"/>
      <c r="AM4731" s="319"/>
      <c r="AN4731" s="319"/>
      <c r="AO4731" s="319"/>
      <c r="AP4731" s="313">
        <f>AP4693/(1+HLOOKUP(AP4690,$C$3735:$AP$3738,4,0)/$C$3729)^$C4731</f>
        <v>3.824277362004933E-3</v>
      </c>
    </row>
    <row r="4732" spans="2:44" ht="17.399999999999999" hidden="1" outlineLevel="1">
      <c r="B4732" s="268"/>
      <c r="C4732" s="314">
        <f t="shared" si="716"/>
        <v>39</v>
      </c>
      <c r="D4732" s="321">
        <f>D4693-SUM(D4694:D4731)</f>
        <v>0.84056008022270079</v>
      </c>
      <c r="E4732" s="268"/>
      <c r="F4732" s="268"/>
      <c r="G4732" s="268"/>
      <c r="H4732" s="268"/>
      <c r="I4732" s="268"/>
      <c r="J4732" s="268"/>
      <c r="K4732" s="268"/>
      <c r="L4732" s="268"/>
      <c r="M4732" s="268"/>
      <c r="N4732" s="268"/>
      <c r="O4732" s="268"/>
      <c r="P4732" s="268"/>
      <c r="Q4732" s="268"/>
      <c r="R4732" s="268"/>
      <c r="S4732" s="268"/>
      <c r="T4732" s="268"/>
      <c r="U4732" s="268"/>
      <c r="V4732" s="268"/>
      <c r="W4732" s="268"/>
      <c r="X4732" s="268"/>
      <c r="Y4732" s="268"/>
      <c r="Z4732" s="268"/>
      <c r="AA4732" s="268"/>
      <c r="AB4732" s="268"/>
      <c r="AC4732" s="268"/>
      <c r="AD4732" s="268"/>
      <c r="AE4732" s="268"/>
      <c r="AF4732" s="268"/>
      <c r="AG4732" s="268"/>
      <c r="AH4732" s="321"/>
      <c r="AI4732" s="321"/>
      <c r="AJ4732" s="321"/>
      <c r="AK4732" s="321"/>
      <c r="AL4732" s="321"/>
      <c r="AM4732" s="321"/>
      <c r="AN4732" s="321"/>
      <c r="AO4732" s="321"/>
      <c r="AP4732" s="321"/>
      <c r="AQ4732" s="316">
        <f>((AQ4693/$D4732)^(1/$C4732)-1)*$C$3729</f>
        <v>1.8320834639458994E-2</v>
      </c>
    </row>
    <row r="4733" spans="2:44" hidden="1" outlineLevel="1"/>
    <row r="4734" spans="2:44" ht="17.399999999999999" collapsed="1">
      <c r="B4734" s="302" t="s">
        <v>131</v>
      </c>
      <c r="C4734" s="304">
        <f>AR4777</f>
        <v>1.8455194779830819E-2</v>
      </c>
      <c r="D4734" s="317">
        <v>0</v>
      </c>
      <c r="E4734" s="317">
        <f t="shared" ref="E4734:AR4734" si="717">D4734+1</f>
        <v>1</v>
      </c>
      <c r="F4734" s="317">
        <f t="shared" si="717"/>
        <v>2</v>
      </c>
      <c r="G4734" s="317">
        <f t="shared" si="717"/>
        <v>3</v>
      </c>
      <c r="H4734" s="317">
        <f t="shared" si="717"/>
        <v>4</v>
      </c>
      <c r="I4734" s="317">
        <f t="shared" si="717"/>
        <v>5</v>
      </c>
      <c r="J4734" s="317">
        <f t="shared" si="717"/>
        <v>6</v>
      </c>
      <c r="K4734" s="317">
        <f t="shared" si="717"/>
        <v>7</v>
      </c>
      <c r="L4734" s="317">
        <f t="shared" si="717"/>
        <v>8</v>
      </c>
      <c r="M4734" s="317">
        <f t="shared" si="717"/>
        <v>9</v>
      </c>
      <c r="N4734" s="317">
        <f t="shared" si="717"/>
        <v>10</v>
      </c>
      <c r="O4734" s="317">
        <f t="shared" si="717"/>
        <v>11</v>
      </c>
      <c r="P4734" s="317">
        <f t="shared" si="717"/>
        <v>12</v>
      </c>
      <c r="Q4734" s="317">
        <f t="shared" si="717"/>
        <v>13</v>
      </c>
      <c r="R4734" s="317">
        <f t="shared" si="717"/>
        <v>14</v>
      </c>
      <c r="S4734" s="317">
        <f t="shared" si="717"/>
        <v>15</v>
      </c>
      <c r="T4734" s="317">
        <f t="shared" si="717"/>
        <v>16</v>
      </c>
      <c r="U4734" s="317">
        <f t="shared" si="717"/>
        <v>17</v>
      </c>
      <c r="V4734" s="317">
        <f t="shared" si="717"/>
        <v>18</v>
      </c>
      <c r="W4734" s="317">
        <f t="shared" si="717"/>
        <v>19</v>
      </c>
      <c r="X4734" s="317">
        <f t="shared" si="717"/>
        <v>20</v>
      </c>
      <c r="Y4734" s="317">
        <f t="shared" si="717"/>
        <v>21</v>
      </c>
      <c r="Z4734" s="317">
        <f t="shared" si="717"/>
        <v>22</v>
      </c>
      <c r="AA4734" s="317">
        <f t="shared" si="717"/>
        <v>23</v>
      </c>
      <c r="AB4734" s="317">
        <f t="shared" si="717"/>
        <v>24</v>
      </c>
      <c r="AC4734" s="317">
        <f t="shared" si="717"/>
        <v>25</v>
      </c>
      <c r="AD4734" s="317">
        <f t="shared" si="717"/>
        <v>26</v>
      </c>
      <c r="AE4734" s="317">
        <f t="shared" si="717"/>
        <v>27</v>
      </c>
      <c r="AF4734" s="317">
        <f t="shared" si="717"/>
        <v>28</v>
      </c>
      <c r="AG4734" s="317">
        <f t="shared" si="717"/>
        <v>29</v>
      </c>
      <c r="AH4734" s="317">
        <f t="shared" si="717"/>
        <v>30</v>
      </c>
      <c r="AI4734" s="317">
        <f t="shared" si="717"/>
        <v>31</v>
      </c>
      <c r="AJ4734" s="317">
        <f t="shared" si="717"/>
        <v>32</v>
      </c>
      <c r="AK4734" s="317">
        <f t="shared" si="717"/>
        <v>33</v>
      </c>
      <c r="AL4734" s="317">
        <f t="shared" si="717"/>
        <v>34</v>
      </c>
      <c r="AM4734" s="317">
        <f t="shared" si="717"/>
        <v>35</v>
      </c>
      <c r="AN4734" s="317">
        <f t="shared" si="717"/>
        <v>36</v>
      </c>
      <c r="AO4734" s="317">
        <f t="shared" si="717"/>
        <v>37</v>
      </c>
      <c r="AP4734" s="317">
        <f t="shared" si="717"/>
        <v>38</v>
      </c>
      <c r="AQ4734" s="317">
        <f t="shared" si="717"/>
        <v>39</v>
      </c>
      <c r="AR4734" s="318">
        <f t="shared" si="717"/>
        <v>40</v>
      </c>
    </row>
    <row r="4735" spans="2:44" ht="17.399999999999999" hidden="1" outlineLevel="1">
      <c r="C4735" s="307" t="s">
        <v>2487</v>
      </c>
      <c r="D4735" s="319"/>
      <c r="E4735" s="319"/>
      <c r="F4735" s="319"/>
      <c r="G4735" s="319"/>
      <c r="H4735" s="319"/>
      <c r="I4735" s="319"/>
      <c r="J4735" s="319"/>
      <c r="K4735" s="319"/>
      <c r="L4735" s="319"/>
      <c r="M4735" s="319"/>
      <c r="N4735" s="319"/>
      <c r="O4735" s="319"/>
      <c r="P4735" s="319"/>
      <c r="Q4735" s="319"/>
      <c r="R4735" s="319"/>
      <c r="S4735" s="319"/>
      <c r="T4735" s="319"/>
      <c r="U4735" s="319"/>
      <c r="V4735" s="319"/>
      <c r="W4735" s="319"/>
      <c r="X4735" s="319"/>
      <c r="Y4735" s="319"/>
      <c r="Z4735" s="319"/>
      <c r="AA4735" s="319"/>
      <c r="AB4735" s="319"/>
      <c r="AC4735" s="319"/>
      <c r="AD4735" s="319"/>
      <c r="AE4735" s="319"/>
      <c r="AF4735" s="319"/>
      <c r="AG4735" s="319"/>
      <c r="AH4735" s="319"/>
      <c r="AI4735" s="319"/>
      <c r="AJ4735" s="319"/>
      <c r="AK4735" s="319"/>
      <c r="AL4735" s="319"/>
      <c r="AM4735" s="319"/>
      <c r="AN4735" s="319"/>
      <c r="AO4735" s="319"/>
      <c r="AP4735" s="319"/>
      <c r="AQ4735" s="319"/>
      <c r="AR4735" s="319">
        <v>1</v>
      </c>
    </row>
    <row r="4736" spans="2:44" ht="17.399999999999999" hidden="1" outlineLevel="1">
      <c r="C4736" s="307" t="s">
        <v>2488</v>
      </c>
      <c r="D4736" s="319"/>
      <c r="E4736" s="319">
        <f t="shared" ref="E4736:AQ4736" si="718">F4736</f>
        <v>4.5750000000000001E-3</v>
      </c>
      <c r="F4736" s="319">
        <f t="shared" si="718"/>
        <v>4.5750000000000001E-3</v>
      </c>
      <c r="G4736" s="319">
        <f t="shared" si="718"/>
        <v>4.5750000000000001E-3</v>
      </c>
      <c r="H4736" s="319">
        <f t="shared" si="718"/>
        <v>4.5750000000000001E-3</v>
      </c>
      <c r="I4736" s="319">
        <f t="shared" si="718"/>
        <v>4.5750000000000001E-3</v>
      </c>
      <c r="J4736" s="319">
        <f t="shared" si="718"/>
        <v>4.5750000000000001E-3</v>
      </c>
      <c r="K4736" s="319">
        <f t="shared" si="718"/>
        <v>4.5750000000000001E-3</v>
      </c>
      <c r="L4736" s="319">
        <f t="shared" si="718"/>
        <v>4.5750000000000001E-3</v>
      </c>
      <c r="M4736" s="319">
        <f t="shared" si="718"/>
        <v>4.5750000000000001E-3</v>
      </c>
      <c r="N4736" s="319">
        <f t="shared" si="718"/>
        <v>4.5750000000000001E-3</v>
      </c>
      <c r="O4736" s="319">
        <f t="shared" si="718"/>
        <v>4.5750000000000001E-3</v>
      </c>
      <c r="P4736" s="319">
        <f t="shared" si="718"/>
        <v>4.5750000000000001E-3</v>
      </c>
      <c r="Q4736" s="319">
        <f t="shared" si="718"/>
        <v>4.5750000000000001E-3</v>
      </c>
      <c r="R4736" s="319">
        <f t="shared" si="718"/>
        <v>4.5750000000000001E-3</v>
      </c>
      <c r="S4736" s="319">
        <f t="shared" si="718"/>
        <v>4.5750000000000001E-3</v>
      </c>
      <c r="T4736" s="319">
        <f t="shared" si="718"/>
        <v>4.5750000000000001E-3</v>
      </c>
      <c r="U4736" s="319">
        <f t="shared" si="718"/>
        <v>4.5750000000000001E-3</v>
      </c>
      <c r="V4736" s="319">
        <f t="shared" si="718"/>
        <v>4.5750000000000001E-3</v>
      </c>
      <c r="W4736" s="319">
        <f t="shared" si="718"/>
        <v>4.5750000000000001E-3</v>
      </c>
      <c r="X4736" s="319">
        <f t="shared" si="718"/>
        <v>4.5750000000000001E-3</v>
      </c>
      <c r="Y4736" s="319">
        <f t="shared" si="718"/>
        <v>4.5750000000000001E-3</v>
      </c>
      <c r="Z4736" s="319">
        <f t="shared" si="718"/>
        <v>4.5750000000000001E-3</v>
      </c>
      <c r="AA4736" s="319">
        <f t="shared" si="718"/>
        <v>4.5750000000000001E-3</v>
      </c>
      <c r="AB4736" s="319">
        <f t="shared" si="718"/>
        <v>4.5750000000000001E-3</v>
      </c>
      <c r="AC4736" s="319">
        <f t="shared" si="718"/>
        <v>4.5750000000000001E-3</v>
      </c>
      <c r="AD4736" s="319">
        <f t="shared" si="718"/>
        <v>4.5750000000000001E-3</v>
      </c>
      <c r="AE4736" s="319">
        <f t="shared" si="718"/>
        <v>4.5750000000000001E-3</v>
      </c>
      <c r="AF4736" s="319">
        <f t="shared" si="718"/>
        <v>4.5750000000000001E-3</v>
      </c>
      <c r="AG4736" s="319">
        <f t="shared" si="718"/>
        <v>4.5750000000000001E-3</v>
      </c>
      <c r="AH4736" s="319">
        <f t="shared" si="718"/>
        <v>4.5750000000000001E-3</v>
      </c>
      <c r="AI4736" s="319">
        <f t="shared" si="718"/>
        <v>4.5750000000000001E-3</v>
      </c>
      <c r="AJ4736" s="319">
        <f t="shared" si="718"/>
        <v>4.5750000000000001E-3</v>
      </c>
      <c r="AK4736" s="319">
        <f t="shared" si="718"/>
        <v>4.5750000000000001E-3</v>
      </c>
      <c r="AL4736" s="319">
        <f t="shared" si="718"/>
        <v>4.5750000000000001E-3</v>
      </c>
      <c r="AM4736" s="319">
        <f t="shared" si="718"/>
        <v>4.5750000000000001E-3</v>
      </c>
      <c r="AN4736" s="319">
        <f t="shared" si="718"/>
        <v>4.5750000000000001E-3</v>
      </c>
      <c r="AO4736" s="319">
        <f t="shared" si="718"/>
        <v>4.5750000000000001E-3</v>
      </c>
      <c r="AP4736" s="319">
        <f t="shared" si="718"/>
        <v>4.5750000000000001E-3</v>
      </c>
      <c r="AQ4736" s="319">
        <f t="shared" si="718"/>
        <v>4.5750000000000001E-3</v>
      </c>
      <c r="AR4736" s="319">
        <f>HLOOKUP(AR4734,$C$3735:$AP$3737,3,0)/$C$3729</f>
        <v>4.5750000000000001E-3</v>
      </c>
    </row>
    <row r="4737" spans="3:44" ht="17.399999999999999" hidden="1" outlineLevel="1">
      <c r="C4737" s="307" t="s">
        <v>2489</v>
      </c>
      <c r="D4737" s="319">
        <v>1</v>
      </c>
      <c r="E4737" s="319">
        <f t="shared" ref="E4737:AR4737" si="719">SUM(E4735:E4736)</f>
        <v>4.5750000000000001E-3</v>
      </c>
      <c r="F4737" s="319">
        <f t="shared" si="719"/>
        <v>4.5750000000000001E-3</v>
      </c>
      <c r="G4737" s="319">
        <f t="shared" si="719"/>
        <v>4.5750000000000001E-3</v>
      </c>
      <c r="H4737" s="319">
        <f t="shared" si="719"/>
        <v>4.5750000000000001E-3</v>
      </c>
      <c r="I4737" s="319">
        <f t="shared" si="719"/>
        <v>4.5750000000000001E-3</v>
      </c>
      <c r="J4737" s="319">
        <f t="shared" si="719"/>
        <v>4.5750000000000001E-3</v>
      </c>
      <c r="K4737" s="319">
        <f t="shared" si="719"/>
        <v>4.5750000000000001E-3</v>
      </c>
      <c r="L4737" s="319">
        <f t="shared" si="719"/>
        <v>4.5750000000000001E-3</v>
      </c>
      <c r="M4737" s="319">
        <f t="shared" si="719"/>
        <v>4.5750000000000001E-3</v>
      </c>
      <c r="N4737" s="319">
        <f t="shared" si="719"/>
        <v>4.5750000000000001E-3</v>
      </c>
      <c r="O4737" s="319">
        <f t="shared" si="719"/>
        <v>4.5750000000000001E-3</v>
      </c>
      <c r="P4737" s="319">
        <f t="shared" si="719"/>
        <v>4.5750000000000001E-3</v>
      </c>
      <c r="Q4737" s="319">
        <f t="shared" si="719"/>
        <v>4.5750000000000001E-3</v>
      </c>
      <c r="R4737" s="319">
        <f t="shared" si="719"/>
        <v>4.5750000000000001E-3</v>
      </c>
      <c r="S4737" s="319">
        <f t="shared" si="719"/>
        <v>4.5750000000000001E-3</v>
      </c>
      <c r="T4737" s="319">
        <f t="shared" si="719"/>
        <v>4.5750000000000001E-3</v>
      </c>
      <c r="U4737" s="319">
        <f t="shared" si="719"/>
        <v>4.5750000000000001E-3</v>
      </c>
      <c r="V4737" s="319">
        <f t="shared" si="719"/>
        <v>4.5750000000000001E-3</v>
      </c>
      <c r="W4737" s="319">
        <f t="shared" si="719"/>
        <v>4.5750000000000001E-3</v>
      </c>
      <c r="X4737" s="319">
        <f t="shared" si="719"/>
        <v>4.5750000000000001E-3</v>
      </c>
      <c r="Y4737" s="319">
        <f t="shared" si="719"/>
        <v>4.5750000000000001E-3</v>
      </c>
      <c r="Z4737" s="319">
        <f t="shared" si="719"/>
        <v>4.5750000000000001E-3</v>
      </c>
      <c r="AA4737" s="319">
        <f t="shared" si="719"/>
        <v>4.5750000000000001E-3</v>
      </c>
      <c r="AB4737" s="319">
        <f t="shared" si="719"/>
        <v>4.5750000000000001E-3</v>
      </c>
      <c r="AC4737" s="319">
        <f t="shared" si="719"/>
        <v>4.5750000000000001E-3</v>
      </c>
      <c r="AD4737" s="319">
        <f t="shared" si="719"/>
        <v>4.5750000000000001E-3</v>
      </c>
      <c r="AE4737" s="319">
        <f t="shared" si="719"/>
        <v>4.5750000000000001E-3</v>
      </c>
      <c r="AF4737" s="319">
        <f t="shared" si="719"/>
        <v>4.5750000000000001E-3</v>
      </c>
      <c r="AG4737" s="319">
        <f t="shared" si="719"/>
        <v>4.5750000000000001E-3</v>
      </c>
      <c r="AH4737" s="319">
        <f t="shared" si="719"/>
        <v>4.5750000000000001E-3</v>
      </c>
      <c r="AI4737" s="319">
        <f t="shared" si="719"/>
        <v>4.5750000000000001E-3</v>
      </c>
      <c r="AJ4737" s="319">
        <f t="shared" si="719"/>
        <v>4.5750000000000001E-3</v>
      </c>
      <c r="AK4737" s="319">
        <f t="shared" si="719"/>
        <v>4.5750000000000001E-3</v>
      </c>
      <c r="AL4737" s="319">
        <f t="shared" si="719"/>
        <v>4.5750000000000001E-3</v>
      </c>
      <c r="AM4737" s="319">
        <f t="shared" si="719"/>
        <v>4.5750000000000001E-3</v>
      </c>
      <c r="AN4737" s="319">
        <f t="shared" si="719"/>
        <v>4.5750000000000001E-3</v>
      </c>
      <c r="AO4737" s="319">
        <f t="shared" si="719"/>
        <v>4.5750000000000001E-3</v>
      </c>
      <c r="AP4737" s="319">
        <f t="shared" si="719"/>
        <v>4.5750000000000001E-3</v>
      </c>
      <c r="AQ4737" s="319">
        <f t="shared" si="719"/>
        <v>4.5750000000000001E-3</v>
      </c>
      <c r="AR4737" s="319">
        <f t="shared" si="719"/>
        <v>1.004575</v>
      </c>
    </row>
    <row r="4738" spans="3:44" ht="17.399999999999999" hidden="1" outlineLevel="1">
      <c r="C4738" s="312">
        <v>1</v>
      </c>
      <c r="D4738" s="319">
        <f t="shared" ref="D4738:D4774" si="720">SUM(E4738:AO4738)</f>
        <v>4.5579078455790789E-3</v>
      </c>
      <c r="E4738" s="313">
        <f>E4737/(1+HLOOKUP(E4734,$C$3735:$AP$3738,4,0)/$C$3729)^$C4738</f>
        <v>4.5579078455790789E-3</v>
      </c>
      <c r="F4738" s="320"/>
      <c r="G4738" s="320"/>
    </row>
    <row r="4739" spans="3:44" ht="17.399999999999999" hidden="1" outlineLevel="1">
      <c r="C4739" s="312">
        <f t="shared" ref="C4739:C4777" si="721">C4738+1</f>
        <v>2</v>
      </c>
      <c r="D4739" s="319">
        <f t="shared" si="720"/>
        <v>4.540879547276791E-3</v>
      </c>
      <c r="E4739" s="319"/>
      <c r="F4739" s="313">
        <f>F4737/(1+HLOOKUP(F4734,$C$3735:$AP$3738,4,0)/$C$3729)^$C4739</f>
        <v>4.540879547276791E-3</v>
      </c>
      <c r="G4739" s="319"/>
    </row>
    <row r="4740" spans="3:44" ht="17.399999999999999" hidden="1" outlineLevel="1">
      <c r="C4740" s="312">
        <f t="shared" si="721"/>
        <v>3</v>
      </c>
      <c r="D4740" s="319">
        <f t="shared" si="720"/>
        <v>4.5235755797783045E-3</v>
      </c>
      <c r="G4740" s="313">
        <f>G4737/(1+HLOOKUP(G4734,$C$3735:$AP$3738,4,0)/$C$3729)^$C4740</f>
        <v>4.5235755797783045E-3</v>
      </c>
    </row>
    <row r="4741" spans="3:44" ht="17.399999999999999" hidden="1" outlineLevel="1">
      <c r="C4741" s="312">
        <f t="shared" si="721"/>
        <v>4</v>
      </c>
      <c r="D4741" s="319">
        <f t="shared" si="720"/>
        <v>4.506563303308315E-3</v>
      </c>
      <c r="H4741" s="313">
        <f>H4737/(1+HLOOKUP(H4734,$C$3735:$AP$3738,4,0)/$C$3729)^$C4741</f>
        <v>4.506563303308315E-3</v>
      </c>
    </row>
    <row r="4742" spans="3:44" ht="17.399999999999999" hidden="1" outlineLevel="1">
      <c r="C4742" s="312">
        <f t="shared" si="721"/>
        <v>5</v>
      </c>
      <c r="D4742" s="319">
        <f t="shared" si="720"/>
        <v>4.4898262599819081E-3</v>
      </c>
      <c r="I4742" s="313">
        <f>I4737/(1+HLOOKUP(I4734,$C$3735:$AP$3738,4,0)/$C$3729)^$C4742</f>
        <v>4.4898262599819081E-3</v>
      </c>
    </row>
    <row r="4743" spans="3:44" ht="17.399999999999999" hidden="1" outlineLevel="1">
      <c r="C4743" s="312">
        <f t="shared" si="721"/>
        <v>6</v>
      </c>
      <c r="D4743" s="319">
        <f t="shared" si="720"/>
        <v>4.4732357191170019E-3</v>
      </c>
      <c r="J4743" s="313">
        <f>J4737/(1+HLOOKUP(J4734,$C$3735:$AP$3738,4,0)/$C$3729)^$C4743</f>
        <v>4.4732357191170019E-3</v>
      </c>
    </row>
    <row r="4744" spans="3:44" ht="17.399999999999999" hidden="1" outlineLevel="1">
      <c r="C4744" s="312">
        <f t="shared" si="721"/>
        <v>7</v>
      </c>
      <c r="D4744" s="319">
        <f t="shared" si="720"/>
        <v>4.4567906689690993E-3</v>
      </c>
      <c r="K4744" s="313">
        <f>K4737/(1+HLOOKUP(K4734,$C$3735:$AP$3738,4,0)/$C$3729)^$C4744</f>
        <v>4.4567906689690993E-3</v>
      </c>
    </row>
    <row r="4745" spans="3:44" ht="17.399999999999999" hidden="1" outlineLevel="1">
      <c r="C4745" s="312">
        <f t="shared" si="721"/>
        <v>8</v>
      </c>
      <c r="D4745" s="319">
        <f t="shared" si="720"/>
        <v>4.4404901069966113E-3</v>
      </c>
      <c r="L4745" s="313">
        <f>L4737/(1+HLOOKUP(L4734,$C$3735:$AP$3738,4,0)/$C$3729)^$C4745</f>
        <v>4.4404901069966113E-3</v>
      </c>
    </row>
    <row r="4746" spans="3:44" ht="17.399999999999999" hidden="1" outlineLevel="1">
      <c r="C4746" s="312">
        <f t="shared" si="721"/>
        <v>9</v>
      </c>
      <c r="D4746" s="319">
        <f t="shared" si="720"/>
        <v>4.4243330397798451E-3</v>
      </c>
      <c r="M4746" s="313">
        <f>M4737/(1+HLOOKUP(M4734,$C$3735:$AP$3738,4,0)/$C$3729)^$C4746</f>
        <v>4.4243330397798451E-3</v>
      </c>
    </row>
    <row r="4747" spans="3:44" ht="17.399999999999999" hidden="1" outlineLevel="1">
      <c r="C4747" s="312">
        <f t="shared" si="721"/>
        <v>10</v>
      </c>
      <c r="D4747" s="319">
        <f t="shared" si="720"/>
        <v>4.4083184829408258E-3</v>
      </c>
      <c r="N4747" s="313">
        <f>N4737/(1+HLOOKUP(N4734,$C$3735:$AP$3738,4,0)/$C$3729)^$C4747</f>
        <v>4.4083184829408258E-3</v>
      </c>
    </row>
    <row r="4748" spans="3:44" ht="17.399999999999999" hidden="1" outlineLevel="1">
      <c r="C4748" s="312">
        <f t="shared" si="721"/>
        <v>11</v>
      </c>
      <c r="D4748" s="319">
        <f t="shared" si="720"/>
        <v>4.3924454610638755E-3</v>
      </c>
      <c r="O4748" s="313">
        <f>O4737/(1+HLOOKUP(O4734,$C$3735:$AP$3738,4,0)/$C$3729)^$C4748</f>
        <v>4.3924454610638755E-3</v>
      </c>
    </row>
    <row r="4749" spans="3:44" ht="17.399999999999999" hidden="1" outlineLevel="1">
      <c r="C4749" s="312">
        <f t="shared" si="721"/>
        <v>12</v>
      </c>
      <c r="D4749" s="319">
        <f t="shared" si="720"/>
        <v>4.3767130076170866E-3</v>
      </c>
      <c r="P4749" s="313">
        <f>P4737/(1+HLOOKUP(P4734,$C$3735:$AP$3738,4,0)/$C$3729)^$C4749</f>
        <v>4.3767130076170866E-3</v>
      </c>
    </row>
    <row r="4750" spans="3:44" ht="17.399999999999999" hidden="1" outlineLevel="1">
      <c r="C4750" s="312">
        <f t="shared" si="721"/>
        <v>13</v>
      </c>
      <c r="D4750" s="319">
        <f t="shared" si="720"/>
        <v>4.3587746086391462E-3</v>
      </c>
      <c r="Q4750" s="313">
        <f>Q4737/(1+HLOOKUP(Q4734,$C$3735:$AP$3738,4,0)/$C$3729)^$C4750</f>
        <v>4.3587746086391462E-3</v>
      </c>
    </row>
    <row r="4751" spans="3:44" ht="17.399999999999999" hidden="1" outlineLevel="1">
      <c r="C4751" s="312">
        <f t="shared" si="721"/>
        <v>14</v>
      </c>
      <c r="D4751" s="319">
        <f t="shared" si="720"/>
        <v>4.340632047633965E-3</v>
      </c>
      <c r="R4751" s="313">
        <f>R4737/(1+HLOOKUP(R4734,$C$3735:$AP$3738,4,0)/$C$3729)^$C4751</f>
        <v>4.340632047633965E-3</v>
      </c>
    </row>
    <row r="4752" spans="3:44" ht="17.399999999999999" hidden="1" outlineLevel="1">
      <c r="C4752" s="312">
        <f t="shared" si="721"/>
        <v>15</v>
      </c>
      <c r="D4752" s="319">
        <f t="shared" si="720"/>
        <v>4.3222877906507178E-3</v>
      </c>
      <c r="S4752" s="313">
        <f>S4737/(1+HLOOKUP(S4734,$C$3735:$AP$3738,4,0)/$C$3729)^$C4752</f>
        <v>4.3222877906507178E-3</v>
      </c>
    </row>
    <row r="4753" spans="3:35" ht="17.399999999999999" hidden="1" outlineLevel="1">
      <c r="C4753" s="312">
        <f t="shared" si="721"/>
        <v>16</v>
      </c>
      <c r="D4753" s="319">
        <f t="shared" si="720"/>
        <v>4.3037443194578742E-3</v>
      </c>
      <c r="T4753" s="313">
        <f>T4737/(1+HLOOKUP(T4734,$C$3735:$AP$3738,4,0)/$C$3729)^$C4753</f>
        <v>4.3037443194578742E-3</v>
      </c>
    </row>
    <row r="4754" spans="3:35" ht="17.399999999999999" hidden="1" outlineLevel="1">
      <c r="C4754" s="312">
        <f t="shared" si="721"/>
        <v>17</v>
      </c>
      <c r="D4754" s="319">
        <f t="shared" si="720"/>
        <v>4.2850041310964473E-3</v>
      </c>
      <c r="U4754" s="313">
        <f>U4737/(1+HLOOKUP(U4734,$C$3735:$AP$3738,4,0)/$C$3729)^$C4754</f>
        <v>4.2850041310964473E-3</v>
      </c>
    </row>
    <row r="4755" spans="3:35" ht="17.399999999999999" hidden="1" outlineLevel="1">
      <c r="C4755" s="312">
        <f t="shared" si="721"/>
        <v>18</v>
      </c>
      <c r="D4755" s="319">
        <f t="shared" si="720"/>
        <v>4.2660697374321752E-3</v>
      </c>
      <c r="V4755" s="313">
        <f>V4737/(1+HLOOKUP(V4734,$C$3735:$AP$3738,4,0)/$C$3729)^$C4755</f>
        <v>4.2660697374321752E-3</v>
      </c>
    </row>
    <row r="4756" spans="3:35" ht="17.399999999999999" hidden="1" outlineLevel="1">
      <c r="C4756" s="312">
        <f t="shared" si="721"/>
        <v>19</v>
      </c>
      <c r="D4756" s="319">
        <f t="shared" si="720"/>
        <v>4.2469436647068056E-3</v>
      </c>
      <c r="W4756" s="313">
        <f>W4737/(1+HLOOKUP(W4734,$C$3735:$AP$3738,4,0)/$C$3729)^$C4756</f>
        <v>4.2469436647068056E-3</v>
      </c>
    </row>
    <row r="4757" spans="3:35" ht="17.399999999999999" hidden="1" outlineLevel="1">
      <c r="C4757" s="312">
        <f t="shared" si="721"/>
        <v>20</v>
      </c>
      <c r="D4757" s="319">
        <f t="shared" si="720"/>
        <v>4.227628453088288E-3</v>
      </c>
      <c r="X4757" s="313">
        <f>X4737/(1+HLOOKUP(X4734,$C$3735:$AP$3738,4,0)/$C$3729)^$C4757</f>
        <v>4.227628453088288E-3</v>
      </c>
    </row>
    <row r="4758" spans="3:35" ht="17.399999999999999" hidden="1" outlineLevel="1">
      <c r="C4758" s="312">
        <f t="shared" si="721"/>
        <v>21</v>
      </c>
      <c r="D4758" s="319">
        <f t="shared" si="720"/>
        <v>4.2081266562202426E-3</v>
      </c>
      <c r="Y4758" s="313">
        <f>Y4737/(1+HLOOKUP(Y4734,$C$3735:$AP$3738,4,0)/$C$3729)^$C4758</f>
        <v>4.2081266562202426E-3</v>
      </c>
    </row>
    <row r="4759" spans="3:35" ht="17.399999999999999" hidden="1" outlineLevel="1">
      <c r="C4759" s="312">
        <f t="shared" si="721"/>
        <v>22</v>
      </c>
      <c r="D4759" s="319">
        <f t="shared" si="720"/>
        <v>4.188440840770676E-3</v>
      </c>
      <c r="Z4759" s="313">
        <f>Z4737/(1+HLOOKUP(Z4734,$C$3735:$AP$3738,4,0)/$C$3729)^$C4759</f>
        <v>4.188440840770676E-3</v>
      </c>
      <c r="AA4759" s="324"/>
    </row>
    <row r="4760" spans="3:35" ht="17.399999999999999" hidden="1" outlineLevel="1">
      <c r="C4760" s="312">
        <f t="shared" si="721"/>
        <v>23</v>
      </c>
      <c r="D4760" s="319">
        <f t="shared" si="720"/>
        <v>4.1685735859801169E-3</v>
      </c>
      <c r="AA4760" s="313">
        <f>AA4737/(1+HLOOKUP(AA4734,$C$3735:$AP$3738,4,0)/$C$3729)^$C4760</f>
        <v>4.1685735859801169E-3</v>
      </c>
    </row>
    <row r="4761" spans="3:35" ht="17.399999999999999" hidden="1" outlineLevel="1">
      <c r="C4761" s="312">
        <f t="shared" si="721"/>
        <v>24</v>
      </c>
      <c r="D4761" s="319">
        <f t="shared" si="720"/>
        <v>4.1485274832092278E-3</v>
      </c>
      <c r="AA4761" s="319"/>
      <c r="AB4761" s="313">
        <f>AB4737/(1+HLOOKUP(AB4734,$C$3735:$AP$3738,4,0)/$C$3729)^$C4761</f>
        <v>4.1485274832092278E-3</v>
      </c>
    </row>
    <row r="4762" spans="3:35" ht="17.399999999999999" hidden="1" outlineLevel="1">
      <c r="C4762" s="312">
        <f t="shared" si="721"/>
        <v>25</v>
      </c>
      <c r="D4762" s="319">
        <f t="shared" si="720"/>
        <v>4.1283051354859676E-3</v>
      </c>
      <c r="AC4762" s="313">
        <f>AC4737/(1+HLOOKUP(AC4734,$C$3735:$AP$3738,4,0)/$C$3729)^$C4762</f>
        <v>4.1283051354859676E-3</v>
      </c>
    </row>
    <row r="4763" spans="3:35" ht="17.399999999999999" hidden="1" outlineLevel="1">
      <c r="C4763" s="312">
        <f t="shared" si="721"/>
        <v>26</v>
      </c>
      <c r="D4763" s="319">
        <f t="shared" si="720"/>
        <v>4.107909157052521E-3</v>
      </c>
      <c r="AD4763" s="313">
        <f>AD4737/(1+HLOOKUP(AD4734,$C$3735:$AP$3738,4,0)/$C$3729)^$C4763</f>
        <v>4.107909157052521E-3</v>
      </c>
    </row>
    <row r="4764" spans="3:35" ht="17.399999999999999" hidden="1" outlineLevel="1">
      <c r="C4764" s="312">
        <f t="shared" si="721"/>
        <v>27</v>
      </c>
      <c r="D4764" s="319">
        <f t="shared" si="720"/>
        <v>4.0873421729118791E-3</v>
      </c>
      <c r="AE4764" s="313">
        <f>AE4737/(1+HLOOKUP(AE4734,$C$3735:$AP$3738,4,0)/$C$3729)^$C4764</f>
        <v>4.0873421729118791E-3</v>
      </c>
    </row>
    <row r="4765" spans="3:35" ht="17.399999999999999" hidden="1" outlineLevel="1">
      <c r="C4765" s="312">
        <f t="shared" si="721"/>
        <v>28</v>
      </c>
      <c r="D4765" s="319">
        <f t="shared" si="720"/>
        <v>4.0666068183744953E-3</v>
      </c>
      <c r="AF4765" s="313">
        <f>AF4737/(1+HLOOKUP(AF4734,$C$3735:$AP$3738,4,0)/$C$3729)^$C4765</f>
        <v>4.0666068183744953E-3</v>
      </c>
    </row>
    <row r="4766" spans="3:35" ht="17.399999999999999" hidden="1" outlineLevel="1">
      <c r="C4766" s="312">
        <f t="shared" si="721"/>
        <v>29</v>
      </c>
      <c r="D4766" s="319">
        <f t="shared" si="720"/>
        <v>4.0457057386047365E-3</v>
      </c>
      <c r="AG4766" s="313">
        <f>AG4737/(1+HLOOKUP(AG4734,$C$3735:$AP$3738,4,0)/$C$3729)^$C4766</f>
        <v>4.0457057386047365E-3</v>
      </c>
    </row>
    <row r="4767" spans="3:35" ht="17.399999999999999" hidden="1" outlineLevel="1">
      <c r="C4767" s="312">
        <f t="shared" si="721"/>
        <v>30</v>
      </c>
      <c r="D4767" s="319">
        <f t="shared" si="720"/>
        <v>4.0246415881675579E-3</v>
      </c>
      <c r="AG4767" s="319"/>
      <c r="AH4767" s="313">
        <f>AH4737/(1+HLOOKUP(AH4734,$C$3735:$AP$3738,4,0)/$C$3729)^$C4767</f>
        <v>4.0246415881675579E-3</v>
      </c>
    </row>
    <row r="4768" spans="3:35" ht="17.399999999999999" hidden="1" outlineLevel="1">
      <c r="C4768" s="312">
        <f t="shared" si="721"/>
        <v>31</v>
      </c>
      <c r="D4768" s="319">
        <f t="shared" si="720"/>
        <v>4.0034170305752815E-3</v>
      </c>
      <c r="AG4768" s="319"/>
      <c r="AH4768" s="319"/>
      <c r="AI4768" s="313">
        <f>AI4737/(1+HLOOKUP(AI4734,$C$3735:$AP$3738,4,0)/$C$3729)^$C4768</f>
        <v>4.0034170305752815E-3</v>
      </c>
    </row>
    <row r="4769" spans="2:44" ht="17.399999999999999" hidden="1" outlineLevel="1">
      <c r="C4769" s="312">
        <f t="shared" si="721"/>
        <v>32</v>
      </c>
      <c r="D4769" s="319">
        <f t="shared" si="720"/>
        <v>3.9820347378347037E-3</v>
      </c>
      <c r="AG4769" s="319"/>
      <c r="AH4769" s="319"/>
      <c r="AI4769" s="319"/>
      <c r="AJ4769" s="313">
        <f>AJ4737/(1+HLOOKUP(AJ4734,$C$3735:$AP$3738,4,0)/$C$3729)^$C4769</f>
        <v>3.9820347378347037E-3</v>
      </c>
    </row>
    <row r="4770" spans="2:44" ht="17.399999999999999" hidden="1" outlineLevel="1">
      <c r="C4770" s="312">
        <f t="shared" si="721"/>
        <v>33</v>
      </c>
      <c r="D4770" s="319">
        <f t="shared" si="720"/>
        <v>3.9604973899945353E-3</v>
      </c>
      <c r="AG4770" s="319"/>
      <c r="AH4770" s="319"/>
      <c r="AI4770" s="319"/>
      <c r="AJ4770" s="319"/>
      <c r="AK4770" s="313">
        <f>AK4737/(1+HLOOKUP(AK4734,$C$3735:$AP$3738,4,0)/$C$3729)^$C4770</f>
        <v>3.9604973899945353E-3</v>
      </c>
    </row>
    <row r="4771" spans="2:44" ht="17.399999999999999" hidden="1" outlineLevel="1">
      <c r="C4771" s="312">
        <f t="shared" si="721"/>
        <v>34</v>
      </c>
      <c r="D4771" s="319">
        <f t="shared" si="720"/>
        <v>3.9388076746933488E-3</v>
      </c>
      <c r="AG4771" s="319"/>
      <c r="AH4771" s="319"/>
      <c r="AI4771" s="319"/>
      <c r="AJ4771" s="319"/>
      <c r="AK4771" s="319"/>
      <c r="AL4771" s="313">
        <f>AL4737/(1+HLOOKUP(AL4734,$C$3735:$AP$3738,4,0)/$C$3729)^$C4771</f>
        <v>3.9388076746933488E-3</v>
      </c>
    </row>
    <row r="4772" spans="2:44" ht="17.399999999999999" hidden="1" outlineLevel="1">
      <c r="C4772" s="312">
        <f t="shared" si="721"/>
        <v>35</v>
      </c>
      <c r="D4772" s="319">
        <f t="shared" si="720"/>
        <v>3.9169682867081813E-3</v>
      </c>
      <c r="AG4772" s="319"/>
      <c r="AH4772" s="319"/>
      <c r="AI4772" s="319"/>
      <c r="AJ4772" s="319"/>
      <c r="AK4772" s="319"/>
      <c r="AL4772" s="319"/>
      <c r="AM4772" s="313">
        <f>AM4737/(1+HLOOKUP(AM4734,$C$3735:$AP$3738,4,0)/$C$3729)^$C4772</f>
        <v>3.9169682867081813E-3</v>
      </c>
    </row>
    <row r="4773" spans="2:44" ht="17.399999999999999" hidden="1" outlineLevel="1">
      <c r="C4773" s="312">
        <f t="shared" si="721"/>
        <v>36</v>
      </c>
      <c r="D4773" s="319">
        <f t="shared" si="720"/>
        <v>3.8949819275035419E-3</v>
      </c>
      <c r="AG4773" s="319"/>
      <c r="AH4773" s="319"/>
      <c r="AI4773" s="319"/>
      <c r="AJ4773" s="319"/>
      <c r="AK4773" s="319"/>
      <c r="AL4773" s="319"/>
      <c r="AM4773" s="319"/>
      <c r="AN4773" s="313">
        <f>AN4737/(1+HLOOKUP(AN4734,$C$3735:$AP$3738,4,0)/$C$3729)^$C4773</f>
        <v>3.8949819275035419E-3</v>
      </c>
    </row>
    <row r="4774" spans="2:44" ht="17.399999999999999" hidden="1" outlineLevel="1">
      <c r="C4774" s="312">
        <f t="shared" si="721"/>
        <v>37</v>
      </c>
      <c r="D4774" s="319">
        <f t="shared" si="720"/>
        <v>3.8728513047815117E-3</v>
      </c>
      <c r="AG4774" s="319"/>
      <c r="AH4774" s="319"/>
      <c r="AI4774" s="319"/>
      <c r="AJ4774" s="319"/>
      <c r="AK4774" s="319"/>
      <c r="AL4774" s="319"/>
      <c r="AM4774" s="319"/>
      <c r="AN4774" s="319"/>
      <c r="AO4774" s="313">
        <f>AO4737/(1+HLOOKUP(AO4734,$C$3735:$AP$3738,4,0)/$C$3729)^$C4774</f>
        <v>3.8728513047815117E-3</v>
      </c>
    </row>
    <row r="4775" spans="2:44" ht="17.399999999999999" hidden="1" outlineLevel="1">
      <c r="C4775" s="312">
        <f t="shared" si="721"/>
        <v>38</v>
      </c>
      <c r="D4775" s="319">
        <f>SUM(E4775:AP4775)</f>
        <v>3.8505791320324763E-3</v>
      </c>
      <c r="AG4775" s="319"/>
      <c r="AH4775" s="319"/>
      <c r="AI4775" s="319"/>
      <c r="AJ4775" s="319"/>
      <c r="AK4775" s="319"/>
      <c r="AL4775" s="319"/>
      <c r="AM4775" s="319"/>
      <c r="AN4775" s="319"/>
      <c r="AO4775" s="319"/>
      <c r="AP4775" s="313">
        <f>AP4737/(1+HLOOKUP(AP4734,$C$3735:$AP$3738,4,0)/$C$3729)^$C4775</f>
        <v>3.8505791320324763E-3</v>
      </c>
    </row>
    <row r="4776" spans="2:44" ht="17.399999999999999" hidden="1" outlineLevel="1">
      <c r="C4776" s="312">
        <f t="shared" si="721"/>
        <v>39</v>
      </c>
      <c r="D4776" s="319">
        <f>SUM(E4776:AQ4776)</f>
        <v>3.82816812808687E-3</v>
      </c>
      <c r="AG4776" s="319"/>
      <c r="AH4776" s="319"/>
      <c r="AI4776" s="319"/>
      <c r="AJ4776" s="319"/>
      <c r="AK4776" s="319"/>
      <c r="AL4776" s="319"/>
      <c r="AM4776" s="319"/>
      <c r="AN4776" s="319"/>
      <c r="AO4776" s="319"/>
      <c r="AP4776" s="319"/>
      <c r="AQ4776" s="313">
        <f>AQ4737/(1+HLOOKUP(AQ4734,$C$3735:$AP$3738,4,0)/$C$3729)^$C4776</f>
        <v>3.82816812808687E-3</v>
      </c>
    </row>
    <row r="4777" spans="2:44" ht="17.399999999999999" hidden="1" outlineLevel="1">
      <c r="B4777" s="268"/>
      <c r="C4777" s="314">
        <f t="shared" si="721"/>
        <v>40</v>
      </c>
      <c r="D4777" s="321">
        <f>D4737-SUM(D4738:D4776)</f>
        <v>0.83563535143589796</v>
      </c>
      <c r="E4777" s="268"/>
      <c r="F4777" s="268"/>
      <c r="G4777" s="268"/>
      <c r="H4777" s="268"/>
      <c r="I4777" s="268"/>
      <c r="J4777" s="268"/>
      <c r="K4777" s="268"/>
      <c r="L4777" s="268"/>
      <c r="M4777" s="268"/>
      <c r="N4777" s="268"/>
      <c r="O4777" s="268"/>
      <c r="P4777" s="268"/>
      <c r="Q4777" s="268"/>
      <c r="R4777" s="268"/>
      <c r="S4777" s="268"/>
      <c r="T4777" s="268"/>
      <c r="U4777" s="268"/>
      <c r="V4777" s="268"/>
      <c r="W4777" s="268"/>
      <c r="X4777" s="268"/>
      <c r="Y4777" s="268"/>
      <c r="Z4777" s="268"/>
      <c r="AA4777" s="268"/>
      <c r="AB4777" s="268"/>
      <c r="AC4777" s="268"/>
      <c r="AD4777" s="268"/>
      <c r="AE4777" s="268"/>
      <c r="AF4777" s="268"/>
      <c r="AG4777" s="268"/>
      <c r="AH4777" s="321"/>
      <c r="AI4777" s="321"/>
      <c r="AJ4777" s="321"/>
      <c r="AK4777" s="321"/>
      <c r="AL4777" s="321"/>
      <c r="AM4777" s="321"/>
      <c r="AN4777" s="321"/>
      <c r="AO4777" s="321"/>
      <c r="AP4777" s="321"/>
      <c r="AQ4777" s="321"/>
      <c r="AR4777" s="316">
        <f>((AR4737/$D4777)^(1/$C4777)-1)*$C$3729</f>
        <v>1.8455194779830819E-2</v>
      </c>
    </row>
    <row r="4778" spans="2:44" hidden="1" outlineLevel="1"/>
    <row r="4779" spans="2:44" hidden="1" outlineLevel="1"/>
    <row r="4780" spans="2:44" collapsed="1"/>
    <row r="4782" spans="2:44" s="268" customFormat="1">
      <c r="B4782" s="267"/>
    </row>
    <row r="4797" spans="1:6" s="303" customFormat="1">
      <c r="A4797" s="266"/>
      <c r="B4797" s="302" t="s">
        <v>2486</v>
      </c>
    </row>
    <row r="4799" spans="1:6">
      <c r="B4799" s="302" t="s">
        <v>93</v>
      </c>
      <c r="C4799" s="304">
        <f>F4804</f>
        <v>0.15604419345259579</v>
      </c>
      <c r="D4799" s="305">
        <v>0</v>
      </c>
      <c r="E4799" s="305">
        <f>D4799+1</f>
        <v>1</v>
      </c>
      <c r="F4799" s="306">
        <f>E4799+1</f>
        <v>2</v>
      </c>
    </row>
    <row r="4800" spans="1:6" hidden="1" outlineLevel="1">
      <c r="C4800" s="307" t="s">
        <v>2487</v>
      </c>
      <c r="F4800" s="308">
        <v>1</v>
      </c>
    </row>
    <row r="4801" spans="2:8" hidden="1" outlineLevel="1">
      <c r="C4801" s="307" t="s">
        <v>2488</v>
      </c>
      <c r="E4801" s="309">
        <f>F4801</f>
        <v>3.8949999999999999E-2</v>
      </c>
      <c r="F4801" s="310">
        <f>HLOOKUP(F4799,$C$3750:$AP$3752,3,0)/$C$3744</f>
        <v>3.8949999999999999E-2</v>
      </c>
    </row>
    <row r="4802" spans="2:8" hidden="1" outlineLevel="1">
      <c r="C4802" s="307" t="s">
        <v>2489</v>
      </c>
      <c r="D4802" s="311">
        <v>1</v>
      </c>
      <c r="E4802" s="309">
        <f>SUM(E4800:E4801)</f>
        <v>3.8949999999999999E-2</v>
      </c>
      <c r="F4802" s="309">
        <f>SUM(F4800:F4801)</f>
        <v>1.03895</v>
      </c>
    </row>
    <row r="4803" spans="2:8" ht="17.399999999999999" hidden="1" outlineLevel="1">
      <c r="C4803" s="312">
        <v>1</v>
      </c>
      <c r="D4803" s="309">
        <f>SUM(E4803:F4803)</f>
        <v>3.7602876933845002E-2</v>
      </c>
      <c r="E4803" s="313">
        <f>E4802/(1+HLOOKUP(E4799,$C$3750:$AP$3753,4,0)/$C$3744)^$C4803</f>
        <v>3.7602876933845002E-2</v>
      </c>
    </row>
    <row r="4804" spans="2:8" ht="17.399999999999999" hidden="1" outlineLevel="1">
      <c r="B4804" s="268"/>
      <c r="C4804" s="314">
        <f>C4803+1</f>
        <v>2</v>
      </c>
      <c r="D4804" s="315">
        <f>D4802-D4803</f>
        <v>0.96239712306615499</v>
      </c>
      <c r="E4804" s="268"/>
      <c r="F4804" s="316">
        <f>((F4802/$D4804)^(1/$C4804)-1)*$C$3744</f>
        <v>0.15604419345259579</v>
      </c>
    </row>
    <row r="4805" spans="2:8" hidden="1" outlineLevel="1"/>
    <row r="4806" spans="2:8" collapsed="1">
      <c r="B4806" s="302" t="s">
        <v>94</v>
      </c>
      <c r="C4806" s="304">
        <f>G4812</f>
        <v>0.16681469818289862</v>
      </c>
      <c r="D4806" s="305">
        <v>0</v>
      </c>
      <c r="E4806" s="305">
        <f>D4806+1</f>
        <v>1</v>
      </c>
      <c r="F4806" s="305">
        <f>E4806+1</f>
        <v>2</v>
      </c>
      <c r="G4806" s="306">
        <f>F4806+1</f>
        <v>3</v>
      </c>
    </row>
    <row r="4807" spans="2:8" hidden="1" outlineLevel="1">
      <c r="C4807" s="307" t="s">
        <v>2487</v>
      </c>
      <c r="G4807" s="308">
        <v>1</v>
      </c>
    </row>
    <row r="4808" spans="2:8" hidden="1" outlineLevel="1">
      <c r="C4808" s="307" t="s">
        <v>2488</v>
      </c>
      <c r="E4808" s="309">
        <f>F4808</f>
        <v>4.1550000000000004E-2</v>
      </c>
      <c r="F4808" s="309">
        <f>G4808</f>
        <v>4.1550000000000004E-2</v>
      </c>
      <c r="G4808" s="310">
        <f>HLOOKUP(G4806,$C$3750:$AP$3752,3,0)/$C$3744</f>
        <v>4.1550000000000004E-2</v>
      </c>
    </row>
    <row r="4809" spans="2:8" hidden="1" outlineLevel="1">
      <c r="C4809" s="307" t="s">
        <v>2489</v>
      </c>
      <c r="D4809" s="311">
        <v>1</v>
      </c>
      <c r="E4809" s="309">
        <f>SUM(E4807:E4808)</f>
        <v>4.1550000000000004E-2</v>
      </c>
      <c r="F4809" s="309">
        <f>SUM(F4807:F4808)</f>
        <v>4.1550000000000004E-2</v>
      </c>
      <c r="G4809" s="309">
        <f>SUM(G4807:G4808)</f>
        <v>1.04155</v>
      </c>
    </row>
    <row r="4810" spans="2:8" ht="17.399999999999999" hidden="1" outlineLevel="1">
      <c r="C4810" s="312">
        <v>1</v>
      </c>
      <c r="D4810" s="309">
        <f>SUM(E4810:G4810)</f>
        <v>4.0112953442907828E-2</v>
      </c>
      <c r="E4810" s="313">
        <f>E4809/(1+HLOOKUP(E4806,$C$3750:$AP$3753,4,0)/$C$3744)^$C4810</f>
        <v>4.0112953442907828E-2</v>
      </c>
    </row>
    <row r="4811" spans="2:8" ht="17.399999999999999" hidden="1" outlineLevel="1">
      <c r="C4811" s="312">
        <f>C4810+1</f>
        <v>2</v>
      </c>
      <c r="D4811" s="309">
        <f>SUM(E4811:G4811)</f>
        <v>3.8488474386061636E-2</v>
      </c>
      <c r="F4811" s="313">
        <f>F4809/(1+HLOOKUP(F4806,$C$3750:$AP$3753,4,0)/$C$3744)^$C4811</f>
        <v>3.8488474386061636E-2</v>
      </c>
    </row>
    <row r="4812" spans="2:8" ht="17.399999999999999" hidden="1" outlineLevel="1">
      <c r="B4812" s="268"/>
      <c r="C4812" s="314">
        <f>C4811+1</f>
        <v>3</v>
      </c>
      <c r="D4812" s="315">
        <f>D4809-SUM(D4810:D4811)</f>
        <v>0.92139857217103049</v>
      </c>
      <c r="E4812" s="268"/>
      <c r="F4812" s="268"/>
      <c r="G4812" s="316">
        <f>((G4809/$D4812)^(1/$C4812)-1)*$C$3744</f>
        <v>0.16681469818289862</v>
      </c>
    </row>
    <row r="4813" spans="2:8" hidden="1" outlineLevel="1"/>
    <row r="4814" spans="2:8" ht="17.399999999999999" collapsed="1">
      <c r="B4814" s="302" t="s">
        <v>95</v>
      </c>
      <c r="C4814" s="304">
        <f>H4821</f>
        <v>0.17415329788613754</v>
      </c>
      <c r="D4814" s="317">
        <v>0</v>
      </c>
      <c r="E4814" s="317">
        <f>D4814+1</f>
        <v>1</v>
      </c>
      <c r="F4814" s="317">
        <f>E4814+1</f>
        <v>2</v>
      </c>
      <c r="G4814" s="317">
        <f>F4814+1</f>
        <v>3</v>
      </c>
      <c r="H4814" s="318">
        <f>G4814+1</f>
        <v>4</v>
      </c>
    </row>
    <row r="4815" spans="2:8" ht="17.399999999999999" hidden="1" outlineLevel="1">
      <c r="C4815" s="307" t="s">
        <v>2487</v>
      </c>
      <c r="D4815" s="319"/>
      <c r="E4815" s="319"/>
      <c r="F4815" s="319"/>
      <c r="G4815" s="319"/>
      <c r="H4815" s="319">
        <v>1</v>
      </c>
    </row>
    <row r="4816" spans="2:8" ht="17.399999999999999" hidden="1" outlineLevel="1">
      <c r="C4816" s="307" t="s">
        <v>2488</v>
      </c>
      <c r="D4816" s="319"/>
      <c r="E4816" s="319">
        <f>F4816</f>
        <v>4.3299999999999998E-2</v>
      </c>
      <c r="F4816" s="319">
        <f>G4816</f>
        <v>4.3299999999999998E-2</v>
      </c>
      <c r="G4816" s="319">
        <f>H4816</f>
        <v>4.3299999999999998E-2</v>
      </c>
      <c r="H4816" s="319">
        <f>HLOOKUP(H4814,$C$3750:$AP$3752,3,0)/$C$3744</f>
        <v>4.3299999999999998E-2</v>
      </c>
    </row>
    <row r="4817" spans="2:9" ht="17.399999999999999" hidden="1" outlineLevel="1">
      <c r="C4817" s="307" t="s">
        <v>2489</v>
      </c>
      <c r="D4817" s="319">
        <v>1</v>
      </c>
      <c r="E4817" s="319">
        <f>SUM(E4815:E4816)</f>
        <v>4.3299999999999998E-2</v>
      </c>
      <c r="F4817" s="319">
        <f>SUM(F4815:F4816)</f>
        <v>4.3299999999999998E-2</v>
      </c>
      <c r="G4817" s="319">
        <f>SUM(G4815:G4816)</f>
        <v>4.3299999999999998E-2</v>
      </c>
      <c r="H4817" s="319">
        <f>SUM(H4815:H4816)</f>
        <v>1.0432999999999999</v>
      </c>
    </row>
    <row r="4818" spans="2:9" ht="17.399999999999999" hidden="1" outlineLevel="1">
      <c r="C4818" s="312">
        <v>1</v>
      </c>
      <c r="D4818" s="319">
        <f>SUM(E4818:H4818)</f>
        <v>4.1802428016315493E-2</v>
      </c>
      <c r="E4818" s="313">
        <f>E4817/(1+HLOOKUP(E4814,$C$3750:$AP$3753,4,0)/$C$3744)^$C4818</f>
        <v>4.1802428016315493E-2</v>
      </c>
      <c r="F4818" s="320"/>
      <c r="G4818" s="320"/>
    </row>
    <row r="4819" spans="2:9" ht="17.399999999999999" hidden="1" outlineLevel="1">
      <c r="C4819" s="312">
        <f>C4818+1</f>
        <v>2</v>
      </c>
      <c r="D4819" s="319">
        <f>SUM(E4819:H4819)</f>
        <v>4.0109529263934261E-2</v>
      </c>
      <c r="E4819" s="319"/>
      <c r="F4819" s="313">
        <f>F4817/(1+HLOOKUP(F4814,$C$3750:$AP$3753,4,0)/$C$3744)^$C4819</f>
        <v>4.0109529263934261E-2</v>
      </c>
      <c r="G4819" s="319"/>
    </row>
    <row r="4820" spans="2:9" ht="17.399999999999999" hidden="1" outlineLevel="1">
      <c r="C4820" s="312">
        <f>C4819+1</f>
        <v>3</v>
      </c>
      <c r="D4820" s="319">
        <f>SUM(E4820:H4820)</f>
        <v>3.8304986006438127E-2</v>
      </c>
      <c r="G4820" s="313">
        <f>G4817/((1+HLOOKUP(G4814,$C$3750:$AP$3753,4,0)/$C$3744)^$C4820)</f>
        <v>3.8304986006438127E-2</v>
      </c>
    </row>
    <row r="4821" spans="2:9" ht="17.399999999999999" hidden="1" outlineLevel="1">
      <c r="B4821" s="268"/>
      <c r="C4821" s="314">
        <f>C4820+1</f>
        <v>4</v>
      </c>
      <c r="D4821" s="321">
        <f>D4817-SUM(D4818:D4820)</f>
        <v>0.87978305671331214</v>
      </c>
      <c r="E4821" s="268"/>
      <c r="F4821" s="268"/>
      <c r="G4821" s="268"/>
      <c r="H4821" s="316">
        <f>((H4817/$D4821)^(1/$C4821)-1)*$C$3744</f>
        <v>0.17415329788613754</v>
      </c>
    </row>
    <row r="4822" spans="2:9" hidden="1" outlineLevel="1"/>
    <row r="4823" spans="2:9" ht="17.399999999999999" collapsed="1">
      <c r="B4823" s="302" t="s">
        <v>96</v>
      </c>
      <c r="C4823" s="304">
        <f>I4831</f>
        <v>0.17941562704526959</v>
      </c>
      <c r="D4823" s="317">
        <v>0</v>
      </c>
      <c r="E4823" s="317">
        <f>D4823+1</f>
        <v>1</v>
      </c>
      <c r="F4823" s="317">
        <f>E4823+1</f>
        <v>2</v>
      </c>
      <c r="G4823" s="317">
        <f>F4823+1</f>
        <v>3</v>
      </c>
      <c r="H4823" s="317">
        <f>G4823+1</f>
        <v>4</v>
      </c>
      <c r="I4823" s="318">
        <f>H4823+1</f>
        <v>5</v>
      </c>
    </row>
    <row r="4824" spans="2:9" ht="17.399999999999999" hidden="1" outlineLevel="1">
      <c r="C4824" s="307" t="s">
        <v>2487</v>
      </c>
      <c r="D4824" s="319"/>
      <c r="E4824" s="319"/>
      <c r="F4824" s="319"/>
      <c r="G4824" s="319"/>
      <c r="H4824" s="319"/>
      <c r="I4824" s="319">
        <v>1</v>
      </c>
    </row>
    <row r="4825" spans="2:9" ht="17.399999999999999" hidden="1" outlineLevel="1">
      <c r="C4825" s="307" t="s">
        <v>2488</v>
      </c>
      <c r="D4825" s="319"/>
      <c r="E4825" s="319">
        <f>F4825</f>
        <v>4.4540625E-2</v>
      </c>
      <c r="F4825" s="319">
        <f>G4825</f>
        <v>4.4540625E-2</v>
      </c>
      <c r="G4825" s="319">
        <f>H4825</f>
        <v>4.4540625E-2</v>
      </c>
      <c r="H4825" s="319">
        <f>I4825</f>
        <v>4.4540625E-2</v>
      </c>
      <c r="I4825" s="319">
        <f>HLOOKUP(I4823,$C$3750:$AP$3752,3,0)/$C$3744</f>
        <v>4.4540625E-2</v>
      </c>
    </row>
    <row r="4826" spans="2:9" ht="17.399999999999999" hidden="1" outlineLevel="1">
      <c r="C4826" s="307" t="s">
        <v>2489</v>
      </c>
      <c r="D4826" s="319">
        <v>1</v>
      </c>
      <c r="E4826" s="319">
        <f>SUM(E4824:E4825)</f>
        <v>4.4540625E-2</v>
      </c>
      <c r="F4826" s="319">
        <f>SUM(F4824:F4825)</f>
        <v>4.4540625E-2</v>
      </c>
      <c r="G4826" s="319">
        <f>SUM(G4824:G4825)</f>
        <v>4.4540625E-2</v>
      </c>
      <c r="H4826" s="319">
        <f>SUM(H4824:H4825)</f>
        <v>4.4540625E-2</v>
      </c>
      <c r="I4826" s="319">
        <f>SUM(I4824:I4825)</f>
        <v>1.044540625</v>
      </c>
    </row>
    <row r="4827" spans="2:9" ht="17.399999999999999" hidden="1" outlineLevel="1">
      <c r="C4827" s="312">
        <v>1</v>
      </c>
      <c r="D4827" s="319">
        <f>SUM(E4827:I4827)</f>
        <v>4.3000144812106296E-2</v>
      </c>
      <c r="E4827" s="313">
        <f>E4826/(1+HLOOKUP(E4823,$C$3750:$AP$3753,4,0)/$C$3744)^$C4827</f>
        <v>4.3000144812106296E-2</v>
      </c>
      <c r="F4827" s="320"/>
      <c r="G4827" s="320"/>
    </row>
    <row r="4828" spans="2:9" ht="17.399999999999999" hidden="1" outlineLevel="1">
      <c r="C4828" s="312">
        <f>C4827+1</f>
        <v>2</v>
      </c>
      <c r="D4828" s="319">
        <f>SUM(E4828:I4828)</f>
        <v>4.1258741382711829E-2</v>
      </c>
      <c r="E4828" s="319"/>
      <c r="F4828" s="313">
        <f>F4826/(1+HLOOKUP(F4823,$C$3750:$AP$3753,4,0)/$C$3744)^$C4828</f>
        <v>4.1258741382711829E-2</v>
      </c>
      <c r="G4828" s="319"/>
    </row>
    <row r="4829" spans="2:9" ht="17.399999999999999" hidden="1" outlineLevel="1">
      <c r="C4829" s="312">
        <f>C4828+1</f>
        <v>3</v>
      </c>
      <c r="D4829" s="319">
        <f>SUM(E4829:I4829)</f>
        <v>3.9402494626859311E-2</v>
      </c>
      <c r="G4829" s="313">
        <f>G4826/(1+HLOOKUP(G4823,$C$3750:$AP$3753,4,0)/$C$3744)^$C4829</f>
        <v>3.9402494626859311E-2</v>
      </c>
    </row>
    <row r="4830" spans="2:9" ht="17.399999999999999" hidden="1" outlineLevel="1">
      <c r="C4830" s="312">
        <f>C4829+1</f>
        <v>4</v>
      </c>
      <c r="D4830" s="319">
        <f>SUM(E4830:I4830)</f>
        <v>3.7559750033951282E-2</v>
      </c>
      <c r="H4830" s="313">
        <f>H4826/(1+HLOOKUP(H4823,$C$3750:$AP$3753,4,0)/$C$3744)^$C4830</f>
        <v>3.7559750033951282E-2</v>
      </c>
    </row>
    <row r="4831" spans="2:9" ht="17.399999999999999" hidden="1" outlineLevel="1">
      <c r="B4831" s="268"/>
      <c r="C4831" s="314">
        <f>C4830+1</f>
        <v>5</v>
      </c>
      <c r="D4831" s="321">
        <f>D4826-SUM(D4827:D4830)</f>
        <v>0.83877886914437128</v>
      </c>
      <c r="E4831" s="268"/>
      <c r="F4831" s="268"/>
      <c r="G4831" s="268"/>
      <c r="H4831" s="268"/>
      <c r="I4831" s="316">
        <f>((I4826/$D4831)^(1/$C4831)-1)*$C$3744</f>
        <v>0.17941562704526959</v>
      </c>
    </row>
    <row r="4832" spans="2:9" hidden="1" outlineLevel="1"/>
    <row r="4833" spans="2:11" ht="17.399999999999999" collapsed="1">
      <c r="B4833" s="302" t="s">
        <v>97</v>
      </c>
      <c r="C4833" s="304">
        <f>J4842</f>
        <v>0.18481294680894145</v>
      </c>
      <c r="D4833" s="317">
        <v>0</v>
      </c>
      <c r="E4833" s="317">
        <f t="shared" ref="E4833:J4833" si="722">D4833+1</f>
        <v>1</v>
      </c>
      <c r="F4833" s="317">
        <f t="shared" si="722"/>
        <v>2</v>
      </c>
      <c r="G4833" s="317">
        <f t="shared" si="722"/>
        <v>3</v>
      </c>
      <c r="H4833" s="317">
        <f t="shared" si="722"/>
        <v>4</v>
      </c>
      <c r="I4833" s="317">
        <f t="shared" si="722"/>
        <v>5</v>
      </c>
      <c r="J4833" s="318">
        <f t="shared" si="722"/>
        <v>6</v>
      </c>
    </row>
    <row r="4834" spans="2:11" ht="17.399999999999999" hidden="1" outlineLevel="1">
      <c r="C4834" s="307" t="s">
        <v>2487</v>
      </c>
      <c r="D4834" s="319"/>
      <c r="E4834" s="319"/>
      <c r="F4834" s="319"/>
      <c r="G4834" s="319"/>
      <c r="H4834" s="319"/>
      <c r="I4834" s="319"/>
      <c r="J4834" s="319">
        <v>1</v>
      </c>
    </row>
    <row r="4835" spans="2:11" ht="17.399999999999999" hidden="1" outlineLevel="1">
      <c r="C4835" s="307" t="s">
        <v>2488</v>
      </c>
      <c r="D4835" s="319"/>
      <c r="E4835" s="319">
        <f>F4835</f>
        <v>4.5781250000000002E-2</v>
      </c>
      <c r="F4835" s="319">
        <f>G4835</f>
        <v>4.5781250000000002E-2</v>
      </c>
      <c r="G4835" s="319">
        <f>H4835</f>
        <v>4.5781250000000002E-2</v>
      </c>
      <c r="H4835" s="319">
        <f>I4835</f>
        <v>4.5781250000000002E-2</v>
      </c>
      <c r="I4835" s="319">
        <f>J4835</f>
        <v>4.5781250000000002E-2</v>
      </c>
      <c r="J4835" s="319">
        <f>HLOOKUP(J4833,$C$3750:$AP$3752,3,0)/$C$3744</f>
        <v>4.5781250000000002E-2</v>
      </c>
    </row>
    <row r="4836" spans="2:11" ht="17.399999999999999" hidden="1" outlineLevel="1">
      <c r="C4836" s="307" t="s">
        <v>2489</v>
      </c>
      <c r="D4836" s="319">
        <v>1</v>
      </c>
      <c r="E4836" s="319">
        <f t="shared" ref="E4836:J4836" si="723">SUM(E4834:E4835)</f>
        <v>4.5781250000000002E-2</v>
      </c>
      <c r="F4836" s="319">
        <f t="shared" si="723"/>
        <v>4.5781250000000002E-2</v>
      </c>
      <c r="G4836" s="319">
        <f t="shared" si="723"/>
        <v>4.5781250000000002E-2</v>
      </c>
      <c r="H4836" s="319">
        <f t="shared" si="723"/>
        <v>4.5781250000000002E-2</v>
      </c>
      <c r="I4836" s="319">
        <f t="shared" si="723"/>
        <v>4.5781250000000002E-2</v>
      </c>
      <c r="J4836" s="319">
        <f t="shared" si="723"/>
        <v>1.0457812500000001</v>
      </c>
    </row>
    <row r="4837" spans="2:11" ht="17.399999999999999" hidden="1" outlineLevel="1">
      <c r="C4837" s="312">
        <v>1</v>
      </c>
      <c r="D4837" s="319">
        <f>SUM(E4837:J4837)</f>
        <v>4.4197861607897092E-2</v>
      </c>
      <c r="E4837" s="313">
        <f>E4836/(1+HLOOKUP(E4833,$C$3750:$AP$3753,4,0)/$C$3744)^$C4837</f>
        <v>4.4197861607897092E-2</v>
      </c>
      <c r="F4837" s="320"/>
      <c r="G4837" s="320"/>
    </row>
    <row r="4838" spans="2:11" ht="17.399999999999999" hidden="1" outlineLevel="1">
      <c r="C4838" s="312">
        <f>C4837+1</f>
        <v>2</v>
      </c>
      <c r="D4838" s="319">
        <f>SUM(E4838:J4838)</f>
        <v>4.240795350148939E-2</v>
      </c>
      <c r="E4838" s="319"/>
      <c r="F4838" s="313">
        <f>F4836/(1+HLOOKUP(F4833,$C$3750:$AP$3753,4,0)/$C$3744)^$C4838</f>
        <v>4.240795350148939E-2</v>
      </c>
      <c r="G4838" s="319"/>
    </row>
    <row r="4839" spans="2:11" ht="17.399999999999999" hidden="1" outlineLevel="1">
      <c r="C4839" s="312">
        <f>C4838+1</f>
        <v>3</v>
      </c>
      <c r="D4839" s="319">
        <f>SUM(E4839:J4839)</f>
        <v>4.0500003247280501E-2</v>
      </c>
      <c r="G4839" s="313">
        <f>G4836/(1+HLOOKUP(G4833,$C$3750:$AP$3753,4,0)/$C$3744)^$C4839</f>
        <v>4.0500003247280501E-2</v>
      </c>
    </row>
    <row r="4840" spans="2:11" ht="17.399999999999999" hidden="1" outlineLevel="1">
      <c r="C4840" s="312">
        <f>C4839+1</f>
        <v>4</v>
      </c>
      <c r="D4840" s="319">
        <f>SUM(E4840:J4840)</f>
        <v>3.860593124236205E-2</v>
      </c>
      <c r="H4840" s="313">
        <f>H4836/(1+HLOOKUP(H4833,$C$3750:$AP$3753,4,0)/$C$3744)^$C4840</f>
        <v>3.860593124236205E-2</v>
      </c>
    </row>
    <row r="4841" spans="2:11" ht="17.399999999999999" hidden="1" outlineLevel="1">
      <c r="C4841" s="312">
        <f>C4840+1</f>
        <v>5</v>
      </c>
      <c r="D4841" s="319">
        <f>SUM(E4841:J4841)</f>
        <v>3.6762902451032732E-2</v>
      </c>
      <c r="I4841" s="313">
        <f>I4836/(1+HLOOKUP(I4833,$C$3750:$AP$3753,4,0)/$C$3744)^$C4841</f>
        <v>3.6762902451032732E-2</v>
      </c>
    </row>
    <row r="4842" spans="2:11" ht="17.399999999999999" hidden="1" outlineLevel="1">
      <c r="B4842" s="268"/>
      <c r="C4842" s="314">
        <f>C4841+1</f>
        <v>6</v>
      </c>
      <c r="D4842" s="321">
        <f>D4836-SUM(D4837:D4841)</f>
        <v>0.79752534794993823</v>
      </c>
      <c r="E4842" s="268"/>
      <c r="F4842" s="268"/>
      <c r="G4842" s="268"/>
      <c r="H4842" s="268"/>
      <c r="I4842" s="268"/>
      <c r="J4842" s="316">
        <f>((J4836/$D4842)^(1/$C4842)-1)*$C$3744</f>
        <v>0.18481294680894145</v>
      </c>
    </row>
    <row r="4843" spans="2:11" hidden="1" outlineLevel="1"/>
    <row r="4844" spans="2:11" ht="17.399999999999999" collapsed="1">
      <c r="B4844" s="302" t="s">
        <v>98</v>
      </c>
      <c r="C4844" s="304">
        <f>K4854</f>
        <v>0.1903485707023691</v>
      </c>
      <c r="D4844" s="317">
        <v>0</v>
      </c>
      <c r="E4844" s="317">
        <f t="shared" ref="E4844:K4844" si="724">D4844+1</f>
        <v>1</v>
      </c>
      <c r="F4844" s="317">
        <f t="shared" si="724"/>
        <v>2</v>
      </c>
      <c r="G4844" s="317">
        <f t="shared" si="724"/>
        <v>3</v>
      </c>
      <c r="H4844" s="317">
        <f t="shared" si="724"/>
        <v>4</v>
      </c>
      <c r="I4844" s="317">
        <f t="shared" si="724"/>
        <v>5</v>
      </c>
      <c r="J4844" s="317">
        <f t="shared" si="724"/>
        <v>6</v>
      </c>
      <c r="K4844" s="318">
        <f t="shared" si="724"/>
        <v>7</v>
      </c>
    </row>
    <row r="4845" spans="2:11" ht="17.399999999999999" hidden="1" outlineLevel="1">
      <c r="C4845" s="307" t="s">
        <v>2487</v>
      </c>
      <c r="D4845" s="319"/>
      <c r="E4845" s="319"/>
      <c r="F4845" s="319"/>
      <c r="G4845" s="319"/>
      <c r="H4845" s="319"/>
      <c r="I4845" s="319"/>
      <c r="J4845" s="319"/>
      <c r="K4845" s="319">
        <v>1</v>
      </c>
    </row>
    <row r="4846" spans="2:11" ht="17.399999999999999" hidden="1" outlineLevel="1">
      <c r="C4846" s="307" t="s">
        <v>2488</v>
      </c>
      <c r="D4846" s="319"/>
      <c r="E4846" s="319">
        <f t="shared" ref="E4846:J4846" si="725">F4846</f>
        <v>4.7021875000000005E-2</v>
      </c>
      <c r="F4846" s="319">
        <f t="shared" si="725"/>
        <v>4.7021875000000005E-2</v>
      </c>
      <c r="G4846" s="319">
        <f t="shared" si="725"/>
        <v>4.7021875000000005E-2</v>
      </c>
      <c r="H4846" s="319">
        <f t="shared" si="725"/>
        <v>4.7021875000000005E-2</v>
      </c>
      <c r="I4846" s="319">
        <f t="shared" si="725"/>
        <v>4.7021875000000005E-2</v>
      </c>
      <c r="J4846" s="319">
        <f t="shared" si="725"/>
        <v>4.7021875000000005E-2</v>
      </c>
      <c r="K4846" s="319">
        <f>HLOOKUP(K4844,$C$3750:$AP$3752,3,0)/$C$3744</f>
        <v>4.7021875000000005E-2</v>
      </c>
    </row>
    <row r="4847" spans="2:11" ht="17.399999999999999" hidden="1" outlineLevel="1">
      <c r="C4847" s="307" t="s">
        <v>2489</v>
      </c>
      <c r="D4847" s="319">
        <v>1</v>
      </c>
      <c r="E4847" s="319">
        <f t="shared" ref="E4847:K4847" si="726">SUM(E4845:E4846)</f>
        <v>4.7021875000000005E-2</v>
      </c>
      <c r="F4847" s="319">
        <f t="shared" si="726"/>
        <v>4.7021875000000005E-2</v>
      </c>
      <c r="G4847" s="319">
        <f t="shared" si="726"/>
        <v>4.7021875000000005E-2</v>
      </c>
      <c r="H4847" s="319">
        <f t="shared" si="726"/>
        <v>4.7021875000000005E-2</v>
      </c>
      <c r="I4847" s="319">
        <f t="shared" si="726"/>
        <v>4.7021875000000005E-2</v>
      </c>
      <c r="J4847" s="319">
        <f t="shared" si="726"/>
        <v>4.7021875000000005E-2</v>
      </c>
      <c r="K4847" s="319">
        <f t="shared" si="726"/>
        <v>1.047021875</v>
      </c>
    </row>
    <row r="4848" spans="2:11" ht="17.399999999999999" hidden="1" outlineLevel="1">
      <c r="C4848" s="312">
        <v>1</v>
      </c>
      <c r="D4848" s="319">
        <f t="shared" ref="D4848:D4853" si="727">SUM(E4848:K4848)</f>
        <v>4.5395578403687888E-2</v>
      </c>
      <c r="E4848" s="313">
        <f>E4847/(1+HLOOKUP(E4844,$C$3750:$AP$3753,4,0)/$C$3744)^$C4848</f>
        <v>4.5395578403687888E-2</v>
      </c>
      <c r="F4848" s="320"/>
      <c r="G4848" s="320"/>
    </row>
    <row r="4849" spans="2:12" ht="17.399999999999999" hidden="1" outlineLevel="1">
      <c r="C4849" s="312">
        <f t="shared" ref="C4849:C4854" si="728">C4848+1</f>
        <v>2</v>
      </c>
      <c r="D4849" s="319">
        <f t="shared" si="727"/>
        <v>4.3557165620266958E-2</v>
      </c>
      <c r="E4849" s="319"/>
      <c r="F4849" s="313">
        <f>F4847/(1+HLOOKUP(F4844,$C$3750:$AP$3753,4,0)/$C$3744)^$C4849</f>
        <v>4.3557165620266958E-2</v>
      </c>
      <c r="G4849" s="319"/>
    </row>
    <row r="4850" spans="2:12" ht="17.399999999999999" hidden="1" outlineLevel="1">
      <c r="C4850" s="312">
        <f t="shared" si="728"/>
        <v>3</v>
      </c>
      <c r="D4850" s="319">
        <f t="shared" si="727"/>
        <v>4.1597511867701685E-2</v>
      </c>
      <c r="G4850" s="313">
        <f>G4847/(1+HLOOKUP(G4844,$C$3750:$AP$3753,4,0)/$C$3744)^$C4850</f>
        <v>4.1597511867701685E-2</v>
      </c>
    </row>
    <row r="4851" spans="2:12" ht="17.399999999999999" hidden="1" outlineLevel="1">
      <c r="C4851" s="312">
        <f t="shared" si="728"/>
        <v>4</v>
      </c>
      <c r="D4851" s="319">
        <f t="shared" si="727"/>
        <v>3.9652112450772818E-2</v>
      </c>
      <c r="H4851" s="313">
        <f>H4847/(1+HLOOKUP(H4844,$C$3750:$AP$3753,4,0)/$C$3744)^$C4851</f>
        <v>3.9652112450772818E-2</v>
      </c>
    </row>
    <row r="4852" spans="2:12" ht="17.399999999999999" hidden="1" outlineLevel="1">
      <c r="C4852" s="312">
        <f t="shared" si="728"/>
        <v>5</v>
      </c>
      <c r="D4852" s="319">
        <f t="shared" si="727"/>
        <v>3.7759139466258668E-2</v>
      </c>
      <c r="I4852" s="313">
        <f>I4847/(1+HLOOKUP(I4844,$C$3750:$AP$3753,4,0)/$C$3744)^$C4852</f>
        <v>3.7759139466258668E-2</v>
      </c>
    </row>
    <row r="4853" spans="2:12" ht="17.399999999999999" hidden="1" outlineLevel="1">
      <c r="C4853" s="312">
        <f t="shared" si="728"/>
        <v>6</v>
      </c>
      <c r="D4853" s="319">
        <f t="shared" si="727"/>
        <v>3.5859446916488048E-2</v>
      </c>
      <c r="J4853" s="313">
        <f>J4847/(1+HLOOKUP(J4844,$C$3750:$AP$3753,4,0)/$C$3744)^$C4853</f>
        <v>3.5859446916488048E-2</v>
      </c>
    </row>
    <row r="4854" spans="2:12" ht="17.399999999999999" hidden="1" outlineLevel="1">
      <c r="B4854" s="268"/>
      <c r="C4854" s="314">
        <f t="shared" si="728"/>
        <v>7</v>
      </c>
      <c r="D4854" s="322">
        <f>D4847-SUM(D4848:D4853)</f>
        <v>0.75617904527482394</v>
      </c>
      <c r="E4854" s="268"/>
      <c r="F4854" s="268"/>
      <c r="G4854" s="268"/>
      <c r="H4854" s="268"/>
      <c r="I4854" s="268"/>
      <c r="J4854" s="268"/>
      <c r="K4854" s="316">
        <f>((K4847/$D4854)^(1/$C4854)-1)*$C$3744</f>
        <v>0.1903485707023691</v>
      </c>
    </row>
    <row r="4855" spans="2:12" hidden="1" outlineLevel="1"/>
    <row r="4856" spans="2:12" ht="17.399999999999999" collapsed="1">
      <c r="B4856" s="302" t="s">
        <v>99</v>
      </c>
      <c r="C4856" s="304">
        <f>L4867</f>
        <v>0.19603252767377466</v>
      </c>
      <c r="D4856" s="317">
        <v>0</v>
      </c>
      <c r="E4856" s="317">
        <f t="shared" ref="E4856:L4856" si="729">D4856+1</f>
        <v>1</v>
      </c>
      <c r="F4856" s="317">
        <f t="shared" si="729"/>
        <v>2</v>
      </c>
      <c r="G4856" s="317">
        <f t="shared" si="729"/>
        <v>3</v>
      </c>
      <c r="H4856" s="317">
        <f t="shared" si="729"/>
        <v>4</v>
      </c>
      <c r="I4856" s="317">
        <f t="shared" si="729"/>
        <v>5</v>
      </c>
      <c r="J4856" s="317">
        <f t="shared" si="729"/>
        <v>6</v>
      </c>
      <c r="K4856" s="317">
        <f t="shared" si="729"/>
        <v>7</v>
      </c>
      <c r="L4856" s="318">
        <f t="shared" si="729"/>
        <v>8</v>
      </c>
    </row>
    <row r="4857" spans="2:12" ht="17.399999999999999" hidden="1" outlineLevel="1">
      <c r="C4857" s="307" t="s">
        <v>2487</v>
      </c>
      <c r="D4857" s="319"/>
      <c r="E4857" s="319"/>
      <c r="F4857" s="319"/>
      <c r="G4857" s="319"/>
      <c r="H4857" s="319"/>
      <c r="I4857" s="319"/>
      <c r="J4857" s="319"/>
      <c r="K4857" s="319"/>
      <c r="L4857" s="319">
        <v>1</v>
      </c>
    </row>
    <row r="4858" spans="2:12" ht="17.399999999999999" hidden="1" outlineLevel="1">
      <c r="C4858" s="307" t="s">
        <v>2488</v>
      </c>
      <c r="D4858" s="319"/>
      <c r="E4858" s="319">
        <f t="shared" ref="E4858:K4858" si="730">F4858</f>
        <v>4.8262500000000007E-2</v>
      </c>
      <c r="F4858" s="319">
        <f t="shared" si="730"/>
        <v>4.8262500000000007E-2</v>
      </c>
      <c r="G4858" s="319">
        <f t="shared" si="730"/>
        <v>4.8262500000000007E-2</v>
      </c>
      <c r="H4858" s="319">
        <f t="shared" si="730"/>
        <v>4.8262500000000007E-2</v>
      </c>
      <c r="I4858" s="319">
        <f t="shared" si="730"/>
        <v>4.8262500000000007E-2</v>
      </c>
      <c r="J4858" s="319">
        <f t="shared" si="730"/>
        <v>4.8262500000000007E-2</v>
      </c>
      <c r="K4858" s="319">
        <f t="shared" si="730"/>
        <v>4.8262500000000007E-2</v>
      </c>
      <c r="L4858" s="319">
        <f>HLOOKUP(L4856,$C$3750:$AP$3752,3,0)/$C$3744</f>
        <v>4.8262500000000007E-2</v>
      </c>
    </row>
    <row r="4859" spans="2:12" ht="17.399999999999999" hidden="1" outlineLevel="1">
      <c r="C4859" s="307" t="s">
        <v>2489</v>
      </c>
      <c r="D4859" s="319">
        <v>1</v>
      </c>
      <c r="E4859" s="319">
        <f t="shared" ref="E4859:L4859" si="731">SUM(E4857:E4858)</f>
        <v>4.8262500000000007E-2</v>
      </c>
      <c r="F4859" s="319">
        <f t="shared" si="731"/>
        <v>4.8262500000000007E-2</v>
      </c>
      <c r="G4859" s="319">
        <f t="shared" si="731"/>
        <v>4.8262500000000007E-2</v>
      </c>
      <c r="H4859" s="319">
        <f t="shared" si="731"/>
        <v>4.8262500000000007E-2</v>
      </c>
      <c r="I4859" s="319">
        <f t="shared" si="731"/>
        <v>4.8262500000000007E-2</v>
      </c>
      <c r="J4859" s="319">
        <f t="shared" si="731"/>
        <v>4.8262500000000007E-2</v>
      </c>
      <c r="K4859" s="319">
        <f t="shared" si="731"/>
        <v>4.8262500000000007E-2</v>
      </c>
      <c r="L4859" s="319">
        <f t="shared" si="731"/>
        <v>1.0482625000000001</v>
      </c>
    </row>
    <row r="4860" spans="2:12" ht="17.399999999999999" hidden="1" outlineLevel="1">
      <c r="C4860" s="312">
        <v>1</v>
      </c>
      <c r="D4860" s="319">
        <f t="shared" ref="D4860:D4866" si="732">SUM(E4860:L4860)</f>
        <v>4.6593295199478683E-2</v>
      </c>
      <c r="E4860" s="313">
        <f>E4859/(1+HLOOKUP(E4856,$C$3750:$AP$3753,4,0)/$C$3744)^$C4860</f>
        <v>4.6593295199478683E-2</v>
      </c>
      <c r="F4860" s="320"/>
      <c r="G4860" s="320"/>
    </row>
    <row r="4861" spans="2:12" ht="17.399999999999999" hidden="1" outlineLevel="1">
      <c r="C4861" s="312">
        <f t="shared" ref="C4861:C4867" si="733">C4860+1</f>
        <v>2</v>
      </c>
      <c r="D4861" s="319">
        <f t="shared" si="732"/>
        <v>4.4706377739044519E-2</v>
      </c>
      <c r="E4861" s="319"/>
      <c r="F4861" s="313">
        <f>F4859/(1+HLOOKUP(F4856,$C$3750:$AP$3753,4,0)/$C$3744)^$C4861</f>
        <v>4.4706377739044519E-2</v>
      </c>
      <c r="G4861" s="319"/>
    </row>
    <row r="4862" spans="2:12" ht="17.399999999999999" hidden="1" outlineLevel="1">
      <c r="C4862" s="312">
        <f t="shared" si="733"/>
        <v>3</v>
      </c>
      <c r="D4862" s="319">
        <f t="shared" si="732"/>
        <v>4.2695020488122876E-2</v>
      </c>
      <c r="G4862" s="313">
        <f>G4859/(1+HLOOKUP(G4856,$C$3750:$AP$3753,4,0)/$C$3744)^$C4862</f>
        <v>4.2695020488122876E-2</v>
      </c>
    </row>
    <row r="4863" spans="2:12" ht="17.399999999999999" hidden="1" outlineLevel="1">
      <c r="C4863" s="312">
        <f t="shared" si="733"/>
        <v>4</v>
      </c>
      <c r="D4863" s="319">
        <f t="shared" si="732"/>
        <v>4.0698293659183586E-2</v>
      </c>
      <c r="H4863" s="313">
        <f>H4859/(1+HLOOKUP(H4856,$C$3750:$AP$3753,4,0)/$C$3744)^$C4863</f>
        <v>4.0698293659183586E-2</v>
      </c>
    </row>
    <row r="4864" spans="2:12" ht="17.399999999999999" hidden="1" outlineLevel="1">
      <c r="C4864" s="312">
        <f t="shared" si="733"/>
        <v>5</v>
      </c>
      <c r="D4864" s="319">
        <f t="shared" si="732"/>
        <v>3.875537648148461E-2</v>
      </c>
      <c r="I4864" s="313">
        <f>I4859/(1+HLOOKUP(I4856,$C$3750:$AP$3753,4,0)/$C$3744)^$C4864</f>
        <v>3.875537648148461E-2</v>
      </c>
    </row>
    <row r="4865" spans="2:13" ht="17.399999999999999" hidden="1" outlineLevel="1">
      <c r="C4865" s="312">
        <f t="shared" si="733"/>
        <v>6</v>
      </c>
      <c r="D4865" s="319">
        <f t="shared" si="732"/>
        <v>3.680556244954087E-2</v>
      </c>
      <c r="J4865" s="313">
        <f>J4859/(1+HLOOKUP(J4856,$C$3750:$AP$3753,4,0)/$C$3744)^$C4865</f>
        <v>3.680556244954087E-2</v>
      </c>
    </row>
    <row r="4866" spans="2:13" ht="17.399999999999999" hidden="1" outlineLevel="1">
      <c r="C4866" s="312">
        <f t="shared" si="733"/>
        <v>7</v>
      </c>
      <c r="D4866" s="319">
        <f t="shared" si="732"/>
        <v>3.485609235487673E-2</v>
      </c>
      <c r="K4866" s="313">
        <f>K4859/(1+HLOOKUP(K4856,$C$3750:$AP$3753,4,0)/$C$3744)^$C4866</f>
        <v>3.485609235487673E-2</v>
      </c>
    </row>
    <row r="4867" spans="2:13" ht="17.399999999999999" hidden="1" outlineLevel="1">
      <c r="B4867" s="268"/>
      <c r="C4867" s="314">
        <f t="shared" si="733"/>
        <v>8</v>
      </c>
      <c r="D4867" s="321">
        <f>D4859-SUM(D4860:D4866)</f>
        <v>0.71488998162826811</v>
      </c>
      <c r="E4867" s="268"/>
      <c r="F4867" s="268"/>
      <c r="G4867" s="268"/>
      <c r="H4867" s="268"/>
      <c r="I4867" s="268"/>
      <c r="J4867" s="268"/>
      <c r="K4867" s="268"/>
      <c r="L4867" s="316">
        <f>((L4859/$D4867)^(1/$C4867)-1)*$C$3744</f>
        <v>0.19603252767377466</v>
      </c>
    </row>
    <row r="4868" spans="2:13" hidden="1" outlineLevel="1"/>
    <row r="4869" spans="2:13" ht="17.399999999999999" collapsed="1">
      <c r="B4869" s="302" t="s">
        <v>100</v>
      </c>
      <c r="C4869" s="304">
        <f>M4881</f>
        <v>0.20187909746190513</v>
      </c>
      <c r="D4869" s="317">
        <v>0</v>
      </c>
      <c r="E4869" s="317">
        <f t="shared" ref="E4869:M4869" si="734">D4869+1</f>
        <v>1</v>
      </c>
      <c r="F4869" s="317">
        <f t="shared" si="734"/>
        <v>2</v>
      </c>
      <c r="G4869" s="317">
        <f t="shared" si="734"/>
        <v>3</v>
      </c>
      <c r="H4869" s="317">
        <f t="shared" si="734"/>
        <v>4</v>
      </c>
      <c r="I4869" s="317">
        <f t="shared" si="734"/>
        <v>5</v>
      </c>
      <c r="J4869" s="317">
        <f t="shared" si="734"/>
        <v>6</v>
      </c>
      <c r="K4869" s="317">
        <f t="shared" si="734"/>
        <v>7</v>
      </c>
      <c r="L4869" s="317">
        <f t="shared" si="734"/>
        <v>8</v>
      </c>
      <c r="M4869" s="318">
        <f t="shared" si="734"/>
        <v>9</v>
      </c>
    </row>
    <row r="4870" spans="2:13" ht="17.399999999999999" hidden="1" outlineLevel="1">
      <c r="C4870" s="307" t="s">
        <v>2487</v>
      </c>
      <c r="D4870" s="319"/>
      <c r="E4870" s="319"/>
      <c r="F4870" s="319"/>
      <c r="G4870" s="319"/>
      <c r="H4870" s="319"/>
      <c r="I4870" s="319"/>
      <c r="J4870" s="319"/>
      <c r="K4870" s="319"/>
      <c r="L4870" s="319"/>
      <c r="M4870" s="319">
        <v>1</v>
      </c>
    </row>
    <row r="4871" spans="2:13" ht="17.399999999999999" hidden="1" outlineLevel="1">
      <c r="C4871" s="307" t="s">
        <v>2488</v>
      </c>
      <c r="D4871" s="319"/>
      <c r="E4871" s="319">
        <f t="shared" ref="E4871:L4871" si="735">F4871</f>
        <v>4.9503125000000009E-2</v>
      </c>
      <c r="F4871" s="319">
        <f t="shared" si="735"/>
        <v>4.9503125000000009E-2</v>
      </c>
      <c r="G4871" s="319">
        <f t="shared" si="735"/>
        <v>4.9503125000000009E-2</v>
      </c>
      <c r="H4871" s="319">
        <f t="shared" si="735"/>
        <v>4.9503125000000009E-2</v>
      </c>
      <c r="I4871" s="319">
        <f t="shared" si="735"/>
        <v>4.9503125000000009E-2</v>
      </c>
      <c r="J4871" s="319">
        <f t="shared" si="735"/>
        <v>4.9503125000000009E-2</v>
      </c>
      <c r="K4871" s="319">
        <f t="shared" si="735"/>
        <v>4.9503125000000009E-2</v>
      </c>
      <c r="L4871" s="319">
        <f t="shared" si="735"/>
        <v>4.9503125000000009E-2</v>
      </c>
      <c r="M4871" s="319">
        <f>HLOOKUP(M4869,$C$3750:$AP$3752,3,0)/$C$3744</f>
        <v>4.9503125000000009E-2</v>
      </c>
    </row>
    <row r="4872" spans="2:13" ht="17.399999999999999" hidden="1" outlineLevel="1">
      <c r="C4872" s="307" t="s">
        <v>2489</v>
      </c>
      <c r="D4872" s="319">
        <v>1</v>
      </c>
      <c r="E4872" s="319">
        <f t="shared" ref="E4872:M4872" si="736">SUM(E4870:E4871)</f>
        <v>4.9503125000000009E-2</v>
      </c>
      <c r="F4872" s="319">
        <f t="shared" si="736"/>
        <v>4.9503125000000009E-2</v>
      </c>
      <c r="G4872" s="319">
        <f t="shared" si="736"/>
        <v>4.9503125000000009E-2</v>
      </c>
      <c r="H4872" s="319">
        <f t="shared" si="736"/>
        <v>4.9503125000000009E-2</v>
      </c>
      <c r="I4872" s="319">
        <f t="shared" si="736"/>
        <v>4.9503125000000009E-2</v>
      </c>
      <c r="J4872" s="319">
        <f t="shared" si="736"/>
        <v>4.9503125000000009E-2</v>
      </c>
      <c r="K4872" s="319">
        <f t="shared" si="736"/>
        <v>4.9503125000000009E-2</v>
      </c>
      <c r="L4872" s="319">
        <f t="shared" si="736"/>
        <v>4.9503125000000009E-2</v>
      </c>
      <c r="M4872" s="319">
        <f t="shared" si="736"/>
        <v>1.049503125</v>
      </c>
    </row>
    <row r="4873" spans="2:13" ht="17.399999999999999" hidden="1" outlineLevel="1">
      <c r="C4873" s="312">
        <v>1</v>
      </c>
      <c r="D4873" s="319">
        <f t="shared" ref="D4873:D4880" si="737">SUM(E4873:M4873)</f>
        <v>4.7791011995269479E-2</v>
      </c>
      <c r="E4873" s="313">
        <f>E4872/(1+HLOOKUP(E4869,$C$3750:$AP$3753,4,0)/$C$3744)^$C4873</f>
        <v>4.7791011995269479E-2</v>
      </c>
      <c r="F4873" s="320"/>
      <c r="G4873" s="320"/>
    </row>
    <row r="4874" spans="2:13" ht="17.399999999999999" hidden="1" outlineLevel="1">
      <c r="C4874" s="312">
        <f t="shared" ref="C4874:C4881" si="738">C4873+1</f>
        <v>2</v>
      </c>
      <c r="D4874" s="319">
        <f t="shared" si="737"/>
        <v>4.5855589857822086E-2</v>
      </c>
      <c r="E4874" s="319"/>
      <c r="F4874" s="313">
        <f>F4872/(1+HLOOKUP(F4869,$C$3750:$AP$3753,4,0)/$C$3744)^$C4874</f>
        <v>4.5855589857822086E-2</v>
      </c>
      <c r="G4874" s="319"/>
    </row>
    <row r="4875" spans="2:13" ht="17.399999999999999" hidden="1" outlineLevel="1">
      <c r="C4875" s="312">
        <f t="shared" si="738"/>
        <v>3</v>
      </c>
      <c r="D4875" s="319">
        <f t="shared" si="737"/>
        <v>4.3792529108544059E-2</v>
      </c>
      <c r="G4875" s="313">
        <f>G4872/(1+HLOOKUP(G4869,$C$3750:$AP$3753,4,0)/$C$3744)^$C4875</f>
        <v>4.3792529108544059E-2</v>
      </c>
    </row>
    <row r="4876" spans="2:13" ht="17.399999999999999" hidden="1" outlineLevel="1">
      <c r="C4876" s="312">
        <f t="shared" si="738"/>
        <v>4</v>
      </c>
      <c r="D4876" s="319">
        <f t="shared" si="737"/>
        <v>4.1744474867594354E-2</v>
      </c>
      <c r="H4876" s="313">
        <f>H4872/(1+HLOOKUP(H4869,$C$3750:$AP$3753,4,0)/$C$3744)^$C4876</f>
        <v>4.1744474867594354E-2</v>
      </c>
    </row>
    <row r="4877" spans="2:13" ht="17.399999999999999" hidden="1" outlineLevel="1">
      <c r="C4877" s="312">
        <f t="shared" si="738"/>
        <v>5</v>
      </c>
      <c r="D4877" s="319">
        <f t="shared" si="737"/>
        <v>3.9751613496710553E-2</v>
      </c>
      <c r="I4877" s="313">
        <f>I4872/(1+HLOOKUP(I4869,$C$3750:$AP$3753,4,0)/$C$3744)^$C4877</f>
        <v>3.9751613496710553E-2</v>
      </c>
    </row>
    <row r="4878" spans="2:13" ht="17.399999999999999" hidden="1" outlineLevel="1">
      <c r="C4878" s="312">
        <f t="shared" si="738"/>
        <v>6</v>
      </c>
      <c r="D4878" s="319">
        <f t="shared" si="737"/>
        <v>3.7751677982593691E-2</v>
      </c>
      <c r="J4878" s="313">
        <f>J4872/(1+HLOOKUP(J4869,$C$3750:$AP$3753,4,0)/$C$3744)^$C4878</f>
        <v>3.7751677982593691E-2</v>
      </c>
    </row>
    <row r="4879" spans="2:13" ht="17.399999999999999" hidden="1" outlineLevel="1">
      <c r="C4879" s="312">
        <f t="shared" si="738"/>
        <v>7</v>
      </c>
      <c r="D4879" s="319">
        <f t="shared" si="737"/>
        <v>3.5752095246930994E-2</v>
      </c>
      <c r="K4879" s="313">
        <f>K4872/(1+HLOOKUP(K4869,$C$3750:$AP$3753,4,0)/$C$3744)^$C4879</f>
        <v>3.5752095246930994E-2</v>
      </c>
    </row>
    <row r="4880" spans="2:13" ht="17.399999999999999" hidden="1" outlineLevel="1">
      <c r="C4880" s="312">
        <f t="shared" si="738"/>
        <v>8</v>
      </c>
      <c r="D4880" s="319">
        <f t="shared" si="737"/>
        <v>3.3759948602369944E-2</v>
      </c>
      <c r="L4880" s="313">
        <f>L4872/(1+HLOOKUP(L4869,$C$3750:$AP$3753,4,0)/$C$3744)^$C4880</f>
        <v>3.3759948602369944E-2</v>
      </c>
    </row>
    <row r="4881" spans="2:14" ht="17.399999999999999" hidden="1" outlineLevel="1">
      <c r="B4881" s="268"/>
      <c r="C4881" s="314">
        <f t="shared" si="738"/>
        <v>9</v>
      </c>
      <c r="D4881" s="321">
        <f>D4872-SUM(D4873:D4880)</f>
        <v>0.67380105884216479</v>
      </c>
      <c r="E4881" s="268"/>
      <c r="F4881" s="268"/>
      <c r="G4881" s="268"/>
      <c r="H4881" s="268"/>
      <c r="I4881" s="268"/>
      <c r="J4881" s="268"/>
      <c r="K4881" s="268"/>
      <c r="L4881" s="268"/>
      <c r="M4881" s="316">
        <f>((M4872/$D4881)^(1/$C4881)-1)*$C$3744</f>
        <v>0.20187909746190513</v>
      </c>
    </row>
    <row r="4882" spans="2:14" hidden="1" outlineLevel="1"/>
    <row r="4883" spans="2:14" ht="17.399999999999999" collapsed="1">
      <c r="B4883" s="302" t="s">
        <v>101</v>
      </c>
      <c r="C4883" s="304">
        <f>N4896</f>
        <v>0.20790609666426096</v>
      </c>
      <c r="D4883" s="317">
        <v>0</v>
      </c>
      <c r="E4883" s="317">
        <f t="shared" ref="E4883:N4883" si="739">D4883+1</f>
        <v>1</v>
      </c>
      <c r="F4883" s="317">
        <f t="shared" si="739"/>
        <v>2</v>
      </c>
      <c r="G4883" s="317">
        <f t="shared" si="739"/>
        <v>3</v>
      </c>
      <c r="H4883" s="317">
        <f t="shared" si="739"/>
        <v>4</v>
      </c>
      <c r="I4883" s="317">
        <f t="shared" si="739"/>
        <v>5</v>
      </c>
      <c r="J4883" s="317">
        <f t="shared" si="739"/>
        <v>6</v>
      </c>
      <c r="K4883" s="317">
        <f t="shared" si="739"/>
        <v>7</v>
      </c>
      <c r="L4883" s="317">
        <f t="shared" si="739"/>
        <v>8</v>
      </c>
      <c r="M4883" s="317">
        <f t="shared" si="739"/>
        <v>9</v>
      </c>
      <c r="N4883" s="318">
        <f t="shared" si="739"/>
        <v>10</v>
      </c>
    </row>
    <row r="4884" spans="2:14" ht="17.399999999999999" hidden="1" outlineLevel="1">
      <c r="C4884" s="307" t="s">
        <v>2487</v>
      </c>
      <c r="D4884" s="319"/>
      <c r="E4884" s="319"/>
      <c r="F4884" s="319"/>
      <c r="G4884" s="319"/>
      <c r="H4884" s="319"/>
      <c r="I4884" s="319"/>
      <c r="J4884" s="319"/>
      <c r="K4884" s="319"/>
      <c r="L4884" s="319"/>
      <c r="M4884" s="319"/>
      <c r="N4884" s="319">
        <v>1</v>
      </c>
    </row>
    <row r="4885" spans="2:14" ht="17.399999999999999" hidden="1" outlineLevel="1">
      <c r="C4885" s="307" t="s">
        <v>2488</v>
      </c>
      <c r="D4885" s="319"/>
      <c r="E4885" s="319">
        <f t="shared" ref="E4885:M4885" si="740">F4885</f>
        <v>5.0743750000000011E-2</v>
      </c>
      <c r="F4885" s="319">
        <f t="shared" si="740"/>
        <v>5.0743750000000011E-2</v>
      </c>
      <c r="G4885" s="319">
        <f t="shared" si="740"/>
        <v>5.0743750000000011E-2</v>
      </c>
      <c r="H4885" s="319">
        <f t="shared" si="740"/>
        <v>5.0743750000000011E-2</v>
      </c>
      <c r="I4885" s="319">
        <f t="shared" si="740"/>
        <v>5.0743750000000011E-2</v>
      </c>
      <c r="J4885" s="319">
        <f t="shared" si="740"/>
        <v>5.0743750000000011E-2</v>
      </c>
      <c r="K4885" s="319">
        <f t="shared" si="740"/>
        <v>5.0743750000000011E-2</v>
      </c>
      <c r="L4885" s="319">
        <f t="shared" si="740"/>
        <v>5.0743750000000011E-2</v>
      </c>
      <c r="M4885" s="319">
        <f t="shared" si="740"/>
        <v>5.0743750000000011E-2</v>
      </c>
      <c r="N4885" s="319">
        <f>HLOOKUP(N4883,$C$3750:$AP$3752,3,0)/$C$3744</f>
        <v>5.0743750000000011E-2</v>
      </c>
    </row>
    <row r="4886" spans="2:14" ht="17.399999999999999" hidden="1" outlineLevel="1">
      <c r="C4886" s="307" t="s">
        <v>2489</v>
      </c>
      <c r="D4886" s="319">
        <v>1</v>
      </c>
      <c r="E4886" s="319">
        <f t="shared" ref="E4886:N4886" si="741">SUM(E4884:E4885)</f>
        <v>5.0743750000000011E-2</v>
      </c>
      <c r="F4886" s="319">
        <f t="shared" si="741"/>
        <v>5.0743750000000011E-2</v>
      </c>
      <c r="G4886" s="319">
        <f t="shared" si="741"/>
        <v>5.0743750000000011E-2</v>
      </c>
      <c r="H4886" s="319">
        <f t="shared" si="741"/>
        <v>5.0743750000000011E-2</v>
      </c>
      <c r="I4886" s="319">
        <f t="shared" si="741"/>
        <v>5.0743750000000011E-2</v>
      </c>
      <c r="J4886" s="319">
        <f t="shared" si="741"/>
        <v>5.0743750000000011E-2</v>
      </c>
      <c r="K4886" s="319">
        <f t="shared" si="741"/>
        <v>5.0743750000000011E-2</v>
      </c>
      <c r="L4886" s="319">
        <f t="shared" si="741"/>
        <v>5.0743750000000011E-2</v>
      </c>
      <c r="M4886" s="319">
        <f t="shared" si="741"/>
        <v>5.0743750000000011E-2</v>
      </c>
      <c r="N4886" s="319">
        <f t="shared" si="741"/>
        <v>1.0507437500000001</v>
      </c>
    </row>
    <row r="4887" spans="2:14" ht="17.399999999999999" hidden="1" outlineLevel="1">
      <c r="C4887" s="312">
        <v>1</v>
      </c>
      <c r="D4887" s="319">
        <f t="shared" ref="D4887:D4895" si="742">SUM(E4887:N4887)</f>
        <v>4.8988728791060275E-2</v>
      </c>
      <c r="E4887" s="313">
        <f>E4886/(1+HLOOKUP(E4883,$C$3750:$AP$3753,4,0)/$C$3744)^$C4887</f>
        <v>4.8988728791060275E-2</v>
      </c>
      <c r="F4887" s="320"/>
      <c r="G4887" s="320"/>
    </row>
    <row r="4888" spans="2:14" ht="17.399999999999999" hidden="1" outlineLevel="1">
      <c r="C4888" s="312">
        <f t="shared" ref="C4888:C4896" si="743">C4887+1</f>
        <v>2</v>
      </c>
      <c r="D4888" s="319">
        <f t="shared" si="742"/>
        <v>4.7004801976599647E-2</v>
      </c>
      <c r="E4888" s="319"/>
      <c r="F4888" s="313">
        <f>F4886/(1+HLOOKUP(F4883,$C$3750:$AP$3753,4,0)/$C$3744)^$C4888</f>
        <v>4.7004801976599647E-2</v>
      </c>
      <c r="G4888" s="319"/>
    </row>
    <row r="4889" spans="2:14" ht="17.399999999999999" hidden="1" outlineLevel="1">
      <c r="C4889" s="312">
        <f t="shared" si="743"/>
        <v>3</v>
      </c>
      <c r="D4889" s="319">
        <f t="shared" si="742"/>
        <v>4.489003772896525E-2</v>
      </c>
      <c r="G4889" s="313">
        <f>G4886/(1+HLOOKUP(G4883,$C$3750:$AP$3753,4,0)/$C$3744)^$C4889</f>
        <v>4.489003772896525E-2</v>
      </c>
    </row>
    <row r="4890" spans="2:14" ht="17.399999999999999" hidden="1" outlineLevel="1">
      <c r="C4890" s="312">
        <f t="shared" si="743"/>
        <v>4</v>
      </c>
      <c r="D4890" s="319">
        <f t="shared" si="742"/>
        <v>4.2790656076005122E-2</v>
      </c>
      <c r="H4890" s="313">
        <f>H4886/(1+HLOOKUP(H4883,$C$3750:$AP$3753,4,0)/$C$3744)^$C4890</f>
        <v>4.2790656076005122E-2</v>
      </c>
    </row>
    <row r="4891" spans="2:14" ht="17.399999999999999" hidden="1" outlineLevel="1">
      <c r="C4891" s="312">
        <f t="shared" si="743"/>
        <v>5</v>
      </c>
      <c r="D4891" s="319">
        <f t="shared" si="742"/>
        <v>4.0747850511936488E-2</v>
      </c>
      <c r="I4891" s="313">
        <f>I4886/(1+HLOOKUP(I4883,$C$3750:$AP$3753,4,0)/$C$3744)^$C4891</f>
        <v>4.0747850511936488E-2</v>
      </c>
    </row>
    <row r="4892" spans="2:14" ht="17.399999999999999" hidden="1" outlineLevel="1">
      <c r="C4892" s="312">
        <f t="shared" si="743"/>
        <v>6</v>
      </c>
      <c r="D4892" s="319">
        <f t="shared" si="742"/>
        <v>3.8697793515646513E-2</v>
      </c>
      <c r="J4892" s="313">
        <f>J4886/(1+HLOOKUP(J4883,$C$3750:$AP$3753,4,0)/$C$3744)^$C4892</f>
        <v>3.8697793515646513E-2</v>
      </c>
    </row>
    <row r="4893" spans="2:14" ht="17.399999999999999" hidden="1" outlineLevel="1">
      <c r="C4893" s="312">
        <f t="shared" si="743"/>
        <v>7</v>
      </c>
      <c r="D4893" s="319">
        <f t="shared" si="742"/>
        <v>3.6648098138985258E-2</v>
      </c>
      <c r="K4893" s="313">
        <f>K4886/(1+HLOOKUP(K4883,$C$3750:$AP$3753,4,0)/$C$3744)^$C4893</f>
        <v>3.6648098138985258E-2</v>
      </c>
    </row>
    <row r="4894" spans="2:14" ht="17.399999999999999" hidden="1" outlineLevel="1">
      <c r="C4894" s="312">
        <f t="shared" si="743"/>
        <v>8</v>
      </c>
      <c r="D4894" s="319">
        <f t="shared" si="742"/>
        <v>3.4606025213388243E-2</v>
      </c>
      <c r="L4894" s="313">
        <f>L4886/(1+HLOOKUP(L4883,$C$3750:$AP$3753,4,0)/$C$3744)^$C4894</f>
        <v>3.4606025213388243E-2</v>
      </c>
    </row>
    <row r="4895" spans="2:14" ht="17.399999999999999" hidden="1" outlineLevel="1">
      <c r="C4895" s="312">
        <f t="shared" si="743"/>
        <v>9</v>
      </c>
      <c r="D4895" s="319">
        <f t="shared" si="742"/>
        <v>3.2578457048064641E-2</v>
      </c>
      <c r="M4895" s="313">
        <f>M4886/(1+HLOOKUP(M4883,$C$3750:$AP$3753,4,0)/$C$3744)^$C4895</f>
        <v>3.2578457048064641E-2</v>
      </c>
    </row>
    <row r="4896" spans="2:14" ht="17.399999999999999" hidden="1" outlineLevel="1">
      <c r="B4896" s="268"/>
      <c r="C4896" s="314">
        <f t="shared" si="743"/>
        <v>10</v>
      </c>
      <c r="D4896" s="321">
        <f>D4886-SUM(D4887:D4895)</f>
        <v>0.63304755099934851</v>
      </c>
      <c r="E4896" s="268"/>
      <c r="F4896" s="268"/>
      <c r="G4896" s="268"/>
      <c r="H4896" s="268"/>
      <c r="I4896" s="268"/>
      <c r="J4896" s="268"/>
      <c r="K4896" s="268"/>
      <c r="L4896" s="268"/>
      <c r="M4896" s="268"/>
      <c r="N4896" s="316">
        <f>((N4886/$D4896)^(1/$C4896)-1)*$C$3744</f>
        <v>0.20790609666426096</v>
      </c>
    </row>
    <row r="4897" spans="2:15" hidden="1" outlineLevel="1"/>
    <row r="4898" spans="2:15" ht="17.399999999999999" collapsed="1">
      <c r="B4898" s="302" t="s">
        <v>102</v>
      </c>
      <c r="C4898" s="304">
        <f>O4912</f>
        <v>0.21413487304382439</v>
      </c>
      <c r="D4898" s="317">
        <v>0</v>
      </c>
      <c r="E4898" s="317">
        <f t="shared" ref="E4898:O4898" si="744">D4898+1</f>
        <v>1</v>
      </c>
      <c r="F4898" s="317">
        <f t="shared" si="744"/>
        <v>2</v>
      </c>
      <c r="G4898" s="317">
        <f t="shared" si="744"/>
        <v>3</v>
      </c>
      <c r="H4898" s="317">
        <f t="shared" si="744"/>
        <v>4</v>
      </c>
      <c r="I4898" s="317">
        <f t="shared" si="744"/>
        <v>5</v>
      </c>
      <c r="J4898" s="317">
        <f t="shared" si="744"/>
        <v>6</v>
      </c>
      <c r="K4898" s="317">
        <f t="shared" si="744"/>
        <v>7</v>
      </c>
      <c r="L4898" s="317">
        <f t="shared" si="744"/>
        <v>8</v>
      </c>
      <c r="M4898" s="317">
        <f t="shared" si="744"/>
        <v>9</v>
      </c>
      <c r="N4898" s="317">
        <f t="shared" si="744"/>
        <v>10</v>
      </c>
      <c r="O4898" s="318">
        <f t="shared" si="744"/>
        <v>11</v>
      </c>
    </row>
    <row r="4899" spans="2:15" ht="17.399999999999999" hidden="1" outlineLevel="1">
      <c r="C4899" s="307" t="s">
        <v>2487</v>
      </c>
      <c r="D4899" s="319"/>
      <c r="E4899" s="319"/>
      <c r="F4899" s="319"/>
      <c r="G4899" s="319"/>
      <c r="H4899" s="319"/>
      <c r="I4899" s="319"/>
      <c r="J4899" s="319"/>
      <c r="K4899" s="319"/>
      <c r="L4899" s="319"/>
      <c r="M4899" s="319"/>
      <c r="N4899" s="319"/>
      <c r="O4899" s="319">
        <v>1</v>
      </c>
    </row>
    <row r="4900" spans="2:15" ht="17.399999999999999" hidden="1" outlineLevel="1">
      <c r="C4900" s="307" t="s">
        <v>2488</v>
      </c>
      <c r="D4900" s="319"/>
      <c r="E4900" s="319">
        <f t="shared" ref="E4900:N4900" si="745">F4900</f>
        <v>5.1984375000000013E-2</v>
      </c>
      <c r="F4900" s="319">
        <f t="shared" si="745"/>
        <v>5.1984375000000013E-2</v>
      </c>
      <c r="G4900" s="319">
        <f t="shared" si="745"/>
        <v>5.1984375000000013E-2</v>
      </c>
      <c r="H4900" s="319">
        <f t="shared" si="745"/>
        <v>5.1984375000000013E-2</v>
      </c>
      <c r="I4900" s="319">
        <f t="shared" si="745"/>
        <v>5.1984375000000013E-2</v>
      </c>
      <c r="J4900" s="319">
        <f t="shared" si="745"/>
        <v>5.1984375000000013E-2</v>
      </c>
      <c r="K4900" s="319">
        <f t="shared" si="745"/>
        <v>5.1984375000000013E-2</v>
      </c>
      <c r="L4900" s="319">
        <f t="shared" si="745"/>
        <v>5.1984375000000013E-2</v>
      </c>
      <c r="M4900" s="319">
        <f t="shared" si="745"/>
        <v>5.1984375000000013E-2</v>
      </c>
      <c r="N4900" s="319">
        <f t="shared" si="745"/>
        <v>5.1984375000000013E-2</v>
      </c>
      <c r="O4900" s="319">
        <f>HLOOKUP(O4898,$C$3750:$AP$3752,3,0)/$C$3744</f>
        <v>5.1984375000000013E-2</v>
      </c>
    </row>
    <row r="4901" spans="2:15" ht="17.399999999999999" hidden="1" outlineLevel="1">
      <c r="C4901" s="307" t="s">
        <v>2489</v>
      </c>
      <c r="D4901" s="319">
        <v>1</v>
      </c>
      <c r="E4901" s="319">
        <f t="shared" ref="E4901:O4901" si="746">SUM(E4899:E4900)</f>
        <v>5.1984375000000013E-2</v>
      </c>
      <c r="F4901" s="319">
        <f t="shared" si="746"/>
        <v>5.1984375000000013E-2</v>
      </c>
      <c r="G4901" s="319">
        <f t="shared" si="746"/>
        <v>5.1984375000000013E-2</v>
      </c>
      <c r="H4901" s="319">
        <f t="shared" si="746"/>
        <v>5.1984375000000013E-2</v>
      </c>
      <c r="I4901" s="319">
        <f t="shared" si="746"/>
        <v>5.1984375000000013E-2</v>
      </c>
      <c r="J4901" s="319">
        <f t="shared" si="746"/>
        <v>5.1984375000000013E-2</v>
      </c>
      <c r="K4901" s="319">
        <f t="shared" si="746"/>
        <v>5.1984375000000013E-2</v>
      </c>
      <c r="L4901" s="319">
        <f t="shared" si="746"/>
        <v>5.1984375000000013E-2</v>
      </c>
      <c r="M4901" s="319">
        <f t="shared" si="746"/>
        <v>5.1984375000000013E-2</v>
      </c>
      <c r="N4901" s="319">
        <f t="shared" si="746"/>
        <v>5.1984375000000013E-2</v>
      </c>
      <c r="O4901" s="319">
        <f t="shared" si="746"/>
        <v>1.051984375</v>
      </c>
    </row>
    <row r="4902" spans="2:15" ht="17.399999999999999" hidden="1" outlineLevel="1">
      <c r="C4902" s="312">
        <v>1</v>
      </c>
      <c r="D4902" s="319">
        <f t="shared" ref="D4902:D4911" si="747">SUM(E4902:O4902)</f>
        <v>5.0186445586851071E-2</v>
      </c>
      <c r="E4902" s="313">
        <f>E4901/(1+HLOOKUP(E4898,$C$3750:$AP$3753,4,0)/$C$3744)^$C4902</f>
        <v>5.0186445586851071E-2</v>
      </c>
      <c r="F4902" s="320"/>
      <c r="G4902" s="320"/>
    </row>
    <row r="4903" spans="2:15" ht="17.399999999999999" hidden="1" outlineLevel="1">
      <c r="C4903" s="312">
        <f t="shared" ref="C4903:C4912" si="748">C4902+1</f>
        <v>2</v>
      </c>
      <c r="D4903" s="319">
        <f t="shared" si="747"/>
        <v>4.8154014095377215E-2</v>
      </c>
      <c r="E4903" s="319"/>
      <c r="F4903" s="313">
        <f>F4901/(1+HLOOKUP(F4898,$C$3750:$AP$3753,4,0)/$C$3744)^$C4903</f>
        <v>4.8154014095377215E-2</v>
      </c>
      <c r="G4903" s="319"/>
    </row>
    <row r="4904" spans="2:15" ht="17.399999999999999" hidden="1" outlineLevel="1">
      <c r="C4904" s="312">
        <f t="shared" si="748"/>
        <v>3</v>
      </c>
      <c r="D4904" s="319">
        <f t="shared" si="747"/>
        <v>4.5987546349386434E-2</v>
      </c>
      <c r="G4904" s="313">
        <f>G4901/(1+HLOOKUP(G4898,$C$3750:$AP$3753,4,0)/$C$3744)^$C4904</f>
        <v>4.5987546349386434E-2</v>
      </c>
    </row>
    <row r="4905" spans="2:15" ht="17.399999999999999" hidden="1" outlineLevel="1">
      <c r="C4905" s="312">
        <f t="shared" si="748"/>
        <v>4</v>
      </c>
      <c r="D4905" s="319">
        <f t="shared" si="747"/>
        <v>4.383683728441589E-2</v>
      </c>
      <c r="H4905" s="313">
        <f>H4901/(1+HLOOKUP(H4898,$C$3750:$AP$3753,4,0)/$C$3744)^$C4905</f>
        <v>4.383683728441589E-2</v>
      </c>
    </row>
    <row r="4906" spans="2:15" ht="17.399999999999999" hidden="1" outlineLevel="1">
      <c r="C4906" s="312">
        <f t="shared" si="748"/>
        <v>5</v>
      </c>
      <c r="D4906" s="319">
        <f t="shared" si="747"/>
        <v>4.1744087527162431E-2</v>
      </c>
      <c r="I4906" s="313">
        <f>I4901/(1+HLOOKUP(I4898,$C$3750:$AP$3753,4,0)/$C$3744)^$C4906</f>
        <v>4.1744087527162431E-2</v>
      </c>
    </row>
    <row r="4907" spans="2:15" ht="17.399999999999999" hidden="1" outlineLevel="1">
      <c r="C4907" s="312">
        <f t="shared" si="748"/>
        <v>6</v>
      </c>
      <c r="D4907" s="319">
        <f t="shared" si="747"/>
        <v>3.9643909048699334E-2</v>
      </c>
      <c r="J4907" s="313">
        <f>J4901/(1+HLOOKUP(J4898,$C$3750:$AP$3753,4,0)/$C$3744)^$C4907</f>
        <v>3.9643909048699334E-2</v>
      </c>
    </row>
    <row r="4908" spans="2:15" ht="17.399999999999999" hidden="1" outlineLevel="1">
      <c r="C4908" s="312">
        <f t="shared" si="748"/>
        <v>7</v>
      </c>
      <c r="D4908" s="319">
        <f t="shared" si="747"/>
        <v>3.7544101031039522E-2</v>
      </c>
      <c r="K4908" s="313">
        <f>K4901/(1+HLOOKUP(K4898,$C$3750:$AP$3753,4,0)/$C$3744)^$C4908</f>
        <v>3.7544101031039522E-2</v>
      </c>
    </row>
    <row r="4909" spans="2:15" ht="17.399999999999999" hidden="1" outlineLevel="1">
      <c r="C4909" s="312">
        <f t="shared" si="748"/>
        <v>8</v>
      </c>
      <c r="D4909" s="319">
        <f t="shared" si="747"/>
        <v>3.5452101824406543E-2</v>
      </c>
      <c r="L4909" s="313">
        <f>L4901/(1+HLOOKUP(L4898,$C$3750:$AP$3753,4,0)/$C$3744)^$C4909</f>
        <v>3.5452101824406543E-2</v>
      </c>
    </row>
    <row r="4910" spans="2:15" ht="17.399999999999999" hidden="1" outlineLevel="1">
      <c r="C4910" s="312">
        <f t="shared" si="748"/>
        <v>9</v>
      </c>
      <c r="D4910" s="319">
        <f t="shared" si="747"/>
        <v>3.3374962002374386E-2</v>
      </c>
      <c r="M4910" s="313">
        <f>M4901/(1+HLOOKUP(M4898,$C$3750:$AP$3753,4,0)/$C$3744)^$C4910</f>
        <v>3.3374962002374386E-2</v>
      </c>
    </row>
    <row r="4911" spans="2:15" ht="17.399999999999999" hidden="1" outlineLevel="1">
      <c r="C4911" s="312">
        <f t="shared" si="748"/>
        <v>10</v>
      </c>
      <c r="D4911" s="319">
        <f t="shared" si="747"/>
        <v>3.1319321465373223E-2</v>
      </c>
      <c r="N4911" s="313">
        <f>N4901/(1+HLOOKUP(N4898,$C$3750:$AP$3753,4,0)/$C$3744)^$C4911</f>
        <v>3.1319321465373223E-2</v>
      </c>
    </row>
    <row r="4912" spans="2:15" ht="17.399999999999999" hidden="1" outlineLevel="1">
      <c r="B4912" s="268"/>
      <c r="C4912" s="314">
        <f t="shared" si="748"/>
        <v>11</v>
      </c>
      <c r="D4912" s="321">
        <f>D4901-SUM(D4902:D4911)</f>
        <v>0.59275667378491392</v>
      </c>
      <c r="E4912" s="268"/>
      <c r="F4912" s="268"/>
      <c r="G4912" s="268"/>
      <c r="H4912" s="268"/>
      <c r="I4912" s="268"/>
      <c r="J4912" s="268"/>
      <c r="K4912" s="268"/>
      <c r="L4912" s="268"/>
      <c r="M4912" s="268"/>
      <c r="N4912" s="268"/>
      <c r="O4912" s="316">
        <f>((O4901/$D4912)^(1/$C4912)-1)*$C$3744</f>
        <v>0.21413487304382439</v>
      </c>
    </row>
    <row r="4913" spans="2:16" hidden="1" outlineLevel="1"/>
    <row r="4914" spans="2:16" ht="17.399999999999999" collapsed="1">
      <c r="B4914" s="302" t="s">
        <v>103</v>
      </c>
      <c r="C4914" s="304">
        <f>P4929</f>
        <v>0.22059068417948247</v>
      </c>
      <c r="D4914" s="317">
        <v>0</v>
      </c>
      <c r="E4914" s="317">
        <f t="shared" ref="E4914:P4914" si="749">D4914+1</f>
        <v>1</v>
      </c>
      <c r="F4914" s="317">
        <f t="shared" si="749"/>
        <v>2</v>
      </c>
      <c r="G4914" s="317">
        <f t="shared" si="749"/>
        <v>3</v>
      </c>
      <c r="H4914" s="317">
        <f t="shared" si="749"/>
        <v>4</v>
      </c>
      <c r="I4914" s="317">
        <f t="shared" si="749"/>
        <v>5</v>
      </c>
      <c r="J4914" s="317">
        <f t="shared" si="749"/>
        <v>6</v>
      </c>
      <c r="K4914" s="317">
        <f t="shared" si="749"/>
        <v>7</v>
      </c>
      <c r="L4914" s="317">
        <f t="shared" si="749"/>
        <v>8</v>
      </c>
      <c r="M4914" s="317">
        <f t="shared" si="749"/>
        <v>9</v>
      </c>
      <c r="N4914" s="317">
        <f t="shared" si="749"/>
        <v>10</v>
      </c>
      <c r="O4914" s="317">
        <f t="shared" si="749"/>
        <v>11</v>
      </c>
      <c r="P4914" s="318">
        <f t="shared" si="749"/>
        <v>12</v>
      </c>
    </row>
    <row r="4915" spans="2:16" ht="17.399999999999999" hidden="1" outlineLevel="1">
      <c r="C4915" s="307" t="s">
        <v>2487</v>
      </c>
      <c r="D4915" s="319"/>
      <c r="E4915" s="319"/>
      <c r="F4915" s="319"/>
      <c r="G4915" s="319"/>
      <c r="H4915" s="319"/>
      <c r="I4915" s="319"/>
      <c r="J4915" s="319"/>
      <c r="K4915" s="319"/>
      <c r="L4915" s="319"/>
      <c r="M4915" s="319"/>
      <c r="N4915" s="319"/>
      <c r="O4915" s="319"/>
      <c r="P4915" s="319">
        <v>1</v>
      </c>
    </row>
    <row r="4916" spans="2:16" ht="17.399999999999999" hidden="1" outlineLevel="1">
      <c r="C4916" s="307" t="s">
        <v>2488</v>
      </c>
      <c r="D4916" s="319"/>
      <c r="E4916" s="319">
        <f t="shared" ref="E4916:O4916" si="750">F4916</f>
        <v>5.3225000000000008E-2</v>
      </c>
      <c r="F4916" s="319">
        <f t="shared" si="750"/>
        <v>5.3225000000000008E-2</v>
      </c>
      <c r="G4916" s="319">
        <f t="shared" si="750"/>
        <v>5.3225000000000008E-2</v>
      </c>
      <c r="H4916" s="319">
        <f t="shared" si="750"/>
        <v>5.3225000000000008E-2</v>
      </c>
      <c r="I4916" s="319">
        <f t="shared" si="750"/>
        <v>5.3225000000000008E-2</v>
      </c>
      <c r="J4916" s="319">
        <f t="shared" si="750"/>
        <v>5.3225000000000008E-2</v>
      </c>
      <c r="K4916" s="319">
        <f t="shared" si="750"/>
        <v>5.3225000000000008E-2</v>
      </c>
      <c r="L4916" s="319">
        <f t="shared" si="750"/>
        <v>5.3225000000000008E-2</v>
      </c>
      <c r="M4916" s="319">
        <f t="shared" si="750"/>
        <v>5.3225000000000008E-2</v>
      </c>
      <c r="N4916" s="319">
        <f t="shared" si="750"/>
        <v>5.3225000000000008E-2</v>
      </c>
      <c r="O4916" s="319">
        <f t="shared" si="750"/>
        <v>5.3225000000000008E-2</v>
      </c>
      <c r="P4916" s="319">
        <f>HLOOKUP(P4914,$C$3750:$AP$3752,3,0)/$C$3744</f>
        <v>5.3225000000000008E-2</v>
      </c>
    </row>
    <row r="4917" spans="2:16" ht="17.399999999999999" hidden="1" outlineLevel="1">
      <c r="C4917" s="307" t="s">
        <v>2489</v>
      </c>
      <c r="D4917" s="319">
        <v>1</v>
      </c>
      <c r="E4917" s="319">
        <f t="shared" ref="E4917:P4917" si="751">SUM(E4915:E4916)</f>
        <v>5.3225000000000008E-2</v>
      </c>
      <c r="F4917" s="319">
        <f t="shared" si="751"/>
        <v>5.3225000000000008E-2</v>
      </c>
      <c r="G4917" s="319">
        <f t="shared" si="751"/>
        <v>5.3225000000000008E-2</v>
      </c>
      <c r="H4917" s="319">
        <f t="shared" si="751"/>
        <v>5.3225000000000008E-2</v>
      </c>
      <c r="I4917" s="319">
        <f t="shared" si="751"/>
        <v>5.3225000000000008E-2</v>
      </c>
      <c r="J4917" s="319">
        <f t="shared" si="751"/>
        <v>5.3225000000000008E-2</v>
      </c>
      <c r="K4917" s="319">
        <f t="shared" si="751"/>
        <v>5.3225000000000008E-2</v>
      </c>
      <c r="L4917" s="319">
        <f t="shared" si="751"/>
        <v>5.3225000000000008E-2</v>
      </c>
      <c r="M4917" s="319">
        <f t="shared" si="751"/>
        <v>5.3225000000000008E-2</v>
      </c>
      <c r="N4917" s="319">
        <f t="shared" si="751"/>
        <v>5.3225000000000008E-2</v>
      </c>
      <c r="O4917" s="319">
        <f t="shared" si="751"/>
        <v>5.3225000000000008E-2</v>
      </c>
      <c r="P4917" s="319">
        <f t="shared" si="751"/>
        <v>1.0532250000000001</v>
      </c>
    </row>
    <row r="4918" spans="2:16" ht="17.399999999999999" hidden="1" outlineLevel="1">
      <c r="C4918" s="312">
        <v>1</v>
      </c>
      <c r="D4918" s="319">
        <f t="shared" ref="D4918:D4928" si="752">SUM(E4918:P4918)</f>
        <v>5.1384162382641867E-2</v>
      </c>
      <c r="E4918" s="313">
        <f>E4917/(1+HLOOKUP(E4914,$C$3750:$AP$3753,4,0)/$C$3744)^$C4918</f>
        <v>5.1384162382641867E-2</v>
      </c>
      <c r="F4918" s="320"/>
      <c r="G4918" s="320"/>
    </row>
    <row r="4919" spans="2:16" ht="17.399999999999999" hidden="1" outlineLevel="1">
      <c r="C4919" s="312">
        <f t="shared" ref="C4919:C4929" si="753">C4918+1</f>
        <v>2</v>
      </c>
      <c r="D4919" s="319">
        <f t="shared" si="752"/>
        <v>4.9303226214154769E-2</v>
      </c>
      <c r="E4919" s="319"/>
      <c r="F4919" s="313">
        <f>F4917/(1+HLOOKUP(F4914,$C$3750:$AP$3753,4,0)/$C$3744)^$C4919</f>
        <v>4.9303226214154769E-2</v>
      </c>
      <c r="G4919" s="319"/>
    </row>
    <row r="4920" spans="2:16" ht="17.399999999999999" hidden="1" outlineLevel="1">
      <c r="C4920" s="312">
        <f t="shared" si="753"/>
        <v>3</v>
      </c>
      <c r="D4920" s="319">
        <f t="shared" si="752"/>
        <v>4.7085054969807617E-2</v>
      </c>
      <c r="G4920" s="313">
        <f>G4917/(1+HLOOKUP(G4914,$C$3750:$AP$3753,4,0)/$C$3744)^$C4920</f>
        <v>4.7085054969807617E-2</v>
      </c>
    </row>
    <row r="4921" spans="2:16" ht="17.399999999999999" hidden="1" outlineLevel="1">
      <c r="C4921" s="312">
        <f t="shared" si="753"/>
        <v>4</v>
      </c>
      <c r="D4921" s="319">
        <f t="shared" si="752"/>
        <v>4.4883018492826651E-2</v>
      </c>
      <c r="H4921" s="313">
        <f>H4917/(1+HLOOKUP(H4914,$C$3750:$AP$3753,4,0)/$C$3744)^$C4921</f>
        <v>4.4883018492826651E-2</v>
      </c>
    </row>
    <row r="4922" spans="2:16" ht="17.399999999999999" hidden="1" outlineLevel="1">
      <c r="C4922" s="312">
        <f t="shared" si="753"/>
        <v>5</v>
      </c>
      <c r="D4922" s="319">
        <f t="shared" si="752"/>
        <v>4.2740324542388367E-2</v>
      </c>
      <c r="I4922" s="313">
        <f>I4917/(1+HLOOKUP(I4914,$C$3750:$AP$3753,4,0)/$C$3744)^$C4922</f>
        <v>4.2740324542388367E-2</v>
      </c>
    </row>
    <row r="4923" spans="2:16" ht="17.399999999999999" hidden="1" outlineLevel="1">
      <c r="C4923" s="312">
        <f t="shared" si="753"/>
        <v>6</v>
      </c>
      <c r="D4923" s="319">
        <f t="shared" si="752"/>
        <v>4.0590024581752149E-2</v>
      </c>
      <c r="J4923" s="313">
        <f>J4917/(1+HLOOKUP(J4914,$C$3750:$AP$3753,4,0)/$C$3744)^$C4923</f>
        <v>4.0590024581752149E-2</v>
      </c>
    </row>
    <row r="4924" spans="2:16" ht="17.399999999999999" hidden="1" outlineLevel="1">
      <c r="C4924" s="312">
        <f t="shared" si="753"/>
        <v>7</v>
      </c>
      <c r="D4924" s="319">
        <f t="shared" si="752"/>
        <v>3.8440103923093785E-2</v>
      </c>
      <c r="K4924" s="313">
        <f>K4917/(1+HLOOKUP(K4914,$C$3750:$AP$3753,4,0)/$C$3744)^$C4924</f>
        <v>3.8440103923093785E-2</v>
      </c>
    </row>
    <row r="4925" spans="2:16" ht="17.399999999999999" hidden="1" outlineLevel="1">
      <c r="C4925" s="312">
        <f t="shared" si="753"/>
        <v>8</v>
      </c>
      <c r="D4925" s="319">
        <f t="shared" si="752"/>
        <v>3.6298178435424842E-2</v>
      </c>
      <c r="L4925" s="313">
        <f>L4917/(1+HLOOKUP(L4914,$C$3750:$AP$3753,4,0)/$C$3744)^$C4925</f>
        <v>3.6298178435424842E-2</v>
      </c>
    </row>
    <row r="4926" spans="2:16" ht="17.399999999999999" hidden="1" outlineLevel="1">
      <c r="C4926" s="312">
        <f t="shared" si="753"/>
        <v>9</v>
      </c>
      <c r="D4926" s="319">
        <f t="shared" si="752"/>
        <v>3.4171466956684132E-2</v>
      </c>
      <c r="M4926" s="313">
        <f>M4917/(1+HLOOKUP(M4914,$C$3750:$AP$3753,4,0)/$C$3744)^$C4926</f>
        <v>3.4171466956684132E-2</v>
      </c>
    </row>
    <row r="4927" spans="2:16" ht="17.399999999999999" hidden="1" outlineLevel="1">
      <c r="C4927" s="312">
        <f t="shared" si="753"/>
        <v>10</v>
      </c>
      <c r="D4927" s="319">
        <f t="shared" si="752"/>
        <v>3.2066767850810744E-2</v>
      </c>
      <c r="N4927" s="313">
        <f>N4917/(1+HLOOKUP(N4914,$C$3750:$AP$3753,4,0)/$C$3744)^$C4927</f>
        <v>3.2066767850810744E-2</v>
      </c>
    </row>
    <row r="4928" spans="2:16" ht="17.399999999999999" hidden="1" outlineLevel="1">
      <c r="C4928" s="312">
        <f t="shared" si="753"/>
        <v>11</v>
      </c>
      <c r="D4928" s="319">
        <f t="shared" si="752"/>
        <v>2.9990439698500286E-2</v>
      </c>
      <c r="O4928" s="313">
        <f>O4917/(1+HLOOKUP(O4914,$C$3750:$AP$3753,4,0)/$C$3744)^$C4928</f>
        <v>2.9990439698500286E-2</v>
      </c>
    </row>
    <row r="4929" spans="2:17" ht="17.399999999999999" hidden="1" outlineLevel="1">
      <c r="B4929" s="268"/>
      <c r="C4929" s="314">
        <f t="shared" si="753"/>
        <v>12</v>
      </c>
      <c r="D4929" s="321">
        <f>D4917-SUM(D4918:D4928)</f>
        <v>0.55304723195191485</v>
      </c>
      <c r="E4929" s="268"/>
      <c r="F4929" s="268"/>
      <c r="G4929" s="268"/>
      <c r="H4929" s="268"/>
      <c r="I4929" s="268"/>
      <c r="J4929" s="268"/>
      <c r="K4929" s="268"/>
      <c r="L4929" s="268"/>
      <c r="M4929" s="268"/>
      <c r="N4929" s="268"/>
      <c r="O4929" s="268"/>
      <c r="P4929" s="316">
        <f>((P4917/$D4929)^(1/$C4929)-1)*$C$3744</f>
        <v>0.22059068417948247</v>
      </c>
    </row>
    <row r="4930" spans="2:17" hidden="1" outlineLevel="1"/>
    <row r="4931" spans="2:17" ht="17.399999999999999" collapsed="1">
      <c r="B4931" s="302" t="s">
        <v>104</v>
      </c>
      <c r="C4931" s="304">
        <f>Q4947</f>
        <v>0.22242804349189527</v>
      </c>
      <c r="D4931" s="317">
        <v>0</v>
      </c>
      <c r="E4931" s="317">
        <f t="shared" ref="E4931:Q4931" si="754">D4931+1</f>
        <v>1</v>
      </c>
      <c r="F4931" s="317">
        <f t="shared" si="754"/>
        <v>2</v>
      </c>
      <c r="G4931" s="317">
        <f t="shared" si="754"/>
        <v>3</v>
      </c>
      <c r="H4931" s="317">
        <f t="shared" si="754"/>
        <v>4</v>
      </c>
      <c r="I4931" s="317">
        <f t="shared" si="754"/>
        <v>5</v>
      </c>
      <c r="J4931" s="317">
        <f t="shared" si="754"/>
        <v>6</v>
      </c>
      <c r="K4931" s="317">
        <f t="shared" si="754"/>
        <v>7</v>
      </c>
      <c r="L4931" s="317">
        <f t="shared" si="754"/>
        <v>8</v>
      </c>
      <c r="M4931" s="317">
        <f t="shared" si="754"/>
        <v>9</v>
      </c>
      <c r="N4931" s="317">
        <f t="shared" si="754"/>
        <v>10</v>
      </c>
      <c r="O4931" s="317">
        <f t="shared" si="754"/>
        <v>11</v>
      </c>
      <c r="P4931" s="317">
        <f t="shared" si="754"/>
        <v>12</v>
      </c>
      <c r="Q4931" s="318">
        <f t="shared" si="754"/>
        <v>13</v>
      </c>
    </row>
    <row r="4932" spans="2:17" ht="17.399999999999999" hidden="1" outlineLevel="1">
      <c r="C4932" s="307" t="s">
        <v>2487</v>
      </c>
      <c r="D4932" s="319"/>
      <c r="E4932" s="319"/>
      <c r="F4932" s="319"/>
      <c r="G4932" s="319"/>
      <c r="H4932" s="319"/>
      <c r="I4932" s="319"/>
      <c r="J4932" s="319"/>
      <c r="K4932" s="319"/>
      <c r="L4932" s="319"/>
      <c r="M4932" s="319"/>
      <c r="N4932" s="319"/>
      <c r="O4932" s="319"/>
      <c r="P4932" s="319"/>
      <c r="Q4932" s="319">
        <v>1</v>
      </c>
    </row>
    <row r="4933" spans="2:17" ht="17.399999999999999" hidden="1" outlineLevel="1">
      <c r="C4933" s="307" t="s">
        <v>2488</v>
      </c>
      <c r="D4933" s="319"/>
      <c r="E4933" s="319">
        <f t="shared" ref="E4933:P4933" si="755">F4933</f>
        <v>5.3640625000000004E-2</v>
      </c>
      <c r="F4933" s="319">
        <f t="shared" si="755"/>
        <v>5.3640625000000004E-2</v>
      </c>
      <c r="G4933" s="319">
        <f t="shared" si="755"/>
        <v>5.3640625000000004E-2</v>
      </c>
      <c r="H4933" s="319">
        <f t="shared" si="755"/>
        <v>5.3640625000000004E-2</v>
      </c>
      <c r="I4933" s="319">
        <f t="shared" si="755"/>
        <v>5.3640625000000004E-2</v>
      </c>
      <c r="J4933" s="319">
        <f t="shared" si="755"/>
        <v>5.3640625000000004E-2</v>
      </c>
      <c r="K4933" s="319">
        <f t="shared" si="755"/>
        <v>5.3640625000000004E-2</v>
      </c>
      <c r="L4933" s="319">
        <f t="shared" si="755"/>
        <v>5.3640625000000004E-2</v>
      </c>
      <c r="M4933" s="319">
        <f t="shared" si="755"/>
        <v>5.3640625000000004E-2</v>
      </c>
      <c r="N4933" s="319">
        <f t="shared" si="755"/>
        <v>5.3640625000000004E-2</v>
      </c>
      <c r="O4933" s="319">
        <f t="shared" si="755"/>
        <v>5.3640625000000004E-2</v>
      </c>
      <c r="P4933" s="319">
        <f t="shared" si="755"/>
        <v>5.3640625000000004E-2</v>
      </c>
      <c r="Q4933" s="319">
        <f>HLOOKUP(Q4931,$C$3750:$AP$3752,3,0)/$C$3744</f>
        <v>5.3640625000000004E-2</v>
      </c>
    </row>
    <row r="4934" spans="2:17" ht="17.399999999999999" hidden="1" outlineLevel="1">
      <c r="C4934" s="307" t="s">
        <v>2489</v>
      </c>
      <c r="D4934" s="319">
        <v>1</v>
      </c>
      <c r="E4934" s="319">
        <f t="shared" ref="E4934:Q4934" si="756">SUM(E4932:E4933)</f>
        <v>5.3640625000000004E-2</v>
      </c>
      <c r="F4934" s="319">
        <f t="shared" si="756"/>
        <v>5.3640625000000004E-2</v>
      </c>
      <c r="G4934" s="319">
        <f t="shared" si="756"/>
        <v>5.3640625000000004E-2</v>
      </c>
      <c r="H4934" s="319">
        <f t="shared" si="756"/>
        <v>5.3640625000000004E-2</v>
      </c>
      <c r="I4934" s="319">
        <f t="shared" si="756"/>
        <v>5.3640625000000004E-2</v>
      </c>
      <c r="J4934" s="319">
        <f t="shared" si="756"/>
        <v>5.3640625000000004E-2</v>
      </c>
      <c r="K4934" s="319">
        <f t="shared" si="756"/>
        <v>5.3640625000000004E-2</v>
      </c>
      <c r="L4934" s="319">
        <f t="shared" si="756"/>
        <v>5.3640625000000004E-2</v>
      </c>
      <c r="M4934" s="319">
        <f t="shared" si="756"/>
        <v>5.3640625000000004E-2</v>
      </c>
      <c r="N4934" s="319">
        <f t="shared" si="756"/>
        <v>5.3640625000000004E-2</v>
      </c>
      <c r="O4934" s="319">
        <f t="shared" si="756"/>
        <v>5.3640625000000004E-2</v>
      </c>
      <c r="P4934" s="319">
        <f t="shared" si="756"/>
        <v>5.3640625000000004E-2</v>
      </c>
      <c r="Q4934" s="319">
        <f t="shared" si="756"/>
        <v>1.0536406250000001</v>
      </c>
    </row>
    <row r="4935" spans="2:17" ht="17.399999999999999" hidden="1" outlineLevel="1">
      <c r="C4935" s="312">
        <v>1</v>
      </c>
      <c r="D4935" s="319">
        <f t="shared" ref="D4935:D4946" si="757">SUM(E4935:Q4935)</f>
        <v>5.1785412593826179E-2</v>
      </c>
      <c r="E4935" s="313">
        <f>E4934/(1+HLOOKUP(E4931,$C$3750:$AP$3753,4,0)/$C$3744)^$C4935</f>
        <v>5.1785412593826179E-2</v>
      </c>
      <c r="F4935" s="320"/>
      <c r="G4935" s="320"/>
    </row>
    <row r="4936" spans="2:17" ht="17.399999999999999" hidden="1" outlineLevel="1">
      <c r="C4936" s="312">
        <f t="shared" ref="C4936:C4947" si="758">C4935+1</f>
        <v>2</v>
      </c>
      <c r="D4936" s="319">
        <f t="shared" si="757"/>
        <v>4.9688226747649514E-2</v>
      </c>
      <c r="E4936" s="319"/>
      <c r="F4936" s="313">
        <f>F4934/(1+HLOOKUP(F4931,$C$3750:$AP$3753,4,0)/$C$3744)^$C4936</f>
        <v>4.9688226747649514E-2</v>
      </c>
      <c r="G4936" s="319"/>
    </row>
    <row r="4937" spans="2:17" ht="17.399999999999999" hidden="1" outlineLevel="1">
      <c r="C4937" s="312">
        <f t="shared" si="758"/>
        <v>3</v>
      </c>
      <c r="D4937" s="319">
        <f t="shared" si="757"/>
        <v>4.7452734180175413E-2</v>
      </c>
      <c r="G4937" s="313">
        <f>G4934/(1+HLOOKUP(G4931,$C$3750:$AP$3753,4,0)/$C$3744)^$C4937</f>
        <v>4.7452734180175413E-2</v>
      </c>
    </row>
    <row r="4938" spans="2:17" ht="17.399999999999999" hidden="1" outlineLevel="1">
      <c r="C4938" s="312">
        <f t="shared" si="758"/>
        <v>4</v>
      </c>
      <c r="D4938" s="319">
        <f t="shared" si="757"/>
        <v>4.5233502373730007E-2</v>
      </c>
      <c r="H4938" s="313">
        <f>H4934/(1+HLOOKUP(H4931,$C$3750:$AP$3753,4,0)/$C$3744)^$C4938</f>
        <v>4.5233502373730007E-2</v>
      </c>
    </row>
    <row r="4939" spans="2:17" ht="17.399999999999999" hidden="1" outlineLevel="1">
      <c r="C4939" s="312">
        <f t="shared" si="758"/>
        <v>5</v>
      </c>
      <c r="D4939" s="319">
        <f t="shared" si="757"/>
        <v>4.3074076489554733E-2</v>
      </c>
      <c r="I4939" s="313">
        <f>I4934/(1+HLOOKUP(I4931,$C$3750:$AP$3753,4,0)/$C$3744)^$C4939</f>
        <v>4.3074076489554733E-2</v>
      </c>
    </row>
    <row r="4940" spans="2:17" ht="17.399999999999999" hidden="1" outlineLevel="1">
      <c r="C4940" s="312">
        <f t="shared" si="758"/>
        <v>6</v>
      </c>
      <c r="D4940" s="319">
        <f t="shared" si="757"/>
        <v>4.0906985201137593E-2</v>
      </c>
      <c r="J4940" s="313">
        <f>J4934/(1+HLOOKUP(J4931,$C$3750:$AP$3753,4,0)/$C$3744)^$C4940</f>
        <v>4.0906985201137593E-2</v>
      </c>
    </row>
    <row r="4941" spans="2:17" ht="17.399999999999999" hidden="1" outlineLevel="1">
      <c r="C4941" s="312">
        <f t="shared" si="758"/>
        <v>7</v>
      </c>
      <c r="D4941" s="319">
        <f t="shared" si="757"/>
        <v>3.8740276176603146E-2</v>
      </c>
      <c r="K4941" s="313">
        <f>K4934/(1+HLOOKUP(K4931,$C$3750:$AP$3753,4,0)/$C$3744)^$C4941</f>
        <v>3.8740276176603146E-2</v>
      </c>
    </row>
    <row r="4942" spans="2:17" ht="17.399999999999999" hidden="1" outlineLevel="1">
      <c r="C4942" s="312">
        <f t="shared" si="758"/>
        <v>8</v>
      </c>
      <c r="D4942" s="319">
        <f t="shared" si="757"/>
        <v>3.6581624755992678E-2</v>
      </c>
      <c r="L4942" s="313">
        <f>L4934/(1+HLOOKUP(L4931,$C$3750:$AP$3753,4,0)/$C$3744)^$C4942</f>
        <v>3.6581624755992678E-2</v>
      </c>
    </row>
    <row r="4943" spans="2:17" ht="17.399999999999999" hidden="1" outlineLevel="1">
      <c r="C4943" s="312">
        <f t="shared" si="758"/>
        <v>9</v>
      </c>
      <c r="D4943" s="319">
        <f t="shared" si="757"/>
        <v>3.4438306147926437E-2</v>
      </c>
      <c r="M4943" s="313">
        <f>M4934/(1+HLOOKUP(M4931,$C$3750:$AP$3753,4,0)/$C$3744)^$C4943</f>
        <v>3.4438306147926437E-2</v>
      </c>
    </row>
    <row r="4944" spans="2:17" ht="17.399999999999999" hidden="1" outlineLevel="1">
      <c r="C4944" s="312">
        <f t="shared" si="758"/>
        <v>10</v>
      </c>
      <c r="D4944" s="319">
        <f t="shared" si="757"/>
        <v>3.231717180361475E-2</v>
      </c>
      <c r="N4944" s="313">
        <f>N4934/(1+HLOOKUP(N4931,$C$3750:$AP$3753,4,0)/$C$3744)^$C4944</f>
        <v>3.231717180361475E-2</v>
      </c>
    </row>
    <row r="4945" spans="2:18" ht="17.399999999999999" hidden="1" outlineLevel="1">
      <c r="C4945" s="312">
        <f t="shared" si="758"/>
        <v>11</v>
      </c>
      <c r="D4945" s="319">
        <f t="shared" si="757"/>
        <v>3.0224629956831693E-2</v>
      </c>
      <c r="O4945" s="313">
        <f>O4934/(1+HLOOKUP(O4931,$C$3750:$AP$3753,4,0)/$C$3744)^$C4945</f>
        <v>3.0224629956831693E-2</v>
      </c>
    </row>
    <row r="4946" spans="2:18" ht="17.399999999999999" hidden="1" outlineLevel="1">
      <c r="C4946" s="312">
        <f t="shared" si="758"/>
        <v>12</v>
      </c>
      <c r="D4946" s="319">
        <f t="shared" si="757"/>
        <v>2.8166630279779437E-2</v>
      </c>
      <c r="P4946" s="313">
        <f>P4934/(1+HLOOKUP(P4931,$C$3750:$AP$3753,4,0)/$C$3744)^$C4946</f>
        <v>2.8166630279779437E-2</v>
      </c>
    </row>
    <row r="4947" spans="2:18" ht="17.399999999999999" hidden="1" outlineLevel="1">
      <c r="B4947" s="268"/>
      <c r="C4947" s="314">
        <f t="shared" si="758"/>
        <v>13</v>
      </c>
      <c r="D4947" s="321">
        <f>D4934-SUM(D4935:D4946)</f>
        <v>0.52139042329317842</v>
      </c>
      <c r="E4947" s="268"/>
      <c r="F4947" s="268"/>
      <c r="G4947" s="268"/>
      <c r="H4947" s="268"/>
      <c r="I4947" s="268"/>
      <c r="J4947" s="268"/>
      <c r="K4947" s="268"/>
      <c r="L4947" s="268"/>
      <c r="M4947" s="268"/>
      <c r="N4947" s="268"/>
      <c r="O4947" s="268"/>
      <c r="P4947" s="268"/>
      <c r="Q4947" s="316">
        <f>((Q4934/$D4947)^(1/$C4947)-1)*$C$3744</f>
        <v>0.22242804349189527</v>
      </c>
    </row>
    <row r="4948" spans="2:18" hidden="1" outlineLevel="1"/>
    <row r="4949" spans="2:18" ht="17.399999999999999" collapsed="1">
      <c r="B4949" s="302" t="s">
        <v>105</v>
      </c>
      <c r="C4949" s="304">
        <f>R4966</f>
        <v>0.22438016368197289</v>
      </c>
      <c r="D4949" s="317">
        <v>0</v>
      </c>
      <c r="E4949" s="317">
        <f t="shared" ref="E4949:R4949" si="759">D4949+1</f>
        <v>1</v>
      </c>
      <c r="F4949" s="317">
        <f t="shared" si="759"/>
        <v>2</v>
      </c>
      <c r="G4949" s="317">
        <f t="shared" si="759"/>
        <v>3</v>
      </c>
      <c r="H4949" s="317">
        <f t="shared" si="759"/>
        <v>4</v>
      </c>
      <c r="I4949" s="317">
        <f t="shared" si="759"/>
        <v>5</v>
      </c>
      <c r="J4949" s="317">
        <f t="shared" si="759"/>
        <v>6</v>
      </c>
      <c r="K4949" s="317">
        <f t="shared" si="759"/>
        <v>7</v>
      </c>
      <c r="L4949" s="317">
        <f t="shared" si="759"/>
        <v>8</v>
      </c>
      <c r="M4949" s="317">
        <f t="shared" si="759"/>
        <v>9</v>
      </c>
      <c r="N4949" s="317">
        <f t="shared" si="759"/>
        <v>10</v>
      </c>
      <c r="O4949" s="317">
        <f t="shared" si="759"/>
        <v>11</v>
      </c>
      <c r="P4949" s="317">
        <f t="shared" si="759"/>
        <v>12</v>
      </c>
      <c r="Q4949" s="317">
        <f t="shared" si="759"/>
        <v>13</v>
      </c>
      <c r="R4949" s="318">
        <f t="shared" si="759"/>
        <v>14</v>
      </c>
    </row>
    <row r="4950" spans="2:18" ht="17.399999999999999" hidden="1" outlineLevel="1">
      <c r="C4950" s="307" t="s">
        <v>2487</v>
      </c>
      <c r="D4950" s="319"/>
      <c r="E4950" s="319"/>
      <c r="F4950" s="319"/>
      <c r="G4950" s="319"/>
      <c r="H4950" s="319"/>
      <c r="I4950" s="319"/>
      <c r="J4950" s="319"/>
      <c r="K4950" s="319"/>
      <c r="L4950" s="319"/>
      <c r="M4950" s="319"/>
      <c r="N4950" s="319"/>
      <c r="O4950" s="319"/>
      <c r="P4950" s="319"/>
      <c r="Q4950" s="319"/>
      <c r="R4950" s="319">
        <v>1</v>
      </c>
    </row>
    <row r="4951" spans="2:18" ht="17.399999999999999" hidden="1" outlineLevel="1">
      <c r="C4951" s="307" t="s">
        <v>2488</v>
      </c>
      <c r="D4951" s="319"/>
      <c r="E4951" s="319">
        <f t="shared" ref="E4951:Q4951" si="760">F4951</f>
        <v>5.405625E-2</v>
      </c>
      <c r="F4951" s="319">
        <f t="shared" si="760"/>
        <v>5.405625E-2</v>
      </c>
      <c r="G4951" s="319">
        <f t="shared" si="760"/>
        <v>5.405625E-2</v>
      </c>
      <c r="H4951" s="319">
        <f t="shared" si="760"/>
        <v>5.405625E-2</v>
      </c>
      <c r="I4951" s="319">
        <f t="shared" si="760"/>
        <v>5.405625E-2</v>
      </c>
      <c r="J4951" s="319">
        <f t="shared" si="760"/>
        <v>5.405625E-2</v>
      </c>
      <c r="K4951" s="319">
        <f t="shared" si="760"/>
        <v>5.405625E-2</v>
      </c>
      <c r="L4951" s="319">
        <f t="shared" si="760"/>
        <v>5.405625E-2</v>
      </c>
      <c r="M4951" s="319">
        <f t="shared" si="760"/>
        <v>5.405625E-2</v>
      </c>
      <c r="N4951" s="319">
        <f t="shared" si="760"/>
        <v>5.405625E-2</v>
      </c>
      <c r="O4951" s="319">
        <f t="shared" si="760"/>
        <v>5.405625E-2</v>
      </c>
      <c r="P4951" s="319">
        <f t="shared" si="760"/>
        <v>5.405625E-2</v>
      </c>
      <c r="Q4951" s="319">
        <f t="shared" si="760"/>
        <v>5.405625E-2</v>
      </c>
      <c r="R4951" s="319">
        <f>HLOOKUP(R4949,$C$3750:$AP$3752,3,0)/$C$3744</f>
        <v>5.405625E-2</v>
      </c>
    </row>
    <row r="4952" spans="2:18" ht="17.399999999999999" hidden="1" outlineLevel="1">
      <c r="C4952" s="307" t="s">
        <v>2489</v>
      </c>
      <c r="D4952" s="319">
        <v>1</v>
      </c>
      <c r="E4952" s="319">
        <f t="shared" ref="E4952:R4952" si="761">SUM(E4950:E4951)</f>
        <v>5.405625E-2</v>
      </c>
      <c r="F4952" s="319">
        <f t="shared" si="761"/>
        <v>5.405625E-2</v>
      </c>
      <c r="G4952" s="319">
        <f t="shared" si="761"/>
        <v>5.405625E-2</v>
      </c>
      <c r="H4952" s="319">
        <f t="shared" si="761"/>
        <v>5.405625E-2</v>
      </c>
      <c r="I4952" s="319">
        <f t="shared" si="761"/>
        <v>5.405625E-2</v>
      </c>
      <c r="J4952" s="319">
        <f t="shared" si="761"/>
        <v>5.405625E-2</v>
      </c>
      <c r="K4952" s="319">
        <f t="shared" si="761"/>
        <v>5.405625E-2</v>
      </c>
      <c r="L4952" s="319">
        <f t="shared" si="761"/>
        <v>5.405625E-2</v>
      </c>
      <c r="M4952" s="319">
        <f t="shared" si="761"/>
        <v>5.405625E-2</v>
      </c>
      <c r="N4952" s="319">
        <f t="shared" si="761"/>
        <v>5.405625E-2</v>
      </c>
      <c r="O4952" s="319">
        <f t="shared" si="761"/>
        <v>5.405625E-2</v>
      </c>
      <c r="P4952" s="319">
        <f t="shared" si="761"/>
        <v>5.405625E-2</v>
      </c>
      <c r="Q4952" s="319">
        <f t="shared" si="761"/>
        <v>5.405625E-2</v>
      </c>
      <c r="R4952" s="319">
        <f t="shared" si="761"/>
        <v>1.0540562499999999</v>
      </c>
    </row>
    <row r="4953" spans="2:18" ht="17.399999999999999" hidden="1" outlineLevel="1">
      <c r="C4953" s="312">
        <v>1</v>
      </c>
      <c r="D4953" s="319">
        <f t="shared" ref="D4953:D4965" si="762">SUM(E4953:R4953)</f>
        <v>5.2186662805010497E-2</v>
      </c>
      <c r="E4953" s="313">
        <f>E4952/(1+HLOOKUP(E4949,$C$3750:$AP$3753,4,0)/$C$3744)^$C4953</f>
        <v>5.2186662805010497E-2</v>
      </c>
      <c r="F4953" s="320"/>
      <c r="G4953" s="320"/>
    </row>
    <row r="4954" spans="2:18" ht="17.399999999999999" hidden="1" outlineLevel="1">
      <c r="C4954" s="312">
        <f t="shared" ref="C4954:C4966" si="763">C4953+1</f>
        <v>2</v>
      </c>
      <c r="D4954" s="319">
        <f t="shared" si="762"/>
        <v>5.0073227281144266E-2</v>
      </c>
      <c r="E4954" s="319"/>
      <c r="F4954" s="313">
        <f>F4952/(1+HLOOKUP(F4949,$C$3750:$AP$3753,4,0)/$C$3744)^$C4954</f>
        <v>5.0073227281144266E-2</v>
      </c>
      <c r="G4954" s="319"/>
    </row>
    <row r="4955" spans="2:18" ht="17.399999999999999" hidden="1" outlineLevel="1">
      <c r="C4955" s="312">
        <f t="shared" si="763"/>
        <v>3</v>
      </c>
      <c r="D4955" s="319">
        <f t="shared" si="762"/>
        <v>4.7820413390543215E-2</v>
      </c>
      <c r="G4955" s="313">
        <f>G4952/(1+HLOOKUP(G4949,$C$3750:$AP$3753,4,0)/$C$3744)^$C4955</f>
        <v>4.7820413390543215E-2</v>
      </c>
    </row>
    <row r="4956" spans="2:18" ht="17.399999999999999" hidden="1" outlineLevel="1">
      <c r="C4956" s="312">
        <f t="shared" si="763"/>
        <v>4</v>
      </c>
      <c r="D4956" s="319">
        <f t="shared" si="762"/>
        <v>4.5583986254633356E-2</v>
      </c>
      <c r="H4956" s="313">
        <f>H4952/(1+HLOOKUP(H4949,$C$3750:$AP$3753,4,0)/$C$3744)^$C4956</f>
        <v>4.5583986254633356E-2</v>
      </c>
    </row>
    <row r="4957" spans="2:18" ht="17.399999999999999" hidden="1" outlineLevel="1">
      <c r="C4957" s="312">
        <f t="shared" si="763"/>
        <v>5</v>
      </c>
      <c r="D4957" s="319">
        <f t="shared" si="762"/>
        <v>4.3407828436721099E-2</v>
      </c>
      <c r="I4957" s="313">
        <f>I4952/(1+HLOOKUP(I4949,$C$3750:$AP$3753,4,0)/$C$3744)^$C4957</f>
        <v>4.3407828436721099E-2</v>
      </c>
    </row>
    <row r="4958" spans="2:18" ht="17.399999999999999" hidden="1" outlineLevel="1">
      <c r="C4958" s="312">
        <f t="shared" si="763"/>
        <v>6</v>
      </c>
      <c r="D4958" s="319">
        <f t="shared" si="762"/>
        <v>4.1223945820523043E-2</v>
      </c>
      <c r="J4958" s="313">
        <f>J4952/(1+HLOOKUP(J4949,$C$3750:$AP$3753,4,0)/$C$3744)^$C4958</f>
        <v>4.1223945820523043E-2</v>
      </c>
    </row>
    <row r="4959" spans="2:18" ht="17.399999999999999" hidden="1" outlineLevel="1">
      <c r="C4959" s="312">
        <f t="shared" si="763"/>
        <v>7</v>
      </c>
      <c r="D4959" s="319">
        <f t="shared" si="762"/>
        <v>3.9040448430112507E-2</v>
      </c>
      <c r="K4959" s="313">
        <f>K4952/(1+HLOOKUP(K4949,$C$3750:$AP$3753,4,0)/$C$3744)^$C4959</f>
        <v>3.9040448430112507E-2</v>
      </c>
    </row>
    <row r="4960" spans="2:18" ht="17.399999999999999" hidden="1" outlineLevel="1">
      <c r="C4960" s="312">
        <f t="shared" si="763"/>
        <v>8</v>
      </c>
      <c r="D4960" s="319">
        <f t="shared" si="762"/>
        <v>3.6865071076560521E-2</v>
      </c>
      <c r="L4960" s="313">
        <f>L4952/(1+HLOOKUP(L4949,$C$3750:$AP$3753,4,0)/$C$3744)^$C4960</f>
        <v>3.6865071076560521E-2</v>
      </c>
    </row>
    <row r="4961" spans="2:19" ht="17.399999999999999" hidden="1" outlineLevel="1">
      <c r="C4961" s="312">
        <f t="shared" si="763"/>
        <v>9</v>
      </c>
      <c r="D4961" s="319">
        <f t="shared" si="762"/>
        <v>3.4705145339168741E-2</v>
      </c>
      <c r="M4961" s="313">
        <f>M4952/(1+HLOOKUP(M4949,$C$3750:$AP$3753,4,0)/$C$3744)^$C4961</f>
        <v>3.4705145339168741E-2</v>
      </c>
    </row>
    <row r="4962" spans="2:19" ht="17.399999999999999" hidden="1" outlineLevel="1">
      <c r="C4962" s="312">
        <f t="shared" si="763"/>
        <v>10</v>
      </c>
      <c r="D4962" s="319">
        <f t="shared" si="762"/>
        <v>3.2567575756418748E-2</v>
      </c>
      <c r="N4962" s="313">
        <f>N4952/(1+HLOOKUP(N4949,$C$3750:$AP$3753,4,0)/$C$3744)^$C4962</f>
        <v>3.2567575756418748E-2</v>
      </c>
    </row>
    <row r="4963" spans="2:19" ht="17.399999999999999" hidden="1" outlineLevel="1">
      <c r="C4963" s="312">
        <f t="shared" si="763"/>
        <v>11</v>
      </c>
      <c r="D4963" s="319">
        <f t="shared" si="762"/>
        <v>3.04588202151631E-2</v>
      </c>
      <c r="O4963" s="313">
        <f>O4952/(1+HLOOKUP(O4949,$C$3750:$AP$3753,4,0)/$C$3744)^$C4963</f>
        <v>3.04588202151631E-2</v>
      </c>
    </row>
    <row r="4964" spans="2:19" ht="17.399999999999999" hidden="1" outlineLevel="1">
      <c r="C4964" s="312">
        <f t="shared" si="763"/>
        <v>12</v>
      </c>
      <c r="D4964" s="319">
        <f t="shared" si="762"/>
        <v>2.8384874487598293E-2</v>
      </c>
      <c r="P4964" s="313">
        <f>P4952/(1+HLOOKUP(P4949,$C$3750:$AP$3753,4,0)/$C$3744)^$C4964</f>
        <v>2.8384874487598293E-2</v>
      </c>
    </row>
    <row r="4965" spans="2:19" ht="17.399999999999999" hidden="1" outlineLevel="1">
      <c r="C4965" s="312">
        <f t="shared" si="763"/>
        <v>13</v>
      </c>
      <c r="D4965" s="319">
        <f t="shared" si="762"/>
        <v>2.6749548565614491E-2</v>
      </c>
      <c r="Q4965" s="313">
        <f>Q4952/(1+HLOOKUP(Q4949,$C$3750:$AP$3753,4,0)/$C$3744)^$C4965</f>
        <v>2.6749548565614491E-2</v>
      </c>
    </row>
    <row r="4966" spans="2:19" ht="17.399999999999999" hidden="1" outlineLevel="1">
      <c r="B4966" s="268"/>
      <c r="C4966" s="314">
        <f t="shared" si="763"/>
        <v>14</v>
      </c>
      <c r="D4966" s="321">
        <f>D4952-SUM(D4953:D4965)</f>
        <v>0.49093245214078807</v>
      </c>
      <c r="E4966" s="268"/>
      <c r="F4966" s="268"/>
      <c r="G4966" s="268"/>
      <c r="H4966" s="268"/>
      <c r="I4966" s="268"/>
      <c r="J4966" s="268"/>
      <c r="K4966" s="268"/>
      <c r="L4966" s="268"/>
      <c r="M4966" s="268"/>
      <c r="N4966" s="268"/>
      <c r="O4966" s="268"/>
      <c r="P4966" s="268"/>
      <c r="Q4966" s="268"/>
      <c r="R4966" s="316">
        <f>((R4952/$D4966)^(1/$C4966)-1)*$C$3744</f>
        <v>0.22438016368197289</v>
      </c>
    </row>
    <row r="4967" spans="2:19" hidden="1" outlineLevel="1"/>
    <row r="4968" spans="2:19" ht="17.399999999999999" collapsed="1">
      <c r="B4968" s="302" t="s">
        <v>106</v>
      </c>
      <c r="C4968" s="304">
        <f>S4986</f>
        <v>0.22644226700748682</v>
      </c>
      <c r="D4968" s="317">
        <v>0</v>
      </c>
      <c r="E4968" s="317">
        <f t="shared" ref="E4968:S4968" si="764">D4968+1</f>
        <v>1</v>
      </c>
      <c r="F4968" s="317">
        <f t="shared" si="764"/>
        <v>2</v>
      </c>
      <c r="G4968" s="317">
        <f t="shared" si="764"/>
        <v>3</v>
      </c>
      <c r="H4968" s="317">
        <f t="shared" si="764"/>
        <v>4</v>
      </c>
      <c r="I4968" s="317">
        <f t="shared" si="764"/>
        <v>5</v>
      </c>
      <c r="J4968" s="317">
        <f t="shared" si="764"/>
        <v>6</v>
      </c>
      <c r="K4968" s="317">
        <f t="shared" si="764"/>
        <v>7</v>
      </c>
      <c r="L4968" s="317">
        <f t="shared" si="764"/>
        <v>8</v>
      </c>
      <c r="M4968" s="317">
        <f t="shared" si="764"/>
        <v>9</v>
      </c>
      <c r="N4968" s="317">
        <f t="shared" si="764"/>
        <v>10</v>
      </c>
      <c r="O4968" s="317">
        <f t="shared" si="764"/>
        <v>11</v>
      </c>
      <c r="P4968" s="317">
        <f t="shared" si="764"/>
        <v>12</v>
      </c>
      <c r="Q4968" s="317">
        <f t="shared" si="764"/>
        <v>13</v>
      </c>
      <c r="R4968" s="317">
        <f t="shared" si="764"/>
        <v>14</v>
      </c>
      <c r="S4968" s="318">
        <f t="shared" si="764"/>
        <v>15</v>
      </c>
    </row>
    <row r="4969" spans="2:19" ht="17.399999999999999" hidden="1" outlineLevel="1">
      <c r="C4969" s="307" t="s">
        <v>2487</v>
      </c>
      <c r="D4969" s="319"/>
      <c r="E4969" s="319"/>
      <c r="F4969" s="319"/>
      <c r="G4969" s="319"/>
      <c r="H4969" s="319"/>
      <c r="I4969" s="319"/>
      <c r="J4969" s="319"/>
      <c r="K4969" s="319"/>
      <c r="L4969" s="319"/>
      <c r="M4969" s="319"/>
      <c r="N4969" s="319"/>
      <c r="O4969" s="319"/>
      <c r="P4969" s="319"/>
      <c r="Q4969" s="319"/>
      <c r="R4969" s="319"/>
      <c r="S4969" s="319">
        <v>1</v>
      </c>
    </row>
    <row r="4970" spans="2:19" ht="17.399999999999999" hidden="1" outlineLevel="1">
      <c r="C4970" s="307" t="s">
        <v>2488</v>
      </c>
      <c r="D4970" s="319"/>
      <c r="E4970" s="319">
        <f t="shared" ref="E4970:R4970" si="765">F4970</f>
        <v>5.4471874999999996E-2</v>
      </c>
      <c r="F4970" s="319">
        <f t="shared" si="765"/>
        <v>5.4471874999999996E-2</v>
      </c>
      <c r="G4970" s="319">
        <f t="shared" si="765"/>
        <v>5.4471874999999996E-2</v>
      </c>
      <c r="H4970" s="319">
        <f t="shared" si="765"/>
        <v>5.4471874999999996E-2</v>
      </c>
      <c r="I4970" s="319">
        <f t="shared" si="765"/>
        <v>5.4471874999999996E-2</v>
      </c>
      <c r="J4970" s="319">
        <f t="shared" si="765"/>
        <v>5.4471874999999996E-2</v>
      </c>
      <c r="K4970" s="319">
        <f t="shared" si="765"/>
        <v>5.4471874999999996E-2</v>
      </c>
      <c r="L4970" s="319">
        <f t="shared" si="765"/>
        <v>5.4471874999999996E-2</v>
      </c>
      <c r="M4970" s="319">
        <f t="shared" si="765"/>
        <v>5.4471874999999996E-2</v>
      </c>
      <c r="N4970" s="319">
        <f t="shared" si="765"/>
        <v>5.4471874999999996E-2</v>
      </c>
      <c r="O4970" s="319">
        <f t="shared" si="765"/>
        <v>5.4471874999999996E-2</v>
      </c>
      <c r="P4970" s="319">
        <f t="shared" si="765"/>
        <v>5.4471874999999996E-2</v>
      </c>
      <c r="Q4970" s="319">
        <f t="shared" si="765"/>
        <v>5.4471874999999996E-2</v>
      </c>
      <c r="R4970" s="319">
        <f t="shared" si="765"/>
        <v>5.4471874999999996E-2</v>
      </c>
      <c r="S4970" s="319">
        <f>HLOOKUP(S4968,$C$3750:$AP$3752,3,0)/$C$3744</f>
        <v>5.4471874999999996E-2</v>
      </c>
    </row>
    <row r="4971" spans="2:19" ht="17.399999999999999" hidden="1" outlineLevel="1">
      <c r="C4971" s="307" t="s">
        <v>2489</v>
      </c>
      <c r="D4971" s="319">
        <v>1</v>
      </c>
      <c r="E4971" s="319">
        <f t="shared" ref="E4971:S4971" si="766">SUM(E4969:E4970)</f>
        <v>5.4471874999999996E-2</v>
      </c>
      <c r="F4971" s="319">
        <f t="shared" si="766"/>
        <v>5.4471874999999996E-2</v>
      </c>
      <c r="G4971" s="319">
        <f t="shared" si="766"/>
        <v>5.4471874999999996E-2</v>
      </c>
      <c r="H4971" s="319">
        <f t="shared" si="766"/>
        <v>5.4471874999999996E-2</v>
      </c>
      <c r="I4971" s="319">
        <f t="shared" si="766"/>
        <v>5.4471874999999996E-2</v>
      </c>
      <c r="J4971" s="319">
        <f t="shared" si="766"/>
        <v>5.4471874999999996E-2</v>
      </c>
      <c r="K4971" s="319">
        <f t="shared" si="766"/>
        <v>5.4471874999999996E-2</v>
      </c>
      <c r="L4971" s="319">
        <f t="shared" si="766"/>
        <v>5.4471874999999996E-2</v>
      </c>
      <c r="M4971" s="319">
        <f t="shared" si="766"/>
        <v>5.4471874999999996E-2</v>
      </c>
      <c r="N4971" s="319">
        <f t="shared" si="766"/>
        <v>5.4471874999999996E-2</v>
      </c>
      <c r="O4971" s="319">
        <f t="shared" si="766"/>
        <v>5.4471874999999996E-2</v>
      </c>
      <c r="P4971" s="319">
        <f t="shared" si="766"/>
        <v>5.4471874999999996E-2</v>
      </c>
      <c r="Q4971" s="319">
        <f t="shared" si="766"/>
        <v>5.4471874999999996E-2</v>
      </c>
      <c r="R4971" s="319">
        <f t="shared" si="766"/>
        <v>5.4471874999999996E-2</v>
      </c>
      <c r="S4971" s="319">
        <f t="shared" si="766"/>
        <v>1.0544718749999999</v>
      </c>
    </row>
    <row r="4972" spans="2:19" ht="17.399999999999999" hidden="1" outlineLevel="1">
      <c r="C4972" s="312">
        <v>1</v>
      </c>
      <c r="D4972" s="319">
        <f t="shared" ref="D4972:D4985" si="767">SUM(E4972:S4972)</f>
        <v>5.2587913016194816E-2</v>
      </c>
      <c r="E4972" s="313">
        <f>E4971/(1+HLOOKUP(E4968,$C$3750:$AP$3753,4,0)/$C$3744)^$C4972</f>
        <v>5.2587913016194816E-2</v>
      </c>
      <c r="F4972" s="320"/>
      <c r="G4972" s="320"/>
    </row>
    <row r="4973" spans="2:19" ht="17.399999999999999" hidden="1" outlineLevel="1">
      <c r="C4973" s="312">
        <f t="shared" ref="C4973:C4986" si="768">C4972+1</f>
        <v>2</v>
      </c>
      <c r="D4973" s="319">
        <f t="shared" si="767"/>
        <v>5.045822781463901E-2</v>
      </c>
      <c r="E4973" s="319"/>
      <c r="F4973" s="313">
        <f>F4971/(1+HLOOKUP(F4968,$C$3750:$AP$3753,4,0)/$C$3744)^$C4973</f>
        <v>5.045822781463901E-2</v>
      </c>
      <c r="G4973" s="319"/>
    </row>
    <row r="4974" spans="2:19" ht="17.399999999999999" hidden="1" outlineLevel="1">
      <c r="C4974" s="312">
        <f t="shared" si="768"/>
        <v>3</v>
      </c>
      <c r="D4974" s="319">
        <f t="shared" si="767"/>
        <v>4.818809260091101E-2</v>
      </c>
      <c r="G4974" s="313">
        <f>G4971/(1+HLOOKUP(G4968,$C$3750:$AP$3753,4,0)/$C$3744)^$C4974</f>
        <v>4.818809260091101E-2</v>
      </c>
    </row>
    <row r="4975" spans="2:19" ht="17.399999999999999" hidden="1" outlineLevel="1">
      <c r="C4975" s="312">
        <f t="shared" si="768"/>
        <v>4</v>
      </c>
      <c r="D4975" s="319">
        <f t="shared" si="767"/>
        <v>4.5934470135536712E-2</v>
      </c>
      <c r="H4975" s="313">
        <f>H4971/(1+HLOOKUP(H4968,$C$3750:$AP$3753,4,0)/$C$3744)^$C4975</f>
        <v>4.5934470135536712E-2</v>
      </c>
    </row>
    <row r="4976" spans="2:19" ht="17.399999999999999" hidden="1" outlineLevel="1">
      <c r="C4976" s="312">
        <f t="shared" si="768"/>
        <v>5</v>
      </c>
      <c r="D4976" s="319">
        <f t="shared" si="767"/>
        <v>4.3741580383887473E-2</v>
      </c>
      <c r="I4976" s="313">
        <f>I4971/(1+HLOOKUP(I4968,$C$3750:$AP$3753,4,0)/$C$3744)^$C4976</f>
        <v>4.3741580383887473E-2</v>
      </c>
    </row>
    <row r="4977" spans="2:20" ht="17.399999999999999" hidden="1" outlineLevel="1">
      <c r="C4977" s="312">
        <f t="shared" si="768"/>
        <v>6</v>
      </c>
      <c r="D4977" s="319">
        <f t="shared" si="767"/>
        <v>4.1540906439908494E-2</v>
      </c>
      <c r="J4977" s="313">
        <f>J4971/(1+HLOOKUP(J4968,$C$3750:$AP$3753,4,0)/$C$3744)^$C4977</f>
        <v>4.1540906439908494E-2</v>
      </c>
    </row>
    <row r="4978" spans="2:20" ht="17.399999999999999" hidden="1" outlineLevel="1">
      <c r="C4978" s="312">
        <f t="shared" si="768"/>
        <v>7</v>
      </c>
      <c r="D4978" s="319">
        <f t="shared" si="767"/>
        <v>3.9340620683621867E-2</v>
      </c>
      <c r="K4978" s="313">
        <f>K4971/(1+HLOOKUP(K4968,$C$3750:$AP$3753,4,0)/$C$3744)^$C4978</f>
        <v>3.9340620683621867E-2</v>
      </c>
    </row>
    <row r="4979" spans="2:20" ht="17.399999999999999" hidden="1" outlineLevel="1">
      <c r="C4979" s="312">
        <f t="shared" si="768"/>
        <v>8</v>
      </c>
      <c r="D4979" s="319">
        <f t="shared" si="767"/>
        <v>3.7148517397128364E-2</v>
      </c>
      <c r="L4979" s="313">
        <f>L4971/(1+HLOOKUP(L4968,$C$3750:$AP$3753,4,0)/$C$3744)^$C4979</f>
        <v>3.7148517397128364E-2</v>
      </c>
    </row>
    <row r="4980" spans="2:20" ht="17.399999999999999" hidden="1" outlineLevel="1">
      <c r="C4980" s="312">
        <f t="shared" si="768"/>
        <v>9</v>
      </c>
      <c r="D4980" s="319">
        <f t="shared" si="767"/>
        <v>3.4971984530411046E-2</v>
      </c>
      <c r="M4980" s="313">
        <f>M4971/(1+HLOOKUP(M4968,$C$3750:$AP$3753,4,0)/$C$3744)^$C4980</f>
        <v>3.4971984530411046E-2</v>
      </c>
    </row>
    <row r="4981" spans="2:20" ht="17.399999999999999" hidden="1" outlineLevel="1">
      <c r="C4981" s="312">
        <f t="shared" si="768"/>
        <v>10</v>
      </c>
      <c r="D4981" s="319">
        <f t="shared" si="767"/>
        <v>3.2817979709222754E-2</v>
      </c>
      <c r="N4981" s="313">
        <f>N4971/(1+HLOOKUP(N4968,$C$3750:$AP$3753,4,0)/$C$3744)^$C4981</f>
        <v>3.2817979709222754E-2</v>
      </c>
    </row>
    <row r="4982" spans="2:20" ht="17.399999999999999" hidden="1" outlineLevel="1">
      <c r="C4982" s="312">
        <f t="shared" si="768"/>
        <v>11</v>
      </c>
      <c r="D4982" s="319">
        <f t="shared" si="767"/>
        <v>3.0693010473494504E-2</v>
      </c>
      <c r="O4982" s="313">
        <f>O4971/(1+HLOOKUP(O4968,$C$3750:$AP$3753,4,0)/$C$3744)^$C4982</f>
        <v>3.0693010473494504E-2</v>
      </c>
    </row>
    <row r="4983" spans="2:20" ht="17.399999999999999" hidden="1" outlineLevel="1">
      <c r="C4983" s="312">
        <f t="shared" si="768"/>
        <v>12</v>
      </c>
      <c r="D4983" s="319">
        <f t="shared" si="767"/>
        <v>2.8603118695417144E-2</v>
      </c>
      <c r="P4983" s="313">
        <f>P4971/(1+HLOOKUP(P4968,$C$3750:$AP$3753,4,0)/$C$3744)^$C4983</f>
        <v>2.8603118695417144E-2</v>
      </c>
    </row>
    <row r="4984" spans="2:20" ht="17.399999999999999" hidden="1" outlineLevel="1">
      <c r="C4984" s="312">
        <f t="shared" si="768"/>
        <v>13</v>
      </c>
      <c r="D4984" s="319">
        <f t="shared" si="767"/>
        <v>2.6955219161014343E-2</v>
      </c>
      <c r="Q4984" s="313">
        <f>Q4971/(1+HLOOKUP(Q4968,$C$3750:$AP$3753,4,0)/$C$3744)^$C4984</f>
        <v>2.6955219161014343E-2</v>
      </c>
    </row>
    <row r="4985" spans="2:20" ht="17.399999999999999" hidden="1" outlineLevel="1">
      <c r="C4985" s="312">
        <f t="shared" si="768"/>
        <v>14</v>
      </c>
      <c r="D4985" s="319">
        <f t="shared" si="767"/>
        <v>2.5370573123072386E-2</v>
      </c>
      <c r="R4985" s="313">
        <f>R4971/(1+HLOOKUP(R4968,$C$3750:$AP$3753,4,0)/$C$3744)^$C4985</f>
        <v>2.5370573123072386E-2</v>
      </c>
    </row>
    <row r="4986" spans="2:20" ht="17.399999999999999" hidden="1" outlineLevel="1">
      <c r="B4986" s="268"/>
      <c r="C4986" s="314">
        <f t="shared" si="768"/>
        <v>15</v>
      </c>
      <c r="D4986" s="321">
        <f>D4971-SUM(D4972:D4985)</f>
        <v>0.46164778583554011</v>
      </c>
      <c r="E4986" s="268"/>
      <c r="F4986" s="268"/>
      <c r="G4986" s="268"/>
      <c r="H4986" s="268"/>
      <c r="I4986" s="268"/>
      <c r="J4986" s="268"/>
      <c r="K4986" s="268"/>
      <c r="L4986" s="268"/>
      <c r="M4986" s="268"/>
      <c r="N4986" s="268"/>
      <c r="O4986" s="268"/>
      <c r="P4986" s="268"/>
      <c r="Q4986" s="268"/>
      <c r="R4986" s="268"/>
      <c r="S4986" s="316">
        <f>((S4971/$D4986)^(1/$C4986)-1)*$C$3744</f>
        <v>0.22644226700748682</v>
      </c>
    </row>
    <row r="4987" spans="2:20" hidden="1" outlineLevel="1"/>
    <row r="4988" spans="2:20" ht="17.399999999999999" collapsed="1">
      <c r="B4988" s="302" t="s">
        <v>107</v>
      </c>
      <c r="C4988" s="304">
        <f>T5007</f>
        <v>0.22861267831098964</v>
      </c>
      <c r="D4988" s="317">
        <v>0</v>
      </c>
      <c r="E4988" s="317">
        <f t="shared" ref="E4988:T4988" si="769">D4988+1</f>
        <v>1</v>
      </c>
      <c r="F4988" s="317">
        <f t="shared" si="769"/>
        <v>2</v>
      </c>
      <c r="G4988" s="317">
        <f t="shared" si="769"/>
        <v>3</v>
      </c>
      <c r="H4988" s="317">
        <f t="shared" si="769"/>
        <v>4</v>
      </c>
      <c r="I4988" s="317">
        <f t="shared" si="769"/>
        <v>5</v>
      </c>
      <c r="J4988" s="317">
        <f t="shared" si="769"/>
        <v>6</v>
      </c>
      <c r="K4988" s="317">
        <f t="shared" si="769"/>
        <v>7</v>
      </c>
      <c r="L4988" s="317">
        <f t="shared" si="769"/>
        <v>8</v>
      </c>
      <c r="M4988" s="317">
        <f t="shared" si="769"/>
        <v>9</v>
      </c>
      <c r="N4988" s="317">
        <f t="shared" si="769"/>
        <v>10</v>
      </c>
      <c r="O4988" s="317">
        <f t="shared" si="769"/>
        <v>11</v>
      </c>
      <c r="P4988" s="317">
        <f t="shared" si="769"/>
        <v>12</v>
      </c>
      <c r="Q4988" s="317">
        <f t="shared" si="769"/>
        <v>13</v>
      </c>
      <c r="R4988" s="317">
        <f t="shared" si="769"/>
        <v>14</v>
      </c>
      <c r="S4988" s="317">
        <f t="shared" si="769"/>
        <v>15</v>
      </c>
      <c r="T4988" s="318">
        <f t="shared" si="769"/>
        <v>16</v>
      </c>
    </row>
    <row r="4989" spans="2:20" ht="17.399999999999999" hidden="1" outlineLevel="1">
      <c r="C4989" s="307" t="s">
        <v>2487</v>
      </c>
      <c r="D4989" s="319"/>
      <c r="E4989" s="319"/>
      <c r="F4989" s="319"/>
      <c r="G4989" s="319"/>
      <c r="H4989" s="319"/>
      <c r="I4989" s="319"/>
      <c r="J4989" s="319"/>
      <c r="K4989" s="319"/>
      <c r="L4989" s="319"/>
      <c r="M4989" s="319"/>
      <c r="N4989" s="319"/>
      <c r="O4989" s="319"/>
      <c r="P4989" s="319"/>
      <c r="Q4989" s="319"/>
      <c r="R4989" s="319"/>
      <c r="S4989" s="319"/>
      <c r="T4989" s="319">
        <v>1</v>
      </c>
    </row>
    <row r="4990" spans="2:20" ht="17.399999999999999" hidden="1" outlineLevel="1">
      <c r="C4990" s="307" t="s">
        <v>2488</v>
      </c>
      <c r="D4990" s="319"/>
      <c r="E4990" s="319">
        <f t="shared" ref="E4990:S4990" si="770">F4990</f>
        <v>5.4887499999999992E-2</v>
      </c>
      <c r="F4990" s="319">
        <f t="shared" si="770"/>
        <v>5.4887499999999992E-2</v>
      </c>
      <c r="G4990" s="319">
        <f t="shared" si="770"/>
        <v>5.4887499999999992E-2</v>
      </c>
      <c r="H4990" s="319">
        <f t="shared" si="770"/>
        <v>5.4887499999999992E-2</v>
      </c>
      <c r="I4990" s="319">
        <f t="shared" si="770"/>
        <v>5.4887499999999992E-2</v>
      </c>
      <c r="J4990" s="319">
        <f t="shared" si="770"/>
        <v>5.4887499999999992E-2</v>
      </c>
      <c r="K4990" s="319">
        <f t="shared" si="770"/>
        <v>5.4887499999999992E-2</v>
      </c>
      <c r="L4990" s="319">
        <f t="shared" si="770"/>
        <v>5.4887499999999992E-2</v>
      </c>
      <c r="M4990" s="319">
        <f t="shared" si="770"/>
        <v>5.4887499999999992E-2</v>
      </c>
      <c r="N4990" s="319">
        <f t="shared" si="770"/>
        <v>5.4887499999999992E-2</v>
      </c>
      <c r="O4990" s="319">
        <f t="shared" si="770"/>
        <v>5.4887499999999992E-2</v>
      </c>
      <c r="P4990" s="319">
        <f t="shared" si="770"/>
        <v>5.4887499999999992E-2</v>
      </c>
      <c r="Q4990" s="319">
        <f t="shared" si="770"/>
        <v>5.4887499999999992E-2</v>
      </c>
      <c r="R4990" s="319">
        <f t="shared" si="770"/>
        <v>5.4887499999999992E-2</v>
      </c>
      <c r="S4990" s="319">
        <f t="shared" si="770"/>
        <v>5.4887499999999992E-2</v>
      </c>
      <c r="T4990" s="319">
        <f>HLOOKUP(T4988,$C$3750:$AP$3752,3,0)/$C$3744</f>
        <v>5.4887499999999992E-2</v>
      </c>
    </row>
    <row r="4991" spans="2:20" ht="17.399999999999999" hidden="1" outlineLevel="1">
      <c r="C4991" s="307" t="s">
        <v>2489</v>
      </c>
      <c r="D4991" s="319">
        <v>1</v>
      </c>
      <c r="E4991" s="319">
        <f t="shared" ref="E4991:T4991" si="771">SUM(E4989:E4990)</f>
        <v>5.4887499999999992E-2</v>
      </c>
      <c r="F4991" s="319">
        <f t="shared" si="771"/>
        <v>5.4887499999999992E-2</v>
      </c>
      <c r="G4991" s="319">
        <f t="shared" si="771"/>
        <v>5.4887499999999992E-2</v>
      </c>
      <c r="H4991" s="319">
        <f t="shared" si="771"/>
        <v>5.4887499999999992E-2</v>
      </c>
      <c r="I4991" s="319">
        <f t="shared" si="771"/>
        <v>5.4887499999999992E-2</v>
      </c>
      <c r="J4991" s="319">
        <f t="shared" si="771"/>
        <v>5.4887499999999992E-2</v>
      </c>
      <c r="K4991" s="319">
        <f t="shared" si="771"/>
        <v>5.4887499999999992E-2</v>
      </c>
      <c r="L4991" s="319">
        <f t="shared" si="771"/>
        <v>5.4887499999999992E-2</v>
      </c>
      <c r="M4991" s="319">
        <f t="shared" si="771"/>
        <v>5.4887499999999992E-2</v>
      </c>
      <c r="N4991" s="319">
        <f t="shared" si="771"/>
        <v>5.4887499999999992E-2</v>
      </c>
      <c r="O4991" s="319">
        <f t="shared" si="771"/>
        <v>5.4887499999999992E-2</v>
      </c>
      <c r="P4991" s="319">
        <f t="shared" si="771"/>
        <v>5.4887499999999992E-2</v>
      </c>
      <c r="Q4991" s="319">
        <f t="shared" si="771"/>
        <v>5.4887499999999992E-2</v>
      </c>
      <c r="R4991" s="319">
        <f t="shared" si="771"/>
        <v>5.4887499999999992E-2</v>
      </c>
      <c r="S4991" s="319">
        <f t="shared" si="771"/>
        <v>5.4887499999999992E-2</v>
      </c>
      <c r="T4991" s="319">
        <f t="shared" si="771"/>
        <v>1.0548875</v>
      </c>
    </row>
    <row r="4992" spans="2:20" ht="17.399999999999999" hidden="1" outlineLevel="1">
      <c r="C4992" s="312">
        <v>1</v>
      </c>
      <c r="D4992" s="319">
        <f t="shared" ref="D4992:D5006" si="772">SUM(E4992:T4992)</f>
        <v>5.2989163227379135E-2</v>
      </c>
      <c r="E4992" s="313">
        <f>E4991/(1+HLOOKUP(E4988,$C$3750:$AP$3753,4,0)/$C$3744)^$C4992</f>
        <v>5.2989163227379135E-2</v>
      </c>
      <c r="F4992" s="320"/>
      <c r="G4992" s="320"/>
    </row>
    <row r="4993" spans="2:20" ht="17.399999999999999" hidden="1" outlineLevel="1">
      <c r="C4993" s="312">
        <f t="shared" ref="C4993:C5007" si="773">C4992+1</f>
        <v>2</v>
      </c>
      <c r="D4993" s="319">
        <f t="shared" si="772"/>
        <v>5.0843228348133755E-2</v>
      </c>
      <c r="E4993" s="319"/>
      <c r="F4993" s="313">
        <f>F4991/(1+HLOOKUP(F4988,$C$3750:$AP$3753,4,0)/$C$3744)^$C4993</f>
        <v>5.0843228348133755E-2</v>
      </c>
      <c r="G4993" s="319"/>
    </row>
    <row r="4994" spans="2:20" ht="17.399999999999999" hidden="1" outlineLevel="1">
      <c r="C4994" s="312">
        <f t="shared" si="773"/>
        <v>3</v>
      </c>
      <c r="D4994" s="319">
        <f t="shared" si="772"/>
        <v>4.8555771811278813E-2</v>
      </c>
      <c r="G4994" s="313">
        <f>G4991/(1+HLOOKUP(G4988,$C$3750:$AP$3753,4,0)/$C$3744)^$C4994</f>
        <v>4.8555771811278813E-2</v>
      </c>
    </row>
    <row r="4995" spans="2:20" ht="17.399999999999999" hidden="1" outlineLevel="1">
      <c r="C4995" s="312">
        <f t="shared" si="773"/>
        <v>4</v>
      </c>
      <c r="D4995" s="319">
        <f t="shared" si="772"/>
        <v>4.6284954016440061E-2</v>
      </c>
      <c r="H4995" s="313">
        <f>H4991/(1+HLOOKUP(H4988,$C$3750:$AP$3753,4,0)/$C$3744)^$C4995</f>
        <v>4.6284954016440061E-2</v>
      </c>
    </row>
    <row r="4996" spans="2:20" ht="17.399999999999999" hidden="1" outlineLevel="1">
      <c r="C4996" s="312">
        <f t="shared" si="773"/>
        <v>5</v>
      </c>
      <c r="D4996" s="319">
        <f t="shared" si="772"/>
        <v>4.4075332331053839E-2</v>
      </c>
      <c r="I4996" s="313">
        <f>I4991/(1+HLOOKUP(I4988,$C$3750:$AP$3753,4,0)/$C$3744)^$C4996</f>
        <v>4.4075332331053839E-2</v>
      </c>
    </row>
    <row r="4997" spans="2:20" ht="17.399999999999999" hidden="1" outlineLevel="1">
      <c r="C4997" s="312">
        <f t="shared" si="773"/>
        <v>6</v>
      </c>
      <c r="D4997" s="319">
        <f t="shared" si="772"/>
        <v>4.1857867059293945E-2</v>
      </c>
      <c r="J4997" s="313">
        <f>J4991/(1+HLOOKUP(J4988,$C$3750:$AP$3753,4,0)/$C$3744)^$C4997</f>
        <v>4.1857867059293945E-2</v>
      </c>
    </row>
    <row r="4998" spans="2:20" ht="17.399999999999999" hidden="1" outlineLevel="1">
      <c r="C4998" s="312">
        <f t="shared" si="773"/>
        <v>7</v>
      </c>
      <c r="D4998" s="319">
        <f t="shared" si="772"/>
        <v>3.9640792937131228E-2</v>
      </c>
      <c r="K4998" s="313">
        <f>K4991/(1+HLOOKUP(K4988,$C$3750:$AP$3753,4,0)/$C$3744)^$C4998</f>
        <v>3.9640792937131228E-2</v>
      </c>
    </row>
    <row r="4999" spans="2:20" ht="17.399999999999999" hidden="1" outlineLevel="1">
      <c r="C4999" s="312">
        <f t="shared" si="773"/>
        <v>8</v>
      </c>
      <c r="D4999" s="319">
        <f t="shared" si="772"/>
        <v>3.74319637176962E-2</v>
      </c>
      <c r="L4999" s="313">
        <f>L4991/(1+HLOOKUP(L4988,$C$3750:$AP$3753,4,0)/$C$3744)^$C4999</f>
        <v>3.74319637176962E-2</v>
      </c>
    </row>
    <row r="5000" spans="2:20" ht="17.399999999999999" hidden="1" outlineLevel="1">
      <c r="C5000" s="312">
        <f t="shared" si="773"/>
        <v>9</v>
      </c>
      <c r="D5000" s="319">
        <f t="shared" si="772"/>
        <v>3.5238823721653351E-2</v>
      </c>
      <c r="M5000" s="313">
        <f>M4991/(1+HLOOKUP(M4988,$C$3750:$AP$3753,4,0)/$C$3744)^$C5000</f>
        <v>3.5238823721653351E-2</v>
      </c>
    </row>
    <row r="5001" spans="2:20" ht="17.399999999999999" hidden="1" outlineLevel="1">
      <c r="C5001" s="312">
        <f t="shared" si="773"/>
        <v>10</v>
      </c>
      <c r="D5001" s="319">
        <f t="shared" si="772"/>
        <v>3.306838366202676E-2</v>
      </c>
      <c r="N5001" s="313">
        <f>N4991/(1+HLOOKUP(N4988,$C$3750:$AP$3753,4,0)/$C$3744)^$C5001</f>
        <v>3.306838366202676E-2</v>
      </c>
    </row>
    <row r="5002" spans="2:20" ht="17.399999999999999" hidden="1" outlineLevel="1">
      <c r="C5002" s="312">
        <f t="shared" si="773"/>
        <v>11</v>
      </c>
      <c r="D5002" s="319">
        <f t="shared" si="772"/>
        <v>3.0927200731825911E-2</v>
      </c>
      <c r="O5002" s="313">
        <f>O4991/(1+HLOOKUP(O4988,$C$3750:$AP$3753,4,0)/$C$3744)^$C5002</f>
        <v>3.0927200731825911E-2</v>
      </c>
    </row>
    <row r="5003" spans="2:20" ht="17.399999999999999" hidden="1" outlineLevel="1">
      <c r="C5003" s="312">
        <f t="shared" si="773"/>
        <v>12</v>
      </c>
      <c r="D5003" s="319">
        <f t="shared" si="772"/>
        <v>2.8821362903236E-2</v>
      </c>
      <c r="P5003" s="313">
        <f>P4991/(1+HLOOKUP(P4988,$C$3750:$AP$3753,4,0)/$C$3744)^$C5003</f>
        <v>2.8821362903236E-2</v>
      </c>
    </row>
    <row r="5004" spans="2:20" ht="17.399999999999999" hidden="1" outlineLevel="1">
      <c r="C5004" s="312">
        <f t="shared" si="773"/>
        <v>13</v>
      </c>
      <c r="D5004" s="319">
        <f t="shared" si="772"/>
        <v>2.7160889756414199E-2</v>
      </c>
      <c r="Q5004" s="313">
        <f>Q4991/(1+HLOOKUP(Q4988,$C$3750:$AP$3753,4,0)/$C$3744)^$C5004</f>
        <v>2.7160889756414199E-2</v>
      </c>
    </row>
    <row r="5005" spans="2:20" ht="17.399999999999999" hidden="1" outlineLevel="1">
      <c r="C5005" s="312">
        <f t="shared" si="773"/>
        <v>14</v>
      </c>
      <c r="D5005" s="319">
        <f t="shared" si="772"/>
        <v>2.5564152735565566E-2</v>
      </c>
      <c r="R5005" s="313">
        <f>R4991/(1+HLOOKUP(R4988,$C$3750:$AP$3753,4,0)/$C$3744)^$C5005</f>
        <v>2.5564152735565566E-2</v>
      </c>
    </row>
    <row r="5006" spans="2:20" ht="17.399999999999999" hidden="1" outlineLevel="1">
      <c r="C5006" s="312">
        <f t="shared" si="773"/>
        <v>15</v>
      </c>
      <c r="D5006" s="319">
        <f t="shared" si="772"/>
        <v>2.4029747445893888E-2</v>
      </c>
      <c r="S5006" s="313">
        <f>S4991/(1+HLOOKUP(S4988,$C$3750:$AP$3753,4,0)/$C$3744)^$C5006</f>
        <v>2.4029747445893888E-2</v>
      </c>
    </row>
    <row r="5007" spans="2:20" ht="17.399999999999999" hidden="1" outlineLevel="1">
      <c r="B5007" s="268"/>
      <c r="C5007" s="314">
        <f t="shared" si="773"/>
        <v>16</v>
      </c>
      <c r="D5007" s="321">
        <f>D4991-SUM(D4992:D5006)</f>
        <v>0.43351036559497735</v>
      </c>
      <c r="E5007" s="268"/>
      <c r="F5007" s="268"/>
      <c r="G5007" s="268"/>
      <c r="H5007" s="268"/>
      <c r="I5007" s="268"/>
      <c r="J5007" s="268"/>
      <c r="K5007" s="268"/>
      <c r="L5007" s="268"/>
      <c r="M5007" s="268"/>
      <c r="N5007" s="268"/>
      <c r="O5007" s="268"/>
      <c r="P5007" s="268"/>
      <c r="Q5007" s="268"/>
      <c r="R5007" s="268"/>
      <c r="S5007" s="268"/>
      <c r="T5007" s="316">
        <f>((T4991/$D5007)^(1/$C5007)-1)*$C$3744</f>
        <v>0.22861267831098964</v>
      </c>
    </row>
    <row r="5008" spans="2:20" hidden="1" outlineLevel="1"/>
    <row r="5009" spans="2:21" ht="17.399999999999999" collapsed="1">
      <c r="B5009" s="302" t="s">
        <v>108</v>
      </c>
      <c r="C5009" s="304">
        <f>U5029</f>
        <v>0.23089217371764281</v>
      </c>
      <c r="D5009" s="317">
        <v>0</v>
      </c>
      <c r="E5009" s="317">
        <f t="shared" ref="E5009:U5009" si="774">D5009+1</f>
        <v>1</v>
      </c>
      <c r="F5009" s="317">
        <f t="shared" si="774"/>
        <v>2</v>
      </c>
      <c r="G5009" s="317">
        <f t="shared" si="774"/>
        <v>3</v>
      </c>
      <c r="H5009" s="317">
        <f t="shared" si="774"/>
        <v>4</v>
      </c>
      <c r="I5009" s="317">
        <f t="shared" si="774"/>
        <v>5</v>
      </c>
      <c r="J5009" s="317">
        <f t="shared" si="774"/>
        <v>6</v>
      </c>
      <c r="K5009" s="317">
        <f t="shared" si="774"/>
        <v>7</v>
      </c>
      <c r="L5009" s="317">
        <f t="shared" si="774"/>
        <v>8</v>
      </c>
      <c r="M5009" s="317">
        <f t="shared" si="774"/>
        <v>9</v>
      </c>
      <c r="N5009" s="317">
        <f t="shared" si="774"/>
        <v>10</v>
      </c>
      <c r="O5009" s="317">
        <f t="shared" si="774"/>
        <v>11</v>
      </c>
      <c r="P5009" s="317">
        <f t="shared" si="774"/>
        <v>12</v>
      </c>
      <c r="Q5009" s="317">
        <f t="shared" si="774"/>
        <v>13</v>
      </c>
      <c r="R5009" s="317">
        <f t="shared" si="774"/>
        <v>14</v>
      </c>
      <c r="S5009" s="317">
        <f t="shared" si="774"/>
        <v>15</v>
      </c>
      <c r="T5009" s="317">
        <f t="shared" si="774"/>
        <v>16</v>
      </c>
      <c r="U5009" s="318">
        <f t="shared" si="774"/>
        <v>17</v>
      </c>
    </row>
    <row r="5010" spans="2:21" ht="17.399999999999999" hidden="1" outlineLevel="1">
      <c r="C5010" s="307" t="s">
        <v>2487</v>
      </c>
      <c r="D5010" s="319"/>
      <c r="E5010" s="319"/>
      <c r="F5010" s="319"/>
      <c r="G5010" s="319"/>
      <c r="H5010" s="319"/>
      <c r="I5010" s="319"/>
      <c r="J5010" s="319"/>
      <c r="K5010" s="319"/>
      <c r="L5010" s="319"/>
      <c r="M5010" s="319"/>
      <c r="N5010" s="319"/>
      <c r="O5010" s="319"/>
      <c r="P5010" s="319"/>
      <c r="Q5010" s="319"/>
      <c r="R5010" s="319"/>
      <c r="S5010" s="319"/>
      <c r="T5010" s="319"/>
      <c r="U5010" s="319">
        <v>1</v>
      </c>
    </row>
    <row r="5011" spans="2:21" ht="17.399999999999999" hidden="1" outlineLevel="1">
      <c r="C5011" s="307" t="s">
        <v>2488</v>
      </c>
      <c r="D5011" s="319"/>
      <c r="E5011" s="319">
        <f t="shared" ref="E5011:T5011" si="775">F5011</f>
        <v>5.5303124999999988E-2</v>
      </c>
      <c r="F5011" s="319">
        <f t="shared" si="775"/>
        <v>5.5303124999999988E-2</v>
      </c>
      <c r="G5011" s="319">
        <f t="shared" si="775"/>
        <v>5.5303124999999988E-2</v>
      </c>
      <c r="H5011" s="319">
        <f t="shared" si="775"/>
        <v>5.5303124999999988E-2</v>
      </c>
      <c r="I5011" s="319">
        <f t="shared" si="775"/>
        <v>5.5303124999999988E-2</v>
      </c>
      <c r="J5011" s="319">
        <f t="shared" si="775"/>
        <v>5.5303124999999988E-2</v>
      </c>
      <c r="K5011" s="319">
        <f t="shared" si="775"/>
        <v>5.5303124999999988E-2</v>
      </c>
      <c r="L5011" s="319">
        <f t="shared" si="775"/>
        <v>5.5303124999999988E-2</v>
      </c>
      <c r="M5011" s="319">
        <f t="shared" si="775"/>
        <v>5.5303124999999988E-2</v>
      </c>
      <c r="N5011" s="319">
        <f t="shared" si="775"/>
        <v>5.5303124999999988E-2</v>
      </c>
      <c r="O5011" s="319">
        <f t="shared" si="775"/>
        <v>5.5303124999999988E-2</v>
      </c>
      <c r="P5011" s="319">
        <f t="shared" si="775"/>
        <v>5.5303124999999988E-2</v>
      </c>
      <c r="Q5011" s="319">
        <f t="shared" si="775"/>
        <v>5.5303124999999988E-2</v>
      </c>
      <c r="R5011" s="319">
        <f t="shared" si="775"/>
        <v>5.5303124999999988E-2</v>
      </c>
      <c r="S5011" s="319">
        <f t="shared" si="775"/>
        <v>5.5303124999999988E-2</v>
      </c>
      <c r="T5011" s="319">
        <f t="shared" si="775"/>
        <v>5.5303124999999988E-2</v>
      </c>
      <c r="U5011" s="319">
        <f>HLOOKUP(U5009,$C$3750:$AP$3752,3,0)/$C$3744</f>
        <v>5.5303124999999988E-2</v>
      </c>
    </row>
    <row r="5012" spans="2:21" ht="17.399999999999999" hidden="1" outlineLevel="1">
      <c r="C5012" s="307" t="s">
        <v>2489</v>
      </c>
      <c r="D5012" s="319">
        <v>1</v>
      </c>
      <c r="E5012" s="319">
        <f t="shared" ref="E5012:U5012" si="776">SUM(E5010:E5011)</f>
        <v>5.5303124999999988E-2</v>
      </c>
      <c r="F5012" s="319">
        <f t="shared" si="776"/>
        <v>5.5303124999999988E-2</v>
      </c>
      <c r="G5012" s="319">
        <f t="shared" si="776"/>
        <v>5.5303124999999988E-2</v>
      </c>
      <c r="H5012" s="319">
        <f t="shared" si="776"/>
        <v>5.5303124999999988E-2</v>
      </c>
      <c r="I5012" s="319">
        <f t="shared" si="776"/>
        <v>5.5303124999999988E-2</v>
      </c>
      <c r="J5012" s="319">
        <f t="shared" si="776"/>
        <v>5.5303124999999988E-2</v>
      </c>
      <c r="K5012" s="319">
        <f t="shared" si="776"/>
        <v>5.5303124999999988E-2</v>
      </c>
      <c r="L5012" s="319">
        <f t="shared" si="776"/>
        <v>5.5303124999999988E-2</v>
      </c>
      <c r="M5012" s="319">
        <f t="shared" si="776"/>
        <v>5.5303124999999988E-2</v>
      </c>
      <c r="N5012" s="319">
        <f t="shared" si="776"/>
        <v>5.5303124999999988E-2</v>
      </c>
      <c r="O5012" s="319">
        <f t="shared" si="776"/>
        <v>5.5303124999999988E-2</v>
      </c>
      <c r="P5012" s="319">
        <f t="shared" si="776"/>
        <v>5.5303124999999988E-2</v>
      </c>
      <c r="Q5012" s="319">
        <f t="shared" si="776"/>
        <v>5.5303124999999988E-2</v>
      </c>
      <c r="R5012" s="319">
        <f t="shared" si="776"/>
        <v>5.5303124999999988E-2</v>
      </c>
      <c r="S5012" s="319">
        <f t="shared" si="776"/>
        <v>5.5303124999999988E-2</v>
      </c>
      <c r="T5012" s="319">
        <f t="shared" si="776"/>
        <v>5.5303124999999988E-2</v>
      </c>
      <c r="U5012" s="319">
        <f t="shared" si="776"/>
        <v>1.055303125</v>
      </c>
    </row>
    <row r="5013" spans="2:21" ht="17.399999999999999" hidden="1" outlineLevel="1">
      <c r="C5013" s="312">
        <v>1</v>
      </c>
      <c r="D5013" s="319">
        <f t="shared" ref="D5013:D5028" si="777">SUM(E5013:U5013)</f>
        <v>5.3390413438563454E-2</v>
      </c>
      <c r="E5013" s="313">
        <f>E5012/(1+HLOOKUP(E5009,$C$3750:$AP$3753,4,0)/$C$3744)^$C5013</f>
        <v>5.3390413438563454E-2</v>
      </c>
      <c r="F5013" s="320"/>
      <c r="G5013" s="320"/>
    </row>
    <row r="5014" spans="2:21" ht="17.399999999999999" hidden="1" outlineLevel="1">
      <c r="C5014" s="312">
        <f t="shared" ref="C5014:C5029" si="778">C5013+1</f>
        <v>2</v>
      </c>
      <c r="D5014" s="319">
        <f t="shared" si="777"/>
        <v>5.12282288816285E-2</v>
      </c>
      <c r="E5014" s="319"/>
      <c r="F5014" s="313">
        <f>F5012/(1+HLOOKUP(F5009,$C$3750:$AP$3753,4,0)/$C$3744)^$C5014</f>
        <v>5.12282288816285E-2</v>
      </c>
      <c r="G5014" s="319"/>
    </row>
    <row r="5015" spans="2:21" ht="17.399999999999999" hidden="1" outlineLevel="1">
      <c r="C5015" s="312">
        <f t="shared" si="778"/>
        <v>3</v>
      </c>
      <c r="D5015" s="319">
        <f t="shared" si="777"/>
        <v>4.8923451021646608E-2</v>
      </c>
      <c r="G5015" s="313">
        <f>G5012/(1+HLOOKUP(G5009,$C$3750:$AP$3753,4,0)/$C$3744)^$C5015</f>
        <v>4.8923451021646608E-2</v>
      </c>
    </row>
    <row r="5016" spans="2:21" ht="17.399999999999999" hidden="1" outlineLevel="1">
      <c r="C5016" s="312">
        <f t="shared" si="778"/>
        <v>4</v>
      </c>
      <c r="D5016" s="319">
        <f t="shared" si="777"/>
        <v>4.663543789734341E-2</v>
      </c>
      <c r="H5016" s="313">
        <f>H5012/(1+HLOOKUP(H5009,$C$3750:$AP$3753,4,0)/$C$3744)^$C5016</f>
        <v>4.663543789734341E-2</v>
      </c>
    </row>
    <row r="5017" spans="2:21" ht="17.399999999999999" hidden="1" outlineLevel="1">
      <c r="C5017" s="312">
        <f t="shared" si="778"/>
        <v>5</v>
      </c>
      <c r="D5017" s="319">
        <f t="shared" si="777"/>
        <v>4.4409084278220205E-2</v>
      </c>
      <c r="I5017" s="313">
        <f>I5012/(1+HLOOKUP(I5009,$C$3750:$AP$3753,4,0)/$C$3744)^$C5017</f>
        <v>4.4409084278220205E-2</v>
      </c>
    </row>
    <row r="5018" spans="2:21" ht="17.399999999999999" hidden="1" outlineLevel="1">
      <c r="C5018" s="312">
        <f t="shared" si="778"/>
        <v>6</v>
      </c>
      <c r="D5018" s="319">
        <f t="shared" si="777"/>
        <v>4.2174827678679395E-2</v>
      </c>
      <c r="J5018" s="313">
        <f>J5012/(1+HLOOKUP(J5009,$C$3750:$AP$3753,4,0)/$C$3744)^$C5018</f>
        <v>4.2174827678679395E-2</v>
      </c>
    </row>
    <row r="5019" spans="2:21" ht="17.399999999999999" hidden="1" outlineLevel="1">
      <c r="C5019" s="312">
        <f t="shared" si="778"/>
        <v>7</v>
      </c>
      <c r="D5019" s="319">
        <f t="shared" si="777"/>
        <v>3.9940965190640589E-2</v>
      </c>
      <c r="K5019" s="313">
        <f>K5012/(1+HLOOKUP(K5009,$C$3750:$AP$3753,4,0)/$C$3744)^$C5019</f>
        <v>3.9940965190640589E-2</v>
      </c>
    </row>
    <row r="5020" spans="2:21" ht="17.399999999999999" hidden="1" outlineLevel="1">
      <c r="C5020" s="312">
        <f t="shared" si="778"/>
        <v>8</v>
      </c>
      <c r="D5020" s="319">
        <f t="shared" si="777"/>
        <v>3.7715410038264043E-2</v>
      </c>
      <c r="L5020" s="313">
        <f>L5012/(1+HLOOKUP(L5009,$C$3750:$AP$3753,4,0)/$C$3744)^$C5020</f>
        <v>3.7715410038264043E-2</v>
      </c>
    </row>
    <row r="5021" spans="2:21" ht="17.399999999999999" hidden="1" outlineLevel="1">
      <c r="C5021" s="312">
        <f t="shared" si="778"/>
        <v>9</v>
      </c>
      <c r="D5021" s="319">
        <f t="shared" si="777"/>
        <v>3.5505662912895655E-2</v>
      </c>
      <c r="M5021" s="313">
        <f>M5012/(1+HLOOKUP(M5009,$C$3750:$AP$3753,4,0)/$C$3744)^$C5021</f>
        <v>3.5505662912895655E-2</v>
      </c>
    </row>
    <row r="5022" spans="2:21" ht="17.399999999999999" hidden="1" outlineLevel="1">
      <c r="C5022" s="312">
        <f t="shared" si="778"/>
        <v>10</v>
      </c>
      <c r="D5022" s="319">
        <f t="shared" si="777"/>
        <v>3.3318787614830758E-2</v>
      </c>
      <c r="N5022" s="313">
        <f>N5012/(1+HLOOKUP(N5009,$C$3750:$AP$3753,4,0)/$C$3744)^$C5022</f>
        <v>3.3318787614830758E-2</v>
      </c>
    </row>
    <row r="5023" spans="2:21" ht="17.399999999999999" hidden="1" outlineLevel="1">
      <c r="C5023" s="312">
        <f t="shared" si="778"/>
        <v>11</v>
      </c>
      <c r="D5023" s="319">
        <f t="shared" si="777"/>
        <v>3.1161390990157314E-2</v>
      </c>
      <c r="O5023" s="313">
        <f>O5012/(1+HLOOKUP(O5009,$C$3750:$AP$3753,4,0)/$C$3744)^$C5023</f>
        <v>3.1161390990157314E-2</v>
      </c>
    </row>
    <row r="5024" spans="2:21" ht="17.399999999999999" hidden="1" outlineLevel="1">
      <c r="C5024" s="312">
        <f t="shared" si="778"/>
        <v>12</v>
      </c>
      <c r="D5024" s="319">
        <f t="shared" si="777"/>
        <v>2.9039607111054851E-2</v>
      </c>
      <c r="P5024" s="313">
        <f>P5012/(1+HLOOKUP(P5009,$C$3750:$AP$3753,4,0)/$C$3744)^$C5024</f>
        <v>2.9039607111054851E-2</v>
      </c>
    </row>
    <row r="5025" spans="2:22" ht="17.399999999999999" hidden="1" outlineLevel="1">
      <c r="C5025" s="312">
        <f t="shared" si="778"/>
        <v>13</v>
      </c>
      <c r="D5025" s="319">
        <f t="shared" si="777"/>
        <v>2.7366560351814055E-2</v>
      </c>
      <c r="Q5025" s="313">
        <f>Q5012/(1+HLOOKUP(Q5009,$C$3750:$AP$3753,4,0)/$C$3744)^$C5025</f>
        <v>2.7366560351814055E-2</v>
      </c>
    </row>
    <row r="5026" spans="2:22" ht="17.399999999999999" hidden="1" outlineLevel="1">
      <c r="C5026" s="312">
        <f t="shared" si="778"/>
        <v>14</v>
      </c>
      <c r="D5026" s="319">
        <f t="shared" si="777"/>
        <v>2.5757732348058743E-2</v>
      </c>
      <c r="R5026" s="313">
        <f>R5012/(1+HLOOKUP(R5009,$C$3750:$AP$3753,4,0)/$C$3744)^$C5026</f>
        <v>2.5757732348058743E-2</v>
      </c>
    </row>
    <row r="5027" spans="2:22" ht="17.399999999999999" hidden="1" outlineLevel="1">
      <c r="C5027" s="312">
        <f t="shared" si="778"/>
        <v>15</v>
      </c>
      <c r="D5027" s="319">
        <f t="shared" si="777"/>
        <v>2.4211708070484179E-2</v>
      </c>
      <c r="S5027" s="313">
        <f>S5012/(1+HLOOKUP(S5009,$C$3750:$AP$3753,4,0)/$C$3744)^$C5027</f>
        <v>2.4211708070484179E-2</v>
      </c>
    </row>
    <row r="5028" spans="2:22" ht="17.399999999999999" hidden="1" outlineLevel="1">
      <c r="C5028" s="312">
        <f t="shared" si="778"/>
        <v>16</v>
      </c>
      <c r="D5028" s="319">
        <f t="shared" si="777"/>
        <v>2.2727047137533332E-2</v>
      </c>
      <c r="T5028" s="313">
        <f>T5012/(1+HLOOKUP(T5009,$C$3750:$AP$3753,4,0)/$C$3744)^$C5028</f>
        <v>2.2727047137533332E-2</v>
      </c>
    </row>
    <row r="5029" spans="2:22" ht="17.399999999999999" hidden="1" outlineLevel="1">
      <c r="B5029" s="268"/>
      <c r="C5029" s="314">
        <f t="shared" si="778"/>
        <v>17</v>
      </c>
      <c r="D5029" s="321">
        <f>D5012-SUM(D5013:D5028)</f>
        <v>0.40649368503818473</v>
      </c>
      <c r="E5029" s="268"/>
      <c r="F5029" s="268"/>
      <c r="G5029" s="268"/>
      <c r="H5029" s="268"/>
      <c r="I5029" s="268"/>
      <c r="J5029" s="268"/>
      <c r="K5029" s="268"/>
      <c r="L5029" s="268"/>
      <c r="M5029" s="268"/>
      <c r="N5029" s="268"/>
      <c r="O5029" s="268"/>
      <c r="P5029" s="268"/>
      <c r="Q5029" s="268"/>
      <c r="R5029" s="268"/>
      <c r="S5029" s="268"/>
      <c r="T5029" s="268"/>
      <c r="U5029" s="316">
        <f>((U5012/$D5029)^(1/$C5029)-1)*$C$3744</f>
        <v>0.23089217371764281</v>
      </c>
    </row>
    <row r="5030" spans="2:22" hidden="1" outlineLevel="1"/>
    <row r="5031" spans="2:22" ht="17.399999999999999" collapsed="1">
      <c r="B5031" s="302" t="s">
        <v>109</v>
      </c>
      <c r="C5031" s="304">
        <f>V5052</f>
        <v>0.23328359287893363</v>
      </c>
      <c r="D5031" s="317">
        <v>0</v>
      </c>
      <c r="E5031" s="317">
        <f t="shared" ref="E5031:V5031" si="779">D5031+1</f>
        <v>1</v>
      </c>
      <c r="F5031" s="317">
        <f t="shared" si="779"/>
        <v>2</v>
      </c>
      <c r="G5031" s="317">
        <f t="shared" si="779"/>
        <v>3</v>
      </c>
      <c r="H5031" s="317">
        <f t="shared" si="779"/>
        <v>4</v>
      </c>
      <c r="I5031" s="317">
        <f t="shared" si="779"/>
        <v>5</v>
      </c>
      <c r="J5031" s="317">
        <f t="shared" si="779"/>
        <v>6</v>
      </c>
      <c r="K5031" s="317">
        <f t="shared" si="779"/>
        <v>7</v>
      </c>
      <c r="L5031" s="317">
        <f t="shared" si="779"/>
        <v>8</v>
      </c>
      <c r="M5031" s="317">
        <f t="shared" si="779"/>
        <v>9</v>
      </c>
      <c r="N5031" s="317">
        <f t="shared" si="779"/>
        <v>10</v>
      </c>
      <c r="O5031" s="317">
        <f t="shared" si="779"/>
        <v>11</v>
      </c>
      <c r="P5031" s="317">
        <f t="shared" si="779"/>
        <v>12</v>
      </c>
      <c r="Q5031" s="317">
        <f t="shared" si="779"/>
        <v>13</v>
      </c>
      <c r="R5031" s="317">
        <f t="shared" si="779"/>
        <v>14</v>
      </c>
      <c r="S5031" s="317">
        <f t="shared" si="779"/>
        <v>15</v>
      </c>
      <c r="T5031" s="317">
        <f t="shared" si="779"/>
        <v>16</v>
      </c>
      <c r="U5031" s="317">
        <f t="shared" si="779"/>
        <v>17</v>
      </c>
      <c r="V5031" s="318">
        <f t="shared" si="779"/>
        <v>18</v>
      </c>
    </row>
    <row r="5032" spans="2:22" ht="17.399999999999999" hidden="1" outlineLevel="1">
      <c r="C5032" s="307" t="s">
        <v>2487</v>
      </c>
      <c r="D5032" s="319"/>
      <c r="E5032" s="319"/>
      <c r="F5032" s="319"/>
      <c r="G5032" s="319"/>
      <c r="H5032" s="319"/>
      <c r="I5032" s="319"/>
      <c r="J5032" s="319"/>
      <c r="K5032" s="319"/>
      <c r="L5032" s="319"/>
      <c r="M5032" s="319"/>
      <c r="N5032" s="319"/>
      <c r="O5032" s="319"/>
      <c r="P5032" s="319"/>
      <c r="Q5032" s="319"/>
      <c r="R5032" s="319"/>
      <c r="S5032" s="319"/>
      <c r="T5032" s="319"/>
      <c r="U5032" s="319"/>
      <c r="V5032" s="319">
        <v>1</v>
      </c>
    </row>
    <row r="5033" spans="2:22" ht="17.399999999999999" hidden="1" outlineLevel="1">
      <c r="C5033" s="307" t="s">
        <v>2488</v>
      </c>
      <c r="D5033" s="319"/>
      <c r="E5033" s="319">
        <f t="shared" ref="E5033:U5033" si="780">F5033</f>
        <v>5.5718749999999984E-2</v>
      </c>
      <c r="F5033" s="319">
        <f t="shared" si="780"/>
        <v>5.5718749999999984E-2</v>
      </c>
      <c r="G5033" s="319">
        <f t="shared" si="780"/>
        <v>5.5718749999999984E-2</v>
      </c>
      <c r="H5033" s="319">
        <f t="shared" si="780"/>
        <v>5.5718749999999984E-2</v>
      </c>
      <c r="I5033" s="319">
        <f t="shared" si="780"/>
        <v>5.5718749999999984E-2</v>
      </c>
      <c r="J5033" s="319">
        <f t="shared" si="780"/>
        <v>5.5718749999999984E-2</v>
      </c>
      <c r="K5033" s="319">
        <f t="shared" si="780"/>
        <v>5.5718749999999984E-2</v>
      </c>
      <c r="L5033" s="319">
        <f t="shared" si="780"/>
        <v>5.5718749999999984E-2</v>
      </c>
      <c r="M5033" s="319">
        <f t="shared" si="780"/>
        <v>5.5718749999999984E-2</v>
      </c>
      <c r="N5033" s="319">
        <f t="shared" si="780"/>
        <v>5.5718749999999984E-2</v>
      </c>
      <c r="O5033" s="319">
        <f t="shared" si="780"/>
        <v>5.5718749999999984E-2</v>
      </c>
      <c r="P5033" s="319">
        <f t="shared" si="780"/>
        <v>5.5718749999999984E-2</v>
      </c>
      <c r="Q5033" s="319">
        <f t="shared" si="780"/>
        <v>5.5718749999999984E-2</v>
      </c>
      <c r="R5033" s="319">
        <f t="shared" si="780"/>
        <v>5.5718749999999984E-2</v>
      </c>
      <c r="S5033" s="319">
        <f t="shared" si="780"/>
        <v>5.5718749999999984E-2</v>
      </c>
      <c r="T5033" s="319">
        <f t="shared" si="780"/>
        <v>5.5718749999999984E-2</v>
      </c>
      <c r="U5033" s="319">
        <f t="shared" si="780"/>
        <v>5.5718749999999984E-2</v>
      </c>
      <c r="V5033" s="319">
        <f>HLOOKUP(V5031,$C$3750:$AP$3752,3,0)/$C$3744</f>
        <v>5.5718749999999984E-2</v>
      </c>
    </row>
    <row r="5034" spans="2:22" ht="17.399999999999999" hidden="1" outlineLevel="1">
      <c r="C5034" s="307" t="s">
        <v>2489</v>
      </c>
      <c r="D5034" s="319">
        <v>1</v>
      </c>
      <c r="E5034" s="319">
        <f t="shared" ref="E5034:V5034" si="781">SUM(E5032:E5033)</f>
        <v>5.5718749999999984E-2</v>
      </c>
      <c r="F5034" s="319">
        <f t="shared" si="781"/>
        <v>5.5718749999999984E-2</v>
      </c>
      <c r="G5034" s="319">
        <f t="shared" si="781"/>
        <v>5.5718749999999984E-2</v>
      </c>
      <c r="H5034" s="319">
        <f t="shared" si="781"/>
        <v>5.5718749999999984E-2</v>
      </c>
      <c r="I5034" s="319">
        <f t="shared" si="781"/>
        <v>5.5718749999999984E-2</v>
      </c>
      <c r="J5034" s="319">
        <f t="shared" si="781"/>
        <v>5.5718749999999984E-2</v>
      </c>
      <c r="K5034" s="319">
        <f t="shared" si="781"/>
        <v>5.5718749999999984E-2</v>
      </c>
      <c r="L5034" s="319">
        <f t="shared" si="781"/>
        <v>5.5718749999999984E-2</v>
      </c>
      <c r="M5034" s="319">
        <f t="shared" si="781"/>
        <v>5.5718749999999984E-2</v>
      </c>
      <c r="N5034" s="319">
        <f t="shared" si="781"/>
        <v>5.5718749999999984E-2</v>
      </c>
      <c r="O5034" s="319">
        <f t="shared" si="781"/>
        <v>5.5718749999999984E-2</v>
      </c>
      <c r="P5034" s="319">
        <f t="shared" si="781"/>
        <v>5.5718749999999984E-2</v>
      </c>
      <c r="Q5034" s="319">
        <f t="shared" si="781"/>
        <v>5.5718749999999984E-2</v>
      </c>
      <c r="R5034" s="319">
        <f t="shared" si="781"/>
        <v>5.5718749999999984E-2</v>
      </c>
      <c r="S5034" s="319">
        <f t="shared" si="781"/>
        <v>5.5718749999999984E-2</v>
      </c>
      <c r="T5034" s="319">
        <f t="shared" si="781"/>
        <v>5.5718749999999984E-2</v>
      </c>
      <c r="U5034" s="319">
        <f t="shared" si="781"/>
        <v>5.5718749999999984E-2</v>
      </c>
      <c r="V5034" s="319">
        <f t="shared" si="781"/>
        <v>1.05571875</v>
      </c>
    </row>
    <row r="5035" spans="2:22" ht="17.399999999999999" hidden="1" outlineLevel="1">
      <c r="C5035" s="312">
        <v>1</v>
      </c>
      <c r="D5035" s="319">
        <f t="shared" ref="D5035:D5051" si="782">SUM(E5035:V5035)</f>
        <v>5.3791663649747773E-2</v>
      </c>
      <c r="E5035" s="313">
        <f>E5034/(1+HLOOKUP(E5031,$C$3750:$AP$3753,4,0)/$C$3744)^$C5035</f>
        <v>5.3791663649747773E-2</v>
      </c>
      <c r="F5035" s="320"/>
      <c r="G5035" s="320"/>
    </row>
    <row r="5036" spans="2:22" ht="17.399999999999999" hidden="1" outlineLevel="1">
      <c r="C5036" s="312">
        <f t="shared" ref="C5036:C5052" si="783">C5035+1</f>
        <v>2</v>
      </c>
      <c r="D5036" s="319">
        <f t="shared" si="782"/>
        <v>5.1613229415123245E-2</v>
      </c>
      <c r="E5036" s="319"/>
      <c r="F5036" s="313">
        <f>F5034/(1+HLOOKUP(F5031,$C$3750:$AP$3753,4,0)/$C$3744)^$C5036</f>
        <v>5.1613229415123245E-2</v>
      </c>
      <c r="G5036" s="319"/>
    </row>
    <row r="5037" spans="2:22" ht="17.399999999999999" hidden="1" outlineLevel="1">
      <c r="C5037" s="312">
        <f t="shared" si="783"/>
        <v>3</v>
      </c>
      <c r="D5037" s="319">
        <f t="shared" si="782"/>
        <v>4.929113023201441E-2</v>
      </c>
      <c r="G5037" s="313">
        <f>G5034/(1+HLOOKUP(G5031,$C$3750:$AP$3753,4,0)/$C$3744)^$C5037</f>
        <v>4.929113023201441E-2</v>
      </c>
    </row>
    <row r="5038" spans="2:22" ht="17.399999999999999" hidden="1" outlineLevel="1">
      <c r="C5038" s="312">
        <f t="shared" si="783"/>
        <v>4</v>
      </c>
      <c r="D5038" s="319">
        <f t="shared" si="782"/>
        <v>4.6985921778246766E-2</v>
      </c>
      <c r="H5038" s="313">
        <f>H5034/(1+HLOOKUP(H5031,$C$3750:$AP$3753,4,0)/$C$3744)^$C5038</f>
        <v>4.6985921778246766E-2</v>
      </c>
    </row>
    <row r="5039" spans="2:22" ht="17.399999999999999" hidden="1" outlineLevel="1">
      <c r="C5039" s="312">
        <f t="shared" si="783"/>
        <v>5</v>
      </c>
      <c r="D5039" s="319">
        <f t="shared" si="782"/>
        <v>4.4742836225386579E-2</v>
      </c>
      <c r="I5039" s="313">
        <f>I5034/(1+HLOOKUP(I5031,$C$3750:$AP$3753,4,0)/$C$3744)^$C5039</f>
        <v>4.4742836225386579E-2</v>
      </c>
    </row>
    <row r="5040" spans="2:22" ht="17.399999999999999" hidden="1" outlineLevel="1">
      <c r="C5040" s="312">
        <f t="shared" si="783"/>
        <v>6</v>
      </c>
      <c r="D5040" s="319">
        <f t="shared" si="782"/>
        <v>4.2491788298064846E-2</v>
      </c>
      <c r="J5040" s="313">
        <f>J5034/(1+HLOOKUP(J5031,$C$3750:$AP$3753,4,0)/$C$3744)^$C5040</f>
        <v>4.2491788298064846E-2</v>
      </c>
    </row>
    <row r="5041" spans="2:23" ht="17.399999999999999" hidden="1" outlineLevel="1">
      <c r="C5041" s="312">
        <f t="shared" si="783"/>
        <v>7</v>
      </c>
      <c r="D5041" s="319">
        <f t="shared" si="782"/>
        <v>4.0241137444149949E-2</v>
      </c>
      <c r="K5041" s="313">
        <f>K5034/(1+HLOOKUP(K5031,$C$3750:$AP$3753,4,0)/$C$3744)^$C5041</f>
        <v>4.0241137444149949E-2</v>
      </c>
    </row>
    <row r="5042" spans="2:23" ht="17.399999999999999" hidden="1" outlineLevel="1">
      <c r="C5042" s="312">
        <f t="shared" si="783"/>
        <v>8</v>
      </c>
      <c r="D5042" s="319">
        <f t="shared" si="782"/>
        <v>3.7998856358831878E-2</v>
      </c>
      <c r="L5042" s="313">
        <f>L5034/(1+HLOOKUP(L5031,$C$3750:$AP$3753,4,0)/$C$3744)^$C5042</f>
        <v>3.7998856358831878E-2</v>
      </c>
    </row>
    <row r="5043" spans="2:23" ht="17.399999999999999" hidden="1" outlineLevel="1">
      <c r="C5043" s="312">
        <f t="shared" si="783"/>
        <v>9</v>
      </c>
      <c r="D5043" s="319">
        <f t="shared" si="782"/>
        <v>3.577250210413796E-2</v>
      </c>
      <c r="M5043" s="313">
        <f>M5034/(1+HLOOKUP(M5031,$C$3750:$AP$3753,4,0)/$C$3744)^$C5043</f>
        <v>3.577250210413796E-2</v>
      </c>
    </row>
    <row r="5044" spans="2:23" ht="17.399999999999999" hidden="1" outlineLevel="1">
      <c r="C5044" s="312">
        <f t="shared" si="783"/>
        <v>10</v>
      </c>
      <c r="D5044" s="319">
        <f t="shared" si="782"/>
        <v>3.3569191567634764E-2</v>
      </c>
      <c r="N5044" s="313">
        <f>N5034/(1+HLOOKUP(N5031,$C$3750:$AP$3753,4,0)/$C$3744)^$C5044</f>
        <v>3.3569191567634764E-2</v>
      </c>
    </row>
    <row r="5045" spans="2:23" ht="17.399999999999999" hidden="1" outlineLevel="1">
      <c r="C5045" s="312">
        <f t="shared" si="783"/>
        <v>11</v>
      </c>
      <c r="D5045" s="319">
        <f t="shared" si="782"/>
        <v>3.1395581248488721E-2</v>
      </c>
      <c r="O5045" s="313">
        <f>O5034/(1+HLOOKUP(O5031,$C$3750:$AP$3753,4,0)/$C$3744)^$C5045</f>
        <v>3.1395581248488721E-2</v>
      </c>
    </row>
    <row r="5046" spans="2:23" ht="17.399999999999999" hidden="1" outlineLevel="1">
      <c r="C5046" s="312">
        <f t="shared" si="783"/>
        <v>12</v>
      </c>
      <c r="D5046" s="319">
        <f t="shared" si="782"/>
        <v>2.9257851318873707E-2</v>
      </c>
      <c r="P5046" s="313">
        <f>P5034/(1+HLOOKUP(P5031,$C$3750:$AP$3753,4,0)/$C$3744)^$C5046</f>
        <v>2.9257851318873707E-2</v>
      </c>
    </row>
    <row r="5047" spans="2:23" ht="17.399999999999999" hidden="1" outlineLevel="1">
      <c r="C5047" s="312">
        <f t="shared" si="783"/>
        <v>13</v>
      </c>
      <c r="D5047" s="319">
        <f t="shared" si="782"/>
        <v>2.7572230947213908E-2</v>
      </c>
      <c r="Q5047" s="313">
        <f>Q5034/(1+HLOOKUP(Q5031,$C$3750:$AP$3753,4,0)/$C$3744)^$C5047</f>
        <v>2.7572230947213908E-2</v>
      </c>
    </row>
    <row r="5048" spans="2:23" ht="17.399999999999999" hidden="1" outlineLevel="1">
      <c r="C5048" s="312">
        <f t="shared" si="783"/>
        <v>14</v>
      </c>
      <c r="D5048" s="319">
        <f t="shared" si="782"/>
        <v>2.5951311960551924E-2</v>
      </c>
      <c r="R5048" s="313">
        <f>R5034/(1+HLOOKUP(R5031,$C$3750:$AP$3753,4,0)/$C$3744)^$C5048</f>
        <v>2.5951311960551924E-2</v>
      </c>
    </row>
    <row r="5049" spans="2:23" ht="17.399999999999999" hidden="1" outlineLevel="1">
      <c r="C5049" s="312">
        <f t="shared" si="783"/>
        <v>15</v>
      </c>
      <c r="D5049" s="319">
        <f t="shared" si="782"/>
        <v>2.439366869507447E-2</v>
      </c>
      <c r="S5049" s="313">
        <f>S5034/(1+HLOOKUP(S5031,$C$3750:$AP$3753,4,0)/$C$3744)^$C5049</f>
        <v>2.439366869507447E-2</v>
      </c>
    </row>
    <row r="5050" spans="2:23" ht="17.399999999999999" hidden="1" outlineLevel="1">
      <c r="C5050" s="312">
        <f t="shared" si="783"/>
        <v>16</v>
      </c>
      <c r="D5050" s="319">
        <f t="shared" si="782"/>
        <v>2.2897849944183719E-2</v>
      </c>
      <c r="T5050" s="313">
        <f>T5034/(1+HLOOKUP(T5031,$C$3750:$AP$3753,4,0)/$C$3744)^$C5050</f>
        <v>2.2897849944183719E-2</v>
      </c>
    </row>
    <row r="5051" spans="2:23" ht="17.399999999999999" hidden="1" outlineLevel="1">
      <c r="C5051" s="312">
        <f t="shared" si="783"/>
        <v>17</v>
      </c>
      <c r="D5051" s="319">
        <f t="shared" si="782"/>
        <v>2.1462383154812876E-2</v>
      </c>
      <c r="U5051" s="313">
        <f>U5034/(1+HLOOKUP(U5031,$C$3750:$AP$3753,4,0)/$C$3744)^$C5051</f>
        <v>2.1462383154812876E-2</v>
      </c>
    </row>
    <row r="5052" spans="2:23" ht="17.399999999999999" hidden="1" outlineLevel="1">
      <c r="B5052" s="268"/>
      <c r="C5052" s="314">
        <f t="shared" si="783"/>
        <v>18</v>
      </c>
      <c r="D5052" s="321">
        <f>D5034-SUM(D5035:D5051)</f>
        <v>0.38057086565746256</v>
      </c>
      <c r="E5052" s="268"/>
      <c r="F5052" s="268"/>
      <c r="G5052" s="268"/>
      <c r="H5052" s="268"/>
      <c r="I5052" s="268"/>
      <c r="J5052" s="268"/>
      <c r="K5052" s="268"/>
      <c r="L5052" s="268"/>
      <c r="M5052" s="268"/>
      <c r="N5052" s="268"/>
      <c r="O5052" s="268"/>
      <c r="P5052" s="268"/>
      <c r="Q5052" s="268"/>
      <c r="R5052" s="268"/>
      <c r="S5052" s="268"/>
      <c r="T5052" s="268"/>
      <c r="U5052" s="268"/>
      <c r="V5052" s="316">
        <f>((V5034/$D5052)^(1/$C5052)-1)*$C$3744</f>
        <v>0.23328359287893363</v>
      </c>
    </row>
    <row r="5053" spans="2:23" hidden="1" outlineLevel="1"/>
    <row r="5054" spans="2:23" ht="17.399999999999999" collapsed="1">
      <c r="B5054" s="302" t="s">
        <v>110</v>
      </c>
      <c r="C5054" s="304">
        <f>W5076</f>
        <v>0.23579162788803743</v>
      </c>
      <c r="D5054" s="317">
        <v>0</v>
      </c>
      <c r="E5054" s="317">
        <f t="shared" ref="E5054:W5054" si="784">D5054+1</f>
        <v>1</v>
      </c>
      <c r="F5054" s="317">
        <f t="shared" si="784"/>
        <v>2</v>
      </c>
      <c r="G5054" s="317">
        <f t="shared" si="784"/>
        <v>3</v>
      </c>
      <c r="H5054" s="317">
        <f t="shared" si="784"/>
        <v>4</v>
      </c>
      <c r="I5054" s="317">
        <f t="shared" si="784"/>
        <v>5</v>
      </c>
      <c r="J5054" s="317">
        <f t="shared" si="784"/>
        <v>6</v>
      </c>
      <c r="K5054" s="317">
        <f t="shared" si="784"/>
        <v>7</v>
      </c>
      <c r="L5054" s="317">
        <f t="shared" si="784"/>
        <v>8</v>
      </c>
      <c r="M5054" s="317">
        <f t="shared" si="784"/>
        <v>9</v>
      </c>
      <c r="N5054" s="317">
        <f t="shared" si="784"/>
        <v>10</v>
      </c>
      <c r="O5054" s="317">
        <f t="shared" si="784"/>
        <v>11</v>
      </c>
      <c r="P5054" s="317">
        <f t="shared" si="784"/>
        <v>12</v>
      </c>
      <c r="Q5054" s="317">
        <f t="shared" si="784"/>
        <v>13</v>
      </c>
      <c r="R5054" s="317">
        <f t="shared" si="784"/>
        <v>14</v>
      </c>
      <c r="S5054" s="317">
        <f t="shared" si="784"/>
        <v>15</v>
      </c>
      <c r="T5054" s="317">
        <f t="shared" si="784"/>
        <v>16</v>
      </c>
      <c r="U5054" s="317">
        <f t="shared" si="784"/>
        <v>17</v>
      </c>
      <c r="V5054" s="317">
        <f t="shared" si="784"/>
        <v>18</v>
      </c>
      <c r="W5054" s="318">
        <f t="shared" si="784"/>
        <v>19</v>
      </c>
    </row>
    <row r="5055" spans="2:23" ht="17.399999999999999" hidden="1" outlineLevel="1">
      <c r="C5055" s="307" t="s">
        <v>2487</v>
      </c>
      <c r="D5055" s="319"/>
      <c r="E5055" s="319"/>
      <c r="F5055" s="319"/>
      <c r="G5055" s="319"/>
      <c r="H5055" s="319"/>
      <c r="I5055" s="319"/>
      <c r="J5055" s="319"/>
      <c r="K5055" s="319"/>
      <c r="L5055" s="319"/>
      <c r="M5055" s="319"/>
      <c r="N5055" s="319"/>
      <c r="O5055" s="319"/>
      <c r="P5055" s="319"/>
      <c r="Q5055" s="319"/>
      <c r="R5055" s="319"/>
      <c r="S5055" s="319"/>
      <c r="T5055" s="319"/>
      <c r="U5055" s="319"/>
      <c r="V5055" s="319"/>
      <c r="W5055" s="319">
        <v>1</v>
      </c>
    </row>
    <row r="5056" spans="2:23" ht="17.399999999999999" hidden="1" outlineLevel="1">
      <c r="C5056" s="307" t="s">
        <v>2488</v>
      </c>
      <c r="D5056" s="319"/>
      <c r="E5056" s="319">
        <f t="shared" ref="E5056:V5056" si="785">F5056</f>
        <v>5.6134374999999979E-2</v>
      </c>
      <c r="F5056" s="319">
        <f t="shared" si="785"/>
        <v>5.6134374999999979E-2</v>
      </c>
      <c r="G5056" s="319">
        <f t="shared" si="785"/>
        <v>5.6134374999999979E-2</v>
      </c>
      <c r="H5056" s="319">
        <f t="shared" si="785"/>
        <v>5.6134374999999979E-2</v>
      </c>
      <c r="I5056" s="319">
        <f t="shared" si="785"/>
        <v>5.6134374999999979E-2</v>
      </c>
      <c r="J5056" s="319">
        <f t="shared" si="785"/>
        <v>5.6134374999999979E-2</v>
      </c>
      <c r="K5056" s="319">
        <f t="shared" si="785"/>
        <v>5.6134374999999979E-2</v>
      </c>
      <c r="L5056" s="319">
        <f t="shared" si="785"/>
        <v>5.6134374999999979E-2</v>
      </c>
      <c r="M5056" s="319">
        <f t="shared" si="785"/>
        <v>5.6134374999999979E-2</v>
      </c>
      <c r="N5056" s="319">
        <f t="shared" si="785"/>
        <v>5.6134374999999979E-2</v>
      </c>
      <c r="O5056" s="319">
        <f t="shared" si="785"/>
        <v>5.6134374999999979E-2</v>
      </c>
      <c r="P5056" s="319">
        <f t="shared" si="785"/>
        <v>5.6134374999999979E-2</v>
      </c>
      <c r="Q5056" s="319">
        <f t="shared" si="785"/>
        <v>5.6134374999999979E-2</v>
      </c>
      <c r="R5056" s="319">
        <f t="shared" si="785"/>
        <v>5.6134374999999979E-2</v>
      </c>
      <c r="S5056" s="319">
        <f t="shared" si="785"/>
        <v>5.6134374999999979E-2</v>
      </c>
      <c r="T5056" s="319">
        <f t="shared" si="785"/>
        <v>5.6134374999999979E-2</v>
      </c>
      <c r="U5056" s="319">
        <f t="shared" si="785"/>
        <v>5.6134374999999979E-2</v>
      </c>
      <c r="V5056" s="319">
        <f t="shared" si="785"/>
        <v>5.6134374999999979E-2</v>
      </c>
      <c r="W5056" s="319">
        <f>HLOOKUP(W5054,$C$3750:$AP$3752,3,0)/$C$3744</f>
        <v>5.6134374999999979E-2</v>
      </c>
    </row>
    <row r="5057" spans="3:23" ht="17.399999999999999" hidden="1" outlineLevel="1">
      <c r="C5057" s="307" t="s">
        <v>2489</v>
      </c>
      <c r="D5057" s="319">
        <v>1</v>
      </c>
      <c r="E5057" s="319">
        <f t="shared" ref="E5057:W5057" si="786">SUM(E5055:E5056)</f>
        <v>5.6134374999999979E-2</v>
      </c>
      <c r="F5057" s="319">
        <f t="shared" si="786"/>
        <v>5.6134374999999979E-2</v>
      </c>
      <c r="G5057" s="319">
        <f t="shared" si="786"/>
        <v>5.6134374999999979E-2</v>
      </c>
      <c r="H5057" s="319">
        <f t="shared" si="786"/>
        <v>5.6134374999999979E-2</v>
      </c>
      <c r="I5057" s="319">
        <f t="shared" si="786"/>
        <v>5.6134374999999979E-2</v>
      </c>
      <c r="J5057" s="319">
        <f t="shared" si="786"/>
        <v>5.6134374999999979E-2</v>
      </c>
      <c r="K5057" s="319">
        <f t="shared" si="786"/>
        <v>5.6134374999999979E-2</v>
      </c>
      <c r="L5057" s="319">
        <f t="shared" si="786"/>
        <v>5.6134374999999979E-2</v>
      </c>
      <c r="M5057" s="319">
        <f t="shared" si="786"/>
        <v>5.6134374999999979E-2</v>
      </c>
      <c r="N5057" s="319">
        <f t="shared" si="786"/>
        <v>5.6134374999999979E-2</v>
      </c>
      <c r="O5057" s="319">
        <f t="shared" si="786"/>
        <v>5.6134374999999979E-2</v>
      </c>
      <c r="P5057" s="319">
        <f t="shared" si="786"/>
        <v>5.6134374999999979E-2</v>
      </c>
      <c r="Q5057" s="319">
        <f t="shared" si="786"/>
        <v>5.6134374999999979E-2</v>
      </c>
      <c r="R5057" s="319">
        <f t="shared" si="786"/>
        <v>5.6134374999999979E-2</v>
      </c>
      <c r="S5057" s="319">
        <f t="shared" si="786"/>
        <v>5.6134374999999979E-2</v>
      </c>
      <c r="T5057" s="319">
        <f t="shared" si="786"/>
        <v>5.6134374999999979E-2</v>
      </c>
      <c r="U5057" s="319">
        <f t="shared" si="786"/>
        <v>5.6134374999999979E-2</v>
      </c>
      <c r="V5057" s="319">
        <f t="shared" si="786"/>
        <v>5.6134374999999979E-2</v>
      </c>
      <c r="W5057" s="319">
        <f t="shared" si="786"/>
        <v>1.0561343750000001</v>
      </c>
    </row>
    <row r="5058" spans="3:23" ht="17.399999999999999" hidden="1" outlineLevel="1">
      <c r="C5058" s="312">
        <v>1</v>
      </c>
      <c r="D5058" s="319">
        <f t="shared" ref="D5058:D5075" si="787">SUM(E5058:W5058)</f>
        <v>5.4192913860932085E-2</v>
      </c>
      <c r="E5058" s="313">
        <f>E5057/(1+HLOOKUP(E5054,$C$3750:$AP$3753,4,0)/$C$3744)^$C5058</f>
        <v>5.4192913860932085E-2</v>
      </c>
      <c r="F5058" s="320"/>
      <c r="G5058" s="320"/>
    </row>
    <row r="5059" spans="3:23" ht="17.399999999999999" hidden="1" outlineLevel="1">
      <c r="C5059" s="312">
        <f t="shared" ref="C5059:C5076" si="788">C5058+1</f>
        <v>2</v>
      </c>
      <c r="D5059" s="319">
        <f t="shared" si="787"/>
        <v>5.1998229948617997E-2</v>
      </c>
      <c r="E5059" s="319"/>
      <c r="F5059" s="313">
        <f>F5057/(1+HLOOKUP(F5054,$C$3750:$AP$3753,4,0)/$C$3744)^$C5059</f>
        <v>5.1998229948617997E-2</v>
      </c>
      <c r="G5059" s="319"/>
    </row>
    <row r="5060" spans="3:23" ht="17.399999999999999" hidden="1" outlineLevel="1">
      <c r="C5060" s="312">
        <f t="shared" si="788"/>
        <v>3</v>
      </c>
      <c r="D5060" s="319">
        <f t="shared" si="787"/>
        <v>4.9658809442382205E-2</v>
      </c>
      <c r="G5060" s="313">
        <f>G5057/(1+HLOOKUP(G5054,$C$3750:$AP$3753,4,0)/$C$3744)^$C5060</f>
        <v>4.9658809442382205E-2</v>
      </c>
    </row>
    <row r="5061" spans="3:23" ht="17.399999999999999" hidden="1" outlineLevel="1">
      <c r="C5061" s="312">
        <f t="shared" si="788"/>
        <v>4</v>
      </c>
      <c r="D5061" s="319">
        <f t="shared" si="787"/>
        <v>4.7336405659150114E-2</v>
      </c>
      <c r="H5061" s="313">
        <f>H5057/(1+HLOOKUP(H5054,$C$3750:$AP$3753,4,0)/$C$3744)^$C5061</f>
        <v>4.7336405659150114E-2</v>
      </c>
    </row>
    <row r="5062" spans="3:23" ht="17.399999999999999" hidden="1" outlineLevel="1">
      <c r="C5062" s="312">
        <f t="shared" si="788"/>
        <v>5</v>
      </c>
      <c r="D5062" s="319">
        <f t="shared" si="787"/>
        <v>4.5076588172552945E-2</v>
      </c>
      <c r="I5062" s="313">
        <f>I5057/(1+HLOOKUP(I5054,$C$3750:$AP$3753,4,0)/$C$3744)^$C5062</f>
        <v>4.5076588172552945E-2</v>
      </c>
    </row>
    <row r="5063" spans="3:23" ht="17.399999999999999" hidden="1" outlineLevel="1">
      <c r="C5063" s="312">
        <f t="shared" si="788"/>
        <v>6</v>
      </c>
      <c r="D5063" s="319">
        <f t="shared" si="787"/>
        <v>4.2808748917450297E-2</v>
      </c>
      <c r="J5063" s="313">
        <f>J5057/(1+HLOOKUP(J5054,$C$3750:$AP$3753,4,0)/$C$3744)^$C5063</f>
        <v>4.2808748917450297E-2</v>
      </c>
    </row>
    <row r="5064" spans="3:23" ht="17.399999999999999" hidden="1" outlineLevel="1">
      <c r="C5064" s="312">
        <f t="shared" si="788"/>
        <v>7</v>
      </c>
      <c r="D5064" s="319">
        <f t="shared" si="787"/>
        <v>4.054130969765931E-2</v>
      </c>
      <c r="K5064" s="313">
        <f>K5057/(1+HLOOKUP(K5054,$C$3750:$AP$3753,4,0)/$C$3744)^$C5064</f>
        <v>4.054130969765931E-2</v>
      </c>
    </row>
    <row r="5065" spans="3:23" ht="17.399999999999999" hidden="1" outlineLevel="1">
      <c r="C5065" s="312">
        <f t="shared" si="788"/>
        <v>8</v>
      </c>
      <c r="D5065" s="319">
        <f t="shared" si="787"/>
        <v>3.8282302679399721E-2</v>
      </c>
      <c r="L5065" s="313">
        <f>L5057/(1+HLOOKUP(L5054,$C$3750:$AP$3753,4,0)/$C$3744)^$C5065</f>
        <v>3.8282302679399721E-2</v>
      </c>
    </row>
    <row r="5066" spans="3:23" ht="17.399999999999999" hidden="1" outlineLevel="1">
      <c r="C5066" s="312">
        <f t="shared" si="788"/>
        <v>9</v>
      </c>
      <c r="D5066" s="319">
        <f t="shared" si="787"/>
        <v>3.6039341295380264E-2</v>
      </c>
      <c r="M5066" s="313">
        <f>M5057/(1+HLOOKUP(M5054,$C$3750:$AP$3753,4,0)/$C$3744)^$C5066</f>
        <v>3.6039341295380264E-2</v>
      </c>
    </row>
    <row r="5067" spans="3:23" ht="17.399999999999999" hidden="1" outlineLevel="1">
      <c r="C5067" s="312">
        <f t="shared" si="788"/>
        <v>10</v>
      </c>
      <c r="D5067" s="319">
        <f t="shared" si="787"/>
        <v>3.3819595520438769E-2</v>
      </c>
      <c r="N5067" s="313">
        <f>N5057/(1+HLOOKUP(N5054,$C$3750:$AP$3753,4,0)/$C$3744)^$C5067</f>
        <v>3.3819595520438769E-2</v>
      </c>
    </row>
    <row r="5068" spans="3:23" ht="17.399999999999999" hidden="1" outlineLevel="1">
      <c r="C5068" s="312">
        <f t="shared" si="788"/>
        <v>11</v>
      </c>
      <c r="D5068" s="319">
        <f t="shared" si="787"/>
        <v>3.1629771506820129E-2</v>
      </c>
      <c r="O5068" s="313">
        <f>O5057/(1+HLOOKUP(O5054,$C$3750:$AP$3753,4,0)/$C$3744)^$C5068</f>
        <v>3.1629771506820129E-2</v>
      </c>
    </row>
    <row r="5069" spans="3:23" ht="17.399999999999999" hidden="1" outlineLevel="1">
      <c r="C5069" s="312">
        <f t="shared" si="788"/>
        <v>12</v>
      </c>
      <c r="D5069" s="319">
        <f t="shared" si="787"/>
        <v>2.9476095526692562E-2</v>
      </c>
      <c r="P5069" s="313">
        <f>P5057/(1+HLOOKUP(P5054,$C$3750:$AP$3753,4,0)/$C$3744)^$C5069</f>
        <v>2.9476095526692562E-2</v>
      </c>
    </row>
    <row r="5070" spans="3:23" ht="17.399999999999999" hidden="1" outlineLevel="1">
      <c r="C5070" s="312">
        <f t="shared" si="788"/>
        <v>13</v>
      </c>
      <c r="D5070" s="319">
        <f t="shared" si="787"/>
        <v>2.7777901542613764E-2</v>
      </c>
      <c r="Q5070" s="313">
        <f>Q5057/(1+HLOOKUP(Q5054,$C$3750:$AP$3753,4,0)/$C$3744)^$C5070</f>
        <v>2.7777901542613764E-2</v>
      </c>
    </row>
    <row r="5071" spans="3:23" ht="17.399999999999999" hidden="1" outlineLevel="1">
      <c r="C5071" s="312">
        <f t="shared" si="788"/>
        <v>14</v>
      </c>
      <c r="D5071" s="319">
        <f t="shared" si="787"/>
        <v>2.6144891573045101E-2</v>
      </c>
      <c r="R5071" s="313">
        <f>R5057/(1+HLOOKUP(R5054,$C$3750:$AP$3753,4,0)/$C$3744)^$C5071</f>
        <v>2.6144891573045101E-2</v>
      </c>
    </row>
    <row r="5072" spans="3:23" ht="17.399999999999999" hidden="1" outlineLevel="1">
      <c r="C5072" s="312">
        <f t="shared" si="788"/>
        <v>15</v>
      </c>
      <c r="D5072" s="319">
        <f t="shared" si="787"/>
        <v>2.4575629319664762E-2</v>
      </c>
      <c r="S5072" s="313">
        <f>S5057/(1+HLOOKUP(S5054,$C$3750:$AP$3753,4,0)/$C$3744)^$C5072</f>
        <v>2.4575629319664762E-2</v>
      </c>
    </row>
    <row r="5073" spans="2:24" ht="17.399999999999999" hidden="1" outlineLevel="1">
      <c r="C5073" s="312">
        <f t="shared" si="788"/>
        <v>16</v>
      </c>
      <c r="D5073" s="319">
        <f t="shared" si="787"/>
        <v>2.3068652750834109E-2</v>
      </c>
      <c r="T5073" s="313">
        <f>T5057/(1+HLOOKUP(T5054,$C$3750:$AP$3753,4,0)/$C$3744)^$C5073</f>
        <v>2.3068652750834109E-2</v>
      </c>
    </row>
    <row r="5074" spans="2:24" ht="17.399999999999999" hidden="1" outlineLevel="1">
      <c r="C5074" s="312">
        <f t="shared" si="788"/>
        <v>17</v>
      </c>
      <c r="D5074" s="319">
        <f t="shared" si="787"/>
        <v>2.162247832921501E-2</v>
      </c>
      <c r="U5074" s="313">
        <f>U5057/(1+HLOOKUP(U5054,$C$3750:$AP$3753,4,0)/$C$3744)^$C5074</f>
        <v>2.162247832921501E-2</v>
      </c>
    </row>
    <row r="5075" spans="2:24" ht="17.399999999999999" hidden="1" outlineLevel="1">
      <c r="C5075" s="312">
        <f t="shared" si="788"/>
        <v>18</v>
      </c>
      <c r="D5075" s="319">
        <f t="shared" si="787"/>
        <v>2.0235605067060382E-2</v>
      </c>
      <c r="V5075" s="313">
        <f>V5057/(1+HLOOKUP(V5054,$C$3750:$AP$3753,4,0)/$C$3744)^$C5075</f>
        <v>2.0235605067060382E-2</v>
      </c>
    </row>
    <row r="5076" spans="2:24" ht="17.399999999999999" hidden="1" outlineLevel="1">
      <c r="B5076" s="268"/>
      <c r="C5076" s="314">
        <f t="shared" si="788"/>
        <v>19</v>
      </c>
      <c r="D5076" s="321">
        <f>D5057-SUM(D5058:D5075)</f>
        <v>0.35571472919009051</v>
      </c>
      <c r="E5076" s="268"/>
      <c r="F5076" s="268"/>
      <c r="G5076" s="268"/>
      <c r="H5076" s="268"/>
      <c r="I5076" s="268"/>
      <c r="J5076" s="268"/>
      <c r="K5076" s="268"/>
      <c r="L5076" s="268"/>
      <c r="M5076" s="268"/>
      <c r="N5076" s="268"/>
      <c r="O5076" s="268"/>
      <c r="P5076" s="268"/>
      <c r="Q5076" s="268"/>
      <c r="R5076" s="268"/>
      <c r="S5076" s="268"/>
      <c r="T5076" s="268"/>
      <c r="U5076" s="268"/>
      <c r="V5076" s="268"/>
      <c r="W5076" s="316">
        <f>((W5057/$D5076)^(1/$C5076)-1)*$C$3744</f>
        <v>0.23579162788803743</v>
      </c>
    </row>
    <row r="5077" spans="2:24" hidden="1" outlineLevel="1"/>
    <row r="5078" spans="2:24" ht="17.399999999999999" collapsed="1">
      <c r="B5078" s="302" t="s">
        <v>111</v>
      </c>
      <c r="C5078" s="304">
        <f>X5101</f>
        <v>0.23842273951389448</v>
      </c>
      <c r="D5078" s="317">
        <v>0</v>
      </c>
      <c r="E5078" s="317">
        <f t="shared" ref="E5078:X5078" si="789">D5078+1</f>
        <v>1</v>
      </c>
      <c r="F5078" s="317">
        <f t="shared" si="789"/>
        <v>2</v>
      </c>
      <c r="G5078" s="317">
        <f t="shared" si="789"/>
        <v>3</v>
      </c>
      <c r="H5078" s="317">
        <f t="shared" si="789"/>
        <v>4</v>
      </c>
      <c r="I5078" s="317">
        <f t="shared" si="789"/>
        <v>5</v>
      </c>
      <c r="J5078" s="317">
        <f t="shared" si="789"/>
        <v>6</v>
      </c>
      <c r="K5078" s="317">
        <f t="shared" si="789"/>
        <v>7</v>
      </c>
      <c r="L5078" s="317">
        <f t="shared" si="789"/>
        <v>8</v>
      </c>
      <c r="M5078" s="317">
        <f t="shared" si="789"/>
        <v>9</v>
      </c>
      <c r="N5078" s="317">
        <f t="shared" si="789"/>
        <v>10</v>
      </c>
      <c r="O5078" s="317">
        <f t="shared" si="789"/>
        <v>11</v>
      </c>
      <c r="P5078" s="317">
        <f t="shared" si="789"/>
        <v>12</v>
      </c>
      <c r="Q5078" s="317">
        <f t="shared" si="789"/>
        <v>13</v>
      </c>
      <c r="R5078" s="317">
        <f t="shared" si="789"/>
        <v>14</v>
      </c>
      <c r="S5078" s="317">
        <f t="shared" si="789"/>
        <v>15</v>
      </c>
      <c r="T5078" s="317">
        <f t="shared" si="789"/>
        <v>16</v>
      </c>
      <c r="U5078" s="317">
        <f t="shared" si="789"/>
        <v>17</v>
      </c>
      <c r="V5078" s="317">
        <f t="shared" si="789"/>
        <v>18</v>
      </c>
      <c r="W5078" s="317">
        <f t="shared" si="789"/>
        <v>19</v>
      </c>
      <c r="X5078" s="318">
        <f t="shared" si="789"/>
        <v>20</v>
      </c>
    </row>
    <row r="5079" spans="2:24" ht="17.399999999999999" hidden="1" outlineLevel="1">
      <c r="C5079" s="307" t="s">
        <v>2487</v>
      </c>
      <c r="D5079" s="319"/>
      <c r="E5079" s="319"/>
      <c r="F5079" s="319"/>
      <c r="G5079" s="319"/>
      <c r="H5079" s="319"/>
      <c r="I5079" s="319"/>
      <c r="J5079" s="319"/>
      <c r="K5079" s="319"/>
      <c r="L5079" s="319"/>
      <c r="M5079" s="319"/>
      <c r="N5079" s="319"/>
      <c r="O5079" s="319"/>
      <c r="P5079" s="319"/>
      <c r="Q5079" s="319"/>
      <c r="R5079" s="319"/>
      <c r="S5079" s="319"/>
      <c r="T5079" s="319"/>
      <c r="U5079" s="319"/>
      <c r="V5079" s="319"/>
      <c r="W5079" s="319"/>
      <c r="X5079" s="319">
        <v>1</v>
      </c>
    </row>
    <row r="5080" spans="2:24" ht="17.399999999999999" hidden="1" outlineLevel="1">
      <c r="C5080" s="307" t="s">
        <v>2488</v>
      </c>
      <c r="D5080" s="319"/>
      <c r="E5080" s="319">
        <f t="shared" ref="E5080:W5080" si="790">F5080</f>
        <v>5.6549999999999996E-2</v>
      </c>
      <c r="F5080" s="319">
        <f t="shared" si="790"/>
        <v>5.6549999999999996E-2</v>
      </c>
      <c r="G5080" s="319">
        <f t="shared" si="790"/>
        <v>5.6549999999999996E-2</v>
      </c>
      <c r="H5080" s="319">
        <f t="shared" si="790"/>
        <v>5.6549999999999996E-2</v>
      </c>
      <c r="I5080" s="319">
        <f t="shared" si="790"/>
        <v>5.6549999999999996E-2</v>
      </c>
      <c r="J5080" s="319">
        <f t="shared" si="790"/>
        <v>5.6549999999999996E-2</v>
      </c>
      <c r="K5080" s="319">
        <f t="shared" si="790"/>
        <v>5.6549999999999996E-2</v>
      </c>
      <c r="L5080" s="319">
        <f t="shared" si="790"/>
        <v>5.6549999999999996E-2</v>
      </c>
      <c r="M5080" s="319">
        <f t="shared" si="790"/>
        <v>5.6549999999999996E-2</v>
      </c>
      <c r="N5080" s="319">
        <f t="shared" si="790"/>
        <v>5.6549999999999996E-2</v>
      </c>
      <c r="O5080" s="319">
        <f t="shared" si="790"/>
        <v>5.6549999999999996E-2</v>
      </c>
      <c r="P5080" s="319">
        <f t="shared" si="790"/>
        <v>5.6549999999999996E-2</v>
      </c>
      <c r="Q5080" s="319">
        <f t="shared" si="790"/>
        <v>5.6549999999999996E-2</v>
      </c>
      <c r="R5080" s="319">
        <f t="shared" si="790"/>
        <v>5.6549999999999996E-2</v>
      </c>
      <c r="S5080" s="319">
        <f t="shared" si="790"/>
        <v>5.6549999999999996E-2</v>
      </c>
      <c r="T5080" s="319">
        <f t="shared" si="790"/>
        <v>5.6549999999999996E-2</v>
      </c>
      <c r="U5080" s="319">
        <f t="shared" si="790"/>
        <v>5.6549999999999996E-2</v>
      </c>
      <c r="V5080" s="319">
        <f t="shared" si="790"/>
        <v>5.6549999999999996E-2</v>
      </c>
      <c r="W5080" s="319">
        <f t="shared" si="790"/>
        <v>5.6549999999999996E-2</v>
      </c>
      <c r="X5080" s="319">
        <f>HLOOKUP(X5078,$C$3750:$AP$3752,3,0)/$C$3744</f>
        <v>5.6549999999999996E-2</v>
      </c>
    </row>
    <row r="5081" spans="2:24" ht="17.399999999999999" hidden="1" outlineLevel="1">
      <c r="C5081" s="307" t="s">
        <v>2489</v>
      </c>
      <c r="D5081" s="319">
        <v>1</v>
      </c>
      <c r="E5081" s="319">
        <f t="shared" ref="E5081:X5081" si="791">SUM(E5079:E5080)</f>
        <v>5.6549999999999996E-2</v>
      </c>
      <c r="F5081" s="319">
        <f t="shared" si="791"/>
        <v>5.6549999999999996E-2</v>
      </c>
      <c r="G5081" s="319">
        <f t="shared" si="791"/>
        <v>5.6549999999999996E-2</v>
      </c>
      <c r="H5081" s="319">
        <f t="shared" si="791"/>
        <v>5.6549999999999996E-2</v>
      </c>
      <c r="I5081" s="319">
        <f t="shared" si="791"/>
        <v>5.6549999999999996E-2</v>
      </c>
      <c r="J5081" s="319">
        <f t="shared" si="791"/>
        <v>5.6549999999999996E-2</v>
      </c>
      <c r="K5081" s="319">
        <f t="shared" si="791"/>
        <v>5.6549999999999996E-2</v>
      </c>
      <c r="L5081" s="319">
        <f t="shared" si="791"/>
        <v>5.6549999999999996E-2</v>
      </c>
      <c r="M5081" s="319">
        <f t="shared" si="791"/>
        <v>5.6549999999999996E-2</v>
      </c>
      <c r="N5081" s="319">
        <f t="shared" si="791"/>
        <v>5.6549999999999996E-2</v>
      </c>
      <c r="O5081" s="319">
        <f t="shared" si="791"/>
        <v>5.6549999999999996E-2</v>
      </c>
      <c r="P5081" s="319">
        <f t="shared" si="791"/>
        <v>5.6549999999999996E-2</v>
      </c>
      <c r="Q5081" s="319">
        <f t="shared" si="791"/>
        <v>5.6549999999999996E-2</v>
      </c>
      <c r="R5081" s="319">
        <f t="shared" si="791"/>
        <v>5.6549999999999996E-2</v>
      </c>
      <c r="S5081" s="319">
        <f t="shared" si="791"/>
        <v>5.6549999999999996E-2</v>
      </c>
      <c r="T5081" s="319">
        <f t="shared" si="791"/>
        <v>5.6549999999999996E-2</v>
      </c>
      <c r="U5081" s="319">
        <f t="shared" si="791"/>
        <v>5.6549999999999996E-2</v>
      </c>
      <c r="V5081" s="319">
        <f t="shared" si="791"/>
        <v>5.6549999999999996E-2</v>
      </c>
      <c r="W5081" s="319">
        <f t="shared" si="791"/>
        <v>5.6549999999999996E-2</v>
      </c>
      <c r="X5081" s="319">
        <f t="shared" si="791"/>
        <v>1.0565500000000001</v>
      </c>
    </row>
    <row r="5082" spans="2:24" ht="17.399999999999999" hidden="1" outlineLevel="1">
      <c r="C5082" s="312">
        <v>1</v>
      </c>
      <c r="D5082" s="319">
        <f t="shared" ref="D5082:D5100" si="792">SUM(E5082:X5082)</f>
        <v>5.4594164072116425E-2</v>
      </c>
      <c r="E5082" s="313">
        <f>E5081/(1+HLOOKUP(E5078,$C$3750:$AP$3753,4,0)/$C$3744)^$C5082</f>
        <v>5.4594164072116425E-2</v>
      </c>
      <c r="F5082" s="320"/>
      <c r="G5082" s="320"/>
    </row>
    <row r="5083" spans="2:24" ht="17.399999999999999" hidden="1" outlineLevel="1">
      <c r="C5083" s="312">
        <f t="shared" ref="C5083:C5101" si="793">C5082+1</f>
        <v>2</v>
      </c>
      <c r="D5083" s="319">
        <f t="shared" si="792"/>
        <v>5.2383230482112762E-2</v>
      </c>
      <c r="E5083" s="319"/>
      <c r="F5083" s="313">
        <f>F5081/(1+HLOOKUP(F5078,$C$3750:$AP$3753,4,0)/$C$3744)^$C5083</f>
        <v>5.2383230482112762E-2</v>
      </c>
      <c r="G5083" s="319"/>
    </row>
    <row r="5084" spans="2:24" ht="17.399999999999999" hidden="1" outlineLevel="1">
      <c r="C5084" s="312">
        <f t="shared" si="793"/>
        <v>3</v>
      </c>
      <c r="D5084" s="319">
        <f t="shared" si="792"/>
        <v>5.0026488652750022E-2</v>
      </c>
      <c r="G5084" s="313">
        <f>G5081/(1+HLOOKUP(G5078,$C$3750:$AP$3753,4,0)/$C$3744)^$C5084</f>
        <v>5.0026488652750022E-2</v>
      </c>
    </row>
    <row r="5085" spans="2:24" ht="17.399999999999999" hidden="1" outlineLevel="1">
      <c r="C5085" s="312">
        <f t="shared" si="793"/>
        <v>4</v>
      </c>
      <c r="D5085" s="319">
        <f t="shared" si="792"/>
        <v>4.7686889540053484E-2</v>
      </c>
      <c r="H5085" s="313">
        <f>H5081/(1+HLOOKUP(H5078,$C$3750:$AP$3753,4,0)/$C$3744)^$C5085</f>
        <v>4.7686889540053484E-2</v>
      </c>
    </row>
    <row r="5086" spans="2:24" ht="17.399999999999999" hidden="1" outlineLevel="1">
      <c r="C5086" s="312">
        <f t="shared" si="793"/>
        <v>5</v>
      </c>
      <c r="D5086" s="319">
        <f t="shared" si="792"/>
        <v>4.5410340119719332E-2</v>
      </c>
      <c r="I5086" s="313">
        <f>I5081/(1+HLOOKUP(I5078,$C$3750:$AP$3753,4,0)/$C$3744)^$C5086</f>
        <v>4.5410340119719332E-2</v>
      </c>
    </row>
    <row r="5087" spans="2:24" ht="17.399999999999999" hidden="1" outlineLevel="1">
      <c r="C5087" s="312">
        <f t="shared" si="793"/>
        <v>6</v>
      </c>
      <c r="D5087" s="319">
        <f t="shared" si="792"/>
        <v>4.3125709536835762E-2</v>
      </c>
      <c r="J5087" s="313">
        <f>J5081/(1+HLOOKUP(J5078,$C$3750:$AP$3753,4,0)/$C$3744)^$C5087</f>
        <v>4.3125709536835762E-2</v>
      </c>
    </row>
    <row r="5088" spans="2:24" ht="17.399999999999999" hidden="1" outlineLevel="1">
      <c r="C5088" s="312">
        <f t="shared" si="793"/>
        <v>7</v>
      </c>
      <c r="D5088" s="319">
        <f t="shared" si="792"/>
        <v>4.0841481951168684E-2</v>
      </c>
      <c r="K5088" s="313">
        <f>K5081/(1+HLOOKUP(K5078,$C$3750:$AP$3753,4,0)/$C$3744)^$C5088</f>
        <v>4.0841481951168684E-2</v>
      </c>
    </row>
    <row r="5089" spans="2:25" ht="17.399999999999999" hidden="1" outlineLevel="1">
      <c r="C5089" s="312">
        <f t="shared" si="793"/>
        <v>8</v>
      </c>
      <c r="D5089" s="319">
        <f t="shared" si="792"/>
        <v>3.8565748999967578E-2</v>
      </c>
      <c r="L5089" s="313">
        <f>L5081/(1+HLOOKUP(L5078,$C$3750:$AP$3753,4,0)/$C$3744)^$C5089</f>
        <v>3.8565748999967578E-2</v>
      </c>
    </row>
    <row r="5090" spans="2:25" ht="17.399999999999999" hidden="1" outlineLevel="1">
      <c r="C5090" s="312">
        <f t="shared" si="793"/>
        <v>9</v>
      </c>
      <c r="D5090" s="319">
        <f t="shared" si="792"/>
        <v>3.6306180486622583E-2</v>
      </c>
      <c r="M5090" s="313">
        <f>M5081/(1+HLOOKUP(M5078,$C$3750:$AP$3753,4,0)/$C$3744)^$C5090</f>
        <v>3.6306180486622583E-2</v>
      </c>
    </row>
    <row r="5091" spans="2:25" ht="17.399999999999999" hidden="1" outlineLevel="1">
      <c r="C5091" s="312">
        <f t="shared" si="793"/>
        <v>10</v>
      </c>
      <c r="D5091" s="319">
        <f t="shared" si="792"/>
        <v>3.4069999473242782E-2</v>
      </c>
      <c r="N5091" s="313">
        <f>N5081/(1+HLOOKUP(N5078,$C$3750:$AP$3753,4,0)/$C$3744)^$C5091</f>
        <v>3.4069999473242782E-2</v>
      </c>
    </row>
    <row r="5092" spans="2:25" ht="17.399999999999999" hidden="1" outlineLevel="1">
      <c r="C5092" s="312">
        <f t="shared" si="793"/>
        <v>11</v>
      </c>
      <c r="D5092" s="319">
        <f t="shared" si="792"/>
        <v>3.1863961765151542E-2</v>
      </c>
      <c r="O5092" s="313">
        <f>O5081/(1+HLOOKUP(O5078,$C$3750:$AP$3753,4,0)/$C$3744)^$C5092</f>
        <v>3.1863961765151542E-2</v>
      </c>
    </row>
    <row r="5093" spans="2:25" ht="17.399999999999999" hidden="1" outlineLevel="1">
      <c r="C5093" s="312">
        <f t="shared" si="793"/>
        <v>12</v>
      </c>
      <c r="D5093" s="319">
        <f t="shared" si="792"/>
        <v>2.9694339734511424E-2</v>
      </c>
      <c r="P5093" s="313">
        <f>P5081/(1+HLOOKUP(P5078,$C$3750:$AP$3753,4,0)/$C$3744)^$C5093</f>
        <v>2.9694339734511424E-2</v>
      </c>
    </row>
    <row r="5094" spans="2:25" ht="17.399999999999999" hidden="1" outlineLevel="1">
      <c r="C5094" s="312">
        <f t="shared" si="793"/>
        <v>13</v>
      </c>
      <c r="D5094" s="319">
        <f t="shared" si="792"/>
        <v>2.798357213801363E-2</v>
      </c>
      <c r="Q5094" s="313">
        <f>Q5081/(1+HLOOKUP(Q5078,$C$3750:$AP$3753,4,0)/$C$3744)^$C5094</f>
        <v>2.798357213801363E-2</v>
      </c>
    </row>
    <row r="5095" spans="2:25" ht="17.399999999999999" hidden="1" outlineLevel="1">
      <c r="C5095" s="312">
        <f t="shared" si="793"/>
        <v>14</v>
      </c>
      <c r="D5095" s="319">
        <f t="shared" si="792"/>
        <v>2.6338471185538288E-2</v>
      </c>
      <c r="R5095" s="313">
        <f>R5081/(1+HLOOKUP(R5078,$C$3750:$AP$3753,4,0)/$C$3744)^$C5095</f>
        <v>2.6338471185538288E-2</v>
      </c>
    </row>
    <row r="5096" spans="2:25" ht="17.399999999999999" hidden="1" outlineLevel="1">
      <c r="C5096" s="312">
        <f t="shared" si="793"/>
        <v>15</v>
      </c>
      <c r="D5096" s="319">
        <f t="shared" si="792"/>
        <v>2.475758994425506E-2</v>
      </c>
      <c r="S5096" s="313">
        <f>S5081/(1+HLOOKUP(S5078,$C$3750:$AP$3753,4,0)/$C$3744)^$C5096</f>
        <v>2.475758994425506E-2</v>
      </c>
    </row>
    <row r="5097" spans="2:25" ht="17.399999999999999" hidden="1" outlineLevel="1">
      <c r="C5097" s="312">
        <f t="shared" si="793"/>
        <v>16</v>
      </c>
      <c r="D5097" s="319">
        <f t="shared" si="792"/>
        <v>2.3239455557484502E-2</v>
      </c>
      <c r="T5097" s="313">
        <f>T5081/(1+HLOOKUP(T5078,$C$3750:$AP$3753,4,0)/$C$3744)^$C5097</f>
        <v>2.3239455557484502E-2</v>
      </c>
    </row>
    <row r="5098" spans="2:25" ht="17.399999999999999" hidden="1" outlineLevel="1">
      <c r="C5098" s="312">
        <f t="shared" si="793"/>
        <v>17</v>
      </c>
      <c r="D5098" s="319">
        <f t="shared" si="792"/>
        <v>2.1782573503617154E-2</v>
      </c>
      <c r="U5098" s="313">
        <f>U5081/(1+HLOOKUP(U5078,$C$3750:$AP$3753,4,0)/$C$3744)^$C5098</f>
        <v>2.1782573503617154E-2</v>
      </c>
    </row>
    <row r="5099" spans="2:25" ht="17.399999999999999" hidden="1" outlineLevel="1">
      <c r="C5099" s="312">
        <f t="shared" si="793"/>
        <v>18</v>
      </c>
      <c r="D5099" s="319">
        <f t="shared" si="792"/>
        <v>2.0385431681429873E-2</v>
      </c>
      <c r="V5099" s="313">
        <f>V5081/(1+HLOOKUP(V5078,$C$3750:$AP$3753,4,0)/$C$3744)^$C5099</f>
        <v>2.0385431681429873E-2</v>
      </c>
    </row>
    <row r="5100" spans="2:25" ht="17.399999999999999" hidden="1" outlineLevel="1">
      <c r="C5100" s="312">
        <f t="shared" si="793"/>
        <v>19</v>
      </c>
      <c r="D5100" s="319">
        <f t="shared" si="792"/>
        <v>1.9046504319774331E-2</v>
      </c>
      <c r="W5100" s="313">
        <f>W5081/(1+HLOOKUP(W5078,$C$3750:$AP$3753,4,0)/$C$3744)^$C5100</f>
        <v>1.9046504319774331E-2</v>
      </c>
    </row>
    <row r="5101" spans="2:25" ht="17.399999999999999" hidden="1" outlineLevel="1">
      <c r="B5101" s="268"/>
      <c r="C5101" s="314">
        <f t="shared" si="793"/>
        <v>20</v>
      </c>
      <c r="D5101" s="321">
        <f>D5081-SUM(D5082:D5100)</f>
        <v>0.33189786685563483</v>
      </c>
      <c r="E5101" s="268"/>
      <c r="F5101" s="268"/>
      <c r="G5101" s="268"/>
      <c r="H5101" s="268"/>
      <c r="I5101" s="268"/>
      <c r="J5101" s="268"/>
      <c r="K5101" s="268"/>
      <c r="L5101" s="268"/>
      <c r="M5101" s="268"/>
      <c r="N5101" s="268"/>
      <c r="O5101" s="268"/>
      <c r="P5101" s="268"/>
      <c r="Q5101" s="268"/>
      <c r="R5101" s="268"/>
      <c r="S5101" s="268"/>
      <c r="T5101" s="268"/>
      <c r="U5101" s="268"/>
      <c r="V5101" s="268"/>
      <c r="W5101" s="268"/>
      <c r="X5101" s="316">
        <f>((X5081/$D5101)^(1/$C5101)-1)*$C$3744</f>
        <v>0.23842273951389448</v>
      </c>
    </row>
    <row r="5102" spans="2:25" hidden="1" outlineLevel="1"/>
    <row r="5103" spans="2:25" ht="17.399999999999999" collapsed="1">
      <c r="B5103" s="302" t="s">
        <v>112</v>
      </c>
      <c r="C5103" s="304">
        <f>Y5127</f>
        <v>0.23888029753587858</v>
      </c>
      <c r="D5103" s="317">
        <v>0</v>
      </c>
      <c r="E5103" s="317">
        <f t="shared" ref="E5103:Y5103" si="794">D5103+1</f>
        <v>1</v>
      </c>
      <c r="F5103" s="317">
        <f t="shared" si="794"/>
        <v>2</v>
      </c>
      <c r="G5103" s="317">
        <f t="shared" si="794"/>
        <v>3</v>
      </c>
      <c r="H5103" s="317">
        <f t="shared" si="794"/>
        <v>4</v>
      </c>
      <c r="I5103" s="317">
        <f t="shared" si="794"/>
        <v>5</v>
      </c>
      <c r="J5103" s="317">
        <f t="shared" si="794"/>
        <v>6</v>
      </c>
      <c r="K5103" s="317">
        <f t="shared" si="794"/>
        <v>7</v>
      </c>
      <c r="L5103" s="317">
        <f t="shared" si="794"/>
        <v>8</v>
      </c>
      <c r="M5103" s="317">
        <f t="shared" si="794"/>
        <v>9</v>
      </c>
      <c r="N5103" s="317">
        <f t="shared" si="794"/>
        <v>10</v>
      </c>
      <c r="O5103" s="317">
        <f t="shared" si="794"/>
        <v>11</v>
      </c>
      <c r="P5103" s="317">
        <f t="shared" si="794"/>
        <v>12</v>
      </c>
      <c r="Q5103" s="317">
        <f t="shared" si="794"/>
        <v>13</v>
      </c>
      <c r="R5103" s="317">
        <f t="shared" si="794"/>
        <v>14</v>
      </c>
      <c r="S5103" s="317">
        <f t="shared" si="794"/>
        <v>15</v>
      </c>
      <c r="T5103" s="317">
        <f t="shared" si="794"/>
        <v>16</v>
      </c>
      <c r="U5103" s="317">
        <f t="shared" si="794"/>
        <v>17</v>
      </c>
      <c r="V5103" s="317">
        <f t="shared" si="794"/>
        <v>18</v>
      </c>
      <c r="W5103" s="317">
        <f t="shared" si="794"/>
        <v>19</v>
      </c>
      <c r="X5103" s="317">
        <f t="shared" si="794"/>
        <v>20</v>
      </c>
      <c r="Y5103" s="318">
        <f t="shared" si="794"/>
        <v>21</v>
      </c>
    </row>
    <row r="5104" spans="2:25" ht="17.399999999999999" hidden="1" outlineLevel="1">
      <c r="C5104" s="307" t="s">
        <v>2487</v>
      </c>
      <c r="D5104" s="319"/>
      <c r="E5104" s="319"/>
      <c r="F5104" s="319"/>
      <c r="G5104" s="319"/>
      <c r="H5104" s="319"/>
      <c r="I5104" s="319"/>
      <c r="J5104" s="319"/>
      <c r="K5104" s="319"/>
      <c r="L5104" s="319"/>
      <c r="M5104" s="319"/>
      <c r="N5104" s="319"/>
      <c r="O5104" s="319"/>
      <c r="P5104" s="319"/>
      <c r="Q5104" s="319"/>
      <c r="R5104" s="319"/>
      <c r="S5104" s="319"/>
      <c r="T5104" s="319"/>
      <c r="U5104" s="319"/>
      <c r="V5104" s="319"/>
      <c r="W5104" s="319"/>
      <c r="X5104" s="319"/>
      <c r="Y5104" s="319">
        <v>1</v>
      </c>
    </row>
    <row r="5105" spans="3:25" ht="17.399999999999999" hidden="1" outlineLevel="1">
      <c r="C5105" s="307" t="s">
        <v>2488</v>
      </c>
      <c r="D5105" s="319"/>
      <c r="E5105" s="319">
        <f t="shared" ref="E5105:X5105" si="795">F5105</f>
        <v>5.6679999999999994E-2</v>
      </c>
      <c r="F5105" s="319">
        <f t="shared" si="795"/>
        <v>5.6679999999999994E-2</v>
      </c>
      <c r="G5105" s="319">
        <f t="shared" si="795"/>
        <v>5.6679999999999994E-2</v>
      </c>
      <c r="H5105" s="319">
        <f t="shared" si="795"/>
        <v>5.6679999999999994E-2</v>
      </c>
      <c r="I5105" s="319">
        <f t="shared" si="795"/>
        <v>5.6679999999999994E-2</v>
      </c>
      <c r="J5105" s="319">
        <f t="shared" si="795"/>
        <v>5.6679999999999994E-2</v>
      </c>
      <c r="K5105" s="319">
        <f t="shared" si="795"/>
        <v>5.6679999999999994E-2</v>
      </c>
      <c r="L5105" s="319">
        <f t="shared" si="795"/>
        <v>5.6679999999999994E-2</v>
      </c>
      <c r="M5105" s="319">
        <f t="shared" si="795"/>
        <v>5.6679999999999994E-2</v>
      </c>
      <c r="N5105" s="319">
        <f t="shared" si="795"/>
        <v>5.6679999999999994E-2</v>
      </c>
      <c r="O5105" s="319">
        <f t="shared" si="795"/>
        <v>5.6679999999999994E-2</v>
      </c>
      <c r="P5105" s="319">
        <f t="shared" si="795"/>
        <v>5.6679999999999994E-2</v>
      </c>
      <c r="Q5105" s="319">
        <f t="shared" si="795"/>
        <v>5.6679999999999994E-2</v>
      </c>
      <c r="R5105" s="319">
        <f t="shared" si="795"/>
        <v>5.6679999999999994E-2</v>
      </c>
      <c r="S5105" s="319">
        <f t="shared" si="795"/>
        <v>5.6679999999999994E-2</v>
      </c>
      <c r="T5105" s="319">
        <f t="shared" si="795"/>
        <v>5.6679999999999994E-2</v>
      </c>
      <c r="U5105" s="319">
        <f t="shared" si="795"/>
        <v>5.6679999999999994E-2</v>
      </c>
      <c r="V5105" s="319">
        <f t="shared" si="795"/>
        <v>5.6679999999999994E-2</v>
      </c>
      <c r="W5105" s="319">
        <f t="shared" si="795"/>
        <v>5.6679999999999994E-2</v>
      </c>
      <c r="X5105" s="319">
        <f t="shared" si="795"/>
        <v>5.6679999999999994E-2</v>
      </c>
      <c r="Y5105" s="319">
        <f>HLOOKUP(Y5103,$C$3750:$AP$3752,3,0)/$C$3744</f>
        <v>5.6679999999999994E-2</v>
      </c>
    </row>
    <row r="5106" spans="3:25" ht="17.399999999999999" hidden="1" outlineLevel="1">
      <c r="C5106" s="307" t="s">
        <v>2489</v>
      </c>
      <c r="D5106" s="319">
        <v>1</v>
      </c>
      <c r="E5106" s="319">
        <f t="shared" ref="E5106:Y5106" si="796">SUM(E5104:E5105)</f>
        <v>5.6679999999999994E-2</v>
      </c>
      <c r="F5106" s="319">
        <f t="shared" si="796"/>
        <v>5.6679999999999994E-2</v>
      </c>
      <c r="G5106" s="319">
        <f t="shared" si="796"/>
        <v>5.6679999999999994E-2</v>
      </c>
      <c r="H5106" s="319">
        <f t="shared" si="796"/>
        <v>5.6679999999999994E-2</v>
      </c>
      <c r="I5106" s="319">
        <f t="shared" si="796"/>
        <v>5.6679999999999994E-2</v>
      </c>
      <c r="J5106" s="319">
        <f t="shared" si="796"/>
        <v>5.6679999999999994E-2</v>
      </c>
      <c r="K5106" s="319">
        <f t="shared" si="796"/>
        <v>5.6679999999999994E-2</v>
      </c>
      <c r="L5106" s="319">
        <f t="shared" si="796"/>
        <v>5.6679999999999994E-2</v>
      </c>
      <c r="M5106" s="319">
        <f t="shared" si="796"/>
        <v>5.6679999999999994E-2</v>
      </c>
      <c r="N5106" s="319">
        <f t="shared" si="796"/>
        <v>5.6679999999999994E-2</v>
      </c>
      <c r="O5106" s="319">
        <f t="shared" si="796"/>
        <v>5.6679999999999994E-2</v>
      </c>
      <c r="P5106" s="319">
        <f t="shared" si="796"/>
        <v>5.6679999999999994E-2</v>
      </c>
      <c r="Q5106" s="319">
        <f t="shared" si="796"/>
        <v>5.6679999999999994E-2</v>
      </c>
      <c r="R5106" s="319">
        <f t="shared" si="796"/>
        <v>5.6679999999999994E-2</v>
      </c>
      <c r="S5106" s="319">
        <f t="shared" si="796"/>
        <v>5.6679999999999994E-2</v>
      </c>
      <c r="T5106" s="319">
        <f t="shared" si="796"/>
        <v>5.6679999999999994E-2</v>
      </c>
      <c r="U5106" s="319">
        <f t="shared" si="796"/>
        <v>5.6679999999999994E-2</v>
      </c>
      <c r="V5106" s="319">
        <f t="shared" si="796"/>
        <v>5.6679999999999994E-2</v>
      </c>
      <c r="W5106" s="319">
        <f t="shared" si="796"/>
        <v>5.6679999999999994E-2</v>
      </c>
      <c r="X5106" s="319">
        <f t="shared" si="796"/>
        <v>5.6679999999999994E-2</v>
      </c>
      <c r="Y5106" s="319">
        <f t="shared" si="796"/>
        <v>1.0566800000000001</v>
      </c>
    </row>
    <row r="5107" spans="3:25" ht="17.399999999999999" hidden="1" outlineLevel="1">
      <c r="C5107" s="312">
        <v>1</v>
      </c>
      <c r="D5107" s="319">
        <f t="shared" ref="D5107:D5126" si="797">SUM(E5107:Y5107)</f>
        <v>5.4719667897569567E-2</v>
      </c>
      <c r="E5107" s="313">
        <f>E5106/(1+HLOOKUP(E5103,$C$3750:$AP$3753,4,0)/$C$3744)^$C5107</f>
        <v>5.4719667897569567E-2</v>
      </c>
      <c r="F5107" s="320"/>
      <c r="G5107" s="320"/>
    </row>
    <row r="5108" spans="3:25" ht="17.399999999999999" hidden="1" outlineLevel="1">
      <c r="C5108" s="312">
        <f t="shared" ref="C5108:C5127" si="798">C5107+1</f>
        <v>2</v>
      </c>
      <c r="D5108" s="319">
        <f t="shared" si="797"/>
        <v>5.2503651701611864E-2</v>
      </c>
      <c r="E5108" s="319"/>
      <c r="F5108" s="313">
        <f>F5106/(1+HLOOKUP(F5103,$C$3750:$AP$3753,4,0)/$C$3744)^$C5108</f>
        <v>5.2503651701611864E-2</v>
      </c>
      <c r="G5108" s="319"/>
    </row>
    <row r="5109" spans="3:25" ht="17.399999999999999" hidden="1" outlineLevel="1">
      <c r="C5109" s="312">
        <f t="shared" si="798"/>
        <v>3</v>
      </c>
      <c r="D5109" s="319">
        <f t="shared" si="797"/>
        <v>5.0141492074940251E-2</v>
      </c>
      <c r="G5109" s="313">
        <f>G5106/(1+HLOOKUP(G5103,$C$3750:$AP$3753,4,0)/$C$3744)^$C5109</f>
        <v>5.0141492074940251E-2</v>
      </c>
    </row>
    <row r="5110" spans="3:25" ht="17.399999999999999" hidden="1" outlineLevel="1">
      <c r="C5110" s="312">
        <f t="shared" si="798"/>
        <v>4</v>
      </c>
      <c r="D5110" s="319">
        <f t="shared" si="797"/>
        <v>4.7796514573478895E-2</v>
      </c>
      <c r="H5110" s="313">
        <f>H5106/(1+HLOOKUP(H5103,$C$3750:$AP$3753,4,0)/$C$3744)^$C5110</f>
        <v>4.7796514573478895E-2</v>
      </c>
    </row>
    <row r="5111" spans="3:25" ht="17.399999999999999" hidden="1" outlineLevel="1">
      <c r="C5111" s="312">
        <f t="shared" si="798"/>
        <v>5</v>
      </c>
      <c r="D5111" s="319">
        <f t="shared" si="797"/>
        <v>4.551473170620144E-2</v>
      </c>
      <c r="I5111" s="313">
        <f>I5106/(1+HLOOKUP(I5103,$C$3750:$AP$3753,4,0)/$C$3744)^$C5111</f>
        <v>4.551473170620144E-2</v>
      </c>
    </row>
    <row r="5112" spans="3:25" ht="17.399999999999999" hidden="1" outlineLevel="1">
      <c r="C5112" s="312">
        <f t="shared" si="798"/>
        <v>6</v>
      </c>
      <c r="D5112" s="319">
        <f t="shared" si="797"/>
        <v>4.3224849098989403E-2</v>
      </c>
      <c r="J5112" s="313">
        <f>J5106/(1+HLOOKUP(J5103,$C$3750:$AP$3753,4,0)/$C$3744)^$C5112</f>
        <v>4.3224849098989403E-2</v>
      </c>
    </row>
    <row r="5113" spans="3:25" ht="17.399999999999999" hidden="1" outlineLevel="1">
      <c r="C5113" s="312">
        <f t="shared" si="798"/>
        <v>7</v>
      </c>
      <c r="D5113" s="319">
        <f t="shared" si="797"/>
        <v>4.0935370415424242E-2</v>
      </c>
      <c r="K5113" s="313">
        <f>K5106/(1+HLOOKUP(K5103,$C$3750:$AP$3753,4,0)/$C$3744)^$C5113</f>
        <v>4.0935370415424242E-2</v>
      </c>
    </row>
    <row r="5114" spans="3:25" ht="17.399999999999999" hidden="1" outlineLevel="1">
      <c r="C5114" s="312">
        <f t="shared" si="798"/>
        <v>8</v>
      </c>
      <c r="D5114" s="319">
        <f t="shared" si="797"/>
        <v>3.8654405894220374E-2</v>
      </c>
      <c r="L5114" s="313">
        <f>L5106/(1+HLOOKUP(L5103,$C$3750:$AP$3753,4,0)/$C$3744)^$C5114</f>
        <v>3.8654405894220374E-2</v>
      </c>
    </row>
    <row r="5115" spans="3:25" ht="17.399999999999999" hidden="1" outlineLevel="1">
      <c r="C5115" s="312">
        <f t="shared" si="798"/>
        <v>9</v>
      </c>
      <c r="D5115" s="319">
        <f t="shared" si="797"/>
        <v>3.6389642970499882E-2</v>
      </c>
      <c r="M5115" s="313">
        <f>M5106/(1+HLOOKUP(M5103,$C$3750:$AP$3753,4,0)/$C$3744)^$C5115</f>
        <v>3.6389642970499882E-2</v>
      </c>
    </row>
    <row r="5116" spans="3:25" ht="17.399999999999999" hidden="1" outlineLevel="1">
      <c r="C5116" s="312">
        <f t="shared" si="798"/>
        <v>10</v>
      </c>
      <c r="D5116" s="319">
        <f t="shared" si="797"/>
        <v>3.4148321311112305E-2</v>
      </c>
      <c r="N5116" s="313">
        <f>N5106/(1+HLOOKUP(N5103,$C$3750:$AP$3753,4,0)/$C$3744)^$C5116</f>
        <v>3.4148321311112305E-2</v>
      </c>
    </row>
    <row r="5117" spans="3:25" ht="17.399999999999999" hidden="1" outlineLevel="1">
      <c r="C5117" s="312">
        <f t="shared" si="798"/>
        <v>11</v>
      </c>
      <c r="D5117" s="319">
        <f t="shared" si="797"/>
        <v>3.1937212251967981E-2</v>
      </c>
      <c r="O5117" s="313">
        <f>O5106/(1+HLOOKUP(O5103,$C$3750:$AP$3753,4,0)/$C$3744)^$C5117</f>
        <v>3.1937212251967981E-2</v>
      </c>
    </row>
    <row r="5118" spans="3:25" ht="17.399999999999999" hidden="1" outlineLevel="1">
      <c r="C5118" s="312">
        <f t="shared" si="798"/>
        <v>12</v>
      </c>
      <c r="D5118" s="319">
        <f t="shared" si="797"/>
        <v>2.9762602584475818E-2</v>
      </c>
      <c r="P5118" s="313">
        <f>P5106/(1+HLOOKUP(P5103,$C$3750:$AP$3753,4,0)/$C$3744)^$C5118</f>
        <v>2.9762602584475818E-2</v>
      </c>
    </row>
    <row r="5119" spans="3:25" ht="17.399999999999999" hidden="1" outlineLevel="1">
      <c r="C5119" s="312">
        <f t="shared" si="798"/>
        <v>13</v>
      </c>
      <c r="D5119" s="319">
        <f t="shared" si="797"/>
        <v>2.8047902188905613E-2</v>
      </c>
      <c r="Q5119" s="313">
        <f>Q5106/(1+HLOOKUP(Q5103,$C$3750:$AP$3753,4,0)/$C$3744)^$C5119</f>
        <v>2.8047902188905613E-2</v>
      </c>
    </row>
    <row r="5120" spans="3:25" ht="17.399999999999999" hidden="1" outlineLevel="1">
      <c r="C5120" s="312">
        <f t="shared" si="798"/>
        <v>14</v>
      </c>
      <c r="D5120" s="319">
        <f t="shared" si="797"/>
        <v>2.6399019395160216E-2</v>
      </c>
      <c r="R5120" s="313">
        <f>R5106/(1+HLOOKUP(R5103,$C$3750:$AP$3753,4,0)/$C$3744)^$C5120</f>
        <v>2.6399019395160216E-2</v>
      </c>
    </row>
    <row r="5121" spans="2:26" ht="17.399999999999999" hidden="1" outlineLevel="1">
      <c r="C5121" s="312">
        <f t="shared" si="798"/>
        <v>15</v>
      </c>
      <c r="D5121" s="319">
        <f t="shared" si="797"/>
        <v>2.481450394412691E-2</v>
      </c>
      <c r="S5121" s="313">
        <f>S5106/(1+HLOOKUP(S5103,$C$3750:$AP$3753,4,0)/$C$3744)^$C5121</f>
        <v>2.481450394412691E-2</v>
      </c>
    </row>
    <row r="5122" spans="2:26" ht="17.399999999999999" hidden="1" outlineLevel="1">
      <c r="C5122" s="312">
        <f t="shared" si="798"/>
        <v>16</v>
      </c>
      <c r="D5122" s="319">
        <f t="shared" si="797"/>
        <v>2.3292879593248834E-2</v>
      </c>
      <c r="T5122" s="313">
        <f>T5106/(1+HLOOKUP(T5103,$C$3750:$AP$3753,4,0)/$C$3744)^$C5122</f>
        <v>2.3292879593248834E-2</v>
      </c>
    </row>
    <row r="5123" spans="2:26" ht="17.399999999999999" hidden="1" outlineLevel="1">
      <c r="C5123" s="312">
        <f t="shared" si="798"/>
        <v>17</v>
      </c>
      <c r="D5123" s="319">
        <f t="shared" si="797"/>
        <v>2.1832648385234663E-2</v>
      </c>
      <c r="U5123" s="313">
        <f>U5106/(1+HLOOKUP(U5103,$C$3750:$AP$3753,4,0)/$C$3744)^$C5123</f>
        <v>2.1832648385234663E-2</v>
      </c>
    </row>
    <row r="5124" spans="2:26" ht="17.399999999999999" hidden="1" outlineLevel="1">
      <c r="C5124" s="312">
        <f t="shared" si="798"/>
        <v>18</v>
      </c>
      <c r="D5124" s="319">
        <f t="shared" si="797"/>
        <v>2.0432294742766491E-2</v>
      </c>
      <c r="V5124" s="313">
        <f>V5106/(1+HLOOKUP(V5103,$C$3750:$AP$3753,4,0)/$C$3744)^$C5124</f>
        <v>2.0432294742766491E-2</v>
      </c>
    </row>
    <row r="5125" spans="2:26" ht="17.399999999999999" hidden="1" outlineLevel="1">
      <c r="C5125" s="312">
        <f t="shared" si="798"/>
        <v>19</v>
      </c>
      <c r="D5125" s="319">
        <f t="shared" si="797"/>
        <v>1.909028938717611E-2</v>
      </c>
      <c r="W5125" s="313">
        <f>W5106/(1+HLOOKUP(W5103,$C$3750:$AP$3753,4,0)/$C$3744)^$C5125</f>
        <v>1.909028938717611E-2</v>
      </c>
    </row>
    <row r="5126" spans="2:26" ht="17.399999999999999" hidden="1" outlineLevel="1">
      <c r="C5126" s="312">
        <f t="shared" si="798"/>
        <v>20</v>
      </c>
      <c r="D5126" s="319">
        <f t="shared" si="797"/>
        <v>1.7805093079719288E-2</v>
      </c>
      <c r="X5126" s="313">
        <f>X5106/(1+HLOOKUP(X5103,$C$3750:$AP$3753,4,0)/$C$3744)^$C5126</f>
        <v>1.7805093079719288E-2</v>
      </c>
    </row>
    <row r="5127" spans="2:26" ht="17.399999999999999" hidden="1" outlineLevel="1">
      <c r="B5127" s="268"/>
      <c r="C5127" s="314">
        <f t="shared" si="798"/>
        <v>21</v>
      </c>
      <c r="D5127" s="321">
        <f>D5106-SUM(D5107:D5126)</f>
        <v>0.31255690680316972</v>
      </c>
      <c r="E5127" s="268"/>
      <c r="F5127" s="268"/>
      <c r="G5127" s="268"/>
      <c r="H5127" s="268"/>
      <c r="I5127" s="268"/>
      <c r="J5127" s="268"/>
      <c r="K5127" s="268"/>
      <c r="L5127" s="268"/>
      <c r="M5127" s="268"/>
      <c r="N5127" s="268"/>
      <c r="O5127" s="268"/>
      <c r="P5127" s="268"/>
      <c r="Q5127" s="268"/>
      <c r="R5127" s="268"/>
      <c r="S5127" s="268"/>
      <c r="T5127" s="268"/>
      <c r="U5127" s="268"/>
      <c r="V5127" s="268"/>
      <c r="W5127" s="268"/>
      <c r="X5127" s="268"/>
      <c r="Y5127" s="316">
        <f>((Y5106/$D5127)^(1/$C5127)-1)*$C$3744</f>
        <v>0.23888029753587858</v>
      </c>
    </row>
    <row r="5128" spans="2:26" hidden="1" outlineLevel="1"/>
    <row r="5129" spans="2:26" ht="17.399999999999999" collapsed="1">
      <c r="B5129" s="302" t="s">
        <v>113</v>
      </c>
      <c r="C5129" s="304">
        <f>Z5154</f>
        <v>0.23940548236000314</v>
      </c>
      <c r="D5129" s="317">
        <v>0</v>
      </c>
      <c r="E5129" s="317">
        <f t="shared" ref="E5129:Z5129" si="799">D5129+1</f>
        <v>1</v>
      </c>
      <c r="F5129" s="317">
        <f t="shared" si="799"/>
        <v>2</v>
      </c>
      <c r="G5129" s="317">
        <f t="shared" si="799"/>
        <v>3</v>
      </c>
      <c r="H5129" s="317">
        <f t="shared" si="799"/>
        <v>4</v>
      </c>
      <c r="I5129" s="317">
        <f t="shared" si="799"/>
        <v>5</v>
      </c>
      <c r="J5129" s="317">
        <f t="shared" si="799"/>
        <v>6</v>
      </c>
      <c r="K5129" s="317">
        <f t="shared" si="799"/>
        <v>7</v>
      </c>
      <c r="L5129" s="317">
        <f t="shared" si="799"/>
        <v>8</v>
      </c>
      <c r="M5129" s="317">
        <f t="shared" si="799"/>
        <v>9</v>
      </c>
      <c r="N5129" s="317">
        <f t="shared" si="799"/>
        <v>10</v>
      </c>
      <c r="O5129" s="317">
        <f t="shared" si="799"/>
        <v>11</v>
      </c>
      <c r="P5129" s="317">
        <f t="shared" si="799"/>
        <v>12</v>
      </c>
      <c r="Q5129" s="317">
        <f t="shared" si="799"/>
        <v>13</v>
      </c>
      <c r="R5129" s="317">
        <f t="shared" si="799"/>
        <v>14</v>
      </c>
      <c r="S5129" s="317">
        <f t="shared" si="799"/>
        <v>15</v>
      </c>
      <c r="T5129" s="317">
        <f t="shared" si="799"/>
        <v>16</v>
      </c>
      <c r="U5129" s="317">
        <f t="shared" si="799"/>
        <v>17</v>
      </c>
      <c r="V5129" s="317">
        <f t="shared" si="799"/>
        <v>18</v>
      </c>
      <c r="W5129" s="317">
        <f t="shared" si="799"/>
        <v>19</v>
      </c>
      <c r="X5129" s="317">
        <f t="shared" si="799"/>
        <v>20</v>
      </c>
      <c r="Y5129" s="317">
        <f t="shared" si="799"/>
        <v>21</v>
      </c>
      <c r="Z5129" s="318">
        <f t="shared" si="799"/>
        <v>22</v>
      </c>
    </row>
    <row r="5130" spans="2:26" ht="17.399999999999999" hidden="1" outlineLevel="1">
      <c r="C5130" s="307" t="s">
        <v>2487</v>
      </c>
      <c r="D5130" s="319"/>
      <c r="E5130" s="319"/>
      <c r="F5130" s="319"/>
      <c r="G5130" s="319"/>
      <c r="H5130" s="319"/>
      <c r="I5130" s="319"/>
      <c r="J5130" s="319"/>
      <c r="K5130" s="319"/>
      <c r="L5130" s="319"/>
      <c r="M5130" s="319"/>
      <c r="N5130" s="319"/>
      <c r="O5130" s="319"/>
      <c r="P5130" s="319"/>
      <c r="Q5130" s="319"/>
      <c r="R5130" s="319"/>
      <c r="S5130" s="319"/>
      <c r="T5130" s="319"/>
      <c r="U5130" s="319"/>
      <c r="V5130" s="319"/>
      <c r="W5130" s="319"/>
      <c r="X5130" s="319"/>
      <c r="Y5130" s="319"/>
      <c r="Z5130" s="319">
        <v>1</v>
      </c>
    </row>
    <row r="5131" spans="2:26" ht="17.399999999999999" hidden="1" outlineLevel="1">
      <c r="C5131" s="307" t="s">
        <v>2488</v>
      </c>
      <c r="D5131" s="319"/>
      <c r="E5131" s="319">
        <f t="shared" ref="E5131:Y5131" si="800">F5131</f>
        <v>5.6809999999999992E-2</v>
      </c>
      <c r="F5131" s="319">
        <f t="shared" si="800"/>
        <v>5.6809999999999992E-2</v>
      </c>
      <c r="G5131" s="319">
        <f t="shared" si="800"/>
        <v>5.6809999999999992E-2</v>
      </c>
      <c r="H5131" s="319">
        <f t="shared" si="800"/>
        <v>5.6809999999999992E-2</v>
      </c>
      <c r="I5131" s="319">
        <f t="shared" si="800"/>
        <v>5.6809999999999992E-2</v>
      </c>
      <c r="J5131" s="319">
        <f t="shared" si="800"/>
        <v>5.6809999999999992E-2</v>
      </c>
      <c r="K5131" s="319">
        <f t="shared" si="800"/>
        <v>5.6809999999999992E-2</v>
      </c>
      <c r="L5131" s="319">
        <f t="shared" si="800"/>
        <v>5.6809999999999992E-2</v>
      </c>
      <c r="M5131" s="319">
        <f t="shared" si="800"/>
        <v>5.6809999999999992E-2</v>
      </c>
      <c r="N5131" s="319">
        <f t="shared" si="800"/>
        <v>5.6809999999999992E-2</v>
      </c>
      <c r="O5131" s="319">
        <f t="shared" si="800"/>
        <v>5.6809999999999992E-2</v>
      </c>
      <c r="P5131" s="319">
        <f t="shared" si="800"/>
        <v>5.6809999999999992E-2</v>
      </c>
      <c r="Q5131" s="319">
        <f t="shared" si="800"/>
        <v>5.6809999999999992E-2</v>
      </c>
      <c r="R5131" s="319">
        <f t="shared" si="800"/>
        <v>5.6809999999999992E-2</v>
      </c>
      <c r="S5131" s="319">
        <f t="shared" si="800"/>
        <v>5.6809999999999992E-2</v>
      </c>
      <c r="T5131" s="319">
        <f t="shared" si="800"/>
        <v>5.6809999999999992E-2</v>
      </c>
      <c r="U5131" s="319">
        <f t="shared" si="800"/>
        <v>5.6809999999999992E-2</v>
      </c>
      <c r="V5131" s="319">
        <f t="shared" si="800"/>
        <v>5.6809999999999992E-2</v>
      </c>
      <c r="W5131" s="319">
        <f t="shared" si="800"/>
        <v>5.6809999999999992E-2</v>
      </c>
      <c r="X5131" s="319">
        <f t="shared" si="800"/>
        <v>5.6809999999999992E-2</v>
      </c>
      <c r="Y5131" s="319">
        <f t="shared" si="800"/>
        <v>5.6809999999999992E-2</v>
      </c>
      <c r="Z5131" s="319">
        <f>HLOOKUP(Z5129,$C$3750:$AP$3752,3,0)/$C$3744</f>
        <v>5.6809999999999992E-2</v>
      </c>
    </row>
    <row r="5132" spans="2:26" ht="17.399999999999999" hidden="1" outlineLevel="1">
      <c r="C5132" s="307" t="s">
        <v>2489</v>
      </c>
      <c r="D5132" s="319">
        <v>1</v>
      </c>
      <c r="E5132" s="319">
        <f t="shared" ref="E5132:Z5132" si="801">SUM(E5130:E5131)</f>
        <v>5.6809999999999992E-2</v>
      </c>
      <c r="F5132" s="319">
        <f t="shared" si="801"/>
        <v>5.6809999999999992E-2</v>
      </c>
      <c r="G5132" s="319">
        <f t="shared" si="801"/>
        <v>5.6809999999999992E-2</v>
      </c>
      <c r="H5132" s="319">
        <f t="shared" si="801"/>
        <v>5.6809999999999992E-2</v>
      </c>
      <c r="I5132" s="319">
        <f t="shared" si="801"/>
        <v>5.6809999999999992E-2</v>
      </c>
      <c r="J5132" s="319">
        <f t="shared" si="801"/>
        <v>5.6809999999999992E-2</v>
      </c>
      <c r="K5132" s="319">
        <f t="shared" si="801"/>
        <v>5.6809999999999992E-2</v>
      </c>
      <c r="L5132" s="319">
        <f t="shared" si="801"/>
        <v>5.6809999999999992E-2</v>
      </c>
      <c r="M5132" s="319">
        <f t="shared" si="801"/>
        <v>5.6809999999999992E-2</v>
      </c>
      <c r="N5132" s="319">
        <f t="shared" si="801"/>
        <v>5.6809999999999992E-2</v>
      </c>
      <c r="O5132" s="319">
        <f t="shared" si="801"/>
        <v>5.6809999999999992E-2</v>
      </c>
      <c r="P5132" s="319">
        <f t="shared" si="801"/>
        <v>5.6809999999999992E-2</v>
      </c>
      <c r="Q5132" s="319">
        <f t="shared" si="801"/>
        <v>5.6809999999999992E-2</v>
      </c>
      <c r="R5132" s="319">
        <f t="shared" si="801"/>
        <v>5.6809999999999992E-2</v>
      </c>
      <c r="S5132" s="319">
        <f t="shared" si="801"/>
        <v>5.6809999999999992E-2</v>
      </c>
      <c r="T5132" s="319">
        <f t="shared" si="801"/>
        <v>5.6809999999999992E-2</v>
      </c>
      <c r="U5132" s="319">
        <f t="shared" si="801"/>
        <v>5.6809999999999992E-2</v>
      </c>
      <c r="V5132" s="319">
        <f t="shared" si="801"/>
        <v>5.6809999999999992E-2</v>
      </c>
      <c r="W5132" s="319">
        <f t="shared" si="801"/>
        <v>5.6809999999999992E-2</v>
      </c>
      <c r="X5132" s="319">
        <f t="shared" si="801"/>
        <v>5.6809999999999992E-2</v>
      </c>
      <c r="Y5132" s="319">
        <f t="shared" si="801"/>
        <v>5.6809999999999992E-2</v>
      </c>
      <c r="Z5132" s="319">
        <f t="shared" si="801"/>
        <v>1.05681</v>
      </c>
    </row>
    <row r="5133" spans="2:26" ht="17.399999999999999" hidden="1" outlineLevel="1">
      <c r="C5133" s="312">
        <v>1</v>
      </c>
      <c r="D5133" s="319">
        <f t="shared" ref="D5133:D5153" si="802">SUM(E5133:Z5133)</f>
        <v>5.4845171723022702E-2</v>
      </c>
      <c r="E5133" s="313">
        <f>E5132/(1+HLOOKUP(E5129,$C$3750:$AP$3753,4,0)/$C$3744)^$C5133</f>
        <v>5.4845171723022702E-2</v>
      </c>
      <c r="F5133" s="320"/>
      <c r="G5133" s="320"/>
    </row>
    <row r="5134" spans="2:26" ht="17.399999999999999" hidden="1" outlineLevel="1">
      <c r="C5134" s="312">
        <f t="shared" ref="C5134:C5154" si="803">C5133+1</f>
        <v>2</v>
      </c>
      <c r="D5134" s="319">
        <f t="shared" si="802"/>
        <v>5.2624072921110973E-2</v>
      </c>
      <c r="E5134" s="319"/>
      <c r="F5134" s="313">
        <f>F5132/(1+HLOOKUP(F5129,$C$3750:$AP$3753,4,0)/$C$3744)^$C5134</f>
        <v>5.2624072921110973E-2</v>
      </c>
      <c r="G5134" s="319"/>
    </row>
    <row r="5135" spans="2:26" ht="17.399999999999999" hidden="1" outlineLevel="1">
      <c r="C5135" s="312">
        <f t="shared" si="803"/>
        <v>3</v>
      </c>
      <c r="D5135" s="319">
        <f t="shared" si="802"/>
        <v>5.0256495497130481E-2</v>
      </c>
      <c r="G5135" s="313">
        <f>G5132/(1+HLOOKUP(G5129,$C$3750:$AP$3753,4,0)/$C$3744)^$C5135</f>
        <v>5.0256495497130481E-2</v>
      </c>
    </row>
    <row r="5136" spans="2:26" ht="17.399999999999999" hidden="1" outlineLevel="1">
      <c r="C5136" s="312">
        <f t="shared" si="803"/>
        <v>4</v>
      </c>
      <c r="D5136" s="319">
        <f t="shared" si="802"/>
        <v>4.7906139606904305E-2</v>
      </c>
      <c r="H5136" s="313">
        <f>H5132/(1+HLOOKUP(H5129,$C$3750:$AP$3753,4,0)/$C$3744)^$C5136</f>
        <v>4.7906139606904305E-2</v>
      </c>
    </row>
    <row r="5137" spans="3:24" ht="17.399999999999999" hidden="1" outlineLevel="1">
      <c r="C5137" s="312">
        <f t="shared" si="803"/>
        <v>5</v>
      </c>
      <c r="D5137" s="319">
        <f t="shared" si="802"/>
        <v>4.5619123292683555E-2</v>
      </c>
      <c r="I5137" s="313">
        <f>I5132/(1+HLOOKUP(I5129,$C$3750:$AP$3753,4,0)/$C$3744)^$C5137</f>
        <v>4.5619123292683555E-2</v>
      </c>
    </row>
    <row r="5138" spans="3:24" ht="17.399999999999999" hidden="1" outlineLevel="1">
      <c r="C5138" s="312">
        <f t="shared" si="803"/>
        <v>6</v>
      </c>
      <c r="D5138" s="319">
        <f t="shared" si="802"/>
        <v>4.3323988661143051E-2</v>
      </c>
      <c r="J5138" s="313">
        <f>J5132/(1+HLOOKUP(J5129,$C$3750:$AP$3753,4,0)/$C$3744)^$C5138</f>
        <v>4.3323988661143051E-2</v>
      </c>
    </row>
    <row r="5139" spans="3:24" ht="17.399999999999999" hidden="1" outlineLevel="1">
      <c r="C5139" s="312">
        <f t="shared" si="803"/>
        <v>7</v>
      </c>
      <c r="D5139" s="319">
        <f t="shared" si="802"/>
        <v>4.10292588796798E-2</v>
      </c>
      <c r="K5139" s="313">
        <f>K5132/(1+HLOOKUP(K5129,$C$3750:$AP$3753,4,0)/$C$3744)^$C5139</f>
        <v>4.10292588796798E-2</v>
      </c>
    </row>
    <row r="5140" spans="3:24" ht="17.399999999999999" hidden="1" outlineLevel="1">
      <c r="C5140" s="312">
        <f t="shared" si="803"/>
        <v>8</v>
      </c>
      <c r="D5140" s="319">
        <f t="shared" si="802"/>
        <v>3.874306278847317E-2</v>
      </c>
      <c r="L5140" s="313">
        <f>L5132/(1+HLOOKUP(L5129,$C$3750:$AP$3753,4,0)/$C$3744)^$C5140</f>
        <v>3.874306278847317E-2</v>
      </c>
    </row>
    <row r="5141" spans="3:24" ht="17.399999999999999" hidden="1" outlineLevel="1">
      <c r="C5141" s="312">
        <f t="shared" si="803"/>
        <v>9</v>
      </c>
      <c r="D5141" s="319">
        <f t="shared" si="802"/>
        <v>3.6473105454377173E-2</v>
      </c>
      <c r="M5141" s="313">
        <f>M5132/(1+HLOOKUP(M5129,$C$3750:$AP$3753,4,0)/$C$3744)^$C5141</f>
        <v>3.6473105454377173E-2</v>
      </c>
    </row>
    <row r="5142" spans="3:24" ht="17.399999999999999" hidden="1" outlineLevel="1">
      <c r="C5142" s="312">
        <f t="shared" si="803"/>
        <v>10</v>
      </c>
      <c r="D5142" s="319">
        <f t="shared" si="802"/>
        <v>3.4226643148981828E-2</v>
      </c>
      <c r="N5142" s="313">
        <f>N5132/(1+HLOOKUP(N5129,$C$3750:$AP$3753,4,0)/$C$3744)^$C5142</f>
        <v>3.4226643148981828E-2</v>
      </c>
    </row>
    <row r="5143" spans="3:24" ht="17.399999999999999" hidden="1" outlineLevel="1">
      <c r="C5143" s="312">
        <f t="shared" si="803"/>
        <v>11</v>
      </c>
      <c r="D5143" s="319">
        <f t="shared" si="802"/>
        <v>3.2010462738784419E-2</v>
      </c>
      <c r="O5143" s="313">
        <f>O5132/(1+HLOOKUP(O5129,$C$3750:$AP$3753,4,0)/$C$3744)^$C5143</f>
        <v>3.2010462738784419E-2</v>
      </c>
    </row>
    <row r="5144" spans="3:24" ht="17.399999999999999" hidden="1" outlineLevel="1">
      <c r="C5144" s="312">
        <f t="shared" si="803"/>
        <v>12</v>
      </c>
      <c r="D5144" s="319">
        <f t="shared" si="802"/>
        <v>2.9830865434440211E-2</v>
      </c>
      <c r="P5144" s="313">
        <f>P5132/(1+HLOOKUP(P5129,$C$3750:$AP$3753,4,0)/$C$3744)^$C5144</f>
        <v>2.9830865434440211E-2</v>
      </c>
    </row>
    <row r="5145" spans="3:24" ht="17.399999999999999" hidden="1" outlineLevel="1">
      <c r="C5145" s="312">
        <f t="shared" si="803"/>
        <v>13</v>
      </c>
      <c r="D5145" s="319">
        <f t="shared" si="802"/>
        <v>2.8112232239797599E-2</v>
      </c>
      <c r="Q5145" s="313">
        <f>Q5132/(1+HLOOKUP(Q5129,$C$3750:$AP$3753,4,0)/$C$3744)^$C5145</f>
        <v>2.8112232239797599E-2</v>
      </c>
    </row>
    <row r="5146" spans="3:24" ht="17.399999999999999" hidden="1" outlineLevel="1">
      <c r="C5146" s="312">
        <f t="shared" si="803"/>
        <v>14</v>
      </c>
      <c r="D5146" s="319">
        <f t="shared" si="802"/>
        <v>2.6459567604782141E-2</v>
      </c>
      <c r="R5146" s="313">
        <f>R5132/(1+HLOOKUP(R5129,$C$3750:$AP$3753,4,0)/$C$3744)^$C5146</f>
        <v>2.6459567604782141E-2</v>
      </c>
    </row>
    <row r="5147" spans="3:24" ht="17.399999999999999" hidden="1" outlineLevel="1">
      <c r="C5147" s="312">
        <f t="shared" si="803"/>
        <v>15</v>
      </c>
      <c r="D5147" s="319">
        <f t="shared" si="802"/>
        <v>2.4871417943998757E-2</v>
      </c>
      <c r="S5147" s="313">
        <f>S5132/(1+HLOOKUP(S5129,$C$3750:$AP$3753,4,0)/$C$3744)^$C5147</f>
        <v>2.4871417943998757E-2</v>
      </c>
    </row>
    <row r="5148" spans="3:24" ht="17.399999999999999" hidden="1" outlineLevel="1">
      <c r="C5148" s="312">
        <f t="shared" si="803"/>
        <v>16</v>
      </c>
      <c r="D5148" s="319">
        <f t="shared" si="802"/>
        <v>2.3346303629013167E-2</v>
      </c>
      <c r="T5148" s="313">
        <f>T5132/(1+HLOOKUP(T5129,$C$3750:$AP$3753,4,0)/$C$3744)^$C5148</f>
        <v>2.3346303629013167E-2</v>
      </c>
    </row>
    <row r="5149" spans="3:24" ht="17.399999999999999" hidden="1" outlineLevel="1">
      <c r="C5149" s="312">
        <f t="shared" si="803"/>
        <v>17</v>
      </c>
      <c r="D5149" s="319">
        <f t="shared" si="802"/>
        <v>2.1882723266852176E-2</v>
      </c>
      <c r="U5149" s="313">
        <f>U5132/(1+HLOOKUP(U5129,$C$3750:$AP$3753,4,0)/$C$3744)^$C5149</f>
        <v>2.1882723266852176E-2</v>
      </c>
    </row>
    <row r="5150" spans="3:24" ht="17.399999999999999" hidden="1" outlineLevel="1">
      <c r="C5150" s="312">
        <f t="shared" si="803"/>
        <v>18</v>
      </c>
      <c r="D5150" s="319">
        <f t="shared" si="802"/>
        <v>2.0479157804103112E-2</v>
      </c>
      <c r="V5150" s="313">
        <f>V5132/(1+HLOOKUP(V5129,$C$3750:$AP$3753,4,0)/$C$3744)^$C5150</f>
        <v>2.0479157804103112E-2</v>
      </c>
    </row>
    <row r="5151" spans="3:24" ht="17.399999999999999" hidden="1" outlineLevel="1">
      <c r="C5151" s="312">
        <f t="shared" si="803"/>
        <v>19</v>
      </c>
      <c r="D5151" s="319">
        <f t="shared" si="802"/>
        <v>1.913407445457789E-2</v>
      </c>
      <c r="W5151" s="313">
        <f>W5132/(1+HLOOKUP(W5129,$C$3750:$AP$3753,4,0)/$C$3744)^$C5151</f>
        <v>1.913407445457789E-2</v>
      </c>
    </row>
    <row r="5152" spans="3:24" ht="17.399999999999999" hidden="1" outlineLevel="1">
      <c r="C5152" s="312">
        <f t="shared" si="803"/>
        <v>20</v>
      </c>
      <c r="D5152" s="319">
        <f t="shared" si="802"/>
        <v>1.7845930449168185E-2</v>
      </c>
      <c r="X5152" s="313">
        <f>X5132/(1+HLOOKUP(X5129,$C$3750:$AP$3753,4,0)/$C$3744)^$C5152</f>
        <v>1.7845930449168185E-2</v>
      </c>
    </row>
    <row r="5153" spans="2:27" ht="17.399999999999999" hidden="1" outlineLevel="1">
      <c r="C5153" s="312">
        <f t="shared" si="803"/>
        <v>21</v>
      </c>
      <c r="D5153" s="319">
        <f t="shared" si="802"/>
        <v>1.6803912135639983E-2</v>
      </c>
      <c r="Y5153" s="313">
        <f>Y5132/(1+HLOOKUP(Y5129,$C$3750:$AP$3753,4,0)/$C$3744)^$C5153</f>
        <v>1.6803912135639983E-2</v>
      </c>
    </row>
    <row r="5154" spans="2:27" ht="17.399999999999999" hidden="1" outlineLevel="1">
      <c r="B5154" s="268"/>
      <c r="C5154" s="314">
        <f t="shared" si="803"/>
        <v>22</v>
      </c>
      <c r="D5154" s="321">
        <f>D5132-SUM(D5133:D5153)</f>
        <v>0.29417629032533521</v>
      </c>
      <c r="E5154" s="268"/>
      <c r="F5154" s="268"/>
      <c r="G5154" s="268"/>
      <c r="H5154" s="268"/>
      <c r="I5154" s="268"/>
      <c r="J5154" s="268"/>
      <c r="K5154" s="268"/>
      <c r="L5154" s="268"/>
      <c r="M5154" s="268"/>
      <c r="N5154" s="268"/>
      <c r="O5154" s="268"/>
      <c r="P5154" s="268"/>
      <c r="Q5154" s="268"/>
      <c r="R5154" s="268"/>
      <c r="S5154" s="268"/>
      <c r="T5154" s="268"/>
      <c r="U5154" s="268"/>
      <c r="V5154" s="268"/>
      <c r="W5154" s="268"/>
      <c r="X5154" s="268"/>
      <c r="Y5154" s="268"/>
      <c r="Z5154" s="316">
        <f>((Z5132/$D5154)^(1/$C5154)-1)*$C$3744</f>
        <v>0.23940548236000314</v>
      </c>
    </row>
    <row r="5155" spans="2:27" hidden="1" outlineLevel="1"/>
    <row r="5156" spans="2:27" ht="17.399999999999999" collapsed="1">
      <c r="B5156" s="302" t="s">
        <v>114</v>
      </c>
      <c r="C5156" s="304">
        <f>AA5182</f>
        <v>0.23999522044407584</v>
      </c>
      <c r="D5156" s="317">
        <v>0</v>
      </c>
      <c r="E5156" s="317">
        <f t="shared" ref="E5156:AA5156" si="804">D5156+1</f>
        <v>1</v>
      </c>
      <c r="F5156" s="317">
        <f t="shared" si="804"/>
        <v>2</v>
      </c>
      <c r="G5156" s="317">
        <f t="shared" si="804"/>
        <v>3</v>
      </c>
      <c r="H5156" s="317">
        <f t="shared" si="804"/>
        <v>4</v>
      </c>
      <c r="I5156" s="317">
        <f t="shared" si="804"/>
        <v>5</v>
      </c>
      <c r="J5156" s="317">
        <f t="shared" si="804"/>
        <v>6</v>
      </c>
      <c r="K5156" s="317">
        <f t="shared" si="804"/>
        <v>7</v>
      </c>
      <c r="L5156" s="317">
        <f t="shared" si="804"/>
        <v>8</v>
      </c>
      <c r="M5156" s="317">
        <f t="shared" si="804"/>
        <v>9</v>
      </c>
      <c r="N5156" s="317">
        <f t="shared" si="804"/>
        <v>10</v>
      </c>
      <c r="O5156" s="317">
        <f t="shared" si="804"/>
        <v>11</v>
      </c>
      <c r="P5156" s="317">
        <f t="shared" si="804"/>
        <v>12</v>
      </c>
      <c r="Q5156" s="317">
        <f t="shared" si="804"/>
        <v>13</v>
      </c>
      <c r="R5156" s="317">
        <f t="shared" si="804"/>
        <v>14</v>
      </c>
      <c r="S5156" s="317">
        <f t="shared" si="804"/>
        <v>15</v>
      </c>
      <c r="T5156" s="317">
        <f t="shared" si="804"/>
        <v>16</v>
      </c>
      <c r="U5156" s="317">
        <f t="shared" si="804"/>
        <v>17</v>
      </c>
      <c r="V5156" s="317">
        <f t="shared" si="804"/>
        <v>18</v>
      </c>
      <c r="W5156" s="317">
        <f t="shared" si="804"/>
        <v>19</v>
      </c>
      <c r="X5156" s="317">
        <f t="shared" si="804"/>
        <v>20</v>
      </c>
      <c r="Y5156" s="317">
        <f t="shared" si="804"/>
        <v>21</v>
      </c>
      <c r="Z5156" s="317">
        <f t="shared" si="804"/>
        <v>22</v>
      </c>
      <c r="AA5156" s="318">
        <f t="shared" si="804"/>
        <v>23</v>
      </c>
    </row>
    <row r="5157" spans="2:27" ht="17.399999999999999" hidden="1" outlineLevel="1">
      <c r="C5157" s="307" t="s">
        <v>2487</v>
      </c>
      <c r="D5157" s="319"/>
      <c r="E5157" s="319"/>
      <c r="F5157" s="319"/>
      <c r="G5157" s="319"/>
      <c r="H5157" s="319"/>
      <c r="I5157" s="319"/>
      <c r="J5157" s="319"/>
      <c r="K5157" s="319"/>
      <c r="L5157" s="319"/>
      <c r="M5157" s="319"/>
      <c r="N5157" s="319"/>
      <c r="O5157" s="319"/>
      <c r="P5157" s="319"/>
      <c r="Q5157" s="319"/>
      <c r="R5157" s="319"/>
      <c r="S5157" s="319"/>
      <c r="T5157" s="319"/>
      <c r="U5157" s="319"/>
      <c r="V5157" s="319"/>
      <c r="W5157" s="319"/>
      <c r="X5157" s="319"/>
      <c r="Y5157" s="319"/>
      <c r="Z5157" s="319"/>
      <c r="AA5157" s="319">
        <v>1</v>
      </c>
    </row>
    <row r="5158" spans="2:27" ht="17.399999999999999" hidden="1" outlineLevel="1">
      <c r="C5158" s="307" t="s">
        <v>2488</v>
      </c>
      <c r="D5158" s="319"/>
      <c r="E5158" s="319">
        <f t="shared" ref="E5158:Z5158" si="805">F5158</f>
        <v>5.6939999999999991E-2</v>
      </c>
      <c r="F5158" s="319">
        <f t="shared" si="805"/>
        <v>5.6939999999999991E-2</v>
      </c>
      <c r="G5158" s="319">
        <f t="shared" si="805"/>
        <v>5.6939999999999991E-2</v>
      </c>
      <c r="H5158" s="319">
        <f t="shared" si="805"/>
        <v>5.6939999999999991E-2</v>
      </c>
      <c r="I5158" s="319">
        <f t="shared" si="805"/>
        <v>5.6939999999999991E-2</v>
      </c>
      <c r="J5158" s="319">
        <f t="shared" si="805"/>
        <v>5.6939999999999991E-2</v>
      </c>
      <c r="K5158" s="319">
        <f t="shared" si="805"/>
        <v>5.6939999999999991E-2</v>
      </c>
      <c r="L5158" s="319">
        <f t="shared" si="805"/>
        <v>5.6939999999999991E-2</v>
      </c>
      <c r="M5158" s="319">
        <f t="shared" si="805"/>
        <v>5.6939999999999991E-2</v>
      </c>
      <c r="N5158" s="319">
        <f t="shared" si="805"/>
        <v>5.6939999999999991E-2</v>
      </c>
      <c r="O5158" s="319">
        <f t="shared" si="805"/>
        <v>5.6939999999999991E-2</v>
      </c>
      <c r="P5158" s="319">
        <f t="shared" si="805"/>
        <v>5.6939999999999991E-2</v>
      </c>
      <c r="Q5158" s="319">
        <f t="shared" si="805"/>
        <v>5.6939999999999991E-2</v>
      </c>
      <c r="R5158" s="319">
        <f t="shared" si="805"/>
        <v>5.6939999999999991E-2</v>
      </c>
      <c r="S5158" s="319">
        <f t="shared" si="805"/>
        <v>5.6939999999999991E-2</v>
      </c>
      <c r="T5158" s="319">
        <f t="shared" si="805"/>
        <v>5.6939999999999991E-2</v>
      </c>
      <c r="U5158" s="319">
        <f t="shared" si="805"/>
        <v>5.6939999999999991E-2</v>
      </c>
      <c r="V5158" s="319">
        <f t="shared" si="805"/>
        <v>5.6939999999999991E-2</v>
      </c>
      <c r="W5158" s="319">
        <f t="shared" si="805"/>
        <v>5.6939999999999991E-2</v>
      </c>
      <c r="X5158" s="319">
        <f t="shared" si="805"/>
        <v>5.6939999999999991E-2</v>
      </c>
      <c r="Y5158" s="319">
        <f t="shared" si="805"/>
        <v>5.6939999999999991E-2</v>
      </c>
      <c r="Z5158" s="319">
        <f t="shared" si="805"/>
        <v>5.6939999999999991E-2</v>
      </c>
      <c r="AA5158" s="319">
        <f>HLOOKUP(AA5156,$C$3750:$AP$3752,3,0)/$C$3744</f>
        <v>5.6939999999999991E-2</v>
      </c>
    </row>
    <row r="5159" spans="2:27" ht="17.399999999999999" hidden="1" outlineLevel="1">
      <c r="C5159" s="307" t="s">
        <v>2489</v>
      </c>
      <c r="D5159" s="319">
        <v>1</v>
      </c>
      <c r="E5159" s="319">
        <f t="shared" ref="E5159:AA5159" si="806">SUM(E5157:E5158)</f>
        <v>5.6939999999999991E-2</v>
      </c>
      <c r="F5159" s="319">
        <f t="shared" si="806"/>
        <v>5.6939999999999991E-2</v>
      </c>
      <c r="G5159" s="319">
        <f t="shared" si="806"/>
        <v>5.6939999999999991E-2</v>
      </c>
      <c r="H5159" s="319">
        <f t="shared" si="806"/>
        <v>5.6939999999999991E-2</v>
      </c>
      <c r="I5159" s="319">
        <f t="shared" si="806"/>
        <v>5.6939999999999991E-2</v>
      </c>
      <c r="J5159" s="319">
        <f t="shared" si="806"/>
        <v>5.6939999999999991E-2</v>
      </c>
      <c r="K5159" s="319">
        <f t="shared" si="806"/>
        <v>5.6939999999999991E-2</v>
      </c>
      <c r="L5159" s="319">
        <f t="shared" si="806"/>
        <v>5.6939999999999991E-2</v>
      </c>
      <c r="M5159" s="319">
        <f t="shared" si="806"/>
        <v>5.6939999999999991E-2</v>
      </c>
      <c r="N5159" s="319">
        <f t="shared" si="806"/>
        <v>5.6939999999999991E-2</v>
      </c>
      <c r="O5159" s="319">
        <f t="shared" si="806"/>
        <v>5.6939999999999991E-2</v>
      </c>
      <c r="P5159" s="319">
        <f t="shared" si="806"/>
        <v>5.6939999999999991E-2</v>
      </c>
      <c r="Q5159" s="319">
        <f t="shared" si="806"/>
        <v>5.6939999999999991E-2</v>
      </c>
      <c r="R5159" s="319">
        <f t="shared" si="806"/>
        <v>5.6939999999999991E-2</v>
      </c>
      <c r="S5159" s="319">
        <f t="shared" si="806"/>
        <v>5.6939999999999991E-2</v>
      </c>
      <c r="T5159" s="319">
        <f t="shared" si="806"/>
        <v>5.6939999999999991E-2</v>
      </c>
      <c r="U5159" s="319">
        <f t="shared" si="806"/>
        <v>5.6939999999999991E-2</v>
      </c>
      <c r="V5159" s="319">
        <f t="shared" si="806"/>
        <v>5.6939999999999991E-2</v>
      </c>
      <c r="W5159" s="319">
        <f t="shared" si="806"/>
        <v>5.6939999999999991E-2</v>
      </c>
      <c r="X5159" s="319">
        <f t="shared" si="806"/>
        <v>5.6939999999999991E-2</v>
      </c>
      <c r="Y5159" s="319">
        <f t="shared" si="806"/>
        <v>5.6939999999999991E-2</v>
      </c>
      <c r="Z5159" s="319">
        <f t="shared" si="806"/>
        <v>5.6939999999999991E-2</v>
      </c>
      <c r="AA5159" s="319">
        <f t="shared" si="806"/>
        <v>1.05694</v>
      </c>
    </row>
    <row r="5160" spans="2:27" ht="17.399999999999999" hidden="1" outlineLevel="1">
      <c r="C5160" s="312">
        <v>1</v>
      </c>
      <c r="D5160" s="319">
        <f t="shared" ref="D5160:D5181" si="807">SUM(E5160:AA5160)</f>
        <v>5.4970675548475845E-2</v>
      </c>
      <c r="E5160" s="313">
        <f>E5159/(1+HLOOKUP(E5156,$C$3750:$AP$3753,4,0)/$C$3744)^$C5160</f>
        <v>5.4970675548475845E-2</v>
      </c>
      <c r="F5160" s="320"/>
      <c r="G5160" s="320"/>
    </row>
    <row r="5161" spans="2:27" ht="17.399999999999999" hidden="1" outlineLevel="1">
      <c r="C5161" s="312">
        <f t="shared" ref="C5161:C5182" si="808">C5160+1</f>
        <v>2</v>
      </c>
      <c r="D5161" s="319">
        <f t="shared" si="807"/>
        <v>5.2744494140610082E-2</v>
      </c>
      <c r="E5161" s="319"/>
      <c r="F5161" s="313">
        <f>F5159/(1+HLOOKUP(F5156,$C$3750:$AP$3753,4,0)/$C$3744)^$C5161</f>
        <v>5.2744494140610082E-2</v>
      </c>
      <c r="G5161" s="319"/>
    </row>
    <row r="5162" spans="2:27" ht="17.399999999999999" hidden="1" outlineLevel="1">
      <c r="C5162" s="312">
        <f t="shared" si="808"/>
        <v>3</v>
      </c>
      <c r="D5162" s="319">
        <f t="shared" si="807"/>
        <v>5.037149891932071E-2</v>
      </c>
      <c r="G5162" s="313">
        <f>G5159/(1+HLOOKUP(G5156,$C$3750:$AP$3753,4,0)/$C$3744)^$C5162</f>
        <v>5.037149891932071E-2</v>
      </c>
    </row>
    <row r="5163" spans="2:27" ht="17.399999999999999" hidden="1" outlineLevel="1">
      <c r="C5163" s="312">
        <f t="shared" si="808"/>
        <v>4</v>
      </c>
      <c r="D5163" s="319">
        <f t="shared" si="807"/>
        <v>4.8015764640329708E-2</v>
      </c>
      <c r="H5163" s="313">
        <f>H5159/(1+HLOOKUP(H5156,$C$3750:$AP$3753,4,0)/$C$3744)^$C5163</f>
        <v>4.8015764640329708E-2</v>
      </c>
    </row>
    <row r="5164" spans="2:27" ht="17.399999999999999" hidden="1" outlineLevel="1">
      <c r="C5164" s="312">
        <f t="shared" si="808"/>
        <v>5</v>
      </c>
      <c r="D5164" s="319">
        <f t="shared" si="807"/>
        <v>4.5723514879165671E-2</v>
      </c>
      <c r="I5164" s="313">
        <f>I5159/(1+HLOOKUP(I5156,$C$3750:$AP$3753,4,0)/$C$3744)^$C5164</f>
        <v>4.5723514879165671E-2</v>
      </c>
    </row>
    <row r="5165" spans="2:27" ht="17.399999999999999" hidden="1" outlineLevel="1">
      <c r="C5165" s="312">
        <f t="shared" si="808"/>
        <v>6</v>
      </c>
      <c r="D5165" s="319">
        <f t="shared" si="807"/>
        <v>4.3423128223296692E-2</v>
      </c>
      <c r="J5165" s="313">
        <f>J5159/(1+HLOOKUP(J5156,$C$3750:$AP$3753,4,0)/$C$3744)^$C5165</f>
        <v>4.3423128223296692E-2</v>
      </c>
    </row>
    <row r="5166" spans="2:27" ht="17.399999999999999" hidden="1" outlineLevel="1">
      <c r="C5166" s="312">
        <f t="shared" si="808"/>
        <v>7</v>
      </c>
      <c r="D5166" s="319">
        <f t="shared" si="807"/>
        <v>4.1123147343935358E-2</v>
      </c>
      <c r="K5166" s="313">
        <f>K5159/(1+HLOOKUP(K5156,$C$3750:$AP$3753,4,0)/$C$3744)^$C5166</f>
        <v>4.1123147343935358E-2</v>
      </c>
    </row>
    <row r="5167" spans="2:27" ht="17.399999999999999" hidden="1" outlineLevel="1">
      <c r="C5167" s="312">
        <f t="shared" si="808"/>
        <v>8</v>
      </c>
      <c r="D5167" s="319">
        <f t="shared" si="807"/>
        <v>3.8831719682725967E-2</v>
      </c>
      <c r="L5167" s="313">
        <f>L5159/(1+HLOOKUP(L5156,$C$3750:$AP$3753,4,0)/$C$3744)^$C5167</f>
        <v>3.8831719682725967E-2</v>
      </c>
    </row>
    <row r="5168" spans="2:27" ht="17.399999999999999" hidden="1" outlineLevel="1">
      <c r="C5168" s="312">
        <f t="shared" si="808"/>
        <v>9</v>
      </c>
      <c r="D5168" s="319">
        <f t="shared" si="807"/>
        <v>3.6556567938254465E-2</v>
      </c>
      <c r="M5168" s="313">
        <f>M5159/(1+HLOOKUP(M5156,$C$3750:$AP$3753,4,0)/$C$3744)^$C5168</f>
        <v>3.6556567938254465E-2</v>
      </c>
    </row>
    <row r="5169" spans="2:29" ht="17.399999999999999" hidden="1" outlineLevel="1">
      <c r="C5169" s="312">
        <f t="shared" si="808"/>
        <v>10</v>
      </c>
      <c r="D5169" s="319">
        <f t="shared" si="807"/>
        <v>3.4304964986851351E-2</v>
      </c>
      <c r="N5169" s="313">
        <f>N5159/(1+HLOOKUP(N5156,$C$3750:$AP$3753,4,0)/$C$3744)^$C5169</f>
        <v>3.4304964986851351E-2</v>
      </c>
    </row>
    <row r="5170" spans="2:29" ht="17.399999999999999" hidden="1" outlineLevel="1">
      <c r="C5170" s="312">
        <f t="shared" si="808"/>
        <v>11</v>
      </c>
      <c r="D5170" s="319">
        <f t="shared" si="807"/>
        <v>3.2083713225600864E-2</v>
      </c>
      <c r="O5170" s="313">
        <f>O5159/(1+HLOOKUP(O5156,$C$3750:$AP$3753,4,0)/$C$3744)^$C5170</f>
        <v>3.2083713225600864E-2</v>
      </c>
    </row>
    <row r="5171" spans="2:29" ht="17.399999999999999" hidden="1" outlineLevel="1">
      <c r="C5171" s="312">
        <f t="shared" si="808"/>
        <v>12</v>
      </c>
      <c r="D5171" s="319">
        <f t="shared" si="807"/>
        <v>2.9899128284404605E-2</v>
      </c>
      <c r="P5171" s="313">
        <f>P5159/(1+HLOOKUP(P5156,$C$3750:$AP$3753,4,0)/$C$3744)^$C5171</f>
        <v>2.9899128284404605E-2</v>
      </c>
    </row>
    <row r="5172" spans="2:29" ht="17.399999999999999" hidden="1" outlineLevel="1">
      <c r="C5172" s="312">
        <f t="shared" si="808"/>
        <v>13</v>
      </c>
      <c r="D5172" s="319">
        <f t="shared" si="807"/>
        <v>2.8176562290689582E-2</v>
      </c>
      <c r="Q5172" s="313">
        <f>Q5159/(1+HLOOKUP(Q5156,$C$3750:$AP$3753,4,0)/$C$3744)^$C5172</f>
        <v>2.8176562290689582E-2</v>
      </c>
    </row>
    <row r="5173" spans="2:29" ht="17.399999999999999" hidden="1" outlineLevel="1">
      <c r="C5173" s="312">
        <f t="shared" si="808"/>
        <v>14</v>
      </c>
      <c r="D5173" s="319">
        <f t="shared" si="807"/>
        <v>2.6520115814404069E-2</v>
      </c>
      <c r="R5173" s="313">
        <f>R5159/(1+HLOOKUP(R5156,$C$3750:$AP$3753,4,0)/$C$3744)^$C5173</f>
        <v>2.6520115814404069E-2</v>
      </c>
    </row>
    <row r="5174" spans="2:29" ht="17.399999999999999" hidden="1" outlineLevel="1">
      <c r="C5174" s="312">
        <f t="shared" si="808"/>
        <v>15</v>
      </c>
      <c r="D5174" s="319">
        <f t="shared" si="807"/>
        <v>2.4928331943870608E-2</v>
      </c>
      <c r="S5174" s="313">
        <f>S5159/(1+HLOOKUP(S5156,$C$3750:$AP$3753,4,0)/$C$3744)^$C5174</f>
        <v>2.4928331943870608E-2</v>
      </c>
    </row>
    <row r="5175" spans="2:29" ht="17.399999999999999" hidden="1" outlineLevel="1">
      <c r="C5175" s="312">
        <f t="shared" si="808"/>
        <v>16</v>
      </c>
      <c r="D5175" s="319">
        <f t="shared" si="807"/>
        <v>2.3399727664777496E-2</v>
      </c>
      <c r="T5175" s="313">
        <f>T5159/(1+HLOOKUP(T5156,$C$3750:$AP$3753,4,0)/$C$3744)^$C5175</f>
        <v>2.3399727664777496E-2</v>
      </c>
    </row>
    <row r="5176" spans="2:29" ht="17.399999999999999" hidden="1" outlineLevel="1">
      <c r="C5176" s="312">
        <f t="shared" si="808"/>
        <v>17</v>
      </c>
      <c r="D5176" s="319">
        <f t="shared" si="807"/>
        <v>2.1932798148469684E-2</v>
      </c>
      <c r="U5176" s="313">
        <f>U5159/(1+HLOOKUP(U5156,$C$3750:$AP$3753,4,0)/$C$3744)^$C5176</f>
        <v>2.1932798148469684E-2</v>
      </c>
    </row>
    <row r="5177" spans="2:29" ht="17.399999999999999" hidden="1" outlineLevel="1">
      <c r="C5177" s="312">
        <f t="shared" si="808"/>
        <v>18</v>
      </c>
      <c r="D5177" s="319">
        <f t="shared" si="807"/>
        <v>2.0526020865439733E-2</v>
      </c>
      <c r="V5177" s="313">
        <f>V5159/(1+HLOOKUP(V5156,$C$3750:$AP$3753,4,0)/$C$3744)^$C5177</f>
        <v>2.0526020865439733E-2</v>
      </c>
    </row>
    <row r="5178" spans="2:29" ht="17.399999999999999" hidden="1" outlineLevel="1">
      <c r="C5178" s="312">
        <f t="shared" si="808"/>
        <v>19</v>
      </c>
      <c r="D5178" s="319">
        <f t="shared" si="807"/>
        <v>1.917785952197967E-2</v>
      </c>
      <c r="W5178" s="313">
        <f>W5159/(1+HLOOKUP(W5156,$C$3750:$AP$3753,4,0)/$C$3744)^$C5178</f>
        <v>1.917785952197967E-2</v>
      </c>
    </row>
    <row r="5179" spans="2:29" ht="17.399999999999999" hidden="1" outlineLevel="1">
      <c r="C5179" s="312">
        <f t="shared" si="808"/>
        <v>20</v>
      </c>
      <c r="D5179" s="319">
        <f t="shared" si="807"/>
        <v>1.7886767818617082E-2</v>
      </c>
      <c r="X5179" s="313">
        <f>X5159/(1+HLOOKUP(X5156,$C$3750:$AP$3753,4,0)/$C$3744)^$C5179</f>
        <v>1.7886767818617082E-2</v>
      </c>
    </row>
    <row r="5180" spans="2:29" ht="17.399999999999999" hidden="1" outlineLevel="1">
      <c r="C5180" s="312">
        <f t="shared" si="808"/>
        <v>21</v>
      </c>
      <c r="D5180" s="319">
        <f t="shared" si="807"/>
        <v>1.6842365023822223E-2</v>
      </c>
      <c r="Y5180" s="313">
        <f>Y5159/(1+HLOOKUP(Y5156,$C$3750:$AP$3753,4,0)/$C$3744)^$C5180</f>
        <v>1.6842365023822223E-2</v>
      </c>
    </row>
    <row r="5181" spans="2:29" ht="17.399999999999999" hidden="1" outlineLevel="1">
      <c r="B5181" s="323"/>
      <c r="C5181" s="312">
        <f t="shared" si="808"/>
        <v>22</v>
      </c>
      <c r="D5181" s="319">
        <f t="shared" si="807"/>
        <v>1.5849961649799481E-2</v>
      </c>
      <c r="Z5181" s="313">
        <f>Z5159/(1+HLOOKUP(Z5156,$C$3750:$AP$3753,4,0)/$C$3744)^$C5181</f>
        <v>1.5849961649799481E-2</v>
      </c>
      <c r="AA5181" s="324"/>
      <c r="AB5181" s="325"/>
    </row>
    <row r="5182" spans="2:29" ht="17.399999999999999" hidden="1" outlineLevel="1">
      <c r="B5182" s="268"/>
      <c r="C5182" s="314">
        <f t="shared" si="808"/>
        <v>23</v>
      </c>
      <c r="D5182" s="321">
        <f>D5159-SUM(D5160:D5181)</f>
        <v>0.27671117144515911</v>
      </c>
      <c r="E5182" s="268"/>
      <c r="F5182" s="268"/>
      <c r="G5182" s="268"/>
      <c r="H5182" s="268"/>
      <c r="I5182" s="268"/>
      <c r="J5182" s="268"/>
      <c r="K5182" s="268"/>
      <c r="L5182" s="268"/>
      <c r="M5182" s="268"/>
      <c r="N5182" s="268"/>
      <c r="O5182" s="268"/>
      <c r="P5182" s="268"/>
      <c r="Q5182" s="268"/>
      <c r="R5182" s="268"/>
      <c r="S5182" s="268"/>
      <c r="T5182" s="268"/>
      <c r="U5182" s="268"/>
      <c r="V5182" s="268"/>
      <c r="W5182" s="268"/>
      <c r="X5182" s="268"/>
      <c r="Y5182" s="268"/>
      <c r="Z5182" s="268"/>
      <c r="AA5182" s="316">
        <f>((AA5159/$D5182)^(1/$C5182)-1)*$C$3744</f>
        <v>0.23999522044407584</v>
      </c>
    </row>
    <row r="5183" spans="2:29" ht="17.399999999999999" hidden="1" outlineLevel="1">
      <c r="C5183" s="312"/>
      <c r="D5183" s="319"/>
      <c r="AA5183" s="319"/>
    </row>
    <row r="5184" spans="2:29" ht="17.399999999999999" collapsed="1">
      <c r="B5184" s="302" t="s">
        <v>115</v>
      </c>
      <c r="C5184" s="304">
        <f>AB5211</f>
        <v>0.24064743803770483</v>
      </c>
      <c r="D5184" s="317">
        <v>0</v>
      </c>
      <c r="E5184" s="317">
        <f t="shared" ref="E5184:AB5184" si="809">D5184+1</f>
        <v>1</v>
      </c>
      <c r="F5184" s="317">
        <f t="shared" si="809"/>
        <v>2</v>
      </c>
      <c r="G5184" s="317">
        <f t="shared" si="809"/>
        <v>3</v>
      </c>
      <c r="H5184" s="317">
        <f t="shared" si="809"/>
        <v>4</v>
      </c>
      <c r="I5184" s="317">
        <f t="shared" si="809"/>
        <v>5</v>
      </c>
      <c r="J5184" s="317">
        <f t="shared" si="809"/>
        <v>6</v>
      </c>
      <c r="K5184" s="317">
        <f t="shared" si="809"/>
        <v>7</v>
      </c>
      <c r="L5184" s="317">
        <f t="shared" si="809"/>
        <v>8</v>
      </c>
      <c r="M5184" s="317">
        <f t="shared" si="809"/>
        <v>9</v>
      </c>
      <c r="N5184" s="317">
        <f t="shared" si="809"/>
        <v>10</v>
      </c>
      <c r="O5184" s="317">
        <f t="shared" si="809"/>
        <v>11</v>
      </c>
      <c r="P5184" s="317">
        <f t="shared" si="809"/>
        <v>12</v>
      </c>
      <c r="Q5184" s="317">
        <f t="shared" si="809"/>
        <v>13</v>
      </c>
      <c r="R5184" s="317">
        <f t="shared" si="809"/>
        <v>14</v>
      </c>
      <c r="S5184" s="317">
        <f t="shared" si="809"/>
        <v>15</v>
      </c>
      <c r="T5184" s="317">
        <f t="shared" si="809"/>
        <v>16</v>
      </c>
      <c r="U5184" s="317">
        <f t="shared" si="809"/>
        <v>17</v>
      </c>
      <c r="V5184" s="317">
        <f t="shared" si="809"/>
        <v>18</v>
      </c>
      <c r="W5184" s="317">
        <f t="shared" si="809"/>
        <v>19</v>
      </c>
      <c r="X5184" s="317">
        <f t="shared" si="809"/>
        <v>20</v>
      </c>
      <c r="Y5184" s="317">
        <f t="shared" si="809"/>
        <v>21</v>
      </c>
      <c r="Z5184" s="317">
        <f t="shared" si="809"/>
        <v>22</v>
      </c>
      <c r="AA5184" s="317">
        <f t="shared" si="809"/>
        <v>23</v>
      </c>
      <c r="AB5184" s="318">
        <f t="shared" si="809"/>
        <v>24</v>
      </c>
      <c r="AC5184" s="325"/>
    </row>
    <row r="5185" spans="3:28" ht="17.399999999999999" hidden="1" outlineLevel="1">
      <c r="C5185" s="307" t="s">
        <v>2487</v>
      </c>
      <c r="D5185" s="319"/>
      <c r="E5185" s="319"/>
      <c r="F5185" s="319"/>
      <c r="G5185" s="319"/>
      <c r="H5185" s="319"/>
      <c r="I5185" s="319"/>
      <c r="J5185" s="319"/>
      <c r="K5185" s="319"/>
      <c r="L5185" s="319"/>
      <c r="M5185" s="319"/>
      <c r="N5185" s="319"/>
      <c r="O5185" s="319"/>
      <c r="P5185" s="319"/>
      <c r="Q5185" s="319"/>
      <c r="R5185" s="319"/>
      <c r="S5185" s="319"/>
      <c r="T5185" s="319"/>
      <c r="U5185" s="319"/>
      <c r="V5185" s="319"/>
      <c r="W5185" s="319"/>
      <c r="X5185" s="319"/>
      <c r="Y5185" s="319"/>
      <c r="Z5185" s="319"/>
      <c r="AA5185" s="319"/>
      <c r="AB5185" s="319">
        <v>1</v>
      </c>
    </row>
    <row r="5186" spans="3:28" ht="17.399999999999999" hidden="1" outlineLevel="1">
      <c r="C5186" s="307" t="s">
        <v>2488</v>
      </c>
      <c r="D5186" s="319"/>
      <c r="E5186" s="319">
        <f t="shared" ref="E5186:AA5186" si="810">F5186</f>
        <v>5.7069999999999989E-2</v>
      </c>
      <c r="F5186" s="319">
        <f t="shared" si="810"/>
        <v>5.7069999999999989E-2</v>
      </c>
      <c r="G5186" s="319">
        <f t="shared" si="810"/>
        <v>5.7069999999999989E-2</v>
      </c>
      <c r="H5186" s="319">
        <f t="shared" si="810"/>
        <v>5.7069999999999989E-2</v>
      </c>
      <c r="I5186" s="319">
        <f t="shared" si="810"/>
        <v>5.7069999999999989E-2</v>
      </c>
      <c r="J5186" s="319">
        <f t="shared" si="810"/>
        <v>5.7069999999999989E-2</v>
      </c>
      <c r="K5186" s="319">
        <f t="shared" si="810"/>
        <v>5.7069999999999989E-2</v>
      </c>
      <c r="L5186" s="319">
        <f t="shared" si="810"/>
        <v>5.7069999999999989E-2</v>
      </c>
      <c r="M5186" s="319">
        <f t="shared" si="810"/>
        <v>5.7069999999999989E-2</v>
      </c>
      <c r="N5186" s="319">
        <f t="shared" si="810"/>
        <v>5.7069999999999989E-2</v>
      </c>
      <c r="O5186" s="319">
        <f t="shared" si="810"/>
        <v>5.7069999999999989E-2</v>
      </c>
      <c r="P5186" s="319">
        <f t="shared" si="810"/>
        <v>5.7069999999999989E-2</v>
      </c>
      <c r="Q5186" s="319">
        <f t="shared" si="810"/>
        <v>5.7069999999999989E-2</v>
      </c>
      <c r="R5186" s="319">
        <f t="shared" si="810"/>
        <v>5.7069999999999989E-2</v>
      </c>
      <c r="S5186" s="319">
        <f t="shared" si="810"/>
        <v>5.7069999999999989E-2</v>
      </c>
      <c r="T5186" s="319">
        <f t="shared" si="810"/>
        <v>5.7069999999999989E-2</v>
      </c>
      <c r="U5186" s="319">
        <f t="shared" si="810"/>
        <v>5.7069999999999989E-2</v>
      </c>
      <c r="V5186" s="319">
        <f t="shared" si="810"/>
        <v>5.7069999999999989E-2</v>
      </c>
      <c r="W5186" s="319">
        <f t="shared" si="810"/>
        <v>5.7069999999999989E-2</v>
      </c>
      <c r="X5186" s="319">
        <f t="shared" si="810"/>
        <v>5.7069999999999989E-2</v>
      </c>
      <c r="Y5186" s="319">
        <f t="shared" si="810"/>
        <v>5.7069999999999989E-2</v>
      </c>
      <c r="Z5186" s="319">
        <f t="shared" si="810"/>
        <v>5.7069999999999989E-2</v>
      </c>
      <c r="AA5186" s="319">
        <f t="shared" si="810"/>
        <v>5.7069999999999989E-2</v>
      </c>
      <c r="AB5186" s="319">
        <f>HLOOKUP(AB5184,$C$3750:$AP$3752,3,0)/$C$3744</f>
        <v>5.7069999999999989E-2</v>
      </c>
    </row>
    <row r="5187" spans="3:28" ht="17.399999999999999" hidden="1" outlineLevel="1">
      <c r="C5187" s="307" t="s">
        <v>2489</v>
      </c>
      <c r="D5187" s="319">
        <v>1</v>
      </c>
      <c r="E5187" s="319">
        <f t="shared" ref="E5187:AB5187" si="811">SUM(E5185:E5186)</f>
        <v>5.7069999999999989E-2</v>
      </c>
      <c r="F5187" s="319">
        <f t="shared" si="811"/>
        <v>5.7069999999999989E-2</v>
      </c>
      <c r="G5187" s="319">
        <f t="shared" si="811"/>
        <v>5.7069999999999989E-2</v>
      </c>
      <c r="H5187" s="319">
        <f t="shared" si="811"/>
        <v>5.7069999999999989E-2</v>
      </c>
      <c r="I5187" s="319">
        <f t="shared" si="811"/>
        <v>5.7069999999999989E-2</v>
      </c>
      <c r="J5187" s="319">
        <f t="shared" si="811"/>
        <v>5.7069999999999989E-2</v>
      </c>
      <c r="K5187" s="319">
        <f t="shared" si="811"/>
        <v>5.7069999999999989E-2</v>
      </c>
      <c r="L5187" s="319">
        <f t="shared" si="811"/>
        <v>5.7069999999999989E-2</v>
      </c>
      <c r="M5187" s="319">
        <f t="shared" si="811"/>
        <v>5.7069999999999989E-2</v>
      </c>
      <c r="N5187" s="319">
        <f t="shared" si="811"/>
        <v>5.7069999999999989E-2</v>
      </c>
      <c r="O5187" s="319">
        <f t="shared" si="811"/>
        <v>5.7069999999999989E-2</v>
      </c>
      <c r="P5187" s="319">
        <f t="shared" si="811"/>
        <v>5.7069999999999989E-2</v>
      </c>
      <c r="Q5187" s="319">
        <f t="shared" si="811"/>
        <v>5.7069999999999989E-2</v>
      </c>
      <c r="R5187" s="319">
        <f t="shared" si="811"/>
        <v>5.7069999999999989E-2</v>
      </c>
      <c r="S5187" s="319">
        <f t="shared" si="811"/>
        <v>5.7069999999999989E-2</v>
      </c>
      <c r="T5187" s="319">
        <f t="shared" si="811"/>
        <v>5.7069999999999989E-2</v>
      </c>
      <c r="U5187" s="319">
        <f t="shared" si="811"/>
        <v>5.7069999999999989E-2</v>
      </c>
      <c r="V5187" s="319">
        <f t="shared" si="811"/>
        <v>5.7069999999999989E-2</v>
      </c>
      <c r="W5187" s="319">
        <f t="shared" si="811"/>
        <v>5.7069999999999989E-2</v>
      </c>
      <c r="X5187" s="319">
        <f t="shared" si="811"/>
        <v>5.7069999999999989E-2</v>
      </c>
      <c r="Y5187" s="319">
        <f t="shared" si="811"/>
        <v>5.7069999999999989E-2</v>
      </c>
      <c r="Z5187" s="319">
        <f t="shared" si="811"/>
        <v>5.7069999999999989E-2</v>
      </c>
      <c r="AA5187" s="319">
        <f t="shared" si="811"/>
        <v>5.7069999999999989E-2</v>
      </c>
      <c r="AB5187" s="319">
        <f t="shared" si="811"/>
        <v>1.05707</v>
      </c>
    </row>
    <row r="5188" spans="3:28" ht="17.399999999999999" hidden="1" outlineLevel="1">
      <c r="C5188" s="312">
        <v>1</v>
      </c>
      <c r="D5188" s="319">
        <f t="shared" ref="D5188:D5210" si="812">SUM(E5188:AB5188)</f>
        <v>5.509617937392898E-2</v>
      </c>
      <c r="E5188" s="313">
        <f>E5187/(1+HLOOKUP(E5184,$C$3750:$AP$3753,4,0)/$C$3744)^$C5188</f>
        <v>5.509617937392898E-2</v>
      </c>
      <c r="F5188" s="320"/>
      <c r="G5188" s="320"/>
    </row>
    <row r="5189" spans="3:28" ht="17.399999999999999" hidden="1" outlineLevel="1">
      <c r="C5189" s="312">
        <f t="shared" ref="C5189:C5211" si="813">C5188+1</f>
        <v>2</v>
      </c>
      <c r="D5189" s="319">
        <f t="shared" si="812"/>
        <v>5.2864915360109191E-2</v>
      </c>
      <c r="E5189" s="319"/>
      <c r="F5189" s="313">
        <f>F5187/(1+HLOOKUP(F5184,$C$3750:$AP$3753,4,0)/$C$3744)^$C5189</f>
        <v>5.2864915360109191E-2</v>
      </c>
      <c r="G5189" s="319"/>
    </row>
    <row r="5190" spans="3:28" ht="17.399999999999999" hidden="1" outlineLevel="1">
      <c r="C5190" s="312">
        <f t="shared" si="813"/>
        <v>3</v>
      </c>
      <c r="D5190" s="319">
        <f t="shared" si="812"/>
        <v>5.048650234151094E-2</v>
      </c>
      <c r="G5190" s="313">
        <f>G5187/(1+HLOOKUP(G5184,$C$3750:$AP$3753,4,0)/$C$3744)^$C5190</f>
        <v>5.048650234151094E-2</v>
      </c>
    </row>
    <row r="5191" spans="3:28" ht="17.399999999999999" hidden="1" outlineLevel="1">
      <c r="C5191" s="312">
        <f t="shared" si="813"/>
        <v>4</v>
      </c>
      <c r="D5191" s="319">
        <f t="shared" si="812"/>
        <v>4.8125389673755119E-2</v>
      </c>
      <c r="H5191" s="313">
        <f>H5187/(1+HLOOKUP(H5184,$C$3750:$AP$3753,4,0)/$C$3744)^$C5191</f>
        <v>4.8125389673755119E-2</v>
      </c>
    </row>
    <row r="5192" spans="3:28" ht="17.399999999999999" hidden="1" outlineLevel="1">
      <c r="C5192" s="312">
        <f t="shared" si="813"/>
        <v>5</v>
      </c>
      <c r="D5192" s="319">
        <f t="shared" si="812"/>
        <v>4.5827906465647779E-2</v>
      </c>
      <c r="I5192" s="313">
        <f>I5187/(1+HLOOKUP(I5184,$C$3750:$AP$3753,4,0)/$C$3744)^$C5192</f>
        <v>4.5827906465647779E-2</v>
      </c>
    </row>
    <row r="5193" spans="3:28" ht="17.399999999999999" hidden="1" outlineLevel="1">
      <c r="C5193" s="312">
        <f t="shared" si="813"/>
        <v>6</v>
      </c>
      <c r="D5193" s="319">
        <f t="shared" si="812"/>
        <v>4.3522267785450333E-2</v>
      </c>
      <c r="J5193" s="313">
        <f>J5187/(1+HLOOKUP(J5184,$C$3750:$AP$3753,4,0)/$C$3744)^$C5193</f>
        <v>4.3522267785450333E-2</v>
      </c>
    </row>
    <row r="5194" spans="3:28" ht="17.399999999999999" hidden="1" outlineLevel="1">
      <c r="C5194" s="312">
        <f t="shared" si="813"/>
        <v>7</v>
      </c>
      <c r="D5194" s="319">
        <f t="shared" si="812"/>
        <v>4.1217035808190916E-2</v>
      </c>
      <c r="K5194" s="313">
        <f>K5187/(1+HLOOKUP(K5184,$C$3750:$AP$3753,4,0)/$C$3744)^$C5194</f>
        <v>4.1217035808190916E-2</v>
      </c>
    </row>
    <row r="5195" spans="3:28" ht="17.399999999999999" hidden="1" outlineLevel="1">
      <c r="C5195" s="312">
        <f t="shared" si="813"/>
        <v>8</v>
      </c>
      <c r="D5195" s="319">
        <f t="shared" si="812"/>
        <v>3.892037657697877E-2</v>
      </c>
      <c r="L5195" s="313">
        <f>L5187/(1+HLOOKUP(L5184,$C$3750:$AP$3753,4,0)/$C$3744)^$C5195</f>
        <v>3.892037657697877E-2</v>
      </c>
    </row>
    <row r="5196" spans="3:28" ht="17.399999999999999" hidden="1" outlineLevel="1">
      <c r="C5196" s="312">
        <f t="shared" si="813"/>
        <v>9</v>
      </c>
      <c r="D5196" s="319">
        <f t="shared" si="812"/>
        <v>3.6640030422131757E-2</v>
      </c>
      <c r="M5196" s="313">
        <f>M5187/(1+HLOOKUP(M5184,$C$3750:$AP$3753,4,0)/$C$3744)^$C5196</f>
        <v>3.6640030422131757E-2</v>
      </c>
    </row>
    <row r="5197" spans="3:28" ht="17.399999999999999" hidden="1" outlineLevel="1">
      <c r="C5197" s="312">
        <f t="shared" si="813"/>
        <v>10</v>
      </c>
      <c r="D5197" s="319">
        <f t="shared" si="812"/>
        <v>3.4383286824720874E-2</v>
      </c>
      <c r="N5197" s="313">
        <f>N5187/(1+HLOOKUP(N5184,$C$3750:$AP$3753,4,0)/$C$3744)^$C5197</f>
        <v>3.4383286824720874E-2</v>
      </c>
    </row>
    <row r="5198" spans="3:28" ht="17.399999999999999" hidden="1" outlineLevel="1">
      <c r="C5198" s="312">
        <f t="shared" si="813"/>
        <v>11</v>
      </c>
      <c r="D5198" s="319">
        <f t="shared" si="812"/>
        <v>3.2156963712417302E-2</v>
      </c>
      <c r="O5198" s="313">
        <f>O5187/(1+HLOOKUP(O5184,$C$3750:$AP$3753,4,0)/$C$3744)^$C5198</f>
        <v>3.2156963712417302E-2</v>
      </c>
    </row>
    <row r="5199" spans="3:28" ht="17.399999999999999" hidden="1" outlineLevel="1">
      <c r="C5199" s="312">
        <f t="shared" si="813"/>
        <v>12</v>
      </c>
      <c r="D5199" s="319">
        <f t="shared" si="812"/>
        <v>2.9967391134368998E-2</v>
      </c>
      <c r="P5199" s="313">
        <f>P5187/(1+HLOOKUP(P5184,$C$3750:$AP$3753,4,0)/$C$3744)^$C5199</f>
        <v>2.9967391134368998E-2</v>
      </c>
    </row>
    <row r="5200" spans="3:28" ht="17.399999999999999" hidden="1" outlineLevel="1">
      <c r="C5200" s="312">
        <f t="shared" si="813"/>
        <v>13</v>
      </c>
      <c r="D5200" s="319">
        <f t="shared" si="812"/>
        <v>2.8240892341581569E-2</v>
      </c>
      <c r="Q5200" s="313">
        <f>Q5187/(1+HLOOKUP(Q5184,$C$3750:$AP$3753,4,0)/$C$3744)^$C5200</f>
        <v>2.8240892341581569E-2</v>
      </c>
    </row>
    <row r="5201" spans="2:29" ht="17.399999999999999" hidden="1" outlineLevel="1">
      <c r="C5201" s="312">
        <f t="shared" si="813"/>
        <v>14</v>
      </c>
      <c r="D5201" s="319">
        <f t="shared" si="812"/>
        <v>2.6580664024025993E-2</v>
      </c>
      <c r="R5201" s="313">
        <f>R5187/(1+HLOOKUP(R5184,$C$3750:$AP$3753,4,0)/$C$3744)^$C5201</f>
        <v>2.6580664024025993E-2</v>
      </c>
    </row>
    <row r="5202" spans="2:29" ht="17.399999999999999" hidden="1" outlineLevel="1">
      <c r="C5202" s="312">
        <f t="shared" si="813"/>
        <v>15</v>
      </c>
      <c r="D5202" s="319">
        <f t="shared" si="812"/>
        <v>2.4985245943742459E-2</v>
      </c>
      <c r="S5202" s="313">
        <f>S5187/(1+HLOOKUP(S5184,$C$3750:$AP$3753,4,0)/$C$3744)^$C5202</f>
        <v>2.4985245943742459E-2</v>
      </c>
    </row>
    <row r="5203" spans="2:29" ht="17.399999999999999" hidden="1" outlineLevel="1">
      <c r="C5203" s="312">
        <f t="shared" si="813"/>
        <v>16</v>
      </c>
      <c r="D5203" s="319">
        <f t="shared" si="812"/>
        <v>2.3453151700541828E-2</v>
      </c>
      <c r="T5203" s="313">
        <f>T5187/(1+HLOOKUP(T5184,$C$3750:$AP$3753,4,0)/$C$3744)^$C5203</f>
        <v>2.3453151700541828E-2</v>
      </c>
    </row>
    <row r="5204" spans="2:29" ht="17.399999999999999" hidden="1" outlineLevel="1">
      <c r="C5204" s="312">
        <f t="shared" si="813"/>
        <v>17</v>
      </c>
      <c r="D5204" s="319">
        <f t="shared" si="812"/>
        <v>2.1982873030087193E-2</v>
      </c>
      <c r="U5204" s="313">
        <f>U5187/(1+HLOOKUP(U5184,$C$3750:$AP$3753,4,0)/$C$3744)^$C5204</f>
        <v>2.1982873030087193E-2</v>
      </c>
    </row>
    <row r="5205" spans="2:29" ht="17.399999999999999" hidden="1" outlineLevel="1">
      <c r="C5205" s="312">
        <f t="shared" si="813"/>
        <v>18</v>
      </c>
      <c r="D5205" s="319">
        <f t="shared" si="812"/>
        <v>2.057288392677635E-2</v>
      </c>
      <c r="V5205" s="313">
        <f>V5187/(1+HLOOKUP(V5184,$C$3750:$AP$3753,4,0)/$C$3744)^$C5205</f>
        <v>2.057288392677635E-2</v>
      </c>
    </row>
    <row r="5206" spans="2:29" ht="17.399999999999999" hidden="1" outlineLevel="1">
      <c r="C5206" s="312">
        <f t="shared" si="813"/>
        <v>19</v>
      </c>
      <c r="D5206" s="319">
        <f t="shared" si="812"/>
        <v>1.9221644589381449E-2</v>
      </c>
      <c r="W5206" s="313">
        <f>W5187/(1+HLOOKUP(W5184,$C$3750:$AP$3753,4,0)/$C$3744)^$C5206</f>
        <v>1.9221644589381449E-2</v>
      </c>
    </row>
    <row r="5207" spans="2:29" ht="17.399999999999999" hidden="1" outlineLevel="1">
      <c r="C5207" s="312">
        <f t="shared" si="813"/>
        <v>20</v>
      </c>
      <c r="D5207" s="319">
        <f t="shared" si="812"/>
        <v>1.7927605188065979E-2</v>
      </c>
      <c r="X5207" s="313">
        <f>X5187/(1+HLOOKUP(X5184,$C$3750:$AP$3753,4,0)/$C$3744)^$C5207</f>
        <v>1.7927605188065979E-2</v>
      </c>
    </row>
    <row r="5208" spans="2:29" ht="17.399999999999999" hidden="1" outlineLevel="1">
      <c r="C5208" s="312">
        <f t="shared" si="813"/>
        <v>21</v>
      </c>
      <c r="D5208" s="319">
        <f t="shared" si="812"/>
        <v>1.6880817912004468E-2</v>
      </c>
      <c r="Y5208" s="313">
        <f>Y5187/(1+HLOOKUP(Y5184,$C$3750:$AP$3753,4,0)/$C$3744)^$C5208</f>
        <v>1.6880817912004468E-2</v>
      </c>
    </row>
    <row r="5209" spans="2:29" ht="17.399999999999999" hidden="1" outlineLevel="1">
      <c r="C5209" s="312">
        <f t="shared" si="813"/>
        <v>22</v>
      </c>
      <c r="D5209" s="319">
        <f t="shared" si="812"/>
        <v>1.5886148776853817E-2</v>
      </c>
      <c r="Z5209" s="313">
        <f>Z5187/(1+HLOOKUP(Z5184,$C$3750:$AP$3753,4,0)/$C$3744)^$C5209</f>
        <v>1.5886148776853817E-2</v>
      </c>
      <c r="AA5209" s="324"/>
    </row>
    <row r="5210" spans="2:29" ht="17.399999999999999" hidden="1" outlineLevel="1">
      <c r="C5210" s="312">
        <f t="shared" si="813"/>
        <v>23</v>
      </c>
      <c r="D5210" s="319">
        <f t="shared" si="812"/>
        <v>1.4941157070765858E-2</v>
      </c>
      <c r="AA5210" s="313">
        <f>AA5187/(1+HLOOKUP(AA5184,$C$3750:$AP$3753,4,0)/$C$3744)^$C5210</f>
        <v>1.4941157070765858E-2</v>
      </c>
    </row>
    <row r="5211" spans="2:29" ht="17.399999999999999" hidden="1" outlineLevel="1">
      <c r="B5211" s="268"/>
      <c r="C5211" s="314">
        <f t="shared" si="813"/>
        <v>24</v>
      </c>
      <c r="D5211" s="321">
        <f>D5187-SUM(D5188:D5210)</f>
        <v>0.26011867001696209</v>
      </c>
      <c r="E5211" s="268"/>
      <c r="F5211" s="268"/>
      <c r="G5211" s="268"/>
      <c r="H5211" s="268"/>
      <c r="I5211" s="268"/>
      <c r="J5211" s="268"/>
      <c r="K5211" s="268"/>
      <c r="L5211" s="268"/>
      <c r="M5211" s="268"/>
      <c r="N5211" s="268"/>
      <c r="O5211" s="268"/>
      <c r="P5211" s="268"/>
      <c r="Q5211" s="268"/>
      <c r="R5211" s="268"/>
      <c r="S5211" s="268"/>
      <c r="T5211" s="268"/>
      <c r="U5211" s="268"/>
      <c r="V5211" s="268"/>
      <c r="W5211" s="268"/>
      <c r="X5211" s="268"/>
      <c r="Y5211" s="268"/>
      <c r="Z5211" s="268"/>
      <c r="AA5211" s="321"/>
      <c r="AB5211" s="316">
        <f>((AB5187/$D5211)^(1/$C5211)-1)*$C$3744</f>
        <v>0.24064743803770483</v>
      </c>
    </row>
    <row r="5212" spans="2:29" ht="17.399999999999999" hidden="1" outlineLevel="1">
      <c r="C5212" s="312"/>
      <c r="D5212" s="319"/>
    </row>
    <row r="5213" spans="2:29" ht="17.399999999999999" collapsed="1">
      <c r="B5213" s="302" t="s">
        <v>116</v>
      </c>
      <c r="C5213" s="304">
        <f>AC5241</f>
        <v>0.24136091372509938</v>
      </c>
      <c r="D5213" s="317">
        <v>0</v>
      </c>
      <c r="E5213" s="317">
        <f t="shared" ref="E5213:AC5213" si="814">D5213+1</f>
        <v>1</v>
      </c>
      <c r="F5213" s="317">
        <f t="shared" si="814"/>
        <v>2</v>
      </c>
      <c r="G5213" s="317">
        <f t="shared" si="814"/>
        <v>3</v>
      </c>
      <c r="H5213" s="317">
        <f t="shared" si="814"/>
        <v>4</v>
      </c>
      <c r="I5213" s="317">
        <f t="shared" si="814"/>
        <v>5</v>
      </c>
      <c r="J5213" s="317">
        <f t="shared" si="814"/>
        <v>6</v>
      </c>
      <c r="K5213" s="317">
        <f t="shared" si="814"/>
        <v>7</v>
      </c>
      <c r="L5213" s="317">
        <f t="shared" si="814"/>
        <v>8</v>
      </c>
      <c r="M5213" s="317">
        <f t="shared" si="814"/>
        <v>9</v>
      </c>
      <c r="N5213" s="317">
        <f t="shared" si="814"/>
        <v>10</v>
      </c>
      <c r="O5213" s="317">
        <f t="shared" si="814"/>
        <v>11</v>
      </c>
      <c r="P5213" s="317">
        <f t="shared" si="814"/>
        <v>12</v>
      </c>
      <c r="Q5213" s="317">
        <f t="shared" si="814"/>
        <v>13</v>
      </c>
      <c r="R5213" s="317">
        <f t="shared" si="814"/>
        <v>14</v>
      </c>
      <c r="S5213" s="317">
        <f t="shared" si="814"/>
        <v>15</v>
      </c>
      <c r="T5213" s="317">
        <f t="shared" si="814"/>
        <v>16</v>
      </c>
      <c r="U5213" s="317">
        <f t="shared" si="814"/>
        <v>17</v>
      </c>
      <c r="V5213" s="317">
        <f t="shared" si="814"/>
        <v>18</v>
      </c>
      <c r="W5213" s="317">
        <f t="shared" si="814"/>
        <v>19</v>
      </c>
      <c r="X5213" s="317">
        <f t="shared" si="814"/>
        <v>20</v>
      </c>
      <c r="Y5213" s="317">
        <f t="shared" si="814"/>
        <v>21</v>
      </c>
      <c r="Z5213" s="317">
        <f t="shared" si="814"/>
        <v>22</v>
      </c>
      <c r="AA5213" s="317">
        <f t="shared" si="814"/>
        <v>23</v>
      </c>
      <c r="AB5213" s="317">
        <f t="shared" si="814"/>
        <v>24</v>
      </c>
      <c r="AC5213" s="318">
        <f t="shared" si="814"/>
        <v>25</v>
      </c>
    </row>
    <row r="5214" spans="2:29" ht="17.399999999999999" hidden="1" outlineLevel="1">
      <c r="C5214" s="307" t="s">
        <v>2487</v>
      </c>
      <c r="D5214" s="319"/>
      <c r="E5214" s="319"/>
      <c r="F5214" s="319"/>
      <c r="G5214" s="319"/>
      <c r="H5214" s="319"/>
      <c r="I5214" s="319"/>
      <c r="J5214" s="319"/>
      <c r="K5214" s="319"/>
      <c r="L5214" s="319"/>
      <c r="M5214" s="319"/>
      <c r="N5214" s="319"/>
      <c r="O5214" s="319"/>
      <c r="P5214" s="319"/>
      <c r="Q5214" s="319"/>
      <c r="R5214" s="319"/>
      <c r="S5214" s="319"/>
      <c r="T5214" s="319"/>
      <c r="U5214" s="319"/>
      <c r="V5214" s="319"/>
      <c r="W5214" s="319"/>
      <c r="X5214" s="319"/>
      <c r="Y5214" s="319"/>
      <c r="Z5214" s="319"/>
      <c r="AA5214" s="319"/>
      <c r="AB5214" s="319"/>
      <c r="AC5214" s="319">
        <v>1</v>
      </c>
    </row>
    <row r="5215" spans="2:29" ht="17.399999999999999" hidden="1" outlineLevel="1">
      <c r="C5215" s="307" t="s">
        <v>2488</v>
      </c>
      <c r="D5215" s="319"/>
      <c r="E5215" s="319">
        <f t="shared" ref="E5215:AB5215" si="815">F5215</f>
        <v>5.7199999999999987E-2</v>
      </c>
      <c r="F5215" s="319">
        <f t="shared" si="815"/>
        <v>5.7199999999999987E-2</v>
      </c>
      <c r="G5215" s="319">
        <f t="shared" si="815"/>
        <v>5.7199999999999987E-2</v>
      </c>
      <c r="H5215" s="319">
        <f t="shared" si="815"/>
        <v>5.7199999999999987E-2</v>
      </c>
      <c r="I5215" s="319">
        <f t="shared" si="815"/>
        <v>5.7199999999999987E-2</v>
      </c>
      <c r="J5215" s="319">
        <f t="shared" si="815"/>
        <v>5.7199999999999987E-2</v>
      </c>
      <c r="K5215" s="319">
        <f t="shared" si="815"/>
        <v>5.7199999999999987E-2</v>
      </c>
      <c r="L5215" s="319">
        <f t="shared" si="815"/>
        <v>5.7199999999999987E-2</v>
      </c>
      <c r="M5215" s="319">
        <f t="shared" si="815"/>
        <v>5.7199999999999987E-2</v>
      </c>
      <c r="N5215" s="319">
        <f t="shared" si="815"/>
        <v>5.7199999999999987E-2</v>
      </c>
      <c r="O5215" s="319">
        <f t="shared" si="815"/>
        <v>5.7199999999999987E-2</v>
      </c>
      <c r="P5215" s="319">
        <f t="shared" si="815"/>
        <v>5.7199999999999987E-2</v>
      </c>
      <c r="Q5215" s="319">
        <f t="shared" si="815"/>
        <v>5.7199999999999987E-2</v>
      </c>
      <c r="R5215" s="319">
        <f t="shared" si="815"/>
        <v>5.7199999999999987E-2</v>
      </c>
      <c r="S5215" s="319">
        <f t="shared" si="815"/>
        <v>5.7199999999999987E-2</v>
      </c>
      <c r="T5215" s="319">
        <f t="shared" si="815"/>
        <v>5.7199999999999987E-2</v>
      </c>
      <c r="U5215" s="319">
        <f t="shared" si="815"/>
        <v>5.7199999999999987E-2</v>
      </c>
      <c r="V5215" s="319">
        <f t="shared" si="815"/>
        <v>5.7199999999999987E-2</v>
      </c>
      <c r="W5215" s="319">
        <f t="shared" si="815"/>
        <v>5.7199999999999987E-2</v>
      </c>
      <c r="X5215" s="319">
        <f t="shared" si="815"/>
        <v>5.7199999999999987E-2</v>
      </c>
      <c r="Y5215" s="319">
        <f t="shared" si="815"/>
        <v>5.7199999999999987E-2</v>
      </c>
      <c r="Z5215" s="319">
        <f t="shared" si="815"/>
        <v>5.7199999999999987E-2</v>
      </c>
      <c r="AA5215" s="319">
        <f t="shared" si="815"/>
        <v>5.7199999999999987E-2</v>
      </c>
      <c r="AB5215" s="319">
        <f t="shared" si="815"/>
        <v>5.7199999999999987E-2</v>
      </c>
      <c r="AC5215" s="319">
        <f>HLOOKUP(AC5213,$C$3750:$AP$3752,3,0)/$C$3744</f>
        <v>5.7199999999999987E-2</v>
      </c>
    </row>
    <row r="5216" spans="2:29" ht="17.399999999999999" hidden="1" outlineLevel="1">
      <c r="C5216" s="307" t="s">
        <v>2489</v>
      </c>
      <c r="D5216" s="319">
        <v>1</v>
      </c>
      <c r="E5216" s="319">
        <f t="shared" ref="E5216:AC5216" si="816">SUM(E5214:E5215)</f>
        <v>5.7199999999999987E-2</v>
      </c>
      <c r="F5216" s="319">
        <f t="shared" si="816"/>
        <v>5.7199999999999987E-2</v>
      </c>
      <c r="G5216" s="319">
        <f t="shared" si="816"/>
        <v>5.7199999999999987E-2</v>
      </c>
      <c r="H5216" s="319">
        <f t="shared" si="816"/>
        <v>5.7199999999999987E-2</v>
      </c>
      <c r="I5216" s="319">
        <f t="shared" si="816"/>
        <v>5.7199999999999987E-2</v>
      </c>
      <c r="J5216" s="319">
        <f t="shared" si="816"/>
        <v>5.7199999999999987E-2</v>
      </c>
      <c r="K5216" s="319">
        <f t="shared" si="816"/>
        <v>5.7199999999999987E-2</v>
      </c>
      <c r="L5216" s="319">
        <f t="shared" si="816"/>
        <v>5.7199999999999987E-2</v>
      </c>
      <c r="M5216" s="319">
        <f t="shared" si="816"/>
        <v>5.7199999999999987E-2</v>
      </c>
      <c r="N5216" s="319">
        <f t="shared" si="816"/>
        <v>5.7199999999999987E-2</v>
      </c>
      <c r="O5216" s="319">
        <f t="shared" si="816"/>
        <v>5.7199999999999987E-2</v>
      </c>
      <c r="P5216" s="319">
        <f t="shared" si="816"/>
        <v>5.7199999999999987E-2</v>
      </c>
      <c r="Q5216" s="319">
        <f t="shared" si="816"/>
        <v>5.7199999999999987E-2</v>
      </c>
      <c r="R5216" s="319">
        <f t="shared" si="816"/>
        <v>5.7199999999999987E-2</v>
      </c>
      <c r="S5216" s="319">
        <f t="shared" si="816"/>
        <v>5.7199999999999987E-2</v>
      </c>
      <c r="T5216" s="319">
        <f t="shared" si="816"/>
        <v>5.7199999999999987E-2</v>
      </c>
      <c r="U5216" s="319">
        <f t="shared" si="816"/>
        <v>5.7199999999999987E-2</v>
      </c>
      <c r="V5216" s="319">
        <f t="shared" si="816"/>
        <v>5.7199999999999987E-2</v>
      </c>
      <c r="W5216" s="319">
        <f t="shared" si="816"/>
        <v>5.7199999999999987E-2</v>
      </c>
      <c r="X5216" s="319">
        <f t="shared" si="816"/>
        <v>5.7199999999999987E-2</v>
      </c>
      <c r="Y5216" s="319">
        <f t="shared" si="816"/>
        <v>5.7199999999999987E-2</v>
      </c>
      <c r="Z5216" s="319">
        <f t="shared" si="816"/>
        <v>5.7199999999999987E-2</v>
      </c>
      <c r="AA5216" s="319">
        <f t="shared" si="816"/>
        <v>5.7199999999999987E-2</v>
      </c>
      <c r="AB5216" s="319">
        <f t="shared" si="816"/>
        <v>5.7199999999999987E-2</v>
      </c>
      <c r="AC5216" s="319">
        <f t="shared" si="816"/>
        <v>1.0571999999999999</v>
      </c>
    </row>
    <row r="5217" spans="3:20" ht="17.399999999999999" hidden="1" outlineLevel="1">
      <c r="C5217" s="312">
        <v>1</v>
      </c>
      <c r="D5217" s="319">
        <f t="shared" ref="D5217:D5240" si="817">SUM(E5217:AC5217)</f>
        <v>5.5221683199382122E-2</v>
      </c>
      <c r="E5217" s="313">
        <f>E5216/(1+HLOOKUP(E5213,$C$3750:$AP$3753,4,0)/$C$3744)^$C5217</f>
        <v>5.5221683199382122E-2</v>
      </c>
      <c r="F5217" s="320"/>
      <c r="G5217" s="320"/>
    </row>
    <row r="5218" spans="3:20" ht="17.399999999999999" hidden="1" outlineLevel="1">
      <c r="C5218" s="312">
        <f t="shared" ref="C5218:C5241" si="818">C5217+1</f>
        <v>2</v>
      </c>
      <c r="D5218" s="319">
        <f t="shared" si="817"/>
        <v>5.29853365796083E-2</v>
      </c>
      <c r="E5218" s="319"/>
      <c r="F5218" s="313">
        <f>F5216/(1+HLOOKUP(F5213,$C$3750:$AP$3753,4,0)/$C$3744)^$C5218</f>
        <v>5.29853365796083E-2</v>
      </c>
      <c r="G5218" s="319"/>
    </row>
    <row r="5219" spans="3:20" ht="17.399999999999999" hidden="1" outlineLevel="1">
      <c r="C5219" s="312">
        <f t="shared" si="818"/>
        <v>3</v>
      </c>
      <c r="D5219" s="319">
        <f t="shared" si="817"/>
        <v>5.0601505763701163E-2</v>
      </c>
      <c r="G5219" s="313">
        <f>G5216/(1+HLOOKUP(G5213,$C$3750:$AP$3753,4,0)/$C$3744)^$C5219</f>
        <v>5.0601505763701163E-2</v>
      </c>
    </row>
    <row r="5220" spans="3:20" ht="17.399999999999999" hidden="1" outlineLevel="1">
      <c r="C5220" s="312">
        <f t="shared" si="818"/>
        <v>4</v>
      </c>
      <c r="D5220" s="319">
        <f t="shared" si="817"/>
        <v>4.8235014707180529E-2</v>
      </c>
      <c r="H5220" s="313">
        <f>H5216/(1+HLOOKUP(H5213,$C$3750:$AP$3753,4,0)/$C$3744)^$C5220</f>
        <v>4.8235014707180529E-2</v>
      </c>
    </row>
    <row r="5221" spans="3:20" ht="17.399999999999999" hidden="1" outlineLevel="1">
      <c r="C5221" s="312">
        <f t="shared" si="818"/>
        <v>5</v>
      </c>
      <c r="D5221" s="319">
        <f t="shared" si="817"/>
        <v>4.5932298052129894E-2</v>
      </c>
      <c r="I5221" s="313">
        <f>I5216/(1+HLOOKUP(I5213,$C$3750:$AP$3753,4,0)/$C$3744)^$C5221</f>
        <v>4.5932298052129894E-2</v>
      </c>
    </row>
    <row r="5222" spans="3:20" ht="17.399999999999999" hidden="1" outlineLevel="1">
      <c r="C5222" s="312">
        <f t="shared" si="818"/>
        <v>6</v>
      </c>
      <c r="D5222" s="319">
        <f t="shared" si="817"/>
        <v>4.3621407347603981E-2</v>
      </c>
      <c r="J5222" s="313">
        <f>J5216/(1+HLOOKUP(J5213,$C$3750:$AP$3753,4,0)/$C$3744)^$C5222</f>
        <v>4.3621407347603981E-2</v>
      </c>
    </row>
    <row r="5223" spans="3:20" ht="17.399999999999999" hidden="1" outlineLevel="1">
      <c r="C5223" s="312">
        <f t="shared" si="818"/>
        <v>7</v>
      </c>
      <c r="D5223" s="319">
        <f t="shared" si="817"/>
        <v>4.1310924272446474E-2</v>
      </c>
      <c r="K5223" s="313">
        <f>K5216/(1+HLOOKUP(K5213,$C$3750:$AP$3753,4,0)/$C$3744)^$C5223</f>
        <v>4.1310924272446474E-2</v>
      </c>
    </row>
    <row r="5224" spans="3:20" ht="17.399999999999999" hidden="1" outlineLevel="1">
      <c r="C5224" s="312">
        <f t="shared" si="818"/>
        <v>8</v>
      </c>
      <c r="D5224" s="319">
        <f t="shared" si="817"/>
        <v>3.9009033471231566E-2</v>
      </c>
      <c r="L5224" s="313">
        <f>L5216/(1+HLOOKUP(L5213,$C$3750:$AP$3753,4,0)/$C$3744)^$C5224</f>
        <v>3.9009033471231566E-2</v>
      </c>
    </row>
    <row r="5225" spans="3:20" ht="17.399999999999999" hidden="1" outlineLevel="1">
      <c r="C5225" s="312">
        <f t="shared" si="818"/>
        <v>9</v>
      </c>
      <c r="D5225" s="319">
        <f t="shared" si="817"/>
        <v>3.6723492906009049E-2</v>
      </c>
      <c r="M5225" s="313">
        <f>M5216/(1+HLOOKUP(M5213,$C$3750:$AP$3753,4,0)/$C$3744)^$C5225</f>
        <v>3.6723492906009049E-2</v>
      </c>
    </row>
    <row r="5226" spans="3:20" ht="17.399999999999999" hidden="1" outlineLevel="1">
      <c r="C5226" s="312">
        <f t="shared" si="818"/>
        <v>10</v>
      </c>
      <c r="D5226" s="319">
        <f t="shared" si="817"/>
        <v>3.4461608662590397E-2</v>
      </c>
      <c r="N5226" s="313">
        <f>N5216/(1+HLOOKUP(N5213,$C$3750:$AP$3753,4,0)/$C$3744)^$C5226</f>
        <v>3.4461608662590397E-2</v>
      </c>
    </row>
    <row r="5227" spans="3:20" ht="17.399999999999999" hidden="1" outlineLevel="1">
      <c r="C5227" s="312">
        <f t="shared" si="818"/>
        <v>11</v>
      </c>
      <c r="D5227" s="319">
        <f t="shared" si="817"/>
        <v>3.2230214199233741E-2</v>
      </c>
      <c r="O5227" s="313">
        <f>O5216/(1+HLOOKUP(O5213,$C$3750:$AP$3753,4,0)/$C$3744)^$C5227</f>
        <v>3.2230214199233741E-2</v>
      </c>
    </row>
    <row r="5228" spans="3:20" ht="17.399999999999999" hidden="1" outlineLevel="1">
      <c r="C5228" s="312">
        <f t="shared" si="818"/>
        <v>12</v>
      </c>
      <c r="D5228" s="319">
        <f t="shared" si="817"/>
        <v>3.0035653984333392E-2</v>
      </c>
      <c r="P5228" s="313">
        <f>P5216/(1+HLOOKUP(P5213,$C$3750:$AP$3753,4,0)/$C$3744)^$C5228</f>
        <v>3.0035653984333392E-2</v>
      </c>
    </row>
    <row r="5229" spans="3:20" ht="17.399999999999999" hidden="1" outlineLevel="1">
      <c r="C5229" s="312">
        <f t="shared" si="818"/>
        <v>13</v>
      </c>
      <c r="D5229" s="319">
        <f t="shared" si="817"/>
        <v>2.8305222392473552E-2</v>
      </c>
      <c r="Q5229" s="313">
        <f>Q5216/(1+HLOOKUP(Q5213,$C$3750:$AP$3753,4,0)/$C$3744)^$C5229</f>
        <v>2.8305222392473552E-2</v>
      </c>
    </row>
    <row r="5230" spans="3:20" ht="17.399999999999999" hidden="1" outlineLevel="1">
      <c r="C5230" s="312">
        <f t="shared" si="818"/>
        <v>14</v>
      </c>
      <c r="D5230" s="319">
        <f t="shared" si="817"/>
        <v>2.6641212233647921E-2</v>
      </c>
      <c r="R5230" s="313">
        <f>R5216/(1+HLOOKUP(R5213,$C$3750:$AP$3753,4,0)/$C$3744)^$C5230</f>
        <v>2.6641212233647921E-2</v>
      </c>
    </row>
    <row r="5231" spans="3:20" ht="17.399999999999999" hidden="1" outlineLevel="1">
      <c r="C5231" s="312">
        <f t="shared" si="818"/>
        <v>15</v>
      </c>
      <c r="D5231" s="319">
        <f t="shared" si="817"/>
        <v>2.504215994361431E-2</v>
      </c>
      <c r="S5231" s="313">
        <f>S5216/(1+HLOOKUP(S5213,$C$3750:$AP$3753,4,0)/$C$3744)^$C5231</f>
        <v>2.504215994361431E-2</v>
      </c>
    </row>
    <row r="5232" spans="3:20" ht="17.399999999999999" hidden="1" outlineLevel="1">
      <c r="C5232" s="312">
        <f t="shared" si="818"/>
        <v>16</v>
      </c>
      <c r="D5232" s="319">
        <f t="shared" si="817"/>
        <v>2.350657573630616E-2</v>
      </c>
      <c r="T5232" s="313">
        <f>T5216/(1+HLOOKUP(T5213,$C$3750:$AP$3753,4,0)/$C$3744)^$C5232</f>
        <v>2.350657573630616E-2</v>
      </c>
    </row>
    <row r="5233" spans="2:30" ht="17.399999999999999" hidden="1" outlineLevel="1">
      <c r="C5233" s="312">
        <f t="shared" si="818"/>
        <v>17</v>
      </c>
      <c r="D5233" s="319">
        <f t="shared" si="817"/>
        <v>2.2032947911704705E-2</v>
      </c>
      <c r="U5233" s="313">
        <f>U5216/(1+HLOOKUP(U5213,$C$3750:$AP$3753,4,0)/$C$3744)^$C5233</f>
        <v>2.2032947911704705E-2</v>
      </c>
    </row>
    <row r="5234" spans="2:30" ht="17.399999999999999" hidden="1" outlineLevel="1">
      <c r="C5234" s="312">
        <f t="shared" si="818"/>
        <v>18</v>
      </c>
      <c r="D5234" s="319">
        <f t="shared" si="817"/>
        <v>2.0619746988112971E-2</v>
      </c>
      <c r="V5234" s="313">
        <f>V5216/(1+HLOOKUP(V5213,$C$3750:$AP$3753,4,0)/$C$3744)^$C5234</f>
        <v>2.0619746988112971E-2</v>
      </c>
    </row>
    <row r="5235" spans="2:30" ht="17.399999999999999" hidden="1" outlineLevel="1">
      <c r="C5235" s="312">
        <f t="shared" si="818"/>
        <v>19</v>
      </c>
      <c r="D5235" s="319">
        <f t="shared" si="817"/>
        <v>1.9265429656783229E-2</v>
      </c>
      <c r="W5235" s="313">
        <f>W5216/(1+HLOOKUP(W5213,$C$3750:$AP$3753,4,0)/$C$3744)^$C5235</f>
        <v>1.9265429656783229E-2</v>
      </c>
    </row>
    <row r="5236" spans="2:30" ht="17.399999999999999" hidden="1" outlineLevel="1">
      <c r="C5236" s="312">
        <f t="shared" si="818"/>
        <v>20</v>
      </c>
      <c r="D5236" s="319">
        <f t="shared" si="817"/>
        <v>1.7968442557514876E-2</v>
      </c>
      <c r="X5236" s="313">
        <f>X5216/(1+HLOOKUP(X5213,$C$3750:$AP$3753,4,0)/$C$3744)^$C5236</f>
        <v>1.7968442557514876E-2</v>
      </c>
    </row>
    <row r="5237" spans="2:30" ht="17.399999999999999" hidden="1" outlineLevel="1">
      <c r="C5237" s="312">
        <f t="shared" si="818"/>
        <v>21</v>
      </c>
      <c r="D5237" s="319">
        <f t="shared" si="817"/>
        <v>1.6919270800186709E-2</v>
      </c>
      <c r="Y5237" s="313">
        <f>Y5216/(1+HLOOKUP(Y5213,$C$3750:$AP$3753,4,0)/$C$3744)^$C5237</f>
        <v>1.6919270800186709E-2</v>
      </c>
    </row>
    <row r="5238" spans="2:30" ht="17.399999999999999" hidden="1" outlineLevel="1">
      <c r="C5238" s="312">
        <f t="shared" si="818"/>
        <v>22</v>
      </c>
      <c r="D5238" s="319">
        <f t="shared" si="817"/>
        <v>1.5922335903908156E-2</v>
      </c>
      <c r="Z5238" s="313">
        <f>Z5216/(1+HLOOKUP(Z5213,$C$3750:$AP$3753,4,0)/$C$3744)^$C5238</f>
        <v>1.5922335903908156E-2</v>
      </c>
      <c r="AA5238" s="324"/>
    </row>
    <row r="5239" spans="2:30" ht="17.399999999999999" hidden="1" outlineLevel="1">
      <c r="C5239" s="312">
        <f t="shared" si="818"/>
        <v>23</v>
      </c>
      <c r="D5239" s="319">
        <f t="shared" si="817"/>
        <v>1.4975191597122956E-2</v>
      </c>
      <c r="AA5239" s="313">
        <f>AA5216/(1+HLOOKUP(AA5213,$C$3750:$AP$3753,4,0)/$C$3744)^$C5239</f>
        <v>1.4975191597122956E-2</v>
      </c>
    </row>
    <row r="5240" spans="2:30" ht="17.399999999999999" hidden="1" outlineLevel="1">
      <c r="C5240" s="312">
        <f t="shared" si="818"/>
        <v>24</v>
      </c>
      <c r="D5240" s="319">
        <f t="shared" si="817"/>
        <v>1.4075499186402255E-2</v>
      </c>
      <c r="AA5240" s="319"/>
      <c r="AB5240" s="313">
        <f>AB5216/(1+HLOOKUP(AB5213,$C$3750:$AP$3753,4,0)/$C$3744)^$C5240</f>
        <v>1.4075499186402255E-2</v>
      </c>
    </row>
    <row r="5241" spans="2:30" ht="17.399999999999999" hidden="1" outlineLevel="1">
      <c r="B5241" s="268"/>
      <c r="C5241" s="314">
        <f t="shared" si="818"/>
        <v>25</v>
      </c>
      <c r="D5241" s="321">
        <f>D5216-SUM(D5217:D5240)</f>
        <v>0.24435779194677143</v>
      </c>
      <c r="E5241" s="268"/>
      <c r="F5241" s="268"/>
      <c r="G5241" s="268"/>
      <c r="H5241" s="268"/>
      <c r="I5241" s="268"/>
      <c r="J5241" s="268"/>
      <c r="K5241" s="268"/>
      <c r="L5241" s="268"/>
      <c r="M5241" s="268"/>
      <c r="N5241" s="268"/>
      <c r="O5241" s="268"/>
      <c r="P5241" s="268"/>
      <c r="Q5241" s="268"/>
      <c r="R5241" s="268"/>
      <c r="S5241" s="268"/>
      <c r="T5241" s="268"/>
      <c r="U5241" s="268"/>
      <c r="V5241" s="268"/>
      <c r="W5241" s="268"/>
      <c r="X5241" s="268"/>
      <c r="Y5241" s="268"/>
      <c r="Z5241" s="268"/>
      <c r="AA5241" s="268"/>
      <c r="AB5241" s="268"/>
      <c r="AC5241" s="316">
        <f>((AC5216/$D5241)^(1/$C5241)-1)*$C$3744</f>
        <v>0.24136091372509938</v>
      </c>
    </row>
    <row r="5242" spans="2:30" hidden="1" outlineLevel="1"/>
    <row r="5243" spans="2:30" ht="17.399999999999999" collapsed="1">
      <c r="B5243" s="302" t="s">
        <v>117</v>
      </c>
      <c r="C5243" s="304">
        <f>AD5272</f>
        <v>0.24213517226896464</v>
      </c>
      <c r="D5243" s="317">
        <v>0</v>
      </c>
      <c r="E5243" s="317">
        <f t="shared" ref="E5243:AD5243" si="819">D5243+1</f>
        <v>1</v>
      </c>
      <c r="F5243" s="317">
        <f t="shared" si="819"/>
        <v>2</v>
      </c>
      <c r="G5243" s="317">
        <f t="shared" si="819"/>
        <v>3</v>
      </c>
      <c r="H5243" s="317">
        <f t="shared" si="819"/>
        <v>4</v>
      </c>
      <c r="I5243" s="317">
        <f t="shared" si="819"/>
        <v>5</v>
      </c>
      <c r="J5243" s="317">
        <f t="shared" si="819"/>
        <v>6</v>
      </c>
      <c r="K5243" s="317">
        <f t="shared" si="819"/>
        <v>7</v>
      </c>
      <c r="L5243" s="317">
        <f t="shared" si="819"/>
        <v>8</v>
      </c>
      <c r="M5243" s="317">
        <f t="shared" si="819"/>
        <v>9</v>
      </c>
      <c r="N5243" s="317">
        <f t="shared" si="819"/>
        <v>10</v>
      </c>
      <c r="O5243" s="317">
        <f t="shared" si="819"/>
        <v>11</v>
      </c>
      <c r="P5243" s="317">
        <f t="shared" si="819"/>
        <v>12</v>
      </c>
      <c r="Q5243" s="317">
        <f t="shared" si="819"/>
        <v>13</v>
      </c>
      <c r="R5243" s="317">
        <f t="shared" si="819"/>
        <v>14</v>
      </c>
      <c r="S5243" s="317">
        <f t="shared" si="819"/>
        <v>15</v>
      </c>
      <c r="T5243" s="317">
        <f t="shared" si="819"/>
        <v>16</v>
      </c>
      <c r="U5243" s="317">
        <f t="shared" si="819"/>
        <v>17</v>
      </c>
      <c r="V5243" s="317">
        <f t="shared" si="819"/>
        <v>18</v>
      </c>
      <c r="W5243" s="317">
        <f t="shared" si="819"/>
        <v>19</v>
      </c>
      <c r="X5243" s="317">
        <f t="shared" si="819"/>
        <v>20</v>
      </c>
      <c r="Y5243" s="317">
        <f t="shared" si="819"/>
        <v>21</v>
      </c>
      <c r="Z5243" s="317">
        <f t="shared" si="819"/>
        <v>22</v>
      </c>
      <c r="AA5243" s="317">
        <f t="shared" si="819"/>
        <v>23</v>
      </c>
      <c r="AB5243" s="317">
        <f t="shared" si="819"/>
        <v>24</v>
      </c>
      <c r="AC5243" s="317">
        <f t="shared" si="819"/>
        <v>25</v>
      </c>
      <c r="AD5243" s="318">
        <f t="shared" si="819"/>
        <v>26</v>
      </c>
    </row>
    <row r="5244" spans="2:30" ht="17.399999999999999" hidden="1" outlineLevel="1">
      <c r="C5244" s="307" t="s">
        <v>2487</v>
      </c>
      <c r="D5244" s="319"/>
      <c r="E5244" s="319"/>
      <c r="F5244" s="319"/>
      <c r="G5244" s="319"/>
      <c r="H5244" s="319"/>
      <c r="I5244" s="319"/>
      <c r="J5244" s="319"/>
      <c r="K5244" s="319"/>
      <c r="L5244" s="319"/>
      <c r="M5244" s="319"/>
      <c r="N5244" s="319"/>
      <c r="O5244" s="319"/>
      <c r="P5244" s="319"/>
      <c r="Q5244" s="319"/>
      <c r="R5244" s="319"/>
      <c r="S5244" s="319"/>
      <c r="T5244" s="319"/>
      <c r="U5244" s="319"/>
      <c r="V5244" s="319"/>
      <c r="W5244" s="319"/>
      <c r="X5244" s="319"/>
      <c r="Y5244" s="319"/>
      <c r="Z5244" s="319"/>
      <c r="AA5244" s="319"/>
      <c r="AB5244" s="319"/>
      <c r="AC5244" s="319"/>
      <c r="AD5244" s="319">
        <v>1</v>
      </c>
    </row>
    <row r="5245" spans="2:30" ht="17.399999999999999" hidden="1" outlineLevel="1">
      <c r="C5245" s="307" t="s">
        <v>2488</v>
      </c>
      <c r="D5245" s="319"/>
      <c r="E5245" s="319">
        <f t="shared" ref="E5245:AC5245" si="820">F5245</f>
        <v>5.7329999999999985E-2</v>
      </c>
      <c r="F5245" s="319">
        <f t="shared" si="820"/>
        <v>5.7329999999999985E-2</v>
      </c>
      <c r="G5245" s="319">
        <f t="shared" si="820"/>
        <v>5.7329999999999985E-2</v>
      </c>
      <c r="H5245" s="319">
        <f t="shared" si="820"/>
        <v>5.7329999999999985E-2</v>
      </c>
      <c r="I5245" s="319">
        <f t="shared" si="820"/>
        <v>5.7329999999999985E-2</v>
      </c>
      <c r="J5245" s="319">
        <f t="shared" si="820"/>
        <v>5.7329999999999985E-2</v>
      </c>
      <c r="K5245" s="319">
        <f t="shared" si="820"/>
        <v>5.7329999999999985E-2</v>
      </c>
      <c r="L5245" s="319">
        <f t="shared" si="820"/>
        <v>5.7329999999999985E-2</v>
      </c>
      <c r="M5245" s="319">
        <f t="shared" si="820"/>
        <v>5.7329999999999985E-2</v>
      </c>
      <c r="N5245" s="319">
        <f t="shared" si="820"/>
        <v>5.7329999999999985E-2</v>
      </c>
      <c r="O5245" s="319">
        <f t="shared" si="820"/>
        <v>5.7329999999999985E-2</v>
      </c>
      <c r="P5245" s="319">
        <f t="shared" si="820"/>
        <v>5.7329999999999985E-2</v>
      </c>
      <c r="Q5245" s="319">
        <f t="shared" si="820"/>
        <v>5.7329999999999985E-2</v>
      </c>
      <c r="R5245" s="319">
        <f t="shared" si="820"/>
        <v>5.7329999999999985E-2</v>
      </c>
      <c r="S5245" s="319">
        <f t="shared" si="820"/>
        <v>5.7329999999999985E-2</v>
      </c>
      <c r="T5245" s="319">
        <f t="shared" si="820"/>
        <v>5.7329999999999985E-2</v>
      </c>
      <c r="U5245" s="319">
        <f t="shared" si="820"/>
        <v>5.7329999999999985E-2</v>
      </c>
      <c r="V5245" s="319">
        <f t="shared" si="820"/>
        <v>5.7329999999999985E-2</v>
      </c>
      <c r="W5245" s="319">
        <f t="shared" si="820"/>
        <v>5.7329999999999985E-2</v>
      </c>
      <c r="X5245" s="319">
        <f t="shared" si="820"/>
        <v>5.7329999999999985E-2</v>
      </c>
      <c r="Y5245" s="319">
        <f t="shared" si="820"/>
        <v>5.7329999999999985E-2</v>
      </c>
      <c r="Z5245" s="319">
        <f t="shared" si="820"/>
        <v>5.7329999999999985E-2</v>
      </c>
      <c r="AA5245" s="319">
        <f t="shared" si="820"/>
        <v>5.7329999999999985E-2</v>
      </c>
      <c r="AB5245" s="319">
        <f t="shared" si="820"/>
        <v>5.7329999999999985E-2</v>
      </c>
      <c r="AC5245" s="319">
        <f t="shared" si="820"/>
        <v>5.7329999999999985E-2</v>
      </c>
      <c r="AD5245" s="319">
        <f>HLOOKUP(AD5243,$C$3750:$AP$3752,3,0)/$C$3744</f>
        <v>5.7329999999999985E-2</v>
      </c>
    </row>
    <row r="5246" spans="2:30" ht="17.399999999999999" hidden="1" outlineLevel="1">
      <c r="C5246" s="307" t="s">
        <v>2489</v>
      </c>
      <c r="D5246" s="319">
        <v>1</v>
      </c>
      <c r="E5246" s="319">
        <f t="shared" ref="E5246:AD5246" si="821">SUM(E5244:E5245)</f>
        <v>5.7329999999999985E-2</v>
      </c>
      <c r="F5246" s="319">
        <f t="shared" si="821"/>
        <v>5.7329999999999985E-2</v>
      </c>
      <c r="G5246" s="319">
        <f t="shared" si="821"/>
        <v>5.7329999999999985E-2</v>
      </c>
      <c r="H5246" s="319">
        <f t="shared" si="821"/>
        <v>5.7329999999999985E-2</v>
      </c>
      <c r="I5246" s="319">
        <f t="shared" si="821"/>
        <v>5.7329999999999985E-2</v>
      </c>
      <c r="J5246" s="319">
        <f t="shared" si="821"/>
        <v>5.7329999999999985E-2</v>
      </c>
      <c r="K5246" s="319">
        <f t="shared" si="821"/>
        <v>5.7329999999999985E-2</v>
      </c>
      <c r="L5246" s="319">
        <f t="shared" si="821"/>
        <v>5.7329999999999985E-2</v>
      </c>
      <c r="M5246" s="319">
        <f t="shared" si="821"/>
        <v>5.7329999999999985E-2</v>
      </c>
      <c r="N5246" s="319">
        <f t="shared" si="821"/>
        <v>5.7329999999999985E-2</v>
      </c>
      <c r="O5246" s="319">
        <f t="shared" si="821"/>
        <v>5.7329999999999985E-2</v>
      </c>
      <c r="P5246" s="319">
        <f t="shared" si="821"/>
        <v>5.7329999999999985E-2</v>
      </c>
      <c r="Q5246" s="319">
        <f t="shared" si="821"/>
        <v>5.7329999999999985E-2</v>
      </c>
      <c r="R5246" s="319">
        <f t="shared" si="821"/>
        <v>5.7329999999999985E-2</v>
      </c>
      <c r="S5246" s="319">
        <f t="shared" si="821"/>
        <v>5.7329999999999985E-2</v>
      </c>
      <c r="T5246" s="319">
        <f t="shared" si="821"/>
        <v>5.7329999999999985E-2</v>
      </c>
      <c r="U5246" s="319">
        <f t="shared" si="821"/>
        <v>5.7329999999999985E-2</v>
      </c>
      <c r="V5246" s="319">
        <f t="shared" si="821"/>
        <v>5.7329999999999985E-2</v>
      </c>
      <c r="W5246" s="319">
        <f t="shared" si="821"/>
        <v>5.7329999999999985E-2</v>
      </c>
      <c r="X5246" s="319">
        <f t="shared" si="821"/>
        <v>5.7329999999999985E-2</v>
      </c>
      <c r="Y5246" s="319">
        <f t="shared" si="821"/>
        <v>5.7329999999999985E-2</v>
      </c>
      <c r="Z5246" s="319">
        <f t="shared" si="821"/>
        <v>5.7329999999999985E-2</v>
      </c>
      <c r="AA5246" s="319">
        <f t="shared" si="821"/>
        <v>5.7329999999999985E-2</v>
      </c>
      <c r="AB5246" s="319">
        <f t="shared" si="821"/>
        <v>5.7329999999999985E-2</v>
      </c>
      <c r="AC5246" s="319">
        <f t="shared" si="821"/>
        <v>5.7329999999999985E-2</v>
      </c>
      <c r="AD5246" s="319">
        <f t="shared" si="821"/>
        <v>1.0573299999999999</v>
      </c>
    </row>
    <row r="5247" spans="2:30" ht="17.399999999999999" hidden="1" outlineLevel="1">
      <c r="C5247" s="312">
        <v>1</v>
      </c>
      <c r="D5247" s="319">
        <f t="shared" ref="D5247:D5271" si="822">SUM(E5247:AD5247)</f>
        <v>5.5347187024835265E-2</v>
      </c>
      <c r="E5247" s="313">
        <f>E5246/(1+HLOOKUP(E5243,$C$3750:$AP$3753,4,0)/$C$3744)^$C5247</f>
        <v>5.5347187024835265E-2</v>
      </c>
      <c r="F5247" s="320"/>
      <c r="G5247" s="320"/>
    </row>
    <row r="5248" spans="2:30" ht="17.399999999999999" hidden="1" outlineLevel="1">
      <c r="C5248" s="312">
        <f t="shared" ref="C5248:C5272" si="823">C5247+1</f>
        <v>2</v>
      </c>
      <c r="D5248" s="319">
        <f t="shared" si="822"/>
        <v>5.3105757799107409E-2</v>
      </c>
      <c r="E5248" s="319"/>
      <c r="F5248" s="313">
        <f>F5246/(1+HLOOKUP(F5243,$C$3750:$AP$3753,4,0)/$C$3744)^$C5248</f>
        <v>5.3105757799107409E-2</v>
      </c>
      <c r="G5248" s="319"/>
    </row>
    <row r="5249" spans="3:22" ht="17.399999999999999" hidden="1" outlineLevel="1">
      <c r="C5249" s="312">
        <f t="shared" si="823"/>
        <v>3</v>
      </c>
      <c r="D5249" s="319">
        <f t="shared" si="822"/>
        <v>5.0716509185891392E-2</v>
      </c>
      <c r="G5249" s="313">
        <f>G5246/(1+HLOOKUP(G5243,$C$3750:$AP$3753,4,0)/$C$3744)^$C5249</f>
        <v>5.0716509185891392E-2</v>
      </c>
    </row>
    <row r="5250" spans="3:22" ht="17.399999999999999" hidden="1" outlineLevel="1">
      <c r="C5250" s="312">
        <f t="shared" si="823"/>
        <v>4</v>
      </c>
      <c r="D5250" s="319">
        <f t="shared" si="822"/>
        <v>4.8344639740605939E-2</v>
      </c>
      <c r="H5250" s="313">
        <f>H5246/(1+HLOOKUP(H5243,$C$3750:$AP$3753,4,0)/$C$3744)^$C5250</f>
        <v>4.8344639740605939E-2</v>
      </c>
    </row>
    <row r="5251" spans="3:22" ht="17.399999999999999" hidden="1" outlineLevel="1">
      <c r="C5251" s="312">
        <f t="shared" si="823"/>
        <v>5</v>
      </c>
      <c r="D5251" s="319">
        <f t="shared" si="822"/>
        <v>4.6036689638612002E-2</v>
      </c>
      <c r="I5251" s="313">
        <f>I5246/(1+HLOOKUP(I5243,$C$3750:$AP$3753,4,0)/$C$3744)^$C5251</f>
        <v>4.6036689638612002E-2</v>
      </c>
    </row>
    <row r="5252" spans="3:22" ht="17.399999999999999" hidden="1" outlineLevel="1">
      <c r="C5252" s="312">
        <f t="shared" si="823"/>
        <v>6</v>
      </c>
      <c r="D5252" s="319">
        <f t="shared" si="822"/>
        <v>4.3720546909757622E-2</v>
      </c>
      <c r="J5252" s="313">
        <f>J5246/(1+HLOOKUP(J5243,$C$3750:$AP$3753,4,0)/$C$3744)^$C5252</f>
        <v>4.3720546909757622E-2</v>
      </c>
    </row>
    <row r="5253" spans="3:22" ht="17.399999999999999" hidden="1" outlineLevel="1">
      <c r="C5253" s="312">
        <f t="shared" si="823"/>
        <v>7</v>
      </c>
      <c r="D5253" s="319">
        <f t="shared" si="822"/>
        <v>4.1404812736702032E-2</v>
      </c>
      <c r="K5253" s="313">
        <f>K5246/(1+HLOOKUP(K5243,$C$3750:$AP$3753,4,0)/$C$3744)^$C5253</f>
        <v>4.1404812736702032E-2</v>
      </c>
    </row>
    <row r="5254" spans="3:22" ht="17.399999999999999" hidden="1" outlineLevel="1">
      <c r="C5254" s="312">
        <f t="shared" si="823"/>
        <v>8</v>
      </c>
      <c r="D5254" s="319">
        <f t="shared" si="822"/>
        <v>3.9097690365484362E-2</v>
      </c>
      <c r="L5254" s="313">
        <f>L5246/(1+HLOOKUP(L5243,$C$3750:$AP$3753,4,0)/$C$3744)^$C5254</f>
        <v>3.9097690365484362E-2</v>
      </c>
    </row>
    <row r="5255" spans="3:22" ht="17.399999999999999" hidden="1" outlineLevel="1">
      <c r="C5255" s="312">
        <f t="shared" si="823"/>
        <v>9</v>
      </c>
      <c r="D5255" s="319">
        <f t="shared" si="822"/>
        <v>3.6806955389886341E-2</v>
      </c>
      <c r="M5255" s="313">
        <f>M5246/(1+HLOOKUP(M5243,$C$3750:$AP$3753,4,0)/$C$3744)^$C5255</f>
        <v>3.6806955389886341E-2</v>
      </c>
    </row>
    <row r="5256" spans="3:22" ht="17.399999999999999" hidden="1" outlineLevel="1">
      <c r="C5256" s="312">
        <f t="shared" si="823"/>
        <v>10</v>
      </c>
      <c r="D5256" s="319">
        <f t="shared" si="822"/>
        <v>3.453993050045992E-2</v>
      </c>
      <c r="N5256" s="313">
        <f>N5246/(1+HLOOKUP(N5243,$C$3750:$AP$3753,4,0)/$C$3744)^$C5256</f>
        <v>3.453993050045992E-2</v>
      </c>
    </row>
    <row r="5257" spans="3:22" ht="17.399999999999999" hidden="1" outlineLevel="1">
      <c r="C5257" s="312">
        <f t="shared" si="823"/>
        <v>11</v>
      </c>
      <c r="D5257" s="319">
        <f t="shared" si="822"/>
        <v>3.2303464686050179E-2</v>
      </c>
      <c r="O5257" s="313">
        <f>O5246/(1+HLOOKUP(O5243,$C$3750:$AP$3753,4,0)/$C$3744)^$C5257</f>
        <v>3.2303464686050179E-2</v>
      </c>
    </row>
    <row r="5258" spans="3:22" ht="17.399999999999999" hidden="1" outlineLevel="1">
      <c r="C5258" s="312">
        <f t="shared" si="823"/>
        <v>12</v>
      </c>
      <c r="D5258" s="319">
        <f t="shared" si="822"/>
        <v>3.0103916834297785E-2</v>
      </c>
      <c r="P5258" s="313">
        <f>P5246/(1+HLOOKUP(P5243,$C$3750:$AP$3753,4,0)/$C$3744)^$C5258</f>
        <v>3.0103916834297785E-2</v>
      </c>
    </row>
    <row r="5259" spans="3:22" ht="17.399999999999999" hidden="1" outlineLevel="1">
      <c r="C5259" s="312">
        <f t="shared" si="823"/>
        <v>13</v>
      </c>
      <c r="D5259" s="319">
        <f t="shared" si="822"/>
        <v>2.8369552443365535E-2</v>
      </c>
      <c r="Q5259" s="313">
        <f>Q5246/(1+HLOOKUP(Q5243,$C$3750:$AP$3753,4,0)/$C$3744)^$C5259</f>
        <v>2.8369552443365535E-2</v>
      </c>
    </row>
    <row r="5260" spans="3:22" ht="17.399999999999999" hidden="1" outlineLevel="1">
      <c r="C5260" s="312">
        <f t="shared" si="823"/>
        <v>14</v>
      </c>
      <c r="D5260" s="319">
        <f t="shared" si="822"/>
        <v>2.6701760443269846E-2</v>
      </c>
      <c r="R5260" s="313">
        <f>R5246/(1+HLOOKUP(R5243,$C$3750:$AP$3753,4,0)/$C$3744)^$C5260</f>
        <v>2.6701760443269846E-2</v>
      </c>
    </row>
    <row r="5261" spans="3:22" ht="17.399999999999999" hidden="1" outlineLevel="1">
      <c r="C5261" s="312">
        <f t="shared" si="823"/>
        <v>15</v>
      </c>
      <c r="D5261" s="319">
        <f t="shared" si="822"/>
        <v>2.509907394348616E-2</v>
      </c>
      <c r="S5261" s="313">
        <f>S5246/(1+HLOOKUP(S5243,$C$3750:$AP$3753,4,0)/$C$3744)^$C5261</f>
        <v>2.509907394348616E-2</v>
      </c>
    </row>
    <row r="5262" spans="3:22" ht="17.399999999999999" hidden="1" outlineLevel="1">
      <c r="C5262" s="312">
        <f t="shared" si="823"/>
        <v>16</v>
      </c>
      <c r="D5262" s="319">
        <f t="shared" si="822"/>
        <v>2.3559999772070492E-2</v>
      </c>
      <c r="T5262" s="313">
        <f>T5246/(1+HLOOKUP(T5243,$C$3750:$AP$3753,4,0)/$C$3744)^$C5262</f>
        <v>2.3559999772070492E-2</v>
      </c>
    </row>
    <row r="5263" spans="3:22" ht="17.399999999999999" hidden="1" outlineLevel="1">
      <c r="C5263" s="312">
        <f t="shared" si="823"/>
        <v>17</v>
      </c>
      <c r="D5263" s="319">
        <f t="shared" si="822"/>
        <v>2.2083022793322214E-2</v>
      </c>
      <c r="U5263" s="313">
        <f>U5246/(1+HLOOKUP(U5243,$C$3750:$AP$3753,4,0)/$C$3744)^$C5263</f>
        <v>2.2083022793322214E-2</v>
      </c>
    </row>
    <row r="5264" spans="3:22" ht="17.399999999999999" hidden="1" outlineLevel="1">
      <c r="C5264" s="312">
        <f t="shared" si="823"/>
        <v>18</v>
      </c>
      <c r="D5264" s="319">
        <f t="shared" si="822"/>
        <v>2.0666610049449592E-2</v>
      </c>
      <c r="V5264" s="313">
        <f>V5246/(1+HLOOKUP(V5243,$C$3750:$AP$3753,4,0)/$C$3744)^$C5264</f>
        <v>2.0666610049449592E-2</v>
      </c>
    </row>
    <row r="5265" spans="2:31" ht="17.399999999999999" hidden="1" outlineLevel="1">
      <c r="C5265" s="312">
        <f t="shared" si="823"/>
        <v>19</v>
      </c>
      <c r="D5265" s="319">
        <f t="shared" si="822"/>
        <v>1.9309214724185009E-2</v>
      </c>
      <c r="W5265" s="313">
        <f>W5246/(1+HLOOKUP(W5243,$C$3750:$AP$3753,4,0)/$C$3744)^$C5265</f>
        <v>1.9309214724185009E-2</v>
      </c>
    </row>
    <row r="5266" spans="2:31" ht="17.399999999999999" hidden="1" outlineLevel="1">
      <c r="C5266" s="312">
        <f t="shared" si="823"/>
        <v>20</v>
      </c>
      <c r="D5266" s="319">
        <f t="shared" si="822"/>
        <v>1.8009279926963773E-2</v>
      </c>
      <c r="X5266" s="313">
        <f>X5246/(1+HLOOKUP(X5243,$C$3750:$AP$3753,4,0)/$C$3744)^$C5266</f>
        <v>1.8009279926963773E-2</v>
      </c>
    </row>
    <row r="5267" spans="2:31" ht="17.399999999999999" hidden="1" outlineLevel="1">
      <c r="C5267" s="312">
        <f t="shared" si="823"/>
        <v>21</v>
      </c>
      <c r="D5267" s="319">
        <f t="shared" si="822"/>
        <v>1.695772368836895E-2</v>
      </c>
      <c r="Y5267" s="313">
        <f>Y5246/(1+HLOOKUP(Y5243,$C$3750:$AP$3753,4,0)/$C$3744)^$C5267</f>
        <v>1.695772368836895E-2</v>
      </c>
    </row>
    <row r="5268" spans="2:31" ht="17.399999999999999" hidden="1" outlineLevel="1">
      <c r="C5268" s="312">
        <f t="shared" si="823"/>
        <v>22</v>
      </c>
      <c r="D5268" s="319">
        <f t="shared" si="822"/>
        <v>1.5958523030962492E-2</v>
      </c>
      <c r="Z5268" s="313">
        <f>Z5246/(1+HLOOKUP(Z5243,$C$3750:$AP$3753,4,0)/$C$3744)^$C5268</f>
        <v>1.5958523030962492E-2</v>
      </c>
      <c r="AA5268" s="324"/>
    </row>
    <row r="5269" spans="2:31" ht="17.399999999999999" hidden="1" outlineLevel="1">
      <c r="C5269" s="312">
        <f t="shared" si="823"/>
        <v>23</v>
      </c>
      <c r="D5269" s="319">
        <f t="shared" si="822"/>
        <v>1.5009226123480053E-2</v>
      </c>
      <c r="AA5269" s="313">
        <f>AA5246/(1+HLOOKUP(AA5243,$C$3750:$AP$3753,4,0)/$C$3744)^$C5269</f>
        <v>1.5009226123480053E-2</v>
      </c>
    </row>
    <row r="5270" spans="2:31" ht="17.399999999999999" hidden="1" outlineLevel="1">
      <c r="C5270" s="312">
        <f t="shared" si="823"/>
        <v>24</v>
      </c>
      <c r="D5270" s="319">
        <f t="shared" si="822"/>
        <v>1.410748895728044E-2</v>
      </c>
      <c r="AA5270" s="319"/>
      <c r="AB5270" s="313">
        <f>AB5246/(1+HLOOKUP(AB5243,$C$3750:$AP$3753,4,0)/$C$3744)^$C5270</f>
        <v>1.410748895728044E-2</v>
      </c>
    </row>
    <row r="5271" spans="2:31" ht="17.399999999999999" hidden="1" outlineLevel="1">
      <c r="C5271" s="312">
        <f t="shared" si="823"/>
        <v>25</v>
      </c>
      <c r="D5271" s="319">
        <f t="shared" si="822"/>
        <v>1.3251070953753687E-2</v>
      </c>
      <c r="AC5271" s="313">
        <f>AC5246/(1+HLOOKUP(AC5243,$C$3750:$AP$3753,4,0)/$C$3744)^$C5271</f>
        <v>1.3251070953753687E-2</v>
      </c>
    </row>
    <row r="5272" spans="2:31" ht="17.399999999999999" hidden="1" outlineLevel="1">
      <c r="B5272" s="268"/>
      <c r="C5272" s="314">
        <f t="shared" si="823"/>
        <v>26</v>
      </c>
      <c r="D5272" s="321">
        <f>D5246-SUM(D5247:D5271)</f>
        <v>0.22938935233835145</v>
      </c>
      <c r="E5272" s="268"/>
      <c r="F5272" s="268"/>
      <c r="G5272" s="268"/>
      <c r="H5272" s="268"/>
      <c r="I5272" s="268"/>
      <c r="J5272" s="268"/>
      <c r="K5272" s="268"/>
      <c r="L5272" s="268"/>
      <c r="M5272" s="268"/>
      <c r="N5272" s="268"/>
      <c r="O5272" s="268"/>
      <c r="P5272" s="268"/>
      <c r="Q5272" s="268"/>
      <c r="R5272" s="268"/>
      <c r="S5272" s="268"/>
      <c r="T5272" s="268"/>
      <c r="U5272" s="268"/>
      <c r="V5272" s="268"/>
      <c r="W5272" s="268"/>
      <c r="X5272" s="268"/>
      <c r="Y5272" s="268"/>
      <c r="Z5272" s="268"/>
      <c r="AA5272" s="268"/>
      <c r="AB5272" s="268"/>
      <c r="AC5272" s="268"/>
      <c r="AD5272" s="316">
        <f>((AD5246/$D5272)^(1/$C5272)-1)*$C$3744</f>
        <v>0.24213517226896464</v>
      </c>
    </row>
    <row r="5273" spans="2:31" hidden="1" outlineLevel="1"/>
    <row r="5274" spans="2:31" ht="17.399999999999999" collapsed="1">
      <c r="B5274" s="302" t="s">
        <v>118</v>
      </c>
      <c r="C5274" s="304">
        <f>AE5304</f>
        <v>0.24297041027396027</v>
      </c>
      <c r="D5274" s="317">
        <v>0</v>
      </c>
      <c r="E5274" s="317">
        <f t="shared" ref="E5274:AE5274" si="824">D5274+1</f>
        <v>1</v>
      </c>
      <c r="F5274" s="317">
        <f t="shared" si="824"/>
        <v>2</v>
      </c>
      <c r="G5274" s="317">
        <f t="shared" si="824"/>
        <v>3</v>
      </c>
      <c r="H5274" s="317">
        <f t="shared" si="824"/>
        <v>4</v>
      </c>
      <c r="I5274" s="317">
        <f t="shared" si="824"/>
        <v>5</v>
      </c>
      <c r="J5274" s="317">
        <f t="shared" si="824"/>
        <v>6</v>
      </c>
      <c r="K5274" s="317">
        <f t="shared" si="824"/>
        <v>7</v>
      </c>
      <c r="L5274" s="317">
        <f t="shared" si="824"/>
        <v>8</v>
      </c>
      <c r="M5274" s="317">
        <f t="shared" si="824"/>
        <v>9</v>
      </c>
      <c r="N5274" s="317">
        <f t="shared" si="824"/>
        <v>10</v>
      </c>
      <c r="O5274" s="317">
        <f t="shared" si="824"/>
        <v>11</v>
      </c>
      <c r="P5274" s="317">
        <f t="shared" si="824"/>
        <v>12</v>
      </c>
      <c r="Q5274" s="317">
        <f t="shared" si="824"/>
        <v>13</v>
      </c>
      <c r="R5274" s="317">
        <f t="shared" si="824"/>
        <v>14</v>
      </c>
      <c r="S5274" s="317">
        <f t="shared" si="824"/>
        <v>15</v>
      </c>
      <c r="T5274" s="317">
        <f t="shared" si="824"/>
        <v>16</v>
      </c>
      <c r="U5274" s="317">
        <f t="shared" si="824"/>
        <v>17</v>
      </c>
      <c r="V5274" s="317">
        <f t="shared" si="824"/>
        <v>18</v>
      </c>
      <c r="W5274" s="317">
        <f t="shared" si="824"/>
        <v>19</v>
      </c>
      <c r="X5274" s="317">
        <f t="shared" si="824"/>
        <v>20</v>
      </c>
      <c r="Y5274" s="317">
        <f t="shared" si="824"/>
        <v>21</v>
      </c>
      <c r="Z5274" s="317">
        <f t="shared" si="824"/>
        <v>22</v>
      </c>
      <c r="AA5274" s="317">
        <f t="shared" si="824"/>
        <v>23</v>
      </c>
      <c r="AB5274" s="317">
        <f t="shared" si="824"/>
        <v>24</v>
      </c>
      <c r="AC5274" s="317">
        <f t="shared" si="824"/>
        <v>25</v>
      </c>
      <c r="AD5274" s="317">
        <f t="shared" si="824"/>
        <v>26</v>
      </c>
      <c r="AE5274" s="318">
        <f t="shared" si="824"/>
        <v>27</v>
      </c>
    </row>
    <row r="5275" spans="2:31" ht="17.399999999999999" hidden="1" outlineLevel="1">
      <c r="C5275" s="307" t="s">
        <v>2487</v>
      </c>
      <c r="D5275" s="319"/>
      <c r="E5275" s="319"/>
      <c r="F5275" s="319"/>
      <c r="G5275" s="319"/>
      <c r="H5275" s="319"/>
      <c r="I5275" s="319"/>
      <c r="J5275" s="319"/>
      <c r="K5275" s="319"/>
      <c r="L5275" s="319"/>
      <c r="M5275" s="319"/>
      <c r="N5275" s="319"/>
      <c r="O5275" s="319"/>
      <c r="P5275" s="319"/>
      <c r="Q5275" s="319"/>
      <c r="R5275" s="319"/>
      <c r="S5275" s="319"/>
      <c r="T5275" s="319"/>
      <c r="U5275" s="319"/>
      <c r="V5275" s="319"/>
      <c r="W5275" s="319"/>
      <c r="X5275" s="319"/>
      <c r="Y5275" s="319"/>
      <c r="Z5275" s="319"/>
      <c r="AA5275" s="319"/>
      <c r="AB5275" s="319"/>
      <c r="AC5275" s="319"/>
      <c r="AD5275" s="319"/>
      <c r="AE5275" s="319">
        <v>1</v>
      </c>
    </row>
    <row r="5276" spans="2:31" ht="17.399999999999999" hidden="1" outlineLevel="1">
      <c r="C5276" s="307" t="s">
        <v>2488</v>
      </c>
      <c r="D5276" s="319"/>
      <c r="E5276" s="319">
        <f t="shared" ref="E5276:AD5276" si="825">F5276</f>
        <v>5.7459999999999983E-2</v>
      </c>
      <c r="F5276" s="319">
        <f t="shared" si="825"/>
        <v>5.7459999999999983E-2</v>
      </c>
      <c r="G5276" s="319">
        <f t="shared" si="825"/>
        <v>5.7459999999999983E-2</v>
      </c>
      <c r="H5276" s="319">
        <f t="shared" si="825"/>
        <v>5.7459999999999983E-2</v>
      </c>
      <c r="I5276" s="319">
        <f t="shared" si="825"/>
        <v>5.7459999999999983E-2</v>
      </c>
      <c r="J5276" s="319">
        <f t="shared" si="825"/>
        <v>5.7459999999999983E-2</v>
      </c>
      <c r="K5276" s="319">
        <f t="shared" si="825"/>
        <v>5.7459999999999983E-2</v>
      </c>
      <c r="L5276" s="319">
        <f t="shared" si="825"/>
        <v>5.7459999999999983E-2</v>
      </c>
      <c r="M5276" s="319">
        <f t="shared" si="825"/>
        <v>5.7459999999999983E-2</v>
      </c>
      <c r="N5276" s="319">
        <f t="shared" si="825"/>
        <v>5.7459999999999983E-2</v>
      </c>
      <c r="O5276" s="319">
        <f t="shared" si="825"/>
        <v>5.7459999999999983E-2</v>
      </c>
      <c r="P5276" s="319">
        <f t="shared" si="825"/>
        <v>5.7459999999999983E-2</v>
      </c>
      <c r="Q5276" s="319">
        <f t="shared" si="825"/>
        <v>5.7459999999999983E-2</v>
      </c>
      <c r="R5276" s="319">
        <f t="shared" si="825"/>
        <v>5.7459999999999983E-2</v>
      </c>
      <c r="S5276" s="319">
        <f t="shared" si="825"/>
        <v>5.7459999999999983E-2</v>
      </c>
      <c r="T5276" s="319">
        <f t="shared" si="825"/>
        <v>5.7459999999999983E-2</v>
      </c>
      <c r="U5276" s="319">
        <f t="shared" si="825"/>
        <v>5.7459999999999983E-2</v>
      </c>
      <c r="V5276" s="319">
        <f t="shared" si="825"/>
        <v>5.7459999999999983E-2</v>
      </c>
      <c r="W5276" s="319">
        <f t="shared" si="825"/>
        <v>5.7459999999999983E-2</v>
      </c>
      <c r="X5276" s="319">
        <f t="shared" si="825"/>
        <v>5.7459999999999983E-2</v>
      </c>
      <c r="Y5276" s="319">
        <f t="shared" si="825"/>
        <v>5.7459999999999983E-2</v>
      </c>
      <c r="Z5276" s="319">
        <f t="shared" si="825"/>
        <v>5.7459999999999983E-2</v>
      </c>
      <c r="AA5276" s="319">
        <f t="shared" si="825"/>
        <v>5.7459999999999983E-2</v>
      </c>
      <c r="AB5276" s="319">
        <f t="shared" si="825"/>
        <v>5.7459999999999983E-2</v>
      </c>
      <c r="AC5276" s="319">
        <f t="shared" si="825"/>
        <v>5.7459999999999983E-2</v>
      </c>
      <c r="AD5276" s="319">
        <f t="shared" si="825"/>
        <v>5.7459999999999983E-2</v>
      </c>
      <c r="AE5276" s="319">
        <f>HLOOKUP(AE5274,$C$3750:$AP$3752,3,0)/$C$3744</f>
        <v>5.7459999999999983E-2</v>
      </c>
    </row>
    <row r="5277" spans="2:31" ht="17.399999999999999" hidden="1" outlineLevel="1">
      <c r="C5277" s="307" t="s">
        <v>2489</v>
      </c>
      <c r="D5277" s="319">
        <v>1</v>
      </c>
      <c r="E5277" s="319">
        <f t="shared" ref="E5277:AE5277" si="826">SUM(E5275:E5276)</f>
        <v>5.7459999999999983E-2</v>
      </c>
      <c r="F5277" s="319">
        <f t="shared" si="826"/>
        <v>5.7459999999999983E-2</v>
      </c>
      <c r="G5277" s="319">
        <f t="shared" si="826"/>
        <v>5.7459999999999983E-2</v>
      </c>
      <c r="H5277" s="319">
        <f t="shared" si="826"/>
        <v>5.7459999999999983E-2</v>
      </c>
      <c r="I5277" s="319">
        <f t="shared" si="826"/>
        <v>5.7459999999999983E-2</v>
      </c>
      <c r="J5277" s="319">
        <f t="shared" si="826"/>
        <v>5.7459999999999983E-2</v>
      </c>
      <c r="K5277" s="319">
        <f t="shared" si="826"/>
        <v>5.7459999999999983E-2</v>
      </c>
      <c r="L5277" s="319">
        <f t="shared" si="826"/>
        <v>5.7459999999999983E-2</v>
      </c>
      <c r="M5277" s="319">
        <f t="shared" si="826"/>
        <v>5.7459999999999983E-2</v>
      </c>
      <c r="N5277" s="319">
        <f t="shared" si="826"/>
        <v>5.7459999999999983E-2</v>
      </c>
      <c r="O5277" s="319">
        <f t="shared" si="826"/>
        <v>5.7459999999999983E-2</v>
      </c>
      <c r="P5277" s="319">
        <f t="shared" si="826"/>
        <v>5.7459999999999983E-2</v>
      </c>
      <c r="Q5277" s="319">
        <f t="shared" si="826"/>
        <v>5.7459999999999983E-2</v>
      </c>
      <c r="R5277" s="319">
        <f t="shared" si="826"/>
        <v>5.7459999999999983E-2</v>
      </c>
      <c r="S5277" s="319">
        <f t="shared" si="826"/>
        <v>5.7459999999999983E-2</v>
      </c>
      <c r="T5277" s="319">
        <f t="shared" si="826"/>
        <v>5.7459999999999983E-2</v>
      </c>
      <c r="U5277" s="319">
        <f t="shared" si="826"/>
        <v>5.7459999999999983E-2</v>
      </c>
      <c r="V5277" s="319">
        <f t="shared" si="826"/>
        <v>5.7459999999999983E-2</v>
      </c>
      <c r="W5277" s="319">
        <f t="shared" si="826"/>
        <v>5.7459999999999983E-2</v>
      </c>
      <c r="X5277" s="319">
        <f t="shared" si="826"/>
        <v>5.7459999999999983E-2</v>
      </c>
      <c r="Y5277" s="319">
        <f t="shared" si="826"/>
        <v>5.7459999999999983E-2</v>
      </c>
      <c r="Z5277" s="319">
        <f t="shared" si="826"/>
        <v>5.7459999999999983E-2</v>
      </c>
      <c r="AA5277" s="319">
        <f t="shared" si="826"/>
        <v>5.7459999999999983E-2</v>
      </c>
      <c r="AB5277" s="319">
        <f t="shared" si="826"/>
        <v>5.7459999999999983E-2</v>
      </c>
      <c r="AC5277" s="319">
        <f t="shared" si="826"/>
        <v>5.7459999999999983E-2</v>
      </c>
      <c r="AD5277" s="319">
        <f t="shared" si="826"/>
        <v>5.7459999999999983E-2</v>
      </c>
      <c r="AE5277" s="319">
        <f t="shared" si="826"/>
        <v>1.0574600000000001</v>
      </c>
    </row>
    <row r="5278" spans="2:31" ht="17.399999999999999" hidden="1" outlineLevel="1">
      <c r="C5278" s="312">
        <v>1</v>
      </c>
      <c r="D5278" s="319">
        <f t="shared" ref="D5278:D5303" si="827">SUM(E5278:AE5278)</f>
        <v>5.54726908502884E-2</v>
      </c>
      <c r="E5278" s="313">
        <f>E5277/(1+HLOOKUP(E5274,$C$3750:$AP$3753,4,0)/$C$3744)^$C5278</f>
        <v>5.54726908502884E-2</v>
      </c>
      <c r="F5278" s="320"/>
      <c r="G5278" s="320"/>
    </row>
    <row r="5279" spans="2:31" ht="17.399999999999999" hidden="1" outlineLevel="1">
      <c r="C5279" s="312">
        <f t="shared" ref="C5279:C5304" si="828">C5278+1</f>
        <v>2</v>
      </c>
      <c r="D5279" s="319">
        <f t="shared" si="827"/>
        <v>5.3226179018606518E-2</v>
      </c>
      <c r="E5279" s="319"/>
      <c r="F5279" s="313">
        <f>F5277/(1+HLOOKUP(F5274,$C$3750:$AP$3753,4,0)/$C$3744)^$C5279</f>
        <v>5.3226179018606518E-2</v>
      </c>
      <c r="G5279" s="319"/>
    </row>
    <row r="5280" spans="2:31" ht="17.399999999999999" hidden="1" outlineLevel="1">
      <c r="C5280" s="312">
        <f t="shared" si="828"/>
        <v>3</v>
      </c>
      <c r="D5280" s="319">
        <f t="shared" si="827"/>
        <v>5.0831512608081622E-2</v>
      </c>
      <c r="G5280" s="313">
        <f>G5277/(1+HLOOKUP(G5274,$C$3750:$AP$3753,4,0)/$C$3744)^$C5280</f>
        <v>5.0831512608081622E-2</v>
      </c>
    </row>
    <row r="5281" spans="3:23" ht="17.399999999999999" hidden="1" outlineLevel="1">
      <c r="C5281" s="312">
        <f t="shared" si="828"/>
        <v>4</v>
      </c>
      <c r="D5281" s="319">
        <f t="shared" si="827"/>
        <v>4.8454264774031343E-2</v>
      </c>
      <c r="H5281" s="313">
        <f>H5277/(1+HLOOKUP(H5274,$C$3750:$AP$3753,4,0)/$C$3744)^$C5281</f>
        <v>4.8454264774031343E-2</v>
      </c>
    </row>
    <row r="5282" spans="3:23" ht="17.399999999999999" hidden="1" outlineLevel="1">
      <c r="C5282" s="312">
        <f t="shared" si="828"/>
        <v>5</v>
      </c>
      <c r="D5282" s="319">
        <f t="shared" si="827"/>
        <v>4.6141081225094117E-2</v>
      </c>
      <c r="I5282" s="313">
        <f>I5277/(1+HLOOKUP(I5274,$C$3750:$AP$3753,4,0)/$C$3744)^$C5282</f>
        <v>4.6141081225094117E-2</v>
      </c>
    </row>
    <row r="5283" spans="3:23" ht="17.399999999999999" hidden="1" outlineLevel="1">
      <c r="C5283" s="312">
        <f t="shared" si="828"/>
        <v>6</v>
      </c>
      <c r="D5283" s="319">
        <f t="shared" si="827"/>
        <v>4.3819686471911271E-2</v>
      </c>
      <c r="J5283" s="313">
        <f>J5277/(1+HLOOKUP(J5274,$C$3750:$AP$3753,4,0)/$C$3744)^$C5283</f>
        <v>4.3819686471911271E-2</v>
      </c>
    </row>
    <row r="5284" spans="3:23" ht="17.399999999999999" hidden="1" outlineLevel="1">
      <c r="C5284" s="312">
        <f t="shared" si="828"/>
        <v>7</v>
      </c>
      <c r="D5284" s="319">
        <f t="shared" si="827"/>
        <v>4.1498701200957597E-2</v>
      </c>
      <c r="K5284" s="313">
        <f>K5277/(1+HLOOKUP(K5274,$C$3750:$AP$3753,4,0)/$C$3744)^$C5284</f>
        <v>4.1498701200957597E-2</v>
      </c>
    </row>
    <row r="5285" spans="3:23" ht="17.399999999999999" hidden="1" outlineLevel="1">
      <c r="C5285" s="312">
        <f t="shared" si="828"/>
        <v>8</v>
      </c>
      <c r="D5285" s="319">
        <f t="shared" si="827"/>
        <v>3.9186347259737159E-2</v>
      </c>
      <c r="L5285" s="313">
        <f>L5277/(1+HLOOKUP(L5274,$C$3750:$AP$3753,4,0)/$C$3744)^$C5285</f>
        <v>3.9186347259737159E-2</v>
      </c>
    </row>
    <row r="5286" spans="3:23" ht="17.399999999999999" hidden="1" outlineLevel="1">
      <c r="C5286" s="312">
        <f t="shared" si="828"/>
        <v>9</v>
      </c>
      <c r="D5286" s="319">
        <f t="shared" si="827"/>
        <v>3.6890417873763633E-2</v>
      </c>
      <c r="M5286" s="313">
        <f>M5277/(1+HLOOKUP(M5274,$C$3750:$AP$3753,4,0)/$C$3744)^$C5286</f>
        <v>3.6890417873763633E-2</v>
      </c>
    </row>
    <row r="5287" spans="3:23" ht="17.399999999999999" hidden="1" outlineLevel="1">
      <c r="C5287" s="312">
        <f t="shared" si="828"/>
        <v>10</v>
      </c>
      <c r="D5287" s="319">
        <f t="shared" si="827"/>
        <v>3.4618252338329443E-2</v>
      </c>
      <c r="N5287" s="313">
        <f>N5277/(1+HLOOKUP(N5274,$C$3750:$AP$3753,4,0)/$C$3744)^$C5287</f>
        <v>3.4618252338329443E-2</v>
      </c>
    </row>
    <row r="5288" spans="3:23" ht="17.399999999999999" hidden="1" outlineLevel="1">
      <c r="C5288" s="312">
        <f t="shared" si="828"/>
        <v>11</v>
      </c>
      <c r="D5288" s="319">
        <f t="shared" si="827"/>
        <v>3.2376715172866617E-2</v>
      </c>
      <c r="O5288" s="313">
        <f>O5277/(1+HLOOKUP(O5274,$C$3750:$AP$3753,4,0)/$C$3744)^$C5288</f>
        <v>3.2376715172866617E-2</v>
      </c>
    </row>
    <row r="5289" spans="3:23" ht="17.399999999999999" hidden="1" outlineLevel="1">
      <c r="C5289" s="312">
        <f t="shared" si="828"/>
        <v>12</v>
      </c>
      <c r="D5289" s="319">
        <f t="shared" si="827"/>
        <v>3.0172179684262179E-2</v>
      </c>
      <c r="P5289" s="313">
        <f>P5277/(1+HLOOKUP(P5274,$C$3750:$AP$3753,4,0)/$C$3744)^$C5289</f>
        <v>3.0172179684262179E-2</v>
      </c>
    </row>
    <row r="5290" spans="3:23" ht="17.399999999999999" hidden="1" outlineLevel="1">
      <c r="C5290" s="312">
        <f t="shared" si="828"/>
        <v>13</v>
      </c>
      <c r="D5290" s="319">
        <f t="shared" si="827"/>
        <v>2.8433882494257521E-2</v>
      </c>
      <c r="Q5290" s="313">
        <f>Q5277/(1+HLOOKUP(Q5274,$C$3750:$AP$3753,4,0)/$C$3744)^$C5290</f>
        <v>2.8433882494257521E-2</v>
      </c>
    </row>
    <row r="5291" spans="3:23" ht="17.399999999999999" hidden="1" outlineLevel="1">
      <c r="C5291" s="312">
        <f t="shared" si="828"/>
        <v>14</v>
      </c>
      <c r="D5291" s="319">
        <f t="shared" si="827"/>
        <v>2.6762308652891774E-2</v>
      </c>
      <c r="R5291" s="313">
        <f>R5277/(1+HLOOKUP(R5274,$C$3750:$AP$3753,4,0)/$C$3744)^$C5291</f>
        <v>2.6762308652891774E-2</v>
      </c>
    </row>
    <row r="5292" spans="3:23" ht="17.399999999999999" hidden="1" outlineLevel="1">
      <c r="C5292" s="312">
        <f t="shared" si="828"/>
        <v>15</v>
      </c>
      <c r="D5292" s="319">
        <f t="shared" si="827"/>
        <v>2.5155987943358007E-2</v>
      </c>
      <c r="S5292" s="313">
        <f>S5277/(1+HLOOKUP(S5274,$C$3750:$AP$3753,4,0)/$C$3744)^$C5292</f>
        <v>2.5155987943358007E-2</v>
      </c>
    </row>
    <row r="5293" spans="3:23" ht="17.399999999999999" hidden="1" outlineLevel="1">
      <c r="C5293" s="312">
        <f t="shared" si="828"/>
        <v>16</v>
      </c>
      <c r="D5293" s="319">
        <f t="shared" si="827"/>
        <v>2.3613423807834821E-2</v>
      </c>
      <c r="T5293" s="313">
        <f>T5277/(1+HLOOKUP(T5274,$C$3750:$AP$3753,4,0)/$C$3744)^$C5293</f>
        <v>2.3613423807834821E-2</v>
      </c>
    </row>
    <row r="5294" spans="3:23" ht="17.399999999999999" hidden="1" outlineLevel="1">
      <c r="C5294" s="312">
        <f t="shared" si="828"/>
        <v>17</v>
      </c>
      <c r="D5294" s="319">
        <f t="shared" si="827"/>
        <v>2.2133097674939723E-2</v>
      </c>
      <c r="U5294" s="313">
        <f>U5277/(1+HLOOKUP(U5274,$C$3750:$AP$3753,4,0)/$C$3744)^$C5294</f>
        <v>2.2133097674939723E-2</v>
      </c>
    </row>
    <row r="5295" spans="3:23" ht="17.399999999999999" hidden="1" outlineLevel="1">
      <c r="C5295" s="312">
        <f t="shared" si="828"/>
        <v>18</v>
      </c>
      <c r="D5295" s="319">
        <f t="shared" si="827"/>
        <v>2.071347311078621E-2</v>
      </c>
      <c r="V5295" s="313">
        <f>V5277/(1+HLOOKUP(V5274,$C$3750:$AP$3753,4,0)/$C$3744)^$C5295</f>
        <v>2.071347311078621E-2</v>
      </c>
    </row>
    <row r="5296" spans="3:23" ht="17.399999999999999" hidden="1" outlineLevel="1">
      <c r="C5296" s="312">
        <f t="shared" si="828"/>
        <v>19</v>
      </c>
      <c r="D5296" s="319">
        <f t="shared" si="827"/>
        <v>1.9352999791586788E-2</v>
      </c>
      <c r="W5296" s="313">
        <f>W5277/(1+HLOOKUP(W5274,$C$3750:$AP$3753,4,0)/$C$3744)^$C5296</f>
        <v>1.9352999791586788E-2</v>
      </c>
    </row>
    <row r="5297" spans="2:32" ht="17.399999999999999" hidden="1" outlineLevel="1">
      <c r="C5297" s="312">
        <f t="shared" si="828"/>
        <v>20</v>
      </c>
      <c r="D5297" s="319">
        <f t="shared" si="827"/>
        <v>1.8050117296412666E-2</v>
      </c>
      <c r="X5297" s="313">
        <f>X5277/(1+HLOOKUP(X5274,$C$3750:$AP$3753,4,0)/$C$3744)^$C5297</f>
        <v>1.8050117296412666E-2</v>
      </c>
    </row>
    <row r="5298" spans="2:32" ht="17.399999999999999" hidden="1" outlineLevel="1">
      <c r="C5298" s="312">
        <f t="shared" si="828"/>
        <v>21</v>
      </c>
      <c r="D5298" s="319">
        <f t="shared" si="827"/>
        <v>1.6996176576551194E-2</v>
      </c>
      <c r="Y5298" s="313">
        <f>Y5277/(1+HLOOKUP(Y5274,$C$3750:$AP$3753,4,0)/$C$3744)^$C5298</f>
        <v>1.6996176576551194E-2</v>
      </c>
    </row>
    <row r="5299" spans="2:32" ht="17.399999999999999" hidden="1" outlineLevel="1">
      <c r="C5299" s="312">
        <f t="shared" si="828"/>
        <v>22</v>
      </c>
      <c r="D5299" s="319">
        <f t="shared" si="827"/>
        <v>1.5994710158016828E-2</v>
      </c>
      <c r="Z5299" s="313">
        <f>Z5277/(1+HLOOKUP(Z5274,$C$3750:$AP$3753,4,0)/$C$3744)^$C5299</f>
        <v>1.5994710158016828E-2</v>
      </c>
      <c r="AA5299" s="324"/>
    </row>
    <row r="5300" spans="2:32" ht="17.399999999999999" hidden="1" outlineLevel="1">
      <c r="C5300" s="312">
        <f t="shared" si="828"/>
        <v>23</v>
      </c>
      <c r="D5300" s="319">
        <f t="shared" si="827"/>
        <v>1.504326064983715E-2</v>
      </c>
      <c r="AA5300" s="313">
        <f>AA5277/(1+HLOOKUP(AA5274,$C$3750:$AP$3753,4,0)/$C$3744)^$C5300</f>
        <v>1.504326064983715E-2</v>
      </c>
    </row>
    <row r="5301" spans="2:32" ht="17.399999999999999" hidden="1" outlineLevel="1">
      <c r="C5301" s="312">
        <f t="shared" si="828"/>
        <v>24</v>
      </c>
      <c r="D5301" s="319">
        <f t="shared" si="827"/>
        <v>1.4139478728158628E-2</v>
      </c>
      <c r="AA5301" s="319"/>
      <c r="AB5301" s="313">
        <f>AB5277/(1+HLOOKUP(AB5274,$C$3750:$AP$3753,4,0)/$C$3744)^$C5301</f>
        <v>1.4139478728158628E-2</v>
      </c>
    </row>
    <row r="5302" spans="2:32" ht="17.399999999999999" hidden="1" outlineLevel="1">
      <c r="C5302" s="312">
        <f t="shared" si="828"/>
        <v>25</v>
      </c>
      <c r="D5302" s="319">
        <f t="shared" si="827"/>
        <v>1.3281118733694171E-2</v>
      </c>
      <c r="AC5302" s="313">
        <f>AC5277/(1+HLOOKUP(AC5274,$C$3750:$AP$3753,4,0)/$C$3744)^$C5302</f>
        <v>1.3281118733694171E-2</v>
      </c>
    </row>
    <row r="5303" spans="2:32" ht="17.399999999999999" hidden="1" outlineLevel="1">
      <c r="C5303" s="312">
        <f t="shared" si="828"/>
        <v>26</v>
      </c>
      <c r="D5303" s="319">
        <f t="shared" si="827"/>
        <v>1.2466034431409E-2</v>
      </c>
      <c r="AD5303" s="313">
        <f>AD5277/(1+HLOOKUP(AD5274,$C$3750:$AP$3753,4,0)/$C$3744)^$C5303</f>
        <v>1.2466034431409E-2</v>
      </c>
    </row>
    <row r="5304" spans="2:32" ht="17.399999999999999" hidden="1" outlineLevel="1">
      <c r="B5304" s="268"/>
      <c r="C5304" s="314">
        <f t="shared" si="828"/>
        <v>27</v>
      </c>
      <c r="D5304" s="321">
        <f>D5277-SUM(D5278:D5303)</f>
        <v>0.21517590147233556</v>
      </c>
      <c r="E5304" s="268"/>
      <c r="F5304" s="268"/>
      <c r="G5304" s="268"/>
      <c r="H5304" s="268"/>
      <c r="I5304" s="268"/>
      <c r="J5304" s="268"/>
      <c r="K5304" s="268"/>
      <c r="L5304" s="268"/>
      <c r="M5304" s="268"/>
      <c r="N5304" s="268"/>
      <c r="O5304" s="268"/>
      <c r="P5304" s="268"/>
      <c r="Q5304" s="268"/>
      <c r="R5304" s="268"/>
      <c r="S5304" s="268"/>
      <c r="T5304" s="268"/>
      <c r="U5304" s="268"/>
      <c r="V5304" s="268"/>
      <c r="W5304" s="268"/>
      <c r="X5304" s="268"/>
      <c r="Y5304" s="268"/>
      <c r="Z5304" s="268"/>
      <c r="AA5304" s="268"/>
      <c r="AB5304" s="268"/>
      <c r="AC5304" s="268"/>
      <c r="AD5304" s="268"/>
      <c r="AE5304" s="316">
        <f>((AE5277/$D5304)^(1/$C5304)-1)*$C$3744</f>
        <v>0.24297041027396027</v>
      </c>
    </row>
    <row r="5305" spans="2:32" hidden="1" outlineLevel="1"/>
    <row r="5306" spans="2:32" ht="17.399999999999999" collapsed="1">
      <c r="B5306" s="302" t="s">
        <v>119</v>
      </c>
      <c r="C5306" s="304">
        <f>AF5337</f>
        <v>0.24386744715259834</v>
      </c>
      <c r="D5306" s="317">
        <v>0</v>
      </c>
      <c r="E5306" s="317">
        <f t="shared" ref="E5306:AF5306" si="829">D5306+1</f>
        <v>1</v>
      </c>
      <c r="F5306" s="317">
        <f t="shared" si="829"/>
        <v>2</v>
      </c>
      <c r="G5306" s="317">
        <f t="shared" si="829"/>
        <v>3</v>
      </c>
      <c r="H5306" s="317">
        <f t="shared" si="829"/>
        <v>4</v>
      </c>
      <c r="I5306" s="317">
        <f t="shared" si="829"/>
        <v>5</v>
      </c>
      <c r="J5306" s="317">
        <f t="shared" si="829"/>
        <v>6</v>
      </c>
      <c r="K5306" s="317">
        <f t="shared" si="829"/>
        <v>7</v>
      </c>
      <c r="L5306" s="317">
        <f t="shared" si="829"/>
        <v>8</v>
      </c>
      <c r="M5306" s="317">
        <f t="shared" si="829"/>
        <v>9</v>
      </c>
      <c r="N5306" s="317">
        <f t="shared" si="829"/>
        <v>10</v>
      </c>
      <c r="O5306" s="317">
        <f t="shared" si="829"/>
        <v>11</v>
      </c>
      <c r="P5306" s="317">
        <f t="shared" si="829"/>
        <v>12</v>
      </c>
      <c r="Q5306" s="317">
        <f t="shared" si="829"/>
        <v>13</v>
      </c>
      <c r="R5306" s="317">
        <f t="shared" si="829"/>
        <v>14</v>
      </c>
      <c r="S5306" s="317">
        <f t="shared" si="829"/>
        <v>15</v>
      </c>
      <c r="T5306" s="317">
        <f t="shared" si="829"/>
        <v>16</v>
      </c>
      <c r="U5306" s="317">
        <f t="shared" si="829"/>
        <v>17</v>
      </c>
      <c r="V5306" s="317">
        <f t="shared" si="829"/>
        <v>18</v>
      </c>
      <c r="W5306" s="317">
        <f t="shared" si="829"/>
        <v>19</v>
      </c>
      <c r="X5306" s="317">
        <f t="shared" si="829"/>
        <v>20</v>
      </c>
      <c r="Y5306" s="317">
        <f t="shared" si="829"/>
        <v>21</v>
      </c>
      <c r="Z5306" s="317">
        <f t="shared" si="829"/>
        <v>22</v>
      </c>
      <c r="AA5306" s="317">
        <f t="shared" si="829"/>
        <v>23</v>
      </c>
      <c r="AB5306" s="317">
        <f t="shared" si="829"/>
        <v>24</v>
      </c>
      <c r="AC5306" s="317">
        <f t="shared" si="829"/>
        <v>25</v>
      </c>
      <c r="AD5306" s="317">
        <f t="shared" si="829"/>
        <v>26</v>
      </c>
      <c r="AE5306" s="317">
        <f t="shared" si="829"/>
        <v>27</v>
      </c>
      <c r="AF5306" s="318">
        <f t="shared" si="829"/>
        <v>28</v>
      </c>
    </row>
    <row r="5307" spans="2:32" ht="17.399999999999999" hidden="1" outlineLevel="1">
      <c r="C5307" s="307" t="s">
        <v>2487</v>
      </c>
      <c r="D5307" s="319"/>
      <c r="E5307" s="319"/>
      <c r="F5307" s="319"/>
      <c r="G5307" s="319"/>
      <c r="H5307" s="319"/>
      <c r="I5307" s="319"/>
      <c r="J5307" s="319"/>
      <c r="K5307" s="319"/>
      <c r="L5307" s="319"/>
      <c r="M5307" s="319"/>
      <c r="N5307" s="319"/>
      <c r="O5307" s="319"/>
      <c r="P5307" s="319"/>
      <c r="Q5307" s="319"/>
      <c r="R5307" s="319"/>
      <c r="S5307" s="319"/>
      <c r="T5307" s="319"/>
      <c r="U5307" s="319"/>
      <c r="V5307" s="319"/>
      <c r="W5307" s="319"/>
      <c r="X5307" s="319"/>
      <c r="Y5307" s="319"/>
      <c r="Z5307" s="319"/>
      <c r="AA5307" s="319"/>
      <c r="AB5307" s="319"/>
      <c r="AC5307" s="319"/>
      <c r="AD5307" s="319"/>
      <c r="AE5307" s="319"/>
      <c r="AF5307" s="319">
        <v>1</v>
      </c>
    </row>
    <row r="5308" spans="2:32" ht="17.399999999999999" hidden="1" outlineLevel="1">
      <c r="C5308" s="307" t="s">
        <v>2488</v>
      </c>
      <c r="D5308" s="319"/>
      <c r="E5308" s="319">
        <f t="shared" ref="E5308:AE5308" si="830">F5308</f>
        <v>5.7589999999999981E-2</v>
      </c>
      <c r="F5308" s="319">
        <f t="shared" si="830"/>
        <v>5.7589999999999981E-2</v>
      </c>
      <c r="G5308" s="319">
        <f t="shared" si="830"/>
        <v>5.7589999999999981E-2</v>
      </c>
      <c r="H5308" s="319">
        <f t="shared" si="830"/>
        <v>5.7589999999999981E-2</v>
      </c>
      <c r="I5308" s="319">
        <f t="shared" si="830"/>
        <v>5.7589999999999981E-2</v>
      </c>
      <c r="J5308" s="319">
        <f t="shared" si="830"/>
        <v>5.7589999999999981E-2</v>
      </c>
      <c r="K5308" s="319">
        <f t="shared" si="830"/>
        <v>5.7589999999999981E-2</v>
      </c>
      <c r="L5308" s="319">
        <f t="shared" si="830"/>
        <v>5.7589999999999981E-2</v>
      </c>
      <c r="M5308" s="319">
        <f t="shared" si="830"/>
        <v>5.7589999999999981E-2</v>
      </c>
      <c r="N5308" s="319">
        <f t="shared" si="830"/>
        <v>5.7589999999999981E-2</v>
      </c>
      <c r="O5308" s="319">
        <f t="shared" si="830"/>
        <v>5.7589999999999981E-2</v>
      </c>
      <c r="P5308" s="319">
        <f t="shared" si="830"/>
        <v>5.7589999999999981E-2</v>
      </c>
      <c r="Q5308" s="319">
        <f t="shared" si="830"/>
        <v>5.7589999999999981E-2</v>
      </c>
      <c r="R5308" s="319">
        <f t="shared" si="830"/>
        <v>5.7589999999999981E-2</v>
      </c>
      <c r="S5308" s="319">
        <f t="shared" si="830"/>
        <v>5.7589999999999981E-2</v>
      </c>
      <c r="T5308" s="319">
        <f t="shared" si="830"/>
        <v>5.7589999999999981E-2</v>
      </c>
      <c r="U5308" s="319">
        <f t="shared" si="830"/>
        <v>5.7589999999999981E-2</v>
      </c>
      <c r="V5308" s="319">
        <f t="shared" si="830"/>
        <v>5.7589999999999981E-2</v>
      </c>
      <c r="W5308" s="319">
        <f t="shared" si="830"/>
        <v>5.7589999999999981E-2</v>
      </c>
      <c r="X5308" s="319">
        <f t="shared" si="830"/>
        <v>5.7589999999999981E-2</v>
      </c>
      <c r="Y5308" s="319">
        <f t="shared" si="830"/>
        <v>5.7589999999999981E-2</v>
      </c>
      <c r="Z5308" s="319">
        <f t="shared" si="830"/>
        <v>5.7589999999999981E-2</v>
      </c>
      <c r="AA5308" s="319">
        <f t="shared" si="830"/>
        <v>5.7589999999999981E-2</v>
      </c>
      <c r="AB5308" s="319">
        <f t="shared" si="830"/>
        <v>5.7589999999999981E-2</v>
      </c>
      <c r="AC5308" s="319">
        <f t="shared" si="830"/>
        <v>5.7589999999999981E-2</v>
      </c>
      <c r="AD5308" s="319">
        <f t="shared" si="830"/>
        <v>5.7589999999999981E-2</v>
      </c>
      <c r="AE5308" s="319">
        <f t="shared" si="830"/>
        <v>5.7589999999999981E-2</v>
      </c>
      <c r="AF5308" s="319">
        <f>HLOOKUP(AF5306,$C$3750:$AP$3752,3,0)/$C$3744</f>
        <v>5.7589999999999981E-2</v>
      </c>
    </row>
    <row r="5309" spans="2:32" ht="17.399999999999999" hidden="1" outlineLevel="1">
      <c r="C5309" s="307" t="s">
        <v>2489</v>
      </c>
      <c r="D5309" s="319">
        <v>1</v>
      </c>
      <c r="E5309" s="319">
        <f t="shared" ref="E5309:AF5309" si="831">SUM(E5307:E5308)</f>
        <v>5.7589999999999981E-2</v>
      </c>
      <c r="F5309" s="319">
        <f t="shared" si="831"/>
        <v>5.7589999999999981E-2</v>
      </c>
      <c r="G5309" s="319">
        <f t="shared" si="831"/>
        <v>5.7589999999999981E-2</v>
      </c>
      <c r="H5309" s="319">
        <f t="shared" si="831"/>
        <v>5.7589999999999981E-2</v>
      </c>
      <c r="I5309" s="319">
        <f t="shared" si="831"/>
        <v>5.7589999999999981E-2</v>
      </c>
      <c r="J5309" s="319">
        <f t="shared" si="831"/>
        <v>5.7589999999999981E-2</v>
      </c>
      <c r="K5309" s="319">
        <f t="shared" si="831"/>
        <v>5.7589999999999981E-2</v>
      </c>
      <c r="L5309" s="319">
        <f t="shared" si="831"/>
        <v>5.7589999999999981E-2</v>
      </c>
      <c r="M5309" s="319">
        <f t="shared" si="831"/>
        <v>5.7589999999999981E-2</v>
      </c>
      <c r="N5309" s="319">
        <f t="shared" si="831"/>
        <v>5.7589999999999981E-2</v>
      </c>
      <c r="O5309" s="319">
        <f t="shared" si="831"/>
        <v>5.7589999999999981E-2</v>
      </c>
      <c r="P5309" s="319">
        <f t="shared" si="831"/>
        <v>5.7589999999999981E-2</v>
      </c>
      <c r="Q5309" s="319">
        <f t="shared" si="831"/>
        <v>5.7589999999999981E-2</v>
      </c>
      <c r="R5309" s="319">
        <f t="shared" si="831"/>
        <v>5.7589999999999981E-2</v>
      </c>
      <c r="S5309" s="319">
        <f t="shared" si="831"/>
        <v>5.7589999999999981E-2</v>
      </c>
      <c r="T5309" s="319">
        <f t="shared" si="831"/>
        <v>5.7589999999999981E-2</v>
      </c>
      <c r="U5309" s="319">
        <f t="shared" si="831"/>
        <v>5.7589999999999981E-2</v>
      </c>
      <c r="V5309" s="319">
        <f t="shared" si="831"/>
        <v>5.7589999999999981E-2</v>
      </c>
      <c r="W5309" s="319">
        <f t="shared" si="831"/>
        <v>5.7589999999999981E-2</v>
      </c>
      <c r="X5309" s="319">
        <f t="shared" si="831"/>
        <v>5.7589999999999981E-2</v>
      </c>
      <c r="Y5309" s="319">
        <f t="shared" si="831"/>
        <v>5.7589999999999981E-2</v>
      </c>
      <c r="Z5309" s="319">
        <f t="shared" si="831"/>
        <v>5.7589999999999981E-2</v>
      </c>
      <c r="AA5309" s="319">
        <f t="shared" si="831"/>
        <v>5.7589999999999981E-2</v>
      </c>
      <c r="AB5309" s="319">
        <f t="shared" si="831"/>
        <v>5.7589999999999981E-2</v>
      </c>
      <c r="AC5309" s="319">
        <f t="shared" si="831"/>
        <v>5.7589999999999981E-2</v>
      </c>
      <c r="AD5309" s="319">
        <f t="shared" si="831"/>
        <v>5.7589999999999981E-2</v>
      </c>
      <c r="AE5309" s="319">
        <f t="shared" si="831"/>
        <v>5.7589999999999981E-2</v>
      </c>
      <c r="AF5309" s="319">
        <f t="shared" si="831"/>
        <v>1.05759</v>
      </c>
    </row>
    <row r="5310" spans="2:32" ht="17.399999999999999" hidden="1" outlineLevel="1">
      <c r="C5310" s="312">
        <v>1</v>
      </c>
      <c r="D5310" s="319">
        <f t="shared" ref="D5310:D5336" si="832">SUM(E5310:AF5310)</f>
        <v>5.5598194675741543E-2</v>
      </c>
      <c r="E5310" s="313">
        <f>E5309/(1+HLOOKUP(E5306,$C$3750:$AP$3753,4,0)/$C$3744)^$C5310</f>
        <v>5.5598194675741543E-2</v>
      </c>
      <c r="F5310" s="320"/>
      <c r="G5310" s="320"/>
    </row>
    <row r="5311" spans="2:32" ht="17.399999999999999" hidden="1" outlineLevel="1">
      <c r="C5311" s="312">
        <f t="shared" ref="C5311:C5337" si="833">C5310+1</f>
        <v>2</v>
      </c>
      <c r="D5311" s="319">
        <f t="shared" si="832"/>
        <v>5.3346600238105626E-2</v>
      </c>
      <c r="E5311" s="319"/>
      <c r="F5311" s="313">
        <f>F5309/(1+HLOOKUP(F5306,$C$3750:$AP$3753,4,0)/$C$3744)^$C5311</f>
        <v>5.3346600238105626E-2</v>
      </c>
      <c r="G5311" s="319"/>
    </row>
    <row r="5312" spans="2:32" ht="17.399999999999999" hidden="1" outlineLevel="1">
      <c r="C5312" s="312">
        <f t="shared" si="833"/>
        <v>3</v>
      </c>
      <c r="D5312" s="319">
        <f t="shared" si="832"/>
        <v>5.0946516030271852E-2</v>
      </c>
      <c r="G5312" s="313">
        <f>G5309/(1+HLOOKUP(G5306,$C$3750:$AP$3753,4,0)/$C$3744)^$C5312</f>
        <v>5.0946516030271852E-2</v>
      </c>
    </row>
    <row r="5313" spans="3:23" ht="17.399999999999999" hidden="1" outlineLevel="1">
      <c r="C5313" s="312">
        <f t="shared" si="833"/>
        <v>4</v>
      </c>
      <c r="D5313" s="319">
        <f t="shared" si="832"/>
        <v>4.8563889807456753E-2</v>
      </c>
      <c r="H5313" s="313">
        <f>H5309/(1+HLOOKUP(H5306,$C$3750:$AP$3753,4,0)/$C$3744)^$C5313</f>
        <v>4.8563889807456753E-2</v>
      </c>
    </row>
    <row r="5314" spans="3:23" ht="17.399999999999999" hidden="1" outlineLevel="1">
      <c r="C5314" s="312">
        <f t="shared" si="833"/>
        <v>5</v>
      </c>
      <c r="D5314" s="319">
        <f t="shared" si="832"/>
        <v>4.6245472811576226E-2</v>
      </c>
      <c r="I5314" s="313">
        <f>I5309/(1+HLOOKUP(I5306,$C$3750:$AP$3753,4,0)/$C$3744)^$C5314</f>
        <v>4.6245472811576226E-2</v>
      </c>
    </row>
    <row r="5315" spans="3:23" ht="17.399999999999999" hidden="1" outlineLevel="1">
      <c r="C5315" s="312">
        <f t="shared" si="833"/>
        <v>6</v>
      </c>
      <c r="D5315" s="319">
        <f t="shared" si="832"/>
        <v>4.3918826034064912E-2</v>
      </c>
      <c r="J5315" s="313">
        <f>J5309/(1+HLOOKUP(J5306,$C$3750:$AP$3753,4,0)/$C$3744)^$C5315</f>
        <v>4.3918826034064912E-2</v>
      </c>
    </row>
    <row r="5316" spans="3:23" ht="17.399999999999999" hidden="1" outlineLevel="1">
      <c r="C5316" s="312">
        <f t="shared" si="833"/>
        <v>7</v>
      </c>
      <c r="D5316" s="319">
        <f t="shared" si="832"/>
        <v>4.1592589665213155E-2</v>
      </c>
      <c r="K5316" s="313">
        <f>K5309/(1+HLOOKUP(K5306,$C$3750:$AP$3753,4,0)/$C$3744)^$C5316</f>
        <v>4.1592589665213155E-2</v>
      </c>
    </row>
    <row r="5317" spans="3:23" ht="17.399999999999999" hidden="1" outlineLevel="1">
      <c r="C5317" s="312">
        <f t="shared" si="833"/>
        <v>8</v>
      </c>
      <c r="D5317" s="319">
        <f t="shared" si="832"/>
        <v>3.9275004153989955E-2</v>
      </c>
      <c r="L5317" s="313">
        <f>L5309/(1+HLOOKUP(L5306,$C$3750:$AP$3753,4,0)/$C$3744)^$C5317</f>
        <v>3.9275004153989955E-2</v>
      </c>
    </row>
    <row r="5318" spans="3:23" ht="17.399999999999999" hidden="1" outlineLevel="1">
      <c r="C5318" s="312">
        <f t="shared" si="833"/>
        <v>9</v>
      </c>
      <c r="D5318" s="319">
        <f t="shared" si="832"/>
        <v>3.6973880357640924E-2</v>
      </c>
      <c r="M5318" s="313">
        <f>M5309/(1+HLOOKUP(M5306,$C$3750:$AP$3753,4,0)/$C$3744)^$C5318</f>
        <v>3.6973880357640924E-2</v>
      </c>
    </row>
    <row r="5319" spans="3:23" ht="17.399999999999999" hidden="1" outlineLevel="1">
      <c r="C5319" s="312">
        <f t="shared" si="833"/>
        <v>10</v>
      </c>
      <c r="D5319" s="319">
        <f t="shared" si="832"/>
        <v>3.4696574176198966E-2</v>
      </c>
      <c r="N5319" s="313">
        <f>N5309/(1+HLOOKUP(N5306,$C$3750:$AP$3753,4,0)/$C$3744)^$C5319</f>
        <v>3.4696574176198966E-2</v>
      </c>
    </row>
    <row r="5320" spans="3:23" ht="17.399999999999999" hidden="1" outlineLevel="1">
      <c r="C5320" s="312">
        <f t="shared" si="833"/>
        <v>11</v>
      </c>
      <c r="D5320" s="319">
        <f t="shared" si="832"/>
        <v>3.2449965659683055E-2</v>
      </c>
      <c r="O5320" s="313">
        <f>O5309/(1+HLOOKUP(O5306,$C$3750:$AP$3753,4,0)/$C$3744)^$C5320</f>
        <v>3.2449965659683055E-2</v>
      </c>
    </row>
    <row r="5321" spans="3:23" ht="17.399999999999999" hidden="1" outlineLevel="1">
      <c r="C5321" s="312">
        <f t="shared" si="833"/>
        <v>12</v>
      </c>
      <c r="D5321" s="319">
        <f t="shared" si="832"/>
        <v>3.0240442534226569E-2</v>
      </c>
      <c r="P5321" s="313">
        <f>P5309/(1+HLOOKUP(P5306,$C$3750:$AP$3753,4,0)/$C$3744)^$C5321</f>
        <v>3.0240442534226569E-2</v>
      </c>
    </row>
    <row r="5322" spans="3:23" ht="17.399999999999999" hidden="1" outlineLevel="1">
      <c r="C5322" s="312">
        <f t="shared" si="833"/>
        <v>13</v>
      </c>
      <c r="D5322" s="319">
        <f t="shared" si="832"/>
        <v>2.8498212545149504E-2</v>
      </c>
      <c r="Q5322" s="313">
        <f>Q5309/(1+HLOOKUP(Q5306,$C$3750:$AP$3753,4,0)/$C$3744)^$C5322</f>
        <v>2.8498212545149504E-2</v>
      </c>
    </row>
    <row r="5323" spans="3:23" ht="17.399999999999999" hidden="1" outlineLevel="1">
      <c r="C5323" s="312">
        <f t="shared" si="833"/>
        <v>14</v>
      </c>
      <c r="D5323" s="319">
        <f t="shared" si="832"/>
        <v>2.6822856862513698E-2</v>
      </c>
      <c r="R5323" s="313">
        <f>R5309/(1+HLOOKUP(R5306,$C$3750:$AP$3753,4,0)/$C$3744)^$C5323</f>
        <v>2.6822856862513698E-2</v>
      </c>
    </row>
    <row r="5324" spans="3:23" ht="17.399999999999999" hidden="1" outlineLevel="1">
      <c r="C5324" s="312">
        <f t="shared" si="833"/>
        <v>15</v>
      </c>
      <c r="D5324" s="319">
        <f t="shared" si="832"/>
        <v>2.5212901943229858E-2</v>
      </c>
      <c r="S5324" s="313">
        <f>S5309/(1+HLOOKUP(S5306,$C$3750:$AP$3753,4,0)/$C$3744)^$C5324</f>
        <v>2.5212901943229858E-2</v>
      </c>
    </row>
    <row r="5325" spans="3:23" ht="17.399999999999999" hidden="1" outlineLevel="1">
      <c r="C5325" s="312">
        <f t="shared" si="833"/>
        <v>16</v>
      </c>
      <c r="D5325" s="319">
        <f t="shared" si="832"/>
        <v>2.3666847843599154E-2</v>
      </c>
      <c r="T5325" s="313">
        <f>T5309/(1+HLOOKUP(T5306,$C$3750:$AP$3753,4,0)/$C$3744)^$C5325</f>
        <v>2.3666847843599154E-2</v>
      </c>
    </row>
    <row r="5326" spans="3:23" ht="17.399999999999999" hidden="1" outlineLevel="1">
      <c r="C5326" s="312">
        <f t="shared" si="833"/>
        <v>17</v>
      </c>
      <c r="D5326" s="319">
        <f t="shared" si="832"/>
        <v>2.2183172556557235E-2</v>
      </c>
      <c r="U5326" s="313">
        <f>U5309/(1+HLOOKUP(U5306,$C$3750:$AP$3753,4,0)/$C$3744)^$C5326</f>
        <v>2.2183172556557235E-2</v>
      </c>
    </row>
    <row r="5327" spans="3:23" ht="17.399999999999999" hidden="1" outlineLevel="1">
      <c r="C5327" s="312">
        <f t="shared" si="833"/>
        <v>18</v>
      </c>
      <c r="D5327" s="319">
        <f t="shared" si="832"/>
        <v>2.0760336172122831E-2</v>
      </c>
      <c r="V5327" s="313">
        <f>V5309/(1+HLOOKUP(V5306,$C$3750:$AP$3753,4,0)/$C$3744)^$C5327</f>
        <v>2.0760336172122831E-2</v>
      </c>
    </row>
    <row r="5328" spans="3:23" ht="17.399999999999999" hidden="1" outlineLevel="1">
      <c r="C5328" s="312">
        <f t="shared" si="833"/>
        <v>19</v>
      </c>
      <c r="D5328" s="319">
        <f t="shared" si="832"/>
        <v>1.9396784858988568E-2</v>
      </c>
      <c r="W5328" s="313">
        <f>W5309/(1+HLOOKUP(W5306,$C$3750:$AP$3753,4,0)/$C$3744)^$C5328</f>
        <v>1.9396784858988568E-2</v>
      </c>
    </row>
    <row r="5329" spans="2:33" ht="17.399999999999999" hidden="1" outlineLevel="1">
      <c r="C5329" s="312">
        <f t="shared" si="833"/>
        <v>20</v>
      </c>
      <c r="D5329" s="319">
        <f t="shared" si="832"/>
        <v>1.8090954665861563E-2</v>
      </c>
      <c r="X5329" s="313">
        <f>X5309/(1+HLOOKUP(X5306,$C$3750:$AP$3753,4,0)/$C$3744)^$C5329</f>
        <v>1.8090954665861563E-2</v>
      </c>
    </row>
    <row r="5330" spans="2:33" ht="17.399999999999999" hidden="1" outlineLevel="1">
      <c r="C5330" s="312">
        <f t="shared" si="833"/>
        <v>21</v>
      </c>
      <c r="D5330" s="319">
        <f t="shared" si="832"/>
        <v>1.7034629464733435E-2</v>
      </c>
      <c r="Y5330" s="313">
        <f>Y5309/(1+HLOOKUP(Y5306,$C$3750:$AP$3753,4,0)/$C$3744)^$C5330</f>
        <v>1.7034629464733435E-2</v>
      </c>
    </row>
    <row r="5331" spans="2:33" ht="17.399999999999999" hidden="1" outlineLevel="1">
      <c r="C5331" s="312">
        <f t="shared" si="833"/>
        <v>22</v>
      </c>
      <c r="D5331" s="319">
        <f t="shared" si="832"/>
        <v>1.6030897285071163E-2</v>
      </c>
      <c r="Z5331" s="313">
        <f>Z5309/(1+HLOOKUP(Z5306,$C$3750:$AP$3753,4,0)/$C$3744)^$C5331</f>
        <v>1.6030897285071163E-2</v>
      </c>
      <c r="AA5331" s="324"/>
    </row>
    <row r="5332" spans="2:33" ht="17.399999999999999" hidden="1" outlineLevel="1">
      <c r="C5332" s="312">
        <f t="shared" si="833"/>
        <v>23</v>
      </c>
      <c r="D5332" s="319">
        <f t="shared" si="832"/>
        <v>1.5077295176194248E-2</v>
      </c>
      <c r="AA5332" s="313">
        <f>AA5309/(1+HLOOKUP(AA5306,$C$3750:$AP$3753,4,0)/$C$3744)^$C5332</f>
        <v>1.5077295176194248E-2</v>
      </c>
    </row>
    <row r="5333" spans="2:33" ht="17.399999999999999" hidden="1" outlineLevel="1">
      <c r="C5333" s="312">
        <f t="shared" si="833"/>
        <v>24</v>
      </c>
      <c r="D5333" s="319">
        <f t="shared" si="832"/>
        <v>1.4171468499036813E-2</v>
      </c>
      <c r="AA5333" s="319"/>
      <c r="AB5333" s="313">
        <f>AB5309/(1+HLOOKUP(AB5306,$C$3750:$AP$3753,4,0)/$C$3744)^$C5333</f>
        <v>1.4171468499036813E-2</v>
      </c>
    </row>
    <row r="5334" spans="2:33" ht="17.399999999999999" hidden="1" outlineLevel="1">
      <c r="C5334" s="312">
        <f t="shared" si="833"/>
        <v>25</v>
      </c>
      <c r="D5334" s="319">
        <f t="shared" si="832"/>
        <v>1.3311166513634657E-2</v>
      </c>
      <c r="AC5334" s="313">
        <f>AC5309/(1+HLOOKUP(AC5306,$C$3750:$AP$3753,4,0)/$C$3744)^$C5334</f>
        <v>1.3311166513634657E-2</v>
      </c>
    </row>
    <row r="5335" spans="2:33" ht="17.399999999999999" hidden="1" outlineLevel="1">
      <c r="C5335" s="312">
        <f t="shared" si="833"/>
        <v>26</v>
      </c>
      <c r="D5335" s="319">
        <f t="shared" si="832"/>
        <v>1.2494238129217617E-2</v>
      </c>
      <c r="AD5335" s="313">
        <f>AD5309/(1+HLOOKUP(AD5306,$C$3750:$AP$3753,4,0)/$C$3744)^$C5335</f>
        <v>1.2494238129217617E-2</v>
      </c>
    </row>
    <row r="5336" spans="2:33" ht="17.399999999999999" hidden="1" outlineLevel="1">
      <c r="C5336" s="312">
        <f t="shared" si="833"/>
        <v>27</v>
      </c>
      <c r="D5336" s="319">
        <f t="shared" si="832"/>
        <v>1.1718627811729774E-2</v>
      </c>
      <c r="AE5336" s="313">
        <f>AE5309/(1+HLOOKUP(AE5306,$C$3750:$AP$3753,4,0)/$C$3744)^$C5336</f>
        <v>1.1718627811729774E-2</v>
      </c>
    </row>
    <row r="5337" spans="2:33" ht="17.399999999999999" hidden="1" outlineLevel="1">
      <c r="B5337" s="268"/>
      <c r="C5337" s="314">
        <f t="shared" si="833"/>
        <v>28</v>
      </c>
      <c r="D5337" s="321">
        <f>D5309-SUM(D5310:D5336)</f>
        <v>0.20168165352819045</v>
      </c>
      <c r="E5337" s="268"/>
      <c r="F5337" s="268"/>
      <c r="G5337" s="268"/>
      <c r="H5337" s="268"/>
      <c r="I5337" s="268"/>
      <c r="J5337" s="268"/>
      <c r="K5337" s="268"/>
      <c r="L5337" s="268"/>
      <c r="M5337" s="268"/>
      <c r="N5337" s="268"/>
      <c r="O5337" s="268"/>
      <c r="P5337" s="268"/>
      <c r="Q5337" s="268"/>
      <c r="R5337" s="268"/>
      <c r="S5337" s="268"/>
      <c r="T5337" s="268"/>
      <c r="U5337" s="268"/>
      <c r="V5337" s="268"/>
      <c r="W5337" s="268"/>
      <c r="X5337" s="268"/>
      <c r="Y5337" s="268"/>
      <c r="Z5337" s="268"/>
      <c r="AA5337" s="268"/>
      <c r="AB5337" s="268"/>
      <c r="AC5337" s="268"/>
      <c r="AD5337" s="268"/>
      <c r="AE5337" s="268"/>
      <c r="AF5337" s="316">
        <f>((AF5309/$D5337)^(1/$C5337)-1)*$C$3744</f>
        <v>0.24386744715259834</v>
      </c>
    </row>
    <row r="5338" spans="2:33" hidden="1" outlineLevel="1"/>
    <row r="5339" spans="2:33" ht="17.399999999999999" collapsed="1">
      <c r="B5339" s="302" t="s">
        <v>120</v>
      </c>
      <c r="C5339" s="304">
        <f>AG5371</f>
        <v>0.24482769698161544</v>
      </c>
      <c r="D5339" s="317">
        <v>0</v>
      </c>
      <c r="E5339" s="317">
        <f t="shared" ref="E5339:AG5339" si="834">D5339+1</f>
        <v>1</v>
      </c>
      <c r="F5339" s="317">
        <f t="shared" si="834"/>
        <v>2</v>
      </c>
      <c r="G5339" s="317">
        <f t="shared" si="834"/>
        <v>3</v>
      </c>
      <c r="H5339" s="317">
        <f t="shared" si="834"/>
        <v>4</v>
      </c>
      <c r="I5339" s="317">
        <f t="shared" si="834"/>
        <v>5</v>
      </c>
      <c r="J5339" s="317">
        <f t="shared" si="834"/>
        <v>6</v>
      </c>
      <c r="K5339" s="317">
        <f t="shared" si="834"/>
        <v>7</v>
      </c>
      <c r="L5339" s="317">
        <f t="shared" si="834"/>
        <v>8</v>
      </c>
      <c r="M5339" s="317">
        <f t="shared" si="834"/>
        <v>9</v>
      </c>
      <c r="N5339" s="317">
        <f t="shared" si="834"/>
        <v>10</v>
      </c>
      <c r="O5339" s="317">
        <f t="shared" si="834"/>
        <v>11</v>
      </c>
      <c r="P5339" s="317">
        <f t="shared" si="834"/>
        <v>12</v>
      </c>
      <c r="Q5339" s="317">
        <f t="shared" si="834"/>
        <v>13</v>
      </c>
      <c r="R5339" s="317">
        <f t="shared" si="834"/>
        <v>14</v>
      </c>
      <c r="S5339" s="317">
        <f t="shared" si="834"/>
        <v>15</v>
      </c>
      <c r="T5339" s="317">
        <f t="shared" si="834"/>
        <v>16</v>
      </c>
      <c r="U5339" s="317">
        <f t="shared" si="834"/>
        <v>17</v>
      </c>
      <c r="V5339" s="317">
        <f t="shared" si="834"/>
        <v>18</v>
      </c>
      <c r="W5339" s="317">
        <f t="shared" si="834"/>
        <v>19</v>
      </c>
      <c r="X5339" s="317">
        <f t="shared" si="834"/>
        <v>20</v>
      </c>
      <c r="Y5339" s="317">
        <f t="shared" si="834"/>
        <v>21</v>
      </c>
      <c r="Z5339" s="317">
        <f t="shared" si="834"/>
        <v>22</v>
      </c>
      <c r="AA5339" s="317">
        <f t="shared" si="834"/>
        <v>23</v>
      </c>
      <c r="AB5339" s="317">
        <f t="shared" si="834"/>
        <v>24</v>
      </c>
      <c r="AC5339" s="317">
        <f t="shared" si="834"/>
        <v>25</v>
      </c>
      <c r="AD5339" s="317">
        <f t="shared" si="834"/>
        <v>26</v>
      </c>
      <c r="AE5339" s="317">
        <f t="shared" si="834"/>
        <v>27</v>
      </c>
      <c r="AF5339" s="317">
        <f t="shared" si="834"/>
        <v>28</v>
      </c>
      <c r="AG5339" s="318">
        <f t="shared" si="834"/>
        <v>29</v>
      </c>
    </row>
    <row r="5340" spans="2:33" ht="17.399999999999999" hidden="1" outlineLevel="1">
      <c r="C5340" s="307" t="s">
        <v>2487</v>
      </c>
      <c r="D5340" s="319"/>
      <c r="E5340" s="319"/>
      <c r="F5340" s="319"/>
      <c r="G5340" s="319"/>
      <c r="H5340" s="319"/>
      <c r="I5340" s="319"/>
      <c r="J5340" s="319"/>
      <c r="K5340" s="319"/>
      <c r="L5340" s="319"/>
      <c r="M5340" s="319"/>
      <c r="N5340" s="319"/>
      <c r="O5340" s="319"/>
      <c r="P5340" s="319"/>
      <c r="Q5340" s="319"/>
      <c r="R5340" s="319"/>
      <c r="S5340" s="319"/>
      <c r="T5340" s="319"/>
      <c r="U5340" s="319"/>
      <c r="V5340" s="319"/>
      <c r="W5340" s="319"/>
      <c r="X5340" s="319"/>
      <c r="Y5340" s="319"/>
      <c r="Z5340" s="319"/>
      <c r="AA5340" s="319"/>
      <c r="AB5340" s="319"/>
      <c r="AC5340" s="319"/>
      <c r="AD5340" s="319"/>
      <c r="AE5340" s="319"/>
      <c r="AF5340" s="319"/>
      <c r="AG5340" s="319">
        <v>1</v>
      </c>
    </row>
    <row r="5341" spans="2:33" ht="17.399999999999999" hidden="1" outlineLevel="1">
      <c r="C5341" s="307" t="s">
        <v>2488</v>
      </c>
      <c r="D5341" s="319"/>
      <c r="E5341" s="319">
        <f t="shared" ref="E5341:AF5341" si="835">F5341</f>
        <v>5.771999999999998E-2</v>
      </c>
      <c r="F5341" s="319">
        <f t="shared" si="835"/>
        <v>5.771999999999998E-2</v>
      </c>
      <c r="G5341" s="319">
        <f t="shared" si="835"/>
        <v>5.771999999999998E-2</v>
      </c>
      <c r="H5341" s="319">
        <f t="shared" si="835"/>
        <v>5.771999999999998E-2</v>
      </c>
      <c r="I5341" s="319">
        <f t="shared" si="835"/>
        <v>5.771999999999998E-2</v>
      </c>
      <c r="J5341" s="319">
        <f t="shared" si="835"/>
        <v>5.771999999999998E-2</v>
      </c>
      <c r="K5341" s="319">
        <f t="shared" si="835"/>
        <v>5.771999999999998E-2</v>
      </c>
      <c r="L5341" s="319">
        <f t="shared" si="835"/>
        <v>5.771999999999998E-2</v>
      </c>
      <c r="M5341" s="319">
        <f t="shared" si="835"/>
        <v>5.771999999999998E-2</v>
      </c>
      <c r="N5341" s="319">
        <f t="shared" si="835"/>
        <v>5.771999999999998E-2</v>
      </c>
      <c r="O5341" s="319">
        <f t="shared" si="835"/>
        <v>5.771999999999998E-2</v>
      </c>
      <c r="P5341" s="319">
        <f t="shared" si="835"/>
        <v>5.771999999999998E-2</v>
      </c>
      <c r="Q5341" s="319">
        <f t="shared" si="835"/>
        <v>5.771999999999998E-2</v>
      </c>
      <c r="R5341" s="319">
        <f t="shared" si="835"/>
        <v>5.771999999999998E-2</v>
      </c>
      <c r="S5341" s="319">
        <f t="shared" si="835"/>
        <v>5.771999999999998E-2</v>
      </c>
      <c r="T5341" s="319">
        <f t="shared" si="835"/>
        <v>5.771999999999998E-2</v>
      </c>
      <c r="U5341" s="319">
        <f t="shared" si="835"/>
        <v>5.771999999999998E-2</v>
      </c>
      <c r="V5341" s="319">
        <f t="shared" si="835"/>
        <v>5.771999999999998E-2</v>
      </c>
      <c r="W5341" s="319">
        <f t="shared" si="835"/>
        <v>5.771999999999998E-2</v>
      </c>
      <c r="X5341" s="319">
        <f t="shared" si="835"/>
        <v>5.771999999999998E-2</v>
      </c>
      <c r="Y5341" s="319">
        <f t="shared" si="835"/>
        <v>5.771999999999998E-2</v>
      </c>
      <c r="Z5341" s="319">
        <f t="shared" si="835"/>
        <v>5.771999999999998E-2</v>
      </c>
      <c r="AA5341" s="319">
        <f t="shared" si="835"/>
        <v>5.771999999999998E-2</v>
      </c>
      <c r="AB5341" s="319">
        <f t="shared" si="835"/>
        <v>5.771999999999998E-2</v>
      </c>
      <c r="AC5341" s="319">
        <f t="shared" si="835"/>
        <v>5.771999999999998E-2</v>
      </c>
      <c r="AD5341" s="319">
        <f t="shared" si="835"/>
        <v>5.771999999999998E-2</v>
      </c>
      <c r="AE5341" s="319">
        <f t="shared" si="835"/>
        <v>5.771999999999998E-2</v>
      </c>
      <c r="AF5341" s="319">
        <f t="shared" si="835"/>
        <v>5.771999999999998E-2</v>
      </c>
      <c r="AG5341" s="319">
        <f>HLOOKUP(AG5339,$C$3750:$AP$3752,3,0)/$C$3744</f>
        <v>5.771999999999998E-2</v>
      </c>
    </row>
    <row r="5342" spans="2:33" ht="17.399999999999999" hidden="1" outlineLevel="1">
      <c r="C5342" s="307" t="s">
        <v>2489</v>
      </c>
      <c r="D5342" s="319">
        <v>1</v>
      </c>
      <c r="E5342" s="319">
        <f t="shared" ref="E5342:AG5342" si="836">SUM(E5340:E5341)</f>
        <v>5.771999999999998E-2</v>
      </c>
      <c r="F5342" s="319">
        <f t="shared" si="836"/>
        <v>5.771999999999998E-2</v>
      </c>
      <c r="G5342" s="319">
        <f t="shared" si="836"/>
        <v>5.771999999999998E-2</v>
      </c>
      <c r="H5342" s="319">
        <f t="shared" si="836"/>
        <v>5.771999999999998E-2</v>
      </c>
      <c r="I5342" s="319">
        <f t="shared" si="836"/>
        <v>5.771999999999998E-2</v>
      </c>
      <c r="J5342" s="319">
        <f t="shared" si="836"/>
        <v>5.771999999999998E-2</v>
      </c>
      <c r="K5342" s="319">
        <f t="shared" si="836"/>
        <v>5.771999999999998E-2</v>
      </c>
      <c r="L5342" s="319">
        <f t="shared" si="836"/>
        <v>5.771999999999998E-2</v>
      </c>
      <c r="M5342" s="319">
        <f t="shared" si="836"/>
        <v>5.771999999999998E-2</v>
      </c>
      <c r="N5342" s="319">
        <f t="shared" si="836"/>
        <v>5.771999999999998E-2</v>
      </c>
      <c r="O5342" s="319">
        <f t="shared" si="836"/>
        <v>5.771999999999998E-2</v>
      </c>
      <c r="P5342" s="319">
        <f t="shared" si="836"/>
        <v>5.771999999999998E-2</v>
      </c>
      <c r="Q5342" s="319">
        <f t="shared" si="836"/>
        <v>5.771999999999998E-2</v>
      </c>
      <c r="R5342" s="319">
        <f t="shared" si="836"/>
        <v>5.771999999999998E-2</v>
      </c>
      <c r="S5342" s="319">
        <f t="shared" si="836"/>
        <v>5.771999999999998E-2</v>
      </c>
      <c r="T5342" s="319">
        <f t="shared" si="836"/>
        <v>5.771999999999998E-2</v>
      </c>
      <c r="U5342" s="319">
        <f t="shared" si="836"/>
        <v>5.771999999999998E-2</v>
      </c>
      <c r="V5342" s="319">
        <f t="shared" si="836"/>
        <v>5.771999999999998E-2</v>
      </c>
      <c r="W5342" s="319">
        <f t="shared" si="836"/>
        <v>5.771999999999998E-2</v>
      </c>
      <c r="X5342" s="319">
        <f t="shared" si="836"/>
        <v>5.771999999999998E-2</v>
      </c>
      <c r="Y5342" s="319">
        <f t="shared" si="836"/>
        <v>5.771999999999998E-2</v>
      </c>
      <c r="Z5342" s="319">
        <f t="shared" si="836"/>
        <v>5.771999999999998E-2</v>
      </c>
      <c r="AA5342" s="319">
        <f t="shared" si="836"/>
        <v>5.771999999999998E-2</v>
      </c>
      <c r="AB5342" s="319">
        <f t="shared" si="836"/>
        <v>5.771999999999998E-2</v>
      </c>
      <c r="AC5342" s="319">
        <f t="shared" si="836"/>
        <v>5.771999999999998E-2</v>
      </c>
      <c r="AD5342" s="319">
        <f t="shared" si="836"/>
        <v>5.771999999999998E-2</v>
      </c>
      <c r="AE5342" s="319">
        <f t="shared" si="836"/>
        <v>5.771999999999998E-2</v>
      </c>
      <c r="AF5342" s="319">
        <f t="shared" si="836"/>
        <v>5.771999999999998E-2</v>
      </c>
      <c r="AG5342" s="319">
        <f t="shared" si="836"/>
        <v>1.05772</v>
      </c>
    </row>
    <row r="5343" spans="2:33" ht="17.399999999999999" hidden="1" outlineLevel="1">
      <c r="C5343" s="312">
        <v>1</v>
      </c>
      <c r="D5343" s="319">
        <f t="shared" ref="D5343:D5370" si="837">SUM(E5343:AG5343)</f>
        <v>5.5723698501194678E-2</v>
      </c>
      <c r="E5343" s="313">
        <f>E5342/(1+HLOOKUP(E5339,$C$3750:$AP$3753,4,0)/$C$3744)^$C5343</f>
        <v>5.5723698501194678E-2</v>
      </c>
      <c r="F5343" s="320"/>
      <c r="G5343" s="320"/>
    </row>
    <row r="5344" spans="2:33" ht="17.399999999999999" hidden="1" outlineLevel="1">
      <c r="C5344" s="312">
        <f t="shared" ref="C5344:C5371" si="838">C5343+1</f>
        <v>2</v>
      </c>
      <c r="D5344" s="319">
        <f t="shared" si="837"/>
        <v>5.3467021457604735E-2</v>
      </c>
      <c r="E5344" s="319"/>
      <c r="F5344" s="313">
        <f>F5342/(1+HLOOKUP(F5339,$C$3750:$AP$3753,4,0)/$C$3744)^$C5344</f>
        <v>5.3467021457604735E-2</v>
      </c>
      <c r="G5344" s="319"/>
    </row>
    <row r="5345" spans="3:22" ht="17.399999999999999" hidden="1" outlineLevel="1">
      <c r="C5345" s="312">
        <f t="shared" si="838"/>
        <v>3</v>
      </c>
      <c r="D5345" s="319">
        <f t="shared" si="837"/>
        <v>5.1061519452462081E-2</v>
      </c>
      <c r="G5345" s="313">
        <f>G5342/(1+HLOOKUP(G5339,$C$3750:$AP$3753,4,0)/$C$3744)^$C5345</f>
        <v>5.1061519452462081E-2</v>
      </c>
    </row>
    <row r="5346" spans="3:22" ht="17.399999999999999" hidden="1" outlineLevel="1">
      <c r="C5346" s="312">
        <f t="shared" si="838"/>
        <v>4</v>
      </c>
      <c r="D5346" s="319">
        <f t="shared" si="837"/>
        <v>4.8673514840882164E-2</v>
      </c>
      <c r="H5346" s="313">
        <f>H5342/(1+HLOOKUP(H5339,$C$3750:$AP$3753,4,0)/$C$3744)^$C5346</f>
        <v>4.8673514840882164E-2</v>
      </c>
    </row>
    <row r="5347" spans="3:22" ht="17.399999999999999" hidden="1" outlineLevel="1">
      <c r="C5347" s="312">
        <f t="shared" si="838"/>
        <v>5</v>
      </c>
      <c r="D5347" s="319">
        <f t="shared" si="837"/>
        <v>4.6349864398058341E-2</v>
      </c>
      <c r="I5347" s="313">
        <f>I5342/(1+HLOOKUP(I5339,$C$3750:$AP$3753,4,0)/$C$3744)^$C5347</f>
        <v>4.6349864398058341E-2</v>
      </c>
    </row>
    <row r="5348" spans="3:22" ht="17.399999999999999" hidden="1" outlineLevel="1">
      <c r="C5348" s="312">
        <f t="shared" si="838"/>
        <v>6</v>
      </c>
      <c r="D5348" s="319">
        <f t="shared" si="837"/>
        <v>4.4017965596218553E-2</v>
      </c>
      <c r="J5348" s="313">
        <f>J5342/(1+HLOOKUP(J5339,$C$3750:$AP$3753,4,0)/$C$3744)^$C5348</f>
        <v>4.4017965596218553E-2</v>
      </c>
    </row>
    <row r="5349" spans="3:22" ht="17.399999999999999" hidden="1" outlineLevel="1">
      <c r="C5349" s="312">
        <f t="shared" si="838"/>
        <v>7</v>
      </c>
      <c r="D5349" s="319">
        <f t="shared" si="837"/>
        <v>4.1686478129468713E-2</v>
      </c>
      <c r="K5349" s="313">
        <f>K5342/(1+HLOOKUP(K5339,$C$3750:$AP$3753,4,0)/$C$3744)^$C5349</f>
        <v>4.1686478129468713E-2</v>
      </c>
    </row>
    <row r="5350" spans="3:22" ht="17.399999999999999" hidden="1" outlineLevel="1">
      <c r="C5350" s="312">
        <f t="shared" si="838"/>
        <v>8</v>
      </c>
      <c r="D5350" s="319">
        <f t="shared" si="837"/>
        <v>3.9363661048242758E-2</v>
      </c>
      <c r="L5350" s="313">
        <f>L5342/(1+HLOOKUP(L5339,$C$3750:$AP$3753,4,0)/$C$3744)^$C5350</f>
        <v>3.9363661048242758E-2</v>
      </c>
    </row>
    <row r="5351" spans="3:22" ht="17.399999999999999" hidden="1" outlineLevel="1">
      <c r="C5351" s="312">
        <f t="shared" si="838"/>
        <v>9</v>
      </c>
      <c r="D5351" s="319">
        <f t="shared" si="837"/>
        <v>3.7057342841518216E-2</v>
      </c>
      <c r="M5351" s="313">
        <f>M5342/(1+HLOOKUP(M5339,$C$3750:$AP$3753,4,0)/$C$3744)^$C5351</f>
        <v>3.7057342841518216E-2</v>
      </c>
    </row>
    <row r="5352" spans="3:22" ht="17.399999999999999" hidden="1" outlineLevel="1">
      <c r="C5352" s="312">
        <f t="shared" si="838"/>
        <v>10</v>
      </c>
      <c r="D5352" s="319">
        <f t="shared" si="837"/>
        <v>3.4774896014068489E-2</v>
      </c>
      <c r="N5352" s="313">
        <f>N5342/(1+HLOOKUP(N5339,$C$3750:$AP$3753,4,0)/$C$3744)^$C5352</f>
        <v>3.4774896014068489E-2</v>
      </c>
    </row>
    <row r="5353" spans="3:22" ht="17.399999999999999" hidden="1" outlineLevel="1">
      <c r="C5353" s="312">
        <f t="shared" si="838"/>
        <v>11</v>
      </c>
      <c r="D5353" s="319">
        <f t="shared" si="837"/>
        <v>3.2523216146499494E-2</v>
      </c>
      <c r="O5353" s="313">
        <f>O5342/(1+HLOOKUP(O5339,$C$3750:$AP$3753,4,0)/$C$3744)^$C5353</f>
        <v>3.2523216146499494E-2</v>
      </c>
    </row>
    <row r="5354" spans="3:22" ht="17.399999999999999" hidden="1" outlineLevel="1">
      <c r="C5354" s="312">
        <f t="shared" si="838"/>
        <v>12</v>
      </c>
      <c r="D5354" s="319">
        <f t="shared" si="837"/>
        <v>3.0308705384190962E-2</v>
      </c>
      <c r="P5354" s="313">
        <f>P5342/(1+HLOOKUP(P5339,$C$3750:$AP$3753,4,0)/$C$3744)^$C5354</f>
        <v>3.0308705384190962E-2</v>
      </c>
    </row>
    <row r="5355" spans="3:22" ht="17.399999999999999" hidden="1" outlineLevel="1">
      <c r="C5355" s="312">
        <f t="shared" si="838"/>
        <v>13</v>
      </c>
      <c r="D5355" s="319">
        <f t="shared" si="837"/>
        <v>2.856254259604149E-2</v>
      </c>
      <c r="Q5355" s="313">
        <f>Q5342/(1+HLOOKUP(Q5339,$C$3750:$AP$3753,4,0)/$C$3744)^$C5355</f>
        <v>2.856254259604149E-2</v>
      </c>
    </row>
    <row r="5356" spans="3:22" ht="17.399999999999999" hidden="1" outlineLevel="1">
      <c r="C5356" s="312">
        <f t="shared" si="838"/>
        <v>14</v>
      </c>
      <c r="D5356" s="319">
        <f t="shared" si="837"/>
        <v>2.6883405072135626E-2</v>
      </c>
      <c r="R5356" s="313">
        <f>R5342/(1+HLOOKUP(R5339,$C$3750:$AP$3753,4,0)/$C$3744)^$C5356</f>
        <v>2.6883405072135626E-2</v>
      </c>
    </row>
    <row r="5357" spans="3:22" ht="17.399999999999999" hidden="1" outlineLevel="1">
      <c r="C5357" s="312">
        <f t="shared" si="838"/>
        <v>15</v>
      </c>
      <c r="D5357" s="319">
        <f t="shared" si="837"/>
        <v>2.5269815943101709E-2</v>
      </c>
      <c r="S5357" s="313">
        <f>S5342/(1+HLOOKUP(S5339,$C$3750:$AP$3753,4,0)/$C$3744)^$C5357</f>
        <v>2.5269815943101709E-2</v>
      </c>
    </row>
    <row r="5358" spans="3:22" ht="17.399999999999999" hidden="1" outlineLevel="1">
      <c r="C5358" s="312">
        <f t="shared" si="838"/>
        <v>16</v>
      </c>
      <c r="D5358" s="319">
        <f t="shared" si="837"/>
        <v>2.3720271879363486E-2</v>
      </c>
      <c r="T5358" s="313">
        <f>T5342/(1+HLOOKUP(T5339,$C$3750:$AP$3753,4,0)/$C$3744)^$C5358</f>
        <v>2.3720271879363486E-2</v>
      </c>
    </row>
    <row r="5359" spans="3:22" ht="17.399999999999999" hidden="1" outlineLevel="1">
      <c r="C5359" s="312">
        <f t="shared" si="838"/>
        <v>17</v>
      </c>
      <c r="D5359" s="319">
        <f t="shared" si="837"/>
        <v>2.2233247438174744E-2</v>
      </c>
      <c r="U5359" s="313">
        <f>U5342/(1+HLOOKUP(U5339,$C$3750:$AP$3753,4,0)/$C$3744)^$C5359</f>
        <v>2.2233247438174744E-2</v>
      </c>
    </row>
    <row r="5360" spans="3:22" ht="17.399999999999999" hidden="1" outlineLevel="1">
      <c r="C5360" s="312">
        <f t="shared" si="838"/>
        <v>18</v>
      </c>
      <c r="D5360" s="319">
        <f t="shared" si="837"/>
        <v>2.0807199233459452E-2</v>
      </c>
      <c r="V5360" s="313">
        <f>V5342/(1+HLOOKUP(V5339,$C$3750:$AP$3753,4,0)/$C$3744)^$C5360</f>
        <v>2.0807199233459452E-2</v>
      </c>
    </row>
    <row r="5361" spans="2:34" ht="17.399999999999999" hidden="1" outlineLevel="1">
      <c r="C5361" s="312">
        <f t="shared" si="838"/>
        <v>19</v>
      </c>
      <c r="D5361" s="319">
        <f t="shared" si="837"/>
        <v>1.9440569926390348E-2</v>
      </c>
      <c r="W5361" s="313">
        <f>W5342/(1+HLOOKUP(W5339,$C$3750:$AP$3753,4,0)/$C$3744)^$C5361</f>
        <v>1.9440569926390348E-2</v>
      </c>
    </row>
    <row r="5362" spans="2:34" ht="17.399999999999999" hidden="1" outlineLevel="1">
      <c r="C5362" s="312">
        <f t="shared" si="838"/>
        <v>20</v>
      </c>
      <c r="D5362" s="319">
        <f t="shared" si="837"/>
        <v>1.813179203531046E-2</v>
      </c>
      <c r="X5362" s="313">
        <f>X5342/(1+HLOOKUP(X5339,$C$3750:$AP$3753,4,0)/$C$3744)^$C5362</f>
        <v>1.813179203531046E-2</v>
      </c>
    </row>
    <row r="5363" spans="2:34" ht="17.399999999999999" hidden="1" outlineLevel="1">
      <c r="C5363" s="312">
        <f t="shared" si="838"/>
        <v>21</v>
      </c>
      <c r="D5363" s="319">
        <f t="shared" si="837"/>
        <v>1.7073082352915676E-2</v>
      </c>
      <c r="Y5363" s="313">
        <f>Y5342/(1+HLOOKUP(Y5339,$C$3750:$AP$3753,4,0)/$C$3744)^$C5363</f>
        <v>1.7073082352915676E-2</v>
      </c>
    </row>
    <row r="5364" spans="2:34" ht="17.399999999999999" hidden="1" outlineLevel="1">
      <c r="C5364" s="312">
        <f t="shared" si="838"/>
        <v>22</v>
      </c>
      <c r="D5364" s="319">
        <f t="shared" si="837"/>
        <v>1.6067084412125499E-2</v>
      </c>
      <c r="Z5364" s="313">
        <f>Z5342/(1+HLOOKUP(Z5339,$C$3750:$AP$3753,4,0)/$C$3744)^$C5364</f>
        <v>1.6067084412125499E-2</v>
      </c>
      <c r="AA5364" s="324"/>
    </row>
    <row r="5365" spans="2:34" ht="17.399999999999999" hidden="1" outlineLevel="1">
      <c r="C5365" s="312">
        <f t="shared" si="838"/>
        <v>23</v>
      </c>
      <c r="D5365" s="319">
        <f t="shared" si="837"/>
        <v>1.5111329702551343E-2</v>
      </c>
      <c r="AA5365" s="313">
        <f>AA5342/(1+HLOOKUP(AA5339,$C$3750:$AP$3753,4,0)/$C$3744)^$C5365</f>
        <v>1.5111329702551343E-2</v>
      </c>
    </row>
    <row r="5366" spans="2:34" ht="17.399999999999999" hidden="1" outlineLevel="1">
      <c r="C5366" s="312">
        <f t="shared" si="838"/>
        <v>24</v>
      </c>
      <c r="D5366" s="319">
        <f t="shared" si="837"/>
        <v>1.4203458269915E-2</v>
      </c>
      <c r="AA5366" s="319"/>
      <c r="AB5366" s="313">
        <f>AB5342/(1+HLOOKUP(AB5339,$C$3750:$AP$3753,4,0)/$C$3744)^$C5366</f>
        <v>1.4203458269915E-2</v>
      </c>
    </row>
    <row r="5367" spans="2:34" ht="17.399999999999999" hidden="1" outlineLevel="1">
      <c r="C5367" s="312">
        <f t="shared" si="838"/>
        <v>25</v>
      </c>
      <c r="D5367" s="319">
        <f t="shared" si="837"/>
        <v>1.334121429357514E-2</v>
      </c>
      <c r="AC5367" s="313">
        <f>AC5342/(1+HLOOKUP(AC5339,$C$3750:$AP$3753,4,0)/$C$3744)^$C5367</f>
        <v>1.334121429357514E-2</v>
      </c>
    </row>
    <row r="5368" spans="2:34" ht="17.399999999999999" hidden="1" outlineLevel="1">
      <c r="C5368" s="312">
        <f t="shared" si="838"/>
        <v>26</v>
      </c>
      <c r="D5368" s="319">
        <f t="shared" si="837"/>
        <v>1.2522441827026234E-2</v>
      </c>
      <c r="AD5368" s="313">
        <f>AD5342/(1+HLOOKUP(AD5339,$C$3750:$AP$3753,4,0)/$C$3744)^$C5368</f>
        <v>1.2522441827026234E-2</v>
      </c>
    </row>
    <row r="5369" spans="2:34" ht="17.399999999999999" hidden="1" outlineLevel="1">
      <c r="C5369" s="312">
        <f t="shared" si="838"/>
        <v>27</v>
      </c>
      <c r="D5369" s="319">
        <f t="shared" si="837"/>
        <v>1.1745080696180632E-2</v>
      </c>
      <c r="AE5369" s="313">
        <f>AE5342/(1+HLOOKUP(AE5339,$C$3750:$AP$3753,4,0)/$C$3744)^$C5369</f>
        <v>1.1745080696180632E-2</v>
      </c>
    </row>
    <row r="5370" spans="2:34" ht="17.399999999999999" hidden="1" outlineLevel="1">
      <c r="C5370" s="312">
        <f t="shared" si="838"/>
        <v>28</v>
      </c>
      <c r="D5370" s="319">
        <f t="shared" si="837"/>
        <v>1.1007162550371277E-2</v>
      </c>
      <c r="AF5370" s="313">
        <f>AF5342/(1+HLOOKUP(AF5339,$C$3750:$AP$3753,4,0)/$C$3744)^$C5370</f>
        <v>1.1007162550371277E-2</v>
      </c>
    </row>
    <row r="5371" spans="2:34" ht="17.399999999999999" hidden="1" outlineLevel="1">
      <c r="B5371" s="268"/>
      <c r="C5371" s="314">
        <f t="shared" si="838"/>
        <v>29</v>
      </c>
      <c r="D5371" s="321">
        <f>D5342-SUM(D5343:D5370)</f>
        <v>0.18887241796095278</v>
      </c>
      <c r="E5371" s="268"/>
      <c r="F5371" s="268"/>
      <c r="G5371" s="268"/>
      <c r="H5371" s="268"/>
      <c r="I5371" s="268"/>
      <c r="J5371" s="268"/>
      <c r="K5371" s="268"/>
      <c r="L5371" s="268"/>
      <c r="M5371" s="268"/>
      <c r="N5371" s="268"/>
      <c r="O5371" s="268"/>
      <c r="P5371" s="268"/>
      <c r="Q5371" s="268"/>
      <c r="R5371" s="268"/>
      <c r="S5371" s="268"/>
      <c r="T5371" s="268"/>
      <c r="U5371" s="268"/>
      <c r="V5371" s="268"/>
      <c r="W5371" s="268"/>
      <c r="X5371" s="268"/>
      <c r="Y5371" s="268"/>
      <c r="Z5371" s="268"/>
      <c r="AA5371" s="268"/>
      <c r="AB5371" s="268"/>
      <c r="AC5371" s="268"/>
      <c r="AD5371" s="268"/>
      <c r="AE5371" s="268"/>
      <c r="AF5371" s="268"/>
      <c r="AG5371" s="316">
        <f>((AG5342/$D5371)^(1/$C5371)-1)*$C$3744</f>
        <v>0.24482769698161544</v>
      </c>
    </row>
    <row r="5372" spans="2:34" hidden="1" outlineLevel="1"/>
    <row r="5373" spans="2:34" ht="17.399999999999999" collapsed="1">
      <c r="B5373" s="302" t="s">
        <v>121</v>
      </c>
      <c r="C5373" s="304">
        <f>AH5406</f>
        <v>0.24585315838658772</v>
      </c>
      <c r="D5373" s="317">
        <v>0</v>
      </c>
      <c r="E5373" s="317">
        <f t="shared" ref="E5373:AH5373" si="839">D5373+1</f>
        <v>1</v>
      </c>
      <c r="F5373" s="317">
        <f t="shared" si="839"/>
        <v>2</v>
      </c>
      <c r="G5373" s="317">
        <f t="shared" si="839"/>
        <v>3</v>
      </c>
      <c r="H5373" s="317">
        <f t="shared" si="839"/>
        <v>4</v>
      </c>
      <c r="I5373" s="317">
        <f t="shared" si="839"/>
        <v>5</v>
      </c>
      <c r="J5373" s="317">
        <f t="shared" si="839"/>
        <v>6</v>
      </c>
      <c r="K5373" s="317">
        <f t="shared" si="839"/>
        <v>7</v>
      </c>
      <c r="L5373" s="317">
        <f t="shared" si="839"/>
        <v>8</v>
      </c>
      <c r="M5373" s="317">
        <f t="shared" si="839"/>
        <v>9</v>
      </c>
      <c r="N5373" s="317">
        <f t="shared" si="839"/>
        <v>10</v>
      </c>
      <c r="O5373" s="317">
        <f t="shared" si="839"/>
        <v>11</v>
      </c>
      <c r="P5373" s="317">
        <f t="shared" si="839"/>
        <v>12</v>
      </c>
      <c r="Q5373" s="317">
        <f t="shared" si="839"/>
        <v>13</v>
      </c>
      <c r="R5373" s="317">
        <f t="shared" si="839"/>
        <v>14</v>
      </c>
      <c r="S5373" s="317">
        <f t="shared" si="839"/>
        <v>15</v>
      </c>
      <c r="T5373" s="317">
        <f t="shared" si="839"/>
        <v>16</v>
      </c>
      <c r="U5373" s="317">
        <f t="shared" si="839"/>
        <v>17</v>
      </c>
      <c r="V5373" s="317">
        <f t="shared" si="839"/>
        <v>18</v>
      </c>
      <c r="W5373" s="317">
        <f t="shared" si="839"/>
        <v>19</v>
      </c>
      <c r="X5373" s="317">
        <f t="shared" si="839"/>
        <v>20</v>
      </c>
      <c r="Y5373" s="317">
        <f t="shared" si="839"/>
        <v>21</v>
      </c>
      <c r="Z5373" s="317">
        <f t="shared" si="839"/>
        <v>22</v>
      </c>
      <c r="AA5373" s="317">
        <f t="shared" si="839"/>
        <v>23</v>
      </c>
      <c r="AB5373" s="317">
        <f t="shared" si="839"/>
        <v>24</v>
      </c>
      <c r="AC5373" s="317">
        <f t="shared" si="839"/>
        <v>25</v>
      </c>
      <c r="AD5373" s="317">
        <f t="shared" si="839"/>
        <v>26</v>
      </c>
      <c r="AE5373" s="317">
        <f t="shared" si="839"/>
        <v>27</v>
      </c>
      <c r="AF5373" s="317">
        <f t="shared" si="839"/>
        <v>28</v>
      </c>
      <c r="AG5373" s="317">
        <f t="shared" si="839"/>
        <v>29</v>
      </c>
      <c r="AH5373" s="318">
        <f t="shared" si="839"/>
        <v>30</v>
      </c>
    </row>
    <row r="5374" spans="2:34" ht="17.399999999999999" hidden="1" outlineLevel="1">
      <c r="C5374" s="307" t="s">
        <v>2487</v>
      </c>
      <c r="D5374" s="319"/>
      <c r="E5374" s="319"/>
      <c r="F5374" s="319"/>
      <c r="G5374" s="319"/>
      <c r="H5374" s="319"/>
      <c r="I5374" s="319"/>
      <c r="J5374" s="319"/>
      <c r="K5374" s="319"/>
      <c r="L5374" s="319"/>
      <c r="M5374" s="319"/>
      <c r="N5374" s="319"/>
      <c r="O5374" s="319"/>
      <c r="P5374" s="319"/>
      <c r="Q5374" s="319"/>
      <c r="R5374" s="319"/>
      <c r="S5374" s="319"/>
      <c r="T5374" s="319"/>
      <c r="U5374" s="319"/>
      <c r="V5374" s="319"/>
      <c r="W5374" s="319"/>
      <c r="X5374" s="319"/>
      <c r="Y5374" s="319"/>
      <c r="Z5374" s="319"/>
      <c r="AA5374" s="319"/>
      <c r="AB5374" s="319"/>
      <c r="AC5374" s="319"/>
      <c r="AD5374" s="319"/>
      <c r="AE5374" s="319"/>
      <c r="AF5374" s="319"/>
      <c r="AG5374" s="319"/>
      <c r="AH5374" s="319">
        <v>1</v>
      </c>
    </row>
    <row r="5375" spans="2:34" ht="17.399999999999999" hidden="1" outlineLevel="1">
      <c r="C5375" s="307" t="s">
        <v>2488</v>
      </c>
      <c r="D5375" s="319"/>
      <c r="E5375" s="319">
        <f t="shared" ref="E5375:AG5375" si="840">F5375</f>
        <v>5.7849999999999978E-2</v>
      </c>
      <c r="F5375" s="319">
        <f t="shared" si="840"/>
        <v>5.7849999999999978E-2</v>
      </c>
      <c r="G5375" s="319">
        <f t="shared" si="840"/>
        <v>5.7849999999999978E-2</v>
      </c>
      <c r="H5375" s="319">
        <f t="shared" si="840"/>
        <v>5.7849999999999978E-2</v>
      </c>
      <c r="I5375" s="319">
        <f t="shared" si="840"/>
        <v>5.7849999999999978E-2</v>
      </c>
      <c r="J5375" s="319">
        <f t="shared" si="840"/>
        <v>5.7849999999999978E-2</v>
      </c>
      <c r="K5375" s="319">
        <f t="shared" si="840"/>
        <v>5.7849999999999978E-2</v>
      </c>
      <c r="L5375" s="319">
        <f t="shared" si="840"/>
        <v>5.7849999999999978E-2</v>
      </c>
      <c r="M5375" s="319">
        <f t="shared" si="840"/>
        <v>5.7849999999999978E-2</v>
      </c>
      <c r="N5375" s="319">
        <f t="shared" si="840"/>
        <v>5.7849999999999978E-2</v>
      </c>
      <c r="O5375" s="319">
        <f t="shared" si="840"/>
        <v>5.7849999999999978E-2</v>
      </c>
      <c r="P5375" s="319">
        <f t="shared" si="840"/>
        <v>5.7849999999999978E-2</v>
      </c>
      <c r="Q5375" s="319">
        <f t="shared" si="840"/>
        <v>5.7849999999999978E-2</v>
      </c>
      <c r="R5375" s="319">
        <f t="shared" si="840"/>
        <v>5.7849999999999978E-2</v>
      </c>
      <c r="S5375" s="319">
        <f t="shared" si="840"/>
        <v>5.7849999999999978E-2</v>
      </c>
      <c r="T5375" s="319">
        <f t="shared" si="840"/>
        <v>5.7849999999999978E-2</v>
      </c>
      <c r="U5375" s="319">
        <f t="shared" si="840"/>
        <v>5.7849999999999978E-2</v>
      </c>
      <c r="V5375" s="319">
        <f t="shared" si="840"/>
        <v>5.7849999999999978E-2</v>
      </c>
      <c r="W5375" s="319">
        <f t="shared" si="840"/>
        <v>5.7849999999999978E-2</v>
      </c>
      <c r="X5375" s="319">
        <f t="shared" si="840"/>
        <v>5.7849999999999978E-2</v>
      </c>
      <c r="Y5375" s="319">
        <f t="shared" si="840"/>
        <v>5.7849999999999978E-2</v>
      </c>
      <c r="Z5375" s="319">
        <f t="shared" si="840"/>
        <v>5.7849999999999978E-2</v>
      </c>
      <c r="AA5375" s="319">
        <f t="shared" si="840"/>
        <v>5.7849999999999978E-2</v>
      </c>
      <c r="AB5375" s="319">
        <f t="shared" si="840"/>
        <v>5.7849999999999978E-2</v>
      </c>
      <c r="AC5375" s="319">
        <f t="shared" si="840"/>
        <v>5.7849999999999978E-2</v>
      </c>
      <c r="AD5375" s="319">
        <f t="shared" si="840"/>
        <v>5.7849999999999978E-2</v>
      </c>
      <c r="AE5375" s="319">
        <f t="shared" si="840"/>
        <v>5.7849999999999978E-2</v>
      </c>
      <c r="AF5375" s="319">
        <f t="shared" si="840"/>
        <v>5.7849999999999978E-2</v>
      </c>
      <c r="AG5375" s="319">
        <f t="shared" si="840"/>
        <v>5.7849999999999978E-2</v>
      </c>
      <c r="AH5375" s="319">
        <f>HLOOKUP(AH5373,$C$3750:$AP$3752,3,0)/$C$3744</f>
        <v>5.7849999999999978E-2</v>
      </c>
    </row>
    <row r="5376" spans="2:34" ht="17.399999999999999" hidden="1" outlineLevel="1">
      <c r="C5376" s="307" t="s">
        <v>2489</v>
      </c>
      <c r="D5376" s="319">
        <v>1</v>
      </c>
      <c r="E5376" s="319">
        <f t="shared" ref="E5376:AH5376" si="841">SUM(E5374:E5375)</f>
        <v>5.7849999999999978E-2</v>
      </c>
      <c r="F5376" s="319">
        <f t="shared" si="841"/>
        <v>5.7849999999999978E-2</v>
      </c>
      <c r="G5376" s="319">
        <f t="shared" si="841"/>
        <v>5.7849999999999978E-2</v>
      </c>
      <c r="H5376" s="319">
        <f t="shared" si="841"/>
        <v>5.7849999999999978E-2</v>
      </c>
      <c r="I5376" s="319">
        <f t="shared" si="841"/>
        <v>5.7849999999999978E-2</v>
      </c>
      <c r="J5376" s="319">
        <f t="shared" si="841"/>
        <v>5.7849999999999978E-2</v>
      </c>
      <c r="K5376" s="319">
        <f t="shared" si="841"/>
        <v>5.7849999999999978E-2</v>
      </c>
      <c r="L5376" s="319">
        <f t="shared" si="841"/>
        <v>5.7849999999999978E-2</v>
      </c>
      <c r="M5376" s="319">
        <f t="shared" si="841"/>
        <v>5.7849999999999978E-2</v>
      </c>
      <c r="N5376" s="319">
        <f t="shared" si="841"/>
        <v>5.7849999999999978E-2</v>
      </c>
      <c r="O5376" s="319">
        <f t="shared" si="841"/>
        <v>5.7849999999999978E-2</v>
      </c>
      <c r="P5376" s="319">
        <f t="shared" si="841"/>
        <v>5.7849999999999978E-2</v>
      </c>
      <c r="Q5376" s="319">
        <f t="shared" si="841"/>
        <v>5.7849999999999978E-2</v>
      </c>
      <c r="R5376" s="319">
        <f t="shared" si="841"/>
        <v>5.7849999999999978E-2</v>
      </c>
      <c r="S5376" s="319">
        <f t="shared" si="841"/>
        <v>5.7849999999999978E-2</v>
      </c>
      <c r="T5376" s="319">
        <f t="shared" si="841"/>
        <v>5.7849999999999978E-2</v>
      </c>
      <c r="U5376" s="319">
        <f t="shared" si="841"/>
        <v>5.7849999999999978E-2</v>
      </c>
      <c r="V5376" s="319">
        <f t="shared" si="841"/>
        <v>5.7849999999999978E-2</v>
      </c>
      <c r="W5376" s="319">
        <f t="shared" si="841"/>
        <v>5.7849999999999978E-2</v>
      </c>
      <c r="X5376" s="319">
        <f t="shared" si="841"/>
        <v>5.7849999999999978E-2</v>
      </c>
      <c r="Y5376" s="319">
        <f t="shared" si="841"/>
        <v>5.7849999999999978E-2</v>
      </c>
      <c r="Z5376" s="319">
        <f t="shared" si="841"/>
        <v>5.7849999999999978E-2</v>
      </c>
      <c r="AA5376" s="319">
        <f t="shared" si="841"/>
        <v>5.7849999999999978E-2</v>
      </c>
      <c r="AB5376" s="319">
        <f t="shared" si="841"/>
        <v>5.7849999999999978E-2</v>
      </c>
      <c r="AC5376" s="319">
        <f t="shared" si="841"/>
        <v>5.7849999999999978E-2</v>
      </c>
      <c r="AD5376" s="319">
        <f t="shared" si="841"/>
        <v>5.7849999999999978E-2</v>
      </c>
      <c r="AE5376" s="319">
        <f t="shared" si="841"/>
        <v>5.7849999999999978E-2</v>
      </c>
      <c r="AF5376" s="319">
        <f t="shared" si="841"/>
        <v>5.7849999999999978E-2</v>
      </c>
      <c r="AG5376" s="319">
        <f t="shared" si="841"/>
        <v>5.7849999999999978E-2</v>
      </c>
      <c r="AH5376" s="319">
        <f t="shared" si="841"/>
        <v>1.05785</v>
      </c>
    </row>
    <row r="5377" spans="3:20" ht="17.399999999999999" hidden="1" outlineLevel="1">
      <c r="C5377" s="312">
        <v>1</v>
      </c>
      <c r="D5377" s="319">
        <f t="shared" ref="D5377:D5405" si="842">SUM(E5377:AH5377)</f>
        <v>5.584920232664782E-2</v>
      </c>
      <c r="E5377" s="313">
        <f>E5376/(1+HLOOKUP(E5373,$C$3750:$AP$3753,4,0)/$C$3744)^$C5377</f>
        <v>5.584920232664782E-2</v>
      </c>
      <c r="F5377" s="320"/>
      <c r="G5377" s="320"/>
    </row>
    <row r="5378" spans="3:20" ht="17.399999999999999" hidden="1" outlineLevel="1">
      <c r="C5378" s="312">
        <f t="shared" ref="C5378:C5406" si="843">C5377+1</f>
        <v>2</v>
      </c>
      <c r="D5378" s="319">
        <f t="shared" si="842"/>
        <v>5.3587442677103837E-2</v>
      </c>
      <c r="E5378" s="319"/>
      <c r="F5378" s="313">
        <f>F5376/(1+HLOOKUP(F5373,$C$3750:$AP$3753,4,0)/$C$3744)^$C5378</f>
        <v>5.3587442677103837E-2</v>
      </c>
      <c r="G5378" s="319"/>
    </row>
    <row r="5379" spans="3:20" ht="17.399999999999999" hidden="1" outlineLevel="1">
      <c r="C5379" s="312">
        <f t="shared" si="843"/>
        <v>3</v>
      </c>
      <c r="D5379" s="319">
        <f t="shared" si="842"/>
        <v>5.1176522874652304E-2</v>
      </c>
      <c r="G5379" s="313">
        <f>G5376/(1+HLOOKUP(G5373,$C$3750:$AP$3753,4,0)/$C$3744)^$C5379</f>
        <v>5.1176522874652304E-2</v>
      </c>
    </row>
    <row r="5380" spans="3:20" ht="17.399999999999999" hidden="1" outlineLevel="1">
      <c r="C5380" s="312">
        <f t="shared" si="843"/>
        <v>4</v>
      </c>
      <c r="D5380" s="319">
        <f t="shared" si="842"/>
        <v>4.8783139874307574E-2</v>
      </c>
      <c r="H5380" s="313">
        <f>H5376/(1+HLOOKUP(H5373,$C$3750:$AP$3753,4,0)/$C$3744)^$C5380</f>
        <v>4.8783139874307574E-2</v>
      </c>
    </row>
    <row r="5381" spans="3:20" ht="17.399999999999999" hidden="1" outlineLevel="1">
      <c r="C5381" s="312">
        <f t="shared" si="843"/>
        <v>5</v>
      </c>
      <c r="D5381" s="319">
        <f t="shared" si="842"/>
        <v>4.6454255984540449E-2</v>
      </c>
      <c r="I5381" s="313">
        <f>I5376/(1+HLOOKUP(I5373,$C$3750:$AP$3753,4,0)/$C$3744)^$C5381</f>
        <v>4.6454255984540449E-2</v>
      </c>
    </row>
    <row r="5382" spans="3:20" ht="17.399999999999999" hidden="1" outlineLevel="1">
      <c r="C5382" s="312">
        <f t="shared" si="843"/>
        <v>6</v>
      </c>
      <c r="D5382" s="319">
        <f t="shared" si="842"/>
        <v>4.4117105158372201E-2</v>
      </c>
      <c r="J5382" s="313">
        <f>J5376/(1+HLOOKUP(J5373,$C$3750:$AP$3753,4,0)/$C$3744)^$C5382</f>
        <v>4.4117105158372201E-2</v>
      </c>
    </row>
    <row r="5383" spans="3:20" ht="17.399999999999999" hidden="1" outlineLevel="1">
      <c r="C5383" s="312">
        <f t="shared" si="843"/>
        <v>7</v>
      </c>
      <c r="D5383" s="319">
        <f t="shared" si="842"/>
        <v>4.178036659372427E-2</v>
      </c>
      <c r="K5383" s="313">
        <f>K5376/(1+HLOOKUP(K5373,$C$3750:$AP$3753,4,0)/$C$3744)^$C5383</f>
        <v>4.178036659372427E-2</v>
      </c>
    </row>
    <row r="5384" spans="3:20" ht="17.399999999999999" hidden="1" outlineLevel="1">
      <c r="C5384" s="312">
        <f t="shared" si="843"/>
        <v>8</v>
      </c>
      <c r="D5384" s="319">
        <f t="shared" si="842"/>
        <v>3.9452317942495554E-2</v>
      </c>
      <c r="L5384" s="313">
        <f>L5376/(1+HLOOKUP(L5373,$C$3750:$AP$3753,4,0)/$C$3744)^$C5384</f>
        <v>3.9452317942495554E-2</v>
      </c>
    </row>
    <row r="5385" spans="3:20" ht="17.399999999999999" hidden="1" outlineLevel="1">
      <c r="C5385" s="312">
        <f t="shared" si="843"/>
        <v>9</v>
      </c>
      <c r="D5385" s="319">
        <f t="shared" si="842"/>
        <v>3.7140805325395508E-2</v>
      </c>
      <c r="M5385" s="313">
        <f>M5376/(1+HLOOKUP(M5373,$C$3750:$AP$3753,4,0)/$C$3744)^$C5385</f>
        <v>3.7140805325395508E-2</v>
      </c>
    </row>
    <row r="5386" spans="3:20" ht="17.399999999999999" hidden="1" outlineLevel="1">
      <c r="C5386" s="312">
        <f t="shared" si="843"/>
        <v>10</v>
      </c>
      <c r="D5386" s="319">
        <f t="shared" si="842"/>
        <v>3.4853217851938012E-2</v>
      </c>
      <c r="N5386" s="313">
        <f>N5376/(1+HLOOKUP(N5373,$C$3750:$AP$3753,4,0)/$C$3744)^$C5386</f>
        <v>3.4853217851938012E-2</v>
      </c>
    </row>
    <row r="5387" spans="3:20" ht="17.399999999999999" hidden="1" outlineLevel="1">
      <c r="C5387" s="312">
        <f t="shared" si="843"/>
        <v>11</v>
      </c>
      <c r="D5387" s="319">
        <f t="shared" si="842"/>
        <v>3.2596466633315939E-2</v>
      </c>
      <c r="O5387" s="313">
        <f>O5376/(1+HLOOKUP(O5373,$C$3750:$AP$3753,4,0)/$C$3744)^$C5387</f>
        <v>3.2596466633315939E-2</v>
      </c>
    </row>
    <row r="5388" spans="3:20" ht="17.399999999999999" hidden="1" outlineLevel="1">
      <c r="C5388" s="312">
        <f t="shared" si="843"/>
        <v>12</v>
      </c>
      <c r="D5388" s="319">
        <f t="shared" si="842"/>
        <v>3.0376968234155356E-2</v>
      </c>
      <c r="P5388" s="313">
        <f>P5376/(1+HLOOKUP(P5373,$C$3750:$AP$3753,4,0)/$C$3744)^$C5388</f>
        <v>3.0376968234155356E-2</v>
      </c>
    </row>
    <row r="5389" spans="3:20" ht="17.399999999999999" hidden="1" outlineLevel="1">
      <c r="C5389" s="312">
        <f t="shared" si="843"/>
        <v>13</v>
      </c>
      <c r="D5389" s="319">
        <f t="shared" si="842"/>
        <v>2.8626872646933473E-2</v>
      </c>
      <c r="Q5389" s="313">
        <f>Q5376/(1+HLOOKUP(Q5373,$C$3750:$AP$3753,4,0)/$C$3744)^$C5389</f>
        <v>2.8626872646933473E-2</v>
      </c>
    </row>
    <row r="5390" spans="3:20" ht="17.399999999999999" hidden="1" outlineLevel="1">
      <c r="C5390" s="312">
        <f t="shared" si="843"/>
        <v>14</v>
      </c>
      <c r="D5390" s="319">
        <f t="shared" si="842"/>
        <v>2.6943953281757551E-2</v>
      </c>
      <c r="R5390" s="313">
        <f>R5376/(1+HLOOKUP(R5373,$C$3750:$AP$3753,4,0)/$C$3744)^$C5390</f>
        <v>2.6943953281757551E-2</v>
      </c>
    </row>
    <row r="5391" spans="3:20" ht="17.399999999999999" hidden="1" outlineLevel="1">
      <c r="C5391" s="312">
        <f t="shared" si="843"/>
        <v>15</v>
      </c>
      <c r="D5391" s="319">
        <f t="shared" si="842"/>
        <v>2.532672994297356E-2</v>
      </c>
      <c r="S5391" s="313">
        <f>S5376/(1+HLOOKUP(S5373,$C$3750:$AP$3753,4,0)/$C$3744)^$C5391</f>
        <v>2.532672994297356E-2</v>
      </c>
    </row>
    <row r="5392" spans="3:20" ht="17.399999999999999" hidden="1" outlineLevel="1">
      <c r="C5392" s="312">
        <f t="shared" si="843"/>
        <v>16</v>
      </c>
      <c r="D5392" s="319">
        <f t="shared" si="842"/>
        <v>2.3773695915127818E-2</v>
      </c>
      <c r="T5392" s="313">
        <f>T5376/(1+HLOOKUP(T5373,$C$3750:$AP$3753,4,0)/$C$3744)^$C5392</f>
        <v>2.3773695915127818E-2</v>
      </c>
    </row>
    <row r="5393" spans="2:35" ht="17.399999999999999" hidden="1" outlineLevel="1">
      <c r="C5393" s="312">
        <f t="shared" si="843"/>
        <v>17</v>
      </c>
      <c r="D5393" s="319">
        <f t="shared" si="842"/>
        <v>2.2283322319792253E-2</v>
      </c>
      <c r="U5393" s="313">
        <f>U5376/(1+HLOOKUP(U5373,$C$3750:$AP$3753,4,0)/$C$3744)^$C5393</f>
        <v>2.2283322319792253E-2</v>
      </c>
    </row>
    <row r="5394" spans="2:35" ht="17.399999999999999" hidden="1" outlineLevel="1">
      <c r="C5394" s="312">
        <f t="shared" si="843"/>
        <v>18</v>
      </c>
      <c r="D5394" s="319">
        <f t="shared" si="842"/>
        <v>2.0854062294796069E-2</v>
      </c>
      <c r="V5394" s="313">
        <f>V5376/(1+HLOOKUP(V5373,$C$3750:$AP$3753,4,0)/$C$3744)^$C5394</f>
        <v>2.0854062294796069E-2</v>
      </c>
    </row>
    <row r="5395" spans="2:35" ht="17.399999999999999" hidden="1" outlineLevel="1">
      <c r="C5395" s="312">
        <f t="shared" si="843"/>
        <v>19</v>
      </c>
      <c r="D5395" s="319">
        <f t="shared" si="842"/>
        <v>1.9484354993792127E-2</v>
      </c>
      <c r="W5395" s="313">
        <f>W5376/(1+HLOOKUP(W5373,$C$3750:$AP$3753,4,0)/$C$3744)^$C5395</f>
        <v>1.9484354993792127E-2</v>
      </c>
    </row>
    <row r="5396" spans="2:35" ht="17.399999999999999" hidden="1" outlineLevel="1">
      <c r="C5396" s="312">
        <f t="shared" si="843"/>
        <v>20</v>
      </c>
      <c r="D5396" s="319">
        <f t="shared" si="842"/>
        <v>1.8172629404759357E-2</v>
      </c>
      <c r="X5396" s="313">
        <f>X5376/(1+HLOOKUP(X5373,$C$3750:$AP$3753,4,0)/$C$3744)^$C5396</f>
        <v>1.8172629404759357E-2</v>
      </c>
    </row>
    <row r="5397" spans="2:35" ht="17.399999999999999" hidden="1" outlineLevel="1">
      <c r="C5397" s="312">
        <f t="shared" si="843"/>
        <v>21</v>
      </c>
      <c r="D5397" s="319">
        <f t="shared" si="842"/>
        <v>1.711153524109792E-2</v>
      </c>
      <c r="Y5397" s="313">
        <f>Y5376/(1+HLOOKUP(Y5373,$C$3750:$AP$3753,4,0)/$C$3744)^$C5397</f>
        <v>1.711153524109792E-2</v>
      </c>
    </row>
    <row r="5398" spans="2:35" ht="17.399999999999999" hidden="1" outlineLevel="1">
      <c r="C5398" s="312">
        <f t="shared" si="843"/>
        <v>22</v>
      </c>
      <c r="D5398" s="319">
        <f t="shared" si="842"/>
        <v>1.6103271539179835E-2</v>
      </c>
      <c r="Z5398" s="313">
        <f>Z5376/(1+HLOOKUP(Z5373,$C$3750:$AP$3753,4,0)/$C$3744)^$C5398</f>
        <v>1.6103271539179835E-2</v>
      </c>
      <c r="AA5398" s="324"/>
    </row>
    <row r="5399" spans="2:35" ht="17.399999999999999" hidden="1" outlineLevel="1">
      <c r="C5399" s="312">
        <f t="shared" si="843"/>
        <v>23</v>
      </c>
      <c r="D5399" s="319">
        <f t="shared" si="842"/>
        <v>1.5145364228908441E-2</v>
      </c>
      <c r="AA5399" s="313">
        <f>AA5376/(1+HLOOKUP(AA5373,$C$3750:$AP$3753,4,0)/$C$3744)^$C5399</f>
        <v>1.5145364228908441E-2</v>
      </c>
    </row>
    <row r="5400" spans="2:35" ht="17.399999999999999" hidden="1" outlineLevel="1">
      <c r="C5400" s="312">
        <f t="shared" si="843"/>
        <v>24</v>
      </c>
      <c r="D5400" s="319">
        <f t="shared" si="842"/>
        <v>1.4235448040793186E-2</v>
      </c>
      <c r="AA5400" s="319"/>
      <c r="AB5400" s="313">
        <f>AB5376/(1+HLOOKUP(AB5373,$C$3750:$AP$3753,4,0)/$C$3744)^$C5400</f>
        <v>1.4235448040793186E-2</v>
      </c>
    </row>
    <row r="5401" spans="2:35" ht="17.399999999999999" hidden="1" outlineLevel="1">
      <c r="C5401" s="312">
        <f t="shared" si="843"/>
        <v>25</v>
      </c>
      <c r="D5401" s="319">
        <f t="shared" si="842"/>
        <v>1.3371262073515624E-2</v>
      </c>
      <c r="AC5401" s="313">
        <f>AC5376/(1+HLOOKUP(AC5373,$C$3750:$AP$3753,4,0)/$C$3744)^$C5401</f>
        <v>1.3371262073515624E-2</v>
      </c>
    </row>
    <row r="5402" spans="2:35" ht="17.399999999999999" hidden="1" outlineLevel="1">
      <c r="C5402" s="312">
        <f t="shared" si="843"/>
        <v>26</v>
      </c>
      <c r="D5402" s="319">
        <f t="shared" si="842"/>
        <v>1.2550645524834852E-2</v>
      </c>
      <c r="AD5402" s="313">
        <f>AD5376/(1+HLOOKUP(AD5373,$C$3750:$AP$3753,4,0)/$C$3744)^$C5402</f>
        <v>1.2550645524834852E-2</v>
      </c>
    </row>
    <row r="5403" spans="2:35" ht="17.399999999999999" hidden="1" outlineLevel="1">
      <c r="C5403" s="312">
        <f t="shared" si="843"/>
        <v>27</v>
      </c>
      <c r="D5403" s="319">
        <f t="shared" si="842"/>
        <v>1.1771533580631488E-2</v>
      </c>
      <c r="AE5403" s="313">
        <f>AE5376/(1+HLOOKUP(AE5373,$C$3750:$AP$3753,4,0)/$C$3744)^$C5403</f>
        <v>1.1771533580631488E-2</v>
      </c>
    </row>
    <row r="5404" spans="2:35" ht="17.399999999999999" hidden="1" outlineLevel="1">
      <c r="C5404" s="312">
        <f t="shared" si="843"/>
        <v>28</v>
      </c>
      <c r="D5404" s="319">
        <f t="shared" si="842"/>
        <v>1.1031953457016257E-2</v>
      </c>
      <c r="AF5404" s="313">
        <f>AF5376/(1+HLOOKUP(AF5373,$C$3750:$AP$3753,4,0)/$C$3744)^$C5404</f>
        <v>1.1031953457016257E-2</v>
      </c>
    </row>
    <row r="5405" spans="2:35" ht="17.399999999999999" hidden="1" outlineLevel="1">
      <c r="C5405" s="312">
        <f t="shared" si="843"/>
        <v>29</v>
      </c>
      <c r="D5405" s="319">
        <f t="shared" si="842"/>
        <v>1.0330020590554295E-2</v>
      </c>
      <c r="AG5405" s="313">
        <f>AG5376/(1+HLOOKUP(AG5373,$C$3750:$AP$3753,4,0)/$C$3744)^$C5405</f>
        <v>1.0330020590554295E-2</v>
      </c>
    </row>
    <row r="5406" spans="2:35" ht="17.399999999999999" hidden="1" outlineLevel="1">
      <c r="B5406" s="268"/>
      <c r="C5406" s="314">
        <f t="shared" si="843"/>
        <v>30</v>
      </c>
      <c r="D5406" s="321">
        <f>D5376-SUM(D5377:D5405)</f>
        <v>0.17671553344688729</v>
      </c>
      <c r="E5406" s="268"/>
      <c r="F5406" s="268"/>
      <c r="G5406" s="268"/>
      <c r="H5406" s="268"/>
      <c r="I5406" s="268"/>
      <c r="J5406" s="268"/>
      <c r="K5406" s="268"/>
      <c r="L5406" s="268"/>
      <c r="M5406" s="268"/>
      <c r="N5406" s="268"/>
      <c r="O5406" s="268"/>
      <c r="P5406" s="268"/>
      <c r="Q5406" s="268"/>
      <c r="R5406" s="268"/>
      <c r="S5406" s="268"/>
      <c r="T5406" s="268"/>
      <c r="U5406" s="268"/>
      <c r="V5406" s="268"/>
      <c r="W5406" s="268"/>
      <c r="X5406" s="268"/>
      <c r="Y5406" s="268"/>
      <c r="Z5406" s="268"/>
      <c r="AA5406" s="268"/>
      <c r="AB5406" s="268"/>
      <c r="AC5406" s="268"/>
      <c r="AD5406" s="268"/>
      <c r="AE5406" s="268"/>
      <c r="AF5406" s="268"/>
      <c r="AG5406" s="268"/>
      <c r="AH5406" s="316">
        <f>((AH5376/$D5406)^(1/$C5406)-1)*$C$3744</f>
        <v>0.24585315838658772</v>
      </c>
    </row>
    <row r="5407" spans="2:35" hidden="1" outlineLevel="1"/>
    <row r="5408" spans="2:35" ht="17.399999999999999" collapsed="1">
      <c r="B5408" s="302" t="s">
        <v>122</v>
      </c>
      <c r="C5408" s="304">
        <f>AI5442</f>
        <v>0.2469464207885812</v>
      </c>
      <c r="D5408" s="317">
        <v>0</v>
      </c>
      <c r="E5408" s="317">
        <f t="shared" ref="E5408:AI5408" si="844">D5408+1</f>
        <v>1</v>
      </c>
      <c r="F5408" s="317">
        <f t="shared" si="844"/>
        <v>2</v>
      </c>
      <c r="G5408" s="317">
        <f t="shared" si="844"/>
        <v>3</v>
      </c>
      <c r="H5408" s="317">
        <f t="shared" si="844"/>
        <v>4</v>
      </c>
      <c r="I5408" s="317">
        <f t="shared" si="844"/>
        <v>5</v>
      </c>
      <c r="J5408" s="317">
        <f t="shared" si="844"/>
        <v>6</v>
      </c>
      <c r="K5408" s="317">
        <f t="shared" si="844"/>
        <v>7</v>
      </c>
      <c r="L5408" s="317">
        <f t="shared" si="844"/>
        <v>8</v>
      </c>
      <c r="M5408" s="317">
        <f t="shared" si="844"/>
        <v>9</v>
      </c>
      <c r="N5408" s="317">
        <f t="shared" si="844"/>
        <v>10</v>
      </c>
      <c r="O5408" s="317">
        <f t="shared" si="844"/>
        <v>11</v>
      </c>
      <c r="P5408" s="317">
        <f t="shared" si="844"/>
        <v>12</v>
      </c>
      <c r="Q5408" s="317">
        <f t="shared" si="844"/>
        <v>13</v>
      </c>
      <c r="R5408" s="317">
        <f t="shared" si="844"/>
        <v>14</v>
      </c>
      <c r="S5408" s="317">
        <f t="shared" si="844"/>
        <v>15</v>
      </c>
      <c r="T5408" s="317">
        <f t="shared" si="844"/>
        <v>16</v>
      </c>
      <c r="U5408" s="317">
        <f t="shared" si="844"/>
        <v>17</v>
      </c>
      <c r="V5408" s="317">
        <f t="shared" si="844"/>
        <v>18</v>
      </c>
      <c r="W5408" s="317">
        <f t="shared" si="844"/>
        <v>19</v>
      </c>
      <c r="X5408" s="317">
        <f t="shared" si="844"/>
        <v>20</v>
      </c>
      <c r="Y5408" s="317">
        <f t="shared" si="844"/>
        <v>21</v>
      </c>
      <c r="Z5408" s="317">
        <f t="shared" si="844"/>
        <v>22</v>
      </c>
      <c r="AA5408" s="317">
        <f t="shared" si="844"/>
        <v>23</v>
      </c>
      <c r="AB5408" s="317">
        <f t="shared" si="844"/>
        <v>24</v>
      </c>
      <c r="AC5408" s="317">
        <f t="shared" si="844"/>
        <v>25</v>
      </c>
      <c r="AD5408" s="317">
        <f t="shared" si="844"/>
        <v>26</v>
      </c>
      <c r="AE5408" s="317">
        <f t="shared" si="844"/>
        <v>27</v>
      </c>
      <c r="AF5408" s="317">
        <f t="shared" si="844"/>
        <v>28</v>
      </c>
      <c r="AG5408" s="317">
        <f t="shared" si="844"/>
        <v>29</v>
      </c>
      <c r="AH5408" s="317">
        <f t="shared" si="844"/>
        <v>30</v>
      </c>
      <c r="AI5408" s="318">
        <f t="shared" si="844"/>
        <v>31</v>
      </c>
    </row>
    <row r="5409" spans="3:35" ht="17.399999999999999" hidden="1" outlineLevel="1">
      <c r="C5409" s="307" t="s">
        <v>2487</v>
      </c>
      <c r="D5409" s="319"/>
      <c r="E5409" s="319"/>
      <c r="F5409" s="319"/>
      <c r="G5409" s="319"/>
      <c r="H5409" s="319"/>
      <c r="I5409" s="319"/>
      <c r="J5409" s="319"/>
      <c r="K5409" s="319"/>
      <c r="L5409" s="319"/>
      <c r="M5409" s="319"/>
      <c r="N5409" s="319"/>
      <c r="O5409" s="319"/>
      <c r="P5409" s="319"/>
      <c r="Q5409" s="319"/>
      <c r="R5409" s="319"/>
      <c r="S5409" s="319"/>
      <c r="T5409" s="319"/>
      <c r="U5409" s="319"/>
      <c r="V5409" s="319"/>
      <c r="W5409" s="319"/>
      <c r="X5409" s="319"/>
      <c r="Y5409" s="319"/>
      <c r="Z5409" s="319"/>
      <c r="AA5409" s="319"/>
      <c r="AB5409" s="319"/>
      <c r="AC5409" s="319"/>
      <c r="AD5409" s="319"/>
      <c r="AE5409" s="319"/>
      <c r="AF5409" s="319"/>
      <c r="AG5409" s="319"/>
      <c r="AH5409" s="319"/>
      <c r="AI5409" s="319">
        <v>1</v>
      </c>
    </row>
    <row r="5410" spans="3:35" ht="17.399999999999999" hidden="1" outlineLevel="1">
      <c r="C5410" s="307" t="s">
        <v>2488</v>
      </c>
      <c r="D5410" s="319"/>
      <c r="E5410" s="319">
        <f t="shared" ref="E5410:AH5410" si="845">F5410</f>
        <v>5.7979999999999976E-2</v>
      </c>
      <c r="F5410" s="319">
        <f t="shared" si="845"/>
        <v>5.7979999999999976E-2</v>
      </c>
      <c r="G5410" s="319">
        <f t="shared" si="845"/>
        <v>5.7979999999999976E-2</v>
      </c>
      <c r="H5410" s="319">
        <f t="shared" si="845"/>
        <v>5.7979999999999976E-2</v>
      </c>
      <c r="I5410" s="319">
        <f t="shared" si="845"/>
        <v>5.7979999999999976E-2</v>
      </c>
      <c r="J5410" s="319">
        <f t="shared" si="845"/>
        <v>5.7979999999999976E-2</v>
      </c>
      <c r="K5410" s="319">
        <f t="shared" si="845"/>
        <v>5.7979999999999976E-2</v>
      </c>
      <c r="L5410" s="319">
        <f t="shared" si="845"/>
        <v>5.7979999999999976E-2</v>
      </c>
      <c r="M5410" s="319">
        <f t="shared" si="845"/>
        <v>5.7979999999999976E-2</v>
      </c>
      <c r="N5410" s="319">
        <f t="shared" si="845"/>
        <v>5.7979999999999976E-2</v>
      </c>
      <c r="O5410" s="319">
        <f t="shared" si="845"/>
        <v>5.7979999999999976E-2</v>
      </c>
      <c r="P5410" s="319">
        <f t="shared" si="845"/>
        <v>5.7979999999999976E-2</v>
      </c>
      <c r="Q5410" s="319">
        <f t="shared" si="845"/>
        <v>5.7979999999999976E-2</v>
      </c>
      <c r="R5410" s="319">
        <f t="shared" si="845"/>
        <v>5.7979999999999976E-2</v>
      </c>
      <c r="S5410" s="319">
        <f t="shared" si="845"/>
        <v>5.7979999999999976E-2</v>
      </c>
      <c r="T5410" s="319">
        <f t="shared" si="845"/>
        <v>5.7979999999999976E-2</v>
      </c>
      <c r="U5410" s="319">
        <f t="shared" si="845"/>
        <v>5.7979999999999976E-2</v>
      </c>
      <c r="V5410" s="319">
        <f t="shared" si="845"/>
        <v>5.7979999999999976E-2</v>
      </c>
      <c r="W5410" s="319">
        <f t="shared" si="845"/>
        <v>5.7979999999999976E-2</v>
      </c>
      <c r="X5410" s="319">
        <f t="shared" si="845"/>
        <v>5.7979999999999976E-2</v>
      </c>
      <c r="Y5410" s="319">
        <f t="shared" si="845"/>
        <v>5.7979999999999976E-2</v>
      </c>
      <c r="Z5410" s="319">
        <f t="shared" si="845"/>
        <v>5.7979999999999976E-2</v>
      </c>
      <c r="AA5410" s="319">
        <f t="shared" si="845"/>
        <v>5.7979999999999976E-2</v>
      </c>
      <c r="AB5410" s="319">
        <f t="shared" si="845"/>
        <v>5.7979999999999976E-2</v>
      </c>
      <c r="AC5410" s="319">
        <f t="shared" si="845"/>
        <v>5.7979999999999976E-2</v>
      </c>
      <c r="AD5410" s="319">
        <f t="shared" si="845"/>
        <v>5.7979999999999976E-2</v>
      </c>
      <c r="AE5410" s="319">
        <f t="shared" si="845"/>
        <v>5.7979999999999976E-2</v>
      </c>
      <c r="AF5410" s="319">
        <f t="shared" si="845"/>
        <v>5.7979999999999976E-2</v>
      </c>
      <c r="AG5410" s="319">
        <f t="shared" si="845"/>
        <v>5.7979999999999976E-2</v>
      </c>
      <c r="AH5410" s="319">
        <f t="shared" si="845"/>
        <v>5.7979999999999976E-2</v>
      </c>
      <c r="AI5410" s="319">
        <f>HLOOKUP(AI5408,$C$3750:$AP$3752,3,0)/$C$3744</f>
        <v>5.7979999999999976E-2</v>
      </c>
    </row>
    <row r="5411" spans="3:35" ht="17.399999999999999" hidden="1" outlineLevel="1">
      <c r="C5411" s="307" t="s">
        <v>2489</v>
      </c>
      <c r="D5411" s="319">
        <v>1</v>
      </c>
      <c r="E5411" s="319">
        <f t="shared" ref="E5411:AI5411" si="846">SUM(E5409:E5410)</f>
        <v>5.7979999999999976E-2</v>
      </c>
      <c r="F5411" s="319">
        <f t="shared" si="846"/>
        <v>5.7979999999999976E-2</v>
      </c>
      <c r="G5411" s="319">
        <f t="shared" si="846"/>
        <v>5.7979999999999976E-2</v>
      </c>
      <c r="H5411" s="319">
        <f t="shared" si="846"/>
        <v>5.7979999999999976E-2</v>
      </c>
      <c r="I5411" s="319">
        <f t="shared" si="846"/>
        <v>5.7979999999999976E-2</v>
      </c>
      <c r="J5411" s="319">
        <f t="shared" si="846"/>
        <v>5.7979999999999976E-2</v>
      </c>
      <c r="K5411" s="319">
        <f t="shared" si="846"/>
        <v>5.7979999999999976E-2</v>
      </c>
      <c r="L5411" s="319">
        <f t="shared" si="846"/>
        <v>5.7979999999999976E-2</v>
      </c>
      <c r="M5411" s="319">
        <f t="shared" si="846"/>
        <v>5.7979999999999976E-2</v>
      </c>
      <c r="N5411" s="319">
        <f t="shared" si="846"/>
        <v>5.7979999999999976E-2</v>
      </c>
      <c r="O5411" s="319">
        <f t="shared" si="846"/>
        <v>5.7979999999999976E-2</v>
      </c>
      <c r="P5411" s="319">
        <f t="shared" si="846"/>
        <v>5.7979999999999976E-2</v>
      </c>
      <c r="Q5411" s="319">
        <f t="shared" si="846"/>
        <v>5.7979999999999976E-2</v>
      </c>
      <c r="R5411" s="319">
        <f t="shared" si="846"/>
        <v>5.7979999999999976E-2</v>
      </c>
      <c r="S5411" s="319">
        <f t="shared" si="846"/>
        <v>5.7979999999999976E-2</v>
      </c>
      <c r="T5411" s="319">
        <f t="shared" si="846"/>
        <v>5.7979999999999976E-2</v>
      </c>
      <c r="U5411" s="319">
        <f t="shared" si="846"/>
        <v>5.7979999999999976E-2</v>
      </c>
      <c r="V5411" s="319">
        <f t="shared" si="846"/>
        <v>5.7979999999999976E-2</v>
      </c>
      <c r="W5411" s="319">
        <f t="shared" si="846"/>
        <v>5.7979999999999976E-2</v>
      </c>
      <c r="X5411" s="319">
        <f t="shared" si="846"/>
        <v>5.7979999999999976E-2</v>
      </c>
      <c r="Y5411" s="319">
        <f t="shared" si="846"/>
        <v>5.7979999999999976E-2</v>
      </c>
      <c r="Z5411" s="319">
        <f t="shared" si="846"/>
        <v>5.7979999999999976E-2</v>
      </c>
      <c r="AA5411" s="319">
        <f t="shared" si="846"/>
        <v>5.7979999999999976E-2</v>
      </c>
      <c r="AB5411" s="319">
        <f t="shared" si="846"/>
        <v>5.7979999999999976E-2</v>
      </c>
      <c r="AC5411" s="319">
        <f t="shared" si="846"/>
        <v>5.7979999999999976E-2</v>
      </c>
      <c r="AD5411" s="319">
        <f t="shared" si="846"/>
        <v>5.7979999999999976E-2</v>
      </c>
      <c r="AE5411" s="319">
        <f t="shared" si="846"/>
        <v>5.7979999999999976E-2</v>
      </c>
      <c r="AF5411" s="319">
        <f t="shared" si="846"/>
        <v>5.7979999999999976E-2</v>
      </c>
      <c r="AG5411" s="319">
        <f t="shared" si="846"/>
        <v>5.7979999999999976E-2</v>
      </c>
      <c r="AH5411" s="319">
        <f t="shared" si="846"/>
        <v>5.7979999999999976E-2</v>
      </c>
      <c r="AI5411" s="319">
        <f t="shared" si="846"/>
        <v>1.0579799999999999</v>
      </c>
    </row>
    <row r="5412" spans="3:35" ht="17.399999999999999" hidden="1" outlineLevel="1">
      <c r="C5412" s="312">
        <v>1</v>
      </c>
      <c r="D5412" s="319">
        <f t="shared" ref="D5412:D5441" si="847">SUM(E5412:AH5412)</f>
        <v>5.5974706152100956E-2</v>
      </c>
      <c r="E5412" s="313">
        <f>E5411/(1+HLOOKUP(E5408,$C$3750:$AP$3753,4,0)/$C$3744)^$C5412</f>
        <v>5.5974706152100956E-2</v>
      </c>
      <c r="F5412" s="320"/>
      <c r="G5412" s="320"/>
    </row>
    <row r="5413" spans="3:35" ht="17.399999999999999" hidden="1" outlineLevel="1">
      <c r="C5413" s="312">
        <f t="shared" ref="C5413:C5442" si="848">C5412+1</f>
        <v>2</v>
      </c>
      <c r="D5413" s="319">
        <f t="shared" si="847"/>
        <v>5.3707863896602946E-2</v>
      </c>
      <c r="E5413" s="319"/>
      <c r="F5413" s="313">
        <f>F5411/(1+HLOOKUP(F5408,$C$3750:$AP$3753,4,0)/$C$3744)^$C5413</f>
        <v>5.3707863896602946E-2</v>
      </c>
      <c r="G5413" s="319"/>
    </row>
    <row r="5414" spans="3:35" ht="17.399999999999999" hidden="1" outlineLevel="1">
      <c r="C5414" s="312">
        <f t="shared" si="848"/>
        <v>3</v>
      </c>
      <c r="D5414" s="319">
        <f t="shared" si="847"/>
        <v>5.1291526296842534E-2</v>
      </c>
      <c r="G5414" s="313">
        <f>G5411/(1+HLOOKUP(G5408,$C$3750:$AP$3753,4,0)/$C$3744)^$C5414</f>
        <v>5.1291526296842534E-2</v>
      </c>
    </row>
    <row r="5415" spans="3:35" ht="17.399999999999999" hidden="1" outlineLevel="1">
      <c r="C5415" s="312">
        <f t="shared" si="848"/>
        <v>4</v>
      </c>
      <c r="D5415" s="319">
        <f t="shared" si="847"/>
        <v>4.8892764907732984E-2</v>
      </c>
      <c r="H5415" s="313">
        <f>H5411/(1+HLOOKUP(H5408,$C$3750:$AP$3753,4,0)/$C$3744)^$C5415</f>
        <v>4.8892764907732984E-2</v>
      </c>
    </row>
    <row r="5416" spans="3:35" ht="17.399999999999999" hidden="1" outlineLevel="1">
      <c r="C5416" s="312">
        <f t="shared" si="848"/>
        <v>5</v>
      </c>
      <c r="D5416" s="319">
        <f t="shared" si="847"/>
        <v>4.6558647571022564E-2</v>
      </c>
      <c r="I5416" s="313">
        <f>I5411/(1+HLOOKUP(I5408,$C$3750:$AP$3753,4,0)/$C$3744)^$C5416</f>
        <v>4.6558647571022564E-2</v>
      </c>
    </row>
    <row r="5417" spans="3:35" ht="17.399999999999999" hidden="1" outlineLevel="1">
      <c r="C5417" s="312">
        <f t="shared" si="848"/>
        <v>6</v>
      </c>
      <c r="D5417" s="319">
        <f t="shared" si="847"/>
        <v>4.4216244720525842E-2</v>
      </c>
      <c r="J5417" s="313">
        <f>J5411/(1+HLOOKUP(J5408,$C$3750:$AP$3753,4,0)/$C$3744)^$C5417</f>
        <v>4.4216244720525842E-2</v>
      </c>
    </row>
    <row r="5418" spans="3:35" ht="17.399999999999999" hidden="1" outlineLevel="1">
      <c r="C5418" s="312">
        <f t="shared" si="848"/>
        <v>7</v>
      </c>
      <c r="D5418" s="319">
        <f t="shared" si="847"/>
        <v>4.1874255057979828E-2</v>
      </c>
      <c r="K5418" s="313">
        <f>K5411/(1+HLOOKUP(K5408,$C$3750:$AP$3753,4,0)/$C$3744)^$C5418</f>
        <v>4.1874255057979828E-2</v>
      </c>
    </row>
    <row r="5419" spans="3:35" ht="17.399999999999999" hidden="1" outlineLevel="1">
      <c r="C5419" s="312">
        <f t="shared" si="848"/>
        <v>8</v>
      </c>
      <c r="D5419" s="319">
        <f t="shared" si="847"/>
        <v>3.9540974836748351E-2</v>
      </c>
      <c r="L5419" s="313">
        <f>L5411/(1+HLOOKUP(L5408,$C$3750:$AP$3753,4,0)/$C$3744)^$C5419</f>
        <v>3.9540974836748351E-2</v>
      </c>
    </row>
    <row r="5420" spans="3:35" ht="17.399999999999999" hidden="1" outlineLevel="1">
      <c r="C5420" s="312">
        <f t="shared" si="848"/>
        <v>9</v>
      </c>
      <c r="D5420" s="319">
        <f t="shared" si="847"/>
        <v>3.72242678092728E-2</v>
      </c>
      <c r="M5420" s="313">
        <f>M5411/(1+HLOOKUP(M5408,$C$3750:$AP$3753,4,0)/$C$3744)^$C5420</f>
        <v>3.72242678092728E-2</v>
      </c>
    </row>
    <row r="5421" spans="3:35" ht="17.399999999999999" hidden="1" outlineLevel="1">
      <c r="C5421" s="312">
        <f t="shared" si="848"/>
        <v>10</v>
      </c>
      <c r="D5421" s="319">
        <f t="shared" si="847"/>
        <v>3.4931539689807535E-2</v>
      </c>
      <c r="N5421" s="313">
        <f>N5411/(1+HLOOKUP(N5408,$C$3750:$AP$3753,4,0)/$C$3744)^$C5421</f>
        <v>3.4931539689807535E-2</v>
      </c>
    </row>
    <row r="5422" spans="3:35" ht="17.399999999999999" hidden="1" outlineLevel="1">
      <c r="C5422" s="312">
        <f t="shared" si="848"/>
        <v>11</v>
      </c>
      <c r="D5422" s="319">
        <f t="shared" si="847"/>
        <v>3.2669717120132377E-2</v>
      </c>
      <c r="O5422" s="313">
        <f>O5411/(1+HLOOKUP(O5408,$C$3750:$AP$3753,4,0)/$C$3744)^$C5422</f>
        <v>3.2669717120132377E-2</v>
      </c>
    </row>
    <row r="5423" spans="3:35" ht="17.399999999999999" hidden="1" outlineLevel="1">
      <c r="C5423" s="312">
        <f t="shared" si="848"/>
        <v>12</v>
      </c>
      <c r="D5423" s="319">
        <f t="shared" si="847"/>
        <v>3.0445231084119749E-2</v>
      </c>
      <c r="P5423" s="313">
        <f>P5411/(1+HLOOKUP(P5408,$C$3750:$AP$3753,4,0)/$C$3744)^$C5423</f>
        <v>3.0445231084119749E-2</v>
      </c>
    </row>
    <row r="5424" spans="3:35" ht="17.399999999999999" hidden="1" outlineLevel="1">
      <c r="C5424" s="312">
        <f t="shared" si="848"/>
        <v>13</v>
      </c>
      <c r="D5424" s="319">
        <f t="shared" si="847"/>
        <v>2.869120269782546E-2</v>
      </c>
      <c r="Q5424" s="313">
        <f>Q5411/(1+HLOOKUP(Q5408,$C$3750:$AP$3753,4,0)/$C$3744)^$C5424</f>
        <v>2.869120269782546E-2</v>
      </c>
    </row>
    <row r="5425" spans="3:33" ht="17.399999999999999" hidden="1" outlineLevel="1">
      <c r="C5425" s="312">
        <f t="shared" si="848"/>
        <v>14</v>
      </c>
      <c r="D5425" s="319">
        <f t="shared" si="847"/>
        <v>2.7004501491379479E-2</v>
      </c>
      <c r="R5425" s="313">
        <f>R5411/(1+HLOOKUP(R5408,$C$3750:$AP$3753,4,0)/$C$3744)^$C5425</f>
        <v>2.7004501491379479E-2</v>
      </c>
    </row>
    <row r="5426" spans="3:33" ht="17.399999999999999" hidden="1" outlineLevel="1">
      <c r="C5426" s="312">
        <f t="shared" si="848"/>
        <v>15</v>
      </c>
      <c r="D5426" s="319">
        <f t="shared" si="847"/>
        <v>2.5383643942845407E-2</v>
      </c>
      <c r="S5426" s="313">
        <f>S5411/(1+HLOOKUP(S5408,$C$3750:$AP$3753,4,0)/$C$3744)^$C5426</f>
        <v>2.5383643942845407E-2</v>
      </c>
    </row>
    <row r="5427" spans="3:33" ht="17.399999999999999" hidden="1" outlineLevel="1">
      <c r="C5427" s="312">
        <f t="shared" si="848"/>
        <v>16</v>
      </c>
      <c r="D5427" s="319">
        <f t="shared" si="847"/>
        <v>2.3827119950892147E-2</v>
      </c>
      <c r="T5427" s="313">
        <f>T5411/(1+HLOOKUP(T5408,$C$3750:$AP$3753,4,0)/$C$3744)^$C5427</f>
        <v>2.3827119950892147E-2</v>
      </c>
    </row>
    <row r="5428" spans="3:33" ht="17.399999999999999" hidden="1" outlineLevel="1">
      <c r="C5428" s="312">
        <f t="shared" si="848"/>
        <v>17</v>
      </c>
      <c r="D5428" s="319">
        <f t="shared" si="847"/>
        <v>2.2333397201409765E-2</v>
      </c>
      <c r="U5428" s="313">
        <f>U5411/(1+HLOOKUP(U5408,$C$3750:$AP$3753,4,0)/$C$3744)^$C5428</f>
        <v>2.2333397201409765E-2</v>
      </c>
    </row>
    <row r="5429" spans="3:33" ht="17.399999999999999" hidden="1" outlineLevel="1">
      <c r="C5429" s="312">
        <f t="shared" si="848"/>
        <v>18</v>
      </c>
      <c r="D5429" s="319">
        <f t="shared" si="847"/>
        <v>2.090092535613269E-2</v>
      </c>
      <c r="V5429" s="313">
        <f>V5411/(1+HLOOKUP(V5408,$C$3750:$AP$3753,4,0)/$C$3744)^$C5429</f>
        <v>2.090092535613269E-2</v>
      </c>
    </row>
    <row r="5430" spans="3:33" ht="17.399999999999999" hidden="1" outlineLevel="1">
      <c r="C5430" s="312">
        <f t="shared" si="848"/>
        <v>19</v>
      </c>
      <c r="D5430" s="319">
        <f t="shared" si="847"/>
        <v>1.9528140061193907E-2</v>
      </c>
      <c r="W5430" s="313">
        <f>W5411/(1+HLOOKUP(W5408,$C$3750:$AP$3753,4,0)/$C$3744)^$C5430</f>
        <v>1.9528140061193907E-2</v>
      </c>
    </row>
    <row r="5431" spans="3:33" ht="17.399999999999999" hidden="1" outlineLevel="1">
      <c r="C5431" s="312">
        <f t="shared" si="848"/>
        <v>20</v>
      </c>
      <c r="D5431" s="319">
        <f t="shared" si="847"/>
        <v>1.8213466774208254E-2</v>
      </c>
      <c r="X5431" s="313">
        <f>X5411/(1+HLOOKUP(X5408,$C$3750:$AP$3753,4,0)/$C$3744)^$C5431</f>
        <v>1.8213466774208254E-2</v>
      </c>
    </row>
    <row r="5432" spans="3:33" ht="17.399999999999999" hidden="1" outlineLevel="1">
      <c r="C5432" s="312">
        <f t="shared" si="848"/>
        <v>21</v>
      </c>
      <c r="D5432" s="319">
        <f t="shared" si="847"/>
        <v>1.7149988129280161E-2</v>
      </c>
      <c r="Y5432" s="313">
        <f>Y5411/(1+HLOOKUP(Y5408,$C$3750:$AP$3753,4,0)/$C$3744)^$C5432</f>
        <v>1.7149988129280161E-2</v>
      </c>
    </row>
    <row r="5433" spans="3:33" ht="17.399999999999999" hidden="1" outlineLevel="1">
      <c r="C5433" s="312">
        <f t="shared" si="848"/>
        <v>22</v>
      </c>
      <c r="D5433" s="319">
        <f t="shared" si="847"/>
        <v>1.6139458666234171E-2</v>
      </c>
      <c r="Z5433" s="313">
        <f>Z5411/(1+HLOOKUP(Z5408,$C$3750:$AP$3753,4,0)/$C$3744)^$C5433</f>
        <v>1.6139458666234171E-2</v>
      </c>
      <c r="AA5433" s="324"/>
    </row>
    <row r="5434" spans="3:33" ht="17.399999999999999" hidden="1" outlineLevel="1">
      <c r="C5434" s="312">
        <f t="shared" si="848"/>
        <v>23</v>
      </c>
      <c r="D5434" s="319">
        <f t="shared" si="847"/>
        <v>1.5179398755265538E-2</v>
      </c>
      <c r="AA5434" s="313">
        <f>AA5411/(1+HLOOKUP(AA5408,$C$3750:$AP$3753,4,0)/$C$3744)^$C5434</f>
        <v>1.5179398755265538E-2</v>
      </c>
    </row>
    <row r="5435" spans="3:33" ht="17.399999999999999" hidden="1" outlineLevel="1">
      <c r="C5435" s="312">
        <f t="shared" si="848"/>
        <v>24</v>
      </c>
      <c r="D5435" s="319">
        <f t="shared" si="847"/>
        <v>1.4267437811671373E-2</v>
      </c>
      <c r="AA5435" s="319"/>
      <c r="AB5435" s="313">
        <f>AB5411/(1+HLOOKUP(AB5408,$C$3750:$AP$3753,4,0)/$C$3744)^$C5435</f>
        <v>1.4267437811671373E-2</v>
      </c>
    </row>
    <row r="5436" spans="3:33" ht="17.399999999999999" hidden="1" outlineLevel="1">
      <c r="C5436" s="312">
        <f t="shared" si="848"/>
        <v>25</v>
      </c>
      <c r="D5436" s="319">
        <f t="shared" si="847"/>
        <v>1.3401309853456108E-2</v>
      </c>
      <c r="AC5436" s="313">
        <f>AC5411/(1+HLOOKUP(AC5408,$C$3750:$AP$3753,4,0)/$C$3744)^$C5436</f>
        <v>1.3401309853456108E-2</v>
      </c>
    </row>
    <row r="5437" spans="3:33" ht="17.399999999999999" hidden="1" outlineLevel="1">
      <c r="C5437" s="312">
        <f t="shared" si="848"/>
        <v>26</v>
      </c>
      <c r="D5437" s="319">
        <f t="shared" si="847"/>
        <v>1.2578849222643469E-2</v>
      </c>
      <c r="AD5437" s="313">
        <f>AD5411/(1+HLOOKUP(AD5408,$C$3750:$AP$3753,4,0)/$C$3744)^$C5437</f>
        <v>1.2578849222643469E-2</v>
      </c>
    </row>
    <row r="5438" spans="3:33" ht="17.399999999999999" hidden="1" outlineLevel="1">
      <c r="C5438" s="312">
        <f t="shared" si="848"/>
        <v>27</v>
      </c>
      <c r="D5438" s="319">
        <f t="shared" si="847"/>
        <v>1.1797986465082346E-2</v>
      </c>
      <c r="AE5438" s="313">
        <f>AE5411/(1+HLOOKUP(AE5408,$C$3750:$AP$3753,4,0)/$C$3744)^$C5438</f>
        <v>1.1797986465082346E-2</v>
      </c>
    </row>
    <row r="5439" spans="3:33" ht="17.399999999999999" hidden="1" outlineLevel="1">
      <c r="C5439" s="312">
        <f t="shared" si="848"/>
        <v>28</v>
      </c>
      <c r="D5439" s="319">
        <f t="shared" si="847"/>
        <v>1.1056744363661237E-2</v>
      </c>
      <c r="AF5439" s="313">
        <f>AF5411/(1+HLOOKUP(AF5408,$C$3750:$AP$3753,4,0)/$C$3744)^$C5439</f>
        <v>1.1056744363661237E-2</v>
      </c>
    </row>
    <row r="5440" spans="3:33" ht="17.399999999999999" hidden="1" outlineLevel="1">
      <c r="C5440" s="312">
        <f t="shared" si="848"/>
        <v>29</v>
      </c>
      <c r="D5440" s="319">
        <f t="shared" si="847"/>
        <v>1.035323411997127E-2</v>
      </c>
      <c r="AG5440" s="313">
        <f>AG5411/(1+HLOOKUP(AG5408,$C$3750:$AP$3753,4,0)/$C$3744)^$C5440</f>
        <v>1.035323411997127E-2</v>
      </c>
    </row>
    <row r="5441" spans="2:36" ht="17.399999999999999" hidden="1" outlineLevel="1">
      <c r="C5441" s="312">
        <f t="shared" si="848"/>
        <v>30</v>
      </c>
      <c r="D5441" s="319">
        <f t="shared" si="847"/>
        <v>9.6856516795864218E-3</v>
      </c>
      <c r="AG5441" s="319"/>
      <c r="AH5441" s="313">
        <f>AH5411/(1+HLOOKUP(AH5408,$C$3750:$AP$3753,4,0)/$C$3744)^$C5441</f>
        <v>9.6856516795864218E-3</v>
      </c>
    </row>
    <row r="5442" spans="2:36" ht="17.399999999999999" hidden="1" outlineLevel="1">
      <c r="B5442" s="268"/>
      <c r="C5442" s="314">
        <f t="shared" si="848"/>
        <v>31</v>
      </c>
      <c r="D5442" s="321">
        <f>D5411-SUM(D5412:D5441)</f>
        <v>0.16517980431437251</v>
      </c>
      <c r="E5442" s="268"/>
      <c r="F5442" s="268"/>
      <c r="G5442" s="268"/>
      <c r="H5442" s="268"/>
      <c r="I5442" s="268"/>
      <c r="J5442" s="268"/>
      <c r="K5442" s="268"/>
      <c r="L5442" s="268"/>
      <c r="M5442" s="268"/>
      <c r="N5442" s="268"/>
      <c r="O5442" s="268"/>
      <c r="P5442" s="268"/>
      <c r="Q5442" s="268"/>
      <c r="R5442" s="268"/>
      <c r="S5442" s="268"/>
      <c r="T5442" s="268"/>
      <c r="U5442" s="268"/>
      <c r="V5442" s="268"/>
      <c r="W5442" s="268"/>
      <c r="X5442" s="268"/>
      <c r="Y5442" s="268"/>
      <c r="Z5442" s="268"/>
      <c r="AA5442" s="268"/>
      <c r="AB5442" s="268"/>
      <c r="AC5442" s="268"/>
      <c r="AD5442" s="268"/>
      <c r="AE5442" s="268"/>
      <c r="AF5442" s="268"/>
      <c r="AG5442" s="268"/>
      <c r="AH5442" s="321"/>
      <c r="AI5442" s="316">
        <f>((AI5411/$D5442)^(1/$C5442)-1)*$C$3744</f>
        <v>0.2469464207885812</v>
      </c>
    </row>
    <row r="5443" spans="2:36" hidden="1" outlineLevel="1"/>
    <row r="5444" spans="2:36" ht="17.399999999999999" collapsed="1">
      <c r="B5444" s="302" t="s">
        <v>123</v>
      </c>
      <c r="C5444" s="304">
        <f>AJ5479</f>
        <v>0.24811068632853051</v>
      </c>
      <c r="D5444" s="317">
        <v>0</v>
      </c>
      <c r="E5444" s="317">
        <f t="shared" ref="E5444:AJ5444" si="849">D5444+1</f>
        <v>1</v>
      </c>
      <c r="F5444" s="317">
        <f t="shared" si="849"/>
        <v>2</v>
      </c>
      <c r="G5444" s="317">
        <f t="shared" si="849"/>
        <v>3</v>
      </c>
      <c r="H5444" s="317">
        <f t="shared" si="849"/>
        <v>4</v>
      </c>
      <c r="I5444" s="317">
        <f t="shared" si="849"/>
        <v>5</v>
      </c>
      <c r="J5444" s="317">
        <f t="shared" si="849"/>
        <v>6</v>
      </c>
      <c r="K5444" s="317">
        <f t="shared" si="849"/>
        <v>7</v>
      </c>
      <c r="L5444" s="317">
        <f t="shared" si="849"/>
        <v>8</v>
      </c>
      <c r="M5444" s="317">
        <f t="shared" si="849"/>
        <v>9</v>
      </c>
      <c r="N5444" s="317">
        <f t="shared" si="849"/>
        <v>10</v>
      </c>
      <c r="O5444" s="317">
        <f t="shared" si="849"/>
        <v>11</v>
      </c>
      <c r="P5444" s="317">
        <f t="shared" si="849"/>
        <v>12</v>
      </c>
      <c r="Q5444" s="317">
        <f t="shared" si="849"/>
        <v>13</v>
      </c>
      <c r="R5444" s="317">
        <f t="shared" si="849"/>
        <v>14</v>
      </c>
      <c r="S5444" s="317">
        <f t="shared" si="849"/>
        <v>15</v>
      </c>
      <c r="T5444" s="317">
        <f t="shared" si="849"/>
        <v>16</v>
      </c>
      <c r="U5444" s="317">
        <f t="shared" si="849"/>
        <v>17</v>
      </c>
      <c r="V5444" s="317">
        <f t="shared" si="849"/>
        <v>18</v>
      </c>
      <c r="W5444" s="317">
        <f t="shared" si="849"/>
        <v>19</v>
      </c>
      <c r="X5444" s="317">
        <f t="shared" si="849"/>
        <v>20</v>
      </c>
      <c r="Y5444" s="317">
        <f t="shared" si="849"/>
        <v>21</v>
      </c>
      <c r="Z5444" s="317">
        <f t="shared" si="849"/>
        <v>22</v>
      </c>
      <c r="AA5444" s="317">
        <f t="shared" si="849"/>
        <v>23</v>
      </c>
      <c r="AB5444" s="317">
        <f t="shared" si="849"/>
        <v>24</v>
      </c>
      <c r="AC5444" s="317">
        <f t="shared" si="849"/>
        <v>25</v>
      </c>
      <c r="AD5444" s="317">
        <f t="shared" si="849"/>
        <v>26</v>
      </c>
      <c r="AE5444" s="317">
        <f t="shared" si="849"/>
        <v>27</v>
      </c>
      <c r="AF5444" s="317">
        <f t="shared" si="849"/>
        <v>28</v>
      </c>
      <c r="AG5444" s="317">
        <f t="shared" si="849"/>
        <v>29</v>
      </c>
      <c r="AH5444" s="317">
        <f t="shared" si="849"/>
        <v>30</v>
      </c>
      <c r="AI5444" s="317">
        <f t="shared" si="849"/>
        <v>31</v>
      </c>
      <c r="AJ5444" s="318">
        <f t="shared" si="849"/>
        <v>32</v>
      </c>
    </row>
    <row r="5445" spans="2:36" ht="17.399999999999999" hidden="1" outlineLevel="1">
      <c r="C5445" s="307" t="s">
        <v>2487</v>
      </c>
      <c r="D5445" s="319"/>
      <c r="E5445" s="319"/>
      <c r="F5445" s="319"/>
      <c r="G5445" s="319"/>
      <c r="H5445" s="319"/>
      <c r="I5445" s="319"/>
      <c r="J5445" s="319"/>
      <c r="K5445" s="319"/>
      <c r="L5445" s="319"/>
      <c r="M5445" s="319"/>
      <c r="N5445" s="319"/>
      <c r="O5445" s="319"/>
      <c r="P5445" s="319"/>
      <c r="Q5445" s="319"/>
      <c r="R5445" s="319"/>
      <c r="S5445" s="319"/>
      <c r="T5445" s="319"/>
      <c r="U5445" s="319"/>
      <c r="V5445" s="319"/>
      <c r="W5445" s="319"/>
      <c r="X5445" s="319"/>
      <c r="Y5445" s="319"/>
      <c r="Z5445" s="319"/>
      <c r="AA5445" s="319"/>
      <c r="AB5445" s="319"/>
      <c r="AC5445" s="319"/>
      <c r="AD5445" s="319"/>
      <c r="AE5445" s="319"/>
      <c r="AF5445" s="319"/>
      <c r="AG5445" s="319"/>
      <c r="AH5445" s="319"/>
      <c r="AI5445" s="319"/>
      <c r="AJ5445" s="319">
        <v>1</v>
      </c>
    </row>
    <row r="5446" spans="2:36" ht="17.399999999999999" hidden="1" outlineLevel="1">
      <c r="C5446" s="307" t="s">
        <v>2488</v>
      </c>
      <c r="D5446" s="319"/>
      <c r="E5446" s="319">
        <f t="shared" ref="E5446:AI5446" si="850">F5446</f>
        <v>5.8109999999999974E-2</v>
      </c>
      <c r="F5446" s="319">
        <f t="shared" si="850"/>
        <v>5.8109999999999974E-2</v>
      </c>
      <c r="G5446" s="319">
        <f t="shared" si="850"/>
        <v>5.8109999999999974E-2</v>
      </c>
      <c r="H5446" s="319">
        <f t="shared" si="850"/>
        <v>5.8109999999999974E-2</v>
      </c>
      <c r="I5446" s="319">
        <f t="shared" si="850"/>
        <v>5.8109999999999974E-2</v>
      </c>
      <c r="J5446" s="319">
        <f t="shared" si="850"/>
        <v>5.8109999999999974E-2</v>
      </c>
      <c r="K5446" s="319">
        <f t="shared" si="850"/>
        <v>5.8109999999999974E-2</v>
      </c>
      <c r="L5446" s="319">
        <f t="shared" si="850"/>
        <v>5.8109999999999974E-2</v>
      </c>
      <c r="M5446" s="319">
        <f t="shared" si="850"/>
        <v>5.8109999999999974E-2</v>
      </c>
      <c r="N5446" s="319">
        <f t="shared" si="850"/>
        <v>5.8109999999999974E-2</v>
      </c>
      <c r="O5446" s="319">
        <f t="shared" si="850"/>
        <v>5.8109999999999974E-2</v>
      </c>
      <c r="P5446" s="319">
        <f t="shared" si="850"/>
        <v>5.8109999999999974E-2</v>
      </c>
      <c r="Q5446" s="319">
        <f t="shared" si="850"/>
        <v>5.8109999999999974E-2</v>
      </c>
      <c r="R5446" s="319">
        <f t="shared" si="850"/>
        <v>5.8109999999999974E-2</v>
      </c>
      <c r="S5446" s="319">
        <f t="shared" si="850"/>
        <v>5.8109999999999974E-2</v>
      </c>
      <c r="T5446" s="319">
        <f t="shared" si="850"/>
        <v>5.8109999999999974E-2</v>
      </c>
      <c r="U5446" s="319">
        <f t="shared" si="850"/>
        <v>5.8109999999999974E-2</v>
      </c>
      <c r="V5446" s="319">
        <f t="shared" si="850"/>
        <v>5.8109999999999974E-2</v>
      </c>
      <c r="W5446" s="319">
        <f t="shared" si="850"/>
        <v>5.8109999999999974E-2</v>
      </c>
      <c r="X5446" s="319">
        <f t="shared" si="850"/>
        <v>5.8109999999999974E-2</v>
      </c>
      <c r="Y5446" s="319">
        <f t="shared" si="850"/>
        <v>5.8109999999999974E-2</v>
      </c>
      <c r="Z5446" s="319">
        <f t="shared" si="850"/>
        <v>5.8109999999999974E-2</v>
      </c>
      <c r="AA5446" s="319">
        <f t="shared" si="850"/>
        <v>5.8109999999999974E-2</v>
      </c>
      <c r="AB5446" s="319">
        <f t="shared" si="850"/>
        <v>5.8109999999999974E-2</v>
      </c>
      <c r="AC5446" s="319">
        <f t="shared" si="850"/>
        <v>5.8109999999999974E-2</v>
      </c>
      <c r="AD5446" s="319">
        <f t="shared" si="850"/>
        <v>5.8109999999999974E-2</v>
      </c>
      <c r="AE5446" s="319">
        <f t="shared" si="850"/>
        <v>5.8109999999999974E-2</v>
      </c>
      <c r="AF5446" s="319">
        <f t="shared" si="850"/>
        <v>5.8109999999999974E-2</v>
      </c>
      <c r="AG5446" s="319">
        <f t="shared" si="850"/>
        <v>5.8109999999999974E-2</v>
      </c>
      <c r="AH5446" s="319">
        <f t="shared" si="850"/>
        <v>5.8109999999999974E-2</v>
      </c>
      <c r="AI5446" s="319">
        <f t="shared" si="850"/>
        <v>5.8109999999999974E-2</v>
      </c>
      <c r="AJ5446" s="319">
        <f>HLOOKUP(AJ5444,$C$3750:$AP$3752,3,0)/$C$3744</f>
        <v>5.8109999999999974E-2</v>
      </c>
    </row>
    <row r="5447" spans="2:36" ht="17.399999999999999" hidden="1" outlineLevel="1">
      <c r="C5447" s="307" t="s">
        <v>2489</v>
      </c>
      <c r="D5447" s="319">
        <v>1</v>
      </c>
      <c r="E5447" s="319">
        <f t="shared" ref="E5447:AJ5447" si="851">SUM(E5445:E5446)</f>
        <v>5.8109999999999974E-2</v>
      </c>
      <c r="F5447" s="319">
        <f t="shared" si="851"/>
        <v>5.8109999999999974E-2</v>
      </c>
      <c r="G5447" s="319">
        <f t="shared" si="851"/>
        <v>5.8109999999999974E-2</v>
      </c>
      <c r="H5447" s="319">
        <f t="shared" si="851"/>
        <v>5.8109999999999974E-2</v>
      </c>
      <c r="I5447" s="319">
        <f t="shared" si="851"/>
        <v>5.8109999999999974E-2</v>
      </c>
      <c r="J5447" s="319">
        <f t="shared" si="851"/>
        <v>5.8109999999999974E-2</v>
      </c>
      <c r="K5447" s="319">
        <f t="shared" si="851"/>
        <v>5.8109999999999974E-2</v>
      </c>
      <c r="L5447" s="319">
        <f t="shared" si="851"/>
        <v>5.8109999999999974E-2</v>
      </c>
      <c r="M5447" s="319">
        <f t="shared" si="851"/>
        <v>5.8109999999999974E-2</v>
      </c>
      <c r="N5447" s="319">
        <f t="shared" si="851"/>
        <v>5.8109999999999974E-2</v>
      </c>
      <c r="O5447" s="319">
        <f t="shared" si="851"/>
        <v>5.8109999999999974E-2</v>
      </c>
      <c r="P5447" s="319">
        <f t="shared" si="851"/>
        <v>5.8109999999999974E-2</v>
      </c>
      <c r="Q5447" s="319">
        <f t="shared" si="851"/>
        <v>5.8109999999999974E-2</v>
      </c>
      <c r="R5447" s="319">
        <f t="shared" si="851"/>
        <v>5.8109999999999974E-2</v>
      </c>
      <c r="S5447" s="319">
        <f t="shared" si="851"/>
        <v>5.8109999999999974E-2</v>
      </c>
      <c r="T5447" s="319">
        <f t="shared" si="851"/>
        <v>5.8109999999999974E-2</v>
      </c>
      <c r="U5447" s="319">
        <f t="shared" si="851"/>
        <v>5.8109999999999974E-2</v>
      </c>
      <c r="V5447" s="319">
        <f t="shared" si="851"/>
        <v>5.8109999999999974E-2</v>
      </c>
      <c r="W5447" s="319">
        <f t="shared" si="851"/>
        <v>5.8109999999999974E-2</v>
      </c>
      <c r="X5447" s="319">
        <f t="shared" si="851"/>
        <v>5.8109999999999974E-2</v>
      </c>
      <c r="Y5447" s="319">
        <f t="shared" si="851"/>
        <v>5.8109999999999974E-2</v>
      </c>
      <c r="Z5447" s="319">
        <f t="shared" si="851"/>
        <v>5.8109999999999974E-2</v>
      </c>
      <c r="AA5447" s="319">
        <f t="shared" si="851"/>
        <v>5.8109999999999974E-2</v>
      </c>
      <c r="AB5447" s="319">
        <f t="shared" si="851"/>
        <v>5.8109999999999974E-2</v>
      </c>
      <c r="AC5447" s="319">
        <f t="shared" si="851"/>
        <v>5.8109999999999974E-2</v>
      </c>
      <c r="AD5447" s="319">
        <f t="shared" si="851"/>
        <v>5.8109999999999974E-2</v>
      </c>
      <c r="AE5447" s="319">
        <f t="shared" si="851"/>
        <v>5.8109999999999974E-2</v>
      </c>
      <c r="AF5447" s="319">
        <f t="shared" si="851"/>
        <v>5.8109999999999974E-2</v>
      </c>
      <c r="AG5447" s="319">
        <f t="shared" si="851"/>
        <v>5.8109999999999974E-2</v>
      </c>
      <c r="AH5447" s="319">
        <f t="shared" si="851"/>
        <v>5.8109999999999974E-2</v>
      </c>
      <c r="AI5447" s="319">
        <f t="shared" si="851"/>
        <v>5.8109999999999974E-2</v>
      </c>
      <c r="AJ5447" s="319">
        <f t="shared" si="851"/>
        <v>1.0581099999999999</v>
      </c>
    </row>
    <row r="5448" spans="2:36" ht="17.399999999999999" hidden="1" outlineLevel="1">
      <c r="C5448" s="312">
        <v>1</v>
      </c>
      <c r="D5448" s="319">
        <f t="shared" ref="D5448:D5477" si="852">SUM(E5448:AH5448)</f>
        <v>5.6100209977554098E-2</v>
      </c>
      <c r="E5448" s="313">
        <f>E5447/(1+HLOOKUP(E5444,$C$3750:$AP$3753,4,0)/$C$3744)^$C5448</f>
        <v>5.6100209977554098E-2</v>
      </c>
      <c r="F5448" s="320"/>
      <c r="G5448" s="320"/>
    </row>
    <row r="5449" spans="2:36" ht="17.399999999999999" hidden="1" outlineLevel="1">
      <c r="C5449" s="312">
        <f t="shared" ref="C5449:C5479" si="853">C5448+1</f>
        <v>2</v>
      </c>
      <c r="D5449" s="319">
        <f t="shared" si="852"/>
        <v>5.3828285116102055E-2</v>
      </c>
      <c r="E5449" s="319"/>
      <c r="F5449" s="313">
        <f>F5447/(1+HLOOKUP(F5444,$C$3750:$AP$3753,4,0)/$C$3744)^$C5449</f>
        <v>5.3828285116102055E-2</v>
      </c>
      <c r="G5449" s="319"/>
    </row>
    <row r="5450" spans="2:36" ht="17.399999999999999" hidden="1" outlineLevel="1">
      <c r="C5450" s="312">
        <f t="shared" si="853"/>
        <v>3</v>
      </c>
      <c r="D5450" s="319">
        <f t="shared" si="852"/>
        <v>5.1406529719032763E-2</v>
      </c>
      <c r="G5450" s="313">
        <f>G5447/(1+HLOOKUP(G5444,$C$3750:$AP$3753,4,0)/$C$3744)^$C5450</f>
        <v>5.1406529719032763E-2</v>
      </c>
    </row>
    <row r="5451" spans="2:36" ht="17.399999999999999" hidden="1" outlineLevel="1">
      <c r="C5451" s="312">
        <f t="shared" si="853"/>
        <v>4</v>
      </c>
      <c r="D5451" s="319">
        <f t="shared" si="852"/>
        <v>4.9002389941158388E-2</v>
      </c>
      <c r="H5451" s="313">
        <f>H5447/(1+HLOOKUP(H5444,$C$3750:$AP$3753,4,0)/$C$3744)^$C5451</f>
        <v>4.9002389941158388E-2</v>
      </c>
    </row>
    <row r="5452" spans="2:36" ht="17.399999999999999" hidden="1" outlineLevel="1">
      <c r="C5452" s="312">
        <f t="shared" si="853"/>
        <v>5</v>
      </c>
      <c r="D5452" s="319">
        <f t="shared" si="852"/>
        <v>4.6663039157504672E-2</v>
      </c>
      <c r="I5452" s="313">
        <f>I5447/(1+HLOOKUP(I5444,$C$3750:$AP$3753,4,0)/$C$3744)^$C5452</f>
        <v>4.6663039157504672E-2</v>
      </c>
    </row>
    <row r="5453" spans="2:36" ht="17.399999999999999" hidden="1" outlineLevel="1">
      <c r="C5453" s="312">
        <f t="shared" si="853"/>
        <v>6</v>
      </c>
      <c r="D5453" s="319">
        <f t="shared" si="852"/>
        <v>4.431538428267949E-2</v>
      </c>
      <c r="J5453" s="313">
        <f>J5447/(1+HLOOKUP(J5444,$C$3750:$AP$3753,4,0)/$C$3744)^$C5453</f>
        <v>4.431538428267949E-2</v>
      </c>
    </row>
    <row r="5454" spans="2:36" ht="17.399999999999999" hidden="1" outlineLevel="1">
      <c r="C5454" s="312">
        <f t="shared" si="853"/>
        <v>7</v>
      </c>
      <c r="D5454" s="319">
        <f t="shared" si="852"/>
        <v>4.1968143522235386E-2</v>
      </c>
      <c r="K5454" s="313">
        <f>K5447/(1+HLOOKUP(K5444,$C$3750:$AP$3753,4,0)/$C$3744)^$C5454</f>
        <v>4.1968143522235386E-2</v>
      </c>
    </row>
    <row r="5455" spans="2:36" ht="17.399999999999999" hidden="1" outlineLevel="1">
      <c r="C5455" s="312">
        <f t="shared" si="853"/>
        <v>8</v>
      </c>
      <c r="D5455" s="319">
        <f t="shared" si="852"/>
        <v>3.9629631731001147E-2</v>
      </c>
      <c r="L5455" s="313">
        <f>L5447/(1+HLOOKUP(L5444,$C$3750:$AP$3753,4,0)/$C$3744)^$C5455</f>
        <v>3.9629631731001147E-2</v>
      </c>
    </row>
    <row r="5456" spans="2:36" ht="17.399999999999999" hidden="1" outlineLevel="1">
      <c r="C5456" s="312">
        <f t="shared" si="853"/>
        <v>9</v>
      </c>
      <c r="D5456" s="319">
        <f t="shared" si="852"/>
        <v>3.7307730293150092E-2</v>
      </c>
      <c r="M5456" s="313">
        <f>M5447/(1+HLOOKUP(M5444,$C$3750:$AP$3753,4,0)/$C$3744)^$C5456</f>
        <v>3.7307730293150092E-2</v>
      </c>
    </row>
    <row r="5457" spans="3:29" ht="17.399999999999999" hidden="1" outlineLevel="1">
      <c r="C5457" s="312">
        <f t="shared" si="853"/>
        <v>10</v>
      </c>
      <c r="D5457" s="319">
        <f t="shared" si="852"/>
        <v>3.5009861527677051E-2</v>
      </c>
      <c r="N5457" s="313">
        <f>N5447/(1+HLOOKUP(N5444,$C$3750:$AP$3753,4,0)/$C$3744)^$C5457</f>
        <v>3.5009861527677051E-2</v>
      </c>
    </row>
    <row r="5458" spans="3:29" ht="17.399999999999999" hidden="1" outlineLevel="1">
      <c r="C5458" s="312">
        <f t="shared" si="853"/>
        <v>11</v>
      </c>
      <c r="D5458" s="319">
        <f t="shared" si="852"/>
        <v>3.2742967606948815E-2</v>
      </c>
      <c r="O5458" s="313">
        <f>O5447/(1+HLOOKUP(O5444,$C$3750:$AP$3753,4,0)/$C$3744)^$C5458</f>
        <v>3.2742967606948815E-2</v>
      </c>
    </row>
    <row r="5459" spans="3:29" ht="17.399999999999999" hidden="1" outlineLevel="1">
      <c r="C5459" s="312">
        <f t="shared" si="853"/>
        <v>12</v>
      </c>
      <c r="D5459" s="319">
        <f t="shared" si="852"/>
        <v>3.0513493934084143E-2</v>
      </c>
      <c r="P5459" s="313">
        <f>P5447/(1+HLOOKUP(P5444,$C$3750:$AP$3753,4,0)/$C$3744)^$C5459</f>
        <v>3.0513493934084143E-2</v>
      </c>
    </row>
    <row r="5460" spans="3:29" ht="17.399999999999999" hidden="1" outlineLevel="1">
      <c r="C5460" s="312">
        <f t="shared" si="853"/>
        <v>13</v>
      </c>
      <c r="D5460" s="319">
        <f t="shared" si="852"/>
        <v>2.8755532748717443E-2</v>
      </c>
      <c r="Q5460" s="313">
        <f>Q5447/(1+HLOOKUP(Q5444,$C$3750:$AP$3753,4,0)/$C$3744)^$C5460</f>
        <v>2.8755532748717443E-2</v>
      </c>
    </row>
    <row r="5461" spans="3:29" ht="17.399999999999999" hidden="1" outlineLevel="1">
      <c r="C5461" s="312">
        <f t="shared" si="853"/>
        <v>14</v>
      </c>
      <c r="D5461" s="319">
        <f t="shared" si="852"/>
        <v>2.7065049701001404E-2</v>
      </c>
      <c r="R5461" s="313">
        <f>R5447/(1+HLOOKUP(R5444,$C$3750:$AP$3753,4,0)/$C$3744)^$C5461</f>
        <v>2.7065049701001404E-2</v>
      </c>
    </row>
    <row r="5462" spans="3:29" ht="17.399999999999999" hidden="1" outlineLevel="1">
      <c r="C5462" s="312">
        <f t="shared" si="853"/>
        <v>15</v>
      </c>
      <c r="D5462" s="319">
        <f t="shared" si="852"/>
        <v>2.5440557942717257E-2</v>
      </c>
      <c r="S5462" s="313">
        <f>S5447/(1+HLOOKUP(S5444,$C$3750:$AP$3753,4,0)/$C$3744)^$C5462</f>
        <v>2.5440557942717257E-2</v>
      </c>
    </row>
    <row r="5463" spans="3:29" ht="17.399999999999999" hidden="1" outlineLevel="1">
      <c r="C5463" s="312">
        <f t="shared" si="853"/>
        <v>16</v>
      </c>
      <c r="D5463" s="319">
        <f t="shared" si="852"/>
        <v>2.3880543986656479E-2</v>
      </c>
      <c r="T5463" s="313">
        <f>T5447/(1+HLOOKUP(T5444,$C$3750:$AP$3753,4,0)/$C$3744)^$C5463</f>
        <v>2.3880543986656479E-2</v>
      </c>
    </row>
    <row r="5464" spans="3:29" ht="17.399999999999999" hidden="1" outlineLevel="1">
      <c r="C5464" s="312">
        <f t="shared" si="853"/>
        <v>17</v>
      </c>
      <c r="D5464" s="319">
        <f t="shared" si="852"/>
        <v>2.2383472083027274E-2</v>
      </c>
      <c r="U5464" s="313">
        <f>U5447/(1+HLOOKUP(U5444,$C$3750:$AP$3753,4,0)/$C$3744)^$C5464</f>
        <v>2.2383472083027274E-2</v>
      </c>
    </row>
    <row r="5465" spans="3:29" ht="17.399999999999999" hidden="1" outlineLevel="1">
      <c r="C5465" s="312">
        <f t="shared" si="853"/>
        <v>18</v>
      </c>
      <c r="D5465" s="319">
        <f t="shared" si="852"/>
        <v>2.0947788417469311E-2</v>
      </c>
      <c r="V5465" s="313">
        <f>V5447/(1+HLOOKUP(V5444,$C$3750:$AP$3753,4,0)/$C$3744)^$C5465</f>
        <v>2.0947788417469311E-2</v>
      </c>
    </row>
    <row r="5466" spans="3:29" ht="17.399999999999999" hidden="1" outlineLevel="1">
      <c r="C5466" s="312">
        <f t="shared" si="853"/>
        <v>19</v>
      </c>
      <c r="D5466" s="319">
        <f t="shared" si="852"/>
        <v>1.9571925128595687E-2</v>
      </c>
      <c r="W5466" s="313">
        <f>W5447/(1+HLOOKUP(W5444,$C$3750:$AP$3753,4,0)/$C$3744)^$C5466</f>
        <v>1.9571925128595687E-2</v>
      </c>
    </row>
    <row r="5467" spans="3:29" ht="17.399999999999999" hidden="1" outlineLevel="1">
      <c r="C5467" s="312">
        <f t="shared" si="853"/>
        <v>20</v>
      </c>
      <c r="D5467" s="319">
        <f t="shared" si="852"/>
        <v>1.8254304143657151E-2</v>
      </c>
      <c r="X5467" s="313">
        <f>X5447/(1+HLOOKUP(X5444,$C$3750:$AP$3753,4,0)/$C$3744)^$C5467</f>
        <v>1.8254304143657151E-2</v>
      </c>
    </row>
    <row r="5468" spans="3:29" ht="17.399999999999999" hidden="1" outlineLevel="1">
      <c r="C5468" s="312">
        <f t="shared" si="853"/>
        <v>21</v>
      </c>
      <c r="D5468" s="319">
        <f t="shared" si="852"/>
        <v>1.7188441017462402E-2</v>
      </c>
      <c r="Y5468" s="313">
        <f>Y5447/(1+HLOOKUP(Y5444,$C$3750:$AP$3753,4,0)/$C$3744)^$C5468</f>
        <v>1.7188441017462402E-2</v>
      </c>
    </row>
    <row r="5469" spans="3:29" ht="17.399999999999999" hidden="1" outlineLevel="1">
      <c r="C5469" s="312">
        <f t="shared" si="853"/>
        <v>22</v>
      </c>
      <c r="D5469" s="319">
        <f t="shared" si="852"/>
        <v>1.6175645793288507E-2</v>
      </c>
      <c r="Z5469" s="313">
        <f>Z5447/(1+HLOOKUP(Z5444,$C$3750:$AP$3753,4,0)/$C$3744)^$C5469</f>
        <v>1.6175645793288507E-2</v>
      </c>
      <c r="AA5469" s="324"/>
    </row>
    <row r="5470" spans="3:29" ht="17.399999999999999" hidden="1" outlineLevel="1">
      <c r="C5470" s="312">
        <f t="shared" si="853"/>
        <v>23</v>
      </c>
      <c r="D5470" s="319">
        <f t="shared" si="852"/>
        <v>1.5213433281622635E-2</v>
      </c>
      <c r="AA5470" s="313">
        <f>AA5447/(1+HLOOKUP(AA5444,$C$3750:$AP$3753,4,0)/$C$3744)^$C5470</f>
        <v>1.5213433281622635E-2</v>
      </c>
    </row>
    <row r="5471" spans="3:29" ht="17.399999999999999" hidden="1" outlineLevel="1">
      <c r="C5471" s="312">
        <f t="shared" si="853"/>
        <v>24</v>
      </c>
      <c r="D5471" s="319">
        <f t="shared" si="852"/>
        <v>1.4299427582549559E-2</v>
      </c>
      <c r="AA5471" s="319"/>
      <c r="AB5471" s="313">
        <f>AB5447/(1+HLOOKUP(AB5444,$C$3750:$AP$3753,4,0)/$C$3744)^$C5471</f>
        <v>1.4299427582549559E-2</v>
      </c>
    </row>
    <row r="5472" spans="3:29" ht="17.399999999999999" hidden="1" outlineLevel="1">
      <c r="C5472" s="312">
        <f t="shared" si="853"/>
        <v>25</v>
      </c>
      <c r="D5472" s="319">
        <f t="shared" si="852"/>
        <v>1.3431357633396594E-2</v>
      </c>
      <c r="AC5472" s="313">
        <f>AC5447/(1+HLOOKUP(AC5444,$C$3750:$AP$3753,4,0)/$C$3744)^$C5472</f>
        <v>1.3431357633396594E-2</v>
      </c>
    </row>
    <row r="5473" spans="2:37" ht="17.399999999999999" hidden="1" outlineLevel="1">
      <c r="C5473" s="312">
        <f t="shared" si="853"/>
        <v>26</v>
      </c>
      <c r="D5473" s="319">
        <f t="shared" si="852"/>
        <v>1.2607052920452087E-2</v>
      </c>
      <c r="AD5473" s="313">
        <f>AD5447/(1+HLOOKUP(AD5444,$C$3750:$AP$3753,4,0)/$C$3744)^$C5473</f>
        <v>1.2607052920452087E-2</v>
      </c>
    </row>
    <row r="5474" spans="2:37" ht="17.399999999999999" hidden="1" outlineLevel="1">
      <c r="C5474" s="312">
        <f t="shared" si="853"/>
        <v>27</v>
      </c>
      <c r="D5474" s="319">
        <f t="shared" si="852"/>
        <v>1.1824439349533202E-2</v>
      </c>
      <c r="AE5474" s="313">
        <f>AE5447/(1+HLOOKUP(AE5444,$C$3750:$AP$3753,4,0)/$C$3744)^$C5474</f>
        <v>1.1824439349533202E-2</v>
      </c>
    </row>
    <row r="5475" spans="2:37" ht="17.399999999999999" hidden="1" outlineLevel="1">
      <c r="C5475" s="312">
        <f t="shared" si="853"/>
        <v>28</v>
      </c>
      <c r="D5475" s="319">
        <f t="shared" si="852"/>
        <v>1.1081535270306217E-2</v>
      </c>
      <c r="AF5475" s="313">
        <f>AF5447/(1+HLOOKUP(AF5444,$C$3750:$AP$3753,4,0)/$C$3744)^$C5475</f>
        <v>1.1081535270306217E-2</v>
      </c>
    </row>
    <row r="5476" spans="2:37" ht="17.399999999999999" hidden="1" outlineLevel="1">
      <c r="C5476" s="312">
        <f t="shared" si="853"/>
        <v>29</v>
      </c>
      <c r="D5476" s="319">
        <f t="shared" si="852"/>
        <v>1.0376447649388247E-2</v>
      </c>
      <c r="AG5476" s="313">
        <f>AG5447/(1+HLOOKUP(AG5444,$C$3750:$AP$3753,4,0)/$C$3744)^$C5476</f>
        <v>1.0376447649388247E-2</v>
      </c>
    </row>
    <row r="5477" spans="2:37" ht="17.399999999999999" hidden="1" outlineLevel="1">
      <c r="C5477" s="312">
        <f t="shared" si="853"/>
        <v>30</v>
      </c>
      <c r="D5477" s="319">
        <f t="shared" si="852"/>
        <v>9.707368387388185E-3</v>
      </c>
      <c r="AG5477" s="319"/>
      <c r="AH5477" s="313">
        <f>AH5447/(1+HLOOKUP(AH5444,$C$3750:$AP$3753,4,0)/$C$3744)^$C5477</f>
        <v>9.707368387388185E-3</v>
      </c>
    </row>
    <row r="5478" spans="2:37" ht="17.399999999999999" hidden="1" outlineLevel="1">
      <c r="C5478" s="312">
        <f t="shared" si="853"/>
        <v>31</v>
      </c>
      <c r="D5478" s="319">
        <f>SUM(E5478:AI5478)</f>
        <v>9.0725707751641797E-3</v>
      </c>
      <c r="AG5478" s="319"/>
      <c r="AH5478" s="319"/>
      <c r="AI5478" s="313">
        <f>AI5447/(1+HLOOKUP(AI5444,$C$3750:$AP$3753,4,0)/$C$3744)^$C5478</f>
        <v>9.0725707751641797E-3</v>
      </c>
    </row>
    <row r="5479" spans="2:37" ht="17.399999999999999" hidden="1" outlineLevel="1">
      <c r="B5479" s="268"/>
      <c r="C5479" s="314">
        <f t="shared" si="853"/>
        <v>32</v>
      </c>
      <c r="D5479" s="321">
        <f>D5447-SUM(D5448:D5478)</f>
        <v>0.15423543937847795</v>
      </c>
      <c r="E5479" s="268"/>
      <c r="F5479" s="268"/>
      <c r="G5479" s="268"/>
      <c r="H5479" s="268"/>
      <c r="I5479" s="268"/>
      <c r="J5479" s="268"/>
      <c r="K5479" s="268"/>
      <c r="L5479" s="268"/>
      <c r="M5479" s="268"/>
      <c r="N5479" s="268"/>
      <c r="O5479" s="268"/>
      <c r="P5479" s="268"/>
      <c r="Q5479" s="268"/>
      <c r="R5479" s="268"/>
      <c r="S5479" s="268"/>
      <c r="T5479" s="268"/>
      <c r="U5479" s="268"/>
      <c r="V5479" s="268"/>
      <c r="W5479" s="268"/>
      <c r="X5479" s="268"/>
      <c r="Y5479" s="268"/>
      <c r="Z5479" s="268"/>
      <c r="AA5479" s="268"/>
      <c r="AB5479" s="268"/>
      <c r="AC5479" s="268"/>
      <c r="AD5479" s="268"/>
      <c r="AE5479" s="268"/>
      <c r="AF5479" s="268"/>
      <c r="AG5479" s="268"/>
      <c r="AH5479" s="321"/>
      <c r="AI5479" s="321"/>
      <c r="AJ5479" s="316">
        <f>((AJ5447/$D5479)^(1/$C5479)-1)*$C$3744</f>
        <v>0.24811068632853051</v>
      </c>
    </row>
    <row r="5480" spans="2:37" hidden="1" outlineLevel="1"/>
    <row r="5481" spans="2:37" ht="17.399999999999999" collapsed="1">
      <c r="B5481" s="302" t="s">
        <v>124</v>
      </c>
      <c r="C5481" s="304">
        <f>AK5517</f>
        <v>0.24934980765615133</v>
      </c>
      <c r="D5481" s="317">
        <v>0</v>
      </c>
      <c r="E5481" s="317">
        <f t="shared" ref="E5481:AK5481" si="854">D5481+1</f>
        <v>1</v>
      </c>
      <c r="F5481" s="317">
        <f t="shared" si="854"/>
        <v>2</v>
      </c>
      <c r="G5481" s="317">
        <f t="shared" si="854"/>
        <v>3</v>
      </c>
      <c r="H5481" s="317">
        <f t="shared" si="854"/>
        <v>4</v>
      </c>
      <c r="I5481" s="317">
        <f t="shared" si="854"/>
        <v>5</v>
      </c>
      <c r="J5481" s="317">
        <f t="shared" si="854"/>
        <v>6</v>
      </c>
      <c r="K5481" s="317">
        <f t="shared" si="854"/>
        <v>7</v>
      </c>
      <c r="L5481" s="317">
        <f t="shared" si="854"/>
        <v>8</v>
      </c>
      <c r="M5481" s="317">
        <f t="shared" si="854"/>
        <v>9</v>
      </c>
      <c r="N5481" s="317">
        <f t="shared" si="854"/>
        <v>10</v>
      </c>
      <c r="O5481" s="317">
        <f t="shared" si="854"/>
        <v>11</v>
      </c>
      <c r="P5481" s="317">
        <f t="shared" si="854"/>
        <v>12</v>
      </c>
      <c r="Q5481" s="317">
        <f t="shared" si="854"/>
        <v>13</v>
      </c>
      <c r="R5481" s="317">
        <f t="shared" si="854"/>
        <v>14</v>
      </c>
      <c r="S5481" s="317">
        <f t="shared" si="854"/>
        <v>15</v>
      </c>
      <c r="T5481" s="317">
        <f t="shared" si="854"/>
        <v>16</v>
      </c>
      <c r="U5481" s="317">
        <f t="shared" si="854"/>
        <v>17</v>
      </c>
      <c r="V5481" s="317">
        <f t="shared" si="854"/>
        <v>18</v>
      </c>
      <c r="W5481" s="317">
        <f t="shared" si="854"/>
        <v>19</v>
      </c>
      <c r="X5481" s="317">
        <f t="shared" si="854"/>
        <v>20</v>
      </c>
      <c r="Y5481" s="317">
        <f t="shared" si="854"/>
        <v>21</v>
      </c>
      <c r="Z5481" s="317">
        <f t="shared" si="854"/>
        <v>22</v>
      </c>
      <c r="AA5481" s="317">
        <f t="shared" si="854"/>
        <v>23</v>
      </c>
      <c r="AB5481" s="317">
        <f t="shared" si="854"/>
        <v>24</v>
      </c>
      <c r="AC5481" s="317">
        <f t="shared" si="854"/>
        <v>25</v>
      </c>
      <c r="AD5481" s="317">
        <f t="shared" si="854"/>
        <v>26</v>
      </c>
      <c r="AE5481" s="317">
        <f t="shared" si="854"/>
        <v>27</v>
      </c>
      <c r="AF5481" s="317">
        <f t="shared" si="854"/>
        <v>28</v>
      </c>
      <c r="AG5481" s="317">
        <f t="shared" si="854"/>
        <v>29</v>
      </c>
      <c r="AH5481" s="317">
        <f t="shared" si="854"/>
        <v>30</v>
      </c>
      <c r="AI5481" s="317">
        <f t="shared" si="854"/>
        <v>31</v>
      </c>
      <c r="AJ5481" s="317">
        <f t="shared" si="854"/>
        <v>32</v>
      </c>
      <c r="AK5481" s="318">
        <f t="shared" si="854"/>
        <v>33</v>
      </c>
    </row>
    <row r="5482" spans="2:37" ht="17.399999999999999" hidden="1" outlineLevel="1">
      <c r="C5482" s="307" t="s">
        <v>2487</v>
      </c>
      <c r="D5482" s="319"/>
      <c r="E5482" s="319"/>
      <c r="F5482" s="319"/>
      <c r="G5482" s="319"/>
      <c r="H5482" s="319"/>
      <c r="I5482" s="319"/>
      <c r="J5482" s="319"/>
      <c r="K5482" s="319"/>
      <c r="L5482" s="319"/>
      <c r="M5482" s="319"/>
      <c r="N5482" s="319"/>
      <c r="O5482" s="319"/>
      <c r="P5482" s="319"/>
      <c r="Q5482" s="319"/>
      <c r="R5482" s="319"/>
      <c r="S5482" s="319"/>
      <c r="T5482" s="319"/>
      <c r="U5482" s="319"/>
      <c r="V5482" s="319"/>
      <c r="W5482" s="319"/>
      <c r="X5482" s="319"/>
      <c r="Y5482" s="319"/>
      <c r="Z5482" s="319"/>
      <c r="AA5482" s="319"/>
      <c r="AB5482" s="319"/>
      <c r="AC5482" s="319"/>
      <c r="AD5482" s="319"/>
      <c r="AE5482" s="319"/>
      <c r="AF5482" s="319"/>
      <c r="AG5482" s="319"/>
      <c r="AH5482" s="319"/>
      <c r="AI5482" s="319"/>
      <c r="AJ5482" s="319"/>
      <c r="AK5482" s="319">
        <v>1</v>
      </c>
    </row>
    <row r="5483" spans="2:37" ht="17.399999999999999" hidden="1" outlineLevel="1">
      <c r="C5483" s="307" t="s">
        <v>2488</v>
      </c>
      <c r="D5483" s="319"/>
      <c r="E5483" s="319">
        <f t="shared" ref="E5483:AJ5483" si="855">F5483</f>
        <v>5.8239999999999972E-2</v>
      </c>
      <c r="F5483" s="319">
        <f t="shared" si="855"/>
        <v>5.8239999999999972E-2</v>
      </c>
      <c r="G5483" s="319">
        <f t="shared" si="855"/>
        <v>5.8239999999999972E-2</v>
      </c>
      <c r="H5483" s="319">
        <f t="shared" si="855"/>
        <v>5.8239999999999972E-2</v>
      </c>
      <c r="I5483" s="319">
        <f t="shared" si="855"/>
        <v>5.8239999999999972E-2</v>
      </c>
      <c r="J5483" s="319">
        <f t="shared" si="855"/>
        <v>5.8239999999999972E-2</v>
      </c>
      <c r="K5483" s="319">
        <f t="shared" si="855"/>
        <v>5.8239999999999972E-2</v>
      </c>
      <c r="L5483" s="319">
        <f t="shared" si="855"/>
        <v>5.8239999999999972E-2</v>
      </c>
      <c r="M5483" s="319">
        <f t="shared" si="855"/>
        <v>5.8239999999999972E-2</v>
      </c>
      <c r="N5483" s="319">
        <f t="shared" si="855"/>
        <v>5.8239999999999972E-2</v>
      </c>
      <c r="O5483" s="319">
        <f t="shared" si="855"/>
        <v>5.8239999999999972E-2</v>
      </c>
      <c r="P5483" s="319">
        <f t="shared" si="855"/>
        <v>5.8239999999999972E-2</v>
      </c>
      <c r="Q5483" s="319">
        <f t="shared" si="855"/>
        <v>5.8239999999999972E-2</v>
      </c>
      <c r="R5483" s="319">
        <f t="shared" si="855"/>
        <v>5.8239999999999972E-2</v>
      </c>
      <c r="S5483" s="319">
        <f t="shared" si="855"/>
        <v>5.8239999999999972E-2</v>
      </c>
      <c r="T5483" s="319">
        <f t="shared" si="855"/>
        <v>5.8239999999999972E-2</v>
      </c>
      <c r="U5483" s="319">
        <f t="shared" si="855"/>
        <v>5.8239999999999972E-2</v>
      </c>
      <c r="V5483" s="319">
        <f t="shared" si="855"/>
        <v>5.8239999999999972E-2</v>
      </c>
      <c r="W5483" s="319">
        <f t="shared" si="855"/>
        <v>5.8239999999999972E-2</v>
      </c>
      <c r="X5483" s="319">
        <f t="shared" si="855"/>
        <v>5.8239999999999972E-2</v>
      </c>
      <c r="Y5483" s="319">
        <f t="shared" si="855"/>
        <v>5.8239999999999972E-2</v>
      </c>
      <c r="Z5483" s="319">
        <f t="shared" si="855"/>
        <v>5.8239999999999972E-2</v>
      </c>
      <c r="AA5483" s="319">
        <f t="shared" si="855"/>
        <v>5.8239999999999972E-2</v>
      </c>
      <c r="AB5483" s="319">
        <f t="shared" si="855"/>
        <v>5.8239999999999972E-2</v>
      </c>
      <c r="AC5483" s="319">
        <f t="shared" si="855"/>
        <v>5.8239999999999972E-2</v>
      </c>
      <c r="AD5483" s="319">
        <f t="shared" si="855"/>
        <v>5.8239999999999972E-2</v>
      </c>
      <c r="AE5483" s="319">
        <f t="shared" si="855"/>
        <v>5.8239999999999972E-2</v>
      </c>
      <c r="AF5483" s="319">
        <f t="shared" si="855"/>
        <v>5.8239999999999972E-2</v>
      </c>
      <c r="AG5483" s="319">
        <f t="shared" si="855"/>
        <v>5.8239999999999972E-2</v>
      </c>
      <c r="AH5483" s="319">
        <f t="shared" si="855"/>
        <v>5.8239999999999972E-2</v>
      </c>
      <c r="AI5483" s="319">
        <f t="shared" si="855"/>
        <v>5.8239999999999972E-2</v>
      </c>
      <c r="AJ5483" s="319">
        <f t="shared" si="855"/>
        <v>5.8239999999999972E-2</v>
      </c>
      <c r="AK5483" s="319">
        <f>HLOOKUP(AK5481,$C$3750:$AP$3752,3,0)/$C$3744</f>
        <v>5.8239999999999972E-2</v>
      </c>
    </row>
    <row r="5484" spans="2:37" ht="17.399999999999999" hidden="1" outlineLevel="1">
      <c r="C5484" s="307" t="s">
        <v>2489</v>
      </c>
      <c r="D5484" s="319">
        <v>1</v>
      </c>
      <c r="E5484" s="319">
        <f t="shared" ref="E5484:AK5484" si="856">SUM(E5482:E5483)</f>
        <v>5.8239999999999972E-2</v>
      </c>
      <c r="F5484" s="319">
        <f t="shared" si="856"/>
        <v>5.8239999999999972E-2</v>
      </c>
      <c r="G5484" s="319">
        <f t="shared" si="856"/>
        <v>5.8239999999999972E-2</v>
      </c>
      <c r="H5484" s="319">
        <f t="shared" si="856"/>
        <v>5.8239999999999972E-2</v>
      </c>
      <c r="I5484" s="319">
        <f t="shared" si="856"/>
        <v>5.8239999999999972E-2</v>
      </c>
      <c r="J5484" s="319">
        <f t="shared" si="856"/>
        <v>5.8239999999999972E-2</v>
      </c>
      <c r="K5484" s="319">
        <f t="shared" si="856"/>
        <v>5.8239999999999972E-2</v>
      </c>
      <c r="L5484" s="319">
        <f t="shared" si="856"/>
        <v>5.8239999999999972E-2</v>
      </c>
      <c r="M5484" s="319">
        <f t="shared" si="856"/>
        <v>5.8239999999999972E-2</v>
      </c>
      <c r="N5484" s="319">
        <f t="shared" si="856"/>
        <v>5.8239999999999972E-2</v>
      </c>
      <c r="O5484" s="319">
        <f t="shared" si="856"/>
        <v>5.8239999999999972E-2</v>
      </c>
      <c r="P5484" s="319">
        <f t="shared" si="856"/>
        <v>5.8239999999999972E-2</v>
      </c>
      <c r="Q5484" s="319">
        <f t="shared" si="856"/>
        <v>5.8239999999999972E-2</v>
      </c>
      <c r="R5484" s="319">
        <f t="shared" si="856"/>
        <v>5.8239999999999972E-2</v>
      </c>
      <c r="S5484" s="319">
        <f t="shared" si="856"/>
        <v>5.8239999999999972E-2</v>
      </c>
      <c r="T5484" s="319">
        <f t="shared" si="856"/>
        <v>5.8239999999999972E-2</v>
      </c>
      <c r="U5484" s="319">
        <f t="shared" si="856"/>
        <v>5.8239999999999972E-2</v>
      </c>
      <c r="V5484" s="319">
        <f t="shared" si="856"/>
        <v>5.8239999999999972E-2</v>
      </c>
      <c r="W5484" s="319">
        <f t="shared" si="856"/>
        <v>5.8239999999999972E-2</v>
      </c>
      <c r="X5484" s="319">
        <f t="shared" si="856"/>
        <v>5.8239999999999972E-2</v>
      </c>
      <c r="Y5484" s="319">
        <f t="shared" si="856"/>
        <v>5.8239999999999972E-2</v>
      </c>
      <c r="Z5484" s="319">
        <f t="shared" si="856"/>
        <v>5.8239999999999972E-2</v>
      </c>
      <c r="AA5484" s="319">
        <f t="shared" si="856"/>
        <v>5.8239999999999972E-2</v>
      </c>
      <c r="AB5484" s="319">
        <f t="shared" si="856"/>
        <v>5.8239999999999972E-2</v>
      </c>
      <c r="AC5484" s="319">
        <f t="shared" si="856"/>
        <v>5.8239999999999972E-2</v>
      </c>
      <c r="AD5484" s="319">
        <f t="shared" si="856"/>
        <v>5.8239999999999972E-2</v>
      </c>
      <c r="AE5484" s="319">
        <f t="shared" si="856"/>
        <v>5.8239999999999972E-2</v>
      </c>
      <c r="AF5484" s="319">
        <f t="shared" si="856"/>
        <v>5.8239999999999972E-2</v>
      </c>
      <c r="AG5484" s="319">
        <f t="shared" si="856"/>
        <v>5.8239999999999972E-2</v>
      </c>
      <c r="AH5484" s="319">
        <f t="shared" si="856"/>
        <v>5.8239999999999972E-2</v>
      </c>
      <c r="AI5484" s="319">
        <f t="shared" si="856"/>
        <v>5.8239999999999972E-2</v>
      </c>
      <c r="AJ5484" s="319">
        <f t="shared" si="856"/>
        <v>5.8239999999999972E-2</v>
      </c>
      <c r="AK5484" s="319">
        <f t="shared" si="856"/>
        <v>1.0582400000000001</v>
      </c>
    </row>
    <row r="5485" spans="2:37" ht="17.399999999999999" hidden="1" outlineLevel="1">
      <c r="C5485" s="312">
        <v>1</v>
      </c>
      <c r="D5485" s="319">
        <f t="shared" ref="D5485:D5514" si="857">SUM(E5485:AH5485)</f>
        <v>5.6225713803007241E-2</v>
      </c>
      <c r="E5485" s="313">
        <f>E5484/(1+HLOOKUP(E5481,$C$3750:$AP$3753,4,0)/$C$3744)^$C5485</f>
        <v>5.6225713803007241E-2</v>
      </c>
      <c r="F5485" s="320"/>
      <c r="G5485" s="320"/>
    </row>
    <row r="5486" spans="2:37" ht="17.399999999999999" hidden="1" outlineLevel="1">
      <c r="C5486" s="312">
        <f t="shared" ref="C5486:C5517" si="858">C5485+1</f>
        <v>2</v>
      </c>
      <c r="D5486" s="319">
        <f t="shared" si="857"/>
        <v>5.3948706335601164E-2</v>
      </c>
      <c r="E5486" s="319"/>
      <c r="F5486" s="313">
        <f>F5484/(1+HLOOKUP(F5481,$C$3750:$AP$3753,4,0)/$C$3744)^$C5486</f>
        <v>5.3948706335601164E-2</v>
      </c>
      <c r="G5486" s="319"/>
    </row>
    <row r="5487" spans="2:37" ht="17.399999999999999" hidden="1" outlineLevel="1">
      <c r="C5487" s="312">
        <f t="shared" si="858"/>
        <v>3</v>
      </c>
      <c r="D5487" s="319">
        <f t="shared" si="857"/>
        <v>5.1521533141222993E-2</v>
      </c>
      <c r="G5487" s="313">
        <f>G5484/(1+HLOOKUP(G5481,$C$3750:$AP$3753,4,0)/$C$3744)^$C5487</f>
        <v>5.1521533141222993E-2</v>
      </c>
    </row>
    <row r="5488" spans="2:37" ht="17.399999999999999" hidden="1" outlineLevel="1">
      <c r="C5488" s="312">
        <f t="shared" si="858"/>
        <v>4</v>
      </c>
      <c r="D5488" s="319">
        <f t="shared" si="857"/>
        <v>4.9112014974583798E-2</v>
      </c>
      <c r="H5488" s="313">
        <f>H5484/(1+HLOOKUP(H5481,$C$3750:$AP$3753,4,0)/$C$3744)^$C5488</f>
        <v>4.9112014974583798E-2</v>
      </c>
    </row>
    <row r="5489" spans="3:24" ht="17.399999999999999" hidden="1" outlineLevel="1">
      <c r="C5489" s="312">
        <f t="shared" si="858"/>
        <v>5</v>
      </c>
      <c r="D5489" s="319">
        <f t="shared" si="857"/>
        <v>4.6767430743986788E-2</v>
      </c>
      <c r="I5489" s="313">
        <f>I5484/(1+HLOOKUP(I5481,$C$3750:$AP$3753,4,0)/$C$3744)^$C5489</f>
        <v>4.6767430743986788E-2</v>
      </c>
    </row>
    <row r="5490" spans="3:24" ht="17.399999999999999" hidden="1" outlineLevel="1">
      <c r="C5490" s="312">
        <f t="shared" si="858"/>
        <v>6</v>
      </c>
      <c r="D5490" s="319">
        <f t="shared" si="857"/>
        <v>4.4414523844833131E-2</v>
      </c>
      <c r="J5490" s="313">
        <f>J5484/(1+HLOOKUP(J5481,$C$3750:$AP$3753,4,0)/$C$3744)^$C5490</f>
        <v>4.4414523844833131E-2</v>
      </c>
    </row>
    <row r="5491" spans="3:24" ht="17.399999999999999" hidden="1" outlineLevel="1">
      <c r="C5491" s="312">
        <f t="shared" si="858"/>
        <v>7</v>
      </c>
      <c r="D5491" s="319">
        <f t="shared" si="857"/>
        <v>4.2062031986490944E-2</v>
      </c>
      <c r="K5491" s="313">
        <f>K5484/(1+HLOOKUP(K5481,$C$3750:$AP$3753,4,0)/$C$3744)^$C5491</f>
        <v>4.2062031986490944E-2</v>
      </c>
    </row>
    <row r="5492" spans="3:24" ht="17.399999999999999" hidden="1" outlineLevel="1">
      <c r="C5492" s="312">
        <f t="shared" si="858"/>
        <v>8</v>
      </c>
      <c r="D5492" s="319">
        <f t="shared" si="857"/>
        <v>3.971828862525395E-2</v>
      </c>
      <c r="L5492" s="313">
        <f>L5484/(1+HLOOKUP(L5481,$C$3750:$AP$3753,4,0)/$C$3744)^$C5492</f>
        <v>3.971828862525395E-2</v>
      </c>
    </row>
    <row r="5493" spans="3:24" ht="17.399999999999999" hidden="1" outlineLevel="1">
      <c r="C5493" s="312">
        <f t="shared" si="858"/>
        <v>9</v>
      </c>
      <c r="D5493" s="319">
        <f t="shared" si="857"/>
        <v>3.7391192777027384E-2</v>
      </c>
      <c r="M5493" s="313">
        <f>M5484/(1+HLOOKUP(M5481,$C$3750:$AP$3753,4,0)/$C$3744)^$C5493</f>
        <v>3.7391192777027384E-2</v>
      </c>
    </row>
    <row r="5494" spans="3:24" ht="17.399999999999999" hidden="1" outlineLevel="1">
      <c r="C5494" s="312">
        <f t="shared" si="858"/>
        <v>10</v>
      </c>
      <c r="D5494" s="319">
        <f t="shared" si="857"/>
        <v>3.5088183365546574E-2</v>
      </c>
      <c r="N5494" s="313">
        <f>N5484/(1+HLOOKUP(N5481,$C$3750:$AP$3753,4,0)/$C$3744)^$C5494</f>
        <v>3.5088183365546574E-2</v>
      </c>
    </row>
    <row r="5495" spans="3:24" ht="17.399999999999999" hidden="1" outlineLevel="1">
      <c r="C5495" s="312">
        <f t="shared" si="858"/>
        <v>11</v>
      </c>
      <c r="D5495" s="319">
        <f t="shared" si="857"/>
        <v>3.2816218093765254E-2</v>
      </c>
      <c r="O5495" s="313">
        <f>O5484/(1+HLOOKUP(O5481,$C$3750:$AP$3753,4,0)/$C$3744)^$C5495</f>
        <v>3.2816218093765254E-2</v>
      </c>
    </row>
    <row r="5496" spans="3:24" ht="17.399999999999999" hidden="1" outlineLevel="1">
      <c r="C5496" s="312">
        <f t="shared" si="858"/>
        <v>12</v>
      </c>
      <c r="D5496" s="319">
        <f t="shared" si="857"/>
        <v>3.0581756784048536E-2</v>
      </c>
      <c r="P5496" s="313">
        <f>P5484/(1+HLOOKUP(P5481,$C$3750:$AP$3753,4,0)/$C$3744)^$C5496</f>
        <v>3.0581756784048536E-2</v>
      </c>
    </row>
    <row r="5497" spans="3:24" ht="17.399999999999999" hidden="1" outlineLevel="1">
      <c r="C5497" s="312">
        <f t="shared" si="858"/>
        <v>13</v>
      </c>
      <c r="D5497" s="319">
        <f t="shared" si="857"/>
        <v>2.8819862799609429E-2</v>
      </c>
      <c r="Q5497" s="313">
        <f>Q5484/(1+HLOOKUP(Q5481,$C$3750:$AP$3753,4,0)/$C$3744)^$C5497</f>
        <v>2.8819862799609429E-2</v>
      </c>
    </row>
    <row r="5498" spans="3:24" ht="17.399999999999999" hidden="1" outlineLevel="1">
      <c r="C5498" s="312">
        <f t="shared" si="858"/>
        <v>14</v>
      </c>
      <c r="D5498" s="319">
        <f t="shared" si="857"/>
        <v>2.7125597910623332E-2</v>
      </c>
      <c r="R5498" s="313">
        <f>R5484/(1+HLOOKUP(R5481,$C$3750:$AP$3753,4,0)/$C$3744)^$C5498</f>
        <v>2.7125597910623332E-2</v>
      </c>
    </row>
    <row r="5499" spans="3:24" ht="17.399999999999999" hidden="1" outlineLevel="1">
      <c r="C5499" s="312">
        <f t="shared" si="858"/>
        <v>15</v>
      </c>
      <c r="D5499" s="319">
        <f t="shared" si="857"/>
        <v>2.5497471942589108E-2</v>
      </c>
      <c r="S5499" s="313">
        <f>S5484/(1+HLOOKUP(S5481,$C$3750:$AP$3753,4,0)/$C$3744)^$C5499</f>
        <v>2.5497471942589108E-2</v>
      </c>
    </row>
    <row r="5500" spans="3:24" ht="17.399999999999999" hidden="1" outlineLevel="1">
      <c r="C5500" s="312">
        <f t="shared" si="858"/>
        <v>16</v>
      </c>
      <c r="D5500" s="319">
        <f t="shared" si="857"/>
        <v>2.3933968022420812E-2</v>
      </c>
      <c r="T5500" s="313">
        <f>T5484/(1+HLOOKUP(T5481,$C$3750:$AP$3753,4,0)/$C$3744)^$C5500</f>
        <v>2.3933968022420812E-2</v>
      </c>
    </row>
    <row r="5501" spans="3:24" ht="17.399999999999999" hidden="1" outlineLevel="1">
      <c r="C5501" s="312">
        <f t="shared" si="858"/>
        <v>17</v>
      </c>
      <c r="D5501" s="319">
        <f t="shared" si="857"/>
        <v>2.2433546964644783E-2</v>
      </c>
      <c r="U5501" s="313">
        <f>U5484/(1+HLOOKUP(U5481,$C$3750:$AP$3753,4,0)/$C$3744)^$C5501</f>
        <v>2.2433546964644783E-2</v>
      </c>
    </row>
    <row r="5502" spans="3:24" ht="17.399999999999999" hidden="1" outlineLevel="1">
      <c r="C5502" s="312">
        <f t="shared" si="858"/>
        <v>18</v>
      </c>
      <c r="D5502" s="319">
        <f t="shared" si="857"/>
        <v>2.0994651478805929E-2</v>
      </c>
      <c r="V5502" s="313">
        <f>V5484/(1+HLOOKUP(V5481,$C$3750:$AP$3753,4,0)/$C$3744)^$C5502</f>
        <v>2.0994651478805929E-2</v>
      </c>
    </row>
    <row r="5503" spans="3:24" ht="17.399999999999999" hidden="1" outlineLevel="1">
      <c r="C5503" s="312">
        <f t="shared" si="858"/>
        <v>19</v>
      </c>
      <c r="D5503" s="319">
        <f t="shared" si="857"/>
        <v>1.9615710195997466E-2</v>
      </c>
      <c r="W5503" s="313">
        <f>W5484/(1+HLOOKUP(W5481,$C$3750:$AP$3753,4,0)/$C$3744)^$C5503</f>
        <v>1.9615710195997466E-2</v>
      </c>
    </row>
    <row r="5504" spans="3:24" ht="17.399999999999999" hidden="1" outlineLevel="1">
      <c r="C5504" s="312">
        <f t="shared" si="858"/>
        <v>20</v>
      </c>
      <c r="D5504" s="319">
        <f t="shared" si="857"/>
        <v>1.8295141513106048E-2</v>
      </c>
      <c r="X5504" s="313">
        <f>X5484/(1+HLOOKUP(X5481,$C$3750:$AP$3753,4,0)/$C$3744)^$C5504</f>
        <v>1.8295141513106048E-2</v>
      </c>
    </row>
    <row r="5505" spans="2:38" ht="17.399999999999999" hidden="1" outlineLevel="1">
      <c r="C5505" s="312">
        <f t="shared" si="858"/>
        <v>21</v>
      </c>
      <c r="D5505" s="319">
        <f t="shared" si="857"/>
        <v>1.7226893905644646E-2</v>
      </c>
      <c r="Y5505" s="313">
        <f>Y5484/(1+HLOOKUP(Y5481,$C$3750:$AP$3753,4,0)/$C$3744)^$C5505</f>
        <v>1.7226893905644646E-2</v>
      </c>
    </row>
    <row r="5506" spans="2:38" ht="17.399999999999999" hidden="1" outlineLevel="1">
      <c r="C5506" s="312">
        <f t="shared" si="858"/>
        <v>22</v>
      </c>
      <c r="D5506" s="319">
        <f t="shared" si="857"/>
        <v>1.6211832920342843E-2</v>
      </c>
      <c r="Z5506" s="313">
        <f>Z5484/(1+HLOOKUP(Z5481,$C$3750:$AP$3753,4,0)/$C$3744)^$C5506</f>
        <v>1.6211832920342843E-2</v>
      </c>
      <c r="AA5506" s="324"/>
    </row>
    <row r="5507" spans="2:38" ht="17.399999999999999" hidden="1" outlineLevel="1">
      <c r="C5507" s="312">
        <f t="shared" si="858"/>
        <v>23</v>
      </c>
      <c r="D5507" s="319">
        <f t="shared" si="857"/>
        <v>1.5247467807979732E-2</v>
      </c>
      <c r="AA5507" s="313">
        <f>AA5484/(1+HLOOKUP(AA5481,$C$3750:$AP$3753,4,0)/$C$3744)^$C5507</f>
        <v>1.5247467807979732E-2</v>
      </c>
    </row>
    <row r="5508" spans="2:38" ht="17.399999999999999" hidden="1" outlineLevel="1">
      <c r="C5508" s="312">
        <f t="shared" si="858"/>
        <v>24</v>
      </c>
      <c r="D5508" s="319">
        <f t="shared" si="857"/>
        <v>1.4331417353427746E-2</v>
      </c>
      <c r="AA5508" s="319"/>
      <c r="AB5508" s="313">
        <f>AB5484/(1+HLOOKUP(AB5481,$C$3750:$AP$3753,4,0)/$C$3744)^$C5508</f>
        <v>1.4331417353427746E-2</v>
      </c>
    </row>
    <row r="5509" spans="2:38" ht="17.399999999999999" hidden="1" outlineLevel="1">
      <c r="C5509" s="312">
        <f t="shared" si="858"/>
        <v>25</v>
      </c>
      <c r="D5509" s="319">
        <f t="shared" si="857"/>
        <v>1.3461405413337077E-2</v>
      </c>
      <c r="AC5509" s="313">
        <f>AC5484/(1+HLOOKUP(AC5481,$C$3750:$AP$3753,4,0)/$C$3744)^$C5509</f>
        <v>1.3461405413337077E-2</v>
      </c>
    </row>
    <row r="5510" spans="2:38" ht="17.399999999999999" hidden="1" outlineLevel="1">
      <c r="C5510" s="312">
        <f t="shared" si="858"/>
        <v>26</v>
      </c>
      <c r="D5510" s="319">
        <f t="shared" si="857"/>
        <v>1.2635256618260704E-2</v>
      </c>
      <c r="AD5510" s="313">
        <f>AD5484/(1+HLOOKUP(AD5481,$C$3750:$AP$3753,4,0)/$C$3744)^$C5510</f>
        <v>1.2635256618260704E-2</v>
      </c>
    </row>
    <row r="5511" spans="2:38" ht="17.399999999999999" hidden="1" outlineLevel="1">
      <c r="C5511" s="312">
        <f t="shared" si="858"/>
        <v>27</v>
      </c>
      <c r="D5511" s="319">
        <f t="shared" si="857"/>
        <v>1.185089223398406E-2</v>
      </c>
      <c r="AE5511" s="313">
        <f>AE5484/(1+HLOOKUP(AE5481,$C$3750:$AP$3753,4,0)/$C$3744)^$C5511</f>
        <v>1.185089223398406E-2</v>
      </c>
    </row>
    <row r="5512" spans="2:38" ht="17.399999999999999" hidden="1" outlineLevel="1">
      <c r="C5512" s="312">
        <f t="shared" si="858"/>
        <v>28</v>
      </c>
      <c r="D5512" s="319">
        <f t="shared" si="857"/>
        <v>1.1106326176951196E-2</v>
      </c>
      <c r="AF5512" s="313">
        <f>AF5484/(1+HLOOKUP(AF5481,$C$3750:$AP$3753,4,0)/$C$3744)^$C5512</f>
        <v>1.1106326176951196E-2</v>
      </c>
    </row>
    <row r="5513" spans="2:38" ht="17.399999999999999" hidden="1" outlineLevel="1">
      <c r="C5513" s="312">
        <f t="shared" si="858"/>
        <v>29</v>
      </c>
      <c r="D5513" s="319">
        <f t="shared" si="857"/>
        <v>1.0399661178805222E-2</v>
      </c>
      <c r="AG5513" s="313">
        <f>AG5484/(1+HLOOKUP(AG5481,$C$3750:$AP$3753,4,0)/$C$3744)^$C5513</f>
        <v>1.0399661178805222E-2</v>
      </c>
    </row>
    <row r="5514" spans="2:38" ht="17.399999999999999" hidden="1" outlineLevel="1">
      <c r="C5514" s="312">
        <f t="shared" si="858"/>
        <v>30</v>
      </c>
      <c r="D5514" s="319">
        <f t="shared" si="857"/>
        <v>9.7290850951899481E-3</v>
      </c>
      <c r="AG5514" s="319"/>
      <c r="AH5514" s="313">
        <f>AH5484/(1+HLOOKUP(AH5481,$C$3750:$AP$3753,4,0)/$C$3744)^$C5514</f>
        <v>9.7290850951899481E-3</v>
      </c>
    </row>
    <row r="5515" spans="2:38" ht="17.399999999999999" hidden="1" outlineLevel="1">
      <c r="C5515" s="312">
        <f t="shared" si="858"/>
        <v>31</v>
      </c>
      <c r="D5515" s="319">
        <f>SUM(E5515:AI5515)</f>
        <v>9.0928673540795358E-3</v>
      </c>
      <c r="AG5515" s="319"/>
      <c r="AH5515" s="319"/>
      <c r="AI5515" s="313">
        <f>AI5484/(1+HLOOKUP(AI5481,$C$3750:$AP$3753,4,0)/$C$3744)^$C5515</f>
        <v>9.0928673540795358E-3</v>
      </c>
    </row>
    <row r="5516" spans="2:38" ht="17.399999999999999" hidden="1" outlineLevel="1">
      <c r="C5516" s="312">
        <f t="shared" si="858"/>
        <v>32</v>
      </c>
      <c r="D5516" s="319">
        <f>SUM(E5516:AJ5516)</f>
        <v>8.4893555390295472E-3</v>
      </c>
      <c r="AG5516" s="319"/>
      <c r="AH5516" s="319"/>
      <c r="AI5516" s="319"/>
      <c r="AJ5516" s="313">
        <f>AJ5484/(1+HLOOKUP(AJ5481,$C$3750:$AP$3753,4,0)/$C$3744)^$C5516</f>
        <v>8.4893555390295472E-3</v>
      </c>
    </row>
    <row r="5517" spans="2:38" ht="17.399999999999999" hidden="1" outlineLevel="1">
      <c r="B5517" s="268"/>
      <c r="C5517" s="314">
        <f t="shared" si="858"/>
        <v>33</v>
      </c>
      <c r="D5517" s="321">
        <f>D5484-SUM(D5485:D5516)</f>
        <v>0.14385399309980285</v>
      </c>
      <c r="E5517" s="268"/>
      <c r="F5517" s="268"/>
      <c r="G5517" s="268"/>
      <c r="H5517" s="268"/>
      <c r="I5517" s="268"/>
      <c r="J5517" s="268"/>
      <c r="K5517" s="268"/>
      <c r="L5517" s="268"/>
      <c r="M5517" s="268"/>
      <c r="N5517" s="268"/>
      <c r="O5517" s="268"/>
      <c r="P5517" s="268"/>
      <c r="Q5517" s="268"/>
      <c r="R5517" s="268"/>
      <c r="S5517" s="268"/>
      <c r="T5517" s="268"/>
      <c r="U5517" s="268"/>
      <c r="V5517" s="268"/>
      <c r="W5517" s="268"/>
      <c r="X5517" s="268"/>
      <c r="Y5517" s="268"/>
      <c r="Z5517" s="268"/>
      <c r="AA5517" s="268"/>
      <c r="AB5517" s="268"/>
      <c r="AC5517" s="268"/>
      <c r="AD5517" s="268"/>
      <c r="AE5517" s="268"/>
      <c r="AF5517" s="268"/>
      <c r="AG5517" s="268"/>
      <c r="AH5517" s="321"/>
      <c r="AI5517" s="321"/>
      <c r="AJ5517" s="321"/>
      <c r="AK5517" s="316">
        <f>((AK5484/$D5517)^(1/$C5517)-1)*$C$3744</f>
        <v>0.24934980765615133</v>
      </c>
    </row>
    <row r="5518" spans="2:38" hidden="1" outlineLevel="1"/>
    <row r="5519" spans="2:38" ht="17.399999999999999" collapsed="1">
      <c r="B5519" s="302" t="s">
        <v>125</v>
      </c>
      <c r="C5519" s="304">
        <f>AL5556</f>
        <v>0.25066834261413096</v>
      </c>
      <c r="D5519" s="317">
        <v>0</v>
      </c>
      <c r="E5519" s="317">
        <f t="shared" ref="E5519:AL5519" si="859">D5519+1</f>
        <v>1</v>
      </c>
      <c r="F5519" s="317">
        <f t="shared" si="859"/>
        <v>2</v>
      </c>
      <c r="G5519" s="317">
        <f t="shared" si="859"/>
        <v>3</v>
      </c>
      <c r="H5519" s="317">
        <f t="shared" si="859"/>
        <v>4</v>
      </c>
      <c r="I5519" s="317">
        <f t="shared" si="859"/>
        <v>5</v>
      </c>
      <c r="J5519" s="317">
        <f t="shared" si="859"/>
        <v>6</v>
      </c>
      <c r="K5519" s="317">
        <f t="shared" si="859"/>
        <v>7</v>
      </c>
      <c r="L5519" s="317">
        <f t="shared" si="859"/>
        <v>8</v>
      </c>
      <c r="M5519" s="317">
        <f t="shared" si="859"/>
        <v>9</v>
      </c>
      <c r="N5519" s="317">
        <f t="shared" si="859"/>
        <v>10</v>
      </c>
      <c r="O5519" s="317">
        <f t="shared" si="859"/>
        <v>11</v>
      </c>
      <c r="P5519" s="317">
        <f t="shared" si="859"/>
        <v>12</v>
      </c>
      <c r="Q5519" s="317">
        <f t="shared" si="859"/>
        <v>13</v>
      </c>
      <c r="R5519" s="317">
        <f t="shared" si="859"/>
        <v>14</v>
      </c>
      <c r="S5519" s="317">
        <f t="shared" si="859"/>
        <v>15</v>
      </c>
      <c r="T5519" s="317">
        <f t="shared" si="859"/>
        <v>16</v>
      </c>
      <c r="U5519" s="317">
        <f t="shared" si="859"/>
        <v>17</v>
      </c>
      <c r="V5519" s="317">
        <f t="shared" si="859"/>
        <v>18</v>
      </c>
      <c r="W5519" s="317">
        <f t="shared" si="859"/>
        <v>19</v>
      </c>
      <c r="X5519" s="317">
        <f t="shared" si="859"/>
        <v>20</v>
      </c>
      <c r="Y5519" s="317">
        <f t="shared" si="859"/>
        <v>21</v>
      </c>
      <c r="Z5519" s="317">
        <f t="shared" si="859"/>
        <v>22</v>
      </c>
      <c r="AA5519" s="317">
        <f t="shared" si="859"/>
        <v>23</v>
      </c>
      <c r="AB5519" s="317">
        <f t="shared" si="859"/>
        <v>24</v>
      </c>
      <c r="AC5519" s="317">
        <f t="shared" si="859"/>
        <v>25</v>
      </c>
      <c r="AD5519" s="317">
        <f t="shared" si="859"/>
        <v>26</v>
      </c>
      <c r="AE5519" s="317">
        <f t="shared" si="859"/>
        <v>27</v>
      </c>
      <c r="AF5519" s="317">
        <f t="shared" si="859"/>
        <v>28</v>
      </c>
      <c r="AG5519" s="317">
        <f t="shared" si="859"/>
        <v>29</v>
      </c>
      <c r="AH5519" s="317">
        <f t="shared" si="859"/>
        <v>30</v>
      </c>
      <c r="AI5519" s="317">
        <f t="shared" si="859"/>
        <v>31</v>
      </c>
      <c r="AJ5519" s="317">
        <f t="shared" si="859"/>
        <v>32</v>
      </c>
      <c r="AK5519" s="317">
        <f t="shared" si="859"/>
        <v>33</v>
      </c>
      <c r="AL5519" s="318">
        <f t="shared" si="859"/>
        <v>34</v>
      </c>
    </row>
    <row r="5520" spans="2:38" ht="17.399999999999999" hidden="1" outlineLevel="1">
      <c r="C5520" s="307" t="s">
        <v>2487</v>
      </c>
      <c r="D5520" s="319"/>
      <c r="E5520" s="319"/>
      <c r="F5520" s="319"/>
      <c r="G5520" s="319"/>
      <c r="H5520" s="319"/>
      <c r="I5520" s="319"/>
      <c r="J5520" s="319"/>
      <c r="K5520" s="319"/>
      <c r="L5520" s="319"/>
      <c r="M5520" s="319"/>
      <c r="N5520" s="319"/>
      <c r="O5520" s="319"/>
      <c r="P5520" s="319"/>
      <c r="Q5520" s="319"/>
      <c r="R5520" s="319"/>
      <c r="S5520" s="319"/>
      <c r="T5520" s="319"/>
      <c r="U5520" s="319"/>
      <c r="V5520" s="319"/>
      <c r="W5520" s="319"/>
      <c r="X5520" s="319"/>
      <c r="Y5520" s="319"/>
      <c r="Z5520" s="319"/>
      <c r="AA5520" s="319"/>
      <c r="AB5520" s="319"/>
      <c r="AC5520" s="319"/>
      <c r="AD5520" s="319"/>
      <c r="AE5520" s="319"/>
      <c r="AF5520" s="319"/>
      <c r="AG5520" s="319"/>
      <c r="AH5520" s="319"/>
      <c r="AI5520" s="319"/>
      <c r="AJ5520" s="319"/>
      <c r="AK5520" s="319"/>
      <c r="AL5520" s="319">
        <v>1</v>
      </c>
    </row>
    <row r="5521" spans="3:38" ht="17.399999999999999" hidden="1" outlineLevel="1">
      <c r="C5521" s="307" t="s">
        <v>2488</v>
      </c>
      <c r="D5521" s="319"/>
      <c r="E5521" s="319">
        <f t="shared" ref="E5521:AK5521" si="860">F5521</f>
        <v>5.8369999999999971E-2</v>
      </c>
      <c r="F5521" s="319">
        <f t="shared" si="860"/>
        <v>5.8369999999999971E-2</v>
      </c>
      <c r="G5521" s="319">
        <f t="shared" si="860"/>
        <v>5.8369999999999971E-2</v>
      </c>
      <c r="H5521" s="319">
        <f t="shared" si="860"/>
        <v>5.8369999999999971E-2</v>
      </c>
      <c r="I5521" s="319">
        <f t="shared" si="860"/>
        <v>5.8369999999999971E-2</v>
      </c>
      <c r="J5521" s="319">
        <f t="shared" si="860"/>
        <v>5.8369999999999971E-2</v>
      </c>
      <c r="K5521" s="319">
        <f t="shared" si="860"/>
        <v>5.8369999999999971E-2</v>
      </c>
      <c r="L5521" s="319">
        <f t="shared" si="860"/>
        <v>5.8369999999999971E-2</v>
      </c>
      <c r="M5521" s="319">
        <f t="shared" si="860"/>
        <v>5.8369999999999971E-2</v>
      </c>
      <c r="N5521" s="319">
        <f t="shared" si="860"/>
        <v>5.8369999999999971E-2</v>
      </c>
      <c r="O5521" s="319">
        <f t="shared" si="860"/>
        <v>5.8369999999999971E-2</v>
      </c>
      <c r="P5521" s="319">
        <f t="shared" si="860"/>
        <v>5.8369999999999971E-2</v>
      </c>
      <c r="Q5521" s="319">
        <f t="shared" si="860"/>
        <v>5.8369999999999971E-2</v>
      </c>
      <c r="R5521" s="319">
        <f t="shared" si="860"/>
        <v>5.8369999999999971E-2</v>
      </c>
      <c r="S5521" s="319">
        <f t="shared" si="860"/>
        <v>5.8369999999999971E-2</v>
      </c>
      <c r="T5521" s="319">
        <f t="shared" si="860"/>
        <v>5.8369999999999971E-2</v>
      </c>
      <c r="U5521" s="319">
        <f t="shared" si="860"/>
        <v>5.8369999999999971E-2</v>
      </c>
      <c r="V5521" s="319">
        <f t="shared" si="860"/>
        <v>5.8369999999999971E-2</v>
      </c>
      <c r="W5521" s="319">
        <f t="shared" si="860"/>
        <v>5.8369999999999971E-2</v>
      </c>
      <c r="X5521" s="319">
        <f t="shared" si="860"/>
        <v>5.8369999999999971E-2</v>
      </c>
      <c r="Y5521" s="319">
        <f t="shared" si="860"/>
        <v>5.8369999999999971E-2</v>
      </c>
      <c r="Z5521" s="319">
        <f t="shared" si="860"/>
        <v>5.8369999999999971E-2</v>
      </c>
      <c r="AA5521" s="319">
        <f t="shared" si="860"/>
        <v>5.8369999999999971E-2</v>
      </c>
      <c r="AB5521" s="319">
        <f t="shared" si="860"/>
        <v>5.8369999999999971E-2</v>
      </c>
      <c r="AC5521" s="319">
        <f t="shared" si="860"/>
        <v>5.8369999999999971E-2</v>
      </c>
      <c r="AD5521" s="319">
        <f t="shared" si="860"/>
        <v>5.8369999999999971E-2</v>
      </c>
      <c r="AE5521" s="319">
        <f t="shared" si="860"/>
        <v>5.8369999999999971E-2</v>
      </c>
      <c r="AF5521" s="319">
        <f t="shared" si="860"/>
        <v>5.8369999999999971E-2</v>
      </c>
      <c r="AG5521" s="319">
        <f t="shared" si="860"/>
        <v>5.8369999999999971E-2</v>
      </c>
      <c r="AH5521" s="319">
        <f t="shared" si="860"/>
        <v>5.8369999999999971E-2</v>
      </c>
      <c r="AI5521" s="319">
        <f t="shared" si="860"/>
        <v>5.8369999999999971E-2</v>
      </c>
      <c r="AJ5521" s="319">
        <f t="shared" si="860"/>
        <v>5.8369999999999971E-2</v>
      </c>
      <c r="AK5521" s="319">
        <f t="shared" si="860"/>
        <v>5.8369999999999971E-2</v>
      </c>
      <c r="AL5521" s="319">
        <f>HLOOKUP(AL5519,$C$3750:$AP$3752,3,0)/$C$3744</f>
        <v>5.8369999999999971E-2</v>
      </c>
    </row>
    <row r="5522" spans="3:38" ht="17.399999999999999" hidden="1" outlineLevel="1">
      <c r="C5522" s="307" t="s">
        <v>2489</v>
      </c>
      <c r="D5522" s="319">
        <v>1</v>
      </c>
      <c r="E5522" s="319">
        <f t="shared" ref="E5522:AL5522" si="861">SUM(E5520:E5521)</f>
        <v>5.8369999999999971E-2</v>
      </c>
      <c r="F5522" s="319">
        <f t="shared" si="861"/>
        <v>5.8369999999999971E-2</v>
      </c>
      <c r="G5522" s="319">
        <f t="shared" si="861"/>
        <v>5.8369999999999971E-2</v>
      </c>
      <c r="H5522" s="319">
        <f t="shared" si="861"/>
        <v>5.8369999999999971E-2</v>
      </c>
      <c r="I5522" s="319">
        <f t="shared" si="861"/>
        <v>5.8369999999999971E-2</v>
      </c>
      <c r="J5522" s="319">
        <f t="shared" si="861"/>
        <v>5.8369999999999971E-2</v>
      </c>
      <c r="K5522" s="319">
        <f t="shared" si="861"/>
        <v>5.8369999999999971E-2</v>
      </c>
      <c r="L5522" s="319">
        <f t="shared" si="861"/>
        <v>5.8369999999999971E-2</v>
      </c>
      <c r="M5522" s="319">
        <f t="shared" si="861"/>
        <v>5.8369999999999971E-2</v>
      </c>
      <c r="N5522" s="319">
        <f t="shared" si="861"/>
        <v>5.8369999999999971E-2</v>
      </c>
      <c r="O5522" s="319">
        <f t="shared" si="861"/>
        <v>5.8369999999999971E-2</v>
      </c>
      <c r="P5522" s="319">
        <f t="shared" si="861"/>
        <v>5.8369999999999971E-2</v>
      </c>
      <c r="Q5522" s="319">
        <f t="shared" si="861"/>
        <v>5.8369999999999971E-2</v>
      </c>
      <c r="R5522" s="319">
        <f t="shared" si="861"/>
        <v>5.8369999999999971E-2</v>
      </c>
      <c r="S5522" s="319">
        <f t="shared" si="861"/>
        <v>5.8369999999999971E-2</v>
      </c>
      <c r="T5522" s="319">
        <f t="shared" si="861"/>
        <v>5.8369999999999971E-2</v>
      </c>
      <c r="U5522" s="319">
        <f t="shared" si="861"/>
        <v>5.8369999999999971E-2</v>
      </c>
      <c r="V5522" s="319">
        <f t="shared" si="861"/>
        <v>5.8369999999999971E-2</v>
      </c>
      <c r="W5522" s="319">
        <f t="shared" si="861"/>
        <v>5.8369999999999971E-2</v>
      </c>
      <c r="X5522" s="319">
        <f t="shared" si="861"/>
        <v>5.8369999999999971E-2</v>
      </c>
      <c r="Y5522" s="319">
        <f t="shared" si="861"/>
        <v>5.8369999999999971E-2</v>
      </c>
      <c r="Z5522" s="319">
        <f t="shared" si="861"/>
        <v>5.8369999999999971E-2</v>
      </c>
      <c r="AA5522" s="319">
        <f t="shared" si="861"/>
        <v>5.8369999999999971E-2</v>
      </c>
      <c r="AB5522" s="319">
        <f t="shared" si="861"/>
        <v>5.8369999999999971E-2</v>
      </c>
      <c r="AC5522" s="319">
        <f t="shared" si="861"/>
        <v>5.8369999999999971E-2</v>
      </c>
      <c r="AD5522" s="319">
        <f t="shared" si="861"/>
        <v>5.8369999999999971E-2</v>
      </c>
      <c r="AE5522" s="319">
        <f t="shared" si="861"/>
        <v>5.8369999999999971E-2</v>
      </c>
      <c r="AF5522" s="319">
        <f t="shared" si="861"/>
        <v>5.8369999999999971E-2</v>
      </c>
      <c r="AG5522" s="319">
        <f t="shared" si="861"/>
        <v>5.8369999999999971E-2</v>
      </c>
      <c r="AH5522" s="319">
        <f t="shared" si="861"/>
        <v>5.8369999999999971E-2</v>
      </c>
      <c r="AI5522" s="319">
        <f t="shared" si="861"/>
        <v>5.8369999999999971E-2</v>
      </c>
      <c r="AJ5522" s="319">
        <f t="shared" si="861"/>
        <v>5.8369999999999971E-2</v>
      </c>
      <c r="AK5522" s="319">
        <f t="shared" si="861"/>
        <v>5.8369999999999971E-2</v>
      </c>
      <c r="AL5522" s="319">
        <f t="shared" si="861"/>
        <v>1.05837</v>
      </c>
    </row>
    <row r="5523" spans="3:38" ht="17.399999999999999" hidden="1" outlineLevel="1">
      <c r="C5523" s="312">
        <v>1</v>
      </c>
      <c r="D5523" s="319">
        <f t="shared" ref="D5523:D5552" si="862">SUM(E5523:AH5523)</f>
        <v>5.6351217628460376E-2</v>
      </c>
      <c r="E5523" s="313">
        <f>E5522/(1+HLOOKUP(E5519,$C$3750:$AP$3753,4,0)/$C$3744)^$C5523</f>
        <v>5.6351217628460376E-2</v>
      </c>
      <c r="F5523" s="320"/>
      <c r="G5523" s="320"/>
    </row>
    <row r="5524" spans="3:38" ht="17.399999999999999" hidden="1" outlineLevel="1">
      <c r="C5524" s="312">
        <f t="shared" ref="C5524:C5556" si="863">C5523+1</f>
        <v>2</v>
      </c>
      <c r="D5524" s="319">
        <f t="shared" si="862"/>
        <v>5.4069127555100273E-2</v>
      </c>
      <c r="E5524" s="319"/>
      <c r="F5524" s="313">
        <f>F5522/(1+HLOOKUP(F5519,$C$3750:$AP$3753,4,0)/$C$3744)^$C5524</f>
        <v>5.4069127555100273E-2</v>
      </c>
      <c r="G5524" s="319"/>
    </row>
    <row r="5525" spans="3:38" ht="17.399999999999999" hidden="1" outlineLevel="1">
      <c r="C5525" s="312">
        <f t="shared" si="863"/>
        <v>3</v>
      </c>
      <c r="D5525" s="319">
        <f t="shared" si="862"/>
        <v>5.1636536563413223E-2</v>
      </c>
      <c r="G5525" s="313">
        <f>G5522/(1+HLOOKUP(G5519,$C$3750:$AP$3753,4,0)/$C$3744)^$C5525</f>
        <v>5.1636536563413223E-2</v>
      </c>
    </row>
    <row r="5526" spans="3:38" ht="17.399999999999999" hidden="1" outlineLevel="1">
      <c r="C5526" s="312">
        <f t="shared" si="863"/>
        <v>4</v>
      </c>
      <c r="D5526" s="319">
        <f t="shared" si="862"/>
        <v>4.9221640008009208E-2</v>
      </c>
      <c r="H5526" s="313">
        <f>H5522/(1+HLOOKUP(H5519,$C$3750:$AP$3753,4,0)/$C$3744)^$C5526</f>
        <v>4.9221640008009208E-2</v>
      </c>
    </row>
    <row r="5527" spans="3:38" ht="17.399999999999999" hidden="1" outlineLevel="1">
      <c r="C5527" s="312">
        <f t="shared" si="863"/>
        <v>5</v>
      </c>
      <c r="D5527" s="319">
        <f t="shared" si="862"/>
        <v>4.6871822330468896E-2</v>
      </c>
      <c r="I5527" s="313">
        <f>I5522/(1+HLOOKUP(I5519,$C$3750:$AP$3753,4,0)/$C$3744)^$C5527</f>
        <v>4.6871822330468896E-2</v>
      </c>
    </row>
    <row r="5528" spans="3:38" ht="17.399999999999999" hidden="1" outlineLevel="1">
      <c r="C5528" s="312">
        <f t="shared" si="863"/>
        <v>6</v>
      </c>
      <c r="D5528" s="319">
        <f t="shared" si="862"/>
        <v>4.451366340698678E-2</v>
      </c>
      <c r="J5528" s="313">
        <f>J5522/(1+HLOOKUP(J5519,$C$3750:$AP$3753,4,0)/$C$3744)^$C5528</f>
        <v>4.451366340698678E-2</v>
      </c>
    </row>
    <row r="5529" spans="3:38" ht="17.399999999999999" hidden="1" outlineLevel="1">
      <c r="C5529" s="312">
        <f t="shared" si="863"/>
        <v>7</v>
      </c>
      <c r="D5529" s="319">
        <f t="shared" si="862"/>
        <v>4.2155920450746509E-2</v>
      </c>
      <c r="K5529" s="313">
        <f>K5522/(1+HLOOKUP(K5519,$C$3750:$AP$3753,4,0)/$C$3744)^$C5529</f>
        <v>4.2155920450746509E-2</v>
      </c>
    </row>
    <row r="5530" spans="3:38" ht="17.399999999999999" hidden="1" outlineLevel="1">
      <c r="C5530" s="312">
        <f t="shared" si="863"/>
        <v>8</v>
      </c>
      <c r="D5530" s="319">
        <f t="shared" si="862"/>
        <v>3.9806945519506746E-2</v>
      </c>
      <c r="L5530" s="313">
        <f>L5522/(1+HLOOKUP(L5519,$C$3750:$AP$3753,4,0)/$C$3744)^$C5530</f>
        <v>3.9806945519506746E-2</v>
      </c>
    </row>
    <row r="5531" spans="3:38" ht="17.399999999999999" hidden="1" outlineLevel="1">
      <c r="C5531" s="312">
        <f t="shared" si="863"/>
        <v>9</v>
      </c>
      <c r="D5531" s="319">
        <f t="shared" si="862"/>
        <v>3.7474655260904675E-2</v>
      </c>
      <c r="M5531" s="313">
        <f>M5522/(1+HLOOKUP(M5519,$C$3750:$AP$3753,4,0)/$C$3744)^$C5531</f>
        <v>3.7474655260904675E-2</v>
      </c>
    </row>
    <row r="5532" spans="3:38" ht="17.399999999999999" hidden="1" outlineLevel="1">
      <c r="C5532" s="312">
        <f t="shared" si="863"/>
        <v>10</v>
      </c>
      <c r="D5532" s="319">
        <f t="shared" si="862"/>
        <v>3.5166505203416097E-2</v>
      </c>
      <c r="N5532" s="313">
        <f>N5522/(1+HLOOKUP(N5519,$C$3750:$AP$3753,4,0)/$C$3744)^$C5532</f>
        <v>3.5166505203416097E-2</v>
      </c>
    </row>
    <row r="5533" spans="3:38" ht="17.399999999999999" hidden="1" outlineLevel="1">
      <c r="C5533" s="312">
        <f t="shared" si="863"/>
        <v>11</v>
      </c>
      <c r="D5533" s="319">
        <f t="shared" si="862"/>
        <v>3.2889468580581692E-2</v>
      </c>
      <c r="O5533" s="313">
        <f>O5522/(1+HLOOKUP(O5519,$C$3750:$AP$3753,4,0)/$C$3744)^$C5533</f>
        <v>3.2889468580581692E-2</v>
      </c>
    </row>
    <row r="5534" spans="3:38" ht="17.399999999999999" hidden="1" outlineLevel="1">
      <c r="C5534" s="312">
        <f t="shared" si="863"/>
        <v>12</v>
      </c>
      <c r="D5534" s="319">
        <f t="shared" si="862"/>
        <v>3.065001963401293E-2</v>
      </c>
      <c r="P5534" s="313">
        <f>P5522/(1+HLOOKUP(P5519,$C$3750:$AP$3753,4,0)/$C$3744)^$C5534</f>
        <v>3.065001963401293E-2</v>
      </c>
    </row>
    <row r="5535" spans="3:38" ht="17.399999999999999" hidden="1" outlineLevel="1">
      <c r="C5535" s="312">
        <f t="shared" si="863"/>
        <v>13</v>
      </c>
      <c r="D5535" s="319">
        <f t="shared" si="862"/>
        <v>2.8884192850501412E-2</v>
      </c>
      <c r="Q5535" s="313">
        <f>Q5522/(1+HLOOKUP(Q5519,$C$3750:$AP$3753,4,0)/$C$3744)^$C5535</f>
        <v>2.8884192850501412E-2</v>
      </c>
    </row>
    <row r="5536" spans="3:38" ht="17.399999999999999" hidden="1" outlineLevel="1">
      <c r="C5536" s="312">
        <f t="shared" si="863"/>
        <v>14</v>
      </c>
      <c r="D5536" s="319">
        <f t="shared" si="862"/>
        <v>2.7186146120245256E-2</v>
      </c>
      <c r="R5536" s="313">
        <f>R5522/(1+HLOOKUP(R5519,$C$3750:$AP$3753,4,0)/$C$3744)^$C5536</f>
        <v>2.7186146120245256E-2</v>
      </c>
    </row>
    <row r="5537" spans="3:34" ht="17.399999999999999" hidden="1" outlineLevel="1">
      <c r="C5537" s="312">
        <f t="shared" si="863"/>
        <v>15</v>
      </c>
      <c r="D5537" s="319">
        <f t="shared" si="862"/>
        <v>2.5554385942460959E-2</v>
      </c>
      <c r="S5537" s="313">
        <f>S5522/(1+HLOOKUP(S5519,$C$3750:$AP$3753,4,0)/$C$3744)^$C5537</f>
        <v>2.5554385942460959E-2</v>
      </c>
    </row>
    <row r="5538" spans="3:34" ht="17.399999999999999" hidden="1" outlineLevel="1">
      <c r="C5538" s="312">
        <f t="shared" si="863"/>
        <v>16</v>
      </c>
      <c r="D5538" s="319">
        <f t="shared" si="862"/>
        <v>2.3987392058185144E-2</v>
      </c>
      <c r="T5538" s="313">
        <f>T5522/(1+HLOOKUP(T5519,$C$3750:$AP$3753,4,0)/$C$3744)^$C5538</f>
        <v>2.3987392058185144E-2</v>
      </c>
    </row>
    <row r="5539" spans="3:34" ht="17.399999999999999" hidden="1" outlineLevel="1">
      <c r="C5539" s="312">
        <f t="shared" si="863"/>
        <v>17</v>
      </c>
      <c r="D5539" s="319">
        <f t="shared" si="862"/>
        <v>2.2483621846262295E-2</v>
      </c>
      <c r="U5539" s="313">
        <f>U5522/(1+HLOOKUP(U5519,$C$3750:$AP$3753,4,0)/$C$3744)^$C5539</f>
        <v>2.2483621846262295E-2</v>
      </c>
    </row>
    <row r="5540" spans="3:34" ht="17.399999999999999" hidden="1" outlineLevel="1">
      <c r="C5540" s="312">
        <f t="shared" si="863"/>
        <v>18</v>
      </c>
      <c r="D5540" s="319">
        <f t="shared" si="862"/>
        <v>2.1041514540142549E-2</v>
      </c>
      <c r="V5540" s="313">
        <f>V5522/(1+HLOOKUP(V5519,$C$3750:$AP$3753,4,0)/$C$3744)^$C5540</f>
        <v>2.1041514540142549E-2</v>
      </c>
    </row>
    <row r="5541" spans="3:34" ht="17.399999999999999" hidden="1" outlineLevel="1">
      <c r="C5541" s="312">
        <f t="shared" si="863"/>
        <v>19</v>
      </c>
      <c r="D5541" s="319">
        <f t="shared" si="862"/>
        <v>1.9659495263399246E-2</v>
      </c>
      <c r="W5541" s="313">
        <f>W5522/(1+HLOOKUP(W5519,$C$3750:$AP$3753,4,0)/$C$3744)^$C5541</f>
        <v>1.9659495263399246E-2</v>
      </c>
    </row>
    <row r="5542" spans="3:34" ht="17.399999999999999" hidden="1" outlineLevel="1">
      <c r="C5542" s="312">
        <f t="shared" si="863"/>
        <v>20</v>
      </c>
      <c r="D5542" s="319">
        <f t="shared" si="862"/>
        <v>1.8335978882554945E-2</v>
      </c>
      <c r="X5542" s="313">
        <f>X5522/(1+HLOOKUP(X5519,$C$3750:$AP$3753,4,0)/$C$3744)^$C5542</f>
        <v>1.8335978882554945E-2</v>
      </c>
    </row>
    <row r="5543" spans="3:34" ht="17.399999999999999" hidden="1" outlineLevel="1">
      <c r="C5543" s="312">
        <f t="shared" si="863"/>
        <v>21</v>
      </c>
      <c r="D5543" s="319">
        <f t="shared" si="862"/>
        <v>1.7265346793826887E-2</v>
      </c>
      <c r="Y5543" s="313">
        <f>Y5522/(1+HLOOKUP(Y5519,$C$3750:$AP$3753,4,0)/$C$3744)^$C5543</f>
        <v>1.7265346793826887E-2</v>
      </c>
    </row>
    <row r="5544" spans="3:34" ht="17.399999999999999" hidden="1" outlineLevel="1">
      <c r="C5544" s="312">
        <f t="shared" si="863"/>
        <v>22</v>
      </c>
      <c r="D5544" s="319">
        <f t="shared" si="862"/>
        <v>1.6248020047397182E-2</v>
      </c>
      <c r="Z5544" s="313">
        <f>Z5522/(1+HLOOKUP(Z5519,$C$3750:$AP$3753,4,0)/$C$3744)^$C5544</f>
        <v>1.6248020047397182E-2</v>
      </c>
      <c r="AA5544" s="324"/>
    </row>
    <row r="5545" spans="3:34" ht="17.399999999999999" hidden="1" outlineLevel="1">
      <c r="C5545" s="312">
        <f t="shared" si="863"/>
        <v>23</v>
      </c>
      <c r="D5545" s="319">
        <f t="shared" si="862"/>
        <v>1.528150233433683E-2</v>
      </c>
      <c r="AA5545" s="313">
        <f>AA5522/(1+HLOOKUP(AA5519,$C$3750:$AP$3753,4,0)/$C$3744)^$C5545</f>
        <v>1.528150233433683E-2</v>
      </c>
    </row>
    <row r="5546" spans="3:34" ht="17.399999999999999" hidden="1" outlineLevel="1">
      <c r="C5546" s="312">
        <f t="shared" si="863"/>
        <v>24</v>
      </c>
      <c r="D5546" s="319">
        <f t="shared" si="862"/>
        <v>1.4363407124305932E-2</v>
      </c>
      <c r="AA5546" s="319"/>
      <c r="AB5546" s="313">
        <f>AB5522/(1+HLOOKUP(AB5519,$C$3750:$AP$3753,4,0)/$C$3744)^$C5546</f>
        <v>1.4363407124305932E-2</v>
      </c>
    </row>
    <row r="5547" spans="3:34" ht="17.399999999999999" hidden="1" outlineLevel="1">
      <c r="C5547" s="312">
        <f t="shared" si="863"/>
        <v>25</v>
      </c>
      <c r="D5547" s="319">
        <f t="shared" si="862"/>
        <v>1.3491453193277561E-2</v>
      </c>
      <c r="AC5547" s="313">
        <f>AC5522/(1+HLOOKUP(AC5519,$C$3750:$AP$3753,4,0)/$C$3744)^$C5547</f>
        <v>1.3491453193277561E-2</v>
      </c>
    </row>
    <row r="5548" spans="3:34" ht="17.399999999999999" hidden="1" outlineLevel="1">
      <c r="C5548" s="312">
        <f t="shared" si="863"/>
        <v>26</v>
      </c>
      <c r="D5548" s="319">
        <f t="shared" si="862"/>
        <v>1.266346031606932E-2</v>
      </c>
      <c r="AD5548" s="313">
        <f>AD5522/(1+HLOOKUP(AD5519,$C$3750:$AP$3753,4,0)/$C$3744)^$C5548</f>
        <v>1.266346031606932E-2</v>
      </c>
    </row>
    <row r="5549" spans="3:34" ht="17.399999999999999" hidden="1" outlineLevel="1">
      <c r="C5549" s="312">
        <f t="shared" si="863"/>
        <v>27</v>
      </c>
      <c r="D5549" s="319">
        <f t="shared" si="862"/>
        <v>1.1877345118434916E-2</v>
      </c>
      <c r="AE5549" s="313">
        <f>AE5522/(1+HLOOKUP(AE5519,$C$3750:$AP$3753,4,0)/$C$3744)^$C5549</f>
        <v>1.1877345118434916E-2</v>
      </c>
    </row>
    <row r="5550" spans="3:34" ht="17.399999999999999" hidden="1" outlineLevel="1">
      <c r="C5550" s="312">
        <f t="shared" si="863"/>
        <v>28</v>
      </c>
      <c r="D5550" s="319">
        <f t="shared" si="862"/>
        <v>1.1131117083596176E-2</v>
      </c>
      <c r="AF5550" s="313">
        <f>AF5522/(1+HLOOKUP(AF5519,$C$3750:$AP$3753,4,0)/$C$3744)^$C5550</f>
        <v>1.1131117083596176E-2</v>
      </c>
    </row>
    <row r="5551" spans="3:34" ht="17.399999999999999" hidden="1" outlineLevel="1">
      <c r="C5551" s="312">
        <f t="shared" si="863"/>
        <v>29</v>
      </c>
      <c r="D5551" s="319">
        <f t="shared" si="862"/>
        <v>1.0422874708222198E-2</v>
      </c>
      <c r="AG5551" s="313">
        <f>AG5522/(1+HLOOKUP(AG5519,$C$3750:$AP$3753,4,0)/$C$3744)^$C5551</f>
        <v>1.0422874708222198E-2</v>
      </c>
    </row>
    <row r="5552" spans="3:34" ht="17.399999999999999" hidden="1" outlineLevel="1">
      <c r="C5552" s="312">
        <f t="shared" si="863"/>
        <v>30</v>
      </c>
      <c r="D5552" s="319">
        <f t="shared" si="862"/>
        <v>9.7508018029917112E-3</v>
      </c>
      <c r="AG5552" s="319"/>
      <c r="AH5552" s="313">
        <f>AH5522/(1+HLOOKUP(AH5519,$C$3750:$AP$3753,4,0)/$C$3744)^$C5552</f>
        <v>9.7508018029917112E-3</v>
      </c>
    </row>
    <row r="5553" spans="2:39" ht="17.399999999999999" hidden="1" outlineLevel="1">
      <c r="C5553" s="312">
        <f t="shared" si="863"/>
        <v>31</v>
      </c>
      <c r="D5553" s="319">
        <f>SUM(E5553:AI5553)</f>
        <v>9.1131639329948919E-3</v>
      </c>
      <c r="AG5553" s="319"/>
      <c r="AH5553" s="319"/>
      <c r="AI5553" s="313">
        <f>AI5522/(1+HLOOKUP(AI5519,$C$3750:$AP$3753,4,0)/$C$3744)^$C5553</f>
        <v>9.1131639329948919E-3</v>
      </c>
    </row>
    <row r="5554" spans="2:39" ht="17.399999999999999" hidden="1" outlineLevel="1">
      <c r="C5554" s="312">
        <f t="shared" si="863"/>
        <v>32</v>
      </c>
      <c r="D5554" s="319">
        <f>SUM(E5554:AJ5554)</f>
        <v>8.5083049933577393E-3</v>
      </c>
      <c r="AG5554" s="319"/>
      <c r="AH5554" s="319"/>
      <c r="AI5554" s="319"/>
      <c r="AJ5554" s="313">
        <f>AJ5522/(1+HLOOKUP(AJ5519,$C$3750:$AP$3753,4,0)/$C$3744)^$C5554</f>
        <v>8.5083049933577393E-3</v>
      </c>
    </row>
    <row r="5555" spans="2:39" ht="17.399999999999999" hidden="1" outlineLevel="1">
      <c r="C5555" s="312">
        <f t="shared" si="863"/>
        <v>33</v>
      </c>
      <c r="D5555" s="319">
        <f>SUM(E5555:AK5555)</f>
        <v>7.9346439155914186E-3</v>
      </c>
      <c r="AG5555" s="319"/>
      <c r="AH5555" s="319"/>
      <c r="AI5555" s="319"/>
      <c r="AJ5555" s="319"/>
      <c r="AK5555" s="313">
        <f>AK5522/(1+HLOOKUP(AK5519,$C$3750:$AP$3753,4,0)/$C$3744)^$C5555</f>
        <v>7.9346439155914186E-3</v>
      </c>
    </row>
    <row r="5556" spans="2:39" ht="17.399999999999999" hidden="1" outlineLevel="1">
      <c r="B5556" s="268"/>
      <c r="C5556" s="314">
        <f t="shared" si="863"/>
        <v>34</v>
      </c>
      <c r="D5556" s="321">
        <f>D5522-SUM(D5523:D5555)</f>
        <v>0.13400830899023808</v>
      </c>
      <c r="E5556" s="268"/>
      <c r="F5556" s="268"/>
      <c r="G5556" s="268"/>
      <c r="H5556" s="268"/>
      <c r="I5556" s="268"/>
      <c r="J5556" s="268"/>
      <c r="K5556" s="268"/>
      <c r="L5556" s="268"/>
      <c r="M5556" s="268"/>
      <c r="N5556" s="268"/>
      <c r="O5556" s="268"/>
      <c r="P5556" s="268"/>
      <c r="Q5556" s="268"/>
      <c r="R5556" s="268"/>
      <c r="S5556" s="268"/>
      <c r="T5556" s="268"/>
      <c r="U5556" s="268"/>
      <c r="V5556" s="268"/>
      <c r="W5556" s="268"/>
      <c r="X5556" s="268"/>
      <c r="Y5556" s="268"/>
      <c r="Z5556" s="268"/>
      <c r="AA5556" s="268"/>
      <c r="AB5556" s="268"/>
      <c r="AC5556" s="268"/>
      <c r="AD5556" s="268"/>
      <c r="AE5556" s="268"/>
      <c r="AF5556" s="268"/>
      <c r="AG5556" s="268"/>
      <c r="AH5556" s="321"/>
      <c r="AI5556" s="321"/>
      <c r="AJ5556" s="321"/>
      <c r="AK5556" s="321"/>
      <c r="AL5556" s="316">
        <f>((AL5522/$D5556)^(1/$C5556)-1)*$C$3744</f>
        <v>0.25066834261413096</v>
      </c>
    </row>
    <row r="5557" spans="2:39" hidden="1" outlineLevel="1"/>
    <row r="5558" spans="2:39" ht="17.399999999999999" collapsed="1">
      <c r="B5558" s="302" t="s">
        <v>126</v>
      </c>
      <c r="C5558" s="304">
        <f>AM5596</f>
        <v>0.25207162774152891</v>
      </c>
      <c r="D5558" s="317">
        <v>0</v>
      </c>
      <c r="E5558" s="317">
        <f t="shared" ref="E5558:AM5558" si="864">D5558+1</f>
        <v>1</v>
      </c>
      <c r="F5558" s="317">
        <f t="shared" si="864"/>
        <v>2</v>
      </c>
      <c r="G5558" s="317">
        <f t="shared" si="864"/>
        <v>3</v>
      </c>
      <c r="H5558" s="317">
        <f t="shared" si="864"/>
        <v>4</v>
      </c>
      <c r="I5558" s="317">
        <f t="shared" si="864"/>
        <v>5</v>
      </c>
      <c r="J5558" s="317">
        <f t="shared" si="864"/>
        <v>6</v>
      </c>
      <c r="K5558" s="317">
        <f t="shared" si="864"/>
        <v>7</v>
      </c>
      <c r="L5558" s="317">
        <f t="shared" si="864"/>
        <v>8</v>
      </c>
      <c r="M5558" s="317">
        <f t="shared" si="864"/>
        <v>9</v>
      </c>
      <c r="N5558" s="317">
        <f t="shared" si="864"/>
        <v>10</v>
      </c>
      <c r="O5558" s="317">
        <f t="shared" si="864"/>
        <v>11</v>
      </c>
      <c r="P5558" s="317">
        <f t="shared" si="864"/>
        <v>12</v>
      </c>
      <c r="Q5558" s="317">
        <f t="shared" si="864"/>
        <v>13</v>
      </c>
      <c r="R5558" s="317">
        <f t="shared" si="864"/>
        <v>14</v>
      </c>
      <c r="S5558" s="317">
        <f t="shared" si="864"/>
        <v>15</v>
      </c>
      <c r="T5558" s="317">
        <f t="shared" si="864"/>
        <v>16</v>
      </c>
      <c r="U5558" s="317">
        <f t="shared" si="864"/>
        <v>17</v>
      </c>
      <c r="V5558" s="317">
        <f t="shared" si="864"/>
        <v>18</v>
      </c>
      <c r="W5558" s="317">
        <f t="shared" si="864"/>
        <v>19</v>
      </c>
      <c r="X5558" s="317">
        <f t="shared" si="864"/>
        <v>20</v>
      </c>
      <c r="Y5558" s="317">
        <f t="shared" si="864"/>
        <v>21</v>
      </c>
      <c r="Z5558" s="317">
        <f t="shared" si="864"/>
        <v>22</v>
      </c>
      <c r="AA5558" s="317">
        <f t="shared" si="864"/>
        <v>23</v>
      </c>
      <c r="AB5558" s="317">
        <f t="shared" si="864"/>
        <v>24</v>
      </c>
      <c r="AC5558" s="317">
        <f t="shared" si="864"/>
        <v>25</v>
      </c>
      <c r="AD5558" s="317">
        <f t="shared" si="864"/>
        <v>26</v>
      </c>
      <c r="AE5558" s="317">
        <f t="shared" si="864"/>
        <v>27</v>
      </c>
      <c r="AF5558" s="317">
        <f t="shared" si="864"/>
        <v>28</v>
      </c>
      <c r="AG5558" s="317">
        <f t="shared" si="864"/>
        <v>29</v>
      </c>
      <c r="AH5558" s="317">
        <f t="shared" si="864"/>
        <v>30</v>
      </c>
      <c r="AI5558" s="317">
        <f t="shared" si="864"/>
        <v>31</v>
      </c>
      <c r="AJ5558" s="317">
        <f t="shared" si="864"/>
        <v>32</v>
      </c>
      <c r="AK5558" s="317">
        <f t="shared" si="864"/>
        <v>33</v>
      </c>
      <c r="AL5558" s="317">
        <f t="shared" si="864"/>
        <v>34</v>
      </c>
      <c r="AM5558" s="318">
        <f t="shared" si="864"/>
        <v>35</v>
      </c>
    </row>
    <row r="5559" spans="2:39" ht="17.399999999999999" hidden="1" outlineLevel="1">
      <c r="C5559" s="307" t="s">
        <v>2487</v>
      </c>
      <c r="D5559" s="319"/>
      <c r="E5559" s="319"/>
      <c r="F5559" s="319"/>
      <c r="G5559" s="319"/>
      <c r="H5559" s="319"/>
      <c r="I5559" s="319"/>
      <c r="J5559" s="319"/>
      <c r="K5559" s="319"/>
      <c r="L5559" s="319"/>
      <c r="M5559" s="319"/>
      <c r="N5559" s="319"/>
      <c r="O5559" s="319"/>
      <c r="P5559" s="319"/>
      <c r="Q5559" s="319"/>
      <c r="R5559" s="319"/>
      <c r="S5559" s="319"/>
      <c r="T5559" s="319"/>
      <c r="U5559" s="319"/>
      <c r="V5559" s="319"/>
      <c r="W5559" s="319"/>
      <c r="X5559" s="319"/>
      <c r="Y5559" s="319"/>
      <c r="Z5559" s="319"/>
      <c r="AA5559" s="319"/>
      <c r="AB5559" s="319"/>
      <c r="AC5559" s="319"/>
      <c r="AD5559" s="319"/>
      <c r="AE5559" s="319"/>
      <c r="AF5559" s="319"/>
      <c r="AG5559" s="319"/>
      <c r="AH5559" s="319"/>
      <c r="AI5559" s="319"/>
      <c r="AJ5559" s="319"/>
      <c r="AK5559" s="319"/>
      <c r="AL5559" s="319"/>
      <c r="AM5559" s="319">
        <v>1</v>
      </c>
    </row>
    <row r="5560" spans="2:39" ht="17.399999999999999" hidden="1" outlineLevel="1">
      <c r="C5560" s="307" t="s">
        <v>2488</v>
      </c>
      <c r="D5560" s="319"/>
      <c r="E5560" s="319">
        <f t="shared" ref="E5560:AL5560" si="865">F5560</f>
        <v>5.8499999999999969E-2</v>
      </c>
      <c r="F5560" s="319">
        <f t="shared" si="865"/>
        <v>5.8499999999999969E-2</v>
      </c>
      <c r="G5560" s="319">
        <f t="shared" si="865"/>
        <v>5.8499999999999969E-2</v>
      </c>
      <c r="H5560" s="319">
        <f t="shared" si="865"/>
        <v>5.8499999999999969E-2</v>
      </c>
      <c r="I5560" s="319">
        <f t="shared" si="865"/>
        <v>5.8499999999999969E-2</v>
      </c>
      <c r="J5560" s="319">
        <f t="shared" si="865"/>
        <v>5.8499999999999969E-2</v>
      </c>
      <c r="K5560" s="319">
        <f t="shared" si="865"/>
        <v>5.8499999999999969E-2</v>
      </c>
      <c r="L5560" s="319">
        <f t="shared" si="865"/>
        <v>5.8499999999999969E-2</v>
      </c>
      <c r="M5560" s="319">
        <f t="shared" si="865"/>
        <v>5.8499999999999969E-2</v>
      </c>
      <c r="N5560" s="319">
        <f t="shared" si="865"/>
        <v>5.8499999999999969E-2</v>
      </c>
      <c r="O5560" s="319">
        <f t="shared" si="865"/>
        <v>5.8499999999999969E-2</v>
      </c>
      <c r="P5560" s="319">
        <f t="shared" si="865"/>
        <v>5.8499999999999969E-2</v>
      </c>
      <c r="Q5560" s="319">
        <f t="shared" si="865"/>
        <v>5.8499999999999969E-2</v>
      </c>
      <c r="R5560" s="319">
        <f t="shared" si="865"/>
        <v>5.8499999999999969E-2</v>
      </c>
      <c r="S5560" s="319">
        <f t="shared" si="865"/>
        <v>5.8499999999999969E-2</v>
      </c>
      <c r="T5560" s="319">
        <f t="shared" si="865"/>
        <v>5.8499999999999969E-2</v>
      </c>
      <c r="U5560" s="319">
        <f t="shared" si="865"/>
        <v>5.8499999999999969E-2</v>
      </c>
      <c r="V5560" s="319">
        <f t="shared" si="865"/>
        <v>5.8499999999999969E-2</v>
      </c>
      <c r="W5560" s="319">
        <f t="shared" si="865"/>
        <v>5.8499999999999969E-2</v>
      </c>
      <c r="X5560" s="319">
        <f t="shared" si="865"/>
        <v>5.8499999999999969E-2</v>
      </c>
      <c r="Y5560" s="319">
        <f t="shared" si="865"/>
        <v>5.8499999999999969E-2</v>
      </c>
      <c r="Z5560" s="319">
        <f t="shared" si="865"/>
        <v>5.8499999999999969E-2</v>
      </c>
      <c r="AA5560" s="319">
        <f t="shared" si="865"/>
        <v>5.8499999999999969E-2</v>
      </c>
      <c r="AB5560" s="319">
        <f t="shared" si="865"/>
        <v>5.8499999999999969E-2</v>
      </c>
      <c r="AC5560" s="319">
        <f t="shared" si="865"/>
        <v>5.8499999999999969E-2</v>
      </c>
      <c r="AD5560" s="319">
        <f t="shared" si="865"/>
        <v>5.8499999999999969E-2</v>
      </c>
      <c r="AE5560" s="319">
        <f t="shared" si="865"/>
        <v>5.8499999999999969E-2</v>
      </c>
      <c r="AF5560" s="319">
        <f t="shared" si="865"/>
        <v>5.8499999999999969E-2</v>
      </c>
      <c r="AG5560" s="319">
        <f t="shared" si="865"/>
        <v>5.8499999999999969E-2</v>
      </c>
      <c r="AH5560" s="319">
        <f t="shared" si="865"/>
        <v>5.8499999999999969E-2</v>
      </c>
      <c r="AI5560" s="319">
        <f t="shared" si="865"/>
        <v>5.8499999999999969E-2</v>
      </c>
      <c r="AJ5560" s="319">
        <f t="shared" si="865"/>
        <v>5.8499999999999969E-2</v>
      </c>
      <c r="AK5560" s="319">
        <f t="shared" si="865"/>
        <v>5.8499999999999969E-2</v>
      </c>
      <c r="AL5560" s="319">
        <f t="shared" si="865"/>
        <v>5.8499999999999969E-2</v>
      </c>
      <c r="AM5560" s="319">
        <f>HLOOKUP(AM5558,$C$3750:$AP$3752,3,0)/$C$3744</f>
        <v>5.8499999999999969E-2</v>
      </c>
    </row>
    <row r="5561" spans="2:39" ht="17.399999999999999" hidden="1" outlineLevel="1">
      <c r="C5561" s="307" t="s">
        <v>2489</v>
      </c>
      <c r="D5561" s="319">
        <v>1</v>
      </c>
      <c r="E5561" s="319">
        <f t="shared" ref="E5561:AM5561" si="866">SUM(E5559:E5560)</f>
        <v>5.8499999999999969E-2</v>
      </c>
      <c r="F5561" s="319">
        <f t="shared" si="866"/>
        <v>5.8499999999999969E-2</v>
      </c>
      <c r="G5561" s="319">
        <f t="shared" si="866"/>
        <v>5.8499999999999969E-2</v>
      </c>
      <c r="H5561" s="319">
        <f t="shared" si="866"/>
        <v>5.8499999999999969E-2</v>
      </c>
      <c r="I5561" s="319">
        <f t="shared" si="866"/>
        <v>5.8499999999999969E-2</v>
      </c>
      <c r="J5561" s="319">
        <f t="shared" si="866"/>
        <v>5.8499999999999969E-2</v>
      </c>
      <c r="K5561" s="319">
        <f t="shared" si="866"/>
        <v>5.8499999999999969E-2</v>
      </c>
      <c r="L5561" s="319">
        <f t="shared" si="866"/>
        <v>5.8499999999999969E-2</v>
      </c>
      <c r="M5561" s="319">
        <f t="shared" si="866"/>
        <v>5.8499999999999969E-2</v>
      </c>
      <c r="N5561" s="319">
        <f t="shared" si="866"/>
        <v>5.8499999999999969E-2</v>
      </c>
      <c r="O5561" s="319">
        <f t="shared" si="866"/>
        <v>5.8499999999999969E-2</v>
      </c>
      <c r="P5561" s="319">
        <f t="shared" si="866"/>
        <v>5.8499999999999969E-2</v>
      </c>
      <c r="Q5561" s="319">
        <f t="shared" si="866"/>
        <v>5.8499999999999969E-2</v>
      </c>
      <c r="R5561" s="319">
        <f t="shared" si="866"/>
        <v>5.8499999999999969E-2</v>
      </c>
      <c r="S5561" s="319">
        <f t="shared" si="866"/>
        <v>5.8499999999999969E-2</v>
      </c>
      <c r="T5561" s="319">
        <f t="shared" si="866"/>
        <v>5.8499999999999969E-2</v>
      </c>
      <c r="U5561" s="319">
        <f t="shared" si="866"/>
        <v>5.8499999999999969E-2</v>
      </c>
      <c r="V5561" s="319">
        <f t="shared" si="866"/>
        <v>5.8499999999999969E-2</v>
      </c>
      <c r="W5561" s="319">
        <f t="shared" si="866"/>
        <v>5.8499999999999969E-2</v>
      </c>
      <c r="X5561" s="319">
        <f t="shared" si="866"/>
        <v>5.8499999999999969E-2</v>
      </c>
      <c r="Y5561" s="319">
        <f t="shared" si="866"/>
        <v>5.8499999999999969E-2</v>
      </c>
      <c r="Z5561" s="319">
        <f t="shared" si="866"/>
        <v>5.8499999999999969E-2</v>
      </c>
      <c r="AA5561" s="319">
        <f t="shared" si="866"/>
        <v>5.8499999999999969E-2</v>
      </c>
      <c r="AB5561" s="319">
        <f t="shared" si="866"/>
        <v>5.8499999999999969E-2</v>
      </c>
      <c r="AC5561" s="319">
        <f t="shared" si="866"/>
        <v>5.8499999999999969E-2</v>
      </c>
      <c r="AD5561" s="319">
        <f t="shared" si="866"/>
        <v>5.8499999999999969E-2</v>
      </c>
      <c r="AE5561" s="319">
        <f t="shared" si="866"/>
        <v>5.8499999999999969E-2</v>
      </c>
      <c r="AF5561" s="319">
        <f t="shared" si="866"/>
        <v>5.8499999999999969E-2</v>
      </c>
      <c r="AG5561" s="319">
        <f t="shared" si="866"/>
        <v>5.8499999999999969E-2</v>
      </c>
      <c r="AH5561" s="319">
        <f t="shared" si="866"/>
        <v>5.8499999999999969E-2</v>
      </c>
      <c r="AI5561" s="319">
        <f t="shared" si="866"/>
        <v>5.8499999999999969E-2</v>
      </c>
      <c r="AJ5561" s="319">
        <f t="shared" si="866"/>
        <v>5.8499999999999969E-2</v>
      </c>
      <c r="AK5561" s="319">
        <f t="shared" si="866"/>
        <v>5.8499999999999969E-2</v>
      </c>
      <c r="AL5561" s="319">
        <f t="shared" si="866"/>
        <v>5.8499999999999969E-2</v>
      </c>
      <c r="AM5561" s="319">
        <f t="shared" si="866"/>
        <v>1.0585</v>
      </c>
    </row>
    <row r="5562" spans="2:39" ht="17.399999999999999" hidden="1" outlineLevel="1">
      <c r="C5562" s="312">
        <v>1</v>
      </c>
      <c r="D5562" s="319">
        <f t="shared" ref="D5562:D5591" si="867">SUM(E5562:AH5562)</f>
        <v>5.6476721453913518E-2</v>
      </c>
      <c r="E5562" s="313">
        <f>E5561/(1+HLOOKUP(E5558,$C$3750:$AP$3753,4,0)/$C$3744)^$C5562</f>
        <v>5.6476721453913518E-2</v>
      </c>
      <c r="F5562" s="320"/>
      <c r="G5562" s="320"/>
    </row>
    <row r="5563" spans="2:39" ht="17.399999999999999" hidden="1" outlineLevel="1">
      <c r="C5563" s="312">
        <f t="shared" ref="C5563:C5596" si="868">C5562+1</f>
        <v>2</v>
      </c>
      <c r="D5563" s="319">
        <f t="shared" si="867"/>
        <v>5.4189548774599382E-2</v>
      </c>
      <c r="E5563" s="319"/>
      <c r="F5563" s="313">
        <f>F5561/(1+HLOOKUP(F5558,$C$3750:$AP$3753,4,0)/$C$3744)^$C5563</f>
        <v>5.4189548774599382E-2</v>
      </c>
      <c r="G5563" s="319"/>
    </row>
    <row r="5564" spans="2:39" ht="17.399999999999999" hidden="1" outlineLevel="1">
      <c r="C5564" s="312">
        <f t="shared" si="868"/>
        <v>3</v>
      </c>
      <c r="D5564" s="319">
        <f t="shared" si="867"/>
        <v>5.1751539985603452E-2</v>
      </c>
      <c r="G5564" s="313">
        <f>G5561/(1+HLOOKUP(G5558,$C$3750:$AP$3753,4,0)/$C$3744)^$C5564</f>
        <v>5.1751539985603452E-2</v>
      </c>
    </row>
    <row r="5565" spans="2:39" ht="17.399999999999999" hidden="1" outlineLevel="1">
      <c r="C5565" s="312">
        <f t="shared" si="868"/>
        <v>4</v>
      </c>
      <c r="D5565" s="319">
        <f t="shared" si="867"/>
        <v>4.9331265041434619E-2</v>
      </c>
      <c r="H5565" s="313">
        <f>H5561/(1+HLOOKUP(H5558,$C$3750:$AP$3753,4,0)/$C$3744)^$C5565</f>
        <v>4.9331265041434619E-2</v>
      </c>
    </row>
    <row r="5566" spans="2:39" ht="17.399999999999999" hidden="1" outlineLevel="1">
      <c r="C5566" s="312">
        <f t="shared" si="868"/>
        <v>5</v>
      </c>
      <c r="D5566" s="319">
        <f t="shared" si="867"/>
        <v>4.6976213916951011E-2</v>
      </c>
      <c r="I5566" s="313">
        <f>I5561/(1+HLOOKUP(I5558,$C$3750:$AP$3753,4,0)/$C$3744)^$C5566</f>
        <v>4.6976213916951011E-2</v>
      </c>
    </row>
    <row r="5567" spans="2:39" ht="17.399999999999999" hidden="1" outlineLevel="1">
      <c r="C5567" s="312">
        <f t="shared" si="868"/>
        <v>6</v>
      </c>
      <c r="D5567" s="319">
        <f t="shared" si="867"/>
        <v>4.4612802969140421E-2</v>
      </c>
      <c r="J5567" s="313">
        <f>J5561/(1+HLOOKUP(J5558,$C$3750:$AP$3753,4,0)/$C$3744)^$C5567</f>
        <v>4.4612802969140421E-2</v>
      </c>
    </row>
    <row r="5568" spans="2:39" ht="17.399999999999999" hidden="1" outlineLevel="1">
      <c r="C5568" s="312">
        <f t="shared" si="868"/>
        <v>7</v>
      </c>
      <c r="D5568" s="319">
        <f t="shared" si="867"/>
        <v>4.2249808915002067E-2</v>
      </c>
      <c r="K5568" s="313">
        <f>K5561/(1+HLOOKUP(K5558,$C$3750:$AP$3753,4,0)/$C$3744)^$C5568</f>
        <v>4.2249808915002067E-2</v>
      </c>
    </row>
    <row r="5569" spans="3:27" ht="17.399999999999999" hidden="1" outlineLevel="1">
      <c r="C5569" s="312">
        <f t="shared" si="868"/>
        <v>8</v>
      </c>
      <c r="D5569" s="319">
        <f t="shared" si="867"/>
        <v>3.9895602413759543E-2</v>
      </c>
      <c r="L5569" s="313">
        <f>L5561/(1+HLOOKUP(L5558,$C$3750:$AP$3753,4,0)/$C$3744)^$C5569</f>
        <v>3.9895602413759543E-2</v>
      </c>
    </row>
    <row r="5570" spans="3:27" ht="17.399999999999999" hidden="1" outlineLevel="1">
      <c r="C5570" s="312">
        <f t="shared" si="868"/>
        <v>9</v>
      </c>
      <c r="D5570" s="319">
        <f t="shared" si="867"/>
        <v>3.7558117744781967E-2</v>
      </c>
      <c r="M5570" s="313">
        <f>M5561/(1+HLOOKUP(M5558,$C$3750:$AP$3753,4,0)/$C$3744)^$C5570</f>
        <v>3.7558117744781967E-2</v>
      </c>
    </row>
    <row r="5571" spans="3:27" ht="17.399999999999999" hidden="1" outlineLevel="1">
      <c r="C5571" s="312">
        <f t="shared" si="868"/>
        <v>10</v>
      </c>
      <c r="D5571" s="319">
        <f t="shared" si="867"/>
        <v>3.524482704128562E-2</v>
      </c>
      <c r="N5571" s="313">
        <f>N5561/(1+HLOOKUP(N5558,$C$3750:$AP$3753,4,0)/$C$3744)^$C5571</f>
        <v>3.524482704128562E-2</v>
      </c>
    </row>
    <row r="5572" spans="3:27" ht="17.399999999999999" hidden="1" outlineLevel="1">
      <c r="C5572" s="312">
        <f t="shared" si="868"/>
        <v>11</v>
      </c>
      <c r="D5572" s="319">
        <f t="shared" si="867"/>
        <v>3.296271906739813E-2</v>
      </c>
      <c r="O5572" s="313">
        <f>O5561/(1+HLOOKUP(O5558,$C$3750:$AP$3753,4,0)/$C$3744)^$C5572</f>
        <v>3.296271906739813E-2</v>
      </c>
    </row>
    <row r="5573" spans="3:27" ht="17.399999999999999" hidden="1" outlineLevel="1">
      <c r="C5573" s="312">
        <f t="shared" si="868"/>
        <v>12</v>
      </c>
      <c r="D5573" s="319">
        <f t="shared" si="867"/>
        <v>3.0718282483977323E-2</v>
      </c>
      <c r="P5573" s="313">
        <f>P5561/(1+HLOOKUP(P5558,$C$3750:$AP$3753,4,0)/$C$3744)^$C5573</f>
        <v>3.0718282483977323E-2</v>
      </c>
    </row>
    <row r="5574" spans="3:27" ht="17.399999999999999" hidden="1" outlineLevel="1">
      <c r="C5574" s="312">
        <f t="shared" si="868"/>
        <v>13</v>
      </c>
      <c r="D5574" s="319">
        <f t="shared" si="867"/>
        <v>2.8948522901393395E-2</v>
      </c>
      <c r="Q5574" s="313">
        <f>Q5561/(1+HLOOKUP(Q5558,$C$3750:$AP$3753,4,0)/$C$3744)^$C5574</f>
        <v>2.8948522901393395E-2</v>
      </c>
    </row>
    <row r="5575" spans="3:27" ht="17.399999999999999" hidden="1" outlineLevel="1">
      <c r="C5575" s="312">
        <f t="shared" si="868"/>
        <v>14</v>
      </c>
      <c r="D5575" s="319">
        <f t="shared" si="867"/>
        <v>2.7246694329867184E-2</v>
      </c>
      <c r="R5575" s="313">
        <f>R5561/(1+HLOOKUP(R5558,$C$3750:$AP$3753,4,0)/$C$3744)^$C5575</f>
        <v>2.7246694329867184E-2</v>
      </c>
    </row>
    <row r="5576" spans="3:27" ht="17.399999999999999" hidden="1" outlineLevel="1">
      <c r="C5576" s="312">
        <f t="shared" si="868"/>
        <v>15</v>
      </c>
      <c r="D5576" s="319">
        <f t="shared" si="867"/>
        <v>2.561129994233281E-2</v>
      </c>
      <c r="S5576" s="313">
        <f>S5561/(1+HLOOKUP(S5558,$C$3750:$AP$3753,4,0)/$C$3744)^$C5576</f>
        <v>2.561129994233281E-2</v>
      </c>
    </row>
    <row r="5577" spans="3:27" ht="17.399999999999999" hidden="1" outlineLevel="1">
      <c r="C5577" s="312">
        <f t="shared" si="868"/>
        <v>16</v>
      </c>
      <c r="D5577" s="319">
        <f t="shared" si="867"/>
        <v>2.4040816093949476E-2</v>
      </c>
      <c r="T5577" s="313">
        <f>T5561/(1+HLOOKUP(T5558,$C$3750:$AP$3753,4,0)/$C$3744)^$C5577</f>
        <v>2.4040816093949476E-2</v>
      </c>
    </row>
    <row r="5578" spans="3:27" ht="17.399999999999999" hidden="1" outlineLevel="1">
      <c r="C5578" s="312">
        <f t="shared" si="868"/>
        <v>17</v>
      </c>
      <c r="D5578" s="319">
        <f t="shared" si="867"/>
        <v>2.2533696727879804E-2</v>
      </c>
      <c r="U5578" s="313">
        <f>U5561/(1+HLOOKUP(U5558,$C$3750:$AP$3753,4,0)/$C$3744)^$C5578</f>
        <v>2.2533696727879804E-2</v>
      </c>
    </row>
    <row r="5579" spans="3:27" ht="17.399999999999999" hidden="1" outlineLevel="1">
      <c r="C5579" s="312">
        <f t="shared" si="868"/>
        <v>18</v>
      </c>
      <c r="D5579" s="319">
        <f t="shared" si="867"/>
        <v>2.1088377601479167E-2</v>
      </c>
      <c r="V5579" s="313">
        <f>V5561/(1+HLOOKUP(V5558,$C$3750:$AP$3753,4,0)/$C$3744)^$C5579</f>
        <v>2.1088377601479167E-2</v>
      </c>
    </row>
    <row r="5580" spans="3:27" ht="17.399999999999999" hidden="1" outlineLevel="1">
      <c r="C5580" s="312">
        <f t="shared" si="868"/>
        <v>19</v>
      </c>
      <c r="D5580" s="319">
        <f t="shared" si="867"/>
        <v>1.9703280330801022E-2</v>
      </c>
      <c r="W5580" s="313">
        <f>W5561/(1+HLOOKUP(W5558,$C$3750:$AP$3753,4,0)/$C$3744)^$C5580</f>
        <v>1.9703280330801022E-2</v>
      </c>
    </row>
    <row r="5581" spans="3:27" ht="17.399999999999999" hidden="1" outlineLevel="1">
      <c r="C5581" s="312">
        <f t="shared" si="868"/>
        <v>20</v>
      </c>
      <c r="D5581" s="319">
        <f t="shared" si="867"/>
        <v>1.8376816252003842E-2</v>
      </c>
      <c r="X5581" s="313">
        <f>X5561/(1+HLOOKUP(X5558,$C$3750:$AP$3753,4,0)/$C$3744)^$C5581</f>
        <v>1.8376816252003842E-2</v>
      </c>
    </row>
    <row r="5582" spans="3:27" ht="17.399999999999999" hidden="1" outlineLevel="1">
      <c r="C5582" s="312">
        <f t="shared" si="868"/>
        <v>21</v>
      </c>
      <c r="D5582" s="319">
        <f t="shared" si="867"/>
        <v>1.7303799682009128E-2</v>
      </c>
      <c r="Y5582" s="313">
        <f>Y5561/(1+HLOOKUP(Y5558,$C$3750:$AP$3753,4,0)/$C$3744)^$C5582</f>
        <v>1.7303799682009128E-2</v>
      </c>
    </row>
    <row r="5583" spans="3:27" ht="17.399999999999999" hidden="1" outlineLevel="1">
      <c r="C5583" s="312">
        <f t="shared" si="868"/>
        <v>22</v>
      </c>
      <c r="D5583" s="319">
        <f t="shared" si="867"/>
        <v>1.6284207174451518E-2</v>
      </c>
      <c r="Z5583" s="313">
        <f>Z5561/(1+HLOOKUP(Z5558,$C$3750:$AP$3753,4,0)/$C$3744)^$C5583</f>
        <v>1.6284207174451518E-2</v>
      </c>
      <c r="AA5583" s="324"/>
    </row>
    <row r="5584" spans="3:27" ht="17.399999999999999" hidden="1" outlineLevel="1">
      <c r="C5584" s="312">
        <f t="shared" si="868"/>
        <v>23</v>
      </c>
      <c r="D5584" s="319">
        <f t="shared" si="867"/>
        <v>1.5315536860693927E-2</v>
      </c>
      <c r="AA5584" s="313">
        <f>AA5561/(1+HLOOKUP(AA5558,$C$3750:$AP$3753,4,0)/$C$3744)^$C5584</f>
        <v>1.5315536860693927E-2</v>
      </c>
    </row>
    <row r="5585" spans="2:40" ht="17.399999999999999" hidden="1" outlineLevel="1">
      <c r="C5585" s="312">
        <f t="shared" si="868"/>
        <v>24</v>
      </c>
      <c r="D5585" s="319">
        <f t="shared" si="867"/>
        <v>1.4395396895184119E-2</v>
      </c>
      <c r="AA5585" s="319"/>
      <c r="AB5585" s="313">
        <f>AB5561/(1+HLOOKUP(AB5558,$C$3750:$AP$3753,4,0)/$C$3744)^$C5585</f>
        <v>1.4395396895184119E-2</v>
      </c>
    </row>
    <row r="5586" spans="2:40" ht="17.399999999999999" hidden="1" outlineLevel="1">
      <c r="C5586" s="312">
        <f t="shared" si="868"/>
        <v>25</v>
      </c>
      <c r="D5586" s="319">
        <f t="shared" si="867"/>
        <v>1.3521500973218045E-2</v>
      </c>
      <c r="AC5586" s="313">
        <f>AC5561/(1+HLOOKUP(AC5558,$C$3750:$AP$3753,4,0)/$C$3744)^$C5586</f>
        <v>1.3521500973218045E-2</v>
      </c>
    </row>
    <row r="5587" spans="2:40" ht="17.399999999999999" hidden="1" outlineLevel="1">
      <c r="C5587" s="312">
        <f t="shared" si="868"/>
        <v>26</v>
      </c>
      <c r="D5587" s="319">
        <f t="shared" si="867"/>
        <v>1.2691664013877937E-2</v>
      </c>
      <c r="AD5587" s="313">
        <f>AD5561/(1+HLOOKUP(AD5558,$C$3750:$AP$3753,4,0)/$C$3744)^$C5587</f>
        <v>1.2691664013877937E-2</v>
      </c>
    </row>
    <row r="5588" spans="2:40" ht="17.399999999999999" hidden="1" outlineLevel="1">
      <c r="C5588" s="312">
        <f t="shared" si="868"/>
        <v>27</v>
      </c>
      <c r="D5588" s="319">
        <f t="shared" si="867"/>
        <v>1.1903798002885773E-2</v>
      </c>
      <c r="AE5588" s="313">
        <f>AE5561/(1+HLOOKUP(AE5558,$C$3750:$AP$3753,4,0)/$C$3744)^$C5588</f>
        <v>1.1903798002885773E-2</v>
      </c>
    </row>
    <row r="5589" spans="2:40" ht="17.399999999999999" hidden="1" outlineLevel="1">
      <c r="C5589" s="312">
        <f t="shared" si="868"/>
        <v>28</v>
      </c>
      <c r="D5589" s="319">
        <f t="shared" si="867"/>
        <v>1.1155907990241156E-2</v>
      </c>
      <c r="AF5589" s="313">
        <f>AF5561/(1+HLOOKUP(AF5558,$C$3750:$AP$3753,4,0)/$C$3744)^$C5589</f>
        <v>1.1155907990241156E-2</v>
      </c>
    </row>
    <row r="5590" spans="2:40" ht="17.399999999999999" hidden="1" outlineLevel="1">
      <c r="C5590" s="312">
        <f t="shared" si="868"/>
        <v>29</v>
      </c>
      <c r="D5590" s="319">
        <f t="shared" si="867"/>
        <v>1.0446088237639173E-2</v>
      </c>
      <c r="AG5590" s="313">
        <f>AG5561/(1+HLOOKUP(AG5558,$C$3750:$AP$3753,4,0)/$C$3744)^$C5590</f>
        <v>1.0446088237639173E-2</v>
      </c>
    </row>
    <row r="5591" spans="2:40" ht="17.399999999999999" hidden="1" outlineLevel="1">
      <c r="C5591" s="312">
        <f t="shared" si="868"/>
        <v>30</v>
      </c>
      <c r="D5591" s="319">
        <f t="shared" si="867"/>
        <v>9.7725185107934726E-3</v>
      </c>
      <c r="AG5591" s="319"/>
      <c r="AH5591" s="313">
        <f>AH5561/(1+HLOOKUP(AH5558,$C$3750:$AP$3753,4,0)/$C$3744)^$C5591</f>
        <v>9.7725185107934726E-3</v>
      </c>
    </row>
    <row r="5592" spans="2:40" ht="17.399999999999999" hidden="1" outlineLevel="1">
      <c r="C5592" s="312">
        <f t="shared" si="868"/>
        <v>31</v>
      </c>
      <c r="D5592" s="319">
        <f>SUM(E5592:AI5592)</f>
        <v>9.1334605119102481E-3</v>
      </c>
      <c r="AG5592" s="319"/>
      <c r="AH5592" s="319"/>
      <c r="AI5592" s="313">
        <f>AI5561/(1+HLOOKUP(AI5558,$C$3750:$AP$3753,4,0)/$C$3744)^$C5592</f>
        <v>9.1334605119102481E-3</v>
      </c>
    </row>
    <row r="5593" spans="2:40" ht="17.399999999999999" hidden="1" outlineLevel="1">
      <c r="C5593" s="312">
        <f t="shared" si="868"/>
        <v>32</v>
      </c>
      <c r="D5593" s="319">
        <f>SUM(E5593:AJ5593)</f>
        <v>8.5272544476859297E-3</v>
      </c>
      <c r="AG5593" s="319"/>
      <c r="AH5593" s="319"/>
      <c r="AI5593" s="319"/>
      <c r="AJ5593" s="313">
        <f>AJ5561/(1+HLOOKUP(AJ5558,$C$3750:$AP$3753,4,0)/$C$3744)^$C5593</f>
        <v>8.5272544476859297E-3</v>
      </c>
    </row>
    <row r="5594" spans="2:40" ht="17.399999999999999" hidden="1" outlineLevel="1">
      <c r="C5594" s="312">
        <f t="shared" si="868"/>
        <v>33</v>
      </c>
      <c r="D5594" s="319">
        <f>SUM(E5594:AK5594)</f>
        <v>7.9523157283210213E-3</v>
      </c>
      <c r="AG5594" s="319"/>
      <c r="AH5594" s="319"/>
      <c r="AI5594" s="319"/>
      <c r="AJ5594" s="319"/>
      <c r="AK5594" s="313">
        <f>AK5561/(1+HLOOKUP(AK5558,$C$3750:$AP$3753,4,0)/$C$3744)^$C5594</f>
        <v>7.9523157283210213E-3</v>
      </c>
    </row>
    <row r="5595" spans="2:40" ht="17.399999999999999" hidden="1" outlineLevel="1">
      <c r="C5595" s="312">
        <f t="shared" si="868"/>
        <v>34</v>
      </c>
      <c r="D5595" s="319">
        <f>SUM(E5595:AL5595)</f>
        <v>7.4071317931620664E-3</v>
      </c>
      <c r="AG5595" s="319"/>
      <c r="AH5595" s="319"/>
      <c r="AI5595" s="319"/>
      <c r="AJ5595" s="319"/>
      <c r="AK5595" s="319"/>
      <c r="AL5595" s="313">
        <f>AL5561/(1+HLOOKUP(AL5558,$C$3750:$AP$3753,4,0)/$C$3744)^$C5595</f>
        <v>7.4071317931620664E-3</v>
      </c>
    </row>
    <row r="5596" spans="2:40" ht="17.399999999999999" hidden="1" outlineLevel="1">
      <c r="B5596" s="268"/>
      <c r="C5596" s="314">
        <f t="shared" si="868"/>
        <v>35</v>
      </c>
      <c r="D5596" s="321">
        <f>D5561-SUM(D5562:D5595)</f>
        <v>0.12467246519037267</v>
      </c>
      <c r="E5596" s="268"/>
      <c r="F5596" s="268"/>
      <c r="G5596" s="268"/>
      <c r="H5596" s="268"/>
      <c r="I5596" s="268"/>
      <c r="J5596" s="268"/>
      <c r="K5596" s="268"/>
      <c r="L5596" s="268"/>
      <c r="M5596" s="268"/>
      <c r="N5596" s="268"/>
      <c r="O5596" s="268"/>
      <c r="P5596" s="268"/>
      <c r="Q5596" s="268"/>
      <c r="R5596" s="268"/>
      <c r="S5596" s="268"/>
      <c r="T5596" s="268"/>
      <c r="U5596" s="268"/>
      <c r="V5596" s="268"/>
      <c r="W5596" s="268"/>
      <c r="X5596" s="268"/>
      <c r="Y5596" s="268"/>
      <c r="Z5596" s="268"/>
      <c r="AA5596" s="268"/>
      <c r="AB5596" s="268"/>
      <c r="AC5596" s="268"/>
      <c r="AD5596" s="268"/>
      <c r="AE5596" s="268"/>
      <c r="AF5596" s="268"/>
      <c r="AG5596" s="268"/>
      <c r="AH5596" s="321"/>
      <c r="AI5596" s="321"/>
      <c r="AJ5596" s="321"/>
      <c r="AK5596" s="321"/>
      <c r="AL5596" s="321"/>
      <c r="AM5596" s="316">
        <f>((AM5561/$D5596)^(1/$C5596)-1)*$C$3744</f>
        <v>0.25207162774152891</v>
      </c>
    </row>
    <row r="5597" spans="2:40" hidden="1" outlineLevel="1"/>
    <row r="5598" spans="2:40" ht="17.399999999999999" collapsed="1">
      <c r="B5598" s="302" t="s">
        <v>127</v>
      </c>
      <c r="C5598" s="304">
        <f>AN5637</f>
        <v>0.25356587354270221</v>
      </c>
      <c r="D5598" s="317">
        <v>0</v>
      </c>
      <c r="E5598" s="317">
        <f t="shared" ref="E5598:AN5598" si="869">D5598+1</f>
        <v>1</v>
      </c>
      <c r="F5598" s="317">
        <f t="shared" si="869"/>
        <v>2</v>
      </c>
      <c r="G5598" s="317">
        <f t="shared" si="869"/>
        <v>3</v>
      </c>
      <c r="H5598" s="317">
        <f t="shared" si="869"/>
        <v>4</v>
      </c>
      <c r="I5598" s="317">
        <f t="shared" si="869"/>
        <v>5</v>
      </c>
      <c r="J5598" s="317">
        <f t="shared" si="869"/>
        <v>6</v>
      </c>
      <c r="K5598" s="317">
        <f t="shared" si="869"/>
        <v>7</v>
      </c>
      <c r="L5598" s="317">
        <f t="shared" si="869"/>
        <v>8</v>
      </c>
      <c r="M5598" s="317">
        <f t="shared" si="869"/>
        <v>9</v>
      </c>
      <c r="N5598" s="317">
        <f t="shared" si="869"/>
        <v>10</v>
      </c>
      <c r="O5598" s="317">
        <f t="shared" si="869"/>
        <v>11</v>
      </c>
      <c r="P5598" s="317">
        <f t="shared" si="869"/>
        <v>12</v>
      </c>
      <c r="Q5598" s="317">
        <f t="shared" si="869"/>
        <v>13</v>
      </c>
      <c r="R5598" s="317">
        <f t="shared" si="869"/>
        <v>14</v>
      </c>
      <c r="S5598" s="317">
        <f t="shared" si="869"/>
        <v>15</v>
      </c>
      <c r="T5598" s="317">
        <f t="shared" si="869"/>
        <v>16</v>
      </c>
      <c r="U5598" s="317">
        <f t="shared" si="869"/>
        <v>17</v>
      </c>
      <c r="V5598" s="317">
        <f t="shared" si="869"/>
        <v>18</v>
      </c>
      <c r="W5598" s="317">
        <f t="shared" si="869"/>
        <v>19</v>
      </c>
      <c r="X5598" s="317">
        <f t="shared" si="869"/>
        <v>20</v>
      </c>
      <c r="Y5598" s="317">
        <f t="shared" si="869"/>
        <v>21</v>
      </c>
      <c r="Z5598" s="317">
        <f t="shared" si="869"/>
        <v>22</v>
      </c>
      <c r="AA5598" s="317">
        <f t="shared" si="869"/>
        <v>23</v>
      </c>
      <c r="AB5598" s="317">
        <f t="shared" si="869"/>
        <v>24</v>
      </c>
      <c r="AC5598" s="317">
        <f t="shared" si="869"/>
        <v>25</v>
      </c>
      <c r="AD5598" s="317">
        <f t="shared" si="869"/>
        <v>26</v>
      </c>
      <c r="AE5598" s="317">
        <f t="shared" si="869"/>
        <v>27</v>
      </c>
      <c r="AF5598" s="317">
        <f t="shared" si="869"/>
        <v>28</v>
      </c>
      <c r="AG5598" s="317">
        <f t="shared" si="869"/>
        <v>29</v>
      </c>
      <c r="AH5598" s="317">
        <f t="shared" si="869"/>
        <v>30</v>
      </c>
      <c r="AI5598" s="317">
        <f t="shared" si="869"/>
        <v>31</v>
      </c>
      <c r="AJ5598" s="317">
        <f t="shared" si="869"/>
        <v>32</v>
      </c>
      <c r="AK5598" s="317">
        <f t="shared" si="869"/>
        <v>33</v>
      </c>
      <c r="AL5598" s="317">
        <f t="shared" si="869"/>
        <v>34</v>
      </c>
      <c r="AM5598" s="317">
        <f t="shared" si="869"/>
        <v>35</v>
      </c>
      <c r="AN5598" s="318">
        <f t="shared" si="869"/>
        <v>36</v>
      </c>
    </row>
    <row r="5599" spans="2:40" ht="17.399999999999999" hidden="1" outlineLevel="1">
      <c r="C5599" s="307" t="s">
        <v>2487</v>
      </c>
      <c r="D5599" s="319"/>
      <c r="E5599" s="319"/>
      <c r="F5599" s="319"/>
      <c r="G5599" s="319"/>
      <c r="H5599" s="319"/>
      <c r="I5599" s="319"/>
      <c r="J5599" s="319"/>
      <c r="K5599" s="319"/>
      <c r="L5599" s="319"/>
      <c r="M5599" s="319"/>
      <c r="N5599" s="319"/>
      <c r="O5599" s="319"/>
      <c r="P5599" s="319"/>
      <c r="Q5599" s="319"/>
      <c r="R5599" s="319"/>
      <c r="S5599" s="319"/>
      <c r="T5599" s="319"/>
      <c r="U5599" s="319"/>
      <c r="V5599" s="319"/>
      <c r="W5599" s="319"/>
      <c r="X5599" s="319"/>
      <c r="Y5599" s="319"/>
      <c r="Z5599" s="319"/>
      <c r="AA5599" s="319"/>
      <c r="AB5599" s="319"/>
      <c r="AC5599" s="319"/>
      <c r="AD5599" s="319"/>
      <c r="AE5599" s="319"/>
      <c r="AF5599" s="319"/>
      <c r="AG5599" s="319"/>
      <c r="AH5599" s="319"/>
      <c r="AI5599" s="319"/>
      <c r="AJ5599" s="319"/>
      <c r="AK5599" s="319"/>
      <c r="AL5599" s="319"/>
      <c r="AM5599" s="319"/>
      <c r="AN5599" s="319">
        <v>1</v>
      </c>
    </row>
    <row r="5600" spans="2:40" ht="17.399999999999999" hidden="1" outlineLevel="1">
      <c r="C5600" s="307" t="s">
        <v>2488</v>
      </c>
      <c r="D5600" s="319"/>
      <c r="E5600" s="319">
        <f t="shared" ref="E5600:AM5600" si="870">F5600</f>
        <v>5.8629999999999967E-2</v>
      </c>
      <c r="F5600" s="319">
        <f t="shared" si="870"/>
        <v>5.8629999999999967E-2</v>
      </c>
      <c r="G5600" s="319">
        <f t="shared" si="870"/>
        <v>5.8629999999999967E-2</v>
      </c>
      <c r="H5600" s="319">
        <f t="shared" si="870"/>
        <v>5.8629999999999967E-2</v>
      </c>
      <c r="I5600" s="319">
        <f t="shared" si="870"/>
        <v>5.8629999999999967E-2</v>
      </c>
      <c r="J5600" s="319">
        <f t="shared" si="870"/>
        <v>5.8629999999999967E-2</v>
      </c>
      <c r="K5600" s="319">
        <f t="shared" si="870"/>
        <v>5.8629999999999967E-2</v>
      </c>
      <c r="L5600" s="319">
        <f t="shared" si="870"/>
        <v>5.8629999999999967E-2</v>
      </c>
      <c r="M5600" s="319">
        <f t="shared" si="870"/>
        <v>5.8629999999999967E-2</v>
      </c>
      <c r="N5600" s="319">
        <f t="shared" si="870"/>
        <v>5.8629999999999967E-2</v>
      </c>
      <c r="O5600" s="319">
        <f t="shared" si="870"/>
        <v>5.8629999999999967E-2</v>
      </c>
      <c r="P5600" s="319">
        <f t="shared" si="870"/>
        <v>5.8629999999999967E-2</v>
      </c>
      <c r="Q5600" s="319">
        <f t="shared" si="870"/>
        <v>5.8629999999999967E-2</v>
      </c>
      <c r="R5600" s="319">
        <f t="shared" si="870"/>
        <v>5.8629999999999967E-2</v>
      </c>
      <c r="S5600" s="319">
        <f t="shared" si="870"/>
        <v>5.8629999999999967E-2</v>
      </c>
      <c r="T5600" s="319">
        <f t="shared" si="870"/>
        <v>5.8629999999999967E-2</v>
      </c>
      <c r="U5600" s="319">
        <f t="shared" si="870"/>
        <v>5.8629999999999967E-2</v>
      </c>
      <c r="V5600" s="319">
        <f t="shared" si="870"/>
        <v>5.8629999999999967E-2</v>
      </c>
      <c r="W5600" s="319">
        <f t="shared" si="870"/>
        <v>5.8629999999999967E-2</v>
      </c>
      <c r="X5600" s="319">
        <f t="shared" si="870"/>
        <v>5.8629999999999967E-2</v>
      </c>
      <c r="Y5600" s="319">
        <f t="shared" si="870"/>
        <v>5.8629999999999967E-2</v>
      </c>
      <c r="Z5600" s="319">
        <f t="shared" si="870"/>
        <v>5.8629999999999967E-2</v>
      </c>
      <c r="AA5600" s="319">
        <f t="shared" si="870"/>
        <v>5.8629999999999967E-2</v>
      </c>
      <c r="AB5600" s="319">
        <f t="shared" si="870"/>
        <v>5.8629999999999967E-2</v>
      </c>
      <c r="AC5600" s="319">
        <f t="shared" si="870"/>
        <v>5.8629999999999967E-2</v>
      </c>
      <c r="AD5600" s="319">
        <f t="shared" si="870"/>
        <v>5.8629999999999967E-2</v>
      </c>
      <c r="AE5600" s="319">
        <f t="shared" si="870"/>
        <v>5.8629999999999967E-2</v>
      </c>
      <c r="AF5600" s="319">
        <f t="shared" si="870"/>
        <v>5.8629999999999967E-2</v>
      </c>
      <c r="AG5600" s="319">
        <f t="shared" si="870"/>
        <v>5.8629999999999967E-2</v>
      </c>
      <c r="AH5600" s="319">
        <f t="shared" si="870"/>
        <v>5.8629999999999967E-2</v>
      </c>
      <c r="AI5600" s="319">
        <f t="shared" si="870"/>
        <v>5.8629999999999967E-2</v>
      </c>
      <c r="AJ5600" s="319">
        <f t="shared" si="870"/>
        <v>5.8629999999999967E-2</v>
      </c>
      <c r="AK5600" s="319">
        <f t="shared" si="870"/>
        <v>5.8629999999999967E-2</v>
      </c>
      <c r="AL5600" s="319">
        <f t="shared" si="870"/>
        <v>5.8629999999999967E-2</v>
      </c>
      <c r="AM5600" s="319">
        <f t="shared" si="870"/>
        <v>5.8629999999999967E-2</v>
      </c>
      <c r="AN5600" s="319">
        <f>HLOOKUP(AN5598,$C$3750:$AP$3752,3,0)/$C$3744</f>
        <v>5.8629999999999967E-2</v>
      </c>
    </row>
    <row r="5601" spans="3:40" ht="17.399999999999999" hidden="1" outlineLevel="1">
      <c r="C5601" s="307" t="s">
        <v>2489</v>
      </c>
      <c r="D5601" s="319">
        <v>1</v>
      </c>
      <c r="E5601" s="319">
        <f t="shared" ref="E5601:AN5601" si="871">SUM(E5599:E5600)</f>
        <v>5.8629999999999967E-2</v>
      </c>
      <c r="F5601" s="319">
        <f t="shared" si="871"/>
        <v>5.8629999999999967E-2</v>
      </c>
      <c r="G5601" s="319">
        <f t="shared" si="871"/>
        <v>5.8629999999999967E-2</v>
      </c>
      <c r="H5601" s="319">
        <f t="shared" si="871"/>
        <v>5.8629999999999967E-2</v>
      </c>
      <c r="I5601" s="319">
        <f t="shared" si="871"/>
        <v>5.8629999999999967E-2</v>
      </c>
      <c r="J5601" s="319">
        <f t="shared" si="871"/>
        <v>5.8629999999999967E-2</v>
      </c>
      <c r="K5601" s="319">
        <f t="shared" si="871"/>
        <v>5.8629999999999967E-2</v>
      </c>
      <c r="L5601" s="319">
        <f t="shared" si="871"/>
        <v>5.8629999999999967E-2</v>
      </c>
      <c r="M5601" s="319">
        <f t="shared" si="871"/>
        <v>5.8629999999999967E-2</v>
      </c>
      <c r="N5601" s="319">
        <f t="shared" si="871"/>
        <v>5.8629999999999967E-2</v>
      </c>
      <c r="O5601" s="319">
        <f t="shared" si="871"/>
        <v>5.8629999999999967E-2</v>
      </c>
      <c r="P5601" s="319">
        <f t="shared" si="871"/>
        <v>5.8629999999999967E-2</v>
      </c>
      <c r="Q5601" s="319">
        <f t="shared" si="871"/>
        <v>5.8629999999999967E-2</v>
      </c>
      <c r="R5601" s="319">
        <f t="shared" si="871"/>
        <v>5.8629999999999967E-2</v>
      </c>
      <c r="S5601" s="319">
        <f t="shared" si="871"/>
        <v>5.8629999999999967E-2</v>
      </c>
      <c r="T5601" s="319">
        <f t="shared" si="871"/>
        <v>5.8629999999999967E-2</v>
      </c>
      <c r="U5601" s="319">
        <f t="shared" si="871"/>
        <v>5.8629999999999967E-2</v>
      </c>
      <c r="V5601" s="319">
        <f t="shared" si="871"/>
        <v>5.8629999999999967E-2</v>
      </c>
      <c r="W5601" s="319">
        <f t="shared" si="871"/>
        <v>5.8629999999999967E-2</v>
      </c>
      <c r="X5601" s="319">
        <f t="shared" si="871"/>
        <v>5.8629999999999967E-2</v>
      </c>
      <c r="Y5601" s="319">
        <f t="shared" si="871"/>
        <v>5.8629999999999967E-2</v>
      </c>
      <c r="Z5601" s="319">
        <f t="shared" si="871"/>
        <v>5.8629999999999967E-2</v>
      </c>
      <c r="AA5601" s="319">
        <f t="shared" si="871"/>
        <v>5.8629999999999967E-2</v>
      </c>
      <c r="AB5601" s="319">
        <f t="shared" si="871"/>
        <v>5.8629999999999967E-2</v>
      </c>
      <c r="AC5601" s="319">
        <f t="shared" si="871"/>
        <v>5.8629999999999967E-2</v>
      </c>
      <c r="AD5601" s="319">
        <f t="shared" si="871"/>
        <v>5.8629999999999967E-2</v>
      </c>
      <c r="AE5601" s="319">
        <f t="shared" si="871"/>
        <v>5.8629999999999967E-2</v>
      </c>
      <c r="AF5601" s="319">
        <f t="shared" si="871"/>
        <v>5.8629999999999967E-2</v>
      </c>
      <c r="AG5601" s="319">
        <f t="shared" si="871"/>
        <v>5.8629999999999967E-2</v>
      </c>
      <c r="AH5601" s="319">
        <f t="shared" si="871"/>
        <v>5.8629999999999967E-2</v>
      </c>
      <c r="AI5601" s="319">
        <f t="shared" si="871"/>
        <v>5.8629999999999967E-2</v>
      </c>
      <c r="AJ5601" s="319">
        <f t="shared" si="871"/>
        <v>5.8629999999999967E-2</v>
      </c>
      <c r="AK5601" s="319">
        <f t="shared" si="871"/>
        <v>5.8629999999999967E-2</v>
      </c>
      <c r="AL5601" s="319">
        <f t="shared" si="871"/>
        <v>5.8629999999999967E-2</v>
      </c>
      <c r="AM5601" s="319">
        <f t="shared" si="871"/>
        <v>5.8629999999999967E-2</v>
      </c>
      <c r="AN5601" s="319">
        <f t="shared" si="871"/>
        <v>1.05863</v>
      </c>
    </row>
    <row r="5602" spans="3:40" ht="17.399999999999999" hidden="1" outlineLevel="1">
      <c r="C5602" s="312">
        <v>1</v>
      </c>
      <c r="D5602" s="319">
        <f t="shared" ref="D5602:D5631" si="872">SUM(E5602:AH5602)</f>
        <v>5.6602225279366654E-2</v>
      </c>
      <c r="E5602" s="313">
        <f>E5601/(1+HLOOKUP(E5598,$C$3750:$AP$3753,4,0)/$C$3744)^$C5602</f>
        <v>5.6602225279366654E-2</v>
      </c>
      <c r="F5602" s="320"/>
      <c r="G5602" s="320"/>
    </row>
    <row r="5603" spans="3:40" ht="17.399999999999999" hidden="1" outlineLevel="1">
      <c r="C5603" s="312">
        <f t="shared" ref="C5603:C5637" si="873">C5602+1</f>
        <v>2</v>
      </c>
      <c r="D5603" s="319">
        <f t="shared" si="872"/>
        <v>5.4309969994098491E-2</v>
      </c>
      <c r="E5603" s="319"/>
      <c r="F5603" s="313">
        <f>F5601/(1+HLOOKUP(F5598,$C$3750:$AP$3753,4,0)/$C$3744)^$C5603</f>
        <v>5.4309969994098491E-2</v>
      </c>
      <c r="G5603" s="319"/>
    </row>
    <row r="5604" spans="3:40" ht="17.399999999999999" hidden="1" outlineLevel="1">
      <c r="C5604" s="312">
        <f t="shared" si="873"/>
        <v>3</v>
      </c>
      <c r="D5604" s="319">
        <f t="shared" si="872"/>
        <v>5.1866543407793675E-2</v>
      </c>
      <c r="G5604" s="313">
        <f>G5601/(1+HLOOKUP(G5598,$C$3750:$AP$3753,4,0)/$C$3744)^$C5604</f>
        <v>5.1866543407793675E-2</v>
      </c>
    </row>
    <row r="5605" spans="3:40" ht="17.399999999999999" hidden="1" outlineLevel="1">
      <c r="C5605" s="312">
        <f t="shared" si="873"/>
        <v>4</v>
      </c>
      <c r="D5605" s="319">
        <f t="shared" si="872"/>
        <v>4.9440890074860022E-2</v>
      </c>
      <c r="H5605" s="313">
        <f>H5601/(1+HLOOKUP(H5598,$C$3750:$AP$3753,4,0)/$C$3744)^$C5605</f>
        <v>4.9440890074860022E-2</v>
      </c>
    </row>
    <row r="5606" spans="3:40" ht="17.399999999999999" hidden="1" outlineLevel="1">
      <c r="C5606" s="312">
        <f t="shared" si="873"/>
        <v>5</v>
      </c>
      <c r="D5606" s="319">
        <f t="shared" si="872"/>
        <v>4.7080605503433119E-2</v>
      </c>
      <c r="I5606" s="313">
        <f>I5601/(1+HLOOKUP(I5598,$C$3750:$AP$3753,4,0)/$C$3744)^$C5606</f>
        <v>4.7080605503433119E-2</v>
      </c>
    </row>
    <row r="5607" spans="3:40" ht="17.399999999999999" hidden="1" outlineLevel="1">
      <c r="C5607" s="312">
        <f t="shared" si="873"/>
        <v>6</v>
      </c>
      <c r="D5607" s="319">
        <f t="shared" si="872"/>
        <v>4.4711942531294062E-2</v>
      </c>
      <c r="J5607" s="313">
        <f>J5601/(1+HLOOKUP(J5598,$C$3750:$AP$3753,4,0)/$C$3744)^$C5607</f>
        <v>4.4711942531294062E-2</v>
      </c>
    </row>
    <row r="5608" spans="3:40" ht="17.399999999999999" hidden="1" outlineLevel="1">
      <c r="C5608" s="312">
        <f t="shared" si="873"/>
        <v>7</v>
      </c>
      <c r="D5608" s="319">
        <f t="shared" si="872"/>
        <v>4.2343697379257625E-2</v>
      </c>
      <c r="K5608" s="313">
        <f>K5601/(1+HLOOKUP(K5598,$C$3750:$AP$3753,4,0)/$C$3744)^$C5608</f>
        <v>4.2343697379257625E-2</v>
      </c>
    </row>
    <row r="5609" spans="3:40" ht="17.399999999999999" hidden="1" outlineLevel="1">
      <c r="C5609" s="312">
        <f t="shared" si="873"/>
        <v>8</v>
      </c>
      <c r="D5609" s="319">
        <f t="shared" si="872"/>
        <v>3.9984259308012339E-2</v>
      </c>
      <c r="L5609" s="313">
        <f>L5601/(1+HLOOKUP(L5598,$C$3750:$AP$3753,4,0)/$C$3744)^$C5609</f>
        <v>3.9984259308012339E-2</v>
      </c>
    </row>
    <row r="5610" spans="3:40" ht="17.399999999999999" hidden="1" outlineLevel="1">
      <c r="C5610" s="312">
        <f t="shared" si="873"/>
        <v>9</v>
      </c>
      <c r="D5610" s="319">
        <f t="shared" si="872"/>
        <v>3.7641580228659259E-2</v>
      </c>
      <c r="M5610" s="313">
        <f>M5601/(1+HLOOKUP(M5598,$C$3750:$AP$3753,4,0)/$C$3744)^$C5610</f>
        <v>3.7641580228659259E-2</v>
      </c>
    </row>
    <row r="5611" spans="3:40" ht="17.399999999999999" hidden="1" outlineLevel="1">
      <c r="C5611" s="312">
        <f t="shared" si="873"/>
        <v>10</v>
      </c>
      <c r="D5611" s="319">
        <f t="shared" si="872"/>
        <v>3.5323148879155143E-2</v>
      </c>
      <c r="N5611" s="313">
        <f>N5601/(1+HLOOKUP(N5598,$C$3750:$AP$3753,4,0)/$C$3744)^$C5611</f>
        <v>3.5323148879155143E-2</v>
      </c>
    </row>
    <row r="5612" spans="3:40" ht="17.399999999999999" hidden="1" outlineLevel="1">
      <c r="C5612" s="312">
        <f t="shared" si="873"/>
        <v>11</v>
      </c>
      <c r="D5612" s="319">
        <f t="shared" si="872"/>
        <v>3.3035969554214568E-2</v>
      </c>
      <c r="O5612" s="313">
        <f>O5601/(1+HLOOKUP(O5598,$C$3750:$AP$3753,4,0)/$C$3744)^$C5612</f>
        <v>3.3035969554214568E-2</v>
      </c>
    </row>
    <row r="5613" spans="3:40" ht="17.399999999999999" hidden="1" outlineLevel="1">
      <c r="C5613" s="312">
        <f t="shared" si="873"/>
        <v>12</v>
      </c>
      <c r="D5613" s="319">
        <f t="shared" si="872"/>
        <v>3.0786545333941717E-2</v>
      </c>
      <c r="P5613" s="313">
        <f>P5601/(1+HLOOKUP(P5598,$C$3750:$AP$3753,4,0)/$C$3744)^$C5613</f>
        <v>3.0786545333941717E-2</v>
      </c>
    </row>
    <row r="5614" spans="3:40" ht="17.399999999999999" hidden="1" outlineLevel="1">
      <c r="C5614" s="312">
        <f t="shared" si="873"/>
        <v>13</v>
      </c>
      <c r="D5614" s="319">
        <f t="shared" si="872"/>
        <v>2.9012852952285381E-2</v>
      </c>
      <c r="Q5614" s="313">
        <f>Q5601/(1+HLOOKUP(Q5598,$C$3750:$AP$3753,4,0)/$C$3744)^$C5614</f>
        <v>2.9012852952285381E-2</v>
      </c>
    </row>
    <row r="5615" spans="3:40" ht="17.399999999999999" hidden="1" outlineLevel="1">
      <c r="C5615" s="312">
        <f t="shared" si="873"/>
        <v>14</v>
      </c>
      <c r="D5615" s="319">
        <f t="shared" si="872"/>
        <v>2.7307242539489109E-2</v>
      </c>
      <c r="R5615" s="313">
        <f>R5601/(1+HLOOKUP(R5598,$C$3750:$AP$3753,4,0)/$C$3744)^$C5615</f>
        <v>2.7307242539489109E-2</v>
      </c>
    </row>
    <row r="5616" spans="3:40" ht="17.399999999999999" hidden="1" outlineLevel="1">
      <c r="C5616" s="312">
        <f t="shared" si="873"/>
        <v>15</v>
      </c>
      <c r="D5616" s="319">
        <f t="shared" si="872"/>
        <v>2.5668213942204657E-2</v>
      </c>
      <c r="S5616" s="313">
        <f>S5601/(1+HLOOKUP(S5598,$C$3750:$AP$3753,4,0)/$C$3744)^$C5616</f>
        <v>2.5668213942204657E-2</v>
      </c>
    </row>
    <row r="5617" spans="3:35" ht="17.399999999999999" hidden="1" outlineLevel="1">
      <c r="C5617" s="312">
        <f t="shared" si="873"/>
        <v>16</v>
      </c>
      <c r="D5617" s="319">
        <f t="shared" si="872"/>
        <v>2.4094240129713805E-2</v>
      </c>
      <c r="T5617" s="313">
        <f>T5601/(1+HLOOKUP(T5598,$C$3750:$AP$3753,4,0)/$C$3744)^$C5617</f>
        <v>2.4094240129713805E-2</v>
      </c>
    </row>
    <row r="5618" spans="3:35" ht="17.399999999999999" hidden="1" outlineLevel="1">
      <c r="C5618" s="312">
        <f t="shared" si="873"/>
        <v>17</v>
      </c>
      <c r="D5618" s="319">
        <f t="shared" si="872"/>
        <v>2.2583771609497313E-2</v>
      </c>
      <c r="U5618" s="313">
        <f>U5601/(1+HLOOKUP(U5598,$C$3750:$AP$3753,4,0)/$C$3744)^$C5618</f>
        <v>2.2583771609497313E-2</v>
      </c>
    </row>
    <row r="5619" spans="3:35" ht="17.399999999999999" hidden="1" outlineLevel="1">
      <c r="C5619" s="312">
        <f t="shared" si="873"/>
        <v>18</v>
      </c>
      <c r="D5619" s="319">
        <f t="shared" si="872"/>
        <v>2.1135240662815788E-2</v>
      </c>
      <c r="V5619" s="313">
        <f>V5601/(1+HLOOKUP(V5598,$C$3750:$AP$3753,4,0)/$C$3744)^$C5619</f>
        <v>2.1135240662815788E-2</v>
      </c>
    </row>
    <row r="5620" spans="3:35" ht="17.399999999999999" hidden="1" outlineLevel="1">
      <c r="C5620" s="312">
        <f t="shared" si="873"/>
        <v>19</v>
      </c>
      <c r="D5620" s="319">
        <f t="shared" si="872"/>
        <v>1.9747065398202802E-2</v>
      </c>
      <c r="W5620" s="313">
        <f>W5601/(1+HLOOKUP(W5598,$C$3750:$AP$3753,4,0)/$C$3744)^$C5620</f>
        <v>1.9747065398202802E-2</v>
      </c>
    </row>
    <row r="5621" spans="3:35" ht="17.399999999999999" hidden="1" outlineLevel="1">
      <c r="C5621" s="312">
        <f t="shared" si="873"/>
        <v>20</v>
      </c>
      <c r="D5621" s="319">
        <f t="shared" si="872"/>
        <v>1.8417653621452739E-2</v>
      </c>
      <c r="X5621" s="313">
        <f>X5601/(1+HLOOKUP(X5598,$C$3750:$AP$3753,4,0)/$C$3744)^$C5621</f>
        <v>1.8417653621452739E-2</v>
      </c>
    </row>
    <row r="5622" spans="3:35" ht="17.399999999999999" hidden="1" outlineLevel="1">
      <c r="C5622" s="312">
        <f t="shared" si="873"/>
        <v>21</v>
      </c>
      <c r="D5622" s="319">
        <f t="shared" si="872"/>
        <v>1.7342252570191372E-2</v>
      </c>
      <c r="Y5622" s="313">
        <f>Y5601/(1+HLOOKUP(Y5598,$C$3750:$AP$3753,4,0)/$C$3744)^$C5622</f>
        <v>1.7342252570191372E-2</v>
      </c>
    </row>
    <row r="5623" spans="3:35" ht="17.399999999999999" hidden="1" outlineLevel="1">
      <c r="C5623" s="312">
        <f t="shared" si="873"/>
        <v>22</v>
      </c>
      <c r="D5623" s="319">
        <f t="shared" si="872"/>
        <v>1.6320394301505853E-2</v>
      </c>
      <c r="Z5623" s="313">
        <f>Z5601/(1+HLOOKUP(Z5598,$C$3750:$AP$3753,4,0)/$C$3744)^$C5623</f>
        <v>1.6320394301505853E-2</v>
      </c>
      <c r="AA5623" s="324"/>
    </row>
    <row r="5624" spans="3:35" ht="17.399999999999999" hidden="1" outlineLevel="1">
      <c r="C5624" s="312">
        <f t="shared" si="873"/>
        <v>23</v>
      </c>
      <c r="D5624" s="319">
        <f t="shared" si="872"/>
        <v>1.5349571387051024E-2</v>
      </c>
      <c r="AA5624" s="313">
        <f>AA5601/(1+HLOOKUP(AA5598,$C$3750:$AP$3753,4,0)/$C$3744)^$C5624</f>
        <v>1.5349571387051024E-2</v>
      </c>
    </row>
    <row r="5625" spans="3:35" ht="17.399999999999999" hidden="1" outlineLevel="1">
      <c r="C5625" s="312">
        <f t="shared" si="873"/>
        <v>24</v>
      </c>
      <c r="D5625" s="319">
        <f t="shared" si="872"/>
        <v>1.4427386666062305E-2</v>
      </c>
      <c r="AA5625" s="319"/>
      <c r="AB5625" s="313">
        <f>AB5601/(1+HLOOKUP(AB5598,$C$3750:$AP$3753,4,0)/$C$3744)^$C5625</f>
        <v>1.4427386666062305E-2</v>
      </c>
    </row>
    <row r="5626" spans="3:35" ht="17.399999999999999" hidden="1" outlineLevel="1">
      <c r="C5626" s="312">
        <f t="shared" si="873"/>
        <v>25</v>
      </c>
      <c r="D5626" s="319">
        <f t="shared" si="872"/>
        <v>1.3551548753158529E-2</v>
      </c>
      <c r="AC5626" s="313">
        <f>AC5601/(1+HLOOKUP(AC5598,$C$3750:$AP$3753,4,0)/$C$3744)^$C5626</f>
        <v>1.3551548753158529E-2</v>
      </c>
    </row>
    <row r="5627" spans="3:35" ht="17.399999999999999" hidden="1" outlineLevel="1">
      <c r="C5627" s="312">
        <f t="shared" si="873"/>
        <v>26</v>
      </c>
      <c r="D5627" s="319">
        <f t="shared" si="872"/>
        <v>1.2719867711686554E-2</v>
      </c>
      <c r="AD5627" s="313">
        <f>AD5601/(1+HLOOKUP(AD5598,$C$3750:$AP$3753,4,0)/$C$3744)^$C5627</f>
        <v>1.2719867711686554E-2</v>
      </c>
    </row>
    <row r="5628" spans="3:35" ht="17.399999999999999" hidden="1" outlineLevel="1">
      <c r="C5628" s="312">
        <f t="shared" si="873"/>
        <v>27</v>
      </c>
      <c r="D5628" s="319">
        <f t="shared" si="872"/>
        <v>1.1930250887336629E-2</v>
      </c>
      <c r="AE5628" s="313">
        <f>AE5601/(1+HLOOKUP(AE5598,$C$3750:$AP$3753,4,0)/$C$3744)^$C5628</f>
        <v>1.1930250887336629E-2</v>
      </c>
    </row>
    <row r="5629" spans="3:35" ht="17.399999999999999" hidden="1" outlineLevel="1">
      <c r="C5629" s="312">
        <f t="shared" si="873"/>
        <v>28</v>
      </c>
      <c r="D5629" s="319">
        <f t="shared" si="872"/>
        <v>1.1180698896886136E-2</v>
      </c>
      <c r="AF5629" s="313">
        <f>AF5601/(1+HLOOKUP(AF5598,$C$3750:$AP$3753,4,0)/$C$3744)^$C5629</f>
        <v>1.1180698896886136E-2</v>
      </c>
    </row>
    <row r="5630" spans="3:35" ht="17.399999999999999" hidden="1" outlineLevel="1">
      <c r="C5630" s="312">
        <f t="shared" si="873"/>
        <v>29</v>
      </c>
      <c r="D5630" s="319">
        <f t="shared" si="872"/>
        <v>1.0469301767056148E-2</v>
      </c>
      <c r="AG5630" s="313">
        <f>AG5601/(1+HLOOKUP(AG5598,$C$3750:$AP$3753,4,0)/$C$3744)^$C5630</f>
        <v>1.0469301767056148E-2</v>
      </c>
    </row>
    <row r="5631" spans="3:35" ht="17.399999999999999" hidden="1" outlineLevel="1">
      <c r="C5631" s="312">
        <f t="shared" si="873"/>
        <v>30</v>
      </c>
      <c r="D5631" s="319">
        <f t="shared" si="872"/>
        <v>9.7942352185952358E-3</v>
      </c>
      <c r="AG5631" s="319"/>
      <c r="AH5631" s="313">
        <f>AH5601/(1+HLOOKUP(AH5598,$C$3750:$AP$3753,4,0)/$C$3744)^$C5631</f>
        <v>9.7942352185952358E-3</v>
      </c>
    </row>
    <row r="5632" spans="3:35" ht="17.399999999999999" hidden="1" outlineLevel="1">
      <c r="C5632" s="312">
        <f t="shared" si="873"/>
        <v>31</v>
      </c>
      <c r="D5632" s="319">
        <f>SUM(E5632:AI5632)</f>
        <v>9.1537570908256025E-3</v>
      </c>
      <c r="AG5632" s="319"/>
      <c r="AH5632" s="319"/>
      <c r="AI5632" s="313">
        <f>AI5601/(1+HLOOKUP(AI5598,$C$3750:$AP$3753,4,0)/$C$3744)^$C5632</f>
        <v>9.1537570908256025E-3</v>
      </c>
    </row>
    <row r="5633" spans="2:41" ht="17.399999999999999" hidden="1" outlineLevel="1">
      <c r="C5633" s="312">
        <f t="shared" si="873"/>
        <v>32</v>
      </c>
      <c r="D5633" s="319">
        <f>SUM(E5633:AJ5633)</f>
        <v>8.5462039020141201E-3</v>
      </c>
      <c r="AG5633" s="319"/>
      <c r="AH5633" s="319"/>
      <c r="AI5633" s="319"/>
      <c r="AJ5633" s="313">
        <f>AJ5601/(1+HLOOKUP(AJ5598,$C$3750:$AP$3753,4,0)/$C$3744)^$C5633</f>
        <v>8.5462039020141201E-3</v>
      </c>
    </row>
    <row r="5634" spans="2:41" ht="17.399999999999999" hidden="1" outlineLevel="1">
      <c r="C5634" s="312">
        <f t="shared" si="873"/>
        <v>33</v>
      </c>
      <c r="D5634" s="319">
        <f>SUM(E5634:AK5634)</f>
        <v>7.9699875410506223E-3</v>
      </c>
      <c r="AG5634" s="319"/>
      <c r="AH5634" s="319"/>
      <c r="AI5634" s="319"/>
      <c r="AJ5634" s="319"/>
      <c r="AK5634" s="313">
        <f>AK5601/(1+HLOOKUP(AK5598,$C$3750:$AP$3753,4,0)/$C$3744)^$C5634</f>
        <v>7.9699875410506223E-3</v>
      </c>
    </row>
    <row r="5635" spans="2:41" ht="17.399999999999999" hidden="1" outlineLevel="1">
      <c r="C5635" s="312">
        <f t="shared" si="873"/>
        <v>34</v>
      </c>
      <c r="D5635" s="319">
        <f>SUM(E5635:AL5635)</f>
        <v>7.4235920860357598E-3</v>
      </c>
      <c r="AG5635" s="319"/>
      <c r="AH5635" s="319"/>
      <c r="AI5635" s="319"/>
      <c r="AJ5635" s="319"/>
      <c r="AK5635" s="319"/>
      <c r="AL5635" s="313">
        <f>AL5601/(1+HLOOKUP(AL5598,$C$3750:$AP$3753,4,0)/$C$3744)^$C5635</f>
        <v>7.4235920860357598E-3</v>
      </c>
    </row>
    <row r="5636" spans="2:41" ht="17.399999999999999" hidden="1" outlineLevel="1">
      <c r="C5636" s="312">
        <f t="shared" si="873"/>
        <v>35</v>
      </c>
      <c r="D5636" s="319">
        <f>SUM(E5636:AM5636)</f>
        <v>6.9055707454998248E-3</v>
      </c>
      <c r="AG5636" s="319"/>
      <c r="AH5636" s="319"/>
      <c r="AI5636" s="319"/>
      <c r="AJ5636" s="319"/>
      <c r="AK5636" s="319"/>
      <c r="AL5636" s="319"/>
      <c r="AM5636" s="313">
        <f>AM5601/(1+HLOOKUP(AM5598,$C$3750:$AP$3753,4,0)/$C$3744)^$C5636</f>
        <v>6.9055707454998248E-3</v>
      </c>
    </row>
    <row r="5637" spans="2:41" ht="17.399999999999999" hidden="1" outlineLevel="1">
      <c r="B5637" s="268"/>
      <c r="C5637" s="314">
        <f t="shared" si="873"/>
        <v>36</v>
      </c>
      <c r="D5637" s="321">
        <f>D5601-SUM(D5602:D5636)</f>
        <v>0.11582172214529574</v>
      </c>
      <c r="E5637" s="268"/>
      <c r="F5637" s="268"/>
      <c r="G5637" s="268"/>
      <c r="H5637" s="268"/>
      <c r="I5637" s="268"/>
      <c r="J5637" s="268"/>
      <c r="K5637" s="268"/>
      <c r="L5637" s="268"/>
      <c r="M5637" s="268"/>
      <c r="N5637" s="268"/>
      <c r="O5637" s="268"/>
      <c r="P5637" s="268"/>
      <c r="Q5637" s="268"/>
      <c r="R5637" s="268"/>
      <c r="S5637" s="268"/>
      <c r="T5637" s="268"/>
      <c r="U5637" s="268"/>
      <c r="V5637" s="268"/>
      <c r="W5637" s="268"/>
      <c r="X5637" s="268"/>
      <c r="Y5637" s="268"/>
      <c r="Z5637" s="268"/>
      <c r="AA5637" s="268"/>
      <c r="AB5637" s="268"/>
      <c r="AC5637" s="268"/>
      <c r="AD5637" s="268"/>
      <c r="AE5637" s="268"/>
      <c r="AF5637" s="268"/>
      <c r="AG5637" s="268"/>
      <c r="AH5637" s="321"/>
      <c r="AI5637" s="321"/>
      <c r="AJ5637" s="321"/>
      <c r="AK5637" s="321"/>
      <c r="AL5637" s="321"/>
      <c r="AM5637" s="321"/>
      <c r="AN5637" s="316">
        <f>((AN5601/$D5637)^(1/$C5637)-1)*$C$3744</f>
        <v>0.25356587354270221</v>
      </c>
    </row>
    <row r="5638" spans="2:41" hidden="1" outlineLevel="1"/>
    <row r="5639" spans="2:41" ht="17.399999999999999" collapsed="1">
      <c r="B5639" s="302" t="s">
        <v>128</v>
      </c>
      <c r="C5639" s="304">
        <f>AO5679</f>
        <v>0.25515828571390387</v>
      </c>
      <c r="D5639" s="317">
        <v>0</v>
      </c>
      <c r="E5639" s="317">
        <f t="shared" ref="E5639:AO5639" si="874">D5639+1</f>
        <v>1</v>
      </c>
      <c r="F5639" s="317">
        <f t="shared" si="874"/>
        <v>2</v>
      </c>
      <c r="G5639" s="317">
        <f t="shared" si="874"/>
        <v>3</v>
      </c>
      <c r="H5639" s="317">
        <f t="shared" si="874"/>
        <v>4</v>
      </c>
      <c r="I5639" s="317">
        <f t="shared" si="874"/>
        <v>5</v>
      </c>
      <c r="J5639" s="317">
        <f t="shared" si="874"/>
        <v>6</v>
      </c>
      <c r="K5639" s="317">
        <f t="shared" si="874"/>
        <v>7</v>
      </c>
      <c r="L5639" s="317">
        <f t="shared" si="874"/>
        <v>8</v>
      </c>
      <c r="M5639" s="317">
        <f t="shared" si="874"/>
        <v>9</v>
      </c>
      <c r="N5639" s="317">
        <f t="shared" si="874"/>
        <v>10</v>
      </c>
      <c r="O5639" s="317">
        <f t="shared" si="874"/>
        <v>11</v>
      </c>
      <c r="P5639" s="317">
        <f t="shared" si="874"/>
        <v>12</v>
      </c>
      <c r="Q5639" s="317">
        <f t="shared" si="874"/>
        <v>13</v>
      </c>
      <c r="R5639" s="317">
        <f t="shared" si="874"/>
        <v>14</v>
      </c>
      <c r="S5639" s="317">
        <f t="shared" si="874"/>
        <v>15</v>
      </c>
      <c r="T5639" s="317">
        <f t="shared" si="874"/>
        <v>16</v>
      </c>
      <c r="U5639" s="317">
        <f t="shared" si="874"/>
        <v>17</v>
      </c>
      <c r="V5639" s="317">
        <f t="shared" si="874"/>
        <v>18</v>
      </c>
      <c r="W5639" s="317">
        <f t="shared" si="874"/>
        <v>19</v>
      </c>
      <c r="X5639" s="317">
        <f t="shared" si="874"/>
        <v>20</v>
      </c>
      <c r="Y5639" s="317">
        <f t="shared" si="874"/>
        <v>21</v>
      </c>
      <c r="Z5639" s="317">
        <f t="shared" si="874"/>
        <v>22</v>
      </c>
      <c r="AA5639" s="317">
        <f t="shared" si="874"/>
        <v>23</v>
      </c>
      <c r="AB5639" s="317">
        <f t="shared" si="874"/>
        <v>24</v>
      </c>
      <c r="AC5639" s="317">
        <f t="shared" si="874"/>
        <v>25</v>
      </c>
      <c r="AD5639" s="317">
        <f t="shared" si="874"/>
        <v>26</v>
      </c>
      <c r="AE5639" s="317">
        <f t="shared" si="874"/>
        <v>27</v>
      </c>
      <c r="AF5639" s="317">
        <f t="shared" si="874"/>
        <v>28</v>
      </c>
      <c r="AG5639" s="317">
        <f t="shared" si="874"/>
        <v>29</v>
      </c>
      <c r="AH5639" s="317">
        <f t="shared" si="874"/>
        <v>30</v>
      </c>
      <c r="AI5639" s="317">
        <f t="shared" si="874"/>
        <v>31</v>
      </c>
      <c r="AJ5639" s="317">
        <f t="shared" si="874"/>
        <v>32</v>
      </c>
      <c r="AK5639" s="317">
        <f t="shared" si="874"/>
        <v>33</v>
      </c>
      <c r="AL5639" s="317">
        <f t="shared" si="874"/>
        <v>34</v>
      </c>
      <c r="AM5639" s="317">
        <f t="shared" si="874"/>
        <v>35</v>
      </c>
      <c r="AN5639" s="317">
        <f t="shared" si="874"/>
        <v>36</v>
      </c>
      <c r="AO5639" s="318">
        <f t="shared" si="874"/>
        <v>37</v>
      </c>
    </row>
    <row r="5640" spans="2:41" ht="17.399999999999999" hidden="1" outlineLevel="1">
      <c r="C5640" s="307" t="s">
        <v>2487</v>
      </c>
      <c r="D5640" s="319"/>
      <c r="E5640" s="319"/>
      <c r="F5640" s="319"/>
      <c r="G5640" s="319"/>
      <c r="H5640" s="319"/>
      <c r="I5640" s="319"/>
      <c r="J5640" s="319"/>
      <c r="K5640" s="319"/>
      <c r="L5640" s="319"/>
      <c r="M5640" s="319"/>
      <c r="N5640" s="319"/>
      <c r="O5640" s="319"/>
      <c r="P5640" s="319"/>
      <c r="Q5640" s="319"/>
      <c r="R5640" s="319"/>
      <c r="S5640" s="319"/>
      <c r="T5640" s="319"/>
      <c r="U5640" s="319"/>
      <c r="V5640" s="319"/>
      <c r="W5640" s="319"/>
      <c r="X5640" s="319"/>
      <c r="Y5640" s="319"/>
      <c r="Z5640" s="319"/>
      <c r="AA5640" s="319"/>
      <c r="AB5640" s="319"/>
      <c r="AC5640" s="319"/>
      <c r="AD5640" s="319"/>
      <c r="AE5640" s="319"/>
      <c r="AF5640" s="319"/>
      <c r="AG5640" s="319"/>
      <c r="AH5640" s="319"/>
      <c r="AI5640" s="319"/>
      <c r="AJ5640" s="319"/>
      <c r="AK5640" s="319"/>
      <c r="AL5640" s="319"/>
      <c r="AM5640" s="319"/>
      <c r="AN5640" s="319"/>
      <c r="AO5640" s="319">
        <v>1</v>
      </c>
    </row>
    <row r="5641" spans="2:41" ht="17.399999999999999" hidden="1" outlineLevel="1">
      <c r="C5641" s="307" t="s">
        <v>2488</v>
      </c>
      <c r="D5641" s="319"/>
      <c r="E5641" s="319">
        <f t="shared" ref="E5641:AN5641" si="875">F5641</f>
        <v>5.8759999999999965E-2</v>
      </c>
      <c r="F5641" s="319">
        <f t="shared" si="875"/>
        <v>5.8759999999999965E-2</v>
      </c>
      <c r="G5641" s="319">
        <f t="shared" si="875"/>
        <v>5.8759999999999965E-2</v>
      </c>
      <c r="H5641" s="319">
        <f t="shared" si="875"/>
        <v>5.8759999999999965E-2</v>
      </c>
      <c r="I5641" s="319">
        <f t="shared" si="875"/>
        <v>5.8759999999999965E-2</v>
      </c>
      <c r="J5641" s="319">
        <f t="shared" si="875"/>
        <v>5.8759999999999965E-2</v>
      </c>
      <c r="K5641" s="319">
        <f t="shared" si="875"/>
        <v>5.8759999999999965E-2</v>
      </c>
      <c r="L5641" s="319">
        <f t="shared" si="875"/>
        <v>5.8759999999999965E-2</v>
      </c>
      <c r="M5641" s="319">
        <f t="shared" si="875"/>
        <v>5.8759999999999965E-2</v>
      </c>
      <c r="N5641" s="319">
        <f t="shared" si="875"/>
        <v>5.8759999999999965E-2</v>
      </c>
      <c r="O5641" s="319">
        <f t="shared" si="875"/>
        <v>5.8759999999999965E-2</v>
      </c>
      <c r="P5641" s="319">
        <f t="shared" si="875"/>
        <v>5.8759999999999965E-2</v>
      </c>
      <c r="Q5641" s="319">
        <f t="shared" si="875"/>
        <v>5.8759999999999965E-2</v>
      </c>
      <c r="R5641" s="319">
        <f t="shared" si="875"/>
        <v>5.8759999999999965E-2</v>
      </c>
      <c r="S5641" s="319">
        <f t="shared" si="875"/>
        <v>5.8759999999999965E-2</v>
      </c>
      <c r="T5641" s="319">
        <f t="shared" si="875"/>
        <v>5.8759999999999965E-2</v>
      </c>
      <c r="U5641" s="319">
        <f t="shared" si="875"/>
        <v>5.8759999999999965E-2</v>
      </c>
      <c r="V5641" s="319">
        <f t="shared" si="875"/>
        <v>5.8759999999999965E-2</v>
      </c>
      <c r="W5641" s="319">
        <f t="shared" si="875"/>
        <v>5.8759999999999965E-2</v>
      </c>
      <c r="X5641" s="319">
        <f t="shared" si="875"/>
        <v>5.8759999999999965E-2</v>
      </c>
      <c r="Y5641" s="319">
        <f t="shared" si="875"/>
        <v>5.8759999999999965E-2</v>
      </c>
      <c r="Z5641" s="319">
        <f t="shared" si="875"/>
        <v>5.8759999999999965E-2</v>
      </c>
      <c r="AA5641" s="319">
        <f t="shared" si="875"/>
        <v>5.8759999999999965E-2</v>
      </c>
      <c r="AB5641" s="319">
        <f t="shared" si="875"/>
        <v>5.8759999999999965E-2</v>
      </c>
      <c r="AC5641" s="319">
        <f t="shared" si="875"/>
        <v>5.8759999999999965E-2</v>
      </c>
      <c r="AD5641" s="319">
        <f t="shared" si="875"/>
        <v>5.8759999999999965E-2</v>
      </c>
      <c r="AE5641" s="319">
        <f t="shared" si="875"/>
        <v>5.8759999999999965E-2</v>
      </c>
      <c r="AF5641" s="319">
        <f t="shared" si="875"/>
        <v>5.8759999999999965E-2</v>
      </c>
      <c r="AG5641" s="319">
        <f t="shared" si="875"/>
        <v>5.8759999999999965E-2</v>
      </c>
      <c r="AH5641" s="319">
        <f t="shared" si="875"/>
        <v>5.8759999999999965E-2</v>
      </c>
      <c r="AI5641" s="319">
        <f t="shared" si="875"/>
        <v>5.8759999999999965E-2</v>
      </c>
      <c r="AJ5641" s="319">
        <f t="shared" si="875"/>
        <v>5.8759999999999965E-2</v>
      </c>
      <c r="AK5641" s="319">
        <f t="shared" si="875"/>
        <v>5.8759999999999965E-2</v>
      </c>
      <c r="AL5641" s="319">
        <f t="shared" si="875"/>
        <v>5.8759999999999965E-2</v>
      </c>
      <c r="AM5641" s="319">
        <f t="shared" si="875"/>
        <v>5.8759999999999965E-2</v>
      </c>
      <c r="AN5641" s="319">
        <f t="shared" si="875"/>
        <v>5.8759999999999965E-2</v>
      </c>
      <c r="AO5641" s="319">
        <f>HLOOKUP(AO5639,$C$3750:$AP$3752,3,0)/$C$3744</f>
        <v>5.8759999999999965E-2</v>
      </c>
    </row>
    <row r="5642" spans="2:41" ht="17.399999999999999" hidden="1" outlineLevel="1">
      <c r="C5642" s="307" t="s">
        <v>2489</v>
      </c>
      <c r="D5642" s="319">
        <v>1</v>
      </c>
      <c r="E5642" s="319">
        <f t="shared" ref="E5642:AO5642" si="876">SUM(E5640:E5641)</f>
        <v>5.8759999999999965E-2</v>
      </c>
      <c r="F5642" s="319">
        <f t="shared" si="876"/>
        <v>5.8759999999999965E-2</v>
      </c>
      <c r="G5642" s="319">
        <f t="shared" si="876"/>
        <v>5.8759999999999965E-2</v>
      </c>
      <c r="H5642" s="319">
        <f t="shared" si="876"/>
        <v>5.8759999999999965E-2</v>
      </c>
      <c r="I5642" s="319">
        <f t="shared" si="876"/>
        <v>5.8759999999999965E-2</v>
      </c>
      <c r="J5642" s="319">
        <f t="shared" si="876"/>
        <v>5.8759999999999965E-2</v>
      </c>
      <c r="K5642" s="319">
        <f t="shared" si="876"/>
        <v>5.8759999999999965E-2</v>
      </c>
      <c r="L5642" s="319">
        <f t="shared" si="876"/>
        <v>5.8759999999999965E-2</v>
      </c>
      <c r="M5642" s="319">
        <f t="shared" si="876"/>
        <v>5.8759999999999965E-2</v>
      </c>
      <c r="N5642" s="319">
        <f t="shared" si="876"/>
        <v>5.8759999999999965E-2</v>
      </c>
      <c r="O5642" s="319">
        <f t="shared" si="876"/>
        <v>5.8759999999999965E-2</v>
      </c>
      <c r="P5642" s="319">
        <f t="shared" si="876"/>
        <v>5.8759999999999965E-2</v>
      </c>
      <c r="Q5642" s="319">
        <f t="shared" si="876"/>
        <v>5.8759999999999965E-2</v>
      </c>
      <c r="R5642" s="319">
        <f t="shared" si="876"/>
        <v>5.8759999999999965E-2</v>
      </c>
      <c r="S5642" s="319">
        <f t="shared" si="876"/>
        <v>5.8759999999999965E-2</v>
      </c>
      <c r="T5642" s="319">
        <f t="shared" si="876"/>
        <v>5.8759999999999965E-2</v>
      </c>
      <c r="U5642" s="319">
        <f t="shared" si="876"/>
        <v>5.8759999999999965E-2</v>
      </c>
      <c r="V5642" s="319">
        <f t="shared" si="876"/>
        <v>5.8759999999999965E-2</v>
      </c>
      <c r="W5642" s="319">
        <f t="shared" si="876"/>
        <v>5.8759999999999965E-2</v>
      </c>
      <c r="X5642" s="319">
        <f t="shared" si="876"/>
        <v>5.8759999999999965E-2</v>
      </c>
      <c r="Y5642" s="319">
        <f t="shared" si="876"/>
        <v>5.8759999999999965E-2</v>
      </c>
      <c r="Z5642" s="319">
        <f t="shared" si="876"/>
        <v>5.8759999999999965E-2</v>
      </c>
      <c r="AA5642" s="319">
        <f t="shared" si="876"/>
        <v>5.8759999999999965E-2</v>
      </c>
      <c r="AB5642" s="319">
        <f t="shared" si="876"/>
        <v>5.8759999999999965E-2</v>
      </c>
      <c r="AC5642" s="319">
        <f t="shared" si="876"/>
        <v>5.8759999999999965E-2</v>
      </c>
      <c r="AD5642" s="319">
        <f t="shared" si="876"/>
        <v>5.8759999999999965E-2</v>
      </c>
      <c r="AE5642" s="319">
        <f t="shared" si="876"/>
        <v>5.8759999999999965E-2</v>
      </c>
      <c r="AF5642" s="319">
        <f t="shared" si="876"/>
        <v>5.8759999999999965E-2</v>
      </c>
      <c r="AG5642" s="319">
        <f t="shared" si="876"/>
        <v>5.8759999999999965E-2</v>
      </c>
      <c r="AH5642" s="319">
        <f t="shared" si="876"/>
        <v>5.8759999999999965E-2</v>
      </c>
      <c r="AI5642" s="319">
        <f t="shared" si="876"/>
        <v>5.8759999999999965E-2</v>
      </c>
      <c r="AJ5642" s="319">
        <f t="shared" si="876"/>
        <v>5.8759999999999965E-2</v>
      </c>
      <c r="AK5642" s="319">
        <f t="shared" si="876"/>
        <v>5.8759999999999965E-2</v>
      </c>
      <c r="AL5642" s="319">
        <f t="shared" si="876"/>
        <v>5.8759999999999965E-2</v>
      </c>
      <c r="AM5642" s="319">
        <f t="shared" si="876"/>
        <v>5.8759999999999965E-2</v>
      </c>
      <c r="AN5642" s="319">
        <f t="shared" si="876"/>
        <v>5.8759999999999965E-2</v>
      </c>
      <c r="AO5642" s="319">
        <f t="shared" si="876"/>
        <v>1.0587599999999999</v>
      </c>
    </row>
    <row r="5643" spans="2:41" ht="17.399999999999999" hidden="1" outlineLevel="1">
      <c r="C5643" s="312">
        <v>1</v>
      </c>
      <c r="D5643" s="319">
        <f t="shared" ref="D5643:D5678" si="877">SUM(E5643:AO5643)</f>
        <v>5.6727729104819796E-2</v>
      </c>
      <c r="E5643" s="313">
        <f>E5642/(1+HLOOKUP(E5639,$C$3750:$AP$3753,4,0)/$C$3744)^$C5643</f>
        <v>5.6727729104819796E-2</v>
      </c>
      <c r="F5643" s="320"/>
      <c r="G5643" s="320"/>
    </row>
    <row r="5644" spans="2:41" ht="17.399999999999999" hidden="1" outlineLevel="1">
      <c r="C5644" s="312">
        <f t="shared" ref="C5644:C5679" si="878">C5643+1</f>
        <v>2</v>
      </c>
      <c r="D5644" s="319">
        <f t="shared" si="877"/>
        <v>5.44303912135976E-2</v>
      </c>
      <c r="E5644" s="319"/>
      <c r="F5644" s="313">
        <f>F5642/(1+HLOOKUP(F5639,$C$3750:$AP$3753,4,0)/$C$3744)^$C5644</f>
        <v>5.44303912135976E-2</v>
      </c>
      <c r="G5644" s="319"/>
    </row>
    <row r="5645" spans="2:41" ht="17.399999999999999" hidden="1" outlineLevel="1">
      <c r="C5645" s="312">
        <f t="shared" si="878"/>
        <v>3</v>
      </c>
      <c r="D5645" s="319">
        <f t="shared" si="877"/>
        <v>5.1981546829983905E-2</v>
      </c>
      <c r="G5645" s="313">
        <f>G5642/(1+HLOOKUP(G5639,$C$3750:$AP$3753,4,0)/$C$3744)^$C5645</f>
        <v>5.1981546829983905E-2</v>
      </c>
    </row>
    <row r="5646" spans="2:41" ht="17.399999999999999" hidden="1" outlineLevel="1">
      <c r="C5646" s="312">
        <f t="shared" si="878"/>
        <v>4</v>
      </c>
      <c r="D5646" s="319">
        <f t="shared" si="877"/>
        <v>4.9550515108285433E-2</v>
      </c>
      <c r="H5646" s="313">
        <f>H5642/(1+HLOOKUP(H5639,$C$3750:$AP$3753,4,0)/$C$3744)^$C5646</f>
        <v>4.9550515108285433E-2</v>
      </c>
    </row>
    <row r="5647" spans="2:41" ht="17.399999999999999" hidden="1" outlineLevel="1">
      <c r="C5647" s="312">
        <f t="shared" si="878"/>
        <v>5</v>
      </c>
      <c r="D5647" s="319">
        <f t="shared" si="877"/>
        <v>4.7184997089915234E-2</v>
      </c>
      <c r="I5647" s="313">
        <f>I5642/(1+HLOOKUP(I5639,$C$3750:$AP$3753,4,0)/$C$3744)^$C5647</f>
        <v>4.7184997089915234E-2</v>
      </c>
    </row>
    <row r="5648" spans="2:41" ht="17.399999999999999" hidden="1" outlineLevel="1">
      <c r="C5648" s="312">
        <f t="shared" si="878"/>
        <v>6</v>
      </c>
      <c r="D5648" s="319">
        <f t="shared" si="877"/>
        <v>4.481108209344771E-2</v>
      </c>
      <c r="J5648" s="313">
        <f>J5642/(1+HLOOKUP(J5639,$C$3750:$AP$3753,4,0)/$C$3744)^$C5648</f>
        <v>4.481108209344771E-2</v>
      </c>
    </row>
    <row r="5649" spans="3:27" ht="17.399999999999999" hidden="1" outlineLevel="1">
      <c r="C5649" s="312">
        <f t="shared" si="878"/>
        <v>7</v>
      </c>
      <c r="D5649" s="319">
        <f t="shared" si="877"/>
        <v>4.2437585843513183E-2</v>
      </c>
      <c r="K5649" s="313">
        <f>K5642/(1+HLOOKUP(K5639,$C$3750:$AP$3753,4,0)/$C$3744)^$C5649</f>
        <v>4.2437585843513183E-2</v>
      </c>
    </row>
    <row r="5650" spans="3:27" ht="17.399999999999999" hidden="1" outlineLevel="1">
      <c r="C5650" s="312">
        <f t="shared" si="878"/>
        <v>8</v>
      </c>
      <c r="D5650" s="319">
        <f t="shared" si="877"/>
        <v>4.0072916202265135E-2</v>
      </c>
      <c r="L5650" s="313">
        <f>L5642/(1+HLOOKUP(L5639,$C$3750:$AP$3753,4,0)/$C$3744)^$C5650</f>
        <v>4.0072916202265135E-2</v>
      </c>
    </row>
    <row r="5651" spans="3:27" ht="17.399999999999999" hidden="1" outlineLevel="1">
      <c r="C5651" s="312">
        <f t="shared" si="878"/>
        <v>9</v>
      </c>
      <c r="D5651" s="319">
        <f t="shared" si="877"/>
        <v>3.7725042712536551E-2</v>
      </c>
      <c r="M5651" s="313">
        <f>M5642/(1+HLOOKUP(M5639,$C$3750:$AP$3753,4,0)/$C$3744)^$C5651</f>
        <v>3.7725042712536551E-2</v>
      </c>
    </row>
    <row r="5652" spans="3:27" ht="17.399999999999999" hidden="1" outlineLevel="1">
      <c r="C5652" s="312">
        <f t="shared" si="878"/>
        <v>10</v>
      </c>
      <c r="D5652" s="319">
        <f t="shared" si="877"/>
        <v>3.5401470717024666E-2</v>
      </c>
      <c r="N5652" s="313">
        <f>N5642/(1+HLOOKUP(N5639,$C$3750:$AP$3753,4,0)/$C$3744)^$C5652</f>
        <v>3.5401470717024666E-2</v>
      </c>
    </row>
    <row r="5653" spans="3:27" ht="17.399999999999999" hidden="1" outlineLevel="1">
      <c r="C5653" s="312">
        <f t="shared" si="878"/>
        <v>11</v>
      </c>
      <c r="D5653" s="319">
        <f t="shared" si="877"/>
        <v>3.3109220041031014E-2</v>
      </c>
      <c r="O5653" s="313">
        <f>O5642/(1+HLOOKUP(O5639,$C$3750:$AP$3753,4,0)/$C$3744)^$C5653</f>
        <v>3.3109220041031014E-2</v>
      </c>
    </row>
    <row r="5654" spans="3:27" ht="17.399999999999999" hidden="1" outlineLevel="1">
      <c r="C5654" s="312">
        <f t="shared" si="878"/>
        <v>12</v>
      </c>
      <c r="D5654" s="319">
        <f t="shared" si="877"/>
        <v>3.085480818390611E-2</v>
      </c>
      <c r="P5654" s="313">
        <f>P5642/(1+HLOOKUP(P5639,$C$3750:$AP$3753,4,0)/$C$3744)^$C5654</f>
        <v>3.085480818390611E-2</v>
      </c>
    </row>
    <row r="5655" spans="3:27" ht="17.399999999999999" hidden="1" outlineLevel="1">
      <c r="C5655" s="312">
        <f t="shared" si="878"/>
        <v>13</v>
      </c>
      <c r="D5655" s="319">
        <f t="shared" si="877"/>
        <v>2.9077183003177364E-2</v>
      </c>
      <c r="Q5655" s="313">
        <f>Q5642/(1+HLOOKUP(Q5639,$C$3750:$AP$3753,4,0)/$C$3744)^$C5655</f>
        <v>2.9077183003177364E-2</v>
      </c>
    </row>
    <row r="5656" spans="3:27" ht="17.399999999999999" hidden="1" outlineLevel="1">
      <c r="C5656" s="312">
        <f t="shared" si="878"/>
        <v>14</v>
      </c>
      <c r="D5656" s="319">
        <f t="shared" si="877"/>
        <v>2.7367790749111037E-2</v>
      </c>
      <c r="R5656" s="313">
        <f>R5642/(1+HLOOKUP(R5639,$C$3750:$AP$3753,4,0)/$C$3744)^$C5656</f>
        <v>2.7367790749111037E-2</v>
      </c>
    </row>
    <row r="5657" spans="3:27" ht="17.399999999999999" hidden="1" outlineLevel="1">
      <c r="C5657" s="312">
        <f t="shared" si="878"/>
        <v>15</v>
      </c>
      <c r="D5657" s="319">
        <f t="shared" si="877"/>
        <v>2.5725127942076507E-2</v>
      </c>
      <c r="S5657" s="313">
        <f>S5642/(1+HLOOKUP(S5639,$C$3750:$AP$3753,4,0)/$C$3744)^$C5657</f>
        <v>2.5725127942076507E-2</v>
      </c>
    </row>
    <row r="5658" spans="3:27" ht="17.399999999999999" hidden="1" outlineLevel="1">
      <c r="C5658" s="312">
        <f t="shared" si="878"/>
        <v>16</v>
      </c>
      <c r="D5658" s="319">
        <f t="shared" si="877"/>
        <v>2.4147664165478137E-2</v>
      </c>
      <c r="T5658" s="313">
        <f>T5642/(1+HLOOKUP(T5639,$C$3750:$AP$3753,4,0)/$C$3744)^$C5658</f>
        <v>2.4147664165478137E-2</v>
      </c>
    </row>
    <row r="5659" spans="3:27" ht="17.399999999999999" hidden="1" outlineLevel="1">
      <c r="C5659" s="312">
        <f t="shared" si="878"/>
        <v>17</v>
      </c>
      <c r="D5659" s="319">
        <f t="shared" si="877"/>
        <v>2.2633846491114825E-2</v>
      </c>
      <c r="U5659" s="313">
        <f>U5642/(1+HLOOKUP(U5639,$C$3750:$AP$3753,4,0)/$C$3744)^$C5659</f>
        <v>2.2633846491114825E-2</v>
      </c>
    </row>
    <row r="5660" spans="3:27" ht="17.399999999999999" hidden="1" outlineLevel="1">
      <c r="C5660" s="312">
        <f t="shared" si="878"/>
        <v>18</v>
      </c>
      <c r="D5660" s="319">
        <f t="shared" si="877"/>
        <v>2.1182103724152409E-2</v>
      </c>
      <c r="V5660" s="313">
        <f>V5642/(1+HLOOKUP(V5639,$C$3750:$AP$3753,4,0)/$C$3744)^$C5660</f>
        <v>2.1182103724152409E-2</v>
      </c>
    </row>
    <row r="5661" spans="3:27" ht="17.399999999999999" hidden="1" outlineLevel="1">
      <c r="C5661" s="312">
        <f t="shared" si="878"/>
        <v>19</v>
      </c>
      <c r="D5661" s="319">
        <f t="shared" si="877"/>
        <v>1.9790850465604581E-2</v>
      </c>
      <c r="W5661" s="313">
        <f>W5642/(1+HLOOKUP(W5639,$C$3750:$AP$3753,4,0)/$C$3744)^$C5661</f>
        <v>1.9790850465604581E-2</v>
      </c>
    </row>
    <row r="5662" spans="3:27" ht="17.399999999999999" hidden="1" outlineLevel="1">
      <c r="C5662" s="312">
        <f t="shared" si="878"/>
        <v>20</v>
      </c>
      <c r="D5662" s="319">
        <f t="shared" si="877"/>
        <v>1.8458490990901636E-2</v>
      </c>
      <c r="X5662" s="313">
        <f>X5642/(1+HLOOKUP(X5639,$C$3750:$AP$3753,4,0)/$C$3744)^$C5662</f>
        <v>1.8458490990901636E-2</v>
      </c>
    </row>
    <row r="5663" spans="3:27" ht="17.399999999999999" hidden="1" outlineLevel="1">
      <c r="C5663" s="312">
        <f t="shared" si="878"/>
        <v>21</v>
      </c>
      <c r="D5663" s="319">
        <f t="shared" si="877"/>
        <v>1.7380705458373613E-2</v>
      </c>
      <c r="Y5663" s="313">
        <f>Y5642/(1+HLOOKUP(Y5639,$C$3750:$AP$3753,4,0)/$C$3744)^$C5663</f>
        <v>1.7380705458373613E-2</v>
      </c>
    </row>
    <row r="5664" spans="3:27" ht="17.399999999999999" hidden="1" outlineLevel="1">
      <c r="C5664" s="312">
        <f t="shared" si="878"/>
        <v>22</v>
      </c>
      <c r="D5664" s="319">
        <f t="shared" si="877"/>
        <v>1.6356581428560189E-2</v>
      </c>
      <c r="Z5664" s="313">
        <f>Z5642/(1+HLOOKUP(Z5639,$C$3750:$AP$3753,4,0)/$C$3744)^$C5664</f>
        <v>1.6356581428560189E-2</v>
      </c>
      <c r="AA5664" s="324"/>
    </row>
    <row r="5665" spans="2:41" ht="17.399999999999999" hidden="1" outlineLevel="1">
      <c r="C5665" s="312">
        <f t="shared" si="878"/>
        <v>23</v>
      </c>
      <c r="D5665" s="319">
        <f t="shared" si="877"/>
        <v>1.5383605913408122E-2</v>
      </c>
      <c r="AA5665" s="313">
        <f>AA5642/(1+HLOOKUP(AA5639,$C$3750:$AP$3753,4,0)/$C$3744)^$C5665</f>
        <v>1.5383605913408122E-2</v>
      </c>
    </row>
    <row r="5666" spans="2:41" ht="17.399999999999999" hidden="1" outlineLevel="1">
      <c r="C5666" s="312">
        <f t="shared" si="878"/>
        <v>24</v>
      </c>
      <c r="D5666" s="319">
        <f t="shared" si="877"/>
        <v>1.4459376436940492E-2</v>
      </c>
      <c r="AA5666" s="319"/>
      <c r="AB5666" s="313">
        <f>AB5642/(1+HLOOKUP(AB5639,$C$3750:$AP$3753,4,0)/$C$3744)^$C5666</f>
        <v>1.4459376436940492E-2</v>
      </c>
    </row>
    <row r="5667" spans="2:41" ht="17.399999999999999" hidden="1" outlineLevel="1">
      <c r="C5667" s="312">
        <f t="shared" si="878"/>
        <v>25</v>
      </c>
      <c r="D5667" s="319">
        <f t="shared" si="877"/>
        <v>1.3581596533099014E-2</v>
      </c>
      <c r="AC5667" s="313">
        <f>AC5642/(1+HLOOKUP(AC5639,$C$3750:$AP$3753,4,0)/$C$3744)^$C5667</f>
        <v>1.3581596533099014E-2</v>
      </c>
    </row>
    <row r="5668" spans="2:41" ht="17.399999999999999" hidden="1" outlineLevel="1">
      <c r="C5668" s="312">
        <f t="shared" si="878"/>
        <v>26</v>
      </c>
      <c r="D5668" s="319">
        <f t="shared" si="877"/>
        <v>1.2748071409495172E-2</v>
      </c>
      <c r="AD5668" s="313">
        <f>AD5642/(1+HLOOKUP(AD5639,$C$3750:$AP$3753,4,0)/$C$3744)^$C5668</f>
        <v>1.2748071409495172E-2</v>
      </c>
    </row>
    <row r="5669" spans="2:41" ht="17.399999999999999" hidden="1" outlineLevel="1">
      <c r="C5669" s="312">
        <f t="shared" si="878"/>
        <v>27</v>
      </c>
      <c r="D5669" s="319">
        <f t="shared" si="877"/>
        <v>1.1956703771787487E-2</v>
      </c>
      <c r="AE5669" s="313">
        <f>AE5642/(1+HLOOKUP(AE5639,$C$3750:$AP$3753,4,0)/$C$3744)^$C5669</f>
        <v>1.1956703771787487E-2</v>
      </c>
    </row>
    <row r="5670" spans="2:41" ht="17.399999999999999" hidden="1" outlineLevel="1">
      <c r="C5670" s="312">
        <f t="shared" si="878"/>
        <v>28</v>
      </c>
      <c r="D5670" s="319">
        <f t="shared" si="877"/>
        <v>1.1205489803531117E-2</v>
      </c>
      <c r="AF5670" s="313">
        <f>AF5642/(1+HLOOKUP(AF5639,$C$3750:$AP$3753,4,0)/$C$3744)^$C5670</f>
        <v>1.1205489803531117E-2</v>
      </c>
    </row>
    <row r="5671" spans="2:41" ht="17.399999999999999" hidden="1" outlineLevel="1">
      <c r="C5671" s="312">
        <f t="shared" si="878"/>
        <v>29</v>
      </c>
      <c r="D5671" s="319">
        <f t="shared" si="877"/>
        <v>1.0492515296473125E-2</v>
      </c>
      <c r="AG5671" s="313">
        <f>AG5642/(1+HLOOKUP(AG5639,$C$3750:$AP$3753,4,0)/$C$3744)^$C5671</f>
        <v>1.0492515296473125E-2</v>
      </c>
    </row>
    <row r="5672" spans="2:41" ht="17.399999999999999" hidden="1" outlineLevel="1">
      <c r="C5672" s="312">
        <f t="shared" si="878"/>
        <v>30</v>
      </c>
      <c r="D5672" s="319">
        <f t="shared" si="877"/>
        <v>9.8159519263969989E-3</v>
      </c>
      <c r="AG5672" s="319"/>
      <c r="AH5672" s="313">
        <f>AH5642/(1+HLOOKUP(AH5639,$C$3750:$AP$3753,4,0)/$C$3744)^$C5672</f>
        <v>9.8159519263969989E-3</v>
      </c>
    </row>
    <row r="5673" spans="2:41" ht="17.399999999999999" hidden="1" outlineLevel="1">
      <c r="C5673" s="312">
        <f t="shared" si="878"/>
        <v>31</v>
      </c>
      <c r="D5673" s="319">
        <f t="shared" si="877"/>
        <v>9.1740536697409586E-3</v>
      </c>
      <c r="AG5673" s="319"/>
      <c r="AH5673" s="319"/>
      <c r="AI5673" s="313">
        <f>AI5642/(1+HLOOKUP(AI5639,$C$3750:$AP$3753,4,0)/$C$3744)^$C5673</f>
        <v>9.1740536697409586E-3</v>
      </c>
    </row>
    <row r="5674" spans="2:41" ht="17.399999999999999" hidden="1" outlineLevel="1">
      <c r="C5674" s="312">
        <f t="shared" si="878"/>
        <v>32</v>
      </c>
      <c r="D5674" s="319">
        <f t="shared" si="877"/>
        <v>8.5651533563423105E-3</v>
      </c>
      <c r="AG5674" s="319"/>
      <c r="AH5674" s="319"/>
      <c r="AI5674" s="319"/>
      <c r="AJ5674" s="313">
        <f>AJ5642/(1+HLOOKUP(AJ5639,$C$3750:$AP$3753,4,0)/$C$3744)^$C5674</f>
        <v>8.5651533563423105E-3</v>
      </c>
    </row>
    <row r="5675" spans="2:41" ht="17.399999999999999" hidden="1" outlineLevel="1">
      <c r="C5675" s="312">
        <f t="shared" si="878"/>
        <v>33</v>
      </c>
      <c r="D5675" s="319">
        <f t="shared" si="877"/>
        <v>7.987659353780225E-3</v>
      </c>
      <c r="AG5675" s="319"/>
      <c r="AH5675" s="319"/>
      <c r="AI5675" s="319"/>
      <c r="AJ5675" s="319"/>
      <c r="AK5675" s="313">
        <f>AK5642/(1+HLOOKUP(AK5639,$C$3750:$AP$3753,4,0)/$C$3744)^$C5675</f>
        <v>7.987659353780225E-3</v>
      </c>
    </row>
    <row r="5676" spans="2:41" ht="17.399999999999999" hidden="1" outlineLevel="1">
      <c r="C5676" s="312">
        <f t="shared" si="878"/>
        <v>34</v>
      </c>
      <c r="D5676" s="319">
        <f t="shared" si="877"/>
        <v>7.4400523789094532E-3</v>
      </c>
      <c r="AG5676" s="319"/>
      <c r="AH5676" s="319"/>
      <c r="AI5676" s="319"/>
      <c r="AJ5676" s="319"/>
      <c r="AK5676" s="319"/>
      <c r="AL5676" s="313">
        <f>AL5642/(1+HLOOKUP(AL5639,$C$3750:$AP$3753,4,0)/$C$3744)^$C5676</f>
        <v>7.4400523789094532E-3</v>
      </c>
    </row>
    <row r="5677" spans="2:41" ht="17.399999999999999" hidden="1" outlineLevel="1">
      <c r="C5677" s="312">
        <f t="shared" si="878"/>
        <v>35</v>
      </c>
      <c r="D5677" s="319">
        <f t="shared" si="877"/>
        <v>6.9208824322969419E-3</v>
      </c>
      <c r="AG5677" s="319"/>
      <c r="AH5677" s="319"/>
      <c r="AI5677" s="319"/>
      <c r="AJ5677" s="319"/>
      <c r="AK5677" s="319"/>
      <c r="AL5677" s="319"/>
      <c r="AM5677" s="313">
        <f>AM5642/(1+HLOOKUP(AM5639,$C$3750:$AP$3753,4,0)/$C$3744)^$C5677</f>
        <v>6.9208824322969419E-3</v>
      </c>
    </row>
    <row r="5678" spans="2:41" ht="17.399999999999999" hidden="1" outlineLevel="1">
      <c r="C5678" s="312">
        <f t="shared" si="878"/>
        <v>36</v>
      </c>
      <c r="D5678" s="319">
        <f t="shared" si="877"/>
        <v>6.4287658513905218E-3</v>
      </c>
      <c r="AG5678" s="319"/>
      <c r="AH5678" s="319"/>
      <c r="AI5678" s="319"/>
      <c r="AJ5678" s="319"/>
      <c r="AK5678" s="319"/>
      <c r="AL5678" s="319"/>
      <c r="AM5678" s="319"/>
      <c r="AN5678" s="313">
        <f>AN5642/(1+HLOOKUP(AN5639,$C$3750:$AP$3753,4,0)/$C$3744)^$C5678</f>
        <v>6.4287658513905218E-3</v>
      </c>
    </row>
    <row r="5679" spans="2:41" ht="17.399999999999999" hidden="1" outlineLevel="1">
      <c r="B5679" s="268"/>
      <c r="C5679" s="314">
        <f t="shared" si="878"/>
        <v>37</v>
      </c>
      <c r="D5679" s="321">
        <f>D5642-SUM(D5643:D5678)</f>
        <v>0.10743247230753161</v>
      </c>
      <c r="E5679" s="268"/>
      <c r="F5679" s="268"/>
      <c r="G5679" s="268"/>
      <c r="H5679" s="268"/>
      <c r="I5679" s="268"/>
      <c r="J5679" s="268"/>
      <c r="K5679" s="268"/>
      <c r="L5679" s="268"/>
      <c r="M5679" s="268"/>
      <c r="N5679" s="268"/>
      <c r="O5679" s="268"/>
      <c r="P5679" s="268"/>
      <c r="Q5679" s="268"/>
      <c r="R5679" s="268"/>
      <c r="S5679" s="268"/>
      <c r="T5679" s="268"/>
      <c r="U5679" s="268"/>
      <c r="V5679" s="268"/>
      <c r="W5679" s="268"/>
      <c r="X5679" s="268"/>
      <c r="Y5679" s="268"/>
      <c r="Z5679" s="268"/>
      <c r="AA5679" s="268"/>
      <c r="AB5679" s="268"/>
      <c r="AC5679" s="268"/>
      <c r="AD5679" s="268"/>
      <c r="AE5679" s="268"/>
      <c r="AF5679" s="268"/>
      <c r="AG5679" s="268"/>
      <c r="AH5679" s="321"/>
      <c r="AI5679" s="321"/>
      <c r="AJ5679" s="321"/>
      <c r="AK5679" s="321"/>
      <c r="AL5679" s="321"/>
      <c r="AM5679" s="321"/>
      <c r="AN5679" s="321"/>
      <c r="AO5679" s="316">
        <f>((AO5642/$D5679)^(1/$C5679)-1)*$C$3744</f>
        <v>0.25515828571390387</v>
      </c>
    </row>
    <row r="5680" spans="2:41" hidden="1" outlineLevel="1"/>
    <row r="5681" spans="2:42" ht="17.399999999999999" collapsed="1">
      <c r="B5681" s="302" t="s">
        <v>129</v>
      </c>
      <c r="C5681" s="304">
        <f>AP5722</f>
        <v>0.25685721811072071</v>
      </c>
      <c r="D5681" s="317">
        <v>0</v>
      </c>
      <c r="E5681" s="317">
        <f t="shared" ref="E5681:AP5681" si="879">D5681+1</f>
        <v>1</v>
      </c>
      <c r="F5681" s="317">
        <f t="shared" si="879"/>
        <v>2</v>
      </c>
      <c r="G5681" s="317">
        <f t="shared" si="879"/>
        <v>3</v>
      </c>
      <c r="H5681" s="317">
        <f t="shared" si="879"/>
        <v>4</v>
      </c>
      <c r="I5681" s="317">
        <f t="shared" si="879"/>
        <v>5</v>
      </c>
      <c r="J5681" s="317">
        <f t="shared" si="879"/>
        <v>6</v>
      </c>
      <c r="K5681" s="317">
        <f t="shared" si="879"/>
        <v>7</v>
      </c>
      <c r="L5681" s="317">
        <f t="shared" si="879"/>
        <v>8</v>
      </c>
      <c r="M5681" s="317">
        <f t="shared" si="879"/>
        <v>9</v>
      </c>
      <c r="N5681" s="317">
        <f t="shared" si="879"/>
        <v>10</v>
      </c>
      <c r="O5681" s="317">
        <f t="shared" si="879"/>
        <v>11</v>
      </c>
      <c r="P5681" s="317">
        <f t="shared" si="879"/>
        <v>12</v>
      </c>
      <c r="Q5681" s="317">
        <f t="shared" si="879"/>
        <v>13</v>
      </c>
      <c r="R5681" s="317">
        <f t="shared" si="879"/>
        <v>14</v>
      </c>
      <c r="S5681" s="317">
        <f t="shared" si="879"/>
        <v>15</v>
      </c>
      <c r="T5681" s="317">
        <f t="shared" si="879"/>
        <v>16</v>
      </c>
      <c r="U5681" s="317">
        <f t="shared" si="879"/>
        <v>17</v>
      </c>
      <c r="V5681" s="317">
        <f t="shared" si="879"/>
        <v>18</v>
      </c>
      <c r="W5681" s="317">
        <f t="shared" si="879"/>
        <v>19</v>
      </c>
      <c r="X5681" s="317">
        <f t="shared" si="879"/>
        <v>20</v>
      </c>
      <c r="Y5681" s="317">
        <f t="shared" si="879"/>
        <v>21</v>
      </c>
      <c r="Z5681" s="317">
        <f t="shared" si="879"/>
        <v>22</v>
      </c>
      <c r="AA5681" s="317">
        <f t="shared" si="879"/>
        <v>23</v>
      </c>
      <c r="AB5681" s="317">
        <f t="shared" si="879"/>
        <v>24</v>
      </c>
      <c r="AC5681" s="317">
        <f t="shared" si="879"/>
        <v>25</v>
      </c>
      <c r="AD5681" s="317">
        <f t="shared" si="879"/>
        <v>26</v>
      </c>
      <c r="AE5681" s="317">
        <f t="shared" si="879"/>
        <v>27</v>
      </c>
      <c r="AF5681" s="317">
        <f t="shared" si="879"/>
        <v>28</v>
      </c>
      <c r="AG5681" s="317">
        <f t="shared" si="879"/>
        <v>29</v>
      </c>
      <c r="AH5681" s="317">
        <f t="shared" si="879"/>
        <v>30</v>
      </c>
      <c r="AI5681" s="317">
        <f t="shared" si="879"/>
        <v>31</v>
      </c>
      <c r="AJ5681" s="317">
        <f t="shared" si="879"/>
        <v>32</v>
      </c>
      <c r="AK5681" s="317">
        <f t="shared" si="879"/>
        <v>33</v>
      </c>
      <c r="AL5681" s="317">
        <f t="shared" si="879"/>
        <v>34</v>
      </c>
      <c r="AM5681" s="317">
        <f t="shared" si="879"/>
        <v>35</v>
      </c>
      <c r="AN5681" s="317">
        <f t="shared" si="879"/>
        <v>36</v>
      </c>
      <c r="AO5681" s="317">
        <f t="shared" si="879"/>
        <v>37</v>
      </c>
      <c r="AP5681" s="318">
        <f t="shared" si="879"/>
        <v>38</v>
      </c>
    </row>
    <row r="5682" spans="2:42" ht="17.399999999999999" hidden="1" outlineLevel="1">
      <c r="C5682" s="307" t="s">
        <v>2487</v>
      </c>
      <c r="D5682" s="319"/>
      <c r="E5682" s="319"/>
      <c r="F5682" s="319"/>
      <c r="G5682" s="319"/>
      <c r="H5682" s="319"/>
      <c r="I5682" s="319"/>
      <c r="J5682" s="319"/>
      <c r="K5682" s="319"/>
      <c r="L5682" s="319"/>
      <c r="M5682" s="319"/>
      <c r="N5682" s="319"/>
      <c r="O5682" s="319"/>
      <c r="P5682" s="319"/>
      <c r="Q5682" s="319"/>
      <c r="R5682" s="319"/>
      <c r="S5682" s="319"/>
      <c r="T5682" s="319"/>
      <c r="U5682" s="319"/>
      <c r="V5682" s="319"/>
      <c r="W5682" s="319"/>
      <c r="X5682" s="319"/>
      <c r="Y5682" s="319"/>
      <c r="Z5682" s="319"/>
      <c r="AA5682" s="319"/>
      <c r="AB5682" s="319"/>
      <c r="AC5682" s="319"/>
      <c r="AD5682" s="319"/>
      <c r="AE5682" s="319"/>
      <c r="AF5682" s="319"/>
      <c r="AG5682" s="319"/>
      <c r="AH5682" s="319"/>
      <c r="AI5682" s="319"/>
      <c r="AJ5682" s="319"/>
      <c r="AK5682" s="319"/>
      <c r="AL5682" s="319"/>
      <c r="AM5682" s="319"/>
      <c r="AN5682" s="319"/>
      <c r="AO5682" s="319"/>
      <c r="AP5682" s="319">
        <v>1</v>
      </c>
    </row>
    <row r="5683" spans="2:42" ht="17.399999999999999" hidden="1" outlineLevel="1">
      <c r="C5683" s="307" t="s">
        <v>2488</v>
      </c>
      <c r="D5683" s="319"/>
      <c r="E5683" s="319">
        <f t="shared" ref="E5683:AO5683" si="880">F5683</f>
        <v>5.8889999999999963E-2</v>
      </c>
      <c r="F5683" s="319">
        <f t="shared" si="880"/>
        <v>5.8889999999999963E-2</v>
      </c>
      <c r="G5683" s="319">
        <f t="shared" si="880"/>
        <v>5.8889999999999963E-2</v>
      </c>
      <c r="H5683" s="319">
        <f t="shared" si="880"/>
        <v>5.8889999999999963E-2</v>
      </c>
      <c r="I5683" s="319">
        <f t="shared" si="880"/>
        <v>5.8889999999999963E-2</v>
      </c>
      <c r="J5683" s="319">
        <f t="shared" si="880"/>
        <v>5.8889999999999963E-2</v>
      </c>
      <c r="K5683" s="319">
        <f t="shared" si="880"/>
        <v>5.8889999999999963E-2</v>
      </c>
      <c r="L5683" s="319">
        <f t="shared" si="880"/>
        <v>5.8889999999999963E-2</v>
      </c>
      <c r="M5683" s="319">
        <f t="shared" si="880"/>
        <v>5.8889999999999963E-2</v>
      </c>
      <c r="N5683" s="319">
        <f t="shared" si="880"/>
        <v>5.8889999999999963E-2</v>
      </c>
      <c r="O5683" s="319">
        <f t="shared" si="880"/>
        <v>5.8889999999999963E-2</v>
      </c>
      <c r="P5683" s="319">
        <f t="shared" si="880"/>
        <v>5.8889999999999963E-2</v>
      </c>
      <c r="Q5683" s="319">
        <f t="shared" si="880"/>
        <v>5.8889999999999963E-2</v>
      </c>
      <c r="R5683" s="319">
        <f t="shared" si="880"/>
        <v>5.8889999999999963E-2</v>
      </c>
      <c r="S5683" s="319">
        <f t="shared" si="880"/>
        <v>5.8889999999999963E-2</v>
      </c>
      <c r="T5683" s="319">
        <f t="shared" si="880"/>
        <v>5.8889999999999963E-2</v>
      </c>
      <c r="U5683" s="319">
        <f t="shared" si="880"/>
        <v>5.8889999999999963E-2</v>
      </c>
      <c r="V5683" s="319">
        <f t="shared" si="880"/>
        <v>5.8889999999999963E-2</v>
      </c>
      <c r="W5683" s="319">
        <f t="shared" si="880"/>
        <v>5.8889999999999963E-2</v>
      </c>
      <c r="X5683" s="319">
        <f t="shared" si="880"/>
        <v>5.8889999999999963E-2</v>
      </c>
      <c r="Y5683" s="319">
        <f t="shared" si="880"/>
        <v>5.8889999999999963E-2</v>
      </c>
      <c r="Z5683" s="319">
        <f t="shared" si="880"/>
        <v>5.8889999999999963E-2</v>
      </c>
      <c r="AA5683" s="319">
        <f t="shared" si="880"/>
        <v>5.8889999999999963E-2</v>
      </c>
      <c r="AB5683" s="319">
        <f t="shared" si="880"/>
        <v>5.8889999999999963E-2</v>
      </c>
      <c r="AC5683" s="319">
        <f t="shared" si="880"/>
        <v>5.8889999999999963E-2</v>
      </c>
      <c r="AD5683" s="319">
        <f t="shared" si="880"/>
        <v>5.8889999999999963E-2</v>
      </c>
      <c r="AE5683" s="319">
        <f t="shared" si="880"/>
        <v>5.8889999999999963E-2</v>
      </c>
      <c r="AF5683" s="319">
        <f t="shared" si="880"/>
        <v>5.8889999999999963E-2</v>
      </c>
      <c r="AG5683" s="319">
        <f t="shared" si="880"/>
        <v>5.8889999999999963E-2</v>
      </c>
      <c r="AH5683" s="319">
        <f t="shared" si="880"/>
        <v>5.8889999999999963E-2</v>
      </c>
      <c r="AI5683" s="319">
        <f t="shared" si="880"/>
        <v>5.8889999999999963E-2</v>
      </c>
      <c r="AJ5683" s="319">
        <f t="shared" si="880"/>
        <v>5.8889999999999963E-2</v>
      </c>
      <c r="AK5683" s="319">
        <f t="shared" si="880"/>
        <v>5.8889999999999963E-2</v>
      </c>
      <c r="AL5683" s="319">
        <f t="shared" si="880"/>
        <v>5.8889999999999963E-2</v>
      </c>
      <c r="AM5683" s="319">
        <f t="shared" si="880"/>
        <v>5.8889999999999963E-2</v>
      </c>
      <c r="AN5683" s="319">
        <f t="shared" si="880"/>
        <v>5.8889999999999963E-2</v>
      </c>
      <c r="AO5683" s="319">
        <f t="shared" si="880"/>
        <v>5.8889999999999963E-2</v>
      </c>
      <c r="AP5683" s="319">
        <f>HLOOKUP(AP5681,$C$3750:$AP$3752,3,0)/$C$3744</f>
        <v>5.8889999999999963E-2</v>
      </c>
    </row>
    <row r="5684" spans="2:42" ht="17.399999999999999" hidden="1" outlineLevel="1">
      <c r="C5684" s="307" t="s">
        <v>2489</v>
      </c>
      <c r="D5684" s="319">
        <v>1</v>
      </c>
      <c r="E5684" s="319">
        <f t="shared" ref="E5684:AP5684" si="881">SUM(E5682:E5683)</f>
        <v>5.8889999999999963E-2</v>
      </c>
      <c r="F5684" s="319">
        <f t="shared" si="881"/>
        <v>5.8889999999999963E-2</v>
      </c>
      <c r="G5684" s="319">
        <f t="shared" si="881"/>
        <v>5.8889999999999963E-2</v>
      </c>
      <c r="H5684" s="319">
        <f t="shared" si="881"/>
        <v>5.8889999999999963E-2</v>
      </c>
      <c r="I5684" s="319">
        <f t="shared" si="881"/>
        <v>5.8889999999999963E-2</v>
      </c>
      <c r="J5684" s="319">
        <f t="shared" si="881"/>
        <v>5.8889999999999963E-2</v>
      </c>
      <c r="K5684" s="319">
        <f t="shared" si="881"/>
        <v>5.8889999999999963E-2</v>
      </c>
      <c r="L5684" s="319">
        <f t="shared" si="881"/>
        <v>5.8889999999999963E-2</v>
      </c>
      <c r="M5684" s="319">
        <f t="shared" si="881"/>
        <v>5.8889999999999963E-2</v>
      </c>
      <c r="N5684" s="319">
        <f t="shared" si="881"/>
        <v>5.8889999999999963E-2</v>
      </c>
      <c r="O5684" s="319">
        <f t="shared" si="881"/>
        <v>5.8889999999999963E-2</v>
      </c>
      <c r="P5684" s="319">
        <f t="shared" si="881"/>
        <v>5.8889999999999963E-2</v>
      </c>
      <c r="Q5684" s="319">
        <f t="shared" si="881"/>
        <v>5.8889999999999963E-2</v>
      </c>
      <c r="R5684" s="319">
        <f t="shared" si="881"/>
        <v>5.8889999999999963E-2</v>
      </c>
      <c r="S5684" s="319">
        <f t="shared" si="881"/>
        <v>5.8889999999999963E-2</v>
      </c>
      <c r="T5684" s="319">
        <f t="shared" si="881"/>
        <v>5.8889999999999963E-2</v>
      </c>
      <c r="U5684" s="319">
        <f t="shared" si="881"/>
        <v>5.8889999999999963E-2</v>
      </c>
      <c r="V5684" s="319">
        <f t="shared" si="881"/>
        <v>5.8889999999999963E-2</v>
      </c>
      <c r="W5684" s="319">
        <f t="shared" si="881"/>
        <v>5.8889999999999963E-2</v>
      </c>
      <c r="X5684" s="319">
        <f t="shared" si="881"/>
        <v>5.8889999999999963E-2</v>
      </c>
      <c r="Y5684" s="319">
        <f t="shared" si="881"/>
        <v>5.8889999999999963E-2</v>
      </c>
      <c r="Z5684" s="319">
        <f t="shared" si="881"/>
        <v>5.8889999999999963E-2</v>
      </c>
      <c r="AA5684" s="319">
        <f t="shared" si="881"/>
        <v>5.8889999999999963E-2</v>
      </c>
      <c r="AB5684" s="319">
        <f t="shared" si="881"/>
        <v>5.8889999999999963E-2</v>
      </c>
      <c r="AC5684" s="319">
        <f t="shared" si="881"/>
        <v>5.8889999999999963E-2</v>
      </c>
      <c r="AD5684" s="319">
        <f t="shared" si="881"/>
        <v>5.8889999999999963E-2</v>
      </c>
      <c r="AE5684" s="319">
        <f t="shared" si="881"/>
        <v>5.8889999999999963E-2</v>
      </c>
      <c r="AF5684" s="319">
        <f t="shared" si="881"/>
        <v>5.8889999999999963E-2</v>
      </c>
      <c r="AG5684" s="319">
        <f t="shared" si="881"/>
        <v>5.8889999999999963E-2</v>
      </c>
      <c r="AH5684" s="319">
        <f t="shared" si="881"/>
        <v>5.8889999999999963E-2</v>
      </c>
      <c r="AI5684" s="319">
        <f t="shared" si="881"/>
        <v>5.8889999999999963E-2</v>
      </c>
      <c r="AJ5684" s="319">
        <f t="shared" si="881"/>
        <v>5.8889999999999963E-2</v>
      </c>
      <c r="AK5684" s="319">
        <f t="shared" si="881"/>
        <v>5.8889999999999963E-2</v>
      </c>
      <c r="AL5684" s="319">
        <f t="shared" si="881"/>
        <v>5.8889999999999963E-2</v>
      </c>
      <c r="AM5684" s="319">
        <f t="shared" si="881"/>
        <v>5.8889999999999963E-2</v>
      </c>
      <c r="AN5684" s="319">
        <f t="shared" si="881"/>
        <v>5.8889999999999963E-2</v>
      </c>
      <c r="AO5684" s="319">
        <f t="shared" si="881"/>
        <v>5.8889999999999963E-2</v>
      </c>
      <c r="AP5684" s="319">
        <f t="shared" si="881"/>
        <v>1.0588899999999999</v>
      </c>
    </row>
    <row r="5685" spans="2:42" ht="17.399999999999999" hidden="1" outlineLevel="1">
      <c r="C5685" s="312">
        <v>1</v>
      </c>
      <c r="D5685" s="319">
        <f t="shared" ref="D5685:D5721" si="882">SUM(E5685:AO5685)</f>
        <v>5.6853232930272939E-2</v>
      </c>
      <c r="E5685" s="313">
        <f>E5684/(1+HLOOKUP(E5681,$C$3750:$AP$3753,4,0)/$C$3744)^$C5685</f>
        <v>5.6853232930272939E-2</v>
      </c>
      <c r="F5685" s="320"/>
      <c r="G5685" s="320"/>
    </row>
    <row r="5686" spans="2:42" ht="17.399999999999999" hidden="1" outlineLevel="1">
      <c r="C5686" s="312">
        <f t="shared" ref="C5686:C5722" si="883">C5685+1</f>
        <v>2</v>
      </c>
      <c r="D5686" s="319">
        <f t="shared" si="882"/>
        <v>5.4550812433096708E-2</v>
      </c>
      <c r="E5686" s="319"/>
      <c r="F5686" s="313">
        <f>F5684/(1+HLOOKUP(F5681,$C$3750:$AP$3753,4,0)/$C$3744)^$C5686</f>
        <v>5.4550812433096708E-2</v>
      </c>
      <c r="G5686" s="319"/>
    </row>
    <row r="5687" spans="2:42" ht="17.399999999999999" hidden="1" outlineLevel="1">
      <c r="C5687" s="312">
        <f t="shared" si="883"/>
        <v>3</v>
      </c>
      <c r="D5687" s="319">
        <f t="shared" si="882"/>
        <v>5.2096550252174134E-2</v>
      </c>
      <c r="G5687" s="313">
        <f>G5684/(1+HLOOKUP(G5681,$C$3750:$AP$3753,4,0)/$C$3744)^$C5687</f>
        <v>5.2096550252174134E-2</v>
      </c>
    </row>
    <row r="5688" spans="2:42" ht="17.399999999999999" hidden="1" outlineLevel="1">
      <c r="C5688" s="312">
        <f t="shared" si="883"/>
        <v>4</v>
      </c>
      <c r="D5688" s="319">
        <f t="shared" si="882"/>
        <v>4.9660140141710843E-2</v>
      </c>
      <c r="H5688" s="313">
        <f>H5684/(1+HLOOKUP(H5681,$C$3750:$AP$3753,4,0)/$C$3744)^$C5688</f>
        <v>4.9660140141710843E-2</v>
      </c>
    </row>
    <row r="5689" spans="2:42" ht="17.399999999999999" hidden="1" outlineLevel="1">
      <c r="C5689" s="312">
        <f t="shared" si="883"/>
        <v>5</v>
      </c>
      <c r="D5689" s="319">
        <f t="shared" si="882"/>
        <v>4.7289388676397349E-2</v>
      </c>
      <c r="I5689" s="313">
        <f>I5684/(1+HLOOKUP(I5681,$C$3750:$AP$3753,4,0)/$C$3744)^$C5689</f>
        <v>4.7289388676397349E-2</v>
      </c>
    </row>
    <row r="5690" spans="2:42" ht="17.399999999999999" hidden="1" outlineLevel="1">
      <c r="C5690" s="312">
        <f t="shared" si="883"/>
        <v>6</v>
      </c>
      <c r="D5690" s="319">
        <f t="shared" si="882"/>
        <v>4.4910221655601351E-2</v>
      </c>
      <c r="J5690" s="313">
        <f>J5684/(1+HLOOKUP(J5681,$C$3750:$AP$3753,4,0)/$C$3744)^$C5690</f>
        <v>4.4910221655601351E-2</v>
      </c>
    </row>
    <row r="5691" spans="2:42" ht="17.399999999999999" hidden="1" outlineLevel="1">
      <c r="C5691" s="312">
        <f t="shared" si="883"/>
        <v>7</v>
      </c>
      <c r="D5691" s="319">
        <f t="shared" si="882"/>
        <v>4.2531474307768741E-2</v>
      </c>
      <c r="K5691" s="313">
        <f>K5684/(1+HLOOKUP(K5681,$C$3750:$AP$3753,4,0)/$C$3744)^$C5691</f>
        <v>4.2531474307768741E-2</v>
      </c>
    </row>
    <row r="5692" spans="2:42" ht="17.399999999999999" hidden="1" outlineLevel="1">
      <c r="C5692" s="312">
        <f t="shared" si="883"/>
        <v>8</v>
      </c>
      <c r="D5692" s="319">
        <f t="shared" si="882"/>
        <v>4.0161573096517938E-2</v>
      </c>
      <c r="L5692" s="313">
        <f>L5684/(1+HLOOKUP(L5681,$C$3750:$AP$3753,4,0)/$C$3744)^$C5692</f>
        <v>4.0161573096517938E-2</v>
      </c>
    </row>
    <row r="5693" spans="2:42" ht="17.399999999999999" hidden="1" outlineLevel="1">
      <c r="C5693" s="312">
        <f t="shared" si="883"/>
        <v>9</v>
      </c>
      <c r="D5693" s="319">
        <f t="shared" si="882"/>
        <v>3.7808505196413843E-2</v>
      </c>
      <c r="M5693" s="313">
        <f>M5684/(1+HLOOKUP(M5681,$C$3750:$AP$3753,4,0)/$C$3744)^$C5693</f>
        <v>3.7808505196413843E-2</v>
      </c>
    </row>
    <row r="5694" spans="2:42" ht="17.399999999999999" hidden="1" outlineLevel="1">
      <c r="C5694" s="312">
        <f t="shared" si="883"/>
        <v>10</v>
      </c>
      <c r="D5694" s="319">
        <f t="shared" si="882"/>
        <v>3.5479792554894189E-2</v>
      </c>
      <c r="N5694" s="313">
        <f>N5684/(1+HLOOKUP(N5681,$C$3750:$AP$3753,4,0)/$C$3744)^$C5694</f>
        <v>3.5479792554894189E-2</v>
      </c>
    </row>
    <row r="5695" spans="2:42" ht="17.399999999999999" hidden="1" outlineLevel="1">
      <c r="C5695" s="312">
        <f t="shared" si="883"/>
        <v>11</v>
      </c>
      <c r="D5695" s="319">
        <f t="shared" si="882"/>
        <v>3.3182470527847452E-2</v>
      </c>
      <c r="O5695" s="313">
        <f>O5684/(1+HLOOKUP(O5681,$C$3750:$AP$3753,4,0)/$C$3744)^$C5695</f>
        <v>3.3182470527847452E-2</v>
      </c>
    </row>
    <row r="5696" spans="2:42" ht="17.399999999999999" hidden="1" outlineLevel="1">
      <c r="C5696" s="312">
        <f t="shared" si="883"/>
        <v>12</v>
      </c>
      <c r="D5696" s="319">
        <f t="shared" si="882"/>
        <v>3.09230710338705E-2</v>
      </c>
      <c r="P5696" s="313">
        <f>P5684/(1+HLOOKUP(P5681,$C$3750:$AP$3753,4,0)/$C$3744)^$C5696</f>
        <v>3.09230710338705E-2</v>
      </c>
    </row>
    <row r="5697" spans="3:32" ht="17.399999999999999" hidden="1" outlineLevel="1">
      <c r="C5697" s="312">
        <f t="shared" si="883"/>
        <v>13</v>
      </c>
      <c r="D5697" s="319">
        <f t="shared" si="882"/>
        <v>2.9141513054069351E-2</v>
      </c>
      <c r="Q5697" s="313">
        <f>Q5684/(1+HLOOKUP(Q5681,$C$3750:$AP$3753,4,0)/$C$3744)^$C5697</f>
        <v>2.9141513054069351E-2</v>
      </c>
    </row>
    <row r="5698" spans="3:32" ht="17.399999999999999" hidden="1" outlineLevel="1">
      <c r="C5698" s="312">
        <f t="shared" si="883"/>
        <v>14</v>
      </c>
      <c r="D5698" s="319">
        <f t="shared" si="882"/>
        <v>2.7428338958732961E-2</v>
      </c>
      <c r="R5698" s="313">
        <f>R5684/(1+HLOOKUP(R5681,$C$3750:$AP$3753,4,0)/$C$3744)^$C5698</f>
        <v>2.7428338958732961E-2</v>
      </c>
    </row>
    <row r="5699" spans="3:32" ht="17.399999999999999" hidden="1" outlineLevel="1">
      <c r="C5699" s="312">
        <f t="shared" si="883"/>
        <v>15</v>
      </c>
      <c r="D5699" s="319">
        <f t="shared" si="882"/>
        <v>2.5782041941948358E-2</v>
      </c>
      <c r="S5699" s="313">
        <f>S5684/(1+HLOOKUP(S5681,$C$3750:$AP$3753,4,0)/$C$3744)^$C5699</f>
        <v>2.5782041941948358E-2</v>
      </c>
    </row>
    <row r="5700" spans="3:32" ht="17.399999999999999" hidden="1" outlineLevel="1">
      <c r="C5700" s="312">
        <f t="shared" si="883"/>
        <v>16</v>
      </c>
      <c r="D5700" s="319">
        <f t="shared" si="882"/>
        <v>2.420108820124247E-2</v>
      </c>
      <c r="T5700" s="313">
        <f>T5684/(1+HLOOKUP(T5681,$C$3750:$AP$3753,4,0)/$C$3744)^$C5700</f>
        <v>2.420108820124247E-2</v>
      </c>
    </row>
    <row r="5701" spans="3:32" ht="17.399999999999999" hidden="1" outlineLevel="1">
      <c r="C5701" s="312">
        <f t="shared" si="883"/>
        <v>17</v>
      </c>
      <c r="D5701" s="319">
        <f t="shared" si="882"/>
        <v>2.2683921372732334E-2</v>
      </c>
      <c r="U5701" s="313">
        <f>U5684/(1+HLOOKUP(U5681,$C$3750:$AP$3753,4,0)/$C$3744)^$C5701</f>
        <v>2.2683921372732334E-2</v>
      </c>
    </row>
    <row r="5702" spans="3:32" ht="17.399999999999999" hidden="1" outlineLevel="1">
      <c r="C5702" s="312">
        <f t="shared" si="883"/>
        <v>18</v>
      </c>
      <c r="D5702" s="319">
        <f t="shared" si="882"/>
        <v>2.1228966785489026E-2</v>
      </c>
      <c r="V5702" s="313">
        <f>V5684/(1+HLOOKUP(V5681,$C$3750:$AP$3753,4,0)/$C$3744)^$C5702</f>
        <v>2.1228966785489026E-2</v>
      </c>
    </row>
    <row r="5703" spans="3:32" ht="17.399999999999999" hidden="1" outlineLevel="1">
      <c r="C5703" s="312">
        <f t="shared" si="883"/>
        <v>19</v>
      </c>
      <c r="D5703" s="319">
        <f t="shared" si="882"/>
        <v>1.9834635533006361E-2</v>
      </c>
      <c r="W5703" s="313">
        <f>W5684/(1+HLOOKUP(W5681,$C$3750:$AP$3753,4,0)/$C$3744)^$C5703</f>
        <v>1.9834635533006361E-2</v>
      </c>
    </row>
    <row r="5704" spans="3:32" ht="17.399999999999999" hidden="1" outlineLevel="1">
      <c r="C5704" s="312">
        <f t="shared" si="883"/>
        <v>20</v>
      </c>
      <c r="D5704" s="319">
        <f t="shared" si="882"/>
        <v>1.8499328360350533E-2</v>
      </c>
      <c r="X5704" s="313">
        <f>X5684/(1+HLOOKUP(X5681,$C$3750:$AP$3753,4,0)/$C$3744)^$C5704</f>
        <v>1.8499328360350533E-2</v>
      </c>
    </row>
    <row r="5705" spans="3:32" ht="17.399999999999999" hidden="1" outlineLevel="1">
      <c r="C5705" s="312">
        <f t="shared" si="883"/>
        <v>21</v>
      </c>
      <c r="D5705" s="319">
        <f t="shared" si="882"/>
        <v>1.7419158346555854E-2</v>
      </c>
      <c r="Y5705" s="313">
        <f>Y5684/(1+HLOOKUP(Y5681,$C$3750:$AP$3753,4,0)/$C$3744)^$C5705</f>
        <v>1.7419158346555854E-2</v>
      </c>
    </row>
    <row r="5706" spans="3:32" ht="17.399999999999999" hidden="1" outlineLevel="1">
      <c r="C5706" s="312">
        <f t="shared" si="883"/>
        <v>22</v>
      </c>
      <c r="D5706" s="319">
        <f t="shared" si="882"/>
        <v>1.6392768555614525E-2</v>
      </c>
      <c r="Z5706" s="313">
        <f>Z5684/(1+HLOOKUP(Z5681,$C$3750:$AP$3753,4,0)/$C$3744)^$C5706</f>
        <v>1.6392768555614525E-2</v>
      </c>
      <c r="AA5706" s="324"/>
    </row>
    <row r="5707" spans="3:32" ht="17.399999999999999" hidden="1" outlineLevel="1">
      <c r="C5707" s="312">
        <f t="shared" si="883"/>
        <v>23</v>
      </c>
      <c r="D5707" s="319">
        <f t="shared" si="882"/>
        <v>1.5417640439765219E-2</v>
      </c>
      <c r="AA5707" s="313">
        <f>AA5684/(1+HLOOKUP(AA5681,$C$3750:$AP$3753,4,0)/$C$3744)^$C5707</f>
        <v>1.5417640439765219E-2</v>
      </c>
    </row>
    <row r="5708" spans="3:32" ht="17.399999999999999" hidden="1" outlineLevel="1">
      <c r="C5708" s="312">
        <f t="shared" si="883"/>
        <v>24</v>
      </c>
      <c r="D5708" s="319">
        <f t="shared" si="882"/>
        <v>1.4491366207818678E-2</v>
      </c>
      <c r="AA5708" s="319"/>
      <c r="AB5708" s="313">
        <f>AB5684/(1+HLOOKUP(AB5681,$C$3750:$AP$3753,4,0)/$C$3744)^$C5708</f>
        <v>1.4491366207818678E-2</v>
      </c>
    </row>
    <row r="5709" spans="3:32" ht="17.399999999999999" hidden="1" outlineLevel="1">
      <c r="C5709" s="312">
        <f t="shared" si="883"/>
        <v>25</v>
      </c>
      <c r="D5709" s="319">
        <f t="shared" si="882"/>
        <v>1.3611644313039498E-2</v>
      </c>
      <c r="AC5709" s="313">
        <f>AC5684/(1+HLOOKUP(AC5681,$C$3750:$AP$3753,4,0)/$C$3744)^$C5709</f>
        <v>1.3611644313039498E-2</v>
      </c>
    </row>
    <row r="5710" spans="3:32" ht="17.399999999999999" hidden="1" outlineLevel="1">
      <c r="C5710" s="312">
        <f t="shared" si="883"/>
        <v>26</v>
      </c>
      <c r="D5710" s="319">
        <f t="shared" si="882"/>
        <v>1.2776275107303789E-2</v>
      </c>
      <c r="AD5710" s="313">
        <f>AD5684/(1+HLOOKUP(AD5681,$C$3750:$AP$3753,4,0)/$C$3744)^$C5710</f>
        <v>1.2776275107303789E-2</v>
      </c>
    </row>
    <row r="5711" spans="3:32" ht="17.399999999999999" hidden="1" outlineLevel="1">
      <c r="C5711" s="312">
        <f t="shared" si="883"/>
        <v>27</v>
      </c>
      <c r="D5711" s="319">
        <f t="shared" si="882"/>
        <v>1.1983156656238343E-2</v>
      </c>
      <c r="AE5711" s="313">
        <f>AE5684/(1+HLOOKUP(AE5681,$C$3750:$AP$3753,4,0)/$C$3744)^$C5711</f>
        <v>1.1983156656238343E-2</v>
      </c>
    </row>
    <row r="5712" spans="3:32" ht="17.399999999999999" hidden="1" outlineLevel="1">
      <c r="C5712" s="312">
        <f t="shared" si="883"/>
        <v>28</v>
      </c>
      <c r="D5712" s="319">
        <f t="shared" si="882"/>
        <v>1.1230280710176097E-2</v>
      </c>
      <c r="AF5712" s="313">
        <f>AF5684/(1+HLOOKUP(AF5681,$C$3750:$AP$3753,4,0)/$C$3744)^$C5712</f>
        <v>1.1230280710176097E-2</v>
      </c>
    </row>
    <row r="5713" spans="2:43" ht="17.399999999999999" hidden="1" outlineLevel="1">
      <c r="C5713" s="312">
        <f t="shared" si="883"/>
        <v>29</v>
      </c>
      <c r="D5713" s="319">
        <f t="shared" si="882"/>
        <v>1.05157288258901E-2</v>
      </c>
      <c r="AG5713" s="313">
        <f>AG5684/(1+HLOOKUP(AG5681,$C$3750:$AP$3753,4,0)/$C$3744)^$C5713</f>
        <v>1.05157288258901E-2</v>
      </c>
    </row>
    <row r="5714" spans="2:43" ht="17.399999999999999" hidden="1" outlineLevel="1">
      <c r="C5714" s="312">
        <f t="shared" si="883"/>
        <v>30</v>
      </c>
      <c r="D5714" s="319">
        <f t="shared" si="882"/>
        <v>9.837668634198762E-3</v>
      </c>
      <c r="AG5714" s="319"/>
      <c r="AH5714" s="313">
        <f>AH5684/(1+HLOOKUP(AH5681,$C$3750:$AP$3753,4,0)/$C$3744)^$C5714</f>
        <v>9.837668634198762E-3</v>
      </c>
    </row>
    <row r="5715" spans="2:43" ht="17.399999999999999" hidden="1" outlineLevel="1">
      <c r="C5715" s="312">
        <f t="shared" si="883"/>
        <v>31</v>
      </c>
      <c r="D5715" s="319">
        <f t="shared" si="882"/>
        <v>9.1943502486563147E-3</v>
      </c>
      <c r="AG5715" s="319"/>
      <c r="AH5715" s="319"/>
      <c r="AI5715" s="313">
        <f>AI5684/(1+HLOOKUP(AI5681,$C$3750:$AP$3753,4,0)/$C$3744)^$C5715</f>
        <v>9.1943502486563147E-3</v>
      </c>
    </row>
    <row r="5716" spans="2:43" ht="17.399999999999999" hidden="1" outlineLevel="1">
      <c r="C5716" s="312">
        <f t="shared" si="883"/>
        <v>32</v>
      </c>
      <c r="D5716" s="319">
        <f t="shared" si="882"/>
        <v>8.5841028106705009E-3</v>
      </c>
      <c r="AG5716" s="319"/>
      <c r="AH5716" s="319"/>
      <c r="AI5716" s="319"/>
      <c r="AJ5716" s="313">
        <f>AJ5684/(1+HLOOKUP(AJ5681,$C$3750:$AP$3753,4,0)/$C$3744)^$C5716</f>
        <v>8.5841028106705009E-3</v>
      </c>
    </row>
    <row r="5717" spans="2:43" ht="17.399999999999999" hidden="1" outlineLevel="1">
      <c r="C5717" s="312">
        <f t="shared" si="883"/>
        <v>33</v>
      </c>
      <c r="D5717" s="319">
        <f t="shared" si="882"/>
        <v>8.005331166509826E-3</v>
      </c>
      <c r="AG5717" s="319"/>
      <c r="AH5717" s="319"/>
      <c r="AI5717" s="319"/>
      <c r="AJ5717" s="319"/>
      <c r="AK5717" s="313">
        <f>AK5684/(1+HLOOKUP(AK5681,$C$3750:$AP$3753,4,0)/$C$3744)^$C5717</f>
        <v>8.005331166509826E-3</v>
      </c>
    </row>
    <row r="5718" spans="2:43" ht="17.399999999999999" hidden="1" outlineLevel="1">
      <c r="C5718" s="312">
        <f t="shared" si="883"/>
        <v>34</v>
      </c>
      <c r="D5718" s="319">
        <f t="shared" si="882"/>
        <v>7.4565126717831458E-3</v>
      </c>
      <c r="AG5718" s="319"/>
      <c r="AH5718" s="319"/>
      <c r="AI5718" s="319"/>
      <c r="AJ5718" s="319"/>
      <c r="AK5718" s="319"/>
      <c r="AL5718" s="313">
        <f>AL5684/(1+HLOOKUP(AL5681,$C$3750:$AP$3753,4,0)/$C$3744)^$C5718</f>
        <v>7.4565126717831458E-3</v>
      </c>
    </row>
    <row r="5719" spans="2:43" ht="17.399999999999999" hidden="1" outlineLevel="1">
      <c r="C5719" s="312">
        <f t="shared" si="883"/>
        <v>35</v>
      </c>
      <c r="D5719" s="319">
        <f t="shared" si="882"/>
        <v>6.936194119094059E-3</v>
      </c>
      <c r="AG5719" s="319"/>
      <c r="AH5719" s="319"/>
      <c r="AI5719" s="319"/>
      <c r="AJ5719" s="319"/>
      <c r="AK5719" s="319"/>
      <c r="AL5719" s="319"/>
      <c r="AM5719" s="313">
        <f>AM5684/(1+HLOOKUP(AM5681,$C$3750:$AP$3753,4,0)/$C$3744)^$C5719</f>
        <v>6.936194119094059E-3</v>
      </c>
    </row>
    <row r="5720" spans="2:43" ht="17.399999999999999" hidden="1" outlineLevel="1">
      <c r="C5720" s="312">
        <f t="shared" si="883"/>
        <v>36</v>
      </c>
      <c r="D5720" s="319">
        <f t="shared" si="882"/>
        <v>6.4429887846900579E-3</v>
      </c>
      <c r="AG5720" s="319"/>
      <c r="AH5720" s="319"/>
      <c r="AI5720" s="319"/>
      <c r="AJ5720" s="319"/>
      <c r="AK5720" s="319"/>
      <c r="AL5720" s="319"/>
      <c r="AM5720" s="319"/>
      <c r="AN5720" s="313">
        <f>AN5684/(1+HLOOKUP(AN5681,$C$3750:$AP$3753,4,0)/$C$3744)^$C5720</f>
        <v>6.4429887846900579E-3</v>
      </c>
    </row>
    <row r="5721" spans="2:43" ht="17.399999999999999" hidden="1" outlineLevel="1">
      <c r="C5721" s="312">
        <f t="shared" si="883"/>
        <v>37</v>
      </c>
      <c r="D5721" s="319">
        <f t="shared" si="882"/>
        <v>5.9755735900397944E-3</v>
      </c>
      <c r="AG5721" s="319"/>
      <c r="AH5721" s="319"/>
      <c r="AI5721" s="319"/>
      <c r="AJ5721" s="319"/>
      <c r="AK5721" s="319"/>
      <c r="AL5721" s="319"/>
      <c r="AM5721" s="319"/>
      <c r="AN5721" s="319"/>
      <c r="AO5721" s="313">
        <f>AO5684/(1+HLOOKUP(AO5681,$C$3750:$AP$3753,4,0)/$C$3744)^$C5721</f>
        <v>5.9755735900397944E-3</v>
      </c>
    </row>
    <row r="5722" spans="2:43" ht="17.399999999999999" hidden="1" outlineLevel="1">
      <c r="B5722" s="268"/>
      <c r="C5722" s="314">
        <f t="shared" si="883"/>
        <v>38</v>
      </c>
      <c r="D5722" s="321">
        <f>D5684-SUM(D5685:D5721)</f>
        <v>9.9482191797818142E-2</v>
      </c>
      <c r="E5722" s="268"/>
      <c r="F5722" s="268"/>
      <c r="G5722" s="268"/>
      <c r="H5722" s="268"/>
      <c r="I5722" s="268"/>
      <c r="J5722" s="268"/>
      <c r="K5722" s="268"/>
      <c r="L5722" s="268"/>
      <c r="M5722" s="268"/>
      <c r="N5722" s="268"/>
      <c r="O5722" s="268"/>
      <c r="P5722" s="268"/>
      <c r="Q5722" s="268"/>
      <c r="R5722" s="268"/>
      <c r="S5722" s="268"/>
      <c r="T5722" s="268"/>
      <c r="U5722" s="268"/>
      <c r="V5722" s="268"/>
      <c r="W5722" s="268"/>
      <c r="X5722" s="268"/>
      <c r="Y5722" s="268"/>
      <c r="Z5722" s="268"/>
      <c r="AA5722" s="268"/>
      <c r="AB5722" s="268"/>
      <c r="AC5722" s="268"/>
      <c r="AD5722" s="268"/>
      <c r="AE5722" s="268"/>
      <c r="AF5722" s="268"/>
      <c r="AG5722" s="268"/>
      <c r="AH5722" s="321"/>
      <c r="AI5722" s="321"/>
      <c r="AJ5722" s="321"/>
      <c r="AK5722" s="321"/>
      <c r="AL5722" s="321"/>
      <c r="AM5722" s="321"/>
      <c r="AN5722" s="321"/>
      <c r="AO5722" s="321"/>
      <c r="AP5722" s="316">
        <f>((AP5684/$D5722)^(1/$C5722)-1)*$C$3744</f>
        <v>0.25685721811072071</v>
      </c>
    </row>
    <row r="5723" spans="2:43" hidden="1" outlineLevel="1"/>
    <row r="5724" spans="2:43" ht="17.399999999999999" collapsed="1">
      <c r="B5724" s="302" t="s">
        <v>130</v>
      </c>
      <c r="C5724" s="304">
        <f>AQ5766</f>
        <v>0.25867236534355786</v>
      </c>
      <c r="D5724" s="317">
        <v>0</v>
      </c>
      <c r="E5724" s="317">
        <f t="shared" ref="E5724:AQ5724" si="884">D5724+1</f>
        <v>1</v>
      </c>
      <c r="F5724" s="317">
        <f t="shared" si="884"/>
        <v>2</v>
      </c>
      <c r="G5724" s="317">
        <f t="shared" si="884"/>
        <v>3</v>
      </c>
      <c r="H5724" s="317">
        <f t="shared" si="884"/>
        <v>4</v>
      </c>
      <c r="I5724" s="317">
        <f t="shared" si="884"/>
        <v>5</v>
      </c>
      <c r="J5724" s="317">
        <f t="shared" si="884"/>
        <v>6</v>
      </c>
      <c r="K5724" s="317">
        <f t="shared" si="884"/>
        <v>7</v>
      </c>
      <c r="L5724" s="317">
        <f t="shared" si="884"/>
        <v>8</v>
      </c>
      <c r="M5724" s="317">
        <f t="shared" si="884"/>
        <v>9</v>
      </c>
      <c r="N5724" s="317">
        <f t="shared" si="884"/>
        <v>10</v>
      </c>
      <c r="O5724" s="317">
        <f t="shared" si="884"/>
        <v>11</v>
      </c>
      <c r="P5724" s="317">
        <f t="shared" si="884"/>
        <v>12</v>
      </c>
      <c r="Q5724" s="317">
        <f t="shared" si="884"/>
        <v>13</v>
      </c>
      <c r="R5724" s="317">
        <f t="shared" si="884"/>
        <v>14</v>
      </c>
      <c r="S5724" s="317">
        <f t="shared" si="884"/>
        <v>15</v>
      </c>
      <c r="T5724" s="317">
        <f t="shared" si="884"/>
        <v>16</v>
      </c>
      <c r="U5724" s="317">
        <f t="shared" si="884"/>
        <v>17</v>
      </c>
      <c r="V5724" s="317">
        <f t="shared" si="884"/>
        <v>18</v>
      </c>
      <c r="W5724" s="317">
        <f t="shared" si="884"/>
        <v>19</v>
      </c>
      <c r="X5724" s="317">
        <f t="shared" si="884"/>
        <v>20</v>
      </c>
      <c r="Y5724" s="317">
        <f t="shared" si="884"/>
        <v>21</v>
      </c>
      <c r="Z5724" s="317">
        <f t="shared" si="884"/>
        <v>22</v>
      </c>
      <c r="AA5724" s="317">
        <f t="shared" si="884"/>
        <v>23</v>
      </c>
      <c r="AB5724" s="317">
        <f t="shared" si="884"/>
        <v>24</v>
      </c>
      <c r="AC5724" s="317">
        <f t="shared" si="884"/>
        <v>25</v>
      </c>
      <c r="AD5724" s="317">
        <f t="shared" si="884"/>
        <v>26</v>
      </c>
      <c r="AE5724" s="317">
        <f t="shared" si="884"/>
        <v>27</v>
      </c>
      <c r="AF5724" s="317">
        <f t="shared" si="884"/>
        <v>28</v>
      </c>
      <c r="AG5724" s="317">
        <f t="shared" si="884"/>
        <v>29</v>
      </c>
      <c r="AH5724" s="317">
        <f t="shared" si="884"/>
        <v>30</v>
      </c>
      <c r="AI5724" s="317">
        <f t="shared" si="884"/>
        <v>31</v>
      </c>
      <c r="AJ5724" s="317">
        <f t="shared" si="884"/>
        <v>32</v>
      </c>
      <c r="AK5724" s="317">
        <f t="shared" si="884"/>
        <v>33</v>
      </c>
      <c r="AL5724" s="317">
        <f t="shared" si="884"/>
        <v>34</v>
      </c>
      <c r="AM5724" s="317">
        <f t="shared" si="884"/>
        <v>35</v>
      </c>
      <c r="AN5724" s="317">
        <f t="shared" si="884"/>
        <v>36</v>
      </c>
      <c r="AO5724" s="317">
        <f t="shared" si="884"/>
        <v>37</v>
      </c>
      <c r="AP5724" s="317">
        <f t="shared" si="884"/>
        <v>38</v>
      </c>
      <c r="AQ5724" s="318">
        <f t="shared" si="884"/>
        <v>39</v>
      </c>
    </row>
    <row r="5725" spans="2:43" ht="17.399999999999999" hidden="1" outlineLevel="1">
      <c r="C5725" s="307" t="s">
        <v>2487</v>
      </c>
      <c r="D5725" s="319"/>
      <c r="E5725" s="319"/>
      <c r="F5725" s="319"/>
      <c r="G5725" s="319"/>
      <c r="H5725" s="319"/>
      <c r="I5725" s="319"/>
      <c r="J5725" s="319"/>
      <c r="K5725" s="319"/>
      <c r="L5725" s="319"/>
      <c r="M5725" s="319"/>
      <c r="N5725" s="319"/>
      <c r="O5725" s="319"/>
      <c r="P5725" s="319"/>
      <c r="Q5725" s="319"/>
      <c r="R5725" s="319"/>
      <c r="S5725" s="319"/>
      <c r="T5725" s="319"/>
      <c r="U5725" s="319"/>
      <c r="V5725" s="319"/>
      <c r="W5725" s="319"/>
      <c r="X5725" s="319"/>
      <c r="Y5725" s="319"/>
      <c r="Z5725" s="319"/>
      <c r="AA5725" s="319"/>
      <c r="AB5725" s="319"/>
      <c r="AC5725" s="319"/>
      <c r="AD5725" s="319"/>
      <c r="AE5725" s="319"/>
      <c r="AF5725" s="319"/>
      <c r="AG5725" s="319"/>
      <c r="AH5725" s="319"/>
      <c r="AI5725" s="319"/>
      <c r="AJ5725" s="319"/>
      <c r="AK5725" s="319"/>
      <c r="AL5725" s="319"/>
      <c r="AM5725" s="319"/>
      <c r="AN5725" s="319"/>
      <c r="AO5725" s="319"/>
      <c r="AP5725" s="319"/>
      <c r="AQ5725" s="319">
        <v>1</v>
      </c>
    </row>
    <row r="5726" spans="2:43" ht="17.399999999999999" hidden="1" outlineLevel="1">
      <c r="C5726" s="307" t="s">
        <v>2488</v>
      </c>
      <c r="D5726" s="319"/>
      <c r="E5726" s="319">
        <f t="shared" ref="E5726:AP5726" si="885">F5726</f>
        <v>5.9019999999999961E-2</v>
      </c>
      <c r="F5726" s="319">
        <f t="shared" si="885"/>
        <v>5.9019999999999961E-2</v>
      </c>
      <c r="G5726" s="319">
        <f t="shared" si="885"/>
        <v>5.9019999999999961E-2</v>
      </c>
      <c r="H5726" s="319">
        <f t="shared" si="885"/>
        <v>5.9019999999999961E-2</v>
      </c>
      <c r="I5726" s="319">
        <f t="shared" si="885"/>
        <v>5.9019999999999961E-2</v>
      </c>
      <c r="J5726" s="319">
        <f t="shared" si="885"/>
        <v>5.9019999999999961E-2</v>
      </c>
      <c r="K5726" s="319">
        <f t="shared" si="885"/>
        <v>5.9019999999999961E-2</v>
      </c>
      <c r="L5726" s="319">
        <f t="shared" si="885"/>
        <v>5.9019999999999961E-2</v>
      </c>
      <c r="M5726" s="319">
        <f t="shared" si="885"/>
        <v>5.9019999999999961E-2</v>
      </c>
      <c r="N5726" s="319">
        <f t="shared" si="885"/>
        <v>5.9019999999999961E-2</v>
      </c>
      <c r="O5726" s="319">
        <f t="shared" si="885"/>
        <v>5.9019999999999961E-2</v>
      </c>
      <c r="P5726" s="319">
        <f t="shared" si="885"/>
        <v>5.9019999999999961E-2</v>
      </c>
      <c r="Q5726" s="319">
        <f t="shared" si="885"/>
        <v>5.9019999999999961E-2</v>
      </c>
      <c r="R5726" s="319">
        <f t="shared" si="885"/>
        <v>5.9019999999999961E-2</v>
      </c>
      <c r="S5726" s="319">
        <f t="shared" si="885"/>
        <v>5.9019999999999961E-2</v>
      </c>
      <c r="T5726" s="319">
        <f t="shared" si="885"/>
        <v>5.9019999999999961E-2</v>
      </c>
      <c r="U5726" s="319">
        <f t="shared" si="885"/>
        <v>5.9019999999999961E-2</v>
      </c>
      <c r="V5726" s="319">
        <f t="shared" si="885"/>
        <v>5.9019999999999961E-2</v>
      </c>
      <c r="W5726" s="319">
        <f t="shared" si="885"/>
        <v>5.9019999999999961E-2</v>
      </c>
      <c r="X5726" s="319">
        <f t="shared" si="885"/>
        <v>5.9019999999999961E-2</v>
      </c>
      <c r="Y5726" s="319">
        <f t="shared" si="885"/>
        <v>5.9019999999999961E-2</v>
      </c>
      <c r="Z5726" s="319">
        <f t="shared" si="885"/>
        <v>5.9019999999999961E-2</v>
      </c>
      <c r="AA5726" s="319">
        <f t="shared" si="885"/>
        <v>5.9019999999999961E-2</v>
      </c>
      <c r="AB5726" s="319">
        <f t="shared" si="885"/>
        <v>5.9019999999999961E-2</v>
      </c>
      <c r="AC5726" s="319">
        <f t="shared" si="885"/>
        <v>5.9019999999999961E-2</v>
      </c>
      <c r="AD5726" s="319">
        <f t="shared" si="885"/>
        <v>5.9019999999999961E-2</v>
      </c>
      <c r="AE5726" s="319">
        <f t="shared" si="885"/>
        <v>5.9019999999999961E-2</v>
      </c>
      <c r="AF5726" s="319">
        <f t="shared" si="885"/>
        <v>5.9019999999999961E-2</v>
      </c>
      <c r="AG5726" s="319">
        <f t="shared" si="885"/>
        <v>5.9019999999999961E-2</v>
      </c>
      <c r="AH5726" s="319">
        <f t="shared" si="885"/>
        <v>5.9019999999999961E-2</v>
      </c>
      <c r="AI5726" s="319">
        <f t="shared" si="885"/>
        <v>5.9019999999999961E-2</v>
      </c>
      <c r="AJ5726" s="319">
        <f t="shared" si="885"/>
        <v>5.9019999999999961E-2</v>
      </c>
      <c r="AK5726" s="319">
        <f t="shared" si="885"/>
        <v>5.9019999999999961E-2</v>
      </c>
      <c r="AL5726" s="319">
        <f t="shared" si="885"/>
        <v>5.9019999999999961E-2</v>
      </c>
      <c r="AM5726" s="319">
        <f t="shared" si="885"/>
        <v>5.9019999999999961E-2</v>
      </c>
      <c r="AN5726" s="319">
        <f t="shared" si="885"/>
        <v>5.9019999999999961E-2</v>
      </c>
      <c r="AO5726" s="319">
        <f t="shared" si="885"/>
        <v>5.9019999999999961E-2</v>
      </c>
      <c r="AP5726" s="319">
        <f t="shared" si="885"/>
        <v>5.9019999999999961E-2</v>
      </c>
      <c r="AQ5726" s="319">
        <f>HLOOKUP(AQ5724,$C$3750:$AP$3752,3,0)/$C$3744</f>
        <v>5.9019999999999961E-2</v>
      </c>
    </row>
    <row r="5727" spans="2:43" ht="17.399999999999999" hidden="1" outlineLevel="1">
      <c r="C5727" s="307" t="s">
        <v>2489</v>
      </c>
      <c r="D5727" s="319">
        <v>1</v>
      </c>
      <c r="E5727" s="319">
        <f t="shared" ref="E5727:AQ5727" si="886">SUM(E5725:E5726)</f>
        <v>5.9019999999999961E-2</v>
      </c>
      <c r="F5727" s="319">
        <f t="shared" si="886"/>
        <v>5.9019999999999961E-2</v>
      </c>
      <c r="G5727" s="319">
        <f t="shared" si="886"/>
        <v>5.9019999999999961E-2</v>
      </c>
      <c r="H5727" s="319">
        <f t="shared" si="886"/>
        <v>5.9019999999999961E-2</v>
      </c>
      <c r="I5727" s="319">
        <f t="shared" si="886"/>
        <v>5.9019999999999961E-2</v>
      </c>
      <c r="J5727" s="319">
        <f t="shared" si="886"/>
        <v>5.9019999999999961E-2</v>
      </c>
      <c r="K5727" s="319">
        <f t="shared" si="886"/>
        <v>5.9019999999999961E-2</v>
      </c>
      <c r="L5727" s="319">
        <f t="shared" si="886"/>
        <v>5.9019999999999961E-2</v>
      </c>
      <c r="M5727" s="319">
        <f t="shared" si="886"/>
        <v>5.9019999999999961E-2</v>
      </c>
      <c r="N5727" s="319">
        <f t="shared" si="886"/>
        <v>5.9019999999999961E-2</v>
      </c>
      <c r="O5727" s="319">
        <f t="shared" si="886"/>
        <v>5.9019999999999961E-2</v>
      </c>
      <c r="P5727" s="319">
        <f t="shared" si="886"/>
        <v>5.9019999999999961E-2</v>
      </c>
      <c r="Q5727" s="319">
        <f t="shared" si="886"/>
        <v>5.9019999999999961E-2</v>
      </c>
      <c r="R5727" s="319">
        <f t="shared" si="886"/>
        <v>5.9019999999999961E-2</v>
      </c>
      <c r="S5727" s="319">
        <f t="shared" si="886"/>
        <v>5.9019999999999961E-2</v>
      </c>
      <c r="T5727" s="319">
        <f t="shared" si="886"/>
        <v>5.9019999999999961E-2</v>
      </c>
      <c r="U5727" s="319">
        <f t="shared" si="886"/>
        <v>5.9019999999999961E-2</v>
      </c>
      <c r="V5727" s="319">
        <f t="shared" si="886"/>
        <v>5.9019999999999961E-2</v>
      </c>
      <c r="W5727" s="319">
        <f t="shared" si="886"/>
        <v>5.9019999999999961E-2</v>
      </c>
      <c r="X5727" s="319">
        <f t="shared" si="886"/>
        <v>5.9019999999999961E-2</v>
      </c>
      <c r="Y5727" s="319">
        <f t="shared" si="886"/>
        <v>5.9019999999999961E-2</v>
      </c>
      <c r="Z5727" s="319">
        <f t="shared" si="886"/>
        <v>5.9019999999999961E-2</v>
      </c>
      <c r="AA5727" s="319">
        <f t="shared" si="886"/>
        <v>5.9019999999999961E-2</v>
      </c>
      <c r="AB5727" s="319">
        <f t="shared" si="886"/>
        <v>5.9019999999999961E-2</v>
      </c>
      <c r="AC5727" s="319">
        <f t="shared" si="886"/>
        <v>5.9019999999999961E-2</v>
      </c>
      <c r="AD5727" s="319">
        <f t="shared" si="886"/>
        <v>5.9019999999999961E-2</v>
      </c>
      <c r="AE5727" s="319">
        <f t="shared" si="886"/>
        <v>5.9019999999999961E-2</v>
      </c>
      <c r="AF5727" s="319">
        <f t="shared" si="886"/>
        <v>5.9019999999999961E-2</v>
      </c>
      <c r="AG5727" s="319">
        <f t="shared" si="886"/>
        <v>5.9019999999999961E-2</v>
      </c>
      <c r="AH5727" s="319">
        <f t="shared" si="886"/>
        <v>5.9019999999999961E-2</v>
      </c>
      <c r="AI5727" s="319">
        <f t="shared" si="886"/>
        <v>5.9019999999999961E-2</v>
      </c>
      <c r="AJ5727" s="319">
        <f t="shared" si="886"/>
        <v>5.9019999999999961E-2</v>
      </c>
      <c r="AK5727" s="319">
        <f t="shared" si="886"/>
        <v>5.9019999999999961E-2</v>
      </c>
      <c r="AL5727" s="319">
        <f t="shared" si="886"/>
        <v>5.9019999999999961E-2</v>
      </c>
      <c r="AM5727" s="319">
        <f t="shared" si="886"/>
        <v>5.9019999999999961E-2</v>
      </c>
      <c r="AN5727" s="319">
        <f t="shared" si="886"/>
        <v>5.9019999999999961E-2</v>
      </c>
      <c r="AO5727" s="319">
        <f t="shared" si="886"/>
        <v>5.9019999999999961E-2</v>
      </c>
      <c r="AP5727" s="319">
        <f t="shared" si="886"/>
        <v>5.9019999999999961E-2</v>
      </c>
      <c r="AQ5727" s="319">
        <f t="shared" si="886"/>
        <v>1.0590199999999999</v>
      </c>
    </row>
    <row r="5728" spans="2:43" ht="17.399999999999999" hidden="1" outlineLevel="1">
      <c r="C5728" s="312">
        <v>1</v>
      </c>
      <c r="D5728" s="319">
        <f t="shared" ref="D5728:D5764" si="887">SUM(E5728:AO5728)</f>
        <v>5.6978736755726074E-2</v>
      </c>
      <c r="E5728" s="313">
        <f>E5727/(1+HLOOKUP(E5724,$C$3750:$AP$3753,4,0)/$C$3744)^$C5728</f>
        <v>5.6978736755726074E-2</v>
      </c>
      <c r="F5728" s="320"/>
      <c r="G5728" s="320"/>
    </row>
    <row r="5729" spans="3:21" ht="17.399999999999999" hidden="1" outlineLevel="1">
      <c r="C5729" s="312">
        <f t="shared" ref="C5729:C5766" si="888">C5728+1</f>
        <v>2</v>
      </c>
      <c r="D5729" s="319">
        <f t="shared" si="887"/>
        <v>5.467123365259581E-2</v>
      </c>
      <c r="E5729" s="319"/>
      <c r="F5729" s="313">
        <f>F5727/(1+HLOOKUP(F5724,$C$3750:$AP$3753,4,0)/$C$3744)^$C5729</f>
        <v>5.467123365259581E-2</v>
      </c>
      <c r="G5729" s="319"/>
    </row>
    <row r="5730" spans="3:21" ht="17.399999999999999" hidden="1" outlineLevel="1">
      <c r="C5730" s="312">
        <f t="shared" si="888"/>
        <v>3</v>
      </c>
      <c r="D5730" s="319">
        <f t="shared" si="887"/>
        <v>5.2211553674364364E-2</v>
      </c>
      <c r="G5730" s="313">
        <f>G5727/(1+HLOOKUP(G5724,$C$3750:$AP$3753,4,0)/$C$3744)^$C5730</f>
        <v>5.2211553674364364E-2</v>
      </c>
    </row>
    <row r="5731" spans="3:21" ht="17.399999999999999" hidden="1" outlineLevel="1">
      <c r="C5731" s="312">
        <f t="shared" si="888"/>
        <v>4</v>
      </c>
      <c r="D5731" s="319">
        <f t="shared" si="887"/>
        <v>4.9769765175136253E-2</v>
      </c>
      <c r="H5731" s="313">
        <f>H5727/(1+HLOOKUP(H5724,$C$3750:$AP$3753,4,0)/$C$3744)^$C5731</f>
        <v>4.9769765175136253E-2</v>
      </c>
    </row>
    <row r="5732" spans="3:21" ht="17.399999999999999" hidden="1" outlineLevel="1">
      <c r="C5732" s="312">
        <f t="shared" si="888"/>
        <v>5</v>
      </c>
      <c r="D5732" s="319">
        <f t="shared" si="887"/>
        <v>4.7393780262879458E-2</v>
      </c>
      <c r="I5732" s="313">
        <f>I5727/(1+HLOOKUP(I5724,$C$3750:$AP$3753,4,0)/$C$3744)^$C5732</f>
        <v>4.7393780262879458E-2</v>
      </c>
    </row>
    <row r="5733" spans="3:21" ht="17.399999999999999" hidden="1" outlineLevel="1">
      <c r="C5733" s="312">
        <f t="shared" si="888"/>
        <v>6</v>
      </c>
      <c r="D5733" s="319">
        <f t="shared" si="887"/>
        <v>4.5009361217754999E-2</v>
      </c>
      <c r="J5733" s="313">
        <f>J5727/(1+HLOOKUP(J5724,$C$3750:$AP$3753,4,0)/$C$3744)^$C5733</f>
        <v>4.5009361217754999E-2</v>
      </c>
    </row>
    <row r="5734" spans="3:21" ht="17.399999999999999" hidden="1" outlineLevel="1">
      <c r="C5734" s="312">
        <f t="shared" si="888"/>
        <v>7</v>
      </c>
      <c r="D5734" s="319">
        <f t="shared" si="887"/>
        <v>4.2625362772024299E-2</v>
      </c>
      <c r="K5734" s="313">
        <f>K5727/(1+HLOOKUP(K5724,$C$3750:$AP$3753,4,0)/$C$3744)^$C5734</f>
        <v>4.2625362772024299E-2</v>
      </c>
    </row>
    <row r="5735" spans="3:21" ht="17.399999999999999" hidden="1" outlineLevel="1">
      <c r="C5735" s="312">
        <f t="shared" si="888"/>
        <v>8</v>
      </c>
      <c r="D5735" s="319">
        <f t="shared" si="887"/>
        <v>4.0250229990770735E-2</v>
      </c>
      <c r="L5735" s="313">
        <f>L5727/(1+HLOOKUP(L5724,$C$3750:$AP$3753,4,0)/$C$3744)^$C5735</f>
        <v>4.0250229990770735E-2</v>
      </c>
    </row>
    <row r="5736" spans="3:21" ht="17.399999999999999" hidden="1" outlineLevel="1">
      <c r="C5736" s="312">
        <f t="shared" si="888"/>
        <v>9</v>
      </c>
      <c r="D5736" s="319">
        <f t="shared" si="887"/>
        <v>3.7891967680291135E-2</v>
      </c>
      <c r="M5736" s="313">
        <f>M5727/(1+HLOOKUP(M5724,$C$3750:$AP$3753,4,0)/$C$3744)^$C5736</f>
        <v>3.7891967680291135E-2</v>
      </c>
    </row>
    <row r="5737" spans="3:21" ht="17.399999999999999" hidden="1" outlineLevel="1">
      <c r="C5737" s="312">
        <f t="shared" si="888"/>
        <v>10</v>
      </c>
      <c r="D5737" s="319">
        <f t="shared" si="887"/>
        <v>3.5558114392763712E-2</v>
      </c>
      <c r="N5737" s="313">
        <f>N5727/(1+HLOOKUP(N5724,$C$3750:$AP$3753,4,0)/$C$3744)^$C5737</f>
        <v>3.5558114392763712E-2</v>
      </c>
    </row>
    <row r="5738" spans="3:21" ht="17.399999999999999" hidden="1" outlineLevel="1">
      <c r="C5738" s="312">
        <f t="shared" si="888"/>
        <v>11</v>
      </c>
      <c r="D5738" s="319">
        <f t="shared" si="887"/>
        <v>3.325572101466389E-2</v>
      </c>
      <c r="O5738" s="313">
        <f>O5727/(1+HLOOKUP(O5724,$C$3750:$AP$3753,4,0)/$C$3744)^$C5738</f>
        <v>3.325572101466389E-2</v>
      </c>
    </row>
    <row r="5739" spans="3:21" ht="17.399999999999999" hidden="1" outlineLevel="1">
      <c r="C5739" s="312">
        <f t="shared" si="888"/>
        <v>12</v>
      </c>
      <c r="D5739" s="319">
        <f t="shared" si="887"/>
        <v>3.0991333883834894E-2</v>
      </c>
      <c r="P5739" s="313">
        <f>P5727/(1+HLOOKUP(P5724,$C$3750:$AP$3753,4,0)/$C$3744)^$C5739</f>
        <v>3.0991333883834894E-2</v>
      </c>
    </row>
    <row r="5740" spans="3:21" ht="17.399999999999999" hidden="1" outlineLevel="1">
      <c r="C5740" s="312">
        <f t="shared" si="888"/>
        <v>13</v>
      </c>
      <c r="D5740" s="319">
        <f t="shared" si="887"/>
        <v>2.9205843104961333E-2</v>
      </c>
      <c r="Q5740" s="313">
        <f>Q5727/(1+HLOOKUP(Q5724,$C$3750:$AP$3753,4,0)/$C$3744)^$C5740</f>
        <v>2.9205843104961333E-2</v>
      </c>
    </row>
    <row r="5741" spans="3:21" ht="17.399999999999999" hidden="1" outlineLevel="1">
      <c r="C5741" s="312">
        <f t="shared" si="888"/>
        <v>14</v>
      </c>
      <c r="D5741" s="319">
        <f t="shared" si="887"/>
        <v>2.7488887168354889E-2</v>
      </c>
      <c r="R5741" s="313">
        <f>R5727/(1+HLOOKUP(R5724,$C$3750:$AP$3753,4,0)/$C$3744)^$C5741</f>
        <v>2.7488887168354889E-2</v>
      </c>
    </row>
    <row r="5742" spans="3:21" ht="17.399999999999999" hidden="1" outlineLevel="1">
      <c r="C5742" s="312">
        <f t="shared" si="888"/>
        <v>15</v>
      </c>
      <c r="D5742" s="319">
        <f t="shared" si="887"/>
        <v>2.5838955941820209E-2</v>
      </c>
      <c r="S5742" s="313">
        <f>S5727/(1+HLOOKUP(S5724,$C$3750:$AP$3753,4,0)/$C$3744)^$C5742</f>
        <v>2.5838955941820209E-2</v>
      </c>
    </row>
    <row r="5743" spans="3:21" ht="17.399999999999999" hidden="1" outlineLevel="1">
      <c r="C5743" s="312">
        <f t="shared" si="888"/>
        <v>16</v>
      </c>
      <c r="D5743" s="319">
        <f t="shared" si="887"/>
        <v>2.4254512237006802E-2</v>
      </c>
      <c r="T5743" s="313">
        <f>T5727/(1+HLOOKUP(T5724,$C$3750:$AP$3753,4,0)/$C$3744)^$C5743</f>
        <v>2.4254512237006802E-2</v>
      </c>
    </row>
    <row r="5744" spans="3:21" ht="17.399999999999999" hidden="1" outlineLevel="1">
      <c r="C5744" s="312">
        <f t="shared" si="888"/>
        <v>17</v>
      </c>
      <c r="D5744" s="319">
        <f t="shared" si="887"/>
        <v>2.2733996254349843E-2</v>
      </c>
      <c r="U5744" s="313">
        <f>U5727/(1+HLOOKUP(U5724,$C$3750:$AP$3753,4,0)/$C$3744)^$C5744</f>
        <v>2.2733996254349843E-2</v>
      </c>
    </row>
    <row r="5745" spans="3:37" ht="17.399999999999999" hidden="1" outlineLevel="1">
      <c r="C5745" s="312">
        <f t="shared" si="888"/>
        <v>18</v>
      </c>
      <c r="D5745" s="319">
        <f t="shared" si="887"/>
        <v>2.1275829846825647E-2</v>
      </c>
      <c r="V5745" s="313">
        <f>V5727/(1+HLOOKUP(V5724,$C$3750:$AP$3753,4,0)/$C$3744)^$C5745</f>
        <v>2.1275829846825647E-2</v>
      </c>
    </row>
    <row r="5746" spans="3:37" ht="17.399999999999999" hidden="1" outlineLevel="1">
      <c r="C5746" s="312">
        <f t="shared" si="888"/>
        <v>19</v>
      </c>
      <c r="D5746" s="319">
        <f t="shared" si="887"/>
        <v>1.9878420600408141E-2</v>
      </c>
      <c r="W5746" s="313">
        <f>W5727/(1+HLOOKUP(W5724,$C$3750:$AP$3753,4,0)/$C$3744)^$C5746</f>
        <v>1.9878420600408141E-2</v>
      </c>
    </row>
    <row r="5747" spans="3:37" ht="17.399999999999999" hidden="1" outlineLevel="1">
      <c r="C5747" s="312">
        <f t="shared" si="888"/>
        <v>20</v>
      </c>
      <c r="D5747" s="319">
        <f t="shared" si="887"/>
        <v>1.854016572979943E-2</v>
      </c>
      <c r="X5747" s="313">
        <f>X5727/(1+HLOOKUP(X5724,$C$3750:$AP$3753,4,0)/$C$3744)^$C5747</f>
        <v>1.854016572979943E-2</v>
      </c>
    </row>
    <row r="5748" spans="3:37" ht="17.399999999999999" hidden="1" outlineLevel="1">
      <c r="C5748" s="312">
        <f t="shared" si="888"/>
        <v>21</v>
      </c>
      <c r="D5748" s="319">
        <f t="shared" si="887"/>
        <v>1.7457611234738098E-2</v>
      </c>
      <c r="Y5748" s="313">
        <f>Y5727/(1+HLOOKUP(Y5724,$C$3750:$AP$3753,4,0)/$C$3744)^$C5748</f>
        <v>1.7457611234738098E-2</v>
      </c>
    </row>
    <row r="5749" spans="3:37" ht="17.399999999999999" hidden="1" outlineLevel="1">
      <c r="C5749" s="312">
        <f t="shared" si="888"/>
        <v>22</v>
      </c>
      <c r="D5749" s="319">
        <f t="shared" si="887"/>
        <v>1.6428955682668861E-2</v>
      </c>
      <c r="Z5749" s="313">
        <f>Z5727/(1+HLOOKUP(Z5724,$C$3750:$AP$3753,4,0)/$C$3744)^$C5749</f>
        <v>1.6428955682668861E-2</v>
      </c>
      <c r="AA5749" s="324"/>
    </row>
    <row r="5750" spans="3:37" ht="17.399999999999999" hidden="1" outlineLevel="1">
      <c r="C5750" s="312">
        <f t="shared" si="888"/>
        <v>23</v>
      </c>
      <c r="D5750" s="319">
        <f t="shared" si="887"/>
        <v>1.5451674966122316E-2</v>
      </c>
      <c r="AA5750" s="313">
        <f>AA5727/(1+HLOOKUP(AA5724,$C$3750:$AP$3753,4,0)/$C$3744)^$C5750</f>
        <v>1.5451674966122316E-2</v>
      </c>
    </row>
    <row r="5751" spans="3:37" ht="17.399999999999999" hidden="1" outlineLevel="1">
      <c r="C5751" s="312">
        <f t="shared" si="888"/>
        <v>24</v>
      </c>
      <c r="D5751" s="319">
        <f t="shared" si="887"/>
        <v>1.4523355978696865E-2</v>
      </c>
      <c r="AA5751" s="319"/>
      <c r="AB5751" s="313">
        <f>AB5727/(1+HLOOKUP(AB5724,$C$3750:$AP$3753,4,0)/$C$3744)^$C5751</f>
        <v>1.4523355978696865E-2</v>
      </c>
    </row>
    <row r="5752" spans="3:37" ht="17.399999999999999" hidden="1" outlineLevel="1">
      <c r="C5752" s="312">
        <f t="shared" si="888"/>
        <v>25</v>
      </c>
      <c r="D5752" s="319">
        <f t="shared" si="887"/>
        <v>1.3641692092979982E-2</v>
      </c>
      <c r="AC5752" s="313">
        <f>AC5727/(1+HLOOKUP(AC5724,$C$3750:$AP$3753,4,0)/$C$3744)^$C5752</f>
        <v>1.3641692092979982E-2</v>
      </c>
    </row>
    <row r="5753" spans="3:37" ht="17.399999999999999" hidden="1" outlineLevel="1">
      <c r="C5753" s="312">
        <f t="shared" si="888"/>
        <v>26</v>
      </c>
      <c r="D5753" s="319">
        <f t="shared" si="887"/>
        <v>1.2804478805112407E-2</v>
      </c>
      <c r="AD5753" s="313">
        <f>AD5727/(1+HLOOKUP(AD5724,$C$3750:$AP$3753,4,0)/$C$3744)^$C5753</f>
        <v>1.2804478805112407E-2</v>
      </c>
    </row>
    <row r="5754" spans="3:37" ht="17.399999999999999" hidden="1" outlineLevel="1">
      <c r="C5754" s="312">
        <f t="shared" si="888"/>
        <v>27</v>
      </c>
      <c r="D5754" s="319">
        <f t="shared" si="887"/>
        <v>1.2009609540689201E-2</v>
      </c>
      <c r="AE5754" s="313">
        <f>AE5727/(1+HLOOKUP(AE5724,$C$3750:$AP$3753,4,0)/$C$3744)^$C5754</f>
        <v>1.2009609540689201E-2</v>
      </c>
    </row>
    <row r="5755" spans="3:37" ht="17.399999999999999" hidden="1" outlineLevel="1">
      <c r="C5755" s="312">
        <f t="shared" si="888"/>
        <v>28</v>
      </c>
      <c r="D5755" s="319">
        <f t="shared" si="887"/>
        <v>1.1255071616821077E-2</v>
      </c>
      <c r="AF5755" s="313">
        <f>AF5727/(1+HLOOKUP(AF5724,$C$3750:$AP$3753,4,0)/$C$3744)^$C5755</f>
        <v>1.1255071616821077E-2</v>
      </c>
    </row>
    <row r="5756" spans="3:37" ht="17.399999999999999" hidden="1" outlineLevel="1">
      <c r="C5756" s="312">
        <f t="shared" si="888"/>
        <v>29</v>
      </c>
      <c r="D5756" s="319">
        <f t="shared" si="887"/>
        <v>1.0538942355307076E-2</v>
      </c>
      <c r="AG5756" s="313">
        <f>AG5727/(1+HLOOKUP(AG5724,$C$3750:$AP$3753,4,0)/$C$3744)^$C5756</f>
        <v>1.0538942355307076E-2</v>
      </c>
    </row>
    <row r="5757" spans="3:37" ht="17.399999999999999" hidden="1" outlineLevel="1">
      <c r="C5757" s="312">
        <f t="shared" si="888"/>
        <v>30</v>
      </c>
      <c r="D5757" s="319">
        <f t="shared" si="887"/>
        <v>9.8593853420005251E-3</v>
      </c>
      <c r="AG5757" s="319"/>
      <c r="AH5757" s="313">
        <f>AH5727/(1+HLOOKUP(AH5724,$C$3750:$AP$3753,4,0)/$C$3744)^$C5757</f>
        <v>9.8593853420005251E-3</v>
      </c>
    </row>
    <row r="5758" spans="3:37" ht="17.399999999999999" hidden="1" outlineLevel="1">
      <c r="C5758" s="312">
        <f t="shared" si="888"/>
        <v>31</v>
      </c>
      <c r="D5758" s="319">
        <f t="shared" si="887"/>
        <v>9.2146468275716709E-3</v>
      </c>
      <c r="AG5758" s="319"/>
      <c r="AH5758" s="319"/>
      <c r="AI5758" s="313">
        <f>AI5727/(1+HLOOKUP(AI5724,$C$3750:$AP$3753,4,0)/$C$3744)^$C5758</f>
        <v>9.2146468275716709E-3</v>
      </c>
    </row>
    <row r="5759" spans="3:37" ht="17.399999999999999" hidden="1" outlineLevel="1">
      <c r="C5759" s="312">
        <f t="shared" si="888"/>
        <v>32</v>
      </c>
      <c r="D5759" s="319">
        <f t="shared" si="887"/>
        <v>8.6030522649986913E-3</v>
      </c>
      <c r="AG5759" s="319"/>
      <c r="AH5759" s="319"/>
      <c r="AI5759" s="319"/>
      <c r="AJ5759" s="313">
        <f>AJ5727/(1+HLOOKUP(AJ5724,$C$3750:$AP$3753,4,0)/$C$3744)^$C5759</f>
        <v>8.6030522649986913E-3</v>
      </c>
    </row>
    <row r="5760" spans="3:37" ht="17.399999999999999" hidden="1" outlineLevel="1">
      <c r="C5760" s="312">
        <f t="shared" si="888"/>
        <v>33</v>
      </c>
      <c r="D5760" s="319">
        <f t="shared" si="887"/>
        <v>8.0230029792394287E-3</v>
      </c>
      <c r="AG5760" s="319"/>
      <c r="AH5760" s="319"/>
      <c r="AI5760" s="319"/>
      <c r="AJ5760" s="319"/>
      <c r="AK5760" s="313">
        <f>AK5727/(1+HLOOKUP(AK5724,$C$3750:$AP$3753,4,0)/$C$3744)^$C5760</f>
        <v>8.0230029792394287E-3</v>
      </c>
    </row>
    <row r="5761" spans="2:44" ht="17.399999999999999" hidden="1" outlineLevel="1">
      <c r="C5761" s="312">
        <f t="shared" si="888"/>
        <v>34</v>
      </c>
      <c r="D5761" s="319">
        <f t="shared" si="887"/>
        <v>7.4729729646568393E-3</v>
      </c>
      <c r="AG5761" s="319"/>
      <c r="AH5761" s="319"/>
      <c r="AI5761" s="319"/>
      <c r="AJ5761" s="319"/>
      <c r="AK5761" s="319"/>
      <c r="AL5761" s="313">
        <f>AL5727/(1+HLOOKUP(AL5724,$C$3750:$AP$3753,4,0)/$C$3744)^$C5761</f>
        <v>7.4729729646568393E-3</v>
      </c>
    </row>
    <row r="5762" spans="2:44" ht="17.399999999999999" hidden="1" outlineLevel="1">
      <c r="C5762" s="312">
        <f t="shared" si="888"/>
        <v>35</v>
      </c>
      <c r="D5762" s="319">
        <f t="shared" si="887"/>
        <v>6.951505805891176E-3</v>
      </c>
      <c r="AG5762" s="319"/>
      <c r="AH5762" s="319"/>
      <c r="AI5762" s="319"/>
      <c r="AJ5762" s="319"/>
      <c r="AK5762" s="319"/>
      <c r="AL5762" s="319"/>
      <c r="AM5762" s="313">
        <f>AM5727/(1+HLOOKUP(AM5724,$C$3750:$AP$3753,4,0)/$C$3744)^$C5762</f>
        <v>6.951505805891176E-3</v>
      </c>
    </row>
    <row r="5763" spans="2:44" ht="17.399999999999999" hidden="1" outlineLevel="1">
      <c r="C5763" s="312">
        <f t="shared" si="888"/>
        <v>36</v>
      </c>
      <c r="D5763" s="319">
        <f t="shared" si="887"/>
        <v>6.457211717989594E-3</v>
      </c>
      <c r="AG5763" s="319"/>
      <c r="AH5763" s="319"/>
      <c r="AI5763" s="319"/>
      <c r="AJ5763" s="319"/>
      <c r="AK5763" s="319"/>
      <c r="AL5763" s="319"/>
      <c r="AM5763" s="319"/>
      <c r="AN5763" s="313">
        <f>AN5727/(1+HLOOKUP(AN5724,$C$3750:$AP$3753,4,0)/$C$3744)^$C5763</f>
        <v>6.457211717989594E-3</v>
      </c>
    </row>
    <row r="5764" spans="2:44" ht="17.399999999999999" hidden="1" outlineLevel="1">
      <c r="C5764" s="312">
        <f t="shared" si="888"/>
        <v>37</v>
      </c>
      <c r="D5764" s="319">
        <f t="shared" si="887"/>
        <v>5.9887647017175857E-3</v>
      </c>
      <c r="AG5764" s="319"/>
      <c r="AH5764" s="319"/>
      <c r="AI5764" s="319"/>
      <c r="AJ5764" s="319"/>
      <c r="AK5764" s="319"/>
      <c r="AL5764" s="319"/>
      <c r="AM5764" s="319"/>
      <c r="AN5764" s="319"/>
      <c r="AO5764" s="313">
        <f>AO5727/(1+HLOOKUP(AO5724,$C$3750:$AP$3753,4,0)/$C$3744)^$C5764</f>
        <v>5.9887647017175857E-3</v>
      </c>
    </row>
    <row r="5765" spans="2:44" ht="17.399999999999999" hidden="1" outlineLevel="1">
      <c r="C5765" s="312">
        <f t="shared" si="888"/>
        <v>38</v>
      </c>
      <c r="D5765" s="319">
        <f>SUM(E5765:AP5765)</f>
        <v>5.5448998100909646E-3</v>
      </c>
      <c r="AG5765" s="319"/>
      <c r="AH5765" s="319"/>
      <c r="AI5765" s="319"/>
      <c r="AJ5765" s="319"/>
      <c r="AK5765" s="319"/>
      <c r="AL5765" s="319"/>
      <c r="AM5765" s="319"/>
      <c r="AN5765" s="319"/>
      <c r="AO5765" s="319"/>
      <c r="AP5765" s="313">
        <f>AP5727/(1+HLOOKUP(AP5724,$C$3750:$AP$3753,4,0)/$C$3744)^$C5765</f>
        <v>5.5448998100909646E-3</v>
      </c>
    </row>
    <row r="5766" spans="2:44" ht="17.399999999999999" hidden="1" outlineLevel="1">
      <c r="B5766" s="268"/>
      <c r="C5766" s="314">
        <f t="shared" si="888"/>
        <v>39</v>
      </c>
      <c r="D5766" s="321">
        <f>D5727-SUM(D5728:D5765)</f>
        <v>9.1949393956375802E-2</v>
      </c>
      <c r="E5766" s="268"/>
      <c r="F5766" s="268"/>
      <c r="G5766" s="268"/>
      <c r="H5766" s="268"/>
      <c r="I5766" s="268"/>
      <c r="J5766" s="268"/>
      <c r="K5766" s="268"/>
      <c r="L5766" s="268"/>
      <c r="M5766" s="268"/>
      <c r="N5766" s="268"/>
      <c r="O5766" s="268"/>
      <c r="P5766" s="268"/>
      <c r="Q5766" s="268"/>
      <c r="R5766" s="268"/>
      <c r="S5766" s="268"/>
      <c r="T5766" s="268"/>
      <c r="U5766" s="268"/>
      <c r="V5766" s="268"/>
      <c r="W5766" s="268"/>
      <c r="X5766" s="268"/>
      <c r="Y5766" s="268"/>
      <c r="Z5766" s="268"/>
      <c r="AA5766" s="268"/>
      <c r="AB5766" s="268"/>
      <c r="AC5766" s="268"/>
      <c r="AD5766" s="268"/>
      <c r="AE5766" s="268"/>
      <c r="AF5766" s="268"/>
      <c r="AG5766" s="268"/>
      <c r="AH5766" s="321"/>
      <c r="AI5766" s="321"/>
      <c r="AJ5766" s="321"/>
      <c r="AK5766" s="321"/>
      <c r="AL5766" s="321"/>
      <c r="AM5766" s="321"/>
      <c r="AN5766" s="321"/>
      <c r="AO5766" s="321"/>
      <c r="AP5766" s="321"/>
      <c r="AQ5766" s="316">
        <f>((AQ5727/$D5766)^(1/$C5766)-1)*$C$3744</f>
        <v>0.25867236534355786</v>
      </c>
    </row>
    <row r="5767" spans="2:44" hidden="1" outlineLevel="1"/>
    <row r="5768" spans="2:44" ht="17.399999999999999" collapsed="1">
      <c r="B5768" s="302" t="s">
        <v>131</v>
      </c>
      <c r="C5768" s="304">
        <f>AR5811</f>
        <v>0.26061500574666674</v>
      </c>
      <c r="D5768" s="317">
        <v>0</v>
      </c>
      <c r="E5768" s="317">
        <f t="shared" ref="E5768:AR5768" si="889">D5768+1</f>
        <v>1</v>
      </c>
      <c r="F5768" s="317">
        <f t="shared" si="889"/>
        <v>2</v>
      </c>
      <c r="G5768" s="317">
        <f t="shared" si="889"/>
        <v>3</v>
      </c>
      <c r="H5768" s="317">
        <f t="shared" si="889"/>
        <v>4</v>
      </c>
      <c r="I5768" s="317">
        <f t="shared" si="889"/>
        <v>5</v>
      </c>
      <c r="J5768" s="317">
        <f t="shared" si="889"/>
        <v>6</v>
      </c>
      <c r="K5768" s="317">
        <f t="shared" si="889"/>
        <v>7</v>
      </c>
      <c r="L5768" s="317">
        <f t="shared" si="889"/>
        <v>8</v>
      </c>
      <c r="M5768" s="317">
        <f t="shared" si="889"/>
        <v>9</v>
      </c>
      <c r="N5768" s="317">
        <f t="shared" si="889"/>
        <v>10</v>
      </c>
      <c r="O5768" s="317">
        <f t="shared" si="889"/>
        <v>11</v>
      </c>
      <c r="P5768" s="317">
        <f t="shared" si="889"/>
        <v>12</v>
      </c>
      <c r="Q5768" s="317">
        <f t="shared" si="889"/>
        <v>13</v>
      </c>
      <c r="R5768" s="317">
        <f t="shared" si="889"/>
        <v>14</v>
      </c>
      <c r="S5768" s="317">
        <f t="shared" si="889"/>
        <v>15</v>
      </c>
      <c r="T5768" s="317">
        <f t="shared" si="889"/>
        <v>16</v>
      </c>
      <c r="U5768" s="317">
        <f t="shared" si="889"/>
        <v>17</v>
      </c>
      <c r="V5768" s="317">
        <f t="shared" si="889"/>
        <v>18</v>
      </c>
      <c r="W5768" s="317">
        <f t="shared" si="889"/>
        <v>19</v>
      </c>
      <c r="X5768" s="317">
        <f t="shared" si="889"/>
        <v>20</v>
      </c>
      <c r="Y5768" s="317">
        <f t="shared" si="889"/>
        <v>21</v>
      </c>
      <c r="Z5768" s="317">
        <f t="shared" si="889"/>
        <v>22</v>
      </c>
      <c r="AA5768" s="317">
        <f t="shared" si="889"/>
        <v>23</v>
      </c>
      <c r="AB5768" s="317">
        <f t="shared" si="889"/>
        <v>24</v>
      </c>
      <c r="AC5768" s="317">
        <f t="shared" si="889"/>
        <v>25</v>
      </c>
      <c r="AD5768" s="317">
        <f t="shared" si="889"/>
        <v>26</v>
      </c>
      <c r="AE5768" s="317">
        <f t="shared" si="889"/>
        <v>27</v>
      </c>
      <c r="AF5768" s="317">
        <f t="shared" si="889"/>
        <v>28</v>
      </c>
      <c r="AG5768" s="317">
        <f t="shared" si="889"/>
        <v>29</v>
      </c>
      <c r="AH5768" s="317">
        <f t="shared" si="889"/>
        <v>30</v>
      </c>
      <c r="AI5768" s="317">
        <f t="shared" si="889"/>
        <v>31</v>
      </c>
      <c r="AJ5768" s="317">
        <f t="shared" si="889"/>
        <v>32</v>
      </c>
      <c r="AK5768" s="317">
        <f t="shared" si="889"/>
        <v>33</v>
      </c>
      <c r="AL5768" s="317">
        <f t="shared" si="889"/>
        <v>34</v>
      </c>
      <c r="AM5768" s="317">
        <f t="shared" si="889"/>
        <v>35</v>
      </c>
      <c r="AN5768" s="317">
        <f t="shared" si="889"/>
        <v>36</v>
      </c>
      <c r="AO5768" s="317">
        <f t="shared" si="889"/>
        <v>37</v>
      </c>
      <c r="AP5768" s="317">
        <f t="shared" si="889"/>
        <v>38</v>
      </c>
      <c r="AQ5768" s="317">
        <f t="shared" si="889"/>
        <v>39</v>
      </c>
      <c r="AR5768" s="318">
        <f t="shared" si="889"/>
        <v>40</v>
      </c>
    </row>
    <row r="5769" spans="2:44" ht="17.399999999999999" hidden="1" outlineLevel="1">
      <c r="C5769" s="307" t="s">
        <v>2487</v>
      </c>
      <c r="D5769" s="319"/>
      <c r="E5769" s="319"/>
      <c r="F5769" s="319"/>
      <c r="G5769" s="319"/>
      <c r="H5769" s="319"/>
      <c r="I5769" s="319"/>
      <c r="J5769" s="319"/>
      <c r="K5769" s="319"/>
      <c r="L5769" s="319"/>
      <c r="M5769" s="319"/>
      <c r="N5769" s="319"/>
      <c r="O5769" s="319"/>
      <c r="P5769" s="319"/>
      <c r="Q5769" s="319"/>
      <c r="R5769" s="319"/>
      <c r="S5769" s="319"/>
      <c r="T5769" s="319"/>
      <c r="U5769" s="319"/>
      <c r="V5769" s="319"/>
      <c r="W5769" s="319"/>
      <c r="X5769" s="319"/>
      <c r="Y5769" s="319"/>
      <c r="Z5769" s="319"/>
      <c r="AA5769" s="319"/>
      <c r="AB5769" s="319"/>
      <c r="AC5769" s="319"/>
      <c r="AD5769" s="319"/>
      <c r="AE5769" s="319"/>
      <c r="AF5769" s="319"/>
      <c r="AG5769" s="319"/>
      <c r="AH5769" s="319"/>
      <c r="AI5769" s="319"/>
      <c r="AJ5769" s="319"/>
      <c r="AK5769" s="319"/>
      <c r="AL5769" s="319"/>
      <c r="AM5769" s="319"/>
      <c r="AN5769" s="319"/>
      <c r="AO5769" s="319"/>
      <c r="AP5769" s="319"/>
      <c r="AQ5769" s="319"/>
      <c r="AR5769" s="319">
        <v>1</v>
      </c>
    </row>
    <row r="5770" spans="2:44" ht="17.399999999999999" hidden="1" outlineLevel="1">
      <c r="C5770" s="307" t="s">
        <v>2488</v>
      </c>
      <c r="D5770" s="319"/>
      <c r="E5770" s="319">
        <f t="shared" ref="E5770:AQ5770" si="890">F5770</f>
        <v>5.9149999999999994E-2</v>
      </c>
      <c r="F5770" s="319">
        <f t="shared" si="890"/>
        <v>5.9149999999999994E-2</v>
      </c>
      <c r="G5770" s="319">
        <f t="shared" si="890"/>
        <v>5.9149999999999994E-2</v>
      </c>
      <c r="H5770" s="319">
        <f t="shared" si="890"/>
        <v>5.9149999999999994E-2</v>
      </c>
      <c r="I5770" s="319">
        <f t="shared" si="890"/>
        <v>5.9149999999999994E-2</v>
      </c>
      <c r="J5770" s="319">
        <f t="shared" si="890"/>
        <v>5.9149999999999994E-2</v>
      </c>
      <c r="K5770" s="319">
        <f t="shared" si="890"/>
        <v>5.9149999999999994E-2</v>
      </c>
      <c r="L5770" s="319">
        <f t="shared" si="890"/>
        <v>5.9149999999999994E-2</v>
      </c>
      <c r="M5770" s="319">
        <f t="shared" si="890"/>
        <v>5.9149999999999994E-2</v>
      </c>
      <c r="N5770" s="319">
        <f t="shared" si="890"/>
        <v>5.9149999999999994E-2</v>
      </c>
      <c r="O5770" s="319">
        <f t="shared" si="890"/>
        <v>5.9149999999999994E-2</v>
      </c>
      <c r="P5770" s="319">
        <f t="shared" si="890"/>
        <v>5.9149999999999994E-2</v>
      </c>
      <c r="Q5770" s="319">
        <f t="shared" si="890"/>
        <v>5.9149999999999994E-2</v>
      </c>
      <c r="R5770" s="319">
        <f t="shared" si="890"/>
        <v>5.9149999999999994E-2</v>
      </c>
      <c r="S5770" s="319">
        <f t="shared" si="890"/>
        <v>5.9149999999999994E-2</v>
      </c>
      <c r="T5770" s="319">
        <f t="shared" si="890"/>
        <v>5.9149999999999994E-2</v>
      </c>
      <c r="U5770" s="319">
        <f t="shared" si="890"/>
        <v>5.9149999999999994E-2</v>
      </c>
      <c r="V5770" s="319">
        <f t="shared" si="890"/>
        <v>5.9149999999999994E-2</v>
      </c>
      <c r="W5770" s="319">
        <f t="shared" si="890"/>
        <v>5.9149999999999994E-2</v>
      </c>
      <c r="X5770" s="319">
        <f t="shared" si="890"/>
        <v>5.9149999999999994E-2</v>
      </c>
      <c r="Y5770" s="319">
        <f t="shared" si="890"/>
        <v>5.9149999999999994E-2</v>
      </c>
      <c r="Z5770" s="319">
        <f t="shared" si="890"/>
        <v>5.9149999999999994E-2</v>
      </c>
      <c r="AA5770" s="319">
        <f t="shared" si="890"/>
        <v>5.9149999999999994E-2</v>
      </c>
      <c r="AB5770" s="319">
        <f t="shared" si="890"/>
        <v>5.9149999999999994E-2</v>
      </c>
      <c r="AC5770" s="319">
        <f t="shared" si="890"/>
        <v>5.9149999999999994E-2</v>
      </c>
      <c r="AD5770" s="319">
        <f t="shared" si="890"/>
        <v>5.9149999999999994E-2</v>
      </c>
      <c r="AE5770" s="319">
        <f t="shared" si="890"/>
        <v>5.9149999999999994E-2</v>
      </c>
      <c r="AF5770" s="319">
        <f t="shared" si="890"/>
        <v>5.9149999999999994E-2</v>
      </c>
      <c r="AG5770" s="319">
        <f t="shared" si="890"/>
        <v>5.9149999999999994E-2</v>
      </c>
      <c r="AH5770" s="319">
        <f t="shared" si="890"/>
        <v>5.9149999999999994E-2</v>
      </c>
      <c r="AI5770" s="319">
        <f t="shared" si="890"/>
        <v>5.9149999999999994E-2</v>
      </c>
      <c r="AJ5770" s="319">
        <f t="shared" si="890"/>
        <v>5.9149999999999994E-2</v>
      </c>
      <c r="AK5770" s="319">
        <f t="shared" si="890"/>
        <v>5.9149999999999994E-2</v>
      </c>
      <c r="AL5770" s="319">
        <f t="shared" si="890"/>
        <v>5.9149999999999994E-2</v>
      </c>
      <c r="AM5770" s="319">
        <f t="shared" si="890"/>
        <v>5.9149999999999994E-2</v>
      </c>
      <c r="AN5770" s="319">
        <f t="shared" si="890"/>
        <v>5.9149999999999994E-2</v>
      </c>
      <c r="AO5770" s="319">
        <f t="shared" si="890"/>
        <v>5.9149999999999994E-2</v>
      </c>
      <c r="AP5770" s="319">
        <f t="shared" si="890"/>
        <v>5.9149999999999994E-2</v>
      </c>
      <c r="AQ5770" s="319">
        <f t="shared" si="890"/>
        <v>5.9149999999999994E-2</v>
      </c>
      <c r="AR5770" s="319">
        <f>HLOOKUP(AR5768,$C$3750:$AP$3752,3,0)/$C$3744</f>
        <v>5.9149999999999994E-2</v>
      </c>
    </row>
    <row r="5771" spans="2:44" ht="17.399999999999999" hidden="1" outlineLevel="1">
      <c r="C5771" s="307" t="s">
        <v>2489</v>
      </c>
      <c r="D5771" s="319">
        <v>1</v>
      </c>
      <c r="E5771" s="319">
        <f t="shared" ref="E5771:AR5771" si="891">SUM(E5769:E5770)</f>
        <v>5.9149999999999994E-2</v>
      </c>
      <c r="F5771" s="319">
        <f t="shared" si="891"/>
        <v>5.9149999999999994E-2</v>
      </c>
      <c r="G5771" s="319">
        <f t="shared" si="891"/>
        <v>5.9149999999999994E-2</v>
      </c>
      <c r="H5771" s="319">
        <f t="shared" si="891"/>
        <v>5.9149999999999994E-2</v>
      </c>
      <c r="I5771" s="319">
        <f t="shared" si="891"/>
        <v>5.9149999999999994E-2</v>
      </c>
      <c r="J5771" s="319">
        <f t="shared" si="891"/>
        <v>5.9149999999999994E-2</v>
      </c>
      <c r="K5771" s="319">
        <f t="shared" si="891"/>
        <v>5.9149999999999994E-2</v>
      </c>
      <c r="L5771" s="319">
        <f t="shared" si="891"/>
        <v>5.9149999999999994E-2</v>
      </c>
      <c r="M5771" s="319">
        <f t="shared" si="891"/>
        <v>5.9149999999999994E-2</v>
      </c>
      <c r="N5771" s="319">
        <f t="shared" si="891"/>
        <v>5.9149999999999994E-2</v>
      </c>
      <c r="O5771" s="319">
        <f t="shared" si="891"/>
        <v>5.9149999999999994E-2</v>
      </c>
      <c r="P5771" s="319">
        <f t="shared" si="891"/>
        <v>5.9149999999999994E-2</v>
      </c>
      <c r="Q5771" s="319">
        <f t="shared" si="891"/>
        <v>5.9149999999999994E-2</v>
      </c>
      <c r="R5771" s="319">
        <f t="shared" si="891"/>
        <v>5.9149999999999994E-2</v>
      </c>
      <c r="S5771" s="319">
        <f t="shared" si="891"/>
        <v>5.9149999999999994E-2</v>
      </c>
      <c r="T5771" s="319">
        <f t="shared" si="891"/>
        <v>5.9149999999999994E-2</v>
      </c>
      <c r="U5771" s="319">
        <f t="shared" si="891"/>
        <v>5.9149999999999994E-2</v>
      </c>
      <c r="V5771" s="319">
        <f t="shared" si="891"/>
        <v>5.9149999999999994E-2</v>
      </c>
      <c r="W5771" s="319">
        <f t="shared" si="891"/>
        <v>5.9149999999999994E-2</v>
      </c>
      <c r="X5771" s="319">
        <f t="shared" si="891"/>
        <v>5.9149999999999994E-2</v>
      </c>
      <c r="Y5771" s="319">
        <f t="shared" si="891"/>
        <v>5.9149999999999994E-2</v>
      </c>
      <c r="Z5771" s="319">
        <f t="shared" si="891"/>
        <v>5.9149999999999994E-2</v>
      </c>
      <c r="AA5771" s="319">
        <f t="shared" si="891"/>
        <v>5.9149999999999994E-2</v>
      </c>
      <c r="AB5771" s="319">
        <f t="shared" si="891"/>
        <v>5.9149999999999994E-2</v>
      </c>
      <c r="AC5771" s="319">
        <f t="shared" si="891"/>
        <v>5.9149999999999994E-2</v>
      </c>
      <c r="AD5771" s="319">
        <f t="shared" si="891"/>
        <v>5.9149999999999994E-2</v>
      </c>
      <c r="AE5771" s="319">
        <f t="shared" si="891"/>
        <v>5.9149999999999994E-2</v>
      </c>
      <c r="AF5771" s="319">
        <f t="shared" si="891"/>
        <v>5.9149999999999994E-2</v>
      </c>
      <c r="AG5771" s="319">
        <f t="shared" si="891"/>
        <v>5.9149999999999994E-2</v>
      </c>
      <c r="AH5771" s="319">
        <f t="shared" si="891"/>
        <v>5.9149999999999994E-2</v>
      </c>
      <c r="AI5771" s="319">
        <f t="shared" si="891"/>
        <v>5.9149999999999994E-2</v>
      </c>
      <c r="AJ5771" s="319">
        <f t="shared" si="891"/>
        <v>5.9149999999999994E-2</v>
      </c>
      <c r="AK5771" s="319">
        <f t="shared" si="891"/>
        <v>5.9149999999999994E-2</v>
      </c>
      <c r="AL5771" s="319">
        <f t="shared" si="891"/>
        <v>5.9149999999999994E-2</v>
      </c>
      <c r="AM5771" s="319">
        <f t="shared" si="891"/>
        <v>5.9149999999999994E-2</v>
      </c>
      <c r="AN5771" s="319">
        <f t="shared" si="891"/>
        <v>5.9149999999999994E-2</v>
      </c>
      <c r="AO5771" s="319">
        <f t="shared" si="891"/>
        <v>5.9149999999999994E-2</v>
      </c>
      <c r="AP5771" s="319">
        <f t="shared" si="891"/>
        <v>5.9149999999999994E-2</v>
      </c>
      <c r="AQ5771" s="319">
        <f t="shared" si="891"/>
        <v>5.9149999999999994E-2</v>
      </c>
      <c r="AR5771" s="319">
        <f t="shared" si="891"/>
        <v>1.05915</v>
      </c>
    </row>
    <row r="5772" spans="2:44" ht="17.399999999999999" hidden="1" outlineLevel="1">
      <c r="C5772" s="312">
        <v>1</v>
      </c>
      <c r="D5772" s="319">
        <f t="shared" ref="D5772:D5808" si="892">SUM(E5772:AO5772)</f>
        <v>5.7104240581179251E-2</v>
      </c>
      <c r="E5772" s="313">
        <f>E5771/(1+HLOOKUP(E5768,$C$3750:$AP$3753,4,0)/$C$3744)^$C5772</f>
        <v>5.7104240581179251E-2</v>
      </c>
      <c r="F5772" s="320"/>
      <c r="G5772" s="320"/>
    </row>
    <row r="5773" spans="2:44" ht="17.399999999999999" hidden="1" outlineLevel="1">
      <c r="C5773" s="312">
        <f t="shared" ref="C5773:C5811" si="893">C5772+1</f>
        <v>2</v>
      </c>
      <c r="D5773" s="319">
        <f t="shared" si="892"/>
        <v>5.4791654872094954E-2</v>
      </c>
      <c r="E5773" s="319"/>
      <c r="F5773" s="313">
        <f>F5771/(1+HLOOKUP(F5768,$C$3750:$AP$3753,4,0)/$C$3744)^$C5773</f>
        <v>5.4791654872094954E-2</v>
      </c>
      <c r="G5773" s="319"/>
    </row>
    <row r="5774" spans="2:44" ht="17.399999999999999" hidden="1" outlineLevel="1">
      <c r="C5774" s="312">
        <f t="shared" si="893"/>
        <v>3</v>
      </c>
      <c r="D5774" s="319">
        <f t="shared" si="892"/>
        <v>5.2326557096554621E-2</v>
      </c>
      <c r="G5774" s="313">
        <f>G5771/(1+HLOOKUP(G5768,$C$3750:$AP$3753,4,0)/$C$3744)^$C5774</f>
        <v>5.2326557096554621E-2</v>
      </c>
    </row>
    <row r="5775" spans="2:44" ht="17.399999999999999" hidden="1" outlineLevel="1">
      <c r="C5775" s="312">
        <f t="shared" si="893"/>
        <v>4</v>
      </c>
      <c r="D5775" s="319">
        <f t="shared" si="892"/>
        <v>4.9879390208561691E-2</v>
      </c>
      <c r="H5775" s="313">
        <f>H5771/(1+HLOOKUP(H5768,$C$3750:$AP$3753,4,0)/$C$3744)^$C5775</f>
        <v>4.9879390208561691E-2</v>
      </c>
    </row>
    <row r="5776" spans="2:44" ht="17.399999999999999" hidden="1" outlineLevel="1">
      <c r="C5776" s="312">
        <f t="shared" si="893"/>
        <v>5</v>
      </c>
      <c r="D5776" s="319">
        <f t="shared" si="892"/>
        <v>4.7498171849361601E-2</v>
      </c>
      <c r="I5776" s="313">
        <f>I5771/(1+HLOOKUP(I5768,$C$3750:$AP$3753,4,0)/$C$3744)^$C5776</f>
        <v>4.7498171849361601E-2</v>
      </c>
    </row>
    <row r="5777" spans="3:25" ht="17.399999999999999" hidden="1" outlineLevel="1">
      <c r="C5777" s="312">
        <f t="shared" si="893"/>
        <v>6</v>
      </c>
      <c r="D5777" s="319">
        <f t="shared" si="892"/>
        <v>4.5108500779908668E-2</v>
      </c>
      <c r="J5777" s="313">
        <f>J5771/(1+HLOOKUP(J5768,$C$3750:$AP$3753,4,0)/$C$3744)^$C5777</f>
        <v>4.5108500779908668E-2</v>
      </c>
    </row>
    <row r="5778" spans="3:25" ht="17.399999999999999" hidden="1" outlineLevel="1">
      <c r="C5778" s="312">
        <f t="shared" si="893"/>
        <v>7</v>
      </c>
      <c r="D5778" s="319">
        <f t="shared" si="892"/>
        <v>4.2719251236279884E-2</v>
      </c>
      <c r="K5778" s="313">
        <f>K5771/(1+HLOOKUP(K5768,$C$3750:$AP$3753,4,0)/$C$3744)^$C5778</f>
        <v>4.2719251236279884E-2</v>
      </c>
    </row>
    <row r="5779" spans="3:25" ht="17.399999999999999" hidden="1" outlineLevel="1">
      <c r="C5779" s="312">
        <f t="shared" si="893"/>
        <v>8</v>
      </c>
      <c r="D5779" s="319">
        <f t="shared" si="892"/>
        <v>4.0338886885023559E-2</v>
      </c>
      <c r="L5779" s="313">
        <f>L5771/(1+HLOOKUP(L5768,$C$3750:$AP$3753,4,0)/$C$3744)^$C5779</f>
        <v>4.0338886885023559E-2</v>
      </c>
    </row>
    <row r="5780" spans="3:25" ht="17.399999999999999" hidden="1" outlineLevel="1">
      <c r="C5780" s="312">
        <f t="shared" si="893"/>
        <v>9</v>
      </c>
      <c r="D5780" s="319">
        <f t="shared" si="892"/>
        <v>3.7975430164168454E-2</v>
      </c>
      <c r="M5780" s="313">
        <f>M5771/(1+HLOOKUP(M5768,$C$3750:$AP$3753,4,0)/$C$3744)^$C5780</f>
        <v>3.7975430164168454E-2</v>
      </c>
    </row>
    <row r="5781" spans="3:25" ht="17.399999999999999" hidden="1" outlineLevel="1">
      <c r="C5781" s="312">
        <f t="shared" si="893"/>
        <v>10</v>
      </c>
      <c r="D5781" s="319">
        <f t="shared" si="892"/>
        <v>3.5636436230633256E-2</v>
      </c>
      <c r="N5781" s="313">
        <f>N5771/(1+HLOOKUP(N5768,$C$3750:$AP$3753,4,0)/$C$3744)^$C5781</f>
        <v>3.5636436230633256E-2</v>
      </c>
    </row>
    <row r="5782" spans="3:25" ht="17.399999999999999" hidden="1" outlineLevel="1">
      <c r="C5782" s="312">
        <f t="shared" si="893"/>
        <v>11</v>
      </c>
      <c r="D5782" s="319">
        <f t="shared" si="892"/>
        <v>3.3328971501480349E-2</v>
      </c>
      <c r="O5782" s="313">
        <f>O5771/(1+HLOOKUP(O5768,$C$3750:$AP$3753,4,0)/$C$3744)^$C5782</f>
        <v>3.3328971501480349E-2</v>
      </c>
    </row>
    <row r="5783" spans="3:25" ht="17.399999999999999" hidden="1" outlineLevel="1">
      <c r="C5783" s="312">
        <f t="shared" si="893"/>
        <v>12</v>
      </c>
      <c r="D5783" s="319">
        <f t="shared" si="892"/>
        <v>3.1059596733799304E-2</v>
      </c>
      <c r="P5783" s="313">
        <f>P5771/(1+HLOOKUP(P5768,$C$3750:$AP$3753,4,0)/$C$3744)^$C5783</f>
        <v>3.1059596733799304E-2</v>
      </c>
    </row>
    <row r="5784" spans="3:25" ht="17.399999999999999" hidden="1" outlineLevel="1">
      <c r="C5784" s="312">
        <f t="shared" si="893"/>
        <v>13</v>
      </c>
      <c r="D5784" s="319">
        <f t="shared" si="892"/>
        <v>2.9270173155853337E-2</v>
      </c>
      <c r="Q5784" s="313">
        <f>Q5771/(1+HLOOKUP(Q5768,$C$3750:$AP$3753,4,0)/$C$3744)^$C5784</f>
        <v>2.9270173155853337E-2</v>
      </c>
    </row>
    <row r="5785" spans="3:25" ht="17.399999999999999" hidden="1" outlineLevel="1">
      <c r="C5785" s="312">
        <f t="shared" si="893"/>
        <v>14</v>
      </c>
      <c r="D5785" s="319">
        <f t="shared" si="892"/>
        <v>2.7549435377976831E-2</v>
      </c>
      <c r="R5785" s="313">
        <f>R5771/(1+HLOOKUP(R5768,$C$3750:$AP$3753,4,0)/$C$3744)^$C5785</f>
        <v>2.7549435377976831E-2</v>
      </c>
    </row>
    <row r="5786" spans="3:25" ht="17.399999999999999" hidden="1" outlineLevel="1">
      <c r="C5786" s="312">
        <f t="shared" si="893"/>
        <v>15</v>
      </c>
      <c r="D5786" s="319">
        <f t="shared" si="892"/>
        <v>2.5895869941692073E-2</v>
      </c>
      <c r="S5786" s="313">
        <f>S5771/(1+HLOOKUP(S5768,$C$3750:$AP$3753,4,0)/$C$3744)^$C5786</f>
        <v>2.5895869941692073E-2</v>
      </c>
    </row>
    <row r="5787" spans="3:25" ht="17.399999999999999" hidden="1" outlineLevel="1">
      <c r="C5787" s="312">
        <f t="shared" si="893"/>
        <v>16</v>
      </c>
      <c r="D5787" s="319">
        <f t="shared" si="892"/>
        <v>2.4307936272771145E-2</v>
      </c>
      <c r="T5787" s="313">
        <f>T5771/(1+HLOOKUP(T5768,$C$3750:$AP$3753,4,0)/$C$3744)^$C5787</f>
        <v>2.4307936272771145E-2</v>
      </c>
    </row>
    <row r="5788" spans="3:25" ht="17.399999999999999" hidden="1" outlineLevel="1">
      <c r="C5788" s="312">
        <f t="shared" si="893"/>
        <v>17</v>
      </c>
      <c r="D5788" s="319">
        <f t="shared" si="892"/>
        <v>2.2784071135967369E-2</v>
      </c>
      <c r="U5788" s="313">
        <f>U5771/(1+HLOOKUP(U5768,$C$3750:$AP$3753,4,0)/$C$3744)^$C5788</f>
        <v>2.2784071135967369E-2</v>
      </c>
    </row>
    <row r="5789" spans="3:25" ht="17.399999999999999" hidden="1" outlineLevel="1">
      <c r="C5789" s="312">
        <f t="shared" si="893"/>
        <v>18</v>
      </c>
      <c r="D5789" s="319">
        <f t="shared" si="892"/>
        <v>2.1322692908162279E-2</v>
      </c>
      <c r="V5789" s="313">
        <f>V5771/(1+HLOOKUP(V5768,$C$3750:$AP$3753,4,0)/$C$3744)^$C5789</f>
        <v>2.1322692908162279E-2</v>
      </c>
    </row>
    <row r="5790" spans="3:25" ht="17.399999999999999" hidden="1" outlineLevel="1">
      <c r="C5790" s="312">
        <f t="shared" si="893"/>
        <v>19</v>
      </c>
      <c r="D5790" s="319">
        <f t="shared" si="892"/>
        <v>1.9922205667809934E-2</v>
      </c>
      <c r="W5790" s="313">
        <f>W5771/(1+HLOOKUP(W5768,$C$3750:$AP$3753,4,0)/$C$3744)^$C5790</f>
        <v>1.9922205667809934E-2</v>
      </c>
    </row>
    <row r="5791" spans="3:25" ht="17.399999999999999" hidden="1" outlineLevel="1">
      <c r="C5791" s="312">
        <f t="shared" si="893"/>
        <v>20</v>
      </c>
      <c r="D5791" s="319">
        <f t="shared" si="892"/>
        <v>1.8581003099248337E-2</v>
      </c>
      <c r="X5791" s="313">
        <f>X5771/(1+HLOOKUP(X5768,$C$3750:$AP$3753,4,0)/$C$3744)^$C5791</f>
        <v>1.8581003099248337E-2</v>
      </c>
    </row>
    <row r="5792" spans="3:25" ht="17.399999999999999" hidden="1" outlineLevel="1">
      <c r="C5792" s="312">
        <f t="shared" si="893"/>
        <v>21</v>
      </c>
      <c r="D5792" s="319">
        <f t="shared" si="892"/>
        <v>1.749606412292035E-2</v>
      </c>
      <c r="Y5792" s="313">
        <f>Y5771/(1+HLOOKUP(Y5768,$C$3750:$AP$3753,4,0)/$C$3744)^$C5792</f>
        <v>1.749606412292035E-2</v>
      </c>
    </row>
    <row r="5793" spans="3:41" ht="17.399999999999999" hidden="1" outlineLevel="1">
      <c r="C5793" s="312">
        <f t="shared" si="893"/>
        <v>22</v>
      </c>
      <c r="D5793" s="319">
        <f t="shared" si="892"/>
        <v>1.6465142809723207E-2</v>
      </c>
      <c r="Z5793" s="313">
        <f>Z5771/(1+HLOOKUP(Z5768,$C$3750:$AP$3753,4,0)/$C$3744)^$C5793</f>
        <v>1.6465142809723207E-2</v>
      </c>
      <c r="AA5793" s="324"/>
    </row>
    <row r="5794" spans="3:41" ht="17.399999999999999" hidden="1" outlineLevel="1">
      <c r="C5794" s="312">
        <f t="shared" si="893"/>
        <v>23</v>
      </c>
      <c r="D5794" s="319">
        <f t="shared" si="892"/>
        <v>1.5485709492479422E-2</v>
      </c>
      <c r="AA5794" s="313">
        <f>AA5771/(1+HLOOKUP(AA5768,$C$3750:$AP$3753,4,0)/$C$3744)^$C5794</f>
        <v>1.5485709492479422E-2</v>
      </c>
    </row>
    <row r="5795" spans="3:41" ht="17.399999999999999" hidden="1" outlineLevel="1">
      <c r="C5795" s="312">
        <f t="shared" si="893"/>
        <v>24</v>
      </c>
      <c r="D5795" s="319">
        <f t="shared" si="892"/>
        <v>1.4555345749575059E-2</v>
      </c>
      <c r="AA5795" s="319"/>
      <c r="AB5795" s="313">
        <f>AB5771/(1+HLOOKUP(AB5768,$C$3750:$AP$3753,4,0)/$C$3744)^$C5795</f>
        <v>1.4555345749575059E-2</v>
      </c>
    </row>
    <row r="5796" spans="3:41" ht="17.399999999999999" hidden="1" outlineLevel="1">
      <c r="C5796" s="312">
        <f t="shared" si="893"/>
        <v>25</v>
      </c>
      <c r="D5796" s="319">
        <f t="shared" si="892"/>
        <v>1.3671739872920474E-2</v>
      </c>
      <c r="AC5796" s="313">
        <f>AC5771/(1+HLOOKUP(AC5768,$C$3750:$AP$3753,4,0)/$C$3744)^$C5796</f>
        <v>1.3671739872920474E-2</v>
      </c>
    </row>
    <row r="5797" spans="3:41" ht="17.399999999999999" hidden="1" outlineLevel="1">
      <c r="C5797" s="312">
        <f t="shared" si="893"/>
        <v>26</v>
      </c>
      <c r="D5797" s="319">
        <f t="shared" si="892"/>
        <v>1.2832682502921031E-2</v>
      </c>
      <c r="AD5797" s="313">
        <f>AD5771/(1+HLOOKUP(AD5768,$C$3750:$AP$3753,4,0)/$C$3744)^$C5797</f>
        <v>1.2832682502921031E-2</v>
      </c>
    </row>
    <row r="5798" spans="3:41" ht="17.399999999999999" hidden="1" outlineLevel="1">
      <c r="C5798" s="312">
        <f t="shared" si="893"/>
        <v>27</v>
      </c>
      <c r="D5798" s="319">
        <f t="shared" si="892"/>
        <v>1.2036062425140064E-2</v>
      </c>
      <c r="AE5798" s="313">
        <f>AE5771/(1+HLOOKUP(AE5768,$C$3750:$AP$3753,4,0)/$C$3744)^$C5798</f>
        <v>1.2036062425140064E-2</v>
      </c>
    </row>
    <row r="5799" spans="3:41" ht="17.399999999999999" hidden="1" outlineLevel="1">
      <c r="C5799" s="312">
        <f t="shared" si="893"/>
        <v>28</v>
      </c>
      <c r="D5799" s="319">
        <f t="shared" si="892"/>
        <v>1.1279862523466064E-2</v>
      </c>
      <c r="AF5799" s="313">
        <f>AF5771/(1+HLOOKUP(AF5768,$C$3750:$AP$3753,4,0)/$C$3744)^$C5799</f>
        <v>1.1279862523466064E-2</v>
      </c>
    </row>
    <row r="5800" spans="3:41" ht="17.399999999999999" hidden="1" outlineLevel="1">
      <c r="C5800" s="312">
        <f t="shared" si="893"/>
        <v>29</v>
      </c>
      <c r="D5800" s="319">
        <f t="shared" si="892"/>
        <v>1.0562155884724058E-2</v>
      </c>
      <c r="AG5800" s="313">
        <f>AG5771/(1+HLOOKUP(AG5768,$C$3750:$AP$3753,4,0)/$C$3744)^$C5800</f>
        <v>1.0562155884724058E-2</v>
      </c>
    </row>
    <row r="5801" spans="3:41" ht="17.399999999999999" hidden="1" outlineLevel="1">
      <c r="C5801" s="312">
        <f t="shared" si="893"/>
        <v>30</v>
      </c>
      <c r="D5801" s="319">
        <f t="shared" si="892"/>
        <v>9.8811020498022935E-3</v>
      </c>
      <c r="AG5801" s="319"/>
      <c r="AH5801" s="313">
        <f>AH5771/(1+HLOOKUP(AH5768,$C$3750:$AP$3753,4,0)/$C$3744)^$C5801</f>
        <v>9.8811020498022935E-3</v>
      </c>
    </row>
    <row r="5802" spans="3:41" ht="17.399999999999999" hidden="1" outlineLevel="1">
      <c r="C5802" s="312">
        <f t="shared" si="893"/>
        <v>31</v>
      </c>
      <c r="D5802" s="319">
        <f t="shared" si="892"/>
        <v>9.2349434064870322E-3</v>
      </c>
      <c r="AG5802" s="319"/>
      <c r="AH5802" s="319"/>
      <c r="AI5802" s="313">
        <f>AI5771/(1+HLOOKUP(AI5768,$C$3750:$AP$3753,4,0)/$C$3744)^$C5802</f>
        <v>9.2349434064870322E-3</v>
      </c>
    </row>
    <row r="5803" spans="3:41" ht="17.399999999999999" hidden="1" outlineLevel="1">
      <c r="C5803" s="312">
        <f t="shared" si="893"/>
        <v>32</v>
      </c>
      <c r="D5803" s="319">
        <f t="shared" si="892"/>
        <v>8.6220017193268886E-3</v>
      </c>
      <c r="AG5803" s="319"/>
      <c r="AH5803" s="319"/>
      <c r="AI5803" s="319"/>
      <c r="AJ5803" s="313">
        <f>AJ5771/(1+HLOOKUP(AJ5768,$C$3750:$AP$3753,4,0)/$C$3744)^$C5803</f>
        <v>8.6220017193268886E-3</v>
      </c>
    </row>
    <row r="5804" spans="3:41" ht="17.399999999999999" hidden="1" outlineLevel="1">
      <c r="C5804" s="312">
        <f t="shared" si="893"/>
        <v>33</v>
      </c>
      <c r="D5804" s="319">
        <f t="shared" si="892"/>
        <v>8.0406747919690349E-3</v>
      </c>
      <c r="AG5804" s="319"/>
      <c r="AH5804" s="319"/>
      <c r="AI5804" s="319"/>
      <c r="AJ5804" s="319"/>
      <c r="AK5804" s="313">
        <f>AK5771/(1+HLOOKUP(AK5768,$C$3750:$AP$3753,4,0)/$C$3744)^$C5804</f>
        <v>8.0406747919690349E-3</v>
      </c>
    </row>
    <row r="5805" spans="3:41" ht="17.399999999999999" hidden="1" outlineLevel="1">
      <c r="C5805" s="312">
        <f t="shared" si="893"/>
        <v>34</v>
      </c>
      <c r="D5805" s="319">
        <f t="shared" si="892"/>
        <v>7.489433257530537E-3</v>
      </c>
      <c r="AG5805" s="319"/>
      <c r="AH5805" s="319"/>
      <c r="AI5805" s="319"/>
      <c r="AJ5805" s="319"/>
      <c r="AK5805" s="319"/>
      <c r="AL5805" s="313">
        <f>AL5771/(1+HLOOKUP(AL5768,$C$3750:$AP$3753,4,0)/$C$3744)^$C5805</f>
        <v>7.489433257530537E-3</v>
      </c>
    </row>
    <row r="5806" spans="3:41" ht="17.399999999999999" hidden="1" outlineLevel="1">
      <c r="C5806" s="312">
        <f t="shared" si="893"/>
        <v>35</v>
      </c>
      <c r="D5806" s="319">
        <f t="shared" si="892"/>
        <v>6.9668174926882966E-3</v>
      </c>
      <c r="AG5806" s="319"/>
      <c r="AH5806" s="319"/>
      <c r="AI5806" s="319"/>
      <c r="AJ5806" s="319"/>
      <c r="AK5806" s="319"/>
      <c r="AL5806" s="319"/>
      <c r="AM5806" s="313">
        <f>AM5771/(1+HLOOKUP(AM5768,$C$3750:$AP$3753,4,0)/$C$3744)^$C5806</f>
        <v>6.9668174926882966E-3</v>
      </c>
    </row>
    <row r="5807" spans="3:41" ht="17.399999999999999" hidden="1" outlineLevel="1">
      <c r="C5807" s="312">
        <f t="shared" si="893"/>
        <v>36</v>
      </c>
      <c r="D5807" s="319">
        <f t="shared" si="892"/>
        <v>6.4714346512891345E-3</v>
      </c>
      <c r="AG5807" s="319"/>
      <c r="AH5807" s="319"/>
      <c r="AI5807" s="319"/>
      <c r="AJ5807" s="319"/>
      <c r="AK5807" s="319"/>
      <c r="AL5807" s="319"/>
      <c r="AM5807" s="319"/>
      <c r="AN5807" s="313">
        <f>AN5771/(1+HLOOKUP(AN5768,$C$3750:$AP$3753,4,0)/$C$3744)^$C5807</f>
        <v>6.4714346512891345E-3</v>
      </c>
    </row>
    <row r="5808" spans="3:41" ht="17.399999999999999" hidden="1" outlineLevel="1">
      <c r="C5808" s="312">
        <f t="shared" si="893"/>
        <v>37</v>
      </c>
      <c r="D5808" s="319">
        <f t="shared" si="892"/>
        <v>6.0019558133953812E-3</v>
      </c>
      <c r="AG5808" s="319"/>
      <c r="AH5808" s="319"/>
      <c r="AI5808" s="319"/>
      <c r="AJ5808" s="319"/>
      <c r="AK5808" s="319"/>
      <c r="AL5808" s="319"/>
      <c r="AM5808" s="319"/>
      <c r="AN5808" s="319"/>
      <c r="AO5808" s="313">
        <f>AO5771/(1+HLOOKUP(AO5768,$C$3750:$AP$3753,4,0)/$C$3744)^$C5808</f>
        <v>6.0019558133953812E-3</v>
      </c>
    </row>
    <row r="5809" spans="2:44" ht="17.399999999999999" hidden="1" outlineLevel="1">
      <c r="C5809" s="312">
        <f t="shared" si="893"/>
        <v>38</v>
      </c>
      <c r="D5809" s="319">
        <f>SUM(E5809:AP5809)</f>
        <v>5.5571132457960136E-3</v>
      </c>
      <c r="AG5809" s="319"/>
      <c r="AH5809" s="319"/>
      <c r="AI5809" s="319"/>
      <c r="AJ5809" s="319"/>
      <c r="AK5809" s="319"/>
      <c r="AL5809" s="319"/>
      <c r="AM5809" s="319"/>
      <c r="AN5809" s="319"/>
      <c r="AO5809" s="319"/>
      <c r="AP5809" s="313">
        <f>AP5771/(1+HLOOKUP(AP5768,$C$3750:$AP$3753,4,0)/$C$3744)^$C5809</f>
        <v>5.5571132457960136E-3</v>
      </c>
    </row>
    <row r="5810" spans="2:44" ht="17.399999999999999" hidden="1" outlineLevel="1">
      <c r="C5810" s="312">
        <f t="shared" si="893"/>
        <v>39</v>
      </c>
      <c r="D5810" s="319">
        <f>SUM(E5810:AQ5810)</f>
        <v>5.1356977701267703E-3</v>
      </c>
      <c r="AG5810" s="319"/>
      <c r="AH5810" s="319"/>
      <c r="AI5810" s="319"/>
      <c r="AJ5810" s="319"/>
      <c r="AK5810" s="319"/>
      <c r="AL5810" s="319"/>
      <c r="AM5810" s="319"/>
      <c r="AN5810" s="319"/>
      <c r="AO5810" s="319"/>
      <c r="AP5810" s="319"/>
      <c r="AQ5810" s="313">
        <f>AQ5771/(1+HLOOKUP(AQ5768,$C$3750:$AP$3753,4,0)/$C$3744)^$C5810</f>
        <v>5.1356977701267703E-3</v>
      </c>
    </row>
    <row r="5811" spans="2:44" ht="17.399999999999999" hidden="1" outlineLevel="1">
      <c r="B5811" s="268"/>
      <c r="C5811" s="314">
        <f t="shared" si="893"/>
        <v>40</v>
      </c>
      <c r="D5811" s="321">
        <f>D5771-SUM(D5772:D5810)</f>
        <v>8.481358471919187E-2</v>
      </c>
      <c r="E5811" s="268"/>
      <c r="F5811" s="268"/>
      <c r="G5811" s="268"/>
      <c r="H5811" s="268"/>
      <c r="I5811" s="268"/>
      <c r="J5811" s="268"/>
      <c r="K5811" s="268"/>
      <c r="L5811" s="268"/>
      <c r="M5811" s="268"/>
      <c r="N5811" s="268"/>
      <c r="O5811" s="268"/>
      <c r="P5811" s="268"/>
      <c r="Q5811" s="268"/>
      <c r="R5811" s="268"/>
      <c r="S5811" s="268"/>
      <c r="T5811" s="268"/>
      <c r="U5811" s="268"/>
      <c r="V5811" s="268"/>
      <c r="W5811" s="268"/>
      <c r="X5811" s="268"/>
      <c r="Y5811" s="268"/>
      <c r="Z5811" s="268"/>
      <c r="AA5811" s="268"/>
      <c r="AB5811" s="268"/>
      <c r="AC5811" s="268"/>
      <c r="AD5811" s="268"/>
      <c r="AE5811" s="268"/>
      <c r="AF5811" s="268"/>
      <c r="AG5811" s="268"/>
      <c r="AH5811" s="321"/>
      <c r="AI5811" s="321"/>
      <c r="AJ5811" s="321"/>
      <c r="AK5811" s="321"/>
      <c r="AL5811" s="321"/>
      <c r="AM5811" s="321"/>
      <c r="AN5811" s="321"/>
      <c r="AO5811" s="321"/>
      <c r="AP5811" s="321"/>
      <c r="AQ5811" s="321"/>
      <c r="AR5811" s="316">
        <f>((AR5771/$D5811)^(1/$C5811)-1)*$C$3744</f>
        <v>0.26061500574666674</v>
      </c>
    </row>
    <row r="5812" spans="2:44" hidden="1" outlineLevel="1"/>
    <row r="5813" spans="2:44" collapsed="1"/>
  </sheetData>
  <mergeCells count="3">
    <mergeCell ref="B9:C9"/>
    <mergeCell ref="B3734:B3735"/>
    <mergeCell ref="B3749:B3750"/>
  </mergeCells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ECF22-85AF-43B1-8C88-53827BBD24C0}">
  <sheetPr codeName="Sheet13">
    <tabColor rgb="FF0070C0"/>
  </sheetPr>
  <dimension ref="A2:AT1248"/>
  <sheetViews>
    <sheetView showGridLines="0" zoomScale="85" zoomScaleNormal="85" workbookViewId="0"/>
  </sheetViews>
  <sheetFormatPr defaultColWidth="12" defaultRowHeight="15.6" outlineLevelRow="1"/>
  <cols>
    <col min="1" max="1" width="2.69921875" style="172" customWidth="1"/>
    <col min="2" max="2" width="22.09765625" style="205" customWidth="1"/>
    <col min="3" max="3" width="21" style="175" bestFit="1" customWidth="1"/>
    <col min="4" max="23" width="21.59765625" style="175" bestFit="1" customWidth="1"/>
    <col min="24" max="44" width="21.59765625" style="172" bestFit="1" customWidth="1"/>
    <col min="45" max="45" width="16.59765625" style="172" bestFit="1" customWidth="1"/>
    <col min="46" max="46" width="20.296875" style="172" bestFit="1" customWidth="1"/>
    <col min="47" max="16384" width="12" style="172"/>
  </cols>
  <sheetData>
    <row r="2" spans="1:44" ht="16.2" thickBot="1">
      <c r="B2" s="173" t="s">
        <v>172</v>
      </c>
      <c r="C2" s="174">
        <f>계약사항정리!D3</f>
        <v>43942</v>
      </c>
      <c r="D2" s="175">
        <f>YEARFRAC(C3,C4)</f>
        <v>8.3083333333333336</v>
      </c>
    </row>
    <row r="3" spans="1:44">
      <c r="B3" s="173" t="s">
        <v>2335</v>
      </c>
      <c r="C3" s="174">
        <v>44561</v>
      </c>
      <c r="H3" s="176" t="s">
        <v>2336</v>
      </c>
      <c r="I3" s="177" t="s">
        <v>2337</v>
      </c>
      <c r="J3" s="178" t="s">
        <v>252</v>
      </c>
      <c r="K3" s="172"/>
      <c r="P3" s="179"/>
      <c r="Q3" s="180"/>
      <c r="R3" s="180"/>
      <c r="U3" s="172"/>
      <c r="V3" s="172"/>
      <c r="W3" s="172"/>
    </row>
    <row r="4" spans="1:44">
      <c r="B4" s="173" t="s">
        <v>2338</v>
      </c>
      <c r="C4" s="174">
        <f>계약사항정리!D5</f>
        <v>47594</v>
      </c>
      <c r="H4" s="181" t="s">
        <v>2339</v>
      </c>
      <c r="I4" s="182">
        <f>C34</f>
        <v>240084.01313948797</v>
      </c>
      <c r="J4" s="183">
        <f>I4</f>
        <v>240084.01313948797</v>
      </c>
      <c r="K4" s="184">
        <f>J4-I4</f>
        <v>0</v>
      </c>
      <c r="O4" s="185"/>
      <c r="P4" s="186"/>
      <c r="U4" s="172"/>
      <c r="V4" s="172"/>
      <c r="W4" s="172"/>
    </row>
    <row r="5" spans="1:44">
      <c r="B5" s="173" t="s">
        <v>2340</v>
      </c>
      <c r="C5" s="172"/>
      <c r="H5" s="181" t="s">
        <v>2277</v>
      </c>
      <c r="I5" s="182">
        <f>C35</f>
        <v>712253.86686725565</v>
      </c>
      <c r="J5" s="183">
        <f>-J4+C1143</f>
        <v>712253.86686725554</v>
      </c>
      <c r="K5" s="184">
        <f>J5-I5</f>
        <v>0</v>
      </c>
      <c r="O5" s="185"/>
      <c r="P5" s="186"/>
      <c r="U5" s="172"/>
      <c r="V5" s="172"/>
      <c r="W5" s="172"/>
    </row>
    <row r="6" spans="1:44">
      <c r="B6" s="173" t="s">
        <v>2278</v>
      </c>
      <c r="C6" s="187"/>
      <c r="D6" s="187"/>
      <c r="H6" s="188" t="s">
        <v>2322</v>
      </c>
      <c r="I6" s="189">
        <f>I7-I4-I5</f>
        <v>47662.119993256405</v>
      </c>
      <c r="J6" s="190">
        <f>J7-J4-J5</f>
        <v>47662.119993256521</v>
      </c>
      <c r="K6" s="184">
        <f>J6-I6</f>
        <v>1.1641532182693481E-10</v>
      </c>
      <c r="O6" s="185"/>
      <c r="P6" s="186"/>
      <c r="U6" s="172"/>
      <c r="V6" s="172"/>
      <c r="W6" s="172"/>
    </row>
    <row r="7" spans="1:44" ht="16.2" thickBot="1">
      <c r="B7" s="173" t="s">
        <v>2280</v>
      </c>
      <c r="C7" s="191">
        <v>0.06</v>
      </c>
      <c r="D7" s="173" t="s">
        <v>2341</v>
      </c>
      <c r="E7" s="174">
        <f>계약사항정리!D6</f>
        <v>45037</v>
      </c>
      <c r="H7" s="192"/>
      <c r="I7" s="193">
        <f>C15</f>
        <v>1000000</v>
      </c>
      <c r="J7" s="194">
        <f>I7</f>
        <v>1000000</v>
      </c>
      <c r="K7" s="172"/>
      <c r="O7" s="185"/>
      <c r="P7" s="186"/>
      <c r="U7" s="172"/>
      <c r="V7" s="172"/>
      <c r="W7" s="172"/>
    </row>
    <row r="8" spans="1:44">
      <c r="B8" s="173" t="s">
        <v>2282</v>
      </c>
      <c r="C8" s="195">
        <f>'이자율변동성_발행일(21말)'!M5</f>
        <v>0.25576288804493214</v>
      </c>
      <c r="D8" s="173" t="s">
        <v>2342</v>
      </c>
      <c r="E8" s="174">
        <f>계약사항정리!D7</f>
        <v>47593</v>
      </c>
      <c r="I8" s="186"/>
      <c r="J8" s="186"/>
      <c r="K8" s="186"/>
      <c r="U8" s="172"/>
      <c r="V8" s="172"/>
      <c r="W8" s="172"/>
    </row>
    <row r="9" spans="1:44">
      <c r="B9" s="173" t="s">
        <v>253</v>
      </c>
      <c r="C9" s="196">
        <v>0.25</v>
      </c>
      <c r="D9" s="173" t="s">
        <v>2343</v>
      </c>
      <c r="E9" s="197">
        <v>0</v>
      </c>
      <c r="U9" s="172"/>
      <c r="V9" s="172"/>
      <c r="W9" s="172"/>
    </row>
    <row r="10" spans="1:44">
      <c r="B10" s="173"/>
      <c r="C10" s="191">
        <f>C8*C9^0.5</f>
        <v>0.12788144402246607</v>
      </c>
      <c r="D10" s="173" t="s">
        <v>2344</v>
      </c>
      <c r="E10" s="198"/>
      <c r="V10" s="172"/>
      <c r="W10" s="172"/>
    </row>
    <row r="11" spans="1:44">
      <c r="B11" s="199"/>
      <c r="C11" s="200"/>
    </row>
    <row r="12" spans="1:44">
      <c r="B12" s="201" t="s">
        <v>254</v>
      </c>
      <c r="C12" s="179"/>
    </row>
    <row r="13" spans="1:44" ht="8.25" customHeight="1">
      <c r="A13" s="202"/>
      <c r="B13" s="173"/>
      <c r="C13" s="203"/>
      <c r="D13" s="204"/>
      <c r="E13" s="204"/>
      <c r="F13" s="204"/>
      <c r="G13" s="204"/>
      <c r="H13" s="204"/>
      <c r="I13" s="204"/>
      <c r="J13" s="204"/>
      <c r="K13" s="204"/>
      <c r="L13" s="204"/>
      <c r="M13" s="204"/>
      <c r="N13" s="204"/>
      <c r="O13" s="204"/>
      <c r="P13" s="204"/>
      <c r="Q13" s="204"/>
      <c r="R13" s="204"/>
      <c r="S13" s="204"/>
      <c r="T13" s="204"/>
      <c r="U13" s="204"/>
      <c r="V13" s="204"/>
      <c r="W13" s="204"/>
      <c r="X13" s="202"/>
      <c r="Y13" s="202"/>
      <c r="Z13" s="202"/>
      <c r="AA13" s="202"/>
      <c r="AB13" s="202"/>
      <c r="AC13" s="202"/>
      <c r="AD13" s="202"/>
      <c r="AE13" s="202"/>
      <c r="AF13" s="202"/>
      <c r="AG13" s="202"/>
      <c r="AH13" s="202"/>
      <c r="AI13" s="202"/>
      <c r="AJ13" s="202"/>
      <c r="AK13" s="202"/>
      <c r="AL13" s="202"/>
      <c r="AM13" s="202"/>
      <c r="AN13" s="202"/>
      <c r="AO13" s="202"/>
      <c r="AP13" s="202"/>
      <c r="AQ13" s="202"/>
      <c r="AR13" s="202"/>
    </row>
    <row r="14" spans="1:44">
      <c r="B14" s="199"/>
      <c r="C14" s="179"/>
    </row>
    <row r="15" spans="1:44">
      <c r="B15" s="205" t="s">
        <v>2283</v>
      </c>
      <c r="C15" s="206">
        <f>계약사항정리!D10</f>
        <v>1000000</v>
      </c>
      <c r="G15" s="207"/>
    </row>
    <row r="16" spans="1:44">
      <c r="C16" s="208"/>
      <c r="D16" s="209"/>
    </row>
    <row r="17" spans="1:44">
      <c r="B17" s="205" t="s">
        <v>2345</v>
      </c>
      <c r="C17" s="175">
        <v>0</v>
      </c>
      <c r="D17" s="210">
        <f>YEARFRAC(C20,D20)*4</f>
        <v>0.23333333333333334</v>
      </c>
      <c r="E17" s="175">
        <f t="shared" ref="E17:AK17" si="0">D17+1</f>
        <v>1.2333333333333334</v>
      </c>
      <c r="F17" s="175">
        <f t="shared" si="0"/>
        <v>2.2333333333333334</v>
      </c>
      <c r="G17" s="175">
        <f t="shared" si="0"/>
        <v>3.2333333333333334</v>
      </c>
      <c r="H17" s="175">
        <f t="shared" si="0"/>
        <v>4.2333333333333334</v>
      </c>
      <c r="I17" s="175">
        <f t="shared" si="0"/>
        <v>5.2333333333333334</v>
      </c>
      <c r="J17" s="175">
        <f t="shared" si="0"/>
        <v>6.2333333333333334</v>
      </c>
      <c r="K17" s="175">
        <f t="shared" si="0"/>
        <v>7.2333333333333334</v>
      </c>
      <c r="L17" s="175">
        <f t="shared" si="0"/>
        <v>8.2333333333333343</v>
      </c>
      <c r="M17" s="175">
        <f t="shared" si="0"/>
        <v>9.2333333333333343</v>
      </c>
      <c r="N17" s="175">
        <f t="shared" si="0"/>
        <v>10.233333333333334</v>
      </c>
      <c r="O17" s="175">
        <f t="shared" si="0"/>
        <v>11.233333333333334</v>
      </c>
      <c r="P17" s="175">
        <f t="shared" si="0"/>
        <v>12.233333333333334</v>
      </c>
      <c r="Q17" s="175">
        <f t="shared" si="0"/>
        <v>13.233333333333334</v>
      </c>
      <c r="R17" s="175">
        <f t="shared" si="0"/>
        <v>14.233333333333334</v>
      </c>
      <c r="S17" s="175">
        <f t="shared" si="0"/>
        <v>15.233333333333334</v>
      </c>
      <c r="T17" s="175">
        <f t="shared" si="0"/>
        <v>16.233333333333334</v>
      </c>
      <c r="U17" s="175">
        <f t="shared" si="0"/>
        <v>17.233333333333334</v>
      </c>
      <c r="V17" s="175">
        <f t="shared" si="0"/>
        <v>18.233333333333334</v>
      </c>
      <c r="W17" s="175">
        <f t="shared" si="0"/>
        <v>19.233333333333334</v>
      </c>
      <c r="X17" s="175">
        <f t="shared" si="0"/>
        <v>20.233333333333334</v>
      </c>
      <c r="Y17" s="175">
        <f t="shared" si="0"/>
        <v>21.233333333333334</v>
      </c>
      <c r="Z17" s="175">
        <f t="shared" si="0"/>
        <v>22.233333333333334</v>
      </c>
      <c r="AA17" s="175">
        <f t="shared" si="0"/>
        <v>23.233333333333334</v>
      </c>
      <c r="AB17" s="175">
        <f t="shared" si="0"/>
        <v>24.233333333333334</v>
      </c>
      <c r="AC17" s="175">
        <f t="shared" si="0"/>
        <v>25.233333333333334</v>
      </c>
      <c r="AD17" s="175">
        <f t="shared" si="0"/>
        <v>26.233333333333334</v>
      </c>
      <c r="AE17" s="175">
        <f t="shared" si="0"/>
        <v>27.233333333333334</v>
      </c>
      <c r="AF17" s="175">
        <f t="shared" si="0"/>
        <v>28.233333333333334</v>
      </c>
      <c r="AG17" s="175">
        <f t="shared" si="0"/>
        <v>29.233333333333334</v>
      </c>
      <c r="AH17" s="175">
        <f t="shared" si="0"/>
        <v>30.233333333333334</v>
      </c>
      <c r="AI17" s="175">
        <f t="shared" si="0"/>
        <v>31.233333333333334</v>
      </c>
      <c r="AJ17" s="175">
        <f t="shared" si="0"/>
        <v>32.233333333333334</v>
      </c>
      <c r="AK17" s="175">
        <f t="shared" si="0"/>
        <v>33.233333333333334</v>
      </c>
      <c r="AL17" s="175"/>
      <c r="AM17" s="175"/>
      <c r="AN17" s="175"/>
      <c r="AO17" s="175"/>
      <c r="AP17" s="175"/>
      <c r="AQ17" s="175"/>
    </row>
    <row r="18" spans="1:44">
      <c r="B18" s="205" t="s">
        <v>2346</v>
      </c>
      <c r="D18" s="175">
        <f t="shared" ref="D18:AK18" si="1">DATEDIF($C$20,D20,"D")</f>
        <v>21</v>
      </c>
      <c r="E18" s="175">
        <f t="shared" si="1"/>
        <v>111</v>
      </c>
      <c r="F18" s="175">
        <f t="shared" si="1"/>
        <v>202</v>
      </c>
      <c r="G18" s="175">
        <f t="shared" si="1"/>
        <v>294</v>
      </c>
      <c r="H18" s="175">
        <f t="shared" si="1"/>
        <v>386</v>
      </c>
      <c r="I18" s="175">
        <f t="shared" si="1"/>
        <v>476</v>
      </c>
      <c r="J18" s="175">
        <f t="shared" si="1"/>
        <v>567</v>
      </c>
      <c r="K18" s="175">
        <f t="shared" si="1"/>
        <v>659</v>
      </c>
      <c r="L18" s="175">
        <f t="shared" si="1"/>
        <v>751</v>
      </c>
      <c r="M18" s="175">
        <f t="shared" si="1"/>
        <v>842</v>
      </c>
      <c r="N18" s="175">
        <f t="shared" si="1"/>
        <v>933</v>
      </c>
      <c r="O18" s="175">
        <f t="shared" si="1"/>
        <v>1025</v>
      </c>
      <c r="P18" s="175">
        <f t="shared" si="1"/>
        <v>1117</v>
      </c>
      <c r="Q18" s="175">
        <f t="shared" si="1"/>
        <v>1207</v>
      </c>
      <c r="R18" s="175">
        <f t="shared" si="1"/>
        <v>1298</v>
      </c>
      <c r="S18" s="175">
        <f t="shared" si="1"/>
        <v>1390</v>
      </c>
      <c r="T18" s="175">
        <f t="shared" si="1"/>
        <v>1482</v>
      </c>
      <c r="U18" s="175">
        <f t="shared" si="1"/>
        <v>1572</v>
      </c>
      <c r="V18" s="175">
        <f t="shared" si="1"/>
        <v>1663</v>
      </c>
      <c r="W18" s="175">
        <f t="shared" si="1"/>
        <v>1755</v>
      </c>
      <c r="X18" s="175">
        <f t="shared" si="1"/>
        <v>1847</v>
      </c>
      <c r="Y18" s="175">
        <f t="shared" si="1"/>
        <v>1937</v>
      </c>
      <c r="Z18" s="175">
        <f t="shared" si="1"/>
        <v>2028</v>
      </c>
      <c r="AA18" s="175">
        <f t="shared" si="1"/>
        <v>2120</v>
      </c>
      <c r="AB18" s="175">
        <f t="shared" si="1"/>
        <v>2212</v>
      </c>
      <c r="AC18" s="175">
        <f t="shared" si="1"/>
        <v>2303</v>
      </c>
      <c r="AD18" s="175">
        <f t="shared" si="1"/>
        <v>2394</v>
      </c>
      <c r="AE18" s="175">
        <f t="shared" si="1"/>
        <v>2486</v>
      </c>
      <c r="AF18" s="175">
        <f t="shared" si="1"/>
        <v>2578</v>
      </c>
      <c r="AG18" s="175">
        <f t="shared" si="1"/>
        <v>2668</v>
      </c>
      <c r="AH18" s="175">
        <f t="shared" si="1"/>
        <v>2759</v>
      </c>
      <c r="AI18" s="175">
        <f t="shared" si="1"/>
        <v>2851</v>
      </c>
      <c r="AJ18" s="175">
        <f t="shared" si="1"/>
        <v>2943</v>
      </c>
      <c r="AK18" s="175">
        <f t="shared" si="1"/>
        <v>3033</v>
      </c>
      <c r="AL18" s="175"/>
      <c r="AM18" s="175"/>
      <c r="AN18" s="175"/>
      <c r="AO18" s="175"/>
      <c r="AP18" s="175"/>
      <c r="AQ18" s="175"/>
    </row>
    <row r="19" spans="1:44" s="211" customFormat="1">
      <c r="B19" s="212"/>
      <c r="C19" s="213"/>
      <c r="D19" s="186">
        <f t="shared" ref="D19:M19" si="2">IF(AND(D20&gt;=$E$7,D20&lt;=$E$8),1,0)</f>
        <v>0</v>
      </c>
      <c r="E19" s="186">
        <f t="shared" si="2"/>
        <v>0</v>
      </c>
      <c r="F19" s="186">
        <f t="shared" si="2"/>
        <v>0</v>
      </c>
      <c r="G19" s="186">
        <f t="shared" si="2"/>
        <v>0</v>
      </c>
      <c r="H19" s="186">
        <f t="shared" si="2"/>
        <v>0</v>
      </c>
      <c r="I19" s="186">
        <f t="shared" si="2"/>
        <v>1</v>
      </c>
      <c r="J19" s="186">
        <f t="shared" si="2"/>
        <v>1</v>
      </c>
      <c r="K19" s="186">
        <f t="shared" si="2"/>
        <v>1</v>
      </c>
      <c r="L19" s="186">
        <f t="shared" si="2"/>
        <v>1</v>
      </c>
      <c r="M19" s="186">
        <f t="shared" si="2"/>
        <v>1</v>
      </c>
      <c r="N19" s="186">
        <f>IF(AND(N20&gt;=$E$7,N20&lt;=$E$8),1,0)</f>
        <v>1</v>
      </c>
      <c r="O19" s="186">
        <f t="shared" ref="O19:AK19" si="3">IF(AND(O20&gt;=$E$7,O20&lt;=$E$8),1,0)</f>
        <v>1</v>
      </c>
      <c r="P19" s="186">
        <f t="shared" si="3"/>
        <v>1</v>
      </c>
      <c r="Q19" s="186">
        <f t="shared" si="3"/>
        <v>1</v>
      </c>
      <c r="R19" s="186">
        <f t="shared" si="3"/>
        <v>1</v>
      </c>
      <c r="S19" s="186">
        <f t="shared" si="3"/>
        <v>1</v>
      </c>
      <c r="T19" s="186">
        <f t="shared" si="3"/>
        <v>1</v>
      </c>
      <c r="U19" s="186">
        <f t="shared" si="3"/>
        <v>1</v>
      </c>
      <c r="V19" s="186">
        <f t="shared" si="3"/>
        <v>1</v>
      </c>
      <c r="W19" s="186">
        <f t="shared" si="3"/>
        <v>1</v>
      </c>
      <c r="X19" s="186">
        <f t="shared" si="3"/>
        <v>1</v>
      </c>
      <c r="Y19" s="186">
        <f t="shared" si="3"/>
        <v>1</v>
      </c>
      <c r="Z19" s="186">
        <f t="shared" si="3"/>
        <v>1</v>
      </c>
      <c r="AA19" s="186">
        <f t="shared" si="3"/>
        <v>1</v>
      </c>
      <c r="AB19" s="186">
        <f t="shared" si="3"/>
        <v>1</v>
      </c>
      <c r="AC19" s="186">
        <f t="shared" si="3"/>
        <v>1</v>
      </c>
      <c r="AD19" s="186">
        <f t="shared" si="3"/>
        <v>1</v>
      </c>
      <c r="AE19" s="186">
        <f t="shared" si="3"/>
        <v>1</v>
      </c>
      <c r="AF19" s="186">
        <f t="shared" si="3"/>
        <v>1</v>
      </c>
      <c r="AG19" s="186">
        <f t="shared" si="3"/>
        <v>1</v>
      </c>
      <c r="AH19" s="186">
        <f t="shared" si="3"/>
        <v>1</v>
      </c>
      <c r="AI19" s="186">
        <f t="shared" si="3"/>
        <v>1</v>
      </c>
      <c r="AJ19" s="186">
        <f t="shared" si="3"/>
        <v>1</v>
      </c>
      <c r="AK19" s="186">
        <f t="shared" si="3"/>
        <v>0</v>
      </c>
      <c r="AL19" s="186"/>
      <c r="AM19" s="186"/>
      <c r="AN19" s="186"/>
      <c r="AO19" s="186"/>
      <c r="AP19" s="186"/>
      <c r="AQ19" s="186"/>
      <c r="AR19" s="172"/>
    </row>
    <row r="20" spans="1:44">
      <c r="B20" s="214" t="s">
        <v>2285</v>
      </c>
      <c r="C20" s="215">
        <f>$C$3</f>
        <v>44561</v>
      </c>
      <c r="D20" s="216">
        <v>44582</v>
      </c>
      <c r="E20" s="215">
        <f t="shared" ref="E20:AK20" si="4">EDATE(D20,3)</f>
        <v>44672</v>
      </c>
      <c r="F20" s="215">
        <f t="shared" si="4"/>
        <v>44763</v>
      </c>
      <c r="G20" s="215">
        <f t="shared" si="4"/>
        <v>44855</v>
      </c>
      <c r="H20" s="215">
        <f t="shared" si="4"/>
        <v>44947</v>
      </c>
      <c r="I20" s="215">
        <f t="shared" si="4"/>
        <v>45037</v>
      </c>
      <c r="J20" s="215">
        <f t="shared" si="4"/>
        <v>45128</v>
      </c>
      <c r="K20" s="215">
        <f t="shared" si="4"/>
        <v>45220</v>
      </c>
      <c r="L20" s="215">
        <f t="shared" si="4"/>
        <v>45312</v>
      </c>
      <c r="M20" s="215">
        <f t="shared" si="4"/>
        <v>45403</v>
      </c>
      <c r="N20" s="215">
        <f t="shared" si="4"/>
        <v>45494</v>
      </c>
      <c r="O20" s="215">
        <f t="shared" si="4"/>
        <v>45586</v>
      </c>
      <c r="P20" s="215">
        <f t="shared" si="4"/>
        <v>45678</v>
      </c>
      <c r="Q20" s="215">
        <f t="shared" si="4"/>
        <v>45768</v>
      </c>
      <c r="R20" s="215">
        <f t="shared" si="4"/>
        <v>45859</v>
      </c>
      <c r="S20" s="215">
        <f t="shared" si="4"/>
        <v>45951</v>
      </c>
      <c r="T20" s="215">
        <f t="shared" si="4"/>
        <v>46043</v>
      </c>
      <c r="U20" s="215">
        <f t="shared" si="4"/>
        <v>46133</v>
      </c>
      <c r="V20" s="215">
        <f t="shared" si="4"/>
        <v>46224</v>
      </c>
      <c r="W20" s="215">
        <f t="shared" si="4"/>
        <v>46316</v>
      </c>
      <c r="X20" s="215">
        <f t="shared" si="4"/>
        <v>46408</v>
      </c>
      <c r="Y20" s="215">
        <f t="shared" si="4"/>
        <v>46498</v>
      </c>
      <c r="Z20" s="215">
        <f t="shared" si="4"/>
        <v>46589</v>
      </c>
      <c r="AA20" s="215">
        <f t="shared" si="4"/>
        <v>46681</v>
      </c>
      <c r="AB20" s="215">
        <f t="shared" si="4"/>
        <v>46773</v>
      </c>
      <c r="AC20" s="215">
        <f t="shared" si="4"/>
        <v>46864</v>
      </c>
      <c r="AD20" s="215">
        <f t="shared" si="4"/>
        <v>46955</v>
      </c>
      <c r="AE20" s="215">
        <f t="shared" si="4"/>
        <v>47047</v>
      </c>
      <c r="AF20" s="215">
        <f t="shared" si="4"/>
        <v>47139</v>
      </c>
      <c r="AG20" s="215">
        <f t="shared" si="4"/>
        <v>47229</v>
      </c>
      <c r="AH20" s="215">
        <f t="shared" si="4"/>
        <v>47320</v>
      </c>
      <c r="AI20" s="215">
        <f t="shared" si="4"/>
        <v>47412</v>
      </c>
      <c r="AJ20" s="215">
        <f t="shared" si="4"/>
        <v>47504</v>
      </c>
      <c r="AK20" s="215">
        <f t="shared" si="4"/>
        <v>47594</v>
      </c>
      <c r="AL20" s="215"/>
      <c r="AM20" s="215"/>
      <c r="AN20" s="215"/>
      <c r="AO20" s="215"/>
      <c r="AP20" s="215"/>
      <c r="AQ20" s="215"/>
    </row>
    <row r="21" spans="1:44" s="220" customFormat="1">
      <c r="A21" s="217"/>
      <c r="B21" s="218" t="s">
        <v>2347</v>
      </c>
      <c r="C21" s="219"/>
      <c r="D21" s="219"/>
      <c r="E21" s="219"/>
      <c r="F21" s="219"/>
      <c r="G21" s="219"/>
      <c r="H21" s="219"/>
      <c r="I21" s="219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  <c r="U21" s="219"/>
      <c r="V21" s="219"/>
      <c r="W21" s="219"/>
      <c r="X21" s="219"/>
      <c r="Y21" s="219"/>
      <c r="Z21" s="219"/>
      <c r="AA21" s="219"/>
      <c r="AB21" s="219"/>
      <c r="AC21" s="219"/>
      <c r="AD21" s="219"/>
      <c r="AE21" s="219"/>
      <c r="AF21" s="219"/>
      <c r="AG21" s="219"/>
      <c r="AH21" s="219"/>
      <c r="AI21" s="219"/>
      <c r="AJ21" s="219"/>
      <c r="AK21" s="219"/>
      <c r="AL21" s="219"/>
      <c r="AM21" s="219"/>
      <c r="AN21" s="219"/>
      <c r="AO21" s="219"/>
      <c r="AP21" s="219"/>
      <c r="AQ21" s="219"/>
      <c r="AR21" s="172"/>
    </row>
    <row r="22" spans="1:44" s="220" customFormat="1">
      <c r="A22" s="217"/>
      <c r="B22" s="218" t="s">
        <v>2348</v>
      </c>
      <c r="C22" s="219"/>
      <c r="D22" s="219"/>
      <c r="E22" s="219"/>
      <c r="F22" s="219"/>
      <c r="G22" s="219"/>
      <c r="H22" s="219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19"/>
      <c r="AC22" s="219"/>
      <c r="AD22" s="219"/>
      <c r="AE22" s="219"/>
      <c r="AF22" s="219"/>
      <c r="AG22" s="219"/>
      <c r="AH22" s="219"/>
      <c r="AI22" s="219"/>
      <c r="AJ22" s="219"/>
      <c r="AK22" s="219">
        <f>$C$15*(1+$C$7)^(YEARFRAC($C$2,AK20))</f>
        <v>1790847.6965428547</v>
      </c>
      <c r="AL22" s="219"/>
      <c r="AM22" s="219"/>
      <c r="AN22" s="219"/>
      <c r="AO22" s="219"/>
      <c r="AP22" s="219"/>
      <c r="AQ22" s="219"/>
      <c r="AR22" s="172"/>
    </row>
    <row r="23" spans="1:44" s="220" customFormat="1">
      <c r="A23" s="217"/>
      <c r="B23" s="218" t="s">
        <v>2349</v>
      </c>
      <c r="C23" s="219">
        <f>SUM(C21:C22)</f>
        <v>0</v>
      </c>
      <c r="D23" s="219">
        <f>SUM(D21:D22)</f>
        <v>0</v>
      </c>
      <c r="E23" s="219">
        <f t="shared" ref="E23:AK23" si="5">SUM(E21:E22)</f>
        <v>0</v>
      </c>
      <c r="F23" s="219">
        <f t="shared" si="5"/>
        <v>0</v>
      </c>
      <c r="G23" s="219">
        <f t="shared" si="5"/>
        <v>0</v>
      </c>
      <c r="H23" s="219">
        <f t="shared" si="5"/>
        <v>0</v>
      </c>
      <c r="I23" s="219">
        <f t="shared" si="5"/>
        <v>0</v>
      </c>
      <c r="J23" s="219">
        <f t="shared" si="5"/>
        <v>0</v>
      </c>
      <c r="K23" s="219">
        <f t="shared" si="5"/>
        <v>0</v>
      </c>
      <c r="L23" s="219">
        <f t="shared" si="5"/>
        <v>0</v>
      </c>
      <c r="M23" s="219">
        <f t="shared" si="5"/>
        <v>0</v>
      </c>
      <c r="N23" s="219">
        <f t="shared" si="5"/>
        <v>0</v>
      </c>
      <c r="O23" s="219">
        <f t="shared" si="5"/>
        <v>0</v>
      </c>
      <c r="P23" s="219">
        <f t="shared" si="5"/>
        <v>0</v>
      </c>
      <c r="Q23" s="219">
        <f t="shared" si="5"/>
        <v>0</v>
      </c>
      <c r="R23" s="219">
        <f t="shared" si="5"/>
        <v>0</v>
      </c>
      <c r="S23" s="219">
        <f t="shared" si="5"/>
        <v>0</v>
      </c>
      <c r="T23" s="219">
        <f t="shared" si="5"/>
        <v>0</v>
      </c>
      <c r="U23" s="219">
        <f t="shared" si="5"/>
        <v>0</v>
      </c>
      <c r="V23" s="219">
        <f t="shared" si="5"/>
        <v>0</v>
      </c>
      <c r="W23" s="219">
        <f t="shared" si="5"/>
        <v>0</v>
      </c>
      <c r="X23" s="219">
        <f t="shared" si="5"/>
        <v>0</v>
      </c>
      <c r="Y23" s="219">
        <f t="shared" si="5"/>
        <v>0</v>
      </c>
      <c r="Z23" s="219">
        <f t="shared" si="5"/>
        <v>0</v>
      </c>
      <c r="AA23" s="219">
        <f t="shared" si="5"/>
        <v>0</v>
      </c>
      <c r="AB23" s="219">
        <f t="shared" si="5"/>
        <v>0</v>
      </c>
      <c r="AC23" s="219">
        <f t="shared" si="5"/>
        <v>0</v>
      </c>
      <c r="AD23" s="219">
        <f t="shared" si="5"/>
        <v>0</v>
      </c>
      <c r="AE23" s="219">
        <f t="shared" si="5"/>
        <v>0</v>
      </c>
      <c r="AF23" s="219">
        <f t="shared" si="5"/>
        <v>0</v>
      </c>
      <c r="AG23" s="219">
        <f t="shared" si="5"/>
        <v>0</v>
      </c>
      <c r="AH23" s="219">
        <f t="shared" si="5"/>
        <v>0</v>
      </c>
      <c r="AI23" s="219">
        <f t="shared" si="5"/>
        <v>0</v>
      </c>
      <c r="AJ23" s="219">
        <f t="shared" si="5"/>
        <v>0</v>
      </c>
      <c r="AK23" s="219">
        <f t="shared" si="5"/>
        <v>1790847.6965428547</v>
      </c>
      <c r="AL23" s="219"/>
      <c r="AM23" s="219"/>
      <c r="AN23" s="219"/>
      <c r="AO23" s="219"/>
      <c r="AP23" s="219"/>
      <c r="AQ23" s="219"/>
      <c r="AR23" s="172"/>
    </row>
    <row r="24" spans="1:44" s="220" customFormat="1">
      <c r="B24" s="221" t="s">
        <v>2350</v>
      </c>
      <c r="C24" s="222">
        <f t="shared" ref="C24" si="6">D24*D42+C23</f>
        <v>240084.01313948797</v>
      </c>
      <c r="D24" s="223">
        <f>E24*E42+D21</f>
        <v>241850.08881882794</v>
      </c>
      <c r="E24" s="223">
        <f t="shared" ref="E24:AJ24" si="7">F24*F42+E21</f>
        <v>250574.73362858346</v>
      </c>
      <c r="F24" s="223">
        <f t="shared" si="7"/>
        <v>261176.18961485269</v>
      </c>
      <c r="G24" s="223">
        <f t="shared" si="7"/>
        <v>273035.90159834432</v>
      </c>
      <c r="H24" s="223">
        <f t="shared" si="7"/>
        <v>286126.64183480508</v>
      </c>
      <c r="I24" s="223">
        <f t="shared" si="7"/>
        <v>300254.6753588292</v>
      </c>
      <c r="J24" s="223">
        <f t="shared" si="7"/>
        <v>315990.42950844736</v>
      </c>
      <c r="K24" s="223">
        <f t="shared" si="7"/>
        <v>333682.23874265136</v>
      </c>
      <c r="L24" s="223">
        <f t="shared" si="7"/>
        <v>353259.66738548857</v>
      </c>
      <c r="M24" s="223">
        <f t="shared" si="7"/>
        <v>374218.54975024023</v>
      </c>
      <c r="N24" s="223">
        <f t="shared" si="7"/>
        <v>397402.76541683532</v>
      </c>
      <c r="O24" s="223">
        <f t="shared" si="7"/>
        <v>422934.13854533125</v>
      </c>
      <c r="P24" s="223">
        <f t="shared" si="7"/>
        <v>450520.42716046789</v>
      </c>
      <c r="Q24" s="223">
        <f t="shared" si="7"/>
        <v>477784.76851624809</v>
      </c>
      <c r="R24" s="223">
        <f t="shared" si="7"/>
        <v>507442.19908263552</v>
      </c>
      <c r="S24" s="223">
        <f t="shared" si="7"/>
        <v>539784.66656995111</v>
      </c>
      <c r="T24" s="223">
        <f t="shared" si="7"/>
        <v>574580.13354852726</v>
      </c>
      <c r="U24" s="223">
        <f t="shared" si="7"/>
        <v>610402.71482504858</v>
      </c>
      <c r="V24" s="223">
        <f t="shared" si="7"/>
        <v>649209.04333425302</v>
      </c>
      <c r="W24" s="223">
        <f t="shared" si="7"/>
        <v>691341.28729922592</v>
      </c>
      <c r="X24" s="223">
        <f t="shared" si="7"/>
        <v>736905.50702537806</v>
      </c>
      <c r="Y24" s="223">
        <f t="shared" si="7"/>
        <v>785382.02741084748</v>
      </c>
      <c r="Z24" s="223">
        <f t="shared" si="7"/>
        <v>838080.5083544089</v>
      </c>
      <c r="AA24" s="223">
        <f t="shared" si="7"/>
        <v>895513.43411997822</v>
      </c>
      <c r="AB24" s="223">
        <f t="shared" si="7"/>
        <v>958257.40708530915</v>
      </c>
      <c r="AC24" s="223">
        <f t="shared" si="7"/>
        <v>1026918.469199303</v>
      </c>
      <c r="AD24" s="223">
        <f t="shared" si="7"/>
        <v>1102247.4651994458</v>
      </c>
      <c r="AE24" s="223">
        <f t="shared" si="7"/>
        <v>1185211.5769952156</v>
      </c>
      <c r="AF24" s="223">
        <f t="shared" si="7"/>
        <v>1273951.5414882738</v>
      </c>
      <c r="AG24" s="223">
        <f t="shared" si="7"/>
        <v>1360746.2053210356</v>
      </c>
      <c r="AH24" s="223">
        <f t="shared" si="7"/>
        <v>1454927.8430844343</v>
      </c>
      <c r="AI24" s="223">
        <f t="shared" si="7"/>
        <v>1557353.8641661899</v>
      </c>
      <c r="AJ24" s="223">
        <f t="shared" si="7"/>
        <v>1669030.1319269147</v>
      </c>
      <c r="AK24" s="223">
        <f>AK23</f>
        <v>1790847.6965428547</v>
      </c>
      <c r="AL24" s="223"/>
      <c r="AM24" s="223"/>
      <c r="AN24" s="223"/>
      <c r="AO24" s="223"/>
      <c r="AP24" s="223"/>
      <c r="AQ24" s="223"/>
      <c r="AR24" s="172"/>
    </row>
    <row r="25" spans="1:44" s="220" customFormat="1">
      <c r="A25" s="217"/>
      <c r="B25" s="224"/>
      <c r="C25" s="225"/>
      <c r="D25" s="225"/>
      <c r="E25" s="225"/>
      <c r="F25" s="225"/>
      <c r="G25" s="225"/>
      <c r="H25" s="225"/>
      <c r="I25" s="225"/>
      <c r="J25" s="225"/>
      <c r="K25" s="225"/>
      <c r="L25" s="225"/>
      <c r="M25" s="225"/>
      <c r="N25" s="225"/>
      <c r="O25" s="225"/>
      <c r="P25" s="225"/>
      <c r="Q25" s="225"/>
      <c r="R25" s="225"/>
      <c r="S25" s="225"/>
      <c r="T25" s="225"/>
      <c r="U25" s="225"/>
      <c r="V25" s="225"/>
      <c r="W25" s="225"/>
      <c r="X25" s="225"/>
      <c r="Y25" s="225"/>
      <c r="Z25" s="225"/>
      <c r="AA25" s="225"/>
      <c r="AB25" s="225"/>
      <c r="AC25" s="225"/>
      <c r="AD25" s="225"/>
      <c r="AE25" s="225"/>
      <c r="AF25" s="225"/>
      <c r="AG25" s="225"/>
      <c r="AH25" s="225"/>
      <c r="AI25" s="225"/>
      <c r="AJ25" s="225"/>
      <c r="AK25" s="225"/>
      <c r="AL25" s="225"/>
      <c r="AM25" s="225"/>
      <c r="AN25" s="225"/>
      <c r="AO25" s="225"/>
      <c r="AP25" s="225"/>
      <c r="AQ25" s="225"/>
      <c r="AR25" s="172"/>
    </row>
    <row r="26" spans="1:44" s="220" customFormat="1">
      <c r="A26" s="217"/>
      <c r="B26" s="224"/>
      <c r="C26" s="225"/>
      <c r="D26" s="225"/>
      <c r="E26" s="225"/>
      <c r="F26" s="225"/>
      <c r="G26" s="225"/>
      <c r="H26" s="225"/>
      <c r="I26" s="225"/>
      <c r="J26" s="225"/>
      <c r="K26" s="225"/>
      <c r="L26" s="225"/>
      <c r="M26" s="225"/>
      <c r="N26" s="225"/>
      <c r="O26" s="225"/>
      <c r="P26" s="225"/>
      <c r="Q26" s="225"/>
      <c r="R26" s="225"/>
      <c r="S26" s="225"/>
      <c r="T26" s="225"/>
      <c r="U26" s="225"/>
      <c r="V26" s="225"/>
      <c r="W26" s="225"/>
      <c r="X26" s="225"/>
      <c r="Y26" s="225"/>
      <c r="Z26" s="225"/>
      <c r="AA26" s="225"/>
      <c r="AB26" s="225"/>
      <c r="AC26" s="225"/>
      <c r="AD26" s="225"/>
      <c r="AE26" s="225"/>
      <c r="AF26" s="225"/>
      <c r="AG26" s="225"/>
      <c r="AH26" s="225"/>
      <c r="AI26" s="225"/>
      <c r="AJ26" s="225"/>
      <c r="AK26" s="225"/>
      <c r="AL26" s="225"/>
      <c r="AM26" s="225"/>
      <c r="AN26" s="225"/>
      <c r="AO26" s="225"/>
      <c r="AP26" s="225"/>
      <c r="AQ26" s="225"/>
      <c r="AR26" s="172"/>
    </row>
    <row r="27" spans="1:44" s="226" customFormat="1">
      <c r="B27" s="227"/>
      <c r="C27" s="228"/>
      <c r="D27" s="228"/>
      <c r="E27" s="229"/>
      <c r="F27" s="229"/>
      <c r="G27" s="229"/>
      <c r="H27" s="229"/>
      <c r="I27" s="229"/>
      <c r="J27" s="229"/>
      <c r="K27" s="229"/>
      <c r="L27" s="229"/>
      <c r="M27" s="229"/>
      <c r="N27" s="229"/>
      <c r="O27" s="230"/>
      <c r="P27" s="230"/>
      <c r="Q27" s="230"/>
      <c r="R27" s="230"/>
      <c r="S27" s="230"/>
      <c r="T27" s="230"/>
      <c r="U27" s="230"/>
      <c r="V27" s="230"/>
      <c r="W27" s="230"/>
      <c r="X27" s="230"/>
      <c r="Y27" s="230"/>
      <c r="Z27" s="230"/>
      <c r="AA27" s="230"/>
      <c r="AB27" s="230"/>
      <c r="AC27" s="230"/>
      <c r="AD27" s="230"/>
      <c r="AE27" s="230"/>
      <c r="AF27" s="230"/>
      <c r="AG27" s="230"/>
      <c r="AH27" s="230"/>
      <c r="AI27" s="230"/>
      <c r="AJ27" s="230"/>
      <c r="AK27" s="230"/>
      <c r="AL27" s="230"/>
      <c r="AM27" s="230"/>
      <c r="AN27" s="230"/>
      <c r="AO27" s="230"/>
      <c r="AP27" s="230"/>
      <c r="AQ27" s="230"/>
      <c r="AR27" s="172"/>
    </row>
    <row r="28" spans="1:44" s="226" customFormat="1">
      <c r="B28" s="227" t="s">
        <v>2291</v>
      </c>
      <c r="C28" s="228">
        <f>$C$15*C$19*(1+$C$7)^(YEARFRAC($C$2,C20))</f>
        <v>0</v>
      </c>
      <c r="D28" s="228">
        <f t="shared" ref="D28:AK28" si="8">$C$15*D$19*(1+$C$7)^(YEARFRAC($C$2,D20))</f>
        <v>0</v>
      </c>
      <c r="E28" s="228">
        <f t="shared" si="8"/>
        <v>0</v>
      </c>
      <c r="F28" s="228">
        <f t="shared" si="8"/>
        <v>0</v>
      </c>
      <c r="G28" s="228">
        <f t="shared" si="8"/>
        <v>0</v>
      </c>
      <c r="H28" s="228">
        <f t="shared" si="8"/>
        <v>0</v>
      </c>
      <c r="I28" s="228">
        <f t="shared" si="8"/>
        <v>1191016.0000000002</v>
      </c>
      <c r="J28" s="228">
        <f t="shared" si="8"/>
        <v>1208492.7855684119</v>
      </c>
      <c r="K28" s="228">
        <f t="shared" si="8"/>
        <v>1226226.0227997773</v>
      </c>
      <c r="L28" s="228">
        <f t="shared" si="8"/>
        <v>1244219.4748263485</v>
      </c>
      <c r="M28" s="228">
        <f t="shared" si="8"/>
        <v>1262476.9600000004</v>
      </c>
      <c r="N28" s="228">
        <f t="shared" si="8"/>
        <v>1281002.3527025168</v>
      </c>
      <c r="O28" s="228">
        <f t="shared" si="8"/>
        <v>1299799.5841677643</v>
      </c>
      <c r="P28" s="228">
        <f t="shared" si="8"/>
        <v>1318872.6433159295</v>
      </c>
      <c r="Q28" s="228">
        <f t="shared" si="8"/>
        <v>1338225.5776000004</v>
      </c>
      <c r="R28" s="228">
        <f t="shared" si="8"/>
        <v>1357862.4938646681</v>
      </c>
      <c r="S28" s="228">
        <f t="shared" si="8"/>
        <v>1377787.5592178302</v>
      </c>
      <c r="T28" s="228">
        <f t="shared" si="8"/>
        <v>1398005.0019148851</v>
      </c>
      <c r="U28" s="228">
        <f t="shared" si="8"/>
        <v>1418519.1122560005</v>
      </c>
      <c r="V28" s="228">
        <f t="shared" si="8"/>
        <v>1439334.2434965482</v>
      </c>
      <c r="W28" s="228">
        <f t="shared" si="8"/>
        <v>1460454.8127709001</v>
      </c>
      <c r="X28" s="228">
        <f t="shared" si="8"/>
        <v>1481885.3020297785</v>
      </c>
      <c r="Y28" s="228">
        <f t="shared" si="8"/>
        <v>1503630.2589913609</v>
      </c>
      <c r="Z28" s="228">
        <f t="shared" si="8"/>
        <v>1525694.2981063412</v>
      </c>
      <c r="AA28" s="228">
        <f t="shared" si="8"/>
        <v>1548082.1015371543</v>
      </c>
      <c r="AB28" s="228">
        <f t="shared" si="8"/>
        <v>1570798.4201515652</v>
      </c>
      <c r="AC28" s="228">
        <f t="shared" si="8"/>
        <v>1593848.0745308422</v>
      </c>
      <c r="AD28" s="228">
        <f t="shared" si="8"/>
        <v>1617235.9559927217</v>
      </c>
      <c r="AE28" s="228">
        <f t="shared" si="8"/>
        <v>1640967.0276293836</v>
      </c>
      <c r="AF28" s="228">
        <f t="shared" si="8"/>
        <v>1665046.325360659</v>
      </c>
      <c r="AG28" s="228">
        <f t="shared" si="8"/>
        <v>1689478.959002693</v>
      </c>
      <c r="AH28" s="228">
        <f t="shared" si="8"/>
        <v>1714270.113352285</v>
      </c>
      <c r="AI28" s="228">
        <f t="shared" si="8"/>
        <v>1739425.0492871467</v>
      </c>
      <c r="AJ28" s="228">
        <f t="shared" si="8"/>
        <v>1764949.1048822987</v>
      </c>
      <c r="AK28" s="228">
        <f t="shared" si="8"/>
        <v>0</v>
      </c>
      <c r="AL28" s="228"/>
      <c r="AM28" s="228"/>
      <c r="AN28" s="228"/>
      <c r="AO28" s="228"/>
      <c r="AP28" s="228"/>
      <c r="AQ28" s="228"/>
      <c r="AR28" s="172"/>
    </row>
    <row r="29" spans="1:44" s="220" customFormat="1">
      <c r="A29" s="217"/>
      <c r="B29" s="218" t="s">
        <v>2351</v>
      </c>
      <c r="C29" s="219">
        <f t="shared" ref="C29:U29" si="9">MAX(C28,D29*D42+C21)</f>
        <v>952337.8800067436</v>
      </c>
      <c r="D29" s="219">
        <f t="shared" si="9"/>
        <v>959343.34757786803</v>
      </c>
      <c r="E29" s="219">
        <f t="shared" si="9"/>
        <v>993951.27350047836</v>
      </c>
      <c r="F29" s="219">
        <f t="shared" si="9"/>
        <v>1036003.9199342191</v>
      </c>
      <c r="G29" s="219">
        <f t="shared" si="9"/>
        <v>1083047.6727445612</v>
      </c>
      <c r="H29" s="219">
        <f t="shared" si="9"/>
        <v>1134974.5280211216</v>
      </c>
      <c r="I29" s="219">
        <f t="shared" si="9"/>
        <v>1191016.0000000002</v>
      </c>
      <c r="J29" s="219">
        <f t="shared" si="9"/>
        <v>1208492.7855684119</v>
      </c>
      <c r="K29" s="219">
        <f t="shared" si="9"/>
        <v>1226226.0227997773</v>
      </c>
      <c r="L29" s="219">
        <f t="shared" si="9"/>
        <v>1244219.4748263485</v>
      </c>
      <c r="M29" s="219">
        <f t="shared" si="9"/>
        <v>1262476.9600000004</v>
      </c>
      <c r="N29" s="219">
        <f t="shared" si="9"/>
        <v>1281002.3527025168</v>
      </c>
      <c r="O29" s="219">
        <f t="shared" si="9"/>
        <v>1299799.5841677643</v>
      </c>
      <c r="P29" s="219">
        <f t="shared" si="9"/>
        <v>1318872.6433159295</v>
      </c>
      <c r="Q29" s="219">
        <f t="shared" si="9"/>
        <v>1338225.5776000004</v>
      </c>
      <c r="R29" s="219">
        <f t="shared" si="9"/>
        <v>1357862.4938646681</v>
      </c>
      <c r="S29" s="219">
        <f t="shared" si="9"/>
        <v>1377787.5592178302</v>
      </c>
      <c r="T29" s="219">
        <f t="shared" si="9"/>
        <v>1398005.0019148851</v>
      </c>
      <c r="U29" s="219">
        <f t="shared" si="9"/>
        <v>1418519.1122560005</v>
      </c>
      <c r="V29" s="219">
        <f>MAX(V28,W29*W42+V21)</f>
        <v>1439334.2434965482</v>
      </c>
      <c r="W29" s="219">
        <f t="shared" ref="W29:AK29" si="10">MAX(W28,X29*X42+W21)</f>
        <v>1460454.8127709001</v>
      </c>
      <c r="X29" s="219">
        <f t="shared" si="10"/>
        <v>1481885.3020297785</v>
      </c>
      <c r="Y29" s="219">
        <f t="shared" si="10"/>
        <v>1503630.2589913609</v>
      </c>
      <c r="Z29" s="219">
        <f t="shared" si="10"/>
        <v>1525694.2981063412</v>
      </c>
      <c r="AA29" s="219">
        <f t="shared" si="10"/>
        <v>1548082.1015371543</v>
      </c>
      <c r="AB29" s="219">
        <f t="shared" si="10"/>
        <v>1570798.4201515652</v>
      </c>
      <c r="AC29" s="219">
        <f t="shared" si="10"/>
        <v>1593848.0745308422</v>
      </c>
      <c r="AD29" s="219">
        <f t="shared" si="10"/>
        <v>1617235.9559927217</v>
      </c>
      <c r="AE29" s="219">
        <f t="shared" si="10"/>
        <v>1640967.0276293836</v>
      </c>
      <c r="AF29" s="219">
        <f t="shared" si="10"/>
        <v>1665046.325360659</v>
      </c>
      <c r="AG29" s="219">
        <f t="shared" si="10"/>
        <v>1689478.959002693</v>
      </c>
      <c r="AH29" s="219">
        <f t="shared" si="10"/>
        <v>1714270.113352285</v>
      </c>
      <c r="AI29" s="219">
        <f t="shared" si="10"/>
        <v>1739425.0492871467</v>
      </c>
      <c r="AJ29" s="219">
        <f t="shared" si="10"/>
        <v>1764949.1048822987</v>
      </c>
      <c r="AK29" s="219">
        <f t="shared" si="10"/>
        <v>0</v>
      </c>
      <c r="AL29" s="219"/>
      <c r="AM29" s="219"/>
      <c r="AN29" s="219"/>
      <c r="AO29" s="219"/>
      <c r="AP29" s="219"/>
      <c r="AQ29" s="219"/>
      <c r="AR29" s="172"/>
    </row>
    <row r="30" spans="1:44" s="220" customFormat="1">
      <c r="A30" s="217"/>
      <c r="B30" s="218"/>
      <c r="C30" s="219"/>
      <c r="D30" s="219"/>
      <c r="E30" s="219"/>
      <c r="F30" s="219"/>
      <c r="G30" s="219"/>
      <c r="H30" s="219"/>
      <c r="I30" s="219"/>
      <c r="J30" s="219"/>
      <c r="K30" s="219"/>
      <c r="L30" s="219"/>
      <c r="M30" s="219"/>
      <c r="N30" s="219"/>
      <c r="O30" s="219"/>
      <c r="P30" s="219"/>
      <c r="Q30" s="219"/>
      <c r="R30" s="219"/>
      <c r="S30" s="219"/>
      <c r="T30" s="219"/>
      <c r="U30" s="219"/>
      <c r="V30" s="219"/>
      <c r="W30" s="219"/>
      <c r="X30" s="219"/>
      <c r="Y30" s="219"/>
      <c r="Z30" s="219"/>
      <c r="AA30" s="219"/>
      <c r="AB30" s="219"/>
      <c r="AC30" s="219"/>
      <c r="AD30" s="219"/>
      <c r="AE30" s="219"/>
      <c r="AF30" s="219"/>
      <c r="AG30" s="219"/>
      <c r="AH30" s="219"/>
      <c r="AI30" s="219"/>
      <c r="AJ30" s="219"/>
      <c r="AK30" s="219"/>
      <c r="AL30" s="219"/>
      <c r="AM30" s="219"/>
      <c r="AN30" s="219"/>
      <c r="AO30" s="219"/>
      <c r="AP30" s="219"/>
      <c r="AQ30" s="219"/>
      <c r="AR30" s="172"/>
    </row>
    <row r="31" spans="1:44" s="220" customFormat="1">
      <c r="A31" s="217"/>
      <c r="B31" s="218"/>
      <c r="C31" s="219"/>
      <c r="D31" s="219"/>
      <c r="E31" s="219"/>
      <c r="F31" s="219"/>
      <c r="G31" s="219"/>
      <c r="H31" s="219"/>
      <c r="I31" s="219"/>
      <c r="J31" s="219"/>
      <c r="K31" s="219"/>
      <c r="L31" s="219"/>
      <c r="M31" s="219"/>
      <c r="N31" s="219"/>
      <c r="O31" s="219"/>
      <c r="P31" s="219"/>
      <c r="Q31" s="219"/>
      <c r="R31" s="219"/>
      <c r="S31" s="219"/>
      <c r="T31" s="219"/>
      <c r="U31" s="219"/>
      <c r="V31" s="219"/>
      <c r="W31" s="219"/>
      <c r="X31" s="219"/>
      <c r="Y31" s="219"/>
      <c r="Z31" s="219"/>
      <c r="AA31" s="219"/>
      <c r="AB31" s="219"/>
      <c r="AC31" s="219"/>
      <c r="AD31" s="219"/>
      <c r="AE31" s="219"/>
      <c r="AF31" s="219"/>
      <c r="AG31" s="219"/>
      <c r="AH31" s="219"/>
      <c r="AI31" s="219"/>
      <c r="AJ31" s="219"/>
      <c r="AK31" s="219"/>
      <c r="AL31" s="219"/>
      <c r="AM31" s="219"/>
      <c r="AN31" s="219"/>
      <c r="AO31" s="219"/>
      <c r="AP31" s="219"/>
      <c r="AQ31" s="219"/>
      <c r="AR31" s="172"/>
    </row>
    <row r="32" spans="1:44" s="220" customFormat="1">
      <c r="A32" s="217"/>
      <c r="B32" s="231"/>
      <c r="C32" s="225"/>
      <c r="D32" s="225"/>
      <c r="E32" s="225"/>
      <c r="F32" s="225"/>
      <c r="G32" s="225"/>
      <c r="H32" s="225"/>
      <c r="I32" s="225"/>
      <c r="J32" s="225"/>
      <c r="K32" s="225"/>
      <c r="L32" s="225"/>
      <c r="M32" s="225"/>
      <c r="N32" s="225"/>
      <c r="O32" s="225"/>
      <c r="P32" s="225"/>
      <c r="Q32" s="225"/>
      <c r="R32" s="225"/>
      <c r="S32" s="225"/>
      <c r="T32" s="225"/>
      <c r="U32" s="225"/>
      <c r="V32" s="225"/>
      <c r="W32" s="225"/>
      <c r="X32" s="225"/>
      <c r="Y32" s="225"/>
      <c r="Z32" s="225"/>
      <c r="AA32" s="225"/>
      <c r="AB32" s="225"/>
      <c r="AC32" s="225"/>
      <c r="AD32" s="225"/>
      <c r="AE32" s="225"/>
      <c r="AF32" s="225"/>
      <c r="AG32" s="225"/>
      <c r="AH32" s="225"/>
      <c r="AI32" s="225"/>
      <c r="AJ32" s="225"/>
      <c r="AK32" s="225"/>
      <c r="AL32" s="225"/>
      <c r="AM32" s="225"/>
      <c r="AN32" s="225"/>
      <c r="AO32" s="225"/>
      <c r="AP32" s="225"/>
      <c r="AQ32" s="225"/>
      <c r="AR32" s="172"/>
    </row>
    <row r="33" spans="1:44" s="220" customFormat="1">
      <c r="A33" s="217"/>
      <c r="B33" s="221" t="s">
        <v>2295</v>
      </c>
      <c r="C33" s="222">
        <f>C29</f>
        <v>952337.8800067436</v>
      </c>
      <c r="D33" s="225"/>
      <c r="E33" s="232"/>
      <c r="F33" s="225"/>
      <c r="G33" s="225"/>
      <c r="H33" s="225"/>
      <c r="I33" s="225"/>
      <c r="J33" s="225"/>
      <c r="K33" s="225"/>
      <c r="L33" s="225"/>
      <c r="M33" s="225"/>
      <c r="N33" s="225"/>
      <c r="O33" s="225"/>
      <c r="P33" s="225"/>
      <c r="Q33" s="225"/>
      <c r="R33" s="225"/>
      <c r="S33" s="225"/>
      <c r="T33" s="225"/>
      <c r="U33" s="225"/>
      <c r="V33" s="225"/>
      <c r="W33" s="225"/>
      <c r="X33" s="225"/>
      <c r="Y33" s="225"/>
      <c r="Z33" s="225"/>
      <c r="AA33" s="225"/>
      <c r="AB33" s="225"/>
      <c r="AC33" s="225"/>
      <c r="AD33" s="225"/>
      <c r="AE33" s="225"/>
      <c r="AF33" s="225"/>
      <c r="AG33" s="225"/>
      <c r="AH33" s="225"/>
      <c r="AI33" s="225"/>
      <c r="AJ33" s="225"/>
      <c r="AK33" s="225"/>
      <c r="AL33" s="225"/>
      <c r="AM33" s="225"/>
      <c r="AN33" s="225"/>
      <c r="AO33" s="225"/>
      <c r="AP33" s="225"/>
      <c r="AQ33" s="225"/>
      <c r="AR33" s="172"/>
    </row>
    <row r="34" spans="1:44" s="220" customFormat="1">
      <c r="A34" s="217"/>
      <c r="B34" s="231" t="s">
        <v>2292</v>
      </c>
      <c r="C34" s="225">
        <f>C24</f>
        <v>240084.01313948797</v>
      </c>
      <c r="D34" s="225">
        <f>$C$1207</f>
        <v>240084.01313948786</v>
      </c>
      <c r="E34" s="225">
        <f>C34-D34</f>
        <v>0</v>
      </c>
      <c r="F34" s="225"/>
      <c r="G34" s="225"/>
      <c r="H34" s="225"/>
      <c r="I34" s="225"/>
      <c r="J34" s="225"/>
      <c r="K34" s="225"/>
      <c r="L34" s="225"/>
      <c r="M34" s="225"/>
      <c r="N34" s="225"/>
      <c r="O34" s="225"/>
      <c r="P34" s="225"/>
      <c r="Q34" s="225"/>
      <c r="R34" s="225"/>
      <c r="S34" s="225"/>
      <c r="T34" s="225"/>
      <c r="U34" s="225"/>
      <c r="V34" s="225"/>
      <c r="W34" s="225"/>
      <c r="X34" s="225"/>
      <c r="Y34" s="225"/>
      <c r="Z34" s="225"/>
      <c r="AA34" s="225"/>
      <c r="AB34" s="225"/>
      <c r="AC34" s="225"/>
      <c r="AD34" s="225"/>
      <c r="AE34" s="225"/>
      <c r="AF34" s="225"/>
      <c r="AG34" s="225"/>
      <c r="AH34" s="225"/>
      <c r="AI34" s="225"/>
      <c r="AJ34" s="225"/>
      <c r="AK34" s="225"/>
      <c r="AL34" s="225"/>
      <c r="AM34" s="225"/>
      <c r="AN34" s="225"/>
      <c r="AO34" s="225"/>
      <c r="AP34" s="225"/>
      <c r="AQ34" s="225"/>
      <c r="AR34" s="172"/>
    </row>
    <row r="35" spans="1:44" s="220" customFormat="1">
      <c r="A35" s="217"/>
      <c r="B35" s="231" t="s">
        <v>2296</v>
      </c>
      <c r="C35" s="225">
        <f>C33-C34</f>
        <v>712253.86686725565</v>
      </c>
      <c r="D35" s="233"/>
      <c r="E35" s="225"/>
      <c r="F35" s="225"/>
      <c r="G35" s="225"/>
      <c r="H35" s="225"/>
      <c r="I35" s="225"/>
      <c r="J35" s="225"/>
      <c r="K35" s="225"/>
      <c r="L35" s="225"/>
      <c r="M35" s="225"/>
      <c r="N35" s="225"/>
      <c r="O35" s="225"/>
      <c r="P35" s="225"/>
      <c r="Q35" s="225"/>
      <c r="R35" s="225"/>
      <c r="S35" s="225"/>
      <c r="T35" s="225"/>
      <c r="U35" s="225"/>
      <c r="V35" s="225"/>
      <c r="W35" s="225"/>
      <c r="X35" s="225"/>
      <c r="Y35" s="225"/>
      <c r="Z35" s="225"/>
      <c r="AA35" s="225"/>
      <c r="AB35" s="225"/>
      <c r="AC35" s="225"/>
      <c r="AD35" s="225"/>
      <c r="AE35" s="225"/>
      <c r="AF35" s="225"/>
      <c r="AG35" s="225"/>
      <c r="AH35" s="225"/>
      <c r="AI35" s="225"/>
      <c r="AJ35" s="225"/>
      <c r="AK35" s="225"/>
      <c r="AL35" s="225"/>
      <c r="AM35" s="225"/>
      <c r="AN35" s="225"/>
      <c r="AO35" s="225"/>
      <c r="AP35" s="225"/>
      <c r="AQ35" s="225"/>
      <c r="AR35" s="172"/>
    </row>
    <row r="36" spans="1:44" s="220" customFormat="1">
      <c r="A36" s="217"/>
      <c r="B36" s="231"/>
      <c r="C36" s="225"/>
      <c r="D36" s="225"/>
      <c r="E36" s="225"/>
      <c r="F36" s="225"/>
      <c r="G36" s="225"/>
      <c r="H36" s="225"/>
      <c r="I36" s="225"/>
      <c r="J36" s="225"/>
      <c r="K36" s="225"/>
      <c r="L36" s="225"/>
      <c r="M36" s="225"/>
      <c r="N36" s="225"/>
      <c r="O36" s="225"/>
      <c r="P36" s="225"/>
      <c r="Q36" s="225"/>
      <c r="R36" s="225"/>
      <c r="S36" s="225"/>
      <c r="T36" s="225"/>
      <c r="U36" s="225"/>
      <c r="V36" s="225"/>
      <c r="W36" s="225"/>
      <c r="X36" s="225"/>
      <c r="Y36" s="225"/>
      <c r="Z36" s="225"/>
      <c r="AA36" s="225"/>
      <c r="AB36" s="225"/>
      <c r="AC36" s="225"/>
      <c r="AD36" s="225"/>
      <c r="AE36" s="225"/>
      <c r="AF36" s="225"/>
      <c r="AG36" s="225"/>
      <c r="AH36" s="225"/>
      <c r="AI36" s="225"/>
      <c r="AJ36" s="225"/>
      <c r="AK36" s="225"/>
      <c r="AL36" s="225"/>
      <c r="AM36" s="225"/>
      <c r="AN36" s="225"/>
      <c r="AO36" s="225"/>
      <c r="AP36" s="225"/>
      <c r="AQ36" s="225"/>
      <c r="AR36" s="172"/>
    </row>
    <row r="37" spans="1:44" s="220" customFormat="1">
      <c r="A37" s="217"/>
      <c r="B37" s="231" t="s">
        <v>2352</v>
      </c>
      <c r="C37" s="225"/>
      <c r="D37" s="225"/>
      <c r="E37" s="232"/>
      <c r="F37" s="225"/>
      <c r="G37" s="225"/>
      <c r="H37" s="225"/>
      <c r="I37" s="225"/>
      <c r="J37" s="225"/>
      <c r="K37" s="225"/>
      <c r="L37" s="225"/>
      <c r="M37" s="225"/>
      <c r="N37" s="225"/>
      <c r="O37" s="225"/>
      <c r="P37" s="225"/>
      <c r="Q37" s="225"/>
      <c r="R37" s="225"/>
      <c r="S37" s="225"/>
      <c r="T37" s="225"/>
      <c r="U37" s="225"/>
      <c r="V37" s="225"/>
      <c r="W37" s="225"/>
      <c r="X37" s="225"/>
      <c r="Y37" s="225"/>
      <c r="Z37" s="225"/>
      <c r="AA37" s="225"/>
      <c r="AB37" s="225"/>
      <c r="AC37" s="225"/>
      <c r="AD37" s="225"/>
      <c r="AE37" s="225"/>
      <c r="AF37" s="225"/>
      <c r="AG37" s="225"/>
      <c r="AH37" s="225"/>
      <c r="AI37" s="225"/>
      <c r="AJ37" s="225"/>
      <c r="AK37" s="225"/>
      <c r="AL37" s="225"/>
      <c r="AM37" s="225"/>
      <c r="AN37" s="225"/>
      <c r="AO37" s="225"/>
      <c r="AP37" s="225"/>
      <c r="AQ37" s="225"/>
      <c r="AR37" s="172"/>
    </row>
    <row r="38" spans="1:44" s="220" customFormat="1">
      <c r="A38" s="217"/>
      <c r="B38" s="231" t="s">
        <v>2352</v>
      </c>
      <c r="C38" s="225"/>
      <c r="D38" s="225"/>
      <c r="E38" s="232"/>
      <c r="F38" s="225"/>
      <c r="G38" s="225"/>
      <c r="H38" s="225"/>
      <c r="I38" s="225"/>
      <c r="J38" s="225"/>
      <c r="K38" s="225"/>
      <c r="L38" s="225"/>
      <c r="M38" s="225"/>
      <c r="N38" s="225"/>
      <c r="O38" s="225"/>
      <c r="P38" s="225"/>
      <c r="Q38" s="225"/>
      <c r="R38" s="225"/>
      <c r="S38" s="225"/>
      <c r="T38" s="225"/>
      <c r="U38" s="225"/>
      <c r="V38" s="225"/>
      <c r="W38" s="225"/>
      <c r="X38" s="225"/>
      <c r="Y38" s="225"/>
      <c r="Z38" s="225"/>
      <c r="AA38" s="225"/>
      <c r="AB38" s="225"/>
      <c r="AC38" s="225"/>
      <c r="AD38" s="225"/>
      <c r="AE38" s="225"/>
      <c r="AF38" s="225"/>
      <c r="AG38" s="225"/>
      <c r="AH38" s="225"/>
      <c r="AI38" s="225"/>
      <c r="AJ38" s="225"/>
      <c r="AK38" s="225"/>
      <c r="AL38" s="225"/>
      <c r="AM38" s="225"/>
      <c r="AN38" s="225"/>
      <c r="AO38" s="225"/>
      <c r="AP38" s="225"/>
      <c r="AQ38" s="225"/>
      <c r="AR38" s="172"/>
    </row>
    <row r="39" spans="1:44" s="220" customFormat="1">
      <c r="A39" s="217"/>
      <c r="B39" s="231"/>
      <c r="C39" s="225"/>
      <c r="D39" s="225"/>
      <c r="E39" s="232"/>
      <c r="F39" s="225"/>
      <c r="G39" s="225"/>
      <c r="H39" s="225"/>
      <c r="I39" s="225"/>
      <c r="J39" s="225"/>
      <c r="K39" s="225"/>
      <c r="L39" s="234"/>
      <c r="M39" s="225"/>
      <c r="N39" s="225"/>
      <c r="O39" s="225"/>
      <c r="P39" s="225"/>
      <c r="Q39" s="225"/>
      <c r="R39" s="225"/>
      <c r="S39" s="225"/>
      <c r="T39" s="225"/>
      <c r="U39" s="225"/>
      <c r="V39" s="225"/>
      <c r="W39" s="225"/>
      <c r="X39" s="225"/>
      <c r="Y39" s="225"/>
      <c r="Z39" s="225"/>
      <c r="AA39" s="225"/>
      <c r="AB39" s="225"/>
      <c r="AC39" s="225"/>
      <c r="AD39" s="225"/>
      <c r="AE39" s="225"/>
      <c r="AF39" s="225"/>
      <c r="AG39" s="225"/>
      <c r="AH39" s="225"/>
      <c r="AI39" s="225"/>
      <c r="AJ39" s="225"/>
      <c r="AK39" s="225"/>
      <c r="AL39" s="225"/>
      <c r="AM39" s="225"/>
      <c r="AN39" s="225"/>
      <c r="AO39" s="225"/>
      <c r="AP39" s="225"/>
      <c r="AQ39" s="225"/>
      <c r="AR39" s="172"/>
    </row>
    <row r="40" spans="1:44">
      <c r="B40" s="235" t="s">
        <v>255</v>
      </c>
      <c r="C40" s="236">
        <f>VLOOKUP(C$20,위험이자율보간법_분기_기말21!$C$15:$I$5494,7,)</f>
        <v>0.12448562580597015</v>
      </c>
      <c r="D40" s="236">
        <f>VLOOKUP(D$20,위험이자율보간법_분기_기말21!$C$15:$I$5494,7,)</f>
        <v>0.12763664645124378</v>
      </c>
      <c r="E40" s="236">
        <f>VLOOKUP(E$20,위험이자율보간법_분기_기말21!$C$15:$I$5494,7,)</f>
        <v>0.14114102064527362</v>
      </c>
      <c r="F40" s="236">
        <f>VLOOKUP(F$20,위험이자율보간법_분기_기말21!$C$15:$I$5494,7,)</f>
        <v>0.153696592485426</v>
      </c>
      <c r="G40" s="236">
        <f>VLOOKUP(G$20,위험이자율보간법_분기_기말21!$C$15:$I$5494,7,)</f>
        <v>0.16231747132181304</v>
      </c>
      <c r="H40" s="236">
        <f>VLOOKUP(H$20,위험이자율보간법_분기_기말21!$C$15:$I$5494,7,)</f>
        <v>0.1692585053796973</v>
      </c>
      <c r="I40" s="236">
        <f>VLOOKUP(I$20,위험이자율보간법_분기_기말21!$C$15:$I$5494,7,)</f>
        <v>0.17464165436062912</v>
      </c>
      <c r="J40" s="236">
        <f>VLOOKUP(J$20,위험이자율보간법_분기_기말21!$C$15:$I$5494,7,)</f>
        <v>0.18023544401052491</v>
      </c>
      <c r="K40" s="236">
        <f>VLOOKUP(K$20,위험이자율보간법_분기_기말21!$C$15:$I$5494,7,)</f>
        <v>0.18625238710961828</v>
      </c>
      <c r="L40" s="236">
        <f>VLOOKUP(L$20,위험이자율보간법_분기_기말21!$C$15:$I$5494,7,)</f>
        <v>0.19210502912668753</v>
      </c>
      <c r="M40" s="236">
        <f>VLOOKUP(M$20,위험이자율보간법_분기_기말21!$C$15:$I$5494,7,)</f>
        <v>0.19697855127508385</v>
      </c>
      <c r="N40" s="236">
        <f>VLOOKUP(N$20,위험이자율보간법_분기_기말21!$C$15:$I$5494,7,)</f>
        <v>0.20191931527070794</v>
      </c>
      <c r="O40" s="236">
        <f>VLOOKUP(O$20,위험이자율보간법_분기_기말21!$C$15:$I$5494,7,)</f>
        <v>0.20679205227914776</v>
      </c>
      <c r="P40" s="236">
        <f>VLOOKUP(P$20,위험이자율보간법_분기_기말21!$C$15:$I$5494,7,)</f>
        <v>0.21118945172239847</v>
      </c>
      <c r="Q40" s="236">
        <f>VLOOKUP(Q$20,위험이자율보간법_분기_기말21!$C$15:$I$5494,7,)</f>
        <v>0.21351510300076332</v>
      </c>
      <c r="R40" s="236">
        <f>VLOOKUP(R$20,위험이자율보간법_분기_기말21!$C$15:$I$5494,7,)</f>
        <v>0.21594905902109598</v>
      </c>
      <c r="S40" s="236">
        <f>VLOOKUP(S$20,위험이자율보간법_분기_기말21!$C$15:$I$5494,7,)</f>
        <v>0.21849797360985421</v>
      </c>
      <c r="T40" s="236">
        <f>VLOOKUP(T$20,위험이자율보간법_분기_기말21!$C$15:$I$5494,7,)</f>
        <v>0.22091139438203686</v>
      </c>
      <c r="U40" s="236">
        <f>VLOOKUP(U$20,위험이자율보간법_분기_기말21!$C$15:$I$5494,7,)</f>
        <v>0.22255827324146704</v>
      </c>
      <c r="V40" s="236">
        <f>VLOOKUP(V$20,위험이자율보간법_분기_기말21!$C$15:$I$5494,7,)</f>
        <v>0.22429297282158853</v>
      </c>
      <c r="W40" s="236">
        <f>VLOOKUP(W$20,위험이자율보간법_분기_기말21!$C$15:$I$5494,7,)</f>
        <v>0.22612100775344077</v>
      </c>
      <c r="X40" s="236">
        <f>VLOOKUP(X$20,위험이자율보간법_분기_기말21!$C$15:$I$5494,7,)</f>
        <v>0.22796695307265433</v>
      </c>
      <c r="Y40" s="236">
        <f>VLOOKUP(Y$20,위험이자율보간법_분기_기말21!$C$15:$I$5494,7,)</f>
        <v>0.22961671897681127</v>
      </c>
      <c r="Z40" s="236">
        <f>VLOOKUP(Z$20,위험이자율보간법_분기_기말21!$C$15:$I$5494,7,)</f>
        <v>0.23135335368007487</v>
      </c>
      <c r="AA40" s="236">
        <f>VLOOKUP(AA$20,위험이자율보간법_분기_기말21!$C$15:$I$5494,7,)</f>
        <v>0.23318510638925971</v>
      </c>
      <c r="AB40" s="236">
        <f>VLOOKUP(AB$20,위험이자율보간법_분기_기말21!$C$15:$I$5494,7,)</f>
        <v>0.23511736133188271</v>
      </c>
      <c r="AC40" s="236">
        <f>VLOOKUP(AC$20,위험이자율보간법_분기_기말21!$C$15:$I$5494,7,)</f>
        <v>0.23714612255011489</v>
      </c>
      <c r="AD40" s="236">
        <f>VLOOKUP(AD$20,위험이자율보간법_분기_기말21!$C$15:$I$5494,7,)</f>
        <v>0.23927757815052261</v>
      </c>
      <c r="AE40" s="236">
        <f>VLOOKUP(AE$20,위험이자율보간법_분기_기말21!$C$15:$I$5494,7,)</f>
        <v>0.24153089069970726</v>
      </c>
      <c r="AF40" s="236">
        <f>VLOOKUP(AF$20,위험이자율보간법_분기_기말21!$C$15:$I$5494,7,)</f>
        <v>0.24357036737424195</v>
      </c>
      <c r="AG40" s="236">
        <f>VLOOKUP(AG$20,위험이자율보간법_분기_기말21!$C$15:$I$5494,7,)</f>
        <v>0.24455745168352691</v>
      </c>
      <c r="AH40" s="236">
        <f>VLOOKUP(AH$20,위험이자율보간법_분기_기말21!$C$15:$I$5494,7,)</f>
        <v>0.24562174887613167</v>
      </c>
      <c r="AI40" s="236">
        <f>VLOOKUP(AI$20,위험이자율보간법_분기_기말21!$C$15:$I$5494,7,)</f>
        <v>0.24676889034726404</v>
      </c>
      <c r="AJ40" s="236">
        <f>VLOOKUP(AJ$20,위험이자율보간법_분기_기말21!$C$15:$I$5494,7,)</f>
        <v>0.24800627513812087</v>
      </c>
      <c r="AK40" s="236">
        <f>VLOOKUP(AK$20,위험이자율보간법_분기_기말21!$C$15:$I$5494,7,)</f>
        <v>0.2493219099081633</v>
      </c>
      <c r="AL40" s="236"/>
      <c r="AM40" s="236"/>
      <c r="AN40" s="236"/>
      <c r="AO40" s="236"/>
      <c r="AP40" s="236"/>
      <c r="AQ40" s="236"/>
    </row>
    <row r="41" spans="1:44">
      <c r="B41" s="231" t="s">
        <v>2353</v>
      </c>
      <c r="C41" s="237">
        <f>1/(1+C$40/4)^(C$17)</f>
        <v>1</v>
      </c>
      <c r="D41" s="237">
        <f t="shared" ref="D41:AK41" si="11">1/(1+D$40/4)^(D$17)</f>
        <v>0.99269764304009434</v>
      </c>
      <c r="E41" s="237">
        <f t="shared" si="11"/>
        <v>0.95813336669192894</v>
      </c>
      <c r="F41" s="237">
        <f t="shared" si="11"/>
        <v>0.91924157976855159</v>
      </c>
      <c r="G41" s="237">
        <f t="shared" si="11"/>
        <v>0.87931298314266748</v>
      </c>
      <c r="H41" s="237">
        <f t="shared" si="11"/>
        <v>0.83908304238967102</v>
      </c>
      <c r="I41" s="237">
        <f t="shared" si="11"/>
        <v>0.79960124801576427</v>
      </c>
      <c r="J41" s="237">
        <f t="shared" si="11"/>
        <v>0.75978254630357345</v>
      </c>
      <c r="K41" s="237">
        <f t="shared" si="11"/>
        <v>0.71949892821430639</v>
      </c>
      <c r="L41" s="237">
        <f t="shared" si="11"/>
        <v>0.67962475002135014</v>
      </c>
      <c r="M41" s="237">
        <f t="shared" si="11"/>
        <v>0.64156096297130139</v>
      </c>
      <c r="N41" s="237">
        <f t="shared" si="11"/>
        <v>0.60413271882409803</v>
      </c>
      <c r="O41" s="237">
        <f t="shared" si="11"/>
        <v>0.56766288473484172</v>
      </c>
      <c r="P41" s="237">
        <f t="shared" si="11"/>
        <v>0.53290372348416071</v>
      </c>
      <c r="Q41" s="237">
        <f t="shared" si="11"/>
        <v>0.5024940704683083</v>
      </c>
      <c r="R41" s="237">
        <f t="shared" si="11"/>
        <v>0.47312583299835287</v>
      </c>
      <c r="S41" s="237">
        <f t="shared" si="11"/>
        <v>0.4447773862586652</v>
      </c>
      <c r="T41" s="237">
        <f t="shared" si="11"/>
        <v>0.41784252382128556</v>
      </c>
      <c r="U41" s="237">
        <f t="shared" si="11"/>
        <v>0.3933206837199274</v>
      </c>
      <c r="V41" s="237">
        <f t="shared" si="11"/>
        <v>0.36981002591468498</v>
      </c>
      <c r="W41" s="237">
        <f t="shared" si="11"/>
        <v>0.34727278342856288</v>
      </c>
      <c r="X41" s="237">
        <f t="shared" si="11"/>
        <v>0.32580026998118194</v>
      </c>
      <c r="Y41" s="237">
        <f t="shared" si="11"/>
        <v>0.3056907399969005</v>
      </c>
      <c r="Z41" s="237">
        <f t="shared" si="11"/>
        <v>0.28646891407950609</v>
      </c>
      <c r="AA41" s="237">
        <f t="shared" si="11"/>
        <v>0.26809649525293688</v>
      </c>
      <c r="AB41" s="237">
        <f t="shared" si="11"/>
        <v>0.25054229830556835</v>
      </c>
      <c r="AC41" s="237">
        <f t="shared" si="11"/>
        <v>0.23379072471710777</v>
      </c>
      <c r="AD41" s="237">
        <f t="shared" si="11"/>
        <v>0.21781316874795081</v>
      </c>
      <c r="AE41" s="237">
        <f t="shared" si="11"/>
        <v>0.20256637532022442</v>
      </c>
      <c r="AF41" s="237">
        <f t="shared" si="11"/>
        <v>0.18845615811965152</v>
      </c>
      <c r="AG41" s="237">
        <f t="shared" si="11"/>
        <v>0.17643555587417262</v>
      </c>
      <c r="AH41" s="237">
        <f t="shared" si="11"/>
        <v>0.16501437805363042</v>
      </c>
      <c r="AI41" s="237">
        <f t="shared" si="11"/>
        <v>0.1541615034730911</v>
      </c>
      <c r="AJ41" s="237">
        <f t="shared" si="11"/>
        <v>0.14384642227058425</v>
      </c>
      <c r="AK41" s="237">
        <f t="shared" si="11"/>
        <v>0.13406165895791058</v>
      </c>
      <c r="AL41" s="237"/>
      <c r="AM41" s="237"/>
      <c r="AN41" s="237"/>
      <c r="AO41" s="237"/>
      <c r="AP41" s="237"/>
      <c r="AQ41" s="237"/>
    </row>
    <row r="42" spans="1:44">
      <c r="B42" s="231" t="s">
        <v>2354</v>
      </c>
      <c r="C42" s="237">
        <f>C41</f>
        <v>1</v>
      </c>
      <c r="D42" s="237">
        <f>D41/C41</f>
        <v>0.99269764304009434</v>
      </c>
      <c r="E42" s="237">
        <f>E41/D41</f>
        <v>0.96518146628986268</v>
      </c>
      <c r="F42" s="237">
        <f t="shared" ref="F42:AK42" si="12">F41/E41</f>
        <v>0.95940879602423623</v>
      </c>
      <c r="G42" s="237">
        <f t="shared" si="12"/>
        <v>0.9565635437901564</v>
      </c>
      <c r="H42" s="237">
        <f t="shared" si="12"/>
        <v>0.95424843994772546</v>
      </c>
      <c r="I42" s="237">
        <f t="shared" si="12"/>
        <v>0.95294649947701915</v>
      </c>
      <c r="J42" s="237">
        <f t="shared" si="12"/>
        <v>0.95020180144665589</v>
      </c>
      <c r="K42" s="237">
        <f t="shared" si="12"/>
        <v>0.94698006911944566</v>
      </c>
      <c r="L42" s="237">
        <f t="shared" si="12"/>
        <v>0.94458062878298055</v>
      </c>
      <c r="M42" s="237">
        <f t="shared" si="12"/>
        <v>0.94399293573570853</v>
      </c>
      <c r="N42" s="237">
        <f t="shared" si="12"/>
        <v>0.94166065844489732</v>
      </c>
      <c r="O42" s="237">
        <f t="shared" si="12"/>
        <v>0.93963274467199476</v>
      </c>
      <c r="P42" s="237">
        <f t="shared" si="12"/>
        <v>0.93876795156879567</v>
      </c>
      <c r="Q42" s="237">
        <f t="shared" si="12"/>
        <v>0.94293593443665202</v>
      </c>
      <c r="R42" s="237">
        <f t="shared" si="12"/>
        <v>0.94155505667442962</v>
      </c>
      <c r="S42" s="237">
        <f t="shared" si="12"/>
        <v>0.94008264871094793</v>
      </c>
      <c r="T42" s="237">
        <f t="shared" si="12"/>
        <v>0.9394419247256528</v>
      </c>
      <c r="U42" s="237">
        <f t="shared" si="12"/>
        <v>0.94131320125797835</v>
      </c>
      <c r="V42" s="237">
        <f t="shared" si="12"/>
        <v>0.94022521881411225</v>
      </c>
      <c r="W42" s="237">
        <f t="shared" si="12"/>
        <v>0.93905724316051553</v>
      </c>
      <c r="X42" s="237">
        <f t="shared" si="12"/>
        <v>0.93816816499298739</v>
      </c>
      <c r="Y42" s="237">
        <f t="shared" si="12"/>
        <v>0.93827650914640748</v>
      </c>
      <c r="Z42" s="237">
        <f t="shared" si="12"/>
        <v>0.93712002556050833</v>
      </c>
      <c r="AA42" s="237">
        <f t="shared" si="12"/>
        <v>0.93586592497966414</v>
      </c>
      <c r="AB42" s="237">
        <f t="shared" si="12"/>
        <v>0.93452284062569724</v>
      </c>
      <c r="AC42" s="237">
        <f t="shared" si="12"/>
        <v>0.93313874063680102</v>
      </c>
      <c r="AD42" s="237">
        <f t="shared" si="12"/>
        <v>0.93165872603162436</v>
      </c>
      <c r="AE42" s="237">
        <f t="shared" si="12"/>
        <v>0.9300005894254737</v>
      </c>
      <c r="AF42" s="237">
        <f t="shared" si="12"/>
        <v>0.93034274726855848</v>
      </c>
      <c r="AG42" s="237">
        <f t="shared" si="12"/>
        <v>0.93621539160398792</v>
      </c>
      <c r="AH42" s="237">
        <f t="shared" si="12"/>
        <v>0.93526714179602577</v>
      </c>
      <c r="AI42" s="237">
        <f t="shared" si="12"/>
        <v>0.93423073365757203</v>
      </c>
      <c r="AJ42" s="237">
        <f t="shared" si="12"/>
        <v>0.93308912426176915</v>
      </c>
      <c r="AK42" s="237">
        <f t="shared" si="12"/>
        <v>0.93197770818193926</v>
      </c>
      <c r="AL42" s="237"/>
      <c r="AM42" s="237"/>
      <c r="AN42" s="237"/>
      <c r="AO42" s="237"/>
      <c r="AP42" s="237"/>
      <c r="AQ42" s="237"/>
    </row>
    <row r="43" spans="1:44">
      <c r="B43" s="238"/>
      <c r="D43" s="175" t="b">
        <f>D42*E42*F42*G42*H42*I42*J42*K42*L42*M42*N42*O42*P42*Q42*R42*S42*T42*U42*V42*W42=W41</f>
        <v>1</v>
      </c>
      <c r="P43" s="239"/>
      <c r="Q43" s="239"/>
      <c r="R43" s="239"/>
      <c r="S43" s="239"/>
      <c r="T43" s="239"/>
      <c r="U43" s="239"/>
      <c r="V43" s="239"/>
      <c r="W43" s="239"/>
    </row>
    <row r="44" spans="1:44">
      <c r="B44" s="240"/>
      <c r="L44" s="241"/>
      <c r="Q44" s="242"/>
    </row>
    <row r="45" spans="1:44">
      <c r="B45" s="240"/>
      <c r="D45" s="243"/>
      <c r="E45" s="244"/>
      <c r="F45" s="244"/>
      <c r="G45" s="244"/>
      <c r="H45" s="244"/>
      <c r="I45" s="244"/>
      <c r="J45" s="244"/>
      <c r="K45" s="244"/>
      <c r="L45" s="244"/>
      <c r="M45" s="244"/>
    </row>
    <row r="46" spans="1:44">
      <c r="B46" s="201" t="s">
        <v>252</v>
      </c>
      <c r="C46" s="179"/>
    </row>
    <row r="47" spans="1:44" ht="8.25" customHeight="1">
      <c r="A47" s="202"/>
      <c r="B47" s="173"/>
      <c r="C47" s="203"/>
      <c r="D47" s="204"/>
      <c r="E47" s="204"/>
      <c r="F47" s="204"/>
      <c r="G47" s="204"/>
      <c r="H47" s="204"/>
      <c r="I47" s="204"/>
      <c r="J47" s="204"/>
      <c r="K47" s="204"/>
      <c r="L47" s="204"/>
      <c r="M47" s="204"/>
      <c r="N47" s="204"/>
      <c r="O47" s="204"/>
      <c r="P47" s="204"/>
      <c r="Q47" s="204"/>
      <c r="R47" s="204"/>
      <c r="S47" s="204"/>
      <c r="T47" s="204"/>
      <c r="U47" s="204"/>
      <c r="V47" s="204"/>
      <c r="W47" s="204"/>
      <c r="X47" s="202"/>
      <c r="Y47" s="202"/>
      <c r="Z47" s="202"/>
      <c r="AA47" s="202"/>
      <c r="AB47" s="202"/>
      <c r="AC47" s="202"/>
      <c r="AD47" s="202"/>
      <c r="AE47" s="202"/>
      <c r="AF47" s="202"/>
      <c r="AG47" s="202"/>
      <c r="AH47" s="202"/>
      <c r="AI47" s="202"/>
      <c r="AJ47" s="202"/>
      <c r="AK47" s="202"/>
      <c r="AL47" s="202"/>
      <c r="AM47" s="202"/>
      <c r="AN47" s="202"/>
      <c r="AO47" s="202"/>
      <c r="AP47" s="202"/>
      <c r="AQ47" s="202"/>
      <c r="AR47" s="202"/>
    </row>
    <row r="48" spans="1:44">
      <c r="B48" s="245"/>
    </row>
    <row r="49" spans="2:43">
      <c r="B49" s="245"/>
      <c r="K49" s="172"/>
      <c r="L49" s="172"/>
      <c r="M49" s="172"/>
      <c r="N49" s="172"/>
      <c r="O49" s="172"/>
      <c r="P49" s="172"/>
      <c r="Q49" s="172"/>
      <c r="R49" s="172"/>
      <c r="S49" s="172"/>
      <c r="T49" s="172"/>
      <c r="U49" s="172"/>
      <c r="V49" s="172"/>
      <c r="W49" s="172"/>
    </row>
    <row r="50" spans="2:43">
      <c r="B50" s="245"/>
      <c r="C50" s="208">
        <f>$C$15/(1+C40/4)^(C17)</f>
        <v>1000000</v>
      </c>
      <c r="D50" s="208">
        <f>$C$15/(1+D40/4)^(D17)</f>
        <v>992697.64304009441</v>
      </c>
      <c r="E50" s="208">
        <f t="shared" ref="E50:AK50" si="13">$C$15/(1+E40/4)^(E17)</f>
        <v>958133.36669192894</v>
      </c>
      <c r="F50" s="208">
        <f t="shared" si="13"/>
        <v>919241.57976855163</v>
      </c>
      <c r="G50" s="208">
        <f t="shared" si="13"/>
        <v>879312.98314266757</v>
      </c>
      <c r="H50" s="208">
        <f t="shared" si="13"/>
        <v>839083.04238967097</v>
      </c>
      <c r="I50" s="208">
        <f t="shared" si="13"/>
        <v>799601.24801576417</v>
      </c>
      <c r="J50" s="208">
        <f t="shared" si="13"/>
        <v>759782.54630357341</v>
      </c>
      <c r="K50" s="208">
        <f t="shared" si="13"/>
        <v>719498.92821430636</v>
      </c>
      <c r="L50" s="208">
        <f t="shared" si="13"/>
        <v>679624.7500213501</v>
      </c>
      <c r="M50" s="208">
        <f t="shared" si="13"/>
        <v>641560.9629713014</v>
      </c>
      <c r="N50" s="208">
        <f t="shared" si="13"/>
        <v>604132.718824098</v>
      </c>
      <c r="O50" s="208">
        <f t="shared" si="13"/>
        <v>567662.88473484176</v>
      </c>
      <c r="P50" s="208">
        <f t="shared" si="13"/>
        <v>532903.72348416073</v>
      </c>
      <c r="Q50" s="208">
        <f t="shared" si="13"/>
        <v>502494.07046830829</v>
      </c>
      <c r="R50" s="208">
        <f t="shared" si="13"/>
        <v>473125.83299835282</v>
      </c>
      <c r="S50" s="208">
        <f t="shared" si="13"/>
        <v>444777.38625866518</v>
      </c>
      <c r="T50" s="208">
        <f t="shared" si="13"/>
        <v>417842.52382128552</v>
      </c>
      <c r="U50" s="208">
        <f t="shared" si="13"/>
        <v>393320.68371992739</v>
      </c>
      <c r="V50" s="208">
        <f t="shared" si="13"/>
        <v>369810.02591468499</v>
      </c>
      <c r="W50" s="208">
        <f t="shared" si="13"/>
        <v>347272.78342856292</v>
      </c>
      <c r="X50" s="208">
        <f t="shared" si="13"/>
        <v>325800.26998118195</v>
      </c>
      <c r="Y50" s="208">
        <f t="shared" si="13"/>
        <v>305690.73999690049</v>
      </c>
      <c r="Z50" s="208">
        <f t="shared" si="13"/>
        <v>286468.91407950607</v>
      </c>
      <c r="AA50" s="208">
        <f t="shared" si="13"/>
        <v>268096.4952529369</v>
      </c>
      <c r="AB50" s="208">
        <f t="shared" si="13"/>
        <v>250542.29830556834</v>
      </c>
      <c r="AC50" s="208">
        <f t="shared" si="13"/>
        <v>233790.72471710775</v>
      </c>
      <c r="AD50" s="208">
        <f t="shared" si="13"/>
        <v>217813.16874795081</v>
      </c>
      <c r="AE50" s="208">
        <f t="shared" si="13"/>
        <v>202566.37532022444</v>
      </c>
      <c r="AF50" s="208">
        <f t="shared" si="13"/>
        <v>188456.15811965152</v>
      </c>
      <c r="AG50" s="208">
        <f t="shared" si="13"/>
        <v>176435.55587417263</v>
      </c>
      <c r="AH50" s="208">
        <f t="shared" si="13"/>
        <v>165014.37805363044</v>
      </c>
      <c r="AI50" s="208">
        <f t="shared" si="13"/>
        <v>154161.50347309111</v>
      </c>
      <c r="AJ50" s="208">
        <f t="shared" si="13"/>
        <v>143846.42227058427</v>
      </c>
      <c r="AK50" s="208">
        <f t="shared" si="13"/>
        <v>134061.65895791058</v>
      </c>
      <c r="AL50" s="208"/>
      <c r="AM50" s="208"/>
      <c r="AN50" s="208"/>
      <c r="AO50" s="208"/>
      <c r="AP50" s="208"/>
      <c r="AQ50" s="208"/>
    </row>
    <row r="51" spans="2:43">
      <c r="B51" s="214" t="s">
        <v>2285</v>
      </c>
      <c r="C51" s="246">
        <f>C20</f>
        <v>44561</v>
      </c>
      <c r="D51" s="246">
        <f t="shared" ref="D51:AK51" si="14">D20</f>
        <v>44582</v>
      </c>
      <c r="E51" s="246">
        <f t="shared" si="14"/>
        <v>44672</v>
      </c>
      <c r="F51" s="246">
        <f t="shared" si="14"/>
        <v>44763</v>
      </c>
      <c r="G51" s="246">
        <f t="shared" si="14"/>
        <v>44855</v>
      </c>
      <c r="H51" s="246">
        <f t="shared" si="14"/>
        <v>44947</v>
      </c>
      <c r="I51" s="246">
        <f t="shared" si="14"/>
        <v>45037</v>
      </c>
      <c r="J51" s="246">
        <f t="shared" si="14"/>
        <v>45128</v>
      </c>
      <c r="K51" s="246">
        <f t="shared" si="14"/>
        <v>45220</v>
      </c>
      <c r="L51" s="246">
        <f t="shared" si="14"/>
        <v>45312</v>
      </c>
      <c r="M51" s="246">
        <f t="shared" si="14"/>
        <v>45403</v>
      </c>
      <c r="N51" s="246">
        <f t="shared" si="14"/>
        <v>45494</v>
      </c>
      <c r="O51" s="246">
        <f t="shared" si="14"/>
        <v>45586</v>
      </c>
      <c r="P51" s="246">
        <f t="shared" si="14"/>
        <v>45678</v>
      </c>
      <c r="Q51" s="246">
        <f t="shared" si="14"/>
        <v>45768</v>
      </c>
      <c r="R51" s="246">
        <f t="shared" si="14"/>
        <v>45859</v>
      </c>
      <c r="S51" s="246">
        <f t="shared" si="14"/>
        <v>45951</v>
      </c>
      <c r="T51" s="246">
        <f t="shared" si="14"/>
        <v>46043</v>
      </c>
      <c r="U51" s="246">
        <f t="shared" si="14"/>
        <v>46133</v>
      </c>
      <c r="V51" s="246">
        <f t="shared" si="14"/>
        <v>46224</v>
      </c>
      <c r="W51" s="246">
        <f t="shared" si="14"/>
        <v>46316</v>
      </c>
      <c r="X51" s="246">
        <f t="shared" si="14"/>
        <v>46408</v>
      </c>
      <c r="Y51" s="246">
        <f t="shared" si="14"/>
        <v>46498</v>
      </c>
      <c r="Z51" s="246">
        <f t="shared" si="14"/>
        <v>46589</v>
      </c>
      <c r="AA51" s="246">
        <f t="shared" si="14"/>
        <v>46681</v>
      </c>
      <c r="AB51" s="246">
        <f t="shared" si="14"/>
        <v>46773</v>
      </c>
      <c r="AC51" s="246">
        <f t="shared" si="14"/>
        <v>46864</v>
      </c>
      <c r="AD51" s="246">
        <f t="shared" si="14"/>
        <v>46955</v>
      </c>
      <c r="AE51" s="246">
        <f t="shared" si="14"/>
        <v>47047</v>
      </c>
      <c r="AF51" s="246">
        <f t="shared" si="14"/>
        <v>47139</v>
      </c>
      <c r="AG51" s="246">
        <f t="shared" si="14"/>
        <v>47229</v>
      </c>
      <c r="AH51" s="246">
        <f t="shared" si="14"/>
        <v>47320</v>
      </c>
      <c r="AI51" s="246">
        <f t="shared" si="14"/>
        <v>47412</v>
      </c>
      <c r="AJ51" s="246">
        <f t="shared" si="14"/>
        <v>47504</v>
      </c>
      <c r="AK51" s="246">
        <f t="shared" si="14"/>
        <v>47594</v>
      </c>
      <c r="AL51" s="246"/>
      <c r="AM51" s="246"/>
      <c r="AN51" s="246"/>
      <c r="AO51" s="246"/>
      <c r="AP51" s="246"/>
      <c r="AQ51" s="246"/>
    </row>
    <row r="52" spans="2:43" s="175" customFormat="1">
      <c r="B52" s="205"/>
      <c r="C52" s="175">
        <v>0</v>
      </c>
      <c r="D52" s="175">
        <f>C52+1</f>
        <v>1</v>
      </c>
      <c r="E52" s="175">
        <f t="shared" ref="E52:AK52" si="15">D52+1</f>
        <v>2</v>
      </c>
      <c r="F52" s="175">
        <f t="shared" si="15"/>
        <v>3</v>
      </c>
      <c r="G52" s="175">
        <f t="shared" si="15"/>
        <v>4</v>
      </c>
      <c r="H52" s="175">
        <f t="shared" si="15"/>
        <v>5</v>
      </c>
      <c r="I52" s="175">
        <f t="shared" si="15"/>
        <v>6</v>
      </c>
      <c r="J52" s="175">
        <f t="shared" si="15"/>
        <v>7</v>
      </c>
      <c r="K52" s="175">
        <f t="shared" si="15"/>
        <v>8</v>
      </c>
      <c r="L52" s="175">
        <f t="shared" si="15"/>
        <v>9</v>
      </c>
      <c r="M52" s="175">
        <f t="shared" si="15"/>
        <v>10</v>
      </c>
      <c r="N52" s="175">
        <f t="shared" si="15"/>
        <v>11</v>
      </c>
      <c r="O52" s="175">
        <f t="shared" si="15"/>
        <v>12</v>
      </c>
      <c r="P52" s="175">
        <f t="shared" si="15"/>
        <v>13</v>
      </c>
      <c r="Q52" s="175">
        <f t="shared" si="15"/>
        <v>14</v>
      </c>
      <c r="R52" s="175">
        <f t="shared" si="15"/>
        <v>15</v>
      </c>
      <c r="S52" s="175">
        <f t="shared" si="15"/>
        <v>16</v>
      </c>
      <c r="T52" s="175">
        <f t="shared" si="15"/>
        <v>17</v>
      </c>
      <c r="U52" s="175">
        <f t="shared" si="15"/>
        <v>18</v>
      </c>
      <c r="V52" s="175">
        <f t="shared" si="15"/>
        <v>19</v>
      </c>
      <c r="W52" s="175">
        <f t="shared" si="15"/>
        <v>20</v>
      </c>
      <c r="X52" s="175">
        <f t="shared" si="15"/>
        <v>21</v>
      </c>
      <c r="Y52" s="175">
        <f t="shared" si="15"/>
        <v>22</v>
      </c>
      <c r="Z52" s="175">
        <f t="shared" si="15"/>
        <v>23</v>
      </c>
      <c r="AA52" s="175">
        <f t="shared" si="15"/>
        <v>24</v>
      </c>
      <c r="AB52" s="175">
        <f t="shared" si="15"/>
        <v>25</v>
      </c>
      <c r="AC52" s="175">
        <f t="shared" si="15"/>
        <v>26</v>
      </c>
      <c r="AD52" s="175">
        <f t="shared" si="15"/>
        <v>27</v>
      </c>
      <c r="AE52" s="175">
        <f t="shared" si="15"/>
        <v>28</v>
      </c>
      <c r="AF52" s="175">
        <f t="shared" si="15"/>
        <v>29</v>
      </c>
      <c r="AG52" s="175">
        <f t="shared" si="15"/>
        <v>30</v>
      </c>
      <c r="AH52" s="175">
        <f t="shared" si="15"/>
        <v>31</v>
      </c>
      <c r="AI52" s="175">
        <f t="shared" si="15"/>
        <v>32</v>
      </c>
      <c r="AJ52" s="175">
        <f t="shared" si="15"/>
        <v>33</v>
      </c>
      <c r="AK52" s="175">
        <f t="shared" si="15"/>
        <v>34</v>
      </c>
    </row>
    <row r="53" spans="2:43" s="175" customFormat="1">
      <c r="B53" s="205" t="s">
        <v>2299</v>
      </c>
      <c r="C53" s="179"/>
      <c r="D53" s="179">
        <f>D40</f>
        <v>0.12763664645124378</v>
      </c>
      <c r="E53" s="179">
        <f t="shared" ref="E53:T68" si="16">E54*EXP($C$10*2)</f>
        <v>0.16274325865386868</v>
      </c>
      <c r="F53" s="179">
        <f t="shared" si="16"/>
        <v>0.21542778766272452</v>
      </c>
      <c r="G53" s="179">
        <f t="shared" si="16"/>
        <v>0.26118059425615298</v>
      </c>
      <c r="H53" s="179">
        <f t="shared" si="16"/>
        <v>0.31178598412191622</v>
      </c>
      <c r="I53" s="179">
        <f t="shared" si="16"/>
        <v>0.36335675906485382</v>
      </c>
      <c r="J53" s="179">
        <f t="shared" si="16"/>
        <v>0.43689389564300213</v>
      </c>
      <c r="K53" s="179">
        <f t="shared" si="16"/>
        <v>0.52939822005321213</v>
      </c>
      <c r="L53" s="179">
        <f t="shared" si="16"/>
        <v>0.63001515641930794</v>
      </c>
      <c r="M53" s="179">
        <f t="shared" si="16"/>
        <v>0.72427179025148858</v>
      </c>
      <c r="N53" s="179">
        <f t="shared" si="16"/>
        <v>0.860959911898873</v>
      </c>
      <c r="O53" s="179">
        <f t="shared" si="16"/>
        <v>1.0177542883862742</v>
      </c>
      <c r="P53" s="179">
        <f t="shared" si="16"/>
        <v>1.1792950568828195</v>
      </c>
      <c r="Q53" s="179">
        <f t="shared" si="16"/>
        <v>1.2489259055140285</v>
      </c>
      <c r="R53" s="179">
        <f t="shared" si="16"/>
        <v>1.4640768883383102</v>
      </c>
      <c r="S53" s="179">
        <f t="shared" si="16"/>
        <v>1.7203994248806391</v>
      </c>
      <c r="T53" s="179">
        <f t="shared" si="16"/>
        <v>1.9934890716474301</v>
      </c>
      <c r="U53" s="179">
        <f t="shared" ref="U53:AJ68" si="17">U54*EXP($C$10*2)</f>
        <v>2.2098941866866508</v>
      </c>
      <c r="V53" s="179">
        <f t="shared" si="17"/>
        <v>2.5860447790376115</v>
      </c>
      <c r="W53" s="179">
        <f t="shared" si="17"/>
        <v>3.0332549054246289</v>
      </c>
      <c r="X53" s="179">
        <f t="shared" si="17"/>
        <v>3.5436123807401128</v>
      </c>
      <c r="Y53" s="179">
        <f t="shared" si="17"/>
        <v>4.0722117145311332</v>
      </c>
      <c r="Z53" s="179">
        <f t="shared" si="17"/>
        <v>4.7880877842160432</v>
      </c>
      <c r="AA53" s="179">
        <f t="shared" si="17"/>
        <v>5.6442447830794</v>
      </c>
      <c r="AB53" s="179">
        <f t="shared" si="17"/>
        <v>6.6692859608178638</v>
      </c>
      <c r="AC53" s="179">
        <f t="shared" si="17"/>
        <v>7.8926572556817458</v>
      </c>
      <c r="AD53" s="179">
        <f t="shared" si="17"/>
        <v>9.3630090594416853</v>
      </c>
      <c r="AE53" s="179">
        <f t="shared" si="17"/>
        <v>11.148071331512744</v>
      </c>
      <c r="AF53" s="179">
        <f t="shared" si="17"/>
        <v>12.875274201676429</v>
      </c>
      <c r="AG53" s="179">
        <f t="shared" si="17"/>
        <v>13.578231952092192</v>
      </c>
      <c r="AH53" s="179">
        <f t="shared" si="17"/>
        <v>16.003781320118371</v>
      </c>
      <c r="AI53" s="179">
        <f t="shared" si="17"/>
        <v>18.90614811117268</v>
      </c>
      <c r="AJ53" s="179">
        <f t="shared" si="17"/>
        <v>22.39196602096612</v>
      </c>
      <c r="AK53" s="179">
        <f t="shared" ref="AK53:AK67" si="18">AK54*EXP($C$10*2)</f>
        <v>26.528915698212479</v>
      </c>
      <c r="AL53" s="179"/>
      <c r="AM53" s="179"/>
      <c r="AN53" s="179"/>
      <c r="AO53" s="179"/>
      <c r="AP53" s="179"/>
      <c r="AQ53" s="179"/>
    </row>
    <row r="54" spans="2:43" s="175" customFormat="1">
      <c r="B54" s="205"/>
      <c r="D54" s="179"/>
      <c r="E54" s="247">
        <f>E64</f>
        <v>0.12601626308231362</v>
      </c>
      <c r="F54" s="179">
        <f t="shared" si="16"/>
        <v>0.16681123992413893</v>
      </c>
      <c r="G54" s="179">
        <f t="shared" si="16"/>
        <v>0.20223880700201269</v>
      </c>
      <c r="H54" s="179">
        <f t="shared" si="16"/>
        <v>0.24142385328568236</v>
      </c>
      <c r="I54" s="179">
        <f t="shared" si="16"/>
        <v>0.28135642189910753</v>
      </c>
      <c r="J54" s="179">
        <f t="shared" si="16"/>
        <v>0.33829810554242984</v>
      </c>
      <c r="K54" s="179">
        <f t="shared" si="16"/>
        <v>0.4099265673143645</v>
      </c>
      <c r="L54" s="179">
        <f t="shared" si="16"/>
        <v>0.48783683179182297</v>
      </c>
      <c r="M54" s="179">
        <f t="shared" si="16"/>
        <v>0.56082215151871795</v>
      </c>
      <c r="N54" s="179">
        <f t="shared" si="16"/>
        <v>0.66666325633756029</v>
      </c>
      <c r="O54" s="179">
        <f t="shared" si="16"/>
        <v>0.78807314797115136</v>
      </c>
      <c r="P54" s="179">
        <f t="shared" si="16"/>
        <v>0.91315829220238276</v>
      </c>
      <c r="Q54" s="179">
        <f t="shared" si="16"/>
        <v>0.96707523728714073</v>
      </c>
      <c r="R54" s="179">
        <f t="shared" si="16"/>
        <v>1.133672140152822</v>
      </c>
      <c r="S54" s="179">
        <f t="shared" si="16"/>
        <v>1.3321492289491279</v>
      </c>
      <c r="T54" s="179">
        <f t="shared" si="16"/>
        <v>1.5436095195729813</v>
      </c>
      <c r="U54" s="179">
        <f t="shared" si="17"/>
        <v>1.7111775290543529</v>
      </c>
      <c r="V54" s="179">
        <f t="shared" si="17"/>
        <v>2.0024405429348975</v>
      </c>
      <c r="W54" s="179">
        <f t="shared" si="17"/>
        <v>2.3487267695104732</v>
      </c>
      <c r="X54" s="179">
        <f t="shared" si="17"/>
        <v>2.7439096017048716</v>
      </c>
      <c r="Y54" s="179">
        <f t="shared" si="17"/>
        <v>3.1532175709757788</v>
      </c>
      <c r="Z54" s="179">
        <f t="shared" si="17"/>
        <v>3.7075387015586081</v>
      </c>
      <c r="AA54" s="179">
        <f t="shared" si="17"/>
        <v>4.3704829396237592</v>
      </c>
      <c r="AB54" s="179">
        <f t="shared" si="17"/>
        <v>5.1641985121921117</v>
      </c>
      <c r="AC54" s="179">
        <f t="shared" si="17"/>
        <v>6.1114861615613769</v>
      </c>
      <c r="AD54" s="179">
        <f t="shared" si="17"/>
        <v>7.2500171290421749</v>
      </c>
      <c r="AE54" s="179">
        <f t="shared" si="17"/>
        <v>8.6322364526336273</v>
      </c>
      <c r="AF54" s="179">
        <f t="shared" si="17"/>
        <v>9.969653763085768</v>
      </c>
      <c r="AG54" s="179">
        <f t="shared" si="17"/>
        <v>10.513971909010015</v>
      </c>
      <c r="AH54" s="179">
        <f t="shared" si="17"/>
        <v>12.392136754722108</v>
      </c>
      <c r="AI54" s="179">
        <f t="shared" si="17"/>
        <v>14.639513513232011</v>
      </c>
      <c r="AJ54" s="179">
        <f t="shared" si="17"/>
        <v>17.338671379499356</v>
      </c>
      <c r="AK54" s="179">
        <f t="shared" si="18"/>
        <v>20.542017208987431</v>
      </c>
      <c r="AL54" s="179"/>
      <c r="AM54" s="179"/>
      <c r="AN54" s="179"/>
      <c r="AO54" s="179"/>
      <c r="AP54" s="179"/>
      <c r="AQ54" s="179"/>
    </row>
    <row r="55" spans="2:43" s="175" customFormat="1">
      <c r="B55" s="205"/>
      <c r="F55" s="247">
        <f>E65</f>
        <v>0.12916620491221512</v>
      </c>
      <c r="G55" s="179">
        <f t="shared" si="16"/>
        <v>0.156598675234976</v>
      </c>
      <c r="H55" s="179">
        <f t="shared" si="16"/>
        <v>0.18694065770613852</v>
      </c>
      <c r="I55" s="179">
        <f t="shared" si="16"/>
        <v>0.21786146581558277</v>
      </c>
      <c r="J55" s="179">
        <f t="shared" si="16"/>
        <v>0.26195286625637271</v>
      </c>
      <c r="K55" s="179">
        <f t="shared" si="16"/>
        <v>0.31741661423275619</v>
      </c>
      <c r="L55" s="179">
        <f t="shared" si="16"/>
        <v>0.37774452253699764</v>
      </c>
      <c r="M55" s="179">
        <f t="shared" si="16"/>
        <v>0.43425892029409663</v>
      </c>
      <c r="N55" s="179">
        <f t="shared" si="16"/>
        <v>0.51621439187612583</v>
      </c>
      <c r="O55" s="179">
        <f t="shared" si="16"/>
        <v>0.61022517285375066</v>
      </c>
      <c r="P55" s="179">
        <f t="shared" si="16"/>
        <v>0.70708179581628527</v>
      </c>
      <c r="Q55" s="179">
        <f t="shared" si="16"/>
        <v>0.74883106391252174</v>
      </c>
      <c r="R55" s="179">
        <f t="shared" si="16"/>
        <v>0.87783130216430316</v>
      </c>
      <c r="S55" s="179">
        <f t="shared" si="16"/>
        <v>1.0315171828849448</v>
      </c>
      <c r="T55" s="179">
        <f t="shared" si="16"/>
        <v>1.1952562884868132</v>
      </c>
      <c r="U55" s="179">
        <f t="shared" si="17"/>
        <v>1.325008479401802</v>
      </c>
      <c r="V55" s="179">
        <f t="shared" si="17"/>
        <v>1.5505408724908583</v>
      </c>
      <c r="W55" s="179">
        <f t="shared" si="17"/>
        <v>1.8186791449506745</v>
      </c>
      <c r="X55" s="179">
        <f t="shared" si="17"/>
        <v>2.1246793083942452</v>
      </c>
      <c r="Y55" s="179">
        <f t="shared" si="17"/>
        <v>2.4416169263574705</v>
      </c>
      <c r="Z55" s="179">
        <f t="shared" si="17"/>
        <v>2.8708419400471592</v>
      </c>
      <c r="AA55" s="179">
        <f t="shared" si="17"/>
        <v>3.3841766010582379</v>
      </c>
      <c r="AB55" s="179">
        <f t="shared" si="17"/>
        <v>3.9987708474351833</v>
      </c>
      <c r="AC55" s="179">
        <f t="shared" si="17"/>
        <v>4.7322798764723508</v>
      </c>
      <c r="AD55" s="179">
        <f t="shared" si="17"/>
        <v>5.6138734927742613</v>
      </c>
      <c r="AE55" s="179">
        <f t="shared" si="17"/>
        <v>6.684161229175178</v>
      </c>
      <c r="AF55" s="179">
        <f t="shared" si="17"/>
        <v>7.7197576221614428</v>
      </c>
      <c r="AG55" s="179">
        <f t="shared" si="17"/>
        <v>8.1412370692650207</v>
      </c>
      <c r="AH55" s="179">
        <f t="shared" si="17"/>
        <v>9.5955480942924272</v>
      </c>
      <c r="AI55" s="179">
        <f t="shared" si="17"/>
        <v>11.335749336346939</v>
      </c>
      <c r="AJ55" s="179">
        <f t="shared" si="17"/>
        <v>13.425776232635565</v>
      </c>
      <c r="AK55" s="179">
        <f t="shared" si="18"/>
        <v>15.906208750279548</v>
      </c>
      <c r="AL55" s="179"/>
      <c r="AM55" s="179"/>
      <c r="AN55" s="179"/>
      <c r="AO55" s="179"/>
      <c r="AP55" s="179"/>
      <c r="AQ55" s="179"/>
    </row>
    <row r="56" spans="2:43" s="175" customFormat="1">
      <c r="B56" s="205"/>
      <c r="F56" s="179"/>
      <c r="G56" s="247">
        <f>E66</f>
        <v>0.12125835515389205</v>
      </c>
      <c r="H56" s="179">
        <f t="shared" si="16"/>
        <v>0.14475292738472817</v>
      </c>
      <c r="I56" s="179">
        <f t="shared" si="16"/>
        <v>0.16869569909562779</v>
      </c>
      <c r="J56" s="179">
        <f t="shared" si="16"/>
        <v>0.20283679694246104</v>
      </c>
      <c r="K56" s="179">
        <f t="shared" si="16"/>
        <v>0.24578379403675163</v>
      </c>
      <c r="L56" s="179">
        <f t="shared" si="16"/>
        <v>0.29249723474671041</v>
      </c>
      <c r="M56" s="179">
        <f t="shared" si="16"/>
        <v>0.33625777680912539</v>
      </c>
      <c r="N56" s="179">
        <f t="shared" si="16"/>
        <v>0.39971799232491301</v>
      </c>
      <c r="O56" s="179">
        <f t="shared" si="16"/>
        <v>0.47251294190526238</v>
      </c>
      <c r="P56" s="179">
        <f t="shared" si="16"/>
        <v>0.54751149964257895</v>
      </c>
      <c r="Q56" s="179">
        <f t="shared" si="16"/>
        <v>0.57983902457618586</v>
      </c>
      <c r="R56" s="179">
        <f t="shared" si="16"/>
        <v>0.67972720486506688</v>
      </c>
      <c r="S56" s="179">
        <f t="shared" si="16"/>
        <v>0.79873010880789674</v>
      </c>
      <c r="T56" s="179">
        <f t="shared" si="16"/>
        <v>0.92551748162481229</v>
      </c>
      <c r="U56" s="179">
        <f t="shared" si="17"/>
        <v>1.0259879180723568</v>
      </c>
      <c r="V56" s="179">
        <f t="shared" si="17"/>
        <v>1.2006234121393713</v>
      </c>
      <c r="W56" s="179">
        <f t="shared" si="17"/>
        <v>1.4082497271353076</v>
      </c>
      <c r="X56" s="179">
        <f t="shared" si="17"/>
        <v>1.6451934716485572</v>
      </c>
      <c r="Y56" s="179">
        <f t="shared" si="17"/>
        <v>1.8906063666359971</v>
      </c>
      <c r="Z56" s="179">
        <f t="shared" si="17"/>
        <v>2.2229662609506957</v>
      </c>
      <c r="AA56" s="179">
        <f t="shared" si="17"/>
        <v>2.6204544040929285</v>
      </c>
      <c r="AB56" s="179">
        <f t="shared" si="17"/>
        <v>3.0963504312520991</v>
      </c>
      <c r="AC56" s="179">
        <f t="shared" si="17"/>
        <v>3.6643252127635964</v>
      </c>
      <c r="AD56" s="179">
        <f t="shared" si="17"/>
        <v>4.3469656735882936</v>
      </c>
      <c r="AE56" s="179">
        <f t="shared" si="17"/>
        <v>5.1757168125275017</v>
      </c>
      <c r="AF56" s="179">
        <f t="shared" si="17"/>
        <v>5.9776055579360658</v>
      </c>
      <c r="AG56" s="179">
        <f t="shared" si="17"/>
        <v>6.3039678621526525</v>
      </c>
      <c r="AH56" s="179">
        <f t="shared" si="17"/>
        <v>7.430078044837054</v>
      </c>
      <c r="AI56" s="179">
        <f t="shared" si="17"/>
        <v>8.777560326737996</v>
      </c>
      <c r="AJ56" s="179">
        <f t="shared" si="17"/>
        <v>10.395921550363145</v>
      </c>
      <c r="AK56" s="179">
        <f t="shared" si="18"/>
        <v>12.316583821026846</v>
      </c>
      <c r="AL56" s="179"/>
      <c r="AM56" s="179"/>
      <c r="AN56" s="179"/>
      <c r="AO56" s="179"/>
      <c r="AP56" s="179"/>
      <c r="AQ56" s="179"/>
    </row>
    <row r="57" spans="2:43" s="175" customFormat="1">
      <c r="B57" s="205"/>
      <c r="H57" s="247">
        <f>E67</f>
        <v>0.11208588994795404</v>
      </c>
      <c r="I57" s="179">
        <f t="shared" si="16"/>
        <v>0.13062538979450439</v>
      </c>
      <c r="J57" s="179">
        <f t="shared" si="16"/>
        <v>0.15706171412383338</v>
      </c>
      <c r="K57" s="179">
        <f t="shared" si="16"/>
        <v>0.190316671221258</v>
      </c>
      <c r="L57" s="179">
        <f t="shared" si="16"/>
        <v>0.22648808183867894</v>
      </c>
      <c r="M57" s="179">
        <f t="shared" si="16"/>
        <v>0.26037298759007821</v>
      </c>
      <c r="N57" s="179">
        <f t="shared" si="16"/>
        <v>0.30951185380085205</v>
      </c>
      <c r="O57" s="179">
        <f t="shared" si="16"/>
        <v>0.36587884308973828</v>
      </c>
      <c r="P57" s="179">
        <f t="shared" si="16"/>
        <v>0.42395214247426616</v>
      </c>
      <c r="Q57" s="179">
        <f t="shared" si="16"/>
        <v>0.44898417096214244</v>
      </c>
      <c r="R57" s="179">
        <f t="shared" si="16"/>
        <v>0.52633014099011799</v>
      </c>
      <c r="S57" s="179">
        <f t="shared" si="16"/>
        <v>0.61847712990296699</v>
      </c>
      <c r="T57" s="179">
        <f t="shared" si="16"/>
        <v>0.7166518319494164</v>
      </c>
      <c r="U57" s="179">
        <f t="shared" si="17"/>
        <v>0.79444865779703289</v>
      </c>
      <c r="V57" s="179">
        <f t="shared" si="17"/>
        <v>0.92967338259294119</v>
      </c>
      <c r="W57" s="179">
        <f t="shared" si="17"/>
        <v>1.0904437429123623</v>
      </c>
      <c r="X57" s="179">
        <f t="shared" si="17"/>
        <v>1.2739153379342825</v>
      </c>
      <c r="Y57" s="179">
        <f t="shared" si="17"/>
        <v>1.463944812545606</v>
      </c>
      <c r="Z57" s="179">
        <f t="shared" si="17"/>
        <v>1.7212995701337503</v>
      </c>
      <c r="AA57" s="179">
        <f t="shared" si="17"/>
        <v>2.0290847947423223</v>
      </c>
      <c r="AB57" s="179">
        <f t="shared" si="17"/>
        <v>2.3975832471781726</v>
      </c>
      <c r="AC57" s="179">
        <f t="shared" si="17"/>
        <v>2.8373806316173038</v>
      </c>
      <c r="AD57" s="179">
        <f t="shared" si="17"/>
        <v>3.365966581127366</v>
      </c>
      <c r="AE57" s="179">
        <f t="shared" si="17"/>
        <v>4.0076897616644525</v>
      </c>
      <c r="AF57" s="179">
        <f t="shared" si="17"/>
        <v>4.6286127045869172</v>
      </c>
      <c r="AG57" s="179">
        <f t="shared" si="17"/>
        <v>4.8813233749304334</v>
      </c>
      <c r="AH57" s="179">
        <f t="shared" si="17"/>
        <v>5.7532992602274584</v>
      </c>
      <c r="AI57" s="179">
        <f t="shared" si="17"/>
        <v>6.7966892177551941</v>
      </c>
      <c r="AJ57" s="179">
        <f t="shared" si="17"/>
        <v>8.0498276605112906</v>
      </c>
      <c r="AK57" s="179">
        <f t="shared" si="18"/>
        <v>9.5370455274399824</v>
      </c>
      <c r="AL57" s="179"/>
      <c r="AM57" s="179"/>
      <c r="AN57" s="179"/>
      <c r="AO57" s="179"/>
      <c r="AP57" s="179"/>
      <c r="AQ57" s="179"/>
    </row>
    <row r="58" spans="2:43" s="175" customFormat="1">
      <c r="B58" s="205"/>
      <c r="E58" s="179"/>
      <c r="G58" s="179"/>
      <c r="I58" s="247">
        <f>E68</f>
        <v>0.1011465766491995</v>
      </c>
      <c r="J58" s="179">
        <f t="shared" si="16"/>
        <v>0.12161689799565545</v>
      </c>
      <c r="K58" s="179">
        <f t="shared" si="16"/>
        <v>0.14736706090282109</v>
      </c>
      <c r="L58" s="179">
        <f t="shared" si="16"/>
        <v>0.17537550828261647</v>
      </c>
      <c r="M58" s="179">
        <f t="shared" si="16"/>
        <v>0.20161345652703197</v>
      </c>
      <c r="N58" s="179">
        <f t="shared" si="16"/>
        <v>0.23966293607661876</v>
      </c>
      <c r="O58" s="179">
        <f t="shared" si="16"/>
        <v>0.28330933599597657</v>
      </c>
      <c r="P58" s="179">
        <f t="shared" si="16"/>
        <v>0.32827697541668727</v>
      </c>
      <c r="Q58" s="179">
        <f t="shared" si="16"/>
        <v>0.34765991461493223</v>
      </c>
      <c r="R58" s="179">
        <f t="shared" si="16"/>
        <v>0.40755087530985257</v>
      </c>
      <c r="S58" s="179">
        <f t="shared" si="16"/>
        <v>0.47890264307666186</v>
      </c>
      <c r="T58" s="179">
        <f t="shared" si="16"/>
        <v>0.554921823124087</v>
      </c>
      <c r="U58" s="179">
        <f t="shared" si="17"/>
        <v>0.6151618929990128</v>
      </c>
      <c r="V58" s="179">
        <f t="shared" si="17"/>
        <v>0.7198698522476189</v>
      </c>
      <c r="W58" s="179">
        <f t="shared" si="17"/>
        <v>0.84435844974424346</v>
      </c>
      <c r="X58" s="179">
        <f t="shared" si="17"/>
        <v>0.98642519326194422</v>
      </c>
      <c r="Y58" s="179">
        <f t="shared" si="17"/>
        <v>1.1335698704921437</v>
      </c>
      <c r="Z58" s="179">
        <f t="shared" si="17"/>
        <v>1.3328462344163075</v>
      </c>
      <c r="AA58" s="179">
        <f t="shared" si="17"/>
        <v>1.5711721973959161</v>
      </c>
      <c r="AB58" s="179">
        <f t="shared" si="17"/>
        <v>1.8565099638366502</v>
      </c>
      <c r="AC58" s="179">
        <f t="shared" si="17"/>
        <v>2.1970563149347853</v>
      </c>
      <c r="AD58" s="179">
        <f t="shared" si="17"/>
        <v>2.606353920414993</v>
      </c>
      <c r="AE58" s="179">
        <f t="shared" si="17"/>
        <v>3.1032565744080167</v>
      </c>
      <c r="AF58" s="179">
        <f t="shared" si="17"/>
        <v>3.5840530729934388</v>
      </c>
      <c r="AG58" s="179">
        <f t="shared" si="17"/>
        <v>3.7797334015128983</v>
      </c>
      <c r="AH58" s="179">
        <f t="shared" si="17"/>
        <v>4.4549266074983374</v>
      </c>
      <c r="AI58" s="179">
        <f t="shared" si="17"/>
        <v>5.2628501090481423</v>
      </c>
      <c r="AJ58" s="179">
        <f t="shared" si="17"/>
        <v>6.2331872215473902</v>
      </c>
      <c r="AK58" s="179">
        <f t="shared" si="18"/>
        <v>7.3847780126486358</v>
      </c>
      <c r="AL58" s="179"/>
      <c r="AM58" s="179"/>
      <c r="AN58" s="179"/>
      <c r="AO58" s="179"/>
      <c r="AP58" s="179"/>
      <c r="AQ58" s="179"/>
    </row>
    <row r="59" spans="2:43" s="175" customFormat="1">
      <c r="B59" s="205"/>
      <c r="H59" s="179"/>
      <c r="J59" s="247">
        <f>E69</f>
        <v>9.4171071292550271E-2</v>
      </c>
      <c r="K59" s="179">
        <f t="shared" si="16"/>
        <v>0.11411008031917505</v>
      </c>
      <c r="L59" s="179">
        <f t="shared" si="16"/>
        <v>0.13579773670957712</v>
      </c>
      <c r="M59" s="179">
        <f t="shared" si="16"/>
        <v>0.15611445038519942</v>
      </c>
      <c r="N59" s="179">
        <f t="shared" si="16"/>
        <v>0.18557713452171287</v>
      </c>
      <c r="O59" s="179">
        <f t="shared" si="16"/>
        <v>0.21937365709554002</v>
      </c>
      <c r="P59" s="179">
        <f t="shared" si="16"/>
        <v>0.25419324917144315</v>
      </c>
      <c r="Q59" s="179">
        <f t="shared" si="16"/>
        <v>0.26920195420486948</v>
      </c>
      <c r="R59" s="179">
        <f t="shared" si="16"/>
        <v>0.31557705521741258</v>
      </c>
      <c r="S59" s="179">
        <f t="shared" si="16"/>
        <v>0.37082655195640785</v>
      </c>
      <c r="T59" s="179">
        <f t="shared" si="16"/>
        <v>0.4296901452714012</v>
      </c>
      <c r="U59" s="179">
        <f t="shared" si="17"/>
        <v>0.47633557044136809</v>
      </c>
      <c r="V59" s="179">
        <f t="shared" si="17"/>
        <v>0.55741361845777271</v>
      </c>
      <c r="W59" s="179">
        <f t="shared" si="17"/>
        <v>0.65380832004260525</v>
      </c>
      <c r="X59" s="179">
        <f t="shared" si="17"/>
        <v>0.76381422919335318</v>
      </c>
      <c r="Y59" s="179">
        <f t="shared" si="17"/>
        <v>0.8777521121531654</v>
      </c>
      <c r="Z59" s="179">
        <f t="shared" si="17"/>
        <v>1.032056892025885</v>
      </c>
      <c r="AA59" s="179">
        <f t="shared" si="17"/>
        <v>1.2165987741204289</v>
      </c>
      <c r="AB59" s="179">
        <f t="shared" si="17"/>
        <v>1.4375430967334539</v>
      </c>
      <c r="AC59" s="179">
        <f t="shared" si="17"/>
        <v>1.7012368369637461</v>
      </c>
      <c r="AD59" s="179">
        <f t="shared" si="17"/>
        <v>2.0181664299790496</v>
      </c>
      <c r="AE59" s="179">
        <f t="shared" si="17"/>
        <v>2.4029308502679645</v>
      </c>
      <c r="AF59" s="179">
        <f t="shared" si="17"/>
        <v>2.7752238629306767</v>
      </c>
      <c r="AG59" s="179">
        <f t="shared" si="17"/>
        <v>2.9267441407148871</v>
      </c>
      <c r="AH59" s="179">
        <f t="shared" si="17"/>
        <v>3.4495634905339543</v>
      </c>
      <c r="AI59" s="179">
        <f t="shared" si="17"/>
        <v>4.0751592993177912</v>
      </c>
      <c r="AJ59" s="179">
        <f t="shared" si="17"/>
        <v>4.8265161165442789</v>
      </c>
      <c r="AK59" s="179">
        <f t="shared" si="18"/>
        <v>5.718222287939259</v>
      </c>
      <c r="AL59" s="179"/>
      <c r="AM59" s="179"/>
      <c r="AN59" s="179"/>
      <c r="AO59" s="179"/>
      <c r="AP59" s="179"/>
      <c r="AQ59" s="179"/>
    </row>
    <row r="60" spans="2:43" s="175" customFormat="1">
      <c r="B60" s="205"/>
      <c r="I60" s="179"/>
      <c r="J60" s="179"/>
      <c r="K60" s="248">
        <f>E70</f>
        <v>8.8358350574930369E-2</v>
      </c>
      <c r="L60" s="179">
        <f t="shared" si="16"/>
        <v>0.10515165701316766</v>
      </c>
      <c r="M60" s="179">
        <f t="shared" si="16"/>
        <v>0.12088340748131152</v>
      </c>
      <c r="N60" s="179">
        <f t="shared" si="16"/>
        <v>0.1436971165465486</v>
      </c>
      <c r="O60" s="179">
        <f t="shared" si="16"/>
        <v>0.16986662743847955</v>
      </c>
      <c r="P60" s="179">
        <f t="shared" si="16"/>
        <v>0.19682832718413931</v>
      </c>
      <c r="Q60" s="179">
        <f t="shared" si="16"/>
        <v>0.20844995094699945</v>
      </c>
      <c r="R60" s="179">
        <f t="shared" si="16"/>
        <v>0.24435937649251394</v>
      </c>
      <c r="S60" s="179">
        <f t="shared" si="16"/>
        <v>0.28714047337981746</v>
      </c>
      <c r="T60" s="179">
        <f t="shared" si="16"/>
        <v>0.33272005758200579</v>
      </c>
      <c r="U60" s="179">
        <f t="shared" si="17"/>
        <v>0.3688388020290907</v>
      </c>
      <c r="V60" s="179">
        <f t="shared" si="17"/>
        <v>0.43161960606083311</v>
      </c>
      <c r="W60" s="179">
        <f t="shared" si="17"/>
        <v>0.50626048627382503</v>
      </c>
      <c r="X60" s="179">
        <f t="shared" si="17"/>
        <v>0.59144087225609998</v>
      </c>
      <c r="Y60" s="179">
        <f t="shared" si="17"/>
        <v>0.67966588601622746</v>
      </c>
      <c r="Z60" s="179">
        <f t="shared" si="17"/>
        <v>0.79914801938468627</v>
      </c>
      <c r="AA60" s="179">
        <f t="shared" si="17"/>
        <v>0.94204351352734661</v>
      </c>
      <c r="AB60" s="179">
        <f t="shared" si="17"/>
        <v>1.1131263474047464</v>
      </c>
      <c r="AC60" s="179">
        <f t="shared" si="17"/>
        <v>1.3173111475425789</v>
      </c>
      <c r="AD60" s="179">
        <f t="shared" si="17"/>
        <v>1.5627178286078145</v>
      </c>
      <c r="AE60" s="179">
        <f t="shared" si="17"/>
        <v>1.8606507495343008</v>
      </c>
      <c r="AF60" s="179">
        <f t="shared" si="17"/>
        <v>2.1489267409054262</v>
      </c>
      <c r="AG60" s="179">
        <f t="shared" si="17"/>
        <v>2.2662527631658658</v>
      </c>
      <c r="AH60" s="179">
        <f t="shared" si="17"/>
        <v>2.6710851431752207</v>
      </c>
      <c r="AI60" s="179">
        <f t="shared" si="17"/>
        <v>3.155499961183553</v>
      </c>
      <c r="AJ60" s="179">
        <f t="shared" si="17"/>
        <v>3.7372947410808903</v>
      </c>
      <c r="AK60" s="179">
        <f t="shared" si="18"/>
        <v>4.4277656116785229</v>
      </c>
      <c r="AL60" s="179"/>
      <c r="AM60" s="179"/>
      <c r="AN60" s="179"/>
      <c r="AO60" s="179"/>
      <c r="AP60" s="179"/>
      <c r="AQ60" s="179"/>
    </row>
    <row r="61" spans="2:43" s="175" customFormat="1">
      <c r="B61" s="205"/>
      <c r="J61" s="179"/>
      <c r="L61" s="248">
        <f>$E$71</f>
        <v>8.1421614531481848E-2</v>
      </c>
      <c r="M61" s="179">
        <f t="shared" si="16"/>
        <v>9.3603110847438775E-2</v>
      </c>
      <c r="N61" s="179">
        <f t="shared" si="16"/>
        <v>0.11126834864117603</v>
      </c>
      <c r="O61" s="179">
        <f t="shared" si="16"/>
        <v>0.13153206952627242</v>
      </c>
      <c r="P61" s="179">
        <f t="shared" si="16"/>
        <v>0.15240920248034234</v>
      </c>
      <c r="Q61" s="179">
        <f t="shared" si="16"/>
        <v>0.16140812267929855</v>
      </c>
      <c r="R61" s="179">
        <f t="shared" si="16"/>
        <v>0.18921370832449377</v>
      </c>
      <c r="S61" s="179">
        <f t="shared" si="16"/>
        <v>0.22234020465308524</v>
      </c>
      <c r="T61" s="179">
        <f t="shared" si="16"/>
        <v>0.25763364120778515</v>
      </c>
      <c r="U61" s="179">
        <f t="shared" si="17"/>
        <v>0.28560130782632809</v>
      </c>
      <c r="V61" s="179">
        <f t="shared" si="17"/>
        <v>0.33421408836680894</v>
      </c>
      <c r="W61" s="179">
        <f t="shared" si="17"/>
        <v>0.39201042890599502</v>
      </c>
      <c r="X61" s="179">
        <f t="shared" si="17"/>
        <v>0.45796777803481697</v>
      </c>
      <c r="Y61" s="179">
        <f t="shared" si="17"/>
        <v>0.5262826602388343</v>
      </c>
      <c r="Z61" s="179">
        <f t="shared" si="17"/>
        <v>0.61880072873971881</v>
      </c>
      <c r="AA61" s="179">
        <f t="shared" si="17"/>
        <v>0.72944836067301622</v>
      </c>
      <c r="AB61" s="179">
        <f t="shared" si="17"/>
        <v>0.8619221699176467</v>
      </c>
      <c r="AC61" s="179">
        <f t="shared" si="17"/>
        <v>1.0200276773556169</v>
      </c>
      <c r="AD61" s="179">
        <f t="shared" si="17"/>
        <v>1.2100523403682191</v>
      </c>
      <c r="AE61" s="179">
        <f t="shared" si="17"/>
        <v>1.4407494128915468</v>
      </c>
      <c r="AF61" s="179">
        <f t="shared" si="17"/>
        <v>1.6639688781365052</v>
      </c>
      <c r="AG61" s="179">
        <f t="shared" si="17"/>
        <v>1.7548174147202444</v>
      </c>
      <c r="AH61" s="179">
        <f t="shared" si="17"/>
        <v>2.0682894695719942</v>
      </c>
      <c r="AI61" s="179">
        <f t="shared" si="17"/>
        <v>2.4433842394078442</v>
      </c>
      <c r="AJ61" s="179">
        <f t="shared" si="17"/>
        <v>2.893882801682496</v>
      </c>
      <c r="AK61" s="179">
        <f t="shared" si="18"/>
        <v>3.4285320375378765</v>
      </c>
      <c r="AL61" s="179"/>
      <c r="AM61" s="179"/>
      <c r="AN61" s="179"/>
      <c r="AO61" s="179"/>
      <c r="AP61" s="179"/>
      <c r="AQ61" s="179"/>
    </row>
    <row r="62" spans="2:43" s="175" customFormat="1">
      <c r="B62" s="205"/>
      <c r="F62" s="180"/>
      <c r="M62" s="248">
        <f>$E$72</f>
        <v>7.2479280183034539E-2</v>
      </c>
      <c r="N62" s="179">
        <f t="shared" si="16"/>
        <v>8.6157925133617905E-2</v>
      </c>
      <c r="O62" s="179">
        <f t="shared" si="16"/>
        <v>0.10184864193015156</v>
      </c>
      <c r="P62" s="179">
        <f t="shared" si="16"/>
        <v>0.11801433936367763</v>
      </c>
      <c r="Q62" s="179">
        <f t="shared" si="16"/>
        <v>0.12498243318598634</v>
      </c>
      <c r="R62" s="179">
        <f t="shared" si="16"/>
        <v>0.1465130085523991</v>
      </c>
      <c r="S62" s="179">
        <f t="shared" si="16"/>
        <v>0.17216370100422954</v>
      </c>
      <c r="T62" s="179">
        <f t="shared" si="16"/>
        <v>0.19949231063601341</v>
      </c>
      <c r="U62" s="179">
        <f t="shared" si="17"/>
        <v>0.22114838944107529</v>
      </c>
      <c r="V62" s="179">
        <f t="shared" si="17"/>
        <v>0.25879050741525894</v>
      </c>
      <c r="W62" s="179">
        <f t="shared" si="17"/>
        <v>0.30354369052603553</v>
      </c>
      <c r="X62" s="179">
        <f t="shared" si="17"/>
        <v>0.35461615109232791</v>
      </c>
      <c r="Y62" s="179">
        <f t="shared" si="17"/>
        <v>0.40751410975105401</v>
      </c>
      <c r="Z62" s="179">
        <f t="shared" si="17"/>
        <v>0.47915321392354393</v>
      </c>
      <c r="AA62" s="179">
        <f t="shared" si="17"/>
        <v>0.56483050225164</v>
      </c>
      <c r="AB62" s="179">
        <f t="shared" si="17"/>
        <v>0.66740835730610337</v>
      </c>
      <c r="AC62" s="179">
        <f t="shared" si="17"/>
        <v>0.78983349113263635</v>
      </c>
      <c r="AD62" s="179">
        <f t="shared" si="17"/>
        <v>0.93697444261901497</v>
      </c>
      <c r="AE62" s="179">
        <f t="shared" si="17"/>
        <v>1.1156090799237177</v>
      </c>
      <c r="AF62" s="179">
        <f t="shared" si="17"/>
        <v>1.2884536148683505</v>
      </c>
      <c r="AG62" s="179">
        <f t="shared" si="17"/>
        <v>1.3587999578227383</v>
      </c>
      <c r="AH62" s="179">
        <f t="shared" si="17"/>
        <v>1.6015293787517353</v>
      </c>
      <c r="AI62" s="179">
        <f t="shared" si="17"/>
        <v>1.8919748422837555</v>
      </c>
      <c r="AJ62" s="179">
        <f t="shared" si="17"/>
        <v>2.2408073887829532</v>
      </c>
      <c r="AK62" s="179">
        <f t="shared" si="18"/>
        <v>2.6547999517904652</v>
      </c>
      <c r="AL62" s="179"/>
      <c r="AM62" s="179"/>
      <c r="AN62" s="179"/>
      <c r="AO62" s="179"/>
      <c r="AP62" s="179"/>
      <c r="AQ62" s="179"/>
    </row>
    <row r="63" spans="2:43" s="175" customFormat="1">
      <c r="B63" s="205"/>
      <c r="G63" s="180"/>
      <c r="N63" s="248">
        <f>$E$73</f>
        <v>6.6714282668729016E-2</v>
      </c>
      <c r="O63" s="179">
        <f t="shared" si="16"/>
        <v>7.8864005564394143E-2</v>
      </c>
      <c r="P63" s="179">
        <f t="shared" si="16"/>
        <v>9.1381518102501835E-2</v>
      </c>
      <c r="Q63" s="179">
        <f t="shared" si="16"/>
        <v>9.6777091176050004E-2</v>
      </c>
      <c r="R63" s="179">
        <f t="shared" si="16"/>
        <v>0.11344876576416944</v>
      </c>
      <c r="S63" s="179">
        <f t="shared" si="16"/>
        <v>0.13331075227587028</v>
      </c>
      <c r="T63" s="179">
        <f t="shared" si="16"/>
        <v>0.15447199292889968</v>
      </c>
      <c r="U63" s="179">
        <f t="shared" si="17"/>
        <v>0.17124084803603637</v>
      </c>
      <c r="V63" s="179">
        <f t="shared" si="17"/>
        <v>0.20038810169708657</v>
      </c>
      <c r="W63" s="179">
        <f t="shared" si="17"/>
        <v>0.23504163477309098</v>
      </c>
      <c r="X63" s="179">
        <f t="shared" si="17"/>
        <v>0.27458834583330971</v>
      </c>
      <c r="Y63" s="179">
        <f t="shared" si="17"/>
        <v>0.31554858670591629</v>
      </c>
      <c r="Z63" s="179">
        <f t="shared" si="17"/>
        <v>0.37102057536495103</v>
      </c>
      <c r="AA63" s="179">
        <f t="shared" si="17"/>
        <v>0.43736268867543648</v>
      </c>
      <c r="AB63" s="179">
        <f t="shared" si="17"/>
        <v>0.51679134259255777</v>
      </c>
      <c r="AC63" s="179">
        <f t="shared" si="17"/>
        <v>0.61158825153846996</v>
      </c>
      <c r="AD63" s="179">
        <f t="shared" si="17"/>
        <v>0.72552324955965319</v>
      </c>
      <c r="AE63" s="179">
        <f t="shared" si="17"/>
        <v>0.86384461313810068</v>
      </c>
      <c r="AF63" s="179">
        <f t="shared" si="17"/>
        <v>0.99768255252856408</v>
      </c>
      <c r="AG63" s="179">
        <f t="shared" si="17"/>
        <v>1.0521535231478321</v>
      </c>
      <c r="AH63" s="179">
        <f t="shared" si="17"/>
        <v>1.2401051152359692</v>
      </c>
      <c r="AI63" s="179">
        <f t="shared" si="17"/>
        <v>1.465004458202674</v>
      </c>
      <c r="AJ63" s="179">
        <f t="shared" si="17"/>
        <v>1.7351144112349519</v>
      </c>
      <c r="AK63" s="179">
        <f t="shared" si="18"/>
        <v>2.0556794298145142</v>
      </c>
      <c r="AL63" s="179"/>
      <c r="AM63" s="179"/>
      <c r="AN63" s="179"/>
      <c r="AO63" s="179"/>
      <c r="AP63" s="179"/>
      <c r="AQ63" s="179"/>
    </row>
    <row r="64" spans="2:43" s="175" customFormat="1">
      <c r="B64" s="205"/>
      <c r="D64" s="249">
        <v>2</v>
      </c>
      <c r="E64" s="250">
        <v>0.12601626308231362</v>
      </c>
      <c r="F64" s="251">
        <f>H120-$D120</f>
        <v>0</v>
      </c>
      <c r="G64" s="252"/>
      <c r="O64" s="248">
        <f>$E$74</f>
        <v>6.1066414394864335E-2</v>
      </c>
      <c r="P64" s="179">
        <f t="shared" si="16"/>
        <v>7.075904416144202E-2</v>
      </c>
      <c r="Q64" s="179">
        <f t="shared" si="16"/>
        <v>7.4936974243094159E-2</v>
      </c>
      <c r="R64" s="179">
        <f t="shared" si="16"/>
        <v>8.784627781914886E-2</v>
      </c>
      <c r="S64" s="179">
        <f t="shared" si="16"/>
        <v>0.10322592142650241</v>
      </c>
      <c r="T64" s="179">
        <f t="shared" si="16"/>
        <v>0.11961161070996393</v>
      </c>
      <c r="U64" s="179">
        <f t="shared" si="17"/>
        <v>0.1325961636447463</v>
      </c>
      <c r="V64" s="179">
        <f t="shared" si="17"/>
        <v>0.15516562683393945</v>
      </c>
      <c r="W64" s="179">
        <f t="shared" si="17"/>
        <v>0.18199874285335757</v>
      </c>
      <c r="X64" s="179">
        <f t="shared" si="17"/>
        <v>0.21262077160112899</v>
      </c>
      <c r="Y64" s="179">
        <f t="shared" si="17"/>
        <v>0.24433733259672402</v>
      </c>
      <c r="Z64" s="179">
        <f t="shared" si="17"/>
        <v>0.28729071066213163</v>
      </c>
      <c r="AA64" s="179">
        <f t="shared" si="17"/>
        <v>0.33866110396457677</v>
      </c>
      <c r="AB64" s="179">
        <f t="shared" si="17"/>
        <v>0.40016474000508601</v>
      </c>
      <c r="AC64" s="179">
        <f t="shared" si="17"/>
        <v>0.47356840855596288</v>
      </c>
      <c r="AD64" s="179">
        <f t="shared" si="17"/>
        <v>0.56179118843440301</v>
      </c>
      <c r="AE64" s="179">
        <f t="shared" si="17"/>
        <v>0.66889695420795592</v>
      </c>
      <c r="AF64" s="179">
        <f t="shared" si="17"/>
        <v>0.7725310900863237</v>
      </c>
      <c r="AG64" s="179">
        <f t="shared" si="17"/>
        <v>0.81470935430865843</v>
      </c>
      <c r="AH64" s="179">
        <f t="shared" si="17"/>
        <v>0.96024507401360104</v>
      </c>
      <c r="AI64" s="179">
        <f t="shared" si="17"/>
        <v>1.1343903811971623</v>
      </c>
      <c r="AJ64" s="179">
        <f t="shared" si="17"/>
        <v>1.3435434188345696</v>
      </c>
      <c r="AK64" s="179">
        <f t="shared" si="18"/>
        <v>1.5917651027952318</v>
      </c>
      <c r="AL64" s="179"/>
      <c r="AM64" s="179"/>
      <c r="AN64" s="179"/>
      <c r="AO64" s="179"/>
      <c r="AP64" s="179"/>
      <c r="AQ64" s="179"/>
    </row>
    <row r="65" spans="2:43" s="175" customFormat="1">
      <c r="B65" s="205"/>
      <c r="D65" s="249">
        <f>D64+1</f>
        <v>3</v>
      </c>
      <c r="E65" s="250">
        <v>0.12916620491221512</v>
      </c>
      <c r="F65" s="251">
        <f>I127-$D127</f>
        <v>0</v>
      </c>
      <c r="G65" s="252"/>
      <c r="P65" s="248">
        <f>$E$75</f>
        <v>5.4790535707940111E-2</v>
      </c>
      <c r="Q65" s="179">
        <f t="shared" si="16"/>
        <v>5.8025613711562667E-2</v>
      </c>
      <c r="R65" s="179">
        <f t="shared" si="16"/>
        <v>6.8021617288641645E-2</v>
      </c>
      <c r="S65" s="179">
        <f t="shared" si="16"/>
        <v>7.9930468266355664E-2</v>
      </c>
      <c r="T65" s="179">
        <f t="shared" si="16"/>
        <v>9.2618326114411897E-2</v>
      </c>
      <c r="U65" s="179">
        <f t="shared" si="17"/>
        <v>0.10267259719248992</v>
      </c>
      <c r="V65" s="179">
        <f t="shared" si="17"/>
        <v>0.12014870916419983</v>
      </c>
      <c r="W65" s="179">
        <f t="shared" si="17"/>
        <v>0.14092627645387173</v>
      </c>
      <c r="X65" s="179">
        <f t="shared" si="17"/>
        <v>0.16463769567155251</v>
      </c>
      <c r="Y65" s="179">
        <f t="shared" si="17"/>
        <v>0.18919663917278698</v>
      </c>
      <c r="Z65" s="179">
        <f t="shared" si="17"/>
        <v>0.22245653721917411</v>
      </c>
      <c r="AA65" s="179">
        <f t="shared" si="17"/>
        <v>0.26223394520884119</v>
      </c>
      <c r="AB65" s="179">
        <f t="shared" si="17"/>
        <v>0.3098577819435091</v>
      </c>
      <c r="AC65" s="179">
        <f t="shared" si="17"/>
        <v>0.36669611788335765</v>
      </c>
      <c r="AD65" s="179">
        <f t="shared" si="17"/>
        <v>0.43500927033571135</v>
      </c>
      <c r="AE65" s="179">
        <f t="shared" si="17"/>
        <v>0.51794400120563333</v>
      </c>
      <c r="AF65" s="179">
        <f t="shared" si="17"/>
        <v>0.59819056035148699</v>
      </c>
      <c r="AG65" s="179">
        <f t="shared" si="17"/>
        <v>0.63085026794589871</v>
      </c>
      <c r="AH65" s="179">
        <f t="shared" si="17"/>
        <v>0.74354229398685523</v>
      </c>
      <c r="AI65" s="179">
        <f t="shared" si="17"/>
        <v>0.87838745455518397</v>
      </c>
      <c r="AJ65" s="179">
        <f t="shared" si="17"/>
        <v>1.040339995221937</v>
      </c>
      <c r="AK65" s="179">
        <f t="shared" si="18"/>
        <v>1.2325443868966155</v>
      </c>
      <c r="AL65" s="179"/>
      <c r="AM65" s="179"/>
      <c r="AN65" s="179"/>
      <c r="AO65" s="179"/>
      <c r="AP65" s="179"/>
      <c r="AQ65" s="179"/>
    </row>
    <row r="66" spans="2:43" s="175" customFormat="1">
      <c r="B66" s="205"/>
      <c r="D66" s="249">
        <f t="shared" ref="D66:D102" si="19">D65+1</f>
        <v>4</v>
      </c>
      <c r="E66" s="250">
        <v>0.12125835515389205</v>
      </c>
      <c r="F66" s="251">
        <f>J135-$D135</f>
        <v>0</v>
      </c>
      <c r="G66" s="252"/>
      <c r="Q66" s="248">
        <f>$E$76</f>
        <v>4.493071518581862E-2</v>
      </c>
      <c r="R66" s="179">
        <f t="shared" si="16"/>
        <v>5.2670876142163023E-2</v>
      </c>
      <c r="S66" s="179">
        <f t="shared" si="16"/>
        <v>6.1892203711911814E-2</v>
      </c>
      <c r="T66" s="179">
        <f t="shared" si="16"/>
        <v>7.1716736204113105E-2</v>
      </c>
      <c r="U66" s="179">
        <f t="shared" si="17"/>
        <v>7.9502015175149959E-2</v>
      </c>
      <c r="V66" s="179">
        <f t="shared" si="17"/>
        <v>9.3034215169786202E-2</v>
      </c>
      <c r="W66" s="179">
        <f t="shared" si="17"/>
        <v>0.10912281636557852</v>
      </c>
      <c r="X66" s="179">
        <f t="shared" si="17"/>
        <v>0.12748317406583437</v>
      </c>
      <c r="Y66" s="179">
        <f t="shared" si="17"/>
        <v>0.14649979147213496</v>
      </c>
      <c r="Z66" s="179">
        <f t="shared" si="17"/>
        <v>0.17225378028231794</v>
      </c>
      <c r="AA66" s="179">
        <f t="shared" si="17"/>
        <v>0.20305444355660746</v>
      </c>
      <c r="AB66" s="179">
        <f t="shared" si="17"/>
        <v>0.23993079707555182</v>
      </c>
      <c r="AC66" s="179">
        <f t="shared" si="17"/>
        <v>0.28394217274912481</v>
      </c>
      <c r="AD66" s="179">
        <f t="shared" si="17"/>
        <v>0.33683879201694455</v>
      </c>
      <c r="AE66" s="179">
        <f t="shared" si="17"/>
        <v>0.40105727301831734</v>
      </c>
      <c r="AF66" s="179">
        <f t="shared" si="17"/>
        <v>0.46319423397398973</v>
      </c>
      <c r="AG66" s="179">
        <f t="shared" si="17"/>
        <v>0.48848347998301933</v>
      </c>
      <c r="AH66" s="179">
        <f t="shared" si="17"/>
        <v>0.57574379490063843</v>
      </c>
      <c r="AI66" s="179">
        <f t="shared" si="17"/>
        <v>0.68015784787039191</v>
      </c>
      <c r="AJ66" s="179">
        <f t="shared" si="17"/>
        <v>0.80556183781332957</v>
      </c>
      <c r="AK66" s="179">
        <f t="shared" si="18"/>
        <v>0.9543906088923616</v>
      </c>
      <c r="AL66" s="179"/>
      <c r="AM66" s="179"/>
      <c r="AN66" s="179"/>
      <c r="AO66" s="179"/>
      <c r="AP66" s="179"/>
      <c r="AQ66" s="179"/>
    </row>
    <row r="67" spans="2:43" s="175" customFormat="1">
      <c r="B67" s="205"/>
      <c r="D67" s="249">
        <f t="shared" si="19"/>
        <v>5</v>
      </c>
      <c r="E67" s="250">
        <v>0.11208588994795404</v>
      </c>
      <c r="F67" s="251">
        <f>K144-$D144</f>
        <v>0</v>
      </c>
      <c r="G67" s="252"/>
      <c r="R67" s="248">
        <f>$E$77</f>
        <v>4.0784405078329734E-2</v>
      </c>
      <c r="S67" s="179">
        <f t="shared" si="16"/>
        <v>4.7924714610100505E-2</v>
      </c>
      <c r="T67" s="179">
        <f t="shared" si="16"/>
        <v>5.5532101124531379E-2</v>
      </c>
      <c r="U67" s="179">
        <f t="shared" si="17"/>
        <v>6.1560441536898207E-2</v>
      </c>
      <c r="V67" s="179">
        <f t="shared" si="17"/>
        <v>7.2038769725185511E-2</v>
      </c>
      <c r="W67" s="179">
        <f t="shared" si="17"/>
        <v>8.4496584676694075E-2</v>
      </c>
      <c r="X67" s="179">
        <f t="shared" si="17"/>
        <v>9.8713478730424048E-2</v>
      </c>
      <c r="Y67" s="179">
        <f t="shared" si="17"/>
        <v>0.11343853144123943</v>
      </c>
      <c r="Z67" s="179">
        <f t="shared" si="17"/>
        <v>0.13338050296231804</v>
      </c>
      <c r="AA67" s="179">
        <f t="shared" si="17"/>
        <v>0.15723024345779235</v>
      </c>
      <c r="AB67" s="179">
        <f t="shared" si="17"/>
        <v>0.18578454613673301</v>
      </c>
      <c r="AC67" s="179">
        <f t="shared" si="17"/>
        <v>0.21986367876176766</v>
      </c>
      <c r="AD67" s="179">
        <f t="shared" si="17"/>
        <v>0.26082288250977553</v>
      </c>
      <c r="AE67" s="179">
        <f t="shared" si="17"/>
        <v>0.31054889305886552</v>
      </c>
      <c r="AF67" s="179">
        <f t="shared" si="17"/>
        <v>0.35866312945608125</v>
      </c>
      <c r="AG67" s="179">
        <f t="shared" si="17"/>
        <v>0.3782452387525726</v>
      </c>
      <c r="AH67" s="179">
        <f t="shared" si="17"/>
        <v>0.44581312999586881</v>
      </c>
      <c r="AI67" s="179">
        <f t="shared" si="17"/>
        <v>0.52666359887158409</v>
      </c>
      <c r="AJ67" s="179">
        <f t="shared" si="17"/>
        <v>0.62376711221484094</v>
      </c>
      <c r="AK67" s="179">
        <f t="shared" si="18"/>
        <v>0.73900903206850177</v>
      </c>
      <c r="AL67" s="179"/>
      <c r="AM67" s="179"/>
      <c r="AN67" s="179"/>
      <c r="AO67" s="179"/>
      <c r="AP67" s="179"/>
      <c r="AQ67" s="179"/>
    </row>
    <row r="68" spans="2:43" s="175" customFormat="1">
      <c r="B68" s="205"/>
      <c r="D68" s="249">
        <f t="shared" si="19"/>
        <v>6</v>
      </c>
      <c r="E68" s="250">
        <v>0.1011465766491995</v>
      </c>
      <c r="F68" s="251">
        <f>L154-$D154</f>
        <v>0</v>
      </c>
      <c r="G68" s="252"/>
      <c r="S68" s="248">
        <f>$E$78</f>
        <v>3.7109330944982033E-2</v>
      </c>
      <c r="T68" s="179">
        <f t="shared" si="16"/>
        <v>4.2999924683247315E-2</v>
      </c>
      <c r="U68" s="179">
        <f t="shared" si="17"/>
        <v>4.7667822681838251E-2</v>
      </c>
      <c r="V68" s="179">
        <f t="shared" si="17"/>
        <v>5.5781459907490838E-2</v>
      </c>
      <c r="W68" s="179">
        <f t="shared" si="17"/>
        <v>6.5427864307558828E-2</v>
      </c>
      <c r="X68" s="179">
        <f t="shared" si="17"/>
        <v>7.6436368598963023E-2</v>
      </c>
      <c r="Y68" s="179">
        <f t="shared" si="17"/>
        <v>8.783835312142875E-2</v>
      </c>
      <c r="Z68" s="179">
        <f t="shared" si="17"/>
        <v>0.10327993116507024</v>
      </c>
      <c r="AA68" s="179">
        <f t="shared" si="17"/>
        <v>0.12174739456467421</v>
      </c>
      <c r="AB68" s="179">
        <f t="shared" si="17"/>
        <v>0.14385772065919142</v>
      </c>
      <c r="AC68" s="179">
        <f t="shared" si="17"/>
        <v>0.17024606373414025</v>
      </c>
      <c r="AD68" s="179">
        <f t="shared" si="17"/>
        <v>0.20196182165766116</v>
      </c>
      <c r="AE68" s="179">
        <f t="shared" si="17"/>
        <v>0.24046594206928146</v>
      </c>
      <c r="AF68" s="179">
        <f t="shared" si="17"/>
        <v>0.27772202457609463</v>
      </c>
      <c r="AG68" s="179">
        <f t="shared" si="17"/>
        <v>0.29288495210516441</v>
      </c>
      <c r="AH68" s="179">
        <f t="shared" si="17"/>
        <v>0.34520449657822799</v>
      </c>
      <c r="AI68" s="179">
        <f t="shared" si="17"/>
        <v>0.4078090802669444</v>
      </c>
      <c r="AJ68" s="179">
        <f t="shared" ref="AJ68:AK83" si="20">AJ69*EXP($C$10*2)</f>
        <v>0.4829988115338249</v>
      </c>
      <c r="AK68" s="179">
        <f t="shared" si="20"/>
        <v>0.57223357437753053</v>
      </c>
      <c r="AL68" s="179"/>
      <c r="AM68" s="179"/>
      <c r="AN68" s="179"/>
      <c r="AO68" s="179"/>
      <c r="AP68" s="179"/>
      <c r="AQ68" s="179"/>
    </row>
    <row r="69" spans="2:43" s="175" customFormat="1">
      <c r="B69" s="205"/>
      <c r="D69" s="249">
        <f t="shared" si="19"/>
        <v>7</v>
      </c>
      <c r="E69" s="250">
        <v>9.4171071292550271E-2</v>
      </c>
      <c r="F69" s="251">
        <f>M165-$D165</f>
        <v>0</v>
      </c>
      <c r="G69" s="252"/>
      <c r="T69" s="248">
        <f>$E$79</f>
        <v>3.3295940281793987E-2</v>
      </c>
      <c r="U69" s="179">
        <f t="shared" ref="U69:AJ84" si="21">U70*EXP($C$10*2)</f>
        <v>3.6910412961629675E-2</v>
      </c>
      <c r="V69" s="179">
        <f t="shared" si="21"/>
        <v>4.3193009559728358E-2</v>
      </c>
      <c r="W69" s="179">
        <f t="shared" si="21"/>
        <v>5.0662466941448658E-2</v>
      </c>
      <c r="X69" s="179">
        <f t="shared" si="21"/>
        <v>5.9186633069145837E-2</v>
      </c>
      <c r="Y69" s="179">
        <f t="shared" si="21"/>
        <v>6.8015480992729888E-2</v>
      </c>
      <c r="Z69" s="179">
        <f t="shared" si="21"/>
        <v>7.9972289386816608E-2</v>
      </c>
      <c r="AA69" s="179">
        <f t="shared" si="21"/>
        <v>9.4272118119981582E-2</v>
      </c>
      <c r="AB69" s="179">
        <f t="shared" si="21"/>
        <v>0.11139270850884922</v>
      </c>
      <c r="AC69" s="179">
        <f t="shared" si="21"/>
        <v>0.1318258767441717</v>
      </c>
      <c r="AD69" s="179">
        <f t="shared" si="21"/>
        <v>0.15638419840618162</v>
      </c>
      <c r="AE69" s="179">
        <f t="shared" si="21"/>
        <v>0.1861989225777286</v>
      </c>
      <c r="AF69" s="179">
        <f t="shared" si="21"/>
        <v>0.21504725911362324</v>
      </c>
      <c r="AG69" s="179">
        <f t="shared" si="21"/>
        <v>0.22678830129507085</v>
      </c>
      <c r="AH69" s="179">
        <f t="shared" si="21"/>
        <v>0.2673006612858892</v>
      </c>
      <c r="AI69" s="179">
        <f t="shared" si="21"/>
        <v>0.31577698991253406</v>
      </c>
      <c r="AJ69" s="179">
        <f t="shared" si="21"/>
        <v>0.37399831984527127</v>
      </c>
      <c r="AK69" s="179">
        <f t="shared" si="20"/>
        <v>0.44309507656265285</v>
      </c>
      <c r="AL69" s="179"/>
      <c r="AM69" s="179"/>
      <c r="AN69" s="179"/>
      <c r="AO69" s="179"/>
      <c r="AP69" s="179"/>
      <c r="AQ69" s="179"/>
    </row>
    <row r="70" spans="2:43" s="175" customFormat="1">
      <c r="B70" s="205"/>
      <c r="D70" s="249">
        <f t="shared" si="19"/>
        <v>8</v>
      </c>
      <c r="E70" s="253">
        <v>8.8358350574930369E-2</v>
      </c>
      <c r="F70" s="251">
        <f>N177-$D177</f>
        <v>0</v>
      </c>
      <c r="G70" s="252"/>
      <c r="U70" s="248">
        <f>$E$80</f>
        <v>2.8580675775592222E-2</v>
      </c>
      <c r="V70" s="179">
        <f t="shared" si="21"/>
        <v>3.3445450834753983E-2</v>
      </c>
      <c r="W70" s="179">
        <f t="shared" si="21"/>
        <v>3.9229242521627759E-2</v>
      </c>
      <c r="X70" s="179">
        <f t="shared" si="21"/>
        <v>4.582972213712979E-2</v>
      </c>
      <c r="Y70" s="179">
        <f t="shared" si="21"/>
        <v>5.2666124651463107E-2</v>
      </c>
      <c r="Z70" s="179">
        <f t="shared" si="21"/>
        <v>6.1924586873967152E-2</v>
      </c>
      <c r="AA70" s="179">
        <f t="shared" si="21"/>
        <v>7.2997309606545352E-2</v>
      </c>
      <c r="AB70" s="179">
        <f t="shared" si="21"/>
        <v>8.6254220156411543E-2</v>
      </c>
      <c r="AC70" s="179">
        <f t="shared" si="21"/>
        <v>0.10207614436541387</v>
      </c>
      <c r="AD70" s="179">
        <f t="shared" si="21"/>
        <v>0.1210922802657156</v>
      </c>
      <c r="AE70" s="179">
        <f t="shared" si="21"/>
        <v>0.1441785829243048</v>
      </c>
      <c r="AF70" s="179">
        <f t="shared" si="21"/>
        <v>0.16651658694649477</v>
      </c>
      <c r="AG70" s="179">
        <f t="shared" si="21"/>
        <v>0.17560797587796909</v>
      </c>
      <c r="AH70" s="179">
        <f t="shared" si="21"/>
        <v>0.20697773126394431</v>
      </c>
      <c r="AI70" s="179">
        <f t="shared" si="21"/>
        <v>0.24451419103505237</v>
      </c>
      <c r="AJ70" s="179">
        <f t="shared" si="21"/>
        <v>0.28959645429125502</v>
      </c>
      <c r="AK70" s="179">
        <f t="shared" si="20"/>
        <v>0.34309983836169061</v>
      </c>
      <c r="AL70" s="179"/>
      <c r="AM70" s="179"/>
      <c r="AN70" s="179"/>
      <c r="AO70" s="179"/>
      <c r="AP70" s="179"/>
      <c r="AQ70" s="179"/>
    </row>
    <row r="71" spans="2:43" s="175" customFormat="1">
      <c r="B71" s="205"/>
      <c r="D71" s="249">
        <f t="shared" si="19"/>
        <v>9</v>
      </c>
      <c r="E71" s="250">
        <v>8.1421614531481848E-2</v>
      </c>
      <c r="F71" s="251">
        <f>O190-$D190</f>
        <v>0</v>
      </c>
      <c r="G71" s="252"/>
      <c r="V71" s="248">
        <f>$E$81</f>
        <v>2.589766707487981E-2</v>
      </c>
      <c r="W71" s="179">
        <f t="shared" si="21"/>
        <v>3.0376204747377483E-2</v>
      </c>
      <c r="X71" s="179">
        <f t="shared" si="21"/>
        <v>3.5487124748467061E-2</v>
      </c>
      <c r="Y71" s="179">
        <f t="shared" si="21"/>
        <v>4.078072587768556E-2</v>
      </c>
      <c r="Z71" s="179">
        <f t="shared" si="21"/>
        <v>4.7949789719833207E-2</v>
      </c>
      <c r="AA71" s="179">
        <f t="shared" si="21"/>
        <v>5.652368182724013E-2</v>
      </c>
      <c r="AB71" s="179">
        <f t="shared" si="21"/>
        <v>6.6788846365107304E-2</v>
      </c>
      <c r="AC71" s="179">
        <f t="shared" si="21"/>
        <v>7.9040166512448273E-2</v>
      </c>
      <c r="AD71" s="179">
        <f t="shared" si="21"/>
        <v>9.3764846380866809E-2</v>
      </c>
      <c r="AE71" s="179">
        <f t="shared" si="21"/>
        <v>0.11164116035839533</v>
      </c>
      <c r="AF71" s="179">
        <f t="shared" si="21"/>
        <v>0.12893804758357413</v>
      </c>
      <c r="AG71" s="179">
        <f t="shared" si="21"/>
        <v>0.13597774230794341</v>
      </c>
      <c r="AH71" s="179">
        <f t="shared" si="21"/>
        <v>0.16026814536515727</v>
      </c>
      <c r="AI71" s="179">
        <f t="shared" si="21"/>
        <v>0.18933358518011817</v>
      </c>
      <c r="AJ71" s="179">
        <f t="shared" si="21"/>
        <v>0.22424193342035234</v>
      </c>
      <c r="AK71" s="179">
        <f t="shared" si="20"/>
        <v>0.2656709706571817</v>
      </c>
      <c r="AL71" s="179"/>
      <c r="AM71" s="179"/>
      <c r="AN71" s="179"/>
      <c r="AO71" s="179"/>
      <c r="AP71" s="179"/>
      <c r="AQ71" s="179"/>
    </row>
    <row r="72" spans="2:43" s="175" customFormat="1">
      <c r="B72" s="205"/>
      <c r="D72" s="249">
        <f t="shared" si="19"/>
        <v>10</v>
      </c>
      <c r="E72" s="250">
        <v>7.2479280183034539E-2</v>
      </c>
      <c r="F72" s="251">
        <f>P204-$D204</f>
        <v>0</v>
      </c>
      <c r="G72" s="252"/>
      <c r="W72" s="248">
        <f>$E$82</f>
        <v>2.3521071413649914E-2</v>
      </c>
      <c r="X72" s="179">
        <f t="shared" si="21"/>
        <v>2.7478587348732562E-2</v>
      </c>
      <c r="Y72" s="179">
        <f t="shared" si="21"/>
        <v>3.1577557948622131E-2</v>
      </c>
      <c r="Z72" s="179">
        <f t="shared" si="21"/>
        <v>3.7128747243088824E-2</v>
      </c>
      <c r="AA72" s="179">
        <f t="shared" si="21"/>
        <v>4.3767730955122777E-2</v>
      </c>
      <c r="AB72" s="179">
        <f t="shared" si="21"/>
        <v>5.1716310120164311E-2</v>
      </c>
      <c r="AC72" s="179">
        <f t="shared" si="21"/>
        <v>6.1202820317656101E-2</v>
      </c>
      <c r="AD72" s="179">
        <f t="shared" si="21"/>
        <v>7.2604516138728245E-2</v>
      </c>
      <c r="AE72" s="179">
        <f t="shared" si="21"/>
        <v>8.6446602771179507E-2</v>
      </c>
      <c r="AF72" s="179">
        <f t="shared" si="21"/>
        <v>9.9840024465586666E-2</v>
      </c>
      <c r="AG72" s="179">
        <f t="shared" si="21"/>
        <v>0.10529103994692258</v>
      </c>
      <c r="AH72" s="179">
        <f t="shared" si="21"/>
        <v>0.1240997196265127</v>
      </c>
      <c r="AI72" s="179">
        <f t="shared" si="21"/>
        <v>0.14660583226442747</v>
      </c>
      <c r="AJ72" s="179">
        <f t="shared" si="21"/>
        <v>0.1736362581757486</v>
      </c>
      <c r="AK72" s="179">
        <f t="shared" si="20"/>
        <v>0.20571582017337944</v>
      </c>
      <c r="AL72" s="179"/>
      <c r="AM72" s="179"/>
      <c r="AN72" s="179"/>
      <c r="AO72" s="179"/>
      <c r="AP72" s="179"/>
      <c r="AQ72" s="179"/>
    </row>
    <row r="73" spans="2:43" s="175" customFormat="1">
      <c r="B73" s="205"/>
      <c r="D73" s="249">
        <f t="shared" si="19"/>
        <v>11</v>
      </c>
      <c r="E73" s="250">
        <v>6.6714282668729016E-2</v>
      </c>
      <c r="F73" s="251">
        <f>Q219-$D219</f>
        <v>0</v>
      </c>
      <c r="G73" s="252"/>
      <c r="X73" s="247">
        <f>E83</f>
        <v>2.1277372231024216E-2</v>
      </c>
      <c r="Y73" s="179">
        <f t="shared" si="21"/>
        <v>2.4451309890592358E-2</v>
      </c>
      <c r="Z73" s="179">
        <f t="shared" si="21"/>
        <v>2.8749737587920567E-2</v>
      </c>
      <c r="AA73" s="179">
        <f t="shared" si="21"/>
        <v>3.3890472294691033E-2</v>
      </c>
      <c r="AB73" s="179">
        <f t="shared" si="21"/>
        <v>4.0045260219411377E-2</v>
      </c>
      <c r="AC73" s="179">
        <f t="shared" si="21"/>
        <v>4.7390907434960466E-2</v>
      </c>
      <c r="AD73" s="179">
        <f t="shared" si="21"/>
        <v>5.6219531809679459E-2</v>
      </c>
      <c r="AE73" s="179">
        <f t="shared" si="21"/>
        <v>6.6937813138880864E-2</v>
      </c>
      <c r="AF73" s="179">
        <f t="shared" si="21"/>
        <v>7.7308681743671809E-2</v>
      </c>
      <c r="AG73" s="179">
        <f t="shared" si="21"/>
        <v>8.1529542298164961E-2</v>
      </c>
      <c r="AH73" s="179">
        <f t="shared" si="21"/>
        <v>9.6093583514614153E-2</v>
      </c>
      <c r="AI73" s="179">
        <f t="shared" si="21"/>
        <v>0.11352064153593411</v>
      </c>
      <c r="AJ73" s="179">
        <f t="shared" si="21"/>
        <v>0.13445099091595161</v>
      </c>
      <c r="AK73" s="179">
        <f t="shared" si="20"/>
        <v>0.15929101536732843</v>
      </c>
      <c r="AL73" s="179"/>
      <c r="AM73" s="179"/>
      <c r="AN73" s="179"/>
      <c r="AO73" s="179"/>
      <c r="AP73" s="179"/>
      <c r="AQ73" s="179"/>
    </row>
    <row r="74" spans="2:43" s="175" customFormat="1" outlineLevel="1">
      <c r="B74" s="205"/>
      <c r="D74" s="249">
        <f t="shared" si="19"/>
        <v>12</v>
      </c>
      <c r="E74" s="250">
        <v>6.1066414394864335E-2</v>
      </c>
      <c r="F74" s="251">
        <f>R235-$D235</f>
        <v>0</v>
      </c>
      <c r="G74" s="252"/>
      <c r="Y74" s="247">
        <f>E84</f>
        <v>1.8933273951663106E-2</v>
      </c>
      <c r="Z74" s="179">
        <f t="shared" si="21"/>
        <v>2.2261656337681766E-2</v>
      </c>
      <c r="AA74" s="179">
        <f t="shared" si="21"/>
        <v>2.6242258561105215E-2</v>
      </c>
      <c r="AB74" s="179">
        <f t="shared" si="21"/>
        <v>3.1008068099102743E-2</v>
      </c>
      <c r="AC74" s="179">
        <f t="shared" si="21"/>
        <v>3.669599041110011E-2</v>
      </c>
      <c r="AD74" s="179">
        <f t="shared" si="21"/>
        <v>4.35322198258358E-2</v>
      </c>
      <c r="AE74" s="179">
        <f t="shared" si="21"/>
        <v>5.1831658899030159E-2</v>
      </c>
      <c r="AF74" s="179">
        <f t="shared" si="21"/>
        <v>5.9862087423710408E-2</v>
      </c>
      <c r="AG74" s="179">
        <f t="shared" si="21"/>
        <v>6.3130407589278903E-2</v>
      </c>
      <c r="AH74" s="179">
        <f t="shared" si="21"/>
        <v>7.4407716797994891E-2</v>
      </c>
      <c r="AI74" s="179">
        <f t="shared" si="21"/>
        <v>8.7901933065571106E-2</v>
      </c>
      <c r="AJ74" s="179">
        <f t="shared" si="21"/>
        <v>0.10410883733732802</v>
      </c>
      <c r="AK74" s="179">
        <f t="shared" si="20"/>
        <v>0.12334310290462494</v>
      </c>
      <c r="AL74" s="179"/>
      <c r="AM74" s="179"/>
      <c r="AN74" s="179"/>
      <c r="AO74" s="179"/>
      <c r="AP74" s="179"/>
      <c r="AQ74" s="179"/>
    </row>
    <row r="75" spans="2:43" s="175" customFormat="1" outlineLevel="1">
      <c r="B75" s="205"/>
      <c r="D75" s="249">
        <f t="shared" si="19"/>
        <v>13</v>
      </c>
      <c r="E75" s="250">
        <v>5.4790535707940111E-2</v>
      </c>
      <c r="F75" s="251">
        <f>S252-$D252</f>
        <v>0</v>
      </c>
      <c r="G75" s="252"/>
      <c r="Y75" s="179"/>
      <c r="Z75" s="247">
        <f>E85</f>
        <v>1.7237769262466909E-2</v>
      </c>
      <c r="AA75" s="179">
        <f t="shared" si="21"/>
        <v>2.0320051263958881E-2</v>
      </c>
      <c r="AB75" s="179">
        <f t="shared" si="21"/>
        <v>2.4010339350286441E-2</v>
      </c>
      <c r="AC75" s="179">
        <f t="shared" si="21"/>
        <v>2.8414642916462961E-2</v>
      </c>
      <c r="AD75" s="179">
        <f t="shared" si="21"/>
        <v>3.3708110010240516E-2</v>
      </c>
      <c r="AE75" s="179">
        <f t="shared" si="21"/>
        <v>4.0134577725918344E-2</v>
      </c>
      <c r="AF75" s="179">
        <f t="shared" si="21"/>
        <v>4.6352743700965732E-2</v>
      </c>
      <c r="AG75" s="179">
        <f t="shared" si="21"/>
        <v>4.8883487507057753E-2</v>
      </c>
      <c r="AH75" s="179">
        <f t="shared" si="21"/>
        <v>5.7615796149891783E-2</v>
      </c>
      <c r="AI75" s="179">
        <f t="shared" si="21"/>
        <v>6.8064712567875135E-2</v>
      </c>
      <c r="AJ75" s="179">
        <f t="shared" si="21"/>
        <v>8.0614132613613193E-2</v>
      </c>
      <c r="AK75" s="179">
        <f t="shared" si="20"/>
        <v>9.5507715856152961E-2</v>
      </c>
      <c r="AL75" s="179"/>
      <c r="AM75" s="179"/>
      <c r="AN75" s="179"/>
      <c r="AO75" s="179"/>
      <c r="AP75" s="179"/>
      <c r="AQ75" s="179"/>
    </row>
    <row r="76" spans="2:43" s="175" customFormat="1" outlineLevel="1">
      <c r="B76" s="205"/>
      <c r="D76" s="249">
        <f t="shared" si="19"/>
        <v>14</v>
      </c>
      <c r="E76" s="250">
        <v>4.493071518581862E-2</v>
      </c>
      <c r="F76" s="251">
        <f>T270-$D270</f>
        <v>0</v>
      </c>
      <c r="G76" s="252"/>
      <c r="AA76" s="247">
        <f>E86</f>
        <v>1.5734334848064507E-2</v>
      </c>
      <c r="AB76" s="179">
        <f t="shared" si="21"/>
        <v>1.859181919600451E-2</v>
      </c>
      <c r="AC76" s="179">
        <f t="shared" si="21"/>
        <v>2.2002183972281399E-2</v>
      </c>
      <c r="AD76" s="179">
        <f t="shared" si="21"/>
        <v>2.6101050785104586E-2</v>
      </c>
      <c r="AE76" s="179">
        <f t="shared" si="21"/>
        <v>3.1077228926352597E-2</v>
      </c>
      <c r="AF76" s="179">
        <f t="shared" si="21"/>
        <v>3.5892113707956023E-2</v>
      </c>
      <c r="AG76" s="179">
        <f t="shared" si="21"/>
        <v>3.7851733294661689E-2</v>
      </c>
      <c r="AH76" s="179">
        <f t="shared" si="21"/>
        <v>4.461338297744058E-2</v>
      </c>
      <c r="AI76" s="179">
        <f t="shared" si="21"/>
        <v>5.2704245917909273E-2</v>
      </c>
      <c r="AJ76" s="179">
        <f t="shared" si="21"/>
        <v>6.2421582482845961E-2</v>
      </c>
      <c r="AK76" s="179">
        <f t="shared" si="20"/>
        <v>7.3954064501790789E-2</v>
      </c>
      <c r="AL76" s="179"/>
      <c r="AM76" s="179"/>
      <c r="AN76" s="179"/>
      <c r="AO76" s="179"/>
      <c r="AP76" s="179"/>
      <c r="AQ76" s="179"/>
    </row>
    <row r="77" spans="2:43" s="175" customFormat="1" outlineLevel="1">
      <c r="B77" s="205"/>
      <c r="D77" s="249">
        <f t="shared" si="19"/>
        <v>15</v>
      </c>
      <c r="E77" s="250">
        <v>4.0784405078329734E-2</v>
      </c>
      <c r="F77" s="251">
        <f>U289-$D289</f>
        <v>0</v>
      </c>
      <c r="G77" s="252"/>
      <c r="X77" s="179"/>
      <c r="Z77" s="179"/>
      <c r="AB77" s="247">
        <f>E87</f>
        <v>1.4396120603468196E-2</v>
      </c>
      <c r="AC77" s="179">
        <f t="shared" si="21"/>
        <v>1.7036853180711253E-2</v>
      </c>
      <c r="AD77" s="179">
        <f t="shared" si="21"/>
        <v>2.0210710475302252E-2</v>
      </c>
      <c r="AE77" s="179">
        <f t="shared" si="21"/>
        <v>2.4063892345807098E-2</v>
      </c>
      <c r="AF77" s="179">
        <f t="shared" si="21"/>
        <v>2.7792180647075802E-2</v>
      </c>
      <c r="AG77" s="179">
        <f t="shared" si="21"/>
        <v>2.9309564159131253E-2</v>
      </c>
      <c r="AH77" s="179">
        <f t="shared" si="21"/>
        <v>3.4545282261026662E-2</v>
      </c>
      <c r="AI77" s="179">
        <f t="shared" si="21"/>
        <v>4.0810244148250172E-2</v>
      </c>
      <c r="AJ77" s="179">
        <f t="shared" si="21"/>
        <v>4.8334626117465078E-2</v>
      </c>
      <c r="AK77" s="179">
        <f t="shared" si="20"/>
        <v>5.7264521586636669E-2</v>
      </c>
      <c r="AL77" s="179"/>
      <c r="AM77" s="179"/>
      <c r="AN77" s="179"/>
      <c r="AO77" s="179"/>
      <c r="AP77" s="179"/>
      <c r="AQ77" s="179"/>
    </row>
    <row r="78" spans="2:43" s="175" customFormat="1" outlineLevel="1">
      <c r="B78" s="205"/>
      <c r="D78" s="249">
        <f t="shared" si="19"/>
        <v>16</v>
      </c>
      <c r="E78" s="250">
        <v>3.7109330944982033E-2</v>
      </c>
      <c r="F78" s="251">
        <f>V309-$D309</f>
        <v>0</v>
      </c>
      <c r="G78" s="252"/>
      <c r="AA78" s="179"/>
      <c r="AC78" s="247">
        <f>E88</f>
        <v>1.3192070690199523E-2</v>
      </c>
      <c r="AD78" s="179">
        <f t="shared" si="21"/>
        <v>1.5649669481873907E-2</v>
      </c>
      <c r="AE78" s="179">
        <f t="shared" si="21"/>
        <v>1.8633286648654764E-2</v>
      </c>
      <c r="AF78" s="179">
        <f t="shared" si="21"/>
        <v>2.1520195533886309E-2</v>
      </c>
      <c r="AG78" s="179">
        <f t="shared" si="21"/>
        <v>2.2695144354707399E-2</v>
      </c>
      <c r="AH78" s="179">
        <f t="shared" si="21"/>
        <v>2.6749294647694662E-2</v>
      </c>
      <c r="AI78" s="179">
        <f t="shared" si="21"/>
        <v>3.1600414699678815E-2</v>
      </c>
      <c r="AJ78" s="179">
        <f t="shared" si="21"/>
        <v>3.7426735897910901E-2</v>
      </c>
      <c r="AK78" s="179">
        <f t="shared" si="20"/>
        <v>4.4341382108443426E-2</v>
      </c>
      <c r="AL78" s="179"/>
      <c r="AM78" s="179"/>
      <c r="AN78" s="179"/>
      <c r="AO78" s="179"/>
      <c r="AP78" s="179"/>
      <c r="AQ78" s="179"/>
    </row>
    <row r="79" spans="2:43" s="175" customFormat="1" outlineLevel="1">
      <c r="B79" s="205"/>
      <c r="D79" s="249">
        <f t="shared" si="19"/>
        <v>17</v>
      </c>
      <c r="E79" s="250">
        <v>3.3295940281793987E-2</v>
      </c>
      <c r="F79" s="251">
        <f>W330-$D330</f>
        <v>0</v>
      </c>
      <c r="G79" s="252"/>
      <c r="AB79" s="179"/>
      <c r="AC79" s="179"/>
      <c r="AD79" s="248">
        <f>E89</f>
        <v>1.2117938911211523E-2</v>
      </c>
      <c r="AE79" s="179">
        <f t="shared" si="21"/>
        <v>1.4428229911501913E-2</v>
      </c>
      <c r="AF79" s="179">
        <f t="shared" si="21"/>
        <v>1.6663637218601198E-2</v>
      </c>
      <c r="AG79" s="179">
        <f t="shared" si="21"/>
        <v>1.7573430109179555E-2</v>
      </c>
      <c r="AH79" s="179">
        <f t="shared" si="21"/>
        <v>2.0712662260004976E-2</v>
      </c>
      <c r="AI79" s="179">
        <f t="shared" si="21"/>
        <v>2.4469008456899748E-2</v>
      </c>
      <c r="AJ79" s="179">
        <f t="shared" si="21"/>
        <v>2.898047781662319E-2</v>
      </c>
      <c r="AK79" s="179">
        <f t="shared" si="20"/>
        <v>3.4334665038846884E-2</v>
      </c>
      <c r="AL79" s="179"/>
      <c r="AM79" s="179"/>
      <c r="AN79" s="179"/>
      <c r="AO79" s="179"/>
      <c r="AP79" s="179"/>
      <c r="AQ79" s="179"/>
    </row>
    <row r="80" spans="2:43" s="175" customFormat="1" outlineLevel="1">
      <c r="B80" s="205"/>
      <c r="D80" s="249">
        <f t="shared" si="19"/>
        <v>18</v>
      </c>
      <c r="E80" s="250">
        <v>2.8580675775592222E-2</v>
      </c>
      <c r="F80" s="251">
        <f>X352-$D352</f>
        <v>0</v>
      </c>
      <c r="G80" s="252"/>
      <c r="AC80" s="179"/>
      <c r="AE80" s="248">
        <f>E90</f>
        <v>1.1172147045469708E-2</v>
      </c>
      <c r="AF80" s="179">
        <f t="shared" si="21"/>
        <v>1.2903080035491002E-2</v>
      </c>
      <c r="AG80" s="179">
        <f t="shared" si="21"/>
        <v>1.360755591484759E-2</v>
      </c>
      <c r="AH80" s="179">
        <f t="shared" si="21"/>
        <v>1.6038343573070935E-2</v>
      </c>
      <c r="AI80" s="179">
        <f t="shared" si="21"/>
        <v>1.8946978403733317E-2</v>
      </c>
      <c r="AJ80" s="179">
        <f t="shared" si="21"/>
        <v>2.244032439191869E-2</v>
      </c>
      <c r="AK80" s="179">
        <f t="shared" si="20"/>
        <v>2.6586208351528487E-2</v>
      </c>
      <c r="AL80" s="179"/>
      <c r="AM80" s="179"/>
      <c r="AN80" s="179"/>
      <c r="AO80" s="179"/>
      <c r="AP80" s="179"/>
      <c r="AQ80" s="179"/>
    </row>
    <row r="81" spans="2:43" s="175" customFormat="1" outlineLevel="1">
      <c r="B81" s="205"/>
      <c r="D81" s="249">
        <f t="shared" si="19"/>
        <v>19</v>
      </c>
      <c r="E81" s="250">
        <v>2.589766707487981E-2</v>
      </c>
      <c r="F81" s="251">
        <f>Y375-$D375</f>
        <v>0</v>
      </c>
      <c r="G81" s="252"/>
      <c r="Y81" s="180"/>
      <c r="AF81" s="248">
        <f>E91</f>
        <v>9.9911845306160686E-3</v>
      </c>
      <c r="AG81" s="179">
        <f t="shared" si="21"/>
        <v>1.053667820256568E-2</v>
      </c>
      <c r="AH81" s="179">
        <f t="shared" si="21"/>
        <v>1.2418899190209842E-2</v>
      </c>
      <c r="AI81" s="179">
        <f t="shared" si="21"/>
        <v>1.4671129451929615E-2</v>
      </c>
      <c r="AJ81" s="179">
        <f t="shared" si="21"/>
        <v>1.7376116501629742E-2</v>
      </c>
      <c r="AK81" s="179">
        <f t="shared" si="20"/>
        <v>2.0586380374212662E-2</v>
      </c>
      <c r="AL81" s="179"/>
      <c r="AM81" s="179"/>
      <c r="AN81" s="179"/>
      <c r="AO81" s="179"/>
      <c r="AP81" s="179"/>
      <c r="AQ81" s="179"/>
    </row>
    <row r="82" spans="2:43" s="175" customFormat="1" outlineLevel="1">
      <c r="B82" s="205"/>
      <c r="D82" s="249">
        <f t="shared" si="19"/>
        <v>20</v>
      </c>
      <c r="E82" s="250">
        <v>2.3521071413649914E-2</v>
      </c>
      <c r="F82" s="251">
        <f>Z399-$D399</f>
        <v>0</v>
      </c>
      <c r="G82" s="252"/>
      <c r="Z82" s="180"/>
      <c r="AG82" s="248">
        <f>E92</f>
        <v>8.158819132485352E-3</v>
      </c>
      <c r="AH82" s="179">
        <f t="shared" si="21"/>
        <v>9.6162709318406078E-3</v>
      </c>
      <c r="AI82" s="179">
        <f t="shared" si="21"/>
        <v>1.1360230365432053E-2</v>
      </c>
      <c r="AJ82" s="179">
        <f t="shared" si="21"/>
        <v>1.345477094738174E-2</v>
      </c>
      <c r="AK82" s="179">
        <f t="shared" si="20"/>
        <v>1.5940560282542256E-2</v>
      </c>
      <c r="AL82" s="179"/>
      <c r="AM82" s="179"/>
      <c r="AN82" s="179"/>
      <c r="AO82" s="179"/>
      <c r="AP82" s="179"/>
      <c r="AQ82" s="179"/>
    </row>
    <row r="83" spans="2:43" s="175" customFormat="1" outlineLevel="1">
      <c r="B83" s="205"/>
      <c r="D83" s="249">
        <f t="shared" si="19"/>
        <v>21</v>
      </c>
      <c r="E83" s="250">
        <v>2.1277372231024216E-2</v>
      </c>
      <c r="F83" s="251">
        <f>AA424-$D424</f>
        <v>0</v>
      </c>
      <c r="G83" s="252"/>
      <c r="X83" s="254"/>
      <c r="Y83" s="254"/>
      <c r="Z83" s="252"/>
      <c r="AH83" s="248">
        <f>E93</f>
        <v>7.4461242673957264E-3</v>
      </c>
      <c r="AI83" s="179">
        <f t="shared" si="21"/>
        <v>8.7965166130212699E-3</v>
      </c>
      <c r="AJ83" s="179">
        <f t="shared" si="21"/>
        <v>1.0418372898773353E-2</v>
      </c>
      <c r="AK83" s="179">
        <f t="shared" si="20"/>
        <v>1.2343183090100749E-2</v>
      </c>
      <c r="AL83" s="179"/>
      <c r="AM83" s="179"/>
      <c r="AN83" s="179"/>
      <c r="AO83" s="179"/>
      <c r="AP83" s="179"/>
      <c r="AQ83" s="179"/>
    </row>
    <row r="84" spans="2:43" s="175" customFormat="1" outlineLevel="1">
      <c r="B84" s="205"/>
      <c r="D84" s="249">
        <f t="shared" si="19"/>
        <v>22</v>
      </c>
      <c r="E84" s="250">
        <v>1.8933273951663106E-2</v>
      </c>
      <c r="F84" s="251">
        <f>AB450-$D450</f>
        <v>0</v>
      </c>
      <c r="G84" s="252"/>
      <c r="X84" s="254"/>
      <c r="Y84" s="254"/>
      <c r="Z84" s="252"/>
      <c r="AI84" s="248">
        <f>E94</f>
        <v>6.8113675545360573E-3</v>
      </c>
      <c r="AJ84" s="179">
        <f t="shared" si="21"/>
        <v>8.0672123131919331E-3</v>
      </c>
      <c r="AK84" s="179">
        <f t="shared" ref="AK84:AK85" si="22">AK85*EXP($C$10*2)</f>
        <v>9.5576420210652154E-3</v>
      </c>
      <c r="AL84" s="179"/>
      <c r="AM84" s="179"/>
      <c r="AN84" s="179"/>
      <c r="AO84" s="179"/>
      <c r="AP84" s="179"/>
      <c r="AQ84" s="179"/>
    </row>
    <row r="85" spans="2:43" s="175" customFormat="1" outlineLevel="1">
      <c r="B85" s="205"/>
      <c r="D85" s="249">
        <f t="shared" si="19"/>
        <v>23</v>
      </c>
      <c r="E85" s="250">
        <v>1.7237769262466909E-2</v>
      </c>
      <c r="F85" s="251">
        <f>AC477-$D477</f>
        <v>0</v>
      </c>
      <c r="G85" s="252"/>
      <c r="X85" s="254"/>
      <c r="Y85" s="254"/>
      <c r="Z85" s="252"/>
      <c r="AJ85" s="248">
        <f>E95</f>
        <v>6.246648602276271E-3</v>
      </c>
      <c r="AK85" s="179">
        <f t="shared" si="22"/>
        <v>7.4007264038798244E-3</v>
      </c>
      <c r="AL85" s="179"/>
      <c r="AM85" s="179"/>
      <c r="AN85" s="179"/>
      <c r="AO85" s="179"/>
      <c r="AP85" s="179"/>
      <c r="AQ85" s="179"/>
    </row>
    <row r="86" spans="2:43" s="175" customFormat="1" outlineLevel="1">
      <c r="B86" s="205"/>
      <c r="D86" s="249">
        <f t="shared" si="19"/>
        <v>24</v>
      </c>
      <c r="E86" s="250">
        <v>1.5734334848064507E-2</v>
      </c>
      <c r="F86" s="251">
        <f>AD505-$D505</f>
        <v>0</v>
      </c>
      <c r="G86" s="252"/>
      <c r="X86" s="254"/>
      <c r="Y86" s="254"/>
      <c r="Z86" s="252"/>
      <c r="AK86" s="248">
        <f>E96</f>
        <v>5.7305715347329683E-3</v>
      </c>
      <c r="AL86" s="179"/>
      <c r="AM86" s="179"/>
      <c r="AN86" s="179"/>
      <c r="AO86" s="179"/>
      <c r="AP86" s="179"/>
      <c r="AQ86" s="179"/>
    </row>
    <row r="87" spans="2:43" s="175" customFormat="1" outlineLevel="1">
      <c r="B87" s="205"/>
      <c r="D87" s="249">
        <f t="shared" si="19"/>
        <v>25</v>
      </c>
      <c r="E87" s="250">
        <v>1.4396120603468196E-2</v>
      </c>
      <c r="F87" s="251">
        <f>AE534-$D534</f>
        <v>0</v>
      </c>
      <c r="G87" s="252"/>
      <c r="X87" s="254"/>
      <c r="Y87" s="254"/>
      <c r="Z87" s="252"/>
      <c r="AL87" s="248"/>
      <c r="AM87" s="179"/>
      <c r="AN87" s="179"/>
      <c r="AO87" s="179"/>
      <c r="AP87" s="179"/>
      <c r="AQ87" s="179"/>
    </row>
    <row r="88" spans="2:43" s="175" customFormat="1" outlineLevel="1">
      <c r="B88" s="205"/>
      <c r="D88" s="249">
        <f t="shared" si="19"/>
        <v>26</v>
      </c>
      <c r="E88" s="250">
        <v>1.3192070690199523E-2</v>
      </c>
      <c r="F88" s="251">
        <f>AF564-$D564</f>
        <v>0</v>
      </c>
      <c r="G88" s="252"/>
      <c r="X88" s="254"/>
      <c r="Y88" s="254"/>
      <c r="Z88" s="252"/>
      <c r="AM88" s="248"/>
      <c r="AN88" s="179"/>
      <c r="AO88" s="179"/>
      <c r="AP88" s="179"/>
      <c r="AQ88" s="179"/>
    </row>
    <row r="89" spans="2:43" s="175" customFormat="1" outlineLevel="1">
      <c r="B89" s="205"/>
      <c r="D89" s="249">
        <f t="shared" si="19"/>
        <v>27</v>
      </c>
      <c r="E89" s="250">
        <v>1.2117938911211523E-2</v>
      </c>
      <c r="F89" s="251">
        <f>AG595-$D595</f>
        <v>0</v>
      </c>
      <c r="G89" s="252"/>
      <c r="X89" s="254"/>
      <c r="Y89" s="254"/>
      <c r="Z89" s="252"/>
      <c r="AN89" s="248"/>
      <c r="AO89" s="179"/>
      <c r="AP89" s="179"/>
      <c r="AQ89" s="179"/>
    </row>
    <row r="90" spans="2:43" s="175" customFormat="1" outlineLevel="1">
      <c r="B90" s="205"/>
      <c r="D90" s="249">
        <f t="shared" si="19"/>
        <v>28</v>
      </c>
      <c r="E90" s="250">
        <v>1.1172147045469708E-2</v>
      </c>
      <c r="F90" s="251">
        <f>AH627-$D627</f>
        <v>0</v>
      </c>
      <c r="G90" s="252"/>
      <c r="X90" s="254"/>
      <c r="Y90" s="254"/>
      <c r="Z90" s="252"/>
      <c r="AO90" s="248"/>
      <c r="AP90" s="179"/>
      <c r="AQ90" s="179"/>
    </row>
    <row r="91" spans="2:43" s="175" customFormat="1" outlineLevel="1">
      <c r="B91" s="205"/>
      <c r="D91" s="249">
        <f t="shared" si="19"/>
        <v>29</v>
      </c>
      <c r="E91" s="250">
        <v>9.9911845306160686E-3</v>
      </c>
      <c r="F91" s="251">
        <f>AI660-$D660</f>
        <v>0</v>
      </c>
      <c r="G91" s="252"/>
      <c r="X91" s="254"/>
      <c r="Y91" s="254"/>
      <c r="Z91" s="252"/>
      <c r="AP91" s="248"/>
      <c r="AQ91" s="179"/>
    </row>
    <row r="92" spans="2:43" s="175" customFormat="1" outlineLevel="1">
      <c r="B92" s="205"/>
      <c r="D92" s="249">
        <f t="shared" si="19"/>
        <v>30</v>
      </c>
      <c r="E92" s="250">
        <v>8.158819132485352E-3</v>
      </c>
      <c r="F92" s="251">
        <f>AJ694-$D694</f>
        <v>0</v>
      </c>
      <c r="G92" s="252"/>
      <c r="X92" s="254"/>
      <c r="Y92" s="254"/>
      <c r="Z92" s="252"/>
      <c r="AQ92" s="248"/>
    </row>
    <row r="93" spans="2:43" s="175" customFormat="1" outlineLevel="1">
      <c r="B93" s="205"/>
      <c r="D93" s="249">
        <f t="shared" si="19"/>
        <v>31</v>
      </c>
      <c r="E93" s="250">
        <v>7.4461242673957264E-3</v>
      </c>
      <c r="F93" s="251">
        <f>AK729-$D729</f>
        <v>0</v>
      </c>
      <c r="G93" s="252"/>
      <c r="X93" s="254"/>
      <c r="Y93" s="254"/>
      <c r="Z93" s="252"/>
      <c r="AQ93" s="179"/>
    </row>
    <row r="94" spans="2:43" s="175" customFormat="1" outlineLevel="1">
      <c r="B94" s="205"/>
      <c r="D94" s="249">
        <f t="shared" si="19"/>
        <v>32</v>
      </c>
      <c r="E94" s="250">
        <v>6.8113675545360573E-3</v>
      </c>
      <c r="F94" s="251">
        <f>AL765-$D765</f>
        <v>0</v>
      </c>
      <c r="G94" s="252"/>
      <c r="X94" s="254"/>
      <c r="Y94" s="254"/>
      <c r="Z94" s="252"/>
      <c r="AQ94" s="179"/>
    </row>
    <row r="95" spans="2:43" s="175" customFormat="1" outlineLevel="1">
      <c r="B95" s="205"/>
      <c r="D95" s="249">
        <f t="shared" si="19"/>
        <v>33</v>
      </c>
      <c r="E95" s="250">
        <v>6.246648602276271E-3</v>
      </c>
      <c r="F95" s="251">
        <f>AM802-$D802</f>
        <v>5.18798828125E-4</v>
      </c>
      <c r="G95" s="252"/>
      <c r="X95" s="254"/>
      <c r="Y95" s="254"/>
      <c r="Z95" s="252"/>
      <c r="AQ95" s="179"/>
    </row>
    <row r="96" spans="2:43" s="175" customFormat="1" outlineLevel="1">
      <c r="B96" s="205"/>
      <c r="D96" s="249">
        <f t="shared" si="19"/>
        <v>34</v>
      </c>
      <c r="E96" s="250">
        <v>5.7305715347329683E-3</v>
      </c>
      <c r="F96" s="251">
        <f>AN840-$D840</f>
        <v>0</v>
      </c>
      <c r="G96" s="252"/>
      <c r="X96" s="254"/>
      <c r="Y96" s="254"/>
      <c r="Z96" s="252"/>
      <c r="AQ96" s="179"/>
    </row>
    <row r="97" spans="2:43" s="175" customFormat="1" outlineLevel="1">
      <c r="B97" s="205"/>
      <c r="D97" s="249">
        <f t="shared" si="19"/>
        <v>35</v>
      </c>
      <c r="E97" s="250"/>
      <c r="F97" s="251"/>
      <c r="G97" s="252"/>
      <c r="X97" s="254"/>
      <c r="Y97" s="254"/>
      <c r="Z97" s="252"/>
      <c r="AQ97" s="179"/>
    </row>
    <row r="98" spans="2:43" s="175" customFormat="1" outlineLevel="1">
      <c r="B98" s="205"/>
      <c r="D98" s="249">
        <f t="shared" si="19"/>
        <v>36</v>
      </c>
      <c r="E98" s="250"/>
      <c r="F98" s="251"/>
      <c r="G98" s="252"/>
      <c r="X98" s="254"/>
      <c r="Y98" s="254"/>
      <c r="Z98" s="252"/>
      <c r="AQ98" s="179"/>
    </row>
    <row r="99" spans="2:43" s="175" customFormat="1" outlineLevel="1">
      <c r="B99" s="205"/>
      <c r="D99" s="249">
        <f t="shared" si="19"/>
        <v>37</v>
      </c>
      <c r="E99" s="250"/>
      <c r="F99" s="251"/>
      <c r="G99" s="252"/>
      <c r="X99" s="254"/>
      <c r="Y99" s="254"/>
      <c r="Z99" s="252"/>
      <c r="AQ99" s="179"/>
    </row>
    <row r="100" spans="2:43" s="175" customFormat="1" outlineLevel="1">
      <c r="B100" s="205"/>
      <c r="D100" s="249">
        <f t="shared" si="19"/>
        <v>38</v>
      </c>
      <c r="E100" s="250"/>
      <c r="F100" s="251"/>
      <c r="G100" s="252"/>
      <c r="X100" s="254"/>
      <c r="Y100" s="254"/>
      <c r="Z100" s="252"/>
      <c r="AQ100" s="179"/>
    </row>
    <row r="101" spans="2:43" s="175" customFormat="1" outlineLevel="1">
      <c r="B101" s="205"/>
      <c r="D101" s="249">
        <f t="shared" si="19"/>
        <v>39</v>
      </c>
      <c r="E101" s="250"/>
      <c r="F101" s="251"/>
      <c r="G101" s="252"/>
      <c r="X101" s="254"/>
      <c r="Y101" s="254"/>
      <c r="Z101" s="252"/>
      <c r="AQ101" s="179"/>
    </row>
    <row r="102" spans="2:43" s="175" customFormat="1" outlineLevel="1">
      <c r="B102" s="205"/>
      <c r="D102" s="249">
        <f t="shared" si="19"/>
        <v>40</v>
      </c>
      <c r="E102" s="250"/>
      <c r="F102" s="251"/>
      <c r="G102" s="252"/>
      <c r="X102" s="254"/>
      <c r="Y102" s="254"/>
      <c r="Z102" s="252"/>
      <c r="AQ102" s="179"/>
    </row>
    <row r="103" spans="2:43" s="175" customFormat="1" outlineLevel="1">
      <c r="B103" s="205"/>
      <c r="D103" s="249"/>
      <c r="E103" s="254"/>
      <c r="F103" s="254"/>
      <c r="G103" s="252"/>
      <c r="X103" s="254"/>
      <c r="Y103" s="254"/>
      <c r="Z103" s="252"/>
      <c r="AQ103" s="179"/>
    </row>
    <row r="104" spans="2:43" s="175" customFormat="1" outlineLevel="1">
      <c r="B104" s="205"/>
      <c r="D104" s="249"/>
      <c r="E104" s="254"/>
      <c r="F104" s="254"/>
      <c r="G104" s="252"/>
      <c r="X104" s="254"/>
      <c r="Y104" s="254"/>
      <c r="Z104" s="252"/>
      <c r="AQ104" s="179"/>
    </row>
    <row r="105" spans="2:43" s="175" customFormat="1" outlineLevel="1">
      <c r="B105" s="205"/>
      <c r="D105" s="249"/>
      <c r="E105" s="254"/>
      <c r="F105" s="254"/>
      <c r="G105" s="252"/>
      <c r="X105" s="254"/>
      <c r="Y105" s="254"/>
      <c r="Z105" s="252"/>
      <c r="AQ105" s="179"/>
    </row>
    <row r="106" spans="2:43" s="175" customFormat="1" outlineLevel="1">
      <c r="B106" s="205"/>
      <c r="D106" s="249"/>
      <c r="E106" s="254"/>
      <c r="F106" s="254"/>
      <c r="G106" s="252"/>
      <c r="X106" s="254"/>
      <c r="Y106" s="254"/>
      <c r="Z106" s="252"/>
      <c r="AQ106" s="179"/>
    </row>
    <row r="107" spans="2:43" s="175" customFormat="1" outlineLevel="1">
      <c r="B107" s="205"/>
      <c r="D107" s="249"/>
      <c r="E107" s="254"/>
      <c r="F107" s="254"/>
      <c r="G107" s="252"/>
      <c r="X107" s="254"/>
      <c r="Y107" s="254"/>
      <c r="Z107" s="252"/>
      <c r="AQ107" s="179"/>
    </row>
    <row r="108" spans="2:43" s="175" customFormat="1" outlineLevel="1">
      <c r="B108" s="205"/>
      <c r="D108" s="249"/>
      <c r="E108" s="254"/>
      <c r="F108" s="254"/>
      <c r="G108" s="252"/>
      <c r="X108" s="254"/>
      <c r="Y108" s="254"/>
      <c r="Z108" s="252"/>
      <c r="AQ108" s="179"/>
    </row>
    <row r="109" spans="2:43" s="175" customFormat="1" outlineLevel="1">
      <c r="B109" s="205"/>
      <c r="D109" s="254"/>
      <c r="E109" s="254"/>
      <c r="F109" s="254"/>
      <c r="G109" s="252"/>
      <c r="X109" s="254"/>
      <c r="Y109" s="254"/>
      <c r="Z109" s="252"/>
      <c r="AQ109" s="179"/>
    </row>
    <row r="110" spans="2:43" s="175" customFormat="1" outlineLevel="1">
      <c r="B110" s="205"/>
      <c r="D110" s="254"/>
      <c r="E110" s="254"/>
      <c r="F110" s="254"/>
      <c r="G110" s="252"/>
      <c r="X110" s="254"/>
      <c r="Y110" s="254"/>
      <c r="Z110" s="252"/>
      <c r="AQ110" s="179"/>
    </row>
    <row r="111" spans="2:43" s="175" customFormat="1" outlineLevel="1">
      <c r="B111" s="205"/>
      <c r="D111" s="254"/>
      <c r="E111" s="254"/>
      <c r="F111" s="254"/>
      <c r="G111" s="252"/>
    </row>
    <row r="112" spans="2:43" s="175" customFormat="1" outlineLevel="1">
      <c r="B112" s="205"/>
      <c r="D112" s="254"/>
      <c r="E112" s="254"/>
      <c r="F112" s="254"/>
      <c r="G112" s="252"/>
    </row>
    <row r="113" spans="2:23" s="175" customFormat="1" outlineLevel="1">
      <c r="B113" s="205"/>
      <c r="D113" s="254"/>
      <c r="E113" s="254"/>
      <c r="F113" s="254"/>
      <c r="G113" s="252"/>
    </row>
    <row r="114" spans="2:23" s="175" customFormat="1" outlineLevel="1">
      <c r="B114" s="205"/>
      <c r="D114" s="254"/>
      <c r="E114" s="254"/>
      <c r="F114" s="254"/>
      <c r="G114" s="252"/>
    </row>
    <row r="115" spans="2:23" s="175" customFormat="1" outlineLevel="1">
      <c r="C115" s="255" t="s">
        <v>2300</v>
      </c>
      <c r="D115" s="255"/>
      <c r="E115" s="255"/>
      <c r="F115" s="255"/>
      <c r="G115" s="255"/>
      <c r="H115" s="255"/>
      <c r="I115" s="255"/>
      <c r="J115" s="255"/>
      <c r="K115" s="255"/>
      <c r="L115" s="255"/>
      <c r="M115" s="255"/>
      <c r="N115" s="255"/>
      <c r="Q115" s="255"/>
      <c r="R115" s="255"/>
      <c r="S115" s="255"/>
    </row>
    <row r="116" spans="2:23" s="175" customFormat="1" outlineLevel="1">
      <c r="C116" s="255" t="s">
        <v>2301</v>
      </c>
      <c r="D116" s="255"/>
      <c r="E116" s="255"/>
      <c r="F116" s="255"/>
      <c r="G116" s="255"/>
      <c r="H116" s="255"/>
      <c r="I116" s="255"/>
      <c r="J116" s="255"/>
      <c r="K116" s="255"/>
      <c r="L116" s="255"/>
      <c r="M116" s="255"/>
      <c r="N116" s="255"/>
      <c r="Q116" s="255"/>
      <c r="R116" s="255"/>
      <c r="S116" s="255"/>
      <c r="W116" s="208"/>
    </row>
    <row r="117" spans="2:23" s="175" customFormat="1" outlineLevel="1">
      <c r="C117" s="256" t="s">
        <v>2302</v>
      </c>
      <c r="D117" s="257"/>
      <c r="E117" s="255"/>
      <c r="F117" s="255"/>
      <c r="G117" s="255"/>
      <c r="H117" s="255"/>
      <c r="I117" s="255"/>
      <c r="J117" s="255"/>
      <c r="K117" s="255"/>
      <c r="L117" s="255"/>
      <c r="M117" s="255"/>
      <c r="N117" s="255"/>
      <c r="Q117" s="255"/>
      <c r="R117" s="255"/>
      <c r="S117" s="255"/>
      <c r="W117" s="208"/>
    </row>
    <row r="118" spans="2:23" s="175" customFormat="1" outlineLevel="1">
      <c r="C118" s="256"/>
      <c r="D118" s="256" t="s">
        <v>256</v>
      </c>
      <c r="E118" s="256" t="s">
        <v>257</v>
      </c>
      <c r="F118" s="256"/>
      <c r="G118" s="255"/>
      <c r="H118" s="255"/>
      <c r="I118" s="255"/>
      <c r="J118" s="255"/>
      <c r="K118" s="255"/>
      <c r="L118" s="255"/>
      <c r="M118" s="255"/>
      <c r="N118" s="255"/>
      <c r="Q118" s="255"/>
      <c r="R118" s="255"/>
      <c r="S118" s="255"/>
      <c r="W118" s="208"/>
    </row>
    <row r="119" spans="2:23" s="175" customFormat="1" outlineLevel="1">
      <c r="C119" s="256" t="s">
        <v>258</v>
      </c>
      <c r="D119" s="256"/>
      <c r="E119" s="256" t="s">
        <v>259</v>
      </c>
      <c r="F119" s="258" t="s">
        <v>260</v>
      </c>
      <c r="G119" s="255"/>
      <c r="H119" s="255"/>
      <c r="I119" s="255"/>
      <c r="J119" s="255"/>
      <c r="K119" s="255"/>
      <c r="L119" s="255"/>
      <c r="M119" s="255"/>
      <c r="N119" s="255"/>
      <c r="Q119" s="255"/>
      <c r="R119" s="255"/>
      <c r="S119" s="255"/>
      <c r="W119" s="208"/>
    </row>
    <row r="120" spans="2:23" s="175" customFormat="1" outlineLevel="1">
      <c r="C120" s="256"/>
      <c r="D120" s="259">
        <f>(E120+E121)/2/((1+D$53/4)^($D$17))</f>
        <v>958133366691.92883</v>
      </c>
      <c r="E120" s="260">
        <f>(F120+F121)/2/((1+E53/4)^(1))</f>
        <v>960904805186.92957</v>
      </c>
      <c r="F120" s="258">
        <f>$C$15*10^6</f>
        <v>1000000000000</v>
      </c>
      <c r="H120" s="261">
        <f>E$50*10^6</f>
        <v>958133366691.92896</v>
      </c>
      <c r="I120" s="255"/>
      <c r="J120" s="255"/>
      <c r="K120" s="255"/>
      <c r="L120" s="255"/>
      <c r="M120" s="255"/>
      <c r="N120" s="255"/>
      <c r="Q120" s="255"/>
      <c r="R120" s="255"/>
      <c r="S120" s="255"/>
      <c r="W120" s="208"/>
    </row>
    <row r="121" spans="2:23" s="175" customFormat="1" outlineLevel="1">
      <c r="C121" s="256" t="s">
        <v>261</v>
      </c>
      <c r="D121" s="256"/>
      <c r="E121" s="260">
        <f>(F121+F122)/2/((1+E54/4)^(1))</f>
        <v>969458127392.79565</v>
      </c>
      <c r="F121" s="258">
        <f t="shared" ref="F121:F122" si="23">$C$15*10^6</f>
        <v>1000000000000</v>
      </c>
      <c r="G121" s="255"/>
      <c r="H121" s="255"/>
      <c r="I121" s="255"/>
      <c r="J121" s="255"/>
      <c r="K121" s="255"/>
      <c r="L121" s="255"/>
      <c r="M121" s="255"/>
      <c r="N121" s="255"/>
      <c r="Q121" s="255"/>
      <c r="R121" s="255"/>
      <c r="S121" s="255"/>
      <c r="W121" s="208"/>
    </row>
    <row r="122" spans="2:23" s="175" customFormat="1" outlineLevel="1">
      <c r="C122" s="256" t="s">
        <v>260</v>
      </c>
      <c r="D122" s="256"/>
      <c r="E122" s="256"/>
      <c r="F122" s="258">
        <f t="shared" si="23"/>
        <v>1000000000000</v>
      </c>
      <c r="G122" s="255"/>
      <c r="H122" s="255"/>
      <c r="I122" s="255"/>
      <c r="J122" s="255"/>
      <c r="K122" s="255"/>
      <c r="L122" s="255"/>
      <c r="M122" s="255"/>
      <c r="N122" s="255"/>
      <c r="Q122" s="255"/>
      <c r="R122" s="255"/>
      <c r="S122" s="255"/>
    </row>
    <row r="123" spans="2:23" s="175" customFormat="1" outlineLevel="1">
      <c r="C123" s="256" t="s">
        <v>2304</v>
      </c>
      <c r="D123" s="257"/>
      <c r="G123" s="255"/>
      <c r="H123" s="255"/>
      <c r="I123" s="255"/>
      <c r="J123" s="255"/>
      <c r="K123" s="255"/>
      <c r="L123" s="255"/>
      <c r="M123" s="255"/>
      <c r="N123" s="255"/>
      <c r="Q123" s="255"/>
      <c r="R123" s="255"/>
      <c r="S123" s="255"/>
    </row>
    <row r="124" spans="2:23" s="175" customFormat="1" outlineLevel="1">
      <c r="C124" s="255"/>
      <c r="D124" s="255"/>
      <c r="E124" s="255"/>
      <c r="F124" s="255"/>
      <c r="G124" s="255"/>
      <c r="H124" s="255"/>
      <c r="I124" s="255"/>
      <c r="J124" s="255"/>
      <c r="K124" s="255"/>
      <c r="L124" s="255"/>
      <c r="M124" s="255"/>
      <c r="N124" s="255"/>
      <c r="Q124" s="255"/>
      <c r="R124" s="255"/>
      <c r="S124" s="255"/>
    </row>
    <row r="125" spans="2:23" s="175" customFormat="1" outlineLevel="1">
      <c r="C125" s="256"/>
      <c r="D125" s="256" t="s">
        <v>256</v>
      </c>
      <c r="E125" s="256" t="s">
        <v>257</v>
      </c>
      <c r="F125" s="256" t="s">
        <v>262</v>
      </c>
      <c r="G125" s="256"/>
      <c r="H125" s="255"/>
      <c r="I125" s="255"/>
      <c r="J125" s="255"/>
      <c r="K125" s="255"/>
      <c r="L125" s="255"/>
      <c r="M125" s="255"/>
      <c r="N125" s="255"/>
      <c r="Q125" s="255"/>
      <c r="R125" s="255"/>
      <c r="S125" s="255"/>
    </row>
    <row r="126" spans="2:23" s="175" customFormat="1" outlineLevel="1">
      <c r="C126" s="256" t="s">
        <v>258</v>
      </c>
      <c r="D126" s="256"/>
      <c r="E126" s="256" t="s">
        <v>259</v>
      </c>
      <c r="F126" s="256" t="s">
        <v>263</v>
      </c>
      <c r="G126" s="258" t="s">
        <v>260</v>
      </c>
      <c r="H126" s="255"/>
      <c r="I126" s="255"/>
      <c r="J126" s="255"/>
      <c r="K126" s="255"/>
      <c r="L126" s="255"/>
      <c r="M126" s="255"/>
      <c r="N126" s="255"/>
      <c r="Q126" s="255"/>
      <c r="R126" s="255"/>
      <c r="S126" s="255"/>
    </row>
    <row r="127" spans="2:23" s="175" customFormat="1" outlineLevel="1">
      <c r="C127" s="256"/>
      <c r="D127" s="259">
        <f>(E127+E128)/2/((1+D$53/4)^($D$17))</f>
        <v>919241579768.55151</v>
      </c>
      <c r="E127" s="260">
        <f>(F127+F128)/2/((1+E53/4)^(1))</f>
        <v>917117373881.76733</v>
      </c>
      <c r="F127" s="260">
        <f>(G127+G128)/2/((1+F53/4)^(1))</f>
        <v>948895391283.13</v>
      </c>
      <c r="G127" s="258">
        <f>$C$15*10^6</f>
        <v>1000000000000</v>
      </c>
      <c r="I127" s="261">
        <f>F$50*10^6</f>
        <v>919241579768.55164</v>
      </c>
      <c r="J127" s="255"/>
      <c r="K127" s="255"/>
      <c r="L127" s="255"/>
      <c r="M127" s="255"/>
      <c r="N127" s="255"/>
      <c r="Q127" s="255"/>
      <c r="R127" s="255"/>
      <c r="S127" s="255"/>
    </row>
    <row r="128" spans="2:23" s="175" customFormat="1" outlineLevel="1">
      <c r="C128" s="256" t="s">
        <v>261</v>
      </c>
      <c r="D128" s="256"/>
      <c r="E128" s="260">
        <f>(F128+F129)/2/((1+E54/4)^(1))</f>
        <v>934889803154.36072</v>
      </c>
      <c r="F128" s="260">
        <f>(G128+G129)/2/((1+F54/4)^(1))</f>
        <v>959966691477.20349</v>
      </c>
      <c r="G128" s="258">
        <f>$C$15*10^6</f>
        <v>1000000000000</v>
      </c>
      <c r="H128" s="255"/>
      <c r="I128" s="255"/>
      <c r="J128" s="255"/>
      <c r="K128" s="255"/>
      <c r="L128" s="255"/>
      <c r="M128" s="255"/>
      <c r="N128" s="255"/>
      <c r="Q128" s="255"/>
      <c r="R128" s="255"/>
      <c r="S128" s="255"/>
    </row>
    <row r="129" spans="2:19" s="175" customFormat="1" outlineLevel="1">
      <c r="C129" s="256" t="s">
        <v>264</v>
      </c>
      <c r="D129" s="256"/>
      <c r="E129" s="256"/>
      <c r="F129" s="260">
        <f>(G129+G130)/2/((1+F55/4)^(1))</f>
        <v>968718574525.15381</v>
      </c>
      <c r="G129" s="258">
        <f>$C$15*10^6</f>
        <v>1000000000000</v>
      </c>
      <c r="H129" s="255"/>
      <c r="I129" s="255"/>
      <c r="J129" s="255"/>
      <c r="K129" s="255"/>
      <c r="L129" s="255"/>
      <c r="M129" s="255"/>
      <c r="N129" s="255"/>
      <c r="Q129" s="255"/>
      <c r="R129" s="255"/>
      <c r="S129" s="255"/>
    </row>
    <row r="130" spans="2:19" s="175" customFormat="1" outlineLevel="1">
      <c r="C130" s="256" t="s">
        <v>260</v>
      </c>
      <c r="D130" s="256"/>
      <c r="E130" s="256"/>
      <c r="F130" s="256"/>
      <c r="G130" s="258">
        <f>$C$15*10^6</f>
        <v>1000000000000</v>
      </c>
      <c r="H130" s="255"/>
      <c r="I130" s="255"/>
      <c r="J130" s="255"/>
      <c r="K130" s="255"/>
      <c r="L130" s="255"/>
      <c r="M130" s="255"/>
      <c r="N130" s="255"/>
      <c r="Q130" s="255"/>
      <c r="R130" s="255"/>
      <c r="S130" s="255"/>
    </row>
    <row r="131" spans="2:19" s="175" customFormat="1" outlineLevel="1">
      <c r="C131" s="256" t="s">
        <v>2305</v>
      </c>
      <c r="D131" s="257"/>
      <c r="E131" s="255"/>
      <c r="H131" s="255"/>
      <c r="I131" s="255"/>
      <c r="J131" s="255"/>
      <c r="K131" s="255"/>
      <c r="L131" s="255"/>
      <c r="M131" s="255"/>
      <c r="N131" s="255"/>
      <c r="Q131" s="255"/>
      <c r="R131" s="255"/>
      <c r="S131" s="255"/>
    </row>
    <row r="132" spans="2:19" s="175" customFormat="1" outlineLevel="1">
      <c r="C132" s="255"/>
      <c r="D132" s="255"/>
      <c r="E132" s="255"/>
      <c r="F132" s="255"/>
      <c r="G132" s="255"/>
      <c r="H132" s="255"/>
      <c r="I132" s="255"/>
      <c r="J132" s="255"/>
      <c r="K132" s="255"/>
      <c r="L132" s="255"/>
      <c r="M132" s="255"/>
      <c r="N132" s="255"/>
      <c r="Q132" s="255"/>
      <c r="R132" s="255"/>
      <c r="S132" s="255"/>
    </row>
    <row r="133" spans="2:19" s="175" customFormat="1" outlineLevel="1">
      <c r="C133" s="256"/>
      <c r="D133" s="256" t="s">
        <v>256</v>
      </c>
      <c r="E133" s="256" t="s">
        <v>257</v>
      </c>
      <c r="F133" s="256" t="s">
        <v>262</v>
      </c>
      <c r="G133" s="256" t="s">
        <v>265</v>
      </c>
      <c r="H133" s="256"/>
      <c r="I133" s="255"/>
      <c r="J133" s="255"/>
      <c r="K133" s="255"/>
      <c r="L133" s="255"/>
      <c r="M133" s="255"/>
      <c r="N133" s="255"/>
      <c r="Q133" s="255"/>
      <c r="R133" s="255"/>
      <c r="S133" s="255"/>
    </row>
    <row r="134" spans="2:19" s="175" customFormat="1" outlineLevel="1">
      <c r="C134" s="256" t="s">
        <v>258</v>
      </c>
      <c r="D134" s="256"/>
      <c r="E134" s="256" t="s">
        <v>259</v>
      </c>
      <c r="F134" s="256" t="s">
        <v>263</v>
      </c>
      <c r="G134" s="256" t="s">
        <v>266</v>
      </c>
      <c r="H134" s="258" t="s">
        <v>260</v>
      </c>
      <c r="I134" s="255"/>
      <c r="J134" s="255"/>
      <c r="K134" s="255"/>
      <c r="L134" s="255"/>
      <c r="M134" s="255"/>
      <c r="N134" s="255"/>
      <c r="Q134" s="255"/>
      <c r="R134" s="255"/>
      <c r="S134" s="255"/>
    </row>
    <row r="135" spans="2:19" s="175" customFormat="1" outlineLevel="1">
      <c r="C135" s="256"/>
      <c r="D135" s="259">
        <f>(E135+E136)/2/((1+D$53/4)^($D$17))</f>
        <v>879312983142.66748</v>
      </c>
      <c r="E135" s="260">
        <f t="shared" ref="E135:G136" si="24">(F135+F136)/2/((1+E53/4)^(1))</f>
        <v>872388727326.10437</v>
      </c>
      <c r="F135" s="260">
        <f t="shared" si="24"/>
        <v>896981582827.34583</v>
      </c>
      <c r="G135" s="260">
        <f t="shared" si="24"/>
        <v>938706987775.12256</v>
      </c>
      <c r="H135" s="258">
        <f>$C$15*10^6</f>
        <v>1000000000000</v>
      </c>
      <c r="J135" s="261">
        <f>G$50*10^6</f>
        <v>879312983142.6676</v>
      </c>
      <c r="K135" s="255"/>
      <c r="L135" s="255"/>
      <c r="M135" s="255"/>
      <c r="N135" s="255"/>
      <c r="Q135" s="255"/>
      <c r="R135" s="255"/>
      <c r="S135" s="255"/>
    </row>
    <row r="136" spans="2:19" s="175" customFormat="1" outlineLevel="1">
      <c r="C136" s="256" t="s">
        <v>261</v>
      </c>
      <c r="D136" s="256"/>
      <c r="E136" s="260">
        <f t="shared" si="24"/>
        <v>899173821064.37793</v>
      </c>
      <c r="F136" s="260">
        <f t="shared" si="24"/>
        <v>918783563973.83875</v>
      </c>
      <c r="G136" s="260">
        <f t="shared" si="24"/>
        <v>951873556860.92114</v>
      </c>
      <c r="H136" s="258">
        <f>$C$15*10^6</f>
        <v>1000000000000</v>
      </c>
      <c r="I136" s="255"/>
      <c r="J136" s="255"/>
      <c r="K136" s="255"/>
      <c r="L136" s="255"/>
      <c r="M136" s="255"/>
      <c r="N136" s="255"/>
      <c r="Q136" s="255"/>
      <c r="R136" s="255"/>
      <c r="S136" s="255"/>
    </row>
    <row r="137" spans="2:19" s="175" customFormat="1" outlineLevel="1">
      <c r="C137" s="256" t="s">
        <v>264</v>
      </c>
      <c r="D137" s="256"/>
      <c r="E137" s="256"/>
      <c r="F137" s="260">
        <f>(G137+G138)/2/((1+F55/4)^(1))</f>
        <v>936219340550.90601</v>
      </c>
      <c r="G137" s="260">
        <f>(H137+H138)/2/((1+G55/4)^(1))</f>
        <v>962325283850.95447</v>
      </c>
      <c r="H137" s="258">
        <f>$C$15*10^6</f>
        <v>1000000000000</v>
      </c>
      <c r="I137" s="255"/>
      <c r="J137" s="255"/>
      <c r="K137" s="255"/>
      <c r="L137" s="255"/>
      <c r="M137" s="255"/>
      <c r="N137" s="255"/>
      <c r="Q137" s="255"/>
      <c r="R137" s="255"/>
      <c r="S137" s="255"/>
    </row>
    <row r="138" spans="2:19" s="175" customFormat="1" outlineLevel="1">
      <c r="C138" s="256" t="s">
        <v>267</v>
      </c>
      <c r="D138" s="256"/>
      <c r="E138" s="260"/>
      <c r="F138" s="260"/>
      <c r="G138" s="260">
        <f>(H138+H139)/2/((1+G56/4)^(1))</f>
        <v>970577346843.0459</v>
      </c>
      <c r="H138" s="258">
        <f>$C$15*10^6</f>
        <v>1000000000000</v>
      </c>
      <c r="I138" s="255"/>
      <c r="J138" s="255"/>
      <c r="K138" s="255"/>
      <c r="L138" s="255"/>
      <c r="M138" s="255"/>
      <c r="N138" s="255"/>
      <c r="Q138" s="255"/>
      <c r="R138" s="255"/>
      <c r="S138" s="255"/>
    </row>
    <row r="139" spans="2:19" s="175" customFormat="1" outlineLevel="1">
      <c r="C139" s="256" t="s">
        <v>260</v>
      </c>
      <c r="D139" s="256"/>
      <c r="E139" s="256"/>
      <c r="F139" s="256"/>
      <c r="G139" s="256"/>
      <c r="H139" s="258">
        <f>$C$15*10^6</f>
        <v>1000000000000</v>
      </c>
      <c r="I139" s="255"/>
      <c r="J139" s="255"/>
      <c r="K139" s="255"/>
      <c r="L139" s="255"/>
      <c r="M139" s="255"/>
      <c r="N139" s="255"/>
      <c r="Q139" s="255"/>
      <c r="R139" s="255"/>
      <c r="S139" s="255"/>
    </row>
    <row r="140" spans="2:19" s="175" customFormat="1" outlineLevel="1">
      <c r="C140" s="256" t="s">
        <v>2306</v>
      </c>
      <c r="D140" s="257"/>
      <c r="E140" s="255"/>
      <c r="F140" s="255"/>
      <c r="I140" s="255"/>
      <c r="J140" s="255"/>
      <c r="K140" s="255"/>
      <c r="L140" s="255"/>
      <c r="M140" s="255"/>
      <c r="N140" s="255"/>
      <c r="Q140" s="255"/>
      <c r="R140" s="255"/>
      <c r="S140" s="255"/>
    </row>
    <row r="141" spans="2:19" s="175" customFormat="1" outlineLevel="1">
      <c r="B141" s="205"/>
      <c r="C141" s="255"/>
      <c r="D141" s="255"/>
      <c r="E141" s="255"/>
      <c r="F141" s="255"/>
      <c r="G141" s="255"/>
      <c r="H141" s="255"/>
      <c r="I141" s="255"/>
      <c r="J141" s="255"/>
      <c r="K141" s="255"/>
      <c r="L141" s="255"/>
      <c r="M141" s="255"/>
      <c r="N141" s="255"/>
      <c r="O141" s="255"/>
      <c r="P141" s="255"/>
      <c r="Q141" s="255"/>
      <c r="R141" s="255"/>
      <c r="S141" s="255"/>
    </row>
    <row r="142" spans="2:19" s="175" customFormat="1" outlineLevel="1">
      <c r="B142" s="205"/>
      <c r="C142" s="256"/>
      <c r="D142" s="256" t="s">
        <v>256</v>
      </c>
      <c r="E142" s="256" t="s">
        <v>257</v>
      </c>
      <c r="F142" s="256" t="s">
        <v>262</v>
      </c>
      <c r="G142" s="256" t="s">
        <v>265</v>
      </c>
      <c r="H142" s="256" t="s">
        <v>268</v>
      </c>
      <c r="I142" s="256"/>
      <c r="J142" s="255"/>
      <c r="K142" s="255"/>
      <c r="L142" s="255"/>
      <c r="M142" s="255"/>
      <c r="N142" s="255"/>
      <c r="O142" s="255"/>
      <c r="P142" s="255"/>
      <c r="Q142" s="255"/>
      <c r="R142" s="255"/>
      <c r="S142" s="255"/>
    </row>
    <row r="143" spans="2:19" s="175" customFormat="1" outlineLevel="1">
      <c r="B143" s="205"/>
      <c r="C143" s="256" t="s">
        <v>258</v>
      </c>
      <c r="D143" s="256"/>
      <c r="E143" s="256" t="s">
        <v>259</v>
      </c>
      <c r="F143" s="256" t="s">
        <v>263</v>
      </c>
      <c r="G143" s="256" t="s">
        <v>266</v>
      </c>
      <c r="H143" s="256" t="s">
        <v>269</v>
      </c>
      <c r="I143" s="258" t="s">
        <v>260</v>
      </c>
      <c r="J143" s="255"/>
      <c r="K143" s="255"/>
      <c r="L143" s="255"/>
      <c r="M143" s="255"/>
      <c r="N143" s="255"/>
      <c r="O143" s="255"/>
      <c r="P143" s="255"/>
      <c r="Q143" s="255"/>
      <c r="R143" s="255"/>
      <c r="S143" s="255"/>
    </row>
    <row r="144" spans="2:19" s="175" customFormat="1" outlineLevel="1">
      <c r="B144" s="205"/>
      <c r="C144" s="256"/>
      <c r="D144" s="259">
        <f>(E144+E145)/2/((1+D$53/4)^($D$17))</f>
        <v>839083042389.67114</v>
      </c>
      <c r="E144" s="260">
        <f t="shared" ref="E144:H145" si="25">(F144+F145)/2/((1+E53/4)^(1))</f>
        <v>827566116236.65039</v>
      </c>
      <c r="F144" s="260">
        <f t="shared" si="25"/>
        <v>845269028651.6532</v>
      </c>
      <c r="G144" s="260">
        <f t="shared" si="25"/>
        <v>878052133095.75256</v>
      </c>
      <c r="H144" s="260">
        <f t="shared" si="25"/>
        <v>927689828467.8175</v>
      </c>
      <c r="I144" s="258">
        <f t="shared" ref="I144:I149" si="26">$C$15*10^6</f>
        <v>1000000000000</v>
      </c>
      <c r="K144" s="261">
        <f>H$50*10^6</f>
        <v>839083042389.67102</v>
      </c>
      <c r="L144" s="255"/>
      <c r="M144" s="255"/>
      <c r="N144" s="255"/>
      <c r="O144" s="255"/>
      <c r="P144" s="255"/>
    </row>
    <row r="145" spans="2:16" s="175" customFormat="1" outlineLevel="1">
      <c r="B145" s="205"/>
      <c r="C145" s="256" t="s">
        <v>261</v>
      </c>
      <c r="D145" s="256"/>
      <c r="E145" s="260">
        <f t="shared" si="25"/>
        <v>862944681834.78442</v>
      </c>
      <c r="F145" s="260">
        <f t="shared" si="25"/>
        <v>877203607075.58691</v>
      </c>
      <c r="G145" s="260">
        <f t="shared" si="25"/>
        <v>903533142618.67651</v>
      </c>
      <c r="H145" s="260">
        <f t="shared" si="25"/>
        <v>943079526678.60352</v>
      </c>
      <c r="I145" s="258">
        <f t="shared" si="26"/>
        <v>1000000000000</v>
      </c>
      <c r="J145" s="255"/>
      <c r="K145" s="255"/>
      <c r="L145" s="255"/>
      <c r="M145" s="255"/>
      <c r="N145" s="255"/>
      <c r="O145" s="255"/>
      <c r="P145" s="255"/>
    </row>
    <row r="146" spans="2:16" s="175" customFormat="1" outlineLevel="1">
      <c r="B146" s="205"/>
      <c r="C146" s="256" t="s">
        <v>264</v>
      </c>
      <c r="D146" s="256"/>
      <c r="E146" s="256"/>
      <c r="F146" s="260">
        <f>(G146+G147)/2/((1+F55/4)^(1))</f>
        <v>903058288619.76965</v>
      </c>
      <c r="G146" s="260">
        <f>(H146+H147)/2/((1+G55/4)^(1))</f>
        <v>924037782213.60046</v>
      </c>
      <c r="H146" s="260">
        <f>(I146+I147)/2/((1+H55/4)^(1))</f>
        <v>955351490983.73999</v>
      </c>
      <c r="I146" s="258">
        <f t="shared" si="26"/>
        <v>1000000000000</v>
      </c>
      <c r="J146" s="255"/>
      <c r="K146" s="255"/>
      <c r="L146" s="255"/>
      <c r="M146" s="255"/>
      <c r="N146" s="255"/>
      <c r="O146" s="255"/>
      <c r="P146" s="255"/>
    </row>
    <row r="147" spans="2:16" s="175" customFormat="1" outlineLevel="1">
      <c r="B147" s="205"/>
      <c r="C147" s="256" t="s">
        <v>267</v>
      </c>
      <c r="D147" s="256"/>
      <c r="E147" s="260"/>
      <c r="F147" s="260"/>
      <c r="G147" s="260">
        <f>(H147+H148)/2/((1+G56/4)^(1))</f>
        <v>940401101003.70642</v>
      </c>
      <c r="H147" s="260">
        <f>(I147+I148)/2/((1+H56/4)^(1))</f>
        <v>965075619724.31848</v>
      </c>
      <c r="I147" s="258">
        <f t="shared" si="26"/>
        <v>1000000000000</v>
      </c>
      <c r="J147" s="255"/>
      <c r="K147" s="255"/>
      <c r="L147" s="255"/>
      <c r="M147" s="255"/>
      <c r="N147" s="255"/>
      <c r="O147" s="255"/>
      <c r="P147" s="255"/>
    </row>
    <row r="148" spans="2:16" s="175" customFormat="1" outlineLevel="1">
      <c r="B148" s="205"/>
      <c r="C148" s="256" t="s">
        <v>270</v>
      </c>
      <c r="D148" s="256"/>
      <c r="E148" s="256"/>
      <c r="F148" s="256"/>
      <c r="G148" s="256"/>
      <c r="H148" s="260">
        <f>(I148+I149)/2/((1+H57/4)^(1))</f>
        <v>972742327629.40356</v>
      </c>
      <c r="I148" s="258">
        <f t="shared" si="26"/>
        <v>1000000000000</v>
      </c>
      <c r="J148" s="255"/>
      <c r="K148" s="255"/>
      <c r="L148" s="255"/>
      <c r="M148" s="255"/>
      <c r="N148" s="255"/>
      <c r="O148" s="255"/>
      <c r="P148" s="255"/>
    </row>
    <row r="149" spans="2:16" s="175" customFormat="1" outlineLevel="1">
      <c r="B149" s="205"/>
      <c r="C149" s="256" t="s">
        <v>260</v>
      </c>
      <c r="D149" s="256"/>
      <c r="E149" s="256"/>
      <c r="F149" s="256"/>
      <c r="G149" s="256"/>
      <c r="H149" s="256"/>
      <c r="I149" s="258">
        <f t="shared" si="26"/>
        <v>1000000000000</v>
      </c>
      <c r="J149" s="255"/>
      <c r="K149" s="255"/>
      <c r="L149" s="255"/>
      <c r="M149" s="255"/>
      <c r="N149" s="255"/>
      <c r="O149" s="255"/>
      <c r="P149" s="255"/>
    </row>
    <row r="150" spans="2:16" s="175" customFormat="1" outlineLevel="1">
      <c r="B150" s="205"/>
      <c r="C150" s="256" t="s">
        <v>2307</v>
      </c>
      <c r="D150" s="257"/>
      <c r="E150" s="255"/>
      <c r="F150" s="255"/>
      <c r="G150" s="255"/>
      <c r="J150" s="255"/>
      <c r="K150" s="255"/>
      <c r="L150" s="255"/>
      <c r="M150" s="255"/>
      <c r="N150" s="255"/>
      <c r="O150" s="255"/>
      <c r="P150" s="255"/>
    </row>
    <row r="151" spans="2:16" s="175" customFormat="1" outlineLevel="1">
      <c r="B151" s="205"/>
      <c r="C151" s="255"/>
      <c r="D151" s="255"/>
      <c r="E151" s="255"/>
      <c r="F151" s="255"/>
      <c r="G151" s="255"/>
      <c r="H151" s="255"/>
      <c r="I151" s="255"/>
      <c r="J151" s="255"/>
      <c r="K151" s="255"/>
      <c r="L151" s="255"/>
      <c r="M151" s="255"/>
      <c r="N151" s="255"/>
      <c r="O151" s="255"/>
      <c r="P151" s="255"/>
    </row>
    <row r="152" spans="2:16" s="175" customFormat="1" outlineLevel="1">
      <c r="B152" s="205"/>
      <c r="C152" s="256"/>
      <c r="D152" s="256" t="s">
        <v>256</v>
      </c>
      <c r="E152" s="256" t="s">
        <v>257</v>
      </c>
      <c r="F152" s="256" t="s">
        <v>262</v>
      </c>
      <c r="G152" s="256" t="s">
        <v>265</v>
      </c>
      <c r="H152" s="256" t="s">
        <v>268</v>
      </c>
      <c r="I152" s="256" t="s">
        <v>271</v>
      </c>
      <c r="J152" s="256"/>
      <c r="K152" s="255"/>
      <c r="L152" s="255"/>
      <c r="M152" s="255"/>
      <c r="N152" s="255"/>
      <c r="O152" s="255"/>
      <c r="P152" s="255"/>
    </row>
    <row r="153" spans="2:16" s="175" customFormat="1" outlineLevel="1">
      <c r="B153" s="205"/>
      <c r="C153" s="256" t="s">
        <v>258</v>
      </c>
      <c r="D153" s="256"/>
      <c r="E153" s="256" t="s">
        <v>259</v>
      </c>
      <c r="F153" s="256" t="s">
        <v>263</v>
      </c>
      <c r="G153" s="256" t="s">
        <v>266</v>
      </c>
      <c r="H153" s="256" t="s">
        <v>269</v>
      </c>
      <c r="I153" s="256" t="s">
        <v>272</v>
      </c>
      <c r="J153" s="258" t="s">
        <v>260</v>
      </c>
      <c r="K153" s="255"/>
      <c r="L153" s="255"/>
      <c r="M153" s="255"/>
      <c r="N153" s="255"/>
      <c r="O153" s="255"/>
      <c r="P153" s="255"/>
    </row>
    <row r="154" spans="2:16" s="175" customFormat="1" outlineLevel="1">
      <c r="B154" s="205"/>
      <c r="C154" s="256"/>
      <c r="D154" s="259">
        <f>(E154+E155)/2/((1+D$53/4)^($D$17))</f>
        <v>799601248015.76416</v>
      </c>
      <c r="E154" s="260">
        <f t="shared" ref="E154:I154" si="27">(F154+F155)/2/((1+E53/4)^(1))</f>
        <v>783826453693.03894</v>
      </c>
      <c r="F154" s="260">
        <f t="shared" si="27"/>
        <v>795122092559.09631</v>
      </c>
      <c r="G154" s="260">
        <f t="shared" si="27"/>
        <v>819639741585.10767</v>
      </c>
      <c r="H154" s="260">
        <f t="shared" si="27"/>
        <v>858580995837.88452</v>
      </c>
      <c r="I154" s="260">
        <f t="shared" si="27"/>
        <v>916725406807.50391</v>
      </c>
      <c r="J154" s="258">
        <f t="shared" ref="J154:J160" si="28">$C$15*10^6</f>
        <v>1000000000000</v>
      </c>
      <c r="L154" s="261">
        <f>I$50*10^6</f>
        <v>799601248015.76416</v>
      </c>
      <c r="M154" s="255"/>
      <c r="N154" s="255"/>
      <c r="O154" s="255"/>
      <c r="P154" s="255"/>
    </row>
    <row r="155" spans="2:16" s="175" customFormat="1" outlineLevel="1">
      <c r="B155" s="205"/>
      <c r="C155" s="256" t="s">
        <v>261</v>
      </c>
      <c r="D155" s="256"/>
      <c r="E155" s="260">
        <f>(F155+F156)/2/((1+E54/4)^(1))</f>
        <v>827139893657.23645</v>
      </c>
      <c r="F155" s="260">
        <f>(G155+G156)/2/((1+F54/4)^(1))</f>
        <v>836312050473.53711</v>
      </c>
      <c r="G155" s="260">
        <f>(H155+H156)/2/((1+G54/4)^(1))</f>
        <v>856250140193.96606</v>
      </c>
      <c r="H155" s="260">
        <f>(I155+I156)/2/((1+H54/4)^(1))</f>
        <v>887735484723.90979</v>
      </c>
      <c r="I155" s="260">
        <f>(J155+J156)/2/((1+I54/4)^(1))</f>
        <v>934283345236.10986</v>
      </c>
      <c r="J155" s="258">
        <f t="shared" si="28"/>
        <v>1000000000000</v>
      </c>
      <c r="K155" s="255"/>
      <c r="L155" s="255"/>
      <c r="M155" s="255"/>
      <c r="N155" s="255"/>
      <c r="O155" s="255"/>
      <c r="P155" s="255"/>
    </row>
    <row r="156" spans="2:16" s="175" customFormat="1" outlineLevel="1">
      <c r="B156" s="205"/>
      <c r="C156" s="256" t="s">
        <v>264</v>
      </c>
      <c r="D156" s="256"/>
      <c r="E156" s="256"/>
      <c r="F156" s="260">
        <f>(G156+G157)/2/((1+F55/4)^(1))</f>
        <v>870084276063.42908</v>
      </c>
      <c r="G156" s="260">
        <f>(H156+H157)/2/((1+G55/4)^(1))</f>
        <v>886127085804.60327</v>
      </c>
      <c r="H156" s="260">
        <f>(I156+I157)/2/((1+H55/4)^(1))</f>
        <v>911348299088.08948</v>
      </c>
      <c r="I156" s="260">
        <f>(J156+J157)/2/((1+I55/4)^(1))</f>
        <v>948347884921.94922</v>
      </c>
      <c r="J156" s="258">
        <f t="shared" si="28"/>
        <v>1000000000000</v>
      </c>
      <c r="K156" s="255"/>
      <c r="L156" s="255"/>
      <c r="M156" s="255"/>
      <c r="N156" s="255"/>
      <c r="O156" s="255"/>
      <c r="P156" s="255"/>
    </row>
    <row r="157" spans="2:16" s="175" customFormat="1" outlineLevel="1">
      <c r="B157" s="205"/>
      <c r="C157" s="256" t="s">
        <v>267</v>
      </c>
      <c r="D157" s="256"/>
      <c r="E157" s="260"/>
      <c r="F157" s="260"/>
      <c r="G157" s="260">
        <f>(H157+H158)/2/((1+G56/4)^(1))</f>
        <v>910234208268.70728</v>
      </c>
      <c r="H157" s="260">
        <f>(I157+I158)/2/((1+H56/4)^(1))</f>
        <v>930289036384.53259</v>
      </c>
      <c r="I157" s="260">
        <f>(J157+J158)/2/((1+I56/4)^(1))</f>
        <v>959532738469.67871</v>
      </c>
      <c r="J157" s="258">
        <f t="shared" si="28"/>
        <v>1000000000000</v>
      </c>
      <c r="K157" s="255"/>
      <c r="L157" s="255"/>
      <c r="M157" s="255"/>
      <c r="N157" s="255"/>
      <c r="O157" s="255"/>
      <c r="P157" s="255"/>
    </row>
    <row r="158" spans="2:16" s="175" customFormat="1" outlineLevel="1">
      <c r="B158" s="205"/>
      <c r="C158" s="256" t="s">
        <v>270</v>
      </c>
      <c r="D158" s="256"/>
      <c r="E158" s="256"/>
      <c r="F158" s="256"/>
      <c r="G158" s="256"/>
      <c r="H158" s="260">
        <f>(I158+I159)/2/((1+H57/4)^(1))</f>
        <v>945366131602.61621</v>
      </c>
      <c r="I158" s="260">
        <f>(J158+J159)/2/((1+I57/4)^(1))</f>
        <v>968376364964.67603</v>
      </c>
      <c r="J158" s="258">
        <f t="shared" si="28"/>
        <v>1000000000000</v>
      </c>
      <c r="K158" s="255"/>
      <c r="L158" s="255"/>
      <c r="M158" s="255"/>
      <c r="N158" s="255"/>
      <c r="O158" s="255"/>
      <c r="P158" s="255"/>
    </row>
    <row r="159" spans="2:16" s="175" customFormat="1" outlineLevel="1">
      <c r="B159" s="205"/>
      <c r="C159" s="256" t="s">
        <v>273</v>
      </c>
      <c r="D159" s="256"/>
      <c r="E159" s="260"/>
      <c r="F159" s="260"/>
      <c r="G159" s="260"/>
      <c r="H159" s="260"/>
      <c r="I159" s="260">
        <f>(J159+J160)/2/((1+I58/4)^(1))</f>
        <v>975337000334.22351</v>
      </c>
      <c r="J159" s="258">
        <f t="shared" si="28"/>
        <v>1000000000000</v>
      </c>
      <c r="K159" s="255"/>
      <c r="L159" s="255"/>
      <c r="M159" s="255"/>
      <c r="N159" s="255"/>
      <c r="O159" s="255"/>
      <c r="P159" s="255"/>
    </row>
    <row r="160" spans="2:16" s="175" customFormat="1" outlineLevel="1">
      <c r="B160" s="205"/>
      <c r="C160" s="256" t="s">
        <v>260</v>
      </c>
      <c r="D160" s="256"/>
      <c r="E160" s="256"/>
      <c r="F160" s="256"/>
      <c r="G160" s="256"/>
      <c r="H160" s="256"/>
      <c r="I160" s="256"/>
      <c r="J160" s="258">
        <f t="shared" si="28"/>
        <v>1000000000000</v>
      </c>
      <c r="K160" s="255"/>
      <c r="L160" s="255"/>
      <c r="M160" s="255"/>
      <c r="N160" s="255"/>
      <c r="O160" s="255"/>
      <c r="P160" s="255"/>
    </row>
    <row r="161" spans="2:16" s="175" customFormat="1" outlineLevel="1">
      <c r="B161" s="205"/>
      <c r="C161" s="256" t="s">
        <v>2355</v>
      </c>
      <c r="D161" s="257"/>
      <c r="E161" s="255"/>
      <c r="F161" s="255"/>
      <c r="G161" s="255"/>
      <c r="H161" s="255"/>
      <c r="K161" s="255"/>
      <c r="L161" s="255"/>
      <c r="M161" s="255"/>
      <c r="N161" s="255"/>
      <c r="O161" s="255"/>
      <c r="P161" s="255"/>
    </row>
    <row r="162" spans="2:16" s="175" customFormat="1" outlineLevel="1">
      <c r="B162" s="205"/>
      <c r="C162" s="255"/>
      <c r="D162" s="255"/>
      <c r="E162" s="255"/>
      <c r="F162" s="255"/>
      <c r="G162" s="255"/>
      <c r="H162" s="255"/>
      <c r="I162" s="255"/>
      <c r="J162" s="255"/>
      <c r="K162" s="255"/>
      <c r="L162" s="255"/>
      <c r="M162" s="255"/>
      <c r="N162" s="255"/>
      <c r="O162" s="255"/>
      <c r="P162" s="255"/>
    </row>
    <row r="163" spans="2:16" s="175" customFormat="1" outlineLevel="1">
      <c r="B163" s="205"/>
      <c r="C163" s="256"/>
      <c r="D163" s="256" t="s">
        <v>256</v>
      </c>
      <c r="E163" s="256" t="s">
        <v>257</v>
      </c>
      <c r="F163" s="256" t="s">
        <v>262</v>
      </c>
      <c r="G163" s="256" t="s">
        <v>265</v>
      </c>
      <c r="H163" s="256" t="s">
        <v>268</v>
      </c>
      <c r="I163" s="256" t="s">
        <v>271</v>
      </c>
      <c r="J163" s="256" t="s">
        <v>274</v>
      </c>
      <c r="K163" s="256"/>
      <c r="L163" s="255"/>
      <c r="M163" s="255"/>
      <c r="N163" s="255"/>
      <c r="O163" s="255"/>
      <c r="P163" s="255"/>
    </row>
    <row r="164" spans="2:16" s="175" customFormat="1" outlineLevel="1">
      <c r="B164" s="205"/>
      <c r="C164" s="256" t="s">
        <v>258</v>
      </c>
      <c r="D164" s="256"/>
      <c r="E164" s="256" t="s">
        <v>259</v>
      </c>
      <c r="F164" s="256" t="s">
        <v>263</v>
      </c>
      <c r="G164" s="256" t="s">
        <v>266</v>
      </c>
      <c r="H164" s="256" t="s">
        <v>269</v>
      </c>
      <c r="I164" s="256" t="s">
        <v>272</v>
      </c>
      <c r="J164" s="256" t="s">
        <v>275</v>
      </c>
      <c r="K164" s="258" t="s">
        <v>260</v>
      </c>
      <c r="L164" s="255"/>
      <c r="M164" s="255"/>
      <c r="N164" s="255"/>
      <c r="O164" s="255"/>
      <c r="P164" s="255"/>
    </row>
    <row r="165" spans="2:16" s="175" customFormat="1" outlineLevel="1">
      <c r="B165" s="205"/>
      <c r="C165" s="256"/>
      <c r="D165" s="259">
        <f>(E165+E166)/2/((1+D$53/4)^($D$17))</f>
        <v>759782546303.57336</v>
      </c>
      <c r="E165" s="260">
        <f t="shared" ref="E165:J166" si="29">(F165+F166)/2/((1+E53/4)^(1))</f>
        <v>739983206708.18213</v>
      </c>
      <c r="F165" s="260">
        <f t="shared" si="29"/>
        <v>745196455414.14514</v>
      </c>
      <c r="G165" s="260">
        <f t="shared" si="29"/>
        <v>761919362404.11353</v>
      </c>
      <c r="H165" s="260">
        <f t="shared" si="29"/>
        <v>790851961926.22327</v>
      </c>
      <c r="I165" s="260">
        <f t="shared" si="29"/>
        <v>835848287256.48853</v>
      </c>
      <c r="J165" s="260">
        <f t="shared" si="29"/>
        <v>901531588106.70935</v>
      </c>
      <c r="K165" s="258">
        <f t="shared" ref="K165:K172" si="30">$C$15*10^6</f>
        <v>1000000000000</v>
      </c>
      <c r="M165" s="261">
        <f>J$50*10^6</f>
        <v>759782546303.57336</v>
      </c>
      <c r="N165" s="255"/>
      <c r="O165" s="255"/>
      <c r="P165" s="255"/>
    </row>
    <row r="166" spans="2:16" s="175" customFormat="1" outlineLevel="1">
      <c r="B166" s="205"/>
      <c r="C166" s="256" t="s">
        <v>261</v>
      </c>
      <c r="D166" s="256"/>
      <c r="E166" s="260">
        <f t="shared" si="29"/>
        <v>790759918613.98865</v>
      </c>
      <c r="F166" s="260">
        <f t="shared" si="29"/>
        <v>794983597206.63367</v>
      </c>
      <c r="G166" s="260">
        <f t="shared" si="29"/>
        <v>808741560306.16345</v>
      </c>
      <c r="H166" s="260">
        <f t="shared" si="29"/>
        <v>832486038805.99158</v>
      </c>
      <c r="I166" s="260">
        <f t="shared" si="29"/>
        <v>869143915217.91577</v>
      </c>
      <c r="J166" s="260">
        <f t="shared" si="29"/>
        <v>922020548769.98096</v>
      </c>
      <c r="K166" s="258">
        <f t="shared" si="30"/>
        <v>1000000000000</v>
      </c>
      <c r="L166" s="255"/>
      <c r="M166" s="255"/>
      <c r="N166" s="255"/>
      <c r="O166" s="255"/>
      <c r="P166" s="255"/>
    </row>
    <row r="167" spans="2:16" s="175" customFormat="1" outlineLevel="1">
      <c r="B167" s="205"/>
      <c r="C167" s="256" t="s">
        <v>264</v>
      </c>
      <c r="D167" s="256"/>
      <c r="E167" s="256"/>
      <c r="F167" s="260">
        <f>(G167+G168)/2/((1+F55/4)^(1))</f>
        <v>836360544990.84802</v>
      </c>
      <c r="G167" s="260">
        <f>(H167+H168)/2/((1+G55/4)^(1))</f>
        <v>847531733891.79944</v>
      </c>
      <c r="H167" s="260">
        <f>(I167+I168)/2/((1+H55/4)^(1))</f>
        <v>866776545970.9679</v>
      </c>
      <c r="I167" s="260">
        <f>(J167+J168)/2/((1+I55/4)^(1))</f>
        <v>896319156041.60559</v>
      </c>
      <c r="J167" s="260">
        <f>(K167+K168)/2/((1+J55/4)^(1))</f>
        <v>938536892716.39758</v>
      </c>
      <c r="K167" s="258">
        <f t="shared" si="30"/>
        <v>1000000000000</v>
      </c>
      <c r="L167" s="255"/>
      <c r="M167" s="255"/>
      <c r="N167" s="255"/>
      <c r="O167" s="255"/>
      <c r="P167" s="255"/>
    </row>
    <row r="168" spans="2:16" s="175" customFormat="1" outlineLevel="1">
      <c r="B168" s="205"/>
      <c r="C168" s="256" t="s">
        <v>267</v>
      </c>
      <c r="D168" s="256"/>
      <c r="E168" s="260"/>
      <c r="F168" s="260"/>
      <c r="G168" s="260">
        <f>(H168+H169)/2/((1+G56/4)^(1))</f>
        <v>879204114857.2865</v>
      </c>
      <c r="H168" s="260">
        <f>(I168+I169)/2/((1+H56/4)^(1))</f>
        <v>894648095186.15991</v>
      </c>
      <c r="I168" s="260">
        <f>(J168+J169)/2/((1+I56/4)^(1))</f>
        <v>918251824694.36389</v>
      </c>
      <c r="J168" s="260">
        <f>(K168+K169)/2/((1+J56/4)^(1))</f>
        <v>951738121953.71863</v>
      </c>
      <c r="K168" s="258">
        <f t="shared" si="30"/>
        <v>1000000000000</v>
      </c>
      <c r="L168" s="255"/>
      <c r="M168" s="255"/>
      <c r="N168" s="255"/>
      <c r="O168" s="255"/>
      <c r="P168" s="255"/>
    </row>
    <row r="169" spans="2:16" s="175" customFormat="1" outlineLevel="1">
      <c r="B169" s="205"/>
      <c r="C169" s="256" t="s">
        <v>270</v>
      </c>
      <c r="D169" s="256"/>
      <c r="E169" s="256"/>
      <c r="F169" s="256"/>
      <c r="G169" s="256"/>
      <c r="H169" s="260">
        <f>(I169+I170)/2/((1+H57/4)^(1))</f>
        <v>917065556934.47729</v>
      </c>
      <c r="I169" s="260">
        <f>(J169+J170)/2/((1+I57/4)^(1))</f>
        <v>935795831056.64014</v>
      </c>
      <c r="J169" s="260">
        <f>(K169+K170)/2/((1+J57/4)^(1))</f>
        <v>962218094191.33521</v>
      </c>
      <c r="K169" s="258">
        <f t="shared" si="30"/>
        <v>1000000000000</v>
      </c>
      <c r="L169" s="255"/>
      <c r="M169" s="255"/>
      <c r="N169" s="255"/>
      <c r="O169" s="255"/>
      <c r="P169" s="255"/>
    </row>
    <row r="170" spans="2:16" s="175" customFormat="1" outlineLevel="1">
      <c r="B170" s="205"/>
      <c r="C170" s="256" t="s">
        <v>273</v>
      </c>
      <c r="D170" s="256"/>
      <c r="E170" s="260"/>
      <c r="F170" s="260"/>
      <c r="G170" s="260"/>
      <c r="H170" s="260"/>
      <c r="I170" s="260">
        <f>(J170+J171)/2/((1+I58/4)^(1))</f>
        <v>949730337357.12305</v>
      </c>
      <c r="J170" s="260">
        <f>(K170+K171)/2/((1+J58/4)^(1))</f>
        <v>970492915521.8678</v>
      </c>
      <c r="K170" s="258">
        <f t="shared" si="30"/>
        <v>1000000000000</v>
      </c>
      <c r="L170" s="255"/>
      <c r="M170" s="255"/>
      <c r="N170" s="255"/>
      <c r="O170" s="255"/>
      <c r="P170" s="255"/>
    </row>
    <row r="171" spans="2:16" s="175" customFormat="1" outlineLevel="1">
      <c r="B171" s="205"/>
      <c r="C171" s="256" t="s">
        <v>276</v>
      </c>
      <c r="D171" s="256"/>
      <c r="E171" s="260"/>
      <c r="F171" s="260"/>
      <c r="G171" s="260"/>
      <c r="H171" s="260"/>
      <c r="I171" s="260"/>
      <c r="J171" s="260">
        <f>(K171+K172)/2/((1+J59/4)^(1))</f>
        <v>976998745374.15955</v>
      </c>
      <c r="K171" s="258">
        <f t="shared" si="30"/>
        <v>1000000000000</v>
      </c>
      <c r="L171" s="255"/>
      <c r="M171" s="255"/>
      <c r="N171" s="255"/>
      <c r="O171" s="255"/>
      <c r="P171" s="255"/>
    </row>
    <row r="172" spans="2:16" s="175" customFormat="1" outlineLevel="1">
      <c r="B172" s="205"/>
      <c r="C172" s="256" t="s">
        <v>260</v>
      </c>
      <c r="D172" s="256"/>
      <c r="E172" s="256"/>
      <c r="F172" s="256"/>
      <c r="G172" s="256"/>
      <c r="H172" s="256"/>
      <c r="I172" s="256"/>
      <c r="J172" s="256"/>
      <c r="K172" s="258">
        <f t="shared" si="30"/>
        <v>1000000000000</v>
      </c>
      <c r="L172" s="255"/>
      <c r="M172" s="255"/>
      <c r="N172" s="255"/>
      <c r="O172" s="255"/>
      <c r="P172" s="255"/>
    </row>
    <row r="173" spans="2:16" s="175" customFormat="1" outlineLevel="1">
      <c r="B173" s="205"/>
      <c r="C173" s="256" t="s">
        <v>2356</v>
      </c>
      <c r="D173" s="257"/>
      <c r="E173" s="255"/>
      <c r="F173" s="255"/>
      <c r="G173" s="255"/>
      <c r="H173" s="255"/>
      <c r="I173" s="255"/>
      <c r="L173" s="255"/>
      <c r="M173" s="255"/>
      <c r="N173" s="255"/>
      <c r="O173" s="255"/>
      <c r="P173" s="255"/>
    </row>
    <row r="174" spans="2:16" s="175" customFormat="1" outlineLevel="1">
      <c r="B174" s="205"/>
      <c r="O174" s="255"/>
      <c r="P174" s="255"/>
    </row>
    <row r="175" spans="2:16" s="175" customFormat="1" outlineLevel="1">
      <c r="B175" s="205"/>
      <c r="C175" s="256"/>
      <c r="D175" s="256" t="s">
        <v>256</v>
      </c>
      <c r="E175" s="256" t="s">
        <v>257</v>
      </c>
      <c r="F175" s="256" t="s">
        <v>262</v>
      </c>
      <c r="G175" s="256" t="s">
        <v>265</v>
      </c>
      <c r="H175" s="256" t="s">
        <v>268</v>
      </c>
      <c r="I175" s="256" t="s">
        <v>271</v>
      </c>
      <c r="J175" s="256" t="s">
        <v>274</v>
      </c>
      <c r="K175" s="256" t="s">
        <v>277</v>
      </c>
      <c r="L175" s="256"/>
      <c r="M175" s="255"/>
      <c r="N175" s="255"/>
      <c r="O175" s="255"/>
      <c r="P175" s="255"/>
    </row>
    <row r="176" spans="2:16" s="175" customFormat="1" outlineLevel="1">
      <c r="B176" s="205"/>
      <c r="C176" s="256" t="s">
        <v>258</v>
      </c>
      <c r="D176" s="256"/>
      <c r="E176" s="256" t="s">
        <v>259</v>
      </c>
      <c r="F176" s="256" t="s">
        <v>263</v>
      </c>
      <c r="G176" s="256" t="s">
        <v>266</v>
      </c>
      <c r="H176" s="256" t="s">
        <v>269</v>
      </c>
      <c r="I176" s="256" t="s">
        <v>272</v>
      </c>
      <c r="J176" s="256" t="s">
        <v>275</v>
      </c>
      <c r="K176" s="256" t="s">
        <v>278</v>
      </c>
      <c r="L176" s="258" t="s">
        <v>260</v>
      </c>
      <c r="M176" s="255"/>
      <c r="N176" s="255"/>
      <c r="O176" s="255"/>
      <c r="P176" s="255"/>
    </row>
    <row r="177" spans="2:19" s="175" customFormat="1" outlineLevel="1">
      <c r="B177" s="205"/>
      <c r="C177" s="256"/>
      <c r="D177" s="259">
        <f>(E177+E178)/2/((1+D$53/4)^($D$17))</f>
        <v>719498928214.30627</v>
      </c>
      <c r="E177" s="260">
        <f t="shared" ref="E177:K179" si="31">(F177+F178)/2/((1+E53/4)^(1))</f>
        <v>695921866815.98071</v>
      </c>
      <c r="F177" s="260">
        <f t="shared" si="31"/>
        <v>695390745915.19836</v>
      </c>
      <c r="G177" s="260">
        <f t="shared" si="31"/>
        <v>704804851714.45496</v>
      </c>
      <c r="H177" s="260">
        <f t="shared" si="31"/>
        <v>724433332170.18225</v>
      </c>
      <c r="I177" s="260">
        <f t="shared" si="31"/>
        <v>757315292400.87207</v>
      </c>
      <c r="J177" s="260">
        <f t="shared" si="31"/>
        <v>806944744727.15332</v>
      </c>
      <c r="K177" s="260">
        <f t="shared" si="31"/>
        <v>883119523977.9574</v>
      </c>
      <c r="L177" s="258">
        <f t="shared" ref="L177:L185" si="32">$C$15*10^6</f>
        <v>1000000000000</v>
      </c>
      <c r="N177" s="261">
        <f>K$50*10^6</f>
        <v>719498928214.3064</v>
      </c>
      <c r="O177" s="255"/>
      <c r="P177" s="255"/>
    </row>
    <row r="178" spans="2:19" s="175" customFormat="1" outlineLevel="1">
      <c r="B178" s="205"/>
      <c r="C178" s="256" t="s">
        <v>261</v>
      </c>
      <c r="D178" s="256"/>
      <c r="E178" s="260">
        <f t="shared" si="31"/>
        <v>753661363805.72498</v>
      </c>
      <c r="F178" s="260">
        <f t="shared" si="31"/>
        <v>753081283903.82117</v>
      </c>
      <c r="G178" s="260">
        <f t="shared" si="31"/>
        <v>760879885092.76343</v>
      </c>
      <c r="H178" s="260">
        <f t="shared" si="31"/>
        <v>777217046261.42834</v>
      </c>
      <c r="I178" s="260">
        <f t="shared" si="31"/>
        <v>804485451640.19202</v>
      </c>
      <c r="J178" s="260">
        <f t="shared" si="31"/>
        <v>845273655193.10742</v>
      </c>
      <c r="K178" s="260">
        <f t="shared" si="31"/>
        <v>907044582022.59607</v>
      </c>
      <c r="L178" s="258">
        <f t="shared" si="32"/>
        <v>1000000000000</v>
      </c>
      <c r="M178" s="255"/>
      <c r="N178" s="255"/>
      <c r="O178" s="255"/>
      <c r="P178" s="255"/>
    </row>
    <row r="179" spans="2:19" s="175" customFormat="1" outlineLevel="1">
      <c r="B179" s="205"/>
      <c r="C179" s="256" t="s">
        <v>264</v>
      </c>
      <c r="D179" s="256"/>
      <c r="E179" s="256"/>
      <c r="F179" s="260">
        <f t="shared" si="31"/>
        <v>801728238055.78748</v>
      </c>
      <c r="G179" s="260">
        <f t="shared" si="31"/>
        <v>808093894080.7085</v>
      </c>
      <c r="H179" s="260">
        <f t="shared" si="31"/>
        <v>821482444040.59314</v>
      </c>
      <c r="I179" s="260">
        <f t="shared" si="31"/>
        <v>843768007956.53979</v>
      </c>
      <c r="J179" s="260">
        <f t="shared" si="31"/>
        <v>876870822158.96228</v>
      </c>
      <c r="K179" s="260">
        <f t="shared" si="31"/>
        <v>926479966471.99548</v>
      </c>
      <c r="L179" s="258">
        <f t="shared" si="32"/>
        <v>1000000000000</v>
      </c>
      <c r="M179" s="255"/>
      <c r="N179" s="255"/>
      <c r="O179" s="255"/>
      <c r="P179" s="255"/>
    </row>
    <row r="180" spans="2:19" s="175" customFormat="1" outlineLevel="1">
      <c r="B180" s="205"/>
      <c r="C180" s="256" t="s">
        <v>267</v>
      </c>
      <c r="D180" s="256"/>
      <c r="E180" s="260"/>
      <c r="F180" s="260"/>
      <c r="G180" s="260">
        <f>(H180+H181)/2/((1+G56/4)^(1))</f>
        <v>847140678971.17798</v>
      </c>
      <c r="H180" s="260">
        <f>(I180+I181)/2/((1+H56/4)^(1))</f>
        <v>857978560760.07996</v>
      </c>
      <c r="I180" s="260">
        <f>(J180+J181)/2/((1+I56/4)^(1))</f>
        <v>875981114316.1438</v>
      </c>
      <c r="J180" s="260">
        <f>(K180+K181)/2/((1+J56/4)^(1))</f>
        <v>902577461264.97034</v>
      </c>
      <c r="K180" s="260">
        <f>(L180+L181)/2/((1+K56/4)^(1))</f>
        <v>942111090446.49011</v>
      </c>
      <c r="L180" s="258">
        <f t="shared" si="32"/>
        <v>1000000000000</v>
      </c>
      <c r="M180" s="255"/>
      <c r="N180" s="255"/>
      <c r="O180" s="255"/>
      <c r="P180" s="255"/>
    </row>
    <row r="181" spans="2:19" s="175" customFormat="1" outlineLevel="1">
      <c r="B181" s="205"/>
      <c r="C181" s="256" t="s">
        <v>270</v>
      </c>
      <c r="D181" s="256"/>
      <c r="E181" s="256"/>
      <c r="F181" s="256"/>
      <c r="G181" s="256"/>
      <c r="H181" s="260">
        <f>(I181+I182)/2/((1+H57/4)^(1))</f>
        <v>887664239840.27429</v>
      </c>
      <c r="I181" s="260">
        <f>(J181+J182)/2/((1+I57/4)^(1))</f>
        <v>902073461355.69507</v>
      </c>
      <c r="J181" s="260">
        <f>(K181+K182)/2/((1+J57/4)^(1))</f>
        <v>923271890604.38196</v>
      </c>
      <c r="K181" s="260">
        <f>(L181+L182)/2/((1+K57/4)^(1))</f>
        <v>954581792701.17285</v>
      </c>
      <c r="L181" s="258">
        <f t="shared" si="32"/>
        <v>1000000000000</v>
      </c>
      <c r="M181" s="255"/>
      <c r="N181" s="255"/>
      <c r="O181" s="255"/>
      <c r="P181" s="255"/>
    </row>
    <row r="182" spans="2:19" s="175" customFormat="1" outlineLevel="1">
      <c r="B182" s="205"/>
      <c r="C182" s="256" t="s">
        <v>273</v>
      </c>
      <c r="D182" s="256"/>
      <c r="E182" s="260"/>
      <c r="F182" s="260"/>
      <c r="G182" s="260"/>
      <c r="H182" s="260"/>
      <c r="I182" s="260">
        <f>(J182+J183)/2/((1+I58/4)^(1))</f>
        <v>923002336473.58899</v>
      </c>
      <c r="J182" s="260">
        <f>(K182+K183)/2/((1+J58/4)^(1))</f>
        <v>939791880863.44104</v>
      </c>
      <c r="K182" s="260">
        <f>(L182+L183)/2/((1+K58/4)^(1))</f>
        <v>964467321377.92944</v>
      </c>
      <c r="L182" s="258">
        <f t="shared" si="32"/>
        <v>1000000000000</v>
      </c>
      <c r="M182" s="255"/>
      <c r="N182" s="255"/>
      <c r="O182" s="255"/>
      <c r="P182" s="255"/>
    </row>
    <row r="183" spans="2:19" s="175" customFormat="1" outlineLevel="1">
      <c r="B183" s="205"/>
      <c r="C183" s="256" t="s">
        <v>276</v>
      </c>
      <c r="D183" s="256"/>
      <c r="E183" s="260"/>
      <c r="F183" s="260"/>
      <c r="G183" s="260"/>
      <c r="H183" s="260"/>
      <c r="I183" s="260"/>
      <c r="J183" s="260">
        <f>(K183+K184)/2/((1+J59/4)^(1))</f>
        <v>952892055370.495</v>
      </c>
      <c r="K183" s="260">
        <f>(L183+L184)/2/((1+K59/4)^(1))</f>
        <v>972263727005.0094</v>
      </c>
      <c r="L183" s="258">
        <f t="shared" si="32"/>
        <v>1000000000000</v>
      </c>
      <c r="M183" s="255"/>
      <c r="N183" s="255"/>
      <c r="O183" s="255"/>
      <c r="P183" s="255"/>
    </row>
    <row r="184" spans="2:19" s="175" customFormat="1" outlineLevel="1">
      <c r="B184" s="205"/>
      <c r="C184" s="256" t="s">
        <v>279</v>
      </c>
      <c r="D184" s="256"/>
      <c r="E184" s="260"/>
      <c r="F184" s="260"/>
      <c r="G184" s="260"/>
      <c r="H184" s="260"/>
      <c r="I184" s="260"/>
      <c r="J184" s="260"/>
      <c r="K184" s="260">
        <f>(L184+L185)/2/((1+K60/4)^(1))</f>
        <v>978387816576.1803</v>
      </c>
      <c r="L184" s="258">
        <f t="shared" si="32"/>
        <v>1000000000000</v>
      </c>
      <c r="M184" s="255"/>
      <c r="N184" s="255"/>
      <c r="O184" s="255"/>
      <c r="P184" s="255"/>
    </row>
    <row r="185" spans="2:19" s="175" customFormat="1" outlineLevel="1">
      <c r="B185" s="205"/>
      <c r="C185" s="256" t="s">
        <v>260</v>
      </c>
      <c r="D185" s="256"/>
      <c r="E185" s="256"/>
      <c r="F185" s="256"/>
      <c r="G185" s="256"/>
      <c r="H185" s="256"/>
      <c r="I185" s="256"/>
      <c r="J185" s="256"/>
      <c r="K185" s="260"/>
      <c r="L185" s="258">
        <f t="shared" si="32"/>
        <v>1000000000000</v>
      </c>
      <c r="M185" s="255"/>
      <c r="N185" s="255"/>
      <c r="O185" s="255"/>
      <c r="P185" s="255"/>
    </row>
    <row r="186" spans="2:19" s="175" customFormat="1" outlineLevel="1">
      <c r="B186" s="205"/>
      <c r="C186" s="256" t="s">
        <v>2356</v>
      </c>
      <c r="D186" s="257"/>
      <c r="E186" s="255"/>
      <c r="F186" s="255"/>
      <c r="G186" s="255"/>
      <c r="H186" s="255"/>
      <c r="I186" s="255"/>
      <c r="M186" s="255"/>
      <c r="N186" s="255"/>
      <c r="O186" s="255"/>
      <c r="P186" s="255"/>
    </row>
    <row r="187" spans="2:19" s="175" customFormat="1" outlineLevel="1">
      <c r="B187" s="205"/>
      <c r="O187" s="255"/>
      <c r="P187" s="255"/>
    </row>
    <row r="188" spans="2:19" s="175" customFormat="1" outlineLevel="1">
      <c r="B188" s="205"/>
      <c r="C188" s="256"/>
      <c r="D188" s="256" t="s">
        <v>256</v>
      </c>
      <c r="E188" s="256" t="s">
        <v>257</v>
      </c>
      <c r="F188" s="256" t="s">
        <v>262</v>
      </c>
      <c r="G188" s="256" t="s">
        <v>265</v>
      </c>
      <c r="H188" s="256" t="s">
        <v>268</v>
      </c>
      <c r="I188" s="256" t="s">
        <v>271</v>
      </c>
      <c r="J188" s="256" t="s">
        <v>274</v>
      </c>
      <c r="K188" s="256" t="s">
        <v>277</v>
      </c>
      <c r="L188" s="256" t="s">
        <v>280</v>
      </c>
      <c r="M188" s="255"/>
      <c r="N188" s="255"/>
      <c r="O188" s="255"/>
      <c r="P188" s="255"/>
      <c r="Q188" s="255"/>
      <c r="R188" s="255"/>
      <c r="S188" s="255"/>
    </row>
    <row r="189" spans="2:19" s="175" customFormat="1" outlineLevel="1">
      <c r="B189" s="205"/>
      <c r="C189" s="256" t="s">
        <v>258</v>
      </c>
      <c r="D189" s="256"/>
      <c r="E189" s="256" t="s">
        <v>259</v>
      </c>
      <c r="F189" s="256" t="s">
        <v>263</v>
      </c>
      <c r="G189" s="256" t="s">
        <v>266</v>
      </c>
      <c r="H189" s="256" t="s">
        <v>269</v>
      </c>
      <c r="I189" s="256" t="s">
        <v>272</v>
      </c>
      <c r="J189" s="256" t="s">
        <v>275</v>
      </c>
      <c r="K189" s="256" t="s">
        <v>278</v>
      </c>
      <c r="L189" s="256" t="s">
        <v>281</v>
      </c>
      <c r="M189" s="258" t="s">
        <v>260</v>
      </c>
      <c r="N189" s="255"/>
      <c r="O189" s="255"/>
      <c r="P189" s="255"/>
      <c r="Q189" s="255"/>
      <c r="R189" s="255"/>
      <c r="S189" s="255"/>
    </row>
    <row r="190" spans="2:19" s="175" customFormat="1" outlineLevel="1">
      <c r="B190" s="205"/>
      <c r="C190" s="256"/>
      <c r="D190" s="259">
        <f>(E190+E191)/2/((1+D$53/4)^($D$17))</f>
        <v>679624750021.35071</v>
      </c>
      <c r="E190" s="260">
        <f t="shared" ref="E190:L193" si="33">(F190+F191)/2/((1+E53/4)^(1))</f>
        <v>652615434535.22534</v>
      </c>
      <c r="F190" s="260">
        <f t="shared" si="33"/>
        <v>646820743326.79834</v>
      </c>
      <c r="G190" s="260">
        <f t="shared" si="33"/>
        <v>649589087650.45081</v>
      </c>
      <c r="H190" s="260">
        <f t="shared" si="33"/>
        <v>660836175583.0686</v>
      </c>
      <c r="I190" s="260">
        <f t="shared" si="33"/>
        <v>682909427301.18506</v>
      </c>
      <c r="J190" s="260">
        <f t="shared" si="33"/>
        <v>718362777015.24756</v>
      </c>
      <c r="K190" s="260">
        <f t="shared" si="33"/>
        <v>775037200897.45764</v>
      </c>
      <c r="L190" s="260">
        <f t="shared" si="33"/>
        <v>863928057439.33252</v>
      </c>
      <c r="M190" s="258">
        <f t="shared" ref="M190:M199" si="34">$C$15*10^6</f>
        <v>1000000000000</v>
      </c>
      <c r="O190" s="261">
        <f>L$50*10^6</f>
        <v>679624750021.3501</v>
      </c>
      <c r="P190" s="255"/>
      <c r="Q190" s="255"/>
      <c r="R190" s="255"/>
      <c r="S190" s="255"/>
    </row>
    <row r="191" spans="2:19" s="175" customFormat="1" outlineLevel="1">
      <c r="B191" s="205"/>
      <c r="C191" s="256" t="s">
        <v>261</v>
      </c>
      <c r="D191" s="256"/>
      <c r="E191" s="260">
        <f t="shared" si="33"/>
        <v>716632804918.69092</v>
      </c>
      <c r="F191" s="260">
        <f t="shared" si="33"/>
        <v>711514506975.68909</v>
      </c>
      <c r="G191" s="260">
        <f t="shared" si="33"/>
        <v>713723979877.77136</v>
      </c>
      <c r="H191" s="260">
        <f t="shared" si="33"/>
        <v>723172031685.26135</v>
      </c>
      <c r="I191" s="260">
        <f t="shared" si="33"/>
        <v>741782652538.71716</v>
      </c>
      <c r="J191" s="260">
        <f t="shared" si="33"/>
        <v>771525955706.61951</v>
      </c>
      <c r="K191" s="260">
        <f t="shared" si="33"/>
        <v>818612509200.59583</v>
      </c>
      <c r="L191" s="260">
        <f t="shared" si="33"/>
        <v>891298001670.65161</v>
      </c>
      <c r="M191" s="258">
        <f t="shared" si="34"/>
        <v>1000000000000</v>
      </c>
      <c r="N191" s="255"/>
      <c r="O191" s="255"/>
      <c r="P191" s="255"/>
      <c r="Q191" s="255"/>
      <c r="R191" s="255"/>
      <c r="S191" s="255"/>
    </row>
    <row r="192" spans="2:19" s="175" customFormat="1" outlineLevel="1">
      <c r="B192" s="205"/>
      <c r="C192" s="256" t="s">
        <v>264</v>
      </c>
      <c r="D192" s="256"/>
      <c r="E192" s="256"/>
      <c r="F192" s="260">
        <f t="shared" si="33"/>
        <v>766904796900.71753</v>
      </c>
      <c r="G192" s="260">
        <f t="shared" si="33"/>
        <v>768649342639.92041</v>
      </c>
      <c r="H192" s="260">
        <f t="shared" si="33"/>
        <v>776447271179.88611</v>
      </c>
      <c r="I192" s="260">
        <f t="shared" si="33"/>
        <v>791856900070.7511</v>
      </c>
      <c r="J192" s="260">
        <f t="shared" si="33"/>
        <v>816392005843.37585</v>
      </c>
      <c r="K192" s="260">
        <f t="shared" si="33"/>
        <v>854942286808.82422</v>
      </c>
      <c r="L192" s="260">
        <f t="shared" si="33"/>
        <v>913712524659.13965</v>
      </c>
      <c r="M192" s="258">
        <f t="shared" si="34"/>
        <v>1000000000000</v>
      </c>
      <c r="N192" s="255"/>
      <c r="O192" s="255"/>
      <c r="P192" s="255"/>
      <c r="Q192" s="255"/>
      <c r="R192" s="255"/>
      <c r="S192" s="255"/>
    </row>
    <row r="193" spans="2:26" s="175" customFormat="1" outlineLevel="1">
      <c r="B193" s="205"/>
      <c r="C193" s="256" t="s">
        <v>267</v>
      </c>
      <c r="D193" s="256"/>
      <c r="E193" s="260"/>
      <c r="F193" s="260"/>
      <c r="G193" s="260">
        <f t="shared" si="33"/>
        <v>814689342233.83411</v>
      </c>
      <c r="H193" s="260">
        <f t="shared" si="33"/>
        <v>821036148488.7782</v>
      </c>
      <c r="I193" s="260">
        <f t="shared" si="33"/>
        <v>833612424063.27344</v>
      </c>
      <c r="J193" s="260">
        <f t="shared" si="33"/>
        <v>853579346780.92505</v>
      </c>
      <c r="K193" s="260">
        <f t="shared" si="33"/>
        <v>884769837837.65808</v>
      </c>
      <c r="L193" s="260">
        <f t="shared" si="33"/>
        <v>931858491980.14221</v>
      </c>
      <c r="M193" s="258">
        <f t="shared" si="34"/>
        <v>1000000000000</v>
      </c>
      <c r="N193" s="255"/>
      <c r="O193" s="255"/>
      <c r="P193" s="255"/>
      <c r="Q193" s="255"/>
      <c r="R193" s="255"/>
      <c r="S193" s="255"/>
    </row>
    <row r="194" spans="2:26" s="175" customFormat="1" outlineLevel="1">
      <c r="B194" s="205"/>
      <c r="C194" s="256" t="s">
        <v>270</v>
      </c>
      <c r="D194" s="256"/>
      <c r="E194" s="260"/>
      <c r="F194" s="260"/>
      <c r="G194" s="260"/>
      <c r="H194" s="260">
        <f>(I194+I195)/2/((1+H57/4)^(1))</f>
        <v>857736480779.23059</v>
      </c>
      <c r="I194" s="260">
        <f>(J194+J195)/2/((1+I57/4)^(1))</f>
        <v>867883565905.49939</v>
      </c>
      <c r="J194" s="260">
        <f>(K194+K195)/2/((1+J57/4)^(1))</f>
        <v>883958916671.69946</v>
      </c>
      <c r="K194" s="260">
        <f>(L194+L195)/2/((1+K57/4)^(1))</f>
        <v>908957506042.8324</v>
      </c>
      <c r="L194" s="260">
        <f>(M194+M195)/2/((1+L57/4)^(1))</f>
        <v>946412227491.68433</v>
      </c>
      <c r="M194" s="258">
        <f t="shared" si="34"/>
        <v>1000000000000</v>
      </c>
      <c r="N194" s="255"/>
      <c r="O194" s="255"/>
      <c r="P194" s="255"/>
      <c r="Q194" s="255"/>
      <c r="R194" s="255"/>
      <c r="S194" s="255"/>
    </row>
    <row r="195" spans="2:26" s="175" customFormat="1" outlineLevel="1">
      <c r="B195" s="205"/>
      <c r="C195" s="256" t="s">
        <v>273</v>
      </c>
      <c r="D195" s="256"/>
      <c r="E195" s="260"/>
      <c r="F195" s="260"/>
      <c r="G195" s="260"/>
      <c r="H195" s="260"/>
      <c r="I195" s="260">
        <f>(J195+J196)/2/((1+I58/4)^(1))</f>
        <v>895659474047.44507</v>
      </c>
      <c r="J195" s="260">
        <f>(K195+K196)/2/((1+J58/4)^(1))</f>
        <v>908492029685.62451</v>
      </c>
      <c r="K195" s="260">
        <f>(L195+L196)/2/((1+K58/4)^(1))</f>
        <v>928378378634.31836</v>
      </c>
      <c r="L195" s="260">
        <f>(M195+M196)/2/((1+L58/4)^(1))</f>
        <v>957997668009.80469</v>
      </c>
      <c r="M195" s="258">
        <f t="shared" si="34"/>
        <v>1000000000000</v>
      </c>
      <c r="N195" s="255"/>
      <c r="O195" s="255"/>
      <c r="P195" s="255"/>
      <c r="Q195" s="255"/>
      <c r="R195" s="255"/>
      <c r="S195" s="255"/>
    </row>
    <row r="196" spans="2:26" s="175" customFormat="1" outlineLevel="1">
      <c r="B196" s="205"/>
      <c r="C196" s="256" t="s">
        <v>276</v>
      </c>
      <c r="D196" s="256"/>
      <c r="E196" s="260"/>
      <c r="F196" s="260"/>
      <c r="G196" s="260"/>
      <c r="H196" s="260"/>
      <c r="I196" s="260"/>
      <c r="J196" s="260">
        <f>(K196+K197)/2/((1+J59/4)^(1))</f>
        <v>928123363230.92651</v>
      </c>
      <c r="K196" s="260">
        <f>(L196+L197)/2/((1+K59/4)^(1))</f>
        <v>943849671989.00171</v>
      </c>
      <c r="L196" s="260">
        <f>(M196+M197)/2/((1+L59/4)^(1))</f>
        <v>967165285791.36536</v>
      </c>
      <c r="M196" s="258">
        <f t="shared" si="34"/>
        <v>1000000000000</v>
      </c>
      <c r="N196" s="255"/>
      <c r="O196" s="255"/>
      <c r="P196" s="255"/>
      <c r="Q196" s="255"/>
      <c r="R196" s="255"/>
      <c r="S196" s="255"/>
    </row>
    <row r="197" spans="2:26" s="175" customFormat="1" outlineLevel="1">
      <c r="B197" s="205"/>
      <c r="C197" s="256" t="s">
        <v>279</v>
      </c>
      <c r="D197" s="256"/>
      <c r="E197" s="260"/>
      <c r="F197" s="260"/>
      <c r="G197" s="260"/>
      <c r="H197" s="260"/>
      <c r="I197" s="260"/>
      <c r="J197" s="260"/>
      <c r="K197" s="260">
        <f>(L197+L198)/2/((1+K60/4)^(1))</f>
        <v>956098240176.40149</v>
      </c>
      <c r="L197" s="260">
        <f>(M197+M198)/2/((1+L60/4)^(1))</f>
        <v>974385439126.58423</v>
      </c>
      <c r="M197" s="258">
        <f t="shared" si="34"/>
        <v>1000000000000</v>
      </c>
      <c r="N197" s="255"/>
      <c r="O197" s="255"/>
      <c r="P197" s="255"/>
      <c r="Q197" s="255"/>
      <c r="R197" s="255"/>
      <c r="S197" s="255"/>
    </row>
    <row r="198" spans="2:26" s="175" customFormat="1" outlineLevel="1">
      <c r="B198" s="205"/>
      <c r="C198" s="256" t="s">
        <v>282</v>
      </c>
      <c r="D198" s="256"/>
      <c r="E198" s="260"/>
      <c r="F198" s="260"/>
      <c r="G198" s="260"/>
      <c r="H198" s="260"/>
      <c r="I198" s="260"/>
      <c r="J198" s="260"/>
      <c r="K198" s="260"/>
      <c r="L198" s="260">
        <f>(M198+M199)/2/((1+L61/4)^(1))</f>
        <v>980050672971.00891</v>
      </c>
      <c r="M198" s="258">
        <f t="shared" si="34"/>
        <v>1000000000000</v>
      </c>
      <c r="N198" s="255"/>
      <c r="O198" s="255"/>
      <c r="P198" s="255"/>
      <c r="Q198" s="255"/>
      <c r="R198" s="255"/>
      <c r="S198" s="255"/>
    </row>
    <row r="199" spans="2:26" s="175" customFormat="1" outlineLevel="1">
      <c r="B199" s="205"/>
      <c r="C199" s="256" t="s">
        <v>260</v>
      </c>
      <c r="D199" s="256"/>
      <c r="E199" s="256"/>
      <c r="F199" s="256"/>
      <c r="G199" s="256"/>
      <c r="H199" s="256"/>
      <c r="I199" s="256"/>
      <c r="J199" s="256"/>
      <c r="K199" s="256"/>
      <c r="L199" s="256"/>
      <c r="M199" s="258">
        <f t="shared" si="34"/>
        <v>1000000000000</v>
      </c>
      <c r="N199" s="255"/>
      <c r="O199" s="255"/>
      <c r="P199" s="255"/>
      <c r="Q199" s="255"/>
      <c r="R199" s="255"/>
      <c r="S199" s="255"/>
      <c r="X199" s="172"/>
      <c r="Y199" s="172"/>
      <c r="Z199" s="172"/>
    </row>
    <row r="200" spans="2:26" s="175" customFormat="1" outlineLevel="1">
      <c r="B200" s="205"/>
      <c r="C200" s="256" t="s">
        <v>2357</v>
      </c>
      <c r="D200" s="257"/>
      <c r="E200" s="255"/>
      <c r="F200" s="255"/>
      <c r="G200" s="255"/>
      <c r="H200" s="255"/>
      <c r="I200" s="255"/>
      <c r="J200" s="255"/>
      <c r="K200" s="255"/>
      <c r="N200" s="255"/>
      <c r="O200" s="255"/>
      <c r="P200" s="255"/>
      <c r="Q200" s="255"/>
      <c r="R200" s="255"/>
      <c r="S200" s="255"/>
      <c r="X200" s="172"/>
      <c r="Y200" s="172"/>
      <c r="Z200" s="172"/>
    </row>
    <row r="201" spans="2:26" s="175" customFormat="1" outlineLevel="1">
      <c r="B201" s="205"/>
      <c r="C201" s="255"/>
      <c r="D201" s="255"/>
      <c r="E201" s="255"/>
      <c r="F201" s="255"/>
      <c r="G201" s="255"/>
      <c r="H201" s="255"/>
      <c r="I201" s="255"/>
      <c r="J201" s="255"/>
      <c r="K201" s="255"/>
      <c r="L201" s="255"/>
      <c r="M201" s="255"/>
      <c r="N201" s="255"/>
      <c r="O201" s="255"/>
      <c r="P201" s="255"/>
      <c r="Q201" s="255"/>
      <c r="R201" s="255"/>
      <c r="S201" s="255"/>
      <c r="X201" s="172"/>
      <c r="Y201" s="172"/>
      <c r="Z201" s="172"/>
    </row>
    <row r="202" spans="2:26" s="175" customFormat="1" outlineLevel="1">
      <c r="B202" s="205"/>
      <c r="C202" s="256"/>
      <c r="D202" s="256" t="s">
        <v>256</v>
      </c>
      <c r="E202" s="256" t="s">
        <v>257</v>
      </c>
      <c r="F202" s="256" t="s">
        <v>262</v>
      </c>
      <c r="G202" s="256" t="s">
        <v>265</v>
      </c>
      <c r="H202" s="256" t="s">
        <v>268</v>
      </c>
      <c r="I202" s="256" t="s">
        <v>271</v>
      </c>
      <c r="J202" s="256" t="s">
        <v>274</v>
      </c>
      <c r="K202" s="256" t="s">
        <v>277</v>
      </c>
      <c r="L202" s="256" t="s">
        <v>280</v>
      </c>
      <c r="M202" s="256" t="s">
        <v>283</v>
      </c>
      <c r="N202" s="255"/>
      <c r="O202" s="255"/>
      <c r="P202" s="255"/>
      <c r="Q202" s="255"/>
      <c r="R202" s="255"/>
      <c r="S202" s="255"/>
      <c r="X202" s="172"/>
      <c r="Y202" s="172"/>
      <c r="Z202" s="172"/>
    </row>
    <row r="203" spans="2:26" s="175" customFormat="1" outlineLevel="1">
      <c r="B203" s="205"/>
      <c r="C203" s="256" t="s">
        <v>258</v>
      </c>
      <c r="D203" s="256"/>
      <c r="E203" s="256" t="s">
        <v>259</v>
      </c>
      <c r="F203" s="256" t="s">
        <v>263</v>
      </c>
      <c r="G203" s="256" t="s">
        <v>266</v>
      </c>
      <c r="H203" s="256" t="s">
        <v>269</v>
      </c>
      <c r="I203" s="256" t="s">
        <v>272</v>
      </c>
      <c r="J203" s="256" t="s">
        <v>275</v>
      </c>
      <c r="K203" s="256" t="s">
        <v>278</v>
      </c>
      <c r="L203" s="256" t="s">
        <v>281</v>
      </c>
      <c r="M203" s="256" t="s">
        <v>284</v>
      </c>
      <c r="N203" s="258" t="s">
        <v>260</v>
      </c>
      <c r="O203" s="255"/>
      <c r="P203" s="255"/>
      <c r="Q203" s="255"/>
      <c r="R203" s="255"/>
      <c r="S203" s="255"/>
      <c r="X203" s="172"/>
      <c r="Y203" s="172"/>
      <c r="Z203" s="172"/>
    </row>
    <row r="204" spans="2:26" s="175" customFormat="1" outlineLevel="1">
      <c r="B204" s="205"/>
      <c r="C204" s="256"/>
      <c r="D204" s="259">
        <f>(E204+E205)/2/((1+D$53/4)^($D$17))</f>
        <v>641560962971.30139</v>
      </c>
      <c r="E204" s="260">
        <f t="shared" ref="E204:M208" si="35">(F204+F205)/2/((1+E53/4)^(1))</f>
        <v>611574108922.56152</v>
      </c>
      <c r="F204" s="260">
        <f t="shared" si="35"/>
        <v>601160843739.54895</v>
      </c>
      <c r="G204" s="260">
        <f t="shared" si="35"/>
        <v>598143970872.34167</v>
      </c>
      <c r="H204" s="260">
        <f t="shared" si="35"/>
        <v>602166246581.3512</v>
      </c>
      <c r="I204" s="260">
        <f t="shared" si="35"/>
        <v>615015340044.75513</v>
      </c>
      <c r="J204" s="260">
        <f t="shared" si="35"/>
        <v>638501273507.40125</v>
      </c>
      <c r="K204" s="260">
        <f t="shared" si="35"/>
        <v>678872882199.74658</v>
      </c>
      <c r="L204" s="260">
        <f t="shared" si="35"/>
        <v>744587710984.87891</v>
      </c>
      <c r="M204" s="260">
        <f t="shared" si="35"/>
        <v>846691337330.33301</v>
      </c>
      <c r="N204" s="258">
        <f t="shared" ref="N204:N214" si="36">$C$15*10^6</f>
        <v>1000000000000</v>
      </c>
      <c r="P204" s="261">
        <f>M$50*10^6</f>
        <v>641560962971.30139</v>
      </c>
      <c r="Q204" s="255"/>
      <c r="R204" s="255"/>
      <c r="S204" s="255"/>
      <c r="X204" s="172"/>
      <c r="Y204" s="172"/>
      <c r="Z204" s="172"/>
    </row>
    <row r="205" spans="2:26" s="175" customFormat="1" outlineLevel="1">
      <c r="B205" s="205"/>
      <c r="C205" s="256" t="s">
        <v>261</v>
      </c>
      <c r="D205" s="256"/>
      <c r="E205" s="260">
        <f t="shared" si="35"/>
        <v>680986556390.49036</v>
      </c>
      <c r="F205" s="260">
        <f t="shared" si="35"/>
        <v>671752155802.77087</v>
      </c>
      <c r="G205" s="260">
        <f t="shared" si="35"/>
        <v>668931091904.89001</v>
      </c>
      <c r="H205" s="260">
        <f t="shared" si="35"/>
        <v>672233494044.91882</v>
      </c>
      <c r="I205" s="260">
        <f t="shared" si="35"/>
        <v>683190651015.63062</v>
      </c>
      <c r="J205" s="260">
        <f t="shared" si="35"/>
        <v>703264396949.02478</v>
      </c>
      <c r="K205" s="260">
        <f t="shared" si="35"/>
        <v>737608319192.88904</v>
      </c>
      <c r="L205" s="260">
        <f t="shared" si="35"/>
        <v>792855101154.08386</v>
      </c>
      <c r="M205" s="260">
        <f t="shared" si="35"/>
        <v>877034856241.44141</v>
      </c>
      <c r="N205" s="258">
        <f t="shared" si="36"/>
        <v>1000000000000</v>
      </c>
      <c r="O205" s="255"/>
      <c r="P205" s="255"/>
      <c r="Q205" s="255"/>
      <c r="R205" s="255"/>
      <c r="S205" s="255"/>
      <c r="X205" s="172"/>
      <c r="Y205" s="172"/>
      <c r="Z205" s="172"/>
    </row>
    <row r="206" spans="2:26" s="175" customFormat="1" outlineLevel="1">
      <c r="B206" s="205"/>
      <c r="C206" s="256" t="s">
        <v>264</v>
      </c>
      <c r="D206" s="256"/>
      <c r="E206" s="256"/>
      <c r="F206" s="260">
        <f t="shared" si="35"/>
        <v>733128647501.02112</v>
      </c>
      <c r="G206" s="260">
        <f t="shared" si="35"/>
        <v>730601124716.23865</v>
      </c>
      <c r="H206" s="260">
        <f t="shared" si="35"/>
        <v>733270602761.56067</v>
      </c>
      <c r="I206" s="260">
        <f t="shared" si="35"/>
        <v>742422937294.21814</v>
      </c>
      <c r="J206" s="260">
        <f t="shared" si="35"/>
        <v>759226943604.57642</v>
      </c>
      <c r="K206" s="260">
        <f t="shared" si="35"/>
        <v>787876981296.80774</v>
      </c>
      <c r="L206" s="260">
        <f t="shared" si="35"/>
        <v>833544160386.32385</v>
      </c>
      <c r="M206" s="260">
        <f t="shared" si="35"/>
        <v>902067306375.2229</v>
      </c>
      <c r="N206" s="258">
        <f t="shared" si="36"/>
        <v>1000000000000</v>
      </c>
      <c r="O206" s="255"/>
      <c r="P206" s="255"/>
      <c r="Q206" s="255"/>
      <c r="R206" s="255"/>
      <c r="S206" s="255"/>
      <c r="X206" s="172"/>
      <c r="Y206" s="172"/>
      <c r="Z206" s="172"/>
    </row>
    <row r="207" spans="2:26" s="175" customFormat="1" outlineLevel="1">
      <c r="B207" s="205"/>
      <c r="C207" s="256" t="s">
        <v>267</v>
      </c>
      <c r="D207" s="256"/>
      <c r="E207" s="260"/>
      <c r="F207" s="260"/>
      <c r="G207" s="260">
        <f t="shared" si="35"/>
        <v>783003892840.86951</v>
      </c>
      <c r="H207" s="260">
        <f t="shared" si="35"/>
        <v>785137230798.78992</v>
      </c>
      <c r="I207" s="260">
        <f t="shared" si="35"/>
        <v>792657312607.31445</v>
      </c>
      <c r="J207" s="260">
        <f t="shared" si="35"/>
        <v>806491605670.87415</v>
      </c>
      <c r="K207" s="260">
        <f t="shared" si="35"/>
        <v>830017742920.48706</v>
      </c>
      <c r="L207" s="260">
        <f t="shared" si="35"/>
        <v>867252424124.87024</v>
      </c>
      <c r="M207" s="260">
        <f t="shared" si="35"/>
        <v>922454384836.74194</v>
      </c>
      <c r="N207" s="258">
        <f t="shared" si="36"/>
        <v>1000000000000</v>
      </c>
      <c r="O207" s="255"/>
      <c r="P207" s="255"/>
      <c r="Q207" s="255"/>
      <c r="R207" s="255"/>
      <c r="S207" s="255"/>
      <c r="X207" s="172"/>
      <c r="Y207" s="172"/>
      <c r="Z207" s="172"/>
    </row>
    <row r="208" spans="2:26" s="175" customFormat="1" outlineLevel="1">
      <c r="B208" s="205"/>
      <c r="C208" s="256" t="s">
        <v>270</v>
      </c>
      <c r="D208" s="256"/>
      <c r="E208" s="260"/>
      <c r="F208" s="260"/>
      <c r="G208" s="260"/>
      <c r="H208" s="260">
        <f t="shared" si="35"/>
        <v>828343436945.43823</v>
      </c>
      <c r="I208" s="260">
        <f t="shared" si="35"/>
        <v>834442605268.69751</v>
      </c>
      <c r="J208" s="260">
        <f t="shared" si="35"/>
        <v>845681959290.53113</v>
      </c>
      <c r="K208" s="260">
        <f t="shared" si="35"/>
        <v>864758555448.89221</v>
      </c>
      <c r="L208" s="260">
        <f t="shared" si="35"/>
        <v>894785516702.51294</v>
      </c>
      <c r="M208" s="260">
        <f t="shared" si="35"/>
        <v>938884931354.95142</v>
      </c>
      <c r="N208" s="258">
        <f t="shared" si="36"/>
        <v>1000000000000</v>
      </c>
      <c r="O208" s="255"/>
      <c r="P208" s="255"/>
      <c r="Q208" s="255"/>
      <c r="R208" s="255"/>
      <c r="S208" s="255"/>
      <c r="X208" s="172"/>
      <c r="Y208" s="172"/>
      <c r="Z208" s="172"/>
    </row>
    <row r="209" spans="2:26" s="175" customFormat="1" outlineLevel="1">
      <c r="B209" s="205"/>
      <c r="C209" s="256" t="s">
        <v>273</v>
      </c>
      <c r="D209" s="256"/>
      <c r="E209" s="260"/>
      <c r="F209" s="260"/>
      <c r="G209" s="260"/>
      <c r="H209" s="260"/>
      <c r="I209" s="260">
        <f>(J209+J210)/2/((1+I58/4)^(1))</f>
        <v>868667074278.46704</v>
      </c>
      <c r="J209" s="260">
        <f>(K209+K210)/2/((1+J58/4)^(1))</f>
        <v>877702946534.04639</v>
      </c>
      <c r="K209" s="260">
        <f>(L209+L210)/2/((1+K58/4)^(1))</f>
        <v>893017492197.05652</v>
      </c>
      <c r="L209" s="260">
        <f>(M209+M210)/2/((1+L58/4)^(1))</f>
        <v>917020579036.83997</v>
      </c>
      <c r="M209" s="260">
        <f>(N209+N210)/2/((1+M58/4)^(1))</f>
        <v>952015229717.56616</v>
      </c>
      <c r="N209" s="258">
        <f t="shared" si="36"/>
        <v>1000000000000</v>
      </c>
      <c r="O209" s="255"/>
      <c r="P209" s="255"/>
      <c r="Q209" s="255"/>
      <c r="R209" s="255"/>
      <c r="S209" s="255"/>
      <c r="X209" s="172"/>
      <c r="Y209" s="172"/>
      <c r="Z209" s="172"/>
    </row>
    <row r="210" spans="2:26" s="175" customFormat="1" outlineLevel="1">
      <c r="B210" s="205"/>
      <c r="C210" s="256" t="s">
        <v>276</v>
      </c>
      <c r="D210" s="256"/>
      <c r="E210" s="260"/>
      <c r="F210" s="260"/>
      <c r="G210" s="260"/>
      <c r="H210" s="260"/>
      <c r="I210" s="260"/>
      <c r="J210" s="260">
        <f>(K210+K211)/2/((1+J59/4)^(1))</f>
        <v>903562552428.45886</v>
      </c>
      <c r="K210" s="260">
        <f>(L210+L211)/2/((1+K59/4)^(1))</f>
        <v>915760155730.59473</v>
      </c>
      <c r="L210" s="260">
        <f>(M210+M211)/2/((1+L59/4)^(1))</f>
        <v>934815086937.21741</v>
      </c>
      <c r="M210" s="260">
        <f>(N210+N211)/2/((1+M59/4)^(1))</f>
        <v>962437403433.21631</v>
      </c>
      <c r="N210" s="258">
        <f t="shared" si="36"/>
        <v>1000000000000</v>
      </c>
      <c r="O210" s="255"/>
      <c r="P210" s="255"/>
      <c r="Q210" s="255"/>
      <c r="R210" s="255"/>
      <c r="S210" s="255"/>
      <c r="X210" s="172"/>
      <c r="Y210" s="172"/>
      <c r="Z210" s="172"/>
    </row>
    <row r="211" spans="2:26" s="175" customFormat="1" outlineLevel="1">
      <c r="B211" s="205"/>
      <c r="C211" s="256" t="s">
        <v>279</v>
      </c>
      <c r="D211" s="256"/>
      <c r="E211" s="260"/>
      <c r="F211" s="260"/>
      <c r="G211" s="260"/>
      <c r="H211" s="260"/>
      <c r="I211" s="260"/>
      <c r="J211" s="260"/>
      <c r="K211" s="260">
        <f>(L211+L212)/2/((1+K60/4)^(1))</f>
        <v>933909675897.33228</v>
      </c>
      <c r="L211" s="260">
        <f>(M211+M212)/2/((1+L60/4)^(1))</f>
        <v>948953956985.7312</v>
      </c>
      <c r="M211" s="260">
        <f>(N211+N212)/2/((1+M60/4)^(1))</f>
        <v>970665656965.23889</v>
      </c>
      <c r="N211" s="258">
        <f t="shared" si="36"/>
        <v>1000000000000</v>
      </c>
      <c r="O211" s="255"/>
      <c r="P211" s="255"/>
      <c r="Q211" s="255"/>
      <c r="R211" s="255"/>
      <c r="S211" s="255"/>
      <c r="X211" s="172"/>
      <c r="Y211" s="172"/>
      <c r="Z211" s="172"/>
    </row>
    <row r="212" spans="2:26" s="175" customFormat="1" outlineLevel="1">
      <c r="B212" s="205"/>
      <c r="C212" s="256" t="s">
        <v>282</v>
      </c>
      <c r="D212" s="256"/>
      <c r="E212" s="260"/>
      <c r="F212" s="260"/>
      <c r="G212" s="260"/>
      <c r="H212" s="260"/>
      <c r="I212" s="260"/>
      <c r="J212" s="260"/>
      <c r="K212" s="260"/>
      <c r="L212" s="260">
        <f>(M212+M213)/2/((1+L61/4)^(1))</f>
        <v>960124754083.06128</v>
      </c>
      <c r="M212" s="260">
        <f>(N212+N213)/2/((1+M61/4)^(1))</f>
        <v>977134297509.34961</v>
      </c>
      <c r="N212" s="258">
        <f t="shared" si="36"/>
        <v>1000000000000</v>
      </c>
      <c r="O212" s="255"/>
      <c r="P212" s="255"/>
      <c r="Q212" s="255"/>
      <c r="R212" s="255"/>
      <c r="S212" s="255"/>
      <c r="X212" s="172"/>
      <c r="Y212" s="172"/>
      <c r="Z212" s="172"/>
    </row>
    <row r="213" spans="2:26" s="175" customFormat="1" outlineLevel="1">
      <c r="B213" s="205"/>
      <c r="C213" s="256" t="s">
        <v>285</v>
      </c>
      <c r="D213" s="256"/>
      <c r="E213" s="260"/>
      <c r="F213" s="260"/>
      <c r="G213" s="260"/>
      <c r="H213" s="260"/>
      <c r="I213" s="260"/>
      <c r="J213" s="260"/>
      <c r="K213" s="260"/>
      <c r="L213" s="260"/>
      <c r="M213" s="260">
        <f>(N213+N214)/2/((1+M62/4)^(1))</f>
        <v>982202664471.31519</v>
      </c>
      <c r="N213" s="258">
        <f t="shared" si="36"/>
        <v>1000000000000</v>
      </c>
      <c r="O213" s="255"/>
      <c r="P213" s="255"/>
      <c r="Q213" s="255"/>
      <c r="R213" s="255"/>
      <c r="S213" s="255"/>
      <c r="X213" s="172"/>
      <c r="Y213" s="172"/>
      <c r="Z213" s="172"/>
    </row>
    <row r="214" spans="2:26" s="175" customFormat="1" outlineLevel="1">
      <c r="B214" s="205"/>
      <c r="C214" s="256" t="s">
        <v>260</v>
      </c>
      <c r="D214" s="256"/>
      <c r="E214" s="256"/>
      <c r="F214" s="256"/>
      <c r="G214" s="256"/>
      <c r="H214" s="256"/>
      <c r="I214" s="256"/>
      <c r="J214" s="256"/>
      <c r="K214" s="256"/>
      <c r="L214" s="256"/>
      <c r="M214" s="256"/>
      <c r="N214" s="258">
        <f t="shared" si="36"/>
        <v>1000000000000</v>
      </c>
      <c r="O214" s="255"/>
      <c r="P214" s="255"/>
      <c r="Q214" s="255"/>
      <c r="R214" s="255"/>
      <c r="S214" s="255"/>
      <c r="X214" s="172"/>
      <c r="Y214" s="172"/>
      <c r="Z214" s="172"/>
    </row>
    <row r="215" spans="2:26" s="175" customFormat="1" outlineLevel="1">
      <c r="B215" s="205"/>
      <c r="C215" s="256" t="s">
        <v>2358</v>
      </c>
      <c r="D215" s="257"/>
      <c r="E215" s="255"/>
      <c r="F215" s="255"/>
      <c r="G215" s="255"/>
      <c r="H215" s="255"/>
      <c r="I215" s="255"/>
      <c r="J215" s="255"/>
      <c r="K215" s="255"/>
      <c r="L215" s="255"/>
      <c r="O215" s="255"/>
      <c r="P215" s="255"/>
      <c r="Q215" s="255"/>
      <c r="R215" s="255"/>
      <c r="S215" s="255"/>
    </row>
    <row r="216" spans="2:26" s="175" customFormat="1" outlineLevel="1">
      <c r="B216" s="205"/>
      <c r="C216" s="255"/>
      <c r="D216" s="255"/>
      <c r="E216" s="255"/>
      <c r="F216" s="255"/>
      <c r="G216" s="255"/>
      <c r="H216" s="255"/>
      <c r="I216" s="255"/>
      <c r="J216" s="255"/>
      <c r="K216" s="255"/>
      <c r="L216" s="255"/>
      <c r="M216" s="255"/>
      <c r="N216" s="255"/>
      <c r="O216" s="255"/>
      <c r="P216" s="255"/>
      <c r="Q216" s="255"/>
      <c r="R216" s="255"/>
      <c r="S216" s="255"/>
    </row>
    <row r="217" spans="2:26" s="175" customFormat="1" outlineLevel="1">
      <c r="B217" s="205"/>
      <c r="C217" s="256"/>
      <c r="D217" s="256" t="s">
        <v>256</v>
      </c>
      <c r="E217" s="256" t="s">
        <v>257</v>
      </c>
      <c r="F217" s="256" t="s">
        <v>262</v>
      </c>
      <c r="G217" s="256" t="s">
        <v>265</v>
      </c>
      <c r="H217" s="256" t="s">
        <v>268</v>
      </c>
      <c r="I217" s="256" t="s">
        <v>271</v>
      </c>
      <c r="J217" s="256" t="s">
        <v>274</v>
      </c>
      <c r="K217" s="256" t="s">
        <v>277</v>
      </c>
      <c r="L217" s="256" t="s">
        <v>280</v>
      </c>
      <c r="M217" s="256" t="s">
        <v>283</v>
      </c>
      <c r="N217" s="256" t="s">
        <v>286</v>
      </c>
      <c r="O217" s="255"/>
      <c r="P217" s="255"/>
      <c r="Q217" s="255"/>
      <c r="R217" s="255"/>
      <c r="S217" s="255"/>
    </row>
    <row r="218" spans="2:26" s="175" customFormat="1" outlineLevel="1">
      <c r="B218" s="205"/>
      <c r="C218" s="256" t="s">
        <v>258</v>
      </c>
      <c r="D218" s="256"/>
      <c r="E218" s="256" t="s">
        <v>259</v>
      </c>
      <c r="F218" s="256" t="s">
        <v>263</v>
      </c>
      <c r="G218" s="256" t="s">
        <v>266</v>
      </c>
      <c r="H218" s="256" t="s">
        <v>269</v>
      </c>
      <c r="I218" s="256" t="s">
        <v>272</v>
      </c>
      <c r="J218" s="256" t="s">
        <v>275</v>
      </c>
      <c r="K218" s="256" t="s">
        <v>278</v>
      </c>
      <c r="L218" s="256" t="s">
        <v>281</v>
      </c>
      <c r="M218" s="256" t="s">
        <v>284</v>
      </c>
      <c r="N218" s="256" t="s">
        <v>287</v>
      </c>
      <c r="O218" s="258" t="s">
        <v>260</v>
      </c>
      <c r="P218" s="255"/>
      <c r="Q218" s="255"/>
      <c r="R218" s="255"/>
      <c r="S218" s="255"/>
    </row>
    <row r="219" spans="2:26" s="175" customFormat="1" outlineLevel="1">
      <c r="B219" s="205"/>
      <c r="C219" s="256"/>
      <c r="D219" s="259">
        <f>(E219+E220)/2/((1+D$53/4)^($D$17))</f>
        <v>604132718824.0979</v>
      </c>
      <c r="E219" s="260">
        <f t="shared" ref="E219:N224" si="37">(F219+F220)/2/((1+E53/4)^(1))</f>
        <v>571526291205.36426</v>
      </c>
      <c r="F219" s="260">
        <f t="shared" si="37"/>
        <v>556984662359.66479</v>
      </c>
      <c r="G219" s="260">
        <f t="shared" si="37"/>
        <v>548839978592.96161</v>
      </c>
      <c r="H219" s="260">
        <f t="shared" si="37"/>
        <v>546526080799.72681</v>
      </c>
      <c r="I219" s="260">
        <f t="shared" si="37"/>
        <v>551372187852.2428</v>
      </c>
      <c r="J219" s="260">
        <f t="shared" si="37"/>
        <v>564595313804.24731</v>
      </c>
      <c r="K219" s="260">
        <f t="shared" si="37"/>
        <v>591127331228.31067</v>
      </c>
      <c r="L219" s="260">
        <f t="shared" si="37"/>
        <v>637362055905.15466</v>
      </c>
      <c r="M219" s="260">
        <f t="shared" si="37"/>
        <v>711231823988.401</v>
      </c>
      <c r="N219" s="260">
        <f t="shared" si="37"/>
        <v>822882737668.46399</v>
      </c>
      <c r="O219" s="258">
        <f t="shared" ref="O219:O230" si="38">$C$15*10^6</f>
        <v>1000000000000</v>
      </c>
      <c r="Q219" s="261">
        <f>N$50*10^6</f>
        <v>604132718824.09802</v>
      </c>
      <c r="R219" s="255"/>
      <c r="S219" s="255"/>
    </row>
    <row r="220" spans="2:26" s="175" customFormat="1" outlineLevel="1">
      <c r="B220" s="205"/>
      <c r="C220" s="256" t="s">
        <v>261</v>
      </c>
      <c r="D220" s="256"/>
      <c r="E220" s="260">
        <f t="shared" si="37"/>
        <v>645627235973.29846</v>
      </c>
      <c r="F220" s="260">
        <f t="shared" si="37"/>
        <v>632573945569.62439</v>
      </c>
      <c r="G220" s="260">
        <f t="shared" si="37"/>
        <v>625124332913.47388</v>
      </c>
      <c r="H220" s="260">
        <f t="shared" si="37"/>
        <v>622827052266.41846</v>
      </c>
      <c r="I220" s="260">
        <f t="shared" si="37"/>
        <v>626879559722.42908</v>
      </c>
      <c r="J220" s="260">
        <f t="shared" si="37"/>
        <v>638321467508.48254</v>
      </c>
      <c r="K220" s="260">
        <f t="shared" si="37"/>
        <v>661397419435.04419</v>
      </c>
      <c r="L220" s="260">
        <f t="shared" si="37"/>
        <v>701363485040.00293</v>
      </c>
      <c r="M220" s="260">
        <f t="shared" si="37"/>
        <v>764266165495.31738</v>
      </c>
      <c r="N220" s="260">
        <f t="shared" si="37"/>
        <v>857143483530.29358</v>
      </c>
      <c r="O220" s="258">
        <f t="shared" si="38"/>
        <v>1000000000000</v>
      </c>
      <c r="P220" s="255"/>
      <c r="Q220" s="255"/>
      <c r="R220" s="255"/>
      <c r="S220" s="255"/>
    </row>
    <row r="221" spans="2:26" s="175" customFormat="1" outlineLevel="1">
      <c r="B221" s="205"/>
      <c r="C221" s="256" t="s">
        <v>264</v>
      </c>
      <c r="D221" s="256"/>
      <c r="E221" s="256"/>
      <c r="F221" s="260">
        <f t="shared" si="37"/>
        <v>699360292187.73145</v>
      </c>
      <c r="G221" s="260">
        <f t="shared" si="37"/>
        <v>692783780327.86182</v>
      </c>
      <c r="H221" s="260">
        <f t="shared" si="37"/>
        <v>690633813218.70435</v>
      </c>
      <c r="I221" s="260">
        <f t="shared" si="37"/>
        <v>693957198254.76855</v>
      </c>
      <c r="J221" s="260">
        <f t="shared" si="37"/>
        <v>703625946878.97083</v>
      </c>
      <c r="K221" s="260">
        <f t="shared" si="37"/>
        <v>723216987174.51257</v>
      </c>
      <c r="L221" s="260">
        <f t="shared" si="37"/>
        <v>756993540719.87891</v>
      </c>
      <c r="M221" s="260">
        <f t="shared" si="37"/>
        <v>809536274822.88196</v>
      </c>
      <c r="N221" s="260">
        <f t="shared" si="37"/>
        <v>885697545093.36304</v>
      </c>
      <c r="O221" s="258">
        <f t="shared" si="38"/>
        <v>1000000000000</v>
      </c>
      <c r="P221" s="255"/>
      <c r="Q221" s="255"/>
      <c r="R221" s="255"/>
      <c r="S221" s="255"/>
    </row>
    <row r="222" spans="2:26" s="175" customFormat="1" outlineLevel="1">
      <c r="B222" s="205"/>
      <c r="C222" s="256" t="s">
        <v>267</v>
      </c>
      <c r="D222" s="256"/>
      <c r="E222" s="260"/>
      <c r="F222" s="260"/>
      <c r="G222" s="260">
        <f t="shared" si="37"/>
        <v>751103661451.69458</v>
      </c>
      <c r="H222" s="260">
        <f t="shared" si="37"/>
        <v>749178258548.83044</v>
      </c>
      <c r="I222" s="260">
        <f t="shared" si="37"/>
        <v>751864197821.24146</v>
      </c>
      <c r="J222" s="260">
        <f t="shared" si="37"/>
        <v>759881715843.09558</v>
      </c>
      <c r="K222" s="260">
        <f t="shared" si="37"/>
        <v>776193323362.07935</v>
      </c>
      <c r="L222" s="260">
        <f t="shared" si="37"/>
        <v>804220977341.42053</v>
      </c>
      <c r="M222" s="260">
        <f t="shared" si="37"/>
        <v>847425888418.28674</v>
      </c>
      <c r="N222" s="260">
        <f t="shared" si="37"/>
        <v>909149178874.14587</v>
      </c>
      <c r="O222" s="258">
        <f t="shared" si="38"/>
        <v>1000000000000</v>
      </c>
      <c r="P222" s="255"/>
      <c r="Q222" s="255"/>
      <c r="R222" s="255"/>
      <c r="S222" s="255"/>
    </row>
    <row r="223" spans="2:26" s="175" customFormat="1" outlineLevel="1">
      <c r="B223" s="205"/>
      <c r="C223" s="256" t="s">
        <v>270</v>
      </c>
      <c r="D223" s="256"/>
      <c r="E223" s="260"/>
      <c r="F223" s="260"/>
      <c r="G223" s="260"/>
      <c r="H223" s="260">
        <f t="shared" si="37"/>
        <v>798567861623.40796</v>
      </c>
      <c r="I223" s="260">
        <f t="shared" si="37"/>
        <v>800715192305.38733</v>
      </c>
      <c r="J223" s="260">
        <f t="shared" si="37"/>
        <v>807264808037.6012</v>
      </c>
      <c r="K223" s="260">
        <f t="shared" si="37"/>
        <v>820636094972.48926</v>
      </c>
      <c r="L223" s="260">
        <f t="shared" si="37"/>
        <v>843553539343.70166</v>
      </c>
      <c r="M223" s="260">
        <f t="shared" si="37"/>
        <v>878632272263.38538</v>
      </c>
      <c r="N223" s="260">
        <f t="shared" si="37"/>
        <v>928179370587.44312</v>
      </c>
      <c r="O223" s="258">
        <f t="shared" si="38"/>
        <v>1000000000000</v>
      </c>
      <c r="P223" s="255"/>
      <c r="Q223" s="255"/>
      <c r="R223" s="255"/>
      <c r="S223" s="255"/>
    </row>
    <row r="224" spans="2:26" s="175" customFormat="1" outlineLevel="1">
      <c r="B224" s="205"/>
      <c r="C224" s="256" t="s">
        <v>273</v>
      </c>
      <c r="D224" s="256"/>
      <c r="E224" s="260"/>
      <c r="F224" s="260"/>
      <c r="G224" s="260"/>
      <c r="H224" s="260"/>
      <c r="I224" s="260">
        <f t="shared" si="37"/>
        <v>841174625668.37561</v>
      </c>
      <c r="J224" s="260">
        <f t="shared" si="37"/>
        <v>846462443627.80994</v>
      </c>
      <c r="K224" s="260">
        <f t="shared" si="37"/>
        <v>857288718353.82971</v>
      </c>
      <c r="L224" s="260">
        <f t="shared" si="37"/>
        <v>875809015540.86511</v>
      </c>
      <c r="M224" s="260">
        <f t="shared" si="37"/>
        <v>904002217951.10962</v>
      </c>
      <c r="N224" s="260">
        <f t="shared" si="37"/>
        <v>943471228800.46619</v>
      </c>
      <c r="O224" s="258">
        <f t="shared" si="38"/>
        <v>1000000000000</v>
      </c>
      <c r="P224" s="255"/>
      <c r="Q224" s="255"/>
      <c r="R224" s="255"/>
      <c r="S224" s="255"/>
    </row>
    <row r="225" spans="2:19" s="175" customFormat="1" outlineLevel="1">
      <c r="B225" s="205"/>
      <c r="C225" s="256" t="s">
        <v>276</v>
      </c>
      <c r="D225" s="256"/>
      <c r="E225" s="260"/>
      <c r="F225" s="260"/>
      <c r="G225" s="260"/>
      <c r="H225" s="260"/>
      <c r="I225" s="260"/>
      <c r="J225" s="260">
        <f>(K225+K226)/2/((1+J59/4)^(1))</f>
        <v>878427774584.2052</v>
      </c>
      <c r="K225" s="260">
        <f>(L225+L226)/2/((1+K59/4)^(1))</f>
        <v>887108237233.7085</v>
      </c>
      <c r="L225" s="260">
        <f>(M225+M226)/2/((1+L59/4)^(1))</f>
        <v>901936480551.26978</v>
      </c>
      <c r="M225" s="260">
        <f>(N225+N226)/2/((1+M59/4)^(1))</f>
        <v>924413538760.10938</v>
      </c>
      <c r="N225" s="260">
        <f>(O225+O226)/2/((1+N59/4)^(1))</f>
        <v>955662713036.36621</v>
      </c>
      <c r="O225" s="258">
        <f t="shared" si="38"/>
        <v>1000000000000</v>
      </c>
      <c r="P225" s="255"/>
      <c r="Q225" s="255"/>
      <c r="R225" s="255"/>
      <c r="S225" s="255"/>
    </row>
    <row r="226" spans="2:19" s="175" customFormat="1" outlineLevel="1">
      <c r="B226" s="205"/>
      <c r="C226" s="256" t="s">
        <v>279</v>
      </c>
      <c r="D226" s="256"/>
      <c r="E226" s="260"/>
      <c r="F226" s="260"/>
      <c r="G226" s="260"/>
      <c r="H226" s="260"/>
      <c r="I226" s="260"/>
      <c r="J226" s="260"/>
      <c r="K226" s="260">
        <f>(L226+L227)/2/((1+K60/4)^(1))</f>
        <v>911108554227.56458</v>
      </c>
      <c r="L226" s="260">
        <f>(M226+M227)/2/((1+L60/4)^(1))</f>
        <v>922893990017.41748</v>
      </c>
      <c r="M226" s="260">
        <f>(N226+N227)/2/((1+M60/4)^(1))</f>
        <v>940699888699.76221</v>
      </c>
      <c r="N226" s="260">
        <f>(O226+O227)/2/((1+N60/4)^(1))</f>
        <v>965321520249.93823</v>
      </c>
      <c r="O226" s="258">
        <f t="shared" si="38"/>
        <v>1000000000000</v>
      </c>
      <c r="P226" s="255"/>
      <c r="Q226" s="255"/>
      <c r="R226" s="255"/>
      <c r="S226" s="255"/>
    </row>
    <row r="227" spans="2:19" s="175" customFormat="1" outlineLevel="1">
      <c r="B227" s="205"/>
      <c r="C227" s="256" t="s">
        <v>282</v>
      </c>
      <c r="D227" s="256"/>
      <c r="E227" s="260"/>
      <c r="F227" s="260"/>
      <c r="G227" s="260"/>
      <c r="H227" s="260"/>
      <c r="I227" s="260"/>
      <c r="J227" s="260"/>
      <c r="K227" s="260"/>
      <c r="L227" s="260">
        <f>(M227+M228)/2/((1+L61/4)^(1))</f>
        <v>939575142960.84033</v>
      </c>
      <c r="M227" s="260">
        <f>(N227+N228)/2/((1+M61/4)^(1))</f>
        <v>953610007483.98535</v>
      </c>
      <c r="N227" s="260">
        <f>(O227+O228)/2/((1+N61/4)^(1))</f>
        <v>972935761131.24512</v>
      </c>
      <c r="O227" s="258">
        <f t="shared" si="38"/>
        <v>1000000000000</v>
      </c>
      <c r="P227" s="255"/>
      <c r="Q227" s="255"/>
      <c r="R227" s="255"/>
      <c r="S227" s="255"/>
    </row>
    <row r="228" spans="2:19" s="175" customFormat="1" outlineLevel="1">
      <c r="B228" s="205"/>
      <c r="C228" s="256" t="s">
        <v>285</v>
      </c>
      <c r="D228" s="256"/>
      <c r="E228" s="260"/>
      <c r="F228" s="260"/>
      <c r="G228" s="260"/>
      <c r="H228" s="260"/>
      <c r="I228" s="260"/>
      <c r="J228" s="260"/>
      <c r="K228" s="260"/>
      <c r="L228" s="260"/>
      <c r="M228" s="260">
        <f>(N228+N229)/2/((1+M62/4)^(1))</f>
        <v>963791140994.45483</v>
      </c>
      <c r="N228" s="260">
        <f>(O228+O229)/2/((1+N62/4)^(1))</f>
        <v>978914685454.60083</v>
      </c>
      <c r="O228" s="258">
        <f t="shared" si="38"/>
        <v>1000000000000</v>
      </c>
      <c r="P228" s="255"/>
      <c r="Q228" s="255"/>
      <c r="R228" s="255"/>
      <c r="S228" s="255"/>
    </row>
    <row r="229" spans="2:19" s="175" customFormat="1" outlineLevel="1">
      <c r="B229" s="205"/>
      <c r="C229" s="256" t="s">
        <v>288</v>
      </c>
      <c r="D229" s="256"/>
      <c r="E229" s="260"/>
      <c r="F229" s="260"/>
      <c r="G229" s="260"/>
      <c r="H229" s="260"/>
      <c r="I229" s="260"/>
      <c r="J229" s="260"/>
      <c r="K229" s="260"/>
      <c r="L229" s="260"/>
      <c r="M229" s="260"/>
      <c r="N229" s="260">
        <f>(O229+O230)/2/((1+N63/4)^(1))</f>
        <v>983595040607.34058</v>
      </c>
      <c r="O229" s="258">
        <f t="shared" si="38"/>
        <v>1000000000000</v>
      </c>
      <c r="P229" s="255"/>
      <c r="Q229" s="255"/>
      <c r="R229" s="255"/>
      <c r="S229" s="255"/>
    </row>
    <row r="230" spans="2:19" s="175" customFormat="1" outlineLevel="1">
      <c r="B230" s="205"/>
      <c r="C230" s="256" t="s">
        <v>260</v>
      </c>
      <c r="D230" s="256"/>
      <c r="E230" s="256"/>
      <c r="F230" s="256"/>
      <c r="G230" s="256"/>
      <c r="H230" s="256"/>
      <c r="I230" s="256"/>
      <c r="J230" s="256"/>
      <c r="K230" s="256"/>
      <c r="L230" s="256"/>
      <c r="M230" s="256"/>
      <c r="N230" s="256"/>
      <c r="O230" s="258">
        <f t="shared" si="38"/>
        <v>1000000000000</v>
      </c>
      <c r="P230" s="255"/>
      <c r="Q230" s="255"/>
      <c r="R230" s="255"/>
      <c r="S230" s="255"/>
    </row>
    <row r="231" spans="2:19" s="175" customFormat="1" outlineLevel="1">
      <c r="B231" s="205"/>
      <c r="C231" s="256" t="s">
        <v>2359</v>
      </c>
      <c r="D231" s="257"/>
      <c r="E231" s="255"/>
      <c r="F231" s="255"/>
      <c r="G231" s="255"/>
      <c r="H231" s="255"/>
      <c r="I231" s="255"/>
      <c r="J231" s="255"/>
      <c r="K231" s="255"/>
      <c r="L231" s="255"/>
      <c r="M231" s="255"/>
      <c r="P231" s="255"/>
      <c r="Q231" s="255"/>
      <c r="R231" s="255"/>
      <c r="S231" s="255"/>
    </row>
    <row r="232" spans="2:19" s="175" customFormat="1" outlineLevel="1">
      <c r="B232" s="205"/>
      <c r="C232" s="255"/>
      <c r="D232" s="255"/>
      <c r="E232" s="255"/>
      <c r="F232" s="255"/>
      <c r="G232" s="255"/>
      <c r="H232" s="255"/>
      <c r="I232" s="255"/>
      <c r="J232" s="255"/>
      <c r="K232" s="255"/>
      <c r="L232" s="255"/>
      <c r="M232" s="255"/>
      <c r="N232" s="255"/>
      <c r="O232" s="255"/>
      <c r="P232" s="255"/>
      <c r="Q232" s="255"/>
      <c r="R232" s="255"/>
      <c r="S232" s="255"/>
    </row>
    <row r="233" spans="2:19" s="175" customFormat="1" outlineLevel="1">
      <c r="B233" s="205"/>
      <c r="C233" s="256"/>
      <c r="D233" s="256" t="s">
        <v>256</v>
      </c>
      <c r="E233" s="256" t="s">
        <v>257</v>
      </c>
      <c r="F233" s="256" t="s">
        <v>262</v>
      </c>
      <c r="G233" s="256" t="s">
        <v>265</v>
      </c>
      <c r="H233" s="256" t="s">
        <v>268</v>
      </c>
      <c r="I233" s="256" t="s">
        <v>271</v>
      </c>
      <c r="J233" s="256" t="s">
        <v>274</v>
      </c>
      <c r="K233" s="256" t="s">
        <v>277</v>
      </c>
      <c r="L233" s="256" t="s">
        <v>280</v>
      </c>
      <c r="M233" s="256" t="s">
        <v>283</v>
      </c>
      <c r="N233" s="256" t="s">
        <v>286</v>
      </c>
      <c r="O233" s="256" t="s">
        <v>289</v>
      </c>
      <c r="P233" s="255"/>
      <c r="Q233" s="255"/>
      <c r="R233" s="255"/>
      <c r="S233" s="255"/>
    </row>
    <row r="234" spans="2:19" s="175" customFormat="1" outlineLevel="1">
      <c r="B234" s="205"/>
      <c r="C234" s="256" t="s">
        <v>258</v>
      </c>
      <c r="D234" s="256"/>
      <c r="E234" s="256" t="s">
        <v>259</v>
      </c>
      <c r="F234" s="256" t="s">
        <v>263</v>
      </c>
      <c r="G234" s="256" t="s">
        <v>266</v>
      </c>
      <c r="H234" s="256" t="s">
        <v>269</v>
      </c>
      <c r="I234" s="256" t="s">
        <v>272</v>
      </c>
      <c r="J234" s="256" t="s">
        <v>275</v>
      </c>
      <c r="K234" s="256" t="s">
        <v>278</v>
      </c>
      <c r="L234" s="256" t="s">
        <v>281</v>
      </c>
      <c r="M234" s="256" t="s">
        <v>284</v>
      </c>
      <c r="N234" s="256" t="s">
        <v>287</v>
      </c>
      <c r="O234" s="256" t="s">
        <v>290</v>
      </c>
      <c r="P234" s="258" t="s">
        <v>260</v>
      </c>
      <c r="Q234" s="255"/>
      <c r="R234" s="255"/>
      <c r="S234" s="255"/>
    </row>
    <row r="235" spans="2:19" s="175" customFormat="1" outlineLevel="1">
      <c r="B235" s="205"/>
      <c r="C235" s="256"/>
      <c r="D235" s="259">
        <f>(E235+E236)/2/((1+D$53/4)^($D$17))</f>
        <v>567662884734.8418</v>
      </c>
      <c r="E235" s="260">
        <f t="shared" ref="E235:O241" si="39">(F235+F236)/2/((1+E53/4)^(1))</f>
        <v>532816349108.54968</v>
      </c>
      <c r="F235" s="260">
        <f t="shared" si="39"/>
        <v>514664659491.17236</v>
      </c>
      <c r="G235" s="260">
        <f t="shared" si="39"/>
        <v>502075373135.2652</v>
      </c>
      <c r="H235" s="260">
        <f t="shared" si="39"/>
        <v>494331975580.30017</v>
      </c>
      <c r="I235" s="260">
        <f t="shared" si="39"/>
        <v>492398468688.57965</v>
      </c>
      <c r="J235" s="260">
        <f t="shared" si="39"/>
        <v>497034916447.32428</v>
      </c>
      <c r="K235" s="260">
        <f t="shared" si="39"/>
        <v>512106987637.20807</v>
      </c>
      <c r="L235" s="260">
        <f t="shared" si="39"/>
        <v>542370849535.8147</v>
      </c>
      <c r="M235" s="260">
        <f t="shared" si="39"/>
        <v>593356036650.22668</v>
      </c>
      <c r="N235" s="260">
        <f t="shared" si="39"/>
        <v>671710328758.83972</v>
      </c>
      <c r="O235" s="260">
        <f t="shared" si="39"/>
        <v>797169365040.07507</v>
      </c>
      <c r="P235" s="258">
        <f t="shared" ref="P235:P247" si="40">$C$15*10^6</f>
        <v>1000000000000</v>
      </c>
      <c r="R235" s="261">
        <f>O$50*10^6</f>
        <v>567662884734.8418</v>
      </c>
      <c r="S235" s="255"/>
    </row>
    <row r="236" spans="2:19" s="175" customFormat="1" outlineLevel="1">
      <c r="B236" s="205"/>
      <c r="C236" s="256" t="s">
        <v>261</v>
      </c>
      <c r="D236" s="256"/>
      <c r="E236" s="260">
        <f t="shared" si="39"/>
        <v>610860960321.53662</v>
      </c>
      <c r="F236" s="260">
        <f t="shared" si="39"/>
        <v>594324173184.91846</v>
      </c>
      <c r="G236" s="260">
        <f t="shared" si="39"/>
        <v>582690480338.26587</v>
      </c>
      <c r="H236" s="260">
        <f t="shared" si="39"/>
        <v>575384942848.65442</v>
      </c>
      <c r="I236" s="260">
        <f t="shared" si="39"/>
        <v>573328373216.63806</v>
      </c>
      <c r="J236" s="260">
        <f t="shared" si="39"/>
        <v>577220176805.4248</v>
      </c>
      <c r="K236" s="260">
        <f t="shared" si="39"/>
        <v>590538605716.07324</v>
      </c>
      <c r="L236" s="260">
        <f t="shared" si="39"/>
        <v>617397389604.57642</v>
      </c>
      <c r="M236" s="260">
        <f t="shared" si="39"/>
        <v>662236590225.19214</v>
      </c>
      <c r="N236" s="260">
        <f t="shared" si="39"/>
        <v>729877264002.20752</v>
      </c>
      <c r="O236" s="260">
        <f t="shared" si="39"/>
        <v>835409125212.49146</v>
      </c>
      <c r="P236" s="258">
        <f t="shared" si="40"/>
        <v>1000000000000</v>
      </c>
      <c r="Q236" s="255"/>
      <c r="R236" s="255"/>
      <c r="S236" s="255"/>
    </row>
    <row r="237" spans="2:19" s="175" customFormat="1" outlineLevel="1">
      <c r="B237" s="205"/>
      <c r="C237" s="256" t="s">
        <v>264</v>
      </c>
      <c r="D237" s="256"/>
      <c r="E237" s="256"/>
      <c r="F237" s="260">
        <f t="shared" si="39"/>
        <v>665886955199.45142</v>
      </c>
      <c r="G237" s="260">
        <f t="shared" si="39"/>
        <v>655527842154.50354</v>
      </c>
      <c r="H237" s="260">
        <f t="shared" si="39"/>
        <v>648917331625.39795</v>
      </c>
      <c r="I237" s="260">
        <f t="shared" si="39"/>
        <v>646897337493.21289</v>
      </c>
      <c r="J237" s="260">
        <f t="shared" si="39"/>
        <v>650091379458.58594</v>
      </c>
      <c r="K237" s="260">
        <f t="shared" si="39"/>
        <v>661537994041.84729</v>
      </c>
      <c r="L237" s="260">
        <f t="shared" si="39"/>
        <v>684718553581.47046</v>
      </c>
      <c r="M237" s="260">
        <f t="shared" si="39"/>
        <v>723152782234.57983</v>
      </c>
      <c r="N237" s="260">
        <f t="shared" si="39"/>
        <v>780294391120.43262</v>
      </c>
      <c r="O237" s="260">
        <f t="shared" si="39"/>
        <v>867636579565.15417</v>
      </c>
      <c r="P237" s="258">
        <f t="shared" si="40"/>
        <v>1000000000000</v>
      </c>
      <c r="Q237" s="255"/>
      <c r="R237" s="255"/>
      <c r="S237" s="255"/>
    </row>
    <row r="238" spans="2:19" s="175" customFormat="1" outlineLevel="1">
      <c r="B238" s="205"/>
      <c r="C238" s="256" t="s">
        <v>267</v>
      </c>
      <c r="D238" s="256"/>
      <c r="E238" s="260"/>
      <c r="F238" s="260"/>
      <c r="G238" s="260">
        <f t="shared" si="39"/>
        <v>719251113696.23083</v>
      </c>
      <c r="H238" s="260">
        <f t="shared" si="39"/>
        <v>713465748514.12805</v>
      </c>
      <c r="I238" s="260">
        <f t="shared" si="39"/>
        <v>711591842143.06519</v>
      </c>
      <c r="J238" s="260">
        <f t="shared" si="39"/>
        <v>714170296617.07446</v>
      </c>
      <c r="K238" s="260">
        <f t="shared" si="39"/>
        <v>723791414964.19226</v>
      </c>
      <c r="L238" s="260">
        <f t="shared" si="39"/>
        <v>743349009629.77014</v>
      </c>
      <c r="M238" s="260">
        <f t="shared" si="39"/>
        <v>775608666475.78906</v>
      </c>
      <c r="N238" s="260">
        <f t="shared" si="39"/>
        <v>823028946559.15747</v>
      </c>
      <c r="O238" s="260">
        <f t="shared" si="39"/>
        <v>894351799974.00415</v>
      </c>
      <c r="P238" s="258">
        <f t="shared" si="40"/>
        <v>1000000000000</v>
      </c>
      <c r="Q238" s="255"/>
      <c r="R238" s="255"/>
      <c r="S238" s="255"/>
    </row>
    <row r="239" spans="2:19" s="175" customFormat="1" outlineLevel="1">
      <c r="B239" s="205"/>
      <c r="C239" s="256" t="s">
        <v>270</v>
      </c>
      <c r="D239" s="256"/>
      <c r="E239" s="260"/>
      <c r="F239" s="260"/>
      <c r="G239" s="260"/>
      <c r="H239" s="260">
        <f t="shared" si="39"/>
        <v>768644082373.0387</v>
      </c>
      <c r="I239" s="260">
        <f t="shared" si="39"/>
        <v>766977782728.26941</v>
      </c>
      <c r="J239" s="260">
        <f t="shared" si="39"/>
        <v>769034629309.59119</v>
      </c>
      <c r="K239" s="260">
        <f t="shared" si="39"/>
        <v>776979185988.58386</v>
      </c>
      <c r="L239" s="260">
        <f t="shared" si="39"/>
        <v>793181920329.17834</v>
      </c>
      <c r="M239" s="260">
        <f t="shared" si="39"/>
        <v>819803117667.95776</v>
      </c>
      <c r="N239" s="260">
        <f t="shared" si="39"/>
        <v>858590609323.94031</v>
      </c>
      <c r="O239" s="260">
        <f t="shared" si="39"/>
        <v>916195832216.26807</v>
      </c>
      <c r="P239" s="258">
        <f t="shared" si="40"/>
        <v>1000000000000</v>
      </c>
      <c r="Q239" s="255"/>
      <c r="R239" s="255"/>
      <c r="S239" s="255"/>
    </row>
    <row r="240" spans="2:19" s="175" customFormat="1" outlineLevel="1">
      <c r="B240" s="205"/>
      <c r="C240" s="256" t="s">
        <v>273</v>
      </c>
      <c r="D240" s="256"/>
      <c r="E240" s="260"/>
      <c r="F240" s="260"/>
      <c r="G240" s="260"/>
      <c r="H240" s="260"/>
      <c r="I240" s="260">
        <f t="shared" si="39"/>
        <v>813387460030.81335</v>
      </c>
      <c r="J240" s="260">
        <f t="shared" si="39"/>
        <v>815014322063.25012</v>
      </c>
      <c r="K240" s="260">
        <f t="shared" si="39"/>
        <v>821483021180.5741</v>
      </c>
      <c r="L240" s="260">
        <f t="shared" si="39"/>
        <v>834712497790.76453</v>
      </c>
      <c r="M240" s="260">
        <f t="shared" si="39"/>
        <v>856383848832.63647</v>
      </c>
      <c r="N240" s="260">
        <f t="shared" si="39"/>
        <v>887742919503.40857</v>
      </c>
      <c r="O240" s="260">
        <f t="shared" si="39"/>
        <v>933857372005.54065</v>
      </c>
      <c r="P240" s="258">
        <f t="shared" si="40"/>
        <v>1000000000000</v>
      </c>
      <c r="Q240" s="255"/>
      <c r="R240" s="255"/>
      <c r="S240" s="255"/>
    </row>
    <row r="241" spans="2:23" s="175" customFormat="1" outlineLevel="1">
      <c r="B241" s="205"/>
      <c r="C241" s="256" t="s">
        <v>276</v>
      </c>
      <c r="D241" s="256"/>
      <c r="E241" s="260"/>
      <c r="F241" s="260"/>
      <c r="G241" s="260"/>
      <c r="H241" s="260"/>
      <c r="I241" s="260"/>
      <c r="J241" s="260">
        <f t="shared" si="39"/>
        <v>852896276534.12866</v>
      </c>
      <c r="K241" s="260">
        <f t="shared" si="39"/>
        <v>858105379781.60828</v>
      </c>
      <c r="L241" s="260">
        <f t="shared" si="39"/>
        <v>868783313776.8595</v>
      </c>
      <c r="M241" s="260">
        <f t="shared" si="39"/>
        <v>886235211033.84644</v>
      </c>
      <c r="N241" s="260">
        <f t="shared" si="39"/>
        <v>911354032100.40002</v>
      </c>
      <c r="O241" s="260">
        <f t="shared" si="39"/>
        <v>948008004285.98486</v>
      </c>
      <c r="P241" s="258">
        <f t="shared" si="40"/>
        <v>1000000000000</v>
      </c>
      <c r="Q241" s="255"/>
      <c r="R241" s="255"/>
      <c r="S241" s="255"/>
    </row>
    <row r="242" spans="2:23" s="175" customFormat="1" outlineLevel="1">
      <c r="B242" s="205"/>
      <c r="C242" s="256" t="s">
        <v>279</v>
      </c>
      <c r="D242" s="256"/>
      <c r="E242" s="260"/>
      <c r="F242" s="260"/>
      <c r="G242" s="260"/>
      <c r="H242" s="260"/>
      <c r="I242" s="260"/>
      <c r="J242" s="260"/>
      <c r="K242" s="260">
        <f>(L242+L243)/2/((1+K60/4)^(1))</f>
        <v>887846251317.9718</v>
      </c>
      <c r="L242" s="260">
        <f>(M242+M243)/2/((1+L60/4)^(1))</f>
        <v>896386682690.95483</v>
      </c>
      <c r="M242" s="260">
        <f>(N242+N243)/2/((1+M60/4)^(1))</f>
        <v>910320820370.84448</v>
      </c>
      <c r="N242" s="260">
        <f>(O242+O243)/2/((1+N60/4)^(1))</f>
        <v>930293451408.57275</v>
      </c>
      <c r="O242" s="260">
        <f>(P242+P243)/2/((1+O60/4)^(1))</f>
        <v>959263294820.81604</v>
      </c>
      <c r="P242" s="258">
        <f t="shared" si="40"/>
        <v>1000000000000</v>
      </c>
      <c r="Q242" s="255"/>
      <c r="R242" s="255"/>
      <c r="S242" s="255"/>
    </row>
    <row r="243" spans="2:23" s="175" customFormat="1" outlineLevel="1">
      <c r="B243" s="205"/>
      <c r="C243" s="256" t="s">
        <v>282</v>
      </c>
      <c r="D243" s="256"/>
      <c r="E243" s="260"/>
      <c r="F243" s="260"/>
      <c r="G243" s="260"/>
      <c r="H243" s="260"/>
      <c r="I243" s="260"/>
      <c r="J243" s="260"/>
      <c r="K243" s="260"/>
      <c r="L243" s="260">
        <f>(M243+M244)/2/((1+L61/4)^(1))</f>
        <v>918530135110.2843</v>
      </c>
      <c r="M243" s="260">
        <f>(N243+N244)/2/((1+M61/4)^(1))</f>
        <v>929580817515.8103</v>
      </c>
      <c r="N243" s="260">
        <f>(O243+O244)/2/((1+N61/4)^(1))</f>
        <v>945369530666.92163</v>
      </c>
      <c r="O243" s="260">
        <f>(P243+P244)/2/((1+O61/4)^(1))</f>
        <v>968163851251.104</v>
      </c>
      <c r="P243" s="258">
        <f t="shared" si="40"/>
        <v>1000000000000</v>
      </c>
      <c r="Q243" s="255"/>
      <c r="R243" s="255"/>
      <c r="S243" s="255"/>
    </row>
    <row r="244" spans="2:23" s="175" customFormat="1" outlineLevel="1">
      <c r="B244" s="205"/>
      <c r="C244" s="256" t="s">
        <v>285</v>
      </c>
      <c r="D244" s="256"/>
      <c r="E244" s="260"/>
      <c r="F244" s="260"/>
      <c r="G244" s="260"/>
      <c r="H244" s="260"/>
      <c r="I244" s="260"/>
      <c r="J244" s="260"/>
      <c r="K244" s="260"/>
      <c r="L244" s="260"/>
      <c r="M244" s="260">
        <f>(N244+N245)/2/((1+M62/4)^(1))</f>
        <v>944873556003.00781</v>
      </c>
      <c r="N244" s="260">
        <f>(O244+O245)/2/((1+N62/4)^(1))</f>
        <v>957297932516.49158</v>
      </c>
      <c r="O244" s="260">
        <f>(P244+P245)/2/((1+O62/4)^(1))</f>
        <v>975170063349.23523</v>
      </c>
      <c r="P244" s="258">
        <f t="shared" si="40"/>
        <v>1000000000000</v>
      </c>
      <c r="Q244" s="255"/>
      <c r="R244" s="255"/>
      <c r="S244" s="255"/>
    </row>
    <row r="245" spans="2:23" s="175" customFormat="1" outlineLevel="1">
      <c r="B245" s="205"/>
      <c r="C245" s="256" t="s">
        <v>288</v>
      </c>
      <c r="D245" s="256"/>
      <c r="E245" s="260"/>
      <c r="F245" s="260"/>
      <c r="G245" s="260"/>
      <c r="H245" s="260"/>
      <c r="I245" s="260"/>
      <c r="J245" s="260"/>
      <c r="K245" s="260"/>
      <c r="L245" s="260"/>
      <c r="M245" s="260"/>
      <c r="N245" s="260">
        <f>(O245+O246)/2/((1+N63/4)^(1))</f>
        <v>966691057091.06494</v>
      </c>
      <c r="O245" s="260">
        <f>(P245+P246)/2/((1+O63/4)^(1))</f>
        <v>980665203483.90918</v>
      </c>
      <c r="P245" s="258">
        <f t="shared" si="40"/>
        <v>1000000000000</v>
      </c>
      <c r="Q245" s="255"/>
      <c r="R245" s="255"/>
      <c r="S245" s="255"/>
    </row>
    <row r="246" spans="2:23" s="175" customFormat="1" outlineLevel="1">
      <c r="B246" s="205"/>
      <c r="C246" s="256" t="s">
        <v>291</v>
      </c>
      <c r="D246" s="256"/>
      <c r="E246" s="260"/>
      <c r="F246" s="260"/>
      <c r="G246" s="260"/>
      <c r="H246" s="260"/>
      <c r="I246" s="260"/>
      <c r="J246" s="260"/>
      <c r="K246" s="260"/>
      <c r="L246" s="260"/>
      <c r="M246" s="260"/>
      <c r="N246" s="260"/>
      <c r="O246" s="260">
        <f>(P246+P247)/2/((1+O64/4)^(1))</f>
        <v>984962960916.27356</v>
      </c>
      <c r="P246" s="258">
        <f t="shared" si="40"/>
        <v>1000000000000</v>
      </c>
      <c r="Q246" s="255"/>
      <c r="R246" s="255"/>
      <c r="S246" s="255"/>
    </row>
    <row r="247" spans="2:23" outlineLevel="1">
      <c r="C247" s="256" t="s">
        <v>260</v>
      </c>
      <c r="D247" s="256"/>
      <c r="E247" s="256"/>
      <c r="F247" s="256"/>
      <c r="G247" s="256"/>
      <c r="H247" s="256"/>
      <c r="I247" s="256"/>
      <c r="J247" s="256"/>
      <c r="K247" s="256"/>
      <c r="L247" s="256"/>
      <c r="M247" s="256"/>
      <c r="N247" s="256"/>
      <c r="O247" s="260"/>
      <c r="P247" s="258">
        <f t="shared" si="40"/>
        <v>1000000000000</v>
      </c>
      <c r="Q247" s="255"/>
      <c r="R247" s="255"/>
      <c r="S247" s="255"/>
    </row>
    <row r="248" spans="2:23" outlineLevel="1">
      <c r="C248" s="256" t="s">
        <v>2360</v>
      </c>
      <c r="D248" s="257"/>
      <c r="E248" s="255"/>
      <c r="F248" s="255"/>
      <c r="G248" s="255"/>
      <c r="H248" s="255"/>
      <c r="I248" s="255"/>
      <c r="J248" s="255"/>
      <c r="K248" s="255"/>
      <c r="L248" s="255"/>
      <c r="M248" s="255"/>
      <c r="N248" s="255"/>
      <c r="Q248" s="255"/>
      <c r="R248" s="255"/>
      <c r="S248" s="255"/>
    </row>
    <row r="249" spans="2:23" outlineLevel="1">
      <c r="C249" s="255"/>
      <c r="D249" s="255"/>
      <c r="E249" s="255"/>
      <c r="F249" s="255"/>
      <c r="G249" s="255"/>
      <c r="H249" s="255"/>
      <c r="I249" s="255"/>
      <c r="J249" s="255"/>
      <c r="K249" s="255"/>
      <c r="L249" s="255"/>
      <c r="M249" s="255"/>
      <c r="N249" s="255"/>
      <c r="O249" s="255"/>
      <c r="P249" s="255"/>
      <c r="Q249" s="255"/>
      <c r="R249" s="255"/>
      <c r="S249" s="255"/>
      <c r="T249" s="255"/>
      <c r="U249" s="255"/>
      <c r="V249" s="255"/>
      <c r="W249" s="255"/>
    </row>
    <row r="250" spans="2:23" outlineLevel="1">
      <c r="C250" s="256"/>
      <c r="D250" s="256" t="s">
        <v>256</v>
      </c>
      <c r="E250" s="256" t="s">
        <v>257</v>
      </c>
      <c r="F250" s="256" t="s">
        <v>262</v>
      </c>
      <c r="G250" s="256" t="s">
        <v>265</v>
      </c>
      <c r="H250" s="256" t="s">
        <v>268</v>
      </c>
      <c r="I250" s="256" t="s">
        <v>271</v>
      </c>
      <c r="J250" s="256" t="s">
        <v>274</v>
      </c>
      <c r="K250" s="256" t="s">
        <v>277</v>
      </c>
      <c r="L250" s="256" t="s">
        <v>280</v>
      </c>
      <c r="M250" s="256" t="s">
        <v>283</v>
      </c>
      <c r="N250" s="256" t="s">
        <v>286</v>
      </c>
      <c r="O250" s="256" t="s">
        <v>289</v>
      </c>
      <c r="P250" s="256" t="s">
        <v>292</v>
      </c>
      <c r="Q250" s="255"/>
      <c r="R250" s="255"/>
      <c r="S250" s="255"/>
      <c r="T250" s="255"/>
      <c r="U250" s="255"/>
      <c r="V250" s="255"/>
      <c r="W250" s="255"/>
    </row>
    <row r="251" spans="2:23" outlineLevel="1">
      <c r="C251" s="256" t="s">
        <v>258</v>
      </c>
      <c r="D251" s="256"/>
      <c r="E251" s="256" t="s">
        <v>259</v>
      </c>
      <c r="F251" s="256" t="s">
        <v>263</v>
      </c>
      <c r="G251" s="256" t="s">
        <v>266</v>
      </c>
      <c r="H251" s="256" t="s">
        <v>269</v>
      </c>
      <c r="I251" s="256" t="s">
        <v>272</v>
      </c>
      <c r="J251" s="256" t="s">
        <v>275</v>
      </c>
      <c r="K251" s="256" t="s">
        <v>278</v>
      </c>
      <c r="L251" s="256" t="s">
        <v>281</v>
      </c>
      <c r="M251" s="256" t="s">
        <v>284</v>
      </c>
      <c r="N251" s="256" t="s">
        <v>287</v>
      </c>
      <c r="O251" s="256" t="s">
        <v>290</v>
      </c>
      <c r="P251" s="256" t="s">
        <v>293</v>
      </c>
      <c r="Q251" s="258" t="s">
        <v>260</v>
      </c>
      <c r="R251" s="255"/>
      <c r="S251" s="255"/>
      <c r="T251" s="255"/>
      <c r="U251" s="255"/>
      <c r="V251" s="255"/>
      <c r="W251" s="255"/>
    </row>
    <row r="252" spans="2:23" outlineLevel="1">
      <c r="C252" s="256"/>
      <c r="D252" s="259">
        <f>(E252+E253)/2/((1+D$53/4)^($D$17))</f>
        <v>532903723484.16071</v>
      </c>
      <c r="E252" s="260">
        <f t="shared" ref="E252:P259" si="41">(F252+F253)/2/((1+E53/4)^(1))</f>
        <v>496225233792.20642</v>
      </c>
      <c r="F252" s="260">
        <f t="shared" si="41"/>
        <v>475027041664.94318</v>
      </c>
      <c r="G252" s="260">
        <f t="shared" si="41"/>
        <v>458720788085.31134</v>
      </c>
      <c r="H252" s="260">
        <f t="shared" si="41"/>
        <v>446491617280.00366</v>
      </c>
      <c r="I252" s="260">
        <f t="shared" si="41"/>
        <v>439023660131.86548</v>
      </c>
      <c r="J252" s="260">
        <f t="shared" si="41"/>
        <v>436740965071.09521</v>
      </c>
      <c r="K252" s="260">
        <f t="shared" si="41"/>
        <v>442672118461.90588</v>
      </c>
      <c r="L252" s="260">
        <f t="shared" si="41"/>
        <v>460317357615.62268</v>
      </c>
      <c r="M252" s="260">
        <f t="shared" si="41"/>
        <v>493423052628.80457</v>
      </c>
      <c r="N252" s="260">
        <f t="shared" si="41"/>
        <v>546131490560.48102</v>
      </c>
      <c r="O252" s="260">
        <f t="shared" si="41"/>
        <v>632333131473.02258</v>
      </c>
      <c r="P252" s="260">
        <f t="shared" si="41"/>
        <v>772305874847.65088</v>
      </c>
      <c r="Q252" s="258">
        <f t="shared" ref="Q252:Q265" si="42">$C$15*10^6</f>
        <v>1000000000000</v>
      </c>
      <c r="R252" s="172"/>
      <c r="S252" s="261">
        <f>P$50*10^6</f>
        <v>532903723484.16071</v>
      </c>
      <c r="T252" s="255"/>
      <c r="U252" s="255"/>
      <c r="V252" s="255"/>
      <c r="W252" s="255"/>
    </row>
    <row r="253" spans="2:23" outlineLevel="1">
      <c r="C253" s="256" t="s">
        <v>261</v>
      </c>
      <c r="D253" s="256"/>
      <c r="E253" s="260">
        <f t="shared" si="41"/>
        <v>577422371237.18738</v>
      </c>
      <c r="F253" s="260">
        <f t="shared" si="41"/>
        <v>557802081706.28052</v>
      </c>
      <c r="G253" s="260">
        <f t="shared" si="41"/>
        <v>542500307577.49872</v>
      </c>
      <c r="H253" s="260">
        <f t="shared" si="41"/>
        <v>530854442905.50525</v>
      </c>
      <c r="I253" s="260">
        <f t="shared" si="41"/>
        <v>523564488576.05774</v>
      </c>
      <c r="J253" s="260">
        <f t="shared" si="41"/>
        <v>521067462341.78809</v>
      </c>
      <c r="K253" s="260">
        <f t="shared" si="41"/>
        <v>526214542488.68207</v>
      </c>
      <c r="L253" s="260">
        <f t="shared" si="41"/>
        <v>542201795098.64777</v>
      </c>
      <c r="M253" s="260">
        <f t="shared" si="41"/>
        <v>572215118632.8053</v>
      </c>
      <c r="N253" s="260">
        <f t="shared" si="41"/>
        <v>619400813536.5376</v>
      </c>
      <c r="O253" s="260">
        <f t="shared" si="41"/>
        <v>695028509647.01563</v>
      </c>
      <c r="P253" s="260">
        <f t="shared" si="41"/>
        <v>814140266221.08923</v>
      </c>
      <c r="Q253" s="258">
        <f t="shared" si="42"/>
        <v>1000000000000</v>
      </c>
      <c r="R253" s="255"/>
      <c r="S253" s="255"/>
      <c r="T253" s="255"/>
      <c r="U253" s="255"/>
      <c r="V253" s="255"/>
      <c r="W253" s="255"/>
    </row>
    <row r="254" spans="2:23" outlineLevel="1">
      <c r="C254" s="256" t="s">
        <v>264</v>
      </c>
      <c r="D254" s="256"/>
      <c r="E254" s="256"/>
      <c r="F254" s="260">
        <f t="shared" si="41"/>
        <v>633424965489.81348</v>
      </c>
      <c r="G254" s="260">
        <f t="shared" si="41"/>
        <v>619627684275.90771</v>
      </c>
      <c r="H254" s="260">
        <f t="shared" si="41"/>
        <v>609003479750.84155</v>
      </c>
      <c r="I254" s="260">
        <f t="shared" si="41"/>
        <v>602224859804.9884</v>
      </c>
      <c r="J254" s="260">
        <f t="shared" si="41"/>
        <v>599715630379.92529</v>
      </c>
      <c r="K254" s="260">
        <f t="shared" si="41"/>
        <v>604058449879.9082</v>
      </c>
      <c r="L254" s="260">
        <f t="shared" si="41"/>
        <v>618081950415.35864</v>
      </c>
      <c r="M254" s="260">
        <f t="shared" si="41"/>
        <v>644441474520.87207</v>
      </c>
      <c r="N254" s="260">
        <f t="shared" si="41"/>
        <v>685484880710.66687</v>
      </c>
      <c r="O254" s="260">
        <f t="shared" si="41"/>
        <v>750238999091.26086</v>
      </c>
      <c r="P254" s="260">
        <f t="shared" si="41"/>
        <v>849783405836.55273</v>
      </c>
      <c r="Q254" s="258">
        <f t="shared" si="42"/>
        <v>1000000000000</v>
      </c>
      <c r="R254" s="255"/>
      <c r="S254" s="255"/>
      <c r="T254" s="255"/>
      <c r="U254" s="255"/>
      <c r="V254" s="255"/>
      <c r="W254" s="255"/>
    </row>
    <row r="255" spans="2:23" outlineLevel="1">
      <c r="C255" s="256" t="s">
        <v>267</v>
      </c>
      <c r="D255" s="256"/>
      <c r="E255" s="260"/>
      <c r="F255" s="260"/>
      <c r="G255" s="260">
        <f t="shared" si="41"/>
        <v>688130796148.2041</v>
      </c>
      <c r="H255" s="260">
        <f t="shared" si="41"/>
        <v>678768326049.23572</v>
      </c>
      <c r="I255" s="260">
        <f t="shared" si="41"/>
        <v>672705855221.66919</v>
      </c>
      <c r="J255" s="260">
        <f t="shared" si="41"/>
        <v>670334884583.901</v>
      </c>
      <c r="K255" s="260">
        <f t="shared" si="41"/>
        <v>673921425038.32666</v>
      </c>
      <c r="L255" s="260">
        <f t="shared" si="41"/>
        <v>685904043324.24146</v>
      </c>
      <c r="M255" s="260">
        <f t="shared" si="41"/>
        <v>708460961934.03809</v>
      </c>
      <c r="N255" s="260">
        <f t="shared" si="41"/>
        <v>743325297790.16199</v>
      </c>
      <c r="O255" s="260">
        <f t="shared" si="41"/>
        <v>797659342748.24072</v>
      </c>
      <c r="P255" s="260">
        <f t="shared" si="41"/>
        <v>879601953797.01367</v>
      </c>
      <c r="Q255" s="258">
        <f t="shared" si="42"/>
        <v>1000000000000</v>
      </c>
      <c r="R255" s="255"/>
      <c r="S255" s="255"/>
      <c r="T255" s="255"/>
      <c r="U255" s="255"/>
      <c r="V255" s="255"/>
      <c r="W255" s="255"/>
    </row>
    <row r="256" spans="2:23" outlineLevel="1">
      <c r="C256" s="256" t="s">
        <v>270</v>
      </c>
      <c r="D256" s="256"/>
      <c r="E256" s="260"/>
      <c r="F256" s="260"/>
      <c r="G256" s="260"/>
      <c r="H256" s="260">
        <f t="shared" si="41"/>
        <v>739214070483.0072</v>
      </c>
      <c r="I256" s="260">
        <f t="shared" si="41"/>
        <v>733957647982.63159</v>
      </c>
      <c r="J256" s="260">
        <f t="shared" si="41"/>
        <v>731818118125.60828</v>
      </c>
      <c r="K256" s="260">
        <f t="shared" si="41"/>
        <v>734732634563.37158</v>
      </c>
      <c r="L256" s="260">
        <f t="shared" si="41"/>
        <v>744758289116.6991</v>
      </c>
      <c r="M256" s="260">
        <f t="shared" si="41"/>
        <v>763659642701.40894</v>
      </c>
      <c r="N256" s="260">
        <f t="shared" si="41"/>
        <v>792709380085.91125</v>
      </c>
      <c r="O256" s="260">
        <f t="shared" si="41"/>
        <v>837551500670.58398</v>
      </c>
      <c r="P256" s="260">
        <f t="shared" si="41"/>
        <v>904168913039.56226</v>
      </c>
      <c r="Q256" s="258">
        <f t="shared" si="42"/>
        <v>1000000000000</v>
      </c>
      <c r="R256" s="255"/>
      <c r="S256" s="255"/>
      <c r="T256" s="255"/>
      <c r="U256" s="255"/>
      <c r="V256" s="255"/>
      <c r="W256" s="255"/>
    </row>
    <row r="257" spans="3:23" outlineLevel="1">
      <c r="C257" s="256" t="s">
        <v>273</v>
      </c>
      <c r="D257" s="256"/>
      <c r="E257" s="260"/>
      <c r="F257" s="260"/>
      <c r="G257" s="260"/>
      <c r="H257" s="260"/>
      <c r="I257" s="260">
        <f t="shared" si="41"/>
        <v>785898226459.45154</v>
      </c>
      <c r="J257" s="260">
        <f t="shared" si="41"/>
        <v>784033929769.84949</v>
      </c>
      <c r="K257" s="260">
        <f t="shared" si="41"/>
        <v>786373905717.68811</v>
      </c>
      <c r="L257" s="260">
        <f t="shared" si="41"/>
        <v>794622914633.9071</v>
      </c>
      <c r="M257" s="260">
        <f t="shared" si="41"/>
        <v>810196373699.73804</v>
      </c>
      <c r="N257" s="260">
        <f t="shared" si="41"/>
        <v>834028076652.97534</v>
      </c>
      <c r="O257" s="260">
        <f t="shared" si="41"/>
        <v>870543734379.09558</v>
      </c>
      <c r="P257" s="260">
        <f t="shared" si="41"/>
        <v>924155275348.31934</v>
      </c>
      <c r="Q257" s="258">
        <f t="shared" si="42"/>
        <v>1000000000000</v>
      </c>
      <c r="R257" s="255"/>
      <c r="S257" s="255"/>
      <c r="T257" s="255"/>
      <c r="U257" s="255"/>
      <c r="V257" s="255"/>
      <c r="W257" s="255"/>
    </row>
    <row r="258" spans="3:23" outlineLevel="1">
      <c r="C258" s="256" t="s">
        <v>276</v>
      </c>
      <c r="D258" s="256"/>
      <c r="E258" s="260"/>
      <c r="F258" s="260"/>
      <c r="G258" s="260"/>
      <c r="H258" s="260"/>
      <c r="I258" s="260"/>
      <c r="J258" s="260">
        <f t="shared" si="41"/>
        <v>827507980749.57898</v>
      </c>
      <c r="K258" s="260">
        <f t="shared" si="41"/>
        <v>829369841052.98718</v>
      </c>
      <c r="L258" s="260">
        <f t="shared" si="41"/>
        <v>836067702429.61316</v>
      </c>
      <c r="M258" s="260">
        <f t="shared" si="41"/>
        <v>848728154341.54419</v>
      </c>
      <c r="N258" s="260">
        <f t="shared" si="41"/>
        <v>868037916430.1366</v>
      </c>
      <c r="O258" s="260">
        <f t="shared" si="41"/>
        <v>897455227737.34863</v>
      </c>
      <c r="P258" s="260">
        <f t="shared" si="41"/>
        <v>940248777081.07153</v>
      </c>
      <c r="Q258" s="258">
        <f t="shared" si="42"/>
        <v>1000000000000</v>
      </c>
      <c r="R258" s="255"/>
      <c r="S258" s="255"/>
      <c r="T258" s="255"/>
      <c r="U258" s="255"/>
      <c r="V258" s="255"/>
      <c r="W258" s="255"/>
    </row>
    <row r="259" spans="3:23" outlineLevel="1">
      <c r="C259" s="256" t="s">
        <v>279</v>
      </c>
      <c r="D259" s="256"/>
      <c r="E259" s="260"/>
      <c r="F259" s="260"/>
      <c r="G259" s="260"/>
      <c r="H259" s="260"/>
      <c r="I259" s="260"/>
      <c r="J259" s="260"/>
      <c r="K259" s="260">
        <f t="shared" si="41"/>
        <v>864609776971.33228</v>
      </c>
      <c r="L259" s="260">
        <f t="shared" si="41"/>
        <v>869991709264.79016</v>
      </c>
      <c r="M259" s="260">
        <f t="shared" si="41"/>
        <v>880175301380.64087</v>
      </c>
      <c r="N259" s="260">
        <f t="shared" si="41"/>
        <v>895667756923.68921</v>
      </c>
      <c r="O259" s="260">
        <f t="shared" si="41"/>
        <v>919164599716.57605</v>
      </c>
      <c r="P259" s="260">
        <f t="shared" si="41"/>
        <v>953100696087.7522</v>
      </c>
      <c r="Q259" s="258">
        <f t="shared" si="42"/>
        <v>1000000000000</v>
      </c>
      <c r="R259" s="255"/>
      <c r="S259" s="255"/>
      <c r="T259" s="255"/>
      <c r="U259" s="255"/>
      <c r="V259" s="255"/>
      <c r="W259" s="255"/>
    </row>
    <row r="260" spans="3:23" outlineLevel="1">
      <c r="C260" s="256" t="s">
        <v>282</v>
      </c>
      <c r="D260" s="256"/>
      <c r="E260" s="260"/>
      <c r="F260" s="260"/>
      <c r="G260" s="260"/>
      <c r="H260" s="260"/>
      <c r="I260" s="260"/>
      <c r="J260" s="260"/>
      <c r="K260" s="260"/>
      <c r="L260" s="260">
        <f>(M260+M261)/2/((1+L61/4)^(1))</f>
        <v>897425591569.94702</v>
      </c>
      <c r="M260" s="260">
        <f>(N260+N261)/2/((1+M61/4)^(1))</f>
        <v>905548652057.39478</v>
      </c>
      <c r="N260" s="260">
        <f>(O260+O261)/2/((1+N61/4)^(1))</f>
        <v>917882140643.48389</v>
      </c>
      <c r="O260" s="260">
        <f>(P260+P261)/2/((1+O61/4)^(1))</f>
        <v>936523351157.62708</v>
      </c>
      <c r="P260" s="260">
        <f>(Q260+Q261)/2/((1+P61/4)^(1))</f>
        <v>963296198652.74731</v>
      </c>
      <c r="Q260" s="258">
        <f t="shared" si="42"/>
        <v>1000000000000</v>
      </c>
      <c r="R260" s="255"/>
      <c r="S260" s="255"/>
      <c r="T260" s="255"/>
      <c r="U260" s="255"/>
      <c r="V260" s="255"/>
      <c r="W260" s="255"/>
    </row>
    <row r="261" spans="3:23" outlineLevel="1">
      <c r="C261" s="256" t="s">
        <v>285</v>
      </c>
      <c r="D261" s="256"/>
      <c r="E261" s="260"/>
      <c r="F261" s="260"/>
      <c r="G261" s="260"/>
      <c r="H261" s="260"/>
      <c r="I261" s="260"/>
      <c r="J261" s="260"/>
      <c r="K261" s="260"/>
      <c r="L261" s="260"/>
      <c r="M261" s="260">
        <f>(N261+N262)/2/((1+M62/4)^(1))</f>
        <v>925837451376.24695</v>
      </c>
      <c r="N261" s="260">
        <f>(O261+O262)/2/((1+N62/4)^(1))</f>
        <v>935596248899.44409</v>
      </c>
      <c r="O261" s="260">
        <f>(P261+P262)/2/((1+O62/4)^(1))</f>
        <v>950306545147.65491</v>
      </c>
      <c r="P261" s="260">
        <f>(Q261+Q262)/2/((1+P62/4)^(1))</f>
        <v>971341930931.22815</v>
      </c>
      <c r="Q261" s="258">
        <f t="shared" si="42"/>
        <v>1000000000000</v>
      </c>
      <c r="R261" s="255"/>
      <c r="S261" s="255"/>
      <c r="T261" s="255"/>
      <c r="U261" s="255"/>
      <c r="V261" s="255"/>
      <c r="W261" s="255"/>
    </row>
    <row r="262" spans="3:23" outlineLevel="1">
      <c r="C262" s="256" t="s">
        <v>288</v>
      </c>
      <c r="D262" s="256"/>
      <c r="E262" s="260"/>
      <c r="F262" s="260"/>
      <c r="G262" s="260"/>
      <c r="H262" s="260"/>
      <c r="I262" s="260"/>
      <c r="J262" s="260"/>
      <c r="K262" s="260"/>
      <c r="L262" s="260"/>
      <c r="M262" s="260"/>
      <c r="N262" s="260">
        <f>(O262+O263)/2/((1+N63/4)^(1))</f>
        <v>949630669874.17273</v>
      </c>
      <c r="O262" s="260">
        <f>(P262+P263)/2/((1+O63/4)^(1))</f>
        <v>961190468435.21924</v>
      </c>
      <c r="P262" s="260">
        <f>(Q262+Q263)/2/((1+P63/4)^(1))</f>
        <v>977664874884.39294</v>
      </c>
      <c r="Q262" s="258">
        <f t="shared" si="42"/>
        <v>1000000000000</v>
      </c>
      <c r="R262" s="255"/>
      <c r="S262" s="255"/>
      <c r="T262" s="255"/>
      <c r="U262" s="255"/>
      <c r="V262" s="255"/>
      <c r="W262" s="255"/>
    </row>
    <row r="263" spans="3:23" outlineLevel="1">
      <c r="C263" s="256" t="s">
        <v>291</v>
      </c>
      <c r="D263" s="256"/>
      <c r="E263" s="260"/>
      <c r="F263" s="260"/>
      <c r="G263" s="260"/>
      <c r="H263" s="260"/>
      <c r="I263" s="260"/>
      <c r="J263" s="260"/>
      <c r="K263" s="260"/>
      <c r="L263" s="260"/>
      <c r="M263" s="260"/>
      <c r="N263" s="260"/>
      <c r="O263" s="260">
        <f>(P263+P264)/2/((1+O64/4)^(1))</f>
        <v>969747835783.56616</v>
      </c>
      <c r="P263" s="260">
        <f>(Q263+Q264)/2/((1+P64/4)^(1))</f>
        <v>982617727211.60449</v>
      </c>
      <c r="Q263" s="258">
        <f t="shared" si="42"/>
        <v>1000000000000</v>
      </c>
      <c r="R263" s="255"/>
      <c r="S263" s="255"/>
      <c r="T263" s="255"/>
      <c r="U263" s="255"/>
      <c r="V263" s="255"/>
      <c r="W263" s="255"/>
    </row>
    <row r="264" spans="3:23" outlineLevel="1">
      <c r="C264" s="256" t="s">
        <v>294</v>
      </c>
      <c r="D264" s="256"/>
      <c r="E264" s="260"/>
      <c r="F264" s="260"/>
      <c r="G264" s="260"/>
      <c r="H264" s="260"/>
      <c r="I264" s="260"/>
      <c r="J264" s="260"/>
      <c r="K264" s="260"/>
      <c r="L264" s="260"/>
      <c r="M264" s="260"/>
      <c r="N264" s="260"/>
      <c r="O264" s="260"/>
      <c r="P264" s="260">
        <f>(Q264+Q265)/2/((1+P65/4)^(1))</f>
        <v>986487455954.76892</v>
      </c>
      <c r="Q264" s="258">
        <f t="shared" si="42"/>
        <v>1000000000000</v>
      </c>
      <c r="R264" s="255"/>
      <c r="S264" s="255"/>
      <c r="T264" s="255"/>
      <c r="U264" s="255"/>
      <c r="V264" s="255"/>
      <c r="W264" s="255"/>
    </row>
    <row r="265" spans="3:23" outlineLevel="1">
      <c r="C265" s="256" t="s">
        <v>260</v>
      </c>
      <c r="D265" s="256"/>
      <c r="E265" s="256"/>
      <c r="F265" s="256"/>
      <c r="G265" s="256"/>
      <c r="H265" s="256"/>
      <c r="I265" s="256"/>
      <c r="J265" s="256"/>
      <c r="K265" s="256"/>
      <c r="L265" s="256"/>
      <c r="M265" s="256"/>
      <c r="N265" s="256"/>
      <c r="O265" s="260"/>
      <c r="P265" s="256"/>
      <c r="Q265" s="258">
        <f t="shared" si="42"/>
        <v>1000000000000</v>
      </c>
      <c r="R265" s="255"/>
      <c r="S265" s="255"/>
      <c r="T265" s="255"/>
      <c r="U265" s="255"/>
      <c r="V265" s="255"/>
      <c r="W265" s="255"/>
    </row>
    <row r="266" spans="3:23" outlineLevel="1">
      <c r="C266" s="256" t="s">
        <v>2361</v>
      </c>
      <c r="D266" s="257"/>
      <c r="E266" s="255"/>
      <c r="F266" s="255"/>
      <c r="G266" s="255"/>
      <c r="H266" s="255"/>
      <c r="I266" s="255"/>
      <c r="J266" s="255"/>
      <c r="K266" s="255"/>
      <c r="L266" s="255"/>
      <c r="M266" s="255"/>
      <c r="N266" s="255"/>
      <c r="O266" s="255"/>
      <c r="R266" s="255"/>
      <c r="S266" s="255"/>
      <c r="T266" s="255"/>
      <c r="U266" s="255"/>
      <c r="V266" s="255"/>
      <c r="W266" s="255"/>
    </row>
    <row r="267" spans="3:23" outlineLevel="1">
      <c r="C267" s="255"/>
      <c r="D267" s="255"/>
      <c r="E267" s="255"/>
      <c r="F267" s="255"/>
      <c r="G267" s="255"/>
      <c r="H267" s="255"/>
      <c r="I267" s="255"/>
      <c r="J267" s="255"/>
      <c r="K267" s="255"/>
      <c r="L267" s="255"/>
      <c r="M267" s="255"/>
      <c r="N267" s="255"/>
      <c r="O267" s="255"/>
      <c r="P267" s="255"/>
      <c r="Q267" s="255"/>
      <c r="R267" s="255"/>
      <c r="S267" s="255"/>
      <c r="T267" s="255"/>
      <c r="U267" s="255"/>
      <c r="V267" s="255"/>
      <c r="W267" s="255"/>
    </row>
    <row r="268" spans="3:23" outlineLevel="1">
      <c r="C268" s="256"/>
      <c r="D268" s="256" t="s">
        <v>256</v>
      </c>
      <c r="E268" s="256" t="s">
        <v>257</v>
      </c>
      <c r="F268" s="256" t="s">
        <v>262</v>
      </c>
      <c r="G268" s="256" t="s">
        <v>265</v>
      </c>
      <c r="H268" s="256" t="s">
        <v>268</v>
      </c>
      <c r="I268" s="256" t="s">
        <v>271</v>
      </c>
      <c r="J268" s="256" t="s">
        <v>274</v>
      </c>
      <c r="K268" s="256" t="s">
        <v>277</v>
      </c>
      <c r="L268" s="256" t="s">
        <v>280</v>
      </c>
      <c r="M268" s="256" t="s">
        <v>283</v>
      </c>
      <c r="N268" s="256" t="s">
        <v>286</v>
      </c>
      <c r="O268" s="256" t="s">
        <v>289</v>
      </c>
      <c r="P268" s="256" t="s">
        <v>292</v>
      </c>
      <c r="Q268" s="256" t="s">
        <v>295</v>
      </c>
      <c r="R268" s="255"/>
      <c r="S268" s="255"/>
      <c r="T268" s="255"/>
      <c r="U268" s="255"/>
      <c r="V268" s="255"/>
      <c r="W268" s="255"/>
    </row>
    <row r="269" spans="3:23" outlineLevel="1">
      <c r="C269" s="256" t="s">
        <v>258</v>
      </c>
      <c r="D269" s="256"/>
      <c r="E269" s="256" t="s">
        <v>259</v>
      </c>
      <c r="F269" s="256" t="s">
        <v>263</v>
      </c>
      <c r="G269" s="256" t="s">
        <v>266</v>
      </c>
      <c r="H269" s="256" t="s">
        <v>269</v>
      </c>
      <c r="I269" s="256" t="s">
        <v>272</v>
      </c>
      <c r="J269" s="256" t="s">
        <v>275</v>
      </c>
      <c r="K269" s="256" t="s">
        <v>278</v>
      </c>
      <c r="L269" s="256" t="s">
        <v>281</v>
      </c>
      <c r="M269" s="256" t="s">
        <v>284</v>
      </c>
      <c r="N269" s="256" t="s">
        <v>287</v>
      </c>
      <c r="O269" s="256" t="s">
        <v>290</v>
      </c>
      <c r="P269" s="256" t="s">
        <v>293</v>
      </c>
      <c r="Q269" s="256" t="s">
        <v>296</v>
      </c>
      <c r="R269" s="258" t="s">
        <v>260</v>
      </c>
      <c r="S269" s="255"/>
      <c r="T269" s="255"/>
      <c r="U269" s="255"/>
      <c r="V269" s="255"/>
      <c r="W269" s="255"/>
    </row>
    <row r="270" spans="3:23" outlineLevel="1">
      <c r="C270" s="256"/>
      <c r="D270" s="259">
        <f>(E270+E271)/2/((1+D$53/4)^($D$17))</f>
        <v>502494070468.30853</v>
      </c>
      <c r="E270" s="260">
        <f t="shared" ref="E270:Q278" si="43">(F270+F271)/2/((1+E53/4)^(1))</f>
        <v>464460909057.45776</v>
      </c>
      <c r="F270" s="260">
        <f t="shared" si="43"/>
        <v>440915343158.02692</v>
      </c>
      <c r="G270" s="260">
        <f t="shared" si="43"/>
        <v>421769575135.84003</v>
      </c>
      <c r="H270" s="260">
        <f t="shared" si="43"/>
        <v>406154639864.88147</v>
      </c>
      <c r="I270" s="260">
        <f t="shared" si="43"/>
        <v>394557843113.40613</v>
      </c>
      <c r="J270" s="260">
        <f t="shared" si="43"/>
        <v>387178126975.49316</v>
      </c>
      <c r="K270" s="260">
        <f t="shared" si="43"/>
        <v>386436349294.7724</v>
      </c>
      <c r="L270" s="260">
        <f t="shared" si="43"/>
        <v>394944047502.38367</v>
      </c>
      <c r="M270" s="260">
        <f t="shared" si="43"/>
        <v>415231040633.31952</v>
      </c>
      <c r="N270" s="260">
        <f t="shared" si="43"/>
        <v>449797343233.43799</v>
      </c>
      <c r="O270" s="260">
        <f t="shared" si="43"/>
        <v>508568972979.58661</v>
      </c>
      <c r="P270" s="260">
        <f t="shared" si="43"/>
        <v>605242039892.13318</v>
      </c>
      <c r="Q270" s="260">
        <f t="shared" si="43"/>
        <v>762060671460.0365</v>
      </c>
      <c r="R270" s="258">
        <f t="shared" ref="R270:R284" si="44">$C$15*10^6</f>
        <v>1000000000000</v>
      </c>
      <c r="S270" s="172"/>
      <c r="T270" s="261">
        <f>Q$50*10^6</f>
        <v>502494070468.30829</v>
      </c>
      <c r="U270" s="255"/>
      <c r="V270" s="255"/>
      <c r="W270" s="255"/>
    </row>
    <row r="271" spans="3:23" outlineLevel="1">
      <c r="C271" s="256" t="s">
        <v>261</v>
      </c>
      <c r="D271" s="256"/>
      <c r="E271" s="260">
        <f t="shared" si="43"/>
        <v>547919998646.6076</v>
      </c>
      <c r="F271" s="260">
        <f t="shared" si="43"/>
        <v>525800415885.56305</v>
      </c>
      <c r="G271" s="260">
        <f t="shared" si="43"/>
        <v>507553819641.75623</v>
      </c>
      <c r="H271" s="260">
        <f t="shared" si="43"/>
        <v>492463524543.37061</v>
      </c>
      <c r="I271" s="260">
        <f t="shared" si="43"/>
        <v>481068098664.33398</v>
      </c>
      <c r="J271" s="260">
        <f t="shared" si="43"/>
        <v>473620188819.97229</v>
      </c>
      <c r="K271" s="260">
        <f t="shared" si="43"/>
        <v>472497784757.25598</v>
      </c>
      <c r="L271" s="260">
        <f t="shared" si="43"/>
        <v>480218008827.41797</v>
      </c>
      <c r="M271" s="260">
        <f t="shared" si="43"/>
        <v>499067422303.49225</v>
      </c>
      <c r="N271" s="260">
        <f t="shared" si="43"/>
        <v>531034802616.94269</v>
      </c>
      <c r="O271" s="260">
        <f t="shared" si="43"/>
        <v>584654453988.59326</v>
      </c>
      <c r="P271" s="260">
        <f t="shared" si="43"/>
        <v>670695032662.12878</v>
      </c>
      <c r="Q271" s="260">
        <f t="shared" si="43"/>
        <v>805302881255.46362</v>
      </c>
      <c r="R271" s="258">
        <f t="shared" si="44"/>
        <v>1000000000000</v>
      </c>
      <c r="S271" s="255"/>
      <c r="T271" s="255"/>
      <c r="U271" s="255"/>
      <c r="V271" s="255"/>
      <c r="W271" s="255"/>
    </row>
    <row r="272" spans="3:23" outlineLevel="1">
      <c r="C272" s="256" t="s">
        <v>264</v>
      </c>
      <c r="D272" s="256"/>
      <c r="E272" s="256"/>
      <c r="F272" s="260">
        <f t="shared" si="43"/>
        <v>604562996756.40796</v>
      </c>
      <c r="G272" s="260">
        <f t="shared" si="43"/>
        <v>587901721792.61926</v>
      </c>
      <c r="H272" s="260">
        <f t="shared" si="43"/>
        <v>573967654226.97375</v>
      </c>
      <c r="I272" s="260">
        <f t="shared" si="43"/>
        <v>563305171271.36157</v>
      </c>
      <c r="J272" s="260">
        <f t="shared" si="43"/>
        <v>556191807973.69751</v>
      </c>
      <c r="K272" s="260">
        <f t="shared" si="43"/>
        <v>554854999194.91089</v>
      </c>
      <c r="L272" s="260">
        <f t="shared" si="43"/>
        <v>561622258171.68579</v>
      </c>
      <c r="M272" s="260">
        <f t="shared" si="43"/>
        <v>578502611349.21619</v>
      </c>
      <c r="N272" s="260">
        <f t="shared" si="43"/>
        <v>607044074754.61426</v>
      </c>
      <c r="O272" s="260">
        <f t="shared" si="43"/>
        <v>654425846615.88452</v>
      </c>
      <c r="P272" s="260">
        <f t="shared" si="43"/>
        <v>728989113330.13037</v>
      </c>
      <c r="Q272" s="260">
        <f t="shared" si="43"/>
        <v>842312549375.97925</v>
      </c>
      <c r="R272" s="258">
        <f t="shared" si="44"/>
        <v>1000000000000</v>
      </c>
      <c r="S272" s="255"/>
      <c r="T272" s="255"/>
      <c r="U272" s="255"/>
      <c r="V272" s="255"/>
      <c r="W272" s="255"/>
    </row>
    <row r="273" spans="3:23" outlineLevel="1">
      <c r="C273" s="256" t="s">
        <v>267</v>
      </c>
      <c r="D273" s="256"/>
      <c r="E273" s="260"/>
      <c r="F273" s="260"/>
      <c r="G273" s="260">
        <f t="shared" si="43"/>
        <v>660268825680.88708</v>
      </c>
      <c r="H273" s="260">
        <f t="shared" si="43"/>
        <v>647868104758.80737</v>
      </c>
      <c r="I273" s="260">
        <f t="shared" si="43"/>
        <v>638279082574.20569</v>
      </c>
      <c r="J273" s="260">
        <f t="shared" si="43"/>
        <v>631779779726.36389</v>
      </c>
      <c r="K273" s="260">
        <f t="shared" si="43"/>
        <v>630376635895.99609</v>
      </c>
      <c r="L273" s="260">
        <f t="shared" si="43"/>
        <v>636147837835.41968</v>
      </c>
      <c r="M273" s="260">
        <f t="shared" si="43"/>
        <v>650816770873.76233</v>
      </c>
      <c r="N273" s="260">
        <f t="shared" si="43"/>
        <v>675571107639.7312</v>
      </c>
      <c r="O273" s="260">
        <f t="shared" si="43"/>
        <v>716344746839.07336</v>
      </c>
      <c r="P273" s="260">
        <f t="shared" si="43"/>
        <v>779536142587.20874</v>
      </c>
      <c r="Q273" s="260">
        <f t="shared" si="43"/>
        <v>873393142976.27661</v>
      </c>
      <c r="R273" s="258">
        <f t="shared" si="44"/>
        <v>1000000000000</v>
      </c>
      <c r="S273" s="255"/>
      <c r="T273" s="255"/>
      <c r="U273" s="255"/>
      <c r="V273" s="255"/>
      <c r="W273" s="255"/>
    </row>
    <row r="274" spans="3:23" outlineLevel="1">
      <c r="C274" s="256" t="s">
        <v>270</v>
      </c>
      <c r="D274" s="256"/>
      <c r="E274" s="260"/>
      <c r="F274" s="260"/>
      <c r="G274" s="260"/>
      <c r="H274" s="260">
        <f t="shared" si="43"/>
        <v>712701102483.69495</v>
      </c>
      <c r="I274" s="260">
        <f t="shared" si="43"/>
        <v>704347529304.92554</v>
      </c>
      <c r="J274" s="260">
        <f t="shared" si="43"/>
        <v>698615853448.53333</v>
      </c>
      <c r="K274" s="260">
        <f t="shared" si="43"/>
        <v>697257017003.08618</v>
      </c>
      <c r="L274" s="260">
        <f t="shared" si="43"/>
        <v>702073614577.89331</v>
      </c>
      <c r="M274" s="260">
        <f t="shared" si="43"/>
        <v>714514646525.55652</v>
      </c>
      <c r="N274" s="260">
        <f t="shared" si="43"/>
        <v>735483534349.84607</v>
      </c>
      <c r="O274" s="260">
        <f t="shared" si="43"/>
        <v>769816431849.62439</v>
      </c>
      <c r="P274" s="260">
        <f t="shared" si="43"/>
        <v>822394432964.59338</v>
      </c>
      <c r="Q274" s="260">
        <f t="shared" si="43"/>
        <v>899081643424.89795</v>
      </c>
      <c r="R274" s="258">
        <f t="shared" si="44"/>
        <v>1000000000000</v>
      </c>
      <c r="S274" s="255"/>
      <c r="T274" s="255"/>
      <c r="U274" s="255"/>
      <c r="V274" s="255"/>
      <c r="W274" s="255"/>
    </row>
    <row r="275" spans="3:23" outlineLevel="1">
      <c r="C275" s="256" t="s">
        <v>273</v>
      </c>
      <c r="D275" s="256"/>
      <c r="E275" s="260"/>
      <c r="F275" s="260"/>
      <c r="G275" s="260"/>
      <c r="H275" s="260"/>
      <c r="I275" s="260">
        <f t="shared" si="43"/>
        <v>760996544331.85083</v>
      </c>
      <c r="J275" s="260">
        <f t="shared" si="43"/>
        <v>756082040444.4436</v>
      </c>
      <c r="K275" s="260">
        <f t="shared" si="43"/>
        <v>754837591622.33606</v>
      </c>
      <c r="L275" s="260">
        <f t="shared" si="43"/>
        <v>758790236659.12463</v>
      </c>
      <c r="M275" s="260">
        <f t="shared" si="43"/>
        <v>769138235767.87756</v>
      </c>
      <c r="N275" s="260">
        <f t="shared" si="43"/>
        <v>786565915297.6311</v>
      </c>
      <c r="O275" s="260">
        <f t="shared" si="43"/>
        <v>814971072928.37952</v>
      </c>
      <c r="P275" s="260">
        <f t="shared" si="43"/>
        <v>858068203472.96082</v>
      </c>
      <c r="Q275" s="260">
        <f t="shared" si="43"/>
        <v>920035163411.41321</v>
      </c>
      <c r="R275" s="258">
        <f t="shared" si="44"/>
        <v>1000000000000</v>
      </c>
      <c r="S275" s="255"/>
      <c r="T275" s="255"/>
      <c r="U275" s="255"/>
      <c r="V275" s="255"/>
      <c r="W275" s="255"/>
    </row>
    <row r="276" spans="3:23" outlineLevel="1">
      <c r="C276" s="256" t="s">
        <v>276</v>
      </c>
      <c r="D276" s="256"/>
      <c r="E276" s="260"/>
      <c r="F276" s="260"/>
      <c r="G276" s="260"/>
      <c r="H276" s="260"/>
      <c r="I276" s="260"/>
      <c r="J276" s="260">
        <f t="shared" si="43"/>
        <v>804397145869.77686</v>
      </c>
      <c r="K276" s="260">
        <f t="shared" si="43"/>
        <v>803302665461.09045</v>
      </c>
      <c r="L276" s="260">
        <f t="shared" si="43"/>
        <v>806504045253.72131</v>
      </c>
      <c r="M276" s="260">
        <f t="shared" si="43"/>
        <v>814978849267.3623</v>
      </c>
      <c r="N276" s="260">
        <f t="shared" si="43"/>
        <v>829244865368.25659</v>
      </c>
      <c r="O276" s="260">
        <f t="shared" si="43"/>
        <v>852416106005.89429</v>
      </c>
      <c r="P276" s="260">
        <f t="shared" si="43"/>
        <v>887318399147.43237</v>
      </c>
      <c r="Q276" s="260">
        <f t="shared" si="43"/>
        <v>936943260803.17554</v>
      </c>
      <c r="R276" s="258">
        <f t="shared" si="44"/>
        <v>1000000000000</v>
      </c>
      <c r="S276" s="255"/>
      <c r="T276" s="255"/>
      <c r="U276" s="255"/>
      <c r="V276" s="255"/>
      <c r="W276" s="255"/>
    </row>
    <row r="277" spans="3:23" outlineLevel="1">
      <c r="C277" s="256" t="s">
        <v>279</v>
      </c>
      <c r="D277" s="256"/>
      <c r="E277" s="260"/>
      <c r="F277" s="260"/>
      <c r="G277" s="260"/>
      <c r="H277" s="260"/>
      <c r="I277" s="260"/>
      <c r="J277" s="260"/>
      <c r="K277" s="260">
        <f t="shared" si="43"/>
        <v>843367096764.07654</v>
      </c>
      <c r="L277" s="260">
        <f t="shared" si="43"/>
        <v>845933751506.646</v>
      </c>
      <c r="M277" s="260">
        <f t="shared" si="43"/>
        <v>852789953236.36719</v>
      </c>
      <c r="N277" s="260">
        <f t="shared" si="43"/>
        <v>864327820730.93604</v>
      </c>
      <c r="O277" s="260">
        <f t="shared" si="43"/>
        <v>883018067696.5614</v>
      </c>
      <c r="P277" s="260">
        <f t="shared" si="43"/>
        <v>911012632135.18225</v>
      </c>
      <c r="Q277" s="260">
        <f t="shared" si="43"/>
        <v>950468710956.13403</v>
      </c>
      <c r="R277" s="258">
        <f t="shared" si="44"/>
        <v>1000000000000</v>
      </c>
      <c r="S277" s="255"/>
      <c r="T277" s="255"/>
      <c r="U277" s="255"/>
      <c r="V277" s="255"/>
      <c r="W277" s="255"/>
    </row>
    <row r="278" spans="3:23" outlineLevel="1">
      <c r="C278" s="256" t="s">
        <v>282</v>
      </c>
      <c r="D278" s="256"/>
      <c r="E278" s="260"/>
      <c r="F278" s="260"/>
      <c r="G278" s="260"/>
      <c r="H278" s="260"/>
      <c r="I278" s="260"/>
      <c r="J278" s="260"/>
      <c r="K278" s="260"/>
      <c r="L278" s="260">
        <f t="shared" si="43"/>
        <v>878059704821.12793</v>
      </c>
      <c r="M278" s="260">
        <f t="shared" si="43"/>
        <v>883553217624.06934</v>
      </c>
      <c r="N278" s="260">
        <f t="shared" si="43"/>
        <v>892796163448.3186</v>
      </c>
      <c r="O278" s="260">
        <f t="shared" si="43"/>
        <v>907738281560.30969</v>
      </c>
      <c r="P278" s="260">
        <f t="shared" si="43"/>
        <v>930021153821.36963</v>
      </c>
      <c r="Q278" s="260">
        <f t="shared" si="43"/>
        <v>961213099527.62415</v>
      </c>
      <c r="R278" s="258">
        <f t="shared" si="44"/>
        <v>1000000000000</v>
      </c>
      <c r="S278" s="255"/>
      <c r="T278" s="255"/>
      <c r="U278" s="255"/>
      <c r="V278" s="255"/>
      <c r="W278" s="255"/>
    </row>
    <row r="279" spans="3:23" outlineLevel="1">
      <c r="C279" s="256" t="s">
        <v>285</v>
      </c>
      <c r="D279" s="256"/>
      <c r="E279" s="260"/>
      <c r="F279" s="260"/>
      <c r="G279" s="260"/>
      <c r="H279" s="260"/>
      <c r="I279" s="260"/>
      <c r="J279" s="260"/>
      <c r="K279" s="260"/>
      <c r="L279" s="260"/>
      <c r="M279" s="260">
        <f>(N279+N280)/2/((1+M62/4)^(1))</f>
        <v>908312711428.97253</v>
      </c>
      <c r="N279" s="260">
        <f>(O279+O280)/2/((1+N62/4)^(1))</f>
        <v>915661936684.25854</v>
      </c>
      <c r="O279" s="260">
        <f>(P279+P280)/2/((1+O62/4)^(1))</f>
        <v>927524022726.36365</v>
      </c>
      <c r="P279" s="260">
        <f>(Q279+Q280)/2/((1+P62/4)^(1))</f>
        <v>945153756680.17468</v>
      </c>
      <c r="Q279" s="260">
        <f>(R279+R280)/2/((1+Q62/4)^(1))</f>
        <v>969701099286.99646</v>
      </c>
      <c r="R279" s="258">
        <f t="shared" si="44"/>
        <v>1000000000000</v>
      </c>
      <c r="S279" s="255"/>
      <c r="T279" s="255"/>
      <c r="U279" s="255"/>
      <c r="V279" s="255"/>
      <c r="W279" s="255"/>
    </row>
    <row r="280" spans="3:23" outlineLevel="1">
      <c r="C280" s="256" t="s">
        <v>288</v>
      </c>
      <c r="D280" s="256"/>
      <c r="E280" s="260"/>
      <c r="F280" s="260"/>
      <c r="G280" s="260"/>
      <c r="H280" s="260"/>
      <c r="I280" s="260"/>
      <c r="J280" s="260"/>
      <c r="K280" s="260"/>
      <c r="L280" s="260"/>
      <c r="M280" s="260"/>
      <c r="N280" s="260">
        <f>(O280+O281)/2/((1+N63/4)^(1))</f>
        <v>933880411926.42261</v>
      </c>
      <c r="O280" s="260">
        <f>(P280+P281)/2/((1+O63/4)^(1))</f>
        <v>943245616936.42627</v>
      </c>
      <c r="P280" s="260">
        <f>(Q280+Q281)/2/((1+P63/4)^(1))</f>
        <v>957127819808.68799</v>
      </c>
      <c r="Q280" s="260">
        <f>(R280+R281)/2/((1+Q63/4)^(1))</f>
        <v>976377262169.20715</v>
      </c>
      <c r="R280" s="258">
        <f t="shared" si="44"/>
        <v>1000000000000</v>
      </c>
      <c r="S280" s="255"/>
      <c r="T280" s="255"/>
      <c r="U280" s="255"/>
      <c r="V280" s="255"/>
      <c r="W280" s="255"/>
    </row>
    <row r="281" spans="3:23" outlineLevel="1">
      <c r="C281" s="256" t="s">
        <v>291</v>
      </c>
      <c r="D281" s="256"/>
      <c r="E281" s="260"/>
      <c r="F281" s="260"/>
      <c r="G281" s="260"/>
      <c r="H281" s="260"/>
      <c r="I281" s="260"/>
      <c r="J281" s="260"/>
      <c r="K281" s="260"/>
      <c r="L281" s="260"/>
      <c r="M281" s="260"/>
      <c r="N281" s="260"/>
      <c r="O281" s="260">
        <f>(P281+P282)/2/((1+O64/4)^(1))</f>
        <v>955666787806.44299</v>
      </c>
      <c r="P281" s="260">
        <f>(Q281+Q282)/2/((1+P64/4)^(1))</f>
        <v>966557477855.49707</v>
      </c>
      <c r="Q281" s="260">
        <f>(R281+R282)/2/((1+Q64/4)^(1))</f>
        <v>981610274044.29651</v>
      </c>
      <c r="R281" s="258">
        <f t="shared" si="44"/>
        <v>1000000000000</v>
      </c>
      <c r="S281" s="255"/>
      <c r="T281" s="255"/>
      <c r="U281" s="255"/>
      <c r="V281" s="255"/>
      <c r="W281" s="255"/>
    </row>
    <row r="282" spans="3:23" outlineLevel="1">
      <c r="C282" s="256" t="s">
        <v>294</v>
      </c>
      <c r="D282" s="256"/>
      <c r="E282" s="260"/>
      <c r="F282" s="260"/>
      <c r="G282" s="260"/>
      <c r="H282" s="260"/>
      <c r="I282" s="260"/>
      <c r="J282" s="260"/>
      <c r="K282" s="260"/>
      <c r="L282" s="260"/>
      <c r="M282" s="260"/>
      <c r="N282" s="260"/>
      <c r="O282" s="260"/>
      <c r="P282" s="260">
        <f>(Q282+Q283)/2/((1+P65/4)^(1))</f>
        <v>973955669801.1875</v>
      </c>
      <c r="Q282" s="260">
        <f>(R282+R283)/2/((1+Q65/4)^(1))</f>
        <v>985701023296.77246</v>
      </c>
      <c r="R282" s="258">
        <f t="shared" si="44"/>
        <v>1000000000000</v>
      </c>
      <c r="S282" s="255"/>
      <c r="T282" s="255"/>
      <c r="U282" s="255"/>
      <c r="V282" s="255"/>
      <c r="W282" s="255"/>
    </row>
    <row r="283" spans="3:23" outlineLevel="1">
      <c r="C283" s="256" t="s">
        <v>297</v>
      </c>
      <c r="D283" s="256"/>
      <c r="E283" s="260"/>
      <c r="F283" s="260"/>
      <c r="G283" s="260"/>
      <c r="H283" s="260"/>
      <c r="I283" s="260"/>
      <c r="J283" s="260"/>
      <c r="K283" s="260"/>
      <c r="L283" s="260"/>
      <c r="M283" s="260"/>
      <c r="N283" s="260"/>
      <c r="O283" s="260"/>
      <c r="P283" s="260"/>
      <c r="Q283" s="260">
        <f>(R283+R284)/2/((1+Q66/4)^(1))</f>
        <v>988892092757.69885</v>
      </c>
      <c r="R283" s="258">
        <f t="shared" si="44"/>
        <v>1000000000000</v>
      </c>
      <c r="S283" s="255"/>
      <c r="T283" s="255"/>
      <c r="U283" s="255"/>
      <c r="V283" s="255"/>
      <c r="W283" s="255"/>
    </row>
    <row r="284" spans="3:23" outlineLevel="1">
      <c r="C284" s="256" t="s">
        <v>260</v>
      </c>
      <c r="D284" s="256"/>
      <c r="E284" s="256"/>
      <c r="F284" s="256"/>
      <c r="G284" s="256"/>
      <c r="H284" s="256"/>
      <c r="I284" s="256"/>
      <c r="J284" s="256"/>
      <c r="K284" s="256"/>
      <c r="L284" s="256"/>
      <c r="M284" s="256"/>
      <c r="N284" s="256"/>
      <c r="O284" s="260"/>
      <c r="P284" s="256"/>
      <c r="Q284" s="256"/>
      <c r="R284" s="258">
        <f t="shared" si="44"/>
        <v>1000000000000</v>
      </c>
      <c r="S284" s="255"/>
      <c r="T284" s="255"/>
      <c r="U284" s="255"/>
      <c r="V284" s="255"/>
      <c r="W284" s="255"/>
    </row>
    <row r="285" spans="3:23" outlineLevel="1">
      <c r="C285" s="256" t="s">
        <v>2362</v>
      </c>
      <c r="D285" s="257"/>
      <c r="E285" s="255"/>
      <c r="F285" s="255"/>
      <c r="G285" s="255"/>
      <c r="H285" s="255"/>
      <c r="I285" s="255"/>
      <c r="J285" s="255"/>
      <c r="K285" s="255"/>
      <c r="L285" s="255"/>
      <c r="M285" s="255"/>
      <c r="N285" s="255"/>
      <c r="O285" s="255"/>
      <c r="P285" s="255"/>
      <c r="S285" s="255"/>
      <c r="T285" s="255"/>
      <c r="U285" s="255"/>
      <c r="V285" s="255"/>
      <c r="W285" s="255"/>
    </row>
    <row r="286" spans="3:23" outlineLevel="1">
      <c r="C286" s="255"/>
      <c r="D286" s="255"/>
      <c r="E286" s="255"/>
      <c r="F286" s="255"/>
      <c r="G286" s="255"/>
      <c r="H286" s="255"/>
      <c r="I286" s="255"/>
      <c r="J286" s="255"/>
      <c r="K286" s="255"/>
      <c r="L286" s="255"/>
      <c r="M286" s="255"/>
      <c r="N286" s="255"/>
      <c r="O286" s="255"/>
      <c r="P286" s="255"/>
      <c r="Q286" s="255"/>
      <c r="R286" s="255"/>
      <c r="S286" s="255"/>
      <c r="T286" s="255"/>
      <c r="U286" s="255"/>
      <c r="V286" s="255"/>
      <c r="W286" s="255"/>
    </row>
    <row r="287" spans="3:23" outlineLevel="1">
      <c r="C287" s="256"/>
      <c r="D287" s="256" t="s">
        <v>256</v>
      </c>
      <c r="E287" s="256" t="s">
        <v>257</v>
      </c>
      <c r="F287" s="256" t="s">
        <v>262</v>
      </c>
      <c r="G287" s="256" t="s">
        <v>265</v>
      </c>
      <c r="H287" s="256" t="s">
        <v>268</v>
      </c>
      <c r="I287" s="256" t="s">
        <v>271</v>
      </c>
      <c r="J287" s="256" t="s">
        <v>274</v>
      </c>
      <c r="K287" s="256" t="s">
        <v>277</v>
      </c>
      <c r="L287" s="256" t="s">
        <v>280</v>
      </c>
      <c r="M287" s="256" t="s">
        <v>283</v>
      </c>
      <c r="N287" s="256" t="s">
        <v>286</v>
      </c>
      <c r="O287" s="256" t="s">
        <v>289</v>
      </c>
      <c r="P287" s="256" t="s">
        <v>292</v>
      </c>
      <c r="Q287" s="256" t="s">
        <v>295</v>
      </c>
      <c r="R287" s="256" t="s">
        <v>298</v>
      </c>
      <c r="S287" s="255"/>
      <c r="T287" s="255"/>
      <c r="U287" s="255"/>
      <c r="V287" s="255"/>
      <c r="W287" s="255"/>
    </row>
    <row r="288" spans="3:23" outlineLevel="1">
      <c r="C288" s="256" t="s">
        <v>258</v>
      </c>
      <c r="D288" s="256"/>
      <c r="E288" s="256" t="s">
        <v>259</v>
      </c>
      <c r="F288" s="256" t="s">
        <v>263</v>
      </c>
      <c r="G288" s="256" t="s">
        <v>266</v>
      </c>
      <c r="H288" s="256" t="s">
        <v>269</v>
      </c>
      <c r="I288" s="256" t="s">
        <v>272</v>
      </c>
      <c r="J288" s="256" t="s">
        <v>275</v>
      </c>
      <c r="K288" s="256" t="s">
        <v>278</v>
      </c>
      <c r="L288" s="256" t="s">
        <v>281</v>
      </c>
      <c r="M288" s="256" t="s">
        <v>284</v>
      </c>
      <c r="N288" s="256" t="s">
        <v>287</v>
      </c>
      <c r="O288" s="256" t="s">
        <v>290</v>
      </c>
      <c r="P288" s="256" t="s">
        <v>293</v>
      </c>
      <c r="Q288" s="256" t="s">
        <v>296</v>
      </c>
      <c r="R288" s="256" t="s">
        <v>299</v>
      </c>
      <c r="S288" s="258" t="s">
        <v>260</v>
      </c>
      <c r="T288" s="255"/>
      <c r="U288" s="255"/>
      <c r="V288" s="255"/>
      <c r="W288" s="255"/>
    </row>
    <row r="289" spans="3:23" outlineLevel="1">
      <c r="C289" s="256"/>
      <c r="D289" s="259">
        <f>(E289+E290)/2/((1+D$53/4)^($D$17))</f>
        <v>473125832998.35309</v>
      </c>
      <c r="E289" s="260">
        <f t="shared" ref="E289:R298" si="45">(F289+F290)/2/((1+E53/4)^(1))</f>
        <v>434029944393.00873</v>
      </c>
      <c r="F289" s="260">
        <f t="shared" si="45"/>
        <v>408527245117.36652</v>
      </c>
      <c r="G289" s="260">
        <f t="shared" si="45"/>
        <v>387034647636.85931</v>
      </c>
      <c r="H289" s="260">
        <f t="shared" si="45"/>
        <v>368657861598.60175</v>
      </c>
      <c r="I289" s="260">
        <f t="shared" si="45"/>
        <v>353734294916.16754</v>
      </c>
      <c r="J289" s="260">
        <f t="shared" si="45"/>
        <v>342302029304.25439</v>
      </c>
      <c r="K289" s="260">
        <f t="shared" si="45"/>
        <v>336298289823.73297</v>
      </c>
      <c r="L289" s="260">
        <f t="shared" si="45"/>
        <v>337648762265.52124</v>
      </c>
      <c r="M289" s="260">
        <f t="shared" si="45"/>
        <v>347985098220.94189</v>
      </c>
      <c r="N289" s="260">
        <f t="shared" si="45"/>
        <v>368653527443.33691</v>
      </c>
      <c r="O289" s="260">
        <f t="shared" si="45"/>
        <v>406658153004.40607</v>
      </c>
      <c r="P289" s="260">
        <f t="shared" si="45"/>
        <v>471007941677.95148</v>
      </c>
      <c r="Q289" s="260">
        <f t="shared" si="45"/>
        <v>575821987415.62231</v>
      </c>
      <c r="R289" s="260">
        <f t="shared" si="45"/>
        <v>732054120346.83997</v>
      </c>
      <c r="S289" s="258">
        <f t="shared" ref="S289:S304" si="46">$C$15*10^6</f>
        <v>1000000000000</v>
      </c>
      <c r="T289" s="172"/>
      <c r="U289" s="261">
        <f>R$50*10^6</f>
        <v>473125832998.35284</v>
      </c>
      <c r="V289" s="255"/>
      <c r="W289" s="255"/>
    </row>
    <row r="290" spans="3:23" outlineLevel="1">
      <c r="C290" s="256" t="s">
        <v>261</v>
      </c>
      <c r="D290" s="256"/>
      <c r="E290" s="260">
        <f t="shared" si="45"/>
        <v>519182418536.40314</v>
      </c>
      <c r="F290" s="260">
        <f t="shared" si="45"/>
        <v>494850367420.58875</v>
      </c>
      <c r="G290" s="260">
        <f t="shared" si="45"/>
        <v>474023902905.66461</v>
      </c>
      <c r="H290" s="260">
        <f t="shared" si="45"/>
        <v>455954403308.87482</v>
      </c>
      <c r="I290" s="260">
        <f t="shared" si="45"/>
        <v>441052605372.4364</v>
      </c>
      <c r="J290" s="260">
        <f t="shared" si="45"/>
        <v>429432434013.49567</v>
      </c>
      <c r="K290" s="260">
        <f t="shared" si="45"/>
        <v>423080602319.39612</v>
      </c>
      <c r="L290" s="260">
        <f t="shared" si="45"/>
        <v>423965675401.75635</v>
      </c>
      <c r="M290" s="260">
        <f t="shared" si="45"/>
        <v>433674345196.84967</v>
      </c>
      <c r="N290" s="260">
        <f t="shared" si="45"/>
        <v>453334564033.20776</v>
      </c>
      <c r="O290" s="260">
        <f t="shared" si="45"/>
        <v>489346856136.67981</v>
      </c>
      <c r="P290" s="260">
        <f t="shared" si="45"/>
        <v>549247403894.59851</v>
      </c>
      <c r="Q290" s="260">
        <f t="shared" si="45"/>
        <v>643922564626.96045</v>
      </c>
      <c r="R290" s="260">
        <f t="shared" si="45"/>
        <v>779169353008.37622</v>
      </c>
      <c r="S290" s="258">
        <f t="shared" si="46"/>
        <v>1000000000000</v>
      </c>
      <c r="T290" s="255"/>
      <c r="U290" s="255"/>
      <c r="V290" s="255"/>
      <c r="W290" s="255"/>
    </row>
    <row r="291" spans="3:23" outlineLevel="1">
      <c r="C291" s="256" t="s">
        <v>264</v>
      </c>
      <c r="D291" s="256"/>
      <c r="E291" s="256"/>
      <c r="F291" s="260">
        <f t="shared" si="45"/>
        <v>576227183773.21509</v>
      </c>
      <c r="G291" s="260">
        <f t="shared" si="45"/>
        <v>556950133618.68506</v>
      </c>
      <c r="H291" s="260">
        <f t="shared" si="45"/>
        <v>540026416809.49426</v>
      </c>
      <c r="I291" s="260">
        <f t="shared" si="45"/>
        <v>525895335730.01459</v>
      </c>
      <c r="J291" s="260">
        <f t="shared" si="45"/>
        <v>514719268189.81097</v>
      </c>
      <c r="K291" s="260">
        <f t="shared" si="45"/>
        <v>508422355150.21515</v>
      </c>
      <c r="L291" s="260">
        <f t="shared" si="45"/>
        <v>508911518740.07782</v>
      </c>
      <c r="M291" s="260">
        <f t="shared" si="45"/>
        <v>517670041544.89954</v>
      </c>
      <c r="N291" s="260">
        <f t="shared" si="45"/>
        <v>535621216026.37579</v>
      </c>
      <c r="O291" s="260">
        <f t="shared" si="45"/>
        <v>568433020264.10913</v>
      </c>
      <c r="P291" s="260">
        <f t="shared" si="45"/>
        <v>622266867061.47083</v>
      </c>
      <c r="Q291" s="260">
        <f t="shared" si="45"/>
        <v>705347153830.72852</v>
      </c>
      <c r="R291" s="260">
        <f t="shared" si="45"/>
        <v>820036559736.12549</v>
      </c>
      <c r="S291" s="258">
        <f t="shared" si="46"/>
        <v>1000000000000</v>
      </c>
      <c r="T291" s="255"/>
      <c r="U291" s="255"/>
      <c r="V291" s="255"/>
      <c r="W291" s="255"/>
    </row>
    <row r="292" spans="3:23" outlineLevel="1">
      <c r="C292" s="256" t="s">
        <v>267</v>
      </c>
      <c r="D292" s="256"/>
      <c r="E292" s="260"/>
      <c r="F292" s="260"/>
      <c r="G292" s="260">
        <f t="shared" si="45"/>
        <v>632718773175.36499</v>
      </c>
      <c r="H292" s="260">
        <f t="shared" si="45"/>
        <v>617482676976.19019</v>
      </c>
      <c r="I292" s="260">
        <f t="shared" si="45"/>
        <v>604633944657.50208</v>
      </c>
      <c r="J292" s="260">
        <f t="shared" si="45"/>
        <v>594357567624.07764</v>
      </c>
      <c r="K292" s="260">
        <f t="shared" si="45"/>
        <v>588432275039.25842</v>
      </c>
      <c r="L292" s="260">
        <f t="shared" si="45"/>
        <v>588624042846.36499</v>
      </c>
      <c r="M292" s="260">
        <f t="shared" si="45"/>
        <v>596272265265.28064</v>
      </c>
      <c r="N292" s="260">
        <f t="shared" si="45"/>
        <v>612120283718.36743</v>
      </c>
      <c r="O292" s="260">
        <f t="shared" si="45"/>
        <v>641057101942.14587</v>
      </c>
      <c r="P292" s="260">
        <f t="shared" si="45"/>
        <v>688035242489.97021</v>
      </c>
      <c r="Q292" s="260">
        <f t="shared" si="45"/>
        <v>759183367211.61243</v>
      </c>
      <c r="R292" s="260">
        <f t="shared" si="45"/>
        <v>854750677740.69836</v>
      </c>
      <c r="S292" s="258">
        <f t="shared" si="46"/>
        <v>1000000000000</v>
      </c>
      <c r="T292" s="255"/>
      <c r="U292" s="255"/>
      <c r="V292" s="255"/>
      <c r="W292" s="255"/>
    </row>
    <row r="293" spans="3:23" outlineLevel="1">
      <c r="C293" s="256" t="s">
        <v>270</v>
      </c>
      <c r="D293" s="256"/>
      <c r="E293" s="260"/>
      <c r="F293" s="260"/>
      <c r="G293" s="260"/>
      <c r="H293" s="260">
        <f t="shared" si="45"/>
        <v>686316088229.65649</v>
      </c>
      <c r="I293" s="260">
        <f t="shared" si="45"/>
        <v>675022621845.70947</v>
      </c>
      <c r="J293" s="260">
        <f t="shared" si="45"/>
        <v>665909894686.3988</v>
      </c>
      <c r="K293" s="260">
        <f t="shared" si="45"/>
        <v>660561652836.58691</v>
      </c>
      <c r="L293" s="260">
        <f t="shared" si="45"/>
        <v>660554065778.56494</v>
      </c>
      <c r="M293" s="260">
        <f t="shared" si="45"/>
        <v>667061272846.4447</v>
      </c>
      <c r="N293" s="260">
        <f t="shared" si="45"/>
        <v>680674839957.71594</v>
      </c>
      <c r="O293" s="260">
        <f t="shared" si="45"/>
        <v>705521210929.21985</v>
      </c>
      <c r="P293" s="260">
        <f t="shared" si="45"/>
        <v>745532849978.29382</v>
      </c>
      <c r="Q293" s="260">
        <f t="shared" si="45"/>
        <v>805240721479.64246</v>
      </c>
      <c r="R293" s="260">
        <f t="shared" si="45"/>
        <v>883718128241.74927</v>
      </c>
      <c r="S293" s="258">
        <f t="shared" si="46"/>
        <v>1000000000000</v>
      </c>
      <c r="T293" s="255"/>
      <c r="U293" s="255"/>
      <c r="V293" s="255"/>
      <c r="W293" s="255"/>
    </row>
    <row r="294" spans="3:23" outlineLevel="1">
      <c r="C294" s="256" t="s">
        <v>273</v>
      </c>
      <c r="D294" s="256"/>
      <c r="E294" s="260"/>
      <c r="F294" s="260"/>
      <c r="G294" s="260"/>
      <c r="H294" s="260"/>
      <c r="I294" s="260">
        <f t="shared" si="45"/>
        <v>736072729381.01318</v>
      </c>
      <c r="J294" s="260">
        <f t="shared" si="45"/>
        <v>728222895554.37207</v>
      </c>
      <c r="K294" s="260">
        <f t="shared" si="45"/>
        <v>723552611291.94434</v>
      </c>
      <c r="L294" s="260">
        <f t="shared" si="45"/>
        <v>723427187346.74451</v>
      </c>
      <c r="M294" s="260">
        <f t="shared" si="45"/>
        <v>728850670365.14917</v>
      </c>
      <c r="N294" s="260">
        <f t="shared" si="45"/>
        <v>740290073993.50818</v>
      </c>
      <c r="O294" s="260">
        <f t="shared" si="45"/>
        <v>761166934761.66748</v>
      </c>
      <c r="P294" s="260">
        <f t="shared" si="45"/>
        <v>794577214095.17297</v>
      </c>
      <c r="Q294" s="260">
        <f t="shared" si="45"/>
        <v>843860102993.56677</v>
      </c>
      <c r="R294" s="260">
        <f t="shared" si="45"/>
        <v>907533483596.78284</v>
      </c>
      <c r="S294" s="258">
        <f t="shared" si="46"/>
        <v>1000000000000</v>
      </c>
      <c r="T294" s="255"/>
      <c r="U294" s="255"/>
      <c r="V294" s="255"/>
      <c r="W294" s="255"/>
    </row>
    <row r="295" spans="3:23" outlineLevel="1">
      <c r="C295" s="256" t="s">
        <v>276</v>
      </c>
      <c r="D295" s="256"/>
      <c r="E295" s="260"/>
      <c r="F295" s="260"/>
      <c r="G295" s="260"/>
      <c r="H295" s="260"/>
      <c r="I295" s="260"/>
      <c r="J295" s="260">
        <f t="shared" si="45"/>
        <v>781148181578.51538</v>
      </c>
      <c r="K295" s="260">
        <f t="shared" si="45"/>
        <v>777175284620.16821</v>
      </c>
      <c r="L295" s="260">
        <f t="shared" si="45"/>
        <v>776991946104.4718</v>
      </c>
      <c r="M295" s="260">
        <f t="shared" si="45"/>
        <v>781439409671.53943</v>
      </c>
      <c r="N295" s="260">
        <f t="shared" si="45"/>
        <v>790884318208.97144</v>
      </c>
      <c r="O295" s="260">
        <f t="shared" si="45"/>
        <v>808123259566.17969</v>
      </c>
      <c r="P295" s="260">
        <f t="shared" si="45"/>
        <v>835579504862.87231</v>
      </c>
      <c r="Q295" s="260">
        <f t="shared" si="45"/>
        <v>875715027485.86975</v>
      </c>
      <c r="R295" s="260">
        <f t="shared" si="45"/>
        <v>926874888067.19641</v>
      </c>
      <c r="S295" s="258">
        <f t="shared" si="46"/>
        <v>1000000000000</v>
      </c>
      <c r="T295" s="255"/>
      <c r="U295" s="255"/>
      <c r="V295" s="255"/>
      <c r="W295" s="255"/>
    </row>
    <row r="296" spans="3:23" outlineLevel="1">
      <c r="C296" s="256" t="s">
        <v>279</v>
      </c>
      <c r="D296" s="256"/>
      <c r="E296" s="260"/>
      <c r="F296" s="260"/>
      <c r="G296" s="260"/>
      <c r="H296" s="260"/>
      <c r="I296" s="260"/>
      <c r="J296" s="260"/>
      <c r="K296" s="260">
        <f t="shared" si="45"/>
        <v>821901859085.60059</v>
      </c>
      <c r="L296" s="260">
        <f t="shared" si="45"/>
        <v>821700390210.90735</v>
      </c>
      <c r="M296" s="260">
        <f t="shared" si="45"/>
        <v>825301356398.68274</v>
      </c>
      <c r="N296" s="260">
        <f t="shared" si="45"/>
        <v>832991493109.21082</v>
      </c>
      <c r="O296" s="260">
        <f t="shared" si="45"/>
        <v>847030399607.453</v>
      </c>
      <c r="P296" s="260">
        <f t="shared" si="45"/>
        <v>869307491686.98755</v>
      </c>
      <c r="Q296" s="260">
        <f t="shared" si="45"/>
        <v>901643316880.95447</v>
      </c>
      <c r="R296" s="260">
        <f t="shared" si="45"/>
        <v>942427265267.42664</v>
      </c>
      <c r="S296" s="258">
        <f t="shared" si="46"/>
        <v>1000000000000</v>
      </c>
      <c r="T296" s="255"/>
      <c r="U296" s="255"/>
      <c r="V296" s="255"/>
      <c r="W296" s="255"/>
    </row>
    <row r="297" spans="3:23" outlineLevel="1">
      <c r="C297" s="256" t="s">
        <v>282</v>
      </c>
      <c r="D297" s="256"/>
      <c r="E297" s="260"/>
      <c r="F297" s="260"/>
      <c r="G297" s="260"/>
      <c r="H297" s="260"/>
      <c r="I297" s="260"/>
      <c r="J297" s="260"/>
      <c r="K297" s="260"/>
      <c r="L297" s="260">
        <f t="shared" si="45"/>
        <v>858414274261.93005</v>
      </c>
      <c r="M297" s="260">
        <f t="shared" si="45"/>
        <v>861301002822.65356</v>
      </c>
      <c r="N297" s="260">
        <f t="shared" si="45"/>
        <v>867493839768.36523</v>
      </c>
      <c r="O297" s="260">
        <f t="shared" si="45"/>
        <v>878801824444.76758</v>
      </c>
      <c r="P297" s="260">
        <f t="shared" si="45"/>
        <v>896694406187.51123</v>
      </c>
      <c r="Q297" s="260">
        <f t="shared" si="45"/>
        <v>922523836191.71533</v>
      </c>
      <c r="R297" s="260">
        <f t="shared" si="45"/>
        <v>954833121082.24451</v>
      </c>
      <c r="S297" s="258">
        <f t="shared" si="46"/>
        <v>1000000000000</v>
      </c>
      <c r="T297" s="255"/>
      <c r="U297" s="255"/>
      <c r="V297" s="255"/>
      <c r="W297" s="255"/>
    </row>
    <row r="298" spans="3:23" outlineLevel="1">
      <c r="C298" s="256" t="s">
        <v>285</v>
      </c>
      <c r="D298" s="256"/>
      <c r="E298" s="260"/>
      <c r="F298" s="260"/>
      <c r="G298" s="260"/>
      <c r="H298" s="260"/>
      <c r="I298" s="260"/>
      <c r="J298" s="260"/>
      <c r="K298" s="260"/>
      <c r="L298" s="260"/>
      <c r="M298" s="260">
        <f t="shared" si="45"/>
        <v>890474283774.84473</v>
      </c>
      <c r="N298" s="260">
        <f t="shared" si="45"/>
        <v>895418392497.05115</v>
      </c>
      <c r="O298" s="260">
        <f t="shared" si="45"/>
        <v>904448158595.67224</v>
      </c>
      <c r="P298" s="260">
        <f t="shared" si="45"/>
        <v>918704554038.36633</v>
      </c>
      <c r="Q298" s="260">
        <f t="shared" si="45"/>
        <v>939197215841.11841</v>
      </c>
      <c r="R298" s="260">
        <f t="shared" si="45"/>
        <v>964665971564.49084</v>
      </c>
      <c r="S298" s="258">
        <f t="shared" si="46"/>
        <v>1000000000000</v>
      </c>
      <c r="T298" s="255"/>
      <c r="U298" s="255"/>
      <c r="V298" s="255"/>
      <c r="W298" s="255"/>
    </row>
    <row r="299" spans="3:23" outlineLevel="1">
      <c r="C299" s="256" t="s">
        <v>288</v>
      </c>
      <c r="D299" s="256"/>
      <c r="E299" s="260"/>
      <c r="F299" s="260"/>
      <c r="G299" s="260"/>
      <c r="H299" s="260"/>
      <c r="I299" s="260"/>
      <c r="J299" s="260"/>
      <c r="K299" s="260"/>
      <c r="L299" s="260"/>
      <c r="M299" s="260"/>
      <c r="N299" s="260">
        <f>(O299+O300)/2/((1+N63/4)^(1))</f>
        <v>917800642607.39038</v>
      </c>
      <c r="O299" s="260">
        <f>(P299+P300)/2/((1+O63/4)^(1))</f>
        <v>924962321810.44275</v>
      </c>
      <c r="P299" s="260">
        <f>(Q299+Q300)/2/((1+P63/4)^(1))</f>
        <v>936250171477.57581</v>
      </c>
      <c r="Q299" s="260">
        <f>(R299+R300)/2/((1+Q63/4)^(1))</f>
        <v>952422047743.23413</v>
      </c>
      <c r="R299" s="260">
        <f>(S299+S300)/2/((1+R63/4)^(1))</f>
        <v>972420036756.4093</v>
      </c>
      <c r="S299" s="258">
        <f t="shared" si="46"/>
        <v>1000000000000</v>
      </c>
      <c r="T299" s="255"/>
      <c r="U299" s="255"/>
      <c r="V299" s="255"/>
      <c r="W299" s="255"/>
    </row>
    <row r="300" spans="3:23" outlineLevel="1">
      <c r="C300" s="256" t="s">
        <v>291</v>
      </c>
      <c r="D300" s="256"/>
      <c r="E300" s="260"/>
      <c r="F300" s="260"/>
      <c r="G300" s="260"/>
      <c r="H300" s="260"/>
      <c r="I300" s="260"/>
      <c r="J300" s="260"/>
      <c r="K300" s="260"/>
      <c r="L300" s="260"/>
      <c r="M300" s="260"/>
      <c r="N300" s="260"/>
      <c r="O300" s="260">
        <f>(P300+P301)/2/((1+O64/4)^(1))</f>
        <v>941254169156.56299</v>
      </c>
      <c r="P300" s="260">
        <f>(Q300+Q301)/2/((1+P64/4)^(1))</f>
        <v>950147588990.36682</v>
      </c>
      <c r="Q300" s="260">
        <f>(R300+R301)/2/((1+Q64/4)^(1))</f>
        <v>962856276208.59155</v>
      </c>
      <c r="R300" s="260">
        <f>(S300+S301)/2/((1+R64/4)^(1))</f>
        <v>978510376406.32251</v>
      </c>
      <c r="S300" s="258">
        <f t="shared" si="46"/>
        <v>1000000000000</v>
      </c>
      <c r="T300" s="255"/>
      <c r="U300" s="255"/>
      <c r="V300" s="255"/>
      <c r="W300" s="255"/>
    </row>
    <row r="301" spans="3:23" outlineLevel="1">
      <c r="C301" s="256" t="s">
        <v>294</v>
      </c>
      <c r="D301" s="256"/>
      <c r="E301" s="260"/>
      <c r="F301" s="260"/>
      <c r="G301" s="260"/>
      <c r="H301" s="260"/>
      <c r="I301" s="260"/>
      <c r="J301" s="260"/>
      <c r="K301" s="260"/>
      <c r="L301" s="260"/>
      <c r="M301" s="260"/>
      <c r="N301" s="260"/>
      <c r="O301" s="260"/>
      <c r="P301" s="260">
        <f>(Q301+Q302)/2/((1+P65/4)^(1))</f>
        <v>961100257895.06335</v>
      </c>
      <c r="Q301" s="260">
        <f>(R301+R302)/2/((1+Q65/4)^(1))</f>
        <v>971054669376.77075</v>
      </c>
      <c r="R301" s="260">
        <f>(S301+S302)/2/((1+R65/4)^(1))</f>
        <v>983278943995.88318</v>
      </c>
      <c r="S301" s="258">
        <f t="shared" si="46"/>
        <v>1000000000000</v>
      </c>
      <c r="T301" s="255"/>
      <c r="U301" s="255"/>
      <c r="V301" s="255"/>
      <c r="W301" s="255"/>
    </row>
    <row r="302" spans="3:23" outlineLevel="1">
      <c r="C302" s="256" t="s">
        <v>297</v>
      </c>
      <c r="D302" s="256"/>
      <c r="E302" s="260"/>
      <c r="F302" s="260"/>
      <c r="G302" s="260"/>
      <c r="H302" s="260"/>
      <c r="I302" s="260"/>
      <c r="J302" s="260"/>
      <c r="K302" s="260"/>
      <c r="L302" s="260"/>
      <c r="M302" s="260"/>
      <c r="N302" s="260"/>
      <c r="O302" s="260"/>
      <c r="P302" s="260"/>
      <c r="Q302" s="260">
        <f>(R302+R303)/2/((1+Q66/4)^(1))</f>
        <v>977475445412.91101</v>
      </c>
      <c r="R302" s="260">
        <f>(S302+S303)/2/((1+R66/4)^(1))</f>
        <v>987003416326.69116</v>
      </c>
      <c r="S302" s="258">
        <f t="shared" si="46"/>
        <v>1000000000000</v>
      </c>
      <c r="T302" s="255"/>
      <c r="U302" s="255"/>
      <c r="V302" s="255"/>
      <c r="W302" s="255"/>
    </row>
    <row r="303" spans="3:23" outlineLevel="1">
      <c r="C303" s="256" t="s">
        <v>300</v>
      </c>
      <c r="D303" s="256"/>
      <c r="E303" s="260"/>
      <c r="F303" s="260"/>
      <c r="G303" s="260"/>
      <c r="H303" s="260"/>
      <c r="I303" s="260"/>
      <c r="J303" s="260"/>
      <c r="K303" s="260"/>
      <c r="L303" s="260"/>
      <c r="M303" s="260"/>
      <c r="N303" s="260"/>
      <c r="O303" s="260"/>
      <c r="P303" s="260"/>
      <c r="Q303" s="260"/>
      <c r="R303" s="260">
        <f>(S303+S304)/2/((1+R67/4)^(1))</f>
        <v>989906809918.62048</v>
      </c>
      <c r="S303" s="258">
        <f t="shared" si="46"/>
        <v>1000000000000</v>
      </c>
      <c r="T303" s="255"/>
      <c r="U303" s="255"/>
      <c r="V303" s="255"/>
      <c r="W303" s="255"/>
    </row>
    <row r="304" spans="3:23" outlineLevel="1">
      <c r="C304" s="256" t="s">
        <v>260</v>
      </c>
      <c r="D304" s="256"/>
      <c r="E304" s="256"/>
      <c r="F304" s="256"/>
      <c r="G304" s="256"/>
      <c r="H304" s="256"/>
      <c r="I304" s="256"/>
      <c r="J304" s="256"/>
      <c r="K304" s="256"/>
      <c r="L304" s="256"/>
      <c r="M304" s="256"/>
      <c r="N304" s="256"/>
      <c r="O304" s="260"/>
      <c r="P304" s="256"/>
      <c r="Q304" s="256"/>
      <c r="R304" s="256"/>
      <c r="S304" s="258">
        <f t="shared" si="46"/>
        <v>1000000000000</v>
      </c>
      <c r="T304" s="255"/>
      <c r="U304" s="255"/>
      <c r="V304" s="255"/>
      <c r="W304" s="255"/>
    </row>
    <row r="305" spans="3:23" outlineLevel="1">
      <c r="C305" s="256" t="s">
        <v>2363</v>
      </c>
      <c r="D305" s="257"/>
      <c r="E305" s="255"/>
      <c r="F305" s="255"/>
      <c r="G305" s="255"/>
      <c r="H305" s="255"/>
      <c r="I305" s="255"/>
      <c r="J305" s="255"/>
      <c r="K305" s="255"/>
      <c r="L305" s="255"/>
      <c r="M305" s="255"/>
      <c r="N305" s="255"/>
      <c r="O305" s="255"/>
      <c r="P305" s="255"/>
      <c r="Q305" s="255"/>
      <c r="T305" s="255"/>
      <c r="U305" s="255"/>
      <c r="V305" s="255"/>
      <c r="W305" s="255"/>
    </row>
    <row r="306" spans="3:23" outlineLevel="1">
      <c r="C306" s="255"/>
      <c r="D306" s="255"/>
      <c r="E306" s="255"/>
      <c r="F306" s="255"/>
      <c r="G306" s="255"/>
      <c r="H306" s="255"/>
      <c r="I306" s="255"/>
      <c r="J306" s="255"/>
      <c r="K306" s="255"/>
      <c r="L306" s="255"/>
      <c r="M306" s="255"/>
      <c r="N306" s="255"/>
      <c r="O306" s="255"/>
      <c r="P306" s="255"/>
      <c r="Q306" s="255"/>
      <c r="R306" s="255"/>
      <c r="S306" s="255"/>
      <c r="T306" s="255"/>
      <c r="U306" s="255"/>
      <c r="V306" s="255"/>
      <c r="W306" s="255"/>
    </row>
    <row r="307" spans="3:23" outlineLevel="1">
      <c r="C307" s="256"/>
      <c r="D307" s="256" t="s">
        <v>256</v>
      </c>
      <c r="E307" s="256" t="s">
        <v>257</v>
      </c>
      <c r="F307" s="256" t="s">
        <v>262</v>
      </c>
      <c r="G307" s="256" t="s">
        <v>265</v>
      </c>
      <c r="H307" s="256" t="s">
        <v>268</v>
      </c>
      <c r="I307" s="256" t="s">
        <v>271</v>
      </c>
      <c r="J307" s="256" t="s">
        <v>274</v>
      </c>
      <c r="K307" s="256" t="s">
        <v>277</v>
      </c>
      <c r="L307" s="256" t="s">
        <v>280</v>
      </c>
      <c r="M307" s="256" t="s">
        <v>283</v>
      </c>
      <c r="N307" s="256" t="s">
        <v>286</v>
      </c>
      <c r="O307" s="256" t="s">
        <v>289</v>
      </c>
      <c r="P307" s="256" t="s">
        <v>292</v>
      </c>
      <c r="Q307" s="256" t="s">
        <v>295</v>
      </c>
      <c r="R307" s="256" t="s">
        <v>298</v>
      </c>
      <c r="S307" s="256" t="s">
        <v>301</v>
      </c>
      <c r="T307" s="255"/>
      <c r="U307" s="255"/>
      <c r="V307" s="255"/>
      <c r="W307" s="255"/>
    </row>
    <row r="308" spans="3:23" outlineLevel="1">
      <c r="C308" s="256" t="s">
        <v>258</v>
      </c>
      <c r="D308" s="256"/>
      <c r="E308" s="256" t="s">
        <v>259</v>
      </c>
      <c r="F308" s="256" t="s">
        <v>263</v>
      </c>
      <c r="G308" s="256" t="s">
        <v>266</v>
      </c>
      <c r="H308" s="256" t="s">
        <v>269</v>
      </c>
      <c r="I308" s="256" t="s">
        <v>272</v>
      </c>
      <c r="J308" s="256" t="s">
        <v>275</v>
      </c>
      <c r="K308" s="256" t="s">
        <v>278</v>
      </c>
      <c r="L308" s="256" t="s">
        <v>281</v>
      </c>
      <c r="M308" s="256" t="s">
        <v>284</v>
      </c>
      <c r="N308" s="256" t="s">
        <v>287</v>
      </c>
      <c r="O308" s="256" t="s">
        <v>290</v>
      </c>
      <c r="P308" s="256" t="s">
        <v>293</v>
      </c>
      <c r="Q308" s="256" t="s">
        <v>296</v>
      </c>
      <c r="R308" s="256" t="s">
        <v>299</v>
      </c>
      <c r="S308" s="256" t="s">
        <v>302</v>
      </c>
      <c r="T308" s="258" t="s">
        <v>260</v>
      </c>
      <c r="U308" s="255"/>
      <c r="V308" s="255"/>
      <c r="W308" s="255"/>
    </row>
    <row r="309" spans="3:23" outlineLevel="1">
      <c r="C309" s="256"/>
      <c r="D309" s="259">
        <f>(E309+E310)/2/((1+D$53/4)^($D$17))</f>
        <v>444777386258.66528</v>
      </c>
      <c r="E309" s="260">
        <f t="shared" ref="E309:S319" si="47">(F309+F310)/2/((1+E53/4)^(1))</f>
        <v>404898402877.80786</v>
      </c>
      <c r="F309" s="260">
        <f t="shared" si="47"/>
        <v>377807832357.19043</v>
      </c>
      <c r="G309" s="260">
        <f t="shared" si="47"/>
        <v>354427890264.13208</v>
      </c>
      <c r="H309" s="260">
        <f t="shared" si="47"/>
        <v>333862025728.97162</v>
      </c>
      <c r="I309" s="260">
        <f t="shared" si="47"/>
        <v>316335834162.95135</v>
      </c>
      <c r="J309" s="260">
        <f t="shared" si="47"/>
        <v>301777401128.58807</v>
      </c>
      <c r="K309" s="260">
        <f t="shared" si="47"/>
        <v>291741164457.83862</v>
      </c>
      <c r="L309" s="260">
        <f t="shared" si="47"/>
        <v>287629720670.83423</v>
      </c>
      <c r="M309" s="260">
        <f t="shared" si="47"/>
        <v>290426169765.05371</v>
      </c>
      <c r="N309" s="260">
        <f t="shared" si="47"/>
        <v>300694815506.20502</v>
      </c>
      <c r="O309" s="260">
        <f t="shared" si="47"/>
        <v>323320435852.02008</v>
      </c>
      <c r="P309" s="260">
        <f t="shared" si="47"/>
        <v>364050326770.52222</v>
      </c>
      <c r="Q309" s="260">
        <f t="shared" si="47"/>
        <v>431515036517.25244</v>
      </c>
      <c r="R309" s="260">
        <f t="shared" si="47"/>
        <v>530526364160.49072</v>
      </c>
      <c r="S309" s="260">
        <f t="shared" si="47"/>
        <v>699251870874.98926</v>
      </c>
      <c r="T309" s="258">
        <f t="shared" ref="T309:T325" si="48">$C$15*10^6</f>
        <v>1000000000000</v>
      </c>
      <c r="U309" s="172"/>
      <c r="V309" s="261">
        <f>S$50*10^6</f>
        <v>444777386258.66516</v>
      </c>
      <c r="W309" s="255"/>
    </row>
    <row r="310" spans="3:23" outlineLevel="1">
      <c r="C310" s="256" t="s">
        <v>261</v>
      </c>
      <c r="D310" s="256"/>
      <c r="E310" s="260">
        <f t="shared" si="47"/>
        <v>491200000048.8949</v>
      </c>
      <c r="F310" s="260">
        <f t="shared" si="47"/>
        <v>464936216152.466</v>
      </c>
      <c r="G310" s="260">
        <f t="shared" si="47"/>
        <v>441882927193.42822</v>
      </c>
      <c r="H310" s="260">
        <f t="shared" si="47"/>
        <v>421278598299.36279</v>
      </c>
      <c r="I310" s="260">
        <f t="shared" si="47"/>
        <v>403434967421.41376</v>
      </c>
      <c r="J310" s="260">
        <f t="shared" si="47"/>
        <v>388365648936.07825</v>
      </c>
      <c r="K310" s="260">
        <f t="shared" si="47"/>
        <v>377735989997.38226</v>
      </c>
      <c r="L310" s="260">
        <f t="shared" si="47"/>
        <v>373076234834.95862</v>
      </c>
      <c r="M310" s="260">
        <f t="shared" si="47"/>
        <v>375438813306.25336</v>
      </c>
      <c r="N310" s="260">
        <f t="shared" si="47"/>
        <v>385331264979.71161</v>
      </c>
      <c r="O310" s="260">
        <f t="shared" si="47"/>
        <v>407512286093.72498</v>
      </c>
      <c r="P310" s="260">
        <f t="shared" si="47"/>
        <v>447120924989.17432</v>
      </c>
      <c r="Q310" s="260">
        <f t="shared" si="47"/>
        <v>511246992432.31818</v>
      </c>
      <c r="R310" s="260">
        <f t="shared" si="47"/>
        <v>601968862736.62854</v>
      </c>
      <c r="S310" s="260">
        <f t="shared" si="47"/>
        <v>750166551656.75647</v>
      </c>
      <c r="T310" s="258">
        <f t="shared" si="48"/>
        <v>1000000000000</v>
      </c>
      <c r="U310" s="255"/>
      <c r="V310" s="255"/>
      <c r="W310" s="255"/>
    </row>
    <row r="311" spans="3:23" outlineLevel="1">
      <c r="C311" s="256" t="s">
        <v>264</v>
      </c>
      <c r="D311" s="256"/>
      <c r="E311" s="256"/>
      <c r="F311" s="260">
        <f t="shared" si="47"/>
        <v>548413378161.42072</v>
      </c>
      <c r="G311" s="260">
        <f t="shared" si="47"/>
        <v>526767798462.51904</v>
      </c>
      <c r="H311" s="260">
        <f t="shared" si="47"/>
        <v>507170194102.57184</v>
      </c>
      <c r="I311" s="260">
        <f t="shared" si="47"/>
        <v>489975580431.42346</v>
      </c>
      <c r="J311" s="260">
        <f t="shared" si="47"/>
        <v>475258795358.08521</v>
      </c>
      <c r="K311" s="260">
        <f t="shared" si="47"/>
        <v>464686989521.18994</v>
      </c>
      <c r="L311" s="260">
        <f t="shared" si="47"/>
        <v>459817754025.16602</v>
      </c>
      <c r="M311" s="260">
        <f t="shared" si="47"/>
        <v>461713820573.01801</v>
      </c>
      <c r="N311" s="260">
        <f t="shared" si="47"/>
        <v>470823563153.81873</v>
      </c>
      <c r="O311" s="260">
        <f t="shared" si="47"/>
        <v>491593341805.72137</v>
      </c>
      <c r="P311" s="260">
        <f t="shared" si="47"/>
        <v>528478392267.67682</v>
      </c>
      <c r="Q311" s="260">
        <f t="shared" si="47"/>
        <v>587140947681.5625</v>
      </c>
      <c r="R311" s="260">
        <f t="shared" si="47"/>
        <v>667732275387.41833</v>
      </c>
      <c r="S311" s="260">
        <f t="shared" si="47"/>
        <v>794988838278.49744</v>
      </c>
      <c r="T311" s="258">
        <f t="shared" si="48"/>
        <v>1000000000000</v>
      </c>
      <c r="U311" s="255"/>
      <c r="V311" s="255"/>
      <c r="W311" s="255"/>
    </row>
    <row r="312" spans="3:23" outlineLevel="1">
      <c r="C312" s="256" t="s">
        <v>267</v>
      </c>
      <c r="D312" s="256"/>
      <c r="E312" s="260"/>
      <c r="F312" s="260"/>
      <c r="G312" s="260">
        <f t="shared" si="47"/>
        <v>605477195250.42126</v>
      </c>
      <c r="H312" s="260">
        <f t="shared" si="47"/>
        <v>587610972520.30396</v>
      </c>
      <c r="I312" s="260">
        <f t="shared" si="47"/>
        <v>571770172600.96252</v>
      </c>
      <c r="J312" s="260">
        <f t="shared" si="47"/>
        <v>558065764588.07715</v>
      </c>
      <c r="K312" s="260">
        <f t="shared" si="47"/>
        <v>548078303023.78101</v>
      </c>
      <c r="L312" s="260">
        <f t="shared" si="47"/>
        <v>543305910463.12787</v>
      </c>
      <c r="M312" s="260">
        <f t="shared" si="47"/>
        <v>544768506451.44952</v>
      </c>
      <c r="N312" s="260">
        <f t="shared" si="47"/>
        <v>552855750595.66785</v>
      </c>
      <c r="O312" s="260">
        <f t="shared" si="47"/>
        <v>571576734169.11584</v>
      </c>
      <c r="P312" s="260">
        <f t="shared" si="47"/>
        <v>604699607332.34058</v>
      </c>
      <c r="Q312" s="260">
        <f t="shared" si="47"/>
        <v>656654562181.1571</v>
      </c>
      <c r="R312" s="260">
        <f t="shared" si="47"/>
        <v>726384310235.20203</v>
      </c>
      <c r="S312" s="260">
        <f t="shared" si="47"/>
        <v>833553858896.57422</v>
      </c>
      <c r="T312" s="258">
        <f t="shared" si="48"/>
        <v>1000000000000</v>
      </c>
      <c r="U312" s="255"/>
      <c r="V312" s="255"/>
      <c r="W312" s="255"/>
    </row>
    <row r="313" spans="3:23" outlineLevel="1">
      <c r="C313" s="256" t="s">
        <v>270</v>
      </c>
      <c r="D313" s="256"/>
      <c r="E313" s="260"/>
      <c r="F313" s="260"/>
      <c r="G313" s="260"/>
      <c r="H313" s="260">
        <f t="shared" si="47"/>
        <v>660053002370.16785</v>
      </c>
      <c r="I313" s="260">
        <f t="shared" si="47"/>
        <v>645980976657.49597</v>
      </c>
      <c r="J313" s="260">
        <f t="shared" si="47"/>
        <v>633702165108.32153</v>
      </c>
      <c r="K313" s="260">
        <f t="shared" si="47"/>
        <v>624651362238.51868</v>
      </c>
      <c r="L313" s="260">
        <f t="shared" si="47"/>
        <v>620205077957.63867</v>
      </c>
      <c r="M313" s="260">
        <f t="shared" si="47"/>
        <v>621301052690.81042</v>
      </c>
      <c r="N313" s="260">
        <f t="shared" si="47"/>
        <v>628272585734.72705</v>
      </c>
      <c r="O313" s="260">
        <f t="shared" si="47"/>
        <v>644627962358.91125</v>
      </c>
      <c r="P313" s="260">
        <f t="shared" si="47"/>
        <v>673492563099.31653</v>
      </c>
      <c r="Q313" s="260">
        <f t="shared" si="47"/>
        <v>718284646905.42847</v>
      </c>
      <c r="R313" s="260">
        <f t="shared" si="47"/>
        <v>777301784536.42456</v>
      </c>
      <c r="S313" s="260">
        <f t="shared" si="47"/>
        <v>866086350000.83655</v>
      </c>
      <c r="T313" s="258">
        <f t="shared" si="48"/>
        <v>1000000000000</v>
      </c>
      <c r="U313" s="255"/>
      <c r="V313" s="255"/>
      <c r="W313" s="255"/>
    </row>
    <row r="314" spans="3:23" outlineLevel="1">
      <c r="C314" s="256" t="s">
        <v>273</v>
      </c>
      <c r="D314" s="256"/>
      <c r="E314" s="260"/>
      <c r="F314" s="260"/>
      <c r="G314" s="260"/>
      <c r="H314" s="260"/>
      <c r="I314" s="260">
        <f t="shared" si="47"/>
        <v>711116342174.57947</v>
      </c>
      <c r="J314" s="260">
        <f t="shared" si="47"/>
        <v>700450546644.5304</v>
      </c>
      <c r="K314" s="260">
        <f t="shared" si="47"/>
        <v>692518142126.073</v>
      </c>
      <c r="L314" s="260">
        <f t="shared" si="47"/>
        <v>688538430486.92834</v>
      </c>
      <c r="M314" s="260">
        <f t="shared" si="47"/>
        <v>689343632451.08386</v>
      </c>
      <c r="N314" s="260">
        <f t="shared" si="47"/>
        <v>695214525287.8772</v>
      </c>
      <c r="O314" s="260">
        <f t="shared" si="47"/>
        <v>709146115462.04797</v>
      </c>
      <c r="P314" s="260">
        <f t="shared" si="47"/>
        <v>733691228164.09265</v>
      </c>
      <c r="Q314" s="260">
        <f t="shared" si="47"/>
        <v>771464786826.42456</v>
      </c>
      <c r="R314" s="260">
        <f t="shared" si="47"/>
        <v>820516727627.26685</v>
      </c>
      <c r="S314" s="260">
        <f t="shared" si="47"/>
        <v>893075897995.47583</v>
      </c>
      <c r="T314" s="258">
        <f t="shared" si="48"/>
        <v>1000000000000</v>
      </c>
      <c r="U314" s="255"/>
      <c r="V314" s="255"/>
      <c r="W314" s="255"/>
    </row>
    <row r="315" spans="3:23" outlineLevel="1">
      <c r="C315" s="256" t="s">
        <v>276</v>
      </c>
      <c r="D315" s="256"/>
      <c r="E315" s="260"/>
      <c r="F315" s="260"/>
      <c r="G315" s="260"/>
      <c r="H315" s="260"/>
      <c r="I315" s="260"/>
      <c r="J315" s="260">
        <f t="shared" si="47"/>
        <v>757745629509.7583</v>
      </c>
      <c r="K315" s="260">
        <f t="shared" si="47"/>
        <v>750976262504.12207</v>
      </c>
      <c r="L315" s="260">
        <f t="shared" si="47"/>
        <v>747525035378.71875</v>
      </c>
      <c r="M315" s="260">
        <f t="shared" si="47"/>
        <v>748109617132.15283</v>
      </c>
      <c r="N315" s="260">
        <f t="shared" si="47"/>
        <v>752963215850.97217</v>
      </c>
      <c r="O315" s="260">
        <f t="shared" si="47"/>
        <v>764591512280.50928</v>
      </c>
      <c r="P315" s="260">
        <f t="shared" si="47"/>
        <v>785054860307.8429</v>
      </c>
      <c r="Q315" s="260">
        <f t="shared" si="47"/>
        <v>816344638137.49231</v>
      </c>
      <c r="R315" s="260">
        <f t="shared" si="47"/>
        <v>856516536983.83325</v>
      </c>
      <c r="S315" s="260">
        <f t="shared" si="47"/>
        <v>915158712534.49219</v>
      </c>
      <c r="T315" s="258">
        <f t="shared" si="48"/>
        <v>1000000000000</v>
      </c>
      <c r="U315" s="255"/>
      <c r="V315" s="255"/>
      <c r="W315" s="255"/>
    </row>
    <row r="316" spans="3:23" outlineLevel="1">
      <c r="C316" s="256" t="s">
        <v>279</v>
      </c>
      <c r="D316" s="256"/>
      <c r="E316" s="260"/>
      <c r="F316" s="260"/>
      <c r="G316" s="260"/>
      <c r="H316" s="260"/>
      <c r="I316" s="260"/>
      <c r="J316" s="260"/>
      <c r="K316" s="260">
        <f t="shared" si="47"/>
        <v>800193855364.48535</v>
      </c>
      <c r="L316" s="260">
        <f t="shared" si="47"/>
        <v>797274470445.59509</v>
      </c>
      <c r="M316" s="260">
        <f t="shared" si="47"/>
        <v>797696557594.37292</v>
      </c>
      <c r="N316" s="260">
        <f t="shared" si="47"/>
        <v>801651379266.56726</v>
      </c>
      <c r="O316" s="260">
        <f t="shared" si="47"/>
        <v>811201297420.37378</v>
      </c>
      <c r="P316" s="260">
        <f t="shared" si="47"/>
        <v>827993782369.76794</v>
      </c>
      <c r="Q316" s="260">
        <f t="shared" si="47"/>
        <v>853542905337.93567</v>
      </c>
      <c r="R316" s="260">
        <f t="shared" si="47"/>
        <v>886053525236.7915</v>
      </c>
      <c r="S316" s="260">
        <f t="shared" si="47"/>
        <v>933022844676.36145</v>
      </c>
      <c r="T316" s="258">
        <f t="shared" si="48"/>
        <v>1000000000000</v>
      </c>
      <c r="U316" s="255"/>
      <c r="V316" s="255"/>
      <c r="W316" s="255"/>
    </row>
    <row r="317" spans="3:23" outlineLevel="1">
      <c r="C317" s="256" t="s">
        <v>282</v>
      </c>
      <c r="D317" s="256"/>
      <c r="E317" s="260"/>
      <c r="F317" s="260"/>
      <c r="G317" s="260"/>
      <c r="H317" s="260"/>
      <c r="I317" s="260"/>
      <c r="J317" s="260"/>
      <c r="K317" s="260"/>
      <c r="L317" s="260">
        <f t="shared" si="47"/>
        <v>838465144883.47583</v>
      </c>
      <c r="M317" s="260">
        <f t="shared" si="47"/>
        <v>838769749127.64209</v>
      </c>
      <c r="N317" s="260">
        <f t="shared" si="47"/>
        <v>841955874931.23865</v>
      </c>
      <c r="O317" s="260">
        <f t="shared" si="47"/>
        <v>849698956950.84546</v>
      </c>
      <c r="P317" s="260">
        <f t="shared" si="47"/>
        <v>863306826754.23865</v>
      </c>
      <c r="Q317" s="260">
        <f t="shared" si="47"/>
        <v>883930974952.9552</v>
      </c>
      <c r="R317" s="260">
        <f t="shared" si="47"/>
        <v>909992773813.50586</v>
      </c>
      <c r="S317" s="260">
        <f t="shared" si="47"/>
        <v>947341949280.14966</v>
      </c>
      <c r="T317" s="258">
        <f t="shared" si="48"/>
        <v>1000000000000</v>
      </c>
      <c r="U317" s="255"/>
      <c r="V317" s="255"/>
      <c r="W317" s="255"/>
    </row>
    <row r="318" spans="3:23" outlineLevel="1">
      <c r="C318" s="256" t="s">
        <v>285</v>
      </c>
      <c r="D318" s="256"/>
      <c r="E318" s="260"/>
      <c r="F318" s="260"/>
      <c r="G318" s="260"/>
      <c r="H318" s="260"/>
      <c r="I318" s="260"/>
      <c r="J318" s="260"/>
      <c r="K318" s="260"/>
      <c r="L318" s="260"/>
      <c r="M318" s="260">
        <f t="shared" si="47"/>
        <v>872295133551.70227</v>
      </c>
      <c r="N318" s="260">
        <f t="shared" si="47"/>
        <v>874839352225.58203</v>
      </c>
      <c r="O318" s="260">
        <f t="shared" si="47"/>
        <v>881054312827.7998</v>
      </c>
      <c r="P318" s="260">
        <f t="shared" si="47"/>
        <v>891972418288.4823</v>
      </c>
      <c r="Q318" s="260">
        <f t="shared" si="47"/>
        <v>908470631036.24646</v>
      </c>
      <c r="R318" s="260">
        <f t="shared" si="47"/>
        <v>929205995715.02368</v>
      </c>
      <c r="S318" s="260">
        <f t="shared" si="47"/>
        <v>958735151987.73486</v>
      </c>
      <c r="T318" s="258">
        <f t="shared" si="48"/>
        <v>1000000000000</v>
      </c>
      <c r="U318" s="255"/>
      <c r="V318" s="255"/>
      <c r="W318" s="255"/>
    </row>
    <row r="319" spans="3:23" outlineLevel="1">
      <c r="C319" s="256" t="s">
        <v>288</v>
      </c>
      <c r="D319" s="256"/>
      <c r="E319" s="260"/>
      <c r="F319" s="260"/>
      <c r="G319" s="260"/>
      <c r="H319" s="260"/>
      <c r="I319" s="260"/>
      <c r="J319" s="260"/>
      <c r="K319" s="260"/>
      <c r="L319" s="260"/>
      <c r="M319" s="260"/>
      <c r="N319" s="260">
        <f t="shared" si="47"/>
        <v>901362576571.31812</v>
      </c>
      <c r="O319" s="260">
        <f t="shared" si="47"/>
        <v>906311563329.86121</v>
      </c>
      <c r="P319" s="260">
        <f t="shared" si="47"/>
        <v>915003299981.22412</v>
      </c>
      <c r="Q319" s="260">
        <f t="shared" si="47"/>
        <v>928106973378.18665</v>
      </c>
      <c r="R319" s="260">
        <f t="shared" si="47"/>
        <v>944506701329.92822</v>
      </c>
      <c r="S319" s="260">
        <f t="shared" si="47"/>
        <v>967747222440.88062</v>
      </c>
      <c r="T319" s="258">
        <f t="shared" si="48"/>
        <v>1000000000000</v>
      </c>
      <c r="U319" s="255"/>
      <c r="V319" s="255"/>
      <c r="W319" s="255"/>
    </row>
    <row r="320" spans="3:23" outlineLevel="1">
      <c r="C320" s="256" t="s">
        <v>291</v>
      </c>
      <c r="D320" s="256"/>
      <c r="E320" s="260"/>
      <c r="F320" s="260"/>
      <c r="G320" s="260"/>
      <c r="H320" s="260"/>
      <c r="I320" s="260"/>
      <c r="J320" s="260"/>
      <c r="K320" s="260"/>
      <c r="L320" s="260"/>
      <c r="M320" s="260"/>
      <c r="N320" s="260"/>
      <c r="O320" s="260">
        <f>(P320+P321)/2/((1+O64/4)^(1))</f>
        <v>926480468672.97131</v>
      </c>
      <c r="P320" s="260">
        <f>(Q320+Q321)/2/((1+P64/4)^(1))</f>
        <v>933357506765.25903</v>
      </c>
      <c r="Q320" s="260">
        <f>(R320+R321)/2/((1+Q64/4)^(1))</f>
        <v>943706821894.80322</v>
      </c>
      <c r="R320" s="260">
        <f>(S320+S321)/2/((1+R64/4)^(1))</f>
        <v>956616992018.31934</v>
      </c>
      <c r="S320" s="260">
        <f>(T320+T321)/2/((1+S64/4)^(1))</f>
        <v>974842739979.90942</v>
      </c>
      <c r="T320" s="258">
        <f t="shared" si="48"/>
        <v>1000000000000</v>
      </c>
      <c r="U320" s="255"/>
      <c r="V320" s="255"/>
      <c r="W320" s="255"/>
    </row>
    <row r="321" spans="3:23" outlineLevel="1">
      <c r="C321" s="256" t="s">
        <v>294</v>
      </c>
      <c r="D321" s="256"/>
      <c r="E321" s="260"/>
      <c r="F321" s="260"/>
      <c r="G321" s="260"/>
      <c r="H321" s="260"/>
      <c r="I321" s="260"/>
      <c r="J321" s="260"/>
      <c r="K321" s="260"/>
      <c r="L321" s="260"/>
      <c r="M321" s="260"/>
      <c r="N321" s="260"/>
      <c r="O321" s="260"/>
      <c r="P321" s="260">
        <f>(Q321+Q322)/2/((1+P65/4)^(1))</f>
        <v>947891850695.04944</v>
      </c>
      <c r="Q321" s="260">
        <f>(R321+R322)/2/((1+Q65/4)^(1))</f>
        <v>956029934155.52319</v>
      </c>
      <c r="R321" s="260">
        <f>(S321+S322)/2/((1+R65/4)^(1))</f>
        <v>966155918673.96875</v>
      </c>
      <c r="S321" s="260">
        <f>(T321+T322)/2/((1+S65/4)^(1))</f>
        <v>980408865080.40918</v>
      </c>
      <c r="T321" s="258">
        <f t="shared" si="48"/>
        <v>1000000000000</v>
      </c>
      <c r="U321" s="255"/>
      <c r="V321" s="255"/>
      <c r="W321" s="255"/>
    </row>
    <row r="322" spans="3:23" outlineLevel="1">
      <c r="C322" s="256" t="s">
        <v>297</v>
      </c>
      <c r="D322" s="256"/>
      <c r="E322" s="260"/>
      <c r="F322" s="260"/>
      <c r="G322" s="260"/>
      <c r="H322" s="260"/>
      <c r="I322" s="260"/>
      <c r="J322" s="260"/>
      <c r="K322" s="260"/>
      <c r="L322" s="260"/>
      <c r="M322" s="260"/>
      <c r="N322" s="260"/>
      <c r="O322" s="260"/>
      <c r="P322" s="260"/>
      <c r="Q322" s="260">
        <f>(R322+R323)/2/((1+Q66/4)^(1))</f>
        <v>965721518380.96191</v>
      </c>
      <c r="R322" s="260">
        <f>(S322+S323)/2/((1+R66/4)^(1))</f>
        <v>973641061465.0769</v>
      </c>
      <c r="S322" s="260">
        <f>(T322+T323)/2/((1+S66/4)^(1))</f>
        <v>984762716338.12634</v>
      </c>
      <c r="T322" s="258">
        <f t="shared" si="48"/>
        <v>1000000000000</v>
      </c>
      <c r="U322" s="255"/>
      <c r="V322" s="255"/>
      <c r="W322" s="255"/>
    </row>
    <row r="323" spans="3:23" outlineLevel="1">
      <c r="C323" s="256" t="s">
        <v>300</v>
      </c>
      <c r="D323" s="256"/>
      <c r="E323" s="260"/>
      <c r="F323" s="260"/>
      <c r="G323" s="260"/>
      <c r="H323" s="260"/>
      <c r="I323" s="260"/>
      <c r="J323" s="260"/>
      <c r="K323" s="260"/>
      <c r="L323" s="260"/>
      <c r="M323" s="260"/>
      <c r="N323" s="260"/>
      <c r="O323" s="260"/>
      <c r="P323" s="260"/>
      <c r="Q323" s="260"/>
      <c r="R323" s="260">
        <f>(S323+S324)/2/((1+R67/4)^(1))</f>
        <v>979497254542.44275</v>
      </c>
      <c r="S323" s="260">
        <f>(T323+T324)/2/((1+S67/4)^(1))</f>
        <v>988160670469.70337</v>
      </c>
      <c r="T323" s="258">
        <f t="shared" si="48"/>
        <v>1000000000000</v>
      </c>
      <c r="U323" s="255"/>
      <c r="V323" s="255"/>
      <c r="W323" s="255"/>
    </row>
    <row r="324" spans="3:23" outlineLevel="1">
      <c r="C324" s="256" t="s">
        <v>303</v>
      </c>
      <c r="D324" s="256"/>
      <c r="E324" s="260"/>
      <c r="F324" s="260"/>
      <c r="G324" s="260"/>
      <c r="H324" s="260"/>
      <c r="I324" s="260"/>
      <c r="J324" s="260"/>
      <c r="K324" s="260"/>
      <c r="L324" s="260"/>
      <c r="M324" s="260"/>
      <c r="N324" s="260"/>
      <c r="O324" s="260"/>
      <c r="P324" s="260"/>
      <c r="Q324" s="260"/>
      <c r="R324" s="260"/>
      <c r="S324" s="260">
        <f>(T324+T325)/2/((1+S68/4)^(1))</f>
        <v>990807945016.36755</v>
      </c>
      <c r="T324" s="258">
        <f t="shared" si="48"/>
        <v>1000000000000</v>
      </c>
      <c r="U324" s="255"/>
      <c r="V324" s="255"/>
      <c r="W324" s="255"/>
    </row>
    <row r="325" spans="3:23" outlineLevel="1">
      <c r="C325" s="256" t="s">
        <v>260</v>
      </c>
      <c r="D325" s="256"/>
      <c r="E325" s="256"/>
      <c r="F325" s="256"/>
      <c r="G325" s="256"/>
      <c r="H325" s="256"/>
      <c r="I325" s="256"/>
      <c r="J325" s="256"/>
      <c r="K325" s="256"/>
      <c r="L325" s="256"/>
      <c r="M325" s="256"/>
      <c r="N325" s="256"/>
      <c r="O325" s="260"/>
      <c r="P325" s="256"/>
      <c r="Q325" s="256"/>
      <c r="R325" s="256"/>
      <c r="S325" s="256"/>
      <c r="T325" s="258">
        <f t="shared" si="48"/>
        <v>1000000000000</v>
      </c>
      <c r="U325" s="255"/>
      <c r="V325" s="255"/>
      <c r="W325" s="255"/>
    </row>
    <row r="326" spans="3:23" outlineLevel="1">
      <c r="C326" s="256" t="s">
        <v>2364</v>
      </c>
      <c r="D326" s="257"/>
      <c r="E326" s="255"/>
      <c r="F326" s="255"/>
      <c r="G326" s="255"/>
      <c r="H326" s="255"/>
      <c r="I326" s="255"/>
      <c r="J326" s="255"/>
      <c r="K326" s="255"/>
      <c r="L326" s="255"/>
      <c r="M326" s="255"/>
      <c r="N326" s="255"/>
      <c r="O326" s="255"/>
      <c r="P326" s="255"/>
      <c r="Q326" s="255"/>
      <c r="R326" s="255"/>
      <c r="U326" s="255"/>
      <c r="V326" s="255"/>
      <c r="W326" s="255"/>
    </row>
    <row r="327" spans="3:23" outlineLevel="1">
      <c r="C327" s="255"/>
      <c r="D327" s="255"/>
      <c r="E327" s="255"/>
      <c r="F327" s="255"/>
      <c r="G327" s="255"/>
      <c r="H327" s="255"/>
      <c r="I327" s="255"/>
      <c r="J327" s="255"/>
      <c r="K327" s="255"/>
      <c r="L327" s="255"/>
      <c r="M327" s="255"/>
      <c r="N327" s="255"/>
      <c r="O327" s="255"/>
      <c r="P327" s="255"/>
      <c r="Q327" s="255"/>
      <c r="R327" s="255"/>
      <c r="S327" s="255"/>
      <c r="T327" s="255"/>
      <c r="U327" s="255"/>
      <c r="V327" s="255"/>
      <c r="W327" s="255"/>
    </row>
    <row r="328" spans="3:23" outlineLevel="1">
      <c r="C328" s="256"/>
      <c r="D328" s="256" t="s">
        <v>256</v>
      </c>
      <c r="E328" s="256" t="s">
        <v>257</v>
      </c>
      <c r="F328" s="256" t="s">
        <v>262</v>
      </c>
      <c r="G328" s="256" t="s">
        <v>265</v>
      </c>
      <c r="H328" s="256" t="s">
        <v>268</v>
      </c>
      <c r="I328" s="256" t="s">
        <v>271</v>
      </c>
      <c r="J328" s="256" t="s">
        <v>274</v>
      </c>
      <c r="K328" s="256" t="s">
        <v>277</v>
      </c>
      <c r="L328" s="256" t="s">
        <v>280</v>
      </c>
      <c r="M328" s="256" t="s">
        <v>283</v>
      </c>
      <c r="N328" s="256" t="s">
        <v>286</v>
      </c>
      <c r="O328" s="256" t="s">
        <v>289</v>
      </c>
      <c r="P328" s="256" t="s">
        <v>292</v>
      </c>
      <c r="Q328" s="256" t="s">
        <v>295</v>
      </c>
      <c r="R328" s="256" t="s">
        <v>298</v>
      </c>
      <c r="S328" s="256" t="s">
        <v>301</v>
      </c>
      <c r="T328" s="256" t="s">
        <v>304</v>
      </c>
      <c r="U328" s="255"/>
      <c r="V328" s="255"/>
      <c r="W328" s="255"/>
    </row>
    <row r="329" spans="3:23" outlineLevel="1">
      <c r="C329" s="256" t="s">
        <v>258</v>
      </c>
      <c r="D329" s="256"/>
      <c r="E329" s="256" t="s">
        <v>259</v>
      </c>
      <c r="F329" s="256" t="s">
        <v>263</v>
      </c>
      <c r="G329" s="256" t="s">
        <v>266</v>
      </c>
      <c r="H329" s="256" t="s">
        <v>269</v>
      </c>
      <c r="I329" s="256" t="s">
        <v>272</v>
      </c>
      <c r="J329" s="256" t="s">
        <v>275</v>
      </c>
      <c r="K329" s="256" t="s">
        <v>278</v>
      </c>
      <c r="L329" s="256" t="s">
        <v>281</v>
      </c>
      <c r="M329" s="256" t="s">
        <v>284</v>
      </c>
      <c r="N329" s="256" t="s">
        <v>287</v>
      </c>
      <c r="O329" s="256" t="s">
        <v>290</v>
      </c>
      <c r="P329" s="256" t="s">
        <v>293</v>
      </c>
      <c r="Q329" s="256" t="s">
        <v>296</v>
      </c>
      <c r="R329" s="256" t="s">
        <v>299</v>
      </c>
      <c r="S329" s="256" t="s">
        <v>302</v>
      </c>
      <c r="T329" s="256" t="s">
        <v>305</v>
      </c>
      <c r="U329" s="258" t="s">
        <v>260</v>
      </c>
      <c r="V329" s="255"/>
      <c r="W329" s="255"/>
    </row>
    <row r="330" spans="3:23" outlineLevel="1">
      <c r="C330" s="256"/>
      <c r="D330" s="259">
        <f>(E330+E331)/2/((1+D$53/4)^($D$17))</f>
        <v>417842523821.28564</v>
      </c>
      <c r="E330" s="262">
        <f t="shared" ref="E330:T341" si="49">(F330+F331)/2/((1+E53/4)^(1))</f>
        <v>377451976056.8161</v>
      </c>
      <c r="F330" s="262">
        <f t="shared" si="49"/>
        <v>349136418641.19971</v>
      </c>
      <c r="G330" s="262">
        <f t="shared" si="49"/>
        <v>324312839730.01477</v>
      </c>
      <c r="H330" s="262">
        <f t="shared" si="49"/>
        <v>302099806119.47949</v>
      </c>
      <c r="I330" s="262">
        <f t="shared" si="49"/>
        <v>282642152986.38452</v>
      </c>
      <c r="J330" s="262">
        <f t="shared" si="49"/>
        <v>265797702653.37759</v>
      </c>
      <c r="K330" s="262">
        <f t="shared" si="49"/>
        <v>252822415339.35895</v>
      </c>
      <c r="L330" s="262">
        <f t="shared" si="49"/>
        <v>244728714652.55417</v>
      </c>
      <c r="M330" s="262">
        <f t="shared" si="49"/>
        <v>242047600738.97235</v>
      </c>
      <c r="N330" s="262">
        <f t="shared" si="49"/>
        <v>244841837219.59732</v>
      </c>
      <c r="O330" s="262">
        <f t="shared" si="49"/>
        <v>256499324966.81323</v>
      </c>
      <c r="P330" s="262">
        <f t="shared" si="49"/>
        <v>280576379391.52612</v>
      </c>
      <c r="Q330" s="262">
        <f t="shared" si="49"/>
        <v>322141631577.06415</v>
      </c>
      <c r="R330" s="262">
        <f t="shared" si="49"/>
        <v>382513379569.05927</v>
      </c>
      <c r="S330" s="262">
        <f t="shared" si="49"/>
        <v>485610296905.745</v>
      </c>
      <c r="T330" s="262">
        <f t="shared" si="49"/>
        <v>667390889043.62024</v>
      </c>
      <c r="U330" s="258">
        <f t="shared" ref="U330:U347" si="50">$C$15*10^6</f>
        <v>1000000000000</v>
      </c>
      <c r="V330" s="172"/>
      <c r="W330" s="261">
        <f>T$50*10^6</f>
        <v>417842523821.28552</v>
      </c>
    </row>
    <row r="331" spans="3:23" outlineLevel="1">
      <c r="C331" s="256" t="s">
        <v>261</v>
      </c>
      <c r="D331" s="256"/>
      <c r="E331" s="262">
        <f t="shared" si="49"/>
        <v>464380432332.22913</v>
      </c>
      <c r="F331" s="262">
        <f t="shared" si="49"/>
        <v>436481415756.84662</v>
      </c>
      <c r="G331" s="262">
        <f t="shared" si="49"/>
        <v>411566840682.56476</v>
      </c>
      <c r="H331" s="262">
        <f t="shared" si="49"/>
        <v>388877983443.34308</v>
      </c>
      <c r="I331" s="262">
        <f t="shared" si="49"/>
        <v>368652701929.5755</v>
      </c>
      <c r="J331" s="262">
        <f t="shared" si="49"/>
        <v>350836571661.51416</v>
      </c>
      <c r="K331" s="262">
        <f t="shared" si="49"/>
        <v>336835686849.99347</v>
      </c>
      <c r="L331" s="262">
        <f t="shared" si="49"/>
        <v>327837984361.26898</v>
      </c>
      <c r="M331" s="262">
        <f t="shared" si="49"/>
        <v>324501228287.19849</v>
      </c>
      <c r="N331" s="262">
        <f t="shared" si="49"/>
        <v>326907488814.99402</v>
      </c>
      <c r="O331" s="262">
        <f t="shared" si="49"/>
        <v>338583852773.25281</v>
      </c>
      <c r="P331" s="262">
        <f t="shared" si="49"/>
        <v>362948914518.67975</v>
      </c>
      <c r="Q331" s="262">
        <f t="shared" si="49"/>
        <v>404452295853.24091</v>
      </c>
      <c r="R331" s="262">
        <f t="shared" si="49"/>
        <v>462935398045.64453</v>
      </c>
      <c r="S331" s="262">
        <f t="shared" si="49"/>
        <v>559430961485.99304</v>
      </c>
      <c r="T331" s="262">
        <f t="shared" si="49"/>
        <v>721551542524.24988</v>
      </c>
      <c r="U331" s="258">
        <f t="shared" si="50"/>
        <v>1000000000000</v>
      </c>
      <c r="V331" s="255"/>
      <c r="W331" s="255"/>
    </row>
    <row r="332" spans="3:23" outlineLevel="1">
      <c r="C332" s="256" t="s">
        <v>264</v>
      </c>
      <c r="D332" s="256"/>
      <c r="E332" s="256"/>
      <c r="F332" s="262">
        <f t="shared" si="49"/>
        <v>521539192273.13995</v>
      </c>
      <c r="G332" s="262">
        <f t="shared" si="49"/>
        <v>497800993914.25012</v>
      </c>
      <c r="H332" s="262">
        <f t="shared" si="49"/>
        <v>475873091352.40118</v>
      </c>
      <c r="I332" s="262">
        <f t="shared" si="49"/>
        <v>456045475567.53949</v>
      </c>
      <c r="J332" s="262">
        <f t="shared" si="49"/>
        <v>438330234766.80859</v>
      </c>
      <c r="K332" s="262">
        <f t="shared" si="49"/>
        <v>424181130247.08051</v>
      </c>
      <c r="L332" s="262">
        <f t="shared" si="49"/>
        <v>414872337768.41516</v>
      </c>
      <c r="M332" s="262">
        <f t="shared" si="49"/>
        <v>411140462251.24872</v>
      </c>
      <c r="N332" s="262">
        <f t="shared" si="49"/>
        <v>413088706268.64948</v>
      </c>
      <c r="O332" s="262">
        <f t="shared" si="49"/>
        <v>424199730364.00446</v>
      </c>
      <c r="P332" s="262">
        <f t="shared" si="49"/>
        <v>447633212381.43494</v>
      </c>
      <c r="Q332" s="262">
        <f t="shared" si="49"/>
        <v>487160438653.41168</v>
      </c>
      <c r="R332" s="262">
        <f t="shared" si="49"/>
        <v>541537093652.63812</v>
      </c>
      <c r="S332" s="262">
        <f t="shared" si="49"/>
        <v>628848316332.74829</v>
      </c>
      <c r="T332" s="262">
        <f t="shared" si="49"/>
        <v>769933142444.65356</v>
      </c>
      <c r="U332" s="258">
        <f t="shared" si="50"/>
        <v>1000000000000</v>
      </c>
      <c r="V332" s="255"/>
      <c r="W332" s="255"/>
    </row>
    <row r="333" spans="3:23" outlineLevel="1">
      <c r="C333" s="256" t="s">
        <v>267</v>
      </c>
      <c r="D333" s="256"/>
      <c r="E333" s="262"/>
      <c r="F333" s="262"/>
      <c r="G333" s="262">
        <f t="shared" si="49"/>
        <v>578960009721.48145</v>
      </c>
      <c r="H333" s="262">
        <f t="shared" si="49"/>
        <v>558706384564.91199</v>
      </c>
      <c r="I333" s="262">
        <f t="shared" si="49"/>
        <v>540180721478.29834</v>
      </c>
      <c r="J333" s="262">
        <f t="shared" si="49"/>
        <v>523438084261.12476</v>
      </c>
      <c r="K333" s="262">
        <f t="shared" si="49"/>
        <v>509890269968.53369</v>
      </c>
      <c r="L333" s="262">
        <f t="shared" si="49"/>
        <v>500810991817.97186</v>
      </c>
      <c r="M333" s="262">
        <f t="shared" si="49"/>
        <v>496962089857.65057</v>
      </c>
      <c r="N333" s="262">
        <f t="shared" si="49"/>
        <v>498462924847.06958</v>
      </c>
      <c r="O333" s="262">
        <f t="shared" si="49"/>
        <v>508598849821.97772</v>
      </c>
      <c r="P333" s="262">
        <f t="shared" si="49"/>
        <v>530194925239.51849</v>
      </c>
      <c r="Q333" s="262">
        <f t="shared" si="49"/>
        <v>566362633948.29712</v>
      </c>
      <c r="R333" s="262">
        <f t="shared" si="49"/>
        <v>615184218440.64783</v>
      </c>
      <c r="S333" s="262">
        <f t="shared" si="49"/>
        <v>691914977018.21167</v>
      </c>
      <c r="T333" s="262">
        <f t="shared" si="49"/>
        <v>812097412083.59167</v>
      </c>
      <c r="U333" s="258">
        <f t="shared" si="50"/>
        <v>1000000000000</v>
      </c>
      <c r="V333" s="255"/>
      <c r="W333" s="255"/>
    </row>
    <row r="334" spans="3:23" outlineLevel="1">
      <c r="C334" s="256" t="s">
        <v>270</v>
      </c>
      <c r="D334" s="256"/>
      <c r="E334" s="262"/>
      <c r="F334" s="262"/>
      <c r="G334" s="262"/>
      <c r="H334" s="262">
        <f t="shared" si="49"/>
        <v>634315504117.40503</v>
      </c>
      <c r="I334" s="262">
        <f t="shared" si="49"/>
        <v>617669240008.68005</v>
      </c>
      <c r="J334" s="262">
        <f t="shared" si="49"/>
        <v>602486440919.35303</v>
      </c>
      <c r="K334" s="262">
        <f t="shared" si="49"/>
        <v>590072150758.32813</v>
      </c>
      <c r="L334" s="262">
        <f t="shared" si="49"/>
        <v>581630930666.74036</v>
      </c>
      <c r="M334" s="262">
        <f t="shared" si="49"/>
        <v>577902808897.05017</v>
      </c>
      <c r="N334" s="262">
        <f t="shared" si="49"/>
        <v>579014938615.20667</v>
      </c>
      <c r="O334" s="262">
        <f t="shared" si="49"/>
        <v>587949299656.29871</v>
      </c>
      <c r="P334" s="262">
        <f t="shared" si="49"/>
        <v>607162543793.9447</v>
      </c>
      <c r="Q334" s="262">
        <f t="shared" si="49"/>
        <v>639171125841.12659</v>
      </c>
      <c r="R334" s="262">
        <f t="shared" si="49"/>
        <v>681740628068.43677</v>
      </c>
      <c r="S334" s="262">
        <f t="shared" si="49"/>
        <v>747532184501.96509</v>
      </c>
      <c r="T334" s="262">
        <f t="shared" si="49"/>
        <v>848059204392.61658</v>
      </c>
      <c r="U334" s="258">
        <f t="shared" si="50"/>
        <v>1000000000000</v>
      </c>
      <c r="V334" s="255"/>
      <c r="W334" s="255"/>
    </row>
    <row r="335" spans="3:23" outlineLevel="1">
      <c r="C335" s="256" t="s">
        <v>273</v>
      </c>
      <c r="D335" s="256"/>
      <c r="E335" s="262"/>
      <c r="F335" s="262"/>
      <c r="G335" s="262"/>
      <c r="H335" s="262"/>
      <c r="I335" s="262">
        <f t="shared" si="49"/>
        <v>686510677119.52197</v>
      </c>
      <c r="J335" s="262">
        <f t="shared" si="49"/>
        <v>673193681718.11157</v>
      </c>
      <c r="K335" s="262">
        <f t="shared" si="49"/>
        <v>662214507653.95837</v>
      </c>
      <c r="L335" s="262">
        <f t="shared" si="49"/>
        <v>654663654606.26245</v>
      </c>
      <c r="M335" s="262">
        <f t="shared" si="49"/>
        <v>651225289348.80823</v>
      </c>
      <c r="N335" s="262">
        <f t="shared" si="49"/>
        <v>652025819623.50513</v>
      </c>
      <c r="O335" s="262">
        <f t="shared" si="49"/>
        <v>659686571088.7041</v>
      </c>
      <c r="P335" s="262">
        <f t="shared" si="49"/>
        <v>676295160295.48706</v>
      </c>
      <c r="Q335" s="262">
        <f t="shared" si="49"/>
        <v>703857892382.547</v>
      </c>
      <c r="R335" s="262">
        <f t="shared" si="49"/>
        <v>740090482633.17505</v>
      </c>
      <c r="S335" s="262">
        <f t="shared" si="49"/>
        <v>795359392079.88428</v>
      </c>
      <c r="T335" s="262">
        <f t="shared" si="49"/>
        <v>878170944601.7489</v>
      </c>
      <c r="U335" s="258">
        <f t="shared" si="50"/>
        <v>1000000000000</v>
      </c>
      <c r="V335" s="255"/>
      <c r="W335" s="255"/>
    </row>
    <row r="336" spans="3:23" outlineLevel="1">
      <c r="C336" s="256" t="s">
        <v>276</v>
      </c>
      <c r="D336" s="256"/>
      <c r="E336" s="262"/>
      <c r="F336" s="262"/>
      <c r="G336" s="262"/>
      <c r="H336" s="262"/>
      <c r="I336" s="262"/>
      <c r="J336" s="262">
        <f t="shared" si="49"/>
        <v>734546774932.81433</v>
      </c>
      <c r="K336" s="262">
        <f t="shared" si="49"/>
        <v>725108719442.6803</v>
      </c>
      <c r="L336" s="262">
        <f t="shared" si="49"/>
        <v>718559663541.74072</v>
      </c>
      <c r="M336" s="262">
        <f t="shared" si="49"/>
        <v>715508005454.08081</v>
      </c>
      <c r="N336" s="262">
        <f t="shared" si="49"/>
        <v>716072649855.82642</v>
      </c>
      <c r="O336" s="262">
        <f t="shared" si="49"/>
        <v>722498279322.67297</v>
      </c>
      <c r="P336" s="262">
        <f t="shared" si="49"/>
        <v>736525664092.22302</v>
      </c>
      <c r="Q336" s="262">
        <f t="shared" si="49"/>
        <v>759738493063.80042</v>
      </c>
      <c r="R336" s="262">
        <f t="shared" si="49"/>
        <v>789976889515.30029</v>
      </c>
      <c r="S336" s="262">
        <f t="shared" si="49"/>
        <v>835633835189.28662</v>
      </c>
      <c r="T336" s="262">
        <f t="shared" si="49"/>
        <v>902997697089.47119</v>
      </c>
      <c r="U336" s="258">
        <f t="shared" si="50"/>
        <v>1000000000000</v>
      </c>
      <c r="V336" s="255"/>
      <c r="W336" s="255"/>
    </row>
    <row r="337" spans="3:24" outlineLevel="1">
      <c r="C337" s="256" t="s">
        <v>279</v>
      </c>
      <c r="D337" s="256"/>
      <c r="E337" s="262"/>
      <c r="F337" s="262"/>
      <c r="G337" s="262"/>
      <c r="H337" s="262"/>
      <c r="I337" s="262"/>
      <c r="J337" s="262"/>
      <c r="K337" s="262">
        <f t="shared" si="49"/>
        <v>778571358777.90381</v>
      </c>
      <c r="L337" s="262">
        <f t="shared" si="49"/>
        <v>773028882451.48926</v>
      </c>
      <c r="M337" s="262">
        <f t="shared" si="49"/>
        <v>770400709629.28235</v>
      </c>
      <c r="N337" s="262">
        <f t="shared" si="49"/>
        <v>770793930561.17224</v>
      </c>
      <c r="O337" s="262">
        <f t="shared" si="49"/>
        <v>776090375623.78711</v>
      </c>
      <c r="P337" s="262">
        <f t="shared" si="49"/>
        <v>787719439443.24768</v>
      </c>
      <c r="Q337" s="262">
        <f t="shared" si="49"/>
        <v>806922760947.52429</v>
      </c>
      <c r="R337" s="262">
        <f t="shared" si="49"/>
        <v>831761640121.01941</v>
      </c>
      <c r="S337" s="262">
        <f t="shared" si="49"/>
        <v>868969234082.83862</v>
      </c>
      <c r="T337" s="262">
        <f t="shared" si="49"/>
        <v>923207580189.7782</v>
      </c>
      <c r="U337" s="258">
        <f t="shared" si="50"/>
        <v>1000000000000</v>
      </c>
      <c r="V337" s="255"/>
      <c r="W337" s="255"/>
    </row>
    <row r="338" spans="3:24" outlineLevel="1">
      <c r="C338" s="256" t="s">
        <v>282</v>
      </c>
      <c r="D338" s="256"/>
      <c r="E338" s="262"/>
      <c r="F338" s="262"/>
      <c r="G338" s="262"/>
      <c r="H338" s="262"/>
      <c r="I338" s="262"/>
      <c r="J338" s="262"/>
      <c r="K338" s="262"/>
      <c r="L338" s="262">
        <f t="shared" si="49"/>
        <v>818510475637.56726</v>
      </c>
      <c r="M338" s="262">
        <f t="shared" si="49"/>
        <v>816299689228.10181</v>
      </c>
      <c r="N338" s="262">
        <f t="shared" si="49"/>
        <v>816571820150.39648</v>
      </c>
      <c r="O338" s="262">
        <f t="shared" si="49"/>
        <v>820877918135.16785</v>
      </c>
      <c r="P338" s="262">
        <f t="shared" si="49"/>
        <v>830377239151.66455</v>
      </c>
      <c r="Q338" s="262">
        <f t="shared" si="49"/>
        <v>846038867716.99231</v>
      </c>
      <c r="R338" s="262">
        <f t="shared" si="49"/>
        <v>866185386742.79346</v>
      </c>
      <c r="S338" s="262">
        <f t="shared" si="49"/>
        <v>896178424044.38147</v>
      </c>
      <c r="T338" s="262">
        <f t="shared" si="49"/>
        <v>939489006589.42078</v>
      </c>
      <c r="U338" s="258">
        <f t="shared" si="50"/>
        <v>1000000000000</v>
      </c>
      <c r="V338" s="255"/>
      <c r="W338" s="255"/>
    </row>
    <row r="339" spans="3:24" outlineLevel="1">
      <c r="C339" s="256" t="s">
        <v>285</v>
      </c>
      <c r="D339" s="256"/>
      <c r="E339" s="262"/>
      <c r="F339" s="262"/>
      <c r="G339" s="262"/>
      <c r="H339" s="262"/>
      <c r="I339" s="262"/>
      <c r="J339" s="262"/>
      <c r="K339" s="262"/>
      <c r="L339" s="262"/>
      <c r="M339" s="262">
        <f t="shared" si="49"/>
        <v>854043484265.70337</v>
      </c>
      <c r="N339" s="262">
        <f t="shared" si="49"/>
        <v>854231653453.58118</v>
      </c>
      <c r="O339" s="262">
        <f t="shared" si="49"/>
        <v>857695021153.15222</v>
      </c>
      <c r="P339" s="262">
        <f t="shared" si="49"/>
        <v>865364482819.03967</v>
      </c>
      <c r="Q339" s="262">
        <f t="shared" si="49"/>
        <v>877994176974.80371</v>
      </c>
      <c r="R339" s="262">
        <f t="shared" si="49"/>
        <v>894171121367.15063</v>
      </c>
      <c r="S339" s="262">
        <f t="shared" si="49"/>
        <v>918139424002.25024</v>
      </c>
      <c r="T339" s="262">
        <f t="shared" si="49"/>
        <v>952496088603.19592</v>
      </c>
      <c r="U339" s="258">
        <f t="shared" si="50"/>
        <v>1000000000000</v>
      </c>
      <c r="V339" s="255"/>
      <c r="W339" s="255"/>
    </row>
    <row r="340" spans="3:24" outlineLevel="1">
      <c r="C340" s="256" t="s">
        <v>288</v>
      </c>
      <c r="D340" s="256"/>
      <c r="E340" s="262"/>
      <c r="F340" s="262"/>
      <c r="G340" s="262"/>
      <c r="H340" s="262"/>
      <c r="I340" s="262"/>
      <c r="J340" s="262"/>
      <c r="K340" s="262"/>
      <c r="L340" s="262"/>
      <c r="M340" s="262"/>
      <c r="N340" s="262">
        <f t="shared" si="49"/>
        <v>884805543570.12</v>
      </c>
      <c r="O340" s="262">
        <f t="shared" si="49"/>
        <v>887567699176.52026</v>
      </c>
      <c r="P340" s="262">
        <f t="shared" si="49"/>
        <v>893703096034.61499</v>
      </c>
      <c r="Q340" s="262">
        <f t="shared" si="49"/>
        <v>903797497537.61536</v>
      </c>
      <c r="R340" s="262">
        <f t="shared" si="49"/>
        <v>916684156863.17578</v>
      </c>
      <c r="S340" s="262">
        <f t="shared" si="49"/>
        <v>935706669308.13782</v>
      </c>
      <c r="T340" s="262">
        <f t="shared" si="49"/>
        <v>962817900038.36389</v>
      </c>
      <c r="U340" s="258">
        <f t="shared" si="50"/>
        <v>1000000000000</v>
      </c>
      <c r="V340" s="255"/>
      <c r="W340" s="255"/>
    </row>
    <row r="341" spans="3:24" outlineLevel="1">
      <c r="C341" s="256" t="s">
        <v>291</v>
      </c>
      <c r="D341" s="256"/>
      <c r="E341" s="262"/>
      <c r="F341" s="262"/>
      <c r="G341" s="262"/>
      <c r="H341" s="262"/>
      <c r="I341" s="262"/>
      <c r="J341" s="262"/>
      <c r="K341" s="262"/>
      <c r="L341" s="262"/>
      <c r="M341" s="262"/>
      <c r="N341" s="262"/>
      <c r="O341" s="262">
        <f t="shared" si="49"/>
        <v>911557971534.01733</v>
      </c>
      <c r="P341" s="262">
        <f t="shared" si="49"/>
        <v>916430874301.74255</v>
      </c>
      <c r="Q341" s="262">
        <f t="shared" si="49"/>
        <v>924442667355.88916</v>
      </c>
      <c r="R341" s="262">
        <f t="shared" si="49"/>
        <v>934644284623.99683</v>
      </c>
      <c r="S341" s="262">
        <f t="shared" si="49"/>
        <v>949659987514.0614</v>
      </c>
      <c r="T341" s="262">
        <f t="shared" si="49"/>
        <v>970965318575.42004</v>
      </c>
      <c r="U341" s="258">
        <f t="shared" si="50"/>
        <v>1000000000000</v>
      </c>
      <c r="V341" s="255"/>
      <c r="W341" s="255"/>
    </row>
    <row r="342" spans="3:24" outlineLevel="1">
      <c r="C342" s="256" t="s">
        <v>294</v>
      </c>
      <c r="D342" s="256"/>
      <c r="E342" s="262"/>
      <c r="F342" s="262"/>
      <c r="G342" s="262"/>
      <c r="H342" s="262"/>
      <c r="I342" s="262"/>
      <c r="J342" s="262"/>
      <c r="K342" s="262"/>
      <c r="L342" s="262"/>
      <c r="M342" s="262"/>
      <c r="N342" s="262"/>
      <c r="O342" s="262"/>
      <c r="P342" s="262">
        <f>(Q342+Q343)/2/((1+P65/4)^(1))</f>
        <v>934517857183.61121</v>
      </c>
      <c r="Q342" s="262">
        <f>(R342+R343)/2/((1+Q65/4)^(1))</f>
        <v>940841967600.40894</v>
      </c>
      <c r="R342" s="262">
        <f>(S342+S343)/2/((1+R65/4)^(1))</f>
        <v>948878518264.21436</v>
      </c>
      <c r="S342" s="262">
        <f>(T342+T343)/2/((1+S65/4)^(1))</f>
        <v>960681092478.51196</v>
      </c>
      <c r="T342" s="262">
        <f>(U342+U343)/2/((1+T65/4)^(1))</f>
        <v>977369420079.21252</v>
      </c>
      <c r="U342" s="258">
        <f t="shared" si="50"/>
        <v>1000000000000</v>
      </c>
      <c r="V342" s="255"/>
      <c r="W342" s="255"/>
    </row>
    <row r="343" spans="3:24" outlineLevel="1">
      <c r="C343" s="256" t="s">
        <v>297</v>
      </c>
      <c r="D343" s="256"/>
      <c r="E343" s="262"/>
      <c r="F343" s="262"/>
      <c r="G343" s="262"/>
      <c r="H343" s="262"/>
      <c r="I343" s="262"/>
      <c r="J343" s="262"/>
      <c r="K343" s="262"/>
      <c r="L343" s="262"/>
      <c r="M343" s="262"/>
      <c r="N343" s="262"/>
      <c r="O343" s="262"/>
      <c r="P343" s="262"/>
      <c r="Q343" s="262">
        <f>(R343+R344)/2/((1+Q66/4)^(1))</f>
        <v>953795113778.67651</v>
      </c>
      <c r="R343" s="262">
        <f>(S343+S344)/2/((1+R66/4)^(1))</f>
        <v>960101883224.40735</v>
      </c>
      <c r="S343" s="262">
        <f>(T343+T344)/2/((1+S66/4)^(1))</f>
        <v>969348069761.30762</v>
      </c>
      <c r="T343" s="262">
        <f>(U343+U344)/2/((1+T66/4)^(1))</f>
        <v>982386609666.03198</v>
      </c>
      <c r="U343" s="258">
        <f t="shared" si="50"/>
        <v>1000000000000</v>
      </c>
      <c r="V343" s="255"/>
      <c r="W343" s="255"/>
    </row>
    <row r="344" spans="3:24" outlineLevel="1">
      <c r="C344" s="256" t="s">
        <v>300</v>
      </c>
      <c r="D344" s="256"/>
      <c r="E344" s="262"/>
      <c r="F344" s="262"/>
      <c r="G344" s="262"/>
      <c r="H344" s="262"/>
      <c r="I344" s="262"/>
      <c r="J344" s="262"/>
      <c r="K344" s="262"/>
      <c r="L344" s="262"/>
      <c r="M344" s="262"/>
      <c r="N344" s="262"/>
      <c r="O344" s="262"/>
      <c r="P344" s="262"/>
      <c r="Q344" s="262"/>
      <c r="R344" s="262">
        <f>(S344+S345)/2/((1+R67/4)^(1))</f>
        <v>968915692634.35327</v>
      </c>
      <c r="S344" s="262">
        <f>(T344+T345)/2/((1+S67/4)^(1))</f>
        <v>976140400375.09229</v>
      </c>
      <c r="T344" s="262">
        <f>(U344+U345)/2/((1+T67/4)^(1))</f>
        <v>986307073957.29077</v>
      </c>
      <c r="U344" s="258">
        <f t="shared" si="50"/>
        <v>1000000000000</v>
      </c>
      <c r="V344" s="255"/>
      <c r="W344" s="255"/>
    </row>
    <row r="345" spans="3:24" outlineLevel="1">
      <c r="C345" s="256" t="s">
        <v>303</v>
      </c>
      <c r="D345" s="256"/>
      <c r="E345" s="262"/>
      <c r="F345" s="262"/>
      <c r="G345" s="262"/>
      <c r="H345" s="262"/>
      <c r="I345" s="262"/>
      <c r="J345" s="262"/>
      <c r="K345" s="262"/>
      <c r="L345" s="262"/>
      <c r="M345" s="262"/>
      <c r="N345" s="262"/>
      <c r="O345" s="262"/>
      <c r="P345" s="262"/>
      <c r="Q345" s="262"/>
      <c r="R345" s="262"/>
      <c r="S345" s="262">
        <f>(T345+T346)/2/((1+S68/4)^(1))</f>
        <v>981449309941.18884</v>
      </c>
      <c r="T345" s="262">
        <f>(U345+U346)/2/((1+T68/4)^(1))</f>
        <v>989364351846.5769</v>
      </c>
      <c r="U345" s="258">
        <f t="shared" si="50"/>
        <v>1000000000000</v>
      </c>
      <c r="V345" s="255"/>
      <c r="W345" s="255"/>
    </row>
    <row r="346" spans="3:24" outlineLevel="1">
      <c r="C346" s="256" t="s">
        <v>306</v>
      </c>
      <c r="D346" s="256"/>
      <c r="E346" s="262"/>
      <c r="F346" s="262"/>
      <c r="G346" s="262"/>
      <c r="H346" s="262"/>
      <c r="I346" s="262"/>
      <c r="J346" s="262"/>
      <c r="K346" s="262"/>
      <c r="L346" s="262"/>
      <c r="M346" s="262"/>
      <c r="N346" s="262"/>
      <c r="O346" s="262"/>
      <c r="P346" s="262"/>
      <c r="Q346" s="262"/>
      <c r="R346" s="262"/>
      <c r="S346" s="262"/>
      <c r="T346" s="262">
        <f>(U346+U347)/2/((1+T69/4)^(1))</f>
        <v>991744731659.96655</v>
      </c>
      <c r="U346" s="258">
        <f t="shared" si="50"/>
        <v>1000000000000</v>
      </c>
      <c r="V346" s="255"/>
      <c r="W346" s="255"/>
    </row>
    <row r="347" spans="3:24" outlineLevel="1">
      <c r="C347" s="256" t="s">
        <v>260</v>
      </c>
      <c r="D347" s="256"/>
      <c r="E347" s="256"/>
      <c r="F347" s="256"/>
      <c r="G347" s="256"/>
      <c r="H347" s="256"/>
      <c r="I347" s="256"/>
      <c r="J347" s="256"/>
      <c r="K347" s="256"/>
      <c r="L347" s="256"/>
      <c r="M347" s="256"/>
      <c r="N347" s="256"/>
      <c r="O347" s="262"/>
      <c r="P347" s="256"/>
      <c r="Q347" s="256"/>
      <c r="R347" s="256"/>
      <c r="S347" s="256"/>
      <c r="T347" s="256"/>
      <c r="U347" s="258">
        <f t="shared" si="50"/>
        <v>1000000000000</v>
      </c>
      <c r="V347" s="255"/>
      <c r="W347" s="255"/>
    </row>
    <row r="348" spans="3:24" outlineLevel="1">
      <c r="C348" s="256" t="s">
        <v>2365</v>
      </c>
      <c r="D348" s="257"/>
      <c r="E348" s="255"/>
      <c r="F348" s="255"/>
      <c r="G348" s="255"/>
      <c r="H348" s="255"/>
      <c r="I348" s="255"/>
      <c r="J348" s="255"/>
      <c r="K348" s="255"/>
      <c r="L348" s="255"/>
      <c r="M348" s="255"/>
      <c r="N348" s="255"/>
      <c r="O348" s="255"/>
      <c r="P348" s="255"/>
      <c r="Q348" s="255"/>
      <c r="R348" s="255"/>
      <c r="S348" s="255"/>
      <c r="V348" s="255"/>
      <c r="W348" s="255"/>
    </row>
    <row r="349" spans="3:24" outlineLevel="1">
      <c r="C349" s="255"/>
      <c r="D349" s="255"/>
      <c r="E349" s="255"/>
      <c r="F349" s="255"/>
      <c r="G349" s="255"/>
      <c r="H349" s="255"/>
      <c r="I349" s="255"/>
      <c r="J349" s="255"/>
      <c r="K349" s="255"/>
      <c r="L349" s="255"/>
      <c r="M349" s="255"/>
      <c r="N349" s="255"/>
      <c r="O349" s="255"/>
      <c r="P349" s="255"/>
      <c r="Q349" s="255"/>
      <c r="R349" s="255"/>
      <c r="S349" s="255"/>
      <c r="T349" s="255"/>
      <c r="U349" s="255"/>
      <c r="V349" s="255"/>
      <c r="W349" s="255"/>
    </row>
    <row r="350" spans="3:24" outlineLevel="1">
      <c r="C350" s="256"/>
      <c r="D350" s="256" t="s">
        <v>256</v>
      </c>
      <c r="E350" s="256" t="s">
        <v>257</v>
      </c>
      <c r="F350" s="256" t="s">
        <v>262</v>
      </c>
      <c r="G350" s="256" t="s">
        <v>265</v>
      </c>
      <c r="H350" s="256" t="s">
        <v>268</v>
      </c>
      <c r="I350" s="256" t="s">
        <v>271</v>
      </c>
      <c r="J350" s="256" t="s">
        <v>274</v>
      </c>
      <c r="K350" s="256" t="s">
        <v>277</v>
      </c>
      <c r="L350" s="256" t="s">
        <v>280</v>
      </c>
      <c r="M350" s="256" t="s">
        <v>283</v>
      </c>
      <c r="N350" s="256" t="s">
        <v>286</v>
      </c>
      <c r="O350" s="256" t="s">
        <v>289</v>
      </c>
      <c r="P350" s="256" t="s">
        <v>292</v>
      </c>
      <c r="Q350" s="256" t="s">
        <v>295</v>
      </c>
      <c r="R350" s="256" t="s">
        <v>298</v>
      </c>
      <c r="S350" s="256" t="s">
        <v>301</v>
      </c>
      <c r="T350" s="256" t="s">
        <v>304</v>
      </c>
      <c r="U350" s="256" t="s">
        <v>307</v>
      </c>
      <c r="V350" s="255"/>
      <c r="W350" s="255"/>
    </row>
    <row r="351" spans="3:24" outlineLevel="1">
      <c r="C351" s="256" t="s">
        <v>258</v>
      </c>
      <c r="D351" s="256"/>
      <c r="E351" s="256" t="s">
        <v>259</v>
      </c>
      <c r="F351" s="256" t="s">
        <v>263</v>
      </c>
      <c r="G351" s="256" t="s">
        <v>266</v>
      </c>
      <c r="H351" s="256" t="s">
        <v>269</v>
      </c>
      <c r="I351" s="256" t="s">
        <v>272</v>
      </c>
      <c r="J351" s="256" t="s">
        <v>275</v>
      </c>
      <c r="K351" s="256" t="s">
        <v>278</v>
      </c>
      <c r="L351" s="256" t="s">
        <v>281</v>
      </c>
      <c r="M351" s="256" t="s">
        <v>284</v>
      </c>
      <c r="N351" s="256" t="s">
        <v>287</v>
      </c>
      <c r="O351" s="256" t="s">
        <v>290</v>
      </c>
      <c r="P351" s="256" t="s">
        <v>293</v>
      </c>
      <c r="Q351" s="256" t="s">
        <v>296</v>
      </c>
      <c r="R351" s="256" t="s">
        <v>299</v>
      </c>
      <c r="S351" s="256" t="s">
        <v>302</v>
      </c>
      <c r="T351" s="256" t="s">
        <v>305</v>
      </c>
      <c r="U351" s="256" t="s">
        <v>308</v>
      </c>
      <c r="V351" s="258" t="s">
        <v>260</v>
      </c>
      <c r="W351" s="255"/>
    </row>
    <row r="352" spans="3:24" outlineLevel="1">
      <c r="C352" s="256"/>
      <c r="D352" s="259">
        <f>(E352+E353)/2/((1+D$53/4)^($D$17))</f>
        <v>393320683719.92743</v>
      </c>
      <c r="E352" s="262">
        <f t="shared" ref="E352:U364" si="51">(F352+F353)/2/((1+E53/4)^(1))</f>
        <v>352668908635.49854</v>
      </c>
      <c r="F352" s="262">
        <f t="shared" si="51"/>
        <v>323483480388.65857</v>
      </c>
      <c r="G352" s="262">
        <f t="shared" si="51"/>
        <v>297642571573.22101</v>
      </c>
      <c r="H352" s="262">
        <f t="shared" si="51"/>
        <v>274290566014.04108</v>
      </c>
      <c r="I352" s="262">
        <f t="shared" si="51"/>
        <v>253516557061.97272</v>
      </c>
      <c r="J352" s="262">
        <f t="shared" si="51"/>
        <v>235137672573.47131</v>
      </c>
      <c r="K352" s="262">
        <f t="shared" si="51"/>
        <v>220184194980.409</v>
      </c>
      <c r="L352" s="262">
        <f t="shared" si="51"/>
        <v>209388180651.41324</v>
      </c>
      <c r="M352" s="262">
        <f t="shared" si="51"/>
        <v>202981172095.43179</v>
      </c>
      <c r="N352" s="262">
        <f t="shared" si="51"/>
        <v>200728377783.80612</v>
      </c>
      <c r="O352" s="262">
        <f t="shared" si="51"/>
        <v>205002410811.63559</v>
      </c>
      <c r="P352" s="262">
        <f t="shared" si="51"/>
        <v>217959233597.76102</v>
      </c>
      <c r="Q352" s="262">
        <f t="shared" si="51"/>
        <v>242478879301.37753</v>
      </c>
      <c r="R352" s="262">
        <f t="shared" si="51"/>
        <v>278094795966.01544</v>
      </c>
      <c r="S352" s="262">
        <f t="shared" si="51"/>
        <v>339956550109.9256</v>
      </c>
      <c r="T352" s="262">
        <f t="shared" si="51"/>
        <v>448658303232.82977</v>
      </c>
      <c r="U352" s="262">
        <f t="shared" si="51"/>
        <v>644133358757.63757</v>
      </c>
      <c r="V352" s="258">
        <f t="shared" ref="V352:V370" si="52">$C$15*10^6</f>
        <v>1000000000000</v>
      </c>
      <c r="W352" s="172"/>
      <c r="X352" s="261">
        <f>U$50*10^6</f>
        <v>393320683719.92737</v>
      </c>
    </row>
    <row r="353" spans="3:23" outlineLevel="1">
      <c r="C353" s="256" t="s">
        <v>261</v>
      </c>
      <c r="D353" s="256"/>
      <c r="E353" s="262">
        <f t="shared" si="51"/>
        <v>439759050627.90729</v>
      </c>
      <c r="F353" s="262">
        <f t="shared" si="51"/>
        <v>410551580590.96082</v>
      </c>
      <c r="G353" s="262">
        <f t="shared" si="51"/>
        <v>384168054466.87964</v>
      </c>
      <c r="H353" s="262">
        <f t="shared" si="51"/>
        <v>359863808992.11279</v>
      </c>
      <c r="I353" s="262">
        <f t="shared" si="51"/>
        <v>337824551996.13202</v>
      </c>
      <c r="J353" s="262">
        <f t="shared" si="51"/>
        <v>317953918822.13336</v>
      </c>
      <c r="K353" s="262">
        <f t="shared" si="51"/>
        <v>301456257058.05988</v>
      </c>
      <c r="L353" s="262">
        <f t="shared" si="51"/>
        <v>289262769762.64362</v>
      </c>
      <c r="M353" s="262">
        <f t="shared" si="51"/>
        <v>281754052900.12189</v>
      </c>
      <c r="N353" s="262">
        <f t="shared" si="51"/>
        <v>278740734857.5094</v>
      </c>
      <c r="O353" s="262">
        <f t="shared" si="51"/>
        <v>282863887982.15137</v>
      </c>
      <c r="P353" s="262">
        <f t="shared" si="51"/>
        <v>296366629392.04358</v>
      </c>
      <c r="Q353" s="262">
        <f t="shared" si="51"/>
        <v>321958711286.04822</v>
      </c>
      <c r="R353" s="262">
        <f t="shared" si="51"/>
        <v>358282039586.48938</v>
      </c>
      <c r="S353" s="262">
        <f t="shared" si="51"/>
        <v>419809123592.6059</v>
      </c>
      <c r="T353" s="262">
        <f t="shared" si="51"/>
        <v>523685323633.78247</v>
      </c>
      <c r="U353" s="262">
        <f t="shared" si="51"/>
        <v>700380959907.2843</v>
      </c>
      <c r="V353" s="258">
        <f t="shared" si="52"/>
        <v>1000000000000</v>
      </c>
      <c r="W353" s="255"/>
    </row>
    <row r="354" spans="3:23" outlineLevel="1">
      <c r="C354" s="256" t="s">
        <v>264</v>
      </c>
      <c r="D354" s="256"/>
      <c r="E354" s="256"/>
      <c r="F354" s="262">
        <f t="shared" si="51"/>
        <v>496674916773.23108</v>
      </c>
      <c r="G354" s="262">
        <f t="shared" si="51"/>
        <v>471177415820.63861</v>
      </c>
      <c r="H354" s="262">
        <f t="shared" si="51"/>
        <v>447319144453.47943</v>
      </c>
      <c r="I354" s="262">
        <f t="shared" si="51"/>
        <v>425342919700.56293</v>
      </c>
      <c r="J354" s="262">
        <f t="shared" si="51"/>
        <v>405219738759.78101</v>
      </c>
      <c r="K354" s="262">
        <f t="shared" si="51"/>
        <v>388233184779.86652</v>
      </c>
      <c r="L354" s="262">
        <f t="shared" si="51"/>
        <v>375437208679.09979</v>
      </c>
      <c r="M354" s="262">
        <f t="shared" si="51"/>
        <v>367328003203.33307</v>
      </c>
      <c r="N354" s="262">
        <f t="shared" si="51"/>
        <v>363774328016.01685</v>
      </c>
      <c r="O354" s="262">
        <f t="shared" si="51"/>
        <v>367530684719.88342</v>
      </c>
      <c r="P354" s="262">
        <f t="shared" si="51"/>
        <v>380819863896.98572</v>
      </c>
      <c r="Q354" s="262">
        <f t="shared" si="51"/>
        <v>406089370078.74652</v>
      </c>
      <c r="R354" s="262">
        <f t="shared" si="51"/>
        <v>441314531542.41571</v>
      </c>
      <c r="S354" s="262">
        <f t="shared" si="51"/>
        <v>499842138878.53955</v>
      </c>
      <c r="T354" s="262">
        <f t="shared" si="51"/>
        <v>595557123701.27881</v>
      </c>
      <c r="U354" s="262">
        <f t="shared" si="51"/>
        <v>751172512771.16272</v>
      </c>
      <c r="V354" s="258">
        <f t="shared" si="52"/>
        <v>1000000000000</v>
      </c>
      <c r="W354" s="255"/>
    </row>
    <row r="355" spans="3:23" outlineLevel="1">
      <c r="C355" s="256" t="s">
        <v>267</v>
      </c>
      <c r="D355" s="256"/>
      <c r="E355" s="262"/>
      <c r="F355" s="262"/>
      <c r="G355" s="262">
        <f t="shared" si="51"/>
        <v>554249224763.16772</v>
      </c>
      <c r="H355" s="262">
        <f t="shared" si="51"/>
        <v>531928566746.87354</v>
      </c>
      <c r="I355" s="262">
        <f t="shared" si="51"/>
        <v>511106436740.73621</v>
      </c>
      <c r="J355" s="262">
        <f t="shared" si="51"/>
        <v>491799016621.46698</v>
      </c>
      <c r="K355" s="262">
        <f t="shared" si="51"/>
        <v>475280528755.58698</v>
      </c>
      <c r="L355" s="262">
        <f t="shared" si="51"/>
        <v>462644992403.44592</v>
      </c>
      <c r="M355" s="262">
        <f t="shared" si="51"/>
        <v>454456088722.42126</v>
      </c>
      <c r="N355" s="262">
        <f t="shared" si="51"/>
        <v>450639409423.08228</v>
      </c>
      <c r="O355" s="262">
        <f t="shared" si="51"/>
        <v>453910743070.61755</v>
      </c>
      <c r="P355" s="262">
        <f t="shared" si="51"/>
        <v>466379743348.90527</v>
      </c>
      <c r="Q355" s="262">
        <f t="shared" si="51"/>
        <v>490185754338.62195</v>
      </c>
      <c r="R355" s="262">
        <f t="shared" si="51"/>
        <v>522910376134.89404</v>
      </c>
      <c r="S355" s="262">
        <f t="shared" si="51"/>
        <v>576486779150.24597</v>
      </c>
      <c r="T355" s="262">
        <f t="shared" si="51"/>
        <v>661925031547.38843</v>
      </c>
      <c r="U355" s="262">
        <f t="shared" si="51"/>
        <v>795863433259.93127</v>
      </c>
      <c r="V355" s="258">
        <f t="shared" si="52"/>
        <v>1000000000000</v>
      </c>
      <c r="W355" s="255"/>
    </row>
    <row r="356" spans="3:23" outlineLevel="1">
      <c r="C356" s="256" t="s">
        <v>270</v>
      </c>
      <c r="D356" s="256"/>
      <c r="E356" s="262"/>
      <c r="F356" s="262"/>
      <c r="G356" s="262"/>
      <c r="H356" s="262">
        <f t="shared" si="51"/>
        <v>610173557449.51282</v>
      </c>
      <c r="I356" s="262">
        <f t="shared" si="51"/>
        <v>591249805351.09717</v>
      </c>
      <c r="J356" s="262">
        <f t="shared" si="51"/>
        <v>573524585689.13245</v>
      </c>
      <c r="K356" s="262">
        <f t="shared" si="51"/>
        <v>558194973122.82214</v>
      </c>
      <c r="L356" s="262">
        <f t="shared" si="51"/>
        <v>546324190902.39874</v>
      </c>
      <c r="M356" s="262">
        <f t="shared" si="51"/>
        <v>538495086558.18091</v>
      </c>
      <c r="N356" s="262">
        <f t="shared" si="51"/>
        <v>534679965047.34625</v>
      </c>
      <c r="O356" s="262">
        <f t="shared" si="51"/>
        <v>537432415774.08643</v>
      </c>
      <c r="P356" s="262">
        <f t="shared" si="51"/>
        <v>548681093077.68042</v>
      </c>
      <c r="Q356" s="262">
        <f t="shared" si="51"/>
        <v>570247868701.12866</v>
      </c>
      <c r="R356" s="262">
        <f t="shared" si="51"/>
        <v>599575547370.77417</v>
      </c>
      <c r="S356" s="262">
        <f t="shared" si="51"/>
        <v>647052177302.09839</v>
      </c>
      <c r="T356" s="262">
        <f t="shared" si="51"/>
        <v>721277200671.59827</v>
      </c>
      <c r="U356" s="262">
        <f t="shared" si="51"/>
        <v>834298223945.92737</v>
      </c>
      <c r="V356" s="258">
        <f t="shared" si="52"/>
        <v>1000000000000</v>
      </c>
      <c r="W356" s="255"/>
    </row>
    <row r="357" spans="3:23" outlineLevel="1">
      <c r="C357" s="256" t="s">
        <v>273</v>
      </c>
      <c r="D357" s="256"/>
      <c r="E357" s="262"/>
      <c r="F357" s="262"/>
      <c r="G357" s="262"/>
      <c r="H357" s="262"/>
      <c r="I357" s="262">
        <f t="shared" si="51"/>
        <v>663293232652.64722</v>
      </c>
      <c r="J357" s="262">
        <f t="shared" si="51"/>
        <v>647591143158.01794</v>
      </c>
      <c r="K357" s="262">
        <f t="shared" si="51"/>
        <v>633893575515.69104</v>
      </c>
      <c r="L357" s="262">
        <f t="shared" si="51"/>
        <v>623182659931.83325</v>
      </c>
      <c r="M357" s="262">
        <f t="shared" si="51"/>
        <v>616021254276.39282</v>
      </c>
      <c r="N357" s="262">
        <f t="shared" si="51"/>
        <v>612414995313.88135</v>
      </c>
      <c r="O357" s="262">
        <f t="shared" si="51"/>
        <v>614672407906.59546</v>
      </c>
      <c r="P357" s="262">
        <f t="shared" si="51"/>
        <v>624501313731.66528</v>
      </c>
      <c r="Q357" s="262">
        <f t="shared" si="51"/>
        <v>643421579926.93457</v>
      </c>
      <c r="R357" s="262">
        <f t="shared" si="51"/>
        <v>668936323317.33557</v>
      </c>
      <c r="S357" s="262">
        <f t="shared" si="51"/>
        <v>709886258630.39343</v>
      </c>
      <c r="T357" s="262">
        <f t="shared" si="51"/>
        <v>772920640690.23242</v>
      </c>
      <c r="U357" s="262">
        <f t="shared" si="51"/>
        <v>866708490999.59302</v>
      </c>
      <c r="V357" s="258">
        <f t="shared" si="52"/>
        <v>1000000000000</v>
      </c>
      <c r="W357" s="255"/>
    </row>
    <row r="358" spans="3:23" outlineLevel="1">
      <c r="C358" s="256" t="s">
        <v>276</v>
      </c>
      <c r="D358" s="256"/>
      <c r="E358" s="262"/>
      <c r="F358" s="262"/>
      <c r="G358" s="262"/>
      <c r="H358" s="262"/>
      <c r="I358" s="262"/>
      <c r="J358" s="262">
        <f t="shared" si="51"/>
        <v>712540242045.97485</v>
      </c>
      <c r="K358" s="262">
        <f t="shared" si="51"/>
        <v>700667723800.51392</v>
      </c>
      <c r="L358" s="262">
        <f t="shared" si="51"/>
        <v>691312007674.01282</v>
      </c>
      <c r="M358" s="262">
        <f t="shared" si="51"/>
        <v>684989553456.50293</v>
      </c>
      <c r="N358" s="262">
        <f t="shared" si="51"/>
        <v>681726600423.29504</v>
      </c>
      <c r="O358" s="262">
        <f t="shared" si="51"/>
        <v>683544170658.30408</v>
      </c>
      <c r="P358" s="262">
        <f t="shared" si="51"/>
        <v>691914717951.05859</v>
      </c>
      <c r="Q358" s="262">
        <f t="shared" si="51"/>
        <v>708085748744.18567</v>
      </c>
      <c r="R358" s="262">
        <f t="shared" si="51"/>
        <v>729752782305.93481</v>
      </c>
      <c r="S358" s="262">
        <f t="shared" si="51"/>
        <v>764299180051.54517</v>
      </c>
      <c r="T358" s="262">
        <f t="shared" si="51"/>
        <v>816835079341.5033</v>
      </c>
      <c r="U358" s="262">
        <f t="shared" si="51"/>
        <v>893588055911.90271</v>
      </c>
      <c r="V358" s="258">
        <f t="shared" si="52"/>
        <v>1000000000000</v>
      </c>
      <c r="W358" s="255"/>
    </row>
    <row r="359" spans="3:23" outlineLevel="1">
      <c r="C359" s="256" t="s">
        <v>279</v>
      </c>
      <c r="D359" s="256"/>
      <c r="E359" s="262"/>
      <c r="F359" s="262"/>
      <c r="G359" s="262"/>
      <c r="H359" s="262"/>
      <c r="I359" s="262"/>
      <c r="J359" s="262"/>
      <c r="K359" s="262">
        <f t="shared" si="51"/>
        <v>757963099257.69702</v>
      </c>
      <c r="L359" s="262">
        <f t="shared" si="51"/>
        <v>750000065046.98035</v>
      </c>
      <c r="M359" s="262">
        <f t="shared" si="51"/>
        <v>744573764892.66504</v>
      </c>
      <c r="N359" s="262">
        <f t="shared" si="51"/>
        <v>741720890318.44312</v>
      </c>
      <c r="O359" s="262">
        <f t="shared" si="51"/>
        <v>743165464705.1781</v>
      </c>
      <c r="P359" s="262">
        <f t="shared" si="51"/>
        <v>750149415617.37439</v>
      </c>
      <c r="Q359" s="262">
        <f t="shared" si="51"/>
        <v>763683712310.69263</v>
      </c>
      <c r="R359" s="262">
        <f t="shared" si="51"/>
        <v>781727748835.71326</v>
      </c>
      <c r="S359" s="262">
        <f t="shared" si="51"/>
        <v>810353001598.73462</v>
      </c>
      <c r="T359" s="262">
        <f t="shared" si="51"/>
        <v>853474495562.39917</v>
      </c>
      <c r="U359" s="262">
        <f t="shared" si="51"/>
        <v>915575094723.61743</v>
      </c>
      <c r="V359" s="258">
        <f t="shared" si="52"/>
        <v>1000000000000</v>
      </c>
      <c r="W359" s="255"/>
    </row>
    <row r="360" spans="3:23" outlineLevel="1">
      <c r="C360" s="256" t="s">
        <v>282</v>
      </c>
      <c r="D360" s="256"/>
      <c r="E360" s="262"/>
      <c r="F360" s="262"/>
      <c r="G360" s="262"/>
      <c r="H360" s="262"/>
      <c r="I360" s="262"/>
      <c r="J360" s="262"/>
      <c r="K360" s="262"/>
      <c r="L360" s="262">
        <f t="shared" si="51"/>
        <v>799412318091.94983</v>
      </c>
      <c r="M360" s="262">
        <f t="shared" si="51"/>
        <v>794858240001.13232</v>
      </c>
      <c r="N360" s="262">
        <f t="shared" si="51"/>
        <v>792429946377.59424</v>
      </c>
      <c r="O360" s="262">
        <f t="shared" si="51"/>
        <v>793567892542.25769</v>
      </c>
      <c r="P360" s="262">
        <f t="shared" si="51"/>
        <v>799301019352.09155</v>
      </c>
      <c r="Q360" s="262">
        <f t="shared" si="51"/>
        <v>810440446231.11987</v>
      </c>
      <c r="R360" s="262">
        <f t="shared" si="51"/>
        <v>825234591970.76501</v>
      </c>
      <c r="S360" s="262">
        <f t="shared" si="51"/>
        <v>848613748718.88733</v>
      </c>
      <c r="T360" s="262">
        <f t="shared" si="51"/>
        <v>883574079876.97815</v>
      </c>
      <c r="U360" s="262">
        <f t="shared" si="51"/>
        <v>933357938055.32837</v>
      </c>
      <c r="V360" s="258">
        <f t="shared" si="52"/>
        <v>1000000000000</v>
      </c>
      <c r="W360" s="255"/>
    </row>
    <row r="361" spans="3:23" outlineLevel="1">
      <c r="C361" s="256" t="s">
        <v>285</v>
      </c>
      <c r="D361" s="256"/>
      <c r="E361" s="262"/>
      <c r="F361" s="262"/>
      <c r="G361" s="262"/>
      <c r="H361" s="262"/>
      <c r="I361" s="262"/>
      <c r="J361" s="262"/>
      <c r="K361" s="262"/>
      <c r="L361" s="262"/>
      <c r="M361" s="262">
        <f t="shared" si="51"/>
        <v>836511116990.46777</v>
      </c>
      <c r="N361" s="262">
        <f t="shared" si="51"/>
        <v>834487135598.08337</v>
      </c>
      <c r="O361" s="262">
        <f t="shared" si="51"/>
        <v>835378185986.55615</v>
      </c>
      <c r="P361" s="262">
        <f t="shared" si="51"/>
        <v>840024579340.26697</v>
      </c>
      <c r="Q361" s="262">
        <f t="shared" si="51"/>
        <v>849072007923.65149</v>
      </c>
      <c r="R361" s="262">
        <f t="shared" si="51"/>
        <v>861052135976.24377</v>
      </c>
      <c r="S361" s="262">
        <f t="shared" si="51"/>
        <v>879928283914.86206</v>
      </c>
      <c r="T361" s="262">
        <f t="shared" si="51"/>
        <v>907993894841.58618</v>
      </c>
      <c r="U361" s="262">
        <f t="shared" si="51"/>
        <v>947609425436.38989</v>
      </c>
      <c r="V361" s="258">
        <f t="shared" si="52"/>
        <v>1000000000000</v>
      </c>
      <c r="W361" s="255"/>
    </row>
    <row r="362" spans="3:23" outlineLevel="1">
      <c r="C362" s="256" t="s">
        <v>288</v>
      </c>
      <c r="D362" s="256"/>
      <c r="E362" s="262"/>
      <c r="F362" s="262"/>
      <c r="G362" s="262"/>
      <c r="H362" s="262"/>
      <c r="I362" s="262"/>
      <c r="J362" s="262"/>
      <c r="K362" s="262"/>
      <c r="L362" s="262"/>
      <c r="M362" s="262"/>
      <c r="N362" s="262">
        <f t="shared" si="51"/>
        <v>868849960195.13965</v>
      </c>
      <c r="O362" s="262">
        <f t="shared" si="51"/>
        <v>869544925286.52405</v>
      </c>
      <c r="P362" s="262">
        <f t="shared" si="51"/>
        <v>873272859503.24744</v>
      </c>
      <c r="Q362" s="262">
        <f t="shared" si="51"/>
        <v>880544623646.92847</v>
      </c>
      <c r="R362" s="262">
        <f t="shared" si="51"/>
        <v>890151422621.26367</v>
      </c>
      <c r="S362" s="262">
        <f t="shared" si="51"/>
        <v>905253657518.79993</v>
      </c>
      <c r="T362" s="262">
        <f t="shared" si="51"/>
        <v>927608527976.67957</v>
      </c>
      <c r="U362" s="262">
        <f t="shared" si="51"/>
        <v>958947264309.45313</v>
      </c>
      <c r="V362" s="258">
        <f t="shared" si="52"/>
        <v>1000000000000</v>
      </c>
      <c r="W362" s="255"/>
    </row>
    <row r="363" spans="3:23" outlineLevel="1">
      <c r="C363" s="256" t="s">
        <v>291</v>
      </c>
      <c r="D363" s="256"/>
      <c r="E363" s="262"/>
      <c r="F363" s="262"/>
      <c r="G363" s="262"/>
      <c r="H363" s="262"/>
      <c r="I363" s="262"/>
      <c r="J363" s="262"/>
      <c r="K363" s="262"/>
      <c r="L363" s="262"/>
      <c r="M363" s="262"/>
      <c r="N363" s="262"/>
      <c r="O363" s="262">
        <f t="shared" si="51"/>
        <v>897137346024.34143</v>
      </c>
      <c r="P363" s="262">
        <f t="shared" si="51"/>
        <v>900104888982.94458</v>
      </c>
      <c r="Q363" s="262">
        <f t="shared" si="51"/>
        <v>905901595169.12598</v>
      </c>
      <c r="R363" s="262">
        <f t="shared" si="51"/>
        <v>913546098336.22302</v>
      </c>
      <c r="S363" s="262">
        <f t="shared" si="51"/>
        <v>925542477843.52844</v>
      </c>
      <c r="T363" s="262">
        <f t="shared" si="51"/>
        <v>943238810103.07739</v>
      </c>
      <c r="U363" s="262">
        <f t="shared" si="51"/>
        <v>967914560631.10632</v>
      </c>
      <c r="V363" s="258">
        <f t="shared" si="52"/>
        <v>1000000000000</v>
      </c>
      <c r="W363" s="255"/>
    </row>
    <row r="364" spans="3:23" outlineLevel="1">
      <c r="C364" s="256" t="s">
        <v>294</v>
      </c>
      <c r="D364" s="256"/>
      <c r="E364" s="262"/>
      <c r="F364" s="262"/>
      <c r="G364" s="262"/>
      <c r="H364" s="262"/>
      <c r="I364" s="262"/>
      <c r="J364" s="262"/>
      <c r="K364" s="262"/>
      <c r="L364" s="262"/>
      <c r="M364" s="262"/>
      <c r="N364" s="262"/>
      <c r="O364" s="262"/>
      <c r="P364" s="262">
        <f t="shared" si="51"/>
        <v>921562283536.45374</v>
      </c>
      <c r="Q364" s="262">
        <f t="shared" si="51"/>
        <v>926153463591.50024</v>
      </c>
      <c r="R364" s="262">
        <f t="shared" si="51"/>
        <v>932199854254.01221</v>
      </c>
      <c r="S364" s="262">
        <f t="shared" si="51"/>
        <v>941675531006.43921</v>
      </c>
      <c r="T364" s="262">
        <f t="shared" si="51"/>
        <v>955616133131.36243</v>
      </c>
      <c r="U364" s="262">
        <f t="shared" si="51"/>
        <v>974974216255.33801</v>
      </c>
      <c r="V364" s="258">
        <f t="shared" si="52"/>
        <v>1000000000000</v>
      </c>
      <c r="W364" s="255"/>
    </row>
    <row r="365" spans="3:23" outlineLevel="1">
      <c r="C365" s="256" t="s">
        <v>297</v>
      </c>
      <c r="D365" s="256"/>
      <c r="E365" s="262"/>
      <c r="F365" s="262"/>
      <c r="G365" s="262"/>
      <c r="H365" s="262"/>
      <c r="I365" s="262"/>
      <c r="J365" s="262"/>
      <c r="K365" s="262"/>
      <c r="L365" s="262"/>
      <c r="M365" s="262"/>
      <c r="N365" s="262"/>
      <c r="O365" s="262"/>
      <c r="P365" s="262"/>
      <c r="Q365" s="262">
        <f>(R365+R366)/2/((1+Q66/4)^(1))</f>
        <v>942217549083.00464</v>
      </c>
      <c r="R365" s="262">
        <f>(S365+S366)/2/((1+R66/4)^(1))</f>
        <v>946977384486.9812</v>
      </c>
      <c r="S365" s="262">
        <f>(T365+T366)/2/((1+S66/4)^(1))</f>
        <v>954429048362.8822</v>
      </c>
      <c r="T365" s="262">
        <f>(U365+U366)/2/((1+T66/4)^(1))</f>
        <v>965369211955.67261</v>
      </c>
      <c r="U365" s="262">
        <f>(V365+V366)/2/((1+U66/4)^(1))</f>
        <v>980511833336.6637</v>
      </c>
      <c r="V365" s="258">
        <f t="shared" si="52"/>
        <v>1000000000000</v>
      </c>
      <c r="W365" s="255"/>
    </row>
    <row r="366" spans="3:23" outlineLevel="1">
      <c r="C366" s="256" t="s">
        <v>300</v>
      </c>
      <c r="D366" s="256"/>
      <c r="E366" s="262"/>
      <c r="F366" s="262"/>
      <c r="G366" s="262"/>
      <c r="H366" s="262"/>
      <c r="I366" s="262"/>
      <c r="J366" s="262"/>
      <c r="K366" s="262"/>
      <c r="L366" s="262"/>
      <c r="M366" s="262"/>
      <c r="N366" s="262"/>
      <c r="O366" s="262"/>
      <c r="P366" s="262"/>
      <c r="Q366" s="262"/>
      <c r="R366" s="262">
        <f>(S366+S367)/2/((1+R67/4)^(1))</f>
        <v>958624967849.49231</v>
      </c>
      <c r="S366" s="262">
        <f>(T366+T367)/2/((1+S67/4)^(1))</f>
        <v>964464784874.95203</v>
      </c>
      <c r="T366" s="262">
        <f>(U366+U367)/2/((1+T67/4)^(1))</f>
        <v>973024743315.01245</v>
      </c>
      <c r="U366" s="262">
        <f>(V366+V367)/2/((1+U67/4)^(1))</f>
        <v>984843155131.38013</v>
      </c>
      <c r="V366" s="258">
        <f t="shared" si="52"/>
        <v>1000000000000</v>
      </c>
      <c r="W366" s="255"/>
    </row>
    <row r="367" spans="3:23" outlineLevel="1">
      <c r="C367" s="256" t="s">
        <v>303</v>
      </c>
      <c r="D367" s="256"/>
      <c r="E367" s="262"/>
      <c r="F367" s="262"/>
      <c r="G367" s="262"/>
      <c r="H367" s="262"/>
      <c r="I367" s="262"/>
      <c r="J367" s="262"/>
      <c r="K367" s="262"/>
      <c r="L367" s="262"/>
      <c r="M367" s="262"/>
      <c r="N367" s="262"/>
      <c r="O367" s="262"/>
      <c r="P367" s="262"/>
      <c r="Q367" s="262"/>
      <c r="R367" s="262"/>
      <c r="S367" s="262">
        <f>(T367+T368)/2/((1+S68/4)^(1))</f>
        <v>972333625327.51978</v>
      </c>
      <c r="T367" s="262">
        <f>(U367+U368)/2/((1+T68/4)^(1))</f>
        <v>979015676218.20374</v>
      </c>
      <c r="U367" s="262">
        <f>(V367+V368)/2/((1+U68/4)^(1))</f>
        <v>988223385719.86499</v>
      </c>
      <c r="V367" s="258">
        <f t="shared" si="52"/>
        <v>1000000000000</v>
      </c>
      <c r="W367" s="255"/>
    </row>
    <row r="368" spans="3:23" outlineLevel="1">
      <c r="C368" s="256" t="s">
        <v>306</v>
      </c>
      <c r="D368" s="256"/>
      <c r="E368" s="262"/>
      <c r="F368" s="262"/>
      <c r="G368" s="262"/>
      <c r="H368" s="262"/>
      <c r="I368" s="262"/>
      <c r="J368" s="262"/>
      <c r="K368" s="262"/>
      <c r="L368" s="262"/>
      <c r="M368" s="262"/>
      <c r="N368" s="262"/>
      <c r="O368" s="262"/>
      <c r="P368" s="262"/>
      <c r="Q368" s="262"/>
      <c r="R368" s="262"/>
      <c r="S368" s="262"/>
      <c r="T368" s="262">
        <f>(U368+U369)/2/((1+T69/4)^(1))</f>
        <v>983692899582.44226</v>
      </c>
      <c r="U368" s="262">
        <f>(V368+V369)/2/((1+U69/4)^(1))</f>
        <v>990856766887.09302</v>
      </c>
      <c r="V368" s="258">
        <f t="shared" si="52"/>
        <v>1000000000000</v>
      </c>
      <c r="W368" s="255"/>
    </row>
    <row r="369" spans="3:25" outlineLevel="1">
      <c r="C369" s="256" t="s">
        <v>309</v>
      </c>
      <c r="D369" s="256"/>
      <c r="E369" s="262"/>
      <c r="F369" s="262"/>
      <c r="G369" s="262"/>
      <c r="H369" s="262"/>
      <c r="I369" s="262"/>
      <c r="J369" s="262"/>
      <c r="K369" s="262"/>
      <c r="L369" s="262"/>
      <c r="M369" s="262"/>
      <c r="N369" s="262"/>
      <c r="O369" s="262"/>
      <c r="P369" s="262"/>
      <c r="Q369" s="262"/>
      <c r="R369" s="262"/>
      <c r="S369" s="262"/>
      <c r="T369" s="262"/>
      <c r="U369" s="262">
        <f>(V369+V370)/2/((1+U70/4)^(1))</f>
        <v>992905522297.85242</v>
      </c>
      <c r="V369" s="258">
        <f t="shared" si="52"/>
        <v>1000000000000</v>
      </c>
      <c r="W369" s="255"/>
    </row>
    <row r="370" spans="3:25" outlineLevel="1">
      <c r="C370" s="256" t="s">
        <v>260</v>
      </c>
      <c r="D370" s="256"/>
      <c r="E370" s="256"/>
      <c r="F370" s="256"/>
      <c r="G370" s="256"/>
      <c r="H370" s="256"/>
      <c r="I370" s="256"/>
      <c r="J370" s="256"/>
      <c r="K370" s="256"/>
      <c r="L370" s="256"/>
      <c r="M370" s="256"/>
      <c r="N370" s="256"/>
      <c r="O370" s="262"/>
      <c r="P370" s="256"/>
      <c r="Q370" s="256"/>
      <c r="R370" s="256"/>
      <c r="S370" s="256"/>
      <c r="T370" s="256"/>
      <c r="U370" s="256"/>
      <c r="V370" s="258">
        <f t="shared" si="52"/>
        <v>1000000000000</v>
      </c>
      <c r="W370" s="255"/>
    </row>
    <row r="371" spans="3:25" outlineLevel="1">
      <c r="C371" s="256" t="s">
        <v>2366</v>
      </c>
      <c r="D371" s="257"/>
      <c r="E371" s="255"/>
      <c r="F371" s="255"/>
      <c r="G371" s="255"/>
      <c r="H371" s="255"/>
      <c r="I371" s="255"/>
      <c r="J371" s="255"/>
      <c r="K371" s="255"/>
      <c r="L371" s="255"/>
      <c r="M371" s="255"/>
      <c r="N371" s="255"/>
      <c r="O371" s="255"/>
      <c r="P371" s="255"/>
      <c r="Q371" s="255"/>
      <c r="R371" s="255"/>
      <c r="S371" s="255"/>
      <c r="T371" s="255"/>
      <c r="W371" s="255"/>
    </row>
    <row r="372" spans="3:25" outlineLevel="1">
      <c r="C372" s="255"/>
      <c r="D372" s="255"/>
      <c r="E372" s="255"/>
      <c r="F372" s="255"/>
      <c r="G372" s="255"/>
      <c r="H372" s="255"/>
      <c r="I372" s="255"/>
      <c r="J372" s="255"/>
      <c r="K372" s="255"/>
      <c r="L372" s="255"/>
      <c r="M372" s="255"/>
      <c r="N372" s="255"/>
      <c r="O372" s="255"/>
      <c r="P372" s="255"/>
      <c r="Q372" s="255"/>
      <c r="R372" s="255"/>
      <c r="S372" s="255"/>
      <c r="T372" s="255"/>
      <c r="U372" s="255"/>
      <c r="V372" s="255"/>
      <c r="W372" s="255"/>
    </row>
    <row r="373" spans="3:25" outlineLevel="1">
      <c r="C373" s="256"/>
      <c r="D373" s="256" t="s">
        <v>256</v>
      </c>
      <c r="E373" s="256" t="s">
        <v>257</v>
      </c>
      <c r="F373" s="256" t="s">
        <v>262</v>
      </c>
      <c r="G373" s="256" t="s">
        <v>265</v>
      </c>
      <c r="H373" s="256" t="s">
        <v>268</v>
      </c>
      <c r="I373" s="256" t="s">
        <v>271</v>
      </c>
      <c r="J373" s="256" t="s">
        <v>274</v>
      </c>
      <c r="K373" s="256" t="s">
        <v>277</v>
      </c>
      <c r="L373" s="256" t="s">
        <v>280</v>
      </c>
      <c r="M373" s="256" t="s">
        <v>283</v>
      </c>
      <c r="N373" s="256" t="s">
        <v>286</v>
      </c>
      <c r="O373" s="256" t="s">
        <v>289</v>
      </c>
      <c r="P373" s="256" t="s">
        <v>292</v>
      </c>
      <c r="Q373" s="256" t="s">
        <v>295</v>
      </c>
      <c r="R373" s="256" t="s">
        <v>298</v>
      </c>
      <c r="S373" s="256" t="s">
        <v>301</v>
      </c>
      <c r="T373" s="256" t="s">
        <v>304</v>
      </c>
      <c r="U373" s="256" t="s">
        <v>307</v>
      </c>
      <c r="V373" s="256" t="s">
        <v>310</v>
      </c>
      <c r="W373" s="255"/>
    </row>
    <row r="374" spans="3:25" outlineLevel="1">
      <c r="C374" s="256" t="s">
        <v>258</v>
      </c>
      <c r="D374" s="256"/>
      <c r="E374" s="256" t="s">
        <v>259</v>
      </c>
      <c r="F374" s="256" t="s">
        <v>263</v>
      </c>
      <c r="G374" s="256" t="s">
        <v>266</v>
      </c>
      <c r="H374" s="256" t="s">
        <v>269</v>
      </c>
      <c r="I374" s="256" t="s">
        <v>272</v>
      </c>
      <c r="J374" s="256" t="s">
        <v>275</v>
      </c>
      <c r="K374" s="256" t="s">
        <v>278</v>
      </c>
      <c r="L374" s="256" t="s">
        <v>281</v>
      </c>
      <c r="M374" s="256" t="s">
        <v>284</v>
      </c>
      <c r="N374" s="256" t="s">
        <v>287</v>
      </c>
      <c r="O374" s="256" t="s">
        <v>290</v>
      </c>
      <c r="P374" s="256" t="s">
        <v>293</v>
      </c>
      <c r="Q374" s="256" t="s">
        <v>296</v>
      </c>
      <c r="R374" s="256" t="s">
        <v>299</v>
      </c>
      <c r="S374" s="256" t="s">
        <v>302</v>
      </c>
      <c r="T374" s="256" t="s">
        <v>305</v>
      </c>
      <c r="U374" s="256" t="s">
        <v>308</v>
      </c>
      <c r="V374" s="256" t="s">
        <v>311</v>
      </c>
      <c r="W374" s="258" t="s">
        <v>260</v>
      </c>
    </row>
    <row r="375" spans="3:25" outlineLevel="1">
      <c r="C375" s="256"/>
      <c r="D375" s="259">
        <f>(E375+E376)/2/((1+D$53/4)^($D$17))</f>
        <v>369810025914.685</v>
      </c>
      <c r="E375" s="262">
        <f t="shared" ref="E375:V388" si="53">(F375+F376)/2/((1+E53/4)^(1))</f>
        <v>329106400073.38318</v>
      </c>
      <c r="F375" s="262">
        <f t="shared" si="53"/>
        <v>299321095247.57001</v>
      </c>
      <c r="G375" s="262">
        <f t="shared" si="53"/>
        <v>272782881431.38757</v>
      </c>
      <c r="H375" s="262">
        <f t="shared" si="53"/>
        <v>248669781271.08792</v>
      </c>
      <c r="I375" s="262">
        <f t="shared" si="53"/>
        <v>227030653411.71094</v>
      </c>
      <c r="J375" s="262">
        <f t="shared" si="53"/>
        <v>207660351648.85864</v>
      </c>
      <c r="K375" s="262">
        <f t="shared" si="53"/>
        <v>191407989186.4906</v>
      </c>
      <c r="L375" s="262">
        <f t="shared" si="53"/>
        <v>178793664635.14499</v>
      </c>
      <c r="M375" s="262">
        <f t="shared" si="53"/>
        <v>169844579504.75259</v>
      </c>
      <c r="N375" s="262">
        <f t="shared" si="53"/>
        <v>164153036405.71698</v>
      </c>
      <c r="O375" s="262">
        <f t="shared" si="53"/>
        <v>163371681107.18719</v>
      </c>
      <c r="P375" s="262">
        <f t="shared" si="53"/>
        <v>168734154291.46994</v>
      </c>
      <c r="Q375" s="262">
        <f t="shared" si="53"/>
        <v>181746171123.75351</v>
      </c>
      <c r="R375" s="262">
        <f t="shared" si="53"/>
        <v>201109009807.69626</v>
      </c>
      <c r="S375" s="262">
        <f t="shared" si="53"/>
        <v>236377698020.08963</v>
      </c>
      <c r="T375" s="262">
        <f t="shared" si="53"/>
        <v>298977663127.06274</v>
      </c>
      <c r="U375" s="262">
        <f t="shared" si="53"/>
        <v>410229340383.53241</v>
      </c>
      <c r="V375" s="262">
        <f t="shared" si="53"/>
        <v>607344792542.46765</v>
      </c>
      <c r="W375" s="258">
        <f t="shared" ref="W375:W394" si="54">$C$15*10^6</f>
        <v>1000000000000</v>
      </c>
      <c r="Y375" s="261">
        <f>V$50*10^6</f>
        <v>369810025914.685</v>
      </c>
    </row>
    <row r="376" spans="3:25" outlineLevel="1">
      <c r="C376" s="256" t="s">
        <v>261</v>
      </c>
      <c r="D376" s="256"/>
      <c r="E376" s="262">
        <f t="shared" si="53"/>
        <v>415954351319.47296</v>
      </c>
      <c r="F376" s="262">
        <f t="shared" si="53"/>
        <v>385671628895.08936</v>
      </c>
      <c r="G376" s="262">
        <f t="shared" si="53"/>
        <v>358100349738.73627</v>
      </c>
      <c r="H376" s="262">
        <f t="shared" si="53"/>
        <v>332518779129.26501</v>
      </c>
      <c r="I376" s="262">
        <f t="shared" si="53"/>
        <v>309074785367.9588</v>
      </c>
      <c r="J376" s="262">
        <f t="shared" si="53"/>
        <v>287647516390.59094</v>
      </c>
      <c r="K376" s="262">
        <f t="shared" si="53"/>
        <v>269275484112.45947</v>
      </c>
      <c r="L376" s="262">
        <f t="shared" si="53"/>
        <v>254687838127.48245</v>
      </c>
      <c r="M376" s="262">
        <f t="shared" si="53"/>
        <v>244064109061.48346</v>
      </c>
      <c r="N376" s="262">
        <f t="shared" si="53"/>
        <v>237042941434.99744</v>
      </c>
      <c r="O376" s="262">
        <f t="shared" si="53"/>
        <v>235598983585.14606</v>
      </c>
      <c r="P376" s="262">
        <f t="shared" si="53"/>
        <v>241145322446.76178</v>
      </c>
      <c r="Q376" s="262">
        <f t="shared" si="53"/>
        <v>255215814500.80313</v>
      </c>
      <c r="R376" s="262">
        <f t="shared" si="53"/>
        <v>275877083112.03137</v>
      </c>
      <c r="S376" s="262">
        <f t="shared" si="53"/>
        <v>313059848243.32819</v>
      </c>
      <c r="T376" s="262">
        <f t="shared" si="53"/>
        <v>377109760777.30237</v>
      </c>
      <c r="U376" s="262">
        <f t="shared" si="53"/>
        <v>485730337925.83618</v>
      </c>
      <c r="V376" s="262">
        <f t="shared" si="53"/>
        <v>666395605485.53101</v>
      </c>
      <c r="W376" s="258">
        <f t="shared" si="54"/>
        <v>1000000000000</v>
      </c>
    </row>
    <row r="377" spans="3:25" outlineLevel="1">
      <c r="C377" s="256" t="s">
        <v>264</v>
      </c>
      <c r="D377" s="256"/>
      <c r="E377" s="256"/>
      <c r="F377" s="262">
        <f t="shared" si="53"/>
        <v>472445580226.91034</v>
      </c>
      <c r="G377" s="262">
        <f t="shared" si="53"/>
        <v>445410089361.21863</v>
      </c>
      <c r="H377" s="262">
        <f t="shared" si="53"/>
        <v>419892814107.29047</v>
      </c>
      <c r="I377" s="262">
        <f t="shared" si="53"/>
        <v>396101755364.19019</v>
      </c>
      <c r="J377" s="262">
        <f t="shared" si="53"/>
        <v>373982142200.50836</v>
      </c>
      <c r="K377" s="262">
        <f t="shared" si="53"/>
        <v>354674853598.18335</v>
      </c>
      <c r="L377" s="262">
        <f t="shared" si="53"/>
        <v>339054717529.5036</v>
      </c>
      <c r="M377" s="262">
        <f t="shared" si="53"/>
        <v>327434621217.49127</v>
      </c>
      <c r="N377" s="262">
        <f t="shared" si="53"/>
        <v>319523556064.14954</v>
      </c>
      <c r="O377" s="262">
        <f t="shared" si="53"/>
        <v>317500808899.29333</v>
      </c>
      <c r="P377" s="262">
        <f t="shared" si="53"/>
        <v>322887261049.90515</v>
      </c>
      <c r="Q377" s="262">
        <f t="shared" si="53"/>
        <v>337176755801.7594</v>
      </c>
      <c r="R377" s="262">
        <f t="shared" si="53"/>
        <v>357960993073.47241</v>
      </c>
      <c r="S377" s="262">
        <f t="shared" si="53"/>
        <v>395071399596.10181</v>
      </c>
      <c r="T377" s="262">
        <f t="shared" si="53"/>
        <v>457531153435.4942</v>
      </c>
      <c r="U377" s="262">
        <f t="shared" si="53"/>
        <v>559544291958.63525</v>
      </c>
      <c r="V377" s="262">
        <f t="shared" si="53"/>
        <v>720650490085.47559</v>
      </c>
      <c r="W377" s="258">
        <f t="shared" si="54"/>
        <v>1000000000000</v>
      </c>
    </row>
    <row r="378" spans="3:25" outlineLevel="1">
      <c r="C378" s="256" t="s">
        <v>267</v>
      </c>
      <c r="D378" s="256"/>
      <c r="E378" s="262"/>
      <c r="F378" s="262"/>
      <c r="G378" s="262">
        <f t="shared" si="53"/>
        <v>529993072405.33179</v>
      </c>
      <c r="H378" s="262">
        <f t="shared" si="53"/>
        <v>505802679580.27643</v>
      </c>
      <c r="I378" s="262">
        <f t="shared" si="53"/>
        <v>482931392268.03973</v>
      </c>
      <c r="J378" s="262">
        <f t="shared" si="53"/>
        <v>461369023045.75592</v>
      </c>
      <c r="K378" s="262">
        <f t="shared" si="53"/>
        <v>442272277841.8941</v>
      </c>
      <c r="L378" s="262">
        <f t="shared" si="53"/>
        <v>426584835258.17993</v>
      </c>
      <c r="M378" s="262">
        <f t="shared" si="53"/>
        <v>414712845035.06531</v>
      </c>
      <c r="N378" s="262">
        <f t="shared" si="53"/>
        <v>406441388909.24017</v>
      </c>
      <c r="O378" s="262">
        <f t="shared" si="53"/>
        <v>404017632320.88184</v>
      </c>
      <c r="P378" s="262">
        <f t="shared" si="53"/>
        <v>408987849744.57001</v>
      </c>
      <c r="Q378" s="262">
        <f t="shared" si="53"/>
        <v>422751618492.73529</v>
      </c>
      <c r="R378" s="262">
        <f t="shared" si="53"/>
        <v>442636732916.84845</v>
      </c>
      <c r="S378" s="262">
        <f t="shared" si="53"/>
        <v>477965268887.69977</v>
      </c>
      <c r="T378" s="262">
        <f t="shared" si="53"/>
        <v>536373114331.60101</v>
      </c>
      <c r="U378" s="262">
        <f t="shared" si="53"/>
        <v>628951509073.55298</v>
      </c>
      <c r="V378" s="262">
        <f t="shared" si="53"/>
        <v>769138559554.82971</v>
      </c>
      <c r="W378" s="258">
        <f t="shared" si="54"/>
        <v>1000000000000</v>
      </c>
    </row>
    <row r="379" spans="3:25" outlineLevel="1">
      <c r="C379" s="256" t="s">
        <v>270</v>
      </c>
      <c r="D379" s="256"/>
      <c r="E379" s="262"/>
      <c r="F379" s="262"/>
      <c r="G379" s="262"/>
      <c r="H379" s="262">
        <f t="shared" si="53"/>
        <v>586316509331.80127</v>
      </c>
      <c r="I379" s="262">
        <f t="shared" si="53"/>
        <v>565282176166.65564</v>
      </c>
      <c r="J379" s="262">
        <f t="shared" si="53"/>
        <v>545227985907.26453</v>
      </c>
      <c r="K379" s="262">
        <f t="shared" si="53"/>
        <v>527257075671.15448</v>
      </c>
      <c r="L379" s="262">
        <f t="shared" si="53"/>
        <v>512311399648.23682</v>
      </c>
      <c r="M379" s="262">
        <f t="shared" si="53"/>
        <v>500844267830.24371</v>
      </c>
      <c r="N379" s="262">
        <f t="shared" si="53"/>
        <v>492709510803.72955</v>
      </c>
      <c r="O379" s="262">
        <f t="shared" si="53"/>
        <v>490096113483.87372</v>
      </c>
      <c r="P379" s="262">
        <f t="shared" si="53"/>
        <v>494499194911.96283</v>
      </c>
      <c r="Q379" s="262">
        <f t="shared" si="53"/>
        <v>507186856471.02631</v>
      </c>
      <c r="R379" s="262">
        <f t="shared" si="53"/>
        <v>525430447121.0379</v>
      </c>
      <c r="S379" s="262">
        <f t="shared" si="53"/>
        <v>557744311564.08435</v>
      </c>
      <c r="T379" s="262">
        <f t="shared" si="53"/>
        <v>610440049056.33264</v>
      </c>
      <c r="U379" s="262">
        <f t="shared" si="53"/>
        <v>692006066583.36926</v>
      </c>
      <c r="V379" s="262">
        <f t="shared" si="53"/>
        <v>811412783273.69714</v>
      </c>
      <c r="W379" s="258">
        <f t="shared" si="54"/>
        <v>1000000000000</v>
      </c>
    </row>
    <row r="380" spans="3:25" outlineLevel="1">
      <c r="C380" s="256" t="s">
        <v>273</v>
      </c>
      <c r="D380" s="256"/>
      <c r="E380" s="262"/>
      <c r="F380" s="262"/>
      <c r="G380" s="262"/>
      <c r="H380" s="262"/>
      <c r="I380" s="262">
        <f t="shared" si="53"/>
        <v>640209746366.76331</v>
      </c>
      <c r="J380" s="262">
        <f t="shared" si="53"/>
        <v>622256468728.87439</v>
      </c>
      <c r="K380" s="262">
        <f t="shared" si="53"/>
        <v>606016117170.8147</v>
      </c>
      <c r="L380" s="262">
        <f t="shared" si="53"/>
        <v>592375657453.86658</v>
      </c>
      <c r="M380" s="262">
        <f t="shared" si="53"/>
        <v>581794744571.43896</v>
      </c>
      <c r="N380" s="262">
        <f t="shared" si="53"/>
        <v>574182184022.9209</v>
      </c>
      <c r="O380" s="262">
        <f t="shared" si="53"/>
        <v>571572625160.672</v>
      </c>
      <c r="P380" s="262">
        <f t="shared" si="53"/>
        <v>575350931557.91296</v>
      </c>
      <c r="Q380" s="262">
        <f t="shared" si="53"/>
        <v>586633529920.26257</v>
      </c>
      <c r="R380" s="262">
        <f t="shared" si="53"/>
        <v>602802700958.78418</v>
      </c>
      <c r="S380" s="262">
        <f t="shared" si="53"/>
        <v>631391523334.84961</v>
      </c>
      <c r="T380" s="262">
        <f t="shared" si="53"/>
        <v>677524624589.76648</v>
      </c>
      <c r="U380" s="262">
        <f t="shared" si="53"/>
        <v>747610521255.05237</v>
      </c>
      <c r="V380" s="262">
        <f t="shared" si="53"/>
        <v>847480995285.32239</v>
      </c>
      <c r="W380" s="258">
        <f t="shared" si="54"/>
        <v>1000000000000</v>
      </c>
    </row>
    <row r="381" spans="3:25" outlineLevel="1">
      <c r="C381" s="256" t="s">
        <v>276</v>
      </c>
      <c r="D381" s="256"/>
      <c r="E381" s="262"/>
      <c r="F381" s="262"/>
      <c r="G381" s="262"/>
      <c r="H381" s="262"/>
      <c r="I381" s="262"/>
      <c r="J381" s="262">
        <f t="shared" si="53"/>
        <v>690540536095.87732</v>
      </c>
      <c r="K381" s="262">
        <f t="shared" si="53"/>
        <v>676335271029.20215</v>
      </c>
      <c r="L381" s="262">
        <f t="shared" si="53"/>
        <v>664309983911.36414</v>
      </c>
      <c r="M381" s="262">
        <f t="shared" si="53"/>
        <v>654900661346.40479</v>
      </c>
      <c r="N381" s="262">
        <f t="shared" si="53"/>
        <v>648056129841.11194</v>
      </c>
      <c r="O381" s="262">
        <f t="shared" si="53"/>
        <v>645596836918.07922</v>
      </c>
      <c r="P381" s="262">
        <f t="shared" si="53"/>
        <v>648760249217.30481</v>
      </c>
      <c r="Q381" s="262">
        <f t="shared" si="53"/>
        <v>658505565003.06616</v>
      </c>
      <c r="R381" s="262">
        <f t="shared" si="53"/>
        <v>672438840342.90845</v>
      </c>
      <c r="S381" s="262">
        <f t="shared" si="53"/>
        <v>697050262790.16675</v>
      </c>
      <c r="T381" s="262">
        <f t="shared" si="53"/>
        <v>736445956750.56238</v>
      </c>
      <c r="U381" s="262">
        <f t="shared" si="53"/>
        <v>795425327868.88867</v>
      </c>
      <c r="V381" s="262">
        <f t="shared" si="53"/>
        <v>877690798965.40063</v>
      </c>
      <c r="W381" s="258">
        <f t="shared" si="54"/>
        <v>1000000000000</v>
      </c>
    </row>
    <row r="382" spans="3:25" outlineLevel="1">
      <c r="C382" s="256" t="s">
        <v>279</v>
      </c>
      <c r="D382" s="256"/>
      <c r="E382" s="262"/>
      <c r="F382" s="262"/>
      <c r="G382" s="262"/>
      <c r="H382" s="262"/>
      <c r="I382" s="262"/>
      <c r="J382" s="262"/>
      <c r="K382" s="262">
        <f t="shared" si="53"/>
        <v>737260272190.09277</v>
      </c>
      <c r="L382" s="262">
        <f t="shared" si="53"/>
        <v>726948894196.95691</v>
      </c>
      <c r="M382" s="262">
        <f t="shared" si="53"/>
        <v>718825202620.69299</v>
      </c>
      <c r="N382" s="262">
        <f t="shared" si="53"/>
        <v>712864921253.19617</v>
      </c>
      <c r="O382" s="262">
        <f t="shared" si="53"/>
        <v>710647622556.71716</v>
      </c>
      <c r="P382" s="262">
        <f t="shared" si="53"/>
        <v>713246894180.86938</v>
      </c>
      <c r="Q382" s="262">
        <f t="shared" si="53"/>
        <v>721470171272.45459</v>
      </c>
      <c r="R382" s="262">
        <f t="shared" si="53"/>
        <v>733207782140.02747</v>
      </c>
      <c r="S382" s="262">
        <f t="shared" si="53"/>
        <v>753930552420.26331</v>
      </c>
      <c r="T382" s="262">
        <f t="shared" si="53"/>
        <v>786896941575.16394</v>
      </c>
      <c r="U382" s="262">
        <f t="shared" si="53"/>
        <v>835688370702.57849</v>
      </c>
      <c r="V382" s="262">
        <f t="shared" si="53"/>
        <v>902604545419.34619</v>
      </c>
      <c r="W382" s="258">
        <f t="shared" si="54"/>
        <v>1000000000000</v>
      </c>
    </row>
    <row r="383" spans="3:25" outlineLevel="1">
      <c r="C383" s="256" t="s">
        <v>282</v>
      </c>
      <c r="D383" s="256"/>
      <c r="E383" s="262"/>
      <c r="F383" s="262"/>
      <c r="G383" s="262"/>
      <c r="H383" s="262"/>
      <c r="I383" s="262"/>
      <c r="J383" s="262"/>
      <c r="K383" s="262"/>
      <c r="L383" s="262">
        <f t="shared" si="53"/>
        <v>780143200980.79895</v>
      </c>
      <c r="M383" s="262">
        <f t="shared" si="53"/>
        <v>773292526167.57056</v>
      </c>
      <c r="N383" s="262">
        <f t="shared" si="53"/>
        <v>768232503926.30688</v>
      </c>
      <c r="O383" s="262">
        <f t="shared" si="53"/>
        <v>766300536785.30872</v>
      </c>
      <c r="P383" s="262">
        <f t="shared" si="53"/>
        <v>768406008403.00671</v>
      </c>
      <c r="Q383" s="262">
        <f t="shared" si="53"/>
        <v>775217213614.73572</v>
      </c>
      <c r="R383" s="262">
        <f t="shared" si="53"/>
        <v>784927771310.61487</v>
      </c>
      <c r="S383" s="262">
        <f t="shared" si="53"/>
        <v>802068110101.38953</v>
      </c>
      <c r="T383" s="262">
        <f t="shared" si="53"/>
        <v>829206151124.09351</v>
      </c>
      <c r="U383" s="262">
        <f t="shared" si="53"/>
        <v>869013710303.74597</v>
      </c>
      <c r="V383" s="262">
        <f t="shared" si="53"/>
        <v>922889344745.60168</v>
      </c>
      <c r="W383" s="258">
        <f t="shared" si="54"/>
        <v>1000000000000</v>
      </c>
    </row>
    <row r="384" spans="3:25" outlineLevel="1">
      <c r="C384" s="256" t="s">
        <v>285</v>
      </c>
      <c r="D384" s="256"/>
      <c r="E384" s="262"/>
      <c r="F384" s="262"/>
      <c r="G384" s="262"/>
      <c r="H384" s="262"/>
      <c r="I384" s="262"/>
      <c r="J384" s="262"/>
      <c r="K384" s="262"/>
      <c r="L384" s="262"/>
      <c r="M384" s="262">
        <f t="shared" si="53"/>
        <v>818754135288.83484</v>
      </c>
      <c r="N384" s="262">
        <f t="shared" si="53"/>
        <v>814543841431.01367</v>
      </c>
      <c r="O384" s="262">
        <f t="shared" si="53"/>
        <v>812904452109.48303</v>
      </c>
      <c r="P384" s="262">
        <f t="shared" si="53"/>
        <v>814591612908.84338</v>
      </c>
      <c r="Q384" s="262">
        <f t="shared" si="53"/>
        <v>820150876652.18054</v>
      </c>
      <c r="R384" s="262">
        <f t="shared" si="53"/>
        <v>828069833477.97217</v>
      </c>
      <c r="S384" s="262">
        <f t="shared" si="53"/>
        <v>842046979708.12097</v>
      </c>
      <c r="T384" s="262">
        <f t="shared" si="53"/>
        <v>864096062951.51404</v>
      </c>
      <c r="U384" s="262">
        <f t="shared" si="53"/>
        <v>896214291957.43774</v>
      </c>
      <c r="V384" s="262">
        <f t="shared" si="53"/>
        <v>939233801952.77002</v>
      </c>
      <c r="W384" s="258">
        <f t="shared" si="54"/>
        <v>1000000000000</v>
      </c>
    </row>
    <row r="385" spans="3:26" outlineLevel="1">
      <c r="C385" s="256" t="s">
        <v>288</v>
      </c>
      <c r="D385" s="256"/>
      <c r="E385" s="262"/>
      <c r="F385" s="262"/>
      <c r="G385" s="262"/>
      <c r="H385" s="262"/>
      <c r="I385" s="262"/>
      <c r="J385" s="262"/>
      <c r="K385" s="262"/>
      <c r="L385" s="262"/>
      <c r="M385" s="262"/>
      <c r="N385" s="262">
        <f t="shared" si="53"/>
        <v>852635784332.96472</v>
      </c>
      <c r="O385" s="262">
        <f t="shared" si="53"/>
        <v>851272934406.57556</v>
      </c>
      <c r="P385" s="262">
        <f t="shared" si="53"/>
        <v>852613898543.28516</v>
      </c>
      <c r="Q385" s="262">
        <f t="shared" si="53"/>
        <v>857099094689.8208</v>
      </c>
      <c r="R385" s="262">
        <f t="shared" si="53"/>
        <v>863484145898.19348</v>
      </c>
      <c r="S385" s="262">
        <f t="shared" si="53"/>
        <v>874754188544.99426</v>
      </c>
      <c r="T385" s="262">
        <f t="shared" si="53"/>
        <v>892482858687.7196</v>
      </c>
      <c r="U385" s="262">
        <f t="shared" si="53"/>
        <v>918168094050.42993</v>
      </c>
      <c r="V385" s="262">
        <f t="shared" si="53"/>
        <v>952292955592.33594</v>
      </c>
      <c r="W385" s="258">
        <f t="shared" si="54"/>
        <v>1000000000000</v>
      </c>
    </row>
    <row r="386" spans="3:26" outlineLevel="1">
      <c r="C386" s="256" t="s">
        <v>291</v>
      </c>
      <c r="D386" s="256"/>
      <c r="E386" s="262"/>
      <c r="F386" s="262"/>
      <c r="G386" s="262"/>
      <c r="H386" s="262"/>
      <c r="I386" s="262"/>
      <c r="J386" s="262"/>
      <c r="K386" s="262"/>
      <c r="L386" s="262"/>
      <c r="M386" s="262"/>
      <c r="N386" s="262"/>
      <c r="O386" s="262">
        <f t="shared" si="53"/>
        <v>882440126624.08496</v>
      </c>
      <c r="P386" s="262">
        <f t="shared" si="53"/>
        <v>883499366987.79553</v>
      </c>
      <c r="Q386" s="262">
        <f t="shared" si="53"/>
        <v>887085278598.83838</v>
      </c>
      <c r="R386" s="262">
        <f t="shared" si="53"/>
        <v>892187822098.30164</v>
      </c>
      <c r="S386" s="262">
        <f t="shared" si="53"/>
        <v>901194708555.93176</v>
      </c>
      <c r="T386" s="262">
        <f t="shared" si="53"/>
        <v>915332587867.9696</v>
      </c>
      <c r="U386" s="262">
        <f t="shared" si="53"/>
        <v>935729426243.19629</v>
      </c>
      <c r="V386" s="262">
        <f t="shared" si="53"/>
        <v>962657174040.93726</v>
      </c>
      <c r="W386" s="258">
        <f t="shared" si="54"/>
        <v>1000000000000</v>
      </c>
    </row>
    <row r="387" spans="3:26" outlineLevel="1">
      <c r="C387" s="256" t="s">
        <v>294</v>
      </c>
      <c r="D387" s="256"/>
      <c r="E387" s="262"/>
      <c r="F387" s="262"/>
      <c r="G387" s="262"/>
      <c r="H387" s="262"/>
      <c r="I387" s="262"/>
      <c r="J387" s="262"/>
      <c r="K387" s="262"/>
      <c r="L387" s="262"/>
      <c r="M387" s="262"/>
      <c r="N387" s="262"/>
      <c r="O387" s="262"/>
      <c r="P387" s="262">
        <f t="shared" si="53"/>
        <v>908324613485.91602</v>
      </c>
      <c r="Q387" s="262">
        <f t="shared" si="53"/>
        <v>911171240739.40063</v>
      </c>
      <c r="R387" s="262">
        <f t="shared" si="53"/>
        <v>915220478436.26965</v>
      </c>
      <c r="S387" s="262">
        <f t="shared" si="53"/>
        <v>922368625284.12585</v>
      </c>
      <c r="T387" s="262">
        <f t="shared" si="53"/>
        <v>933570156331.5813</v>
      </c>
      <c r="U387" s="262">
        <f t="shared" si="53"/>
        <v>949677952077.84692</v>
      </c>
      <c r="V387" s="262">
        <f t="shared" si="53"/>
        <v>970838744510.12891</v>
      </c>
      <c r="W387" s="258">
        <f t="shared" si="54"/>
        <v>1000000000000</v>
      </c>
    </row>
    <row r="388" spans="3:26" outlineLevel="1">
      <c r="C388" s="256" t="s">
        <v>297</v>
      </c>
      <c r="D388" s="256"/>
      <c r="E388" s="262"/>
      <c r="F388" s="262"/>
      <c r="G388" s="262"/>
      <c r="H388" s="262"/>
      <c r="I388" s="262"/>
      <c r="J388" s="262"/>
      <c r="K388" s="262"/>
      <c r="L388" s="262"/>
      <c r="M388" s="262"/>
      <c r="N388" s="262"/>
      <c r="O388" s="262"/>
      <c r="P388" s="262"/>
      <c r="Q388" s="262">
        <f t="shared" si="53"/>
        <v>930361782317.23169</v>
      </c>
      <c r="R388" s="262">
        <f t="shared" si="53"/>
        <v>933557638262.64636</v>
      </c>
      <c r="S388" s="262">
        <f t="shared" si="53"/>
        <v>939199720147.87329</v>
      </c>
      <c r="T388" s="262">
        <f t="shared" si="53"/>
        <v>948029772303.24768</v>
      </c>
      <c r="U388" s="262">
        <f t="shared" si="53"/>
        <v>960695213180.21606</v>
      </c>
      <c r="V388" s="262">
        <f t="shared" si="53"/>
        <v>977270110563.70386</v>
      </c>
      <c r="W388" s="258">
        <f t="shared" si="54"/>
        <v>1000000000000</v>
      </c>
    </row>
    <row r="389" spans="3:26" outlineLevel="1">
      <c r="C389" s="256" t="s">
        <v>300</v>
      </c>
      <c r="D389" s="256"/>
      <c r="E389" s="262"/>
      <c r="F389" s="262"/>
      <c r="G389" s="262"/>
      <c r="H389" s="262"/>
      <c r="I389" s="262"/>
      <c r="J389" s="262"/>
      <c r="K389" s="262"/>
      <c r="L389" s="262"/>
      <c r="M389" s="262"/>
      <c r="N389" s="262"/>
      <c r="O389" s="262"/>
      <c r="P389" s="262"/>
      <c r="Q389" s="262"/>
      <c r="R389" s="262">
        <f>(S389+S390)/2/((1+R67/4)^(1))</f>
        <v>948066836502.35022</v>
      </c>
      <c r="S389" s="262">
        <f>(T389+T390)/2/((1+S67/4)^(1))</f>
        <v>952501205745.67078</v>
      </c>
      <c r="T389" s="262">
        <f>(U389+U390)/2/((1+T67/4)^(1))</f>
        <v>959434238195.28003</v>
      </c>
      <c r="U389" s="262">
        <f>(V389+V390)/2/((1+U67/4)^(1))</f>
        <v>969359131973.23804</v>
      </c>
      <c r="V389" s="262">
        <f>(W389+W390)/2/((1+V67/4)^(1))</f>
        <v>982308918505.2019</v>
      </c>
      <c r="W389" s="258">
        <f t="shared" si="54"/>
        <v>1000000000000</v>
      </c>
    </row>
    <row r="390" spans="3:26" outlineLevel="1">
      <c r="C390" s="256" t="s">
        <v>303</v>
      </c>
      <c r="D390" s="256"/>
      <c r="E390" s="262"/>
      <c r="F390" s="262"/>
      <c r="G390" s="262"/>
      <c r="H390" s="262"/>
      <c r="I390" s="262"/>
      <c r="J390" s="262"/>
      <c r="K390" s="262"/>
      <c r="L390" s="262"/>
      <c r="M390" s="262"/>
      <c r="N390" s="262"/>
      <c r="O390" s="262"/>
      <c r="P390" s="262"/>
      <c r="Q390" s="262"/>
      <c r="R390" s="262"/>
      <c r="S390" s="262">
        <f>(T390+T391)/2/((1+S68/4)^(1))</f>
        <v>962965638209.65076</v>
      </c>
      <c r="T390" s="262">
        <f>(U390+U391)/2/((1+T68/4)^(1))</f>
        <v>968392347521.63074</v>
      </c>
      <c r="U390" s="262">
        <f>(V390+V391)/2/((1+U68/4)^(1))</f>
        <v>976149043986.22083</v>
      </c>
      <c r="V390" s="262">
        <f>(W390+W391)/2/((1+V68/4)^(1))</f>
        <v>986246433527.32239</v>
      </c>
      <c r="W390" s="258">
        <f t="shared" si="54"/>
        <v>1000000000000</v>
      </c>
    </row>
    <row r="391" spans="3:26" outlineLevel="1">
      <c r="C391" s="256" t="s">
        <v>306</v>
      </c>
      <c r="D391" s="256"/>
      <c r="E391" s="262"/>
      <c r="F391" s="262"/>
      <c r="G391" s="262"/>
      <c r="H391" s="262"/>
      <c r="I391" s="262"/>
      <c r="J391" s="262"/>
      <c r="K391" s="262"/>
      <c r="L391" s="262"/>
      <c r="M391" s="262"/>
      <c r="N391" s="262"/>
      <c r="O391" s="262"/>
      <c r="P391" s="262"/>
      <c r="Q391" s="262"/>
      <c r="R391" s="262"/>
      <c r="S391" s="262"/>
      <c r="T391" s="262">
        <f>(U391+U392)/2/((1+T69/4)^(1))</f>
        <v>975406434176.15454</v>
      </c>
      <c r="U391" s="262">
        <f>(V391+V392)/2/((1+U69/4)^(1))</f>
        <v>981456050060.67236</v>
      </c>
      <c r="V391" s="262">
        <f>(W391+W392)/2/((1+V69/4)^(1))</f>
        <v>989317104215.00952</v>
      </c>
      <c r="W391" s="258">
        <f t="shared" si="54"/>
        <v>1000000000000</v>
      </c>
    </row>
    <row r="392" spans="3:26" outlineLevel="1">
      <c r="C392" s="256" t="s">
        <v>309</v>
      </c>
      <c r="D392" s="256"/>
      <c r="E392" s="262"/>
      <c r="F392" s="262"/>
      <c r="G392" s="262"/>
      <c r="H392" s="262"/>
      <c r="I392" s="262"/>
      <c r="J392" s="262"/>
      <c r="K392" s="262"/>
      <c r="L392" s="262"/>
      <c r="M392" s="262"/>
      <c r="N392" s="262"/>
      <c r="O392" s="262"/>
      <c r="P392" s="262"/>
      <c r="Q392" s="262"/>
      <c r="R392" s="262"/>
      <c r="S392" s="262"/>
      <c r="T392" s="262"/>
      <c r="U392" s="262">
        <f>(V392+V393)/2/((1+U70/4)^(1))</f>
        <v>985595355483.04016</v>
      </c>
      <c r="V392" s="262">
        <f>(W392+W393)/2/((1+V70/4)^(1))</f>
        <v>991707969962.05017</v>
      </c>
      <c r="W392" s="258">
        <f t="shared" si="54"/>
        <v>1000000000000</v>
      </c>
    </row>
    <row r="393" spans="3:26" outlineLevel="1">
      <c r="C393" s="256" t="s">
        <v>312</v>
      </c>
      <c r="D393" s="256"/>
      <c r="E393" s="262"/>
      <c r="F393" s="262"/>
      <c r="G393" s="262"/>
      <c r="H393" s="262"/>
      <c r="I393" s="262"/>
      <c r="J393" s="262"/>
      <c r="K393" s="262"/>
      <c r="L393" s="262"/>
      <c r="M393" s="262"/>
      <c r="N393" s="262"/>
      <c r="O393" s="262"/>
      <c r="P393" s="262"/>
      <c r="Q393" s="262"/>
      <c r="R393" s="262"/>
      <c r="S393" s="262"/>
      <c r="T393" s="262"/>
      <c r="U393" s="262"/>
      <c r="V393" s="262">
        <f>(W393+W394)/2/((1+V71/4)^(1))</f>
        <v>993567231654.52539</v>
      </c>
      <c r="W393" s="258">
        <f t="shared" si="54"/>
        <v>1000000000000</v>
      </c>
    </row>
    <row r="394" spans="3:26" outlineLevel="1">
      <c r="C394" s="256" t="s">
        <v>260</v>
      </c>
      <c r="D394" s="256"/>
      <c r="E394" s="256"/>
      <c r="F394" s="256"/>
      <c r="G394" s="256"/>
      <c r="H394" s="256"/>
      <c r="I394" s="256"/>
      <c r="J394" s="256"/>
      <c r="K394" s="256"/>
      <c r="L394" s="256"/>
      <c r="M394" s="256"/>
      <c r="N394" s="256"/>
      <c r="O394" s="262"/>
      <c r="P394" s="256"/>
      <c r="Q394" s="256"/>
      <c r="R394" s="256"/>
      <c r="S394" s="256"/>
      <c r="T394" s="256"/>
      <c r="U394" s="256"/>
      <c r="V394" s="256"/>
      <c r="W394" s="258">
        <f t="shared" si="54"/>
        <v>1000000000000</v>
      </c>
    </row>
    <row r="395" spans="3:26" outlineLevel="1">
      <c r="C395" s="256" t="s">
        <v>2367</v>
      </c>
      <c r="D395" s="257"/>
      <c r="E395" s="255"/>
      <c r="F395" s="255"/>
      <c r="G395" s="255"/>
      <c r="H395" s="255"/>
      <c r="I395" s="255"/>
      <c r="J395" s="255"/>
      <c r="K395" s="255"/>
      <c r="L395" s="255"/>
      <c r="M395" s="255"/>
      <c r="N395" s="255"/>
      <c r="O395" s="255"/>
      <c r="P395" s="255"/>
      <c r="Q395" s="255"/>
      <c r="R395" s="255"/>
      <c r="S395" s="255"/>
      <c r="T395" s="255"/>
      <c r="U395" s="255"/>
    </row>
    <row r="396" spans="3:26" outlineLevel="1">
      <c r="C396" s="255"/>
      <c r="D396" s="255"/>
      <c r="E396" s="255"/>
      <c r="F396" s="255"/>
      <c r="G396" s="255"/>
      <c r="H396" s="255"/>
      <c r="I396" s="255"/>
      <c r="J396" s="255"/>
      <c r="K396" s="255"/>
      <c r="L396" s="255"/>
      <c r="M396" s="255"/>
      <c r="N396" s="255"/>
      <c r="O396" s="255"/>
      <c r="P396" s="255"/>
      <c r="Q396" s="255"/>
      <c r="R396" s="255"/>
      <c r="S396" s="255"/>
      <c r="T396" s="255"/>
      <c r="U396" s="255"/>
      <c r="V396" s="255"/>
      <c r="W396" s="255"/>
    </row>
    <row r="397" spans="3:26" outlineLevel="1">
      <c r="C397" s="256"/>
      <c r="D397" s="256" t="s">
        <v>256</v>
      </c>
      <c r="E397" s="256" t="s">
        <v>257</v>
      </c>
      <c r="F397" s="256" t="s">
        <v>262</v>
      </c>
      <c r="G397" s="256" t="s">
        <v>265</v>
      </c>
      <c r="H397" s="256" t="s">
        <v>268</v>
      </c>
      <c r="I397" s="256" t="s">
        <v>271</v>
      </c>
      <c r="J397" s="256" t="s">
        <v>274</v>
      </c>
      <c r="K397" s="256" t="s">
        <v>277</v>
      </c>
      <c r="L397" s="256" t="s">
        <v>280</v>
      </c>
      <c r="M397" s="256" t="s">
        <v>283</v>
      </c>
      <c r="N397" s="256" t="s">
        <v>286</v>
      </c>
      <c r="O397" s="256" t="s">
        <v>289</v>
      </c>
      <c r="P397" s="256" t="s">
        <v>292</v>
      </c>
      <c r="Q397" s="256" t="s">
        <v>295</v>
      </c>
      <c r="R397" s="256" t="s">
        <v>298</v>
      </c>
      <c r="S397" s="256" t="s">
        <v>301</v>
      </c>
      <c r="T397" s="256" t="s">
        <v>304</v>
      </c>
      <c r="U397" s="256" t="s">
        <v>307</v>
      </c>
      <c r="V397" s="256" t="s">
        <v>310</v>
      </c>
      <c r="W397" s="256" t="s">
        <v>313</v>
      </c>
    </row>
    <row r="398" spans="3:26" outlineLevel="1">
      <c r="C398" s="256" t="s">
        <v>258</v>
      </c>
      <c r="D398" s="256"/>
      <c r="E398" s="256" t="s">
        <v>259</v>
      </c>
      <c r="F398" s="256" t="s">
        <v>263</v>
      </c>
      <c r="G398" s="256" t="s">
        <v>266</v>
      </c>
      <c r="H398" s="256" t="s">
        <v>269</v>
      </c>
      <c r="I398" s="256" t="s">
        <v>272</v>
      </c>
      <c r="J398" s="256" t="s">
        <v>275</v>
      </c>
      <c r="K398" s="256" t="s">
        <v>278</v>
      </c>
      <c r="L398" s="256" t="s">
        <v>281</v>
      </c>
      <c r="M398" s="256" t="s">
        <v>284</v>
      </c>
      <c r="N398" s="256" t="s">
        <v>287</v>
      </c>
      <c r="O398" s="256" t="s">
        <v>290</v>
      </c>
      <c r="P398" s="256" t="s">
        <v>293</v>
      </c>
      <c r="Q398" s="256" t="s">
        <v>296</v>
      </c>
      <c r="R398" s="256" t="s">
        <v>299</v>
      </c>
      <c r="S398" s="256" t="s">
        <v>302</v>
      </c>
      <c r="T398" s="256" t="s">
        <v>305</v>
      </c>
      <c r="U398" s="256" t="s">
        <v>308</v>
      </c>
      <c r="V398" s="256" t="s">
        <v>311</v>
      </c>
      <c r="W398" s="256" t="s">
        <v>314</v>
      </c>
      <c r="X398" s="258" t="s">
        <v>260</v>
      </c>
    </row>
    <row r="399" spans="3:26" outlineLevel="1">
      <c r="C399" s="256"/>
      <c r="D399" s="259">
        <f>(E399+E400)/2/((1+D$53/4)^($D$17))</f>
        <v>347272783428.56287</v>
      </c>
      <c r="E399" s="262">
        <f t="shared" ref="E399:W399" si="55">(F399+F400)/2/((1+E$53/4))</f>
        <v>306712129393.32855</v>
      </c>
      <c r="F399" s="262">
        <f t="shared" si="55"/>
        <v>276574795178.35333</v>
      </c>
      <c r="G399" s="262">
        <f t="shared" si="55"/>
        <v>249627849411.86096</v>
      </c>
      <c r="H399" s="262">
        <f t="shared" si="55"/>
        <v>225087681356.37827</v>
      </c>
      <c r="I399" s="262">
        <f t="shared" si="55"/>
        <v>202973889801.8508</v>
      </c>
      <c r="J399" s="262">
        <f t="shared" si="55"/>
        <v>183071306183.55603</v>
      </c>
      <c r="K399" s="262">
        <f t="shared" si="55"/>
        <v>166081659942.51416</v>
      </c>
      <c r="L399" s="262">
        <f t="shared" si="55"/>
        <v>152364158601.76285</v>
      </c>
      <c r="M399" s="262">
        <f t="shared" si="55"/>
        <v>141809681399.67493</v>
      </c>
      <c r="N399" s="262">
        <f t="shared" si="55"/>
        <v>133921397550.31383</v>
      </c>
      <c r="O399" s="262">
        <f t="shared" si="55"/>
        <v>129843254689.78552</v>
      </c>
      <c r="P399" s="262">
        <f t="shared" si="55"/>
        <v>130214986954.01451</v>
      </c>
      <c r="Q399" s="262">
        <f t="shared" si="55"/>
        <v>135708522605.12515</v>
      </c>
      <c r="R399" s="262">
        <f t="shared" si="55"/>
        <v>144750957939.74582</v>
      </c>
      <c r="S399" s="262">
        <f t="shared" si="55"/>
        <v>163372845912.1702</v>
      </c>
      <c r="T399" s="262">
        <f t="shared" si="55"/>
        <v>197688784501.71808</v>
      </c>
      <c r="U399" s="262">
        <f t="shared" si="55"/>
        <v>258625679054.42819</v>
      </c>
      <c r="V399" s="262">
        <f t="shared" si="55"/>
        <v>364034667562.56683</v>
      </c>
      <c r="W399" s="262">
        <f t="shared" si="55"/>
        <v>568726720954.59937</v>
      </c>
      <c r="X399" s="258">
        <f t="shared" ref="X399:X419" si="56">$C$15*10^6</f>
        <v>1000000000000</v>
      </c>
      <c r="Z399" s="261">
        <f>W$50*10^6</f>
        <v>347272783428.56293</v>
      </c>
    </row>
    <row r="400" spans="3:26" outlineLevel="1">
      <c r="C400" s="256" t="s">
        <v>261</v>
      </c>
      <c r="D400" s="256"/>
      <c r="E400" s="262">
        <f>(F400+F401)/2/((1+E$54/4))</f>
        <v>392942565796.74908</v>
      </c>
      <c r="F400" s="262">
        <f t="shared" ref="F400:W400" si="57">(G400+G401)/2/((1+F$54/4))</f>
        <v>361807129311.3725</v>
      </c>
      <c r="G400" s="262">
        <f t="shared" si="57"/>
        <v>333312689069.11755</v>
      </c>
      <c r="H400" s="262">
        <f t="shared" si="57"/>
        <v>306766992493.48132</v>
      </c>
      <c r="I400" s="262">
        <f t="shared" si="57"/>
        <v>282291065033.61505</v>
      </c>
      <c r="J400" s="262">
        <f t="shared" si="57"/>
        <v>259752440806.73923</v>
      </c>
      <c r="K400" s="262">
        <f t="shared" si="57"/>
        <v>240052320494.09119</v>
      </c>
      <c r="L400" s="262">
        <f t="shared" si="57"/>
        <v>223760828861.79034</v>
      </c>
      <c r="M400" s="262">
        <f t="shared" si="57"/>
        <v>210914500410.94373</v>
      </c>
      <c r="N400" s="262">
        <f t="shared" si="57"/>
        <v>201052341160.20395</v>
      </c>
      <c r="O400" s="262">
        <f t="shared" si="57"/>
        <v>195650017728.98822</v>
      </c>
      <c r="P400" s="262">
        <f t="shared" si="57"/>
        <v>195545787064.83676</v>
      </c>
      <c r="Q400" s="262">
        <f t="shared" si="57"/>
        <v>201502396526.36896</v>
      </c>
      <c r="R400" s="262">
        <f t="shared" si="57"/>
        <v>211411032010.79294</v>
      </c>
      <c r="S400" s="262">
        <f t="shared" si="57"/>
        <v>232092336009.52783</v>
      </c>
      <c r="T400" s="262">
        <f t="shared" si="57"/>
        <v>269590182396.82785</v>
      </c>
      <c r="U400" s="262">
        <f t="shared" si="57"/>
        <v>333797105694.72736</v>
      </c>
      <c r="V400" s="262">
        <f t="shared" si="57"/>
        <v>438984382881.42358</v>
      </c>
      <c r="W400" s="262">
        <f t="shared" si="57"/>
        <v>630047589889.96863</v>
      </c>
      <c r="X400" s="258">
        <f t="shared" si="56"/>
        <v>1000000000000</v>
      </c>
    </row>
    <row r="401" spans="3:24" outlineLevel="1">
      <c r="C401" s="256" t="s">
        <v>264</v>
      </c>
      <c r="D401" s="256"/>
      <c r="E401" s="256"/>
      <c r="F401" s="262">
        <f>(G401+G402)/2/((1+F$55/4))</f>
        <v>448836579155.9668</v>
      </c>
      <c r="G401" s="262">
        <f t="shared" ref="G401:W401" si="58">(H401+H402)/2/((1+G$55/4))</f>
        <v>420478317480.53912</v>
      </c>
      <c r="H401" s="262">
        <f t="shared" si="58"/>
        <v>393562765942.73944</v>
      </c>
      <c r="I401" s="262">
        <f t="shared" si="58"/>
        <v>368273354647.66577</v>
      </c>
      <c r="J401" s="262">
        <f t="shared" si="58"/>
        <v>344541891256.46393</v>
      </c>
      <c r="K401" s="262">
        <f t="shared" si="58"/>
        <v>323389440436.85834</v>
      </c>
      <c r="L401" s="262">
        <f t="shared" si="58"/>
        <v>305545723984.38733</v>
      </c>
      <c r="M401" s="262">
        <f t="shared" si="58"/>
        <v>291186544228.16101</v>
      </c>
      <c r="N401" s="262">
        <f t="shared" si="58"/>
        <v>279919421615.16394</v>
      </c>
      <c r="O401" s="262">
        <f t="shared" si="58"/>
        <v>273471768817.49554</v>
      </c>
      <c r="P401" s="262">
        <f t="shared" si="58"/>
        <v>272847511079.28738</v>
      </c>
      <c r="Q401" s="262">
        <f t="shared" si="58"/>
        <v>278871306085.0531</v>
      </c>
      <c r="R401" s="262">
        <f t="shared" si="58"/>
        <v>289027750009.27789</v>
      </c>
      <c r="S401" s="262">
        <f t="shared" si="58"/>
        <v>310565126567.85419</v>
      </c>
      <c r="T401" s="262">
        <f t="shared" si="58"/>
        <v>349185302852.27496</v>
      </c>
      <c r="U401" s="262">
        <f t="shared" si="58"/>
        <v>413454245064.50824</v>
      </c>
      <c r="V401" s="262">
        <f t="shared" si="58"/>
        <v>514202881772.13037</v>
      </c>
      <c r="W401" s="262">
        <f t="shared" si="58"/>
        <v>687441238871.38794</v>
      </c>
      <c r="X401" s="258">
        <f t="shared" si="56"/>
        <v>1000000000000</v>
      </c>
    </row>
    <row r="402" spans="3:24" outlineLevel="1">
      <c r="C402" s="256" t="s">
        <v>267</v>
      </c>
      <c r="D402" s="256"/>
      <c r="E402" s="262"/>
      <c r="F402" s="262"/>
      <c r="G402" s="262">
        <f>(H402+H403)/2/((1+G$56/4))</f>
        <v>506182099609.07306</v>
      </c>
      <c r="H402" s="262">
        <f t="shared" ref="H402:W402" si="59">(I402+I403)/2/((1+H$56/4))</f>
        <v>480317042759.58093</v>
      </c>
      <c r="I402" s="262">
        <f t="shared" si="59"/>
        <v>455638618394.80444</v>
      </c>
      <c r="J402" s="262">
        <f t="shared" si="59"/>
        <v>432121104471.04871</v>
      </c>
      <c r="K402" s="262">
        <f t="shared" si="59"/>
        <v>410821210056.08057</v>
      </c>
      <c r="L402" s="262">
        <f t="shared" si="59"/>
        <v>392557747520.37592</v>
      </c>
      <c r="M402" s="262">
        <f t="shared" si="59"/>
        <v>377614015550.46552</v>
      </c>
      <c r="N402" s="262">
        <f t="shared" si="59"/>
        <v>365678843991.50323</v>
      </c>
      <c r="O402" s="262">
        <f t="shared" si="59"/>
        <v>358616291414.52667</v>
      </c>
      <c r="P402" s="262">
        <f t="shared" si="59"/>
        <v>357535705254.34222</v>
      </c>
      <c r="Q402" s="262">
        <f t="shared" si="59"/>
        <v>363286470132.49487</v>
      </c>
      <c r="R402" s="262">
        <f t="shared" si="59"/>
        <v>373128610576.00067</v>
      </c>
      <c r="S402" s="262">
        <f t="shared" si="59"/>
        <v>394349176526.83307</v>
      </c>
      <c r="T402" s="262">
        <f t="shared" si="59"/>
        <v>432121582513.22302</v>
      </c>
      <c r="U402" s="262">
        <f t="shared" si="59"/>
        <v>493599325180.71881</v>
      </c>
      <c r="V402" s="262">
        <f t="shared" si="59"/>
        <v>586620798634.45825</v>
      </c>
      <c r="W402" s="262">
        <f t="shared" si="59"/>
        <v>739610817143.00891</v>
      </c>
      <c r="X402" s="258">
        <f t="shared" si="56"/>
        <v>1000000000000</v>
      </c>
    </row>
    <row r="403" spans="3:24" outlineLevel="1">
      <c r="C403" s="256" t="s">
        <v>270</v>
      </c>
      <c r="D403" s="256"/>
      <c r="E403" s="262"/>
      <c r="F403" s="262"/>
      <c r="G403" s="262"/>
      <c r="H403" s="262">
        <f>(I403+I404)/2/((1+H$57/4))</f>
        <v>562736560862.03503</v>
      </c>
      <c r="I403" s="262">
        <f t="shared" ref="I403:W403" si="60">(J403+J404)/2/((1+I$57/4))</f>
        <v>539759116130.47003</v>
      </c>
      <c r="J403" s="262">
        <f t="shared" si="60"/>
        <v>517588269951.09906</v>
      </c>
      <c r="K403" s="262">
        <f t="shared" si="60"/>
        <v>497246029247.08984</v>
      </c>
      <c r="L403" s="262">
        <f t="shared" si="60"/>
        <v>479571270430.96143</v>
      </c>
      <c r="M403" s="262">
        <f t="shared" si="60"/>
        <v>464912507304.33997</v>
      </c>
      <c r="N403" s="262">
        <f t="shared" si="60"/>
        <v>453037011789.91089</v>
      </c>
      <c r="O403" s="262">
        <f t="shared" si="60"/>
        <v>445825603246.46918</v>
      </c>
      <c r="P403" s="262">
        <f t="shared" si="60"/>
        <v>444422297010.42761</v>
      </c>
      <c r="Q403" s="262">
        <f t="shared" si="60"/>
        <v>449662395455.97559</v>
      </c>
      <c r="R403" s="262">
        <f t="shared" si="60"/>
        <v>458768165930.66486</v>
      </c>
      <c r="S403" s="262">
        <f t="shared" si="60"/>
        <v>478720878386.17377</v>
      </c>
      <c r="T403" s="262">
        <f t="shared" si="60"/>
        <v>514066050878.23395</v>
      </c>
      <c r="U403" s="262">
        <f t="shared" si="60"/>
        <v>570611879247.41064</v>
      </c>
      <c r="V403" s="262">
        <f t="shared" si="60"/>
        <v>653791323729.02234</v>
      </c>
      <c r="W403" s="262">
        <f t="shared" si="60"/>
        <v>785786112570.12073</v>
      </c>
      <c r="X403" s="258">
        <f t="shared" si="56"/>
        <v>1000000000000</v>
      </c>
    </row>
    <row r="404" spans="3:24" outlineLevel="1">
      <c r="C404" s="256" t="s">
        <v>273</v>
      </c>
      <c r="D404" s="256"/>
      <c r="E404" s="262"/>
      <c r="F404" s="262"/>
      <c r="G404" s="262"/>
      <c r="H404" s="262"/>
      <c r="I404" s="262">
        <f>(J404+J405)/2/((1+I$58/4))</f>
        <v>617251419708.83618</v>
      </c>
      <c r="J404" s="262">
        <f t="shared" ref="J404:W404" si="61">(K404+K405)/2/((1+J$58/4))</f>
        <v>597183084779.68103</v>
      </c>
      <c r="K404" s="262">
        <f t="shared" si="61"/>
        <v>578577161099.56287</v>
      </c>
      <c r="L404" s="262">
        <f t="shared" si="61"/>
        <v>562237892595.3656</v>
      </c>
      <c r="M404" s="262">
        <f t="shared" si="61"/>
        <v>548538622130.00623</v>
      </c>
      <c r="N404" s="262">
        <f t="shared" si="61"/>
        <v>537313332066.1817</v>
      </c>
      <c r="O404" s="262">
        <f t="shared" si="61"/>
        <v>530358583013.09943</v>
      </c>
      <c r="P404" s="262">
        <f t="shared" si="61"/>
        <v>528787987450.31219</v>
      </c>
      <c r="Q404" s="262">
        <f t="shared" si="61"/>
        <v>533389091055.33221</v>
      </c>
      <c r="R404" s="262">
        <f t="shared" si="61"/>
        <v>541502273899.61249</v>
      </c>
      <c r="S404" s="262">
        <f t="shared" si="61"/>
        <v>559547210203.18823</v>
      </c>
      <c r="T404" s="262">
        <f t="shared" si="61"/>
        <v>591414663338.56763</v>
      </c>
      <c r="U404" s="262">
        <f t="shared" si="61"/>
        <v>641723411061.50134</v>
      </c>
      <c r="V404" s="262">
        <f t="shared" si="61"/>
        <v>714093355561.37292</v>
      </c>
      <c r="W404" s="262">
        <f t="shared" si="61"/>
        <v>825702730608.46252</v>
      </c>
      <c r="X404" s="258">
        <f t="shared" si="56"/>
        <v>1000000000000</v>
      </c>
    </row>
    <row r="405" spans="3:24" outlineLevel="1">
      <c r="C405" s="256" t="s">
        <v>276</v>
      </c>
      <c r="D405" s="256"/>
      <c r="E405" s="262"/>
      <c r="F405" s="262"/>
      <c r="G405" s="262"/>
      <c r="H405" s="262"/>
      <c r="I405" s="262"/>
      <c r="J405" s="262">
        <f>(K405+K406)/2/((1+J$59/4))</f>
        <v>668536188655.69507</v>
      </c>
      <c r="K405" s="262">
        <f t="shared" ref="K405:W405" si="62">(L405+L406)/2/((1+K$59/4))</f>
        <v>652102785612.98999</v>
      </c>
      <c r="L405" s="262">
        <f t="shared" si="62"/>
        <v>637548037472.13049</v>
      </c>
      <c r="M405" s="262">
        <f t="shared" si="62"/>
        <v>625238541155.55481</v>
      </c>
      <c r="N405" s="262">
        <f t="shared" si="62"/>
        <v>615060296016.93384</v>
      </c>
      <c r="O405" s="262">
        <f t="shared" si="62"/>
        <v>608655126497.31018</v>
      </c>
      <c r="P405" s="262">
        <f t="shared" si="62"/>
        <v>607056947572.49072</v>
      </c>
      <c r="Q405" s="262">
        <f t="shared" si="62"/>
        <v>610981344423.72522</v>
      </c>
      <c r="R405" s="262">
        <f t="shared" si="62"/>
        <v>617994911137.46851</v>
      </c>
      <c r="S405" s="262">
        <f t="shared" si="62"/>
        <v>633802200451.06799</v>
      </c>
      <c r="T405" s="262">
        <f t="shared" si="62"/>
        <v>661664076014.04846</v>
      </c>
      <c r="U405" s="262">
        <f t="shared" si="62"/>
        <v>705200367216.71216</v>
      </c>
      <c r="V405" s="262">
        <f t="shared" si="62"/>
        <v>766735360726.81824</v>
      </c>
      <c r="W405" s="262">
        <f t="shared" si="62"/>
        <v>859511119693.76941</v>
      </c>
      <c r="X405" s="258">
        <f t="shared" si="56"/>
        <v>1000000000000</v>
      </c>
    </row>
    <row r="406" spans="3:24" outlineLevel="1">
      <c r="C406" s="256" t="s">
        <v>279</v>
      </c>
      <c r="D406" s="256"/>
      <c r="E406" s="262"/>
      <c r="F406" s="262"/>
      <c r="G406" s="262"/>
      <c r="H406" s="262"/>
      <c r="I406" s="262"/>
      <c r="J406" s="262"/>
      <c r="K406" s="262">
        <f>(L406+L407)/2/((1+K$60/4))</f>
        <v>716447976240.17273</v>
      </c>
      <c r="L406" s="262">
        <f t="shared" ref="L406:W406" si="63">(M406+M407)/2/((1+L$60/4))</f>
        <v>703863284375.17749</v>
      </c>
      <c r="M406" s="262">
        <f t="shared" si="63"/>
        <v>693146324054.88013</v>
      </c>
      <c r="N406" s="262">
        <f t="shared" si="63"/>
        <v>684221171900.24731</v>
      </c>
      <c r="O406" s="262">
        <f t="shared" si="63"/>
        <v>678536029183.00732</v>
      </c>
      <c r="P406" s="262">
        <f t="shared" si="63"/>
        <v>677014755926.96118</v>
      </c>
      <c r="Q406" s="262">
        <f t="shared" si="63"/>
        <v>680287439689.03125</v>
      </c>
      <c r="R406" s="262">
        <f t="shared" si="63"/>
        <v>686206463660.77466</v>
      </c>
      <c r="S406" s="262">
        <f t="shared" si="63"/>
        <v>699700128921.92334</v>
      </c>
      <c r="T406" s="262">
        <f t="shared" si="63"/>
        <v>723455667195.91443</v>
      </c>
      <c r="U406" s="262">
        <f t="shared" si="63"/>
        <v>760283051283.05664</v>
      </c>
      <c r="V406" s="262">
        <f t="shared" si="63"/>
        <v>811621383303.42358</v>
      </c>
      <c r="W406" s="262">
        <f t="shared" si="63"/>
        <v>887653967670.99768</v>
      </c>
      <c r="X406" s="258">
        <f t="shared" si="56"/>
        <v>1000000000000</v>
      </c>
    </row>
    <row r="407" spans="3:24" outlineLevel="1">
      <c r="C407" s="256" t="s">
        <v>282</v>
      </c>
      <c r="D407" s="256"/>
      <c r="E407" s="262"/>
      <c r="F407" s="262"/>
      <c r="G407" s="262"/>
      <c r="H407" s="262"/>
      <c r="I407" s="262"/>
      <c r="J407" s="262"/>
      <c r="K407" s="262"/>
      <c r="L407" s="262">
        <f>(M407+M408)/2/((1+L$61/4))</f>
        <v>760684748831.83228</v>
      </c>
      <c r="M407" s="262">
        <f t="shared" ref="M407:W407" si="64">(N407+N408)/2/((1+M$61/4))</f>
        <v>751586440026.86499</v>
      </c>
      <c r="N407" s="262">
        <f t="shared" si="64"/>
        <v>743966420976.96277</v>
      </c>
      <c r="O407" s="262">
        <f t="shared" si="64"/>
        <v>739066619358.57019</v>
      </c>
      <c r="P407" s="262">
        <f t="shared" si="64"/>
        <v>737687615875.46118</v>
      </c>
      <c r="Q407" s="262">
        <f t="shared" si="64"/>
        <v>740369913108.93201</v>
      </c>
      <c r="R407" s="262">
        <f t="shared" si="64"/>
        <v>745271357433.80688</v>
      </c>
      <c r="S407" s="262">
        <f t="shared" si="64"/>
        <v>756553290202.26587</v>
      </c>
      <c r="T407" s="262">
        <f t="shared" si="64"/>
        <v>776400703769.21228</v>
      </c>
      <c r="U407" s="262">
        <f t="shared" si="64"/>
        <v>806982388732.49878</v>
      </c>
      <c r="V407" s="262">
        <f t="shared" si="64"/>
        <v>849155664181.82178</v>
      </c>
      <c r="W407" s="262">
        <f t="shared" si="64"/>
        <v>910744649801.83557</v>
      </c>
      <c r="X407" s="258">
        <f t="shared" si="56"/>
        <v>1000000000000</v>
      </c>
    </row>
    <row r="408" spans="3:24" outlineLevel="1">
      <c r="C408" s="256" t="s">
        <v>285</v>
      </c>
      <c r="D408" s="256"/>
      <c r="E408" s="262"/>
      <c r="F408" s="262"/>
      <c r="G408" s="262"/>
      <c r="H408" s="262"/>
      <c r="I408" s="262"/>
      <c r="J408" s="262"/>
      <c r="K408" s="262"/>
      <c r="L408" s="262"/>
      <c r="M408" s="262">
        <f>(N408+N409)/2/((1+M$62/4))</f>
        <v>800751147836.48059</v>
      </c>
      <c r="N408" s="262">
        <f t="shared" ref="N408:W408" si="65">(O408+O409)/2/((1+N$62/4))</f>
        <v>794381873505.40063</v>
      </c>
      <c r="O408" s="262">
        <f t="shared" si="65"/>
        <v>790256180148.65173</v>
      </c>
      <c r="P408" s="262">
        <f t="shared" si="65"/>
        <v>789051103822.68848</v>
      </c>
      <c r="Q408" s="262">
        <f t="shared" si="65"/>
        <v>791220509249.59253</v>
      </c>
      <c r="R408" s="262">
        <f t="shared" si="65"/>
        <v>795219327665.63123</v>
      </c>
      <c r="S408" s="262">
        <f t="shared" si="65"/>
        <v>804497203289.38794</v>
      </c>
      <c r="T408" s="262">
        <f t="shared" si="65"/>
        <v>820811983322.58801</v>
      </c>
      <c r="U408" s="262">
        <f t="shared" si="65"/>
        <v>845832488980.10022</v>
      </c>
      <c r="V408" s="262">
        <f t="shared" si="65"/>
        <v>880046726090.5835</v>
      </c>
      <c r="W408" s="262">
        <f t="shared" si="65"/>
        <v>929466571654.82788</v>
      </c>
      <c r="X408" s="258">
        <f t="shared" si="56"/>
        <v>1000000000000</v>
      </c>
    </row>
    <row r="409" spans="3:24" outlineLevel="1">
      <c r="C409" s="256" t="s">
        <v>288</v>
      </c>
      <c r="D409" s="256"/>
      <c r="E409" s="262"/>
      <c r="F409" s="262"/>
      <c r="G409" s="262"/>
      <c r="H409" s="262"/>
      <c r="I409" s="262"/>
      <c r="J409" s="262"/>
      <c r="K409" s="262"/>
      <c r="L409" s="262"/>
      <c r="M409" s="262"/>
      <c r="N409" s="262">
        <f>(O409+O410)/2/((1+N$63/4))</f>
        <v>836139355568.02393</v>
      </c>
      <c r="O409" s="262">
        <f t="shared" ref="O409:W409" si="66">(P409+P410)/2/((1+O$63/4))</f>
        <v>832728713854.64038</v>
      </c>
      <c r="P409" s="262">
        <f t="shared" si="66"/>
        <v>831704515837.13953</v>
      </c>
      <c r="Q409" s="262">
        <f t="shared" si="66"/>
        <v>833441370766.69189</v>
      </c>
      <c r="R409" s="262">
        <f t="shared" si="66"/>
        <v>836666023049.88818</v>
      </c>
      <c r="S409" s="262">
        <f t="shared" si="66"/>
        <v>844196440119.52869</v>
      </c>
      <c r="T409" s="262">
        <f t="shared" si="66"/>
        <v>857435031239.11426</v>
      </c>
      <c r="U409" s="262">
        <f t="shared" si="66"/>
        <v>877664317240.45178</v>
      </c>
      <c r="V409" s="262">
        <f t="shared" si="66"/>
        <v>905145498207.05945</v>
      </c>
      <c r="W409" s="262">
        <f t="shared" si="66"/>
        <v>944500749923.39856</v>
      </c>
      <c r="X409" s="258">
        <f t="shared" si="56"/>
        <v>1000000000000</v>
      </c>
    </row>
    <row r="410" spans="3:24" outlineLevel="1">
      <c r="C410" s="256" t="s">
        <v>291</v>
      </c>
      <c r="D410" s="256"/>
      <c r="E410" s="262"/>
      <c r="F410" s="262"/>
      <c r="G410" s="262"/>
      <c r="H410" s="262"/>
      <c r="I410" s="262"/>
      <c r="J410" s="262"/>
      <c r="K410" s="262"/>
      <c r="L410" s="262"/>
      <c r="M410" s="262"/>
      <c r="N410" s="262"/>
      <c r="O410" s="262">
        <f>(P410+P411)/2/((1+O$64/4))</f>
        <v>867441215940.31409</v>
      </c>
      <c r="P410" s="262">
        <f t="shared" ref="P410:W410" si="67">(Q410+Q411)/2/((1+P$64/4))</f>
        <v>866589072833.67297</v>
      </c>
      <c r="Q410" s="262">
        <f t="shared" si="67"/>
        <v>867968871542.53918</v>
      </c>
      <c r="R410" s="262">
        <f t="shared" si="67"/>
        <v>870545734247.78589</v>
      </c>
      <c r="S410" s="262">
        <f t="shared" si="67"/>
        <v>876594969816.16077</v>
      </c>
      <c r="T410" s="262">
        <f t="shared" si="67"/>
        <v>887228080250.41589</v>
      </c>
      <c r="U410" s="262">
        <f t="shared" si="67"/>
        <v>903430594279.05652</v>
      </c>
      <c r="V410" s="262">
        <f t="shared" si="67"/>
        <v>925329127261.45593</v>
      </c>
      <c r="W410" s="262">
        <f t="shared" si="67"/>
        <v>956480440563.40845</v>
      </c>
      <c r="X410" s="258">
        <f t="shared" si="56"/>
        <v>1000000000000</v>
      </c>
    </row>
    <row r="411" spans="3:24" outlineLevel="1">
      <c r="C411" s="256" t="s">
        <v>294</v>
      </c>
      <c r="D411" s="256"/>
      <c r="E411" s="262"/>
      <c r="F411" s="262"/>
      <c r="G411" s="262"/>
      <c r="H411" s="262"/>
      <c r="I411" s="262"/>
      <c r="J411" s="262"/>
      <c r="K411" s="262"/>
      <c r="L411" s="262"/>
      <c r="M411" s="262"/>
      <c r="N411" s="262"/>
      <c r="O411" s="262"/>
      <c r="P411" s="262">
        <f>(Q411+Q412)/2/((1+P$65/4))</f>
        <v>894779121424.85327</v>
      </c>
      <c r="Q411" s="262">
        <f t="shared" ref="Q411:W411" si="68">(R411+R412)/2/((1+Q$65/4))</f>
        <v>895868781362.0376</v>
      </c>
      <c r="R411" s="262">
        <f t="shared" si="68"/>
        <v>897913489322.58789</v>
      </c>
      <c r="S411" s="262">
        <f t="shared" si="68"/>
        <v>902733599891.91382</v>
      </c>
      <c r="T411" s="262">
        <f t="shared" si="68"/>
        <v>911205521120.46082</v>
      </c>
      <c r="U411" s="262">
        <f t="shared" si="68"/>
        <v>924086956094.70605</v>
      </c>
      <c r="V411" s="262">
        <f t="shared" si="68"/>
        <v>941427776757.00513</v>
      </c>
      <c r="W411" s="262">
        <f t="shared" si="68"/>
        <v>965967450989.11646</v>
      </c>
      <c r="X411" s="258">
        <f t="shared" si="56"/>
        <v>1000000000000</v>
      </c>
    </row>
    <row r="412" spans="3:24" outlineLevel="1">
      <c r="C412" s="256" t="s">
        <v>297</v>
      </c>
      <c r="D412" s="256"/>
      <c r="E412" s="262"/>
      <c r="F412" s="262"/>
      <c r="G412" s="262"/>
      <c r="H412" s="262"/>
      <c r="I412" s="262"/>
      <c r="J412" s="262"/>
      <c r="K412" s="262"/>
      <c r="L412" s="262"/>
      <c r="M412" s="262"/>
      <c r="N412" s="262"/>
      <c r="O412" s="262"/>
      <c r="P412" s="262"/>
      <c r="Q412" s="262">
        <f>(R412+R413)/2/((1+Q$66/4))</f>
        <v>918202175189.2428</v>
      </c>
      <c r="R412" s="262">
        <f t="shared" ref="R412:W412" si="69">(S412+S413)/2/((1+R$66/4))</f>
        <v>919815741323.26794</v>
      </c>
      <c r="S412" s="262">
        <f t="shared" si="69"/>
        <v>923632142617.76672</v>
      </c>
      <c r="T412" s="262">
        <f t="shared" si="69"/>
        <v>930339638342.93347</v>
      </c>
      <c r="U412" s="262">
        <f t="shared" si="69"/>
        <v>940521251202.40906</v>
      </c>
      <c r="V412" s="262">
        <f t="shared" si="69"/>
        <v>954185339339.38</v>
      </c>
      <c r="W412" s="262">
        <f t="shared" si="69"/>
        <v>973443768599.23218</v>
      </c>
      <c r="X412" s="258">
        <f t="shared" si="56"/>
        <v>1000000000000</v>
      </c>
    </row>
    <row r="413" spans="3:24" outlineLevel="1">
      <c r="C413" s="256" t="s">
        <v>300</v>
      </c>
      <c r="D413" s="256"/>
      <c r="E413" s="262"/>
      <c r="F413" s="262"/>
      <c r="G413" s="262"/>
      <c r="H413" s="262"/>
      <c r="I413" s="262"/>
      <c r="J413" s="262"/>
      <c r="K413" s="262"/>
      <c r="L413" s="262"/>
      <c r="M413" s="262"/>
      <c r="N413" s="262"/>
      <c r="O413" s="262"/>
      <c r="P413" s="262"/>
      <c r="Q413" s="262"/>
      <c r="R413" s="262">
        <f>(S413+S414)/2/((1+R$67/4))</f>
        <v>937216349263.43127</v>
      </c>
      <c r="S413" s="262">
        <f t="shared" ref="S413:W413" si="70">(T413+T414)/2/((1+S$67/4))</f>
        <v>940223090521.19421</v>
      </c>
      <c r="T413" s="262">
        <f t="shared" si="70"/>
        <v>945507461255.48389</v>
      </c>
      <c r="U413" s="262">
        <f t="shared" si="70"/>
        <v>953518486695.0929</v>
      </c>
      <c r="V413" s="262">
        <f t="shared" si="70"/>
        <v>964243830458.26038</v>
      </c>
      <c r="W413" s="262">
        <f t="shared" si="70"/>
        <v>979312852165.50562</v>
      </c>
      <c r="X413" s="258">
        <f t="shared" si="56"/>
        <v>1000000000000</v>
      </c>
    </row>
    <row r="414" spans="3:24" outlineLevel="1">
      <c r="C414" s="256" t="s">
        <v>303</v>
      </c>
      <c r="D414" s="256"/>
      <c r="E414" s="262"/>
      <c r="F414" s="262"/>
      <c r="G414" s="262"/>
      <c r="H414" s="262"/>
      <c r="I414" s="262"/>
      <c r="J414" s="262"/>
      <c r="K414" s="262"/>
      <c r="L414" s="262"/>
      <c r="M414" s="262"/>
      <c r="N414" s="262"/>
      <c r="O414" s="262"/>
      <c r="P414" s="262"/>
      <c r="Q414" s="262"/>
      <c r="R414" s="262"/>
      <c r="S414" s="262">
        <f>(T414+T415)/2/((1+S$68/4))</f>
        <v>953321513622.86499</v>
      </c>
      <c r="T414" s="262">
        <f t="shared" ref="T414:W414" si="71">(U414+U415)/2/((1+T$68/4))</f>
        <v>957468681428.43225</v>
      </c>
      <c r="U414" s="262">
        <f t="shared" si="71"/>
        <v>963749443792.09399</v>
      </c>
      <c r="V414" s="262">
        <f t="shared" si="71"/>
        <v>972142652459.19751</v>
      </c>
      <c r="W414" s="262">
        <f t="shared" si="71"/>
        <v>983906278381.67224</v>
      </c>
      <c r="X414" s="258">
        <f t="shared" si="56"/>
        <v>1000000000000</v>
      </c>
    </row>
    <row r="415" spans="3:24" outlineLevel="1">
      <c r="C415" s="256" t="s">
        <v>306</v>
      </c>
      <c r="D415" s="256"/>
      <c r="E415" s="262"/>
      <c r="F415" s="262"/>
      <c r="G415" s="262"/>
      <c r="H415" s="262"/>
      <c r="I415" s="262"/>
      <c r="J415" s="262"/>
      <c r="K415" s="262"/>
      <c r="L415" s="262"/>
      <c r="M415" s="262"/>
      <c r="N415" s="262"/>
      <c r="O415" s="262"/>
      <c r="P415" s="262"/>
      <c r="Q415" s="262"/>
      <c r="R415" s="262"/>
      <c r="S415" s="262"/>
      <c r="T415" s="262">
        <f>(U415+U416)/2/((1+T$69/4))</f>
        <v>966862907590.29858</v>
      </c>
      <c r="U415" s="262">
        <f t="shared" ref="U415:W415" si="72">(V415+V416)/2/((1+U$69/4))</f>
        <v>971773459658.76575</v>
      </c>
      <c r="V415" s="262">
        <f t="shared" si="72"/>
        <v>978326153923.19128</v>
      </c>
      <c r="W415" s="262">
        <f t="shared" si="72"/>
        <v>987492794732.98035</v>
      </c>
      <c r="X415" s="258">
        <f t="shared" si="56"/>
        <v>1000000000000</v>
      </c>
    </row>
    <row r="416" spans="3:24" outlineLevel="1">
      <c r="C416" s="256" t="s">
        <v>309</v>
      </c>
      <c r="D416" s="256"/>
      <c r="E416" s="262"/>
      <c r="F416" s="262"/>
      <c r="G416" s="262"/>
      <c r="H416" s="262"/>
      <c r="I416" s="262"/>
      <c r="J416" s="262"/>
      <c r="K416" s="262"/>
      <c r="L416" s="262"/>
      <c r="M416" s="262"/>
      <c r="N416" s="262"/>
      <c r="O416" s="262"/>
      <c r="P416" s="262"/>
      <c r="Q416" s="262"/>
      <c r="R416" s="262"/>
      <c r="S416" s="262"/>
      <c r="T416" s="262"/>
      <c r="U416" s="262">
        <f>(V416+V417)/2/((1+U$70/4))</f>
        <v>978048660337.73547</v>
      </c>
      <c r="V416" s="262">
        <f t="shared" ref="V416:W416" si="73">(W416+W417)/2/((1+V$70/4))</f>
        <v>983155045244.91858</v>
      </c>
      <c r="W416" s="262">
        <f t="shared" si="73"/>
        <v>990287938572.87061</v>
      </c>
      <c r="X416" s="258">
        <f t="shared" si="56"/>
        <v>1000000000000</v>
      </c>
    </row>
    <row r="417" spans="3:27" outlineLevel="1">
      <c r="C417" s="256" t="s">
        <v>312</v>
      </c>
      <c r="D417" s="256"/>
      <c r="E417" s="262"/>
      <c r="F417" s="262"/>
      <c r="G417" s="262"/>
      <c r="H417" s="262"/>
      <c r="I417" s="262"/>
      <c r="J417" s="262"/>
      <c r="K417" s="262"/>
      <c r="L417" s="262"/>
      <c r="M417" s="262"/>
      <c r="N417" s="262"/>
      <c r="O417" s="262"/>
      <c r="P417" s="262"/>
      <c r="Q417" s="262"/>
      <c r="R417" s="262"/>
      <c r="S417" s="262"/>
      <c r="T417" s="262"/>
      <c r="U417" s="262"/>
      <c r="V417" s="262">
        <f>(W417+W418)/2/((1+V$71/4))</f>
        <v>986918921257.48523</v>
      </c>
      <c r="W417" s="262">
        <f t="shared" ref="W417" si="74">(X417+X418)/2/((1+W$71/4))</f>
        <v>992463183781.30615</v>
      </c>
      <c r="X417" s="258">
        <f t="shared" si="56"/>
        <v>1000000000000</v>
      </c>
    </row>
    <row r="418" spans="3:27" outlineLevel="1">
      <c r="C418" s="256" t="s">
        <v>315</v>
      </c>
      <c r="D418" s="256"/>
      <c r="E418" s="262"/>
      <c r="F418" s="262"/>
      <c r="G418" s="262"/>
      <c r="H418" s="262"/>
      <c r="I418" s="262"/>
      <c r="J418" s="262"/>
      <c r="K418" s="262"/>
      <c r="L418" s="262"/>
      <c r="M418" s="262"/>
      <c r="N418" s="262"/>
      <c r="O418" s="262"/>
      <c r="P418" s="262"/>
      <c r="Q418" s="262"/>
      <c r="R418" s="262"/>
      <c r="S418" s="262"/>
      <c r="T418" s="262"/>
      <c r="U418" s="262"/>
      <c r="V418" s="262"/>
      <c r="W418" s="262">
        <f>(X418+X419)/2/((1+W$72/4))</f>
        <v>994154107559.97717</v>
      </c>
      <c r="X418" s="258">
        <f t="shared" si="56"/>
        <v>1000000000000</v>
      </c>
    </row>
    <row r="419" spans="3:27" outlineLevel="1">
      <c r="C419" s="256" t="s">
        <v>260</v>
      </c>
      <c r="D419" s="256"/>
      <c r="E419" s="256"/>
      <c r="F419" s="256"/>
      <c r="G419" s="256"/>
      <c r="H419" s="256"/>
      <c r="I419" s="256"/>
      <c r="J419" s="256"/>
      <c r="K419" s="256"/>
      <c r="L419" s="256"/>
      <c r="M419" s="256"/>
      <c r="N419" s="256"/>
      <c r="O419" s="262"/>
      <c r="P419" s="256"/>
      <c r="Q419" s="256"/>
      <c r="R419" s="256"/>
      <c r="S419" s="256"/>
      <c r="T419" s="256"/>
      <c r="U419" s="256"/>
      <c r="V419" s="256"/>
      <c r="W419" s="256"/>
      <c r="X419" s="258">
        <f t="shared" si="56"/>
        <v>1000000000000</v>
      </c>
    </row>
    <row r="420" spans="3:27" outlineLevel="1">
      <c r="C420" s="256" t="s">
        <v>2368</v>
      </c>
      <c r="D420" s="257"/>
      <c r="E420" s="255"/>
      <c r="F420" s="255"/>
      <c r="G420" s="255"/>
      <c r="H420" s="255"/>
      <c r="I420" s="255"/>
      <c r="J420" s="255"/>
      <c r="K420" s="255"/>
      <c r="L420" s="255"/>
      <c r="M420" s="255"/>
      <c r="N420" s="255"/>
      <c r="O420" s="255"/>
      <c r="P420" s="255"/>
      <c r="Q420" s="255"/>
      <c r="R420" s="255"/>
      <c r="S420" s="255"/>
      <c r="T420" s="255"/>
      <c r="U420" s="255"/>
      <c r="V420" s="255"/>
      <c r="W420" s="172"/>
    </row>
    <row r="421" spans="3:27" outlineLevel="1"/>
    <row r="422" spans="3:27" outlineLevel="1">
      <c r="C422" s="256"/>
      <c r="D422" s="256" t="s">
        <v>256</v>
      </c>
      <c r="E422" s="256" t="s">
        <v>257</v>
      </c>
      <c r="F422" s="256" t="s">
        <v>262</v>
      </c>
      <c r="G422" s="256" t="s">
        <v>265</v>
      </c>
      <c r="H422" s="256" t="s">
        <v>268</v>
      </c>
      <c r="I422" s="256" t="s">
        <v>271</v>
      </c>
      <c r="J422" s="256" t="s">
        <v>274</v>
      </c>
      <c r="K422" s="256" t="s">
        <v>277</v>
      </c>
      <c r="L422" s="256" t="s">
        <v>280</v>
      </c>
      <c r="M422" s="256" t="s">
        <v>283</v>
      </c>
      <c r="N422" s="256" t="s">
        <v>286</v>
      </c>
      <c r="O422" s="256" t="s">
        <v>289</v>
      </c>
      <c r="P422" s="256" t="s">
        <v>292</v>
      </c>
      <c r="Q422" s="256" t="s">
        <v>295</v>
      </c>
      <c r="R422" s="256" t="s">
        <v>298</v>
      </c>
      <c r="S422" s="256" t="s">
        <v>301</v>
      </c>
      <c r="T422" s="256" t="s">
        <v>304</v>
      </c>
      <c r="U422" s="256" t="s">
        <v>307</v>
      </c>
      <c r="V422" s="256" t="s">
        <v>310</v>
      </c>
      <c r="W422" s="256" t="s">
        <v>313</v>
      </c>
      <c r="X422" s="256" t="s">
        <v>804</v>
      </c>
    </row>
    <row r="423" spans="3:27" outlineLevel="1">
      <c r="C423" s="256" t="s">
        <v>258</v>
      </c>
      <c r="D423" s="256"/>
      <c r="E423" s="256" t="s">
        <v>259</v>
      </c>
      <c r="F423" s="256" t="s">
        <v>263</v>
      </c>
      <c r="G423" s="256" t="s">
        <v>266</v>
      </c>
      <c r="H423" s="256" t="s">
        <v>269</v>
      </c>
      <c r="I423" s="256" t="s">
        <v>272</v>
      </c>
      <c r="J423" s="256" t="s">
        <v>275</v>
      </c>
      <c r="K423" s="256" t="s">
        <v>278</v>
      </c>
      <c r="L423" s="256" t="s">
        <v>281</v>
      </c>
      <c r="M423" s="256" t="s">
        <v>284</v>
      </c>
      <c r="N423" s="256" t="s">
        <v>287</v>
      </c>
      <c r="O423" s="256" t="s">
        <v>290</v>
      </c>
      <c r="P423" s="256" t="s">
        <v>293</v>
      </c>
      <c r="Q423" s="256" t="s">
        <v>296</v>
      </c>
      <c r="R423" s="256" t="s">
        <v>299</v>
      </c>
      <c r="S423" s="256" t="s">
        <v>302</v>
      </c>
      <c r="T423" s="256" t="s">
        <v>305</v>
      </c>
      <c r="U423" s="256" t="s">
        <v>308</v>
      </c>
      <c r="V423" s="256" t="s">
        <v>311</v>
      </c>
      <c r="W423" s="256" t="s">
        <v>314</v>
      </c>
      <c r="X423" s="256" t="s">
        <v>784</v>
      </c>
      <c r="Y423" s="258" t="s">
        <v>260</v>
      </c>
    </row>
    <row r="424" spans="3:27" outlineLevel="1">
      <c r="C424" s="256"/>
      <c r="D424" s="259">
        <f>(E424+E425)/2/((1+D$53/4)^($D$17))</f>
        <v>325800269981.18195</v>
      </c>
      <c r="E424" s="262">
        <f t="shared" ref="E424:X424" si="75">(F424+F425)/2/((1+E$53/4))</f>
        <v>285560421590.47375</v>
      </c>
      <c r="F424" s="262">
        <f t="shared" si="75"/>
        <v>255297336123.8909</v>
      </c>
      <c r="G424" s="262">
        <f t="shared" si="75"/>
        <v>228200152033.50928</v>
      </c>
      <c r="H424" s="262">
        <f t="shared" si="75"/>
        <v>203525529383.18048</v>
      </c>
      <c r="I424" s="262">
        <f t="shared" si="75"/>
        <v>181271187796.09064</v>
      </c>
      <c r="J424" s="262">
        <f t="shared" si="75"/>
        <v>161219302050.99268</v>
      </c>
      <c r="K424" s="262">
        <f t="shared" si="75"/>
        <v>143950110612.91888</v>
      </c>
      <c r="L424" s="262">
        <f t="shared" si="75"/>
        <v>129699999558.09081</v>
      </c>
      <c r="M424" s="262">
        <f t="shared" si="75"/>
        <v>118271210582.81601</v>
      </c>
      <c r="N424" s="262">
        <f t="shared" si="75"/>
        <v>109131489722.7531</v>
      </c>
      <c r="O424" s="262">
        <f t="shared" si="75"/>
        <v>103066456530.20444</v>
      </c>
      <c r="P424" s="262">
        <f t="shared" si="75"/>
        <v>100343598701.53403</v>
      </c>
      <c r="Q424" s="262">
        <f t="shared" si="75"/>
        <v>101150936376.3053</v>
      </c>
      <c r="R424" s="262">
        <f t="shared" si="75"/>
        <v>103940526425.3288</v>
      </c>
      <c r="S424" s="262">
        <f t="shared" si="75"/>
        <v>112548418786.93947</v>
      </c>
      <c r="T424" s="262">
        <f t="shared" si="75"/>
        <v>130116715048.11453</v>
      </c>
      <c r="U424" s="262">
        <f t="shared" si="75"/>
        <v>161994165519.19931</v>
      </c>
      <c r="V424" s="262">
        <f t="shared" si="75"/>
        <v>216226107445.67432</v>
      </c>
      <c r="W424" s="262">
        <f t="shared" si="75"/>
        <v>319447457575.94629</v>
      </c>
      <c r="X424" s="262">
        <f t="shared" si="75"/>
        <v>530249938373.36523</v>
      </c>
      <c r="Y424" s="258">
        <f t="shared" ref="Y424:Y445" si="76">$C$15*10^6</f>
        <v>1000000000000</v>
      </c>
      <c r="AA424" s="261">
        <f>X$50*10^6</f>
        <v>325800269981.18195</v>
      </c>
    </row>
    <row r="425" spans="3:27" outlineLevel="1">
      <c r="C425" s="256" t="s">
        <v>261</v>
      </c>
      <c r="D425" s="256"/>
      <c r="E425" s="262">
        <f>(F425+F426)/2/((1+E$54/4))</f>
        <v>370833339924.72937</v>
      </c>
      <c r="F425" s="262">
        <f t="shared" ref="F425:X425" si="77">(G425+G426)/2/((1+F$54/4))</f>
        <v>339060023833.15979</v>
      </c>
      <c r="G425" s="262">
        <f t="shared" si="77"/>
        <v>309893590372.95093</v>
      </c>
      <c r="H425" s="262">
        <f t="shared" si="77"/>
        <v>282675500342.56628</v>
      </c>
      <c r="I425" s="262">
        <f t="shared" si="77"/>
        <v>257508074706.60474</v>
      </c>
      <c r="J425" s="262">
        <f t="shared" si="77"/>
        <v>234256129195.9006</v>
      </c>
      <c r="K425" s="262">
        <f t="shared" si="77"/>
        <v>213706357952.01852</v>
      </c>
      <c r="L425" s="262">
        <f t="shared" si="77"/>
        <v>196303687835.21808</v>
      </c>
      <c r="M425" s="262">
        <f t="shared" si="77"/>
        <v>181985271287.95297</v>
      </c>
      <c r="N425" s="262">
        <f t="shared" si="77"/>
        <v>170241182154.89243</v>
      </c>
      <c r="O425" s="262">
        <f t="shared" si="77"/>
        <v>162175441803.84891</v>
      </c>
      <c r="P425" s="262">
        <f t="shared" si="77"/>
        <v>158237478420.07138</v>
      </c>
      <c r="Q425" s="262">
        <f t="shared" si="77"/>
        <v>158703615996.03897</v>
      </c>
      <c r="R425" s="262">
        <f t="shared" si="77"/>
        <v>161526358730.96628</v>
      </c>
      <c r="S425" s="262">
        <f t="shared" si="77"/>
        <v>171421095314.23874</v>
      </c>
      <c r="T425" s="262">
        <f t="shared" si="77"/>
        <v>191794240001.9024</v>
      </c>
      <c r="U425" s="262">
        <f t="shared" si="77"/>
        <v>227932389320.56924</v>
      </c>
      <c r="V425" s="262">
        <f t="shared" si="77"/>
        <v>286757205921.74109</v>
      </c>
      <c r="W425" s="262">
        <f t="shared" si="77"/>
        <v>392589955441.1582</v>
      </c>
      <c r="X425" s="262">
        <f t="shared" si="77"/>
        <v>593127760637.35986</v>
      </c>
      <c r="Y425" s="258">
        <f t="shared" si="76"/>
        <v>1000000000000</v>
      </c>
    </row>
    <row r="426" spans="3:27" outlineLevel="1">
      <c r="C426" s="256" t="s">
        <v>264</v>
      </c>
      <c r="D426" s="256"/>
      <c r="E426" s="256"/>
      <c r="F426" s="262">
        <f>(G426+G427)/2/((1+F$55/4))</f>
        <v>425972171878.12274</v>
      </c>
      <c r="G426" s="262">
        <f t="shared" ref="G426:X426" si="78">(H426+H427)/2/((1+G$55/4))</f>
        <v>396505968785.52747</v>
      </c>
      <c r="H426" s="262">
        <f t="shared" si="78"/>
        <v>368447935410.63367</v>
      </c>
      <c r="I426" s="262">
        <f t="shared" si="78"/>
        <v>341965230239.60809</v>
      </c>
      <c r="J426" s="262">
        <f t="shared" si="78"/>
        <v>316985795472.09808</v>
      </c>
      <c r="K426" s="262">
        <f t="shared" si="78"/>
        <v>294430102799.12061</v>
      </c>
      <c r="L426" s="262">
        <f t="shared" si="78"/>
        <v>274910984933.08191</v>
      </c>
      <c r="M426" s="262">
        <f t="shared" si="78"/>
        <v>258504188953.77505</v>
      </c>
      <c r="N426" s="262">
        <f t="shared" si="78"/>
        <v>244760046115.22714</v>
      </c>
      <c r="O426" s="262">
        <f t="shared" si="78"/>
        <v>235053692935.00409</v>
      </c>
      <c r="P426" s="262">
        <f t="shared" si="78"/>
        <v>230016460660.61215</v>
      </c>
      <c r="Q426" s="262">
        <f t="shared" si="78"/>
        <v>230019273622.34567</v>
      </c>
      <c r="R426" s="262">
        <f t="shared" si="78"/>
        <v>232620041809.95996</v>
      </c>
      <c r="S426" s="262">
        <f t="shared" si="78"/>
        <v>243190588544.50729</v>
      </c>
      <c r="T426" s="262">
        <f t="shared" si="78"/>
        <v>265227190600.81409</v>
      </c>
      <c r="U426" s="262">
        <f t="shared" si="78"/>
        <v>303683798016.33636</v>
      </c>
      <c r="V426" s="262">
        <f t="shared" si="78"/>
        <v>364123964093.91064</v>
      </c>
      <c r="W426" s="262">
        <f t="shared" si="78"/>
        <v>468031583960.53662</v>
      </c>
      <c r="X426" s="262">
        <f t="shared" si="78"/>
        <v>653095419137.74268</v>
      </c>
      <c r="Y426" s="258">
        <f t="shared" si="76"/>
        <v>1000000000000</v>
      </c>
    </row>
    <row r="427" spans="3:27" outlineLevel="1">
      <c r="C427" s="256" t="s">
        <v>267</v>
      </c>
      <c r="D427" s="256"/>
      <c r="E427" s="262"/>
      <c r="F427" s="262"/>
      <c r="G427" s="262">
        <f>(H427+H428)/2/((1+G$56/4))</f>
        <v>482948979390.57349</v>
      </c>
      <c r="H427" s="262">
        <f t="shared" ref="H427:X427" si="79">(I427+I428)/2/((1+H$56/4))</f>
        <v>455610156877.7085</v>
      </c>
      <c r="I427" s="262">
        <f t="shared" si="79"/>
        <v>429369590269.72552</v>
      </c>
      <c r="J427" s="262">
        <f t="shared" si="79"/>
        <v>404195188166.10022</v>
      </c>
      <c r="K427" s="262">
        <f t="shared" si="79"/>
        <v>381059156988.31177</v>
      </c>
      <c r="L427" s="262">
        <f t="shared" si="79"/>
        <v>360677723844.50891</v>
      </c>
      <c r="M427" s="262">
        <f t="shared" si="79"/>
        <v>343240840284.25012</v>
      </c>
      <c r="N427" s="262">
        <f t="shared" si="79"/>
        <v>328377206785.60669</v>
      </c>
      <c r="O427" s="262">
        <f t="shared" si="79"/>
        <v>317640728475.92242</v>
      </c>
      <c r="P427" s="262">
        <f t="shared" si="79"/>
        <v>311808765409.98364</v>
      </c>
      <c r="Q427" s="262">
        <f t="shared" si="79"/>
        <v>311333873734.48438</v>
      </c>
      <c r="R427" s="262">
        <f t="shared" si="79"/>
        <v>313541294128.23462</v>
      </c>
      <c r="S427" s="262">
        <f t="shared" si="79"/>
        <v>324150072181.18848</v>
      </c>
      <c r="T427" s="262">
        <f t="shared" si="79"/>
        <v>346581621887.98145</v>
      </c>
      <c r="U427" s="262">
        <f t="shared" si="79"/>
        <v>385277816906.94867</v>
      </c>
      <c r="V427" s="262">
        <f t="shared" si="79"/>
        <v>444435435653.05701</v>
      </c>
      <c r="W427" s="262">
        <f t="shared" si="79"/>
        <v>542510888717.78577</v>
      </c>
      <c r="X427" s="262">
        <f t="shared" si="79"/>
        <v>708567389246.95984</v>
      </c>
      <c r="Y427" s="258">
        <f t="shared" si="76"/>
        <v>1000000000000</v>
      </c>
    </row>
    <row r="428" spans="3:27" outlineLevel="1">
      <c r="C428" s="256" t="s">
        <v>270</v>
      </c>
      <c r="D428" s="256"/>
      <c r="E428" s="262"/>
      <c r="F428" s="262"/>
      <c r="G428" s="262"/>
      <c r="H428" s="262">
        <f>(I428+I429)/2/((1+H$57/4))</f>
        <v>539568601335.51447</v>
      </c>
      <c r="I428" s="262">
        <f t="shared" ref="I428:X428" si="80">(J428+J429)/2/((1+I$57/4))</f>
        <v>514826175462.82324</v>
      </c>
      <c r="J428" s="262">
        <f t="shared" si="80"/>
        <v>490760393973.82831</v>
      </c>
      <c r="K428" s="262">
        <f t="shared" si="80"/>
        <v>468324047997.47223</v>
      </c>
      <c r="L428" s="262">
        <f t="shared" si="80"/>
        <v>448269672810.63123</v>
      </c>
      <c r="M428" s="262">
        <f t="shared" si="80"/>
        <v>430863225834.39581</v>
      </c>
      <c r="N428" s="262">
        <f t="shared" si="80"/>
        <v>415813174714.93262</v>
      </c>
      <c r="O428" s="262">
        <f t="shared" si="80"/>
        <v>404742824006.09369</v>
      </c>
      <c r="P428" s="262">
        <f t="shared" si="80"/>
        <v>398517369082.40558</v>
      </c>
      <c r="Q428" s="262">
        <f t="shared" si="80"/>
        <v>397643099461.14355</v>
      </c>
      <c r="R428" s="262">
        <f t="shared" si="80"/>
        <v>399388218172.59857</v>
      </c>
      <c r="S428" s="262">
        <f t="shared" si="80"/>
        <v>409493789809.06116</v>
      </c>
      <c r="T428" s="262">
        <f t="shared" si="80"/>
        <v>431172733686.07971</v>
      </c>
      <c r="U428" s="262">
        <f t="shared" si="80"/>
        <v>468269101802.61798</v>
      </c>
      <c r="V428" s="262">
        <f t="shared" si="80"/>
        <v>523765390784.75171</v>
      </c>
      <c r="W428" s="262">
        <f t="shared" si="80"/>
        <v>613159777203.03906</v>
      </c>
      <c r="X428" s="262">
        <f t="shared" si="80"/>
        <v>758449793690.98926</v>
      </c>
      <c r="Y428" s="258">
        <f t="shared" si="76"/>
        <v>1000000000000</v>
      </c>
    </row>
    <row r="429" spans="3:27" outlineLevel="1">
      <c r="C429" s="256" t="s">
        <v>273</v>
      </c>
      <c r="D429" s="256"/>
      <c r="E429" s="262"/>
      <c r="F429" s="262"/>
      <c r="G429" s="262"/>
      <c r="H429" s="262"/>
      <c r="I429" s="262">
        <f>(J429+J430)/2/((1+I$58/4))</f>
        <v>594550040642.53748</v>
      </c>
      <c r="J429" s="262">
        <f t="shared" ref="J429:X429" si="81">(K429+K430)/2/((1+J$58/4))</f>
        <v>572516641874.9408</v>
      </c>
      <c r="K429" s="262">
        <f t="shared" si="81"/>
        <v>551736574300.99304</v>
      </c>
      <c r="L429" s="262">
        <f t="shared" si="81"/>
        <v>532943360118.18506</v>
      </c>
      <c r="M429" s="262">
        <f t="shared" si="81"/>
        <v>516439988957.53271</v>
      </c>
      <c r="N429" s="262">
        <f t="shared" si="81"/>
        <v>502005849630.45911</v>
      </c>
      <c r="O429" s="262">
        <f t="shared" si="81"/>
        <v>491233078694.18982</v>
      </c>
      <c r="P429" s="262">
        <f t="shared" si="81"/>
        <v>485011697027.89319</v>
      </c>
      <c r="Q429" s="262">
        <f t="shared" si="81"/>
        <v>483867784921.51447</v>
      </c>
      <c r="R429" s="262">
        <f t="shared" si="81"/>
        <v>485165709424.87769</v>
      </c>
      <c r="S429" s="262">
        <f t="shared" si="81"/>
        <v>494387675126.42401</v>
      </c>
      <c r="T429" s="262">
        <f t="shared" si="81"/>
        <v>514446117849.14111</v>
      </c>
      <c r="U429" s="262">
        <f t="shared" si="81"/>
        <v>548576730310.92487</v>
      </c>
      <c r="V429" s="262">
        <f t="shared" si="81"/>
        <v>598780692527.94019</v>
      </c>
      <c r="W429" s="262">
        <f t="shared" si="81"/>
        <v>677836375634.45142</v>
      </c>
      <c r="X429" s="262">
        <f t="shared" si="81"/>
        <v>802177881943.38489</v>
      </c>
      <c r="Y429" s="258">
        <f t="shared" si="76"/>
        <v>1000000000000</v>
      </c>
    </row>
    <row r="430" spans="3:27" outlineLevel="1">
      <c r="C430" s="256" t="s">
        <v>276</v>
      </c>
      <c r="D430" s="256"/>
      <c r="E430" s="262"/>
      <c r="F430" s="262"/>
      <c r="G430" s="262"/>
      <c r="H430" s="262"/>
      <c r="I430" s="262"/>
      <c r="J430" s="262">
        <f>(K430+K431)/2/((1+J$59/4))</f>
        <v>646651790038.9519</v>
      </c>
      <c r="K430" s="262">
        <f t="shared" ref="K430:X430" si="82">(L430+L431)/2/((1+K$59/4))</f>
        <v>628110558466.74841</v>
      </c>
      <c r="L430" s="262">
        <f t="shared" si="82"/>
        <v>611183687157.46533</v>
      </c>
      <c r="M430" s="262">
        <f t="shared" si="82"/>
        <v>596179337612.12354</v>
      </c>
      <c r="N430" s="262">
        <f t="shared" si="82"/>
        <v>582934753915.86157</v>
      </c>
      <c r="O430" s="262">
        <f t="shared" si="82"/>
        <v>572934718491.76514</v>
      </c>
      <c r="P430" s="262">
        <f t="shared" si="82"/>
        <v>567039919032.54163</v>
      </c>
      <c r="Q430" s="262">
        <f t="shared" si="82"/>
        <v>565764695605.28772</v>
      </c>
      <c r="R430" s="262">
        <f t="shared" si="82"/>
        <v>566680576813.51636</v>
      </c>
      <c r="S430" s="262">
        <f t="shared" si="82"/>
        <v>574808598496.54858</v>
      </c>
      <c r="T430" s="262">
        <f t="shared" si="82"/>
        <v>592711014564.99207</v>
      </c>
      <c r="U430" s="262">
        <f t="shared" si="82"/>
        <v>623054194195.33459</v>
      </c>
      <c r="V430" s="262">
        <f t="shared" si="82"/>
        <v>667104518030.54834</v>
      </c>
      <c r="W430" s="262">
        <f t="shared" si="82"/>
        <v>735247093750.83679</v>
      </c>
      <c r="X430" s="262">
        <f t="shared" si="82"/>
        <v>839663304980.99878</v>
      </c>
      <c r="Y430" s="258">
        <f t="shared" si="76"/>
        <v>1000000000000</v>
      </c>
    </row>
    <row r="431" spans="3:27" outlineLevel="1">
      <c r="C431" s="256" t="s">
        <v>279</v>
      </c>
      <c r="D431" s="256"/>
      <c r="E431" s="262"/>
      <c r="F431" s="262"/>
      <c r="G431" s="262"/>
      <c r="H431" s="262"/>
      <c r="I431" s="262"/>
      <c r="J431" s="262"/>
      <c r="K431" s="262">
        <f>(L431+L432)/2/((1+K$60/4))</f>
        <v>695640967521.76184</v>
      </c>
      <c r="L431" s="262">
        <f t="shared" ref="L431:X431" si="83">(M431+M432)/2/((1+L$60/4))</f>
        <v>680874302914.01294</v>
      </c>
      <c r="M431" s="262">
        <f t="shared" si="83"/>
        <v>667686717417.70605</v>
      </c>
      <c r="N431" s="262">
        <f t="shared" si="83"/>
        <v>655960026119.5498</v>
      </c>
      <c r="O431" s="262">
        <f t="shared" si="83"/>
        <v>647024469962.37085</v>
      </c>
      <c r="P431" s="262">
        <f t="shared" si="83"/>
        <v>641672910187.25964</v>
      </c>
      <c r="Q431" s="262">
        <f t="shared" si="83"/>
        <v>640384002174.1925</v>
      </c>
      <c r="R431" s="262">
        <f t="shared" si="83"/>
        <v>641001295235.59253</v>
      </c>
      <c r="S431" s="262">
        <f t="shared" si="83"/>
        <v>647968248970.34119</v>
      </c>
      <c r="T431" s="262">
        <f t="shared" si="83"/>
        <v>663483327735.79028</v>
      </c>
      <c r="U431" s="262">
        <f t="shared" si="83"/>
        <v>689708875910.84509</v>
      </c>
      <c r="V431" s="262">
        <f t="shared" si="83"/>
        <v>727395307864.08142</v>
      </c>
      <c r="W431" s="262">
        <f t="shared" si="83"/>
        <v>784888513952.72791</v>
      </c>
      <c r="X431" s="262">
        <f t="shared" si="83"/>
        <v>871186216111.39624</v>
      </c>
      <c r="Y431" s="258">
        <f t="shared" si="76"/>
        <v>1000000000000</v>
      </c>
    </row>
    <row r="432" spans="3:27" outlineLevel="1">
      <c r="C432" s="256" t="s">
        <v>282</v>
      </c>
      <c r="D432" s="256"/>
      <c r="E432" s="262"/>
      <c r="F432" s="262"/>
      <c r="G432" s="262"/>
      <c r="H432" s="262"/>
      <c r="I432" s="262"/>
      <c r="J432" s="262"/>
      <c r="K432" s="262"/>
      <c r="L432" s="262">
        <f>(M432+M433)/2/((1+L$61/4))</f>
        <v>741140476370.79675</v>
      </c>
      <c r="M432" s="262">
        <f t="shared" ref="M432:X432" si="84">(N432+N433)/2/((1+M$61/4))</f>
        <v>729859418994.86682</v>
      </c>
      <c r="N432" s="262">
        <f t="shared" si="84"/>
        <v>719769531481.59424</v>
      </c>
      <c r="O432" s="262">
        <f t="shared" si="84"/>
        <v>712025364438.31787</v>
      </c>
      <c r="P432" s="262">
        <f t="shared" si="84"/>
        <v>707329962028.82104</v>
      </c>
      <c r="Q432" s="262">
        <f t="shared" si="84"/>
        <v>706111520956.09521</v>
      </c>
      <c r="R432" s="262">
        <f t="shared" si="84"/>
        <v>706510716033.01941</v>
      </c>
      <c r="S432" s="262">
        <f t="shared" si="84"/>
        <v>712351679918.17554</v>
      </c>
      <c r="T432" s="262">
        <f t="shared" si="84"/>
        <v>725482125077.10974</v>
      </c>
      <c r="U432" s="262">
        <f t="shared" si="84"/>
        <v>747634885065.21216</v>
      </c>
      <c r="V432" s="262">
        <f t="shared" si="84"/>
        <v>779218141727.50208</v>
      </c>
      <c r="W432" s="262">
        <f t="shared" si="84"/>
        <v>826881139890.83167</v>
      </c>
      <c r="X432" s="262">
        <f t="shared" si="84"/>
        <v>897269832166.28345</v>
      </c>
      <c r="Y432" s="258">
        <f t="shared" si="76"/>
        <v>1000000000000</v>
      </c>
    </row>
    <row r="433" spans="3:25" outlineLevel="1">
      <c r="C433" s="256" t="s">
        <v>285</v>
      </c>
      <c r="D433" s="256"/>
      <c r="E433" s="262"/>
      <c r="F433" s="262"/>
      <c r="G433" s="262"/>
      <c r="H433" s="262"/>
      <c r="I433" s="262"/>
      <c r="J433" s="262"/>
      <c r="K433" s="262"/>
      <c r="L433" s="262"/>
      <c r="M433" s="262">
        <f>(N433+N434)/2/((1+M$62/4))</f>
        <v>782593960837.09766</v>
      </c>
      <c r="N433" s="262">
        <f t="shared" ref="N433:X433" si="85">(O433+O434)/2/((1+N$62/4))</f>
        <v>774107862557.75122</v>
      </c>
      <c r="O433" s="262">
        <f t="shared" si="85"/>
        <v>767557482109.96558</v>
      </c>
      <c r="P433" s="262">
        <f t="shared" si="85"/>
        <v>763547851717.69995</v>
      </c>
      <c r="Q433" s="262">
        <f t="shared" si="85"/>
        <v>762450200803.17847</v>
      </c>
      <c r="R433" s="262">
        <f t="shared" si="85"/>
        <v>762698393379.0448</v>
      </c>
      <c r="S433" s="262">
        <f t="shared" si="85"/>
        <v>767510508423.66382</v>
      </c>
      <c r="T433" s="262">
        <f t="shared" si="85"/>
        <v>778413443908.22961</v>
      </c>
      <c r="U433" s="262">
        <f t="shared" si="85"/>
        <v>796783665846.396</v>
      </c>
      <c r="V433" s="262">
        <f t="shared" si="85"/>
        <v>822814378878.52771</v>
      </c>
      <c r="W433" s="262">
        <f t="shared" si="85"/>
        <v>861767984002.34058</v>
      </c>
      <c r="X433" s="262">
        <f t="shared" si="85"/>
        <v>918565462766.82166</v>
      </c>
      <c r="Y433" s="258">
        <f t="shared" si="76"/>
        <v>1000000000000</v>
      </c>
    </row>
    <row r="434" spans="3:25" outlineLevel="1">
      <c r="C434" s="256" t="s">
        <v>288</v>
      </c>
      <c r="D434" s="256"/>
      <c r="E434" s="262"/>
      <c r="F434" s="262"/>
      <c r="G434" s="262"/>
      <c r="H434" s="262"/>
      <c r="I434" s="262"/>
      <c r="J434" s="262"/>
      <c r="K434" s="262"/>
      <c r="L434" s="262"/>
      <c r="M434" s="262"/>
      <c r="N434" s="262">
        <f>(O434+O435)/2/((1+N$63/4))</f>
        <v>819440982594.97522</v>
      </c>
      <c r="O434" s="262">
        <f t="shared" ref="O434:X434" si="86">(P434+P435)/2/((1+O$63/4))</f>
        <v>814006006639.33484</v>
      </c>
      <c r="P434" s="262">
        <f t="shared" si="86"/>
        <v>810654456080.34436</v>
      </c>
      <c r="Q434" s="262">
        <f t="shared" si="86"/>
        <v>809700300278.73132</v>
      </c>
      <c r="R434" s="262">
        <f t="shared" si="86"/>
        <v>809848448867.07458</v>
      </c>
      <c r="S434" s="262">
        <f t="shared" si="86"/>
        <v>813758896450.44849</v>
      </c>
      <c r="T434" s="262">
        <f t="shared" si="86"/>
        <v>822676297784.02576</v>
      </c>
      <c r="U434" s="262">
        <f t="shared" si="86"/>
        <v>837686970247.75781</v>
      </c>
      <c r="V434" s="262">
        <f t="shared" si="86"/>
        <v>858856665031.7074</v>
      </c>
      <c r="W434" s="262">
        <f t="shared" si="86"/>
        <v>890329049063.9873</v>
      </c>
      <c r="X434" s="262">
        <f t="shared" si="86"/>
        <v>935762622358.48572</v>
      </c>
      <c r="Y434" s="258">
        <f t="shared" si="76"/>
        <v>1000000000000</v>
      </c>
    </row>
    <row r="435" spans="3:25" outlineLevel="1">
      <c r="C435" s="256" t="s">
        <v>291</v>
      </c>
      <c r="D435" s="256"/>
      <c r="E435" s="262"/>
      <c r="F435" s="262"/>
      <c r="G435" s="262"/>
      <c r="H435" s="262"/>
      <c r="I435" s="262"/>
      <c r="J435" s="262"/>
      <c r="K435" s="262"/>
      <c r="L435" s="262"/>
      <c r="M435" s="262"/>
      <c r="N435" s="262"/>
      <c r="O435" s="262">
        <f>(P435+P436)/2/((1+O$64/4))</f>
        <v>852210167222.20642</v>
      </c>
      <c r="P435" s="262">
        <f t="shared" ref="P435:X435" si="87">(Q435+Q436)/2/((1+P$64/4))</f>
        <v>849455444316.85303</v>
      </c>
      <c r="Q435" s="262">
        <f t="shared" si="87"/>
        <v>848648029308.54724</v>
      </c>
      <c r="R435" s="262">
        <f t="shared" si="87"/>
        <v>848732371583.06311</v>
      </c>
      <c r="S435" s="262">
        <f t="shared" si="87"/>
        <v>851876154773.6991</v>
      </c>
      <c r="T435" s="262">
        <f t="shared" si="87"/>
        <v>859082900445.36658</v>
      </c>
      <c r="U435" s="262">
        <f t="shared" si="87"/>
        <v>871205848947.32776</v>
      </c>
      <c r="V435" s="262">
        <f t="shared" si="87"/>
        <v>888240389050.79004</v>
      </c>
      <c r="W435" s="262">
        <f t="shared" si="87"/>
        <v>913436609367.22449</v>
      </c>
      <c r="X435" s="262">
        <f t="shared" si="87"/>
        <v>949527673358.47412</v>
      </c>
      <c r="Y435" s="258">
        <f t="shared" si="76"/>
        <v>1000000000000</v>
      </c>
    </row>
    <row r="436" spans="3:25" outlineLevel="1">
      <c r="C436" s="256" t="s">
        <v>294</v>
      </c>
      <c r="D436" s="256"/>
      <c r="E436" s="262"/>
      <c r="F436" s="262"/>
      <c r="G436" s="262"/>
      <c r="H436" s="262"/>
      <c r="I436" s="262"/>
      <c r="J436" s="262"/>
      <c r="K436" s="262"/>
      <c r="L436" s="262"/>
      <c r="M436" s="262"/>
      <c r="N436" s="262"/>
      <c r="O436" s="262"/>
      <c r="P436" s="262">
        <f>(Q436+Q437)/2/((1+P$65/4))</f>
        <v>880985599739.11389</v>
      </c>
      <c r="Q436" s="262">
        <f t="shared" ref="Q436:X436" si="88">(R436+R437)/2/((1+Q$65/4))</f>
        <v>880316186973.95581</v>
      </c>
      <c r="R436" s="262">
        <f t="shared" si="88"/>
        <v>880361244790.90527</v>
      </c>
      <c r="S436" s="262">
        <f t="shared" si="88"/>
        <v>882867578246.52271</v>
      </c>
      <c r="T436" s="262">
        <f t="shared" si="88"/>
        <v>888637259610.92212</v>
      </c>
      <c r="U436" s="262">
        <f t="shared" si="88"/>
        <v>898338096671.2345</v>
      </c>
      <c r="V436" s="262">
        <f t="shared" si="88"/>
        <v>911930585501.50525</v>
      </c>
      <c r="W436" s="262">
        <f t="shared" si="88"/>
        <v>931956357107.49951</v>
      </c>
      <c r="X436" s="262">
        <f t="shared" si="88"/>
        <v>960467702666.50903</v>
      </c>
      <c r="Y436" s="258">
        <f t="shared" si="76"/>
        <v>1000000000000</v>
      </c>
    </row>
    <row r="437" spans="3:25" outlineLevel="1">
      <c r="C437" s="256" t="s">
        <v>297</v>
      </c>
      <c r="D437" s="256"/>
      <c r="E437" s="262"/>
      <c r="F437" s="262"/>
      <c r="G437" s="262"/>
      <c r="H437" s="262"/>
      <c r="I437" s="262"/>
      <c r="J437" s="262"/>
      <c r="K437" s="262"/>
      <c r="L437" s="262"/>
      <c r="M437" s="262"/>
      <c r="N437" s="262"/>
      <c r="O437" s="262"/>
      <c r="P437" s="262"/>
      <c r="Q437" s="262">
        <f>(R437+R438)/2/((1+Q$66/4))</f>
        <v>905789848984.61548</v>
      </c>
      <c r="R437" s="262">
        <f t="shared" ref="R437:X437" si="89">(S437+S438)/2/((1+R$66/4))</f>
        <v>905811572661.69946</v>
      </c>
      <c r="S437" s="262">
        <f t="shared" si="89"/>
        <v>907796709169.74719</v>
      </c>
      <c r="T437" s="262">
        <f t="shared" si="89"/>
        <v>912381906355.33704</v>
      </c>
      <c r="U437" s="262">
        <f t="shared" si="89"/>
        <v>920088470304.64038</v>
      </c>
      <c r="V437" s="262">
        <f t="shared" si="89"/>
        <v>930862960612.06067</v>
      </c>
      <c r="W437" s="262">
        <f t="shared" si="89"/>
        <v>946688455243.19055</v>
      </c>
      <c r="X437" s="262">
        <f t="shared" si="89"/>
        <v>969113581160.82751</v>
      </c>
      <c r="Y437" s="258">
        <f t="shared" si="76"/>
        <v>1000000000000</v>
      </c>
    </row>
    <row r="438" spans="3:25" outlineLevel="1">
      <c r="C438" s="256" t="s">
        <v>300</v>
      </c>
      <c r="D438" s="256"/>
      <c r="E438" s="262"/>
      <c r="F438" s="262"/>
      <c r="G438" s="262"/>
      <c r="H438" s="262"/>
      <c r="I438" s="262"/>
      <c r="J438" s="262"/>
      <c r="K438" s="262"/>
      <c r="L438" s="262"/>
      <c r="M438" s="262"/>
      <c r="N438" s="262"/>
      <c r="O438" s="262"/>
      <c r="P438" s="262"/>
      <c r="Q438" s="262"/>
      <c r="R438" s="262">
        <f>(S438+S439)/2/((1+R$67/4))</f>
        <v>926117018168.99841</v>
      </c>
      <c r="S438" s="262">
        <f t="shared" ref="S438:X438" si="90">(T438+T439)/2/((1+S$67/4))</f>
        <v>927681380729.55322</v>
      </c>
      <c r="T438" s="262">
        <f t="shared" si="90"/>
        <v>931304281410.62573</v>
      </c>
      <c r="U438" s="262">
        <f t="shared" si="90"/>
        <v>937391868653.77942</v>
      </c>
      <c r="V438" s="262">
        <f t="shared" si="90"/>
        <v>945888423761.53979</v>
      </c>
      <c r="W438" s="262">
        <f t="shared" si="90"/>
        <v>958338518466.51416</v>
      </c>
      <c r="X438" s="262">
        <f t="shared" si="90"/>
        <v>975915984554.0116</v>
      </c>
      <c r="Y438" s="258">
        <f t="shared" si="76"/>
        <v>1000000000000</v>
      </c>
    </row>
    <row r="439" spans="3:25" outlineLevel="1">
      <c r="C439" s="256" t="s">
        <v>303</v>
      </c>
      <c r="D439" s="256"/>
      <c r="E439" s="262"/>
      <c r="F439" s="262"/>
      <c r="G439" s="262"/>
      <c r="H439" s="262"/>
      <c r="I439" s="262"/>
      <c r="J439" s="262"/>
      <c r="K439" s="262"/>
      <c r="L439" s="262"/>
      <c r="M439" s="262"/>
      <c r="N439" s="262"/>
      <c r="O439" s="262"/>
      <c r="P439" s="262"/>
      <c r="Q439" s="262"/>
      <c r="R439" s="262"/>
      <c r="S439" s="262">
        <f>(T439+T440)/2/((1+S$68/4))</f>
        <v>943438221417.91309</v>
      </c>
      <c r="T439" s="262">
        <f t="shared" ref="T439:X439" si="91">(U439+U440)/2/((1+T$68/4))</f>
        <v>946287912758.76477</v>
      </c>
      <c r="U439" s="262">
        <f t="shared" si="91"/>
        <v>951075335933.97412</v>
      </c>
      <c r="V439" s="262">
        <f t="shared" si="91"/>
        <v>957748442209.73108</v>
      </c>
      <c r="W439" s="262">
        <f t="shared" si="91"/>
        <v>967508648229.10376</v>
      </c>
      <c r="X439" s="262">
        <f t="shared" si="91"/>
        <v>981249218266.28845</v>
      </c>
      <c r="Y439" s="258">
        <f t="shared" si="76"/>
        <v>1000000000000</v>
      </c>
    </row>
    <row r="440" spans="3:25" outlineLevel="1">
      <c r="C440" s="256" t="s">
        <v>306</v>
      </c>
      <c r="D440" s="256"/>
      <c r="E440" s="262"/>
      <c r="F440" s="262"/>
      <c r="G440" s="262"/>
      <c r="H440" s="262"/>
      <c r="I440" s="262"/>
      <c r="J440" s="262"/>
      <c r="K440" s="262"/>
      <c r="L440" s="262"/>
      <c r="M440" s="262"/>
      <c r="N440" s="262"/>
      <c r="O440" s="262"/>
      <c r="P440" s="262"/>
      <c r="Q440" s="262"/>
      <c r="R440" s="262"/>
      <c r="S440" s="262"/>
      <c r="T440" s="262">
        <f>(U440+U441)/2/((1+T$69/4))</f>
        <v>958093710669.43262</v>
      </c>
      <c r="U440" s="262">
        <f t="shared" ref="U440:X440" si="92">(V440+V441)/2/((1+U$69/4))</f>
        <v>961845644072.20239</v>
      </c>
      <c r="V440" s="262">
        <f t="shared" si="92"/>
        <v>967070074893.40222</v>
      </c>
      <c r="W440" s="262">
        <f t="shared" si="92"/>
        <v>974700539355.65076</v>
      </c>
      <c r="X440" s="262">
        <f t="shared" si="92"/>
        <v>985419090468.28064</v>
      </c>
      <c r="Y440" s="258">
        <f t="shared" si="76"/>
        <v>1000000000000</v>
      </c>
    </row>
    <row r="441" spans="3:25" outlineLevel="1">
      <c r="C441" s="256" t="s">
        <v>309</v>
      </c>
      <c r="D441" s="256"/>
      <c r="E441" s="262"/>
      <c r="F441" s="262"/>
      <c r="G441" s="262"/>
      <c r="H441" s="262"/>
      <c r="I441" s="262"/>
      <c r="J441" s="262"/>
      <c r="K441" s="262"/>
      <c r="L441" s="262"/>
      <c r="M441" s="262"/>
      <c r="N441" s="262"/>
      <c r="O441" s="262"/>
      <c r="P441" s="262"/>
      <c r="Q441" s="262"/>
      <c r="R441" s="262"/>
      <c r="S441" s="262"/>
      <c r="T441" s="262"/>
      <c r="U441" s="262">
        <f>(V441+V442)/2/((1+U$70/4))</f>
        <v>970292092754.06873</v>
      </c>
      <c r="V441" s="262">
        <f t="shared" ref="V441:X441" si="93">(W441+W442)/2/((1+V$70/4))</f>
        <v>974372273215.02759</v>
      </c>
      <c r="W441" s="262">
        <f t="shared" si="93"/>
        <v>980324943926.05286</v>
      </c>
      <c r="X441" s="262">
        <f t="shared" si="93"/>
        <v>988672355169.48022</v>
      </c>
      <c r="Y441" s="258">
        <f t="shared" si="76"/>
        <v>1000000000000</v>
      </c>
    </row>
    <row r="442" spans="3:25" outlineLevel="1">
      <c r="C442" s="256" t="s">
        <v>312</v>
      </c>
      <c r="D442" s="256"/>
      <c r="E442" s="262"/>
      <c r="F442" s="262"/>
      <c r="G442" s="262"/>
      <c r="H442" s="262"/>
      <c r="I442" s="262"/>
      <c r="J442" s="262"/>
      <c r="K442" s="262"/>
      <c r="L442" s="262"/>
      <c r="M442" s="262"/>
      <c r="N442" s="262"/>
      <c r="O442" s="262"/>
      <c r="P442" s="262"/>
      <c r="Q442" s="262"/>
      <c r="R442" s="262"/>
      <c r="S442" s="262"/>
      <c r="T442" s="262"/>
      <c r="U442" s="262"/>
      <c r="V442" s="262">
        <f>(W442+W443)/2/((1+V$71/4))</f>
        <v>980077714148.42249</v>
      </c>
      <c r="W442" s="262">
        <f t="shared" ref="W442:X442" si="94">(X442+X443)/2/((1+W$71/4))</f>
        <v>984713762483.28247</v>
      </c>
      <c r="X442" s="262">
        <f t="shared" si="94"/>
        <v>991206235170.26355</v>
      </c>
      <c r="Y442" s="258">
        <f t="shared" si="76"/>
        <v>1000000000000</v>
      </c>
    </row>
    <row r="443" spans="3:25" outlineLevel="1">
      <c r="C443" s="256" t="s">
        <v>315</v>
      </c>
      <c r="D443" s="256"/>
      <c r="E443" s="262"/>
      <c r="F443" s="262"/>
      <c r="G443" s="262"/>
      <c r="H443" s="262"/>
      <c r="I443" s="262"/>
      <c r="J443" s="262"/>
      <c r="K443" s="262"/>
      <c r="L443" s="262"/>
      <c r="M443" s="262"/>
      <c r="N443" s="262"/>
      <c r="O443" s="262"/>
      <c r="P443" s="262"/>
      <c r="Q443" s="262"/>
      <c r="R443" s="262"/>
      <c r="S443" s="262"/>
      <c r="T443" s="262"/>
      <c r="U443" s="262"/>
      <c r="V443" s="262"/>
      <c r="W443" s="262">
        <f>(X443+X444)/2/((1+W$72/4))</f>
        <v>988132528987.82483</v>
      </c>
      <c r="X443" s="262">
        <f t="shared" ref="X443" si="95">(Y443+Y444)/2/((1+X$72/4))</f>
        <v>993177223229.67786</v>
      </c>
      <c r="Y443" s="258">
        <f t="shared" si="76"/>
        <v>1000000000000</v>
      </c>
    </row>
    <row r="444" spans="3:25" outlineLevel="1">
      <c r="C444" s="256" t="s">
        <v>764</v>
      </c>
      <c r="D444" s="256"/>
      <c r="E444" s="262"/>
      <c r="F444" s="262"/>
      <c r="G444" s="262"/>
      <c r="H444" s="262"/>
      <c r="I444" s="262"/>
      <c r="J444" s="262"/>
      <c r="K444" s="262"/>
      <c r="L444" s="262"/>
      <c r="M444" s="262"/>
      <c r="N444" s="262"/>
      <c r="O444" s="262"/>
      <c r="P444" s="262"/>
      <c r="Q444" s="262"/>
      <c r="R444" s="262"/>
      <c r="S444" s="262"/>
      <c r="T444" s="262"/>
      <c r="U444" s="262"/>
      <c r="V444" s="262"/>
      <c r="W444" s="262"/>
      <c r="X444" s="262">
        <f>(Y444+Y445)/2/((1+X$73/4))</f>
        <v>994708802636.20825</v>
      </c>
      <c r="Y444" s="258">
        <f t="shared" si="76"/>
        <v>1000000000000</v>
      </c>
    </row>
    <row r="445" spans="3:25" outlineLevel="1">
      <c r="C445" s="256" t="s">
        <v>824</v>
      </c>
      <c r="D445" s="256"/>
      <c r="E445" s="262"/>
      <c r="F445" s="262"/>
      <c r="G445" s="262"/>
      <c r="H445" s="262"/>
      <c r="I445" s="262"/>
      <c r="J445" s="262"/>
      <c r="K445" s="262"/>
      <c r="L445" s="262"/>
      <c r="M445" s="262"/>
      <c r="N445" s="262"/>
      <c r="O445" s="262"/>
      <c r="P445" s="262"/>
      <c r="Q445" s="262"/>
      <c r="R445" s="262"/>
      <c r="S445" s="262"/>
      <c r="T445" s="262"/>
      <c r="U445" s="262"/>
      <c r="V445" s="262"/>
      <c r="W445" s="262"/>
      <c r="X445" s="262"/>
      <c r="Y445" s="258">
        <f t="shared" si="76"/>
        <v>1000000000000</v>
      </c>
    </row>
    <row r="446" spans="3:25" outlineLevel="1">
      <c r="C446" s="256" t="s">
        <v>2369</v>
      </c>
      <c r="D446" s="257"/>
      <c r="E446" s="255"/>
      <c r="F446" s="255"/>
      <c r="G446" s="255"/>
      <c r="H446" s="255"/>
      <c r="I446" s="255"/>
      <c r="J446" s="255"/>
      <c r="K446" s="255"/>
      <c r="L446" s="255"/>
      <c r="M446" s="255"/>
      <c r="N446" s="255"/>
      <c r="O446" s="255"/>
      <c r="P446" s="255"/>
      <c r="Q446" s="255"/>
      <c r="R446" s="255"/>
      <c r="S446" s="255"/>
      <c r="T446" s="255"/>
      <c r="U446" s="255"/>
      <c r="V446" s="255"/>
      <c r="W446" s="172"/>
    </row>
    <row r="447" spans="3:25" outlineLevel="1"/>
    <row r="448" spans="3:25" outlineLevel="1">
      <c r="C448" s="256"/>
      <c r="D448" s="256" t="s">
        <v>256</v>
      </c>
      <c r="E448" s="256" t="s">
        <v>257</v>
      </c>
      <c r="F448" s="256" t="s">
        <v>262</v>
      </c>
      <c r="G448" s="256" t="s">
        <v>265</v>
      </c>
      <c r="H448" s="256" t="s">
        <v>268</v>
      </c>
      <c r="I448" s="256" t="s">
        <v>271</v>
      </c>
      <c r="J448" s="256" t="s">
        <v>274</v>
      </c>
      <c r="K448" s="256" t="s">
        <v>277</v>
      </c>
      <c r="L448" s="256" t="s">
        <v>280</v>
      </c>
      <c r="M448" s="256" t="s">
        <v>283</v>
      </c>
      <c r="N448" s="256" t="s">
        <v>286</v>
      </c>
      <c r="O448" s="256" t="s">
        <v>289</v>
      </c>
      <c r="P448" s="256" t="s">
        <v>292</v>
      </c>
      <c r="Q448" s="256" t="s">
        <v>295</v>
      </c>
      <c r="R448" s="256" t="s">
        <v>298</v>
      </c>
      <c r="S448" s="256" t="s">
        <v>301</v>
      </c>
      <c r="T448" s="256" t="s">
        <v>304</v>
      </c>
      <c r="U448" s="256" t="s">
        <v>307</v>
      </c>
      <c r="V448" s="256" t="s">
        <v>310</v>
      </c>
      <c r="W448" s="256" t="s">
        <v>313</v>
      </c>
      <c r="X448" s="256" t="s">
        <v>804</v>
      </c>
      <c r="Y448" s="256" t="s">
        <v>805</v>
      </c>
    </row>
    <row r="449" spans="3:28" outlineLevel="1">
      <c r="C449" s="256" t="s">
        <v>258</v>
      </c>
      <c r="D449" s="256"/>
      <c r="E449" s="256" t="s">
        <v>259</v>
      </c>
      <c r="F449" s="256" t="s">
        <v>263</v>
      </c>
      <c r="G449" s="256" t="s">
        <v>266</v>
      </c>
      <c r="H449" s="256" t="s">
        <v>269</v>
      </c>
      <c r="I449" s="256" t="s">
        <v>272</v>
      </c>
      <c r="J449" s="256" t="s">
        <v>275</v>
      </c>
      <c r="K449" s="256" t="s">
        <v>278</v>
      </c>
      <c r="L449" s="256" t="s">
        <v>281</v>
      </c>
      <c r="M449" s="256" t="s">
        <v>284</v>
      </c>
      <c r="N449" s="256" t="s">
        <v>287</v>
      </c>
      <c r="O449" s="256" t="s">
        <v>290</v>
      </c>
      <c r="P449" s="256" t="s">
        <v>293</v>
      </c>
      <c r="Q449" s="256" t="s">
        <v>296</v>
      </c>
      <c r="R449" s="256" t="s">
        <v>299</v>
      </c>
      <c r="S449" s="256" t="s">
        <v>302</v>
      </c>
      <c r="T449" s="256" t="s">
        <v>305</v>
      </c>
      <c r="U449" s="256" t="s">
        <v>308</v>
      </c>
      <c r="V449" s="256" t="s">
        <v>311</v>
      </c>
      <c r="W449" s="256" t="s">
        <v>314</v>
      </c>
      <c r="X449" s="256" t="s">
        <v>784</v>
      </c>
      <c r="Y449" s="256" t="s">
        <v>785</v>
      </c>
      <c r="Z449" s="258" t="s">
        <v>260</v>
      </c>
    </row>
    <row r="450" spans="3:28" outlineLevel="1">
      <c r="C450" s="256"/>
      <c r="D450" s="259">
        <f>(E450+E451)/2/((1+D$53/4)^($D$17))</f>
        <v>305690739996.90051</v>
      </c>
      <c r="E450" s="262">
        <f t="shared" ref="E450:Y450" si="96">(F450+F451)/2/((1+E$53/4))</f>
        <v>265922196853.87054</v>
      </c>
      <c r="F450" s="262">
        <f t="shared" si="96"/>
        <v>235731714150.76273</v>
      </c>
      <c r="G450" s="262">
        <f t="shared" si="96"/>
        <v>208706511192.3699</v>
      </c>
      <c r="H450" s="262">
        <f t="shared" si="96"/>
        <v>184142675502.70074</v>
      </c>
      <c r="I450" s="262">
        <f t="shared" si="96"/>
        <v>162020716458.45599</v>
      </c>
      <c r="J450" s="262">
        <f t="shared" si="96"/>
        <v>142123728421.3555</v>
      </c>
      <c r="K450" s="262">
        <f t="shared" si="96"/>
        <v>124931064012.16376</v>
      </c>
      <c r="L450" s="262">
        <f t="shared" si="96"/>
        <v>110584965962.25876</v>
      </c>
      <c r="M450" s="262">
        <f t="shared" si="96"/>
        <v>98831609700.938187</v>
      </c>
      <c r="N450" s="262">
        <f t="shared" si="96"/>
        <v>89135037261.392822</v>
      </c>
      <c r="O450" s="262">
        <f t="shared" si="96"/>
        <v>82029519797.85498</v>
      </c>
      <c r="P450" s="262">
        <f t="shared" si="96"/>
        <v>77556573726.572433</v>
      </c>
      <c r="Q450" s="262">
        <f t="shared" si="96"/>
        <v>75639138435.956207</v>
      </c>
      <c r="R450" s="262">
        <f t="shared" si="96"/>
        <v>74888569391.464264</v>
      </c>
      <c r="S450" s="262">
        <f t="shared" si="96"/>
        <v>77789024279.504745</v>
      </c>
      <c r="T450" s="262">
        <f t="shared" si="96"/>
        <v>85882022955.211029</v>
      </c>
      <c r="U450" s="262">
        <f t="shared" si="96"/>
        <v>101654857923.47765</v>
      </c>
      <c r="V450" s="262">
        <f t="shared" si="96"/>
        <v>128462209186.01471</v>
      </c>
      <c r="W450" s="262">
        <f t="shared" si="96"/>
        <v>179041350927.11444</v>
      </c>
      <c r="X450" s="262">
        <f t="shared" si="96"/>
        <v>279631563123.39856</v>
      </c>
      <c r="Y450" s="262">
        <f t="shared" si="96"/>
        <v>495527141935.51556</v>
      </c>
      <c r="Z450" s="258">
        <f t="shared" ref="Z450:Z472" si="97">$C$15*10^6</f>
        <v>1000000000000</v>
      </c>
      <c r="AB450" s="261">
        <f>Y$50*10^6</f>
        <v>305690739996.90051</v>
      </c>
    </row>
    <row r="451" spans="3:28" outlineLevel="1">
      <c r="C451" s="256" t="s">
        <v>261</v>
      </c>
      <c r="D451" s="256"/>
      <c r="E451" s="262">
        <f>(F451+F452)/2/((1+E$54/4))</f>
        <v>349956650326.09381</v>
      </c>
      <c r="F451" s="262">
        <f t="shared" ref="F451:Y451" si="98">(G451+G452)/2/((1+F$54/4))</f>
        <v>317751201989.17566</v>
      </c>
      <c r="G451" s="262">
        <f t="shared" si="98"/>
        <v>288148497939.87579</v>
      </c>
      <c r="H451" s="262">
        <f t="shared" si="98"/>
        <v>260525392191.2149</v>
      </c>
      <c r="I451" s="262">
        <f t="shared" si="98"/>
        <v>234971187197.17157</v>
      </c>
      <c r="J451" s="262">
        <f t="shared" si="98"/>
        <v>211353365712.41156</v>
      </c>
      <c r="K451" s="262">
        <f t="shared" si="98"/>
        <v>190362887517.20432</v>
      </c>
      <c r="L451" s="262">
        <f t="shared" si="98"/>
        <v>172346303520.76544</v>
      </c>
      <c r="M451" s="262">
        <f t="shared" si="98"/>
        <v>157173424537.74747</v>
      </c>
      <c r="N451" s="262">
        <f t="shared" si="98"/>
        <v>144318655586.25101</v>
      </c>
      <c r="O451" s="262">
        <f t="shared" si="98"/>
        <v>134611401638.7664</v>
      </c>
      <c r="P451" s="262">
        <f t="shared" si="98"/>
        <v>128245413643.40439</v>
      </c>
      <c r="Q451" s="262">
        <f t="shared" si="98"/>
        <v>125205051029.44608</v>
      </c>
      <c r="R451" s="262">
        <f t="shared" si="98"/>
        <v>123623547212.16191</v>
      </c>
      <c r="S451" s="262">
        <f t="shared" si="98"/>
        <v>126809426326.80505</v>
      </c>
      <c r="T451" s="262">
        <f t="shared" si="98"/>
        <v>136610121920.0415</v>
      </c>
      <c r="U451" s="262">
        <f t="shared" si="98"/>
        <v>155711625093.03784</v>
      </c>
      <c r="V451" s="262">
        <f t="shared" si="98"/>
        <v>187170746447.71588</v>
      </c>
      <c r="W451" s="262">
        <f t="shared" si="98"/>
        <v>243987580129.48038</v>
      </c>
      <c r="X451" s="262">
        <f t="shared" si="98"/>
        <v>349990166717.59149</v>
      </c>
      <c r="Y451" s="262">
        <f t="shared" si="98"/>
        <v>559188918876.17444</v>
      </c>
      <c r="Z451" s="258">
        <f t="shared" si="97"/>
        <v>1000000000000</v>
      </c>
    </row>
    <row r="452" spans="3:28" outlineLevel="1">
      <c r="C452" s="256" t="s">
        <v>264</v>
      </c>
      <c r="D452" s="256"/>
      <c r="E452" s="256"/>
      <c r="F452" s="262">
        <f>(G452+G453)/2/((1+F$55/4))</f>
        <v>404212213320.46106</v>
      </c>
      <c r="G452" s="262">
        <f t="shared" ref="G452:Y452" si="99">(H452+H453)/2/((1+G$55/4))</f>
        <v>373856142034.0755</v>
      </c>
      <c r="H452" s="262">
        <f t="shared" si="99"/>
        <v>344909007919.92798</v>
      </c>
      <c r="I452" s="262">
        <f t="shared" si="99"/>
        <v>317528119216.0415</v>
      </c>
      <c r="J452" s="262">
        <f t="shared" si="99"/>
        <v>291644334921.52234</v>
      </c>
      <c r="K452" s="262">
        <f t="shared" si="99"/>
        <v>268094065517.88135</v>
      </c>
      <c r="L452" s="262">
        <f t="shared" si="99"/>
        <v>247396874025.63229</v>
      </c>
      <c r="M452" s="262">
        <f t="shared" si="99"/>
        <v>229557619844.08441</v>
      </c>
      <c r="N452" s="262">
        <f t="shared" si="99"/>
        <v>214101362544.65613</v>
      </c>
      <c r="O452" s="262">
        <f t="shared" si="99"/>
        <v>202131881975.43015</v>
      </c>
      <c r="P452" s="262">
        <f t="shared" si="99"/>
        <v>194019205155.26425</v>
      </c>
      <c r="Q452" s="262">
        <f t="shared" si="99"/>
        <v>189839957710.06238</v>
      </c>
      <c r="R452" s="262">
        <f t="shared" si="99"/>
        <v>187327907063.6553</v>
      </c>
      <c r="S452" s="262">
        <f t="shared" si="99"/>
        <v>190511953768.16629</v>
      </c>
      <c r="T452" s="262">
        <f t="shared" si="99"/>
        <v>201473270485.93585</v>
      </c>
      <c r="U452" s="262">
        <f t="shared" si="99"/>
        <v>222944961079.94598</v>
      </c>
      <c r="V452" s="262">
        <f t="shared" si="99"/>
        <v>257477620674.23096</v>
      </c>
      <c r="W452" s="262">
        <f t="shared" si="99"/>
        <v>317753058335.09851</v>
      </c>
      <c r="X452" s="262">
        <f t="shared" si="99"/>
        <v>424515073980.46545</v>
      </c>
      <c r="Y452" s="262">
        <f t="shared" si="99"/>
        <v>620962104038.35254</v>
      </c>
      <c r="Z452" s="258">
        <f t="shared" si="97"/>
        <v>1000000000000</v>
      </c>
    </row>
    <row r="453" spans="3:28" outlineLevel="1">
      <c r="C453" s="256" t="s">
        <v>267</v>
      </c>
      <c r="D453" s="256"/>
      <c r="E453" s="262"/>
      <c r="F453" s="262"/>
      <c r="G453" s="262">
        <f>(H453+H454)/2/((1+G$56/4))</f>
        <v>460673563393.73187</v>
      </c>
      <c r="H453" s="262">
        <f t="shared" ref="H453:Y453" si="100">(I453+I454)/2/((1+H$56/4))</f>
        <v>432075964433.7207</v>
      </c>
      <c r="I453" s="262">
        <f t="shared" si="100"/>
        <v>404528655018.47595</v>
      </c>
      <c r="J453" s="262">
        <f t="shared" si="100"/>
        <v>378000474255.59662</v>
      </c>
      <c r="K453" s="262">
        <f t="shared" si="100"/>
        <v>353393139055.22644</v>
      </c>
      <c r="L453" s="262">
        <f t="shared" si="100"/>
        <v>331340012296.42072</v>
      </c>
      <c r="M453" s="262">
        <f t="shared" si="100"/>
        <v>311962535235.1593</v>
      </c>
      <c r="N453" s="262">
        <f t="shared" si="100"/>
        <v>294857599212.90009</v>
      </c>
      <c r="O453" s="262">
        <f t="shared" si="100"/>
        <v>281331945446.80188</v>
      </c>
      <c r="P453" s="262">
        <f t="shared" si="100"/>
        <v>271917540104.45145</v>
      </c>
      <c r="Q453" s="262">
        <f t="shared" si="100"/>
        <v>266792176602.48245</v>
      </c>
      <c r="R453" s="262">
        <f t="shared" si="100"/>
        <v>263431037109.0365</v>
      </c>
      <c r="S453" s="262">
        <f t="shared" si="100"/>
        <v>266365010653.84537</v>
      </c>
      <c r="T453" s="262">
        <f t="shared" si="100"/>
        <v>277808813978.81958</v>
      </c>
      <c r="U453" s="262">
        <f t="shared" si="100"/>
        <v>300407676647.08551</v>
      </c>
      <c r="V453" s="262">
        <f t="shared" si="100"/>
        <v>336114283421.07758</v>
      </c>
      <c r="W453" s="262">
        <f t="shared" si="100"/>
        <v>396816970316.90961</v>
      </c>
      <c r="X453" s="262">
        <f t="shared" si="100"/>
        <v>499936472908.90094</v>
      </c>
      <c r="Y453" s="262">
        <f t="shared" si="100"/>
        <v>679047240816.45215</v>
      </c>
      <c r="Z453" s="258">
        <f t="shared" si="97"/>
        <v>1000000000000</v>
      </c>
    </row>
    <row r="454" spans="3:28" outlineLevel="1">
      <c r="C454" s="256" t="s">
        <v>270</v>
      </c>
      <c r="D454" s="256"/>
      <c r="E454" s="262"/>
      <c r="F454" s="262"/>
      <c r="G454" s="262"/>
      <c r="H454" s="262">
        <f>(I454+I455)/2/((1+H$57/4))</f>
        <v>517201421633.74609</v>
      </c>
      <c r="I454" s="262">
        <f t="shared" ref="I454:Y454" si="101">(J454+J455)/2/((1+I$57/4))</f>
        <v>490895404201.14587</v>
      </c>
      <c r="J454" s="262">
        <f t="shared" si="101"/>
        <v>465177957912.63324</v>
      </c>
      <c r="K454" s="262">
        <f t="shared" si="101"/>
        <v>440944012176.33496</v>
      </c>
      <c r="L454" s="262">
        <f t="shared" si="101"/>
        <v>418875419065.80756</v>
      </c>
      <c r="M454" s="262">
        <f t="shared" si="101"/>
        <v>399175508036.50415</v>
      </c>
      <c r="N454" s="262">
        <f t="shared" si="101"/>
        <v>381517385530.37512</v>
      </c>
      <c r="O454" s="262">
        <f t="shared" si="101"/>
        <v>367313196768.56049</v>
      </c>
      <c r="P454" s="262">
        <f t="shared" si="101"/>
        <v>357212843386.65179</v>
      </c>
      <c r="Q454" s="262">
        <f t="shared" si="101"/>
        <v>351481893687.27515</v>
      </c>
      <c r="R454" s="262">
        <f t="shared" si="101"/>
        <v>347501573818.79895</v>
      </c>
      <c r="S454" s="262">
        <f t="shared" si="101"/>
        <v>350027684828.64319</v>
      </c>
      <c r="T454" s="262">
        <f t="shared" si="101"/>
        <v>361298084299.95239</v>
      </c>
      <c r="U454" s="262">
        <f t="shared" si="101"/>
        <v>383768408253.9801</v>
      </c>
      <c r="V454" s="262">
        <f t="shared" si="101"/>
        <v>418808393241.14185</v>
      </c>
      <c r="W454" s="262">
        <f t="shared" si="101"/>
        <v>477184935440.14252</v>
      </c>
      <c r="X454" s="262">
        <f t="shared" si="101"/>
        <v>573106162810.64209</v>
      </c>
      <c r="Y454" s="262">
        <f t="shared" si="101"/>
        <v>732071815735.7146</v>
      </c>
      <c r="Z454" s="258">
        <f t="shared" si="97"/>
        <v>1000000000000</v>
      </c>
    </row>
    <row r="455" spans="3:28" outlineLevel="1">
      <c r="C455" s="256" t="s">
        <v>273</v>
      </c>
      <c r="D455" s="256"/>
      <c r="E455" s="262"/>
      <c r="F455" s="262"/>
      <c r="G455" s="262"/>
      <c r="H455" s="262"/>
      <c r="I455" s="262">
        <f>(J455+J456)/2/((1+I$58/4))</f>
        <v>572492929879.42908</v>
      </c>
      <c r="J455" s="262">
        <f t="shared" ref="J455:Y455" si="102">(K455+K456)/2/((1+J$58/4))</f>
        <v>548674552250.71124</v>
      </c>
      <c r="K455" s="262">
        <f t="shared" si="102"/>
        <v>525942727370.1228</v>
      </c>
      <c r="L455" s="262">
        <f t="shared" si="102"/>
        <v>504972103583.03534</v>
      </c>
      <c r="M455" s="262">
        <f t="shared" si="102"/>
        <v>486010475191.90466</v>
      </c>
      <c r="N455" s="262">
        <f t="shared" si="102"/>
        <v>468800890342.75916</v>
      </c>
      <c r="O455" s="262">
        <f t="shared" si="102"/>
        <v>454763650918.57013</v>
      </c>
      <c r="P455" s="262">
        <f t="shared" si="102"/>
        <v>444609613893.10632</v>
      </c>
      <c r="Q455" s="262">
        <f t="shared" si="102"/>
        <v>438664368222.57617</v>
      </c>
      <c r="R455" s="262">
        <f t="shared" si="102"/>
        <v>434367116878.44397</v>
      </c>
      <c r="S455" s="262">
        <f t="shared" si="102"/>
        <v>436425738980.12299</v>
      </c>
      <c r="T455" s="262">
        <f t="shared" si="102"/>
        <v>446999344307.03381</v>
      </c>
      <c r="U455" s="262">
        <f t="shared" si="102"/>
        <v>468290227342.61255</v>
      </c>
      <c r="V455" s="262">
        <f t="shared" si="102"/>
        <v>501170571687.95752</v>
      </c>
      <c r="W455" s="262">
        <f t="shared" si="102"/>
        <v>555109358843.5448</v>
      </c>
      <c r="X455" s="262">
        <f t="shared" si="102"/>
        <v>641435371601.0144</v>
      </c>
      <c r="Y455" s="262">
        <f t="shared" si="102"/>
        <v>779184875420.13892</v>
      </c>
      <c r="Z455" s="258">
        <f t="shared" si="97"/>
        <v>1000000000000</v>
      </c>
    </row>
    <row r="456" spans="3:28" outlineLevel="1">
      <c r="C456" s="256" t="s">
        <v>276</v>
      </c>
      <c r="D456" s="256"/>
      <c r="E456" s="262"/>
      <c r="F456" s="262"/>
      <c r="G456" s="262"/>
      <c r="H456" s="262"/>
      <c r="I456" s="262"/>
      <c r="J456" s="262">
        <f>(K456+K457)/2/((1+J$59/4))</f>
        <v>625264157514.73413</v>
      </c>
      <c r="K456" s="262">
        <f t="shared" ref="K456:Y456" si="103">(L456+L457)/2/((1+K$59/4))</f>
        <v>604770425658.24292</v>
      </c>
      <c r="L456" s="262">
        <f t="shared" si="103"/>
        <v>585666668125.08472</v>
      </c>
      <c r="M456" s="262">
        <f t="shared" si="103"/>
        <v>568213601641.37451</v>
      </c>
      <c r="N456" s="262">
        <f t="shared" si="103"/>
        <v>552213185946.94287</v>
      </c>
      <c r="O456" s="262">
        <f t="shared" si="103"/>
        <v>539015228674.38751</v>
      </c>
      <c r="P456" s="262">
        <f t="shared" si="103"/>
        <v>529337081932.45703</v>
      </c>
      <c r="Q456" s="262">
        <f t="shared" si="103"/>
        <v>523532409208.6416</v>
      </c>
      <c r="R456" s="262">
        <f t="shared" si="103"/>
        <v>519214627967.14545</v>
      </c>
      <c r="S456" s="262">
        <f t="shared" si="103"/>
        <v>520821844121.57849</v>
      </c>
      <c r="T456" s="262">
        <f t="shared" si="103"/>
        <v>530354853605.3454</v>
      </c>
      <c r="U456" s="262">
        <f t="shared" si="103"/>
        <v>549733306810.52057</v>
      </c>
      <c r="V456" s="262">
        <f t="shared" si="103"/>
        <v>579447034359.77747</v>
      </c>
      <c r="W456" s="262">
        <f t="shared" si="103"/>
        <v>627620577228.30261</v>
      </c>
      <c r="X456" s="262">
        <f t="shared" si="103"/>
        <v>703138984921.90332</v>
      </c>
      <c r="Y456" s="262">
        <f t="shared" si="103"/>
        <v>820049872980.17847</v>
      </c>
      <c r="Z456" s="258">
        <f t="shared" si="97"/>
        <v>1000000000000</v>
      </c>
    </row>
    <row r="457" spans="3:28" outlineLevel="1">
      <c r="C457" s="256" t="s">
        <v>279</v>
      </c>
      <c r="D457" s="256"/>
      <c r="E457" s="262"/>
      <c r="F457" s="262"/>
      <c r="G457" s="262"/>
      <c r="H457" s="262"/>
      <c r="I457" s="262"/>
      <c r="J457" s="262"/>
      <c r="K457" s="262">
        <f>(L457+L458)/2/((1+K$60/4))</f>
        <v>675198787148.22351</v>
      </c>
      <c r="L457" s="262">
        <f t="shared" ref="L457:Y457" si="104">(M457+M458)/2/((1+L$60/4))</f>
        <v>658379384114.66309</v>
      </c>
      <c r="M457" s="262">
        <f t="shared" si="104"/>
        <v>642885838607.60767</v>
      </c>
      <c r="N457" s="262">
        <f t="shared" si="104"/>
        <v>628567194396.625</v>
      </c>
      <c r="O457" s="262">
        <f t="shared" si="104"/>
        <v>616650213566.06799</v>
      </c>
      <c r="P457" s="262">
        <f t="shared" si="104"/>
        <v>607816246388.56262</v>
      </c>
      <c r="Q457" s="262">
        <f t="shared" si="104"/>
        <v>602418711037.94336</v>
      </c>
      <c r="R457" s="262">
        <f t="shared" si="104"/>
        <v>598318164274.41272</v>
      </c>
      <c r="S457" s="262">
        <f t="shared" si="104"/>
        <v>599533523472.55029</v>
      </c>
      <c r="T457" s="262">
        <f t="shared" si="104"/>
        <v>607856118957.40295</v>
      </c>
      <c r="U457" s="262">
        <f t="shared" si="104"/>
        <v>624920527445.70691</v>
      </c>
      <c r="V457" s="262">
        <f t="shared" si="104"/>
        <v>650948343406.36804</v>
      </c>
      <c r="W457" s="262">
        <f t="shared" si="104"/>
        <v>692769325554.80676</v>
      </c>
      <c r="X457" s="262">
        <f t="shared" si="104"/>
        <v>757273947145.60522</v>
      </c>
      <c r="Y457" s="262">
        <f t="shared" si="104"/>
        <v>854761877755.58838</v>
      </c>
      <c r="Z457" s="258">
        <f t="shared" si="97"/>
        <v>1000000000000</v>
      </c>
    </row>
    <row r="458" spans="3:28" outlineLevel="1">
      <c r="C458" s="256" t="s">
        <v>282</v>
      </c>
      <c r="D458" s="256"/>
      <c r="E458" s="262"/>
      <c r="F458" s="262"/>
      <c r="G458" s="262"/>
      <c r="H458" s="262"/>
      <c r="I458" s="262"/>
      <c r="J458" s="262"/>
      <c r="K458" s="262"/>
      <c r="L458" s="262">
        <f>(M458+M459)/2/((1+L$61/4))</f>
        <v>721847915753.08911</v>
      </c>
      <c r="M458" s="262">
        <f t="shared" ref="M458:Y458" si="105">(N458+N459)/2/((1+M$61/4))</f>
        <v>708487771213.20154</v>
      </c>
      <c r="N458" s="262">
        <f t="shared" si="105"/>
        <v>696061598214.77429</v>
      </c>
      <c r="O458" s="262">
        <f t="shared" si="105"/>
        <v>685645821922.45654</v>
      </c>
      <c r="P458" s="262">
        <f t="shared" si="105"/>
        <v>677858326787.41626</v>
      </c>
      <c r="Q458" s="262">
        <f t="shared" si="105"/>
        <v>673031509245.18347</v>
      </c>
      <c r="R458" s="262">
        <f t="shared" si="105"/>
        <v>669306333184.18115</v>
      </c>
      <c r="S458" s="262">
        <f t="shared" si="105"/>
        <v>670205131859.39575</v>
      </c>
      <c r="T458" s="262">
        <f t="shared" si="105"/>
        <v>677286097856.18652</v>
      </c>
      <c r="U458" s="262">
        <f t="shared" si="105"/>
        <v>691914671919.63989</v>
      </c>
      <c r="V458" s="262">
        <f t="shared" si="105"/>
        <v>714140180838.27673</v>
      </c>
      <c r="W458" s="262">
        <f t="shared" si="105"/>
        <v>749608395031.43335</v>
      </c>
      <c r="X458" s="262">
        <f t="shared" si="105"/>
        <v>803625571779.49158</v>
      </c>
      <c r="Y458" s="262">
        <f t="shared" si="105"/>
        <v>883727398453.9303</v>
      </c>
      <c r="Z458" s="258">
        <f t="shared" si="97"/>
        <v>1000000000000</v>
      </c>
    </row>
    <row r="459" spans="3:28" outlineLevel="1">
      <c r="C459" s="256" t="s">
        <v>285</v>
      </c>
      <c r="D459" s="256"/>
      <c r="E459" s="262"/>
      <c r="F459" s="262"/>
      <c r="G459" s="262"/>
      <c r="H459" s="262"/>
      <c r="I459" s="262"/>
      <c r="J459" s="262"/>
      <c r="K459" s="262"/>
      <c r="L459" s="262"/>
      <c r="M459" s="262">
        <f>(N459+N460)/2/((1+M$62/4))</f>
        <v>764595071666.37732</v>
      </c>
      <c r="N459" s="262">
        <f t="shared" ref="N459:Y459" si="106">(O459+O460)/2/((1+N$62/4))</f>
        <v>754072273903.09106</v>
      </c>
      <c r="O459" s="262">
        <f t="shared" si="106"/>
        <v>745202186800.04004</v>
      </c>
      <c r="P459" s="262">
        <f t="shared" si="106"/>
        <v>738525524017.24841</v>
      </c>
      <c r="Q459" s="262">
        <f t="shared" si="106"/>
        <v>734341067819.8136</v>
      </c>
      <c r="R459" s="262">
        <f t="shared" si="106"/>
        <v>731073061511.82556</v>
      </c>
      <c r="S459" s="262">
        <f t="shared" si="106"/>
        <v>731728501162.39063</v>
      </c>
      <c r="T459" s="262">
        <f t="shared" si="106"/>
        <v>737630938951.18799</v>
      </c>
      <c r="U459" s="262">
        <f t="shared" si="106"/>
        <v>749903365557.78394</v>
      </c>
      <c r="V459" s="262">
        <f t="shared" si="106"/>
        <v>768495030603.23975</v>
      </c>
      <c r="W459" s="262">
        <f t="shared" si="106"/>
        <v>798009821397.60669</v>
      </c>
      <c r="X459" s="262">
        <f t="shared" si="106"/>
        <v>842518372507.27856</v>
      </c>
      <c r="Y459" s="262">
        <f t="shared" si="106"/>
        <v>907541053844.95935</v>
      </c>
      <c r="Z459" s="258">
        <f t="shared" si="97"/>
        <v>1000000000000</v>
      </c>
    </row>
    <row r="460" spans="3:28" outlineLevel="1">
      <c r="C460" s="256" t="s">
        <v>288</v>
      </c>
      <c r="D460" s="256"/>
      <c r="E460" s="262"/>
      <c r="F460" s="262"/>
      <c r="G460" s="262"/>
      <c r="H460" s="262"/>
      <c r="I460" s="262"/>
      <c r="J460" s="262"/>
      <c r="K460" s="262"/>
      <c r="L460" s="262"/>
      <c r="M460" s="262"/>
      <c r="N460" s="262">
        <f>(O460+O461)/2/((1+N$63/4))</f>
        <v>802826519642.60071</v>
      </c>
      <c r="O460" s="262">
        <f t="shared" ref="O460:Y460" si="107">(P460+P461)/2/((1+O$63/4))</f>
        <v>795427012266.28186</v>
      </c>
      <c r="P460" s="262">
        <f t="shared" si="107"/>
        <v>789827764927.31299</v>
      </c>
      <c r="Q460" s="262">
        <f t="shared" si="107"/>
        <v>786288281124.73755</v>
      </c>
      <c r="R460" s="262">
        <f t="shared" si="107"/>
        <v>783498940850.05945</v>
      </c>
      <c r="S460" s="262">
        <f t="shared" si="107"/>
        <v>783973478718.11597</v>
      </c>
      <c r="T460" s="262">
        <f t="shared" si="107"/>
        <v>788814606818.79065</v>
      </c>
      <c r="U460" s="262">
        <f t="shared" si="107"/>
        <v>798934362548.58435</v>
      </c>
      <c r="V460" s="262">
        <f t="shared" si="107"/>
        <v>814231661277.10095</v>
      </c>
      <c r="W460" s="262">
        <f t="shared" si="107"/>
        <v>838419849266.83142</v>
      </c>
      <c r="X460" s="262">
        <f t="shared" si="107"/>
        <v>874616693419.46094</v>
      </c>
      <c r="Y460" s="262">
        <f t="shared" si="107"/>
        <v>926881002411.14966</v>
      </c>
      <c r="Z460" s="258">
        <f t="shared" si="97"/>
        <v>1000000000000</v>
      </c>
    </row>
    <row r="461" spans="3:28" outlineLevel="1">
      <c r="C461" s="256" t="s">
        <v>291</v>
      </c>
      <c r="D461" s="256"/>
      <c r="E461" s="262"/>
      <c r="F461" s="262"/>
      <c r="G461" s="262"/>
      <c r="H461" s="262"/>
      <c r="I461" s="262"/>
      <c r="J461" s="262"/>
      <c r="K461" s="262"/>
      <c r="L461" s="262"/>
      <c r="M461" s="262"/>
      <c r="N461" s="262"/>
      <c r="O461" s="262">
        <f>(P461+P462)/2/((1+O$64/4))</f>
        <v>837006024701.61353</v>
      </c>
      <c r="P461" s="262">
        <f t="shared" ref="P461:Y461" si="108">(Q461+Q462)/2/((1+P$64/4))</f>
        <v>832391539765.96973</v>
      </c>
      <c r="Q461" s="262">
        <f t="shared" si="108"/>
        <v>829455078829.17017</v>
      </c>
      <c r="R461" s="262">
        <f t="shared" si="108"/>
        <v>827124967735.94983</v>
      </c>
      <c r="S461" s="262">
        <f t="shared" si="108"/>
        <v>827467896890.48962</v>
      </c>
      <c r="T461" s="262">
        <f t="shared" si="108"/>
        <v>831388397723.56262</v>
      </c>
      <c r="U461" s="262">
        <f t="shared" si="108"/>
        <v>839619733272.3595</v>
      </c>
      <c r="V461" s="262">
        <f t="shared" si="108"/>
        <v>852042162704.0426</v>
      </c>
      <c r="W461" s="262">
        <f t="shared" si="108"/>
        <v>871624641759.86218</v>
      </c>
      <c r="X461" s="262">
        <f t="shared" si="108"/>
        <v>900754791113.14417</v>
      </c>
      <c r="Y461" s="262">
        <f t="shared" si="108"/>
        <v>942432159969.89661</v>
      </c>
      <c r="Z461" s="258">
        <f t="shared" si="97"/>
        <v>1000000000000</v>
      </c>
    </row>
    <row r="462" spans="3:28" outlineLevel="1">
      <c r="C462" s="256" t="s">
        <v>294</v>
      </c>
      <c r="D462" s="256"/>
      <c r="E462" s="262"/>
      <c r="F462" s="262"/>
      <c r="G462" s="262"/>
      <c r="H462" s="262"/>
      <c r="I462" s="262"/>
      <c r="J462" s="262"/>
      <c r="K462" s="262"/>
      <c r="L462" s="262"/>
      <c r="M462" s="262"/>
      <c r="N462" s="262"/>
      <c r="O462" s="262"/>
      <c r="P462" s="262">
        <f>(Q462+Q463)/2/((1+P$65/4))</f>
        <v>867176988014.97058</v>
      </c>
      <c r="Q462" s="262">
        <f t="shared" ref="Q462:Y462" si="109">(R462+R463)/2/((1+Q$65/4))</f>
        <v>864777615563.72498</v>
      </c>
      <c r="R462" s="262">
        <f t="shared" si="109"/>
        <v>862863616861.40332</v>
      </c>
      <c r="S462" s="262">
        <f t="shared" si="109"/>
        <v>863111963434.85339</v>
      </c>
      <c r="T462" s="262">
        <f t="shared" si="109"/>
        <v>866255464111.10193</v>
      </c>
      <c r="U462" s="262">
        <f t="shared" si="109"/>
        <v>872878914863.41138</v>
      </c>
      <c r="V462" s="262">
        <f t="shared" si="109"/>
        <v>882862481616.84631</v>
      </c>
      <c r="W462" s="262">
        <f t="shared" si="109"/>
        <v>898563511780.68213</v>
      </c>
      <c r="X462" s="262">
        <f t="shared" si="109"/>
        <v>921811786926.73169</v>
      </c>
      <c r="Y462" s="262">
        <f t="shared" si="109"/>
        <v>954837011611.33704</v>
      </c>
      <c r="Z462" s="258">
        <f t="shared" si="97"/>
        <v>1000000000000</v>
      </c>
    </row>
    <row r="463" spans="3:28" outlineLevel="1">
      <c r="C463" s="256" t="s">
        <v>297</v>
      </c>
      <c r="D463" s="256"/>
      <c r="E463" s="262"/>
      <c r="F463" s="262"/>
      <c r="G463" s="262"/>
      <c r="H463" s="262"/>
      <c r="I463" s="262"/>
      <c r="J463" s="262"/>
      <c r="K463" s="262"/>
      <c r="L463" s="262"/>
      <c r="M463" s="262"/>
      <c r="N463" s="262"/>
      <c r="O463" s="262"/>
      <c r="P463" s="262"/>
      <c r="Q463" s="262">
        <f>(R463+R464)/2/((1+Q$66/4))</f>
        <v>893332906329.68518</v>
      </c>
      <c r="R463" s="262">
        <f t="shared" ref="R463:Y463" si="110">(S463+S464)/2/((1+R$66/4))</f>
        <v>891781240199.59985</v>
      </c>
      <c r="S463" s="262">
        <f t="shared" si="110"/>
        <v>891961959647.17285</v>
      </c>
      <c r="T463" s="262">
        <f t="shared" si="110"/>
        <v>894462934460.42566</v>
      </c>
      <c r="U463" s="262">
        <f t="shared" si="110"/>
        <v>899747578895.50916</v>
      </c>
      <c r="V463" s="262">
        <f t="shared" si="110"/>
        <v>907705720721.771</v>
      </c>
      <c r="W463" s="262">
        <f t="shared" si="110"/>
        <v>920198845220.89355</v>
      </c>
      <c r="X463" s="262">
        <f t="shared" si="110"/>
        <v>938630841570.91589</v>
      </c>
      <c r="Y463" s="262">
        <f t="shared" si="110"/>
        <v>964669046463.37305</v>
      </c>
      <c r="Z463" s="258">
        <f t="shared" si="97"/>
        <v>1000000000000</v>
      </c>
    </row>
    <row r="464" spans="3:28" outlineLevel="1">
      <c r="C464" s="256" t="s">
        <v>300</v>
      </c>
      <c r="D464" s="256"/>
      <c r="E464" s="262"/>
      <c r="F464" s="262"/>
      <c r="G464" s="262"/>
      <c r="H464" s="262"/>
      <c r="I464" s="262"/>
      <c r="J464" s="262"/>
      <c r="K464" s="262"/>
      <c r="L464" s="262"/>
      <c r="M464" s="262"/>
      <c r="N464" s="262"/>
      <c r="O464" s="262"/>
      <c r="P464" s="262"/>
      <c r="Q464" s="262"/>
      <c r="R464" s="262">
        <f>(S464+S465)/2/((1+R$67/4))</f>
        <v>914953615649.97998</v>
      </c>
      <c r="S464" s="262">
        <f t="shared" ref="S464:Y464" si="111">(T464+T465)/2/((1+S$67/4))</f>
        <v>915085970376.25574</v>
      </c>
      <c r="T464" s="262">
        <f t="shared" si="111"/>
        <v>917063730488.79944</v>
      </c>
      <c r="U464" s="262">
        <f t="shared" si="111"/>
        <v>921252271182.86975</v>
      </c>
      <c r="V464" s="262">
        <f t="shared" si="111"/>
        <v>927555309904.82471</v>
      </c>
      <c r="W464" s="262">
        <f t="shared" si="111"/>
        <v>937436440888.88599</v>
      </c>
      <c r="X464" s="262">
        <f t="shared" si="111"/>
        <v>951974193674.30005</v>
      </c>
      <c r="Y464" s="262">
        <f t="shared" si="111"/>
        <v>972422456158.23169</v>
      </c>
      <c r="Z464" s="258">
        <f t="shared" si="97"/>
        <v>1000000000000</v>
      </c>
    </row>
    <row r="465" spans="3:29" outlineLevel="1">
      <c r="C465" s="256" t="s">
        <v>303</v>
      </c>
      <c r="D465" s="256"/>
      <c r="E465" s="262"/>
      <c r="F465" s="262"/>
      <c r="G465" s="262"/>
      <c r="H465" s="262"/>
      <c r="I465" s="262"/>
      <c r="J465" s="262"/>
      <c r="K465" s="262"/>
      <c r="L465" s="262"/>
      <c r="M465" s="262"/>
      <c r="N465" s="262"/>
      <c r="O465" s="262"/>
      <c r="P465" s="262"/>
      <c r="Q465" s="262"/>
      <c r="R465" s="262"/>
      <c r="S465" s="262">
        <f>(T465+T466)/2/((1+S$68/4))</f>
        <v>933479180367.97974</v>
      </c>
      <c r="T465" s="262">
        <f t="shared" ref="T465:Y465" si="112">(U465+U466)/2/((1+T$68/4))</f>
        <v>935035827250.70667</v>
      </c>
      <c r="U465" s="262">
        <f t="shared" si="112"/>
        <v>938338427704.30103</v>
      </c>
      <c r="V465" s="262">
        <f t="shared" si="112"/>
        <v>943305580751.35852</v>
      </c>
      <c r="W465" s="262">
        <f t="shared" si="112"/>
        <v>951084150609.56689</v>
      </c>
      <c r="X465" s="262">
        <f t="shared" si="112"/>
        <v>962503776906.76538</v>
      </c>
      <c r="Y465" s="262">
        <f t="shared" si="112"/>
        <v>978512273349.95862</v>
      </c>
      <c r="Z465" s="258">
        <f t="shared" si="97"/>
        <v>1000000000000</v>
      </c>
    </row>
    <row r="466" spans="3:29" outlineLevel="1">
      <c r="C466" s="256" t="s">
        <v>306</v>
      </c>
      <c r="D466" s="256"/>
      <c r="E466" s="262"/>
      <c r="F466" s="262"/>
      <c r="G466" s="262"/>
      <c r="H466" s="262"/>
      <c r="I466" s="262"/>
      <c r="J466" s="262"/>
      <c r="K466" s="262"/>
      <c r="L466" s="262"/>
      <c r="M466" s="262"/>
      <c r="N466" s="262"/>
      <c r="O466" s="262"/>
      <c r="P466" s="262"/>
      <c r="Q466" s="262"/>
      <c r="R466" s="262"/>
      <c r="S466" s="262"/>
      <c r="T466" s="262">
        <f>(U466+U467)/2/((1+T$69/4))</f>
        <v>949242927402.51538</v>
      </c>
      <c r="U466" s="262">
        <f t="shared" ref="U466:Y466" si="113">(V466+V467)/2/((1+U$69/4))</f>
        <v>951836461871.07141</v>
      </c>
      <c r="V466" s="262">
        <f t="shared" si="113"/>
        <v>955735549550.92529</v>
      </c>
      <c r="W466" s="262">
        <f t="shared" si="113"/>
        <v>961836492109.74744</v>
      </c>
      <c r="X466" s="262">
        <f t="shared" si="113"/>
        <v>970778226687.94446</v>
      </c>
      <c r="Y466" s="262">
        <f t="shared" si="113"/>
        <v>983280427198.34192</v>
      </c>
      <c r="Z466" s="258">
        <f t="shared" si="97"/>
        <v>1000000000000</v>
      </c>
    </row>
    <row r="467" spans="3:29" outlineLevel="1">
      <c r="C467" s="256" t="s">
        <v>309</v>
      </c>
      <c r="D467" s="256"/>
      <c r="E467" s="262"/>
      <c r="F467" s="262"/>
      <c r="G467" s="262"/>
      <c r="H467" s="262"/>
      <c r="I467" s="262"/>
      <c r="J467" s="262"/>
      <c r="K467" s="262"/>
      <c r="L467" s="262"/>
      <c r="M467" s="262"/>
      <c r="N467" s="262"/>
      <c r="O467" s="262"/>
      <c r="P467" s="262"/>
      <c r="Q467" s="262"/>
      <c r="R467" s="262"/>
      <c r="S467" s="262"/>
      <c r="T467" s="262"/>
      <c r="U467" s="262">
        <f>(V467+V468)/2/((1+U$70/4))</f>
        <v>962452360845.81372</v>
      </c>
      <c r="V467" s="262">
        <f t="shared" ref="V467:Y467" si="114">(W467+W468)/2/((1+V$70/4))</f>
        <v>965503712631.0166</v>
      </c>
      <c r="W467" s="262">
        <f t="shared" si="114"/>
        <v>970275154356.26599</v>
      </c>
      <c r="X467" s="262">
        <f t="shared" si="114"/>
        <v>977259262273.84509</v>
      </c>
      <c r="Y467" s="262">
        <f t="shared" si="114"/>
        <v>987004573524.7948</v>
      </c>
      <c r="Z467" s="258">
        <f t="shared" si="97"/>
        <v>1000000000000</v>
      </c>
    </row>
    <row r="468" spans="3:29" outlineLevel="1">
      <c r="C468" s="256" t="s">
        <v>312</v>
      </c>
      <c r="D468" s="256"/>
      <c r="E468" s="262"/>
      <c r="F468" s="262"/>
      <c r="G468" s="262"/>
      <c r="H468" s="262"/>
      <c r="I468" s="262"/>
      <c r="J468" s="262"/>
      <c r="K468" s="262"/>
      <c r="L468" s="262"/>
      <c r="M468" s="262"/>
      <c r="N468" s="262"/>
      <c r="O468" s="262"/>
      <c r="P468" s="262"/>
      <c r="Q468" s="262"/>
      <c r="R468" s="262"/>
      <c r="S468" s="262"/>
      <c r="T468" s="262"/>
      <c r="U468" s="262"/>
      <c r="V468" s="262">
        <f>(W468+W469)/2/((1+V$71/4))</f>
        <v>973154778498.00488</v>
      </c>
      <c r="W468" s="262">
        <f t="shared" ref="W468:Y468" si="115">(X468+X469)/2/((1+W$71/4))</f>
        <v>976878124381.55371</v>
      </c>
      <c r="X468" s="262">
        <f t="shared" si="115"/>
        <v>982322626110.16284</v>
      </c>
      <c r="Y468" s="262">
        <f t="shared" si="115"/>
        <v>989907711245.86877</v>
      </c>
      <c r="Z468" s="258">
        <f t="shared" si="97"/>
        <v>1000000000000</v>
      </c>
    </row>
    <row r="469" spans="3:29" outlineLevel="1">
      <c r="C469" s="256" t="s">
        <v>315</v>
      </c>
      <c r="D469" s="256"/>
      <c r="E469" s="262"/>
      <c r="F469" s="262"/>
      <c r="G469" s="262"/>
      <c r="H469" s="262"/>
      <c r="I469" s="262"/>
      <c r="J469" s="262"/>
      <c r="K469" s="262"/>
      <c r="L469" s="262"/>
      <c r="M469" s="262"/>
      <c r="N469" s="262"/>
      <c r="O469" s="262"/>
      <c r="P469" s="262"/>
      <c r="Q469" s="262"/>
      <c r="R469" s="262"/>
      <c r="S469" s="262"/>
      <c r="T469" s="262"/>
      <c r="U469" s="262"/>
      <c r="V469" s="262"/>
      <c r="W469" s="262">
        <f>(X469+X470)/2/((1+W$72/4))</f>
        <v>982032651847.39063</v>
      </c>
      <c r="X469" s="262">
        <f t="shared" ref="X469:Y469" si="116">(Y469+Y470)/2/((1+X$72/4))</f>
        <v>986270547612.66858</v>
      </c>
      <c r="Y469" s="262">
        <f t="shared" si="116"/>
        <v>992167443762.46362</v>
      </c>
      <c r="Z469" s="258">
        <f t="shared" si="97"/>
        <v>1000000000000</v>
      </c>
    </row>
    <row r="470" spans="3:29" outlineLevel="1">
      <c r="C470" s="256" t="s">
        <v>764</v>
      </c>
      <c r="D470" s="256"/>
      <c r="E470" s="262"/>
      <c r="F470" s="262"/>
      <c r="G470" s="262"/>
      <c r="H470" s="262"/>
      <c r="I470" s="262"/>
      <c r="J470" s="262"/>
      <c r="K470" s="262"/>
      <c r="L470" s="262"/>
      <c r="M470" s="262"/>
      <c r="N470" s="262"/>
      <c r="O470" s="262"/>
      <c r="P470" s="262"/>
      <c r="Q470" s="262"/>
      <c r="R470" s="262"/>
      <c r="S470" s="262"/>
      <c r="T470" s="262"/>
      <c r="U470" s="262"/>
      <c r="V470" s="262"/>
      <c r="W470" s="262"/>
      <c r="X470" s="262">
        <f>(Y470+Y471)/2/((1+X$73/4))</f>
        <v>989343986149.43176</v>
      </c>
      <c r="Y470" s="262">
        <f t="shared" ref="Y470" si="117">(Z470+Z471)/2/((1+Y$73/4))</f>
        <v>993924312158.90222</v>
      </c>
      <c r="Z470" s="258">
        <f t="shared" si="97"/>
        <v>1000000000000</v>
      </c>
    </row>
    <row r="471" spans="3:29" outlineLevel="1">
      <c r="C471" s="256" t="s">
        <v>765</v>
      </c>
      <c r="D471" s="256"/>
      <c r="E471" s="262"/>
      <c r="F471" s="262"/>
      <c r="G471" s="262"/>
      <c r="H471" s="262"/>
      <c r="I471" s="262"/>
      <c r="J471" s="262"/>
      <c r="K471" s="262"/>
      <c r="L471" s="262"/>
      <c r="M471" s="262"/>
      <c r="N471" s="262"/>
      <c r="O471" s="262"/>
      <c r="P471" s="262"/>
      <c r="Q471" s="262"/>
      <c r="R471" s="262"/>
      <c r="S471" s="262"/>
      <c r="T471" s="262"/>
      <c r="U471" s="262"/>
      <c r="V471" s="262"/>
      <c r="W471" s="262"/>
      <c r="X471" s="262"/>
      <c r="Y471" s="262">
        <f>(Z471+Z472)/2/((1+Y$74/4))</f>
        <v>995288980268.87463</v>
      </c>
      <c r="Z471" s="258">
        <f t="shared" si="97"/>
        <v>1000000000000</v>
      </c>
    </row>
    <row r="472" spans="3:29" outlineLevel="1">
      <c r="C472" s="256" t="s">
        <v>824</v>
      </c>
      <c r="D472" s="256"/>
      <c r="E472" s="262"/>
      <c r="F472" s="262"/>
      <c r="G472" s="262"/>
      <c r="H472" s="262"/>
      <c r="I472" s="262"/>
      <c r="J472" s="262"/>
      <c r="K472" s="262"/>
      <c r="L472" s="262"/>
      <c r="M472" s="262"/>
      <c r="N472" s="262"/>
      <c r="O472" s="262"/>
      <c r="P472" s="262"/>
      <c r="Q472" s="262"/>
      <c r="R472" s="262"/>
      <c r="S472" s="262"/>
      <c r="T472" s="262"/>
      <c r="U472" s="262"/>
      <c r="V472" s="262"/>
      <c r="W472" s="262"/>
      <c r="X472" s="262"/>
      <c r="Y472" s="262"/>
      <c r="Z472" s="258">
        <f t="shared" si="97"/>
        <v>1000000000000</v>
      </c>
    </row>
    <row r="473" spans="3:29" outlineLevel="1">
      <c r="C473" s="256" t="s">
        <v>2370</v>
      </c>
      <c r="D473" s="257"/>
      <c r="E473" s="255"/>
      <c r="F473" s="255"/>
      <c r="G473" s="255"/>
      <c r="H473" s="255"/>
      <c r="I473" s="255"/>
      <c r="J473" s="255"/>
      <c r="K473" s="255"/>
      <c r="L473" s="255"/>
      <c r="M473" s="255"/>
      <c r="N473" s="255"/>
      <c r="O473" s="255"/>
      <c r="P473" s="255"/>
      <c r="Q473" s="255"/>
      <c r="R473" s="255"/>
      <c r="S473" s="255"/>
      <c r="T473" s="255"/>
      <c r="U473" s="255"/>
      <c r="V473" s="255"/>
      <c r="W473" s="172"/>
    </row>
    <row r="474" spans="3:29" outlineLevel="1"/>
    <row r="475" spans="3:29" outlineLevel="1">
      <c r="C475" s="256"/>
      <c r="D475" s="256" t="s">
        <v>256</v>
      </c>
      <c r="E475" s="256" t="s">
        <v>257</v>
      </c>
      <c r="F475" s="256" t="s">
        <v>262</v>
      </c>
      <c r="G475" s="256" t="s">
        <v>265</v>
      </c>
      <c r="H475" s="256" t="s">
        <v>268</v>
      </c>
      <c r="I475" s="256" t="s">
        <v>271</v>
      </c>
      <c r="J475" s="256" t="s">
        <v>274</v>
      </c>
      <c r="K475" s="256" t="s">
        <v>277</v>
      </c>
      <c r="L475" s="256" t="s">
        <v>280</v>
      </c>
      <c r="M475" s="256" t="s">
        <v>283</v>
      </c>
      <c r="N475" s="256" t="s">
        <v>286</v>
      </c>
      <c r="O475" s="256" t="s">
        <v>289</v>
      </c>
      <c r="P475" s="256" t="s">
        <v>292</v>
      </c>
      <c r="Q475" s="256" t="s">
        <v>295</v>
      </c>
      <c r="R475" s="256" t="s">
        <v>298</v>
      </c>
      <c r="S475" s="256" t="s">
        <v>301</v>
      </c>
      <c r="T475" s="256" t="s">
        <v>304</v>
      </c>
      <c r="U475" s="256" t="s">
        <v>307</v>
      </c>
      <c r="V475" s="256" t="s">
        <v>310</v>
      </c>
      <c r="W475" s="256" t="s">
        <v>313</v>
      </c>
      <c r="X475" s="256" t="s">
        <v>804</v>
      </c>
      <c r="Y475" s="256" t="s">
        <v>805</v>
      </c>
      <c r="Z475" s="256" t="s">
        <v>806</v>
      </c>
    </row>
    <row r="476" spans="3:29" outlineLevel="1">
      <c r="C476" s="256" t="s">
        <v>258</v>
      </c>
      <c r="D476" s="256"/>
      <c r="E476" s="256" t="s">
        <v>259</v>
      </c>
      <c r="F476" s="256" t="s">
        <v>263</v>
      </c>
      <c r="G476" s="256" t="s">
        <v>266</v>
      </c>
      <c r="H476" s="256" t="s">
        <v>269</v>
      </c>
      <c r="I476" s="256" t="s">
        <v>272</v>
      </c>
      <c r="J476" s="256" t="s">
        <v>275</v>
      </c>
      <c r="K476" s="256" t="s">
        <v>278</v>
      </c>
      <c r="L476" s="256" t="s">
        <v>281</v>
      </c>
      <c r="M476" s="256" t="s">
        <v>284</v>
      </c>
      <c r="N476" s="256" t="s">
        <v>287</v>
      </c>
      <c r="O476" s="256" t="s">
        <v>290</v>
      </c>
      <c r="P476" s="256" t="s">
        <v>293</v>
      </c>
      <c r="Q476" s="256" t="s">
        <v>296</v>
      </c>
      <c r="R476" s="256" t="s">
        <v>299</v>
      </c>
      <c r="S476" s="256" t="s">
        <v>302</v>
      </c>
      <c r="T476" s="256" t="s">
        <v>305</v>
      </c>
      <c r="U476" s="256" t="s">
        <v>308</v>
      </c>
      <c r="V476" s="256" t="s">
        <v>311</v>
      </c>
      <c r="W476" s="256" t="s">
        <v>314</v>
      </c>
      <c r="X476" s="256" t="s">
        <v>784</v>
      </c>
      <c r="Y476" s="256" t="s">
        <v>785</v>
      </c>
      <c r="Z476" s="256" t="s">
        <v>786</v>
      </c>
      <c r="AA476" s="258" t="s">
        <v>260</v>
      </c>
    </row>
    <row r="477" spans="3:29" outlineLevel="1">
      <c r="C477" s="256"/>
      <c r="D477" s="259">
        <f>(E477+E478)/2/((1+D$53/4)^($D$17))</f>
        <v>286468914079.50604</v>
      </c>
      <c r="E477" s="262">
        <f t="shared" ref="E477:Z477" si="118">(F477+F478)/2/((1+E$53/4))</f>
        <v>247315265005.79263</v>
      </c>
      <c r="F477" s="262">
        <f t="shared" si="118"/>
        <v>217373756587.61655</v>
      </c>
      <c r="G477" s="262">
        <f t="shared" si="118"/>
        <v>190613647586.27112</v>
      </c>
      <c r="H477" s="262">
        <f t="shared" si="118"/>
        <v>166368918616.51788</v>
      </c>
      <c r="I477" s="262">
        <f t="shared" si="118"/>
        <v>144604959194.70242</v>
      </c>
      <c r="J477" s="262">
        <f t="shared" si="118"/>
        <v>125106734176.81889</v>
      </c>
      <c r="K477" s="262">
        <f t="shared" si="118"/>
        <v>108266042799.60287</v>
      </c>
      <c r="L477" s="262">
        <f t="shared" si="118"/>
        <v>94149733993.653992</v>
      </c>
      <c r="M477" s="262">
        <f t="shared" si="118"/>
        <v>82468108128.189301</v>
      </c>
      <c r="N477" s="262">
        <f t="shared" si="118"/>
        <v>72698585437.562607</v>
      </c>
      <c r="O477" s="262">
        <f t="shared" si="118"/>
        <v>65192955908.151596</v>
      </c>
      <c r="P477" s="262">
        <f t="shared" si="118"/>
        <v>59855685836.546494</v>
      </c>
      <c r="Q477" s="262">
        <f t="shared" si="118"/>
        <v>56471024739.737076</v>
      </c>
      <c r="R477" s="262">
        <f t="shared" si="118"/>
        <v>53855855568.116142</v>
      </c>
      <c r="S477" s="262">
        <f t="shared" si="118"/>
        <v>53637997616.938141</v>
      </c>
      <c r="T477" s="262">
        <f t="shared" si="118"/>
        <v>56505661618.08226</v>
      </c>
      <c r="U477" s="262">
        <f t="shared" si="118"/>
        <v>63506814352.835655</v>
      </c>
      <c r="V477" s="262">
        <f t="shared" si="118"/>
        <v>75836758802.451233</v>
      </c>
      <c r="W477" s="262">
        <f t="shared" si="118"/>
        <v>99444316714.852768</v>
      </c>
      <c r="X477" s="262">
        <f t="shared" si="118"/>
        <v>145614141092.30154</v>
      </c>
      <c r="Y477" s="262">
        <f t="shared" si="118"/>
        <v>241354920275.26022</v>
      </c>
      <c r="Z477" s="262">
        <f t="shared" si="118"/>
        <v>455161588984.6084</v>
      </c>
      <c r="AA477" s="258">
        <f t="shared" ref="AA477:AA500" si="119">$C$15*10^6</f>
        <v>1000000000000</v>
      </c>
      <c r="AC477" s="261">
        <f>Z$50*10^6</f>
        <v>286468914079.50604</v>
      </c>
    </row>
    <row r="478" spans="3:29" outlineLevel="1">
      <c r="C478" s="256" t="s">
        <v>261</v>
      </c>
      <c r="D478" s="256"/>
      <c r="E478" s="262">
        <f>(F478+F479)/2/((1+E$54/4))</f>
        <v>329837136005.67175</v>
      </c>
      <c r="F478" s="262">
        <f t="shared" ref="F478:Z478" si="120">(G478+G479)/2/((1+F$54/4))</f>
        <v>297381219494.91266</v>
      </c>
      <c r="G478" s="262">
        <f t="shared" si="120"/>
        <v>267548039327.76492</v>
      </c>
      <c r="H478" s="262">
        <f t="shared" si="120"/>
        <v>239750669430.98196</v>
      </c>
      <c r="I478" s="262">
        <f t="shared" si="120"/>
        <v>214068626547.40836</v>
      </c>
      <c r="J478" s="262">
        <f t="shared" si="120"/>
        <v>190374778871.43222</v>
      </c>
      <c r="K478" s="262">
        <f t="shared" si="120"/>
        <v>169276609786.87683</v>
      </c>
      <c r="L478" s="262">
        <f t="shared" si="120"/>
        <v>151040276780.70905</v>
      </c>
      <c r="M478" s="262">
        <f t="shared" si="120"/>
        <v>135489239553.54276</v>
      </c>
      <c r="N478" s="262">
        <f t="shared" si="120"/>
        <v>122102292975.14452</v>
      </c>
      <c r="O478" s="262">
        <f t="shared" si="120"/>
        <v>111499498823.72191</v>
      </c>
      <c r="P478" s="262">
        <f t="shared" si="120"/>
        <v>103705431203.806</v>
      </c>
      <c r="Q478" s="262">
        <f t="shared" si="120"/>
        <v>98534104150.041046</v>
      </c>
      <c r="R478" s="262">
        <f t="shared" si="120"/>
        <v>94350256765.548615</v>
      </c>
      <c r="S478" s="262">
        <f t="shared" si="120"/>
        <v>93498270238.776611</v>
      </c>
      <c r="T478" s="262">
        <f t="shared" si="120"/>
        <v>96909723741.758774</v>
      </c>
      <c r="U478" s="262">
        <f t="shared" si="120"/>
        <v>105826218344.25618</v>
      </c>
      <c r="V478" s="262">
        <f t="shared" si="120"/>
        <v>121348539829.88002</v>
      </c>
      <c r="W478" s="262">
        <f t="shared" si="120"/>
        <v>150287827970.15649</v>
      </c>
      <c r="X478" s="262">
        <f t="shared" si="120"/>
        <v>204094473083.36777</v>
      </c>
      <c r="Y478" s="262">
        <f t="shared" si="120"/>
        <v>307873398502.10162</v>
      </c>
      <c r="Z478" s="262">
        <f t="shared" si="120"/>
        <v>518972418418.23322</v>
      </c>
      <c r="AA478" s="258">
        <f t="shared" si="119"/>
        <v>1000000000000</v>
      </c>
    </row>
    <row r="479" spans="3:29" outlineLevel="1">
      <c r="C479" s="256" t="s">
        <v>264</v>
      </c>
      <c r="D479" s="256"/>
      <c r="E479" s="256"/>
      <c r="F479" s="262">
        <f>(G479+G480)/2/((1+F$55/4))</f>
        <v>383075474169.03455</v>
      </c>
      <c r="G479" s="262">
        <f t="shared" ref="G479:Z479" si="121">(H479+H480)/2/((1+G$55/4))</f>
        <v>352017664639.1098</v>
      </c>
      <c r="H479" s="262">
        <f t="shared" si="121"/>
        <v>322399707369.23529</v>
      </c>
      <c r="I479" s="262">
        <f t="shared" si="121"/>
        <v>294373477535.48029</v>
      </c>
      <c r="J479" s="262">
        <f t="shared" si="121"/>
        <v>267877265626.50204</v>
      </c>
      <c r="K479" s="262">
        <f t="shared" si="121"/>
        <v>243674661473.61987</v>
      </c>
      <c r="L479" s="262">
        <f t="shared" si="121"/>
        <v>222208432581.31842</v>
      </c>
      <c r="M479" s="262">
        <f t="shared" si="121"/>
        <v>203432819056.70587</v>
      </c>
      <c r="N479" s="262">
        <f t="shared" si="121"/>
        <v>186868869548.96735</v>
      </c>
      <c r="O479" s="262">
        <f t="shared" si="121"/>
        <v>173405643247.11346</v>
      </c>
      <c r="P479" s="262">
        <f t="shared" si="121"/>
        <v>163228446961.24594</v>
      </c>
      <c r="Q479" s="262">
        <f t="shared" si="121"/>
        <v>156226495482.66052</v>
      </c>
      <c r="R479" s="262">
        <f t="shared" si="121"/>
        <v>150362897610.42188</v>
      </c>
      <c r="S479" s="262">
        <f t="shared" si="121"/>
        <v>148683372048.00449</v>
      </c>
      <c r="T479" s="262">
        <f t="shared" si="121"/>
        <v>152363641039.12619</v>
      </c>
      <c r="U479" s="262">
        <f t="shared" si="121"/>
        <v>162788615192.74466</v>
      </c>
      <c r="V479" s="262">
        <f t="shared" si="121"/>
        <v>180847620266.37772</v>
      </c>
      <c r="W479" s="262">
        <f t="shared" si="121"/>
        <v>213905869680.25449</v>
      </c>
      <c r="X479" s="262">
        <f t="shared" si="121"/>
        <v>272973705199.49084</v>
      </c>
      <c r="Y479" s="262">
        <f t="shared" si="121"/>
        <v>380323939838.80847</v>
      </c>
      <c r="Z479" s="262">
        <f t="shared" si="121"/>
        <v>582170283482.39746</v>
      </c>
      <c r="AA479" s="258">
        <f t="shared" si="119"/>
        <v>1000000000000</v>
      </c>
    </row>
    <row r="480" spans="3:29" outlineLevel="1">
      <c r="C480" s="256" t="s">
        <v>267</v>
      </c>
      <c r="D480" s="256"/>
      <c r="E480" s="262"/>
      <c r="F480" s="262"/>
      <c r="G480" s="262">
        <f>(H480+H481)/2/((1+G$56/4))</f>
        <v>438873486295.63995</v>
      </c>
      <c r="H480" s="262">
        <f t="shared" ref="H480:Z480" si="122">(I480+I481)/2/((1+H$56/4))</f>
        <v>409198371879.88165</v>
      </c>
      <c r="I480" s="262">
        <f t="shared" si="122"/>
        <v>380560743872.9259</v>
      </c>
      <c r="J480" s="262">
        <f t="shared" si="122"/>
        <v>352936008101.01361</v>
      </c>
      <c r="K480" s="262">
        <f t="shared" si="122"/>
        <v>327165478547.27515</v>
      </c>
      <c r="L480" s="262">
        <f t="shared" si="122"/>
        <v>303814083375.55603</v>
      </c>
      <c r="M480" s="262">
        <f t="shared" si="122"/>
        <v>282953055240.49335</v>
      </c>
      <c r="N480" s="262">
        <f t="shared" si="122"/>
        <v>264168026742.4191</v>
      </c>
      <c r="O480" s="262">
        <f t="shared" si="122"/>
        <v>248564295778.22092</v>
      </c>
      <c r="P480" s="262">
        <f t="shared" si="122"/>
        <v>236491083845.12381</v>
      </c>
      <c r="Q480" s="262">
        <f t="shared" si="122"/>
        <v>227938330142.66193</v>
      </c>
      <c r="R480" s="262">
        <f t="shared" si="122"/>
        <v>220583719766.7019</v>
      </c>
      <c r="S480" s="262">
        <f t="shared" si="122"/>
        <v>218039052276.11649</v>
      </c>
      <c r="T480" s="262">
        <f t="shared" si="122"/>
        <v>221687829595.27859</v>
      </c>
      <c r="U480" s="262">
        <f t="shared" si="122"/>
        <v>232995466929.88922</v>
      </c>
      <c r="V480" s="262">
        <f t="shared" si="122"/>
        <v>252577757859.34344</v>
      </c>
      <c r="W480" s="262">
        <f t="shared" si="122"/>
        <v>287995184310.36334</v>
      </c>
      <c r="X480" s="262">
        <f t="shared" si="122"/>
        <v>349351106246.02606</v>
      </c>
      <c r="Y480" s="262">
        <f t="shared" si="122"/>
        <v>455614262146.7077</v>
      </c>
      <c r="Z480" s="262">
        <f t="shared" si="122"/>
        <v>642780280699.91687</v>
      </c>
      <c r="AA480" s="258">
        <f t="shared" si="119"/>
        <v>1000000000000</v>
      </c>
    </row>
    <row r="481" spans="3:27" outlineLevel="1">
      <c r="C481" s="256" t="s">
        <v>270</v>
      </c>
      <c r="D481" s="256"/>
      <c r="E481" s="262"/>
      <c r="F481" s="262"/>
      <c r="G481" s="262"/>
      <c r="H481" s="262">
        <f>(I481+I482)/2/((1+H$57/4))</f>
        <v>495157139245.83002</v>
      </c>
      <c r="I481" s="262">
        <f t="shared" ref="I481:Z481" si="123">(J481+J482)/2/((1+I$57/4))</f>
        <v>467452330992.17627</v>
      </c>
      <c r="J481" s="262">
        <f t="shared" si="123"/>
        <v>440284960012.83606</v>
      </c>
      <c r="K481" s="262">
        <f t="shared" si="123"/>
        <v>414500742359.18597</v>
      </c>
      <c r="L481" s="262">
        <f t="shared" si="123"/>
        <v>390722860016.59369</v>
      </c>
      <c r="M481" s="262">
        <f t="shared" si="123"/>
        <v>369107501142.84698</v>
      </c>
      <c r="N481" s="262">
        <f t="shared" si="123"/>
        <v>349310666386.82654</v>
      </c>
      <c r="O481" s="262">
        <f t="shared" si="123"/>
        <v>332568114349.5741</v>
      </c>
      <c r="P481" s="262">
        <f t="shared" si="123"/>
        <v>319362431036.70654</v>
      </c>
      <c r="Q481" s="262">
        <f t="shared" si="123"/>
        <v>309784631531.65698</v>
      </c>
      <c r="R481" s="262">
        <f t="shared" si="123"/>
        <v>301376710025.34485</v>
      </c>
      <c r="S481" s="262">
        <f t="shared" si="123"/>
        <v>298096764895.16705</v>
      </c>
      <c r="T481" s="262">
        <f t="shared" si="123"/>
        <v>301467452931.39099</v>
      </c>
      <c r="U481" s="262">
        <f t="shared" si="123"/>
        <v>312968173137.61438</v>
      </c>
      <c r="V481" s="262">
        <f t="shared" si="123"/>
        <v>332938443018.28174</v>
      </c>
      <c r="W481" s="262">
        <f t="shared" si="123"/>
        <v>368785716144.12207</v>
      </c>
      <c r="X481" s="262">
        <f t="shared" si="123"/>
        <v>429423832235.37646</v>
      </c>
      <c r="Y481" s="262">
        <f t="shared" si="123"/>
        <v>530463029999.92633</v>
      </c>
      <c r="Z481" s="262">
        <f t="shared" si="123"/>
        <v>699141855965.8623</v>
      </c>
      <c r="AA481" s="258">
        <f t="shared" si="119"/>
        <v>1000000000000</v>
      </c>
    </row>
    <row r="482" spans="3:27" outlineLevel="1">
      <c r="C482" s="256" t="s">
        <v>273</v>
      </c>
      <c r="D482" s="256"/>
      <c r="E482" s="262"/>
      <c r="F482" s="262"/>
      <c r="G482" s="262"/>
      <c r="H482" s="262"/>
      <c r="I482" s="262">
        <f>(J482+J483)/2/((1+I$58/4))</f>
        <v>550612011807.70972</v>
      </c>
      <c r="J482" s="262">
        <f t="shared" ref="J482:Z482" si="124">(K482+K483)/2/((1+J$58/4))</f>
        <v>525150273444.6178</v>
      </c>
      <c r="K482" s="262">
        <f t="shared" si="124"/>
        <v>500645132927.76599</v>
      </c>
      <c r="L482" s="262">
        <f t="shared" si="124"/>
        <v>477721825454.04865</v>
      </c>
      <c r="M482" s="262">
        <f t="shared" si="124"/>
        <v>456585254438.18079</v>
      </c>
      <c r="N482" s="262">
        <f t="shared" si="124"/>
        <v>436957147306.10315</v>
      </c>
      <c r="O482" s="262">
        <f t="shared" si="124"/>
        <v>420111114376.97778</v>
      </c>
      <c r="P482" s="262">
        <f t="shared" si="124"/>
        <v>406613616125.82056</v>
      </c>
      <c r="Q482" s="262">
        <f t="shared" si="124"/>
        <v>396637423973.65692</v>
      </c>
      <c r="R482" s="262">
        <f t="shared" si="124"/>
        <v>387736751020.49597</v>
      </c>
      <c r="S482" s="262">
        <f t="shared" si="124"/>
        <v>383968478294.91144</v>
      </c>
      <c r="T482" s="262">
        <f t="shared" si="124"/>
        <v>386909092651.80438</v>
      </c>
      <c r="U482" s="262">
        <f t="shared" si="124"/>
        <v>397990333933.37061</v>
      </c>
      <c r="V482" s="262">
        <f t="shared" si="124"/>
        <v>417316475798.13062</v>
      </c>
      <c r="W482" s="262">
        <f t="shared" si="124"/>
        <v>451853174150.45813</v>
      </c>
      <c r="X482" s="262">
        <f t="shared" si="124"/>
        <v>509217638375.27393</v>
      </c>
      <c r="Y482" s="262">
        <f t="shared" si="124"/>
        <v>601909437650.40869</v>
      </c>
      <c r="Z482" s="262">
        <f t="shared" si="124"/>
        <v>750068504541.79822</v>
      </c>
      <c r="AA482" s="258">
        <f t="shared" si="119"/>
        <v>1000000000000</v>
      </c>
    </row>
    <row r="483" spans="3:27" outlineLevel="1">
      <c r="C483" s="256" t="s">
        <v>276</v>
      </c>
      <c r="D483" s="256"/>
      <c r="E483" s="262"/>
      <c r="F483" s="262"/>
      <c r="G483" s="262"/>
      <c r="H483" s="262"/>
      <c r="I483" s="262"/>
      <c r="J483" s="262">
        <f>(K483+K484)/2/((1+J$59/4))</f>
        <v>603920010198.94067</v>
      </c>
      <c r="K483" s="262">
        <f t="shared" ref="K483:Z483" si="125">(L483+L484)/2/((1+K$59/4))</f>
        <v>581588987580.42188</v>
      </c>
      <c r="L483" s="262">
        <f t="shared" si="125"/>
        <v>560457741298.91699</v>
      </c>
      <c r="M483" s="262">
        <f t="shared" si="125"/>
        <v>540748750448.26813</v>
      </c>
      <c r="N483" s="262">
        <f t="shared" si="125"/>
        <v>522240227243.5365</v>
      </c>
      <c r="O483" s="262">
        <f t="shared" si="125"/>
        <v>506164396666.75067</v>
      </c>
      <c r="P483" s="262">
        <f t="shared" si="125"/>
        <v>493119313057.4707</v>
      </c>
      <c r="Q483" s="262">
        <f t="shared" si="125"/>
        <v>483330752310.49738</v>
      </c>
      <c r="R483" s="262">
        <f t="shared" si="125"/>
        <v>474485563402.70203</v>
      </c>
      <c r="S483" s="262">
        <f t="shared" si="125"/>
        <v>470516249880.18134</v>
      </c>
      <c r="T483" s="262">
        <f t="shared" si="125"/>
        <v>472969623494.79694</v>
      </c>
      <c r="U483" s="262">
        <f t="shared" si="125"/>
        <v>483180000909.05109</v>
      </c>
      <c r="V483" s="262">
        <f t="shared" si="125"/>
        <v>501078435677.49152</v>
      </c>
      <c r="W483" s="262">
        <f t="shared" si="125"/>
        <v>532986552332.45184</v>
      </c>
      <c r="X483" s="262">
        <f t="shared" si="125"/>
        <v>585251732744.49048</v>
      </c>
      <c r="Y483" s="262">
        <f t="shared" si="125"/>
        <v>667678392773.49927</v>
      </c>
      <c r="Z483" s="262">
        <f t="shared" si="125"/>
        <v>794903572401.70569</v>
      </c>
      <c r="AA483" s="258">
        <f t="shared" si="119"/>
        <v>1000000000000</v>
      </c>
    </row>
    <row r="484" spans="3:27" outlineLevel="1">
      <c r="C484" s="256" t="s">
        <v>279</v>
      </c>
      <c r="D484" s="256"/>
      <c r="E484" s="262"/>
      <c r="F484" s="262"/>
      <c r="G484" s="262"/>
      <c r="H484" s="262"/>
      <c r="I484" s="262"/>
      <c r="J484" s="262"/>
      <c r="K484" s="262">
        <f>(L484+L485)/2/((1+K$60/4))</f>
        <v>654686929985.18042</v>
      </c>
      <c r="L484" s="262">
        <f t="shared" ref="L484:Z484" si="126">(M484+M485)/2/((1+L$60/4))</f>
        <v>635902816904.70166</v>
      </c>
      <c r="M484" s="262">
        <f t="shared" si="126"/>
        <v>618221178544.44299</v>
      </c>
      <c r="N484" s="262">
        <f t="shared" si="126"/>
        <v>601466620639.35706</v>
      </c>
      <c r="O484" s="262">
        <f t="shared" si="126"/>
        <v>586773980272.23425</v>
      </c>
      <c r="P484" s="262">
        <f t="shared" si="126"/>
        <v>574729047670.2019</v>
      </c>
      <c r="Q484" s="262">
        <f t="shared" si="126"/>
        <v>565581674012.07825</v>
      </c>
      <c r="R484" s="262">
        <f t="shared" si="126"/>
        <v>557232732742.94055</v>
      </c>
      <c r="S484" s="262">
        <f t="shared" si="126"/>
        <v>553323255346.12244</v>
      </c>
      <c r="T484" s="262">
        <f t="shared" si="126"/>
        <v>555302835556.82922</v>
      </c>
      <c r="U484" s="262">
        <f t="shared" si="126"/>
        <v>564374439194.76245</v>
      </c>
      <c r="V484" s="262">
        <f t="shared" si="126"/>
        <v>580359476820.04736</v>
      </c>
      <c r="W484" s="262">
        <f t="shared" si="126"/>
        <v>608824291003.60645</v>
      </c>
      <c r="X484" s="262">
        <f t="shared" si="126"/>
        <v>654956893113.30347</v>
      </c>
      <c r="Y484" s="262">
        <f t="shared" si="126"/>
        <v>726336873280.63525</v>
      </c>
      <c r="Z484" s="262">
        <f t="shared" si="126"/>
        <v>833481272893.27747</v>
      </c>
      <c r="AA484" s="258">
        <f t="shared" si="119"/>
        <v>1000000000000</v>
      </c>
    </row>
    <row r="485" spans="3:27" outlineLevel="1">
      <c r="C485" s="256" t="s">
        <v>282</v>
      </c>
      <c r="D485" s="256"/>
      <c r="E485" s="262"/>
      <c r="F485" s="262"/>
      <c r="G485" s="262"/>
      <c r="H485" s="262"/>
      <c r="I485" s="262"/>
      <c r="J485" s="262"/>
      <c r="K485" s="262"/>
      <c r="L485" s="262">
        <f>(M485+M486)/2/((1+L$61/4))</f>
        <v>702394571703.88696</v>
      </c>
      <c r="M485" s="262">
        <f t="shared" ref="M485:Z485" si="127">(N485+N486)/2/((1+M$61/4))</f>
        <v>687017572713.39526</v>
      </c>
      <c r="N485" s="262">
        <f t="shared" si="127"/>
        <v>672342077769.3114</v>
      </c>
      <c r="O485" s="262">
        <f t="shared" si="127"/>
        <v>659373770548.91602</v>
      </c>
      <c r="P485" s="262">
        <f t="shared" si="127"/>
        <v>648655571423.01538</v>
      </c>
      <c r="Q485" s="262">
        <f t="shared" si="127"/>
        <v>640437899846.85547</v>
      </c>
      <c r="R485" s="262">
        <f t="shared" si="127"/>
        <v>632878351383.38562</v>
      </c>
      <c r="S485" s="262">
        <f t="shared" si="127"/>
        <v>629224731706.90088</v>
      </c>
      <c r="T485" s="262">
        <f t="shared" si="127"/>
        <v>630784425871.48901</v>
      </c>
      <c r="U485" s="262">
        <f t="shared" si="127"/>
        <v>638611427629.85583</v>
      </c>
      <c r="V485" s="262">
        <f t="shared" si="127"/>
        <v>652470997593.69556</v>
      </c>
      <c r="W485" s="262">
        <f t="shared" si="127"/>
        <v>677141927015.8584</v>
      </c>
      <c r="X485" s="262">
        <f t="shared" si="127"/>
        <v>716803529703.31079</v>
      </c>
      <c r="Y485" s="262">
        <f t="shared" si="127"/>
        <v>777261051022.51038</v>
      </c>
      <c r="Z485" s="262">
        <f t="shared" si="127"/>
        <v>866025670930.26245</v>
      </c>
      <c r="AA485" s="258">
        <f t="shared" si="119"/>
        <v>1000000000000</v>
      </c>
    </row>
    <row r="486" spans="3:27" outlineLevel="1">
      <c r="C486" s="256" t="s">
        <v>285</v>
      </c>
      <c r="D486" s="256"/>
      <c r="E486" s="262"/>
      <c r="F486" s="262"/>
      <c r="G486" s="262"/>
      <c r="H486" s="262"/>
      <c r="I486" s="262"/>
      <c r="J486" s="262"/>
      <c r="K486" s="262"/>
      <c r="L486" s="262"/>
      <c r="M486" s="262">
        <f>(N486+N487)/2/((1+M$62/4))</f>
        <v>746366620727.51807</v>
      </c>
      <c r="N486" s="262">
        <f t="shared" ref="N486:Z486" si="128">(O486+O487)/2/((1+N$62/4))</f>
        <v>733846558663.89417</v>
      </c>
      <c r="O486" s="262">
        <f t="shared" si="128"/>
        <v>722715581347.39099</v>
      </c>
      <c r="P486" s="262">
        <f t="shared" si="128"/>
        <v>713456367990.63696</v>
      </c>
      <c r="Q486" s="262">
        <f t="shared" si="128"/>
        <v>706303782161.68152</v>
      </c>
      <c r="R486" s="262">
        <f t="shared" si="128"/>
        <v>699683387863.80212</v>
      </c>
      <c r="S486" s="262">
        <f t="shared" si="128"/>
        <v>696406600951.64148</v>
      </c>
      <c r="T486" s="262">
        <f t="shared" si="128"/>
        <v>697616015352.56042</v>
      </c>
      <c r="U486" s="262">
        <f t="shared" si="128"/>
        <v>704213068340.33911</v>
      </c>
      <c r="V486" s="262">
        <f t="shared" si="128"/>
        <v>715945987127.97888</v>
      </c>
      <c r="W486" s="262">
        <f t="shared" si="128"/>
        <v>736832567994.81262</v>
      </c>
      <c r="X486" s="262">
        <f t="shared" si="128"/>
        <v>770203672948.26526</v>
      </c>
      <c r="Y486" s="262">
        <f t="shared" si="128"/>
        <v>820482468276.98096</v>
      </c>
      <c r="Z486" s="262">
        <f t="shared" si="128"/>
        <v>893025937930.83789</v>
      </c>
      <c r="AA486" s="258">
        <f t="shared" si="119"/>
        <v>1000000000000</v>
      </c>
    </row>
    <row r="487" spans="3:27" outlineLevel="1">
      <c r="C487" s="256" t="s">
        <v>288</v>
      </c>
      <c r="D487" s="256"/>
      <c r="E487" s="262"/>
      <c r="F487" s="262"/>
      <c r="G487" s="262"/>
      <c r="H487" s="262"/>
      <c r="I487" s="262"/>
      <c r="J487" s="262"/>
      <c r="K487" s="262"/>
      <c r="L487" s="262"/>
      <c r="M487" s="262"/>
      <c r="N487" s="262">
        <f>(O487+O488)/2/((1+N$63/4))</f>
        <v>785934740502.62915</v>
      </c>
      <c r="O487" s="262">
        <f t="shared" ref="O487:Z487" si="129">(P487+P488)/2/((1+O$63/4))</f>
        <v>776590884410.86072</v>
      </c>
      <c r="P487" s="262">
        <f t="shared" si="129"/>
        <v>768778594935.14099</v>
      </c>
      <c r="Q487" s="262">
        <f t="shared" si="129"/>
        <v>762707994786.2041</v>
      </c>
      <c r="R487" s="262">
        <f t="shared" si="129"/>
        <v>757061959091.07666</v>
      </c>
      <c r="S487" s="262">
        <f t="shared" si="129"/>
        <v>754216533870.99329</v>
      </c>
      <c r="T487" s="262">
        <f t="shared" si="129"/>
        <v>755145155462.52734</v>
      </c>
      <c r="U487" s="262">
        <f t="shared" si="129"/>
        <v>760603477784.46704</v>
      </c>
      <c r="V487" s="262">
        <f t="shared" si="129"/>
        <v>770347942496.11121</v>
      </c>
      <c r="W487" s="262">
        <f t="shared" si="129"/>
        <v>787699418906.5293</v>
      </c>
      <c r="X487" s="262">
        <f t="shared" si="129"/>
        <v>815291901535.82092</v>
      </c>
      <c r="Y487" s="262">
        <f t="shared" si="129"/>
        <v>856488208648.59351</v>
      </c>
      <c r="Z487" s="262">
        <f t="shared" si="129"/>
        <v>915118089936.24487</v>
      </c>
      <c r="AA487" s="258">
        <f t="shared" si="119"/>
        <v>1000000000000</v>
      </c>
    </row>
    <row r="488" spans="3:27" outlineLevel="1">
      <c r="C488" s="256" t="s">
        <v>291</v>
      </c>
      <c r="D488" s="256"/>
      <c r="E488" s="262"/>
      <c r="F488" s="262"/>
      <c r="G488" s="262"/>
      <c r="H488" s="262"/>
      <c r="I488" s="262"/>
      <c r="J488" s="262"/>
      <c r="K488" s="262"/>
      <c r="L488" s="262"/>
      <c r="M488" s="262"/>
      <c r="N488" s="262"/>
      <c r="O488" s="262">
        <f>(P488+P489)/2/((1+O$64/4))</f>
        <v>821495132812.93066</v>
      </c>
      <c r="P488" s="262">
        <f t="shared" ref="P488:Z488" si="130">(Q488+Q489)/2/((1+P$64/4))</f>
        <v>815025707801.29846</v>
      </c>
      <c r="Q488" s="262">
        <f t="shared" si="130"/>
        <v>809975272629.01868</v>
      </c>
      <c r="R488" s="262">
        <f t="shared" si="130"/>
        <v>805260361057.39502</v>
      </c>
      <c r="S488" s="262">
        <f t="shared" si="130"/>
        <v>802851256744.10339</v>
      </c>
      <c r="T488" s="262">
        <f t="shared" si="130"/>
        <v>803560499034.07983</v>
      </c>
      <c r="U488" s="262">
        <f t="shared" si="130"/>
        <v>808011221698.03796</v>
      </c>
      <c r="V488" s="262">
        <f t="shared" si="130"/>
        <v>815982205350.30823</v>
      </c>
      <c r="W488" s="262">
        <f t="shared" si="130"/>
        <v>830180747007.21936</v>
      </c>
      <c r="X488" s="262">
        <f t="shared" si="130"/>
        <v>852678015842.03992</v>
      </c>
      <c r="Y488" s="262">
        <f t="shared" si="130"/>
        <v>886030421730.05603</v>
      </c>
      <c r="Z488" s="262">
        <f t="shared" si="130"/>
        <v>932990149245.61487</v>
      </c>
      <c r="AA488" s="258">
        <f t="shared" si="119"/>
        <v>1000000000000</v>
      </c>
    </row>
    <row r="489" spans="3:27" outlineLevel="1">
      <c r="C489" s="256" t="s">
        <v>294</v>
      </c>
      <c r="D489" s="256"/>
      <c r="E489" s="262"/>
      <c r="F489" s="262"/>
      <c r="G489" s="262"/>
      <c r="H489" s="262"/>
      <c r="I489" s="262"/>
      <c r="J489" s="262"/>
      <c r="K489" s="262"/>
      <c r="L489" s="262"/>
      <c r="M489" s="262"/>
      <c r="N489" s="262"/>
      <c r="O489" s="262"/>
      <c r="P489" s="262">
        <f>(Q489+Q490)/2/((1+P$65/4))</f>
        <v>853047438926.42224</v>
      </c>
      <c r="Q489" s="262">
        <f t="shared" ref="Q489:Z489" si="131">(R489+R490)/2/((1+Q$65/4))</f>
        <v>848911362999.08984</v>
      </c>
      <c r="R489" s="262">
        <f t="shared" si="131"/>
        <v>845038732271.91431</v>
      </c>
      <c r="S489" s="262">
        <f t="shared" si="131"/>
        <v>843039028067.78467</v>
      </c>
      <c r="T489" s="262">
        <f t="shared" si="131"/>
        <v>843579544827.04468</v>
      </c>
      <c r="U489" s="262">
        <f t="shared" si="131"/>
        <v>847167359166.3064</v>
      </c>
      <c r="V489" s="262">
        <f t="shared" si="131"/>
        <v>853609832135.29993</v>
      </c>
      <c r="W489" s="262">
        <f t="shared" si="131"/>
        <v>865089858882.65771</v>
      </c>
      <c r="X489" s="262">
        <f t="shared" si="131"/>
        <v>883229404320.58667</v>
      </c>
      <c r="Y489" s="262">
        <f t="shared" si="131"/>
        <v>909974138781.85095</v>
      </c>
      <c r="Z489" s="262">
        <f t="shared" si="131"/>
        <v>947315849137.03345</v>
      </c>
      <c r="AA489" s="258">
        <f t="shared" si="119"/>
        <v>1000000000000</v>
      </c>
    </row>
    <row r="490" spans="3:27" outlineLevel="1">
      <c r="C490" s="256" t="s">
        <v>297</v>
      </c>
      <c r="D490" s="256"/>
      <c r="E490" s="262"/>
      <c r="F490" s="262"/>
      <c r="G490" s="262"/>
      <c r="H490" s="262"/>
      <c r="I490" s="262"/>
      <c r="J490" s="262"/>
      <c r="K490" s="262"/>
      <c r="L490" s="262"/>
      <c r="M490" s="262"/>
      <c r="N490" s="262"/>
      <c r="O490" s="262"/>
      <c r="P490" s="262"/>
      <c r="Q490" s="262">
        <f>(R490+R491)/2/((1+Q$66/4))</f>
        <v>880552977935.28699</v>
      </c>
      <c r="R490" s="262">
        <f t="shared" ref="R490:Z490" si="132">(S490+S491)/2/((1+R$66/4))</f>
        <v>877413295138.63574</v>
      </c>
      <c r="S490" s="262">
        <f t="shared" si="132"/>
        <v>875778887096.3833</v>
      </c>
      <c r="T490" s="262">
        <f t="shared" si="132"/>
        <v>876190763448.66028</v>
      </c>
      <c r="U490" s="262">
        <f t="shared" si="132"/>
        <v>879057193180.90198</v>
      </c>
      <c r="V490" s="262">
        <f t="shared" si="132"/>
        <v>884215322708.46692</v>
      </c>
      <c r="W490" s="262">
        <f t="shared" si="132"/>
        <v>893409865118.40491</v>
      </c>
      <c r="X490" s="262">
        <f t="shared" si="132"/>
        <v>907907259749.89795</v>
      </c>
      <c r="Y490" s="262">
        <f t="shared" si="132"/>
        <v>929191096797.672</v>
      </c>
      <c r="Z490" s="262">
        <f t="shared" si="132"/>
        <v>958714452822.5072</v>
      </c>
      <c r="AA490" s="258">
        <f t="shared" si="119"/>
        <v>1000000000000</v>
      </c>
    </row>
    <row r="491" spans="3:27" outlineLevel="1">
      <c r="C491" s="256" t="s">
        <v>300</v>
      </c>
      <c r="D491" s="256"/>
      <c r="E491" s="262"/>
      <c r="F491" s="262"/>
      <c r="G491" s="262"/>
      <c r="H491" s="262"/>
      <c r="I491" s="262"/>
      <c r="J491" s="262"/>
      <c r="K491" s="262"/>
      <c r="L491" s="262"/>
      <c r="M491" s="262"/>
      <c r="N491" s="262"/>
      <c r="O491" s="262"/>
      <c r="P491" s="262"/>
      <c r="Q491" s="262"/>
      <c r="R491" s="262">
        <f>(S491+S492)/2/((1+R$67/4))</f>
        <v>903474598260.75598</v>
      </c>
      <c r="S491" s="262">
        <f t="shared" ref="S491:Z491" si="133">(T491+T492)/2/((1+S$67/4))</f>
        <v>902154766677.75537</v>
      </c>
      <c r="T491" s="262">
        <f t="shared" si="133"/>
        <v>902468953387.48657</v>
      </c>
      <c r="U491" s="262">
        <f t="shared" si="133"/>
        <v>904743104639.78247</v>
      </c>
      <c r="V491" s="262">
        <f t="shared" si="133"/>
        <v>908842472809.38342</v>
      </c>
      <c r="W491" s="262">
        <f t="shared" si="133"/>
        <v>916151919593.16968</v>
      </c>
      <c r="X491" s="262">
        <f t="shared" si="133"/>
        <v>927658170812.16797</v>
      </c>
      <c r="Y491" s="262">
        <f t="shared" si="133"/>
        <v>944494872317.28943</v>
      </c>
      <c r="Z491" s="262">
        <f t="shared" si="133"/>
        <v>967730891732.14844</v>
      </c>
      <c r="AA491" s="258">
        <f t="shared" si="119"/>
        <v>1000000000000</v>
      </c>
    </row>
    <row r="492" spans="3:27" outlineLevel="1">
      <c r="C492" s="256" t="s">
        <v>303</v>
      </c>
      <c r="D492" s="256"/>
      <c r="E492" s="262"/>
      <c r="F492" s="262"/>
      <c r="G492" s="262"/>
      <c r="H492" s="262"/>
      <c r="I492" s="262"/>
      <c r="J492" s="262"/>
      <c r="K492" s="262"/>
      <c r="L492" s="262"/>
      <c r="M492" s="262"/>
      <c r="N492" s="262"/>
      <c r="O492" s="262"/>
      <c r="P492" s="262"/>
      <c r="Q492" s="262"/>
      <c r="R492" s="262"/>
      <c r="S492" s="262">
        <f>(T492+T493)/2/((1+S$68/4))</f>
        <v>923218266840.48047</v>
      </c>
      <c r="T492" s="262">
        <f t="shared" ref="T492:Z492" si="134">(U492+U493)/2/((1+T$68/4))</f>
        <v>923458334831.61121</v>
      </c>
      <c r="U492" s="262">
        <f t="shared" si="134"/>
        <v>925252800725.82239</v>
      </c>
      <c r="V492" s="262">
        <f t="shared" si="134"/>
        <v>928491928969.72607</v>
      </c>
      <c r="W492" s="262">
        <f t="shared" si="134"/>
        <v>934268972833.18896</v>
      </c>
      <c r="X492" s="262">
        <f t="shared" si="134"/>
        <v>943351522499.48132</v>
      </c>
      <c r="Y492" s="262">
        <f t="shared" si="134"/>
        <v>956607651863.83228</v>
      </c>
      <c r="Z492" s="262">
        <f t="shared" si="134"/>
        <v>974829908537.15771</v>
      </c>
      <c r="AA492" s="258">
        <f t="shared" si="119"/>
        <v>1000000000000</v>
      </c>
    </row>
    <row r="493" spans="3:27" outlineLevel="1">
      <c r="C493" s="256" t="s">
        <v>306</v>
      </c>
      <c r="D493" s="256"/>
      <c r="E493" s="262"/>
      <c r="F493" s="262"/>
      <c r="G493" s="262"/>
      <c r="H493" s="262"/>
      <c r="I493" s="262"/>
      <c r="J493" s="262"/>
      <c r="K493" s="262"/>
      <c r="L493" s="262"/>
      <c r="M493" s="262"/>
      <c r="N493" s="262"/>
      <c r="O493" s="262"/>
      <c r="P493" s="262"/>
      <c r="Q493" s="262"/>
      <c r="R493" s="262"/>
      <c r="S493" s="262"/>
      <c r="T493" s="262">
        <f>(U493+U494)/2/((1+T$69/4))</f>
        <v>940108204948.6676</v>
      </c>
      <c r="U493" s="262">
        <f t="shared" ref="U493:Z493" si="135">(V493+V494)/2/((1+U$69/4))</f>
        <v>941518188360.33813</v>
      </c>
      <c r="V493" s="262">
        <f t="shared" si="135"/>
        <v>944066065702.3551</v>
      </c>
      <c r="W493" s="262">
        <f t="shared" si="135"/>
        <v>948611202761.39026</v>
      </c>
      <c r="X493" s="262">
        <f t="shared" si="135"/>
        <v>955750034957.54248</v>
      </c>
      <c r="Y493" s="262">
        <f t="shared" si="135"/>
        <v>966148575481.21228</v>
      </c>
      <c r="Z493" s="262">
        <f t="shared" si="135"/>
        <v>980398815552.04492</v>
      </c>
      <c r="AA493" s="258">
        <f t="shared" si="119"/>
        <v>1000000000000</v>
      </c>
    </row>
    <row r="494" spans="3:27" outlineLevel="1">
      <c r="C494" s="256" t="s">
        <v>309</v>
      </c>
      <c r="D494" s="256"/>
      <c r="E494" s="262"/>
      <c r="F494" s="262"/>
      <c r="G494" s="262"/>
      <c r="H494" s="262"/>
      <c r="I494" s="262"/>
      <c r="J494" s="262"/>
      <c r="K494" s="262"/>
      <c r="L494" s="262"/>
      <c r="M494" s="262"/>
      <c r="N494" s="262"/>
      <c r="O494" s="262"/>
      <c r="P494" s="262"/>
      <c r="Q494" s="262"/>
      <c r="R494" s="262"/>
      <c r="S494" s="262"/>
      <c r="T494" s="262"/>
      <c r="U494" s="262">
        <f>(V494+V495)/2/((1+U$70/4))</f>
        <v>954349114862.19446</v>
      </c>
      <c r="V494" s="262">
        <f t="shared" ref="V494:Z494" si="136">(W494+W495)/2/((1+V$70/4))</f>
        <v>956346223589.95398</v>
      </c>
      <c r="W494" s="262">
        <f t="shared" si="136"/>
        <v>959909455943.76855</v>
      </c>
      <c r="X494" s="262">
        <f t="shared" si="136"/>
        <v>965501862415.33142</v>
      </c>
      <c r="Y494" s="262">
        <f t="shared" si="136"/>
        <v>973635307746.30029</v>
      </c>
      <c r="Z494" s="262">
        <f t="shared" si="136"/>
        <v>984754865446.27747</v>
      </c>
      <c r="AA494" s="258">
        <f t="shared" si="119"/>
        <v>1000000000000</v>
      </c>
    </row>
    <row r="495" spans="3:27" outlineLevel="1">
      <c r="C495" s="256" t="s">
        <v>312</v>
      </c>
      <c r="D495" s="256"/>
      <c r="E495" s="262"/>
      <c r="F495" s="262"/>
      <c r="G495" s="262"/>
      <c r="H495" s="262"/>
      <c r="I495" s="262"/>
      <c r="J495" s="262"/>
      <c r="K495" s="262"/>
      <c r="L495" s="262"/>
      <c r="M495" s="262"/>
      <c r="N495" s="262"/>
      <c r="O495" s="262"/>
      <c r="P495" s="262"/>
      <c r="Q495" s="262"/>
      <c r="R495" s="262"/>
      <c r="S495" s="262"/>
      <c r="T495" s="262"/>
      <c r="U495" s="262"/>
      <c r="V495" s="262">
        <f>(W495+W496)/2/((1+V$71/4))</f>
        <v>965989977448.73499</v>
      </c>
      <c r="W495" s="262">
        <f t="shared" ref="W495:Z495" si="137">(X495+X496)/2/((1+W$71/4))</f>
        <v>968775706537.17969</v>
      </c>
      <c r="X495" s="262">
        <f t="shared" si="137"/>
        <v>973145309895.21631</v>
      </c>
      <c r="Y495" s="262">
        <f t="shared" si="137"/>
        <v>979492758123.05054</v>
      </c>
      <c r="Z495" s="262">
        <f t="shared" si="137"/>
        <v>988154549287.73901</v>
      </c>
      <c r="AA495" s="258">
        <f t="shared" si="119"/>
        <v>1000000000000</v>
      </c>
    </row>
    <row r="496" spans="3:27" outlineLevel="1">
      <c r="C496" s="256" t="s">
        <v>315</v>
      </c>
      <c r="D496" s="256"/>
      <c r="E496" s="262"/>
      <c r="F496" s="262"/>
      <c r="G496" s="262"/>
      <c r="H496" s="262"/>
      <c r="I496" s="262"/>
      <c r="J496" s="262"/>
      <c r="K496" s="262"/>
      <c r="L496" s="262"/>
      <c r="M496" s="262"/>
      <c r="N496" s="262"/>
      <c r="O496" s="262"/>
      <c r="P496" s="262"/>
      <c r="Q496" s="262"/>
      <c r="R496" s="262"/>
      <c r="S496" s="262"/>
      <c r="T496" s="262"/>
      <c r="U496" s="262"/>
      <c r="V496" s="262"/>
      <c r="W496" s="262">
        <f>(X496+X497)/2/((1+W$72/4))</f>
        <v>975712691777.10913</v>
      </c>
      <c r="X496" s="262">
        <f t="shared" ref="X496:Z496" si="138">(Y496+Y497)/2/((1+X$72/4))</f>
        <v>979119967787.17261</v>
      </c>
      <c r="Y496" s="262">
        <f t="shared" si="138"/>
        <v>984064926172.70093</v>
      </c>
      <c r="Z496" s="262">
        <f t="shared" si="138"/>
        <v>990803179792.45923</v>
      </c>
      <c r="AA496" s="258">
        <f t="shared" si="119"/>
        <v>1000000000000</v>
      </c>
    </row>
    <row r="497" spans="3:30" outlineLevel="1">
      <c r="C497" s="256" t="s">
        <v>764</v>
      </c>
      <c r="D497" s="256"/>
      <c r="E497" s="262"/>
      <c r="F497" s="262"/>
      <c r="G497" s="262"/>
      <c r="H497" s="262"/>
      <c r="I497" s="262"/>
      <c r="J497" s="262"/>
      <c r="K497" s="262"/>
      <c r="L497" s="262"/>
      <c r="M497" s="262"/>
      <c r="N497" s="262"/>
      <c r="O497" s="262"/>
      <c r="P497" s="262"/>
      <c r="Q497" s="262"/>
      <c r="R497" s="262"/>
      <c r="S497" s="262"/>
      <c r="T497" s="262"/>
      <c r="U497" s="262"/>
      <c r="V497" s="262"/>
      <c r="W497" s="262"/>
      <c r="X497" s="262">
        <f>(Y497+Y498)/2/((1+X$73/4))</f>
        <v>983780319718.29248</v>
      </c>
      <c r="Y497" s="262">
        <f t="shared" ref="Y497:Z497" si="139">(Z497+Z498)/2/((1+Y$73/4))</f>
        <v>987627426181.5083</v>
      </c>
      <c r="Z497" s="262">
        <f t="shared" si="139"/>
        <v>992863856168.65503</v>
      </c>
      <c r="AA497" s="258">
        <f t="shared" si="119"/>
        <v>1000000000000</v>
      </c>
    </row>
    <row r="498" spans="3:30" outlineLevel="1">
      <c r="C498" s="256" t="s">
        <v>765</v>
      </c>
      <c r="D498" s="256"/>
      <c r="E498" s="262"/>
      <c r="F498" s="262"/>
      <c r="G498" s="262"/>
      <c r="H498" s="262"/>
      <c r="I498" s="262"/>
      <c r="J498" s="262"/>
      <c r="K498" s="262"/>
      <c r="L498" s="262"/>
      <c r="M498" s="262"/>
      <c r="N498" s="262"/>
      <c r="O498" s="262"/>
      <c r="P498" s="262"/>
      <c r="Q498" s="262"/>
      <c r="R498" s="262"/>
      <c r="S498" s="262"/>
      <c r="T498" s="262"/>
      <c r="U498" s="262"/>
      <c r="V498" s="262"/>
      <c r="W498" s="262"/>
      <c r="X498" s="262"/>
      <c r="Y498" s="262">
        <f>(Z498+Z499)/2/((1+Y$74/4))</f>
        <v>990399343283.17786</v>
      </c>
      <c r="Z498" s="262">
        <f t="shared" ref="Z498" si="140">(AA498+AA499)/2/((1+Z$74/4))</f>
        <v>994465388321.36768</v>
      </c>
      <c r="AA498" s="258">
        <f t="shared" si="119"/>
        <v>1000000000000</v>
      </c>
    </row>
    <row r="499" spans="3:30" outlineLevel="1">
      <c r="C499" s="256" t="s">
        <v>766</v>
      </c>
      <c r="D499" s="256"/>
      <c r="E499" s="262"/>
      <c r="F499" s="262"/>
      <c r="G499" s="262"/>
      <c r="H499" s="262"/>
      <c r="I499" s="262"/>
      <c r="J499" s="262"/>
      <c r="K499" s="262"/>
      <c r="L499" s="262"/>
      <c r="M499" s="262"/>
      <c r="N499" s="262"/>
      <c r="O499" s="262"/>
      <c r="P499" s="262"/>
      <c r="Q499" s="262"/>
      <c r="R499" s="262"/>
      <c r="S499" s="262"/>
      <c r="T499" s="262"/>
      <c r="U499" s="262"/>
      <c r="V499" s="262"/>
      <c r="W499" s="262"/>
      <c r="X499" s="262"/>
      <c r="Y499" s="262"/>
      <c r="Z499" s="262">
        <f>(AA499+AA500)/2/((1+Z$75/4))</f>
        <v>995709049288.95166</v>
      </c>
      <c r="AA499" s="258">
        <f t="shared" si="119"/>
        <v>1000000000000</v>
      </c>
    </row>
    <row r="500" spans="3:30" outlineLevel="1">
      <c r="C500" s="256" t="s">
        <v>824</v>
      </c>
      <c r="D500" s="256"/>
      <c r="E500" s="262"/>
      <c r="F500" s="262"/>
      <c r="G500" s="262"/>
      <c r="H500" s="262"/>
      <c r="I500" s="262"/>
      <c r="J500" s="262"/>
      <c r="K500" s="262"/>
      <c r="L500" s="262"/>
      <c r="M500" s="262"/>
      <c r="N500" s="262"/>
      <c r="O500" s="262"/>
      <c r="P500" s="262"/>
      <c r="Q500" s="262"/>
      <c r="R500" s="262"/>
      <c r="S500" s="262"/>
      <c r="T500" s="262"/>
      <c r="U500" s="262"/>
      <c r="V500" s="262"/>
      <c r="W500" s="262"/>
      <c r="X500" s="262"/>
      <c r="Y500" s="262"/>
      <c r="Z500" s="262"/>
      <c r="AA500" s="258">
        <f t="shared" si="119"/>
        <v>1000000000000</v>
      </c>
    </row>
    <row r="501" spans="3:30" outlineLevel="1">
      <c r="C501" s="256" t="s">
        <v>2371</v>
      </c>
      <c r="D501" s="257"/>
      <c r="E501" s="255"/>
      <c r="F501" s="255"/>
      <c r="G501" s="255"/>
      <c r="H501" s="255"/>
      <c r="I501" s="255"/>
      <c r="J501" s="255"/>
      <c r="K501" s="255"/>
      <c r="L501" s="255"/>
      <c r="M501" s="255"/>
      <c r="N501" s="255"/>
      <c r="O501" s="255"/>
      <c r="P501" s="255"/>
      <c r="Q501" s="255"/>
      <c r="R501" s="255"/>
      <c r="S501" s="255"/>
      <c r="T501" s="255"/>
      <c r="U501" s="255"/>
      <c r="V501" s="255"/>
      <c r="W501" s="172"/>
    </row>
    <row r="502" spans="3:30" outlineLevel="1"/>
    <row r="503" spans="3:30" outlineLevel="1">
      <c r="C503" s="256"/>
      <c r="D503" s="256" t="s">
        <v>256</v>
      </c>
      <c r="E503" s="256" t="s">
        <v>257</v>
      </c>
      <c r="F503" s="256" t="s">
        <v>262</v>
      </c>
      <c r="G503" s="256" t="s">
        <v>265</v>
      </c>
      <c r="H503" s="256" t="s">
        <v>268</v>
      </c>
      <c r="I503" s="256" t="s">
        <v>271</v>
      </c>
      <c r="J503" s="256" t="s">
        <v>274</v>
      </c>
      <c r="K503" s="256" t="s">
        <v>277</v>
      </c>
      <c r="L503" s="256" t="s">
        <v>280</v>
      </c>
      <c r="M503" s="256" t="s">
        <v>283</v>
      </c>
      <c r="N503" s="256" t="s">
        <v>286</v>
      </c>
      <c r="O503" s="256" t="s">
        <v>289</v>
      </c>
      <c r="P503" s="256" t="s">
        <v>292</v>
      </c>
      <c r="Q503" s="256" t="s">
        <v>295</v>
      </c>
      <c r="R503" s="256" t="s">
        <v>298</v>
      </c>
      <c r="S503" s="256" t="s">
        <v>301</v>
      </c>
      <c r="T503" s="256" t="s">
        <v>304</v>
      </c>
      <c r="U503" s="256" t="s">
        <v>307</v>
      </c>
      <c r="V503" s="256" t="s">
        <v>310</v>
      </c>
      <c r="W503" s="256" t="s">
        <v>313</v>
      </c>
      <c r="X503" s="256" t="s">
        <v>804</v>
      </c>
      <c r="Y503" s="256" t="s">
        <v>805</v>
      </c>
      <c r="Z503" s="256" t="s">
        <v>806</v>
      </c>
      <c r="AA503" s="256" t="s">
        <v>807</v>
      </c>
    </row>
    <row r="504" spans="3:30" outlineLevel="1">
      <c r="C504" s="256" t="s">
        <v>258</v>
      </c>
      <c r="D504" s="256"/>
      <c r="E504" s="256" t="s">
        <v>259</v>
      </c>
      <c r="F504" s="256" t="s">
        <v>263</v>
      </c>
      <c r="G504" s="256" t="s">
        <v>266</v>
      </c>
      <c r="H504" s="256" t="s">
        <v>269</v>
      </c>
      <c r="I504" s="256" t="s">
        <v>272</v>
      </c>
      <c r="J504" s="256" t="s">
        <v>275</v>
      </c>
      <c r="K504" s="256" t="s">
        <v>278</v>
      </c>
      <c r="L504" s="256" t="s">
        <v>281</v>
      </c>
      <c r="M504" s="256" t="s">
        <v>284</v>
      </c>
      <c r="N504" s="256" t="s">
        <v>287</v>
      </c>
      <c r="O504" s="256" t="s">
        <v>290</v>
      </c>
      <c r="P504" s="256" t="s">
        <v>293</v>
      </c>
      <c r="Q504" s="256" t="s">
        <v>296</v>
      </c>
      <c r="R504" s="256" t="s">
        <v>299</v>
      </c>
      <c r="S504" s="256" t="s">
        <v>302</v>
      </c>
      <c r="T504" s="256" t="s">
        <v>305</v>
      </c>
      <c r="U504" s="256" t="s">
        <v>308</v>
      </c>
      <c r="V504" s="256" t="s">
        <v>311</v>
      </c>
      <c r="W504" s="256" t="s">
        <v>314</v>
      </c>
      <c r="X504" s="256" t="s">
        <v>784</v>
      </c>
      <c r="Y504" s="256" t="s">
        <v>785</v>
      </c>
      <c r="Z504" s="256" t="s">
        <v>786</v>
      </c>
      <c r="AA504" s="256" t="s">
        <v>787</v>
      </c>
      <c r="AB504" s="258" t="s">
        <v>260</v>
      </c>
    </row>
    <row r="505" spans="3:30" outlineLevel="1">
      <c r="C505" s="256"/>
      <c r="D505" s="259">
        <f>(E505+E506)/2/((1+D$53/4)^($D$17))</f>
        <v>268096495252.93683</v>
      </c>
      <c r="E505" s="262">
        <f t="shared" ref="E505:AA505" si="141">(F505+F506)/2/((1+E$53/4))</f>
        <v>229688652545.67944</v>
      </c>
      <c r="F505" s="262">
        <f t="shared" si="141"/>
        <v>200154316963.00055</v>
      </c>
      <c r="G505" s="262">
        <f t="shared" si="141"/>
        <v>173828385612.01651</v>
      </c>
      <c r="H505" s="262">
        <f t="shared" si="141"/>
        <v>150080082833.49435</v>
      </c>
      <c r="I505" s="262">
        <f t="shared" si="141"/>
        <v>128860206939.00879</v>
      </c>
      <c r="J505" s="262">
        <f t="shared" si="141"/>
        <v>109954777181.05482</v>
      </c>
      <c r="K505" s="262">
        <f t="shared" si="141"/>
        <v>93677856827.956558</v>
      </c>
      <c r="L505" s="262">
        <f t="shared" si="141"/>
        <v>80034271953.384277</v>
      </c>
      <c r="M505" s="262">
        <f t="shared" si="141"/>
        <v>68711275261.380867</v>
      </c>
      <c r="N505" s="262">
        <f t="shared" si="141"/>
        <v>59207682574.073837</v>
      </c>
      <c r="O505" s="262">
        <f t="shared" si="141"/>
        <v>51740287498.815178</v>
      </c>
      <c r="P505" s="262">
        <f t="shared" si="141"/>
        <v>46132273766.351639</v>
      </c>
      <c r="Q505" s="262">
        <f t="shared" si="141"/>
        <v>42102756098.424339</v>
      </c>
      <c r="R505" s="262">
        <f t="shared" si="141"/>
        <v>38672912841.700401</v>
      </c>
      <c r="S505" s="262">
        <f t="shared" si="141"/>
        <v>36919921433.281944</v>
      </c>
      <c r="T505" s="262">
        <f t="shared" si="141"/>
        <v>37091656888.9048</v>
      </c>
      <c r="U505" s="262">
        <f t="shared" si="141"/>
        <v>39545225911.246017</v>
      </c>
      <c r="V505" s="262">
        <f t="shared" si="141"/>
        <v>44556463956.338776</v>
      </c>
      <c r="W505" s="262">
        <f t="shared" si="141"/>
        <v>54847834388.165154</v>
      </c>
      <c r="X505" s="262">
        <f t="shared" si="141"/>
        <v>75059690509.196396</v>
      </c>
      <c r="Y505" s="262">
        <f t="shared" si="141"/>
        <v>115881062989.75099</v>
      </c>
      <c r="Z505" s="262">
        <f t="shared" si="141"/>
        <v>203144263369.24173</v>
      </c>
      <c r="AA505" s="262">
        <f t="shared" si="141"/>
        <v>414755130128.78992</v>
      </c>
      <c r="AB505" s="258">
        <f t="shared" ref="AB505:AB529" si="142">$C$15*10^6</f>
        <v>1000000000000</v>
      </c>
      <c r="AD505" s="261">
        <f>AA$50*10^6</f>
        <v>268096495252.93689</v>
      </c>
    </row>
    <row r="506" spans="3:30" outlineLevel="1">
      <c r="C506" s="256" t="s">
        <v>261</v>
      </c>
      <c r="D506" s="256"/>
      <c r="E506" s="262">
        <f>(F506+F507)/2/((1+E$54/4))</f>
        <v>310448613081.14868</v>
      </c>
      <c r="F506" s="262">
        <f t="shared" ref="F506:AA506" si="143">(G506+G507)/2/((1+F$54/4))</f>
        <v>277913128023.90839</v>
      </c>
      <c r="G506" s="262">
        <f t="shared" si="143"/>
        <v>248039649161.22607</v>
      </c>
      <c r="H506" s="262">
        <f t="shared" si="143"/>
        <v>220276988916.90579</v>
      </c>
      <c r="I506" s="262">
        <f t="shared" si="143"/>
        <v>194696391889.64978</v>
      </c>
      <c r="J506" s="262">
        <f t="shared" si="143"/>
        <v>171176750279.85507</v>
      </c>
      <c r="K506" s="262">
        <f t="shared" si="143"/>
        <v>150250983007.74771</v>
      </c>
      <c r="L506" s="262">
        <f t="shared" si="143"/>
        <v>132117887034.08873</v>
      </c>
      <c r="M506" s="262">
        <f t="shared" si="143"/>
        <v>116568670827.19609</v>
      </c>
      <c r="N506" s="262">
        <f t="shared" si="143"/>
        <v>103097687120.69948</v>
      </c>
      <c r="O506" s="262">
        <f t="shared" si="143"/>
        <v>92162798235.688034</v>
      </c>
      <c r="P506" s="262">
        <f t="shared" si="143"/>
        <v>83677750973.407654</v>
      </c>
      <c r="Q506" s="262">
        <f t="shared" si="143"/>
        <v>77363572641.990677</v>
      </c>
      <c r="R506" s="262">
        <f t="shared" si="143"/>
        <v>71824210747.578705</v>
      </c>
      <c r="S506" s="262">
        <f t="shared" si="143"/>
        <v>68735963198.246552</v>
      </c>
      <c r="T506" s="262">
        <f t="shared" si="143"/>
        <v>68506691777.887405</v>
      </c>
      <c r="U506" s="262">
        <f t="shared" si="143"/>
        <v>71608994195.227493</v>
      </c>
      <c r="V506" s="262">
        <f t="shared" si="143"/>
        <v>78229370292.389694</v>
      </c>
      <c r="W506" s="262">
        <f t="shared" si="143"/>
        <v>91877599017.8461</v>
      </c>
      <c r="X506" s="262">
        <f t="shared" si="143"/>
        <v>117819709622.04372</v>
      </c>
      <c r="Y506" s="262">
        <f t="shared" si="143"/>
        <v>167229542320.09653</v>
      </c>
      <c r="Z506" s="262">
        <f t="shared" si="143"/>
        <v>264563973709.85223</v>
      </c>
      <c r="AA506" s="262">
        <f t="shared" si="143"/>
        <v>477869679545.60986</v>
      </c>
      <c r="AB506" s="258">
        <f t="shared" si="142"/>
        <v>1000000000000</v>
      </c>
    </row>
    <row r="507" spans="3:30" outlineLevel="1">
      <c r="C507" s="256" t="s">
        <v>264</v>
      </c>
      <c r="D507" s="256"/>
      <c r="E507" s="256"/>
      <c r="F507" s="262">
        <f>(G507+G508)/2/((1+F$55/4))</f>
        <v>362544885188.1756</v>
      </c>
      <c r="G507" s="262">
        <f t="shared" ref="G507:AA507" si="144">(H507+H508)/2/((1+G$55/4))</f>
        <v>330966123625.02283</v>
      </c>
      <c r="H507" s="262">
        <f t="shared" si="144"/>
        <v>300883930773.32849</v>
      </c>
      <c r="I507" s="262">
        <f t="shared" si="144"/>
        <v>272447645671.40527</v>
      </c>
      <c r="J507" s="262">
        <f t="shared" si="144"/>
        <v>245605573588.81366</v>
      </c>
      <c r="K507" s="262">
        <f t="shared" si="144"/>
        <v>221056902718.2547</v>
      </c>
      <c r="L507" s="262">
        <f t="shared" si="144"/>
        <v>199180013831.39417</v>
      </c>
      <c r="M507" s="262">
        <f t="shared" si="144"/>
        <v>179893088957.85129</v>
      </c>
      <c r="N507" s="262">
        <f t="shared" si="144"/>
        <v>162726800920.18533</v>
      </c>
      <c r="O507" s="262">
        <f t="shared" si="144"/>
        <v>148398295914.08917</v>
      </c>
      <c r="P507" s="262">
        <f t="shared" si="144"/>
        <v>136963358763.68279</v>
      </c>
      <c r="Q507" s="262">
        <f t="shared" si="144"/>
        <v>128197445391.93123</v>
      </c>
      <c r="R507" s="262">
        <f t="shared" si="144"/>
        <v>120311132221.4697</v>
      </c>
      <c r="S507" s="262">
        <f t="shared" si="144"/>
        <v>115625011653.40829</v>
      </c>
      <c r="T507" s="262">
        <f t="shared" si="144"/>
        <v>114748514806.41557</v>
      </c>
      <c r="U507" s="262">
        <f t="shared" si="144"/>
        <v>118278180151.94685</v>
      </c>
      <c r="V507" s="262">
        <f t="shared" si="144"/>
        <v>126256468970.59373</v>
      </c>
      <c r="W507" s="262">
        <f t="shared" si="144"/>
        <v>142905972927.80725</v>
      </c>
      <c r="X507" s="262">
        <f t="shared" si="144"/>
        <v>173833176579.43066</v>
      </c>
      <c r="Y507" s="262">
        <f t="shared" si="144"/>
        <v>230053193174.99371</v>
      </c>
      <c r="Z507" s="262">
        <f t="shared" si="144"/>
        <v>333550676545.32373</v>
      </c>
      <c r="AA507" s="262">
        <f t="shared" si="144"/>
        <v>541698853657.80035</v>
      </c>
      <c r="AB507" s="258">
        <f t="shared" si="142"/>
        <v>1000000000000</v>
      </c>
    </row>
    <row r="508" spans="3:30" outlineLevel="1">
      <c r="C508" s="256" t="s">
        <v>267</v>
      </c>
      <c r="D508" s="256"/>
      <c r="E508" s="262"/>
      <c r="F508" s="262"/>
      <c r="G508" s="262">
        <f>(H508+H509)/2/((1+G$56/4))</f>
        <v>417537920216.37402</v>
      </c>
      <c r="H508" s="262">
        <f t="shared" ref="H508:AA508" si="145">(I508+I509)/2/((1+H$56/4))</f>
        <v>386962744730.38422</v>
      </c>
      <c r="I508" s="262">
        <f t="shared" si="145"/>
        <v>357443935831.23883</v>
      </c>
      <c r="J508" s="262">
        <f t="shared" si="145"/>
        <v>328967639475.98529</v>
      </c>
      <c r="K508" s="262">
        <f t="shared" si="145"/>
        <v>302322786444.43768</v>
      </c>
      <c r="L508" s="262">
        <f t="shared" si="145"/>
        <v>278017358411.91931</v>
      </c>
      <c r="M508" s="262">
        <f t="shared" si="145"/>
        <v>256086518316.76331</v>
      </c>
      <c r="N508" s="262">
        <f t="shared" si="145"/>
        <v>236119466285.12048</v>
      </c>
      <c r="O508" s="262">
        <f t="shared" si="145"/>
        <v>219056264215.76193</v>
      </c>
      <c r="P508" s="262">
        <f t="shared" si="145"/>
        <v>205111420952.18411</v>
      </c>
      <c r="Q508" s="262">
        <f t="shared" si="145"/>
        <v>194151420973.26181</v>
      </c>
      <c r="R508" s="262">
        <f t="shared" si="145"/>
        <v>184082873274.24637</v>
      </c>
      <c r="S508" s="262">
        <f t="shared" si="145"/>
        <v>177803691720.94824</v>
      </c>
      <c r="T508" s="262">
        <f t="shared" si="145"/>
        <v>176136101646.28229</v>
      </c>
      <c r="U508" s="262">
        <f t="shared" si="145"/>
        <v>179795791419.32953</v>
      </c>
      <c r="V508" s="262">
        <f t="shared" si="145"/>
        <v>188659687148.07172</v>
      </c>
      <c r="W508" s="262">
        <f t="shared" si="145"/>
        <v>207489872791.01993</v>
      </c>
      <c r="X508" s="262">
        <f t="shared" si="145"/>
        <v>241928825602.52817</v>
      </c>
      <c r="Y508" s="262">
        <f t="shared" si="145"/>
        <v>302283036679.24738</v>
      </c>
      <c r="Z508" s="262">
        <f t="shared" si="145"/>
        <v>407406595013.98846</v>
      </c>
      <c r="AA508" s="262">
        <f t="shared" si="145"/>
        <v>604188135111.55688</v>
      </c>
      <c r="AB508" s="258">
        <f t="shared" si="142"/>
        <v>1000000000000</v>
      </c>
    </row>
    <row r="509" spans="3:30" outlineLevel="1">
      <c r="C509" s="256" t="s">
        <v>270</v>
      </c>
      <c r="D509" s="256"/>
      <c r="E509" s="262"/>
      <c r="F509" s="262"/>
      <c r="G509" s="262"/>
      <c r="H509" s="262">
        <f>(I509+I510)/2/((1+H$57/4))</f>
        <v>473428076412.27106</v>
      </c>
      <c r="I509" s="262">
        <f t="shared" ref="I509:AA509" si="146">(J509+J510)/2/((1+I$57/4))</f>
        <v>444488548673.80579</v>
      </c>
      <c r="J509" s="262">
        <f t="shared" si="146"/>
        <v>416069859507.76422</v>
      </c>
      <c r="K509" s="262">
        <f t="shared" si="146"/>
        <v>388975863652.04834</v>
      </c>
      <c r="L509" s="262">
        <f t="shared" si="146"/>
        <v>363781235214.99432</v>
      </c>
      <c r="M509" s="262">
        <f t="shared" si="146"/>
        <v>340607852780.61102</v>
      </c>
      <c r="N509" s="262">
        <f t="shared" si="146"/>
        <v>319109112008.39819</v>
      </c>
      <c r="O509" s="262">
        <f t="shared" si="146"/>
        <v>300373267860.63818</v>
      </c>
      <c r="P509" s="262">
        <f t="shared" si="146"/>
        <v>284754567403.02277</v>
      </c>
      <c r="Q509" s="262">
        <f t="shared" si="146"/>
        <v>272221851770.78171</v>
      </c>
      <c r="R509" s="262">
        <f t="shared" si="146"/>
        <v>260508253950.88562</v>
      </c>
      <c r="S509" s="262">
        <f t="shared" si="146"/>
        <v>252925123284.66138</v>
      </c>
      <c r="T509" s="262">
        <f t="shared" si="146"/>
        <v>250479862812.9736</v>
      </c>
      <c r="U509" s="262">
        <f t="shared" si="146"/>
        <v>253984932482.67465</v>
      </c>
      <c r="V509" s="262">
        <f t="shared" si="146"/>
        <v>263166050548.83212</v>
      </c>
      <c r="W509" s="262">
        <f t="shared" si="146"/>
        <v>283084120163.55566</v>
      </c>
      <c r="X509" s="262">
        <f t="shared" si="146"/>
        <v>319149698350.15851</v>
      </c>
      <c r="Y509" s="262">
        <f t="shared" si="146"/>
        <v>380584476768.24982</v>
      </c>
      <c r="Z509" s="262">
        <f t="shared" si="146"/>
        <v>482908595180.43018</v>
      </c>
      <c r="AA509" s="262">
        <f t="shared" si="146"/>
        <v>663450612518.87012</v>
      </c>
      <c r="AB509" s="258">
        <f t="shared" si="142"/>
        <v>1000000000000</v>
      </c>
    </row>
    <row r="510" spans="3:30" outlineLevel="1">
      <c r="C510" s="256" t="s">
        <v>273</v>
      </c>
      <c r="D510" s="256"/>
      <c r="E510" s="262"/>
      <c r="F510" s="262"/>
      <c r="G510" s="262"/>
      <c r="H510" s="262"/>
      <c r="I510" s="262">
        <f>(J510+J511)/2/((1+I$58/4))</f>
        <v>528899907786.245</v>
      </c>
      <c r="J510" s="262">
        <f t="shared" ref="J510:AA510" si="147">(K510+K511)/2/((1+J$58/4))</f>
        <v>501937982804.70215</v>
      </c>
      <c r="K510" s="262">
        <f t="shared" si="147"/>
        <v>475838178028.25604</v>
      </c>
      <c r="L510" s="262">
        <f t="shared" si="147"/>
        <v>451184787866.93823</v>
      </c>
      <c r="M510" s="262">
        <f t="shared" si="147"/>
        <v>428150674735.75232</v>
      </c>
      <c r="N510" s="262">
        <f t="shared" si="147"/>
        <v>406449135665.38855</v>
      </c>
      <c r="O510" s="262">
        <f t="shared" si="147"/>
        <v>387228982567.38977</v>
      </c>
      <c r="P510" s="262">
        <f t="shared" si="147"/>
        <v>370942080188.22076</v>
      </c>
      <c r="Q510" s="262">
        <f t="shared" si="147"/>
        <v>357648437500.18597</v>
      </c>
      <c r="R510" s="262">
        <f t="shared" si="147"/>
        <v>345047100808.21954</v>
      </c>
      <c r="S510" s="262">
        <f t="shared" si="147"/>
        <v>336648057632.63934</v>
      </c>
      <c r="T510" s="262">
        <f t="shared" si="147"/>
        <v>333584585921.07489</v>
      </c>
      <c r="U510" s="262">
        <f t="shared" si="147"/>
        <v>336728219418.95056</v>
      </c>
      <c r="V510" s="262">
        <f t="shared" si="147"/>
        <v>345692808772.28259</v>
      </c>
      <c r="W510" s="262">
        <f t="shared" si="147"/>
        <v>365577217132.78748</v>
      </c>
      <c r="X510" s="262">
        <f t="shared" si="147"/>
        <v>401362195752.05322</v>
      </c>
      <c r="Y510" s="262">
        <f t="shared" si="147"/>
        <v>460999767844.75049</v>
      </c>
      <c r="Z510" s="262">
        <f t="shared" si="147"/>
        <v>556837693606.20093</v>
      </c>
      <c r="AA510" s="262">
        <f t="shared" si="147"/>
        <v>717981756490.97412</v>
      </c>
      <c r="AB510" s="258">
        <f t="shared" si="142"/>
        <v>1000000000000</v>
      </c>
    </row>
    <row r="511" spans="3:30" outlineLevel="1">
      <c r="C511" s="256" t="s">
        <v>276</v>
      </c>
      <c r="D511" s="256"/>
      <c r="E511" s="262"/>
      <c r="F511" s="262"/>
      <c r="G511" s="262"/>
      <c r="H511" s="262"/>
      <c r="I511" s="262"/>
      <c r="J511" s="262">
        <f>(K511+K512)/2/((1+J$59/4))</f>
        <v>582610040299.11584</v>
      </c>
      <c r="K511" s="262">
        <f t="shared" ref="K511:AA511" si="148">(L511+L512)/2/((1+K$59/4))</f>
        <v>558559857808.60046</v>
      </c>
      <c r="L511" s="262">
        <f t="shared" si="148"/>
        <v>535553005070.26276</v>
      </c>
      <c r="M511" s="262">
        <f t="shared" si="148"/>
        <v>513782281748.89862</v>
      </c>
      <c r="N511" s="262">
        <f t="shared" si="148"/>
        <v>493012682530.04419</v>
      </c>
      <c r="O511" s="262">
        <f t="shared" si="148"/>
        <v>474374685373.07294</v>
      </c>
      <c r="P511" s="262">
        <f t="shared" si="148"/>
        <v>458368677911.34119</v>
      </c>
      <c r="Q511" s="262">
        <f t="shared" si="148"/>
        <v>445121594945.73737</v>
      </c>
      <c r="R511" s="262">
        <f t="shared" si="148"/>
        <v>432419786813.89185</v>
      </c>
      <c r="S511" s="262">
        <f t="shared" si="148"/>
        <v>423758267962.55817</v>
      </c>
      <c r="T511" s="262">
        <f t="shared" si="148"/>
        <v>420322351637.65149</v>
      </c>
      <c r="U511" s="262">
        <f t="shared" si="148"/>
        <v>422997635715.90765</v>
      </c>
      <c r="V511" s="262">
        <f t="shared" si="148"/>
        <v>431334814507.59296</v>
      </c>
      <c r="W511" s="262">
        <f t="shared" si="148"/>
        <v>450235315998.76147</v>
      </c>
      <c r="X511" s="262">
        <f t="shared" si="148"/>
        <v>484131344673.54926</v>
      </c>
      <c r="Y511" s="262">
        <f t="shared" si="148"/>
        <v>539681514415.73468</v>
      </c>
      <c r="Z511" s="262">
        <f t="shared" si="148"/>
        <v>626449565649.64111</v>
      </c>
      <c r="AA511" s="262">
        <f t="shared" si="148"/>
        <v>766783142273.47107</v>
      </c>
      <c r="AB511" s="258">
        <f t="shared" si="142"/>
        <v>1000000000000</v>
      </c>
    </row>
    <row r="512" spans="3:30" outlineLevel="1">
      <c r="C512" s="256" t="s">
        <v>279</v>
      </c>
      <c r="D512" s="256"/>
      <c r="E512" s="262"/>
      <c r="F512" s="262"/>
      <c r="G512" s="262"/>
      <c r="H512" s="262"/>
      <c r="I512" s="262"/>
      <c r="J512" s="262"/>
      <c r="K512" s="262">
        <f>(L512+L513)/2/((1+K$60/4))</f>
        <v>634092728610.01282</v>
      </c>
      <c r="L512" s="262">
        <f t="shared" ref="L512:AA512" si="149">(M512+M513)/2/((1+L$60/4))</f>
        <v>613435365665.74133</v>
      </c>
      <c r="M512" s="262">
        <f t="shared" si="149"/>
        <v>593687171379.90417</v>
      </c>
      <c r="N512" s="262">
        <f t="shared" si="149"/>
        <v>574656300234.19446</v>
      </c>
      <c r="O512" s="262">
        <f t="shared" si="149"/>
        <v>557396620140.40979</v>
      </c>
      <c r="P512" s="262">
        <f t="shared" si="149"/>
        <v>542413347616.72321</v>
      </c>
      <c r="Q512" s="262">
        <f t="shared" si="149"/>
        <v>529872872655.29626</v>
      </c>
      <c r="R512" s="262">
        <f t="shared" si="149"/>
        <v>517737204686.6734</v>
      </c>
      <c r="S512" s="262">
        <f t="shared" si="149"/>
        <v>509312187135.46021</v>
      </c>
      <c r="T512" s="262">
        <f t="shared" si="149"/>
        <v>505764592973.25226</v>
      </c>
      <c r="U512" s="262">
        <f t="shared" si="149"/>
        <v>507951253727.39508</v>
      </c>
      <c r="V512" s="262">
        <f t="shared" si="149"/>
        <v>515404866976.26575</v>
      </c>
      <c r="W512" s="262">
        <f t="shared" si="149"/>
        <v>532650262877.16913</v>
      </c>
      <c r="X512" s="262">
        <f t="shared" si="149"/>
        <v>563523085112.47461</v>
      </c>
      <c r="Y512" s="262">
        <f t="shared" si="149"/>
        <v>613474379861.44812</v>
      </c>
      <c r="Z512" s="262">
        <f t="shared" si="149"/>
        <v>689766757766.04321</v>
      </c>
      <c r="AA512" s="262">
        <f t="shared" si="149"/>
        <v>809381784893.47815</v>
      </c>
      <c r="AB512" s="258">
        <f t="shared" si="142"/>
        <v>1000000000000</v>
      </c>
    </row>
    <row r="513" spans="3:28" outlineLevel="1">
      <c r="C513" s="256" t="s">
        <v>282</v>
      </c>
      <c r="D513" s="256"/>
      <c r="E513" s="262"/>
      <c r="F513" s="262"/>
      <c r="G513" s="262"/>
      <c r="H513" s="262"/>
      <c r="I513" s="262"/>
      <c r="J513" s="262"/>
      <c r="K513" s="262"/>
      <c r="L513" s="262">
        <f>(M513+M514)/2/((1+L$61/4))</f>
        <v>682763785360.05298</v>
      </c>
      <c r="M513" s="262">
        <f t="shared" ref="M513:AA513" si="150">(N513+N514)/2/((1+M$61/4))</f>
        <v>665435432536.69397</v>
      </c>
      <c r="N513" s="262">
        <f t="shared" si="150"/>
        <v>648601506652.78613</v>
      </c>
      <c r="O513" s="262">
        <f t="shared" si="150"/>
        <v>633204207002.45984</v>
      </c>
      <c r="P513" s="262">
        <f t="shared" si="150"/>
        <v>619721434668.52576</v>
      </c>
      <c r="Q513" s="262">
        <f t="shared" si="150"/>
        <v>608334978505.02466</v>
      </c>
      <c r="R513" s="262">
        <f t="shared" si="150"/>
        <v>597234527780.49011</v>
      </c>
      <c r="S513" s="262">
        <f t="shared" si="150"/>
        <v>589419192499.9928</v>
      </c>
      <c r="T513" s="262">
        <f t="shared" si="150"/>
        <v>585981852553.76123</v>
      </c>
      <c r="U513" s="262">
        <f t="shared" si="150"/>
        <v>587716944467.60962</v>
      </c>
      <c r="V513" s="262">
        <f t="shared" si="150"/>
        <v>594173706435.51794</v>
      </c>
      <c r="W513" s="262">
        <f t="shared" si="150"/>
        <v>609388893898.42834</v>
      </c>
      <c r="X513" s="262">
        <f t="shared" si="150"/>
        <v>636607331190.90173</v>
      </c>
      <c r="Y513" s="262">
        <f t="shared" si="150"/>
        <v>680217082861.18604</v>
      </c>
      <c r="Z513" s="262">
        <f t="shared" si="150"/>
        <v>745660805925.24634</v>
      </c>
      <c r="AA513" s="262">
        <f t="shared" si="150"/>
        <v>845764599791.67346</v>
      </c>
      <c r="AB513" s="258">
        <f t="shared" si="142"/>
        <v>1000000000000</v>
      </c>
    </row>
    <row r="514" spans="3:28" outlineLevel="1">
      <c r="C514" s="256" t="s">
        <v>285</v>
      </c>
      <c r="D514" s="256"/>
      <c r="E514" s="262"/>
      <c r="F514" s="262"/>
      <c r="G514" s="262"/>
      <c r="H514" s="262"/>
      <c r="I514" s="262"/>
      <c r="J514" s="262"/>
      <c r="K514" s="262"/>
      <c r="L514" s="262"/>
      <c r="M514" s="262">
        <f>(N514+N515)/2/((1+M$62/4))</f>
        <v>727888003057.23279</v>
      </c>
      <c r="N514" s="262">
        <f t="shared" ref="N514:AA514" si="151">(O514+O515)/2/((1+N$62/4))</f>
        <v>713412771697.37463</v>
      </c>
      <c r="O514" s="262">
        <f t="shared" si="151"/>
        <v>700083215588.82959</v>
      </c>
      <c r="P514" s="262">
        <f t="shared" si="151"/>
        <v>688330309226.28198</v>
      </c>
      <c r="Q514" s="262">
        <f t="shared" si="151"/>
        <v>678333515640.92871</v>
      </c>
      <c r="R514" s="262">
        <f t="shared" si="151"/>
        <v>668530532649.88306</v>
      </c>
      <c r="S514" s="262">
        <f t="shared" si="151"/>
        <v>661552342931.37463</v>
      </c>
      <c r="T514" s="262">
        <f t="shared" si="151"/>
        <v>658382324389.67664</v>
      </c>
      <c r="U514" s="262">
        <f t="shared" si="151"/>
        <v>659731079817.46729</v>
      </c>
      <c r="V514" s="262">
        <f t="shared" si="151"/>
        <v>665186546485.52246</v>
      </c>
      <c r="W514" s="262">
        <f t="shared" si="151"/>
        <v>678249130786.54492</v>
      </c>
      <c r="X514" s="262">
        <f t="shared" si="151"/>
        <v>701613857439.79138</v>
      </c>
      <c r="Y514" s="262">
        <f t="shared" si="151"/>
        <v>738770401993.70337</v>
      </c>
      <c r="Z514" s="262">
        <f t="shared" si="151"/>
        <v>793766587751.16797</v>
      </c>
      <c r="AA514" s="262">
        <f t="shared" si="151"/>
        <v>876264737108.41345</v>
      </c>
      <c r="AB514" s="258">
        <f t="shared" si="142"/>
        <v>1000000000000</v>
      </c>
    </row>
    <row r="515" spans="3:28" outlineLevel="1">
      <c r="C515" s="256" t="s">
        <v>288</v>
      </c>
      <c r="D515" s="256"/>
      <c r="E515" s="262"/>
      <c r="F515" s="262"/>
      <c r="G515" s="262"/>
      <c r="H515" s="262"/>
      <c r="I515" s="262"/>
      <c r="J515" s="262"/>
      <c r="K515" s="262"/>
      <c r="L515" s="262"/>
      <c r="M515" s="262"/>
      <c r="N515" s="262">
        <f>(O515+O516)/2/((1+N$63/4))</f>
        <v>768741633674.81836</v>
      </c>
      <c r="O515" s="262">
        <f t="shared" ref="O515:AA515" si="152">(P515+P516)/2/((1+O$63/4))</f>
        <v>757475409892.5542</v>
      </c>
      <c r="P515" s="262">
        <f t="shared" si="152"/>
        <v>747487384324.28479</v>
      </c>
      <c r="Q515" s="262">
        <f t="shared" si="152"/>
        <v>738943526165.30298</v>
      </c>
      <c r="R515" s="262">
        <f t="shared" si="152"/>
        <v>730526385280.17798</v>
      </c>
      <c r="S515" s="262">
        <f t="shared" si="152"/>
        <v>724482932192.22766</v>
      </c>
      <c r="T515" s="262">
        <f t="shared" si="152"/>
        <v>721670011356.61499</v>
      </c>
      <c r="U515" s="262">
        <f t="shared" si="152"/>
        <v>722704674549.08875</v>
      </c>
      <c r="V515" s="262">
        <f t="shared" si="152"/>
        <v>727224846032.33923</v>
      </c>
      <c r="W515" s="262">
        <f t="shared" si="152"/>
        <v>738195944129.89612</v>
      </c>
      <c r="X515" s="262">
        <f t="shared" si="152"/>
        <v>757823526260.81042</v>
      </c>
      <c r="Y515" s="262">
        <f t="shared" si="152"/>
        <v>788859115725.04968</v>
      </c>
      <c r="Z515" s="262">
        <f t="shared" si="152"/>
        <v>834303897575.68506</v>
      </c>
      <c r="AA515" s="262">
        <f t="shared" si="152"/>
        <v>901436344206.9707</v>
      </c>
      <c r="AB515" s="258">
        <f t="shared" si="142"/>
        <v>1000000000000</v>
      </c>
    </row>
    <row r="516" spans="3:28" outlineLevel="1">
      <c r="C516" s="256" t="s">
        <v>291</v>
      </c>
      <c r="D516" s="256"/>
      <c r="E516" s="262"/>
      <c r="F516" s="262"/>
      <c r="G516" s="262"/>
      <c r="H516" s="262"/>
      <c r="I516" s="262"/>
      <c r="J516" s="262"/>
      <c r="K516" s="262"/>
      <c r="L516" s="262"/>
      <c r="M516" s="262"/>
      <c r="N516" s="262"/>
      <c r="O516" s="262">
        <f>(P516+P517)/2/((1+O$64/4))</f>
        <v>805650880781.18359</v>
      </c>
      <c r="P516" s="262">
        <f t="shared" ref="P516:AA516" si="153">(Q516+Q517)/2/((1+P$64/4))</f>
        <v>797332207931.15283</v>
      </c>
      <c r="Q516" s="262">
        <f t="shared" si="153"/>
        <v>790184508454.27722</v>
      </c>
      <c r="R516" s="262">
        <f t="shared" si="153"/>
        <v>783117069553.25354</v>
      </c>
      <c r="S516" s="262">
        <f t="shared" si="153"/>
        <v>778008496752.22656</v>
      </c>
      <c r="T516" s="262">
        <f t="shared" si="153"/>
        <v>775586535378.62732</v>
      </c>
      <c r="U516" s="262">
        <f t="shared" si="153"/>
        <v>776374250609.78052</v>
      </c>
      <c r="V516" s="262">
        <f t="shared" si="153"/>
        <v>780062783740.53503</v>
      </c>
      <c r="W516" s="262">
        <f t="shared" si="153"/>
        <v>789117351136.4707</v>
      </c>
      <c r="X516" s="262">
        <f t="shared" si="153"/>
        <v>805321752744.55994</v>
      </c>
      <c r="Y516" s="262">
        <f t="shared" si="153"/>
        <v>830832691051.33203</v>
      </c>
      <c r="Z516" s="262">
        <f t="shared" si="153"/>
        <v>867876023412.97351</v>
      </c>
      <c r="AA516" s="262">
        <f t="shared" si="153"/>
        <v>921943406998.27527</v>
      </c>
      <c r="AB516" s="258">
        <f t="shared" si="142"/>
        <v>1000000000000</v>
      </c>
    </row>
    <row r="517" spans="3:28" outlineLevel="1">
      <c r="C517" s="256" t="s">
        <v>294</v>
      </c>
      <c r="D517" s="256"/>
      <c r="E517" s="262"/>
      <c r="F517" s="262"/>
      <c r="G517" s="262"/>
      <c r="H517" s="262"/>
      <c r="I517" s="262"/>
      <c r="J517" s="262"/>
      <c r="K517" s="262"/>
      <c r="L517" s="262"/>
      <c r="M517" s="262"/>
      <c r="N517" s="262"/>
      <c r="O517" s="262"/>
      <c r="P517" s="262">
        <f>(Q517+Q518)/2/((1+P$65/4))</f>
        <v>838568658902.8999</v>
      </c>
      <c r="Q517" s="262">
        <f t="shared" ref="Q517:AA517" si="154">(R517+R518)/2/((1+Q$65/4))</f>
        <v>832689139864.19897</v>
      </c>
      <c r="R517" s="262">
        <f t="shared" si="154"/>
        <v>826858965433.96594</v>
      </c>
      <c r="S517" s="262">
        <f t="shared" si="154"/>
        <v>822622602182.72705</v>
      </c>
      <c r="T517" s="262">
        <f t="shared" si="154"/>
        <v>820585780103.27417</v>
      </c>
      <c r="U517" s="262">
        <f t="shared" si="154"/>
        <v>821183397518.27332</v>
      </c>
      <c r="V517" s="262">
        <f t="shared" si="154"/>
        <v>824157841070.73669</v>
      </c>
      <c r="W517" s="262">
        <f t="shared" si="154"/>
        <v>831527681749.06335</v>
      </c>
      <c r="X517" s="262">
        <f t="shared" si="154"/>
        <v>844722132463.68604</v>
      </c>
      <c r="Y517" s="262">
        <f t="shared" si="154"/>
        <v>865424880665.64905</v>
      </c>
      <c r="Z517" s="262">
        <f t="shared" si="154"/>
        <v>895291080472.51074</v>
      </c>
      <c r="AA517" s="262">
        <f t="shared" si="154"/>
        <v>938474999594.14075</v>
      </c>
      <c r="AB517" s="258">
        <f t="shared" si="142"/>
        <v>1000000000000</v>
      </c>
    </row>
    <row r="518" spans="3:28" outlineLevel="1">
      <c r="C518" s="256" t="s">
        <v>297</v>
      </c>
      <c r="D518" s="256"/>
      <c r="E518" s="262"/>
      <c r="F518" s="262"/>
      <c r="G518" s="262"/>
      <c r="H518" s="262"/>
      <c r="I518" s="262"/>
      <c r="J518" s="262"/>
      <c r="K518" s="262"/>
      <c r="L518" s="262"/>
      <c r="M518" s="262"/>
      <c r="N518" s="262"/>
      <c r="O518" s="262"/>
      <c r="P518" s="262"/>
      <c r="Q518" s="262">
        <f>(R518+R519)/2/((1+Q$66/4))</f>
        <v>867420990966.19031</v>
      </c>
      <c r="R518" s="262">
        <f t="shared" ref="R518:AA518" si="155">(S518+S519)/2/((1+R$66/4))</f>
        <v>862677963480.21863</v>
      </c>
      <c r="S518" s="262">
        <f t="shared" si="155"/>
        <v>859217470734.42029</v>
      </c>
      <c r="T518" s="262">
        <f t="shared" si="155"/>
        <v>857535729161.65637</v>
      </c>
      <c r="U518" s="262">
        <f t="shared" si="155"/>
        <v>857988803381.50195</v>
      </c>
      <c r="V518" s="262">
        <f t="shared" si="155"/>
        <v>860365470063.08704</v>
      </c>
      <c r="W518" s="262">
        <f t="shared" si="155"/>
        <v>866298750768.51135</v>
      </c>
      <c r="X518" s="262">
        <f t="shared" si="155"/>
        <v>876925281013.04834</v>
      </c>
      <c r="Y518" s="262">
        <f t="shared" si="155"/>
        <v>893555936947.51367</v>
      </c>
      <c r="Z518" s="262">
        <f t="shared" si="155"/>
        <v>917426420298.01282</v>
      </c>
      <c r="AA518" s="262">
        <f t="shared" si="155"/>
        <v>951688838133.44482</v>
      </c>
      <c r="AB518" s="258">
        <f t="shared" si="142"/>
        <v>1000000000000</v>
      </c>
    </row>
    <row r="519" spans="3:28" outlineLevel="1">
      <c r="C519" s="256" t="s">
        <v>300</v>
      </c>
      <c r="D519" s="256"/>
      <c r="E519" s="262"/>
      <c r="F519" s="262"/>
      <c r="G519" s="262"/>
      <c r="H519" s="262"/>
      <c r="I519" s="262"/>
      <c r="J519" s="262"/>
      <c r="K519" s="262"/>
      <c r="L519" s="262"/>
      <c r="M519" s="262"/>
      <c r="N519" s="262"/>
      <c r="O519" s="262"/>
      <c r="P519" s="262"/>
      <c r="Q519" s="262"/>
      <c r="R519" s="262">
        <f>(S519+S520)/2/((1+R$67/4))</f>
        <v>891650941197.81335</v>
      </c>
      <c r="S519" s="262">
        <f t="shared" ref="S519:AA519" si="156">(T519+T520)/2/((1+S$67/4))</f>
        <v>888857458308.53699</v>
      </c>
      <c r="T519" s="262">
        <f t="shared" si="156"/>
        <v>887488643672.94836</v>
      </c>
      <c r="U519" s="262">
        <f t="shared" si="156"/>
        <v>887832486778.75488</v>
      </c>
      <c r="V519" s="262">
        <f t="shared" si="156"/>
        <v>889718056133.18933</v>
      </c>
      <c r="W519" s="262">
        <f t="shared" si="156"/>
        <v>894453902490.91455</v>
      </c>
      <c r="X519" s="262">
        <f t="shared" si="156"/>
        <v>902938700272.89575</v>
      </c>
      <c r="Y519" s="262">
        <f t="shared" si="156"/>
        <v>916191234199.6416</v>
      </c>
      <c r="Z519" s="262">
        <f t="shared" si="156"/>
        <v>935138332812.76404</v>
      </c>
      <c r="AA519" s="262">
        <f t="shared" si="156"/>
        <v>962179086976.18445</v>
      </c>
      <c r="AB519" s="258">
        <f t="shared" si="142"/>
        <v>1000000000000</v>
      </c>
    </row>
    <row r="520" spans="3:28" outlineLevel="1">
      <c r="C520" s="256" t="s">
        <v>303</v>
      </c>
      <c r="D520" s="256"/>
      <c r="E520" s="262"/>
      <c r="F520" s="262"/>
      <c r="G520" s="262"/>
      <c r="H520" s="262"/>
      <c r="I520" s="262"/>
      <c r="J520" s="262"/>
      <c r="K520" s="262"/>
      <c r="L520" s="262"/>
      <c r="M520" s="262"/>
      <c r="N520" s="262"/>
      <c r="O520" s="262"/>
      <c r="P520" s="262"/>
      <c r="Q520" s="262"/>
      <c r="R520" s="262"/>
      <c r="S520" s="262">
        <f>(T520+T521)/2/((1+S$68/4))</f>
        <v>912627150674.2323</v>
      </c>
      <c r="T520" s="262">
        <f t="shared" ref="T520:AA520" si="157">(U520+U521)/2/((1+T$68/4))</f>
        <v>911525392953.37378</v>
      </c>
      <c r="U520" s="262">
        <f t="shared" si="157"/>
        <v>911786855120.80151</v>
      </c>
      <c r="V520" s="262">
        <f t="shared" si="157"/>
        <v>913274597372.77136</v>
      </c>
      <c r="W520" s="262">
        <f t="shared" si="157"/>
        <v>917029306858.52356</v>
      </c>
      <c r="X520" s="262">
        <f t="shared" si="157"/>
        <v>923758254664.54492</v>
      </c>
      <c r="Y520" s="262">
        <f t="shared" si="157"/>
        <v>934252276438.28259</v>
      </c>
      <c r="Z520" s="262">
        <f t="shared" si="157"/>
        <v>949209829649.99121</v>
      </c>
      <c r="AA520" s="262">
        <f t="shared" si="157"/>
        <v>970462189234.29858</v>
      </c>
      <c r="AB520" s="258">
        <f t="shared" si="142"/>
        <v>1000000000000</v>
      </c>
    </row>
    <row r="521" spans="3:28" outlineLevel="1">
      <c r="C521" s="256" t="s">
        <v>306</v>
      </c>
      <c r="D521" s="256"/>
      <c r="E521" s="262"/>
      <c r="F521" s="262"/>
      <c r="G521" s="262"/>
      <c r="H521" s="262"/>
      <c r="I521" s="262"/>
      <c r="J521" s="262"/>
      <c r="K521" s="262"/>
      <c r="L521" s="262"/>
      <c r="M521" s="262"/>
      <c r="N521" s="262"/>
      <c r="O521" s="262"/>
      <c r="P521" s="262"/>
      <c r="Q521" s="262"/>
      <c r="R521" s="262"/>
      <c r="S521" s="262"/>
      <c r="T521" s="262">
        <f>(U521+U522)/2/((1+T$69/4))</f>
        <v>930662399876.96375</v>
      </c>
      <c r="U521" s="262">
        <f t="shared" ref="U521:AA521" si="158">(V521+V522)/2/((1+U$69/4))</f>
        <v>930861692407.8772</v>
      </c>
      <c r="V521" s="262">
        <f t="shared" si="158"/>
        <v>932030559935.59607</v>
      </c>
      <c r="W521" s="262">
        <f t="shared" si="158"/>
        <v>934991783055.95886</v>
      </c>
      <c r="X521" s="262">
        <f t="shared" si="158"/>
        <v>940299993580.099</v>
      </c>
      <c r="Y521" s="262">
        <f t="shared" si="158"/>
        <v>948568596115.74438</v>
      </c>
      <c r="Z521" s="262">
        <f t="shared" si="158"/>
        <v>960326313907.71606</v>
      </c>
      <c r="AA521" s="262">
        <f t="shared" si="158"/>
        <v>976974632999.41345</v>
      </c>
      <c r="AB521" s="258">
        <f t="shared" si="142"/>
        <v>1000000000000</v>
      </c>
    </row>
    <row r="522" spans="3:28" outlineLevel="1">
      <c r="C522" s="256" t="s">
        <v>309</v>
      </c>
      <c r="D522" s="256"/>
      <c r="E522" s="262"/>
      <c r="F522" s="262"/>
      <c r="G522" s="262"/>
      <c r="H522" s="262"/>
      <c r="I522" s="262"/>
      <c r="J522" s="262"/>
      <c r="K522" s="262"/>
      <c r="L522" s="262"/>
      <c r="M522" s="262"/>
      <c r="N522" s="262"/>
      <c r="O522" s="262"/>
      <c r="P522" s="262"/>
      <c r="Q522" s="262"/>
      <c r="R522" s="262"/>
      <c r="S522" s="262"/>
      <c r="T522" s="262"/>
      <c r="U522" s="262">
        <f>(V522+V523)/2/((1+U$70/4))</f>
        <v>945956747190.45715</v>
      </c>
      <c r="V522" s="262">
        <f t="shared" ref="V522:AA522" si="159">(W522+W523)/2/((1+V$70/4))</f>
        <v>946872069618.62646</v>
      </c>
      <c r="W522" s="262">
        <f t="shared" si="159"/>
        <v>949197939257.86206</v>
      </c>
      <c r="X522" s="262">
        <f t="shared" si="159"/>
        <v>953368067681.61841</v>
      </c>
      <c r="Y522" s="262">
        <f t="shared" si="159"/>
        <v>959857986391.92639</v>
      </c>
      <c r="Z522" s="262">
        <f t="shared" si="159"/>
        <v>969069552983.47839</v>
      </c>
      <c r="AA522" s="262">
        <f t="shared" si="159"/>
        <v>982077741756.82007</v>
      </c>
      <c r="AB522" s="258">
        <f t="shared" si="142"/>
        <v>1000000000000</v>
      </c>
    </row>
    <row r="523" spans="3:28" outlineLevel="1">
      <c r="C523" s="256" t="s">
        <v>312</v>
      </c>
      <c r="D523" s="256"/>
      <c r="E523" s="262"/>
      <c r="F523" s="262"/>
      <c r="G523" s="262"/>
      <c r="H523" s="262"/>
      <c r="I523" s="262"/>
      <c r="J523" s="262"/>
      <c r="K523" s="262"/>
      <c r="L523" s="262"/>
      <c r="M523" s="262"/>
      <c r="N523" s="262"/>
      <c r="O523" s="262"/>
      <c r="P523" s="262"/>
      <c r="Q523" s="262"/>
      <c r="R523" s="262"/>
      <c r="S523" s="262"/>
      <c r="T523" s="262"/>
      <c r="U523" s="262"/>
      <c r="V523" s="262">
        <f>(W523+W524)/2/((1+V$71/4))</f>
        <v>958559466306.88013</v>
      </c>
      <c r="W523" s="262">
        <f t="shared" ref="W523:AA523" si="160">(X523+X524)/2/((1+W$71/4))</f>
        <v>960380481605.00647</v>
      </c>
      <c r="X523" s="262">
        <f t="shared" si="160"/>
        <v>963645968914.19348</v>
      </c>
      <c r="Y523" s="262">
        <f t="shared" si="160"/>
        <v>968724445789.44104</v>
      </c>
      <c r="Z523" s="262">
        <f t="shared" si="160"/>
        <v>975922419979.88391</v>
      </c>
      <c r="AA523" s="262">
        <f t="shared" si="160"/>
        <v>986065980070.45789</v>
      </c>
      <c r="AB523" s="258">
        <f t="shared" si="142"/>
        <v>1000000000000</v>
      </c>
    </row>
    <row r="524" spans="3:28" outlineLevel="1">
      <c r="C524" s="256" t="s">
        <v>315</v>
      </c>
      <c r="D524" s="256"/>
      <c r="E524" s="262"/>
      <c r="F524" s="262"/>
      <c r="G524" s="262"/>
      <c r="H524" s="262"/>
      <c r="I524" s="262"/>
      <c r="J524" s="262"/>
      <c r="K524" s="262"/>
      <c r="L524" s="262"/>
      <c r="M524" s="262"/>
      <c r="N524" s="262"/>
      <c r="O524" s="262"/>
      <c r="P524" s="262"/>
      <c r="Q524" s="262"/>
      <c r="R524" s="262"/>
      <c r="S524" s="262"/>
      <c r="T524" s="262"/>
      <c r="U524" s="262"/>
      <c r="V524" s="262"/>
      <c r="W524" s="262">
        <f>(X524+X525)/2/((1+W$72/4))</f>
        <v>969150677973.69861</v>
      </c>
      <c r="X524" s="262">
        <f t="shared" ref="X524:AA524" si="161">(Y524+Y525)/2/((1+X$72/4))</f>
        <v>971701351368.12866</v>
      </c>
      <c r="Y524" s="262">
        <f t="shared" si="161"/>
        <v>975666004395.05383</v>
      </c>
      <c r="Z524" s="262">
        <f t="shared" si="161"/>
        <v>981279114636.37427</v>
      </c>
      <c r="AA524" s="262">
        <f t="shared" si="161"/>
        <v>989176497299.76331</v>
      </c>
      <c r="AB524" s="258">
        <f t="shared" si="142"/>
        <v>1000000000000</v>
      </c>
    </row>
    <row r="525" spans="3:28" outlineLevel="1">
      <c r="C525" s="256" t="s">
        <v>764</v>
      </c>
      <c r="D525" s="256"/>
      <c r="E525" s="262"/>
      <c r="F525" s="262"/>
      <c r="G525" s="262"/>
      <c r="H525" s="262"/>
      <c r="I525" s="262"/>
      <c r="J525" s="262"/>
      <c r="K525" s="262"/>
      <c r="L525" s="262"/>
      <c r="M525" s="262"/>
      <c r="N525" s="262"/>
      <c r="O525" s="262"/>
      <c r="P525" s="262"/>
      <c r="Q525" s="262"/>
      <c r="R525" s="262"/>
      <c r="S525" s="262"/>
      <c r="T525" s="262"/>
      <c r="U525" s="262"/>
      <c r="V525" s="262"/>
      <c r="W525" s="262"/>
      <c r="X525" s="262">
        <f>(Y525+Y526)/2/((1+X$73/4))</f>
        <v>977997735732.87183</v>
      </c>
      <c r="Y525" s="262">
        <f t="shared" ref="Y525:AA525" si="162">(Z525+Z526)/2/((1+Y$73/4))</f>
        <v>981087188571.42883</v>
      </c>
      <c r="Z525" s="262">
        <f t="shared" si="162"/>
        <v>985457469049.87598</v>
      </c>
      <c r="AA525" s="262">
        <f t="shared" si="162"/>
        <v>991598564084.11304</v>
      </c>
      <c r="AB525" s="258">
        <f t="shared" si="142"/>
        <v>1000000000000</v>
      </c>
    </row>
    <row r="526" spans="3:28" outlineLevel="1">
      <c r="C526" s="256" t="s">
        <v>765</v>
      </c>
      <c r="D526" s="256"/>
      <c r="E526" s="262"/>
      <c r="F526" s="262"/>
      <c r="G526" s="262"/>
      <c r="H526" s="262"/>
      <c r="I526" s="262"/>
      <c r="J526" s="262"/>
      <c r="K526" s="262"/>
      <c r="L526" s="262"/>
      <c r="M526" s="262"/>
      <c r="N526" s="262"/>
      <c r="O526" s="262"/>
      <c r="P526" s="262"/>
      <c r="Q526" s="262"/>
      <c r="R526" s="262"/>
      <c r="S526" s="262"/>
      <c r="T526" s="262"/>
      <c r="U526" s="262"/>
      <c r="V526" s="262"/>
      <c r="W526" s="262"/>
      <c r="X526" s="262"/>
      <c r="Y526" s="262">
        <f>(Z526+Z527)/2/((1+Y$74/4))</f>
        <v>985312893826.4585</v>
      </c>
      <c r="Z526" s="262">
        <f t="shared" ref="Z526:AA526" si="163">(AA526+AA527)/2/((1+Z$74/4))</f>
        <v>988711341531.70679</v>
      </c>
      <c r="AA526" s="262">
        <f t="shared" si="163"/>
        <v>993482195835.25928</v>
      </c>
      <c r="AB526" s="258">
        <f t="shared" si="142"/>
        <v>1000000000000</v>
      </c>
    </row>
    <row r="527" spans="3:28" outlineLevel="1">
      <c r="C527" s="256" t="s">
        <v>766</v>
      </c>
      <c r="D527" s="256"/>
      <c r="E527" s="262"/>
      <c r="F527" s="262"/>
      <c r="G527" s="262"/>
      <c r="H527" s="262"/>
      <c r="I527" s="262"/>
      <c r="J527" s="262"/>
      <c r="K527" s="262"/>
      <c r="L527" s="262"/>
      <c r="M527" s="262"/>
      <c r="N527" s="262"/>
      <c r="O527" s="262"/>
      <c r="P527" s="262"/>
      <c r="Q527" s="262"/>
      <c r="R527" s="262"/>
      <c r="S527" s="262"/>
      <c r="T527" s="262"/>
      <c r="U527" s="262"/>
      <c r="V527" s="262"/>
      <c r="W527" s="262"/>
      <c r="X527" s="262"/>
      <c r="Y527" s="262"/>
      <c r="Z527" s="262">
        <f>(AA527+AA528)/2/((1+Z$75/4))</f>
        <v>991242045594.67114</v>
      </c>
      <c r="AA527" s="262">
        <f t="shared" ref="AA527" si="164">(AB527+AB528)/2/((1+AA$75/4))</f>
        <v>994945663279.32751</v>
      </c>
      <c r="AB527" s="258">
        <f t="shared" si="142"/>
        <v>1000000000000</v>
      </c>
    </row>
    <row r="528" spans="3:28" outlineLevel="1">
      <c r="C528" s="256" t="s">
        <v>767</v>
      </c>
      <c r="D528" s="256"/>
      <c r="E528" s="262"/>
      <c r="F528" s="262"/>
      <c r="G528" s="262"/>
      <c r="H528" s="262"/>
      <c r="I528" s="262"/>
      <c r="J528" s="262"/>
      <c r="K528" s="262"/>
      <c r="L528" s="262"/>
      <c r="M528" s="262"/>
      <c r="N528" s="262"/>
      <c r="O528" s="262"/>
      <c r="P528" s="262"/>
      <c r="Q528" s="262"/>
      <c r="R528" s="262"/>
      <c r="S528" s="262"/>
      <c r="T528" s="262"/>
      <c r="U528" s="262"/>
      <c r="V528" s="262"/>
      <c r="W528" s="262"/>
      <c r="X528" s="262"/>
      <c r="Y528" s="262"/>
      <c r="Z528" s="262"/>
      <c r="AA528" s="262">
        <f>(AB528+AB529)/2/((1+AA$76/4))</f>
        <v>996081828742.62292</v>
      </c>
      <c r="AB528" s="258">
        <f t="shared" si="142"/>
        <v>1000000000000</v>
      </c>
    </row>
    <row r="529" spans="3:31" outlineLevel="1">
      <c r="C529" s="256" t="s">
        <v>824</v>
      </c>
      <c r="D529" s="256"/>
      <c r="E529" s="262"/>
      <c r="F529" s="262"/>
      <c r="G529" s="262"/>
      <c r="H529" s="262"/>
      <c r="I529" s="262"/>
      <c r="J529" s="262"/>
      <c r="K529" s="262"/>
      <c r="L529" s="262"/>
      <c r="M529" s="262"/>
      <c r="N529" s="262"/>
      <c r="O529" s="262"/>
      <c r="P529" s="262"/>
      <c r="Q529" s="262"/>
      <c r="R529" s="262"/>
      <c r="S529" s="262"/>
      <c r="T529" s="262"/>
      <c r="U529" s="262"/>
      <c r="V529" s="262"/>
      <c r="W529" s="262"/>
      <c r="X529" s="262"/>
      <c r="Y529" s="262"/>
      <c r="Z529" s="262"/>
      <c r="AA529" s="262"/>
      <c r="AB529" s="258">
        <f t="shared" si="142"/>
        <v>1000000000000</v>
      </c>
    </row>
    <row r="530" spans="3:31" outlineLevel="1">
      <c r="C530" s="256" t="s">
        <v>2372</v>
      </c>
      <c r="D530" s="257"/>
      <c r="E530" s="255"/>
      <c r="F530" s="255"/>
      <c r="G530" s="255"/>
      <c r="H530" s="255"/>
      <c r="I530" s="255"/>
      <c r="J530" s="255"/>
      <c r="K530" s="255"/>
      <c r="L530" s="255"/>
      <c r="M530" s="255"/>
      <c r="N530" s="255"/>
      <c r="O530" s="255"/>
      <c r="P530" s="255"/>
      <c r="Q530" s="255"/>
      <c r="R530" s="255"/>
      <c r="S530" s="255"/>
      <c r="T530" s="255"/>
      <c r="U530" s="255"/>
      <c r="V530" s="255"/>
      <c r="W530" s="172"/>
    </row>
    <row r="531" spans="3:31" outlineLevel="1"/>
    <row r="532" spans="3:31" outlineLevel="1">
      <c r="C532" s="256"/>
      <c r="D532" s="256" t="s">
        <v>256</v>
      </c>
      <c r="E532" s="256" t="s">
        <v>257</v>
      </c>
      <c r="F532" s="256" t="s">
        <v>262</v>
      </c>
      <c r="G532" s="256" t="s">
        <v>265</v>
      </c>
      <c r="H532" s="256" t="s">
        <v>268</v>
      </c>
      <c r="I532" s="256" t="s">
        <v>271</v>
      </c>
      <c r="J532" s="256" t="s">
        <v>274</v>
      </c>
      <c r="K532" s="256" t="s">
        <v>277</v>
      </c>
      <c r="L532" s="256" t="s">
        <v>280</v>
      </c>
      <c r="M532" s="256" t="s">
        <v>283</v>
      </c>
      <c r="N532" s="256" t="s">
        <v>286</v>
      </c>
      <c r="O532" s="256" t="s">
        <v>289</v>
      </c>
      <c r="P532" s="256" t="s">
        <v>292</v>
      </c>
      <c r="Q532" s="256" t="s">
        <v>295</v>
      </c>
      <c r="R532" s="256" t="s">
        <v>298</v>
      </c>
      <c r="S532" s="256" t="s">
        <v>301</v>
      </c>
      <c r="T532" s="256" t="s">
        <v>304</v>
      </c>
      <c r="U532" s="256" t="s">
        <v>307</v>
      </c>
      <c r="V532" s="256" t="s">
        <v>310</v>
      </c>
      <c r="W532" s="256" t="s">
        <v>313</v>
      </c>
      <c r="X532" s="256" t="s">
        <v>804</v>
      </c>
      <c r="Y532" s="256" t="s">
        <v>805</v>
      </c>
      <c r="Z532" s="256" t="s">
        <v>806</v>
      </c>
      <c r="AA532" s="256" t="s">
        <v>807</v>
      </c>
      <c r="AB532" s="256" t="s">
        <v>808</v>
      </c>
    </row>
    <row r="533" spans="3:31" outlineLevel="1">
      <c r="C533" s="256" t="s">
        <v>258</v>
      </c>
      <c r="D533" s="256"/>
      <c r="E533" s="256" t="s">
        <v>259</v>
      </c>
      <c r="F533" s="256" t="s">
        <v>263</v>
      </c>
      <c r="G533" s="256" t="s">
        <v>266</v>
      </c>
      <c r="H533" s="256" t="s">
        <v>269</v>
      </c>
      <c r="I533" s="256" t="s">
        <v>272</v>
      </c>
      <c r="J533" s="256" t="s">
        <v>275</v>
      </c>
      <c r="K533" s="256" t="s">
        <v>278</v>
      </c>
      <c r="L533" s="256" t="s">
        <v>281</v>
      </c>
      <c r="M533" s="256" t="s">
        <v>284</v>
      </c>
      <c r="N533" s="256" t="s">
        <v>287</v>
      </c>
      <c r="O533" s="256" t="s">
        <v>290</v>
      </c>
      <c r="P533" s="256" t="s">
        <v>293</v>
      </c>
      <c r="Q533" s="256" t="s">
        <v>296</v>
      </c>
      <c r="R533" s="256" t="s">
        <v>299</v>
      </c>
      <c r="S533" s="256" t="s">
        <v>302</v>
      </c>
      <c r="T533" s="256" t="s">
        <v>305</v>
      </c>
      <c r="U533" s="256" t="s">
        <v>308</v>
      </c>
      <c r="V533" s="256" t="s">
        <v>311</v>
      </c>
      <c r="W533" s="256" t="s">
        <v>314</v>
      </c>
      <c r="X533" s="256" t="s">
        <v>784</v>
      </c>
      <c r="Y533" s="256" t="s">
        <v>785</v>
      </c>
      <c r="Z533" s="256" t="s">
        <v>786</v>
      </c>
      <c r="AA533" s="256" t="s">
        <v>787</v>
      </c>
      <c r="AB533" s="256" t="s">
        <v>788</v>
      </c>
      <c r="AC533" s="258" t="s">
        <v>260</v>
      </c>
    </row>
    <row r="534" spans="3:31" outlineLevel="1">
      <c r="C534" s="256"/>
      <c r="D534" s="259">
        <f>(E534+E535)/2/((1+D$53/4)^($D$17))</f>
        <v>250542298305.56821</v>
      </c>
      <c r="E534" s="262">
        <f t="shared" ref="E534:AB534" si="165">(F534+F535)/2/((1+E$53/4))</f>
        <v>212998908639.00055</v>
      </c>
      <c r="F534" s="262">
        <f t="shared" si="165"/>
        <v>184012779585.13995</v>
      </c>
      <c r="G534" s="262">
        <f t="shared" si="165"/>
        <v>158267801885.22919</v>
      </c>
      <c r="H534" s="262">
        <f t="shared" si="165"/>
        <v>135165015434.48453</v>
      </c>
      <c r="I534" s="262">
        <f t="shared" si="165"/>
        <v>114640088906.2527</v>
      </c>
      <c r="J534" s="262">
        <f t="shared" si="165"/>
        <v>96478175207.766479</v>
      </c>
      <c r="K534" s="262">
        <f t="shared" si="165"/>
        <v>80922969083.8414</v>
      </c>
      <c r="L534" s="262">
        <f t="shared" si="165"/>
        <v>67926899892.755592</v>
      </c>
      <c r="M534" s="262">
        <f t="shared" si="165"/>
        <v>57162087263.967842</v>
      </c>
      <c r="N534" s="262">
        <f t="shared" si="165"/>
        <v>48151219669.523323</v>
      </c>
      <c r="O534" s="262">
        <f t="shared" si="165"/>
        <v>41009109494.8629</v>
      </c>
      <c r="P534" s="262">
        <f t="shared" si="165"/>
        <v>35512007511.3834</v>
      </c>
      <c r="Q534" s="262">
        <f t="shared" si="165"/>
        <v>31354854839.722759</v>
      </c>
      <c r="R534" s="262">
        <f t="shared" si="165"/>
        <v>27739813228.819935</v>
      </c>
      <c r="S534" s="262">
        <f t="shared" si="165"/>
        <v>25382459795.747871</v>
      </c>
      <c r="T534" s="262">
        <f t="shared" si="165"/>
        <v>24311841212.990715</v>
      </c>
      <c r="U534" s="262">
        <f t="shared" si="165"/>
        <v>24572879597.663368</v>
      </c>
      <c r="V534" s="262">
        <f t="shared" si="165"/>
        <v>26094738945.508457</v>
      </c>
      <c r="W534" s="262">
        <f t="shared" si="165"/>
        <v>30101323420.94593</v>
      </c>
      <c r="X534" s="262">
        <f t="shared" si="165"/>
        <v>38398880120.791702</v>
      </c>
      <c r="Y534" s="262">
        <f t="shared" si="165"/>
        <v>55015808638.668228</v>
      </c>
      <c r="Z534" s="262">
        <f t="shared" si="165"/>
        <v>89220826973.445694</v>
      </c>
      <c r="AA534" s="262">
        <f t="shared" si="165"/>
        <v>168263895538.96469</v>
      </c>
      <c r="AB534" s="262">
        <f t="shared" si="165"/>
        <v>374907938046.62225</v>
      </c>
      <c r="AC534" s="258">
        <f t="shared" ref="AC534:AC559" si="166">$C$15*10^6</f>
        <v>1000000000000</v>
      </c>
      <c r="AE534" s="261">
        <f>AB$50*10^6</f>
        <v>250542298305.56833</v>
      </c>
    </row>
    <row r="535" spans="3:31" outlineLevel="1">
      <c r="C535" s="256" t="s">
        <v>261</v>
      </c>
      <c r="D535" s="256"/>
      <c r="E535" s="262">
        <f>(F535+F536)/2/((1+E$54/4))</f>
        <v>291771703162.37952</v>
      </c>
      <c r="F535" s="262">
        <f t="shared" ref="F535:AB535" si="167">(G535+G536)/2/((1+F$54/4))</f>
        <v>259317105933.67548</v>
      </c>
      <c r="G535" s="262">
        <f t="shared" si="167"/>
        <v>229578490288.89832</v>
      </c>
      <c r="H535" s="262">
        <f t="shared" si="167"/>
        <v>202038827609.97348</v>
      </c>
      <c r="I535" s="262">
        <f t="shared" si="167"/>
        <v>176761220640.7637</v>
      </c>
      <c r="J535" s="262">
        <f t="shared" si="167"/>
        <v>153629628186.68027</v>
      </c>
      <c r="K535" s="262">
        <f t="shared" si="167"/>
        <v>133108744237.21616</v>
      </c>
      <c r="L535" s="262">
        <f t="shared" si="167"/>
        <v>115339276172.13058</v>
      </c>
      <c r="M535" s="262">
        <f t="shared" si="167"/>
        <v>100089200752.04988</v>
      </c>
      <c r="N535" s="262">
        <f t="shared" si="167"/>
        <v>86873398497.00528</v>
      </c>
      <c r="O535" s="262">
        <f t="shared" si="167"/>
        <v>76021464766.431793</v>
      </c>
      <c r="P535" s="262">
        <f t="shared" si="167"/>
        <v>67374810003.99189</v>
      </c>
      <c r="Q535" s="262">
        <f t="shared" si="167"/>
        <v>60608727642.124046</v>
      </c>
      <c r="R535" s="262">
        <f t="shared" si="167"/>
        <v>54549841687.106407</v>
      </c>
      <c r="S535" s="262">
        <f t="shared" si="167"/>
        <v>50403776379.460289</v>
      </c>
      <c r="T535" s="262">
        <f t="shared" si="167"/>
        <v>48287062995.83532</v>
      </c>
      <c r="U535" s="262">
        <f t="shared" si="167"/>
        <v>48283497713.180344</v>
      </c>
      <c r="V535" s="262">
        <f t="shared" si="167"/>
        <v>50202752136.331924</v>
      </c>
      <c r="W535" s="262">
        <f t="shared" si="167"/>
        <v>55829236175.26178</v>
      </c>
      <c r="X535" s="262">
        <f t="shared" si="167"/>
        <v>67456260184.278915</v>
      </c>
      <c r="Y535" s="262">
        <f t="shared" si="167"/>
        <v>89817325104.211624</v>
      </c>
      <c r="Z535" s="262">
        <f t="shared" si="167"/>
        <v>132828800515.28468</v>
      </c>
      <c r="AA535" s="262">
        <f t="shared" si="167"/>
        <v>223776334272.53088</v>
      </c>
      <c r="AB535" s="262">
        <f t="shared" si="167"/>
        <v>436481160319.51654</v>
      </c>
      <c r="AC535" s="258">
        <f t="shared" si="166"/>
        <v>1000000000000</v>
      </c>
    </row>
    <row r="536" spans="3:31" outlineLevel="1">
      <c r="C536" s="256" t="s">
        <v>264</v>
      </c>
      <c r="D536" s="256"/>
      <c r="E536" s="256"/>
      <c r="F536" s="262">
        <f>(G536+G537)/2/((1+F$55/4))</f>
        <v>342610290243.92615</v>
      </c>
      <c r="G536" s="262">
        <f t="shared" ref="G536:AB536" si="168">(H536+H537)/2/((1+G$55/4))</f>
        <v>310684225565.62054</v>
      </c>
      <c r="H536" s="262">
        <f t="shared" si="168"/>
        <v>280332992962.49823</v>
      </c>
      <c r="I536" s="262">
        <f t="shared" si="168"/>
        <v>251704930716.64398</v>
      </c>
      <c r="J536" s="262">
        <f t="shared" si="168"/>
        <v>224759265379.84909</v>
      </c>
      <c r="K536" s="262">
        <f t="shared" si="168"/>
        <v>200136818221.51526</v>
      </c>
      <c r="L536" s="262">
        <f t="shared" si="168"/>
        <v>178160617604.6456</v>
      </c>
      <c r="M536" s="262">
        <f t="shared" si="168"/>
        <v>158722725126.69843</v>
      </c>
      <c r="N536" s="262">
        <f t="shared" si="168"/>
        <v>141371123461.87122</v>
      </c>
      <c r="O536" s="262">
        <f t="shared" si="168"/>
        <v>126682983593.14081</v>
      </c>
      <c r="P536" s="262">
        <f t="shared" si="168"/>
        <v>114623357054.80164</v>
      </c>
      <c r="Q536" s="262">
        <f t="shared" si="168"/>
        <v>104902825586.21236</v>
      </c>
      <c r="R536" s="262">
        <f t="shared" si="168"/>
        <v>95974213430.231079</v>
      </c>
      <c r="S536" s="262">
        <f t="shared" si="168"/>
        <v>89616724879.96228</v>
      </c>
      <c r="T536" s="262">
        <f t="shared" si="168"/>
        <v>86093165683.09639</v>
      </c>
      <c r="U536" s="262">
        <f t="shared" si="168"/>
        <v>85558813334.786102</v>
      </c>
      <c r="V536" s="262">
        <f t="shared" si="168"/>
        <v>87675061445.499496</v>
      </c>
      <c r="W536" s="262">
        <f t="shared" si="168"/>
        <v>94840281219.753357</v>
      </c>
      <c r="X536" s="262">
        <f t="shared" si="168"/>
        <v>109766022929.32457</v>
      </c>
      <c r="Y536" s="262">
        <f t="shared" si="168"/>
        <v>137642135271.71869</v>
      </c>
      <c r="Z536" s="262">
        <f t="shared" si="168"/>
        <v>188412633541.46054</v>
      </c>
      <c r="AA536" s="262">
        <f t="shared" si="168"/>
        <v>288115226054.05145</v>
      </c>
      <c r="AB536" s="262">
        <f t="shared" si="168"/>
        <v>500076833840.36499</v>
      </c>
      <c r="AC536" s="258">
        <f t="shared" si="166"/>
        <v>1000000000000</v>
      </c>
    </row>
    <row r="537" spans="3:31" outlineLevel="1">
      <c r="C537" s="256" t="s">
        <v>267</v>
      </c>
      <c r="D537" s="256"/>
      <c r="E537" s="262"/>
      <c r="F537" s="262"/>
      <c r="G537" s="262">
        <f>(H537+H538)/2/((1+G$56/4))</f>
        <v>396663190399.57196</v>
      </c>
      <c r="H537" s="262">
        <f t="shared" ref="H537:AB537" si="169">(I537+I538)/2/((1+H$56/4))</f>
        <v>365361827238.73315</v>
      </c>
      <c r="I537" s="262">
        <f t="shared" si="169"/>
        <v>335163872248.9223</v>
      </c>
      <c r="J537" s="262">
        <f t="shared" si="169"/>
        <v>306068998632.90771</v>
      </c>
      <c r="K537" s="262">
        <f t="shared" si="169"/>
        <v>278819879430.14697</v>
      </c>
      <c r="L537" s="262">
        <f t="shared" si="169"/>
        <v>253876394449.97989</v>
      </c>
      <c r="M537" s="262">
        <f t="shared" si="169"/>
        <v>231248108798.57455</v>
      </c>
      <c r="N537" s="262">
        <f t="shared" si="169"/>
        <v>210537706411.35397</v>
      </c>
      <c r="O537" s="262">
        <f t="shared" si="169"/>
        <v>192548167593.95889</v>
      </c>
      <c r="P537" s="262">
        <f t="shared" si="169"/>
        <v>177395182911.85657</v>
      </c>
      <c r="Q537" s="262">
        <f t="shared" si="169"/>
        <v>164867933097.79114</v>
      </c>
      <c r="R537" s="262">
        <f t="shared" si="169"/>
        <v>153108684987.77017</v>
      </c>
      <c r="S537" s="262">
        <f t="shared" si="169"/>
        <v>144456286355.32712</v>
      </c>
      <c r="T537" s="262">
        <f t="shared" si="169"/>
        <v>139360879870.6051</v>
      </c>
      <c r="U537" s="262">
        <f t="shared" si="169"/>
        <v>138079216870.63571</v>
      </c>
      <c r="V537" s="262">
        <f t="shared" si="169"/>
        <v>140125641802.14651</v>
      </c>
      <c r="W537" s="262">
        <f t="shared" si="169"/>
        <v>148481724805.94281</v>
      </c>
      <c r="X537" s="262">
        <f t="shared" si="169"/>
        <v>166156560287.99344</v>
      </c>
      <c r="Y537" s="262">
        <f t="shared" si="169"/>
        <v>198498709428.26257</v>
      </c>
      <c r="Z537" s="262">
        <f t="shared" si="169"/>
        <v>254906320631.68332</v>
      </c>
      <c r="AA537" s="262">
        <f t="shared" si="169"/>
        <v>359161486231.65009</v>
      </c>
      <c r="AB537" s="262">
        <f t="shared" si="169"/>
        <v>563670021478.10071</v>
      </c>
      <c r="AC537" s="258">
        <f t="shared" si="166"/>
        <v>1000000000000</v>
      </c>
    </row>
    <row r="538" spans="3:31" outlineLevel="1">
      <c r="C538" s="256" t="s">
        <v>270</v>
      </c>
      <c r="D538" s="256"/>
      <c r="E538" s="262"/>
      <c r="F538" s="262"/>
      <c r="G538" s="262"/>
      <c r="H538" s="262">
        <f>(I538+I539)/2/((1+H$57/4))</f>
        <v>452013916569.3844</v>
      </c>
      <c r="I538" s="262">
        <f t="shared" ref="I538:AB538" si="170">(J538+J539)/2/((1+I$57/4))</f>
        <v>422003379252.2641</v>
      </c>
      <c r="J538" s="262">
        <f t="shared" si="170"/>
        <v>392529097735.25177</v>
      </c>
      <c r="K538" s="262">
        <f t="shared" si="170"/>
        <v>364359145498.71118</v>
      </c>
      <c r="L538" s="262">
        <f t="shared" si="170"/>
        <v>338028068319.91962</v>
      </c>
      <c r="M538" s="262">
        <f t="shared" si="170"/>
        <v>313633751773.42731</v>
      </c>
      <c r="N538" s="262">
        <f t="shared" si="170"/>
        <v>290837998663.7569</v>
      </c>
      <c r="O538" s="262">
        <f t="shared" si="170"/>
        <v>270605099886.46826</v>
      </c>
      <c r="P538" s="262">
        <f t="shared" si="170"/>
        <v>253191902840.20575</v>
      </c>
      <c r="Q538" s="262">
        <f t="shared" si="170"/>
        <v>238485384038.64212</v>
      </c>
      <c r="R538" s="262">
        <f t="shared" si="170"/>
        <v>224425611963.4697</v>
      </c>
      <c r="S538" s="262">
        <f t="shared" si="170"/>
        <v>213797152863.86478</v>
      </c>
      <c r="T538" s="262">
        <f t="shared" si="170"/>
        <v>207242485499.33673</v>
      </c>
      <c r="U538" s="262">
        <f t="shared" si="170"/>
        <v>205133008158.00464</v>
      </c>
      <c r="V538" s="262">
        <f t="shared" si="170"/>
        <v>206866596062.20737</v>
      </c>
      <c r="W538" s="262">
        <f t="shared" si="170"/>
        <v>215888621892.70651</v>
      </c>
      <c r="X538" s="262">
        <f t="shared" si="170"/>
        <v>235356563545.1666</v>
      </c>
      <c r="Y538" s="262">
        <f t="shared" si="170"/>
        <v>270494255276.41769</v>
      </c>
      <c r="Z538" s="262">
        <f t="shared" si="170"/>
        <v>329732560131.89282</v>
      </c>
      <c r="AA538" s="262">
        <f t="shared" si="170"/>
        <v>433975230265.37256</v>
      </c>
      <c r="AB538" s="262">
        <f t="shared" si="170"/>
        <v>625236100173.34412</v>
      </c>
      <c r="AC538" s="258">
        <f t="shared" si="166"/>
        <v>1000000000000</v>
      </c>
    </row>
    <row r="539" spans="3:31" outlineLevel="1">
      <c r="C539" s="256" t="s">
        <v>273</v>
      </c>
      <c r="D539" s="256"/>
      <c r="E539" s="262"/>
      <c r="F539" s="262"/>
      <c r="G539" s="262"/>
      <c r="H539" s="262"/>
      <c r="I539" s="262">
        <f>(J539+J540)/2/((1+I$58/4))</f>
        <v>507356644940.27454</v>
      </c>
      <c r="J539" s="262">
        <f t="shared" ref="J539:AB539" si="171">(K539+K540)/2/((1+J$58/4))</f>
        <v>479039838723.98889</v>
      </c>
      <c r="K539" s="262">
        <f t="shared" si="171"/>
        <v>451524696438.68268</v>
      </c>
      <c r="L539" s="262">
        <f t="shared" si="171"/>
        <v>425362032527.6712</v>
      </c>
      <c r="M539" s="262">
        <f t="shared" si="171"/>
        <v>400702049267.11816</v>
      </c>
      <c r="N539" s="262">
        <f t="shared" si="171"/>
        <v>377260383362.26379</v>
      </c>
      <c r="O539" s="262">
        <f t="shared" si="171"/>
        <v>356079801502.12012</v>
      </c>
      <c r="P539" s="262">
        <f t="shared" si="171"/>
        <v>337522637373.05286</v>
      </c>
      <c r="Q539" s="262">
        <f t="shared" si="171"/>
        <v>321569046474.89008</v>
      </c>
      <c r="R539" s="262">
        <f t="shared" si="171"/>
        <v>306083237333.4035</v>
      </c>
      <c r="S539" s="262">
        <f t="shared" si="171"/>
        <v>294115053056.33783</v>
      </c>
      <c r="T539" s="262">
        <f t="shared" si="171"/>
        <v>286466144970.72729</v>
      </c>
      <c r="U539" s="262">
        <f t="shared" si="171"/>
        <v>283612316286.09387</v>
      </c>
      <c r="V539" s="262">
        <f t="shared" si="171"/>
        <v>284883241754.29926</v>
      </c>
      <c r="W539" s="262">
        <f t="shared" si="171"/>
        <v>294003754285.0282</v>
      </c>
      <c r="X539" s="262">
        <f t="shared" si="171"/>
        <v>314127878694.68378</v>
      </c>
      <c r="Y539" s="262">
        <f t="shared" si="171"/>
        <v>350131039905.76166</v>
      </c>
      <c r="Z539" s="262">
        <f t="shared" si="171"/>
        <v>409250281338.59186</v>
      </c>
      <c r="AA539" s="262">
        <f t="shared" si="171"/>
        <v>509274147005.47717</v>
      </c>
      <c r="AB539" s="262">
        <f t="shared" si="171"/>
        <v>683000630870.53394</v>
      </c>
      <c r="AC539" s="258">
        <f t="shared" si="166"/>
        <v>1000000000000</v>
      </c>
    </row>
    <row r="540" spans="3:31" outlineLevel="1">
      <c r="C540" s="256" t="s">
        <v>276</v>
      </c>
      <c r="D540" s="256"/>
      <c r="E540" s="262"/>
      <c r="F540" s="262"/>
      <c r="G540" s="262"/>
      <c r="H540" s="262"/>
      <c r="I540" s="262"/>
      <c r="J540" s="262">
        <f>(K540+K541)/2/((1+J$59/4))</f>
        <v>561332145044.52625</v>
      </c>
      <c r="K540" s="262">
        <f t="shared" ref="K540:AB540" si="172">(L540+L541)/2/((1+K$59/4))</f>
        <v>535684650610.27032</v>
      </c>
      <c r="L540" s="262">
        <f t="shared" si="172"/>
        <v>510957294069.29785</v>
      </c>
      <c r="M540" s="262">
        <f t="shared" si="172"/>
        <v>487321057117.55792</v>
      </c>
      <c r="N540" s="262">
        <f t="shared" si="172"/>
        <v>464537177767.0769</v>
      </c>
      <c r="O540" s="262">
        <f t="shared" si="172"/>
        <v>443648630793.40295</v>
      </c>
      <c r="P540" s="262">
        <f t="shared" si="172"/>
        <v>425077331693.75989</v>
      </c>
      <c r="Q540" s="262">
        <f t="shared" si="172"/>
        <v>408876683536.96033</v>
      </c>
      <c r="R540" s="262">
        <f t="shared" si="172"/>
        <v>392953189236.50946</v>
      </c>
      <c r="S540" s="262">
        <f t="shared" si="172"/>
        <v>380423667256.9201</v>
      </c>
      <c r="T540" s="262">
        <f t="shared" si="172"/>
        <v>372190199280.6048</v>
      </c>
      <c r="U540" s="262">
        <f t="shared" si="172"/>
        <v>368803131370.60327</v>
      </c>
      <c r="V540" s="262">
        <f t="shared" si="172"/>
        <v>369575135500.0827</v>
      </c>
      <c r="W540" s="262">
        <f t="shared" si="172"/>
        <v>378302157798.31543</v>
      </c>
      <c r="X540" s="262">
        <f t="shared" si="172"/>
        <v>398001906968.91956</v>
      </c>
      <c r="Y540" s="262">
        <f t="shared" si="172"/>
        <v>433056544208.78979</v>
      </c>
      <c r="Z540" s="262">
        <f t="shared" si="172"/>
        <v>489460797253.55841</v>
      </c>
      <c r="AA540" s="262">
        <f t="shared" si="172"/>
        <v>581960263879.68481</v>
      </c>
      <c r="AB540" s="262">
        <f t="shared" si="172"/>
        <v>735626353454.18359</v>
      </c>
      <c r="AC540" s="258">
        <f t="shared" si="166"/>
        <v>1000000000000</v>
      </c>
    </row>
    <row r="541" spans="3:31" outlineLevel="1">
      <c r="C541" s="256" t="s">
        <v>279</v>
      </c>
      <c r="D541" s="256"/>
      <c r="E541" s="262"/>
      <c r="F541" s="262"/>
      <c r="G541" s="262"/>
      <c r="H541" s="262"/>
      <c r="I541" s="262"/>
      <c r="J541" s="262"/>
      <c r="K541" s="262">
        <f>(L541+L542)/2/((1+K$60/4))</f>
        <v>613410264203.67627</v>
      </c>
      <c r="L541" s="262">
        <f t="shared" ref="L541:AB541" si="173">(M541+M542)/2/((1+L$60/4))</f>
        <v>590975516404.68665</v>
      </c>
      <c r="M541" s="262">
        <f t="shared" si="173"/>
        <v>569286953065.9679</v>
      </c>
      <c r="N541" s="262">
        <f t="shared" si="173"/>
        <v>548143865964.55981</v>
      </c>
      <c r="O541" s="262">
        <f t="shared" si="173"/>
        <v>528529463905.15985</v>
      </c>
      <c r="P541" s="262">
        <f t="shared" si="173"/>
        <v>510882341194.33478</v>
      </c>
      <c r="Q541" s="262">
        <f t="shared" si="173"/>
        <v>495303873896.74164</v>
      </c>
      <c r="R541" s="262">
        <f t="shared" si="173"/>
        <v>479835378955.8891</v>
      </c>
      <c r="S541" s="262">
        <f t="shared" si="173"/>
        <v>467486216364.87286</v>
      </c>
      <c r="T541" s="262">
        <f t="shared" si="173"/>
        <v>459192733638.98303</v>
      </c>
      <c r="U541" s="262">
        <f t="shared" si="173"/>
        <v>455540497589.34375</v>
      </c>
      <c r="V541" s="262">
        <f t="shared" si="173"/>
        <v>455868152222.1134</v>
      </c>
      <c r="W541" s="262">
        <f t="shared" si="173"/>
        <v>463851219987.41138</v>
      </c>
      <c r="X541" s="262">
        <f t="shared" si="173"/>
        <v>482270957757.01599</v>
      </c>
      <c r="Y541" s="262">
        <f t="shared" si="173"/>
        <v>514947029623.52429</v>
      </c>
      <c r="Z541" s="262">
        <f t="shared" si="173"/>
        <v>566710439344.52905</v>
      </c>
      <c r="AA541" s="262">
        <f t="shared" si="173"/>
        <v>649537025218.44153</v>
      </c>
      <c r="AB541" s="262">
        <f t="shared" si="173"/>
        <v>782300246116.599</v>
      </c>
      <c r="AC541" s="258">
        <f t="shared" si="166"/>
        <v>1000000000000</v>
      </c>
    </row>
    <row r="542" spans="3:31" outlineLevel="1">
      <c r="C542" s="256" t="s">
        <v>282</v>
      </c>
      <c r="D542" s="256"/>
      <c r="E542" s="262"/>
      <c r="F542" s="262"/>
      <c r="G542" s="262"/>
      <c r="H542" s="262"/>
      <c r="I542" s="262"/>
      <c r="J542" s="262"/>
      <c r="K542" s="262"/>
      <c r="L542" s="262">
        <f>(M542+M543)/2/((1+L$61/4))</f>
        <v>662944971588.05042</v>
      </c>
      <c r="M542" s="262">
        <f t="shared" ref="M542:AB542" si="174">(N542+N543)/2/((1+M$61/4))</f>
        <v>643735107145.48792</v>
      </c>
      <c r="N542" s="262">
        <f t="shared" si="174"/>
        <v>624838713528.00989</v>
      </c>
      <c r="O542" s="262">
        <f t="shared" si="174"/>
        <v>607141614519.85242</v>
      </c>
      <c r="P542" s="262">
        <f t="shared" si="174"/>
        <v>591066345383.70349</v>
      </c>
      <c r="Q542" s="262">
        <f t="shared" si="174"/>
        <v>576738866794.52673</v>
      </c>
      <c r="R542" s="262">
        <f t="shared" si="174"/>
        <v>562395402946.4115</v>
      </c>
      <c r="S542" s="262">
        <f t="shared" si="174"/>
        <v>550810678557.2605</v>
      </c>
      <c r="T542" s="262">
        <f t="shared" si="174"/>
        <v>542896805823.53723</v>
      </c>
      <c r="U542" s="262">
        <f t="shared" si="174"/>
        <v>539236286077.42291</v>
      </c>
      <c r="V542" s="262">
        <f t="shared" si="174"/>
        <v>539223348659.86877</v>
      </c>
      <c r="W542" s="262">
        <f t="shared" si="174"/>
        <v>546265900595.70978</v>
      </c>
      <c r="X542" s="262">
        <f t="shared" si="174"/>
        <v>562846254312.57373</v>
      </c>
      <c r="Y542" s="262">
        <f t="shared" si="174"/>
        <v>592212263850.30469</v>
      </c>
      <c r="Z542" s="262">
        <f t="shared" si="174"/>
        <v>638179584472.76807</v>
      </c>
      <c r="AA542" s="262">
        <f t="shared" si="174"/>
        <v>710326616054.01953</v>
      </c>
      <c r="AB542" s="262">
        <f t="shared" si="174"/>
        <v>822719875021.72485</v>
      </c>
      <c r="AC542" s="258">
        <f t="shared" si="166"/>
        <v>1000000000000</v>
      </c>
    </row>
    <row r="543" spans="3:31" outlineLevel="1">
      <c r="C543" s="256" t="s">
        <v>285</v>
      </c>
      <c r="D543" s="256"/>
      <c r="E543" s="262"/>
      <c r="F543" s="262"/>
      <c r="G543" s="262"/>
      <c r="H543" s="262"/>
      <c r="I543" s="262"/>
      <c r="J543" s="262"/>
      <c r="K543" s="262"/>
      <c r="L543" s="262"/>
      <c r="M543" s="262">
        <f>(N543+N544)/2/((1+M$62/4))</f>
        <v>709143860996.72607</v>
      </c>
      <c r="N543" s="262">
        <f t="shared" ref="N543:AB543" si="175">(O543+O544)/2/((1+N$62/4))</f>
        <v>692759305058.22925</v>
      </c>
      <c r="O543" s="262">
        <f t="shared" si="175"/>
        <v>677298198446.83679</v>
      </c>
      <c r="P543" s="262">
        <f t="shared" si="175"/>
        <v>663146180182.66064</v>
      </c>
      <c r="Q543" s="262">
        <f t="shared" si="175"/>
        <v>650435799129.33081</v>
      </c>
      <c r="R543" s="262">
        <f t="shared" si="175"/>
        <v>637627499525.38745</v>
      </c>
      <c r="S543" s="262">
        <f t="shared" si="175"/>
        <v>627186587203.63184</v>
      </c>
      <c r="T543" s="262">
        <f t="shared" si="175"/>
        <v>619958230788.74695</v>
      </c>
      <c r="U543" s="262">
        <f t="shared" si="175"/>
        <v>616491566011.84839</v>
      </c>
      <c r="V543" s="262">
        <f t="shared" si="175"/>
        <v>616252517760.53906</v>
      </c>
      <c r="W543" s="262">
        <f t="shared" si="175"/>
        <v>622288816673.25574</v>
      </c>
      <c r="X543" s="262">
        <f t="shared" si="175"/>
        <v>636756511873.46777</v>
      </c>
      <c r="Y543" s="262">
        <f t="shared" si="175"/>
        <v>662362969006.21716</v>
      </c>
      <c r="Z543" s="262">
        <f t="shared" si="175"/>
        <v>702080466050.44165</v>
      </c>
      <c r="AA543" s="262">
        <f t="shared" si="175"/>
        <v>763485548860.79626</v>
      </c>
      <c r="AB543" s="262">
        <f t="shared" si="175"/>
        <v>857006649897.82202</v>
      </c>
      <c r="AC543" s="258">
        <f t="shared" si="166"/>
        <v>1000000000000</v>
      </c>
    </row>
    <row r="544" spans="3:31" outlineLevel="1">
      <c r="C544" s="256" t="s">
        <v>288</v>
      </c>
      <c r="D544" s="256"/>
      <c r="E544" s="262"/>
      <c r="F544" s="262"/>
      <c r="G544" s="262"/>
      <c r="H544" s="262"/>
      <c r="I544" s="262"/>
      <c r="J544" s="262"/>
      <c r="K544" s="262"/>
      <c r="L544" s="262"/>
      <c r="M544" s="262"/>
      <c r="N544" s="262">
        <f>(O544+O545)/2/((1+N$63/4))</f>
        <v>751227535230.85315</v>
      </c>
      <c r="O544" s="262">
        <f t="shared" ref="O544:AB544" si="176">(P544+P545)/2/((1+O$63/4))</f>
        <v>738063763840.03394</v>
      </c>
      <c r="P544" s="262">
        <f t="shared" si="176"/>
        <v>725941167557.78699</v>
      </c>
      <c r="Q544" s="262">
        <f t="shared" si="176"/>
        <v>714986940413.89197</v>
      </c>
      <c r="R544" s="262">
        <f t="shared" si="176"/>
        <v>703890623136.50183</v>
      </c>
      <c r="S544" s="262">
        <f t="shared" si="176"/>
        <v>694778773492.74695</v>
      </c>
      <c r="T544" s="262">
        <f t="shared" si="176"/>
        <v>688404325655.11121</v>
      </c>
      <c r="U544" s="262">
        <f t="shared" si="176"/>
        <v>685263345544.57642</v>
      </c>
      <c r="V544" s="262">
        <f t="shared" si="176"/>
        <v>684898672726.92114</v>
      </c>
      <c r="W544" s="262">
        <f t="shared" si="176"/>
        <v>689956369731.41272</v>
      </c>
      <c r="X544" s="262">
        <f t="shared" si="176"/>
        <v>702267043466.08337</v>
      </c>
      <c r="Y544" s="262">
        <f t="shared" si="176"/>
        <v>724052126452.49109</v>
      </c>
      <c r="Z544" s="262">
        <f t="shared" si="176"/>
        <v>757606599785.30957</v>
      </c>
      <c r="AA544" s="262">
        <f t="shared" si="176"/>
        <v>808877439110.59143</v>
      </c>
      <c r="AB544" s="262">
        <f t="shared" si="176"/>
        <v>885584410836.22681</v>
      </c>
      <c r="AC544" s="258">
        <f t="shared" si="166"/>
        <v>1000000000000</v>
      </c>
    </row>
    <row r="545" spans="3:29" outlineLevel="1">
      <c r="C545" s="256" t="s">
        <v>291</v>
      </c>
      <c r="D545" s="256"/>
      <c r="E545" s="262"/>
      <c r="F545" s="262"/>
      <c r="G545" s="262"/>
      <c r="H545" s="262"/>
      <c r="I545" s="262"/>
      <c r="J545" s="262"/>
      <c r="K545" s="262"/>
      <c r="L545" s="262"/>
      <c r="M545" s="262"/>
      <c r="N545" s="262"/>
      <c r="O545" s="262">
        <f>(P545+P546)/2/((1+O$64/4))</f>
        <v>789450109688.63403</v>
      </c>
      <c r="P545" s="262">
        <f t="shared" ref="P545:AB545" si="177">(Q545+Q546)/2/((1+P$64/4))</f>
        <v>779289692511.46008</v>
      </c>
      <c r="Q545" s="262">
        <f t="shared" si="177"/>
        <v>770064197673.94861</v>
      </c>
      <c r="R545" s="262">
        <f t="shared" si="177"/>
        <v>760680435852.34216</v>
      </c>
      <c r="S545" s="262">
        <f t="shared" si="177"/>
        <v>752930233994.16089</v>
      </c>
      <c r="T545" s="262">
        <f t="shared" si="177"/>
        <v>747463961810.19495</v>
      </c>
      <c r="U545" s="262">
        <f t="shared" si="177"/>
        <v>744714899828.05615</v>
      </c>
      <c r="V545" s="262">
        <f t="shared" si="177"/>
        <v>744300556571.76379</v>
      </c>
      <c r="W545" s="262">
        <f t="shared" si="177"/>
        <v>748463748163.73059</v>
      </c>
      <c r="X545" s="262">
        <f t="shared" si="177"/>
        <v>758729932528.63123</v>
      </c>
      <c r="Y545" s="262">
        <f t="shared" si="177"/>
        <v>776899133378.9762</v>
      </c>
      <c r="Z545" s="262">
        <f t="shared" si="177"/>
        <v>804734465721.42114</v>
      </c>
      <c r="AA545" s="262">
        <f t="shared" si="177"/>
        <v>846879578736.34253</v>
      </c>
      <c r="AB545" s="262">
        <f t="shared" si="177"/>
        <v>909056873174.11133</v>
      </c>
      <c r="AC545" s="258">
        <f t="shared" si="166"/>
        <v>1000000000000</v>
      </c>
    </row>
    <row r="546" spans="3:29" outlineLevel="1">
      <c r="C546" s="256" t="s">
        <v>294</v>
      </c>
      <c r="D546" s="256"/>
      <c r="E546" s="262"/>
      <c r="F546" s="262"/>
      <c r="G546" s="262"/>
      <c r="H546" s="262"/>
      <c r="I546" s="262"/>
      <c r="J546" s="262"/>
      <c r="K546" s="262"/>
      <c r="L546" s="262"/>
      <c r="M546" s="262"/>
      <c r="N546" s="262"/>
      <c r="O546" s="262"/>
      <c r="P546" s="262">
        <f>(Q546+Q547)/2/((1+P$65/4))</f>
        <v>823714970636.96667</v>
      </c>
      <c r="Q546" s="262">
        <f t="shared" ref="Q546:AB546" si="178">(R546+R547)/2/((1+Q$65/4))</f>
        <v>816086084232.45911</v>
      </c>
      <c r="R546" s="262">
        <f t="shared" si="178"/>
        <v>808301099968.86597</v>
      </c>
      <c r="S546" s="262">
        <f t="shared" si="178"/>
        <v>801842110160.26147</v>
      </c>
      <c r="T546" s="262">
        <f t="shared" si="178"/>
        <v>797257464765.08655</v>
      </c>
      <c r="U546" s="262">
        <f t="shared" si="178"/>
        <v>794915708002.21802</v>
      </c>
      <c r="V546" s="262">
        <f t="shared" si="178"/>
        <v>794502412447.48938</v>
      </c>
      <c r="W546" s="262">
        <f t="shared" si="178"/>
        <v>797882296186.45093</v>
      </c>
      <c r="X546" s="262">
        <f t="shared" si="178"/>
        <v>806307294417.38538</v>
      </c>
      <c r="Y546" s="262">
        <f t="shared" si="178"/>
        <v>821221603523.84143</v>
      </c>
      <c r="Z546" s="262">
        <f t="shared" si="178"/>
        <v>843976532009.79419</v>
      </c>
      <c r="AA546" s="262">
        <f t="shared" si="178"/>
        <v>878185720982.20874</v>
      </c>
      <c r="AB546" s="262">
        <f t="shared" si="178"/>
        <v>928104870828.52649</v>
      </c>
      <c r="AC546" s="258">
        <f t="shared" si="166"/>
        <v>1000000000000</v>
      </c>
    </row>
    <row r="547" spans="3:29" outlineLevel="1">
      <c r="C547" s="256" t="s">
        <v>297</v>
      </c>
      <c r="D547" s="256"/>
      <c r="E547" s="262"/>
      <c r="F547" s="262"/>
      <c r="G547" s="262"/>
      <c r="H547" s="262"/>
      <c r="I547" s="262"/>
      <c r="J547" s="262"/>
      <c r="K547" s="262"/>
      <c r="L547" s="262"/>
      <c r="M547" s="262"/>
      <c r="N547" s="262"/>
      <c r="O547" s="262"/>
      <c r="P547" s="262"/>
      <c r="Q547" s="262">
        <f>(R547+R548)/2/((1+Q$66/4))</f>
        <v>853909749297.39905</v>
      </c>
      <c r="R547" s="262">
        <f t="shared" ref="R547:AB547" si="179">(S547+S548)/2/((1+R$66/4))</f>
        <v>847548016435.57947</v>
      </c>
      <c r="S547" s="262">
        <f t="shared" si="179"/>
        <v>842251063815.50549</v>
      </c>
      <c r="T547" s="262">
        <f t="shared" si="179"/>
        <v>838472563225.83264</v>
      </c>
      <c r="U547" s="262">
        <f t="shared" si="179"/>
        <v>836519547462.33594</v>
      </c>
      <c r="V547" s="262">
        <f t="shared" si="179"/>
        <v>836137033701.79407</v>
      </c>
      <c r="W547" s="262">
        <f t="shared" si="179"/>
        <v>838851748350.23206</v>
      </c>
      <c r="X547" s="262">
        <f t="shared" si="179"/>
        <v>845678588480.52722</v>
      </c>
      <c r="Y547" s="262">
        <f t="shared" si="179"/>
        <v>857767272788.95032</v>
      </c>
      <c r="Z547" s="262">
        <f t="shared" si="179"/>
        <v>876152858739.28748</v>
      </c>
      <c r="AA547" s="262">
        <f t="shared" si="179"/>
        <v>903641391439.953</v>
      </c>
      <c r="AB547" s="262">
        <f t="shared" si="179"/>
        <v>943411624255.50879</v>
      </c>
      <c r="AC547" s="258">
        <f t="shared" si="166"/>
        <v>1000000000000</v>
      </c>
    </row>
    <row r="548" spans="3:29" outlineLevel="1">
      <c r="C548" s="256" t="s">
        <v>300</v>
      </c>
      <c r="D548" s="256"/>
      <c r="E548" s="262"/>
      <c r="F548" s="262"/>
      <c r="G548" s="262"/>
      <c r="H548" s="262"/>
      <c r="I548" s="262"/>
      <c r="J548" s="262"/>
      <c r="K548" s="262"/>
      <c r="L548" s="262"/>
      <c r="M548" s="262"/>
      <c r="N548" s="262"/>
      <c r="O548" s="262"/>
      <c r="P548" s="262"/>
      <c r="Q548" s="262"/>
      <c r="R548" s="262">
        <f>(S548+S549)/2/((1+R$67/4))</f>
        <v>879454870029.25635</v>
      </c>
      <c r="S548" s="262">
        <f t="shared" ref="S548:AB548" si="180">(T548+T549)/2/((1+S$67/4))</f>
        <v>875165517354.7605</v>
      </c>
      <c r="T548" s="262">
        <f t="shared" si="180"/>
        <v>872093951614.30029</v>
      </c>
      <c r="U548" s="262">
        <f t="shared" si="180"/>
        <v>870491836804.95605</v>
      </c>
      <c r="V548" s="262">
        <f t="shared" si="180"/>
        <v>870154556101.20789</v>
      </c>
      <c r="W548" s="262">
        <f t="shared" si="180"/>
        <v>872316995405.77576</v>
      </c>
      <c r="X548" s="262">
        <f t="shared" si="180"/>
        <v>877793840866.52039</v>
      </c>
      <c r="Y548" s="262">
        <f t="shared" si="180"/>
        <v>887494799521.61023</v>
      </c>
      <c r="Z548" s="262">
        <f t="shared" si="180"/>
        <v>902213050136.21509</v>
      </c>
      <c r="AA548" s="262">
        <f t="shared" si="180"/>
        <v>924124647050.12317</v>
      </c>
      <c r="AB548" s="262">
        <f t="shared" si="180"/>
        <v>955615358581.17615</v>
      </c>
      <c r="AC548" s="258">
        <f t="shared" si="166"/>
        <v>1000000000000</v>
      </c>
    </row>
    <row r="549" spans="3:29" outlineLevel="1">
      <c r="C549" s="256" t="s">
        <v>303</v>
      </c>
      <c r="D549" s="256"/>
      <c r="E549" s="262"/>
      <c r="F549" s="262"/>
      <c r="G549" s="262"/>
      <c r="H549" s="262"/>
      <c r="I549" s="262"/>
      <c r="J549" s="262"/>
      <c r="K549" s="262"/>
      <c r="L549" s="262"/>
      <c r="M549" s="262"/>
      <c r="N549" s="262"/>
      <c r="O549" s="262"/>
      <c r="P549" s="262"/>
      <c r="Q549" s="262"/>
      <c r="R549" s="262"/>
      <c r="S549" s="262">
        <f>(T549+T550)/2/((1+S$68/4))</f>
        <v>901678244537.44373</v>
      </c>
      <c r="T549" s="262">
        <f t="shared" ref="T549:AB549" si="181">(U549+U550)/2/((1+T$68/4))</f>
        <v>899208111923.13477</v>
      </c>
      <c r="U549" s="262">
        <f t="shared" si="181"/>
        <v>897910671179.21326</v>
      </c>
      <c r="V549" s="262">
        <f t="shared" si="181"/>
        <v>897623048422.69324</v>
      </c>
      <c r="W549" s="262">
        <f t="shared" si="181"/>
        <v>899334548642.78809</v>
      </c>
      <c r="X549" s="262">
        <f t="shared" si="181"/>
        <v>903694053378.64294</v>
      </c>
      <c r="Y549" s="262">
        <f t="shared" si="181"/>
        <v>911417924031.4679</v>
      </c>
      <c r="Z549" s="262">
        <f t="shared" si="181"/>
        <v>923114602266.73999</v>
      </c>
      <c r="AA549" s="262">
        <f t="shared" si="181"/>
        <v>940470268425.47473</v>
      </c>
      <c r="AB549" s="262">
        <f t="shared" si="181"/>
        <v>965284107139.58899</v>
      </c>
      <c r="AC549" s="258">
        <f t="shared" si="166"/>
        <v>1000000000000</v>
      </c>
    </row>
    <row r="550" spans="3:29" outlineLevel="1">
      <c r="C550" s="256" t="s">
        <v>306</v>
      </c>
      <c r="D550" s="256"/>
      <c r="E550" s="262"/>
      <c r="F550" s="262"/>
      <c r="G550" s="262"/>
      <c r="H550" s="262"/>
      <c r="I550" s="262"/>
      <c r="J550" s="262"/>
      <c r="K550" s="262"/>
      <c r="L550" s="262"/>
      <c r="M550" s="262"/>
      <c r="N550" s="262"/>
      <c r="O550" s="262"/>
      <c r="P550" s="262"/>
      <c r="Q550" s="262"/>
      <c r="R550" s="262"/>
      <c r="S550" s="262"/>
      <c r="T550" s="262">
        <f>(U550+U551)/2/((1+T$69/4))</f>
        <v>920878715342.96765</v>
      </c>
      <c r="U550" s="262">
        <f t="shared" ref="U550:AB550" si="182">(V550+V551)/2/((1+U$69/4))</f>
        <v>919838493210.68604</v>
      </c>
      <c r="V550" s="262">
        <f t="shared" si="182"/>
        <v>919599017264.68359</v>
      </c>
      <c r="W550" s="262">
        <f t="shared" si="182"/>
        <v>920946910246.41357</v>
      </c>
      <c r="X550" s="262">
        <f t="shared" si="182"/>
        <v>924395813314.78308</v>
      </c>
      <c r="Y550" s="262">
        <f t="shared" si="182"/>
        <v>930507728608.18835</v>
      </c>
      <c r="Z550" s="262">
        <f t="shared" si="182"/>
        <v>939749970522.3335</v>
      </c>
      <c r="AA550" s="262">
        <f t="shared" si="182"/>
        <v>953428542397.79517</v>
      </c>
      <c r="AB550" s="262">
        <f t="shared" si="182"/>
        <v>972906332134.53113</v>
      </c>
      <c r="AC550" s="258">
        <f t="shared" si="166"/>
        <v>1000000000000</v>
      </c>
    </row>
    <row r="551" spans="3:29" outlineLevel="1">
      <c r="C551" s="256" t="s">
        <v>309</v>
      </c>
      <c r="D551" s="256"/>
      <c r="E551" s="262"/>
      <c r="F551" s="262"/>
      <c r="G551" s="262"/>
      <c r="H551" s="262"/>
      <c r="I551" s="262"/>
      <c r="J551" s="262"/>
      <c r="K551" s="262"/>
      <c r="L551" s="262"/>
      <c r="M551" s="262"/>
      <c r="N551" s="262"/>
      <c r="O551" s="262"/>
      <c r="P551" s="262"/>
      <c r="Q551" s="262"/>
      <c r="R551" s="262"/>
      <c r="S551" s="262"/>
      <c r="T551" s="262"/>
      <c r="U551" s="262">
        <f>(V551+V552)/2/((1+U$70/4))</f>
        <v>937249698831.66638</v>
      </c>
      <c r="V551" s="262">
        <f t="shared" ref="V551:AB551" si="183">(W551+W552)/2/((1+V$70/4))</f>
        <v>937053778477.89368</v>
      </c>
      <c r="W551" s="262">
        <f t="shared" si="183"/>
        <v>938111248854.8689</v>
      </c>
      <c r="X551" s="262">
        <f t="shared" si="183"/>
        <v>940826728375.63843</v>
      </c>
      <c r="Y551" s="262">
        <f t="shared" si="183"/>
        <v>945639835928.03638</v>
      </c>
      <c r="Z551" s="262">
        <f t="shared" si="183"/>
        <v>952909952058.4126</v>
      </c>
      <c r="AA551" s="262">
        <f t="shared" si="183"/>
        <v>963648376943.80396</v>
      </c>
      <c r="AB551" s="262">
        <f t="shared" si="183"/>
        <v>978891616745.00269</v>
      </c>
      <c r="AC551" s="258">
        <f t="shared" si="166"/>
        <v>1000000000000</v>
      </c>
    </row>
    <row r="552" spans="3:29" outlineLevel="1">
      <c r="C552" s="256" t="s">
        <v>312</v>
      </c>
      <c r="D552" s="256"/>
      <c r="E552" s="262"/>
      <c r="F552" s="262"/>
      <c r="G552" s="262"/>
      <c r="H552" s="262"/>
      <c r="I552" s="262"/>
      <c r="J552" s="262"/>
      <c r="K552" s="262"/>
      <c r="L552" s="262"/>
      <c r="M552" s="262"/>
      <c r="N552" s="262"/>
      <c r="O552" s="262"/>
      <c r="P552" s="262"/>
      <c r="Q552" s="262"/>
      <c r="R552" s="262"/>
      <c r="S552" s="262"/>
      <c r="T552" s="262"/>
      <c r="U552" s="262"/>
      <c r="V552" s="262">
        <f>(W552+W553)/2/((1+V$71/4))</f>
        <v>950839234066.97888</v>
      </c>
      <c r="W552" s="262">
        <f t="shared" ref="W552:AB552" si="184">(X552+X553)/2/((1+W$71/4))</f>
        <v>951666401139.72009</v>
      </c>
      <c r="X552" s="262">
        <f t="shared" si="184"/>
        <v>953796466180.89648</v>
      </c>
      <c r="Y552" s="262">
        <f t="shared" si="184"/>
        <v>957572534593.56091</v>
      </c>
      <c r="Z552" s="262">
        <f t="shared" si="184"/>
        <v>963271312534.84753</v>
      </c>
      <c r="AA552" s="262">
        <f t="shared" si="184"/>
        <v>971675804727.6759</v>
      </c>
      <c r="AB552" s="262">
        <f t="shared" si="184"/>
        <v>983577006604.41138</v>
      </c>
      <c r="AC552" s="258">
        <f t="shared" si="166"/>
        <v>1000000000000</v>
      </c>
    </row>
    <row r="553" spans="3:29" outlineLevel="1">
      <c r="C553" s="256" t="s">
        <v>315</v>
      </c>
      <c r="D553" s="256"/>
      <c r="E553" s="262"/>
      <c r="F553" s="262"/>
      <c r="G553" s="262"/>
      <c r="H553" s="262"/>
      <c r="I553" s="262"/>
      <c r="J553" s="262"/>
      <c r="K553" s="262"/>
      <c r="L553" s="262"/>
      <c r="M553" s="262"/>
      <c r="N553" s="262"/>
      <c r="O553" s="262"/>
      <c r="P553" s="262"/>
      <c r="Q553" s="262"/>
      <c r="R553" s="262"/>
      <c r="S553" s="262"/>
      <c r="T553" s="262"/>
      <c r="U553" s="262"/>
      <c r="V553" s="262"/>
      <c r="W553" s="262">
        <f>(X553+X554)/2/((1+W$72/4))</f>
        <v>962324325957.03784</v>
      </c>
      <c r="X553" s="262">
        <f t="shared" ref="X553:AB553" si="185">(Y553+Y554)/2/((1+X$72/4))</f>
        <v>963990342824.65369</v>
      </c>
      <c r="Y553" s="262">
        <f t="shared" si="185"/>
        <v>966944144858.23633</v>
      </c>
      <c r="Z553" s="262">
        <f t="shared" si="185"/>
        <v>971399008172.90466</v>
      </c>
      <c r="AA553" s="262">
        <f t="shared" si="185"/>
        <v>977961148781.61597</v>
      </c>
      <c r="AB553" s="262">
        <f t="shared" si="185"/>
        <v>987235949863.7677</v>
      </c>
      <c r="AC553" s="258">
        <f t="shared" si="166"/>
        <v>1000000000000</v>
      </c>
    </row>
    <row r="554" spans="3:29" outlineLevel="1">
      <c r="C554" s="256" t="s">
        <v>764</v>
      </c>
      <c r="D554" s="256"/>
      <c r="E554" s="262"/>
      <c r="F554" s="262"/>
      <c r="G554" s="262"/>
      <c r="H554" s="262"/>
      <c r="I554" s="262"/>
      <c r="J554" s="262"/>
      <c r="K554" s="262"/>
      <c r="L554" s="262"/>
      <c r="M554" s="262"/>
      <c r="N554" s="262"/>
      <c r="O554" s="262"/>
      <c r="P554" s="262"/>
      <c r="Q554" s="262"/>
      <c r="R554" s="262"/>
      <c r="S554" s="262"/>
      <c r="T554" s="262"/>
      <c r="U554" s="262"/>
      <c r="V554" s="262"/>
      <c r="W554" s="262"/>
      <c r="X554" s="262">
        <f>(Y554+Y555)/2/((1+X$73/4))</f>
        <v>971975758686.38586</v>
      </c>
      <c r="Y554" s="262">
        <f t="shared" ref="Y554:AB554" si="186">(Z554+Z555)/2/((1+Y$73/4))</f>
        <v>974281087210.39221</v>
      </c>
      <c r="Z554" s="262">
        <f t="shared" si="186"/>
        <v>977756148927.23877</v>
      </c>
      <c r="AA554" s="262">
        <f t="shared" si="186"/>
        <v>982870281687.51294</v>
      </c>
      <c r="AB554" s="262">
        <f t="shared" si="186"/>
        <v>990087917921.68274</v>
      </c>
      <c r="AC554" s="258">
        <f t="shared" si="166"/>
        <v>1000000000000</v>
      </c>
    </row>
    <row r="555" spans="3:29" outlineLevel="1">
      <c r="C555" s="256" t="s">
        <v>765</v>
      </c>
      <c r="D555" s="256"/>
      <c r="E555" s="262"/>
      <c r="F555" s="262"/>
      <c r="G555" s="262"/>
      <c r="H555" s="262"/>
      <c r="I555" s="262"/>
      <c r="J555" s="262"/>
      <c r="K555" s="262"/>
      <c r="L555" s="262"/>
      <c r="M555" s="262"/>
      <c r="N555" s="262"/>
      <c r="O555" s="262"/>
      <c r="P555" s="262"/>
      <c r="Q555" s="262"/>
      <c r="R555" s="262"/>
      <c r="S555" s="262"/>
      <c r="T555" s="262"/>
      <c r="U555" s="262"/>
      <c r="V555" s="262"/>
      <c r="W555" s="262"/>
      <c r="X555" s="262"/>
      <c r="Y555" s="262">
        <f>(Z555+Z556)/2/((1+Y$74/4))</f>
        <v>980010975170.93079</v>
      </c>
      <c r="Z555" s="262">
        <f t="shared" ref="Z555:AB555" si="187">(AA555+AA556)/2/((1+Z$74/4))</f>
        <v>982717249885.50781</v>
      </c>
      <c r="AA555" s="262">
        <f t="shared" si="187"/>
        <v>986697132520.28174</v>
      </c>
      <c r="AB555" s="262">
        <f t="shared" si="187"/>
        <v>992307614478.74609</v>
      </c>
      <c r="AC555" s="258">
        <f t="shared" si="166"/>
        <v>1000000000000</v>
      </c>
    </row>
    <row r="556" spans="3:29" outlineLevel="1">
      <c r="C556" s="256" t="s">
        <v>766</v>
      </c>
      <c r="D556" s="256"/>
      <c r="E556" s="262"/>
      <c r="F556" s="262"/>
      <c r="G556" s="262"/>
      <c r="H556" s="262"/>
      <c r="I556" s="262"/>
      <c r="J556" s="262"/>
      <c r="K556" s="262"/>
      <c r="L556" s="262"/>
      <c r="M556" s="262"/>
      <c r="N556" s="262"/>
      <c r="O556" s="262"/>
      <c r="P556" s="262"/>
      <c r="Q556" s="262"/>
      <c r="R556" s="262"/>
      <c r="S556" s="262"/>
      <c r="T556" s="262"/>
      <c r="U556" s="262"/>
      <c r="V556" s="262"/>
      <c r="W556" s="262"/>
      <c r="X556" s="262"/>
      <c r="Y556" s="262"/>
      <c r="Z556" s="262">
        <f>(AA556+AA557)/2/((1+Z$75/4))</f>
        <v>986582108590.62732</v>
      </c>
      <c r="AA556" s="262">
        <f t="shared" ref="AA556:AB556" si="188">(AB556+AB557)/2/((1+AA$75/4))</f>
        <v>989675824097.76501</v>
      </c>
      <c r="AB556" s="262">
        <f t="shared" si="188"/>
        <v>994033231198.36646</v>
      </c>
      <c r="AC556" s="258">
        <f t="shared" si="166"/>
        <v>1000000000000</v>
      </c>
    </row>
    <row r="557" spans="3:29" outlineLevel="1">
      <c r="C557" s="256" t="s">
        <v>767</v>
      </c>
      <c r="D557" s="256"/>
      <c r="E557" s="262"/>
      <c r="F557" s="262"/>
      <c r="G557" s="262"/>
      <c r="H557" s="262"/>
      <c r="I557" s="262"/>
      <c r="J557" s="262"/>
      <c r="K557" s="262"/>
      <c r="L557" s="262"/>
      <c r="M557" s="262"/>
      <c r="N557" s="262"/>
      <c r="O557" s="262"/>
      <c r="P557" s="262"/>
      <c r="Q557" s="262"/>
      <c r="R557" s="262"/>
      <c r="S557" s="262"/>
      <c r="T557" s="262"/>
      <c r="U557" s="262"/>
      <c r="V557" s="262"/>
      <c r="W557" s="262"/>
      <c r="X557" s="262"/>
      <c r="Y557" s="262"/>
      <c r="Z557" s="262"/>
      <c r="AA557" s="262">
        <f>(AB557+AB558)/2/((1+AA$76/4))</f>
        <v>991991630456.67126</v>
      </c>
      <c r="AB557" s="262">
        <f t="shared" ref="AB557" si="189">(AC557+AC558)/2/((1+AB$76/4))</f>
        <v>995373548737.34753</v>
      </c>
      <c r="AC557" s="258">
        <f t="shared" si="166"/>
        <v>1000000000000</v>
      </c>
    </row>
    <row r="558" spans="3:29" outlineLevel="1">
      <c r="C558" s="256" t="s">
        <v>768</v>
      </c>
      <c r="D558" s="256"/>
      <c r="E558" s="262"/>
      <c r="F558" s="262"/>
      <c r="G558" s="262"/>
      <c r="H558" s="262"/>
      <c r="I558" s="262"/>
      <c r="J558" s="262"/>
      <c r="K558" s="262"/>
      <c r="L558" s="262"/>
      <c r="M558" s="262"/>
      <c r="N558" s="262"/>
      <c r="O558" s="262"/>
      <c r="P558" s="262"/>
      <c r="Q558" s="262"/>
      <c r="R558" s="262"/>
      <c r="S558" s="262"/>
      <c r="T558" s="262"/>
      <c r="U558" s="262"/>
      <c r="V558" s="262"/>
      <c r="W558" s="262"/>
      <c r="X558" s="262"/>
      <c r="Y558" s="262"/>
      <c r="Z558" s="262"/>
      <c r="AA558" s="262"/>
      <c r="AB558" s="262">
        <f>(AC558+AC559)/2/((1+AB$77/4))</f>
        <v>996413876416.03638</v>
      </c>
      <c r="AC558" s="258">
        <f t="shared" si="166"/>
        <v>1000000000000</v>
      </c>
    </row>
    <row r="559" spans="3:29" outlineLevel="1">
      <c r="C559" s="256" t="s">
        <v>824</v>
      </c>
      <c r="D559" s="256"/>
      <c r="E559" s="262"/>
      <c r="F559" s="262"/>
      <c r="G559" s="262"/>
      <c r="H559" s="262"/>
      <c r="I559" s="262"/>
      <c r="J559" s="262"/>
      <c r="K559" s="262"/>
      <c r="L559" s="262"/>
      <c r="M559" s="262"/>
      <c r="N559" s="262"/>
      <c r="O559" s="262"/>
      <c r="P559" s="262"/>
      <c r="Q559" s="262"/>
      <c r="R559" s="262"/>
      <c r="S559" s="262"/>
      <c r="T559" s="262"/>
      <c r="U559" s="262"/>
      <c r="V559" s="262"/>
      <c r="W559" s="262"/>
      <c r="X559" s="262"/>
      <c r="Y559" s="262"/>
      <c r="Z559" s="262"/>
      <c r="AA559" s="262"/>
      <c r="AB559" s="262"/>
      <c r="AC559" s="258">
        <f t="shared" si="166"/>
        <v>1000000000000</v>
      </c>
    </row>
    <row r="560" spans="3:29" outlineLevel="1">
      <c r="C560" s="256" t="s">
        <v>2373</v>
      </c>
      <c r="D560" s="257"/>
      <c r="E560" s="255"/>
      <c r="F560" s="255"/>
      <c r="G560" s="255"/>
      <c r="H560" s="255"/>
      <c r="I560" s="255"/>
      <c r="J560" s="255"/>
      <c r="K560" s="255"/>
      <c r="L560" s="255"/>
      <c r="M560" s="255"/>
      <c r="N560" s="255"/>
      <c r="O560" s="255"/>
      <c r="P560" s="255"/>
      <c r="Q560" s="255"/>
      <c r="R560" s="255"/>
      <c r="S560" s="255"/>
      <c r="T560" s="255"/>
      <c r="U560" s="255"/>
      <c r="V560" s="255"/>
      <c r="W560" s="172"/>
    </row>
    <row r="561" spans="3:32" outlineLevel="1"/>
    <row r="562" spans="3:32" outlineLevel="1">
      <c r="C562" s="256"/>
      <c r="D562" s="256" t="s">
        <v>256</v>
      </c>
      <c r="E562" s="256" t="s">
        <v>257</v>
      </c>
      <c r="F562" s="256" t="s">
        <v>262</v>
      </c>
      <c r="G562" s="256" t="s">
        <v>265</v>
      </c>
      <c r="H562" s="256" t="s">
        <v>268</v>
      </c>
      <c r="I562" s="256" t="s">
        <v>271</v>
      </c>
      <c r="J562" s="256" t="s">
        <v>274</v>
      </c>
      <c r="K562" s="256" t="s">
        <v>277</v>
      </c>
      <c r="L562" s="256" t="s">
        <v>280</v>
      </c>
      <c r="M562" s="256" t="s">
        <v>283</v>
      </c>
      <c r="N562" s="256" t="s">
        <v>286</v>
      </c>
      <c r="O562" s="256" t="s">
        <v>289</v>
      </c>
      <c r="P562" s="256" t="s">
        <v>292</v>
      </c>
      <c r="Q562" s="256" t="s">
        <v>295</v>
      </c>
      <c r="R562" s="256" t="s">
        <v>298</v>
      </c>
      <c r="S562" s="256" t="s">
        <v>301</v>
      </c>
      <c r="T562" s="256" t="s">
        <v>304</v>
      </c>
      <c r="U562" s="256" t="s">
        <v>307</v>
      </c>
      <c r="V562" s="256" t="s">
        <v>310</v>
      </c>
      <c r="W562" s="256" t="s">
        <v>313</v>
      </c>
      <c r="X562" s="256" t="s">
        <v>804</v>
      </c>
      <c r="Y562" s="256" t="s">
        <v>805</v>
      </c>
      <c r="Z562" s="256" t="s">
        <v>806</v>
      </c>
      <c r="AA562" s="256" t="s">
        <v>807</v>
      </c>
      <c r="AB562" s="256" t="s">
        <v>808</v>
      </c>
      <c r="AC562" s="256" t="s">
        <v>809</v>
      </c>
    </row>
    <row r="563" spans="3:32" outlineLevel="1">
      <c r="C563" s="256" t="s">
        <v>258</v>
      </c>
      <c r="D563" s="256"/>
      <c r="E563" s="256" t="s">
        <v>259</v>
      </c>
      <c r="F563" s="256" t="s">
        <v>263</v>
      </c>
      <c r="G563" s="256" t="s">
        <v>266</v>
      </c>
      <c r="H563" s="256" t="s">
        <v>269</v>
      </c>
      <c r="I563" s="256" t="s">
        <v>272</v>
      </c>
      <c r="J563" s="256" t="s">
        <v>275</v>
      </c>
      <c r="K563" s="256" t="s">
        <v>278</v>
      </c>
      <c r="L563" s="256" t="s">
        <v>281</v>
      </c>
      <c r="M563" s="256" t="s">
        <v>284</v>
      </c>
      <c r="N563" s="256" t="s">
        <v>287</v>
      </c>
      <c r="O563" s="256" t="s">
        <v>290</v>
      </c>
      <c r="P563" s="256" t="s">
        <v>293</v>
      </c>
      <c r="Q563" s="256" t="s">
        <v>296</v>
      </c>
      <c r="R563" s="256" t="s">
        <v>299</v>
      </c>
      <c r="S563" s="256" t="s">
        <v>302</v>
      </c>
      <c r="T563" s="256" t="s">
        <v>305</v>
      </c>
      <c r="U563" s="256" t="s">
        <v>308</v>
      </c>
      <c r="V563" s="256" t="s">
        <v>311</v>
      </c>
      <c r="W563" s="256" t="s">
        <v>314</v>
      </c>
      <c r="X563" s="256" t="s">
        <v>784</v>
      </c>
      <c r="Y563" s="256" t="s">
        <v>785</v>
      </c>
      <c r="Z563" s="256" t="s">
        <v>786</v>
      </c>
      <c r="AA563" s="256" t="s">
        <v>787</v>
      </c>
      <c r="AB563" s="256" t="s">
        <v>788</v>
      </c>
      <c r="AC563" s="256" t="s">
        <v>789</v>
      </c>
      <c r="AD563" s="258" t="s">
        <v>260</v>
      </c>
    </row>
    <row r="564" spans="3:32" outlineLevel="1">
      <c r="C564" s="256"/>
      <c r="D564" s="259">
        <f>(E564+E565)/2/((1+D$53/4)^($D$17))</f>
        <v>233790724717.10782</v>
      </c>
      <c r="E564" s="262">
        <f t="shared" ref="E564:AC564" si="190">(F564+F565)/2/((1+E$53/4))</f>
        <v>197217766005.97168</v>
      </c>
      <c r="F564" s="262">
        <f t="shared" si="190"/>
        <v>168904031429.89899</v>
      </c>
      <c r="G564" s="262">
        <f t="shared" si="190"/>
        <v>143865442731.46979</v>
      </c>
      <c r="H564" s="262">
        <f t="shared" si="190"/>
        <v>121530930643.74939</v>
      </c>
      <c r="I564" s="262">
        <f t="shared" si="190"/>
        <v>101819857270.94409</v>
      </c>
      <c r="J564" s="262">
        <f t="shared" si="190"/>
        <v>84514023433.30159</v>
      </c>
      <c r="K564" s="262">
        <f t="shared" si="190"/>
        <v>69792544826.018799</v>
      </c>
      <c r="L564" s="262">
        <f t="shared" si="190"/>
        <v>57562606120.832207</v>
      </c>
      <c r="M564" s="262">
        <f t="shared" si="190"/>
        <v>47486006343.577736</v>
      </c>
      <c r="N564" s="262">
        <f t="shared" si="190"/>
        <v>39108703897.100273</v>
      </c>
      <c r="O564" s="262">
        <f t="shared" si="190"/>
        <v>32466987141.98127</v>
      </c>
      <c r="P564" s="262">
        <f t="shared" si="190"/>
        <v>27311112940.894054</v>
      </c>
      <c r="Q564" s="262">
        <f t="shared" si="190"/>
        <v>23333489110.010731</v>
      </c>
      <c r="R564" s="262">
        <f t="shared" si="190"/>
        <v>19886522210.342072</v>
      </c>
      <c r="S564" s="262">
        <f t="shared" si="190"/>
        <v>17442700507.982376</v>
      </c>
      <c r="T564" s="262">
        <f t="shared" si="190"/>
        <v>15927703124.057219</v>
      </c>
      <c r="U564" s="262">
        <f t="shared" si="190"/>
        <v>15257742936.766302</v>
      </c>
      <c r="V564" s="262">
        <f t="shared" si="190"/>
        <v>15260780432.288034</v>
      </c>
      <c r="W564" s="262">
        <f t="shared" si="190"/>
        <v>16476113115.075617</v>
      </c>
      <c r="X564" s="262">
        <f t="shared" si="190"/>
        <v>19552229817.621143</v>
      </c>
      <c r="Y564" s="262">
        <f t="shared" si="190"/>
        <v>25919069300.391476</v>
      </c>
      <c r="Z564" s="262">
        <f t="shared" si="190"/>
        <v>38722550716.70517</v>
      </c>
      <c r="AA564" s="262">
        <f t="shared" si="190"/>
        <v>67088054796.27948</v>
      </c>
      <c r="AB564" s="262">
        <f t="shared" si="190"/>
        <v>137203504352.37399</v>
      </c>
      <c r="AC564" s="262">
        <f t="shared" si="190"/>
        <v>336341989347.16547</v>
      </c>
      <c r="AD564" s="258">
        <f t="shared" ref="AD564:AD590" si="191">$C$15*10^6</f>
        <v>1000000000000</v>
      </c>
      <c r="AF564" s="261">
        <f>AC$50*10^6</f>
        <v>233790724717.10776</v>
      </c>
    </row>
    <row r="565" spans="3:32" outlineLevel="1">
      <c r="C565" s="256" t="s">
        <v>261</v>
      </c>
      <c r="D565" s="256"/>
      <c r="E565" s="262">
        <f>(F565+F566)/2/((1+E$54/4))</f>
        <v>273803247000.836</v>
      </c>
      <c r="F565" s="262">
        <f t="shared" ref="F565:AC565" si="192">(G565+G566)/2/((1+F$54/4))</f>
        <v>241579431534.1684</v>
      </c>
      <c r="G565" s="262">
        <f t="shared" si="192"/>
        <v>212135931037.4574</v>
      </c>
      <c r="H565" s="262">
        <f t="shared" si="192"/>
        <v>184987385731.95505</v>
      </c>
      <c r="I565" s="262">
        <f t="shared" si="192"/>
        <v>160187824422.56155</v>
      </c>
      <c r="J565" s="262">
        <f t="shared" si="192"/>
        <v>137624157781.79474</v>
      </c>
      <c r="K565" s="262">
        <f t="shared" si="192"/>
        <v>117697332507.70392</v>
      </c>
      <c r="L565" s="262">
        <f t="shared" si="192"/>
        <v>100496508033.14456</v>
      </c>
      <c r="M565" s="262">
        <f t="shared" si="192"/>
        <v>85771863047.64624</v>
      </c>
      <c r="N565" s="262">
        <f t="shared" si="192"/>
        <v>73059696203.23349</v>
      </c>
      <c r="O565" s="262">
        <f t="shared" si="192"/>
        <v>62585933783.082558</v>
      </c>
      <c r="P565" s="262">
        <f t="shared" si="192"/>
        <v>54144569040.435211</v>
      </c>
      <c r="Q565" s="262">
        <f t="shared" si="192"/>
        <v>47392667016.359764</v>
      </c>
      <c r="R565" s="262">
        <f t="shared" si="192"/>
        <v>41351355517.440323</v>
      </c>
      <c r="S565" s="262">
        <f t="shared" si="192"/>
        <v>36888042691.495926</v>
      </c>
      <c r="T565" s="262">
        <f t="shared" si="192"/>
        <v>33961903853.056591</v>
      </c>
      <c r="U565" s="262">
        <f t="shared" si="192"/>
        <v>32473514368.47448</v>
      </c>
      <c r="V565" s="262">
        <f t="shared" si="192"/>
        <v>32113704150.204144</v>
      </c>
      <c r="W565" s="262">
        <f t="shared" si="192"/>
        <v>33777978529.979359</v>
      </c>
      <c r="X565" s="262">
        <f t="shared" si="192"/>
        <v>38388121876.847183</v>
      </c>
      <c r="Y565" s="262">
        <f t="shared" si="192"/>
        <v>47828152161.249954</v>
      </c>
      <c r="Z565" s="262">
        <f t="shared" si="192"/>
        <v>65889556701.476982</v>
      </c>
      <c r="AA565" s="262">
        <f t="shared" si="192"/>
        <v>103060532667.30196</v>
      </c>
      <c r="AB565" s="262">
        <f t="shared" si="192"/>
        <v>186303306885.60767</v>
      </c>
      <c r="AC565" s="262">
        <f t="shared" si="192"/>
        <v>395589722033.73273</v>
      </c>
      <c r="AD565" s="258">
        <f t="shared" si="191"/>
        <v>1000000000000</v>
      </c>
    </row>
    <row r="566" spans="3:32" outlineLevel="1">
      <c r="C566" s="256" t="s">
        <v>264</v>
      </c>
      <c r="D566" s="256"/>
      <c r="E566" s="256"/>
      <c r="F566" s="262">
        <f>(G566+G567)/2/((1+F$55/4))</f>
        <v>323278893470.9281</v>
      </c>
      <c r="G566" s="262">
        <f t="shared" ref="G566:AC566" si="193">(H566+H567)/2/((1+G$55/4))</f>
        <v>291172014288.07104</v>
      </c>
      <c r="H566" s="262">
        <f t="shared" si="193"/>
        <v>260735535150.59811</v>
      </c>
      <c r="I566" s="262">
        <f t="shared" si="193"/>
        <v>232117130777.67523</v>
      </c>
      <c r="J566" s="262">
        <f t="shared" si="193"/>
        <v>205286427618.99557</v>
      </c>
      <c r="K566" s="262">
        <f t="shared" si="193"/>
        <v>180829978983.1124</v>
      </c>
      <c r="L566" s="262">
        <f t="shared" si="193"/>
        <v>159021788730.73352</v>
      </c>
      <c r="M566" s="262">
        <f t="shared" si="193"/>
        <v>139734102061.15823</v>
      </c>
      <c r="N566" s="262">
        <f t="shared" si="193"/>
        <v>122535410279.1339</v>
      </c>
      <c r="O566" s="262">
        <f t="shared" si="193"/>
        <v>107886566112.32471</v>
      </c>
      <c r="P566" s="262">
        <f t="shared" si="193"/>
        <v>95688445453.303848</v>
      </c>
      <c r="Q566" s="262">
        <f t="shared" si="193"/>
        <v>85617752163.009567</v>
      </c>
      <c r="R566" s="262">
        <f t="shared" si="193"/>
        <v>76350115865.537476</v>
      </c>
      <c r="S566" s="262">
        <f t="shared" si="193"/>
        <v>69254108197.223099</v>
      </c>
      <c r="T566" s="262">
        <f t="shared" si="193"/>
        <v>64384370344.394653</v>
      </c>
      <c r="U566" s="262">
        <f t="shared" si="193"/>
        <v>61662252382.838928</v>
      </c>
      <c r="V566" s="262">
        <f t="shared" si="193"/>
        <v>60617298625.123421</v>
      </c>
      <c r="W566" s="262">
        <f t="shared" si="193"/>
        <v>62602321357.521652</v>
      </c>
      <c r="X566" s="262">
        <f t="shared" si="193"/>
        <v>68835456379.767807</v>
      </c>
      <c r="Y566" s="262">
        <f t="shared" si="193"/>
        <v>81614859697.093307</v>
      </c>
      <c r="Z566" s="262">
        <f t="shared" si="193"/>
        <v>105173032512.10118</v>
      </c>
      <c r="AA566" s="262">
        <f t="shared" si="193"/>
        <v>150862621485.28516</v>
      </c>
      <c r="AB566" s="262">
        <f t="shared" si="193"/>
        <v>245029908334.48639</v>
      </c>
      <c r="AC566" s="262">
        <f t="shared" si="193"/>
        <v>458070521855.04529</v>
      </c>
      <c r="AD566" s="258">
        <f t="shared" si="191"/>
        <v>1000000000000</v>
      </c>
    </row>
    <row r="567" spans="3:32" outlineLevel="1">
      <c r="C567" s="256" t="s">
        <v>267</v>
      </c>
      <c r="D567" s="256"/>
      <c r="E567" s="262"/>
      <c r="F567" s="262"/>
      <c r="G567" s="262">
        <f>(H567+H568)/2/((1+G$56/4))</f>
        <v>376264126552.71509</v>
      </c>
      <c r="H567" s="262">
        <f t="shared" ref="H567:AC567" si="194">(I567+I568)/2/((1+H$56/4))</f>
        <v>344407069277.04968</v>
      </c>
      <c r="I567" s="262">
        <f t="shared" si="194"/>
        <v>313724975737.72839</v>
      </c>
      <c r="J567" s="262">
        <f t="shared" si="194"/>
        <v>284232523112.42065</v>
      </c>
      <c r="K567" s="262">
        <f t="shared" si="194"/>
        <v>256630560314.04242</v>
      </c>
      <c r="L567" s="262">
        <f t="shared" si="194"/>
        <v>231337389075.79129</v>
      </c>
      <c r="M567" s="262">
        <f t="shared" si="194"/>
        <v>208344280228.8439</v>
      </c>
      <c r="N567" s="262">
        <f t="shared" si="194"/>
        <v>187273183987.85446</v>
      </c>
      <c r="O567" s="262">
        <f t="shared" si="194"/>
        <v>168811525596.21042</v>
      </c>
      <c r="P567" s="262">
        <f t="shared" si="194"/>
        <v>153002235998.59106</v>
      </c>
      <c r="Q567" s="262">
        <f t="shared" si="194"/>
        <v>139588917668.59354</v>
      </c>
      <c r="R567" s="262">
        <f t="shared" si="194"/>
        <v>126942004681.49417</v>
      </c>
      <c r="S567" s="262">
        <f t="shared" si="194"/>
        <v>116957384349.17195</v>
      </c>
      <c r="T567" s="262">
        <f t="shared" si="194"/>
        <v>109842247345.4559</v>
      </c>
      <c r="U567" s="262">
        <f t="shared" si="194"/>
        <v>105584400073.15117</v>
      </c>
      <c r="V567" s="262">
        <f t="shared" si="194"/>
        <v>103558709773.69221</v>
      </c>
      <c r="W567" s="262">
        <f t="shared" si="194"/>
        <v>105627075441.84409</v>
      </c>
      <c r="X567" s="262">
        <f t="shared" si="194"/>
        <v>113295954474.48793</v>
      </c>
      <c r="Y567" s="262">
        <f t="shared" si="194"/>
        <v>129182687989.42599</v>
      </c>
      <c r="Z567" s="262">
        <f t="shared" si="194"/>
        <v>157692798321.44205</v>
      </c>
      <c r="AA567" s="262">
        <f t="shared" si="194"/>
        <v>210451019887.75894</v>
      </c>
      <c r="AB567" s="262">
        <f t="shared" si="194"/>
        <v>311968211438.48785</v>
      </c>
      <c r="AC567" s="262">
        <f t="shared" si="194"/>
        <v>521898521912.75726</v>
      </c>
      <c r="AD567" s="258">
        <f t="shared" si="191"/>
        <v>1000000000000</v>
      </c>
    </row>
    <row r="568" spans="3:32" outlineLevel="1">
      <c r="C568" s="256" t="s">
        <v>270</v>
      </c>
      <c r="D568" s="256"/>
      <c r="E568" s="262"/>
      <c r="F568" s="262"/>
      <c r="G568" s="262"/>
      <c r="H568" s="262">
        <f>(I568+I569)/2/((1+H$57/4))</f>
        <v>430933768372.97961</v>
      </c>
      <c r="I568" s="262">
        <f t="shared" ref="I568:AC568" si="195">(J568+J569)/2/((1+I$57/4))</f>
        <v>400016128561.29492</v>
      </c>
      <c r="J568" s="262">
        <f t="shared" si="195"/>
        <v>369679455415.95355</v>
      </c>
      <c r="K568" s="262">
        <f t="shared" si="195"/>
        <v>340660893198.29755</v>
      </c>
      <c r="L568" s="262">
        <f t="shared" si="195"/>
        <v>313461547942.17487</v>
      </c>
      <c r="M568" s="262">
        <f t="shared" si="195"/>
        <v>288163271221.83502</v>
      </c>
      <c r="N568" s="262">
        <f t="shared" si="195"/>
        <v>264444068710.15756</v>
      </c>
      <c r="O568" s="262">
        <f t="shared" si="195"/>
        <v>243163072939.4581</v>
      </c>
      <c r="P568" s="262">
        <f t="shared" si="195"/>
        <v>224503630487.32022</v>
      </c>
      <c r="Q568" s="262">
        <f t="shared" si="195"/>
        <v>208300796168.7168</v>
      </c>
      <c r="R568" s="262">
        <f t="shared" si="195"/>
        <v>192705381586.99438</v>
      </c>
      <c r="S568" s="262">
        <f t="shared" si="195"/>
        <v>180069592024.8765</v>
      </c>
      <c r="T568" s="262">
        <f t="shared" si="195"/>
        <v>170781213516.43857</v>
      </c>
      <c r="U568" s="262">
        <f t="shared" si="195"/>
        <v>164930554687.34866</v>
      </c>
      <c r="V568" s="262">
        <f t="shared" si="195"/>
        <v>161774249778.5957</v>
      </c>
      <c r="W568" s="262">
        <f t="shared" si="195"/>
        <v>163657849848.16098</v>
      </c>
      <c r="X568" s="262">
        <f t="shared" si="195"/>
        <v>172332846493.73898</v>
      </c>
      <c r="Y568" s="262">
        <f t="shared" si="195"/>
        <v>190606103292.35971</v>
      </c>
      <c r="Z568" s="262">
        <f t="shared" si="195"/>
        <v>222789383843.39008</v>
      </c>
      <c r="AA568" s="262">
        <f t="shared" si="195"/>
        <v>280207461886.85925</v>
      </c>
      <c r="AB568" s="262">
        <f t="shared" si="195"/>
        <v>384672479292.39331</v>
      </c>
      <c r="AC568" s="262">
        <f t="shared" si="195"/>
        <v>585019353976.47241</v>
      </c>
      <c r="AD568" s="258">
        <f t="shared" si="191"/>
        <v>1000000000000</v>
      </c>
    </row>
    <row r="569" spans="3:32" outlineLevel="1">
      <c r="C569" s="256" t="s">
        <v>273</v>
      </c>
      <c r="D569" s="256"/>
      <c r="E569" s="262"/>
      <c r="F569" s="262"/>
      <c r="G569" s="262"/>
      <c r="H569" s="262"/>
      <c r="I569" s="262">
        <f>(J569+J570)/2/((1+I$58/4))</f>
        <v>486002205653.01978</v>
      </c>
      <c r="J569" s="262">
        <f t="shared" ref="J569:AC569" si="196">(K569+K570)/2/((1+J$58/4))</f>
        <v>456478933065.34021</v>
      </c>
      <c r="K569" s="262">
        <f t="shared" si="196"/>
        <v>427729262105.60693</v>
      </c>
      <c r="L569" s="262">
        <f t="shared" si="196"/>
        <v>400276962058.80054</v>
      </c>
      <c r="M569" s="262">
        <f t="shared" si="196"/>
        <v>374257477024.31787</v>
      </c>
      <c r="N569" s="262">
        <f t="shared" si="196"/>
        <v>349397439654.39215</v>
      </c>
      <c r="O569" s="262">
        <f t="shared" si="196"/>
        <v>326649351447.41736</v>
      </c>
      <c r="P569" s="262">
        <f t="shared" si="196"/>
        <v>306306627296.21326</v>
      </c>
      <c r="Q569" s="262">
        <f t="shared" si="196"/>
        <v>288295862375.09882</v>
      </c>
      <c r="R569" s="262">
        <f t="shared" si="196"/>
        <v>270658090889.72198</v>
      </c>
      <c r="S569" s="262">
        <f t="shared" si="196"/>
        <v>256054496479.23087</v>
      </c>
      <c r="T569" s="262">
        <f t="shared" si="196"/>
        <v>245042432762.4863</v>
      </c>
      <c r="U569" s="262">
        <f t="shared" si="196"/>
        <v>237827207110.07855</v>
      </c>
      <c r="V569" s="262">
        <f t="shared" si="196"/>
        <v>233601288496.64374</v>
      </c>
      <c r="W569" s="262">
        <f t="shared" si="196"/>
        <v>235089256713.0817</v>
      </c>
      <c r="X569" s="262">
        <f t="shared" si="196"/>
        <v>244212692375.29205</v>
      </c>
      <c r="Y569" s="262">
        <f t="shared" si="196"/>
        <v>263828317884.24237</v>
      </c>
      <c r="Z569" s="262">
        <f t="shared" si="196"/>
        <v>297941230818.52032</v>
      </c>
      <c r="AA569" s="262">
        <f t="shared" si="196"/>
        <v>357114941119.91614</v>
      </c>
      <c r="AB569" s="262">
        <f t="shared" si="196"/>
        <v>460024794625.30774</v>
      </c>
      <c r="AC569" s="262">
        <f t="shared" si="196"/>
        <v>645467750609.28162</v>
      </c>
      <c r="AD569" s="258">
        <f t="shared" si="191"/>
        <v>1000000000000</v>
      </c>
    </row>
    <row r="570" spans="3:32" outlineLevel="1">
      <c r="C570" s="256" t="s">
        <v>276</v>
      </c>
      <c r="D570" s="256"/>
      <c r="E570" s="262"/>
      <c r="F570" s="262"/>
      <c r="G570" s="262"/>
      <c r="H570" s="262"/>
      <c r="I570" s="262"/>
      <c r="J570" s="262">
        <f>(K570+K571)/2/((1+J$59/4))</f>
        <v>540104207913.58093</v>
      </c>
      <c r="K570" s="262">
        <f t="shared" ref="K570:AC570" si="197">(L570+L571)/2/((1+K$59/4))</f>
        <v>512986379944.9599</v>
      </c>
      <c r="L570" s="262">
        <f t="shared" si="197"/>
        <v>486698164261.73114</v>
      </c>
      <c r="M570" s="262">
        <f t="shared" si="197"/>
        <v>461395834930.7251</v>
      </c>
      <c r="N570" s="262">
        <f t="shared" si="197"/>
        <v>436845186181.22308</v>
      </c>
      <c r="O570" s="262">
        <f t="shared" si="197"/>
        <v>414014335983.97937</v>
      </c>
      <c r="P570" s="262">
        <f t="shared" si="197"/>
        <v>393263481029.66357</v>
      </c>
      <c r="Q570" s="262">
        <f t="shared" si="197"/>
        <v>374594098796.77142</v>
      </c>
      <c r="R570" s="262">
        <f t="shared" si="197"/>
        <v>356048091309.05823</v>
      </c>
      <c r="S570" s="262">
        <f t="shared" si="197"/>
        <v>340415156226.11304</v>
      </c>
      <c r="T570" s="262">
        <f t="shared" si="197"/>
        <v>328379147763.75916</v>
      </c>
      <c r="U570" s="262">
        <f t="shared" si="197"/>
        <v>320247355180.55426</v>
      </c>
      <c r="V570" s="262">
        <f t="shared" si="197"/>
        <v>315204243189.7655</v>
      </c>
      <c r="W570" s="262">
        <f t="shared" si="197"/>
        <v>316194582797.672</v>
      </c>
      <c r="X570" s="262">
        <f t="shared" si="197"/>
        <v>325215621225.76337</v>
      </c>
      <c r="Y570" s="262">
        <f t="shared" si="197"/>
        <v>345045843003.00031</v>
      </c>
      <c r="Z570" s="262">
        <f t="shared" si="197"/>
        <v>379249321018.06476</v>
      </c>
      <c r="AA570" s="262">
        <f t="shared" si="197"/>
        <v>437322444304.03687</v>
      </c>
      <c r="AB570" s="262">
        <f t="shared" si="197"/>
        <v>534749620995.67047</v>
      </c>
      <c r="AC570" s="262">
        <f t="shared" si="197"/>
        <v>701602146058.2301</v>
      </c>
      <c r="AD570" s="258">
        <f t="shared" si="191"/>
        <v>1000000000000</v>
      </c>
    </row>
    <row r="571" spans="3:32" outlineLevel="1">
      <c r="C571" s="256" t="s">
        <v>279</v>
      </c>
      <c r="D571" s="256"/>
      <c r="E571" s="262"/>
      <c r="F571" s="262"/>
      <c r="G571" s="262"/>
      <c r="H571" s="262"/>
      <c r="I571" s="262"/>
      <c r="J571" s="262"/>
      <c r="K571" s="262">
        <f>(L571+L572)/2/((1+K$60/4))</f>
        <v>592653131816.62</v>
      </c>
      <c r="L571" s="262">
        <f t="shared" ref="L571:AC571" si="198">(M571+M572)/2/((1+L$60/4))</f>
        <v>568543054137.26978</v>
      </c>
      <c r="M571" s="262">
        <f t="shared" si="198"/>
        <v>545046748176.46167</v>
      </c>
      <c r="N571" s="262">
        <f t="shared" si="198"/>
        <v>521961762270.34222</v>
      </c>
      <c r="O571" s="262">
        <f t="shared" si="198"/>
        <v>500210275319.02466</v>
      </c>
      <c r="P571" s="262">
        <f t="shared" si="198"/>
        <v>480177110425.68872</v>
      </c>
      <c r="Q571" s="262">
        <f t="shared" si="198"/>
        <v>461915324274.25696</v>
      </c>
      <c r="R571" s="262">
        <f t="shared" si="198"/>
        <v>443560837999.33606</v>
      </c>
      <c r="S571" s="262">
        <f t="shared" si="198"/>
        <v>427861330477.54987</v>
      </c>
      <c r="T571" s="262">
        <f t="shared" si="198"/>
        <v>415568653996.98254</v>
      </c>
      <c r="U571" s="262">
        <f t="shared" si="198"/>
        <v>407061582200.31836</v>
      </c>
      <c r="V571" s="262">
        <f t="shared" si="198"/>
        <v>401563070477.47729</v>
      </c>
      <c r="W571" s="262">
        <f t="shared" si="198"/>
        <v>402063472456.68445</v>
      </c>
      <c r="X571" s="262">
        <f t="shared" si="198"/>
        <v>410538868862.33978</v>
      </c>
      <c r="Y571" s="262">
        <f t="shared" si="198"/>
        <v>429587558972.62347</v>
      </c>
      <c r="Z571" s="262">
        <f t="shared" si="198"/>
        <v>462274723730.71228</v>
      </c>
      <c r="AA571" s="262">
        <f t="shared" si="198"/>
        <v>516879635508.50818</v>
      </c>
      <c r="AB571" s="262">
        <f t="shared" si="198"/>
        <v>605918242430.22388</v>
      </c>
      <c r="AC571" s="262">
        <f t="shared" si="198"/>
        <v>752259909004.68921</v>
      </c>
      <c r="AD571" s="258">
        <f t="shared" si="191"/>
        <v>1000000000000</v>
      </c>
    </row>
    <row r="572" spans="3:32" outlineLevel="1">
      <c r="C572" s="256" t="s">
        <v>282</v>
      </c>
      <c r="D572" s="256"/>
      <c r="E572" s="262"/>
      <c r="F572" s="262"/>
      <c r="G572" s="262"/>
      <c r="H572" s="262"/>
      <c r="I572" s="262"/>
      <c r="J572" s="262"/>
      <c r="K572" s="262"/>
      <c r="L572" s="262">
        <f>(M572+M573)/2/((1+L$61/4))</f>
        <v>642946136091.16174</v>
      </c>
      <c r="M572" s="262">
        <f t="shared" ref="M572:AC572" si="199">(N572+N573)/2/((1+M$61/4))</f>
        <v>621930982211.0083</v>
      </c>
      <c r="N572" s="262">
        <f t="shared" si="199"/>
        <v>601075288160.67078</v>
      </c>
      <c r="O572" s="262">
        <f t="shared" si="199"/>
        <v>581215449314.56152</v>
      </c>
      <c r="P572" s="262">
        <f t="shared" si="199"/>
        <v>562727956451.61865</v>
      </c>
      <c r="Q572" s="262">
        <f t="shared" si="199"/>
        <v>545695125275.7215</v>
      </c>
      <c r="R572" s="262">
        <f t="shared" si="199"/>
        <v>528412923892.49597</v>
      </c>
      <c r="S572" s="262">
        <f t="shared" si="199"/>
        <v>513454470426.12964</v>
      </c>
      <c r="T572" s="262">
        <f t="shared" si="199"/>
        <v>501582159445.2381</v>
      </c>
      <c r="U572" s="262">
        <f t="shared" si="199"/>
        <v>493209739037.22321</v>
      </c>
      <c r="V572" s="262">
        <f t="shared" si="199"/>
        <v>487630147088.57513</v>
      </c>
      <c r="W572" s="262">
        <f t="shared" si="199"/>
        <v>487723915642.30383</v>
      </c>
      <c r="X572" s="262">
        <f t="shared" si="199"/>
        <v>495362500590.46094</v>
      </c>
      <c r="Y572" s="262">
        <f t="shared" si="199"/>
        <v>512894912099.54358</v>
      </c>
      <c r="Z572" s="262">
        <f t="shared" si="199"/>
        <v>542888398659.87286</v>
      </c>
      <c r="AA572" s="262">
        <f t="shared" si="199"/>
        <v>592382776893.41736</v>
      </c>
      <c r="AB572" s="262">
        <f t="shared" si="199"/>
        <v>671302582539.3772</v>
      </c>
      <c r="AC572" s="262">
        <f t="shared" si="199"/>
        <v>796808355866.8877</v>
      </c>
      <c r="AD572" s="258">
        <f t="shared" si="191"/>
        <v>1000000000000</v>
      </c>
    </row>
    <row r="573" spans="3:32" outlineLevel="1">
      <c r="C573" s="256" t="s">
        <v>285</v>
      </c>
      <c r="D573" s="256"/>
      <c r="E573" s="262"/>
      <c r="F573" s="262"/>
      <c r="G573" s="262"/>
      <c r="H573" s="262"/>
      <c r="I573" s="262"/>
      <c r="J573" s="262"/>
      <c r="K573" s="262"/>
      <c r="L573" s="262"/>
      <c r="M573" s="262">
        <f>(N573+N574)/2/((1+M$62/4))</f>
        <v>690136146199.97498</v>
      </c>
      <c r="N573" s="262">
        <f t="shared" ref="N573:AC573" si="200">(O573+O574)/2/((1+N$62/4))</f>
        <v>671894013595.02246</v>
      </c>
      <c r="O573" s="262">
        <f t="shared" si="200"/>
        <v>654375454368.10864</v>
      </c>
      <c r="P573" s="262">
        <f t="shared" si="200"/>
        <v>637927177621.9978</v>
      </c>
      <c r="Q573" s="262">
        <f t="shared" si="200"/>
        <v>622643247155.60779</v>
      </c>
      <c r="R573" s="262">
        <f t="shared" si="200"/>
        <v>607017139521.94641</v>
      </c>
      <c r="S573" s="262">
        <f t="shared" si="200"/>
        <v>593362861787.00623</v>
      </c>
      <c r="T573" s="262">
        <f t="shared" si="200"/>
        <v>582407567424.31494</v>
      </c>
      <c r="U573" s="262">
        <f t="shared" si="200"/>
        <v>574566798904.62317</v>
      </c>
      <c r="V573" s="262">
        <f t="shared" si="200"/>
        <v>569220004236.72766</v>
      </c>
      <c r="W573" s="262">
        <f t="shared" si="200"/>
        <v>569022811069.53711</v>
      </c>
      <c r="X573" s="262">
        <f t="shared" si="200"/>
        <v>575681761373.47217</v>
      </c>
      <c r="Y573" s="262">
        <f t="shared" si="200"/>
        <v>591260120939.97034</v>
      </c>
      <c r="Z573" s="262">
        <f t="shared" si="200"/>
        <v>617865274920.5697</v>
      </c>
      <c r="AA573" s="262">
        <f t="shared" si="200"/>
        <v>661363888783.86243</v>
      </c>
      <c r="AB573" s="262">
        <f t="shared" si="200"/>
        <v>729519293995.37378</v>
      </c>
      <c r="AC573" s="262">
        <f t="shared" si="200"/>
        <v>835102098518.69666</v>
      </c>
      <c r="AD573" s="258">
        <f t="shared" si="191"/>
        <v>1000000000000</v>
      </c>
    </row>
    <row r="574" spans="3:32" outlineLevel="1">
      <c r="C574" s="256" t="s">
        <v>288</v>
      </c>
      <c r="D574" s="256"/>
      <c r="E574" s="262"/>
      <c r="F574" s="262"/>
      <c r="G574" s="262"/>
      <c r="H574" s="262"/>
      <c r="I574" s="262"/>
      <c r="J574" s="262"/>
      <c r="K574" s="262"/>
      <c r="L574" s="262"/>
      <c r="M574" s="262"/>
      <c r="N574" s="262">
        <f>(O574+O575)/2/((1+N$63/4))</f>
        <v>733388564357.36145</v>
      </c>
      <c r="O574" s="262">
        <f t="shared" ref="O574:AC574" si="201">(P574+P575)/2/((1+O$63/4))</f>
        <v>718357069882.45923</v>
      </c>
      <c r="P574" s="262">
        <f t="shared" si="201"/>
        <v>704147356784.12805</v>
      </c>
      <c r="Q574" s="262">
        <f t="shared" si="201"/>
        <v>690853385302.9856</v>
      </c>
      <c r="R574" s="262">
        <f t="shared" si="201"/>
        <v>677179088807.43469</v>
      </c>
      <c r="S574" s="262">
        <f t="shared" si="201"/>
        <v>665139370934.00269</v>
      </c>
      <c r="T574" s="262">
        <f t="shared" si="201"/>
        <v>655395929311.55347</v>
      </c>
      <c r="U574" s="262">
        <f t="shared" si="201"/>
        <v>648341251622.69458</v>
      </c>
      <c r="V574" s="262">
        <f t="shared" si="201"/>
        <v>643445854674.55444</v>
      </c>
      <c r="W574" s="262">
        <f t="shared" si="201"/>
        <v>643071564267.5874</v>
      </c>
      <c r="X574" s="262">
        <f t="shared" si="201"/>
        <v>648725502798.37524</v>
      </c>
      <c r="Y574" s="262">
        <f t="shared" si="201"/>
        <v>662176427043.13049</v>
      </c>
      <c r="Z574" s="262">
        <f t="shared" si="201"/>
        <v>685128387867.44751</v>
      </c>
      <c r="AA574" s="262">
        <f t="shared" si="201"/>
        <v>722392727182.24939</v>
      </c>
      <c r="AB574" s="262">
        <f t="shared" si="201"/>
        <v>779987732308.79443</v>
      </c>
      <c r="AC574" s="262">
        <f t="shared" si="201"/>
        <v>867380126286.3313</v>
      </c>
      <c r="AD574" s="258">
        <f t="shared" si="191"/>
        <v>1000000000000</v>
      </c>
    </row>
    <row r="575" spans="3:32" outlineLevel="1">
      <c r="C575" s="256" t="s">
        <v>291</v>
      </c>
      <c r="D575" s="256"/>
      <c r="E575" s="262"/>
      <c r="F575" s="262"/>
      <c r="G575" s="262"/>
      <c r="H575" s="262"/>
      <c r="I575" s="262"/>
      <c r="J575" s="262"/>
      <c r="K575" s="262"/>
      <c r="L575" s="262"/>
      <c r="M575" s="262"/>
      <c r="N575" s="262"/>
      <c r="O575" s="262">
        <f>(P575+P576)/2/((1+O$64/4))</f>
        <v>772883804826.53882</v>
      </c>
      <c r="P575" s="262">
        <f t="shared" ref="P575:AC575" si="202">(Q575+Q576)/2/((1+P$64/4))</f>
        <v>760893040959.00684</v>
      </c>
      <c r="Q575" s="262">
        <f t="shared" si="202"/>
        <v>749614355480.66931</v>
      </c>
      <c r="R575" s="262">
        <f t="shared" si="202"/>
        <v>737957072327.91138</v>
      </c>
      <c r="S575" s="262">
        <f t="shared" si="202"/>
        <v>727631372594.12097</v>
      </c>
      <c r="T575" s="262">
        <f t="shared" si="202"/>
        <v>719217927510.2074</v>
      </c>
      <c r="U575" s="262">
        <f t="shared" si="202"/>
        <v>713070764679.5343</v>
      </c>
      <c r="V575" s="262">
        <f t="shared" si="202"/>
        <v>708747901443.14221</v>
      </c>
      <c r="W575" s="262">
        <f t="shared" si="202"/>
        <v>708289591763.06812</v>
      </c>
      <c r="X575" s="262">
        <f t="shared" si="202"/>
        <v>712991921607.5708</v>
      </c>
      <c r="Y575" s="262">
        <f t="shared" si="202"/>
        <v>724340809910.26404</v>
      </c>
      <c r="Z575" s="262">
        <f t="shared" si="202"/>
        <v>743698884070.53015</v>
      </c>
      <c r="AA575" s="262">
        <f t="shared" si="202"/>
        <v>774962412885.36633</v>
      </c>
      <c r="AB575" s="262">
        <f t="shared" si="202"/>
        <v>822771534775.70947</v>
      </c>
      <c r="AC575" s="262">
        <f t="shared" si="202"/>
        <v>894140792024.05066</v>
      </c>
      <c r="AD575" s="258">
        <f t="shared" si="191"/>
        <v>1000000000000</v>
      </c>
    </row>
    <row r="576" spans="3:32" outlineLevel="1">
      <c r="C576" s="256" t="s">
        <v>294</v>
      </c>
      <c r="D576" s="256"/>
      <c r="E576" s="262"/>
      <c r="F576" s="262"/>
      <c r="G576" s="262"/>
      <c r="H576" s="262"/>
      <c r="I576" s="262"/>
      <c r="J576" s="262"/>
      <c r="K576" s="262"/>
      <c r="L576" s="262"/>
      <c r="M576" s="262"/>
      <c r="N576" s="262"/>
      <c r="O576" s="262"/>
      <c r="P576" s="262">
        <f>(Q576+Q577)/2/((1+P$65/4))</f>
        <v>808473190046.37939</v>
      </c>
      <c r="Q576" s="262">
        <f t="shared" ref="Q576:AC576" si="203">(R576+R577)/2/((1+Q$65/4))</f>
        <v>799091758581.02063</v>
      </c>
      <c r="R576" s="262">
        <f t="shared" si="203"/>
        <v>789358554457.88171</v>
      </c>
      <c r="S576" s="262">
        <f t="shared" si="203"/>
        <v>780696163058.86328</v>
      </c>
      <c r="T576" s="262">
        <f t="shared" si="203"/>
        <v>773600027125.46411</v>
      </c>
      <c r="U576" s="262">
        <f t="shared" si="203"/>
        <v>768378497721.36963</v>
      </c>
      <c r="V576" s="262">
        <f t="shared" si="203"/>
        <v>764668851817.79236</v>
      </c>
      <c r="W576" s="262">
        <f t="shared" si="203"/>
        <v>764192867320.54871</v>
      </c>
      <c r="X576" s="262">
        <f t="shared" si="203"/>
        <v>768041169557.06348</v>
      </c>
      <c r="Y576" s="262">
        <f t="shared" si="203"/>
        <v>777441479563.66406</v>
      </c>
      <c r="Z576" s="262">
        <f t="shared" si="203"/>
        <v>793474486442.21033</v>
      </c>
      <c r="AA576" s="262">
        <f t="shared" si="203"/>
        <v>819264245717.32239</v>
      </c>
      <c r="AB576" s="262">
        <f t="shared" si="203"/>
        <v>858378104134.42822</v>
      </c>
      <c r="AC576" s="262">
        <f t="shared" si="203"/>
        <v>916024356175.92188</v>
      </c>
      <c r="AD576" s="258">
        <f t="shared" si="191"/>
        <v>1000000000000</v>
      </c>
    </row>
    <row r="577" spans="3:30" outlineLevel="1">
      <c r="C577" s="256" t="s">
        <v>297</v>
      </c>
      <c r="D577" s="256"/>
      <c r="E577" s="262"/>
      <c r="F577" s="262"/>
      <c r="G577" s="262"/>
      <c r="H577" s="262"/>
      <c r="I577" s="262"/>
      <c r="J577" s="262"/>
      <c r="K577" s="262"/>
      <c r="L577" s="262"/>
      <c r="M577" s="262"/>
      <c r="N577" s="262"/>
      <c r="O577" s="262"/>
      <c r="P577" s="262"/>
      <c r="Q577" s="262">
        <f>(R577+R578)/2/((1+Q$66/4))</f>
        <v>840002961105.81238</v>
      </c>
      <c r="R577" s="262">
        <f t="shared" ref="R577:AC577" si="204">(S577+S578)/2/((1+R$66/4))</f>
        <v>832008857555.91699</v>
      </c>
      <c r="S577" s="262">
        <f t="shared" si="204"/>
        <v>824867668604.32458</v>
      </c>
      <c r="T577" s="262">
        <f t="shared" si="204"/>
        <v>818993003935.78333</v>
      </c>
      <c r="U577" s="262">
        <f t="shared" si="204"/>
        <v>814646326326.77051</v>
      </c>
      <c r="V577" s="262">
        <f t="shared" si="204"/>
        <v>811533851618.90527</v>
      </c>
      <c r="W577" s="262">
        <f t="shared" si="204"/>
        <v>811081824057.02527</v>
      </c>
      <c r="X577" s="262">
        <f t="shared" si="204"/>
        <v>814191992726.07996</v>
      </c>
      <c r="Y577" s="262">
        <f t="shared" si="204"/>
        <v>821865123718.84229</v>
      </c>
      <c r="Z577" s="262">
        <f t="shared" si="204"/>
        <v>834953130228.59973</v>
      </c>
      <c r="AA577" s="262">
        <f t="shared" si="204"/>
        <v>855941520479.94653</v>
      </c>
      <c r="AB577" s="262">
        <f t="shared" si="204"/>
        <v>887569834961.71606</v>
      </c>
      <c r="AC577" s="262">
        <f t="shared" si="204"/>
        <v>933719419800.9187</v>
      </c>
      <c r="AD577" s="258">
        <f t="shared" si="191"/>
        <v>1000000000000</v>
      </c>
    </row>
    <row r="578" spans="3:30" outlineLevel="1">
      <c r="C578" s="256" t="s">
        <v>300</v>
      </c>
      <c r="D578" s="256"/>
      <c r="E578" s="262"/>
      <c r="F578" s="262"/>
      <c r="G578" s="262"/>
      <c r="H578" s="262"/>
      <c r="I578" s="262"/>
      <c r="J578" s="262"/>
      <c r="K578" s="262"/>
      <c r="L578" s="262"/>
      <c r="M578" s="262"/>
      <c r="N578" s="262"/>
      <c r="O578" s="262"/>
      <c r="P578" s="262"/>
      <c r="Q578" s="262"/>
      <c r="R578" s="262">
        <f>(S578+S579)/2/((1+R$67/4))</f>
        <v>866868031556.05261</v>
      </c>
      <c r="S578" s="262">
        <f t="shared" ref="S578:AC578" si="205">(T578+T579)/2/((1+S$67/4))</f>
        <v>861061364250.26453</v>
      </c>
      <c r="T578" s="262">
        <f t="shared" si="205"/>
        <v>856268772163.17993</v>
      </c>
      <c r="U578" s="262">
        <f t="shared" si="205"/>
        <v>852707434152.93457</v>
      </c>
      <c r="V578" s="262">
        <f t="shared" si="205"/>
        <v>850141813333.64111</v>
      </c>
      <c r="W578" s="262">
        <f t="shared" si="205"/>
        <v>849736086665.32458</v>
      </c>
      <c r="X578" s="262">
        <f t="shared" si="205"/>
        <v>852225421859.98755</v>
      </c>
      <c r="Y578" s="262">
        <f t="shared" si="205"/>
        <v>858416751499.17139</v>
      </c>
      <c r="Z578" s="262">
        <f t="shared" si="205"/>
        <v>868978651830.60046</v>
      </c>
      <c r="AA578" s="262">
        <f t="shared" si="205"/>
        <v>885876656497.46838</v>
      </c>
      <c r="AB578" s="262">
        <f t="shared" si="205"/>
        <v>911214570577.203</v>
      </c>
      <c r="AC578" s="262">
        <f t="shared" si="205"/>
        <v>947897919103.80334</v>
      </c>
      <c r="AD578" s="258">
        <f t="shared" si="191"/>
        <v>1000000000000</v>
      </c>
    </row>
    <row r="579" spans="3:30" outlineLevel="1">
      <c r="C579" s="256" t="s">
        <v>303</v>
      </c>
      <c r="D579" s="256"/>
      <c r="E579" s="262"/>
      <c r="F579" s="262"/>
      <c r="G579" s="262"/>
      <c r="H579" s="262"/>
      <c r="I579" s="262"/>
      <c r="J579" s="262"/>
      <c r="K579" s="262"/>
      <c r="L579" s="262"/>
      <c r="M579" s="262"/>
      <c r="N579" s="262"/>
      <c r="O579" s="262"/>
      <c r="P579" s="262"/>
      <c r="Q579" s="262"/>
      <c r="R579" s="262"/>
      <c r="S579" s="262">
        <f>(T579+T580)/2/((1+S$68/4))</f>
        <v>890352047336.05884</v>
      </c>
      <c r="T579" s="262">
        <f t="shared" ref="T579:AC579" si="206">(U579+U580)/2/((1+T$68/4))</f>
        <v>886487016409.08813</v>
      </c>
      <c r="U579" s="262">
        <f t="shared" si="206"/>
        <v>883605312196.19739</v>
      </c>
      <c r="V579" s="262">
        <f t="shared" si="206"/>
        <v>881519578046.35291</v>
      </c>
      <c r="W579" s="262">
        <f t="shared" si="206"/>
        <v>881169125164.20471</v>
      </c>
      <c r="X579" s="262">
        <f t="shared" si="206"/>
        <v>883146650070.54114</v>
      </c>
      <c r="Y579" s="262">
        <f t="shared" si="206"/>
        <v>888097160247.95496</v>
      </c>
      <c r="Z579" s="262">
        <f t="shared" si="206"/>
        <v>896543618995.05505</v>
      </c>
      <c r="AA579" s="262">
        <f t="shared" si="206"/>
        <v>910033051986.07361</v>
      </c>
      <c r="AB579" s="262">
        <f t="shared" si="206"/>
        <v>930182043605.06995</v>
      </c>
      <c r="AC579" s="262">
        <f t="shared" si="206"/>
        <v>959176014764.53455</v>
      </c>
      <c r="AD579" s="258">
        <f t="shared" si="191"/>
        <v>1000000000000</v>
      </c>
    </row>
    <row r="580" spans="3:30" outlineLevel="1">
      <c r="C580" s="256" t="s">
        <v>306</v>
      </c>
      <c r="D580" s="256"/>
      <c r="E580" s="262"/>
      <c r="F580" s="262"/>
      <c r="G580" s="262"/>
      <c r="H580" s="262"/>
      <c r="I580" s="262"/>
      <c r="J580" s="262"/>
      <c r="K580" s="262"/>
      <c r="L580" s="262"/>
      <c r="M580" s="262"/>
      <c r="N580" s="262"/>
      <c r="O580" s="262"/>
      <c r="P580" s="262"/>
      <c r="Q580" s="262"/>
      <c r="R580" s="262"/>
      <c r="S580" s="262"/>
      <c r="T580" s="262">
        <f>(U580+U581)/2/((1+T$69/4))</f>
        <v>910737262654.09753</v>
      </c>
      <c r="U580" s="262">
        <f t="shared" ref="U580:AC580" si="207">(V580+V581)/2/((1+U$69/4))</f>
        <v>908428158091.11267</v>
      </c>
      <c r="V580" s="262">
        <f t="shared" si="207"/>
        <v>906750817017.29126</v>
      </c>
      <c r="W580" s="262">
        <f t="shared" si="207"/>
        <v>906456255428.73181</v>
      </c>
      <c r="X580" s="262">
        <f t="shared" si="207"/>
        <v>908018107234.49512</v>
      </c>
      <c r="Y580" s="262">
        <f t="shared" si="207"/>
        <v>911948401328.99304</v>
      </c>
      <c r="Z580" s="262">
        <f t="shared" si="207"/>
        <v>918655197484.85388</v>
      </c>
      <c r="AA580" s="262">
        <f t="shared" si="207"/>
        <v>929351667632.1825</v>
      </c>
      <c r="AB580" s="262">
        <f t="shared" si="207"/>
        <v>945281136890.59888</v>
      </c>
      <c r="AC580" s="262">
        <f t="shared" si="207"/>
        <v>968095006741.17261</v>
      </c>
      <c r="AD580" s="258">
        <f t="shared" si="191"/>
        <v>1000000000000</v>
      </c>
    </row>
    <row r="581" spans="3:30" outlineLevel="1">
      <c r="C581" s="256" t="s">
        <v>309</v>
      </c>
      <c r="D581" s="256"/>
      <c r="E581" s="262"/>
      <c r="F581" s="262"/>
      <c r="G581" s="262"/>
      <c r="H581" s="262"/>
      <c r="I581" s="262"/>
      <c r="J581" s="262"/>
      <c r="K581" s="262"/>
      <c r="L581" s="262"/>
      <c r="M581" s="262"/>
      <c r="N581" s="262"/>
      <c r="O581" s="262"/>
      <c r="P581" s="262"/>
      <c r="Q581" s="262"/>
      <c r="R581" s="262"/>
      <c r="S581" s="262"/>
      <c r="T581" s="262"/>
      <c r="U581" s="262">
        <f>(V581+V582)/2/((1+U$70/4))</f>
        <v>928208293971.94971</v>
      </c>
      <c r="V581" s="262">
        <f t="shared" ref="V581:AC581" si="208">(W581+W582)/2/((1+V$70/4))</f>
        <v>926870728395.49194</v>
      </c>
      <c r="W581" s="262">
        <f t="shared" si="208"/>
        <v>926628026959.71045</v>
      </c>
      <c r="X581" s="262">
        <f t="shared" si="208"/>
        <v>927856058660.2323</v>
      </c>
      <c r="Y581" s="262">
        <f t="shared" si="208"/>
        <v>930959080406.51147</v>
      </c>
      <c r="Z581" s="262">
        <f t="shared" si="208"/>
        <v>936254909751.60376</v>
      </c>
      <c r="AA581" s="262">
        <f t="shared" si="208"/>
        <v>944692206987.50623</v>
      </c>
      <c r="AB581" s="262">
        <f t="shared" si="208"/>
        <v>957228173466.77759</v>
      </c>
      <c r="AC581" s="262">
        <f t="shared" si="208"/>
        <v>975115980110.30945</v>
      </c>
      <c r="AD581" s="258">
        <f t="shared" si="191"/>
        <v>1000000000000</v>
      </c>
    </row>
    <row r="582" spans="3:30" outlineLevel="1">
      <c r="C582" s="256" t="s">
        <v>312</v>
      </c>
      <c r="D582" s="256"/>
      <c r="E582" s="262"/>
      <c r="F582" s="262"/>
      <c r="G582" s="262"/>
      <c r="H582" s="262"/>
      <c r="I582" s="262"/>
      <c r="J582" s="262"/>
      <c r="K582" s="262"/>
      <c r="L582" s="262"/>
      <c r="M582" s="262"/>
      <c r="N582" s="262"/>
      <c r="O582" s="262"/>
      <c r="P582" s="262"/>
      <c r="Q582" s="262"/>
      <c r="R582" s="262"/>
      <c r="S582" s="262"/>
      <c r="T582" s="262"/>
      <c r="U582" s="262"/>
      <c r="V582" s="262">
        <f>(W582+W583)/2/((1+V$71/4))</f>
        <v>942810269699.52161</v>
      </c>
      <c r="W582" s="262">
        <f t="shared" ref="W582:AC582" si="209">(X582+X583)/2/((1+W$71/4))</f>
        <v>942613234519.6355</v>
      </c>
      <c r="X582" s="262">
        <f t="shared" si="209"/>
        <v>943575453057.65833</v>
      </c>
      <c r="Y582" s="262">
        <f t="shared" si="209"/>
        <v>946014729589.77856</v>
      </c>
      <c r="Z582" s="262">
        <f t="shared" si="209"/>
        <v>950178254548.46936</v>
      </c>
      <c r="AA582" s="262">
        <f t="shared" si="209"/>
        <v>956806211763.24719</v>
      </c>
      <c r="AB582" s="262">
        <f t="shared" si="209"/>
        <v>966636235266.41382</v>
      </c>
      <c r="AC582" s="262">
        <f t="shared" si="209"/>
        <v>980622851630.30713</v>
      </c>
      <c r="AD582" s="258">
        <f t="shared" si="191"/>
        <v>1000000000000</v>
      </c>
    </row>
    <row r="583" spans="3:30" outlineLevel="1">
      <c r="C583" s="256" t="s">
        <v>315</v>
      </c>
      <c r="D583" s="256"/>
      <c r="E583" s="262"/>
      <c r="F583" s="262"/>
      <c r="G583" s="262"/>
      <c r="H583" s="262"/>
      <c r="I583" s="262"/>
      <c r="J583" s="262"/>
      <c r="K583" s="262"/>
      <c r="L583" s="262"/>
      <c r="M583" s="262"/>
      <c r="N583" s="262"/>
      <c r="O583" s="262"/>
      <c r="P583" s="262"/>
      <c r="Q583" s="262"/>
      <c r="R583" s="262"/>
      <c r="S583" s="262"/>
      <c r="T583" s="262"/>
      <c r="U583" s="262"/>
      <c r="V583" s="262"/>
      <c r="W583" s="262">
        <f>(X583+X584)/2/((1+W$72/4))</f>
        <v>955215598119.13562</v>
      </c>
      <c r="X583" s="262">
        <f t="shared" ref="X583:AC583" si="210">(Y583+Y584)/2/((1+X$72/4))</f>
        <v>955967522286.29102</v>
      </c>
      <c r="Y583" s="262">
        <f t="shared" si="210"/>
        <v>957878566431.66248</v>
      </c>
      <c r="Z583" s="262">
        <f t="shared" si="210"/>
        <v>961140788312.91467</v>
      </c>
      <c r="AA583" s="262">
        <f t="shared" si="210"/>
        <v>966330721084.67041</v>
      </c>
      <c r="AB583" s="262">
        <f t="shared" si="210"/>
        <v>974017293202.0968</v>
      </c>
      <c r="AC583" s="262">
        <f t="shared" si="210"/>
        <v>984929878406.59753</v>
      </c>
      <c r="AD583" s="258">
        <f t="shared" si="191"/>
        <v>1000000000000</v>
      </c>
    </row>
    <row r="584" spans="3:30" outlineLevel="1">
      <c r="C584" s="256" t="s">
        <v>764</v>
      </c>
      <c r="D584" s="256"/>
      <c r="E584" s="262"/>
      <c r="F584" s="262"/>
      <c r="G584" s="262"/>
      <c r="H584" s="262"/>
      <c r="I584" s="262"/>
      <c r="J584" s="262"/>
      <c r="K584" s="262"/>
      <c r="L584" s="262"/>
      <c r="M584" s="262"/>
      <c r="N584" s="262"/>
      <c r="O584" s="262"/>
      <c r="P584" s="262"/>
      <c r="Q584" s="262"/>
      <c r="R584" s="262"/>
      <c r="S584" s="262"/>
      <c r="T584" s="262"/>
      <c r="U584" s="262"/>
      <c r="V584" s="262"/>
      <c r="W584" s="262"/>
      <c r="X584" s="262">
        <f>(Y584+Y585)/2/((1+X$73/4))</f>
        <v>965697521101.37646</v>
      </c>
      <c r="Y584" s="262">
        <f t="shared" ref="Y584:AC584" si="211">(Z584+Z585)/2/((1+Y$73/4))</f>
        <v>967190796672.76709</v>
      </c>
      <c r="Z584" s="262">
        <f t="shared" si="211"/>
        <v>969740077520.02979</v>
      </c>
      <c r="AA584" s="262">
        <f t="shared" si="211"/>
        <v>973793832238.30554</v>
      </c>
      <c r="AB584" s="262">
        <f t="shared" si="211"/>
        <v>979791200474.29602</v>
      </c>
      <c r="AC584" s="262">
        <f t="shared" si="211"/>
        <v>988290998196.41736</v>
      </c>
      <c r="AD584" s="258">
        <f t="shared" si="191"/>
        <v>1000000000000</v>
      </c>
    </row>
    <row r="585" spans="3:30" outlineLevel="1">
      <c r="C585" s="256" t="s">
        <v>765</v>
      </c>
      <c r="D585" s="256"/>
      <c r="E585" s="262"/>
      <c r="F585" s="262"/>
      <c r="G585" s="262"/>
      <c r="H585" s="262"/>
      <c r="I585" s="262"/>
      <c r="J585" s="262"/>
      <c r="K585" s="262"/>
      <c r="L585" s="262"/>
      <c r="M585" s="262"/>
      <c r="N585" s="262"/>
      <c r="O585" s="262"/>
      <c r="P585" s="262"/>
      <c r="Q585" s="262"/>
      <c r="R585" s="262"/>
      <c r="S585" s="262"/>
      <c r="T585" s="262"/>
      <c r="U585" s="262"/>
      <c r="V585" s="262"/>
      <c r="W585" s="262"/>
      <c r="X585" s="262"/>
      <c r="Y585" s="262">
        <f>(Z585+Z586)/2/((1+Y$74/4))</f>
        <v>974477998339.51147</v>
      </c>
      <c r="Z585" s="262">
        <f t="shared" ref="Z585:AC585" si="212">(AA585+AA586)/2/((1+Z$74/4))</f>
        <v>976466056771.89185</v>
      </c>
      <c r="AA585" s="262">
        <f t="shared" si="212"/>
        <v>979626209180.34949</v>
      </c>
      <c r="AB585" s="262">
        <f t="shared" si="212"/>
        <v>984297630448.42188</v>
      </c>
      <c r="AC585" s="262">
        <f t="shared" si="212"/>
        <v>990909399544.01599</v>
      </c>
      <c r="AD585" s="258">
        <f t="shared" si="191"/>
        <v>1000000000000</v>
      </c>
    </row>
    <row r="586" spans="3:30" outlineLevel="1">
      <c r="C586" s="256" t="s">
        <v>766</v>
      </c>
      <c r="D586" s="256"/>
      <c r="E586" s="262"/>
      <c r="F586" s="262"/>
      <c r="G586" s="262"/>
      <c r="H586" s="262"/>
      <c r="I586" s="262"/>
      <c r="J586" s="262"/>
      <c r="K586" s="262"/>
      <c r="L586" s="262"/>
      <c r="M586" s="262"/>
      <c r="N586" s="262"/>
      <c r="O586" s="262"/>
      <c r="P586" s="262"/>
      <c r="Q586" s="262"/>
      <c r="R586" s="262"/>
      <c r="S586" s="262"/>
      <c r="T586" s="262"/>
      <c r="U586" s="262"/>
      <c r="V586" s="262"/>
      <c r="W586" s="262"/>
      <c r="X586" s="262"/>
      <c r="Y586" s="262"/>
      <c r="Z586" s="262">
        <f>(AA586+AA587)/2/((1+Z$75/4))</f>
        <v>981714969358.34619</v>
      </c>
      <c r="AA586" s="262">
        <f t="shared" ref="AA586:AC586" si="213">(AB586+AB587)/2/((1+AA$75/4))</f>
        <v>984174780254.0675</v>
      </c>
      <c r="AB586" s="262">
        <f t="shared" si="213"/>
        <v>987808590049.55005</v>
      </c>
      <c r="AC586" s="262">
        <f t="shared" si="213"/>
        <v>992946445330.19287</v>
      </c>
      <c r="AD586" s="258">
        <f t="shared" si="191"/>
        <v>1000000000000</v>
      </c>
    </row>
    <row r="587" spans="3:30" outlineLevel="1">
      <c r="C587" s="256" t="s">
        <v>767</v>
      </c>
      <c r="D587" s="256"/>
      <c r="E587" s="262"/>
      <c r="F587" s="262"/>
      <c r="G587" s="262"/>
      <c r="H587" s="262"/>
      <c r="I587" s="262"/>
      <c r="J587" s="262"/>
      <c r="K587" s="262"/>
      <c r="L587" s="262"/>
      <c r="M587" s="262"/>
      <c r="N587" s="262"/>
      <c r="O587" s="262"/>
      <c r="P587" s="262"/>
      <c r="Q587" s="262"/>
      <c r="R587" s="262"/>
      <c r="S587" s="262"/>
      <c r="T587" s="262"/>
      <c r="U587" s="262"/>
      <c r="V587" s="262"/>
      <c r="W587" s="262"/>
      <c r="X587" s="262"/>
      <c r="Y587" s="262"/>
      <c r="Z587" s="262"/>
      <c r="AA587" s="262">
        <f>(AB587+AB588)/2/((1+AA$76/4))</f>
        <v>987716446524.27917</v>
      </c>
      <c r="AB587" s="262">
        <f t="shared" ref="AB587:AC587" si="214">(AC587+AC588)/2/((1+AB$76/4))</f>
        <v>990540211452.31409</v>
      </c>
      <c r="AC587" s="262">
        <f t="shared" si="214"/>
        <v>994529544499.01587</v>
      </c>
      <c r="AD587" s="258">
        <f t="shared" si="191"/>
        <v>1000000000000</v>
      </c>
    </row>
    <row r="588" spans="3:30" outlineLevel="1">
      <c r="C588" s="256" t="s">
        <v>768</v>
      </c>
      <c r="D588" s="256"/>
      <c r="E588" s="262"/>
      <c r="F588" s="262"/>
      <c r="G588" s="262"/>
      <c r="H588" s="262"/>
      <c r="I588" s="262"/>
      <c r="J588" s="262"/>
      <c r="K588" s="262"/>
      <c r="L588" s="262"/>
      <c r="M588" s="262"/>
      <c r="N588" s="262"/>
      <c r="O588" s="262"/>
      <c r="P588" s="262"/>
      <c r="Q588" s="262"/>
      <c r="R588" s="262"/>
      <c r="S588" s="262"/>
      <c r="T588" s="262"/>
      <c r="U588" s="262"/>
      <c r="V588" s="262"/>
      <c r="W588" s="262"/>
      <c r="X588" s="262"/>
      <c r="Y588" s="262"/>
      <c r="Z588" s="262"/>
      <c r="AA588" s="262"/>
      <c r="AB588" s="262">
        <f>(AC588+AC589)/2/((1+AB$77/4))</f>
        <v>992663212248.52087</v>
      </c>
      <c r="AC588" s="262">
        <f t="shared" ref="AC588" si="215">(AD588+AD589)/2/((1+AC$77/4))</f>
        <v>995758850664.45898</v>
      </c>
      <c r="AD588" s="258">
        <f t="shared" si="191"/>
        <v>1000000000000</v>
      </c>
    </row>
    <row r="589" spans="3:30" outlineLevel="1">
      <c r="C589" s="256" t="s">
        <v>769</v>
      </c>
      <c r="D589" s="256"/>
      <c r="E589" s="262"/>
      <c r="F589" s="262"/>
      <c r="G589" s="262"/>
      <c r="H589" s="262"/>
      <c r="I589" s="262"/>
      <c r="J589" s="262"/>
      <c r="K589" s="262"/>
      <c r="L589" s="262"/>
      <c r="M589" s="262"/>
      <c r="N589" s="262"/>
      <c r="O589" s="262"/>
      <c r="P589" s="262"/>
      <c r="Q589" s="262"/>
      <c r="R589" s="262"/>
      <c r="S589" s="262"/>
      <c r="T589" s="262"/>
      <c r="U589" s="262"/>
      <c r="V589" s="262"/>
      <c r="W589" s="262"/>
      <c r="X589" s="262"/>
      <c r="Y589" s="262"/>
      <c r="Z589" s="262"/>
      <c r="AA589" s="262"/>
      <c r="AB589" s="262"/>
      <c r="AC589" s="262">
        <f>(AD589+AD590)/2/((1+AC$78/4))</f>
        <v>996712823493.66077</v>
      </c>
      <c r="AD589" s="258">
        <f t="shared" si="191"/>
        <v>1000000000000</v>
      </c>
    </row>
    <row r="590" spans="3:30" outlineLevel="1">
      <c r="C590" s="256" t="s">
        <v>824</v>
      </c>
      <c r="D590" s="256"/>
      <c r="E590" s="262"/>
      <c r="F590" s="262"/>
      <c r="G590" s="262"/>
      <c r="H590" s="262"/>
      <c r="I590" s="262"/>
      <c r="J590" s="262"/>
      <c r="K590" s="262"/>
      <c r="L590" s="262"/>
      <c r="M590" s="262"/>
      <c r="N590" s="262"/>
      <c r="O590" s="262"/>
      <c r="P590" s="262"/>
      <c r="Q590" s="262"/>
      <c r="R590" s="262"/>
      <c r="S590" s="262"/>
      <c r="T590" s="262"/>
      <c r="U590" s="262"/>
      <c r="V590" s="262"/>
      <c r="W590" s="262"/>
      <c r="X590" s="262"/>
      <c r="Y590" s="262"/>
      <c r="Z590" s="262"/>
      <c r="AA590" s="262"/>
      <c r="AB590" s="262"/>
      <c r="AC590" s="262"/>
      <c r="AD590" s="258">
        <f t="shared" si="191"/>
        <v>1000000000000</v>
      </c>
    </row>
    <row r="591" spans="3:30" outlineLevel="1">
      <c r="C591" s="256" t="s">
        <v>2374</v>
      </c>
      <c r="D591" s="257"/>
      <c r="E591" s="255"/>
      <c r="F591" s="255"/>
      <c r="G591" s="255"/>
      <c r="H591" s="255"/>
      <c r="I591" s="255"/>
      <c r="J591" s="255"/>
      <c r="K591" s="255"/>
      <c r="L591" s="255"/>
      <c r="M591" s="255"/>
      <c r="N591" s="255"/>
      <c r="O591" s="255"/>
      <c r="P591" s="255"/>
      <c r="Q591" s="255"/>
      <c r="R591" s="255"/>
      <c r="S591" s="255"/>
      <c r="T591" s="255"/>
      <c r="U591" s="255"/>
      <c r="V591" s="255"/>
      <c r="W591" s="172"/>
    </row>
    <row r="592" spans="3:30" outlineLevel="1"/>
    <row r="593" spans="3:33" outlineLevel="1">
      <c r="C593" s="256"/>
      <c r="D593" s="256" t="s">
        <v>256</v>
      </c>
      <c r="E593" s="256" t="s">
        <v>257</v>
      </c>
      <c r="F593" s="256" t="s">
        <v>262</v>
      </c>
      <c r="G593" s="256" t="s">
        <v>265</v>
      </c>
      <c r="H593" s="256" t="s">
        <v>268</v>
      </c>
      <c r="I593" s="256" t="s">
        <v>271</v>
      </c>
      <c r="J593" s="256" t="s">
        <v>274</v>
      </c>
      <c r="K593" s="256" t="s">
        <v>277</v>
      </c>
      <c r="L593" s="256" t="s">
        <v>280</v>
      </c>
      <c r="M593" s="256" t="s">
        <v>283</v>
      </c>
      <c r="N593" s="256" t="s">
        <v>286</v>
      </c>
      <c r="O593" s="256" t="s">
        <v>289</v>
      </c>
      <c r="P593" s="256" t="s">
        <v>292</v>
      </c>
      <c r="Q593" s="256" t="s">
        <v>295</v>
      </c>
      <c r="R593" s="256" t="s">
        <v>298</v>
      </c>
      <c r="S593" s="256" t="s">
        <v>301</v>
      </c>
      <c r="T593" s="256" t="s">
        <v>304</v>
      </c>
      <c r="U593" s="256" t="s">
        <v>307</v>
      </c>
      <c r="V593" s="256" t="s">
        <v>310</v>
      </c>
      <c r="W593" s="256" t="s">
        <v>313</v>
      </c>
      <c r="X593" s="256" t="s">
        <v>804</v>
      </c>
      <c r="Y593" s="256" t="s">
        <v>805</v>
      </c>
      <c r="Z593" s="256" t="s">
        <v>806</v>
      </c>
      <c r="AA593" s="256" t="s">
        <v>807</v>
      </c>
      <c r="AB593" s="256" t="s">
        <v>808</v>
      </c>
      <c r="AC593" s="256" t="s">
        <v>809</v>
      </c>
      <c r="AD593" s="256" t="s">
        <v>810</v>
      </c>
    </row>
    <row r="594" spans="3:33" outlineLevel="1">
      <c r="C594" s="256" t="s">
        <v>258</v>
      </c>
      <c r="D594" s="256"/>
      <c r="E594" s="256" t="s">
        <v>259</v>
      </c>
      <c r="F594" s="256" t="s">
        <v>263</v>
      </c>
      <c r="G594" s="256" t="s">
        <v>266</v>
      </c>
      <c r="H594" s="256" t="s">
        <v>269</v>
      </c>
      <c r="I594" s="256" t="s">
        <v>272</v>
      </c>
      <c r="J594" s="256" t="s">
        <v>275</v>
      </c>
      <c r="K594" s="256" t="s">
        <v>278</v>
      </c>
      <c r="L594" s="256" t="s">
        <v>281</v>
      </c>
      <c r="M594" s="256" t="s">
        <v>284</v>
      </c>
      <c r="N594" s="256" t="s">
        <v>287</v>
      </c>
      <c r="O594" s="256" t="s">
        <v>290</v>
      </c>
      <c r="P594" s="256" t="s">
        <v>293</v>
      </c>
      <c r="Q594" s="256" t="s">
        <v>296</v>
      </c>
      <c r="R594" s="256" t="s">
        <v>299</v>
      </c>
      <c r="S594" s="256" t="s">
        <v>302</v>
      </c>
      <c r="T594" s="256" t="s">
        <v>305</v>
      </c>
      <c r="U594" s="256" t="s">
        <v>308</v>
      </c>
      <c r="V594" s="256" t="s">
        <v>311</v>
      </c>
      <c r="W594" s="256" t="s">
        <v>314</v>
      </c>
      <c r="X594" s="256" t="s">
        <v>784</v>
      </c>
      <c r="Y594" s="256" t="s">
        <v>785</v>
      </c>
      <c r="Z594" s="256" t="s">
        <v>786</v>
      </c>
      <c r="AA594" s="256" t="s">
        <v>787</v>
      </c>
      <c r="AB594" s="256" t="s">
        <v>788</v>
      </c>
      <c r="AC594" s="256" t="s">
        <v>789</v>
      </c>
      <c r="AD594" s="256" t="s">
        <v>790</v>
      </c>
      <c r="AE594" s="258" t="s">
        <v>260</v>
      </c>
    </row>
    <row r="595" spans="3:33" outlineLevel="1">
      <c r="C595" s="256"/>
      <c r="D595" s="259">
        <f>(E595+E596)/2/((1+D$53/4)^($D$17))</f>
        <v>217813168747.95078</v>
      </c>
      <c r="E595" s="262">
        <f t="shared" ref="E595:AD595" si="216">(F595+F596)/2/((1+E$53/4))</f>
        <v>182305063595.03415</v>
      </c>
      <c r="F595" s="262">
        <f t="shared" si="216"/>
        <v>154772384128.19586</v>
      </c>
      <c r="G595" s="262">
        <f t="shared" si="216"/>
        <v>130546273137.20036</v>
      </c>
      <c r="H595" s="262">
        <f t="shared" si="216"/>
        <v>109079421096.09346</v>
      </c>
      <c r="I595" s="262">
        <f t="shared" si="216"/>
        <v>90273398956.726349</v>
      </c>
      <c r="J595" s="262">
        <f t="shared" si="216"/>
        <v>73904025210.703232</v>
      </c>
      <c r="K595" s="262">
        <f t="shared" si="216"/>
        <v>60090618283.191345</v>
      </c>
      <c r="L595" s="262">
        <f t="shared" si="216"/>
        <v>48700673400.36338</v>
      </c>
      <c r="M595" s="262">
        <f t="shared" si="216"/>
        <v>39388658141.742348</v>
      </c>
      <c r="N595" s="262">
        <f t="shared" si="216"/>
        <v>31721807289.936016</v>
      </c>
      <c r="O595" s="262">
        <f t="shared" si="216"/>
        <v>25675045134.535191</v>
      </c>
      <c r="P595" s="262">
        <f t="shared" si="216"/>
        <v>20985425279.125412</v>
      </c>
      <c r="Q595" s="262">
        <f t="shared" si="216"/>
        <v>17353551781.790661</v>
      </c>
      <c r="R595" s="262">
        <f t="shared" si="216"/>
        <v>14251889408.721375</v>
      </c>
      <c r="S595" s="262">
        <f t="shared" si="216"/>
        <v>11985760809.181862</v>
      </c>
      <c r="T595" s="262">
        <f t="shared" si="216"/>
        <v>10436069482.646496</v>
      </c>
      <c r="U595" s="262">
        <f t="shared" si="216"/>
        <v>9474876914.2702179</v>
      </c>
      <c r="V595" s="262">
        <f t="shared" si="216"/>
        <v>8923184438.2467461</v>
      </c>
      <c r="W595" s="262">
        <f t="shared" si="216"/>
        <v>9009693852.4938126</v>
      </c>
      <c r="X595" s="262">
        <f t="shared" si="216"/>
        <v>9931915942.7075729</v>
      </c>
      <c r="Y595" s="262">
        <f t="shared" si="216"/>
        <v>12153142813.997377</v>
      </c>
      <c r="Z595" s="262">
        <f t="shared" si="216"/>
        <v>16668039167.009699</v>
      </c>
      <c r="AA595" s="262">
        <f t="shared" si="216"/>
        <v>26401966606.351776</v>
      </c>
      <c r="AB595" s="262">
        <f t="shared" si="216"/>
        <v>49254626938.969276</v>
      </c>
      <c r="AC595" s="262">
        <f t="shared" si="216"/>
        <v>110133299744.80455</v>
      </c>
      <c r="AD595" s="262">
        <f t="shared" si="216"/>
        <v>299333778957.05194</v>
      </c>
      <c r="AE595" s="258">
        <f t="shared" ref="AE595:AE622" si="217">$C$15*10^6</f>
        <v>1000000000000</v>
      </c>
      <c r="AG595" s="261">
        <f>AD$50*10^6</f>
        <v>217813168747.95081</v>
      </c>
    </row>
    <row r="596" spans="3:33" outlineLevel="1">
      <c r="C596" s="256" t="s">
        <v>261</v>
      </c>
      <c r="D596" s="256"/>
      <c r="E596" s="262">
        <f>(F596+F597)/2/((1+E$54/4))</f>
        <v>256525773317.01331</v>
      </c>
      <c r="F596" s="262">
        <f t="shared" ref="F596:AD596" si="218">(G596+G597)/2/((1+F$54/4))</f>
        <v>224672203121.15076</v>
      </c>
      <c r="G596" s="262">
        <f t="shared" si="218"/>
        <v>195669631271.20264</v>
      </c>
      <c r="H596" s="262">
        <f t="shared" si="218"/>
        <v>169061201776.25732</v>
      </c>
      <c r="I596" s="262">
        <f t="shared" si="218"/>
        <v>144890160562.40775</v>
      </c>
      <c r="J596" s="262">
        <f t="shared" si="218"/>
        <v>123043497540.0918</v>
      </c>
      <c r="K596" s="262">
        <f t="shared" si="218"/>
        <v>103861540877.21649</v>
      </c>
      <c r="L596" s="262">
        <f t="shared" si="218"/>
        <v>87386496346.528549</v>
      </c>
      <c r="M596" s="262">
        <f t="shared" si="218"/>
        <v>73353769844.012192</v>
      </c>
      <c r="N596" s="262">
        <f t="shared" si="218"/>
        <v>61319555967.51049</v>
      </c>
      <c r="O596" s="262">
        <f t="shared" si="218"/>
        <v>51424171650.145012</v>
      </c>
      <c r="P596" s="262">
        <f t="shared" si="218"/>
        <v>43430108635.037132</v>
      </c>
      <c r="Q596" s="262">
        <f t="shared" si="218"/>
        <v>36991302925.588356</v>
      </c>
      <c r="R596" s="262">
        <f t="shared" si="218"/>
        <v>31291864341.33868</v>
      </c>
      <c r="S596" s="262">
        <f t="shared" si="218"/>
        <v>26950948957.492142</v>
      </c>
      <c r="T596" s="262">
        <f t="shared" si="218"/>
        <v>23845600137.153919</v>
      </c>
      <c r="U596" s="262">
        <f t="shared" si="218"/>
        <v>21799357283.327293</v>
      </c>
      <c r="V596" s="262">
        <f t="shared" si="218"/>
        <v>20495807096.502342</v>
      </c>
      <c r="W596" s="262">
        <f t="shared" si="218"/>
        <v>20374552288.458508</v>
      </c>
      <c r="X596" s="262">
        <f t="shared" si="218"/>
        <v>21751820799.505543</v>
      </c>
      <c r="Y596" s="262">
        <f t="shared" si="218"/>
        <v>25308119220.942097</v>
      </c>
      <c r="Z596" s="262">
        <f t="shared" si="218"/>
        <v>32383331728.750042</v>
      </c>
      <c r="AA596" s="262">
        <f t="shared" si="218"/>
        <v>46838129088.864456</v>
      </c>
      <c r="AB596" s="262">
        <f t="shared" si="218"/>
        <v>78058887414.203064</v>
      </c>
      <c r="AC596" s="262">
        <f t="shared" si="218"/>
        <v>152622550107.82858</v>
      </c>
      <c r="AD596" s="262">
        <f t="shared" si="218"/>
        <v>355555014194.05927</v>
      </c>
      <c r="AE596" s="258">
        <f t="shared" si="217"/>
        <v>1000000000000</v>
      </c>
    </row>
    <row r="597" spans="3:33" outlineLevel="1">
      <c r="C597" s="256" t="s">
        <v>264</v>
      </c>
      <c r="D597" s="256"/>
      <c r="E597" s="256"/>
      <c r="F597" s="262">
        <f>(G597+G598)/2/((1+F$55/4))</f>
        <v>304542553181.73114</v>
      </c>
      <c r="G597" s="262">
        <f t="shared" ref="G597:AD597" si="219">(H597+H598)/2/((1+G$55/4))</f>
        <v>272413699360.66248</v>
      </c>
      <c r="H597" s="262">
        <f t="shared" si="219"/>
        <v>242064057163.5538</v>
      </c>
      <c r="I597" s="262">
        <f t="shared" si="219"/>
        <v>213639946377.07303</v>
      </c>
      <c r="J597" s="262">
        <f t="shared" si="219"/>
        <v>187119712156.83679</v>
      </c>
      <c r="K597" s="262">
        <f t="shared" si="219"/>
        <v>163038145261.53094</v>
      </c>
      <c r="L597" s="262">
        <f t="shared" si="219"/>
        <v>141624387871.79343</v>
      </c>
      <c r="M597" s="262">
        <f t="shared" si="219"/>
        <v>122734398608.58401</v>
      </c>
      <c r="N597" s="262">
        <f t="shared" si="219"/>
        <v>105957193233.47777</v>
      </c>
      <c r="O597" s="262">
        <f t="shared" si="219"/>
        <v>91654687714.112885</v>
      </c>
      <c r="P597" s="262">
        <f t="shared" si="219"/>
        <v>79681239082.322205</v>
      </c>
      <c r="Q597" s="262">
        <f t="shared" si="219"/>
        <v>69698196260.153137</v>
      </c>
      <c r="R597" s="262">
        <f t="shared" si="219"/>
        <v>60577428036.999962</v>
      </c>
      <c r="S597" s="262">
        <f t="shared" si="219"/>
        <v>53370137133.7938</v>
      </c>
      <c r="T597" s="262">
        <f t="shared" si="219"/>
        <v>48007640714.415588</v>
      </c>
      <c r="U597" s="262">
        <f t="shared" si="219"/>
        <v>44295990676.801331</v>
      </c>
      <c r="V597" s="262">
        <f t="shared" si="219"/>
        <v>41754192635.680756</v>
      </c>
      <c r="W597" s="262">
        <f t="shared" si="219"/>
        <v>41137879449.650711</v>
      </c>
      <c r="X597" s="262">
        <f t="shared" si="219"/>
        <v>42924411965.758163</v>
      </c>
      <c r="Y597" s="262">
        <f t="shared" si="219"/>
        <v>48038037351.232483</v>
      </c>
      <c r="Z597" s="262">
        <f t="shared" si="219"/>
        <v>58133909821.046371</v>
      </c>
      <c r="AA597" s="262">
        <f t="shared" si="219"/>
        <v>77959762203.511429</v>
      </c>
      <c r="AB597" s="262">
        <f t="shared" si="219"/>
        <v>117969992816.91457</v>
      </c>
      <c r="AC597" s="262">
        <f t="shared" si="219"/>
        <v>205051019844.47708</v>
      </c>
      <c r="AD597" s="262">
        <f t="shared" si="219"/>
        <v>416065387484.6991</v>
      </c>
      <c r="AE597" s="258">
        <f t="shared" si="217"/>
        <v>1000000000000</v>
      </c>
    </row>
    <row r="598" spans="3:33" outlineLevel="1">
      <c r="C598" s="256" t="s">
        <v>267</v>
      </c>
      <c r="D598" s="256"/>
      <c r="E598" s="262"/>
      <c r="F598" s="262"/>
      <c r="G598" s="262">
        <f>(H598+H599)/2/((1+G$56/4))</f>
        <v>356339709917.18011</v>
      </c>
      <c r="H598" s="262">
        <f t="shared" ref="H598:AD598" si="220">(I598+I599)/2/((1+H$56/4))</f>
        <v>324093153775.64056</v>
      </c>
      <c r="I598" s="262">
        <f t="shared" si="220"/>
        <v>293113974976.62006</v>
      </c>
      <c r="J598" s="262">
        <f t="shared" si="220"/>
        <v>263432136534.54507</v>
      </c>
      <c r="K598" s="262">
        <f t="shared" si="220"/>
        <v>235709551518.41806</v>
      </c>
      <c r="L598" s="262">
        <f t="shared" si="220"/>
        <v>210327410681.12018</v>
      </c>
      <c r="M598" s="262">
        <f t="shared" si="220"/>
        <v>187263295523.11539</v>
      </c>
      <c r="N598" s="262">
        <f t="shared" si="220"/>
        <v>166160857695.04474</v>
      </c>
      <c r="O598" s="262">
        <f t="shared" si="220"/>
        <v>147608012787.8031</v>
      </c>
      <c r="P598" s="262">
        <f t="shared" si="220"/>
        <v>131593135172.50409</v>
      </c>
      <c r="Q598" s="262">
        <f t="shared" si="220"/>
        <v>117834858716.08885</v>
      </c>
      <c r="R598" s="262">
        <f t="shared" si="220"/>
        <v>104915051712.44341</v>
      </c>
      <c r="S598" s="262">
        <f t="shared" si="220"/>
        <v>94373100207.948135</v>
      </c>
      <c r="T598" s="262">
        <f t="shared" si="220"/>
        <v>86258740306.389084</v>
      </c>
      <c r="U598" s="262">
        <f t="shared" si="220"/>
        <v>80410007981.690262</v>
      </c>
      <c r="V598" s="262">
        <f t="shared" si="220"/>
        <v>76184070343.054367</v>
      </c>
      <c r="W598" s="262">
        <f t="shared" si="220"/>
        <v>74741296961.450699</v>
      </c>
      <c r="X598" s="262">
        <f t="shared" si="220"/>
        <v>76759648644.830612</v>
      </c>
      <c r="Y598" s="262">
        <f t="shared" si="220"/>
        <v>83411091544.602219</v>
      </c>
      <c r="Z598" s="262">
        <f t="shared" si="220"/>
        <v>96587407434.299393</v>
      </c>
      <c r="AA598" s="262">
        <f t="shared" si="220"/>
        <v>121754690665.17097</v>
      </c>
      <c r="AB598" s="262">
        <f t="shared" si="220"/>
        <v>169864333126.70221</v>
      </c>
      <c r="AC598" s="262">
        <f t="shared" si="220"/>
        <v>266756449863.56</v>
      </c>
      <c r="AD598" s="262">
        <f t="shared" si="220"/>
        <v>479216059634.33081</v>
      </c>
      <c r="AE598" s="258">
        <f t="shared" si="217"/>
        <v>1000000000000</v>
      </c>
    </row>
    <row r="599" spans="3:33" outlineLevel="1">
      <c r="C599" s="256" t="s">
        <v>270</v>
      </c>
      <c r="D599" s="256"/>
      <c r="E599" s="262"/>
      <c r="F599" s="262"/>
      <c r="G599" s="262"/>
      <c r="H599" s="262">
        <f>(I599+I600)/2/((1+H$57/4))</f>
        <v>410190849609.0058</v>
      </c>
      <c r="I599" s="262">
        <f t="shared" ref="I599:AD599" si="221">(J599+J600)/2/((1+I$57/4))</f>
        <v>378529048951.8476</v>
      </c>
      <c r="J599" s="262">
        <f t="shared" si="221"/>
        <v>347519346880.3847</v>
      </c>
      <c r="K599" s="262">
        <f t="shared" si="221"/>
        <v>317871586943.86017</v>
      </c>
      <c r="L599" s="262">
        <f t="shared" si="221"/>
        <v>290058486287.16486</v>
      </c>
      <c r="M599" s="262">
        <f t="shared" si="221"/>
        <v>264151618846.9566</v>
      </c>
      <c r="N599" s="262">
        <f t="shared" si="221"/>
        <v>239850103066.46252</v>
      </c>
      <c r="O599" s="262">
        <f t="shared" si="221"/>
        <v>217922444822.71078</v>
      </c>
      <c r="P599" s="262">
        <f t="shared" si="221"/>
        <v>198496238588.67932</v>
      </c>
      <c r="Q599" s="262">
        <f t="shared" si="221"/>
        <v>181375789019.4025</v>
      </c>
      <c r="R599" s="262">
        <f t="shared" si="221"/>
        <v>164917290489.23917</v>
      </c>
      <c r="S599" s="262">
        <f t="shared" si="221"/>
        <v>151113810641.32526</v>
      </c>
      <c r="T599" s="262">
        <f t="shared" si="221"/>
        <v>140176778408.3237</v>
      </c>
      <c r="U599" s="262">
        <f t="shared" si="221"/>
        <v>132024458679.33687</v>
      </c>
      <c r="V599" s="262">
        <f t="shared" si="221"/>
        <v>125885793960.98413</v>
      </c>
      <c r="W599" s="262">
        <f t="shared" si="221"/>
        <v>123361032967.62996</v>
      </c>
      <c r="X599" s="262">
        <f t="shared" si="221"/>
        <v>125350150803.92175</v>
      </c>
      <c r="Y599" s="262">
        <f t="shared" si="221"/>
        <v>133250442163.3152</v>
      </c>
      <c r="Z599" s="262">
        <f t="shared" si="221"/>
        <v>149083546016.04651</v>
      </c>
      <c r="AA599" s="262">
        <f t="shared" si="221"/>
        <v>178775398183.00079</v>
      </c>
      <c r="AB599" s="262">
        <f t="shared" si="221"/>
        <v>233171355889.89951</v>
      </c>
      <c r="AC599" s="262">
        <f t="shared" si="221"/>
        <v>335951966955.45172</v>
      </c>
      <c r="AD599" s="262">
        <f t="shared" si="221"/>
        <v>543038032543.96484</v>
      </c>
      <c r="AE599" s="258">
        <f t="shared" si="217"/>
        <v>1000000000000</v>
      </c>
    </row>
    <row r="600" spans="3:33" outlineLevel="1">
      <c r="C600" s="256" t="s">
        <v>273</v>
      </c>
      <c r="D600" s="256"/>
      <c r="E600" s="262"/>
      <c r="F600" s="262"/>
      <c r="G600" s="262"/>
      <c r="H600" s="262"/>
      <c r="I600" s="262">
        <f>(J600+J601)/2/((1+I$58/4))</f>
        <v>464840953479.63049</v>
      </c>
      <c r="J600" s="262">
        <f t="shared" ref="J600:AD600" si="222">(K600+K601)/2/((1+J$58/4))</f>
        <v>434261503307.24951</v>
      </c>
      <c r="K600" s="262">
        <f t="shared" si="222"/>
        <v>404458098973.02338</v>
      </c>
      <c r="L600" s="262">
        <f t="shared" si="222"/>
        <v>375932818752.04272</v>
      </c>
      <c r="M600" s="262">
        <f t="shared" si="222"/>
        <v>348812748817.47852</v>
      </c>
      <c r="N600" s="262">
        <f t="shared" si="222"/>
        <v>322842107715.41962</v>
      </c>
      <c r="O600" s="262">
        <f t="shared" si="222"/>
        <v>298895986327.42737</v>
      </c>
      <c r="P600" s="262">
        <f t="shared" si="222"/>
        <v>277215257054.25256</v>
      </c>
      <c r="Q600" s="262">
        <f t="shared" si="222"/>
        <v>257693140969.33298</v>
      </c>
      <c r="R600" s="262">
        <f t="shared" si="222"/>
        <v>238551716682.30627</v>
      </c>
      <c r="S600" s="262">
        <f t="shared" si="222"/>
        <v>222121240714.60785</v>
      </c>
      <c r="T600" s="262">
        <f t="shared" si="222"/>
        <v>208781060821.40045</v>
      </c>
      <c r="U600" s="262">
        <f t="shared" si="222"/>
        <v>198558070658.85684</v>
      </c>
      <c r="V600" s="262">
        <f t="shared" si="222"/>
        <v>190606450394.77911</v>
      </c>
      <c r="W600" s="262">
        <f t="shared" si="222"/>
        <v>186926890900.39142</v>
      </c>
      <c r="X600" s="262">
        <f t="shared" si="222"/>
        <v>188631048390.71704</v>
      </c>
      <c r="Y600" s="262">
        <f t="shared" si="222"/>
        <v>197292599305.27393</v>
      </c>
      <c r="Z600" s="262">
        <f t="shared" si="222"/>
        <v>214952985097.78064</v>
      </c>
      <c r="AA600" s="262">
        <f t="shared" si="222"/>
        <v>247700415684.81021</v>
      </c>
      <c r="AB600" s="262">
        <f t="shared" si="222"/>
        <v>305754661539.6676</v>
      </c>
      <c r="AC600" s="262">
        <f t="shared" si="222"/>
        <v>409914613126.06854</v>
      </c>
      <c r="AD600" s="262">
        <f t="shared" si="222"/>
        <v>605477703463.5061</v>
      </c>
      <c r="AE600" s="258">
        <f t="shared" si="217"/>
        <v>1000000000000</v>
      </c>
    </row>
    <row r="601" spans="3:33" outlineLevel="1">
      <c r="C601" s="256" t="s">
        <v>276</v>
      </c>
      <c r="D601" s="256"/>
      <c r="E601" s="262"/>
      <c r="F601" s="262"/>
      <c r="G601" s="262"/>
      <c r="H601" s="262"/>
      <c r="I601" s="262"/>
      <c r="J601" s="262">
        <f>(K601+K602)/2/((1+J$59/4))</f>
        <v>518928939217.41864</v>
      </c>
      <c r="K601" s="262">
        <f t="shared" ref="K601:AD601" si="223">(L601+L602)/2/((1+K$59/4))</f>
        <v>490471676117.05444</v>
      </c>
      <c r="L601" s="262">
        <f t="shared" si="223"/>
        <v>462785279846.0025</v>
      </c>
      <c r="M601" s="262">
        <f t="shared" si="223"/>
        <v>436017593270.98505</v>
      </c>
      <c r="N601" s="262">
        <f t="shared" si="223"/>
        <v>409946061904.43109</v>
      </c>
      <c r="O601" s="262">
        <f t="shared" si="223"/>
        <v>385474872815.53253</v>
      </c>
      <c r="P601" s="262">
        <f t="shared" si="223"/>
        <v>362916727309.74518</v>
      </c>
      <c r="Q601" s="262">
        <f t="shared" si="223"/>
        <v>342239066201.73694</v>
      </c>
      <c r="R601" s="262">
        <f t="shared" si="223"/>
        <v>321629352949.48572</v>
      </c>
      <c r="S601" s="262">
        <f t="shared" si="223"/>
        <v>303593173120.27563</v>
      </c>
      <c r="T601" s="262">
        <f t="shared" si="223"/>
        <v>288648645238.6618</v>
      </c>
      <c r="U601" s="262">
        <f t="shared" si="223"/>
        <v>276932634436.34027</v>
      </c>
      <c r="V601" s="262">
        <f t="shared" si="223"/>
        <v>267582370231.30164</v>
      </c>
      <c r="W601" s="262">
        <f t="shared" si="223"/>
        <v>262891928530.73318</v>
      </c>
      <c r="X601" s="262">
        <f t="shared" si="223"/>
        <v>264139383318.14871</v>
      </c>
      <c r="Y601" s="262">
        <f t="shared" si="223"/>
        <v>273004706658.16821</v>
      </c>
      <c r="Z601" s="262">
        <f t="shared" si="223"/>
        <v>291454686634.53613</v>
      </c>
      <c r="AA601" s="262">
        <f t="shared" si="223"/>
        <v>325455192892.81183</v>
      </c>
      <c r="AB601" s="262">
        <f t="shared" si="223"/>
        <v>384236173033.64532</v>
      </c>
      <c r="AC601" s="262">
        <f t="shared" si="223"/>
        <v>485412997772.21454</v>
      </c>
      <c r="AD601" s="262">
        <f t="shared" si="223"/>
        <v>664654267464.97021</v>
      </c>
      <c r="AE601" s="258">
        <f t="shared" si="217"/>
        <v>1000000000000</v>
      </c>
    </row>
    <row r="602" spans="3:33" outlineLevel="1">
      <c r="C602" s="256" t="s">
        <v>279</v>
      </c>
      <c r="D602" s="256"/>
      <c r="E602" s="262"/>
      <c r="F602" s="262"/>
      <c r="G602" s="262"/>
      <c r="H602" s="262"/>
      <c r="I602" s="262"/>
      <c r="J602" s="262"/>
      <c r="K602" s="262">
        <f>(L602+L603)/2/((1+K$60/4))</f>
        <v>571820249383.18823</v>
      </c>
      <c r="L602" s="262">
        <f t="shared" ref="L602:AD602" si="224">(M602+M603)/2/((1+L$60/4))</f>
        <v>546141953566.10529</v>
      </c>
      <c r="M602" s="262">
        <f t="shared" si="224"/>
        <v>520975563213.81769</v>
      </c>
      <c r="N602" s="262">
        <f t="shared" si="224"/>
        <v>496123448103.42755</v>
      </c>
      <c r="O602" s="262">
        <f t="shared" si="224"/>
        <v>472455558731.6723</v>
      </c>
      <c r="P602" s="262">
        <f t="shared" si="224"/>
        <v>450314534605.31061</v>
      </c>
      <c r="Q602" s="262">
        <f t="shared" si="224"/>
        <v>429719879464.5188</v>
      </c>
      <c r="R602" s="262">
        <f t="shared" si="224"/>
        <v>408914492167.36682</v>
      </c>
      <c r="S602" s="262">
        <f t="shared" si="224"/>
        <v>390414954816.33606</v>
      </c>
      <c r="T602" s="262">
        <f t="shared" si="224"/>
        <v>374827905794.73773</v>
      </c>
      <c r="U602" s="262">
        <f t="shared" si="224"/>
        <v>362379395193.48016</v>
      </c>
      <c r="V602" s="262">
        <f t="shared" si="224"/>
        <v>352239330840.41138</v>
      </c>
      <c r="W602" s="262">
        <f t="shared" si="224"/>
        <v>346849840544.93866</v>
      </c>
      <c r="X602" s="262">
        <f t="shared" si="224"/>
        <v>347584938816.03735</v>
      </c>
      <c r="Y602" s="262">
        <f t="shared" si="224"/>
        <v>356150769712.50891</v>
      </c>
      <c r="Z602" s="262">
        <f t="shared" si="224"/>
        <v>374369955630.28149</v>
      </c>
      <c r="AA602" s="262">
        <f t="shared" si="224"/>
        <v>407853089403.46918</v>
      </c>
      <c r="AB602" s="262">
        <f t="shared" si="224"/>
        <v>464648407104.23969</v>
      </c>
      <c r="AC602" s="262">
        <f t="shared" si="224"/>
        <v>559237377324.97498</v>
      </c>
      <c r="AD602" s="262">
        <f t="shared" si="224"/>
        <v>719072964555.00476</v>
      </c>
      <c r="AE602" s="258">
        <f t="shared" si="217"/>
        <v>1000000000000</v>
      </c>
    </row>
    <row r="603" spans="3:33" outlineLevel="1">
      <c r="C603" s="256" t="s">
        <v>282</v>
      </c>
      <c r="D603" s="256"/>
      <c r="E603" s="262"/>
      <c r="F603" s="262"/>
      <c r="G603" s="262"/>
      <c r="H603" s="262"/>
      <c r="I603" s="262"/>
      <c r="J603" s="262"/>
      <c r="K603" s="262"/>
      <c r="L603" s="262">
        <f>(M603+M604)/2/((1+L$61/4))</f>
        <v>622761092230.69299</v>
      </c>
      <c r="M603" s="262">
        <f t="shared" ref="M603:AD603" si="225">(N603+N604)/2/((1+M$61/4))</f>
        <v>600022209609.33521</v>
      </c>
      <c r="N603" s="262">
        <f t="shared" si="225"/>
        <v>577316328972.09888</v>
      </c>
      <c r="O603" s="262">
        <f t="shared" si="225"/>
        <v>555437091946.97986</v>
      </c>
      <c r="P603" s="262">
        <f t="shared" si="225"/>
        <v>534723799046.18994</v>
      </c>
      <c r="Q603" s="262">
        <f t="shared" si="225"/>
        <v>515226518022.63629</v>
      </c>
      <c r="R603" s="262">
        <f t="shared" si="225"/>
        <v>495312810659.33545</v>
      </c>
      <c r="S603" s="262">
        <f t="shared" si="225"/>
        <v>477375074690.78296</v>
      </c>
      <c r="T603" s="262">
        <f t="shared" si="225"/>
        <v>462053971308.19574</v>
      </c>
      <c r="U603" s="262">
        <f t="shared" si="225"/>
        <v>449632797595.67932</v>
      </c>
      <c r="V603" s="262">
        <f t="shared" si="225"/>
        <v>439349250548.14386</v>
      </c>
      <c r="W603" s="262">
        <f t="shared" si="225"/>
        <v>433645521744.11902</v>
      </c>
      <c r="X603" s="262">
        <f t="shared" si="225"/>
        <v>433912926742.97961</v>
      </c>
      <c r="Y603" s="262">
        <f t="shared" si="225"/>
        <v>441807077617.78589</v>
      </c>
      <c r="Z603" s="262">
        <f t="shared" si="225"/>
        <v>458963348020.7431</v>
      </c>
      <c r="AA603" s="262">
        <f t="shared" si="225"/>
        <v>490475326136.63007</v>
      </c>
      <c r="AB603" s="262">
        <f t="shared" si="225"/>
        <v>543165450375.01221</v>
      </c>
      <c r="AC603" s="262">
        <f t="shared" si="225"/>
        <v>628665628997.19226</v>
      </c>
      <c r="AD603" s="262">
        <f t="shared" si="225"/>
        <v>767746605731.27771</v>
      </c>
      <c r="AE603" s="258">
        <f t="shared" si="217"/>
        <v>1000000000000</v>
      </c>
    </row>
    <row r="604" spans="3:33" outlineLevel="1">
      <c r="C604" s="256" t="s">
        <v>285</v>
      </c>
      <c r="D604" s="256"/>
      <c r="E604" s="262"/>
      <c r="F604" s="262"/>
      <c r="G604" s="262"/>
      <c r="H604" s="262"/>
      <c r="I604" s="262"/>
      <c r="J604" s="262"/>
      <c r="K604" s="262"/>
      <c r="L604" s="262"/>
      <c r="M604" s="262">
        <f>(N604+N605)/2/((1+M$62/4))</f>
        <v>670853081650.45691</v>
      </c>
      <c r="N604" s="262">
        <f t="shared" ref="N604:AD604" si="226">(O604+O605)/2/((1+N$62/4))</f>
        <v>650810062945.06543</v>
      </c>
      <c r="O604" s="262">
        <f t="shared" si="226"/>
        <v>631314083281.37354</v>
      </c>
      <c r="P604" s="262">
        <f t="shared" si="226"/>
        <v>612679279945.49023</v>
      </c>
      <c r="Q604" s="262">
        <f t="shared" si="226"/>
        <v>594969493949.68799</v>
      </c>
      <c r="R604" s="262">
        <f t="shared" si="226"/>
        <v>576721097900.24988</v>
      </c>
      <c r="S604" s="262">
        <f t="shared" si="226"/>
        <v>560110533470.6283</v>
      </c>
      <c r="T604" s="262">
        <f t="shared" si="226"/>
        <v>545766013974.8855</v>
      </c>
      <c r="U604" s="262">
        <f t="shared" si="226"/>
        <v>533995468552.03613</v>
      </c>
      <c r="V604" s="262">
        <f t="shared" si="226"/>
        <v>524124202160.68311</v>
      </c>
      <c r="W604" s="262">
        <f t="shared" si="226"/>
        <v>518471333975.46307</v>
      </c>
      <c r="X604" s="262">
        <f t="shared" si="226"/>
        <v>518374900231.29645</v>
      </c>
      <c r="Y604" s="262">
        <f t="shared" si="226"/>
        <v>525377845328.70667</v>
      </c>
      <c r="Z604" s="262">
        <f t="shared" si="226"/>
        <v>540908509275.34552</v>
      </c>
      <c r="AA604" s="262">
        <f t="shared" si="226"/>
        <v>569454797014.88464</v>
      </c>
      <c r="AB604" s="262">
        <f t="shared" si="226"/>
        <v>616673413198.71204</v>
      </c>
      <c r="AC604" s="262">
        <f t="shared" si="226"/>
        <v>691748443558.59546</v>
      </c>
      <c r="AD604" s="262">
        <f t="shared" si="226"/>
        <v>810212822952.76392</v>
      </c>
      <c r="AE604" s="258">
        <f t="shared" si="217"/>
        <v>1000000000000</v>
      </c>
    </row>
    <row r="605" spans="3:33" outlineLevel="1">
      <c r="C605" s="256" t="s">
        <v>288</v>
      </c>
      <c r="D605" s="256"/>
      <c r="E605" s="262"/>
      <c r="F605" s="262"/>
      <c r="G605" s="262"/>
      <c r="H605" s="262"/>
      <c r="I605" s="262"/>
      <c r="J605" s="262"/>
      <c r="K605" s="262"/>
      <c r="L605" s="262"/>
      <c r="M605" s="262"/>
      <c r="N605" s="262">
        <f>(O605+O606)/2/((1+N$63/4))</f>
        <v>715207574589.14624</v>
      </c>
      <c r="O605" s="262">
        <f t="shared" ref="O605:AD605" si="227">(P605+P606)/2/((1+O$63/4))</f>
        <v>698342264948.47034</v>
      </c>
      <c r="P605" s="262">
        <f t="shared" si="227"/>
        <v>682098127624.05005</v>
      </c>
      <c r="Q605" s="262">
        <f t="shared" si="227"/>
        <v>666541536173.58276</v>
      </c>
      <c r="R605" s="262">
        <f t="shared" si="227"/>
        <v>650398257511.75952</v>
      </c>
      <c r="S605" s="262">
        <f t="shared" si="227"/>
        <v>635580233904.37549</v>
      </c>
      <c r="T605" s="262">
        <f t="shared" si="227"/>
        <v>622670404173.24927</v>
      </c>
      <c r="U605" s="262">
        <f t="shared" si="227"/>
        <v>611974620994.96313</v>
      </c>
      <c r="V605" s="262">
        <f t="shared" si="227"/>
        <v>602912853862.9469</v>
      </c>
      <c r="W605" s="262">
        <f t="shared" si="227"/>
        <v>597596254458.79358</v>
      </c>
      <c r="X605" s="262">
        <f t="shared" si="227"/>
        <v>597257118793.06421</v>
      </c>
      <c r="Y605" s="262">
        <f t="shared" si="227"/>
        <v>603284011105.33215</v>
      </c>
      <c r="Z605" s="262">
        <f t="shared" si="227"/>
        <v>616896623843.09546</v>
      </c>
      <c r="AA605" s="262">
        <f t="shared" si="227"/>
        <v>641951246864.74365</v>
      </c>
      <c r="AB605" s="262">
        <f t="shared" si="227"/>
        <v>683058900334.81873</v>
      </c>
      <c r="AC605" s="262">
        <f t="shared" si="227"/>
        <v>747384877687.47852</v>
      </c>
      <c r="AD605" s="262">
        <f t="shared" si="227"/>
        <v>846467108245.15344</v>
      </c>
      <c r="AE605" s="258">
        <f t="shared" si="217"/>
        <v>1000000000000</v>
      </c>
    </row>
    <row r="606" spans="3:33" outlineLevel="1">
      <c r="C606" s="256" t="s">
        <v>291</v>
      </c>
      <c r="D606" s="256"/>
      <c r="E606" s="262"/>
      <c r="F606" s="262"/>
      <c r="G606" s="262"/>
      <c r="H606" s="262"/>
      <c r="I606" s="262"/>
      <c r="J606" s="262"/>
      <c r="K606" s="262"/>
      <c r="L606" s="262"/>
      <c r="M606" s="262"/>
      <c r="N606" s="262"/>
      <c r="O606" s="262">
        <f>(P606+P607)/2/((1+O$64/4))</f>
        <v>755930164378.80017</v>
      </c>
      <c r="P606" s="262">
        <f t="shared" ref="P606:AD606" si="228">(Q606+Q607)/2/((1+P$64/4))</f>
        <v>742123436407.26465</v>
      </c>
      <c r="Q606" s="262">
        <f t="shared" si="228"/>
        <v>728820300273.09717</v>
      </c>
      <c r="R606" s="262">
        <f t="shared" si="228"/>
        <v>714937790344.85364</v>
      </c>
      <c r="S606" s="262">
        <f t="shared" si="228"/>
        <v>702109720904.0813</v>
      </c>
      <c r="T606" s="262">
        <f t="shared" si="228"/>
        <v>690854903192.23474</v>
      </c>
      <c r="U606" s="262">
        <f t="shared" si="228"/>
        <v>681458756486.77795</v>
      </c>
      <c r="V606" s="262">
        <f t="shared" si="228"/>
        <v>673433914664.83411</v>
      </c>
      <c r="W606" s="262">
        <f t="shared" si="228"/>
        <v>668637734404.28442</v>
      </c>
      <c r="X606" s="262">
        <f t="shared" si="228"/>
        <v>668165390415.65845</v>
      </c>
      <c r="Y606" s="262">
        <f t="shared" si="228"/>
        <v>673230148624.07434</v>
      </c>
      <c r="Z606" s="262">
        <f t="shared" si="228"/>
        <v>684854106910.85071</v>
      </c>
      <c r="AA606" s="262">
        <f t="shared" si="228"/>
        <v>706282670980.92761</v>
      </c>
      <c r="AB606" s="262">
        <f t="shared" si="228"/>
        <v>741226355058.3252</v>
      </c>
      <c r="AC606" s="262">
        <f t="shared" si="228"/>
        <v>795232386069.07214</v>
      </c>
      <c r="AD606" s="262">
        <f t="shared" si="228"/>
        <v>876848552415.3927</v>
      </c>
      <c r="AE606" s="258">
        <f t="shared" si="217"/>
        <v>1000000000000</v>
      </c>
    </row>
    <row r="607" spans="3:33" outlineLevel="1">
      <c r="C607" s="256" t="s">
        <v>294</v>
      </c>
      <c r="D607" s="256"/>
      <c r="E607" s="262"/>
      <c r="F607" s="262"/>
      <c r="G607" s="262"/>
      <c r="H607" s="262"/>
      <c r="I607" s="262"/>
      <c r="J607" s="262"/>
      <c r="K607" s="262"/>
      <c r="L607" s="262"/>
      <c r="M607" s="262"/>
      <c r="N607" s="262"/>
      <c r="O607" s="262"/>
      <c r="P607" s="262">
        <f>(Q607+Q608)/2/((1+P$65/4))</f>
        <v>792817864686.10242</v>
      </c>
      <c r="Q607" s="262">
        <f t="shared" ref="Q607:AD607" si="229">(R607+R608)/2/((1+Q$65/4))</f>
        <v>781682545046.42358</v>
      </c>
      <c r="R607" s="262">
        <f t="shared" si="229"/>
        <v>770010604236.04529</v>
      </c>
      <c r="S607" s="262">
        <f t="shared" si="229"/>
        <v>759168171662.64734</v>
      </c>
      <c r="T607" s="262">
        <f t="shared" si="229"/>
        <v>749602500057.34204</v>
      </c>
      <c r="U607" s="262">
        <f t="shared" si="229"/>
        <v>741568183766.54126</v>
      </c>
      <c r="V607" s="262">
        <f t="shared" si="229"/>
        <v>734663006704.85498</v>
      </c>
      <c r="W607" s="262">
        <f t="shared" si="229"/>
        <v>730476992675.48523</v>
      </c>
      <c r="X607" s="262">
        <f t="shared" si="229"/>
        <v>729955691935.85889</v>
      </c>
      <c r="Y607" s="262">
        <f t="shared" si="229"/>
        <v>734133552640.91614</v>
      </c>
      <c r="Z607" s="262">
        <f t="shared" si="229"/>
        <v>743853819706.54932</v>
      </c>
      <c r="AA607" s="262">
        <f t="shared" si="229"/>
        <v>761801654377.92236</v>
      </c>
      <c r="AB607" s="262">
        <f t="shared" si="229"/>
        <v>790934221436.25549</v>
      </c>
      <c r="AC607" s="262">
        <f t="shared" si="229"/>
        <v>835526649875.99414</v>
      </c>
      <c r="AD607" s="262">
        <f t="shared" si="229"/>
        <v>901914687474.19714</v>
      </c>
      <c r="AE607" s="258">
        <f t="shared" si="217"/>
        <v>1000000000000</v>
      </c>
    </row>
    <row r="608" spans="3:33" outlineLevel="1">
      <c r="C608" s="256" t="s">
        <v>297</v>
      </c>
      <c r="D608" s="256"/>
      <c r="E608" s="262"/>
      <c r="F608" s="262"/>
      <c r="G608" s="262"/>
      <c r="H608" s="262"/>
      <c r="I608" s="262"/>
      <c r="J608" s="262"/>
      <c r="K608" s="262"/>
      <c r="L608" s="262"/>
      <c r="M608" s="262"/>
      <c r="N608" s="262"/>
      <c r="O608" s="262"/>
      <c r="P608" s="262"/>
      <c r="Q608" s="262">
        <f>(R608+R609)/2/((1+Q$66/4))</f>
        <v>825672642088.26953</v>
      </c>
      <c r="R608" s="262">
        <f t="shared" ref="R608:AD608" si="230">(S608+S609)/2/((1+R$66/4))</f>
        <v>816033290558.76917</v>
      </c>
      <c r="S608" s="262">
        <f t="shared" si="230"/>
        <v>807041720124.21326</v>
      </c>
      <c r="T608" s="262">
        <f t="shared" si="230"/>
        <v>799074176994.90674</v>
      </c>
      <c r="U608" s="262">
        <f t="shared" si="230"/>
        <v>792350280751.38745</v>
      </c>
      <c r="V608" s="262">
        <f t="shared" si="230"/>
        <v>786542726539.54187</v>
      </c>
      <c r="W608" s="262">
        <f t="shared" si="230"/>
        <v>782983426697.36389</v>
      </c>
      <c r="X608" s="262">
        <f t="shared" si="230"/>
        <v>782469994721.60046</v>
      </c>
      <c r="Y608" s="262">
        <f t="shared" si="230"/>
        <v>785866942762.12842</v>
      </c>
      <c r="Z608" s="262">
        <f t="shared" si="230"/>
        <v>793861086007.10254</v>
      </c>
      <c r="AA608" s="262">
        <f t="shared" si="230"/>
        <v>808643557499.76367</v>
      </c>
      <c r="AB608" s="262">
        <f t="shared" si="230"/>
        <v>832554213966.66138</v>
      </c>
      <c r="AC608" s="262">
        <f t="shared" si="230"/>
        <v>868880354755.24414</v>
      </c>
      <c r="AD608" s="262">
        <f t="shared" si="230"/>
        <v>922330801726.59814</v>
      </c>
      <c r="AE608" s="258">
        <f t="shared" si="217"/>
        <v>1000000000000</v>
      </c>
    </row>
    <row r="609" spans="3:31" outlineLevel="1">
      <c r="C609" s="256" t="s">
        <v>300</v>
      </c>
      <c r="D609" s="256"/>
      <c r="E609" s="262"/>
      <c r="F609" s="262"/>
      <c r="G609" s="262"/>
      <c r="H609" s="262"/>
      <c r="I609" s="262"/>
      <c r="J609" s="262"/>
      <c r="K609" s="262"/>
      <c r="L609" s="262"/>
      <c r="M609" s="262"/>
      <c r="N609" s="262"/>
      <c r="O609" s="262"/>
      <c r="P609" s="262"/>
      <c r="Q609" s="262"/>
      <c r="R609" s="262">
        <f>(S609+S610)/2/((1+R$67/4))</f>
        <v>853861024776.96533</v>
      </c>
      <c r="S609" s="262">
        <f t="shared" ref="S609:AD609" si="231">(T609+T610)/2/((1+S$67/4))</f>
        <v>846515455180.77649</v>
      </c>
      <c r="T609" s="262">
        <f t="shared" si="231"/>
        <v>839984058526.4895</v>
      </c>
      <c r="U609" s="262">
        <f t="shared" si="231"/>
        <v>834451569217.9574</v>
      </c>
      <c r="V609" s="262">
        <f t="shared" si="231"/>
        <v>829654556985.39844</v>
      </c>
      <c r="W609" s="262">
        <f t="shared" si="231"/>
        <v>826689719012.27466</v>
      </c>
      <c r="X609" s="262">
        <f t="shared" si="231"/>
        <v>826217537017.52136</v>
      </c>
      <c r="Y609" s="262">
        <f t="shared" si="231"/>
        <v>828948925950.2655</v>
      </c>
      <c r="Z609" s="262">
        <f t="shared" si="231"/>
        <v>835437471136.90222</v>
      </c>
      <c r="AA609" s="262">
        <f t="shared" si="231"/>
        <v>847451401056.31653</v>
      </c>
      <c r="AB609" s="262">
        <f t="shared" si="231"/>
        <v>866832234834.74109</v>
      </c>
      <c r="AC609" s="262">
        <f t="shared" si="231"/>
        <v>896105771260.8938</v>
      </c>
      <c r="AD609" s="262">
        <f t="shared" si="231"/>
        <v>938785795678.0072</v>
      </c>
      <c r="AE609" s="258">
        <f t="shared" si="217"/>
        <v>1000000000000</v>
      </c>
    </row>
    <row r="610" spans="3:31" outlineLevel="1">
      <c r="C610" s="256" t="s">
        <v>303</v>
      </c>
      <c r="D610" s="256"/>
      <c r="E610" s="262"/>
      <c r="F610" s="262"/>
      <c r="G610" s="262"/>
      <c r="H610" s="262"/>
      <c r="I610" s="262"/>
      <c r="J610" s="262"/>
      <c r="K610" s="262"/>
      <c r="L610" s="262"/>
      <c r="M610" s="262"/>
      <c r="N610" s="262"/>
      <c r="O610" s="262"/>
      <c r="P610" s="262"/>
      <c r="Q610" s="262"/>
      <c r="R610" s="262"/>
      <c r="S610" s="262">
        <f>(T610+T611)/2/((1+S$68/4))</f>
        <v>878618701330.70471</v>
      </c>
      <c r="T610" s="262">
        <f t="shared" ref="T610:AD610" si="232">(U610+U611)/2/((1+T$68/4))</f>
        <v>873331357636.35266</v>
      </c>
      <c r="U610" s="262">
        <f t="shared" si="232"/>
        <v>868839587675.56531</v>
      </c>
      <c r="V610" s="262">
        <f t="shared" si="232"/>
        <v>864933184971.62378</v>
      </c>
      <c r="W610" s="262">
        <f t="shared" si="232"/>
        <v>862503041749.58325</v>
      </c>
      <c r="X610" s="262">
        <f t="shared" si="232"/>
        <v>862088129928.9646</v>
      </c>
      <c r="Y610" s="262">
        <f t="shared" si="232"/>
        <v>864265551718.31836</v>
      </c>
      <c r="Z610" s="262">
        <f t="shared" si="232"/>
        <v>869477755163.42432</v>
      </c>
      <c r="AA610" s="262">
        <f t="shared" si="232"/>
        <v>879139076264.39148</v>
      </c>
      <c r="AB610" s="262">
        <f t="shared" si="232"/>
        <v>894693062331.25818</v>
      </c>
      <c r="AC610" s="262">
        <f t="shared" si="232"/>
        <v>918080715071.31958</v>
      </c>
      <c r="AD610" s="262">
        <f t="shared" si="232"/>
        <v>951936302558.31604</v>
      </c>
      <c r="AE610" s="258">
        <f t="shared" si="217"/>
        <v>1000000000000</v>
      </c>
    </row>
    <row r="611" spans="3:31" outlineLevel="1">
      <c r="C611" s="256" t="s">
        <v>306</v>
      </c>
      <c r="D611" s="256"/>
      <c r="E611" s="262"/>
      <c r="F611" s="262"/>
      <c r="G611" s="262"/>
      <c r="H611" s="262"/>
      <c r="I611" s="262"/>
      <c r="J611" s="262"/>
      <c r="K611" s="262"/>
      <c r="L611" s="262"/>
      <c r="M611" s="262"/>
      <c r="N611" s="262"/>
      <c r="O611" s="262"/>
      <c r="P611" s="262"/>
      <c r="Q611" s="262"/>
      <c r="R611" s="262"/>
      <c r="S611" s="262"/>
      <c r="T611" s="262">
        <f>(U611+U612)/2/((1+T$69/4))</f>
        <v>900208521106.12256</v>
      </c>
      <c r="U611" s="262">
        <f t="shared" ref="U611:AD611" si="233">(V611+V612)/2/((1+U$69/4))</f>
        <v>896599718898.08069</v>
      </c>
      <c r="V611" s="262">
        <f t="shared" si="233"/>
        <v>893453836081.64673</v>
      </c>
      <c r="W611" s="262">
        <f t="shared" si="233"/>
        <v>891486946083.74109</v>
      </c>
      <c r="X611" s="262">
        <f t="shared" si="233"/>
        <v>891133819560.42615</v>
      </c>
      <c r="Y611" s="262">
        <f t="shared" si="233"/>
        <v>892858151171.63135</v>
      </c>
      <c r="Z611" s="262">
        <f t="shared" si="233"/>
        <v>897011179634.47241</v>
      </c>
      <c r="AA611" s="262">
        <f t="shared" si="233"/>
        <v>904716235413.87598</v>
      </c>
      <c r="AB611" s="262">
        <f t="shared" si="233"/>
        <v>917101536195.1167</v>
      </c>
      <c r="AC611" s="262">
        <f t="shared" si="233"/>
        <v>935659661909.4801</v>
      </c>
      <c r="AD611" s="262">
        <f t="shared" si="233"/>
        <v>962374941549.88159</v>
      </c>
      <c r="AE611" s="258">
        <f t="shared" si="217"/>
        <v>1000000000000</v>
      </c>
    </row>
    <row r="612" spans="3:31" outlineLevel="1">
      <c r="C612" s="256" t="s">
        <v>309</v>
      </c>
      <c r="D612" s="256"/>
      <c r="E612" s="262"/>
      <c r="F612" s="262"/>
      <c r="G612" s="262"/>
      <c r="H612" s="262"/>
      <c r="I612" s="262"/>
      <c r="J612" s="262"/>
      <c r="K612" s="262"/>
      <c r="L612" s="262"/>
      <c r="M612" s="262"/>
      <c r="N612" s="262"/>
      <c r="O612" s="262"/>
      <c r="P612" s="262"/>
      <c r="Q612" s="262"/>
      <c r="R612" s="262"/>
      <c r="S612" s="262"/>
      <c r="T612" s="262"/>
      <c r="U612" s="262">
        <f>(V612+V613)/2/((1+U$70/4))</f>
        <v>918803967894.12012</v>
      </c>
      <c r="V612" s="262">
        <f t="shared" ref="V612:AD612" si="234">(W612+W613)/2/((1+V$70/4))</f>
        <v>916292534657.41943</v>
      </c>
      <c r="W612" s="262">
        <f t="shared" si="234"/>
        <v>914716206121.07788</v>
      </c>
      <c r="X612" s="262">
        <f t="shared" si="234"/>
        <v>914422536574.40637</v>
      </c>
      <c r="Y612" s="262">
        <f t="shared" si="234"/>
        <v>915781093146.13562</v>
      </c>
      <c r="Z612" s="262">
        <f t="shared" si="234"/>
        <v>919069211013.89941</v>
      </c>
      <c r="AA612" s="262">
        <f t="shared" si="234"/>
        <v>925174142675.5376</v>
      </c>
      <c r="AB612" s="262">
        <f t="shared" si="234"/>
        <v>934975692537.63623</v>
      </c>
      <c r="AC612" s="262">
        <f t="shared" si="234"/>
        <v>949622622527.95349</v>
      </c>
      <c r="AD612" s="262">
        <f t="shared" si="234"/>
        <v>970616459901.76477</v>
      </c>
      <c r="AE612" s="258">
        <f t="shared" si="217"/>
        <v>1000000000000</v>
      </c>
    </row>
    <row r="613" spans="3:31" outlineLevel="1">
      <c r="C613" s="256" t="s">
        <v>312</v>
      </c>
      <c r="D613" s="256"/>
      <c r="E613" s="262"/>
      <c r="F613" s="262"/>
      <c r="G613" s="262"/>
      <c r="H613" s="262"/>
      <c r="I613" s="262"/>
      <c r="J613" s="262"/>
      <c r="K613" s="262"/>
      <c r="L613" s="262"/>
      <c r="M613" s="262"/>
      <c r="N613" s="262"/>
      <c r="O613" s="262"/>
      <c r="P613" s="262"/>
      <c r="Q613" s="262"/>
      <c r="R613" s="262"/>
      <c r="S613" s="262"/>
      <c r="T613" s="262"/>
      <c r="U613" s="262"/>
      <c r="V613" s="262">
        <f>(W613+W614)/2/((1+V$71/4))</f>
        <v>934445420284.67566</v>
      </c>
      <c r="W613" s="262">
        <f t="shared" ref="W613:AD613" si="235">(X613+X614)/2/((1+W$71/4))</f>
        <v>933191771652.82922</v>
      </c>
      <c r="X613" s="262">
        <f t="shared" si="235"/>
        <v>932951687611.94263</v>
      </c>
      <c r="Y613" s="262">
        <f t="shared" si="235"/>
        <v>934017845386.24451</v>
      </c>
      <c r="Z613" s="262">
        <f t="shared" si="235"/>
        <v>936608295880.91565</v>
      </c>
      <c r="AA613" s="262">
        <f t="shared" si="235"/>
        <v>941420769952.57068</v>
      </c>
      <c r="AB613" s="262">
        <f t="shared" si="235"/>
        <v>949140204479.86743</v>
      </c>
      <c r="AC613" s="262">
        <f t="shared" si="235"/>
        <v>960651562159.8363</v>
      </c>
      <c r="AD613" s="262">
        <f t="shared" si="235"/>
        <v>977095693109.05566</v>
      </c>
      <c r="AE613" s="258">
        <f t="shared" si="217"/>
        <v>1000000000000</v>
      </c>
    </row>
    <row r="614" spans="3:31" outlineLevel="1">
      <c r="C614" s="256" t="s">
        <v>315</v>
      </c>
      <c r="D614" s="256"/>
      <c r="E614" s="262"/>
      <c r="F614" s="262"/>
      <c r="G614" s="262"/>
      <c r="H614" s="262"/>
      <c r="I614" s="262"/>
      <c r="J614" s="262"/>
      <c r="K614" s="262"/>
      <c r="L614" s="262"/>
      <c r="M614" s="262"/>
      <c r="N614" s="262"/>
      <c r="O614" s="262"/>
      <c r="P614" s="262"/>
      <c r="Q614" s="262"/>
      <c r="R614" s="262"/>
      <c r="S614" s="262"/>
      <c r="T614" s="262"/>
      <c r="U614" s="262"/>
      <c r="V614" s="262"/>
      <c r="W614" s="262">
        <f>(X614+X615)/2/((1+W$72/4))</f>
        <v>947799047113.61108</v>
      </c>
      <c r="X614" s="262">
        <f t="shared" ref="X614:AD614" si="236">(Y614+Y615)/2/((1+X$72/4))</f>
        <v>947605267855.86304</v>
      </c>
      <c r="Y614" s="262">
        <f t="shared" si="236"/>
        <v>948439416298.92981</v>
      </c>
      <c r="Z614" s="262">
        <f t="shared" si="236"/>
        <v>950472357750.35486</v>
      </c>
      <c r="AA614" s="262">
        <f t="shared" si="236"/>
        <v>954250907227.93127</v>
      </c>
      <c r="AB614" s="262">
        <f t="shared" si="236"/>
        <v>960307619458.45117</v>
      </c>
      <c r="AC614" s="262">
        <f t="shared" si="236"/>
        <v>969324836447.87488</v>
      </c>
      <c r="AD614" s="262">
        <f t="shared" si="236"/>
        <v>982172460927.39563</v>
      </c>
      <c r="AE614" s="258">
        <f t="shared" si="217"/>
        <v>1000000000000</v>
      </c>
    </row>
    <row r="615" spans="3:31" outlineLevel="1">
      <c r="C615" s="256" t="s">
        <v>764</v>
      </c>
      <c r="D615" s="256"/>
      <c r="E615" s="262"/>
      <c r="F615" s="262"/>
      <c r="G615" s="262"/>
      <c r="H615" s="262"/>
      <c r="I615" s="262"/>
      <c r="J615" s="262"/>
      <c r="K615" s="262"/>
      <c r="L615" s="262"/>
      <c r="M615" s="262"/>
      <c r="N615" s="262"/>
      <c r="O615" s="262"/>
      <c r="P615" s="262"/>
      <c r="Q615" s="262"/>
      <c r="R615" s="262"/>
      <c r="S615" s="262"/>
      <c r="T615" s="262"/>
      <c r="U615" s="262"/>
      <c r="V615" s="262"/>
      <c r="W615" s="262"/>
      <c r="X615" s="262">
        <f>(Y615+Y616)/2/((1+X$73/4))</f>
        <v>959139450907.83337</v>
      </c>
      <c r="Y615" s="262">
        <f t="shared" ref="Y615:AD615" si="237">(Z615+Z616)/2/((1+Y$73/4))</f>
        <v>959790546475.24451</v>
      </c>
      <c r="Z615" s="262">
        <f t="shared" si="237"/>
        <v>961381175161.97302</v>
      </c>
      <c r="AA615" s="262">
        <f t="shared" si="237"/>
        <v>964338732239.00635</v>
      </c>
      <c r="AB615" s="262">
        <f t="shared" si="237"/>
        <v>969076893483.02832</v>
      </c>
      <c r="AC615" s="262">
        <f t="shared" si="237"/>
        <v>976122185798.3623</v>
      </c>
      <c r="AD615" s="262">
        <f t="shared" si="237"/>
        <v>986139918865.63464</v>
      </c>
      <c r="AE615" s="258">
        <f t="shared" si="217"/>
        <v>1000000000000</v>
      </c>
    </row>
    <row r="616" spans="3:31" outlineLevel="1">
      <c r="C616" s="256" t="s">
        <v>765</v>
      </c>
      <c r="D616" s="256"/>
      <c r="E616" s="262"/>
      <c r="F616" s="262"/>
      <c r="G616" s="262"/>
      <c r="H616" s="262"/>
      <c r="I616" s="262"/>
      <c r="J616" s="262"/>
      <c r="K616" s="262"/>
      <c r="L616" s="262"/>
      <c r="M616" s="262"/>
      <c r="N616" s="262"/>
      <c r="O616" s="262"/>
      <c r="P616" s="262"/>
      <c r="Q616" s="262"/>
      <c r="R616" s="262"/>
      <c r="S616" s="262"/>
      <c r="T616" s="262"/>
      <c r="U616" s="262"/>
      <c r="V616" s="262"/>
      <c r="W616" s="262"/>
      <c r="X616" s="262"/>
      <c r="Y616" s="262">
        <f>(Z616+Z617)/2/((1+Y$74/4))</f>
        <v>968692338899.63525</v>
      </c>
      <c r="Z616" s="262">
        <f t="shared" ref="Z616:AD616" si="238">(AA616+AA617)/2/((1+Z$74/4))</f>
        <v>969933985829.47974</v>
      </c>
      <c r="AA616" s="262">
        <f t="shared" si="238"/>
        <v>972243346338.87659</v>
      </c>
      <c r="AB616" s="262">
        <f t="shared" si="238"/>
        <v>975941518538.80615</v>
      </c>
      <c r="AC616" s="262">
        <f t="shared" si="238"/>
        <v>981435069353.76782</v>
      </c>
      <c r="AD616" s="262">
        <f t="shared" si="238"/>
        <v>989234110807.28064</v>
      </c>
      <c r="AE616" s="258">
        <f t="shared" si="217"/>
        <v>1000000000000</v>
      </c>
    </row>
    <row r="617" spans="3:31" outlineLevel="1">
      <c r="C617" s="256" t="s">
        <v>766</v>
      </c>
      <c r="D617" s="256"/>
      <c r="E617" s="262"/>
      <c r="F617" s="262"/>
      <c r="G617" s="262"/>
      <c r="H617" s="262"/>
      <c r="I617" s="262"/>
      <c r="J617" s="262"/>
      <c r="K617" s="262"/>
      <c r="L617" s="262"/>
      <c r="M617" s="262"/>
      <c r="N617" s="262"/>
      <c r="O617" s="262"/>
      <c r="P617" s="262"/>
      <c r="Q617" s="262"/>
      <c r="R617" s="262"/>
      <c r="S617" s="262"/>
      <c r="T617" s="262"/>
      <c r="U617" s="262"/>
      <c r="V617" s="262"/>
      <c r="W617" s="262"/>
      <c r="X617" s="262"/>
      <c r="Y617" s="262"/>
      <c r="Z617" s="262">
        <f>(AA617+AA618)/2/((1+Z$75/4))</f>
        <v>976620950683.42249</v>
      </c>
      <c r="AA617" s="262">
        <f t="shared" ref="AA617:AD617" si="239">(AB617+AB618)/2/((1+AA$75/4))</f>
        <v>978420793851.46973</v>
      </c>
      <c r="AB617" s="262">
        <f t="shared" si="239"/>
        <v>981302104778.41626</v>
      </c>
      <c r="AC617" s="262">
        <f t="shared" si="239"/>
        <v>985578998257.64111</v>
      </c>
      <c r="AD617" s="262">
        <f t="shared" si="239"/>
        <v>991643393847.31653</v>
      </c>
      <c r="AE617" s="258">
        <f t="shared" si="217"/>
        <v>1000000000000</v>
      </c>
    </row>
    <row r="618" spans="3:31" outlineLevel="1">
      <c r="C618" s="256" t="s">
        <v>767</v>
      </c>
      <c r="D618" s="256"/>
      <c r="E618" s="262"/>
      <c r="F618" s="262"/>
      <c r="G618" s="262"/>
      <c r="H618" s="262"/>
      <c r="I618" s="262"/>
      <c r="J618" s="262"/>
      <c r="K618" s="262"/>
      <c r="L618" s="262"/>
      <c r="M618" s="262"/>
      <c r="N618" s="262"/>
      <c r="O618" s="262"/>
      <c r="P618" s="262"/>
      <c r="Q618" s="262"/>
      <c r="R618" s="262"/>
      <c r="S618" s="262"/>
      <c r="T618" s="262"/>
      <c r="U618" s="262"/>
      <c r="V618" s="262"/>
      <c r="W618" s="262"/>
      <c r="X618" s="262"/>
      <c r="Y618" s="262"/>
      <c r="Z618" s="262"/>
      <c r="AA618" s="262">
        <f>(AB618+AB619)/2/((1+AA$76/4))</f>
        <v>983238490817.76111</v>
      </c>
      <c r="AB618" s="262">
        <f t="shared" ref="AB618:AD618" si="240">(AC618+AC619)/2/((1+AB$76/4))</f>
        <v>985480263268.91602</v>
      </c>
      <c r="AC618" s="262">
        <f t="shared" si="240"/>
        <v>988805909569.63147</v>
      </c>
      <c r="AD618" s="262">
        <f t="shared" si="240"/>
        <v>993517040318.69373</v>
      </c>
      <c r="AE618" s="258">
        <f t="shared" si="217"/>
        <v>1000000000000</v>
      </c>
    </row>
    <row r="619" spans="3:31" outlineLevel="1">
      <c r="C619" s="256" t="s">
        <v>768</v>
      </c>
      <c r="D619" s="256"/>
      <c r="E619" s="262"/>
      <c r="F619" s="262"/>
      <c r="G619" s="262"/>
      <c r="H619" s="262"/>
      <c r="I619" s="262"/>
      <c r="J619" s="262"/>
      <c r="K619" s="262"/>
      <c r="L619" s="262"/>
      <c r="M619" s="262"/>
      <c r="N619" s="262"/>
      <c r="O619" s="262"/>
      <c r="P619" s="262"/>
      <c r="Q619" s="262"/>
      <c r="R619" s="262"/>
      <c r="S619" s="262"/>
      <c r="T619" s="262"/>
      <c r="U619" s="262"/>
      <c r="V619" s="262"/>
      <c r="W619" s="262"/>
      <c r="X619" s="262"/>
      <c r="Y619" s="262"/>
      <c r="Z619" s="262"/>
      <c r="AA619" s="262"/>
      <c r="AB619" s="262">
        <f>(AC619+AC620)/2/((1+AB$77/4))</f>
        <v>988732020191.62195</v>
      </c>
      <c r="AC619" s="262">
        <f t="shared" ref="AC619:AD619" si="241">(AD619+AD620)/2/((1+AC$77/4))</f>
        <v>991315552406.1637</v>
      </c>
      <c r="AD619" s="262">
        <f t="shared" si="241"/>
        <v>994972723588.18408</v>
      </c>
      <c r="AE619" s="258">
        <f t="shared" si="217"/>
        <v>1000000000000</v>
      </c>
    </row>
    <row r="620" spans="3:31" outlineLevel="1">
      <c r="C620" s="256" t="s">
        <v>769</v>
      </c>
      <c r="D620" s="256"/>
      <c r="E620" s="262"/>
      <c r="F620" s="262"/>
      <c r="G620" s="262"/>
      <c r="H620" s="262"/>
      <c r="I620" s="262"/>
      <c r="J620" s="262"/>
      <c r="K620" s="262"/>
      <c r="L620" s="262"/>
      <c r="M620" s="262"/>
      <c r="N620" s="262"/>
      <c r="O620" s="262"/>
      <c r="P620" s="262"/>
      <c r="Q620" s="262"/>
      <c r="R620" s="262"/>
      <c r="S620" s="262"/>
      <c r="T620" s="262"/>
      <c r="U620" s="262"/>
      <c r="V620" s="262"/>
      <c r="W620" s="262"/>
      <c r="X620" s="262"/>
      <c r="Y620" s="262"/>
      <c r="Z620" s="262"/>
      <c r="AA620" s="262"/>
      <c r="AB620" s="262"/>
      <c r="AC620" s="262">
        <f>(AD620+AD621)/2/((1+AC$78/4))</f>
        <v>993265440680.67493</v>
      </c>
      <c r="AD620" s="262">
        <f t="shared" ref="AD620" si="242">(AE620+AE621)/2/((1+AD$78/4))</f>
        <v>996102829985.19299</v>
      </c>
      <c r="AE620" s="258">
        <f t="shared" si="217"/>
        <v>1000000000000</v>
      </c>
    </row>
    <row r="621" spans="3:31" outlineLevel="1">
      <c r="C621" s="256" t="s">
        <v>770</v>
      </c>
      <c r="D621" s="256"/>
      <c r="E621" s="262"/>
      <c r="F621" s="262"/>
      <c r="G621" s="262"/>
      <c r="H621" s="262"/>
      <c r="I621" s="262"/>
      <c r="J621" s="262"/>
      <c r="K621" s="262"/>
      <c r="L621" s="262"/>
      <c r="M621" s="262"/>
      <c r="N621" s="262"/>
      <c r="O621" s="262"/>
      <c r="P621" s="262"/>
      <c r="Q621" s="262"/>
      <c r="R621" s="262"/>
      <c r="S621" s="262"/>
      <c r="T621" s="262"/>
      <c r="U621" s="262"/>
      <c r="V621" s="262"/>
      <c r="W621" s="262"/>
      <c r="X621" s="262"/>
      <c r="Y621" s="262"/>
      <c r="Z621" s="262"/>
      <c r="AA621" s="262"/>
      <c r="AB621" s="262"/>
      <c r="AC621" s="262"/>
      <c r="AD621" s="262">
        <f>(AE621+AE622)/2/((1+AD$79/4))</f>
        <v>996979665329.95276</v>
      </c>
      <c r="AE621" s="258">
        <f t="shared" si="217"/>
        <v>1000000000000</v>
      </c>
    </row>
    <row r="622" spans="3:31" outlineLevel="1">
      <c r="C622" s="256" t="s">
        <v>824</v>
      </c>
      <c r="D622" s="256"/>
      <c r="E622" s="262"/>
      <c r="F622" s="262"/>
      <c r="G622" s="262"/>
      <c r="H622" s="262"/>
      <c r="I622" s="262"/>
      <c r="J622" s="262"/>
      <c r="K622" s="262"/>
      <c r="L622" s="262"/>
      <c r="M622" s="262"/>
      <c r="N622" s="262"/>
      <c r="O622" s="262"/>
      <c r="P622" s="262"/>
      <c r="Q622" s="262"/>
      <c r="R622" s="262"/>
      <c r="S622" s="262"/>
      <c r="T622" s="262"/>
      <c r="U622" s="262"/>
      <c r="V622" s="262"/>
      <c r="W622" s="262"/>
      <c r="X622" s="262"/>
      <c r="Y622" s="262"/>
      <c r="Z622" s="262"/>
      <c r="AA622" s="262"/>
      <c r="AB622" s="262"/>
      <c r="AC622" s="262"/>
      <c r="AD622" s="262"/>
      <c r="AE622" s="258">
        <f t="shared" si="217"/>
        <v>1000000000000</v>
      </c>
    </row>
    <row r="623" spans="3:31" outlineLevel="1">
      <c r="C623" s="256" t="s">
        <v>2375</v>
      </c>
      <c r="D623" s="257"/>
      <c r="E623" s="255"/>
      <c r="F623" s="255"/>
      <c r="G623" s="255"/>
      <c r="H623" s="255"/>
      <c r="I623" s="255"/>
      <c r="J623" s="255"/>
      <c r="K623" s="255"/>
      <c r="L623" s="255"/>
      <c r="M623" s="255"/>
      <c r="N623" s="255"/>
      <c r="O623" s="255"/>
      <c r="P623" s="255"/>
      <c r="Q623" s="255"/>
      <c r="R623" s="255"/>
      <c r="S623" s="255"/>
      <c r="T623" s="255"/>
      <c r="U623" s="255"/>
      <c r="V623" s="255"/>
      <c r="W623" s="172"/>
    </row>
    <row r="624" spans="3:31" outlineLevel="1"/>
    <row r="625" spans="3:34" outlineLevel="1">
      <c r="C625" s="256"/>
      <c r="D625" s="256" t="s">
        <v>256</v>
      </c>
      <c r="E625" s="256" t="s">
        <v>257</v>
      </c>
      <c r="F625" s="256" t="s">
        <v>262</v>
      </c>
      <c r="G625" s="256" t="s">
        <v>265</v>
      </c>
      <c r="H625" s="256" t="s">
        <v>268</v>
      </c>
      <c r="I625" s="256" t="s">
        <v>271</v>
      </c>
      <c r="J625" s="256" t="s">
        <v>274</v>
      </c>
      <c r="K625" s="256" t="s">
        <v>277</v>
      </c>
      <c r="L625" s="256" t="s">
        <v>280</v>
      </c>
      <c r="M625" s="256" t="s">
        <v>283</v>
      </c>
      <c r="N625" s="256" t="s">
        <v>286</v>
      </c>
      <c r="O625" s="256" t="s">
        <v>289</v>
      </c>
      <c r="P625" s="256" t="s">
        <v>292</v>
      </c>
      <c r="Q625" s="256" t="s">
        <v>295</v>
      </c>
      <c r="R625" s="256" t="s">
        <v>298</v>
      </c>
      <c r="S625" s="256" t="s">
        <v>301</v>
      </c>
      <c r="T625" s="256" t="s">
        <v>304</v>
      </c>
      <c r="U625" s="256" t="s">
        <v>307</v>
      </c>
      <c r="V625" s="256" t="s">
        <v>310</v>
      </c>
      <c r="W625" s="256" t="s">
        <v>313</v>
      </c>
      <c r="X625" s="256" t="s">
        <v>804</v>
      </c>
      <c r="Y625" s="256" t="s">
        <v>805</v>
      </c>
      <c r="Z625" s="256" t="s">
        <v>806</v>
      </c>
      <c r="AA625" s="256" t="s">
        <v>807</v>
      </c>
      <c r="AB625" s="256" t="s">
        <v>808</v>
      </c>
      <c r="AC625" s="256" t="s">
        <v>809</v>
      </c>
      <c r="AD625" s="256" t="s">
        <v>810</v>
      </c>
      <c r="AE625" s="256" t="s">
        <v>811</v>
      </c>
    </row>
    <row r="626" spans="3:34" outlineLevel="1">
      <c r="C626" s="256" t="s">
        <v>258</v>
      </c>
      <c r="D626" s="256"/>
      <c r="E626" s="256" t="s">
        <v>259</v>
      </c>
      <c r="F626" s="256" t="s">
        <v>263</v>
      </c>
      <c r="G626" s="256" t="s">
        <v>266</v>
      </c>
      <c r="H626" s="256" t="s">
        <v>269</v>
      </c>
      <c r="I626" s="256" t="s">
        <v>272</v>
      </c>
      <c r="J626" s="256" t="s">
        <v>275</v>
      </c>
      <c r="K626" s="256" t="s">
        <v>278</v>
      </c>
      <c r="L626" s="256" t="s">
        <v>281</v>
      </c>
      <c r="M626" s="256" t="s">
        <v>284</v>
      </c>
      <c r="N626" s="256" t="s">
        <v>287</v>
      </c>
      <c r="O626" s="256" t="s">
        <v>290</v>
      </c>
      <c r="P626" s="256" t="s">
        <v>293</v>
      </c>
      <c r="Q626" s="256" t="s">
        <v>296</v>
      </c>
      <c r="R626" s="256" t="s">
        <v>299</v>
      </c>
      <c r="S626" s="256" t="s">
        <v>302</v>
      </c>
      <c r="T626" s="256" t="s">
        <v>305</v>
      </c>
      <c r="U626" s="256" t="s">
        <v>308</v>
      </c>
      <c r="V626" s="256" t="s">
        <v>311</v>
      </c>
      <c r="W626" s="256" t="s">
        <v>314</v>
      </c>
      <c r="X626" s="256" t="s">
        <v>784</v>
      </c>
      <c r="Y626" s="256" t="s">
        <v>785</v>
      </c>
      <c r="Z626" s="256" t="s">
        <v>786</v>
      </c>
      <c r="AA626" s="256" t="s">
        <v>787</v>
      </c>
      <c r="AB626" s="256" t="s">
        <v>788</v>
      </c>
      <c r="AC626" s="256" t="s">
        <v>789</v>
      </c>
      <c r="AD626" s="256" t="s">
        <v>790</v>
      </c>
      <c r="AE626" s="256" t="s">
        <v>791</v>
      </c>
      <c r="AF626" s="258" t="s">
        <v>260</v>
      </c>
    </row>
    <row r="627" spans="3:34" outlineLevel="1">
      <c r="C627" s="256"/>
      <c r="D627" s="259">
        <f>(E627+E628)/2/((1+D$53/4)^($D$17))</f>
        <v>202566375320.2244</v>
      </c>
      <c r="E627" s="262">
        <f t="shared" ref="E627:AE627" si="243">(F627+F628)/2/((1+E$53/4))</f>
        <v>168207845392.4068</v>
      </c>
      <c r="F627" s="262">
        <f t="shared" si="243"/>
        <v>141551368062.04794</v>
      </c>
      <c r="G627" s="262">
        <f t="shared" si="243"/>
        <v>118227121211.42229</v>
      </c>
      <c r="H627" s="262">
        <f t="shared" si="243"/>
        <v>97707454776.488495</v>
      </c>
      <c r="I627" s="262">
        <f t="shared" si="243"/>
        <v>79874606985.664352</v>
      </c>
      <c r="J627" s="262">
        <f t="shared" si="243"/>
        <v>64495942190.582962</v>
      </c>
      <c r="K627" s="262">
        <f t="shared" si="243"/>
        <v>51635163839.595253</v>
      </c>
      <c r="L627" s="262">
        <f t="shared" si="243"/>
        <v>41124664631.544136</v>
      </c>
      <c r="M627" s="262">
        <f t="shared" si="243"/>
        <v>32613627458.669117</v>
      </c>
      <c r="N627" s="262">
        <f t="shared" si="243"/>
        <v>25688250457.955048</v>
      </c>
      <c r="O627" s="262">
        <f t="shared" si="243"/>
        <v>20275152751.663078</v>
      </c>
      <c r="P627" s="262">
        <f t="shared" si="243"/>
        <v>16106216530.814747</v>
      </c>
      <c r="Q627" s="262">
        <f t="shared" si="243"/>
        <v>12895202093.416527</v>
      </c>
      <c r="R627" s="262">
        <f t="shared" si="243"/>
        <v>10208597518.58375</v>
      </c>
      <c r="S627" s="262">
        <f t="shared" si="243"/>
        <v>8234750378.4692917</v>
      </c>
      <c r="T627" s="262">
        <f t="shared" si="243"/>
        <v>6838967654.1977129</v>
      </c>
      <c r="U627" s="262">
        <f t="shared" si="243"/>
        <v>5885935439.8932104</v>
      </c>
      <c r="V627" s="262">
        <f t="shared" si="243"/>
        <v>5219352262.1608944</v>
      </c>
      <c r="W627" s="262">
        <f t="shared" si="243"/>
        <v>4926683045.4632826</v>
      </c>
      <c r="X627" s="262">
        <f t="shared" si="243"/>
        <v>5040232375.2321653</v>
      </c>
      <c r="Y627" s="262">
        <f t="shared" si="243"/>
        <v>5683089925.1857233</v>
      </c>
      <c r="Z627" s="262">
        <f t="shared" si="243"/>
        <v>7135497395.5274067</v>
      </c>
      <c r="AA627" s="262">
        <f t="shared" si="243"/>
        <v>10291633049.751509</v>
      </c>
      <c r="AB627" s="262">
        <f t="shared" si="243"/>
        <v>17417897989.103588</v>
      </c>
      <c r="AC627" s="262">
        <f t="shared" si="243"/>
        <v>35276182435.221596</v>
      </c>
      <c r="AD627" s="262">
        <f t="shared" si="243"/>
        <v>86913089770.617355</v>
      </c>
      <c r="AE627" s="262">
        <f t="shared" si="243"/>
        <v>264060018761.51349</v>
      </c>
      <c r="AF627" s="258">
        <f t="shared" ref="AF627:AF655" si="244">$C$15*10^6</f>
        <v>1000000000000</v>
      </c>
      <c r="AH627" s="261">
        <f>AE$50*10^6</f>
        <v>202566375320.22443</v>
      </c>
    </row>
    <row r="628" spans="3:34" outlineLevel="1">
      <c r="C628" s="256" t="s">
        <v>261</v>
      </c>
      <c r="D628" s="256"/>
      <c r="E628" s="262">
        <f>(F628+F629)/2/((1+E$54/4))</f>
        <v>239905091593.87131</v>
      </c>
      <c r="F628" s="262">
        <f t="shared" ref="F628:AE628" si="245">(G628+G629)/2/((1+F$54/4))</f>
        <v>208551669167.91882</v>
      </c>
      <c r="G628" s="262">
        <f t="shared" si="245"/>
        <v>180122663943.79312</v>
      </c>
      <c r="H628" s="262">
        <f t="shared" si="245"/>
        <v>154186102533.95285</v>
      </c>
      <c r="I628" s="262">
        <f t="shared" si="245"/>
        <v>130772210039.08015</v>
      </c>
      <c r="J628" s="262">
        <f t="shared" si="245"/>
        <v>109764760943.69073</v>
      </c>
      <c r="K628" s="262">
        <f t="shared" si="245"/>
        <v>91445662259.975494</v>
      </c>
      <c r="L628" s="262">
        <f t="shared" si="245"/>
        <v>75813444962.065201</v>
      </c>
      <c r="M628" s="262">
        <f t="shared" si="245"/>
        <v>62590282814.686081</v>
      </c>
      <c r="N628" s="262">
        <f t="shared" si="245"/>
        <v>51349569632.425888</v>
      </c>
      <c r="O628" s="262">
        <f t="shared" si="245"/>
        <v>42159625089.805603</v>
      </c>
      <c r="P628" s="262">
        <f t="shared" si="245"/>
        <v>34761650802.857346</v>
      </c>
      <c r="Q628" s="262">
        <f t="shared" si="245"/>
        <v>28814221738.150059</v>
      </c>
      <c r="R628" s="262">
        <f t="shared" si="245"/>
        <v>23634382643.902618</v>
      </c>
      <c r="S628" s="262">
        <f t="shared" si="245"/>
        <v>19655530503.351353</v>
      </c>
      <c r="T628" s="262">
        <f t="shared" si="245"/>
        <v>16714063010.31797</v>
      </c>
      <c r="U628" s="262">
        <f t="shared" si="245"/>
        <v>14608703508.498915</v>
      </c>
      <c r="V628" s="262">
        <f t="shared" si="245"/>
        <v>13056165873.541992</v>
      </c>
      <c r="W628" s="262">
        <f t="shared" si="245"/>
        <v>12260760812.618168</v>
      </c>
      <c r="X628" s="262">
        <f t="shared" si="245"/>
        <v>12285076473.256327</v>
      </c>
      <c r="Y628" s="262">
        <f t="shared" si="245"/>
        <v>13327689748.618528</v>
      </c>
      <c r="Z628" s="262">
        <f t="shared" si="245"/>
        <v>15802055138.88162</v>
      </c>
      <c r="AA628" s="262">
        <f t="shared" si="245"/>
        <v>21062055698.218388</v>
      </c>
      <c r="AB628" s="262">
        <f t="shared" si="245"/>
        <v>32209616185.613174</v>
      </c>
      <c r="AC628" s="262">
        <f t="shared" si="245"/>
        <v>57642084805.828712</v>
      </c>
      <c r="AD628" s="262">
        <f t="shared" si="245"/>
        <v>122850683724.8782</v>
      </c>
      <c r="AE628" s="262">
        <f t="shared" si="245"/>
        <v>316650184232.90051</v>
      </c>
      <c r="AF628" s="258">
        <f t="shared" si="244"/>
        <v>1000000000000</v>
      </c>
    </row>
    <row r="629" spans="3:34" outlineLevel="1">
      <c r="C629" s="256" t="s">
        <v>264</v>
      </c>
      <c r="D629" s="256"/>
      <c r="E629" s="256"/>
      <c r="F629" s="262">
        <f>(G629+G630)/2/((1+F$55/4))</f>
        <v>286374485588.36365</v>
      </c>
      <c r="G629" s="262">
        <f t="shared" ref="G629:AE629" si="246">(H629+H630)/2/((1+G$55/4))</f>
        <v>254375055653.1192</v>
      </c>
      <c r="H629" s="262">
        <f t="shared" si="246"/>
        <v>224273121688.64203</v>
      </c>
      <c r="I629" s="262">
        <f t="shared" si="246"/>
        <v>196212096527.2496</v>
      </c>
      <c r="J629" s="262">
        <f t="shared" si="246"/>
        <v>170176459684.68665</v>
      </c>
      <c r="K629" s="262">
        <f t="shared" si="246"/>
        <v>146650464968.69012</v>
      </c>
      <c r="L629" s="262">
        <f t="shared" si="246"/>
        <v>125820882770.89604</v>
      </c>
      <c r="M629" s="262">
        <f t="shared" si="246"/>
        <v>107528902508.20313</v>
      </c>
      <c r="N629" s="262">
        <f t="shared" si="246"/>
        <v>91382004533.094894</v>
      </c>
      <c r="O629" s="262">
        <f t="shared" si="246"/>
        <v>77655949826.388855</v>
      </c>
      <c r="P629" s="262">
        <f t="shared" si="246"/>
        <v>66170033607.657181</v>
      </c>
      <c r="Q629" s="262">
        <f t="shared" si="246"/>
        <v>56580524708.201035</v>
      </c>
      <c r="R629" s="262">
        <f t="shared" si="246"/>
        <v>47926820994.730385</v>
      </c>
      <c r="S629" s="262">
        <f t="shared" si="246"/>
        <v>41010055361.005775</v>
      </c>
      <c r="T629" s="262">
        <f t="shared" si="246"/>
        <v>35689047898.697517</v>
      </c>
      <c r="U629" s="262">
        <f t="shared" si="246"/>
        <v>31719415898.871754</v>
      </c>
      <c r="V629" s="262">
        <f t="shared" si="246"/>
        <v>28660283729.636253</v>
      </c>
      <c r="W629" s="262">
        <f t="shared" si="246"/>
        <v>26923668874.697563</v>
      </c>
      <c r="X629" s="262">
        <f t="shared" si="246"/>
        <v>26635033719.560642</v>
      </c>
      <c r="Y629" s="262">
        <f t="shared" si="246"/>
        <v>28097032844.217445</v>
      </c>
      <c r="Z629" s="262">
        <f t="shared" si="246"/>
        <v>31865877106.284286</v>
      </c>
      <c r="AA629" s="262">
        <f t="shared" si="246"/>
        <v>39835420075.328201</v>
      </c>
      <c r="AB629" s="262">
        <f t="shared" si="246"/>
        <v>55940172762.058037</v>
      </c>
      <c r="AC629" s="262">
        <f t="shared" si="246"/>
        <v>89945573557.40889</v>
      </c>
      <c r="AD629" s="262">
        <f t="shared" si="246"/>
        <v>168572887693.96399</v>
      </c>
      <c r="AE629" s="262">
        <f t="shared" si="246"/>
        <v>374385963876.81073</v>
      </c>
      <c r="AF629" s="258">
        <f t="shared" si="244"/>
        <v>1000000000000</v>
      </c>
    </row>
    <row r="630" spans="3:34" outlineLevel="1">
      <c r="C630" s="256" t="s">
        <v>267</v>
      </c>
      <c r="D630" s="256"/>
      <c r="E630" s="262"/>
      <c r="F630" s="262"/>
      <c r="G630" s="262">
        <f>(H630+H631)/2/((1+G$56/4))</f>
        <v>336868868267.17639</v>
      </c>
      <c r="H630" s="262">
        <f t="shared" ref="H630:AE630" si="247">(I630+I631)/2/((1+H$56/4))</f>
        <v>304394387981.64728</v>
      </c>
      <c r="I630" s="262">
        <f t="shared" si="247"/>
        <v>273297029287.17624</v>
      </c>
      <c r="J630" s="262">
        <f t="shared" si="247"/>
        <v>243621260849.90015</v>
      </c>
      <c r="K630" s="262">
        <f t="shared" si="247"/>
        <v>215991560092.56601</v>
      </c>
      <c r="L630" s="262">
        <f t="shared" si="247"/>
        <v>190754694199.49472</v>
      </c>
      <c r="M630" s="262">
        <f t="shared" si="247"/>
        <v>167876937677.32675</v>
      </c>
      <c r="N630" s="262">
        <f t="shared" si="247"/>
        <v>147023493035.12207</v>
      </c>
      <c r="O630" s="262">
        <f t="shared" si="247"/>
        <v>128694412189.03743</v>
      </c>
      <c r="P630" s="262">
        <f t="shared" si="247"/>
        <v>112835673748.08571</v>
      </c>
      <c r="Q630" s="262">
        <f t="shared" si="247"/>
        <v>99153355603.376419</v>
      </c>
      <c r="R630" s="262">
        <f t="shared" si="247"/>
        <v>86418855678.65712</v>
      </c>
      <c r="S630" s="262">
        <f t="shared" si="247"/>
        <v>75879418469.6548</v>
      </c>
      <c r="T630" s="262">
        <f t="shared" si="247"/>
        <v>67482351211.28418</v>
      </c>
      <c r="U630" s="262">
        <f t="shared" si="247"/>
        <v>60987459364.035934</v>
      </c>
      <c r="V630" s="262">
        <f t="shared" si="247"/>
        <v>55792795581.945969</v>
      </c>
      <c r="W630" s="262">
        <f t="shared" si="247"/>
        <v>52616369254.567825</v>
      </c>
      <c r="X630" s="262">
        <f t="shared" si="247"/>
        <v>51695061573.819519</v>
      </c>
      <c r="Y630" s="262">
        <f t="shared" si="247"/>
        <v>53468487106.070595</v>
      </c>
      <c r="Z630" s="262">
        <f t="shared" si="247"/>
        <v>58629284068.582153</v>
      </c>
      <c r="AA630" s="262">
        <f t="shared" si="247"/>
        <v>69637282363.795135</v>
      </c>
      <c r="AB630" s="262">
        <f t="shared" si="247"/>
        <v>91135715644.724014</v>
      </c>
      <c r="AC630" s="262">
        <f t="shared" si="247"/>
        <v>133780737987.4099</v>
      </c>
      <c r="AD630" s="262">
        <f t="shared" si="247"/>
        <v>224142073282.5986</v>
      </c>
      <c r="AE630" s="262">
        <f t="shared" si="247"/>
        <v>435933244423.89569</v>
      </c>
      <c r="AF630" s="258">
        <f t="shared" si="244"/>
        <v>1000000000000</v>
      </c>
    </row>
    <row r="631" spans="3:34" outlineLevel="1">
      <c r="C631" s="256" t="s">
        <v>270</v>
      </c>
      <c r="D631" s="256"/>
      <c r="E631" s="262"/>
      <c r="F631" s="262"/>
      <c r="G631" s="262"/>
      <c r="H631" s="262">
        <f>(I631+I632)/2/((1+H$57/4))</f>
        <v>389767430987.02106</v>
      </c>
      <c r="I631" s="262">
        <f t="shared" ref="I631:AE631" si="248">(J631+J632)/2/((1+I$57/4))</f>
        <v>357522736046.03137</v>
      </c>
      <c r="J631" s="262">
        <f t="shared" si="248"/>
        <v>326024814432.63165</v>
      </c>
      <c r="K631" s="262">
        <f t="shared" si="248"/>
        <v>295958639716.17303</v>
      </c>
      <c r="L631" s="262">
        <f t="shared" si="248"/>
        <v>267772038545.37128</v>
      </c>
      <c r="M631" s="262">
        <f t="shared" si="248"/>
        <v>241530061005.81592</v>
      </c>
      <c r="N631" s="262">
        <f t="shared" si="248"/>
        <v>216955345239.98242</v>
      </c>
      <c r="O631" s="262">
        <f t="shared" si="248"/>
        <v>194736541611.50415</v>
      </c>
      <c r="P631" s="262">
        <f t="shared" si="248"/>
        <v>174958038285.09439</v>
      </c>
      <c r="Q631" s="262">
        <f t="shared" si="248"/>
        <v>157407406366.2926</v>
      </c>
      <c r="R631" s="262">
        <f t="shared" si="248"/>
        <v>140634348026.35446</v>
      </c>
      <c r="S631" s="262">
        <f t="shared" si="248"/>
        <v>126328916496.70503</v>
      </c>
      <c r="T631" s="262">
        <f t="shared" si="248"/>
        <v>114580073813.29909</v>
      </c>
      <c r="U631" s="262">
        <f t="shared" si="248"/>
        <v>105205290932.12686</v>
      </c>
      <c r="V631" s="262">
        <f t="shared" si="248"/>
        <v>97468321376.840744</v>
      </c>
      <c r="W631" s="262">
        <f t="shared" si="248"/>
        <v>92462290211.519348</v>
      </c>
      <c r="X631" s="262">
        <f t="shared" si="248"/>
        <v>90586170758.114014</v>
      </c>
      <c r="Y631" s="262">
        <f t="shared" si="248"/>
        <v>92445824950.427475</v>
      </c>
      <c r="Z631" s="262">
        <f t="shared" si="248"/>
        <v>98851621212.124924</v>
      </c>
      <c r="AA631" s="262">
        <f t="shared" si="248"/>
        <v>112786745967.44528</v>
      </c>
      <c r="AB631" s="262">
        <f t="shared" si="248"/>
        <v>139379510712.50113</v>
      </c>
      <c r="AC631" s="262">
        <f t="shared" si="248"/>
        <v>189584749521.54303</v>
      </c>
      <c r="AD631" s="262">
        <f t="shared" si="248"/>
        <v>288527468286.91461</v>
      </c>
      <c r="AE631" s="262">
        <f t="shared" si="248"/>
        <v>499519851424.48541</v>
      </c>
      <c r="AF631" s="258">
        <f t="shared" si="244"/>
        <v>1000000000000</v>
      </c>
    </row>
    <row r="632" spans="3:34" outlineLevel="1">
      <c r="C632" s="256" t="s">
        <v>273</v>
      </c>
      <c r="D632" s="256"/>
      <c r="E632" s="262"/>
      <c r="F632" s="262"/>
      <c r="G632" s="262"/>
      <c r="H632" s="262"/>
      <c r="I632" s="262">
        <f>(J632+J633)/2/((1+I$58/4))</f>
        <v>443855840615.46466</v>
      </c>
      <c r="J632" s="262">
        <f t="shared" ref="J632:AE632" si="249">(K632+K633)/2/((1+J$58/4))</f>
        <v>412371431037.63635</v>
      </c>
      <c r="K632" s="262">
        <f t="shared" si="249"/>
        <v>381693997249.93719</v>
      </c>
      <c r="L632" s="262">
        <f t="shared" si="249"/>
        <v>352308172451.95178</v>
      </c>
      <c r="M632" s="262">
        <f t="shared" si="249"/>
        <v>324337603775.01355</v>
      </c>
      <c r="N632" s="262">
        <f t="shared" si="249"/>
        <v>297548728560.09851</v>
      </c>
      <c r="O632" s="262">
        <f t="shared" si="249"/>
        <v>272749274417.07611</v>
      </c>
      <c r="P632" s="262">
        <f t="shared" si="249"/>
        <v>250140035213.97083</v>
      </c>
      <c r="Q632" s="262">
        <f t="shared" si="249"/>
        <v>229595587790.92639</v>
      </c>
      <c r="R632" s="262">
        <f t="shared" si="249"/>
        <v>209517181631.56622</v>
      </c>
      <c r="S632" s="262">
        <f t="shared" si="249"/>
        <v>191949827668.38608</v>
      </c>
      <c r="T632" s="262">
        <f t="shared" si="249"/>
        <v>177143532029.42783</v>
      </c>
      <c r="U632" s="262">
        <f t="shared" si="249"/>
        <v>165011866596.07138</v>
      </c>
      <c r="V632" s="262">
        <f t="shared" si="249"/>
        <v>154732361574.50027</v>
      </c>
      <c r="W632" s="262">
        <f t="shared" si="249"/>
        <v>147781204557.19385</v>
      </c>
      <c r="X632" s="262">
        <f t="shared" si="249"/>
        <v>144750872573.1738</v>
      </c>
      <c r="Y632" s="262">
        <f t="shared" si="249"/>
        <v>146426072732.54822</v>
      </c>
      <c r="Z632" s="262">
        <f t="shared" si="249"/>
        <v>153707821627.56873</v>
      </c>
      <c r="AA632" s="262">
        <f t="shared" si="249"/>
        <v>169993123006.53198</v>
      </c>
      <c r="AB632" s="262">
        <f t="shared" si="249"/>
        <v>200620916867.89352</v>
      </c>
      <c r="AC632" s="262">
        <f t="shared" si="249"/>
        <v>256261261845.55084</v>
      </c>
      <c r="AD632" s="262">
        <f t="shared" si="249"/>
        <v>359604078927.39349</v>
      </c>
      <c r="AE632" s="262">
        <f t="shared" si="249"/>
        <v>563121993144.86389</v>
      </c>
      <c r="AF632" s="258">
        <f t="shared" si="244"/>
        <v>1000000000000</v>
      </c>
    </row>
    <row r="633" spans="3:34" outlineLevel="1">
      <c r="C633" s="256" t="s">
        <v>276</v>
      </c>
      <c r="D633" s="256"/>
      <c r="E633" s="262"/>
      <c r="F633" s="262"/>
      <c r="G633" s="262"/>
      <c r="H633" s="262"/>
      <c r="I633" s="262"/>
      <c r="J633" s="262">
        <f>(K633+K634)/2/((1+J$59/4))</f>
        <v>497787499595.29651</v>
      </c>
      <c r="K633" s="262">
        <f t="shared" ref="K633:AE633" si="250">(L633+L634)/2/((1+K$59/4))</f>
        <v>468124531957.7489</v>
      </c>
      <c r="L633" s="262">
        <f t="shared" si="250"/>
        <v>439204383317.40906</v>
      </c>
      <c r="M633" s="262">
        <f t="shared" si="250"/>
        <v>411171853536.83038</v>
      </c>
      <c r="N633" s="262">
        <f t="shared" si="250"/>
        <v>383821891679.31628</v>
      </c>
      <c r="O633" s="262">
        <f t="shared" si="250"/>
        <v>358003883659.40991</v>
      </c>
      <c r="P633" s="262">
        <f t="shared" si="250"/>
        <v>333994721534.42456</v>
      </c>
      <c r="Q633" s="262">
        <f t="shared" si="250"/>
        <v>311742089732.34833</v>
      </c>
      <c r="R633" s="262">
        <f t="shared" si="250"/>
        <v>289584585173.96588</v>
      </c>
      <c r="S633" s="262">
        <f t="shared" si="250"/>
        <v>269778990977.94543</v>
      </c>
      <c r="T633" s="262">
        <f t="shared" si="250"/>
        <v>252718763211.59424</v>
      </c>
      <c r="U633" s="262">
        <f t="shared" si="250"/>
        <v>238425603336.98944</v>
      </c>
      <c r="V633" s="262">
        <f t="shared" si="250"/>
        <v>226045877728.91245</v>
      </c>
      <c r="W633" s="262">
        <f t="shared" si="250"/>
        <v>217377099724.08701</v>
      </c>
      <c r="X633" s="262">
        <f t="shared" si="250"/>
        <v>213201690931.83847</v>
      </c>
      <c r="Y633" s="262">
        <f t="shared" si="250"/>
        <v>214468626140.21341</v>
      </c>
      <c r="Z633" s="262">
        <f t="shared" si="250"/>
        <v>222136415989.58163</v>
      </c>
      <c r="AA633" s="262">
        <f t="shared" si="250"/>
        <v>239856965876.92465</v>
      </c>
      <c r="AB633" s="262">
        <f t="shared" si="250"/>
        <v>272909563453.35403</v>
      </c>
      <c r="AC633" s="262">
        <f t="shared" si="250"/>
        <v>331207937449.88062</v>
      </c>
      <c r="AD633" s="262">
        <f t="shared" si="250"/>
        <v>434428656569.17029</v>
      </c>
      <c r="AE633" s="262">
        <f t="shared" si="250"/>
        <v>624713915164.74036</v>
      </c>
      <c r="AF633" s="258">
        <f t="shared" si="244"/>
        <v>1000000000000</v>
      </c>
    </row>
    <row r="634" spans="3:34" outlineLevel="1">
      <c r="C634" s="256" t="s">
        <v>279</v>
      </c>
      <c r="D634" s="256"/>
      <c r="E634" s="262"/>
      <c r="F634" s="262"/>
      <c r="G634" s="262"/>
      <c r="H634" s="262"/>
      <c r="I634" s="262"/>
      <c r="J634" s="262"/>
      <c r="K634" s="262">
        <f>(L634+L635)/2/((1+K$60/4))</f>
        <v>550889058289.30847</v>
      </c>
      <c r="L634" s="262">
        <f t="shared" ref="L634:AE634" si="251">(M634+M635)/2/((1+L$60/4))</f>
        <v>523753544568.62628</v>
      </c>
      <c r="M634" s="262">
        <f t="shared" si="251"/>
        <v>497058393701.70258</v>
      </c>
      <c r="N634" s="262">
        <f t="shared" si="251"/>
        <v>470616749358.72748</v>
      </c>
      <c r="O634" s="262">
        <f t="shared" si="251"/>
        <v>445254183111.49817</v>
      </c>
      <c r="P634" s="262">
        <f t="shared" si="251"/>
        <v>421281356390.78082</v>
      </c>
      <c r="Q634" s="262">
        <f t="shared" si="251"/>
        <v>398696955072.97418</v>
      </c>
      <c r="R634" s="262">
        <f t="shared" si="251"/>
        <v>375860384172.65973</v>
      </c>
      <c r="S634" s="262">
        <f t="shared" si="251"/>
        <v>355083304682.7644</v>
      </c>
      <c r="T634" s="262">
        <f t="shared" si="251"/>
        <v>336859825251.61182</v>
      </c>
      <c r="U634" s="262">
        <f t="shared" si="251"/>
        <v>321307304124.7984</v>
      </c>
      <c r="V634" s="262">
        <f t="shared" si="251"/>
        <v>307590626831.74243</v>
      </c>
      <c r="W634" s="262">
        <f t="shared" si="251"/>
        <v>297715181054.90601</v>
      </c>
      <c r="X634" s="262">
        <f t="shared" si="251"/>
        <v>292613986709.50519</v>
      </c>
      <c r="Y634" s="262">
        <f t="shared" si="251"/>
        <v>293357998334.37433</v>
      </c>
      <c r="Z634" s="262">
        <f t="shared" si="251"/>
        <v>300925981083.42505</v>
      </c>
      <c r="AA634" s="262">
        <f t="shared" si="251"/>
        <v>319044575648.22693</v>
      </c>
      <c r="AB634" s="262">
        <f t="shared" si="251"/>
        <v>352709213625.55139</v>
      </c>
      <c r="AC634" s="262">
        <f t="shared" si="251"/>
        <v>410770818944.28223</v>
      </c>
      <c r="AD634" s="262">
        <f t="shared" si="251"/>
        <v>509718790272.85138</v>
      </c>
      <c r="AE634" s="262">
        <f t="shared" si="251"/>
        <v>682518063427.99866</v>
      </c>
      <c r="AF634" s="258">
        <f t="shared" si="244"/>
        <v>1000000000000</v>
      </c>
    </row>
    <row r="635" spans="3:34" outlineLevel="1">
      <c r="C635" s="256" t="s">
        <v>282</v>
      </c>
      <c r="D635" s="256"/>
      <c r="E635" s="262"/>
      <c r="F635" s="262"/>
      <c r="G635" s="262"/>
      <c r="H635" s="262"/>
      <c r="I635" s="262"/>
      <c r="J635" s="262"/>
      <c r="K635" s="262"/>
      <c r="L635" s="262">
        <f>(M635+M636)/2/((1+L$61/4))</f>
        <v>602362396280.10059</v>
      </c>
      <c r="M635" s="262">
        <f t="shared" ref="M635:AE635" si="252">(N635+N636)/2/((1+M$61/4))</f>
        <v>577985471974.50549</v>
      </c>
      <c r="N635" s="262">
        <f t="shared" si="252"/>
        <v>553543094218.60242</v>
      </c>
      <c r="O635" s="262">
        <f t="shared" si="252"/>
        <v>529792450546.63635</v>
      </c>
      <c r="P635" s="262">
        <f t="shared" si="252"/>
        <v>507043923051.22815</v>
      </c>
      <c r="Q635" s="262">
        <f t="shared" si="252"/>
        <v>485325810034.71881</v>
      </c>
      <c r="R635" s="262">
        <f t="shared" si="252"/>
        <v>463087706337.1283</v>
      </c>
      <c r="S635" s="262">
        <f t="shared" si="252"/>
        <v>442559968224.88898</v>
      </c>
      <c r="T635" s="262">
        <f t="shared" si="252"/>
        <v>424286178211.85651</v>
      </c>
      <c r="U635" s="262">
        <f t="shared" si="252"/>
        <v>408452356605.81567</v>
      </c>
      <c r="V635" s="262">
        <f t="shared" si="252"/>
        <v>394279281986.14795</v>
      </c>
      <c r="W635" s="262">
        <f t="shared" si="252"/>
        <v>383847145199.13953</v>
      </c>
      <c r="X635" s="262">
        <f t="shared" si="252"/>
        <v>378177091566.2851</v>
      </c>
      <c r="Y635" s="262">
        <f t="shared" si="252"/>
        <v>378401910851.53833</v>
      </c>
      <c r="Z635" s="262">
        <f t="shared" si="252"/>
        <v>385482727514.26343</v>
      </c>
      <c r="AA635" s="262">
        <f t="shared" si="252"/>
        <v>403049587400.72968</v>
      </c>
      <c r="AB635" s="262">
        <f t="shared" si="252"/>
        <v>435656874178.65106</v>
      </c>
      <c r="AC635" s="262">
        <f t="shared" si="252"/>
        <v>490952567636.32574</v>
      </c>
      <c r="AD635" s="262">
        <f t="shared" si="252"/>
        <v>582379337055.96179</v>
      </c>
      <c r="AE635" s="262">
        <f t="shared" si="252"/>
        <v>735192837685.60022</v>
      </c>
      <c r="AF635" s="258">
        <f t="shared" si="244"/>
        <v>1000000000000</v>
      </c>
    </row>
    <row r="636" spans="3:34" outlineLevel="1">
      <c r="C636" s="256" t="s">
        <v>285</v>
      </c>
      <c r="D636" s="256"/>
      <c r="E636" s="262"/>
      <c r="F636" s="262"/>
      <c r="G636" s="262"/>
      <c r="H636" s="262"/>
      <c r="I636" s="262"/>
      <c r="J636" s="262"/>
      <c r="K636" s="262"/>
      <c r="L636" s="262"/>
      <c r="M636" s="262">
        <f>(N636+N637)/2/((1+M$62/4))</f>
        <v>651261980004.78442</v>
      </c>
      <c r="N636" s="262">
        <f t="shared" ref="N636:AE636" si="253">(O636+O637)/2/((1+N$62/4))</f>
        <v>629478468831.12805</v>
      </c>
      <c r="O636" s="262">
        <f t="shared" si="253"/>
        <v>608089650888.28406</v>
      </c>
      <c r="P636" s="262">
        <f t="shared" si="253"/>
        <v>587383326761.94189</v>
      </c>
      <c r="Q636" s="262">
        <f t="shared" si="253"/>
        <v>567401116035.1084</v>
      </c>
      <c r="R636" s="262">
        <f t="shared" si="253"/>
        <v>546731677675.06628</v>
      </c>
      <c r="S636" s="262">
        <f t="shared" si="253"/>
        <v>527426715547.13373</v>
      </c>
      <c r="T636" s="262">
        <f t="shared" si="253"/>
        <v>510033195191.11383</v>
      </c>
      <c r="U636" s="262">
        <f t="shared" si="253"/>
        <v>494775196321.32513</v>
      </c>
      <c r="V636" s="262">
        <f t="shared" si="253"/>
        <v>480952694841.16663</v>
      </c>
      <c r="W636" s="262">
        <f t="shared" si="253"/>
        <v>470598264168.61658</v>
      </c>
      <c r="X636" s="262">
        <f t="shared" si="253"/>
        <v>464753240843.92212</v>
      </c>
      <c r="Y636" s="262">
        <f t="shared" si="253"/>
        <v>464548733445.17249</v>
      </c>
      <c r="Z636" s="262">
        <f t="shared" si="253"/>
        <v>470894276330.01611</v>
      </c>
      <c r="AA636" s="262">
        <f t="shared" si="253"/>
        <v>487184363978.9975</v>
      </c>
      <c r="AB636" s="262">
        <f t="shared" si="253"/>
        <v>517444231022.50726</v>
      </c>
      <c r="AC636" s="262">
        <f t="shared" si="253"/>
        <v>568112339886.77759</v>
      </c>
      <c r="AD636" s="262">
        <f t="shared" si="253"/>
        <v>649918401845.61853</v>
      </c>
      <c r="AE636" s="262">
        <f t="shared" si="253"/>
        <v>781920576319.65247</v>
      </c>
      <c r="AF636" s="258">
        <f t="shared" si="244"/>
        <v>1000000000000</v>
      </c>
    </row>
    <row r="637" spans="3:34" outlineLevel="1">
      <c r="C637" s="256" t="s">
        <v>288</v>
      </c>
      <c r="D637" s="256"/>
      <c r="E637" s="262"/>
      <c r="F637" s="262"/>
      <c r="G637" s="262"/>
      <c r="H637" s="262"/>
      <c r="I637" s="262"/>
      <c r="J637" s="262"/>
      <c r="K637" s="262"/>
      <c r="L637" s="262"/>
      <c r="M637" s="262"/>
      <c r="N637" s="262">
        <f>(O637+O638)/2/((1+N$63/4))</f>
        <v>696646990939.10315</v>
      </c>
      <c r="O637" s="262">
        <f t="shared" ref="O637:AE637" si="254">(P637+P638)/2/((1+O$63/4))</f>
        <v>677984566169.3606</v>
      </c>
      <c r="P637" s="262">
        <f t="shared" si="254"/>
        <v>659762527572.00195</v>
      </c>
      <c r="Q637" s="262">
        <f t="shared" si="254"/>
        <v>642025365119.30005</v>
      </c>
      <c r="R637" s="262">
        <f t="shared" si="254"/>
        <v>623528140432.40625</v>
      </c>
      <c r="S637" s="262">
        <f t="shared" si="254"/>
        <v>606088291286.53613</v>
      </c>
      <c r="T637" s="262">
        <f t="shared" si="254"/>
        <v>590222103581.70337</v>
      </c>
      <c r="U637" s="262">
        <f t="shared" si="254"/>
        <v>576165044365.77454</v>
      </c>
      <c r="V637" s="262">
        <f t="shared" si="254"/>
        <v>563307066702.41003</v>
      </c>
      <c r="W637" s="262">
        <f t="shared" si="254"/>
        <v>553540121484.0575</v>
      </c>
      <c r="X637" s="262">
        <f t="shared" si="254"/>
        <v>547866854423.75519</v>
      </c>
      <c r="Y637" s="262">
        <f t="shared" si="254"/>
        <v>547362250980.55048</v>
      </c>
      <c r="Z637" s="262">
        <f t="shared" si="254"/>
        <v>552858272333.27356</v>
      </c>
      <c r="AA637" s="262">
        <f t="shared" si="254"/>
        <v>567419441641.89905</v>
      </c>
      <c r="AB637" s="262">
        <f t="shared" si="254"/>
        <v>594512791433.18921</v>
      </c>
      <c r="AC637" s="262">
        <f t="shared" si="254"/>
        <v>639449424270.36255</v>
      </c>
      <c r="AD637" s="262">
        <f t="shared" si="254"/>
        <v>710663354312.08899</v>
      </c>
      <c r="AE637" s="262">
        <f t="shared" si="254"/>
        <v>822394693530.1543</v>
      </c>
      <c r="AF637" s="258">
        <f t="shared" si="244"/>
        <v>1000000000000</v>
      </c>
    </row>
    <row r="638" spans="3:34" outlineLevel="1">
      <c r="C638" s="256" t="s">
        <v>291</v>
      </c>
      <c r="D638" s="256"/>
      <c r="E638" s="262"/>
      <c r="F638" s="262"/>
      <c r="G638" s="262"/>
      <c r="H638" s="262"/>
      <c r="I638" s="262"/>
      <c r="J638" s="262"/>
      <c r="K638" s="262"/>
      <c r="L638" s="262"/>
      <c r="M638" s="262"/>
      <c r="N638" s="262"/>
      <c r="O638" s="262">
        <f>(P638+P639)/2/((1+O$64/4))</f>
        <v>738547567845.76111</v>
      </c>
      <c r="P638" s="262">
        <f t="shared" ref="P638:AE638" si="255">(Q638+Q639)/2/((1+P$64/4))</f>
        <v>722940894066.19641</v>
      </c>
      <c r="Q638" s="262">
        <f t="shared" si="255"/>
        <v>707644740703.04016</v>
      </c>
      <c r="R638" s="262">
        <f t="shared" si="255"/>
        <v>691589263454.9375</v>
      </c>
      <c r="S638" s="262">
        <f t="shared" si="255"/>
        <v>676337238553.91846</v>
      </c>
      <c r="T638" s="262">
        <f t="shared" si="255"/>
        <v>662353522019.87134</v>
      </c>
      <c r="U638" s="262">
        <f t="shared" si="255"/>
        <v>649865555103.10901</v>
      </c>
      <c r="V638" s="262">
        <f t="shared" si="255"/>
        <v>638354517432.0968</v>
      </c>
      <c r="W638" s="262">
        <f t="shared" si="255"/>
        <v>629514028805.28784</v>
      </c>
      <c r="X638" s="262">
        <f t="shared" si="255"/>
        <v>624265876077.41394</v>
      </c>
      <c r="Y638" s="262">
        <f t="shared" si="255"/>
        <v>623590384513.5188</v>
      </c>
      <c r="Z638" s="262">
        <f t="shared" si="255"/>
        <v>628225921984.36829</v>
      </c>
      <c r="AA638" s="262">
        <f t="shared" si="255"/>
        <v>640858000172.82983</v>
      </c>
      <c r="AB638" s="262">
        <f t="shared" si="255"/>
        <v>664410138152.21692</v>
      </c>
      <c r="AC638" s="262">
        <f t="shared" si="255"/>
        <v>703195690432.61926</v>
      </c>
      <c r="AD638" s="262">
        <f t="shared" si="255"/>
        <v>763775371897.03235</v>
      </c>
      <c r="AE638" s="262">
        <f t="shared" si="255"/>
        <v>856733408175.75854</v>
      </c>
      <c r="AF638" s="258">
        <f t="shared" si="244"/>
        <v>1000000000000</v>
      </c>
    </row>
    <row r="639" spans="3:34" outlineLevel="1">
      <c r="C639" s="256" t="s">
        <v>294</v>
      </c>
      <c r="D639" s="256"/>
      <c r="E639" s="262"/>
      <c r="F639" s="262"/>
      <c r="G639" s="262"/>
      <c r="H639" s="262"/>
      <c r="I639" s="262"/>
      <c r="J639" s="262"/>
      <c r="K639" s="262"/>
      <c r="L639" s="262"/>
      <c r="M639" s="262"/>
      <c r="N639" s="262"/>
      <c r="O639" s="262"/>
      <c r="P639" s="262">
        <f>(Q639+Q640)/2/((1+P$65/4))</f>
        <v>776704467539.52014</v>
      </c>
      <c r="Q639" s="262">
        <f t="shared" ref="Q639:AE639" si="256">(R639+R640)/2/((1+Q$65/4))</f>
        <v>763814350754.02405</v>
      </c>
      <c r="R639" s="262">
        <f t="shared" si="256"/>
        <v>750214595804.8053</v>
      </c>
      <c r="S639" s="262">
        <f t="shared" si="256"/>
        <v>737218059643.05811</v>
      </c>
      <c r="T639" s="262">
        <f t="shared" si="256"/>
        <v>725228722410.35767</v>
      </c>
      <c r="U639" s="262">
        <f t="shared" si="256"/>
        <v>714454074750.74109</v>
      </c>
      <c r="V639" s="262">
        <f t="shared" si="256"/>
        <v>704461432519.88904</v>
      </c>
      <c r="W639" s="262">
        <f t="shared" si="256"/>
        <v>696720345478.71985</v>
      </c>
      <c r="X639" s="262">
        <f t="shared" si="256"/>
        <v>692047562458.71912</v>
      </c>
      <c r="Y639" s="262">
        <f t="shared" si="256"/>
        <v>691307313769.2262</v>
      </c>
      <c r="Z639" s="262">
        <f t="shared" si="256"/>
        <v>695138052635.16858</v>
      </c>
      <c r="AA639" s="262">
        <f t="shared" si="256"/>
        <v>705835579587.5376</v>
      </c>
      <c r="AB639" s="262">
        <f t="shared" si="256"/>
        <v>725822701104.97363</v>
      </c>
      <c r="AC639" s="262">
        <f t="shared" si="256"/>
        <v>758561340967.02722</v>
      </c>
      <c r="AD639" s="262">
        <f t="shared" si="256"/>
        <v>809121640978.99963</v>
      </c>
      <c r="AE639" s="262">
        <f t="shared" si="256"/>
        <v>885358472555.78699</v>
      </c>
      <c r="AF639" s="258">
        <f t="shared" si="244"/>
        <v>1000000000000</v>
      </c>
    </row>
    <row r="640" spans="3:34" outlineLevel="1">
      <c r="C640" s="256" t="s">
        <v>297</v>
      </c>
      <c r="D640" s="256"/>
      <c r="E640" s="262"/>
      <c r="F640" s="262"/>
      <c r="G640" s="262"/>
      <c r="H640" s="262"/>
      <c r="I640" s="262"/>
      <c r="J640" s="262"/>
      <c r="K640" s="262"/>
      <c r="L640" s="262"/>
      <c r="M640" s="262"/>
      <c r="N640" s="262"/>
      <c r="O640" s="262"/>
      <c r="P640" s="262"/>
      <c r="Q640" s="262">
        <f>(R640+R641)/2/((1+Q$66/4))</f>
        <v>810872611256.63672</v>
      </c>
      <c r="R640" s="262">
        <f t="shared" ref="R640:AE640" si="257">(S640+S641)/2/((1+R$66/4))</f>
        <v>799574503935.34302</v>
      </c>
      <c r="S640" s="262">
        <f t="shared" si="257"/>
        <v>788726537026.64624</v>
      </c>
      <c r="T640" s="262">
        <f t="shared" si="257"/>
        <v>778670489236.60034</v>
      </c>
      <c r="U640" s="262">
        <f t="shared" si="257"/>
        <v>769588105229.8446</v>
      </c>
      <c r="V640" s="262">
        <f t="shared" si="257"/>
        <v>761124144696.30115</v>
      </c>
      <c r="W640" s="262">
        <f t="shared" si="257"/>
        <v>754522585447.672</v>
      </c>
      <c r="X640" s="262">
        <f t="shared" si="257"/>
        <v>750486230507.7063</v>
      </c>
      <c r="Y640" s="262">
        <f t="shared" si="257"/>
        <v>749756369137.37122</v>
      </c>
      <c r="Z640" s="262">
        <f t="shared" si="257"/>
        <v>752873085103.63623</v>
      </c>
      <c r="AA640" s="262">
        <f t="shared" si="257"/>
        <v>761759527722.04932</v>
      </c>
      <c r="AB640" s="262">
        <f t="shared" si="257"/>
        <v>778395482422.10608</v>
      </c>
      <c r="AC640" s="262">
        <f t="shared" si="257"/>
        <v>805534967367.23706</v>
      </c>
      <c r="AD640" s="262">
        <f t="shared" si="257"/>
        <v>847081790409.55591</v>
      </c>
      <c r="AE640" s="262">
        <f t="shared" si="257"/>
        <v>908872516729.76624</v>
      </c>
      <c r="AF640" s="258">
        <f t="shared" si="244"/>
        <v>1000000000000</v>
      </c>
    </row>
    <row r="641" spans="3:32" outlineLevel="1">
      <c r="C641" s="256" t="s">
        <v>300</v>
      </c>
      <c r="D641" s="256"/>
      <c r="E641" s="262"/>
      <c r="F641" s="262"/>
      <c r="G641" s="262"/>
      <c r="H641" s="262"/>
      <c r="I641" s="262"/>
      <c r="J641" s="262"/>
      <c r="K641" s="262"/>
      <c r="L641" s="262"/>
      <c r="M641" s="262"/>
      <c r="N641" s="262"/>
      <c r="O641" s="262"/>
      <c r="P641" s="262"/>
      <c r="Q641" s="262"/>
      <c r="R641" s="262">
        <f>(S641+S642)/2/((1+R$67/4))</f>
        <v>840387261752.10693</v>
      </c>
      <c r="S641" s="262">
        <f t="shared" ref="S641:AE641" si="258">(T641+T642)/2/((1+S$67/4))</f>
        <v>831479615675.6449</v>
      </c>
      <c r="T641" s="262">
        <f t="shared" si="258"/>
        <v>823190596568.01404</v>
      </c>
      <c r="U641" s="262">
        <f t="shared" si="258"/>
        <v>815674726276.6106</v>
      </c>
      <c r="V641" s="262">
        <f t="shared" si="258"/>
        <v>808643968373.68689</v>
      </c>
      <c r="W641" s="262">
        <f t="shared" si="258"/>
        <v>803130997669.22803</v>
      </c>
      <c r="X641" s="262">
        <f t="shared" si="258"/>
        <v>799726755155.38184</v>
      </c>
      <c r="Y641" s="262">
        <f t="shared" si="258"/>
        <v>799053275256.95422</v>
      </c>
      <c r="Z641" s="262">
        <f t="shared" si="258"/>
        <v>801559229037.87134</v>
      </c>
      <c r="AA641" s="262">
        <f t="shared" si="258"/>
        <v>808829259976.17981</v>
      </c>
      <c r="AB641" s="262">
        <f t="shared" si="258"/>
        <v>822462901534.76501</v>
      </c>
      <c r="AC641" s="262">
        <f t="shared" si="258"/>
        <v>844636521745.74744</v>
      </c>
      <c r="AD641" s="262">
        <f t="shared" si="258"/>
        <v>878350818754.74268</v>
      </c>
      <c r="AE641" s="262">
        <f t="shared" si="258"/>
        <v>927956067599.89844</v>
      </c>
      <c r="AF641" s="258">
        <f t="shared" si="244"/>
        <v>1000000000000</v>
      </c>
    </row>
    <row r="642" spans="3:32" outlineLevel="1">
      <c r="C642" s="256" t="s">
        <v>303</v>
      </c>
      <c r="D642" s="256"/>
      <c r="E642" s="262"/>
      <c r="F642" s="262"/>
      <c r="G642" s="262"/>
      <c r="H642" s="262"/>
      <c r="I642" s="262"/>
      <c r="J642" s="262"/>
      <c r="K642" s="262"/>
      <c r="L642" s="262"/>
      <c r="M642" s="262"/>
      <c r="N642" s="262"/>
      <c r="O642" s="262"/>
      <c r="P642" s="262"/>
      <c r="Q642" s="262"/>
      <c r="R642" s="262"/>
      <c r="S642" s="262">
        <f>(T642+T643)/2/((1+S$68/4))</f>
        <v>866432255081.552</v>
      </c>
      <c r="T642" s="262">
        <f t="shared" ref="T642:AE642" si="259">(U642+U643)/2/((1+T$68/4))</f>
        <v>859692846425.96143</v>
      </c>
      <c r="U642" s="262">
        <f t="shared" si="259"/>
        <v>853563218586.10669</v>
      </c>
      <c r="V642" s="262">
        <f t="shared" si="259"/>
        <v>847812132329.57251</v>
      </c>
      <c r="W642" s="262">
        <f t="shared" si="259"/>
        <v>843283797391.81201</v>
      </c>
      <c r="X642" s="262">
        <f t="shared" si="259"/>
        <v>840466153358.59241</v>
      </c>
      <c r="Y642" s="262">
        <f t="shared" si="259"/>
        <v>839872140071.40051</v>
      </c>
      <c r="Z642" s="262">
        <f t="shared" si="259"/>
        <v>841869036520.26807</v>
      </c>
      <c r="AA642" s="262">
        <f t="shared" si="259"/>
        <v>847745384661.14233</v>
      </c>
      <c r="AB642" s="262">
        <f t="shared" si="259"/>
        <v>858781829148.51526</v>
      </c>
      <c r="AC642" s="262">
        <f t="shared" si="259"/>
        <v>876689729761.75122</v>
      </c>
      <c r="AD642" s="262">
        <f t="shared" si="259"/>
        <v>903774671180.5343</v>
      </c>
      <c r="AE642" s="262">
        <f t="shared" si="259"/>
        <v>943292566110.80383</v>
      </c>
      <c r="AF642" s="258">
        <f t="shared" si="244"/>
        <v>1000000000000</v>
      </c>
    </row>
    <row r="643" spans="3:32" outlineLevel="1">
      <c r="C643" s="256" t="s">
        <v>306</v>
      </c>
      <c r="D643" s="256"/>
      <c r="E643" s="262"/>
      <c r="F643" s="262"/>
      <c r="G643" s="262"/>
      <c r="H643" s="262"/>
      <c r="I643" s="262"/>
      <c r="J643" s="262"/>
      <c r="K643" s="262"/>
      <c r="L643" s="262"/>
      <c r="M643" s="262"/>
      <c r="N643" s="262"/>
      <c r="O643" s="262"/>
      <c r="P643" s="262"/>
      <c r="Q643" s="262"/>
      <c r="R643" s="262"/>
      <c r="S643" s="262"/>
      <c r="T643" s="262">
        <f>(U643+U644)/2/((1+T$69/4))</f>
        <v>889248024384.75659</v>
      </c>
      <c r="U643" s="262">
        <f t="shared" ref="U643:AE643" si="260">(V643+V644)/2/((1+U$69/4))</f>
        <v>884305838089.33765</v>
      </c>
      <c r="V643" s="262">
        <f t="shared" si="260"/>
        <v>879658054918.2915</v>
      </c>
      <c r="W643" s="262">
        <f t="shared" si="260"/>
        <v>875986566501.64648</v>
      </c>
      <c r="X643" s="262">
        <f t="shared" si="260"/>
        <v>873688570359.2887</v>
      </c>
      <c r="Y643" s="262">
        <f t="shared" si="260"/>
        <v>873181256992.31909</v>
      </c>
      <c r="Z643" s="262">
        <f t="shared" si="260"/>
        <v>874761736430.75366</v>
      </c>
      <c r="AA643" s="262">
        <f t="shared" si="260"/>
        <v>879466776450.30249</v>
      </c>
      <c r="AB643" s="262">
        <f t="shared" si="260"/>
        <v>888314336092.13025</v>
      </c>
      <c r="AC643" s="262">
        <f t="shared" si="260"/>
        <v>902645126777.69739</v>
      </c>
      <c r="AD643" s="262">
        <f t="shared" si="260"/>
        <v>924231276147.01086</v>
      </c>
      <c r="AE643" s="262">
        <f t="shared" si="260"/>
        <v>955520765730.10205</v>
      </c>
      <c r="AF643" s="258">
        <f t="shared" si="244"/>
        <v>1000000000000</v>
      </c>
    </row>
    <row r="644" spans="3:32" outlineLevel="1">
      <c r="C644" s="256" t="s">
        <v>309</v>
      </c>
      <c r="D644" s="256"/>
      <c r="E644" s="262"/>
      <c r="F644" s="262"/>
      <c r="G644" s="262"/>
      <c r="H644" s="262"/>
      <c r="I644" s="262"/>
      <c r="J644" s="262"/>
      <c r="K644" s="262"/>
      <c r="L644" s="262"/>
      <c r="M644" s="262"/>
      <c r="N644" s="262"/>
      <c r="O644" s="262"/>
      <c r="P644" s="262"/>
      <c r="Q644" s="262"/>
      <c r="R644" s="262"/>
      <c r="S644" s="262"/>
      <c r="T644" s="262"/>
      <c r="U644" s="262">
        <f>(V644+V645)/2/((1+U$70/4))</f>
        <v>908994385237.98438</v>
      </c>
      <c r="V644" s="262">
        <f t="shared" ref="V644:AE644" si="261">(W644+W645)/2/((1+V$70/4))</f>
        <v>905273668094.51257</v>
      </c>
      <c r="W644" s="262">
        <f t="shared" si="261"/>
        <v>902327082722.62537</v>
      </c>
      <c r="X644" s="262">
        <f t="shared" si="261"/>
        <v>900474382877.27576</v>
      </c>
      <c r="Y644" s="262">
        <f t="shared" si="261"/>
        <v>900051226141.53931</v>
      </c>
      <c r="Z644" s="262">
        <f t="shared" si="261"/>
        <v>901295699147.96912</v>
      </c>
      <c r="AA644" s="262">
        <f t="shared" si="261"/>
        <v>905035045776.38208</v>
      </c>
      <c r="AB644" s="262">
        <f t="shared" si="261"/>
        <v>912073814724.53564</v>
      </c>
      <c r="AC644" s="262">
        <f t="shared" si="261"/>
        <v>923459415358.83423</v>
      </c>
      <c r="AD644" s="262">
        <f t="shared" si="261"/>
        <v>940554970021.54565</v>
      </c>
      <c r="AE644" s="262">
        <f t="shared" si="261"/>
        <v>965209370195.00586</v>
      </c>
      <c r="AF644" s="258">
        <f t="shared" si="244"/>
        <v>1000000000000</v>
      </c>
    </row>
    <row r="645" spans="3:32" outlineLevel="1">
      <c r="C645" s="256" t="s">
        <v>312</v>
      </c>
      <c r="D645" s="256"/>
      <c r="E645" s="262"/>
      <c r="F645" s="262"/>
      <c r="G645" s="262"/>
      <c r="H645" s="262"/>
      <c r="I645" s="262"/>
      <c r="J645" s="262"/>
      <c r="K645" s="262"/>
      <c r="L645" s="262"/>
      <c r="M645" s="262"/>
      <c r="N645" s="262"/>
      <c r="O645" s="262"/>
      <c r="P645" s="262"/>
      <c r="Q645" s="262"/>
      <c r="R645" s="262"/>
      <c r="S645" s="262"/>
      <c r="T645" s="262"/>
      <c r="U645" s="262"/>
      <c r="V645" s="262">
        <f>(W645+W646)/2/((1+V$71/4))</f>
        <v>925704939284.61658</v>
      </c>
      <c r="W645" s="262">
        <f t="shared" ref="W645:AE645" si="262">(X645+X646)/2/((1+W$71/4))</f>
        <v>923358896445.52588</v>
      </c>
      <c r="X645" s="262">
        <f t="shared" si="262"/>
        <v>921878586548.95435</v>
      </c>
      <c r="Y645" s="262">
        <f t="shared" si="262"/>
        <v>921531784992.44678</v>
      </c>
      <c r="Z645" s="262">
        <f t="shared" si="262"/>
        <v>922507858169.44568</v>
      </c>
      <c r="AA645" s="262">
        <f t="shared" si="262"/>
        <v>925462534430.06689</v>
      </c>
      <c r="AB645" s="262">
        <f t="shared" si="262"/>
        <v>931028838548.88501</v>
      </c>
      <c r="AC645" s="262">
        <f t="shared" si="262"/>
        <v>940023321897.31116</v>
      </c>
      <c r="AD645" s="262">
        <f t="shared" si="262"/>
        <v>953495448995.00745</v>
      </c>
      <c r="AE645" s="262">
        <f t="shared" si="262"/>
        <v>972847542865.66577</v>
      </c>
      <c r="AF645" s="258">
        <f t="shared" si="244"/>
        <v>1000000000000</v>
      </c>
    </row>
    <row r="646" spans="3:32" outlineLevel="1">
      <c r="C646" s="256" t="s">
        <v>315</v>
      </c>
      <c r="D646" s="256"/>
      <c r="E646" s="262"/>
      <c r="F646" s="262"/>
      <c r="G646" s="262"/>
      <c r="H646" s="262"/>
      <c r="I646" s="262"/>
      <c r="J646" s="262"/>
      <c r="K646" s="262"/>
      <c r="L646" s="262"/>
      <c r="M646" s="262"/>
      <c r="N646" s="262"/>
      <c r="O646" s="262"/>
      <c r="P646" s="262"/>
      <c r="Q646" s="262"/>
      <c r="R646" s="262"/>
      <c r="S646" s="262"/>
      <c r="T646" s="262"/>
      <c r="U646" s="262"/>
      <c r="V646" s="262"/>
      <c r="W646" s="262">
        <f>(X646+X647)/2/((1+W$72/4))</f>
        <v>940037781287.28967</v>
      </c>
      <c r="X646" s="262">
        <f t="shared" ref="X646:AE646" si="263">(Y646+Y647)/2/((1+X$72/4))</f>
        <v>938863275788.96838</v>
      </c>
      <c r="Y646" s="262">
        <f t="shared" si="263"/>
        <v>938582798307.36389</v>
      </c>
      <c r="Z646" s="262">
        <f t="shared" si="263"/>
        <v>939346079371.12378</v>
      </c>
      <c r="AA646" s="262">
        <f t="shared" si="263"/>
        <v>941670210815.88403</v>
      </c>
      <c r="AB646" s="262">
        <f t="shared" si="263"/>
        <v>946051505230.82715</v>
      </c>
      <c r="AC646" s="262">
        <f t="shared" si="263"/>
        <v>953125526230.12195</v>
      </c>
      <c r="AD646" s="262">
        <f t="shared" si="263"/>
        <v>963700994743.78894</v>
      </c>
      <c r="AE646" s="262">
        <f t="shared" si="263"/>
        <v>978845532274.2854</v>
      </c>
      <c r="AF646" s="258">
        <f t="shared" si="244"/>
        <v>1000000000000</v>
      </c>
    </row>
    <row r="647" spans="3:32" outlineLevel="1">
      <c r="C647" s="256" t="s">
        <v>764</v>
      </c>
      <c r="D647" s="256"/>
      <c r="E647" s="262"/>
      <c r="F647" s="262"/>
      <c r="G647" s="262"/>
      <c r="H647" s="262"/>
      <c r="I647" s="262"/>
      <c r="J647" s="262"/>
      <c r="K647" s="262"/>
      <c r="L647" s="262"/>
      <c r="M647" s="262"/>
      <c r="N647" s="262"/>
      <c r="O647" s="262"/>
      <c r="P647" s="262"/>
      <c r="Q647" s="262"/>
      <c r="R647" s="262"/>
      <c r="S647" s="262"/>
      <c r="T647" s="262"/>
      <c r="U647" s="262"/>
      <c r="V647" s="262"/>
      <c r="W647" s="262"/>
      <c r="X647" s="262">
        <f>(Y647+Y648)/2/((1+X$73/4))</f>
        <v>952267634678.20459</v>
      </c>
      <c r="Y647" s="262">
        <f t="shared" ref="Y647:AE647" si="264">(Z647+Z648)/2/((1+Y$73/4))</f>
        <v>952043071536.71509</v>
      </c>
      <c r="Z647" s="262">
        <f t="shared" si="264"/>
        <v>952638593595.16907</v>
      </c>
      <c r="AA647" s="262">
        <f t="shared" si="264"/>
        <v>954460319503.74182</v>
      </c>
      <c r="AB647" s="262">
        <f t="shared" si="264"/>
        <v>957896300618.66272</v>
      </c>
      <c r="AC647" s="262">
        <f t="shared" si="264"/>
        <v>963440630748.61511</v>
      </c>
      <c r="AD647" s="262">
        <f t="shared" si="264"/>
        <v>971717042877.47192</v>
      </c>
      <c r="AE647" s="262">
        <f t="shared" si="264"/>
        <v>983540979426.18457</v>
      </c>
      <c r="AF647" s="258">
        <f t="shared" si="244"/>
        <v>1000000000000</v>
      </c>
    </row>
    <row r="648" spans="3:32" outlineLevel="1">
      <c r="C648" s="256" t="s">
        <v>765</v>
      </c>
      <c r="D648" s="256"/>
      <c r="E648" s="262"/>
      <c r="F648" s="262"/>
      <c r="G648" s="262"/>
      <c r="H648" s="262"/>
      <c r="I648" s="262"/>
      <c r="J648" s="262"/>
      <c r="K648" s="262"/>
      <c r="L648" s="262"/>
      <c r="M648" s="262"/>
      <c r="N648" s="262"/>
      <c r="O648" s="262"/>
      <c r="P648" s="262"/>
      <c r="Q648" s="262"/>
      <c r="R648" s="262"/>
      <c r="S648" s="262"/>
      <c r="T648" s="262"/>
      <c r="U648" s="262"/>
      <c r="V648" s="262"/>
      <c r="W648" s="262"/>
      <c r="X648" s="262"/>
      <c r="Y648" s="262">
        <f>(Z648+Z649)/2/((1+Y$74/4))</f>
        <v>962623074282.99658</v>
      </c>
      <c r="Z648" s="262">
        <f t="shared" ref="Z648:AE648" si="265">(AA648+AA649)/2/((1+Z$74/4))</f>
        <v>963086899563.92883</v>
      </c>
      <c r="AA648" s="262">
        <f t="shared" si="265"/>
        <v>964510922477.58997</v>
      </c>
      <c r="AB648" s="262">
        <f t="shared" si="265"/>
        <v>967197893896.08264</v>
      </c>
      <c r="AC648" s="262">
        <f t="shared" si="265"/>
        <v>971531573799.45337</v>
      </c>
      <c r="AD648" s="262">
        <f t="shared" si="265"/>
        <v>977993381495.20203</v>
      </c>
      <c r="AE648" s="262">
        <f t="shared" si="265"/>
        <v>987207844929.78809</v>
      </c>
      <c r="AF648" s="258">
        <f t="shared" si="244"/>
        <v>1000000000000</v>
      </c>
    </row>
    <row r="649" spans="3:32" outlineLevel="1">
      <c r="C649" s="256" t="s">
        <v>766</v>
      </c>
      <c r="D649" s="256"/>
      <c r="E649" s="262"/>
      <c r="F649" s="262"/>
      <c r="G649" s="262"/>
      <c r="H649" s="262"/>
      <c r="I649" s="262"/>
      <c r="J649" s="262"/>
      <c r="K649" s="262"/>
      <c r="L649" s="262"/>
      <c r="M649" s="262"/>
      <c r="N649" s="262"/>
      <c r="O649" s="262"/>
      <c r="P649" s="262"/>
      <c r="Q649" s="262"/>
      <c r="R649" s="262"/>
      <c r="S649" s="262"/>
      <c r="T649" s="262"/>
      <c r="U649" s="262"/>
      <c r="V649" s="262"/>
      <c r="W649" s="262"/>
      <c r="X649" s="262"/>
      <c r="Y649" s="262"/>
      <c r="Z649" s="262">
        <f>(AA649+AA650)/2/((1+Z$75/4))</f>
        <v>971272052190.86023</v>
      </c>
      <c r="AA649" s="262">
        <f t="shared" ref="AA649:AE649" si="266">(AB649+AB650)/2/((1+AA$75/4))</f>
        <v>972382831440.97522</v>
      </c>
      <c r="AB649" s="262">
        <f t="shared" si="266"/>
        <v>974479423565.43054</v>
      </c>
      <c r="AC649" s="262">
        <f t="shared" si="266"/>
        <v>977859683072.3313</v>
      </c>
      <c r="AD649" s="262">
        <f t="shared" si="266"/>
        <v>982895422761.81763</v>
      </c>
      <c r="AE649" s="262">
        <f t="shared" si="266"/>
        <v>990066029496.3468</v>
      </c>
      <c r="AF649" s="258">
        <f t="shared" si="244"/>
        <v>1000000000000</v>
      </c>
    </row>
    <row r="650" spans="3:32" outlineLevel="1">
      <c r="C650" s="256" t="s">
        <v>767</v>
      </c>
      <c r="D650" s="256"/>
      <c r="E650" s="262"/>
      <c r="F650" s="262"/>
      <c r="G650" s="262"/>
      <c r="H650" s="262"/>
      <c r="I650" s="262"/>
      <c r="J650" s="262"/>
      <c r="K650" s="262"/>
      <c r="L650" s="262"/>
      <c r="M650" s="262"/>
      <c r="N650" s="262"/>
      <c r="O650" s="262"/>
      <c r="P650" s="262"/>
      <c r="Q650" s="262"/>
      <c r="R650" s="262"/>
      <c r="S650" s="262"/>
      <c r="T650" s="262"/>
      <c r="U650" s="262"/>
      <c r="V650" s="262"/>
      <c r="W650" s="262"/>
      <c r="X650" s="262"/>
      <c r="Y650" s="262"/>
      <c r="Z650" s="262"/>
      <c r="AA650" s="262">
        <f>(AB650+AB651)/2/((1+AA$76/4))</f>
        <v>978532554704.11963</v>
      </c>
      <c r="AB650" s="262">
        <f t="shared" ref="AB650:AE650" si="267">(AC650+AC651)/2/((1+AB$76/4))</f>
        <v>980165673808.05701</v>
      </c>
      <c r="AC650" s="262">
        <f t="shared" si="267"/>
        <v>982797954883.36841</v>
      </c>
      <c r="AD650" s="262">
        <f t="shared" si="267"/>
        <v>986716710241.29785</v>
      </c>
      <c r="AE650" s="262">
        <f t="shared" si="267"/>
        <v>992290589546.79724</v>
      </c>
      <c r="AF650" s="258">
        <f t="shared" si="244"/>
        <v>1000000000000</v>
      </c>
    </row>
    <row r="651" spans="3:32" outlineLevel="1">
      <c r="C651" s="256" t="s">
        <v>768</v>
      </c>
      <c r="D651" s="256"/>
      <c r="E651" s="262"/>
      <c r="F651" s="262"/>
      <c r="G651" s="262"/>
      <c r="H651" s="262"/>
      <c r="I651" s="262"/>
      <c r="J651" s="262"/>
      <c r="K651" s="262"/>
      <c r="L651" s="262"/>
      <c r="M651" s="262"/>
      <c r="N651" s="262"/>
      <c r="O651" s="262"/>
      <c r="P651" s="262"/>
      <c r="Q651" s="262"/>
      <c r="R651" s="262"/>
      <c r="S651" s="262"/>
      <c r="T651" s="262"/>
      <c r="U651" s="262"/>
      <c r="V651" s="262"/>
      <c r="W651" s="262"/>
      <c r="X651" s="262"/>
      <c r="Y651" s="262"/>
      <c r="Z651" s="262"/>
      <c r="AA651" s="262"/>
      <c r="AB651" s="262">
        <f>(AC651+AC652)/2/((1+AB$77/4))</f>
        <v>984597715037.90552</v>
      </c>
      <c r="AC651" s="262">
        <f t="shared" ref="AC651:AE651" si="268">(AD651+AD652)/2/((1+AC$77/4))</f>
        <v>986644924227.53015</v>
      </c>
      <c r="AD651" s="262">
        <f t="shared" si="268"/>
        <v>989691050230.90173</v>
      </c>
      <c r="AE651" s="262">
        <f t="shared" si="268"/>
        <v>994020002418.05823</v>
      </c>
      <c r="AF651" s="258">
        <f t="shared" si="244"/>
        <v>1000000000000</v>
      </c>
    </row>
    <row r="652" spans="3:32" outlineLevel="1">
      <c r="C652" s="256" t="s">
        <v>769</v>
      </c>
      <c r="D652" s="256"/>
      <c r="E652" s="262"/>
      <c r="F652" s="262"/>
      <c r="G652" s="262"/>
      <c r="H652" s="262"/>
      <c r="I652" s="262"/>
      <c r="J652" s="262"/>
      <c r="K652" s="262"/>
      <c r="L652" s="262"/>
      <c r="M652" s="262"/>
      <c r="N652" s="262"/>
      <c r="O652" s="262"/>
      <c r="P652" s="262"/>
      <c r="Q652" s="262"/>
      <c r="R652" s="262"/>
      <c r="S652" s="262"/>
      <c r="T652" s="262"/>
      <c r="U652" s="262"/>
      <c r="V652" s="262"/>
      <c r="W652" s="262"/>
      <c r="X652" s="262"/>
      <c r="Y652" s="262"/>
      <c r="Z652" s="262"/>
      <c r="AA652" s="262"/>
      <c r="AB652" s="262"/>
      <c r="AC652" s="262">
        <f>(AD652+AD653)/2/((1+AC$78/4))</f>
        <v>989637699574.07349</v>
      </c>
      <c r="AD652" s="262">
        <f t="shared" ref="AD652:AE652" si="269">(AE652+AE653)/2/((1+AD$78/4))</f>
        <v>992003460581.93762</v>
      </c>
      <c r="AE652" s="262">
        <f t="shared" si="269"/>
        <v>995363277681.85242</v>
      </c>
      <c r="AF652" s="258">
        <f t="shared" si="244"/>
        <v>1000000000000</v>
      </c>
    </row>
    <row r="653" spans="3:32" outlineLevel="1">
      <c r="C653" s="256" t="s">
        <v>770</v>
      </c>
      <c r="D653" s="256"/>
      <c r="E653" s="262"/>
      <c r="F653" s="262"/>
      <c r="G653" s="262"/>
      <c r="H653" s="262"/>
      <c r="I653" s="262"/>
      <c r="J653" s="262"/>
      <c r="K653" s="262"/>
      <c r="L653" s="262"/>
      <c r="M653" s="262"/>
      <c r="N653" s="262"/>
      <c r="O653" s="262"/>
      <c r="P653" s="262"/>
      <c r="Q653" s="262"/>
      <c r="R653" s="262"/>
      <c r="S653" s="262"/>
      <c r="T653" s="262"/>
      <c r="U653" s="262"/>
      <c r="V653" s="262"/>
      <c r="W653" s="262"/>
      <c r="X653" s="262"/>
      <c r="Y653" s="262"/>
      <c r="Z653" s="262"/>
      <c r="AA653" s="262"/>
      <c r="AB653" s="262"/>
      <c r="AC653" s="262"/>
      <c r="AD653" s="262">
        <f>(AE653+AE654)/2/((1+AD$79/4))</f>
        <v>993799623811.44324</v>
      </c>
      <c r="AE653" s="262">
        <f t="shared" ref="AE653" si="270">(AF653+AF654)/2/((1+AE$79/4))</f>
        <v>996405906623.5144</v>
      </c>
      <c r="AF653" s="258">
        <f t="shared" si="244"/>
        <v>1000000000000</v>
      </c>
    </row>
    <row r="654" spans="3:32" outlineLevel="1">
      <c r="C654" s="256" t="s">
        <v>771</v>
      </c>
      <c r="D654" s="256"/>
      <c r="E654" s="262"/>
      <c r="F654" s="262"/>
      <c r="G654" s="262"/>
      <c r="H654" s="262"/>
      <c r="I654" s="262"/>
      <c r="J654" s="262"/>
      <c r="K654" s="262"/>
      <c r="L654" s="262"/>
      <c r="M654" s="262"/>
      <c r="N654" s="262"/>
      <c r="O654" s="262"/>
      <c r="P654" s="262"/>
      <c r="Q654" s="262"/>
      <c r="R654" s="262"/>
      <c r="S654" s="262"/>
      <c r="T654" s="262"/>
      <c r="U654" s="262"/>
      <c r="V654" s="262"/>
      <c r="W654" s="262"/>
      <c r="X654" s="262"/>
      <c r="Y654" s="262"/>
      <c r="Z654" s="262"/>
      <c r="AA654" s="262"/>
      <c r="AB654" s="262"/>
      <c r="AC654" s="262"/>
      <c r="AD654" s="262"/>
      <c r="AE654" s="262">
        <f>(AF654+AF655)/2/((1+AE$80/4))</f>
        <v>997214742565.03833</v>
      </c>
      <c r="AF654" s="258">
        <f t="shared" si="244"/>
        <v>1000000000000</v>
      </c>
    </row>
    <row r="655" spans="3:32" outlineLevel="1">
      <c r="C655" s="256" t="s">
        <v>824</v>
      </c>
      <c r="D655" s="256"/>
      <c r="E655" s="262"/>
      <c r="F655" s="262"/>
      <c r="G655" s="262"/>
      <c r="H655" s="262"/>
      <c r="I655" s="262"/>
      <c r="J655" s="262"/>
      <c r="K655" s="262"/>
      <c r="L655" s="262"/>
      <c r="M655" s="262"/>
      <c r="N655" s="262"/>
      <c r="O655" s="262"/>
      <c r="P655" s="262"/>
      <c r="Q655" s="262"/>
      <c r="R655" s="262"/>
      <c r="S655" s="262"/>
      <c r="T655" s="262"/>
      <c r="U655" s="262"/>
      <c r="V655" s="262"/>
      <c r="W655" s="262"/>
      <c r="X655" s="262"/>
      <c r="Y655" s="262"/>
      <c r="Z655" s="262"/>
      <c r="AA655" s="262"/>
      <c r="AB655" s="262"/>
      <c r="AC655" s="262"/>
      <c r="AD655" s="262"/>
      <c r="AE655" s="262"/>
      <c r="AF655" s="258">
        <f t="shared" si="244"/>
        <v>1000000000000</v>
      </c>
    </row>
    <row r="656" spans="3:32" outlineLevel="1">
      <c r="C656" s="256" t="s">
        <v>2376</v>
      </c>
      <c r="D656" s="257"/>
      <c r="E656" s="255"/>
      <c r="F656" s="255"/>
      <c r="G656" s="255"/>
      <c r="H656" s="255"/>
      <c r="I656" s="255"/>
      <c r="J656" s="255"/>
      <c r="K656" s="255"/>
      <c r="L656" s="255"/>
      <c r="M656" s="255"/>
      <c r="N656" s="255"/>
      <c r="O656" s="255"/>
      <c r="P656" s="255"/>
      <c r="Q656" s="255"/>
      <c r="R656" s="255"/>
      <c r="S656" s="255"/>
      <c r="T656" s="255"/>
      <c r="U656" s="255"/>
      <c r="V656" s="255"/>
      <c r="W656" s="172"/>
    </row>
    <row r="657" spans="3:35" outlineLevel="1"/>
    <row r="658" spans="3:35" outlineLevel="1">
      <c r="C658" s="256"/>
      <c r="D658" s="256" t="s">
        <v>256</v>
      </c>
      <c r="E658" s="256" t="s">
        <v>257</v>
      </c>
      <c r="F658" s="256" t="s">
        <v>262</v>
      </c>
      <c r="G658" s="256" t="s">
        <v>265</v>
      </c>
      <c r="H658" s="256" t="s">
        <v>268</v>
      </c>
      <c r="I658" s="256" t="s">
        <v>271</v>
      </c>
      <c r="J658" s="256" t="s">
        <v>274</v>
      </c>
      <c r="K658" s="256" t="s">
        <v>277</v>
      </c>
      <c r="L658" s="256" t="s">
        <v>280</v>
      </c>
      <c r="M658" s="256" t="s">
        <v>283</v>
      </c>
      <c r="N658" s="256" t="s">
        <v>286</v>
      </c>
      <c r="O658" s="256" t="s">
        <v>289</v>
      </c>
      <c r="P658" s="256" t="s">
        <v>292</v>
      </c>
      <c r="Q658" s="256" t="s">
        <v>295</v>
      </c>
      <c r="R658" s="256" t="s">
        <v>298</v>
      </c>
      <c r="S658" s="256" t="s">
        <v>301</v>
      </c>
      <c r="T658" s="256" t="s">
        <v>304</v>
      </c>
      <c r="U658" s="256" t="s">
        <v>307</v>
      </c>
      <c r="V658" s="256" t="s">
        <v>310</v>
      </c>
      <c r="W658" s="256" t="s">
        <v>313</v>
      </c>
      <c r="X658" s="256" t="s">
        <v>804</v>
      </c>
      <c r="Y658" s="256" t="s">
        <v>805</v>
      </c>
      <c r="Z658" s="256" t="s">
        <v>806</v>
      </c>
      <c r="AA658" s="256" t="s">
        <v>807</v>
      </c>
      <c r="AB658" s="256" t="s">
        <v>808</v>
      </c>
      <c r="AC658" s="256" t="s">
        <v>809</v>
      </c>
      <c r="AD658" s="256" t="s">
        <v>810</v>
      </c>
      <c r="AE658" s="256" t="s">
        <v>811</v>
      </c>
      <c r="AF658" s="256" t="s">
        <v>812</v>
      </c>
    </row>
    <row r="659" spans="3:35" outlineLevel="1">
      <c r="C659" s="256" t="s">
        <v>258</v>
      </c>
      <c r="D659" s="256"/>
      <c r="E659" s="256" t="s">
        <v>259</v>
      </c>
      <c r="F659" s="256" t="s">
        <v>263</v>
      </c>
      <c r="G659" s="256" t="s">
        <v>266</v>
      </c>
      <c r="H659" s="256" t="s">
        <v>269</v>
      </c>
      <c r="I659" s="256" t="s">
        <v>272</v>
      </c>
      <c r="J659" s="256" t="s">
        <v>275</v>
      </c>
      <c r="K659" s="256" t="s">
        <v>278</v>
      </c>
      <c r="L659" s="256" t="s">
        <v>281</v>
      </c>
      <c r="M659" s="256" t="s">
        <v>284</v>
      </c>
      <c r="N659" s="256" t="s">
        <v>287</v>
      </c>
      <c r="O659" s="256" t="s">
        <v>290</v>
      </c>
      <c r="P659" s="256" t="s">
        <v>293</v>
      </c>
      <c r="Q659" s="256" t="s">
        <v>296</v>
      </c>
      <c r="R659" s="256" t="s">
        <v>299</v>
      </c>
      <c r="S659" s="256" t="s">
        <v>302</v>
      </c>
      <c r="T659" s="256" t="s">
        <v>305</v>
      </c>
      <c r="U659" s="256" t="s">
        <v>308</v>
      </c>
      <c r="V659" s="256" t="s">
        <v>311</v>
      </c>
      <c r="W659" s="256" t="s">
        <v>314</v>
      </c>
      <c r="X659" s="256" t="s">
        <v>784</v>
      </c>
      <c r="Y659" s="256" t="s">
        <v>785</v>
      </c>
      <c r="Z659" s="256" t="s">
        <v>786</v>
      </c>
      <c r="AA659" s="256" t="s">
        <v>787</v>
      </c>
      <c r="AB659" s="256" t="s">
        <v>788</v>
      </c>
      <c r="AC659" s="256" t="s">
        <v>789</v>
      </c>
      <c r="AD659" s="256" t="s">
        <v>790</v>
      </c>
      <c r="AE659" s="256" t="s">
        <v>791</v>
      </c>
      <c r="AF659" s="256" t="s">
        <v>792</v>
      </c>
      <c r="AG659" s="258" t="s">
        <v>260</v>
      </c>
    </row>
    <row r="660" spans="3:35" outlineLevel="1">
      <c r="C660" s="256"/>
      <c r="D660" s="259">
        <f>(E660+E661)/2/((1+D$53/4)^($D$17))</f>
        <v>188456158119.65173</v>
      </c>
      <c r="E660" s="262">
        <f t="shared" ref="E660:AF660" si="271">(F660+F661)/2/((1+E$53/4))</f>
        <v>155281977375.43201</v>
      </c>
      <c r="F660" s="262">
        <f t="shared" si="271"/>
        <v>129551902317.39079</v>
      </c>
      <c r="G660" s="262">
        <f t="shared" si="271"/>
        <v>107171045112.09631</v>
      </c>
      <c r="H660" s="262">
        <f t="shared" si="271"/>
        <v>87627111948.95668</v>
      </c>
      <c r="I660" s="262">
        <f t="shared" si="271"/>
        <v>70782309188.030838</v>
      </c>
      <c r="J660" s="262">
        <f t="shared" si="271"/>
        <v>56393833688.383934</v>
      </c>
      <c r="K660" s="262">
        <f t="shared" si="271"/>
        <v>44475235631.392227</v>
      </c>
      <c r="L660" s="262">
        <f t="shared" si="271"/>
        <v>34828768815.814217</v>
      </c>
      <c r="M660" s="262">
        <f t="shared" si="271"/>
        <v>27100080022.118015</v>
      </c>
      <c r="N660" s="262">
        <f t="shared" si="271"/>
        <v>20891800514.896622</v>
      </c>
      <c r="O660" s="262">
        <f t="shared" si="271"/>
        <v>16093626759.938278</v>
      </c>
      <c r="P660" s="262">
        <f t="shared" si="271"/>
        <v>12437505295.440397</v>
      </c>
      <c r="Q660" s="262">
        <f t="shared" si="271"/>
        <v>9651979312.032692</v>
      </c>
      <c r="R660" s="262">
        <f t="shared" si="271"/>
        <v>7374810722.1460066</v>
      </c>
      <c r="S660" s="262">
        <f t="shared" si="271"/>
        <v>5713761523.2002354</v>
      </c>
      <c r="T660" s="262">
        <f t="shared" si="271"/>
        <v>4532796689.574419</v>
      </c>
      <c r="U660" s="262">
        <f t="shared" si="271"/>
        <v>3703647541.1569052</v>
      </c>
      <c r="V660" s="262">
        <f t="shared" si="271"/>
        <v>3096792450.391417</v>
      </c>
      <c r="W660" s="262">
        <f t="shared" si="271"/>
        <v>2736157550.1779351</v>
      </c>
      <c r="X660" s="262">
        <f t="shared" si="271"/>
        <v>2600081312.3044486</v>
      </c>
      <c r="Y660" s="262">
        <f t="shared" si="271"/>
        <v>2702120220.430222</v>
      </c>
      <c r="Z660" s="262">
        <f t="shared" si="271"/>
        <v>3103847453.0831165</v>
      </c>
      <c r="AA660" s="262">
        <f t="shared" si="271"/>
        <v>4068736351.8180761</v>
      </c>
      <c r="AB660" s="262">
        <f t="shared" si="271"/>
        <v>6226254705.5727463</v>
      </c>
      <c r="AC660" s="262">
        <f t="shared" si="271"/>
        <v>11364997919.732824</v>
      </c>
      <c r="AD660" s="262">
        <f t="shared" si="271"/>
        <v>25214573939.115795</v>
      </c>
      <c r="AE660" s="262">
        <f t="shared" si="271"/>
        <v>69100298781.651108</v>
      </c>
      <c r="AF660" s="262">
        <f t="shared" si="271"/>
        <v>237033185487.59525</v>
      </c>
      <c r="AG660" s="258">
        <f t="shared" ref="AG660:AG689" si="272">$C$15*10^6</f>
        <v>1000000000000</v>
      </c>
      <c r="AI660" s="261">
        <f>AF$50*10^6</f>
        <v>188456158119.65152</v>
      </c>
    </row>
    <row r="661" spans="3:35" outlineLevel="1">
      <c r="C661" s="256" t="s">
        <v>261</v>
      </c>
      <c r="D661" s="256"/>
      <c r="E661" s="262">
        <f>(F661+F662)/2/((1+E$54/4))</f>
        <v>224402933616.22256</v>
      </c>
      <c r="F661" s="262">
        <f t="shared" ref="F661:AF661" si="273">(G661+G662)/2/((1+F$54/4))</f>
        <v>193647599937.62033</v>
      </c>
      <c r="G661" s="262">
        <f t="shared" si="273"/>
        <v>165887299374.5517</v>
      </c>
      <c r="H661" s="262">
        <f t="shared" si="273"/>
        <v>140710476899.95108</v>
      </c>
      <c r="I661" s="262">
        <f t="shared" si="273"/>
        <v>118132367377.26593</v>
      </c>
      <c r="J661" s="262">
        <f t="shared" si="273"/>
        <v>98030399920.522415</v>
      </c>
      <c r="K661" s="262">
        <f t="shared" si="273"/>
        <v>80631492590.556442</v>
      </c>
      <c r="L661" s="262">
        <f t="shared" si="273"/>
        <v>65894257736.823364</v>
      </c>
      <c r="M661" s="262">
        <f t="shared" si="273"/>
        <v>53528783726.203972</v>
      </c>
      <c r="N661" s="262">
        <f t="shared" si="273"/>
        <v>43122271266.128418</v>
      </c>
      <c r="O661" s="262">
        <f t="shared" si="273"/>
        <v>34683475635.212074</v>
      </c>
      <c r="P661" s="262">
        <f t="shared" si="273"/>
        <v>27939427049.743801</v>
      </c>
      <c r="Q661" s="262">
        <f t="shared" si="273"/>
        <v>22556775536.281483</v>
      </c>
      <c r="R661" s="262">
        <f t="shared" si="273"/>
        <v>17956451403.060925</v>
      </c>
      <c r="S661" s="262">
        <f t="shared" si="273"/>
        <v>14434504888.173546</v>
      </c>
      <c r="T661" s="262">
        <f t="shared" si="273"/>
        <v>11809702376.035458</v>
      </c>
      <c r="U661" s="262">
        <f t="shared" si="273"/>
        <v>9879986170.3250599</v>
      </c>
      <c r="V661" s="262">
        <f t="shared" si="273"/>
        <v>8402837217.2918701</v>
      </c>
      <c r="W661" s="262">
        <f t="shared" si="273"/>
        <v>7461649324.6538067</v>
      </c>
      <c r="X661" s="262">
        <f t="shared" si="273"/>
        <v>7021965443.5973492</v>
      </c>
      <c r="Y661" s="262">
        <f t="shared" si="273"/>
        <v>7104882568.7851973</v>
      </c>
      <c r="Z661" s="262">
        <f t="shared" si="273"/>
        <v>7802195795.6310244</v>
      </c>
      <c r="AA661" s="262">
        <f t="shared" si="273"/>
        <v>9569705591.4368286</v>
      </c>
      <c r="AB661" s="262">
        <f t="shared" si="273"/>
        <v>13393689961.800749</v>
      </c>
      <c r="AC661" s="262">
        <f t="shared" si="273"/>
        <v>21849848039.588909</v>
      </c>
      <c r="AD661" s="262">
        <f t="shared" si="273"/>
        <v>42365438546.343468</v>
      </c>
      <c r="AE661" s="262">
        <f t="shared" si="273"/>
        <v>99370991207.532166</v>
      </c>
      <c r="AF661" s="262">
        <f t="shared" si="273"/>
        <v>286334941999.05188</v>
      </c>
      <c r="AG661" s="258">
        <f t="shared" si="272"/>
        <v>1000000000000</v>
      </c>
    </row>
    <row r="662" spans="3:35" outlineLevel="1">
      <c r="C662" s="256" t="s">
        <v>264</v>
      </c>
      <c r="D662" s="256"/>
      <c r="E662" s="256"/>
      <c r="F662" s="262">
        <f>(G662+G663)/2/((1+F$55/4))</f>
        <v>269297476854.33716</v>
      </c>
      <c r="G662" s="262">
        <f t="shared" ref="G662:AF662" si="274">(H662+H663)/2/((1+G$55/4))</f>
        <v>237559198627.65298</v>
      </c>
      <c r="H662" s="262">
        <f t="shared" si="274"/>
        <v>207838546610.29987</v>
      </c>
      <c r="I662" s="262">
        <f t="shared" si="274"/>
        <v>180274019188.06229</v>
      </c>
      <c r="J662" s="262">
        <f t="shared" si="274"/>
        <v>154852984931.87866</v>
      </c>
      <c r="K662" s="262">
        <f t="shared" si="274"/>
        <v>132011056539.82813</v>
      </c>
      <c r="L662" s="262">
        <f t="shared" si="274"/>
        <v>111895222931.82974</v>
      </c>
      <c r="M662" s="262">
        <f t="shared" si="274"/>
        <v>94332554711.245621</v>
      </c>
      <c r="N662" s="262">
        <f t="shared" si="274"/>
        <v>78945360015.034439</v>
      </c>
      <c r="O662" s="262">
        <f t="shared" si="274"/>
        <v>65935083788.519165</v>
      </c>
      <c r="P662" s="262">
        <f t="shared" si="274"/>
        <v>55094082133.891502</v>
      </c>
      <c r="Q662" s="262">
        <f t="shared" si="274"/>
        <v>46078638308.134674</v>
      </c>
      <c r="R662" s="262">
        <f t="shared" si="274"/>
        <v>38064149196.593124</v>
      </c>
      <c r="S662" s="262">
        <f t="shared" si="274"/>
        <v>31656762263.777412</v>
      </c>
      <c r="T662" s="262">
        <f t="shared" si="274"/>
        <v>26673764678.833035</v>
      </c>
      <c r="U662" s="262">
        <f t="shared" si="274"/>
        <v>22854203087.23185</v>
      </c>
      <c r="V662" s="262">
        <f t="shared" si="274"/>
        <v>19810340284.372257</v>
      </c>
      <c r="W662" s="262">
        <f t="shared" si="274"/>
        <v>17757116069.723682</v>
      </c>
      <c r="X662" s="262">
        <f t="shared" si="274"/>
        <v>16664020962.467335</v>
      </c>
      <c r="Y662" s="262">
        <f t="shared" si="274"/>
        <v>16572867520.172787</v>
      </c>
      <c r="Z662" s="262">
        <f t="shared" si="274"/>
        <v>17609189619.745876</v>
      </c>
      <c r="AA662" s="262">
        <f t="shared" si="274"/>
        <v>20498157434.545158</v>
      </c>
      <c r="AB662" s="262">
        <f t="shared" si="274"/>
        <v>26657838733.371288</v>
      </c>
      <c r="AC662" s="262">
        <f t="shared" si="274"/>
        <v>39521368770.759506</v>
      </c>
      <c r="AD662" s="262">
        <f t="shared" si="274"/>
        <v>68101779495.917648</v>
      </c>
      <c r="AE662" s="262">
        <f t="shared" si="274"/>
        <v>138934963455.34164</v>
      </c>
      <c r="AF662" s="262">
        <f t="shared" si="274"/>
        <v>341303986734.00989</v>
      </c>
      <c r="AG662" s="258">
        <f t="shared" si="272"/>
        <v>1000000000000</v>
      </c>
    </row>
    <row r="663" spans="3:35" outlineLevel="1">
      <c r="C663" s="256" t="s">
        <v>267</v>
      </c>
      <c r="D663" s="256"/>
      <c r="E663" s="262"/>
      <c r="F663" s="262"/>
      <c r="G663" s="262">
        <f>(H663+H664)/2/((1+G$56/4))</f>
        <v>318427821619.87622</v>
      </c>
      <c r="H663" s="262">
        <f t="shared" ref="H663:AF663" si="275">(I663+I664)/2/((1+H$56/4))</f>
        <v>285880578542.49261</v>
      </c>
      <c r="I663" s="262">
        <f t="shared" si="275"/>
        <v>254829811332.54614</v>
      </c>
      <c r="J663" s="262">
        <f t="shared" si="275"/>
        <v>225332434478.63474</v>
      </c>
      <c r="K663" s="262">
        <f t="shared" si="275"/>
        <v>197977004949.55942</v>
      </c>
      <c r="L663" s="262">
        <f t="shared" si="275"/>
        <v>173078141451.90704</v>
      </c>
      <c r="M663" s="262">
        <f t="shared" si="275"/>
        <v>150591794932.69131</v>
      </c>
      <c r="N663" s="262">
        <f t="shared" si="275"/>
        <v>130202126086.20146</v>
      </c>
      <c r="O663" s="262">
        <f t="shared" si="275"/>
        <v>112332001747.35115</v>
      </c>
      <c r="P663" s="262">
        <f t="shared" si="275"/>
        <v>96893709394.134659</v>
      </c>
      <c r="Q663" s="262">
        <f t="shared" si="275"/>
        <v>83587537226.689301</v>
      </c>
      <c r="R663" s="262">
        <f t="shared" si="275"/>
        <v>71345685293.636612</v>
      </c>
      <c r="S663" s="262">
        <f t="shared" si="275"/>
        <v>61178486956.919655</v>
      </c>
      <c r="T663" s="262">
        <f t="shared" si="275"/>
        <v>52967006963.51683</v>
      </c>
      <c r="U663" s="262">
        <f t="shared" si="275"/>
        <v>46434318755.430542</v>
      </c>
      <c r="V663" s="262">
        <f t="shared" si="275"/>
        <v>41039072330.367966</v>
      </c>
      <c r="W663" s="262">
        <f t="shared" si="275"/>
        <v>37221935653.456505</v>
      </c>
      <c r="X663" s="262">
        <f t="shared" si="275"/>
        <v>34997459512.217506</v>
      </c>
      <c r="Y663" s="262">
        <f t="shared" si="275"/>
        <v>34458024671.563034</v>
      </c>
      <c r="Z663" s="262">
        <f t="shared" si="275"/>
        <v>35768842348.366615</v>
      </c>
      <c r="AA663" s="262">
        <f t="shared" si="275"/>
        <v>39996821850.251366</v>
      </c>
      <c r="AB663" s="262">
        <f t="shared" si="275"/>
        <v>49023168513.116867</v>
      </c>
      <c r="AC663" s="262">
        <f t="shared" si="275"/>
        <v>67093602887.299843</v>
      </c>
      <c r="AD663" s="262">
        <f t="shared" si="275"/>
        <v>104454047107.85536</v>
      </c>
      <c r="AE663" s="262">
        <f t="shared" si="275"/>
        <v>188425982897.93851</v>
      </c>
      <c r="AF663" s="262">
        <f t="shared" si="275"/>
        <v>400897788229.20581</v>
      </c>
      <c r="AG663" s="258">
        <f t="shared" si="272"/>
        <v>1000000000000</v>
      </c>
    </row>
    <row r="664" spans="3:35" outlineLevel="1">
      <c r="C664" s="256" t="s">
        <v>270</v>
      </c>
      <c r="D664" s="256"/>
      <c r="E664" s="262"/>
      <c r="F664" s="262"/>
      <c r="G664" s="262"/>
      <c r="H664" s="262">
        <f>(I664+I665)/2/((1+H$57/4))</f>
        <v>370281081639.69147</v>
      </c>
      <c r="I664" s="262">
        <f t="shared" ref="I664:AF664" si="276">(J664+J665)/2/((1+I$57/4))</f>
        <v>337622371065.67194</v>
      </c>
      <c r="J664" s="262">
        <f t="shared" si="276"/>
        <v>305821534773.03296</v>
      </c>
      <c r="K664" s="262">
        <f t="shared" si="276"/>
        <v>275540718636.15662</v>
      </c>
      <c r="L664" s="262">
        <f t="shared" si="276"/>
        <v>247205638151.47949</v>
      </c>
      <c r="M664" s="262">
        <f t="shared" si="276"/>
        <v>220876926856.01416</v>
      </c>
      <c r="N664" s="262">
        <f t="shared" si="276"/>
        <v>196300294864.06238</v>
      </c>
      <c r="O664" s="262">
        <f t="shared" si="276"/>
        <v>174094316642.85757</v>
      </c>
      <c r="P664" s="262">
        <f t="shared" si="276"/>
        <v>154309456408.44165</v>
      </c>
      <c r="Q664" s="262">
        <f t="shared" si="276"/>
        <v>136725091629.73744</v>
      </c>
      <c r="R664" s="262">
        <f t="shared" si="276"/>
        <v>120063047185.86659</v>
      </c>
      <c r="S664" s="262">
        <f t="shared" si="276"/>
        <v>105760685252.26674</v>
      </c>
      <c r="T664" s="262">
        <f t="shared" si="276"/>
        <v>93822516722.223953</v>
      </c>
      <c r="U664" s="262">
        <f t="shared" si="276"/>
        <v>84010640618.64212</v>
      </c>
      <c r="V664" s="262">
        <f t="shared" si="276"/>
        <v>75650090193.989304</v>
      </c>
      <c r="W664" s="262">
        <f t="shared" si="276"/>
        <v>69492444533.43985</v>
      </c>
      <c r="X664" s="262">
        <f t="shared" si="276"/>
        <v>65655302158.409576</v>
      </c>
      <c r="Y664" s="262">
        <f t="shared" si="276"/>
        <v>64325690309.764458</v>
      </c>
      <c r="Z664" s="262">
        <f t="shared" si="276"/>
        <v>65720487407.638123</v>
      </c>
      <c r="AA664" s="262">
        <f t="shared" si="276"/>
        <v>71297327713.323593</v>
      </c>
      <c r="AB664" s="262">
        <f t="shared" si="276"/>
        <v>83375399170.991592</v>
      </c>
      <c r="AC664" s="262">
        <f t="shared" si="276"/>
        <v>106849188622.40076</v>
      </c>
      <c r="AD664" s="262">
        <f t="shared" si="276"/>
        <v>152659549004.28494</v>
      </c>
      <c r="AE664" s="262">
        <f t="shared" si="276"/>
        <v>247511189940.38315</v>
      </c>
      <c r="AF664" s="262">
        <f t="shared" si="276"/>
        <v>463573941367.61115</v>
      </c>
      <c r="AG664" s="258">
        <f t="shared" si="272"/>
        <v>1000000000000</v>
      </c>
    </row>
    <row r="665" spans="3:35" outlineLevel="1">
      <c r="C665" s="256" t="s">
        <v>273</v>
      </c>
      <c r="D665" s="256"/>
      <c r="E665" s="262"/>
      <c r="F665" s="262"/>
      <c r="G665" s="262"/>
      <c r="H665" s="262"/>
      <c r="I665" s="262">
        <f>(J665+J666)/2/((1+I$58/4))</f>
        <v>423691434496.94897</v>
      </c>
      <c r="J665" s="262">
        <f t="shared" ref="J665:AF665" si="277">(K665+K666)/2/((1+J$58/4))</f>
        <v>391474234270.21002</v>
      </c>
      <c r="K665" s="262">
        <f t="shared" si="277"/>
        <v>360118778143.62628</v>
      </c>
      <c r="L665" s="262">
        <f t="shared" si="277"/>
        <v>330095795299.20703</v>
      </c>
      <c r="M665" s="262">
        <f t="shared" si="277"/>
        <v>301528914849.26239</v>
      </c>
      <c r="N665" s="262">
        <f t="shared" si="277"/>
        <v>274208751515.57379</v>
      </c>
      <c r="O665" s="262">
        <f t="shared" si="277"/>
        <v>248884907167.78207</v>
      </c>
      <c r="P665" s="262">
        <f t="shared" si="277"/>
        <v>225727890458.16714</v>
      </c>
      <c r="Q665" s="262">
        <f t="shared" si="277"/>
        <v>204603733511.34497</v>
      </c>
      <c r="R665" s="262">
        <f t="shared" si="277"/>
        <v>184080837031.1586</v>
      </c>
      <c r="S665" s="262">
        <f t="shared" si="277"/>
        <v>165961809395.98663</v>
      </c>
      <c r="T665" s="262">
        <f t="shared" si="277"/>
        <v>150404136318.00604</v>
      </c>
      <c r="U665" s="262">
        <f t="shared" si="277"/>
        <v>137253432069.34906</v>
      </c>
      <c r="V665" s="262">
        <f t="shared" si="277"/>
        <v>125742261383.36949</v>
      </c>
      <c r="W665" s="262">
        <f t="shared" si="277"/>
        <v>116972673476.5923</v>
      </c>
      <c r="X665" s="262">
        <f t="shared" si="277"/>
        <v>111218387569.05707</v>
      </c>
      <c r="Y665" s="262">
        <f t="shared" si="277"/>
        <v>108804562225.20857</v>
      </c>
      <c r="Z665" s="262">
        <f t="shared" si="277"/>
        <v>110015523533.08818</v>
      </c>
      <c r="AA665" s="262">
        <f t="shared" si="277"/>
        <v>116705970463.82668</v>
      </c>
      <c r="AB665" s="262">
        <f t="shared" si="277"/>
        <v>131553418040.08824</v>
      </c>
      <c r="AC665" s="262">
        <f t="shared" si="277"/>
        <v>159851339859.16357</v>
      </c>
      <c r="AD665" s="262">
        <f t="shared" si="277"/>
        <v>212624737391.12848</v>
      </c>
      <c r="AE665" s="262">
        <f t="shared" si="277"/>
        <v>314731378187.38599</v>
      </c>
      <c r="AF665" s="262">
        <f t="shared" si="277"/>
        <v>527422469423.88458</v>
      </c>
      <c r="AG665" s="258">
        <f t="shared" si="272"/>
        <v>1000000000000</v>
      </c>
    </row>
    <row r="666" spans="3:35" outlineLevel="1">
      <c r="C666" s="256" t="s">
        <v>276</v>
      </c>
      <c r="D666" s="256"/>
      <c r="E666" s="262"/>
      <c r="F666" s="262"/>
      <c r="G666" s="262"/>
      <c r="H666" s="262"/>
      <c r="I666" s="262"/>
      <c r="J666" s="262">
        <f>(K666+K667)/2/((1+J$59/4))</f>
        <v>477336103801.16534</v>
      </c>
      <c r="K666" s="262">
        <f t="shared" ref="K666:AF666" si="278">(L666+L667)/2/((1+K$59/4))</f>
        <v>446634631405.37738</v>
      </c>
      <c r="L666" s="262">
        <f t="shared" si="278"/>
        <v>416676583943.51624</v>
      </c>
      <c r="M666" s="262">
        <f t="shared" si="278"/>
        <v>387608034690.42816</v>
      </c>
      <c r="N666" s="262">
        <f t="shared" si="278"/>
        <v>359245221565.75348</v>
      </c>
      <c r="O666" s="262">
        <f t="shared" si="278"/>
        <v>332391433106.42871</v>
      </c>
      <c r="P666" s="262">
        <f t="shared" si="278"/>
        <v>307297632771.95929</v>
      </c>
      <c r="Q666" s="262">
        <f t="shared" si="278"/>
        <v>283902681978.38757</v>
      </c>
      <c r="R666" s="262">
        <f t="shared" si="278"/>
        <v>260692888252.75662</v>
      </c>
      <c r="S666" s="262">
        <f t="shared" si="278"/>
        <v>239711017796.24011</v>
      </c>
      <c r="T666" s="262">
        <f t="shared" si="278"/>
        <v>221259257058.72879</v>
      </c>
      <c r="U666" s="262">
        <f t="shared" si="278"/>
        <v>205286109332.15891</v>
      </c>
      <c r="V666" s="262">
        <f t="shared" si="278"/>
        <v>190981143301.52472</v>
      </c>
      <c r="W666" s="262">
        <f t="shared" si="278"/>
        <v>179770880851.81052</v>
      </c>
      <c r="X666" s="262">
        <f t="shared" si="278"/>
        <v>172110392003.69507</v>
      </c>
      <c r="Y666" s="262">
        <f t="shared" si="278"/>
        <v>168486522638.95001</v>
      </c>
      <c r="Z666" s="262">
        <f t="shared" si="278"/>
        <v>169262387672.62097</v>
      </c>
      <c r="AA666" s="262">
        <f t="shared" si="278"/>
        <v>176641964736.55728</v>
      </c>
      <c r="AB666" s="262">
        <f t="shared" si="278"/>
        <v>193541110919.00183</v>
      </c>
      <c r="AC666" s="262">
        <f t="shared" si="278"/>
        <v>225370611905.10886</v>
      </c>
      <c r="AD666" s="262">
        <f t="shared" si="278"/>
        <v>282679140171.37964</v>
      </c>
      <c r="AE666" s="262">
        <f t="shared" si="278"/>
        <v>387605755533.159</v>
      </c>
      <c r="AF666" s="262">
        <f t="shared" si="278"/>
        <v>590386396217.13818</v>
      </c>
      <c r="AG666" s="258">
        <f t="shared" si="272"/>
        <v>1000000000000</v>
      </c>
    </row>
    <row r="667" spans="3:35" outlineLevel="1">
      <c r="C667" s="256" t="s">
        <v>279</v>
      </c>
      <c r="D667" s="256"/>
      <c r="E667" s="262"/>
      <c r="F667" s="262"/>
      <c r="G667" s="262"/>
      <c r="H667" s="262"/>
      <c r="I667" s="262"/>
      <c r="J667" s="262"/>
      <c r="K667" s="262">
        <f>(L667+L668)/2/((1+K$60/4))</f>
        <v>530513202327.73712</v>
      </c>
      <c r="L667" s="262">
        <f t="shared" ref="L667:AF667" si="279">(M667+M668)/2/((1+L$60/4))</f>
        <v>502075435698.73499</v>
      </c>
      <c r="M667" s="262">
        <f t="shared" si="279"/>
        <v>474037001716.30817</v>
      </c>
      <c r="N667" s="262">
        <f t="shared" si="279"/>
        <v>446226455465.39441</v>
      </c>
      <c r="O667" s="262">
        <f t="shared" si="279"/>
        <v>419432859429.47351</v>
      </c>
      <c r="P667" s="262">
        <f t="shared" si="279"/>
        <v>393944195574.79053</v>
      </c>
      <c r="Q667" s="262">
        <f t="shared" si="279"/>
        <v>369749075434.02966</v>
      </c>
      <c r="R667" s="262">
        <f t="shared" si="279"/>
        <v>345326054100.31122</v>
      </c>
      <c r="S667" s="262">
        <f t="shared" si="279"/>
        <v>322809105704.73657</v>
      </c>
      <c r="T667" s="262">
        <f t="shared" si="279"/>
        <v>302608383631.42181</v>
      </c>
      <c r="U667" s="262">
        <f t="shared" si="279"/>
        <v>284768865939.4024</v>
      </c>
      <c r="V667" s="262">
        <f t="shared" si="279"/>
        <v>268483613359.00452</v>
      </c>
      <c r="W667" s="262">
        <f t="shared" si="279"/>
        <v>255419150823.69156</v>
      </c>
      <c r="X667" s="262">
        <f t="shared" si="279"/>
        <v>246199218501.07681</v>
      </c>
      <c r="Y667" s="262">
        <f t="shared" si="279"/>
        <v>241464444570.67422</v>
      </c>
      <c r="Z667" s="262">
        <f t="shared" si="279"/>
        <v>241655358163.11929</v>
      </c>
      <c r="AA667" s="262">
        <f t="shared" si="279"/>
        <v>249227017487.82751</v>
      </c>
      <c r="AB667" s="262">
        <f t="shared" si="279"/>
        <v>267194017432.4726</v>
      </c>
      <c r="AC667" s="262">
        <f t="shared" si="279"/>
        <v>300823453900.76221</v>
      </c>
      <c r="AD667" s="262">
        <f t="shared" si="279"/>
        <v>359766477109.85382</v>
      </c>
      <c r="AE667" s="262">
        <f t="shared" si="279"/>
        <v>462999300384.21063</v>
      </c>
      <c r="AF667" s="262">
        <f t="shared" si="279"/>
        <v>650520028705.20496</v>
      </c>
      <c r="AG667" s="258">
        <f t="shared" si="272"/>
        <v>1000000000000</v>
      </c>
    </row>
    <row r="668" spans="3:35" outlineLevel="1">
      <c r="C668" s="256" t="s">
        <v>282</v>
      </c>
      <c r="D668" s="256"/>
      <c r="E668" s="262"/>
      <c r="F668" s="262"/>
      <c r="G668" s="262"/>
      <c r="H668" s="262"/>
      <c r="I668" s="262"/>
      <c r="J668" s="262"/>
      <c r="K668" s="262"/>
      <c r="L668" s="262">
        <f>(M668+M669)/2/((1+L$61/4))</f>
        <v>582388604714.6908</v>
      </c>
      <c r="M668" s="262">
        <f t="shared" ref="M668:AF668" si="280">(N668+N669)/2/((1+M$61/4))</f>
        <v>556510901685.8269</v>
      </c>
      <c r="N668" s="262">
        <f t="shared" si="280"/>
        <v>530499151987.06787</v>
      </c>
      <c r="O668" s="262">
        <f t="shared" si="280"/>
        <v>505080778989.8974</v>
      </c>
      <c r="P668" s="262">
        <f t="shared" si="280"/>
        <v>480545345918.23773</v>
      </c>
      <c r="Q668" s="262">
        <f t="shared" si="280"/>
        <v>456909004224.99512</v>
      </c>
      <c r="R668" s="262">
        <f t="shared" si="280"/>
        <v>432709185086.20898</v>
      </c>
      <c r="S668" s="262">
        <f t="shared" si="280"/>
        <v>410034832129.17188</v>
      </c>
      <c r="T668" s="262">
        <f t="shared" si="280"/>
        <v>389355607489.7381</v>
      </c>
      <c r="U668" s="262">
        <f t="shared" si="280"/>
        <v>370789840736.76337</v>
      </c>
      <c r="V668" s="262">
        <f t="shared" si="280"/>
        <v>353571022203.9361</v>
      </c>
      <c r="W668" s="262">
        <f t="shared" si="280"/>
        <v>339489471610.21869</v>
      </c>
      <c r="X668" s="262">
        <f t="shared" si="280"/>
        <v>329293394896.13104</v>
      </c>
      <c r="Y668" s="262">
        <f t="shared" si="280"/>
        <v>323740132701.00293</v>
      </c>
      <c r="Z668" s="262">
        <f t="shared" si="280"/>
        <v>323331103808.50098</v>
      </c>
      <c r="AA668" s="262">
        <f t="shared" si="280"/>
        <v>330642899263.2879</v>
      </c>
      <c r="AB668" s="262">
        <f t="shared" si="280"/>
        <v>348651365153.26971</v>
      </c>
      <c r="AC668" s="262">
        <f t="shared" si="280"/>
        <v>382274931300.68713</v>
      </c>
      <c r="AD668" s="262">
        <f t="shared" si="280"/>
        <v>440019475324.53827</v>
      </c>
      <c r="AE668" s="262">
        <f t="shared" si="280"/>
        <v>537640397792.9939</v>
      </c>
      <c r="AF668" s="262">
        <f t="shared" si="280"/>
        <v>706218569710.08545</v>
      </c>
      <c r="AG668" s="258">
        <f t="shared" si="272"/>
        <v>1000000000000</v>
      </c>
    </row>
    <row r="669" spans="3:35" outlineLevel="1">
      <c r="C669" s="256" t="s">
        <v>285</v>
      </c>
      <c r="D669" s="256"/>
      <c r="E669" s="262"/>
      <c r="F669" s="262"/>
      <c r="G669" s="262"/>
      <c r="H669" s="262"/>
      <c r="I669" s="262"/>
      <c r="J669" s="262"/>
      <c r="K669" s="262"/>
      <c r="L669" s="262"/>
      <c r="M669" s="262">
        <f>(N669+N670)/2/((1+M$62/4))</f>
        <v>631975817983.85815</v>
      </c>
      <c r="N669" s="262">
        <f t="shared" ref="N669:AF669" si="281">(O669+O670)/2/((1+N$62/4))</f>
        <v>608568227193.73926</v>
      </c>
      <c r="O669" s="262">
        <f t="shared" si="281"/>
        <v>585431407282.81116</v>
      </c>
      <c r="P669" s="262">
        <f t="shared" si="281"/>
        <v>562833372130.79871</v>
      </c>
      <c r="Q669" s="262">
        <f t="shared" si="281"/>
        <v>540801454074.99982</v>
      </c>
      <c r="R669" s="262">
        <f t="shared" si="281"/>
        <v>517983235667.39325</v>
      </c>
      <c r="S669" s="262">
        <f t="shared" si="281"/>
        <v>496320792811.36176</v>
      </c>
      <c r="T669" s="262">
        <f t="shared" si="281"/>
        <v>476297671013.85254</v>
      </c>
      <c r="U669" s="262">
        <f t="shared" si="281"/>
        <v>458076925683.83795</v>
      </c>
      <c r="V669" s="262">
        <f t="shared" si="281"/>
        <v>440957690991.15839</v>
      </c>
      <c r="W669" s="262">
        <f t="shared" si="281"/>
        <v>426736781227.05823</v>
      </c>
      <c r="X669" s="262">
        <f t="shared" si="281"/>
        <v>416227255011.802</v>
      </c>
      <c r="Y669" s="262">
        <f t="shared" si="281"/>
        <v>410249539282.32062</v>
      </c>
      <c r="Z669" s="262">
        <f t="shared" si="281"/>
        <v>409338570725.48334</v>
      </c>
      <c r="AA669" s="262">
        <f t="shared" si="281"/>
        <v>416058069684.1731</v>
      </c>
      <c r="AB669" s="262">
        <f t="shared" si="281"/>
        <v>433227893791.19537</v>
      </c>
      <c r="AC669" s="262">
        <f t="shared" si="281"/>
        <v>465282969604.68036</v>
      </c>
      <c r="AD669" s="262">
        <f t="shared" si="281"/>
        <v>519495892419.79498</v>
      </c>
      <c r="AE669" s="262">
        <f t="shared" si="281"/>
        <v>608621850818.10938</v>
      </c>
      <c r="AF669" s="262">
        <f t="shared" si="281"/>
        <v>756364769609.41919</v>
      </c>
      <c r="AG669" s="258">
        <f t="shared" si="272"/>
        <v>1000000000000</v>
      </c>
    </row>
    <row r="670" spans="3:35" outlineLevel="1">
      <c r="C670" s="256" t="s">
        <v>288</v>
      </c>
      <c r="D670" s="256"/>
      <c r="E670" s="262"/>
      <c r="F670" s="262"/>
      <c r="G670" s="262"/>
      <c r="H670" s="262"/>
      <c r="I670" s="262"/>
      <c r="J670" s="262"/>
      <c r="K670" s="262"/>
      <c r="L670" s="262"/>
      <c r="M670" s="262"/>
      <c r="N670" s="262">
        <f>(O670+O671)/2/((1+N$63/4))</f>
        <v>678285984964.25452</v>
      </c>
      <c r="O670" s="262">
        <f t="shared" ref="O670:AF670" si="282">(P670+P671)/2/((1+O$63/4))</f>
        <v>657921534983.2959</v>
      </c>
      <c r="P670" s="262">
        <f t="shared" si="282"/>
        <v>637842139322.32947</v>
      </c>
      <c r="Q670" s="262">
        <f t="shared" si="282"/>
        <v>618076494478.521</v>
      </c>
      <c r="R670" s="262">
        <f t="shared" si="282"/>
        <v>597415013283.01282</v>
      </c>
      <c r="S670" s="262">
        <f t="shared" si="282"/>
        <v>577591319642.09277</v>
      </c>
      <c r="T670" s="262">
        <f t="shared" si="282"/>
        <v>559068126896.74963</v>
      </c>
      <c r="U670" s="262">
        <f t="shared" si="282"/>
        <v>542027277814.41956</v>
      </c>
      <c r="V670" s="262">
        <f t="shared" si="282"/>
        <v>525847647554.06738</v>
      </c>
      <c r="W670" s="262">
        <f t="shared" si="282"/>
        <v>512236433055.38989</v>
      </c>
      <c r="X670" s="262">
        <f t="shared" si="282"/>
        <v>502012936170.74579</v>
      </c>
      <c r="Y670" s="262">
        <f t="shared" si="282"/>
        <v>496005424317.28851</v>
      </c>
      <c r="Z670" s="262">
        <f t="shared" si="282"/>
        <v>494751745727.36542</v>
      </c>
      <c r="AA670" s="262">
        <f t="shared" si="282"/>
        <v>500687017639.78613</v>
      </c>
      <c r="AB670" s="262">
        <f t="shared" si="282"/>
        <v>516389389809.93048</v>
      </c>
      <c r="AC670" s="262">
        <f t="shared" si="282"/>
        <v>545742776444.8927</v>
      </c>
      <c r="AD670" s="262">
        <f t="shared" si="282"/>
        <v>594818082913.2782</v>
      </c>
      <c r="AE670" s="262">
        <f t="shared" si="282"/>
        <v>673747121142.93311</v>
      </c>
      <c r="AF670" s="262">
        <f t="shared" si="282"/>
        <v>800370963533.13</v>
      </c>
      <c r="AG670" s="258">
        <f t="shared" si="272"/>
        <v>1000000000000</v>
      </c>
    </row>
    <row r="671" spans="3:35" outlineLevel="1">
      <c r="C671" s="256" t="s">
        <v>291</v>
      </c>
      <c r="D671" s="256"/>
      <c r="E671" s="262"/>
      <c r="F671" s="262"/>
      <c r="G671" s="262"/>
      <c r="H671" s="262"/>
      <c r="I671" s="262"/>
      <c r="J671" s="262"/>
      <c r="K671" s="262"/>
      <c r="L671" s="262"/>
      <c r="M671" s="262"/>
      <c r="N671" s="262"/>
      <c r="O671" s="262">
        <f>(P671+P672)/2/((1+O$64/4))</f>
        <v>721276116410.7843</v>
      </c>
      <c r="P671" s="262">
        <f t="shared" ref="P671:AF671" si="283">(Q671+Q672)/2/((1+P$64/4))</f>
        <v>703944094442.19116</v>
      </c>
      <c r="Q671" s="262">
        <f t="shared" si="283"/>
        <v>686751275666.64893</v>
      </c>
      <c r="R671" s="262">
        <f t="shared" si="283"/>
        <v>668645798303.98987</v>
      </c>
      <c r="S671" s="262">
        <f t="shared" si="283"/>
        <v>651126704876.90417</v>
      </c>
      <c r="T671" s="262">
        <f t="shared" si="283"/>
        <v>634614079052.18579</v>
      </c>
      <c r="U671" s="262">
        <f t="shared" si="283"/>
        <v>619289159851.46387</v>
      </c>
      <c r="V671" s="262">
        <f t="shared" si="283"/>
        <v>604615513430.57446</v>
      </c>
      <c r="W671" s="262">
        <f t="shared" si="283"/>
        <v>592145667990.36414</v>
      </c>
      <c r="X671" s="262">
        <f t="shared" si="283"/>
        <v>582658374247.87195</v>
      </c>
      <c r="Y671" s="262">
        <f t="shared" si="283"/>
        <v>576943898889.22705</v>
      </c>
      <c r="Z671" s="262">
        <f t="shared" si="283"/>
        <v>575516008228.10596</v>
      </c>
      <c r="AA671" s="262">
        <f t="shared" si="283"/>
        <v>580598012496.23523</v>
      </c>
      <c r="AB671" s="262">
        <f t="shared" si="283"/>
        <v>594475555579.55322</v>
      </c>
      <c r="AC671" s="262">
        <f t="shared" si="283"/>
        <v>620468786205.18103</v>
      </c>
      <c r="AD671" s="262">
        <f t="shared" si="283"/>
        <v>663552405194.34827</v>
      </c>
      <c r="AE671" s="262">
        <f t="shared" si="283"/>
        <v>731666218889.66565</v>
      </c>
      <c r="AF671" s="262">
        <f t="shared" si="283"/>
        <v>838129689361.04919</v>
      </c>
      <c r="AG671" s="258">
        <f t="shared" si="272"/>
        <v>1000000000000</v>
      </c>
    </row>
    <row r="672" spans="3:35" outlineLevel="1">
      <c r="C672" s="256" t="s">
        <v>294</v>
      </c>
      <c r="D672" s="256"/>
      <c r="E672" s="262"/>
      <c r="F672" s="262"/>
      <c r="G672" s="262"/>
      <c r="H672" s="262"/>
      <c r="I672" s="262"/>
      <c r="J672" s="262"/>
      <c r="K672" s="262"/>
      <c r="L672" s="262"/>
      <c r="M672" s="262"/>
      <c r="N672" s="262"/>
      <c r="O672" s="262"/>
      <c r="P672" s="262">
        <f>(Q672+Q673)/2/((1+P$65/4))</f>
        <v>760631011488.30713</v>
      </c>
      <c r="Q672" s="262">
        <f t="shared" ref="Q672:AF672" si="284">(R672+R673)/2/((1+Q$65/4))</f>
        <v>746042118850.64417</v>
      </c>
      <c r="R672" s="262">
        <f t="shared" si="284"/>
        <v>730588284357.32996</v>
      </c>
      <c r="S672" s="262">
        <f t="shared" si="284"/>
        <v>715533914011.28503</v>
      </c>
      <c r="T672" s="262">
        <f t="shared" si="284"/>
        <v>701245907739.78284</v>
      </c>
      <c r="U672" s="262">
        <f t="shared" si="284"/>
        <v>687892604340.23401</v>
      </c>
      <c r="V672" s="262">
        <f t="shared" si="284"/>
        <v>675020489663.89441</v>
      </c>
      <c r="W672" s="262">
        <f t="shared" si="284"/>
        <v>663993131438.27454</v>
      </c>
      <c r="X672" s="262">
        <f t="shared" si="284"/>
        <v>655517845313.01025</v>
      </c>
      <c r="Y672" s="262">
        <f t="shared" si="284"/>
        <v>650315486162.73792</v>
      </c>
      <c r="Z672" s="262">
        <f t="shared" si="284"/>
        <v>648856256206.62195</v>
      </c>
      <c r="AA672" s="262">
        <f t="shared" si="284"/>
        <v>653104205460.61951</v>
      </c>
      <c r="AB672" s="262">
        <f t="shared" si="284"/>
        <v>665033451348.72437</v>
      </c>
      <c r="AC672" s="262">
        <f t="shared" si="284"/>
        <v>687426403022.86096</v>
      </c>
      <c r="AD672" s="262">
        <f t="shared" si="284"/>
        <v>724302375036.93237</v>
      </c>
      <c r="AE672" s="262">
        <f t="shared" si="284"/>
        <v>781827538650.35046</v>
      </c>
      <c r="AF672" s="262">
        <f t="shared" si="284"/>
        <v>869907401074.35632</v>
      </c>
      <c r="AG672" s="258">
        <f t="shared" si="272"/>
        <v>1000000000000</v>
      </c>
    </row>
    <row r="673" spans="3:33" outlineLevel="1">
      <c r="C673" s="256" t="s">
        <v>297</v>
      </c>
      <c r="D673" s="256"/>
      <c r="E673" s="262"/>
      <c r="F673" s="262"/>
      <c r="G673" s="262"/>
      <c r="H673" s="262"/>
      <c r="I673" s="262"/>
      <c r="J673" s="262"/>
      <c r="K673" s="262"/>
      <c r="L673" s="262"/>
      <c r="M673" s="262"/>
      <c r="N673" s="262"/>
      <c r="O673" s="262"/>
      <c r="P673" s="262"/>
      <c r="Q673" s="262">
        <f>(R673+R674)/2/((1+Q$66/4))</f>
        <v>796057594423.72852</v>
      </c>
      <c r="R673" s="262">
        <f t="shared" ref="R673:AF673" si="285">(S673+S674)/2/((1+R$66/4))</f>
        <v>783140729244.44971</v>
      </c>
      <c r="S673" s="262">
        <f t="shared" si="285"/>
        <v>770490553040.43481</v>
      </c>
      <c r="T673" s="262">
        <f t="shared" si="285"/>
        <v>758418400686.47742</v>
      </c>
      <c r="U673" s="262">
        <f t="shared" si="285"/>
        <v>747073322224.05151</v>
      </c>
      <c r="V673" s="262">
        <f t="shared" si="285"/>
        <v>736078579155.13257</v>
      </c>
      <c r="W673" s="262">
        <f t="shared" si="285"/>
        <v>726599268135.76575</v>
      </c>
      <c r="X673" s="262">
        <f t="shared" si="285"/>
        <v>719255457365.81006</v>
      </c>
      <c r="Y673" s="262">
        <f t="shared" si="285"/>
        <v>714681678225.24023</v>
      </c>
      <c r="Z673" s="262">
        <f t="shared" si="285"/>
        <v>713293468310.8573</v>
      </c>
      <c r="AA673" s="262">
        <f t="shared" si="285"/>
        <v>716779464906.98572</v>
      </c>
      <c r="AB673" s="262">
        <f t="shared" si="285"/>
        <v>726808005787.72656</v>
      </c>
      <c r="AC673" s="262">
        <f t="shared" si="285"/>
        <v>745673394751.16394</v>
      </c>
      <c r="AD673" s="262">
        <f t="shared" si="285"/>
        <v>776588727668.29138</v>
      </c>
      <c r="AE673" s="262">
        <f t="shared" si="285"/>
        <v>824316335257.1333</v>
      </c>
      <c r="AF673" s="262">
        <f t="shared" si="285"/>
        <v>896219118037.00146</v>
      </c>
      <c r="AG673" s="258">
        <f t="shared" si="272"/>
        <v>1000000000000</v>
      </c>
    </row>
    <row r="674" spans="3:33" outlineLevel="1">
      <c r="C674" s="256" t="s">
        <v>300</v>
      </c>
      <c r="D674" s="256"/>
      <c r="E674" s="262"/>
      <c r="F674" s="262"/>
      <c r="G674" s="262"/>
      <c r="H674" s="262"/>
      <c r="I674" s="262"/>
      <c r="J674" s="262"/>
      <c r="K674" s="262"/>
      <c r="L674" s="262"/>
      <c r="M674" s="262"/>
      <c r="N674" s="262"/>
      <c r="O674" s="262"/>
      <c r="P674" s="262"/>
      <c r="Q674" s="262"/>
      <c r="R674" s="262">
        <f>(S674+S675)/2/((1+R$67/4))</f>
        <v>826858178126.2876</v>
      </c>
      <c r="S674" s="262">
        <f t="shared" ref="S674:AF674" si="286">(T674+T675)/2/((1+S$67/4))</f>
        <v>816415259624.42371</v>
      </c>
      <c r="T674" s="262">
        <f t="shared" si="286"/>
        <v>806406384527.83301</v>
      </c>
      <c r="U674" s="262">
        <f t="shared" si="286"/>
        <v>796959125336.09204</v>
      </c>
      <c r="V674" s="262">
        <f t="shared" si="286"/>
        <v>787764982593.17358</v>
      </c>
      <c r="W674" s="262">
        <f t="shared" si="286"/>
        <v>779798136631.99414</v>
      </c>
      <c r="X674" s="262">
        <f t="shared" si="286"/>
        <v>773587358159.79285</v>
      </c>
      <c r="Y674" s="262">
        <f t="shared" si="286"/>
        <v>769675720840.96338</v>
      </c>
      <c r="Z674" s="262">
        <f t="shared" si="286"/>
        <v>768420246554.09998</v>
      </c>
      <c r="AA674" s="262">
        <f t="shared" si="286"/>
        <v>771241219898.34448</v>
      </c>
      <c r="AB674" s="262">
        <f t="shared" si="286"/>
        <v>779523551725.99011</v>
      </c>
      <c r="AC674" s="262">
        <f t="shared" si="286"/>
        <v>795134428899.05994</v>
      </c>
      <c r="AD674" s="262">
        <f t="shared" si="286"/>
        <v>820622123767.46716</v>
      </c>
      <c r="AE674" s="262">
        <f t="shared" si="286"/>
        <v>859653724540.33118</v>
      </c>
      <c r="AF674" s="262">
        <f t="shared" si="286"/>
        <v>917712583238.60437</v>
      </c>
      <c r="AG674" s="258">
        <f t="shared" si="272"/>
        <v>1000000000000</v>
      </c>
    </row>
    <row r="675" spans="3:33" outlineLevel="1">
      <c r="C675" s="256" t="s">
        <v>303</v>
      </c>
      <c r="D675" s="256"/>
      <c r="E675" s="262"/>
      <c r="F675" s="262"/>
      <c r="G675" s="262"/>
      <c r="H675" s="262"/>
      <c r="I675" s="262"/>
      <c r="J675" s="262"/>
      <c r="K675" s="262"/>
      <c r="L675" s="262"/>
      <c r="M675" s="262"/>
      <c r="N675" s="262"/>
      <c r="O675" s="262"/>
      <c r="P675" s="262"/>
      <c r="Q675" s="262"/>
      <c r="R675" s="262"/>
      <c r="S675" s="262">
        <f>(T675+T676)/2/((1+S$68/4))</f>
        <v>854162556067.66772</v>
      </c>
      <c r="T675" s="262">
        <f t="shared" ref="T675:AF675" si="287">(U675+U676)/2/((1+T$68/4))</f>
        <v>845987368881.43042</v>
      </c>
      <c r="U675" s="262">
        <f t="shared" si="287"/>
        <v>838244364166.10754</v>
      </c>
      <c r="V675" s="262">
        <f t="shared" si="287"/>
        <v>830683845900.28552</v>
      </c>
      <c r="W675" s="262">
        <f t="shared" si="287"/>
        <v>824106638643.65039</v>
      </c>
      <c r="X675" s="262">
        <f t="shared" si="287"/>
        <v>818954054745.52234</v>
      </c>
      <c r="Y675" s="262">
        <f t="shared" si="287"/>
        <v>815680745091.53821</v>
      </c>
      <c r="Z675" s="262">
        <f t="shared" si="287"/>
        <v>814586636856.91528</v>
      </c>
      <c r="AA675" s="262">
        <f t="shared" si="287"/>
        <v>816845412695.76245</v>
      </c>
      <c r="AB675" s="262">
        <f t="shared" si="287"/>
        <v>823590110455.34973</v>
      </c>
      <c r="AC675" s="262">
        <f t="shared" si="287"/>
        <v>836324389183.07397</v>
      </c>
      <c r="AD675" s="262">
        <f t="shared" si="287"/>
        <v>857057324354.59509</v>
      </c>
      <c r="AE675" s="262">
        <f t="shared" si="287"/>
        <v>888609036880.76563</v>
      </c>
      <c r="AF675" s="262">
        <f t="shared" si="287"/>
        <v>935077122127.02368</v>
      </c>
      <c r="AG675" s="258">
        <f t="shared" si="272"/>
        <v>1000000000000</v>
      </c>
    </row>
    <row r="676" spans="3:33" outlineLevel="1">
      <c r="C676" s="256" t="s">
        <v>306</v>
      </c>
      <c r="D676" s="256"/>
      <c r="E676" s="262"/>
      <c r="F676" s="262"/>
      <c r="G676" s="262"/>
      <c r="H676" s="262"/>
      <c r="I676" s="262"/>
      <c r="J676" s="262"/>
      <c r="K676" s="262"/>
      <c r="L676" s="262"/>
      <c r="M676" s="262"/>
      <c r="N676" s="262"/>
      <c r="O676" s="262"/>
      <c r="P676" s="262"/>
      <c r="Q676" s="262"/>
      <c r="R676" s="262"/>
      <c r="S676" s="262"/>
      <c r="T676" s="262">
        <f>(U676+U677)/2/((1+T$69/4))</f>
        <v>878186443740.86829</v>
      </c>
      <c r="U676" s="262">
        <f t="shared" ref="U676:AF676" si="288">(V676+V677)/2/((1+U$69/4))</f>
        <v>871919070169.19324</v>
      </c>
      <c r="V676" s="262">
        <f t="shared" si="288"/>
        <v>865783524289.48962</v>
      </c>
      <c r="W676" s="262">
        <f t="shared" si="288"/>
        <v>860429431979.86426</v>
      </c>
      <c r="X676" s="262">
        <f t="shared" si="288"/>
        <v>856218991205.84595</v>
      </c>
      <c r="Y676" s="262">
        <f t="shared" si="288"/>
        <v>853526301396.57861</v>
      </c>
      <c r="Z676" s="262">
        <f t="shared" si="288"/>
        <v>852598879987.01135</v>
      </c>
      <c r="AA676" s="262">
        <f t="shared" si="288"/>
        <v>854393086909.35217</v>
      </c>
      <c r="AB676" s="262">
        <f t="shared" si="288"/>
        <v>859825115315.08276</v>
      </c>
      <c r="AC676" s="262">
        <f t="shared" si="288"/>
        <v>870095729751.40479</v>
      </c>
      <c r="AD676" s="262">
        <f t="shared" si="288"/>
        <v>886781921643.19141</v>
      </c>
      <c r="AE676" s="262">
        <f t="shared" si="288"/>
        <v>912052041074.27209</v>
      </c>
      <c r="AF676" s="262">
        <f t="shared" si="288"/>
        <v>948981056226.91284</v>
      </c>
      <c r="AG676" s="258">
        <f t="shared" si="272"/>
        <v>1000000000000</v>
      </c>
    </row>
    <row r="677" spans="3:33" outlineLevel="1">
      <c r="C677" s="256" t="s">
        <v>309</v>
      </c>
      <c r="D677" s="256"/>
      <c r="E677" s="262"/>
      <c r="F677" s="262"/>
      <c r="G677" s="262"/>
      <c r="H677" s="262"/>
      <c r="I677" s="262"/>
      <c r="J677" s="262"/>
      <c r="K677" s="262"/>
      <c r="L677" s="262"/>
      <c r="M677" s="262"/>
      <c r="N677" s="262"/>
      <c r="O677" s="262"/>
      <c r="P677" s="262"/>
      <c r="Q677" s="262"/>
      <c r="R677" s="262"/>
      <c r="S677" s="262"/>
      <c r="T677" s="262"/>
      <c r="U677" s="262">
        <f>(V677+V678)/2/((1+U$70/4))</f>
        <v>899073839006.08179</v>
      </c>
      <c r="V677" s="262">
        <f t="shared" ref="V677:AF677" si="289">(W677+W678)/2/((1+V$70/4))</f>
        <v>894146062523.42957</v>
      </c>
      <c r="W677" s="262">
        <f t="shared" si="289"/>
        <v>889835514619.76074</v>
      </c>
      <c r="X677" s="262">
        <f t="shared" si="289"/>
        <v>886435611580.44763</v>
      </c>
      <c r="Y677" s="262">
        <f t="shared" si="289"/>
        <v>884250040644.78052</v>
      </c>
      <c r="Z677" s="262">
        <f t="shared" si="289"/>
        <v>883480223770.86292</v>
      </c>
      <c r="AA677" s="262">
        <f t="shared" si="289"/>
        <v>884896815245.26892</v>
      </c>
      <c r="AB677" s="262">
        <f t="shared" si="289"/>
        <v>889233781508.62854</v>
      </c>
      <c r="AC677" s="262">
        <f t="shared" si="289"/>
        <v>897443625098.20105</v>
      </c>
      <c r="AD677" s="262">
        <f t="shared" si="289"/>
        <v>910760104072.5376</v>
      </c>
      <c r="AE677" s="262">
        <f t="shared" si="289"/>
        <v>930851142200.74268</v>
      </c>
      <c r="AF677" s="262">
        <f t="shared" si="289"/>
        <v>960034579613.0553</v>
      </c>
      <c r="AG677" s="258">
        <f t="shared" si="272"/>
        <v>1000000000000</v>
      </c>
    </row>
    <row r="678" spans="3:33" outlineLevel="1">
      <c r="C678" s="256" t="s">
        <v>312</v>
      </c>
      <c r="D678" s="256"/>
      <c r="E678" s="262"/>
      <c r="F678" s="262"/>
      <c r="G678" s="262"/>
      <c r="H678" s="262"/>
      <c r="I678" s="262"/>
      <c r="J678" s="262"/>
      <c r="K678" s="262"/>
      <c r="L678" s="262"/>
      <c r="M678" s="262"/>
      <c r="N678" s="262"/>
      <c r="O678" s="262"/>
      <c r="P678" s="262"/>
      <c r="Q678" s="262"/>
      <c r="R678" s="262"/>
      <c r="S678" s="262"/>
      <c r="T678" s="262"/>
      <c r="U678" s="262"/>
      <c r="V678" s="262">
        <f>(W678+W679)/2/((1+V$71/4))</f>
        <v>916849684434.20911</v>
      </c>
      <c r="W678" s="262">
        <f t="shared" ref="W678:AF678" si="290">(X678+X679)/2/((1+W$71/4))</f>
        <v>913409169513.70667</v>
      </c>
      <c r="X678" s="262">
        <f t="shared" si="290"/>
        <v>910689204262.7616</v>
      </c>
      <c r="Y678" s="262">
        <f t="shared" si="290"/>
        <v>908933731401.70923</v>
      </c>
      <c r="Z678" s="262">
        <f t="shared" si="290"/>
        <v>908304868950.52783</v>
      </c>
      <c r="AA678" s="262">
        <f t="shared" si="290"/>
        <v>909418206230.62244</v>
      </c>
      <c r="AB678" s="262">
        <f t="shared" si="290"/>
        <v>912857392378.06177</v>
      </c>
      <c r="AC678" s="262">
        <f t="shared" si="290"/>
        <v>919374021099.43787</v>
      </c>
      <c r="AD678" s="262">
        <f t="shared" si="290"/>
        <v>929930938641.53687</v>
      </c>
      <c r="AE678" s="262">
        <f t="shared" si="290"/>
        <v>945812074832.92456</v>
      </c>
      <c r="AF678" s="262">
        <f t="shared" si="290"/>
        <v>968772104086.41663</v>
      </c>
      <c r="AG678" s="258">
        <f t="shared" si="272"/>
        <v>1000000000000</v>
      </c>
    </row>
    <row r="679" spans="3:33" outlineLevel="1">
      <c r="C679" s="256" t="s">
        <v>315</v>
      </c>
      <c r="D679" s="256"/>
      <c r="E679" s="262"/>
      <c r="F679" s="262"/>
      <c r="G679" s="262"/>
      <c r="H679" s="262"/>
      <c r="I679" s="262"/>
      <c r="J679" s="262"/>
      <c r="K679" s="262"/>
      <c r="L679" s="262"/>
      <c r="M679" s="262"/>
      <c r="N679" s="262"/>
      <c r="O679" s="262"/>
      <c r="P679" s="262"/>
      <c r="Q679" s="262"/>
      <c r="R679" s="262"/>
      <c r="S679" s="262"/>
      <c r="T679" s="262"/>
      <c r="U679" s="262"/>
      <c r="V679" s="262"/>
      <c r="W679" s="262">
        <f>(X679+X680)/2/((1+W$72/4))</f>
        <v>932162333297.30432</v>
      </c>
      <c r="X679" s="262">
        <f t="shared" ref="X679:AF679" si="291">(Y679+Y680)/2/((1+X$72/4))</f>
        <v>930002086740.29199</v>
      </c>
      <c r="Y679" s="262">
        <f t="shared" si="291"/>
        <v>928603547823.19141</v>
      </c>
      <c r="Z679" s="262">
        <f t="shared" si="291"/>
        <v>928096082523.52844</v>
      </c>
      <c r="AA679" s="262">
        <f t="shared" si="291"/>
        <v>928968045404.27246</v>
      </c>
      <c r="AB679" s="262">
        <f t="shared" si="291"/>
        <v>931680852751.62292</v>
      </c>
      <c r="AC679" s="262">
        <f t="shared" si="291"/>
        <v>936825109723.0813</v>
      </c>
      <c r="AD679" s="262">
        <f t="shared" si="291"/>
        <v>945150841414.7981</v>
      </c>
      <c r="AE679" s="262">
        <f t="shared" si="291"/>
        <v>957647218253.4187</v>
      </c>
      <c r="AF679" s="262">
        <f t="shared" si="291"/>
        <v>975647824337.09705</v>
      </c>
      <c r="AG679" s="258">
        <f t="shared" si="272"/>
        <v>1000000000000</v>
      </c>
    </row>
    <row r="680" spans="3:33" outlineLevel="1">
      <c r="C680" s="256" t="s">
        <v>764</v>
      </c>
      <c r="D680" s="256"/>
      <c r="E680" s="262"/>
      <c r="F680" s="262"/>
      <c r="G680" s="262"/>
      <c r="H680" s="262"/>
      <c r="I680" s="262"/>
      <c r="J680" s="262"/>
      <c r="K680" s="262"/>
      <c r="L680" s="262"/>
      <c r="M680" s="262"/>
      <c r="N680" s="262"/>
      <c r="O680" s="262"/>
      <c r="P680" s="262"/>
      <c r="Q680" s="262"/>
      <c r="R680" s="262"/>
      <c r="S680" s="262"/>
      <c r="T680" s="262"/>
      <c r="U680" s="262"/>
      <c r="V680" s="262"/>
      <c r="W680" s="262"/>
      <c r="X680" s="262">
        <f>(Y680+Y681)/2/((1+X$73/4))</f>
        <v>945285308259.61658</v>
      </c>
      <c r="Y680" s="262">
        <f t="shared" ref="Y680:AF680" si="292">(Z680+Z681)/2/((1+Y$73/4))</f>
        <v>944178197444.89087</v>
      </c>
      <c r="Z680" s="262">
        <f t="shared" si="292"/>
        <v>943772529294.1958</v>
      </c>
      <c r="AA680" s="262">
        <f t="shared" si="292"/>
        <v>944453642075.44287</v>
      </c>
      <c r="AB680" s="262">
        <f t="shared" si="292"/>
        <v>946584649795.50232</v>
      </c>
      <c r="AC680" s="262">
        <f t="shared" si="292"/>
        <v>950628143737.12549</v>
      </c>
      <c r="AD680" s="262">
        <f t="shared" si="292"/>
        <v>957167547461.08948</v>
      </c>
      <c r="AE680" s="262">
        <f t="shared" si="292"/>
        <v>966965574335.69421</v>
      </c>
      <c r="AF680" s="262">
        <f t="shared" si="292"/>
        <v>981039286505.37927</v>
      </c>
      <c r="AG680" s="258">
        <f t="shared" si="272"/>
        <v>1000000000000</v>
      </c>
    </row>
    <row r="681" spans="3:33" outlineLevel="1">
      <c r="C681" s="256" t="s">
        <v>765</v>
      </c>
      <c r="D681" s="256"/>
      <c r="E681" s="262"/>
      <c r="F681" s="262"/>
      <c r="G681" s="262"/>
      <c r="H681" s="262"/>
      <c r="I681" s="262"/>
      <c r="J681" s="262"/>
      <c r="K681" s="262"/>
      <c r="L681" s="262"/>
      <c r="M681" s="262"/>
      <c r="N681" s="262"/>
      <c r="O681" s="262"/>
      <c r="P681" s="262"/>
      <c r="Q681" s="262"/>
      <c r="R681" s="262"/>
      <c r="S681" s="262"/>
      <c r="T681" s="262"/>
      <c r="U681" s="262"/>
      <c r="V681" s="262"/>
      <c r="W681" s="262"/>
      <c r="X681" s="262"/>
      <c r="Y681" s="262">
        <f>(Z681+Z682)/2/((1+Y$74/4))</f>
        <v>956449012758.52148</v>
      </c>
      <c r="Z681" s="262">
        <f t="shared" ref="Z681:AF681" si="293">(AA681+AA682)/2/((1+Z$74/4))</f>
        <v>956127062444.41882</v>
      </c>
      <c r="AA681" s="262">
        <f t="shared" si="293"/>
        <v>956658022792.89685</v>
      </c>
      <c r="AB681" s="262">
        <f t="shared" si="293"/>
        <v>958326624350.57251</v>
      </c>
      <c r="AC681" s="262">
        <f t="shared" si="293"/>
        <v>961494270164.25989</v>
      </c>
      <c r="AD681" s="262">
        <f t="shared" si="293"/>
        <v>966614305195.61865</v>
      </c>
      <c r="AE681" s="262">
        <f t="shared" si="293"/>
        <v>974275276277.32556</v>
      </c>
      <c r="AF681" s="262">
        <f t="shared" si="293"/>
        <v>985255142629.3158</v>
      </c>
      <c r="AG681" s="258">
        <f t="shared" si="272"/>
        <v>1000000000000</v>
      </c>
    </row>
    <row r="682" spans="3:33" outlineLevel="1">
      <c r="C682" s="256" t="s">
        <v>766</v>
      </c>
      <c r="D682" s="256"/>
      <c r="E682" s="262"/>
      <c r="F682" s="262"/>
      <c r="G682" s="262"/>
      <c r="H682" s="262"/>
      <c r="I682" s="262"/>
      <c r="J682" s="262"/>
      <c r="K682" s="262"/>
      <c r="L682" s="262"/>
      <c r="M682" s="262"/>
      <c r="N682" s="262"/>
      <c r="O682" s="262"/>
      <c r="P682" s="262"/>
      <c r="Q682" s="262"/>
      <c r="R682" s="262"/>
      <c r="S682" s="262"/>
      <c r="T682" s="262"/>
      <c r="U682" s="262"/>
      <c r="V682" s="262"/>
      <c r="W682" s="262"/>
      <c r="X682" s="262"/>
      <c r="Y682" s="262"/>
      <c r="Z682" s="262">
        <f>(AA682+AA683)/2/((1+Z$75/4))</f>
        <v>965825318662.30127</v>
      </c>
      <c r="AA682" s="262">
        <f t="shared" ref="AA682:AF682" si="294">(AB682+AB683)/2/((1+AA$75/4))</f>
        <v>966238588135.58789</v>
      </c>
      <c r="AB682" s="262">
        <f t="shared" si="294"/>
        <v>967541854829.56445</v>
      </c>
      <c r="AC682" s="262">
        <f t="shared" si="294"/>
        <v>970016907151.40833</v>
      </c>
      <c r="AD682" s="262">
        <f t="shared" si="294"/>
        <v>974015727392.03857</v>
      </c>
      <c r="AE682" s="262">
        <f t="shared" si="294"/>
        <v>979992767324.19836</v>
      </c>
      <c r="AF682" s="262">
        <f t="shared" si="294"/>
        <v>988544561822.2179</v>
      </c>
      <c r="AG682" s="258">
        <f t="shared" si="272"/>
        <v>1000000000000</v>
      </c>
    </row>
    <row r="683" spans="3:33" outlineLevel="1">
      <c r="C683" s="256" t="s">
        <v>767</v>
      </c>
      <c r="D683" s="256"/>
      <c r="E683" s="262"/>
      <c r="F683" s="262"/>
      <c r="G683" s="262"/>
      <c r="H683" s="262"/>
      <c r="I683" s="262"/>
      <c r="J683" s="262"/>
      <c r="K683" s="262"/>
      <c r="L683" s="262"/>
      <c r="M683" s="262"/>
      <c r="N683" s="262"/>
      <c r="O683" s="262"/>
      <c r="P683" s="262"/>
      <c r="Q683" s="262"/>
      <c r="R683" s="262"/>
      <c r="S683" s="262"/>
      <c r="T683" s="262"/>
      <c r="U683" s="262"/>
      <c r="V683" s="262"/>
      <c r="W683" s="262"/>
      <c r="X683" s="262"/>
      <c r="Y683" s="262"/>
      <c r="Z683" s="262"/>
      <c r="AA683" s="262">
        <f>(AB683+AB684)/2/((1+AA$76/4))</f>
        <v>973736386184.48914</v>
      </c>
      <c r="AB683" s="262">
        <f t="shared" ref="AB683:AF683" si="295">(AC683+AC684)/2/((1+AB$76/4))</f>
        <v>974752330263.67688</v>
      </c>
      <c r="AC683" s="262">
        <f t="shared" si="295"/>
        <v>976682306642.75208</v>
      </c>
      <c r="AD683" s="262">
        <f t="shared" si="295"/>
        <v>979799428930.59766</v>
      </c>
      <c r="AE683" s="262">
        <f t="shared" si="295"/>
        <v>984454802105.19666</v>
      </c>
      <c r="AF683" s="262">
        <f t="shared" si="295"/>
        <v>991106770771.68433</v>
      </c>
      <c r="AG683" s="258">
        <f t="shared" si="272"/>
        <v>1000000000000</v>
      </c>
    </row>
    <row r="684" spans="3:33" outlineLevel="1">
      <c r="C684" s="256" t="s">
        <v>768</v>
      </c>
      <c r="D684" s="256"/>
      <c r="E684" s="262"/>
      <c r="F684" s="262"/>
      <c r="G684" s="262"/>
      <c r="H684" s="262"/>
      <c r="I684" s="262"/>
      <c r="J684" s="262"/>
      <c r="K684" s="262"/>
      <c r="L684" s="262"/>
      <c r="M684" s="262"/>
      <c r="N684" s="262"/>
      <c r="O684" s="262"/>
      <c r="P684" s="262"/>
      <c r="Q684" s="262"/>
      <c r="R684" s="262"/>
      <c r="S684" s="262"/>
      <c r="T684" s="262"/>
      <c r="U684" s="262"/>
      <c r="V684" s="262"/>
      <c r="W684" s="262"/>
      <c r="X684" s="262"/>
      <c r="Y684" s="262"/>
      <c r="Z684" s="262"/>
      <c r="AA684" s="262"/>
      <c r="AB684" s="262">
        <f>(AC684+AC685)/2/((1+AB$77/4))</f>
        <v>980380989282.28674</v>
      </c>
      <c r="AC684" s="262">
        <f t="shared" ref="AC684:AF684" si="296">(AD684+AD685)/2/((1+AC$77/4))</f>
        <v>981883563427.17456</v>
      </c>
      <c r="AD684" s="262">
        <f t="shared" si="296"/>
        <v>984309756251.51965</v>
      </c>
      <c r="AE684" s="262">
        <f t="shared" si="296"/>
        <v>987930953082.8656</v>
      </c>
      <c r="AF684" s="262">
        <f t="shared" si="296"/>
        <v>993099897065.04395</v>
      </c>
      <c r="AG684" s="258">
        <f t="shared" si="272"/>
        <v>1000000000000</v>
      </c>
    </row>
    <row r="685" spans="3:33" outlineLevel="1">
      <c r="C685" s="256" t="s">
        <v>769</v>
      </c>
      <c r="D685" s="256"/>
      <c r="E685" s="262"/>
      <c r="F685" s="262"/>
      <c r="G685" s="262"/>
      <c r="H685" s="262"/>
      <c r="I685" s="262"/>
      <c r="J685" s="262"/>
      <c r="K685" s="262"/>
      <c r="L685" s="262"/>
      <c r="M685" s="262"/>
      <c r="N685" s="262"/>
      <c r="O685" s="262"/>
      <c r="P685" s="262"/>
      <c r="Q685" s="262"/>
      <c r="R685" s="262"/>
      <c r="S685" s="262"/>
      <c r="T685" s="262"/>
      <c r="U685" s="262"/>
      <c r="V685" s="262"/>
      <c r="W685" s="262"/>
      <c r="X685" s="262"/>
      <c r="Y685" s="262"/>
      <c r="Z685" s="262"/>
      <c r="AA685" s="262"/>
      <c r="AB685" s="262"/>
      <c r="AC685" s="262">
        <f>(AD685+AD686)/2/((1+AC$78/4))</f>
        <v>985935256616.92639</v>
      </c>
      <c r="AD685" s="262">
        <f t="shared" ref="AD685:AF685" si="297">(AE685+AE686)/2/((1+AD$78/4))</f>
        <v>987821473658.1604</v>
      </c>
      <c r="AE685" s="262">
        <f t="shared" si="297"/>
        <v>990635359170.9812</v>
      </c>
      <c r="AF685" s="262">
        <f t="shared" si="297"/>
        <v>994648741150.72559</v>
      </c>
      <c r="AG685" s="258">
        <f t="shared" si="272"/>
        <v>1000000000000</v>
      </c>
    </row>
    <row r="686" spans="3:33" outlineLevel="1">
      <c r="C686" s="256" t="s">
        <v>770</v>
      </c>
      <c r="D686" s="256"/>
      <c r="E686" s="262"/>
      <c r="F686" s="262"/>
      <c r="G686" s="262"/>
      <c r="H686" s="262"/>
      <c r="I686" s="262"/>
      <c r="J686" s="262"/>
      <c r="K686" s="262"/>
      <c r="L686" s="262"/>
      <c r="M686" s="262"/>
      <c r="N686" s="262"/>
      <c r="O686" s="262"/>
      <c r="P686" s="262"/>
      <c r="Q686" s="262"/>
      <c r="R686" s="262"/>
      <c r="S686" s="262"/>
      <c r="T686" s="262"/>
      <c r="U686" s="262"/>
      <c r="V686" s="262"/>
      <c r="W686" s="262"/>
      <c r="X686" s="262"/>
      <c r="Y686" s="262"/>
      <c r="Z686" s="262"/>
      <c r="AA686" s="262"/>
      <c r="AB686" s="262"/>
      <c r="AC686" s="262"/>
      <c r="AD686" s="262">
        <f>(AE686+AE687)/2/((1+AD$79/4))</f>
        <v>990552303376.31775</v>
      </c>
      <c r="AE686" s="262">
        <f t="shared" ref="AE686:AF686" si="298">(AF686+AF687)/2/((1+AE$79/4))</f>
        <v>992737127930.26367</v>
      </c>
      <c r="AF686" s="262">
        <f t="shared" si="298"/>
        <v>995851373497.09973</v>
      </c>
      <c r="AG686" s="258">
        <f t="shared" si="272"/>
        <v>1000000000000</v>
      </c>
    </row>
    <row r="687" spans="3:33" outlineLevel="1">
      <c r="C687" s="256" t="s">
        <v>771</v>
      </c>
      <c r="D687" s="256"/>
      <c r="E687" s="262"/>
      <c r="F687" s="262"/>
      <c r="G687" s="262"/>
      <c r="H687" s="262"/>
      <c r="I687" s="262"/>
      <c r="J687" s="262"/>
      <c r="K687" s="262"/>
      <c r="L687" s="262"/>
      <c r="M687" s="262"/>
      <c r="N687" s="262"/>
      <c r="O687" s="262"/>
      <c r="P687" s="262"/>
      <c r="Q687" s="262"/>
      <c r="R687" s="262"/>
      <c r="S687" s="262"/>
      <c r="T687" s="262"/>
      <c r="U687" s="262"/>
      <c r="V687" s="262"/>
      <c r="W687" s="262"/>
      <c r="X687" s="262"/>
      <c r="Y687" s="262"/>
      <c r="Z687" s="262"/>
      <c r="AA687" s="262"/>
      <c r="AB687" s="262"/>
      <c r="AC687" s="262"/>
      <c r="AD687" s="262"/>
      <c r="AE687" s="262">
        <f>(AF687+AF688)/2/((1+AE$80/4))</f>
        <v>994369204972.70911</v>
      </c>
      <c r="AF687" s="262">
        <f t="shared" ref="AF687" si="299">(AG687+AG688)/2/((1+AF$80/4))</f>
        <v>996784602125.15857</v>
      </c>
      <c r="AG687" s="258">
        <f t="shared" si="272"/>
        <v>1000000000000</v>
      </c>
    </row>
    <row r="688" spans="3:33" outlineLevel="1">
      <c r="C688" s="256" t="s">
        <v>772</v>
      </c>
      <c r="D688" s="256"/>
      <c r="E688" s="262"/>
      <c r="F688" s="262"/>
      <c r="G688" s="262"/>
      <c r="H688" s="262"/>
      <c r="I688" s="262"/>
      <c r="J688" s="262"/>
      <c r="K688" s="262"/>
      <c r="L688" s="262"/>
      <c r="M688" s="262"/>
      <c r="N688" s="262"/>
      <c r="O688" s="262"/>
      <c r="P688" s="262"/>
      <c r="Q688" s="262"/>
      <c r="R688" s="262"/>
      <c r="S688" s="262"/>
      <c r="T688" s="262"/>
      <c r="U688" s="262"/>
      <c r="V688" s="262"/>
      <c r="W688" s="262"/>
      <c r="X688" s="262"/>
      <c r="Y688" s="262"/>
      <c r="Z688" s="262"/>
      <c r="AA688" s="262"/>
      <c r="AB688" s="262"/>
      <c r="AC688" s="262"/>
      <c r="AD688" s="262"/>
      <c r="AE688" s="262"/>
      <c r="AF688" s="262">
        <f>(AG688+AG689)/2/((1+AF$81/4))</f>
        <v>997508427307.98035</v>
      </c>
      <c r="AG688" s="258">
        <f t="shared" si="272"/>
        <v>1000000000000</v>
      </c>
    </row>
    <row r="689" spans="3:36" outlineLevel="1">
      <c r="C689" s="256" t="s">
        <v>824</v>
      </c>
      <c r="D689" s="256"/>
      <c r="E689" s="262"/>
      <c r="F689" s="262"/>
      <c r="G689" s="262"/>
      <c r="H689" s="262"/>
      <c r="I689" s="262"/>
      <c r="J689" s="262"/>
      <c r="K689" s="262"/>
      <c r="L689" s="262"/>
      <c r="M689" s="262"/>
      <c r="N689" s="262"/>
      <c r="O689" s="262"/>
      <c r="P689" s="262"/>
      <c r="Q689" s="262"/>
      <c r="R689" s="262"/>
      <c r="S689" s="262"/>
      <c r="T689" s="262"/>
      <c r="U689" s="262"/>
      <c r="V689" s="262"/>
      <c r="W689" s="262"/>
      <c r="X689" s="262"/>
      <c r="Y689" s="262"/>
      <c r="Z689" s="262"/>
      <c r="AA689" s="262"/>
      <c r="AB689" s="262"/>
      <c r="AC689" s="262"/>
      <c r="AD689" s="262"/>
      <c r="AE689" s="262"/>
      <c r="AF689" s="262"/>
      <c r="AG689" s="258">
        <f t="shared" si="272"/>
        <v>1000000000000</v>
      </c>
    </row>
    <row r="690" spans="3:36" outlineLevel="1">
      <c r="C690" s="256" t="s">
        <v>2377</v>
      </c>
      <c r="D690" s="257"/>
      <c r="E690" s="255"/>
      <c r="F690" s="255"/>
      <c r="G690" s="255"/>
      <c r="H690" s="255"/>
      <c r="I690" s="255"/>
      <c r="J690" s="255"/>
      <c r="K690" s="255"/>
      <c r="L690" s="255"/>
      <c r="M690" s="255"/>
      <c r="N690" s="255"/>
      <c r="O690" s="255"/>
      <c r="P690" s="255"/>
      <c r="Q690" s="255"/>
      <c r="R690" s="255"/>
      <c r="S690" s="255"/>
      <c r="T690" s="255"/>
      <c r="U690" s="255"/>
      <c r="V690" s="255"/>
      <c r="W690" s="172"/>
    </row>
    <row r="691" spans="3:36" outlineLevel="1"/>
    <row r="692" spans="3:36" outlineLevel="1">
      <c r="C692" s="256"/>
      <c r="D692" s="256" t="s">
        <v>256</v>
      </c>
      <c r="E692" s="256" t="s">
        <v>257</v>
      </c>
      <c r="F692" s="256" t="s">
        <v>262</v>
      </c>
      <c r="G692" s="256" t="s">
        <v>265</v>
      </c>
      <c r="H692" s="256" t="s">
        <v>268</v>
      </c>
      <c r="I692" s="256" t="s">
        <v>271</v>
      </c>
      <c r="J692" s="256" t="s">
        <v>274</v>
      </c>
      <c r="K692" s="256" t="s">
        <v>277</v>
      </c>
      <c r="L692" s="256" t="s">
        <v>280</v>
      </c>
      <c r="M692" s="256" t="s">
        <v>283</v>
      </c>
      <c r="N692" s="256" t="s">
        <v>286</v>
      </c>
      <c r="O692" s="256" t="s">
        <v>289</v>
      </c>
      <c r="P692" s="256" t="s">
        <v>292</v>
      </c>
      <c r="Q692" s="256" t="s">
        <v>295</v>
      </c>
      <c r="R692" s="256" t="s">
        <v>298</v>
      </c>
      <c r="S692" s="256" t="s">
        <v>301</v>
      </c>
      <c r="T692" s="256" t="s">
        <v>304</v>
      </c>
      <c r="U692" s="256" t="s">
        <v>307</v>
      </c>
      <c r="V692" s="256" t="s">
        <v>310</v>
      </c>
      <c r="W692" s="256" t="s">
        <v>313</v>
      </c>
      <c r="X692" s="256" t="s">
        <v>804</v>
      </c>
      <c r="Y692" s="256" t="s">
        <v>805</v>
      </c>
      <c r="Z692" s="256" t="s">
        <v>806</v>
      </c>
      <c r="AA692" s="256" t="s">
        <v>807</v>
      </c>
      <c r="AB692" s="256" t="s">
        <v>808</v>
      </c>
      <c r="AC692" s="256" t="s">
        <v>809</v>
      </c>
      <c r="AD692" s="256" t="s">
        <v>810</v>
      </c>
      <c r="AE692" s="256" t="s">
        <v>811</v>
      </c>
      <c r="AF692" s="256" t="s">
        <v>812</v>
      </c>
      <c r="AG692" s="256" t="s">
        <v>813</v>
      </c>
    </row>
    <row r="693" spans="3:36" outlineLevel="1">
      <c r="C693" s="256" t="s">
        <v>258</v>
      </c>
      <c r="D693" s="256"/>
      <c r="E693" s="256" t="s">
        <v>259</v>
      </c>
      <c r="F693" s="256" t="s">
        <v>263</v>
      </c>
      <c r="G693" s="256" t="s">
        <v>266</v>
      </c>
      <c r="H693" s="256" t="s">
        <v>269</v>
      </c>
      <c r="I693" s="256" t="s">
        <v>272</v>
      </c>
      <c r="J693" s="256" t="s">
        <v>275</v>
      </c>
      <c r="K693" s="256" t="s">
        <v>278</v>
      </c>
      <c r="L693" s="256" t="s">
        <v>281</v>
      </c>
      <c r="M693" s="256" t="s">
        <v>284</v>
      </c>
      <c r="N693" s="256" t="s">
        <v>287</v>
      </c>
      <c r="O693" s="256" t="s">
        <v>290</v>
      </c>
      <c r="P693" s="256" t="s">
        <v>293</v>
      </c>
      <c r="Q693" s="256" t="s">
        <v>296</v>
      </c>
      <c r="R693" s="256" t="s">
        <v>299</v>
      </c>
      <c r="S693" s="256" t="s">
        <v>302</v>
      </c>
      <c r="T693" s="256" t="s">
        <v>305</v>
      </c>
      <c r="U693" s="256" t="s">
        <v>308</v>
      </c>
      <c r="V693" s="256" t="s">
        <v>311</v>
      </c>
      <c r="W693" s="256" t="s">
        <v>314</v>
      </c>
      <c r="X693" s="256" t="s">
        <v>784</v>
      </c>
      <c r="Y693" s="256" t="s">
        <v>785</v>
      </c>
      <c r="Z693" s="256" t="s">
        <v>786</v>
      </c>
      <c r="AA693" s="256" t="s">
        <v>787</v>
      </c>
      <c r="AB693" s="256" t="s">
        <v>788</v>
      </c>
      <c r="AC693" s="256" t="s">
        <v>789</v>
      </c>
      <c r="AD693" s="256" t="s">
        <v>790</v>
      </c>
      <c r="AE693" s="256" t="s">
        <v>791</v>
      </c>
      <c r="AF693" s="256" t="s">
        <v>792</v>
      </c>
      <c r="AG693" s="256" t="s">
        <v>793</v>
      </c>
      <c r="AH693" s="258" t="s">
        <v>260</v>
      </c>
    </row>
    <row r="694" spans="3:36" outlineLevel="1">
      <c r="C694" s="256"/>
      <c r="D694" s="259">
        <f>(E694+E695)/2/((1+D$53/4)^($D$17))</f>
        <v>176435555874.17264</v>
      </c>
      <c r="E694" s="262">
        <f t="shared" ref="E694:AG694" si="300">(F694+F695)/2/((1+E$53/4))</f>
        <v>144362840627.40118</v>
      </c>
      <c r="F694" s="262">
        <f t="shared" si="300"/>
        <v>119508840614.75291</v>
      </c>
      <c r="G694" s="262">
        <f t="shared" si="300"/>
        <v>98011417563.377792</v>
      </c>
      <c r="H694" s="262">
        <f t="shared" si="300"/>
        <v>79369183696.309296</v>
      </c>
      <c r="I694" s="262">
        <f t="shared" si="300"/>
        <v>63425725909.669548</v>
      </c>
      <c r="J694" s="262">
        <f t="shared" si="300"/>
        <v>49927983351.634552</v>
      </c>
      <c r="K694" s="262">
        <f t="shared" si="300"/>
        <v>38847924515.326843</v>
      </c>
      <c r="L694" s="262">
        <f t="shared" si="300"/>
        <v>29963978080.517193</v>
      </c>
      <c r="M694" s="262">
        <f t="shared" si="300"/>
        <v>22919875236.722599</v>
      </c>
      <c r="N694" s="262">
        <f t="shared" si="300"/>
        <v>17331655294.662903</v>
      </c>
      <c r="O694" s="262">
        <f t="shared" si="300"/>
        <v>13062896538.316038</v>
      </c>
      <c r="P694" s="262">
        <f t="shared" si="300"/>
        <v>9848595211.6742496</v>
      </c>
      <c r="Q694" s="262">
        <f t="shared" si="300"/>
        <v>7431140942.6857595</v>
      </c>
      <c r="R694" s="262">
        <f t="shared" si="300"/>
        <v>5499111597.967104</v>
      </c>
      <c r="S694" s="262">
        <f t="shared" si="300"/>
        <v>4107890228.8790202</v>
      </c>
      <c r="T694" s="262">
        <f t="shared" si="300"/>
        <v>3126046499.7205048</v>
      </c>
      <c r="U694" s="262">
        <f t="shared" si="300"/>
        <v>2435974152.0405354</v>
      </c>
      <c r="V694" s="262">
        <f t="shared" si="300"/>
        <v>1929883530.3312027</v>
      </c>
      <c r="W694" s="262">
        <f t="shared" si="300"/>
        <v>1604028060.1989539</v>
      </c>
      <c r="X694" s="262">
        <f t="shared" si="300"/>
        <v>1422828759.0924153</v>
      </c>
      <c r="Y694" s="262">
        <f t="shared" si="300"/>
        <v>1369206778.6443288</v>
      </c>
      <c r="Z694" s="262">
        <f t="shared" si="300"/>
        <v>1444649118.3035147</v>
      </c>
      <c r="AA694" s="262">
        <f t="shared" si="300"/>
        <v>1726322968.7518518</v>
      </c>
      <c r="AB694" s="262">
        <f t="shared" si="300"/>
        <v>2392403363.4859266</v>
      </c>
      <c r="AC694" s="262">
        <f t="shared" si="300"/>
        <v>3935129581.1245527</v>
      </c>
      <c r="AD694" s="262">
        <f t="shared" si="300"/>
        <v>7844761709.4532614</v>
      </c>
      <c r="AE694" s="262">
        <f t="shared" si="300"/>
        <v>19310115282.722092</v>
      </c>
      <c r="AF694" s="262">
        <f t="shared" si="300"/>
        <v>59631704316.573051</v>
      </c>
      <c r="AG694" s="262">
        <f t="shared" si="300"/>
        <v>227554171028.21384</v>
      </c>
      <c r="AH694" s="258">
        <f t="shared" ref="AH694:AH724" si="301">$C$15*10^6</f>
        <v>1000000000000</v>
      </c>
      <c r="AJ694" s="261">
        <f>AG$50*10^6</f>
        <v>176435555874.17264</v>
      </c>
    </row>
    <row r="695" spans="3:36" outlineLevel="1">
      <c r="C695" s="256" t="s">
        <v>261</v>
      </c>
      <c r="D695" s="256"/>
      <c r="E695" s="262">
        <f>(F695+F696)/2/((1+E$54/4))</f>
        <v>211104017002.7756</v>
      </c>
      <c r="F695" s="262">
        <f t="shared" ref="F695:AG695" si="302">(G695+G696)/2/((1+F$54/4))</f>
        <v>180963880196.16565</v>
      </c>
      <c r="G695" s="262">
        <f t="shared" si="302"/>
        <v>153879026236.01474</v>
      </c>
      <c r="H695" s="262">
        <f t="shared" si="302"/>
        <v>129452991571.99179</v>
      </c>
      <c r="I695" s="262">
        <f t="shared" si="302"/>
        <v>107685741006.80249</v>
      </c>
      <c r="J695" s="262">
        <f t="shared" si="302"/>
        <v>88446551571.641174</v>
      </c>
      <c r="K695" s="262">
        <f t="shared" si="302"/>
        <v>71914657761.989548</v>
      </c>
      <c r="L695" s="262">
        <f t="shared" si="302"/>
        <v>58014881995.724281</v>
      </c>
      <c r="M695" s="262">
        <f t="shared" si="302"/>
        <v>46446961092.982658</v>
      </c>
      <c r="N695" s="262">
        <f t="shared" si="302"/>
        <v>36808204713.803223</v>
      </c>
      <c r="O695" s="262">
        <f t="shared" si="302"/>
        <v>29061344258.787071</v>
      </c>
      <c r="P695" s="262">
        <f t="shared" si="302"/>
        <v>22924607350.26651</v>
      </c>
      <c r="Q695" s="262">
        <f t="shared" si="302"/>
        <v>18073249305.846363</v>
      </c>
      <c r="R695" s="262">
        <f t="shared" si="302"/>
        <v>14003642502.827507</v>
      </c>
      <c r="S695" s="262">
        <f t="shared" si="302"/>
        <v>10915894065.543583</v>
      </c>
      <c r="T695" s="262">
        <f t="shared" si="302"/>
        <v>8623339951.6556683</v>
      </c>
      <c r="U695" s="262">
        <f t="shared" si="302"/>
        <v>6931988614.7277365</v>
      </c>
      <c r="V695" s="262">
        <f t="shared" si="302"/>
        <v>5633687332.5065289</v>
      </c>
      <c r="W695" s="262">
        <f t="shared" si="302"/>
        <v>4751121614.3452921</v>
      </c>
      <c r="X695" s="262">
        <f t="shared" si="302"/>
        <v>4217940352.3241067</v>
      </c>
      <c r="Y695" s="262">
        <f t="shared" si="302"/>
        <v>3997427542.7369895</v>
      </c>
      <c r="Z695" s="262">
        <f t="shared" si="302"/>
        <v>4081614380.7905784</v>
      </c>
      <c r="AA695" s="262">
        <f t="shared" si="302"/>
        <v>4621528665.7689447</v>
      </c>
      <c r="AB695" s="262">
        <f t="shared" si="302"/>
        <v>5932137279.1616688</v>
      </c>
      <c r="AC695" s="262">
        <f t="shared" si="302"/>
        <v>8827488228.2023621</v>
      </c>
      <c r="AD695" s="262">
        <f t="shared" si="302"/>
        <v>15554811973.051128</v>
      </c>
      <c r="AE695" s="262">
        <f t="shared" si="302"/>
        <v>33104695613.570499</v>
      </c>
      <c r="AF695" s="262">
        <f t="shared" si="302"/>
        <v>86623797544.631271</v>
      </c>
      <c r="AG695" s="262">
        <f t="shared" si="302"/>
        <v>275596509699.51727</v>
      </c>
      <c r="AH695" s="258">
        <f t="shared" si="301"/>
        <v>1000000000000</v>
      </c>
    </row>
    <row r="696" spans="3:36" outlineLevel="1">
      <c r="C696" s="256" t="s">
        <v>264</v>
      </c>
      <c r="D696" s="256"/>
      <c r="E696" s="256"/>
      <c r="F696" s="262">
        <f>(G696+G697)/2/((1+F$55/4))</f>
        <v>254545423481.56296</v>
      </c>
      <c r="G696" s="262">
        <f t="shared" ref="G696:AG696" si="303">(H696+H697)/2/((1+G$55/4))</f>
        <v>223142138774.81943</v>
      </c>
      <c r="H696" s="262">
        <f t="shared" si="303"/>
        <v>193865216244.33929</v>
      </c>
      <c r="I696" s="262">
        <f t="shared" si="303"/>
        <v>166846762159.51569</v>
      </c>
      <c r="J696" s="262">
        <f t="shared" si="303"/>
        <v>142073967831.57776</v>
      </c>
      <c r="K696" s="262">
        <f t="shared" si="303"/>
        <v>119939095800.51633</v>
      </c>
      <c r="L696" s="262">
        <f t="shared" si="303"/>
        <v>100554297926.23466</v>
      </c>
      <c r="M696" s="262">
        <f t="shared" si="303"/>
        <v>83733701013.25119</v>
      </c>
      <c r="N696" s="262">
        <f t="shared" si="303"/>
        <v>69109959797.998444</v>
      </c>
      <c r="O696" s="262">
        <f t="shared" si="303"/>
        <v>56824403976.041168</v>
      </c>
      <c r="P696" s="262">
        <f t="shared" si="303"/>
        <v>46649313694.455482</v>
      </c>
      <c r="Q696" s="262">
        <f t="shared" si="303"/>
        <v>38242863043.376427</v>
      </c>
      <c r="R696" s="262">
        <f t="shared" si="303"/>
        <v>30881952039.365726</v>
      </c>
      <c r="S696" s="262">
        <f t="shared" si="303"/>
        <v>25029160623.169167</v>
      </c>
      <c r="T696" s="262">
        <f t="shared" si="303"/>
        <v>20479248110.783615</v>
      </c>
      <c r="U696" s="262">
        <f t="shared" si="303"/>
        <v>16970226108.52845</v>
      </c>
      <c r="V696" s="262">
        <f t="shared" si="303"/>
        <v>14161221471.540304</v>
      </c>
      <c r="W696" s="262">
        <f t="shared" si="303"/>
        <v>12156815011.08268</v>
      </c>
      <c r="X696" s="262">
        <f t="shared" si="303"/>
        <v>10863846136.772779</v>
      </c>
      <c r="Y696" s="262">
        <f t="shared" si="303"/>
        <v>10225276677.991495</v>
      </c>
      <c r="Z696" s="262">
        <f t="shared" si="303"/>
        <v>10215620087.913803</v>
      </c>
      <c r="AA696" s="262">
        <f t="shared" si="303"/>
        <v>11108071736.621834</v>
      </c>
      <c r="AB696" s="262">
        <f t="shared" si="303"/>
        <v>13410076146.738886</v>
      </c>
      <c r="AC696" s="262">
        <f t="shared" si="303"/>
        <v>18354153585.704002</v>
      </c>
      <c r="AD696" s="262">
        <f t="shared" si="303"/>
        <v>29074700557.355938</v>
      </c>
      <c r="AE696" s="262">
        <f t="shared" si="303"/>
        <v>54391254954.357254</v>
      </c>
      <c r="AF696" s="262">
        <f t="shared" si="303"/>
        <v>122469373796.91164</v>
      </c>
      <c r="AG696" s="262">
        <f t="shared" si="303"/>
        <v>329455719971.5517</v>
      </c>
      <c r="AH696" s="258">
        <f t="shared" si="301"/>
        <v>1000000000000</v>
      </c>
    </row>
    <row r="697" spans="3:36" outlineLevel="1">
      <c r="C697" s="256" t="s">
        <v>267</v>
      </c>
      <c r="D697" s="256"/>
      <c r="E697" s="262"/>
      <c r="F697" s="262"/>
      <c r="G697" s="262">
        <f>(H697+H698)/2/((1+G$56/4))</f>
        <v>302388041352.74951</v>
      </c>
      <c r="H697" s="262">
        <f t="shared" ref="H697:AG697" si="304">(I697+I698)/2/((1+H$56/4))</f>
        <v>269890942965.91754</v>
      </c>
      <c r="I697" s="262">
        <f t="shared" si="304"/>
        <v>239004315844.69269</v>
      </c>
      <c r="J697" s="262">
        <f t="shared" si="304"/>
        <v>209794296572.78159</v>
      </c>
      <c r="K697" s="262">
        <f t="shared" si="304"/>
        <v>182817181409.58795</v>
      </c>
      <c r="L697" s="262">
        <f t="shared" si="304"/>
        <v>158359224526.36703</v>
      </c>
      <c r="M697" s="262">
        <f t="shared" si="304"/>
        <v>136366812468.81239</v>
      </c>
      <c r="N697" s="262">
        <f t="shared" si="304"/>
        <v>116538495525.62552</v>
      </c>
      <c r="O697" s="262">
        <f t="shared" si="304"/>
        <v>99233293554.809341</v>
      </c>
      <c r="P697" s="262">
        <f t="shared" si="304"/>
        <v>84337335126.922379</v>
      </c>
      <c r="Q697" s="262">
        <f t="shared" si="304"/>
        <v>71548204595.870941</v>
      </c>
      <c r="R697" s="262">
        <f t="shared" si="304"/>
        <v>59922495957.303345</v>
      </c>
      <c r="S697" s="262">
        <f t="shared" si="304"/>
        <v>50289315541.608269</v>
      </c>
      <c r="T697" s="262">
        <f t="shared" si="304"/>
        <v>42488077763.547836</v>
      </c>
      <c r="U697" s="262">
        <f t="shared" si="304"/>
        <v>36227245156.986687</v>
      </c>
      <c r="V697" s="262">
        <f t="shared" si="304"/>
        <v>31022077491.099621</v>
      </c>
      <c r="W697" s="262">
        <f t="shared" si="304"/>
        <v>27144404280.007114</v>
      </c>
      <c r="X697" s="262">
        <f t="shared" si="304"/>
        <v>24504456850.232273</v>
      </c>
      <c r="Y697" s="262">
        <f t="shared" si="304"/>
        <v>23043510143.744007</v>
      </c>
      <c r="Z697" s="262">
        <f t="shared" si="304"/>
        <v>22718037574.905346</v>
      </c>
      <c r="AA697" s="262">
        <f t="shared" si="304"/>
        <v>23986883735.191368</v>
      </c>
      <c r="AB697" s="262">
        <f t="shared" si="304"/>
        <v>27601905553.480755</v>
      </c>
      <c r="AC697" s="262">
        <f t="shared" si="304"/>
        <v>35277909486.50647</v>
      </c>
      <c r="AD697" s="262">
        <f t="shared" si="304"/>
        <v>51062102445.707001</v>
      </c>
      <c r="AE697" s="262">
        <f t="shared" si="304"/>
        <v>85368991544.99939</v>
      </c>
      <c r="AF697" s="262">
        <f t="shared" si="304"/>
        <v>168093094897.85144</v>
      </c>
      <c r="AG697" s="262">
        <f t="shared" si="304"/>
        <v>388199968547.29517</v>
      </c>
      <c r="AH697" s="258">
        <f t="shared" si="301"/>
        <v>1000000000000</v>
      </c>
    </row>
    <row r="698" spans="3:36" outlineLevel="1">
      <c r="C698" s="256" t="s">
        <v>270</v>
      </c>
      <c r="D698" s="256"/>
      <c r="E698" s="262"/>
      <c r="F698" s="262"/>
      <c r="G698" s="262"/>
      <c r="H698" s="262">
        <f>(I698+I699)/2/((1+H$57/4))</f>
        <v>353218677995.90234</v>
      </c>
      <c r="I698" s="262">
        <f t="shared" ref="I698:AG698" si="305">(J698+J699)/2/((1+I$57/4))</f>
        <v>320311322121.6131</v>
      </c>
      <c r="J698" s="262">
        <f t="shared" si="305"/>
        <v>288373835190.75018</v>
      </c>
      <c r="K698" s="262">
        <f t="shared" si="305"/>
        <v>258048413302.7851</v>
      </c>
      <c r="L698" s="262">
        <f t="shared" si="305"/>
        <v>229741888523.78564</v>
      </c>
      <c r="M698" s="262">
        <f t="shared" si="305"/>
        <v>203511454219.21954</v>
      </c>
      <c r="N698" s="262">
        <f t="shared" si="305"/>
        <v>179122330007.65414</v>
      </c>
      <c r="O698" s="262">
        <f t="shared" si="305"/>
        <v>157134964226.4761</v>
      </c>
      <c r="P698" s="262">
        <f t="shared" si="305"/>
        <v>137573759718.96204</v>
      </c>
      <c r="Q698" s="262">
        <f t="shared" si="305"/>
        <v>120214296073.57382</v>
      </c>
      <c r="R698" s="262">
        <f t="shared" si="305"/>
        <v>103917133815.96216</v>
      </c>
      <c r="S698" s="262">
        <f t="shared" si="305"/>
        <v>89921151715.796463</v>
      </c>
      <c r="T698" s="262">
        <f t="shared" si="305"/>
        <v>78174348556.880417</v>
      </c>
      <c r="U698" s="262">
        <f t="shared" si="305"/>
        <v>68410639735.507973</v>
      </c>
      <c r="V698" s="262">
        <f t="shared" si="305"/>
        <v>60016770740.93058</v>
      </c>
      <c r="W698" s="262">
        <f t="shared" si="305"/>
        <v>53522666966.700142</v>
      </c>
      <c r="X698" s="262">
        <f t="shared" si="305"/>
        <v>48897401670.067215</v>
      </c>
      <c r="Y698" s="262">
        <f t="shared" si="305"/>
        <v>46122689774.8685</v>
      </c>
      <c r="Z698" s="262">
        <f t="shared" si="305"/>
        <v>45152086206.28447</v>
      </c>
      <c r="AA698" s="262">
        <f t="shared" si="305"/>
        <v>46699906936.631683</v>
      </c>
      <c r="AB698" s="262">
        <f t="shared" si="305"/>
        <v>51800129479.075607</v>
      </c>
      <c r="AC698" s="262">
        <f t="shared" si="305"/>
        <v>62658487702.404968</v>
      </c>
      <c r="AD698" s="262">
        <f t="shared" si="305"/>
        <v>84128583119.80481</v>
      </c>
      <c r="AE698" s="262">
        <f t="shared" si="305"/>
        <v>127737816622.78322</v>
      </c>
      <c r="AF698" s="262">
        <f t="shared" si="305"/>
        <v>223567750596.13306</v>
      </c>
      <c r="AG698" s="262">
        <f t="shared" si="305"/>
        <v>450383330404.44342</v>
      </c>
      <c r="AH698" s="258">
        <f t="shared" si="301"/>
        <v>1000000000000</v>
      </c>
    </row>
    <row r="699" spans="3:36" outlineLevel="1">
      <c r="C699" s="256" t="s">
        <v>273</v>
      </c>
      <c r="D699" s="256"/>
      <c r="E699" s="262"/>
      <c r="F699" s="262"/>
      <c r="G699" s="262"/>
      <c r="H699" s="262"/>
      <c r="I699" s="262">
        <f>(J699+J700)/2/((1+I$58/4))</f>
        <v>405921448804.89679</v>
      </c>
      <c r="J699" s="262">
        <f t="shared" ref="J699:AG699" si="306">(K699+K700)/2/((1+J$58/4))</f>
        <v>373169204706.34045</v>
      </c>
      <c r="K699" s="262">
        <f t="shared" si="306"/>
        <v>341345501510.47681</v>
      </c>
      <c r="L699" s="262">
        <f t="shared" si="306"/>
        <v>310910395598.6413</v>
      </c>
      <c r="M699" s="262">
        <f t="shared" si="306"/>
        <v>281989222653.22565</v>
      </c>
      <c r="N699" s="262">
        <f t="shared" si="306"/>
        <v>254395021102.71478</v>
      </c>
      <c r="O699" s="262">
        <f t="shared" si="306"/>
        <v>228829937997.73068</v>
      </c>
      <c r="P699" s="262">
        <f t="shared" si="306"/>
        <v>205442348194.05542</v>
      </c>
      <c r="Q699" s="262">
        <f t="shared" si="306"/>
        <v>184095568454.89719</v>
      </c>
      <c r="R699" s="262">
        <f t="shared" si="306"/>
        <v>163498616361.38101</v>
      </c>
      <c r="S699" s="262">
        <f t="shared" si="306"/>
        <v>145260475762.44998</v>
      </c>
      <c r="T699" s="262">
        <f t="shared" si="306"/>
        <v>129475042790.09006</v>
      </c>
      <c r="U699" s="262">
        <f t="shared" si="306"/>
        <v>115949952430.62317</v>
      </c>
      <c r="V699" s="262">
        <f t="shared" si="306"/>
        <v>103978879188.5407</v>
      </c>
      <c r="W699" s="262">
        <f t="shared" si="306"/>
        <v>94408871648.674026</v>
      </c>
      <c r="X699" s="262">
        <f t="shared" si="306"/>
        <v>87329660912.24324</v>
      </c>
      <c r="Y699" s="262">
        <f t="shared" si="306"/>
        <v>82817688551.581924</v>
      </c>
      <c r="Z699" s="262">
        <f t="shared" si="306"/>
        <v>80853829561.737015</v>
      </c>
      <c r="AA699" s="262">
        <f t="shared" si="306"/>
        <v>82464398764.697006</v>
      </c>
      <c r="AB699" s="262">
        <f t="shared" si="306"/>
        <v>88978719934.688202</v>
      </c>
      <c r="AC699" s="262">
        <f t="shared" si="306"/>
        <v>103039332576.09216</v>
      </c>
      <c r="AD699" s="262">
        <f t="shared" si="306"/>
        <v>130081381991.62257</v>
      </c>
      <c r="AE699" s="262">
        <f t="shared" si="306"/>
        <v>182106349266.25583</v>
      </c>
      <c r="AF699" s="262">
        <f t="shared" si="306"/>
        <v>287874652577.68311</v>
      </c>
      <c r="AG699" s="262">
        <f t="shared" si="306"/>
        <v>514156436160.41315</v>
      </c>
      <c r="AH699" s="258">
        <f t="shared" si="301"/>
        <v>1000000000000</v>
      </c>
    </row>
    <row r="700" spans="3:36" outlineLevel="1">
      <c r="C700" s="256" t="s">
        <v>276</v>
      </c>
      <c r="D700" s="256"/>
      <c r="E700" s="262"/>
      <c r="F700" s="262"/>
      <c r="G700" s="262"/>
      <c r="H700" s="262"/>
      <c r="I700" s="262"/>
      <c r="J700" s="262">
        <f>(K700+K701)/2/((1+J$59/4))</f>
        <v>459202475371.00244</v>
      </c>
      <c r="K700" s="262">
        <f t="shared" ref="K700:AG700" si="307">(L700+L701)/2/((1+K$59/4))</f>
        <v>427684748454.14935</v>
      </c>
      <c r="L700" s="262">
        <f t="shared" si="307"/>
        <v>396932149077.31158</v>
      </c>
      <c r="M700" s="262">
        <f t="shared" si="307"/>
        <v>367094602873.28754</v>
      </c>
      <c r="N700" s="262">
        <f t="shared" si="307"/>
        <v>338009835144.98041</v>
      </c>
      <c r="O700" s="262">
        <f t="shared" si="307"/>
        <v>310444633048.07391</v>
      </c>
      <c r="P700" s="262">
        <f t="shared" si="307"/>
        <v>284632356696.47473</v>
      </c>
      <c r="Q700" s="262">
        <f t="shared" si="307"/>
        <v>260510124277.03687</v>
      </c>
      <c r="R700" s="262">
        <f t="shared" si="307"/>
        <v>236693845353.42184</v>
      </c>
      <c r="S700" s="262">
        <f t="shared" si="307"/>
        <v>215053759065.32739</v>
      </c>
      <c r="T700" s="262">
        <f t="shared" si="307"/>
        <v>195828721623.41525</v>
      </c>
      <c r="U700" s="262">
        <f t="shared" si="307"/>
        <v>178924396546.62994</v>
      </c>
      <c r="V700" s="262">
        <f t="shared" si="307"/>
        <v>163585021787.88947</v>
      </c>
      <c r="W700" s="262">
        <f t="shared" si="307"/>
        <v>150974516927.57126</v>
      </c>
      <c r="X700" s="262">
        <f t="shared" si="307"/>
        <v>141345546638.79361</v>
      </c>
      <c r="Y700" s="262">
        <f t="shared" si="307"/>
        <v>134913722094.33434</v>
      </c>
      <c r="Z700" s="262">
        <f t="shared" si="307"/>
        <v>131721365784.36453</v>
      </c>
      <c r="AA700" s="262">
        <f t="shared" si="307"/>
        <v>133126121493.52658</v>
      </c>
      <c r="AB700" s="262">
        <f t="shared" si="307"/>
        <v>140732962901.73685</v>
      </c>
      <c r="AC700" s="262">
        <f t="shared" si="307"/>
        <v>157513047357.37396</v>
      </c>
      <c r="AD700" s="262">
        <f t="shared" si="307"/>
        <v>189188891322.0462</v>
      </c>
      <c r="AE700" s="262">
        <f t="shared" si="307"/>
        <v>247575474680.42215</v>
      </c>
      <c r="AF700" s="262">
        <f t="shared" si="307"/>
        <v>358899408755.80396</v>
      </c>
      <c r="AG700" s="262">
        <f t="shared" si="307"/>
        <v>577471885598.93494</v>
      </c>
      <c r="AH700" s="258">
        <f t="shared" si="301"/>
        <v>1000000000000</v>
      </c>
    </row>
    <row r="701" spans="3:36" outlineLevel="1">
      <c r="C701" s="256" t="s">
        <v>279</v>
      </c>
      <c r="D701" s="256"/>
      <c r="E701" s="262"/>
      <c r="F701" s="262"/>
      <c r="G701" s="262"/>
      <c r="H701" s="262"/>
      <c r="I701" s="262"/>
      <c r="J701" s="262"/>
      <c r="K701" s="262">
        <f>(L701+L702)/2/((1+K$60/4))</f>
        <v>512341996810.79443</v>
      </c>
      <c r="L701" s="262">
        <f t="shared" ref="L701:AG701" si="308">(M701+M702)/2/((1+L$60/4))</f>
        <v>482838918329.68188</v>
      </c>
      <c r="M701" s="262">
        <f t="shared" si="308"/>
        <v>453720939017.31927</v>
      </c>
      <c r="N701" s="262">
        <f t="shared" si="308"/>
        <v>424833756685.06287</v>
      </c>
      <c r="O701" s="262">
        <f t="shared" si="308"/>
        <v>396938485565.06793</v>
      </c>
      <c r="P701" s="262">
        <f t="shared" si="308"/>
        <v>370308596638.39252</v>
      </c>
      <c r="Q701" s="262">
        <f t="shared" si="308"/>
        <v>344930400899.9137</v>
      </c>
      <c r="R701" s="262">
        <f t="shared" si="308"/>
        <v>319391320473.41772</v>
      </c>
      <c r="S701" s="262">
        <f t="shared" si="308"/>
        <v>295681504993.87549</v>
      </c>
      <c r="T701" s="262">
        <f t="shared" si="308"/>
        <v>274152618486.96927</v>
      </c>
      <c r="U701" s="262">
        <f t="shared" si="308"/>
        <v>254805882621.53961</v>
      </c>
      <c r="V701" s="262">
        <f t="shared" si="308"/>
        <v>236877798552.8287</v>
      </c>
      <c r="W701" s="262">
        <f t="shared" si="308"/>
        <v>221787786108.34818</v>
      </c>
      <c r="X701" s="262">
        <f t="shared" si="308"/>
        <v>209957684857.17859</v>
      </c>
      <c r="Y701" s="262">
        <f t="shared" si="308"/>
        <v>201758241061.16452</v>
      </c>
      <c r="Z701" s="262">
        <f t="shared" si="308"/>
        <v>197316480667.67773</v>
      </c>
      <c r="AA701" s="262">
        <f t="shared" si="308"/>
        <v>198288581767.6105</v>
      </c>
      <c r="AB701" s="262">
        <f t="shared" si="308"/>
        <v>206499818191.53217</v>
      </c>
      <c r="AC701" s="262">
        <f t="shared" si="308"/>
        <v>225107728097.21826</v>
      </c>
      <c r="AD701" s="262">
        <f t="shared" si="308"/>
        <v>259820702626.09155</v>
      </c>
      <c r="AE701" s="262">
        <f t="shared" si="308"/>
        <v>321709642659.22449</v>
      </c>
      <c r="AF701" s="262">
        <f t="shared" si="308"/>
        <v>433704913544.70123</v>
      </c>
      <c r="AG701" s="262">
        <f t="shared" si="308"/>
        <v>638340033698.08228</v>
      </c>
      <c r="AH701" s="258">
        <f t="shared" si="301"/>
        <v>1000000000000</v>
      </c>
    </row>
    <row r="702" spans="3:36" outlineLevel="1">
      <c r="C702" s="256" t="s">
        <v>282</v>
      </c>
      <c r="D702" s="256"/>
      <c r="E702" s="262"/>
      <c r="F702" s="262"/>
      <c r="G702" s="262"/>
      <c r="H702" s="262"/>
      <c r="I702" s="262"/>
      <c r="J702" s="262"/>
      <c r="K702" s="262"/>
      <c r="L702" s="262">
        <f>(M702+M703)/2/((1+L$61/4))</f>
        <v>564479922176.14099</v>
      </c>
      <c r="M702" s="262">
        <f t="shared" ref="M702:AG702" si="309">(N702+N703)/2/((1+M$61/4))</f>
        <v>537342553808.45032</v>
      </c>
      <c r="N702" s="262">
        <f t="shared" si="309"/>
        <v>510031787926.59277</v>
      </c>
      <c r="O702" s="262">
        <f t="shared" si="309"/>
        <v>483252720728.69867</v>
      </c>
      <c r="P702" s="262">
        <f t="shared" si="309"/>
        <v>457281675413.48132</v>
      </c>
      <c r="Q702" s="262">
        <f t="shared" si="309"/>
        <v>432130403185.99176</v>
      </c>
      <c r="R702" s="262">
        <f t="shared" si="309"/>
        <v>406419843900.26752</v>
      </c>
      <c r="S702" s="262">
        <f t="shared" si="309"/>
        <v>382124267916.96252</v>
      </c>
      <c r="T702" s="262">
        <f t="shared" si="309"/>
        <v>359661455157.58081</v>
      </c>
      <c r="U702" s="262">
        <f t="shared" si="309"/>
        <v>339107391857.01996</v>
      </c>
      <c r="V702" s="262">
        <f t="shared" si="309"/>
        <v>319725114938.29742</v>
      </c>
      <c r="W702" s="262">
        <f t="shared" si="309"/>
        <v>303088362045.27386</v>
      </c>
      <c r="X702" s="262">
        <f t="shared" si="309"/>
        <v>289759083581.92145</v>
      </c>
      <c r="Y702" s="262">
        <f t="shared" si="309"/>
        <v>280245906787.5932</v>
      </c>
      <c r="Z702" s="262">
        <f t="shared" si="309"/>
        <v>274764098290.60727</v>
      </c>
      <c r="AA702" s="262">
        <f t="shared" si="309"/>
        <v>275186916926.51074</v>
      </c>
      <c r="AB702" s="262">
        <f t="shared" si="309"/>
        <v>283475581474.04608</v>
      </c>
      <c r="AC702" s="262">
        <f t="shared" si="309"/>
        <v>302822102467.48822</v>
      </c>
      <c r="AD702" s="262">
        <f t="shared" si="309"/>
        <v>338663213378.5697</v>
      </c>
      <c r="AE702" s="262">
        <f t="shared" si="309"/>
        <v>400944984710.55981</v>
      </c>
      <c r="AF702" s="262">
        <f t="shared" si="309"/>
        <v>509009015646.89679</v>
      </c>
      <c r="AG702" s="262">
        <f t="shared" si="309"/>
        <v>695069836580.4624</v>
      </c>
      <c r="AH702" s="258">
        <f t="shared" si="301"/>
        <v>1000000000000</v>
      </c>
    </row>
    <row r="703" spans="3:36" outlineLevel="1">
      <c r="C703" s="256" t="s">
        <v>285</v>
      </c>
      <c r="D703" s="256"/>
      <c r="E703" s="262"/>
      <c r="F703" s="262"/>
      <c r="G703" s="262"/>
      <c r="H703" s="262"/>
      <c r="I703" s="262"/>
      <c r="J703" s="262"/>
      <c r="K703" s="262"/>
      <c r="L703" s="262"/>
      <c r="M703" s="262">
        <f>(N703+N704)/2/((1+M$62/4))</f>
        <v>614597723860.92493</v>
      </c>
      <c r="N703" s="262">
        <f t="shared" ref="N703:AG703" si="310">(O703+O704)/2/((1+N$62/4))</f>
        <v>589801787003.89685</v>
      </c>
      <c r="O703" s="262">
        <f t="shared" si="310"/>
        <v>565186052523.03613</v>
      </c>
      <c r="P703" s="262">
        <f t="shared" si="310"/>
        <v>541005381274.73981</v>
      </c>
      <c r="Q703" s="262">
        <f t="shared" si="310"/>
        <v>517279915370.2926</v>
      </c>
      <c r="R703" s="262">
        <f t="shared" si="310"/>
        <v>492715641037.16553</v>
      </c>
      <c r="S703" s="262">
        <f t="shared" si="310"/>
        <v>469165522784.08832</v>
      </c>
      <c r="T703" s="262">
        <f t="shared" si="310"/>
        <v>447067874642.12811</v>
      </c>
      <c r="U703" s="262">
        <f t="shared" si="310"/>
        <v>426545963605.31055</v>
      </c>
      <c r="V703" s="262">
        <f t="shared" si="310"/>
        <v>406914426079.71246</v>
      </c>
      <c r="W703" s="262">
        <f t="shared" si="310"/>
        <v>389790186739.85913</v>
      </c>
      <c r="X703" s="262">
        <f t="shared" si="310"/>
        <v>375824539909.51794</v>
      </c>
      <c r="Y703" s="262">
        <f t="shared" si="310"/>
        <v>365622422212.95844</v>
      </c>
      <c r="Z703" s="262">
        <f t="shared" si="310"/>
        <v>359471995957.18866</v>
      </c>
      <c r="AA703" s="262">
        <f t="shared" si="310"/>
        <v>359353391781.57349</v>
      </c>
      <c r="AB703" s="262">
        <f t="shared" si="310"/>
        <v>367265575094.32782</v>
      </c>
      <c r="AC703" s="262">
        <f t="shared" si="310"/>
        <v>386296004631.99231</v>
      </c>
      <c r="AD703" s="262">
        <f t="shared" si="310"/>
        <v>421424454472.33508</v>
      </c>
      <c r="AE703" s="262">
        <f t="shared" si="310"/>
        <v>481281549019.25946</v>
      </c>
      <c r="AF703" s="262">
        <f t="shared" si="310"/>
        <v>581711579435.99756</v>
      </c>
      <c r="AG703" s="262">
        <f t="shared" si="310"/>
        <v>746435775076.99805</v>
      </c>
      <c r="AH703" s="258">
        <f t="shared" si="301"/>
        <v>1000000000000</v>
      </c>
    </row>
    <row r="704" spans="3:36" outlineLevel="1">
      <c r="C704" s="256" t="s">
        <v>288</v>
      </c>
      <c r="D704" s="256"/>
      <c r="E704" s="262"/>
      <c r="F704" s="262"/>
      <c r="G704" s="262"/>
      <c r="H704" s="262"/>
      <c r="I704" s="262"/>
      <c r="J704" s="262"/>
      <c r="K704" s="262"/>
      <c r="L704" s="262"/>
      <c r="M704" s="262"/>
      <c r="N704" s="262">
        <f>(O704+O705)/2/((1+N$63/4))</f>
        <v>661666461031.73865</v>
      </c>
      <c r="O704" s="262">
        <f t="shared" ref="O704:AG704" si="311">(P704+P705)/2/((1+O$63/4))</f>
        <v>639825570588.93555</v>
      </c>
      <c r="P704" s="262">
        <f t="shared" si="311"/>
        <v>618148439714.99976</v>
      </c>
      <c r="Q704" s="262">
        <f t="shared" si="311"/>
        <v>596654043510.85327</v>
      </c>
      <c r="R704" s="262">
        <f t="shared" si="311"/>
        <v>574169640934.02966</v>
      </c>
      <c r="S704" s="262">
        <f t="shared" si="311"/>
        <v>552360384754.8324</v>
      </c>
      <c r="T704" s="262">
        <f t="shared" si="311"/>
        <v>531649807319.09485</v>
      </c>
      <c r="U704" s="262">
        <f t="shared" si="311"/>
        <v>512183087340.69043</v>
      </c>
      <c r="V704" s="262">
        <f t="shared" si="311"/>
        <v>493342477567.86163</v>
      </c>
      <c r="W704" s="262">
        <f t="shared" si="311"/>
        <v>476691460819.44458</v>
      </c>
      <c r="X704" s="262">
        <f t="shared" si="311"/>
        <v>462915009477.12512</v>
      </c>
      <c r="Y704" s="262">
        <f t="shared" si="311"/>
        <v>452663383520.4566</v>
      </c>
      <c r="Z704" s="262">
        <f t="shared" si="311"/>
        <v>446270996415.29718</v>
      </c>
      <c r="AA704" s="262">
        <f t="shared" si="311"/>
        <v>445711681222.00293</v>
      </c>
      <c r="AB704" s="262">
        <f t="shared" si="311"/>
        <v>452928086851.72729</v>
      </c>
      <c r="AC704" s="262">
        <f t="shared" si="311"/>
        <v>470793202641.05652</v>
      </c>
      <c r="AD704" s="262">
        <f t="shared" si="311"/>
        <v>503722315766.18738</v>
      </c>
      <c r="AE704" s="262">
        <f t="shared" si="311"/>
        <v>558999331593.02991</v>
      </c>
      <c r="AF704" s="262">
        <f t="shared" si="311"/>
        <v>649312551645.34009</v>
      </c>
      <c r="AG704" s="262">
        <f t="shared" si="311"/>
        <v>791741577462.54126</v>
      </c>
      <c r="AH704" s="258">
        <f t="shared" si="301"/>
        <v>1000000000000</v>
      </c>
    </row>
    <row r="705" spans="3:34" outlineLevel="1">
      <c r="C705" s="256" t="s">
        <v>291</v>
      </c>
      <c r="D705" s="256"/>
      <c r="E705" s="262"/>
      <c r="F705" s="262"/>
      <c r="G705" s="262"/>
      <c r="H705" s="262"/>
      <c r="I705" s="262"/>
      <c r="J705" s="262"/>
      <c r="K705" s="262"/>
      <c r="L705" s="262"/>
      <c r="M705" s="262"/>
      <c r="N705" s="262"/>
      <c r="O705" s="262">
        <f>(P705+P706)/2/((1+O$64/4))</f>
        <v>705578653131.38599</v>
      </c>
      <c r="P705" s="262">
        <f t="shared" ref="P705:AG705" si="312">(Q705+Q706)/2/((1+P$64/4))</f>
        <v>686732305142.4552</v>
      </c>
      <c r="Q705" s="262">
        <f t="shared" si="312"/>
        <v>667886507336.0708</v>
      </c>
      <c r="R705" s="262">
        <f t="shared" si="312"/>
        <v>648009667472.38123</v>
      </c>
      <c r="S705" s="262">
        <f t="shared" si="312"/>
        <v>628548315664.83801</v>
      </c>
      <c r="T705" s="262">
        <f t="shared" si="312"/>
        <v>609888751400.09778</v>
      </c>
      <c r="U705" s="262">
        <f t="shared" si="312"/>
        <v>592179029935.92236</v>
      </c>
      <c r="V705" s="262">
        <f t="shared" si="312"/>
        <v>574877030226.48682</v>
      </c>
      <c r="W705" s="262">
        <f t="shared" si="312"/>
        <v>559423475599.45935</v>
      </c>
      <c r="X705" s="262">
        <f t="shared" si="312"/>
        <v>546489082278.45154</v>
      </c>
      <c r="Y705" s="262">
        <f t="shared" si="312"/>
        <v>536722168790.66113</v>
      </c>
      <c r="Z705" s="262">
        <f t="shared" si="312"/>
        <v>530474416087.31512</v>
      </c>
      <c r="AA705" s="262">
        <f t="shared" si="312"/>
        <v>529618172537.93817</v>
      </c>
      <c r="AB705" s="262">
        <f t="shared" si="312"/>
        <v>535964105228.93079</v>
      </c>
      <c r="AC705" s="262">
        <f t="shared" si="312"/>
        <v>552097628113.3894</v>
      </c>
      <c r="AD705" s="262">
        <f t="shared" si="312"/>
        <v>581829885335.64587</v>
      </c>
      <c r="AE705" s="262">
        <f t="shared" si="312"/>
        <v>631176425644.5437</v>
      </c>
      <c r="AF705" s="262">
        <f t="shared" si="312"/>
        <v>710130392212.93848</v>
      </c>
      <c r="AG705" s="262">
        <f t="shared" si="312"/>
        <v>830787427785.31812</v>
      </c>
      <c r="AH705" s="258">
        <f t="shared" si="301"/>
        <v>1000000000000</v>
      </c>
    </row>
    <row r="706" spans="3:34" outlineLevel="1">
      <c r="C706" s="256" t="s">
        <v>294</v>
      </c>
      <c r="D706" s="256"/>
      <c r="E706" s="262"/>
      <c r="F706" s="262"/>
      <c r="G706" s="262"/>
      <c r="H706" s="262"/>
      <c r="I706" s="262"/>
      <c r="J706" s="262"/>
      <c r="K706" s="262"/>
      <c r="L706" s="262"/>
      <c r="M706" s="262"/>
      <c r="N706" s="262"/>
      <c r="O706" s="262"/>
      <c r="P706" s="262">
        <f>(Q706+Q707)/2/((1+P$65/4))</f>
        <v>745968580330.46252</v>
      </c>
      <c r="Q706" s="262">
        <f t="shared" ref="Q706:AG706" si="313">(R706+R707)/2/((1+Q$65/4))</f>
        <v>729874363702.17163</v>
      </c>
      <c r="R706" s="262">
        <f t="shared" si="313"/>
        <v>712788044198.53699</v>
      </c>
      <c r="S706" s="262">
        <f t="shared" si="313"/>
        <v>695933637919.06079</v>
      </c>
      <c r="T706" s="262">
        <f t="shared" si="313"/>
        <v>679649119452.3678</v>
      </c>
      <c r="U706" s="262">
        <f t="shared" si="313"/>
        <v>664073360818.70044</v>
      </c>
      <c r="V706" s="262">
        <f t="shared" si="313"/>
        <v>648741363425.54321</v>
      </c>
      <c r="W706" s="262">
        <f t="shared" si="313"/>
        <v>634931162227.27747</v>
      </c>
      <c r="X706" s="262">
        <f t="shared" si="313"/>
        <v>623265053561.34607</v>
      </c>
      <c r="Y706" s="262">
        <f t="shared" si="313"/>
        <v>614353460939.06067</v>
      </c>
      <c r="Z706" s="262">
        <f t="shared" si="313"/>
        <v>608540553027.92664</v>
      </c>
      <c r="AA706" s="262">
        <f t="shared" si="313"/>
        <v>607530845629.59399</v>
      </c>
      <c r="AB706" s="262">
        <f t="shared" si="313"/>
        <v>612952777342.64551</v>
      </c>
      <c r="AC706" s="262">
        <f t="shared" si="313"/>
        <v>627067550754.96912</v>
      </c>
      <c r="AD706" s="262">
        <f t="shared" si="313"/>
        <v>653093368447.72278</v>
      </c>
      <c r="AE706" s="262">
        <f t="shared" si="313"/>
        <v>695916796401.43042</v>
      </c>
      <c r="AF706" s="262">
        <f t="shared" si="313"/>
        <v>763318453416.89868</v>
      </c>
      <c r="AG706" s="262">
        <f t="shared" si="313"/>
        <v>863772259640.40417</v>
      </c>
      <c r="AH706" s="258">
        <f t="shared" si="301"/>
        <v>1000000000000</v>
      </c>
    </row>
    <row r="707" spans="3:34" outlineLevel="1">
      <c r="C707" s="256" t="s">
        <v>297</v>
      </c>
      <c r="D707" s="256"/>
      <c r="E707" s="262"/>
      <c r="F707" s="262"/>
      <c r="G707" s="262"/>
      <c r="H707" s="262"/>
      <c r="I707" s="262"/>
      <c r="J707" s="262"/>
      <c r="K707" s="262"/>
      <c r="L707" s="262"/>
      <c r="M707" s="262"/>
      <c r="N707" s="262"/>
      <c r="O707" s="262"/>
      <c r="P707" s="262"/>
      <c r="Q707" s="262">
        <f>(R707+R708)/2/((1+Q$66/4))</f>
        <v>782498806027.55225</v>
      </c>
      <c r="R707" s="262">
        <f t="shared" ref="R707:AG707" si="314">(S707+S708)/2/((1+R$66/4))</f>
        <v>768136387148.88354</v>
      </c>
      <c r="S707" s="262">
        <f t="shared" si="314"/>
        <v>753884948253.20935</v>
      </c>
      <c r="T707" s="262">
        <f t="shared" si="314"/>
        <v>740031307166.34314</v>
      </c>
      <c r="U707" s="262">
        <f t="shared" si="314"/>
        <v>726698859980.44128</v>
      </c>
      <c r="V707" s="262">
        <f t="shared" si="314"/>
        <v>713496426552.65845</v>
      </c>
      <c r="W707" s="262">
        <f t="shared" si="314"/>
        <v>701524283322.30994</v>
      </c>
      <c r="X707" s="262">
        <f t="shared" si="314"/>
        <v>691336513141.81836</v>
      </c>
      <c r="Y707" s="262">
        <f t="shared" si="314"/>
        <v>683483107289.10498</v>
      </c>
      <c r="Z707" s="262">
        <f t="shared" si="314"/>
        <v>678283173887.11475</v>
      </c>
      <c r="AA707" s="262">
        <f t="shared" si="314"/>
        <v>677237172518.27612</v>
      </c>
      <c r="AB707" s="262">
        <f t="shared" si="314"/>
        <v>681766519159.29822</v>
      </c>
      <c r="AC707" s="262">
        <f t="shared" si="314"/>
        <v>693802097942.07483</v>
      </c>
      <c r="AD707" s="262">
        <f t="shared" si="314"/>
        <v>716013351318.45142</v>
      </c>
      <c r="AE707" s="262">
        <f t="shared" si="314"/>
        <v>752320775328.78284</v>
      </c>
      <c r="AF707" s="262">
        <f t="shared" si="314"/>
        <v>808738104403.14355</v>
      </c>
      <c r="AG707" s="262">
        <f t="shared" si="314"/>
        <v>891169593881.43567</v>
      </c>
      <c r="AH707" s="258">
        <f t="shared" si="301"/>
        <v>1000000000000</v>
      </c>
    </row>
    <row r="708" spans="3:34" outlineLevel="1">
      <c r="C708" s="256" t="s">
        <v>300</v>
      </c>
      <c r="D708" s="256"/>
      <c r="E708" s="262"/>
      <c r="F708" s="262"/>
      <c r="G708" s="262"/>
      <c r="H708" s="262"/>
      <c r="I708" s="262"/>
      <c r="J708" s="262"/>
      <c r="K708" s="262"/>
      <c r="L708" s="262"/>
      <c r="M708" s="262"/>
      <c r="N708" s="262"/>
      <c r="O708" s="262"/>
      <c r="P708" s="262"/>
      <c r="Q708" s="262"/>
      <c r="R708" s="262">
        <f>(S708+S709)/2/((1+R$67/4))</f>
        <v>814440340399.65454</v>
      </c>
      <c r="S708" s="262">
        <f t="shared" ref="S708:AG708" si="315">(T708+T709)/2/((1+S$67/4))</f>
        <v>802617034298.46155</v>
      </c>
      <c r="T708" s="262">
        <f t="shared" si="315"/>
        <v>791068389736.39124</v>
      </c>
      <c r="U708" s="262">
        <f t="shared" si="315"/>
        <v>779900069371.66162</v>
      </c>
      <c r="V708" s="262">
        <f t="shared" si="315"/>
        <v>768788305305.1886</v>
      </c>
      <c r="W708" s="262">
        <f t="shared" si="315"/>
        <v>758658359818.39355</v>
      </c>
      <c r="X708" s="262">
        <f t="shared" si="315"/>
        <v>749988206275.28882</v>
      </c>
      <c r="Y708" s="262">
        <f t="shared" si="315"/>
        <v>743256805515.99438</v>
      </c>
      <c r="Z708" s="262">
        <f t="shared" si="315"/>
        <v>738748107037.38586</v>
      </c>
      <c r="AA708" s="262">
        <f t="shared" si="315"/>
        <v>737747595657.92566</v>
      </c>
      <c r="AB708" s="262">
        <f t="shared" si="315"/>
        <v>741465834488.02832</v>
      </c>
      <c r="AC708" s="262">
        <f t="shared" si="315"/>
        <v>751519332557.17883</v>
      </c>
      <c r="AD708" s="262">
        <f t="shared" si="315"/>
        <v>770090682139.48523</v>
      </c>
      <c r="AE708" s="262">
        <f t="shared" si="315"/>
        <v>800296463471.17578</v>
      </c>
      <c r="AF708" s="262">
        <f t="shared" si="315"/>
        <v>846765305548.61597</v>
      </c>
      <c r="AG708" s="262">
        <f t="shared" si="315"/>
        <v>913608028302.14673</v>
      </c>
      <c r="AH708" s="258">
        <f t="shared" si="301"/>
        <v>1000000000000</v>
      </c>
    </row>
    <row r="709" spans="3:34" outlineLevel="1">
      <c r="C709" s="256" t="s">
        <v>303</v>
      </c>
      <c r="D709" s="256"/>
      <c r="E709" s="262"/>
      <c r="F709" s="262"/>
      <c r="G709" s="262"/>
      <c r="H709" s="262"/>
      <c r="I709" s="262"/>
      <c r="J709" s="262"/>
      <c r="K709" s="262"/>
      <c r="L709" s="262"/>
      <c r="M709" s="262"/>
      <c r="N709" s="262"/>
      <c r="O709" s="262"/>
      <c r="P709" s="262"/>
      <c r="Q709" s="262"/>
      <c r="R709" s="262"/>
      <c r="S709" s="262">
        <f>(T709+T710)/2/((1+S$68/4))</f>
        <v>842871878878.34363</v>
      </c>
      <c r="T709" s="262">
        <f t="shared" ref="T709:AG709" si="316">(U709+U710)/2/((1+T$68/4))</f>
        <v>833398275015.51147</v>
      </c>
      <c r="U709" s="262">
        <f t="shared" si="316"/>
        <v>824201555008.75159</v>
      </c>
      <c r="V709" s="262">
        <f t="shared" si="316"/>
        <v>815017329750.72314</v>
      </c>
      <c r="W709" s="262">
        <f t="shared" si="316"/>
        <v>806609532638.63184</v>
      </c>
      <c r="X709" s="262">
        <f t="shared" si="316"/>
        <v>799380533532.03662</v>
      </c>
      <c r="Y709" s="262">
        <f t="shared" si="316"/>
        <v>793736579458.69568</v>
      </c>
      <c r="Z709" s="262">
        <f t="shared" si="316"/>
        <v>789922484245.32361</v>
      </c>
      <c r="AA709" s="262">
        <f t="shared" si="316"/>
        <v>789015915456.39954</v>
      </c>
      <c r="AB709" s="262">
        <f t="shared" si="316"/>
        <v>792027473865.67126</v>
      </c>
      <c r="AC709" s="262">
        <f t="shared" si="316"/>
        <v>800288783187.00403</v>
      </c>
      <c r="AD709" s="262">
        <f t="shared" si="316"/>
        <v>815563885533.17749</v>
      </c>
      <c r="AE709" s="262">
        <f t="shared" si="316"/>
        <v>840313536562.5647</v>
      </c>
      <c r="AF709" s="262">
        <f t="shared" si="316"/>
        <v>878093211818.68469</v>
      </c>
      <c r="AG709" s="262">
        <f t="shared" si="316"/>
        <v>931774329996.53577</v>
      </c>
      <c r="AH709" s="258">
        <f t="shared" si="301"/>
        <v>1000000000000</v>
      </c>
    </row>
    <row r="710" spans="3:34" outlineLevel="1">
      <c r="C710" s="256" t="s">
        <v>306</v>
      </c>
      <c r="D710" s="256"/>
      <c r="E710" s="262"/>
      <c r="F710" s="262"/>
      <c r="G710" s="262"/>
      <c r="H710" s="262"/>
      <c r="I710" s="262"/>
      <c r="J710" s="262"/>
      <c r="K710" s="262"/>
      <c r="L710" s="262"/>
      <c r="M710" s="262"/>
      <c r="N710" s="262"/>
      <c r="O710" s="262"/>
      <c r="P710" s="262"/>
      <c r="Q710" s="262"/>
      <c r="R710" s="262"/>
      <c r="S710" s="262"/>
      <c r="T710" s="262">
        <f>(U710+U711)/2/((1+T$69/4))</f>
        <v>867984688489.93347</v>
      </c>
      <c r="U710" s="262">
        <f t="shared" ref="U710:AG710" si="317">(V710+V711)/2/((1+U$69/4))</f>
        <v>860513026550.67908</v>
      </c>
      <c r="V710" s="262">
        <f t="shared" si="317"/>
        <v>853029727055.90637</v>
      </c>
      <c r="W710" s="262">
        <f t="shared" si="317"/>
        <v>846156555114.51465</v>
      </c>
      <c r="X710" s="262">
        <f t="shared" si="317"/>
        <v>840225901270.55884</v>
      </c>
      <c r="Y710" s="262">
        <f t="shared" si="317"/>
        <v>835575360161.32275</v>
      </c>
      <c r="Z710" s="262">
        <f t="shared" si="317"/>
        <v>832410931648.0116</v>
      </c>
      <c r="AA710" s="262">
        <f t="shared" si="317"/>
        <v>831620622933.54688</v>
      </c>
      <c r="AB710" s="262">
        <f t="shared" si="317"/>
        <v>834034673035.56677</v>
      </c>
      <c r="AC710" s="262">
        <f t="shared" si="317"/>
        <v>840735798089.22498</v>
      </c>
      <c r="AD710" s="262">
        <f t="shared" si="317"/>
        <v>853136688434.91663</v>
      </c>
      <c r="AE710" s="262">
        <f t="shared" si="317"/>
        <v>873170618504.03052</v>
      </c>
      <c r="AF710" s="262">
        <f t="shared" si="317"/>
        <v>903567254407.98828</v>
      </c>
      <c r="AG710" s="262">
        <f t="shared" si="317"/>
        <v>946345005917.23889</v>
      </c>
      <c r="AH710" s="258">
        <f t="shared" si="301"/>
        <v>1000000000000</v>
      </c>
    </row>
    <row r="711" spans="3:34" outlineLevel="1">
      <c r="C711" s="256" t="s">
        <v>309</v>
      </c>
      <c r="D711" s="256"/>
      <c r="E711" s="262"/>
      <c r="F711" s="262"/>
      <c r="G711" s="262"/>
      <c r="H711" s="262"/>
      <c r="I711" s="262"/>
      <c r="J711" s="262"/>
      <c r="K711" s="262"/>
      <c r="L711" s="262"/>
      <c r="M711" s="262"/>
      <c r="N711" s="262"/>
      <c r="O711" s="262"/>
      <c r="P711" s="262"/>
      <c r="Q711" s="262"/>
      <c r="R711" s="262"/>
      <c r="S711" s="262"/>
      <c r="T711" s="262"/>
      <c r="U711" s="262">
        <f>(V711+V712)/2/((1+U$70/4))</f>
        <v>889906533605.92383</v>
      </c>
      <c r="V711" s="262">
        <f t="shared" ref="V711:AG711" si="318">(W711+W712)/2/((1+V$70/4))</f>
        <v>883877271629.87561</v>
      </c>
      <c r="W711" s="262">
        <f t="shared" si="318"/>
        <v>878325359575.02747</v>
      </c>
      <c r="X711" s="262">
        <f t="shared" si="318"/>
        <v>873521398208.86023</v>
      </c>
      <c r="Y711" s="262">
        <f t="shared" si="318"/>
        <v>869741513436.64136</v>
      </c>
      <c r="Z711" s="262">
        <f t="shared" si="318"/>
        <v>867155818688.15686</v>
      </c>
      <c r="AA711" s="262">
        <f t="shared" si="318"/>
        <v>866486144319.72852</v>
      </c>
      <c r="AB711" s="262">
        <f t="shared" si="318"/>
        <v>868405891629.62903</v>
      </c>
      <c r="AC711" s="262">
        <f t="shared" si="318"/>
        <v>873786238591.77063</v>
      </c>
      <c r="AD711" s="262">
        <f t="shared" si="318"/>
        <v>883750274590.19482</v>
      </c>
      <c r="AE711" s="262">
        <f t="shared" si="318"/>
        <v>899811306941.7019</v>
      </c>
      <c r="AF711" s="262">
        <f t="shared" si="318"/>
        <v>924065696796.06238</v>
      </c>
      <c r="AG711" s="262">
        <f t="shared" si="318"/>
        <v>957944333641.36743</v>
      </c>
      <c r="AH711" s="258">
        <f t="shared" si="301"/>
        <v>1000000000000</v>
      </c>
    </row>
    <row r="712" spans="3:34" outlineLevel="1">
      <c r="C712" s="256" t="s">
        <v>312</v>
      </c>
      <c r="D712" s="256"/>
      <c r="E712" s="262"/>
      <c r="F712" s="262"/>
      <c r="G712" s="262"/>
      <c r="H712" s="262"/>
      <c r="I712" s="262"/>
      <c r="J712" s="262"/>
      <c r="K712" s="262"/>
      <c r="L712" s="262"/>
      <c r="M712" s="262"/>
      <c r="N712" s="262"/>
      <c r="O712" s="262"/>
      <c r="P712" s="262"/>
      <c r="Q712" s="262"/>
      <c r="R712" s="262"/>
      <c r="S712" s="262"/>
      <c r="T712" s="262"/>
      <c r="U712" s="262"/>
      <c r="V712" s="262">
        <f>(W712+W713)/2/((1+V$71/4))</f>
        <v>908652860635.7583</v>
      </c>
      <c r="W712" s="262">
        <f t="shared" ref="W712:AG712" si="319">(X712+X713)/2/((1+W$71/4))</f>
        <v>904210020600.85046</v>
      </c>
      <c r="X712" s="262">
        <f t="shared" si="319"/>
        <v>900357340213.0271</v>
      </c>
      <c r="Y712" s="262">
        <f t="shared" si="319"/>
        <v>897317904461.45398</v>
      </c>
      <c r="Z712" s="262">
        <f t="shared" si="319"/>
        <v>895230165665.72888</v>
      </c>
      <c r="AA712" s="262">
        <f t="shared" si="319"/>
        <v>894674625970.39575</v>
      </c>
      <c r="AB712" s="262">
        <f t="shared" si="319"/>
        <v>896191975683.17261</v>
      </c>
      <c r="AC712" s="262">
        <f t="shared" si="319"/>
        <v>900477381148.36096</v>
      </c>
      <c r="AD712" s="262">
        <f t="shared" si="319"/>
        <v>908418567710.84937</v>
      </c>
      <c r="AE712" s="262">
        <f t="shared" si="319"/>
        <v>921196910206.47742</v>
      </c>
      <c r="AF712" s="262">
        <f t="shared" si="319"/>
        <v>940423676654.40198</v>
      </c>
      <c r="AG712" s="262">
        <f t="shared" si="319"/>
        <v>967123192923.16455</v>
      </c>
      <c r="AH712" s="258">
        <f t="shared" si="301"/>
        <v>1000000000000</v>
      </c>
    </row>
    <row r="713" spans="3:34" outlineLevel="1">
      <c r="C713" s="256" t="s">
        <v>315</v>
      </c>
      <c r="D713" s="256"/>
      <c r="E713" s="262"/>
      <c r="F713" s="262"/>
      <c r="G713" s="262"/>
      <c r="H713" s="262"/>
      <c r="I713" s="262"/>
      <c r="J713" s="262"/>
      <c r="K713" s="262"/>
      <c r="L713" s="262"/>
      <c r="M713" s="262"/>
      <c r="N713" s="262"/>
      <c r="O713" s="262"/>
      <c r="P713" s="262"/>
      <c r="Q713" s="262"/>
      <c r="R713" s="262"/>
      <c r="S713" s="262"/>
      <c r="T713" s="262"/>
      <c r="U713" s="262"/>
      <c r="V713" s="262"/>
      <c r="W713" s="262">
        <f>(X713+X714)/2/((1+W$72/4))</f>
        <v>924861695306.35718</v>
      </c>
      <c r="X713" s="262">
        <f t="shared" ref="X713:AG713" si="320">(Y713+Y714)/2/((1+X$72/4))</f>
        <v>921795935348.87463</v>
      </c>
      <c r="Y713" s="262">
        <f t="shared" si="320"/>
        <v>919372322589.76904</v>
      </c>
      <c r="Z713" s="262">
        <f t="shared" si="320"/>
        <v>917702281000.66992</v>
      </c>
      <c r="AA713" s="262">
        <f t="shared" si="320"/>
        <v>917248754458.32373</v>
      </c>
      <c r="AB713" s="262">
        <f t="shared" si="320"/>
        <v>918442428206.24683</v>
      </c>
      <c r="AC713" s="262">
        <f t="shared" si="320"/>
        <v>921834384306.7572</v>
      </c>
      <c r="AD713" s="262">
        <f t="shared" si="320"/>
        <v>928123135659.20251</v>
      </c>
      <c r="AE713" s="262">
        <f t="shared" si="320"/>
        <v>938229088940.68884</v>
      </c>
      <c r="AF713" s="262">
        <f t="shared" si="320"/>
        <v>953391889745.56287</v>
      </c>
      <c r="AG713" s="262">
        <f t="shared" si="320"/>
        <v>974352356770.23181</v>
      </c>
      <c r="AH713" s="258">
        <f t="shared" si="301"/>
        <v>1000000000000</v>
      </c>
    </row>
    <row r="714" spans="3:34" outlineLevel="1">
      <c r="C714" s="256" t="s">
        <v>764</v>
      </c>
      <c r="D714" s="256"/>
      <c r="E714" s="262"/>
      <c r="F714" s="262"/>
      <c r="G714" s="262"/>
      <c r="H714" s="262"/>
      <c r="I714" s="262"/>
      <c r="J714" s="262"/>
      <c r="K714" s="262"/>
      <c r="L714" s="262"/>
      <c r="M714" s="262"/>
      <c r="N714" s="262"/>
      <c r="O714" s="262"/>
      <c r="P714" s="262"/>
      <c r="Q714" s="262"/>
      <c r="R714" s="262"/>
      <c r="S714" s="262"/>
      <c r="T714" s="262"/>
      <c r="U714" s="262"/>
      <c r="V714" s="262"/>
      <c r="W714" s="262"/>
      <c r="X714" s="262">
        <f>(Y714+Y715)/2/((1+X$73/4))</f>
        <v>938804324255.36475</v>
      </c>
      <c r="Y714" s="262">
        <f t="shared" ref="Y714:AG714" si="321">(Z714+Z715)/2/((1+Y$73/4))</f>
        <v>936884373171.57568</v>
      </c>
      <c r="Z714" s="262">
        <f t="shared" si="321"/>
        <v>935558130575.33679</v>
      </c>
      <c r="AA714" s="262">
        <f t="shared" si="321"/>
        <v>935192375560.85596</v>
      </c>
      <c r="AB714" s="262">
        <f t="shared" si="321"/>
        <v>936128029062.42761</v>
      </c>
      <c r="AC714" s="262">
        <f t="shared" si="321"/>
        <v>938799698828.05176</v>
      </c>
      <c r="AD714" s="262">
        <f t="shared" si="321"/>
        <v>943755065046.9939</v>
      </c>
      <c r="AE714" s="262">
        <f t="shared" si="321"/>
        <v>951710147968.56396</v>
      </c>
      <c r="AF714" s="262">
        <f t="shared" si="321"/>
        <v>963619646815.8252</v>
      </c>
      <c r="AG714" s="262">
        <f t="shared" si="321"/>
        <v>980024757519.63843</v>
      </c>
      <c r="AH714" s="258">
        <f t="shared" si="301"/>
        <v>1000000000000</v>
      </c>
    </row>
    <row r="715" spans="3:34" outlineLevel="1">
      <c r="C715" s="256" t="s">
        <v>765</v>
      </c>
      <c r="D715" s="256"/>
      <c r="E715" s="262"/>
      <c r="F715" s="262"/>
      <c r="G715" s="262"/>
      <c r="H715" s="262"/>
      <c r="I715" s="262"/>
      <c r="J715" s="262"/>
      <c r="K715" s="262"/>
      <c r="L715" s="262"/>
      <c r="M715" s="262"/>
      <c r="N715" s="262"/>
      <c r="O715" s="262"/>
      <c r="P715" s="262"/>
      <c r="Q715" s="262"/>
      <c r="R715" s="262"/>
      <c r="S715" s="262"/>
      <c r="T715" s="262"/>
      <c r="U715" s="262"/>
      <c r="V715" s="262"/>
      <c r="W715" s="262"/>
      <c r="X715" s="262"/>
      <c r="Y715" s="262">
        <f>(Z715+Z716)/2/((1+Y$74/4))</f>
        <v>950711919868.79211</v>
      </c>
      <c r="Z715" s="262">
        <f t="shared" ref="Z715:AG715" si="322">(AA715+AA716)/2/((1+Z$74/4))</f>
        <v>949664640837.8501</v>
      </c>
      <c r="AA715" s="262">
        <f t="shared" si="322"/>
        <v>949372410965.96094</v>
      </c>
      <c r="AB715" s="262">
        <f t="shared" si="322"/>
        <v>950103777706.36011</v>
      </c>
      <c r="AC715" s="262">
        <f t="shared" si="322"/>
        <v>952200104558.04846</v>
      </c>
      <c r="AD715" s="262">
        <f t="shared" si="322"/>
        <v>956089617422.67383</v>
      </c>
      <c r="AE715" s="262">
        <f t="shared" si="322"/>
        <v>962328716075.40161</v>
      </c>
      <c r="AF715" s="262">
        <f t="shared" si="322"/>
        <v>971653347144.85107</v>
      </c>
      <c r="AG715" s="262">
        <f t="shared" si="322"/>
        <v>984462618410.82886</v>
      </c>
      <c r="AH715" s="258">
        <f t="shared" si="301"/>
        <v>1000000000000</v>
      </c>
    </row>
    <row r="716" spans="3:34" outlineLevel="1">
      <c r="C716" s="256" t="s">
        <v>766</v>
      </c>
      <c r="D716" s="256"/>
      <c r="E716" s="262"/>
      <c r="F716" s="262"/>
      <c r="G716" s="262"/>
      <c r="H716" s="262"/>
      <c r="I716" s="262"/>
      <c r="J716" s="262"/>
      <c r="K716" s="262"/>
      <c r="L716" s="262"/>
      <c r="M716" s="262"/>
      <c r="N716" s="262"/>
      <c r="O716" s="262"/>
      <c r="P716" s="262"/>
      <c r="Q716" s="262"/>
      <c r="R716" s="262"/>
      <c r="S716" s="262"/>
      <c r="T716" s="262"/>
      <c r="U716" s="262"/>
      <c r="V716" s="262"/>
      <c r="W716" s="262"/>
      <c r="X716" s="262"/>
      <c r="Y716" s="262"/>
      <c r="Z716" s="262">
        <f>(AA716+AA717)/2/((1+Z$75/4))</f>
        <v>960759243513.72778</v>
      </c>
      <c r="AA716" s="262">
        <f t="shared" ref="AA716:AG716" si="323">(AB716+AB717)/2/((1+AA$75/4))</f>
        <v>960527424644.9292</v>
      </c>
      <c r="AB716" s="262">
        <f t="shared" si="323"/>
        <v>961097882365.23584</v>
      </c>
      <c r="AC716" s="262">
        <f t="shared" si="323"/>
        <v>962737892174.83875</v>
      </c>
      <c r="AD716" s="262">
        <f t="shared" si="323"/>
        <v>965781554646.57813</v>
      </c>
      <c r="AE716" s="262">
        <f t="shared" si="323"/>
        <v>970660870469.36743</v>
      </c>
      <c r="AF716" s="262">
        <f t="shared" si="323"/>
        <v>977943631886.13318</v>
      </c>
      <c r="AG716" s="262">
        <f t="shared" si="323"/>
        <v>987926674685.03625</v>
      </c>
      <c r="AH716" s="258">
        <f t="shared" si="301"/>
        <v>1000000000000</v>
      </c>
    </row>
    <row r="717" spans="3:34" outlineLevel="1">
      <c r="C717" s="256" t="s">
        <v>767</v>
      </c>
      <c r="D717" s="256"/>
      <c r="E717" s="262"/>
      <c r="F717" s="262"/>
      <c r="G717" s="262"/>
      <c r="H717" s="262"/>
      <c r="I717" s="262"/>
      <c r="J717" s="262"/>
      <c r="K717" s="262"/>
      <c r="L717" s="262"/>
      <c r="M717" s="262"/>
      <c r="N717" s="262"/>
      <c r="O717" s="262"/>
      <c r="P717" s="262"/>
      <c r="Q717" s="262"/>
      <c r="R717" s="262"/>
      <c r="S717" s="262"/>
      <c r="T717" s="262"/>
      <c r="U717" s="262"/>
      <c r="V717" s="262"/>
      <c r="W717" s="262"/>
      <c r="X717" s="262"/>
      <c r="Y717" s="262"/>
      <c r="Z717" s="262"/>
      <c r="AA717" s="262">
        <f>(AB717+AB718)/2/((1+AA$76/4))</f>
        <v>969271735460.76208</v>
      </c>
      <c r="AB717" s="262">
        <f t="shared" ref="AB717:AG717" si="324">(AC717+AC718)/2/((1+AB$76/4))</f>
        <v>969715950179.23438</v>
      </c>
      <c r="AC717" s="262">
        <f t="shared" si="324"/>
        <v>970996015707.84827</v>
      </c>
      <c r="AD717" s="262">
        <f t="shared" si="324"/>
        <v>973372156417.24744</v>
      </c>
      <c r="AE717" s="262">
        <f t="shared" si="324"/>
        <v>977179574268.73291</v>
      </c>
      <c r="AF717" s="262">
        <f t="shared" si="324"/>
        <v>982856641128.2821</v>
      </c>
      <c r="AG717" s="262">
        <f t="shared" si="324"/>
        <v>990625774348.63452</v>
      </c>
      <c r="AH717" s="258">
        <f t="shared" si="301"/>
        <v>1000000000000</v>
      </c>
    </row>
    <row r="718" spans="3:34" outlineLevel="1">
      <c r="C718" s="256" t="s">
        <v>768</v>
      </c>
      <c r="D718" s="256"/>
      <c r="E718" s="262"/>
      <c r="F718" s="262"/>
      <c r="G718" s="262"/>
      <c r="H718" s="262"/>
      <c r="I718" s="262"/>
      <c r="J718" s="262"/>
      <c r="K718" s="262"/>
      <c r="L718" s="262"/>
      <c r="M718" s="262"/>
      <c r="N718" s="262"/>
      <c r="O718" s="262"/>
      <c r="P718" s="262"/>
      <c r="Q718" s="262"/>
      <c r="R718" s="262"/>
      <c r="S718" s="262"/>
      <c r="T718" s="262"/>
      <c r="U718" s="262"/>
      <c r="V718" s="262"/>
      <c r="W718" s="262"/>
      <c r="X718" s="262"/>
      <c r="Y718" s="262"/>
      <c r="Z718" s="262"/>
      <c r="AA718" s="262"/>
      <c r="AB718" s="262">
        <f>(AC718+AC719)/2/((1+AB$77/4))</f>
        <v>976452943764.54175</v>
      </c>
      <c r="AC718" s="262">
        <f t="shared" ref="AC718:AG718" si="325">(AD718+AD719)/2/((1+AC$77/4))</f>
        <v>977450276459.22729</v>
      </c>
      <c r="AD718" s="262">
        <f t="shared" si="325"/>
        <v>979301891485.42725</v>
      </c>
      <c r="AE718" s="262">
        <f t="shared" si="325"/>
        <v>982267756609.48865</v>
      </c>
      <c r="AF718" s="262">
        <f t="shared" si="325"/>
        <v>986686524075.03638</v>
      </c>
      <c r="AG718" s="262">
        <f t="shared" si="325"/>
        <v>992725909068.9281</v>
      </c>
      <c r="AH718" s="258">
        <f t="shared" si="301"/>
        <v>1000000000000</v>
      </c>
    </row>
    <row r="719" spans="3:34" outlineLevel="1">
      <c r="C719" s="256" t="s">
        <v>769</v>
      </c>
      <c r="D719" s="256"/>
      <c r="E719" s="262"/>
      <c r="F719" s="262"/>
      <c r="G719" s="262"/>
      <c r="H719" s="262"/>
      <c r="I719" s="262"/>
      <c r="J719" s="262"/>
      <c r="K719" s="262"/>
      <c r="L719" s="262"/>
      <c r="M719" s="262"/>
      <c r="N719" s="262"/>
      <c r="O719" s="262"/>
      <c r="P719" s="262"/>
      <c r="Q719" s="262"/>
      <c r="R719" s="262"/>
      <c r="S719" s="262"/>
      <c r="T719" s="262"/>
      <c r="U719" s="262"/>
      <c r="V719" s="262"/>
      <c r="W719" s="262"/>
      <c r="X719" s="262"/>
      <c r="Y719" s="262"/>
      <c r="Z719" s="262"/>
      <c r="AA719" s="262"/>
      <c r="AB719" s="262"/>
      <c r="AC719" s="262">
        <f>(AD719+AD720)/2/((1+AC$78/4))</f>
        <v>982484178240.87915</v>
      </c>
      <c r="AD719" s="262">
        <f t="shared" ref="AD719:AG719" si="326">(AE719+AE720)/2/((1+AD$78/4))</f>
        <v>983924999858.76819</v>
      </c>
      <c r="AE719" s="262">
        <f t="shared" si="326"/>
        <v>986232219859.72986</v>
      </c>
      <c r="AF719" s="262">
        <f t="shared" si="326"/>
        <v>989667581918.84497</v>
      </c>
      <c r="AG719" s="262">
        <f t="shared" si="326"/>
        <v>994358224140.70898</v>
      </c>
      <c r="AH719" s="258">
        <f t="shared" si="301"/>
        <v>1000000000000</v>
      </c>
    </row>
    <row r="720" spans="3:34" outlineLevel="1">
      <c r="C720" s="256" t="s">
        <v>770</v>
      </c>
      <c r="D720" s="256"/>
      <c r="E720" s="262"/>
      <c r="F720" s="262"/>
      <c r="G720" s="262"/>
      <c r="H720" s="262"/>
      <c r="I720" s="262"/>
      <c r="J720" s="262"/>
      <c r="K720" s="262"/>
      <c r="L720" s="262"/>
      <c r="M720" s="262"/>
      <c r="N720" s="262"/>
      <c r="O720" s="262"/>
      <c r="P720" s="262"/>
      <c r="Q720" s="262"/>
      <c r="R720" s="262"/>
      <c r="S720" s="262"/>
      <c r="T720" s="262"/>
      <c r="U720" s="262"/>
      <c r="V720" s="262"/>
      <c r="W720" s="262"/>
      <c r="X720" s="262"/>
      <c r="Y720" s="262"/>
      <c r="Z720" s="262"/>
      <c r="AA720" s="262"/>
      <c r="AB720" s="262"/>
      <c r="AC720" s="262"/>
      <c r="AD720" s="262">
        <f>(AE720+AE721)/2/((1+AD$79/4))</f>
        <v>987523856988.66821</v>
      </c>
      <c r="AE720" s="262">
        <f t="shared" ref="AE720:AG720" si="327">(AF720+AF721)/2/((1+AE$79/4))</f>
        <v>989316830379.17773</v>
      </c>
      <c r="AF720" s="262">
        <f t="shared" si="327"/>
        <v>991985231628.00732</v>
      </c>
      <c r="AG720" s="262">
        <f t="shared" si="327"/>
        <v>995625859635.20215</v>
      </c>
      <c r="AH720" s="258">
        <f t="shared" si="301"/>
        <v>1000000000000</v>
      </c>
    </row>
    <row r="721" spans="3:37" outlineLevel="1">
      <c r="C721" s="256" t="s">
        <v>771</v>
      </c>
      <c r="D721" s="256"/>
      <c r="E721" s="262"/>
      <c r="F721" s="262"/>
      <c r="G721" s="262"/>
      <c r="H721" s="262"/>
      <c r="I721" s="262"/>
      <c r="J721" s="262"/>
      <c r="K721" s="262"/>
      <c r="L721" s="262"/>
      <c r="M721" s="262"/>
      <c r="N721" s="262"/>
      <c r="O721" s="262"/>
      <c r="P721" s="262"/>
      <c r="Q721" s="262"/>
      <c r="R721" s="262"/>
      <c r="S721" s="262"/>
      <c r="T721" s="262"/>
      <c r="U721" s="262"/>
      <c r="V721" s="262"/>
      <c r="W721" s="262"/>
      <c r="X721" s="262"/>
      <c r="Y721" s="262"/>
      <c r="Z721" s="262"/>
      <c r="AA721" s="262"/>
      <c r="AB721" s="262"/>
      <c r="AC721" s="262"/>
      <c r="AD721" s="262"/>
      <c r="AE721" s="262">
        <f>(AF721+AF722)/2/((1+AE$80/4))</f>
        <v>991714260484.33521</v>
      </c>
      <c r="AF721" s="262">
        <f t="shared" ref="AF721:AG721" si="328">(AG721+AG722)/2/((1+AF$80/4))</f>
        <v>993785474472.36267</v>
      </c>
      <c r="AG721" s="262">
        <f t="shared" si="328"/>
        <v>996609644633.84204</v>
      </c>
      <c r="AH721" s="258">
        <f t="shared" si="301"/>
        <v>1000000000000</v>
      </c>
    </row>
    <row r="722" spans="3:37" outlineLevel="1">
      <c r="C722" s="256" t="s">
        <v>772</v>
      </c>
      <c r="D722" s="256"/>
      <c r="E722" s="262"/>
      <c r="F722" s="262"/>
      <c r="G722" s="262"/>
      <c r="H722" s="262"/>
      <c r="I722" s="262"/>
      <c r="J722" s="262"/>
      <c r="K722" s="262"/>
      <c r="L722" s="262"/>
      <c r="M722" s="262"/>
      <c r="N722" s="262"/>
      <c r="O722" s="262"/>
      <c r="P722" s="262"/>
      <c r="Q722" s="262"/>
      <c r="R722" s="262"/>
      <c r="S722" s="262"/>
      <c r="T722" s="262"/>
      <c r="U722" s="262"/>
      <c r="V722" s="262"/>
      <c r="W722" s="262"/>
      <c r="X722" s="262"/>
      <c r="Y722" s="262"/>
      <c r="Z722" s="262"/>
      <c r="AA722" s="262"/>
      <c r="AB722" s="262"/>
      <c r="AC722" s="262"/>
      <c r="AD722" s="262"/>
      <c r="AE722" s="262"/>
      <c r="AF722" s="262">
        <f>(AG722+AG723)/2/((1+AF$81/4))</f>
        <v>995182835268.91748</v>
      </c>
      <c r="AG722" s="262">
        <f t="shared" ref="AG722" si="329">(AH722+AH723)/2/((1+AG$81/4))</f>
        <v>997372751068.49597</v>
      </c>
      <c r="AH722" s="258">
        <f t="shared" si="301"/>
        <v>1000000000000</v>
      </c>
    </row>
    <row r="723" spans="3:37" outlineLevel="1">
      <c r="C723" s="256" t="s">
        <v>773</v>
      </c>
      <c r="D723" s="256"/>
      <c r="E723" s="262"/>
      <c r="F723" s="262"/>
      <c r="G723" s="262"/>
      <c r="H723" s="262"/>
      <c r="I723" s="262"/>
      <c r="J723" s="262"/>
      <c r="K723" s="262"/>
      <c r="L723" s="262"/>
      <c r="M723" s="262"/>
      <c r="N723" s="262"/>
      <c r="O723" s="262"/>
      <c r="P723" s="262"/>
      <c r="Q723" s="262"/>
      <c r="R723" s="262"/>
      <c r="S723" s="262"/>
      <c r="T723" s="262"/>
      <c r="U723" s="262"/>
      <c r="V723" s="262"/>
      <c r="W723" s="262"/>
      <c r="X723" s="262"/>
      <c r="Y723" s="262"/>
      <c r="Z723" s="262"/>
      <c r="AA723" s="262"/>
      <c r="AB723" s="262"/>
      <c r="AC723" s="262"/>
      <c r="AD723" s="262"/>
      <c r="AE723" s="262"/>
      <c r="AF723" s="262"/>
      <c r="AG723" s="262">
        <f>(AH723+AH724)/2/((1+AG$82/4))</f>
        <v>997964447143.77576</v>
      </c>
      <c r="AH723" s="258">
        <f t="shared" si="301"/>
        <v>1000000000000</v>
      </c>
    </row>
    <row r="724" spans="3:37" outlineLevel="1">
      <c r="C724" s="256" t="s">
        <v>824</v>
      </c>
      <c r="D724" s="256"/>
      <c r="E724" s="262"/>
      <c r="F724" s="262"/>
      <c r="G724" s="262"/>
      <c r="H724" s="262"/>
      <c r="I724" s="262"/>
      <c r="J724" s="262"/>
      <c r="K724" s="262"/>
      <c r="L724" s="262"/>
      <c r="M724" s="262"/>
      <c r="N724" s="262"/>
      <c r="O724" s="262"/>
      <c r="P724" s="262"/>
      <c r="Q724" s="262"/>
      <c r="R724" s="262"/>
      <c r="S724" s="262"/>
      <c r="T724" s="262"/>
      <c r="U724" s="262"/>
      <c r="V724" s="262"/>
      <c r="W724" s="262"/>
      <c r="X724" s="262"/>
      <c r="Y724" s="262"/>
      <c r="Z724" s="262"/>
      <c r="AA724" s="262"/>
      <c r="AB724" s="262"/>
      <c r="AC724" s="262"/>
      <c r="AD724" s="262"/>
      <c r="AE724" s="262"/>
      <c r="AF724" s="262"/>
      <c r="AG724" s="262"/>
      <c r="AH724" s="258">
        <f t="shared" si="301"/>
        <v>1000000000000</v>
      </c>
    </row>
    <row r="725" spans="3:37" outlineLevel="1">
      <c r="C725" s="256" t="s">
        <v>2378</v>
      </c>
      <c r="D725" s="257"/>
      <c r="E725" s="255"/>
      <c r="F725" s="255"/>
      <c r="G725" s="255"/>
      <c r="H725" s="255"/>
      <c r="I725" s="255"/>
      <c r="J725" s="255"/>
      <c r="K725" s="255"/>
      <c r="L725" s="255"/>
      <c r="M725" s="255"/>
      <c r="N725" s="255"/>
      <c r="O725" s="255"/>
      <c r="P725" s="255"/>
      <c r="Q725" s="255"/>
      <c r="R725" s="255"/>
      <c r="S725" s="255"/>
      <c r="T725" s="255"/>
      <c r="U725" s="255"/>
      <c r="V725" s="255"/>
      <c r="W725" s="172"/>
    </row>
    <row r="726" spans="3:37" outlineLevel="1"/>
    <row r="727" spans="3:37" outlineLevel="1">
      <c r="C727" s="256"/>
      <c r="D727" s="256" t="s">
        <v>256</v>
      </c>
      <c r="E727" s="256" t="s">
        <v>257</v>
      </c>
      <c r="F727" s="256" t="s">
        <v>262</v>
      </c>
      <c r="G727" s="256" t="s">
        <v>265</v>
      </c>
      <c r="H727" s="256" t="s">
        <v>268</v>
      </c>
      <c r="I727" s="256" t="s">
        <v>271</v>
      </c>
      <c r="J727" s="256" t="s">
        <v>274</v>
      </c>
      <c r="K727" s="256" t="s">
        <v>277</v>
      </c>
      <c r="L727" s="256" t="s">
        <v>280</v>
      </c>
      <c r="M727" s="256" t="s">
        <v>283</v>
      </c>
      <c r="N727" s="256" t="s">
        <v>286</v>
      </c>
      <c r="O727" s="256" t="s">
        <v>289</v>
      </c>
      <c r="P727" s="256" t="s">
        <v>292</v>
      </c>
      <c r="Q727" s="256" t="s">
        <v>295</v>
      </c>
      <c r="R727" s="256" t="s">
        <v>298</v>
      </c>
      <c r="S727" s="256" t="s">
        <v>301</v>
      </c>
      <c r="T727" s="256" t="s">
        <v>304</v>
      </c>
      <c r="U727" s="256" t="s">
        <v>307</v>
      </c>
      <c r="V727" s="256" t="s">
        <v>310</v>
      </c>
      <c r="W727" s="256" t="s">
        <v>313</v>
      </c>
      <c r="X727" s="256" t="s">
        <v>804</v>
      </c>
      <c r="Y727" s="256" t="s">
        <v>805</v>
      </c>
      <c r="Z727" s="256" t="s">
        <v>806</v>
      </c>
      <c r="AA727" s="256" t="s">
        <v>807</v>
      </c>
      <c r="AB727" s="256" t="s">
        <v>808</v>
      </c>
      <c r="AC727" s="256" t="s">
        <v>809</v>
      </c>
      <c r="AD727" s="256" t="s">
        <v>810</v>
      </c>
      <c r="AE727" s="256" t="s">
        <v>811</v>
      </c>
      <c r="AF727" s="256" t="s">
        <v>812</v>
      </c>
      <c r="AG727" s="256" t="s">
        <v>813</v>
      </c>
      <c r="AH727" s="256" t="s">
        <v>814</v>
      </c>
    </row>
    <row r="728" spans="3:37" outlineLevel="1">
      <c r="C728" s="256" t="s">
        <v>258</v>
      </c>
      <c r="D728" s="256"/>
      <c r="E728" s="256" t="s">
        <v>259</v>
      </c>
      <c r="F728" s="256" t="s">
        <v>263</v>
      </c>
      <c r="G728" s="256" t="s">
        <v>266</v>
      </c>
      <c r="H728" s="256" t="s">
        <v>269</v>
      </c>
      <c r="I728" s="256" t="s">
        <v>272</v>
      </c>
      <c r="J728" s="256" t="s">
        <v>275</v>
      </c>
      <c r="K728" s="256" t="s">
        <v>278</v>
      </c>
      <c r="L728" s="256" t="s">
        <v>281</v>
      </c>
      <c r="M728" s="256" t="s">
        <v>284</v>
      </c>
      <c r="N728" s="256" t="s">
        <v>287</v>
      </c>
      <c r="O728" s="256" t="s">
        <v>290</v>
      </c>
      <c r="P728" s="256" t="s">
        <v>293</v>
      </c>
      <c r="Q728" s="256" t="s">
        <v>296</v>
      </c>
      <c r="R728" s="256" t="s">
        <v>299</v>
      </c>
      <c r="S728" s="256" t="s">
        <v>302</v>
      </c>
      <c r="T728" s="256" t="s">
        <v>305</v>
      </c>
      <c r="U728" s="256" t="s">
        <v>308</v>
      </c>
      <c r="V728" s="256" t="s">
        <v>311</v>
      </c>
      <c r="W728" s="256" t="s">
        <v>314</v>
      </c>
      <c r="X728" s="256" t="s">
        <v>784</v>
      </c>
      <c r="Y728" s="256" t="s">
        <v>785</v>
      </c>
      <c r="Z728" s="256" t="s">
        <v>786</v>
      </c>
      <c r="AA728" s="256" t="s">
        <v>787</v>
      </c>
      <c r="AB728" s="256" t="s">
        <v>788</v>
      </c>
      <c r="AC728" s="256" t="s">
        <v>789</v>
      </c>
      <c r="AD728" s="256" t="s">
        <v>790</v>
      </c>
      <c r="AE728" s="256" t="s">
        <v>791</v>
      </c>
      <c r="AF728" s="256" t="s">
        <v>792</v>
      </c>
      <c r="AG728" s="256" t="s">
        <v>793</v>
      </c>
      <c r="AH728" s="256" t="s">
        <v>794</v>
      </c>
      <c r="AI728" s="258" t="s">
        <v>260</v>
      </c>
    </row>
    <row r="729" spans="3:37" outlineLevel="1">
      <c r="C729" s="256"/>
      <c r="D729" s="259">
        <f>(E729+E730)/2/((1+D$53/4)^($D$17))</f>
        <v>165014378053.63049</v>
      </c>
      <c r="E729" s="262">
        <f t="shared" ref="E729:AH729" si="330">(F729+F730)/2/((1+E$53/4))</f>
        <v>134075669257.62399</v>
      </c>
      <c r="F729" s="262">
        <f t="shared" si="330"/>
        <v>110134459489.32176</v>
      </c>
      <c r="G729" s="262">
        <f t="shared" si="330"/>
        <v>89548352905.820755</v>
      </c>
      <c r="H729" s="262">
        <f t="shared" si="330"/>
        <v>71824344104.787796</v>
      </c>
      <c r="I729" s="262">
        <f t="shared" si="330"/>
        <v>56787026674.478371</v>
      </c>
      <c r="J729" s="262">
        <f t="shared" si="330"/>
        <v>44172361738.738579</v>
      </c>
      <c r="K729" s="262">
        <f t="shared" si="330"/>
        <v>33914109811.120358</v>
      </c>
      <c r="L729" s="262">
        <f t="shared" si="330"/>
        <v>25769963265.603718</v>
      </c>
      <c r="M729" s="262">
        <f t="shared" si="330"/>
        <v>19383041007.17638</v>
      </c>
      <c r="N729" s="262">
        <f t="shared" si="330"/>
        <v>14381918560.456173</v>
      </c>
      <c r="O729" s="262">
        <f t="shared" si="330"/>
        <v>10610032645.591103</v>
      </c>
      <c r="P729" s="262">
        <f t="shared" si="330"/>
        <v>7807741019.4193563</v>
      </c>
      <c r="Q729" s="262">
        <f t="shared" si="330"/>
        <v>5731486048.1714811</v>
      </c>
      <c r="R729" s="262">
        <f t="shared" si="330"/>
        <v>4110723812.8575001</v>
      </c>
      <c r="S729" s="262">
        <f t="shared" si="330"/>
        <v>2963209899.1943841</v>
      </c>
      <c r="T729" s="262">
        <f t="shared" si="330"/>
        <v>2165130227.3196893</v>
      </c>
      <c r="U729" s="262">
        <f t="shared" si="330"/>
        <v>1610756443.5812163</v>
      </c>
      <c r="V729" s="262">
        <f t="shared" si="330"/>
        <v>1210446643.7024574</v>
      </c>
      <c r="W729" s="262">
        <f t="shared" si="330"/>
        <v>947449436.3558737</v>
      </c>
      <c r="X729" s="262">
        <f t="shared" si="330"/>
        <v>785265725.12881291</v>
      </c>
      <c r="Y729" s="262">
        <f t="shared" si="330"/>
        <v>700217295.73429012</v>
      </c>
      <c r="Z729" s="262">
        <f t="shared" si="330"/>
        <v>678744119.58303118</v>
      </c>
      <c r="AA729" s="262">
        <f t="shared" si="330"/>
        <v>738944088.38362682</v>
      </c>
      <c r="AB729" s="262">
        <f t="shared" si="330"/>
        <v>925860359.65513134</v>
      </c>
      <c r="AC729" s="262">
        <f t="shared" si="330"/>
        <v>1368139738.7897406</v>
      </c>
      <c r="AD729" s="262">
        <f t="shared" si="330"/>
        <v>2439295699.5195127</v>
      </c>
      <c r="AE729" s="262">
        <f t="shared" si="330"/>
        <v>5358726422.5416002</v>
      </c>
      <c r="AF729" s="262">
        <f t="shared" si="330"/>
        <v>14776952024.127975</v>
      </c>
      <c r="AG729" s="262">
        <f t="shared" si="330"/>
        <v>50514936115.054184</v>
      </c>
      <c r="AH729" s="262">
        <f t="shared" si="330"/>
        <v>199962193946.65579</v>
      </c>
      <c r="AI729" s="258">
        <f t="shared" ref="AI729:AI760" si="331">$C$15*10^6</f>
        <v>1000000000000</v>
      </c>
      <c r="AK729" s="261">
        <f>AH$50*10^6</f>
        <v>165014378053.63043</v>
      </c>
    </row>
    <row r="730" spans="3:37" outlineLevel="1">
      <c r="C730" s="256" t="s">
        <v>261</v>
      </c>
      <c r="D730" s="256"/>
      <c r="E730" s="262">
        <f>(F730+F731)/2/((1+E$54/4))</f>
        <v>198380802681.36636</v>
      </c>
      <c r="F730" s="262">
        <f t="shared" ref="F730:AH730" si="332">(G730+G731)/2/((1+F$54/4))</f>
        <v>168926834686.51825</v>
      </c>
      <c r="G730" s="262">
        <f t="shared" si="332"/>
        <v>142583577549.43002</v>
      </c>
      <c r="H730" s="262">
        <f t="shared" si="332"/>
        <v>118966507720.15471</v>
      </c>
      <c r="I730" s="262">
        <f t="shared" si="332"/>
        <v>98058573440.408417</v>
      </c>
      <c r="J730" s="262">
        <f t="shared" si="332"/>
        <v>79718666594.9021</v>
      </c>
      <c r="K730" s="262">
        <f t="shared" si="332"/>
        <v>64079931266.251495</v>
      </c>
      <c r="L730" s="262">
        <f t="shared" si="332"/>
        <v>51035291040.98513</v>
      </c>
      <c r="M730" s="262">
        <f t="shared" si="332"/>
        <v>40274619242.88063</v>
      </c>
      <c r="N730" s="262">
        <f t="shared" si="332"/>
        <v>31403458359.289421</v>
      </c>
      <c r="O730" s="262">
        <f t="shared" si="332"/>
        <v>24344932143.694798</v>
      </c>
      <c r="P730" s="262">
        <f t="shared" si="332"/>
        <v>18811527384.247204</v>
      </c>
      <c r="Q730" s="262">
        <f t="shared" si="332"/>
        <v>14487811185.47847</v>
      </c>
      <c r="R730" s="262">
        <f t="shared" si="332"/>
        <v>10931348984.812254</v>
      </c>
      <c r="S730" s="262">
        <f t="shared" si="332"/>
        <v>8267445590.8939171</v>
      </c>
      <c r="T730" s="262">
        <f t="shared" si="332"/>
        <v>6310241874.2563972</v>
      </c>
      <c r="U730" s="262">
        <f t="shared" si="332"/>
        <v>4877585734.4858198</v>
      </c>
      <c r="V730" s="262">
        <f t="shared" si="332"/>
        <v>3790866893.8790727</v>
      </c>
      <c r="W730" s="262">
        <f t="shared" si="332"/>
        <v>3038578462.6742115</v>
      </c>
      <c r="X730" s="262">
        <f t="shared" si="332"/>
        <v>2546560972.8170614</v>
      </c>
      <c r="Y730" s="262">
        <f t="shared" si="332"/>
        <v>2261652827.3919973</v>
      </c>
      <c r="Z730" s="262">
        <f t="shared" si="332"/>
        <v>2147407009.0887923</v>
      </c>
      <c r="AA730" s="262">
        <f t="shared" si="332"/>
        <v>2243487364.5744276</v>
      </c>
      <c r="AB730" s="262">
        <f t="shared" si="332"/>
        <v>2637418475.0354471</v>
      </c>
      <c r="AC730" s="262">
        <f t="shared" si="332"/>
        <v>3570994729.6833949</v>
      </c>
      <c r="AD730" s="262">
        <f t="shared" si="332"/>
        <v>5696112796.1326561</v>
      </c>
      <c r="AE730" s="262">
        <f t="shared" si="332"/>
        <v>10939438843.126595</v>
      </c>
      <c r="AF730" s="262">
        <f t="shared" si="332"/>
        <v>25810233023.233158</v>
      </c>
      <c r="AG730" s="262">
        <f t="shared" si="332"/>
        <v>74167622521.034378</v>
      </c>
      <c r="AH730" s="262">
        <f t="shared" si="332"/>
        <v>244019438091.11484</v>
      </c>
      <c r="AI730" s="258">
        <f t="shared" si="331"/>
        <v>1000000000000</v>
      </c>
    </row>
    <row r="731" spans="3:37" outlineLevel="1">
      <c r="C731" s="256" t="s">
        <v>264</v>
      </c>
      <c r="D731" s="256"/>
      <c r="E731" s="256"/>
      <c r="F731" s="262">
        <f>(G731+G732)/2/((1+F$55/4))</f>
        <v>240334374386.80225</v>
      </c>
      <c r="G731" s="262">
        <f t="shared" ref="G731:AH731" si="333">(H731+H732)/2/((1+G$55/4))</f>
        <v>209359539198.86557</v>
      </c>
      <c r="H731" s="262">
        <f t="shared" si="333"/>
        <v>180618613689.54321</v>
      </c>
      <c r="I731" s="262">
        <f t="shared" si="333"/>
        <v>154235118352.7713</v>
      </c>
      <c r="J731" s="262">
        <f t="shared" si="333"/>
        <v>130193184965.77682</v>
      </c>
      <c r="K731" s="262">
        <f t="shared" si="333"/>
        <v>108841738866.26468</v>
      </c>
      <c r="L731" s="262">
        <f t="shared" si="333"/>
        <v>90258604620.375305</v>
      </c>
      <c r="M731" s="262">
        <f t="shared" si="333"/>
        <v>74244410184.593521</v>
      </c>
      <c r="N731" s="262">
        <f t="shared" si="333"/>
        <v>60439229434.16658</v>
      </c>
      <c r="O731" s="262">
        <f t="shared" si="333"/>
        <v>48929750479.916481</v>
      </c>
      <c r="P731" s="262">
        <f t="shared" si="333"/>
        <v>39471130558.9552</v>
      </c>
      <c r="Q731" s="262">
        <f t="shared" si="333"/>
        <v>31724194692.974701</v>
      </c>
      <c r="R731" s="262">
        <f t="shared" si="333"/>
        <v>25049675106.128628</v>
      </c>
      <c r="S731" s="262">
        <f t="shared" si="333"/>
        <v>19791535277.915333</v>
      </c>
      <c r="T731" s="262">
        <f t="shared" si="333"/>
        <v>15731384942.175531</v>
      </c>
      <c r="U731" s="262">
        <f t="shared" si="333"/>
        <v>12613172727.982088</v>
      </c>
      <c r="V731" s="262">
        <f t="shared" si="333"/>
        <v>10137512127.536673</v>
      </c>
      <c r="W731" s="262">
        <f t="shared" si="333"/>
        <v>8338648105.6705017</v>
      </c>
      <c r="X731" s="262">
        <f t="shared" si="333"/>
        <v>7098991240.8018122</v>
      </c>
      <c r="Y731" s="262">
        <f t="shared" si="333"/>
        <v>6325235670.5619421</v>
      </c>
      <c r="Z731" s="262">
        <f t="shared" si="333"/>
        <v>5941640363.0849504</v>
      </c>
      <c r="AA731" s="262">
        <f t="shared" si="333"/>
        <v>6032123950.7006149</v>
      </c>
      <c r="AB731" s="262">
        <f t="shared" si="333"/>
        <v>6752117880.1804113</v>
      </c>
      <c r="AC731" s="262">
        <f t="shared" si="333"/>
        <v>8513918502.7905216</v>
      </c>
      <c r="AD731" s="262">
        <f t="shared" si="333"/>
        <v>12357919099.96847</v>
      </c>
      <c r="AE731" s="262">
        <f t="shared" si="333"/>
        <v>21101244419.597752</v>
      </c>
      <c r="AF731" s="262">
        <f t="shared" si="333"/>
        <v>43284556039.516846</v>
      </c>
      <c r="AG731" s="262">
        <f t="shared" si="333"/>
        <v>106112386918.53043</v>
      </c>
      <c r="AH731" s="262">
        <f t="shared" si="333"/>
        <v>294213956823.06091</v>
      </c>
      <c r="AI731" s="258">
        <f t="shared" si="331"/>
        <v>1000000000000</v>
      </c>
    </row>
    <row r="732" spans="3:37" outlineLevel="1">
      <c r="C732" s="256" t="s">
        <v>267</v>
      </c>
      <c r="D732" s="256"/>
      <c r="E732" s="262"/>
      <c r="F732" s="262"/>
      <c r="G732" s="262">
        <f>(H732+H733)/2/((1+G$56/4))</f>
        <v>286830749099.48621</v>
      </c>
      <c r="H732" s="262">
        <f t="shared" ref="H732:AH732" si="334">(I732+I733)/2/((1+H$56/4))</f>
        <v>254493177951.36163</v>
      </c>
      <c r="I732" s="262">
        <f t="shared" si="334"/>
        <v>223884590244.86218</v>
      </c>
      <c r="J732" s="262">
        <f t="shared" si="334"/>
        <v>195077996222.05307</v>
      </c>
      <c r="K732" s="262">
        <f t="shared" si="334"/>
        <v>168596870049.70462</v>
      </c>
      <c r="L732" s="262">
        <f t="shared" si="334"/>
        <v>144698961231.2218</v>
      </c>
      <c r="M732" s="262">
        <f t="shared" si="334"/>
        <v>123320145809.74673</v>
      </c>
      <c r="N732" s="262">
        <f t="shared" si="334"/>
        <v>104170239637.33727</v>
      </c>
      <c r="O732" s="262">
        <f t="shared" si="334"/>
        <v>87548508422.326645</v>
      </c>
      <c r="P732" s="262">
        <f t="shared" si="334"/>
        <v>73317453123.026718</v>
      </c>
      <c r="Q732" s="262">
        <f t="shared" si="334"/>
        <v>61172725364.198242</v>
      </c>
      <c r="R732" s="262">
        <f t="shared" si="334"/>
        <v>50276745511.674881</v>
      </c>
      <c r="S732" s="262">
        <f t="shared" si="334"/>
        <v>41302509392.944733</v>
      </c>
      <c r="T732" s="262">
        <f t="shared" si="334"/>
        <v>34059339971.076744</v>
      </c>
      <c r="U732" s="262">
        <f t="shared" si="334"/>
        <v>28251115545.740009</v>
      </c>
      <c r="V732" s="262">
        <f t="shared" si="334"/>
        <v>23445113736.795422</v>
      </c>
      <c r="W732" s="262">
        <f t="shared" si="334"/>
        <v>19795689598.961529</v>
      </c>
      <c r="X732" s="262">
        <f t="shared" si="334"/>
        <v>17160967673.971889</v>
      </c>
      <c r="Y732" s="262">
        <f t="shared" si="334"/>
        <v>15414286710.943483</v>
      </c>
      <c r="Z732" s="262">
        <f t="shared" si="334"/>
        <v>14430732216.260973</v>
      </c>
      <c r="AA732" s="262">
        <f t="shared" si="334"/>
        <v>14379911948.979939</v>
      </c>
      <c r="AB732" s="262">
        <f t="shared" si="334"/>
        <v>15519016385.542816</v>
      </c>
      <c r="AC732" s="262">
        <f t="shared" si="334"/>
        <v>18490403326.425938</v>
      </c>
      <c r="AD732" s="262">
        <f t="shared" si="334"/>
        <v>24815040505.953171</v>
      </c>
      <c r="AE732" s="262">
        <f t="shared" si="334"/>
        <v>38302491010.920059</v>
      </c>
      <c r="AF732" s="262">
        <f t="shared" si="334"/>
        <v>69439992718.090836</v>
      </c>
      <c r="AG732" s="262">
        <f t="shared" si="334"/>
        <v>147529865864.4704</v>
      </c>
      <c r="AH732" s="262">
        <f t="shared" si="334"/>
        <v>349953865958.66626</v>
      </c>
      <c r="AI732" s="258">
        <f t="shared" si="331"/>
        <v>1000000000000</v>
      </c>
    </row>
    <row r="733" spans="3:37" outlineLevel="1">
      <c r="C733" s="256" t="s">
        <v>270</v>
      </c>
      <c r="D733" s="256"/>
      <c r="E733" s="262"/>
      <c r="F733" s="262"/>
      <c r="G733" s="262"/>
      <c r="H733" s="262">
        <f>(I733+I734)/2/((1+H$57/4))</f>
        <v>336558632669.29205</v>
      </c>
      <c r="I733" s="262">
        <f t="shared" ref="I733:AH733" si="335">(J733+J734)/2/((1+I$57/4))</f>
        <v>303521081911.81219</v>
      </c>
      <c r="J733" s="262">
        <f t="shared" si="335"/>
        <v>271575368001.71887</v>
      </c>
      <c r="K733" s="262">
        <f t="shared" si="335"/>
        <v>241343620348.2189</v>
      </c>
      <c r="L733" s="262">
        <f t="shared" si="335"/>
        <v>213213968059.95618</v>
      </c>
      <c r="M733" s="262">
        <f t="shared" si="335"/>
        <v>187239799668.12372</v>
      </c>
      <c r="N733" s="262">
        <f t="shared" si="335"/>
        <v>163203731015.03751</v>
      </c>
      <c r="O733" s="262">
        <f t="shared" si="335"/>
        <v>141611330376.26865</v>
      </c>
      <c r="P733" s="262">
        <f t="shared" si="335"/>
        <v>122463465358.65219</v>
      </c>
      <c r="Q733" s="262">
        <f t="shared" si="335"/>
        <v>105533255236.53664</v>
      </c>
      <c r="R733" s="262">
        <f t="shared" si="335"/>
        <v>89803871919.643402</v>
      </c>
      <c r="S733" s="262">
        <f t="shared" si="335"/>
        <v>76338217478.586563</v>
      </c>
      <c r="T733" s="262">
        <f t="shared" si="335"/>
        <v>65040457725.545692</v>
      </c>
      <c r="U733" s="262">
        <f t="shared" si="335"/>
        <v>55628821674.330612</v>
      </c>
      <c r="V733" s="262">
        <f t="shared" si="335"/>
        <v>47549768965.682289</v>
      </c>
      <c r="W733" s="262">
        <f t="shared" si="335"/>
        <v>41168914100.962799</v>
      </c>
      <c r="X733" s="262">
        <f t="shared" si="335"/>
        <v>36369048762.047585</v>
      </c>
      <c r="Y733" s="262">
        <f t="shared" si="335"/>
        <v>33024204629.195541</v>
      </c>
      <c r="Z733" s="262">
        <f t="shared" si="335"/>
        <v>30969015502.05719</v>
      </c>
      <c r="AA733" s="262">
        <f t="shared" si="335"/>
        <v>30521067902.323212</v>
      </c>
      <c r="AB733" s="262">
        <f t="shared" si="335"/>
        <v>32081759311.003563</v>
      </c>
      <c r="AC733" s="262">
        <f t="shared" si="335"/>
        <v>36573785983.651634</v>
      </c>
      <c r="AD733" s="262">
        <f t="shared" si="335"/>
        <v>46043191698.493927</v>
      </c>
      <c r="AE733" s="262">
        <f t="shared" si="335"/>
        <v>65262654635.027039</v>
      </c>
      <c r="AF733" s="262">
        <f t="shared" si="335"/>
        <v>106286412647.2005</v>
      </c>
      <c r="AG733" s="262">
        <f t="shared" si="335"/>
        <v>198892562779.06107</v>
      </c>
      <c r="AH733" s="262">
        <f t="shared" si="335"/>
        <v>410117632328.93109</v>
      </c>
      <c r="AI733" s="258">
        <f t="shared" si="331"/>
        <v>1000000000000</v>
      </c>
    </row>
    <row r="734" spans="3:37" outlineLevel="1">
      <c r="C734" s="256" t="s">
        <v>273</v>
      </c>
      <c r="D734" s="256"/>
      <c r="E734" s="262"/>
      <c r="F734" s="262"/>
      <c r="G734" s="262"/>
      <c r="H734" s="262"/>
      <c r="I734" s="262">
        <f>(J734+J735)/2/((1+I$58/4))</f>
        <v>388457920357.97388</v>
      </c>
      <c r="J734" s="262">
        <f t="shared" ref="J734:AH734" si="336">(K734+K735)/2/((1+J$58/4))</f>
        <v>355290575639.69556</v>
      </c>
      <c r="K734" s="262">
        <f t="shared" si="336"/>
        <v>323134162061.29926</v>
      </c>
      <c r="L734" s="262">
        <f t="shared" si="336"/>
        <v>292439129859.06171</v>
      </c>
      <c r="M734" s="262">
        <f t="shared" si="336"/>
        <v>263333347775.34506</v>
      </c>
      <c r="N734" s="262">
        <f t="shared" si="336"/>
        <v>235651961338.88849</v>
      </c>
      <c r="O734" s="262">
        <f t="shared" si="336"/>
        <v>210052876320.64624</v>
      </c>
      <c r="P734" s="262">
        <f t="shared" si="336"/>
        <v>186665490257.11899</v>
      </c>
      <c r="Q734" s="262">
        <f t="shared" si="336"/>
        <v>165352999737.57959</v>
      </c>
      <c r="R734" s="262">
        <f t="shared" si="336"/>
        <v>144954019109.08615</v>
      </c>
      <c r="S734" s="262">
        <f t="shared" si="336"/>
        <v>126902768645.16248</v>
      </c>
      <c r="T734" s="262">
        <f t="shared" si="336"/>
        <v>111242698055.65981</v>
      </c>
      <c r="U734" s="262">
        <f t="shared" si="336"/>
        <v>97757775366.681244</v>
      </c>
      <c r="V734" s="262">
        <f t="shared" si="336"/>
        <v>85804995739.980164</v>
      </c>
      <c r="W734" s="262">
        <f t="shared" si="336"/>
        <v>76033501108.321136</v>
      </c>
      <c r="X734" s="262">
        <f t="shared" si="336"/>
        <v>68414971831.82373</v>
      </c>
      <c r="Y734" s="262">
        <f t="shared" si="336"/>
        <v>62879437416.925751</v>
      </c>
      <c r="Z734" s="262">
        <f t="shared" si="336"/>
        <v>59252200284.011581</v>
      </c>
      <c r="AA734" s="262">
        <f t="shared" si="336"/>
        <v>58070439637.369415</v>
      </c>
      <c r="AB734" s="262">
        <f t="shared" si="336"/>
        <v>59925293893.593857</v>
      </c>
      <c r="AC734" s="262">
        <f t="shared" si="336"/>
        <v>66049076970.387741</v>
      </c>
      <c r="AD734" s="262">
        <f t="shared" si="336"/>
        <v>78991256256.274124</v>
      </c>
      <c r="AE734" s="262">
        <f t="shared" si="336"/>
        <v>104313651034.74657</v>
      </c>
      <c r="AF734" s="262">
        <f t="shared" si="336"/>
        <v>155015133022.77405</v>
      </c>
      <c r="AG734" s="262">
        <f t="shared" si="336"/>
        <v>259659582467.23981</v>
      </c>
      <c r="AH734" s="262">
        <f t="shared" si="336"/>
        <v>473096951125.8158</v>
      </c>
      <c r="AI734" s="258">
        <f t="shared" si="331"/>
        <v>1000000000000</v>
      </c>
    </row>
    <row r="735" spans="3:37" outlineLevel="1">
      <c r="C735" s="256" t="s">
        <v>276</v>
      </c>
      <c r="D735" s="256"/>
      <c r="E735" s="262"/>
      <c r="F735" s="262"/>
      <c r="G735" s="262"/>
      <c r="H735" s="262"/>
      <c r="I735" s="262"/>
      <c r="J735" s="262">
        <f>(K735+K736)/2/((1+J$59/4))</f>
        <v>441270859484.49036</v>
      </c>
      <c r="K735" s="262">
        <f t="shared" ref="K735:AH735" si="337">(L735+L736)/2/((1+K$59/4))</f>
        <v>409051658066.28705</v>
      </c>
      <c r="L735" s="262">
        <f t="shared" si="337"/>
        <v>377638860133.67175</v>
      </c>
      <c r="M735" s="262">
        <f t="shared" si="337"/>
        <v>347188242463.1579</v>
      </c>
      <c r="N735" s="262">
        <f t="shared" si="337"/>
        <v>317560507443.71289</v>
      </c>
      <c r="O735" s="262">
        <f t="shared" si="337"/>
        <v>289489566830.47668</v>
      </c>
      <c r="P735" s="262">
        <f t="shared" si="337"/>
        <v>263195232841.39719</v>
      </c>
      <c r="Q735" s="262">
        <f t="shared" si="337"/>
        <v>238616972054.79849</v>
      </c>
      <c r="R735" s="262">
        <f t="shared" si="337"/>
        <v>214495285251.11792</v>
      </c>
      <c r="S735" s="262">
        <f t="shared" si="337"/>
        <v>192543338256.80441</v>
      </c>
      <c r="T735" s="262">
        <f t="shared" si="337"/>
        <v>172949874893.62238</v>
      </c>
      <c r="U735" s="262">
        <f t="shared" si="337"/>
        <v>155593121151.78293</v>
      </c>
      <c r="V735" s="262">
        <f t="shared" si="337"/>
        <v>139778984068.35229</v>
      </c>
      <c r="W735" s="262">
        <f t="shared" si="337"/>
        <v>126460705174.36276</v>
      </c>
      <c r="X735" s="262">
        <f t="shared" si="337"/>
        <v>115751794947.04317</v>
      </c>
      <c r="Y735" s="262">
        <f t="shared" si="337"/>
        <v>107693632152.33029</v>
      </c>
      <c r="Z735" s="262">
        <f t="shared" si="337"/>
        <v>102145792414.5016</v>
      </c>
      <c r="AA735" s="262">
        <f t="shared" si="337"/>
        <v>99920996945.366623</v>
      </c>
      <c r="AB735" s="262">
        <f t="shared" si="337"/>
        <v>101834915505.54129</v>
      </c>
      <c r="AC735" s="262">
        <f t="shared" si="337"/>
        <v>109427463416.44827</v>
      </c>
      <c r="AD735" s="262">
        <f t="shared" si="337"/>
        <v>125663668511.20343</v>
      </c>
      <c r="AE735" s="262">
        <f t="shared" si="337"/>
        <v>156608446688.82437</v>
      </c>
      <c r="AF735" s="262">
        <f t="shared" si="337"/>
        <v>215468180733.75949</v>
      </c>
      <c r="AG735" s="262">
        <f t="shared" si="337"/>
        <v>328161915513.68829</v>
      </c>
      <c r="AH735" s="262">
        <f t="shared" si="337"/>
        <v>536944212245.8233</v>
      </c>
      <c r="AI735" s="258">
        <f t="shared" si="331"/>
        <v>1000000000000</v>
      </c>
    </row>
    <row r="736" spans="3:37" outlineLevel="1">
      <c r="C736" s="256" t="s">
        <v>279</v>
      </c>
      <c r="D736" s="256"/>
      <c r="E736" s="262"/>
      <c r="F736" s="262"/>
      <c r="G736" s="262"/>
      <c r="H736" s="262"/>
      <c r="I736" s="262"/>
      <c r="J736" s="262"/>
      <c r="K736" s="262">
        <f>(L736+L737)/2/((1+K$60/4))</f>
        <v>494267535686.61298</v>
      </c>
      <c r="L736" s="262">
        <f t="shared" ref="L736:AH736" si="338">(M736+M737)/2/((1+L$60/4))</f>
        <v>463802914777.2204</v>
      </c>
      <c r="M736" s="262">
        <f t="shared" si="338"/>
        <v>433730729054.05414</v>
      </c>
      <c r="N736" s="262">
        <f t="shared" si="338"/>
        <v>403916528308.77252</v>
      </c>
      <c r="O736" s="262">
        <f t="shared" si="338"/>
        <v>375097432561.28192</v>
      </c>
      <c r="P736" s="262">
        <f t="shared" si="338"/>
        <v>347537093302.85876</v>
      </c>
      <c r="Q736" s="262">
        <f t="shared" si="338"/>
        <v>321224719329.19049</v>
      </c>
      <c r="R736" s="262">
        <f t="shared" si="338"/>
        <v>294856736450.2793</v>
      </c>
      <c r="S736" s="262">
        <f t="shared" si="338"/>
        <v>270292127484.21472</v>
      </c>
      <c r="T736" s="262">
        <f t="shared" si="338"/>
        <v>247836892733.96005</v>
      </c>
      <c r="U736" s="262">
        <f t="shared" si="338"/>
        <v>227464057069.31744</v>
      </c>
      <c r="V736" s="262">
        <f t="shared" si="338"/>
        <v>208464527295.50726</v>
      </c>
      <c r="W736" s="262">
        <f t="shared" si="338"/>
        <v>192054617609.28763</v>
      </c>
      <c r="X736" s="262">
        <f t="shared" si="338"/>
        <v>178510146002.40906</v>
      </c>
      <c r="Y736" s="262">
        <f t="shared" si="338"/>
        <v>168016391759.36749</v>
      </c>
      <c r="Z736" s="262">
        <f t="shared" si="338"/>
        <v>160505628433.73593</v>
      </c>
      <c r="AA736" s="262">
        <f t="shared" si="338"/>
        <v>157080722410.05243</v>
      </c>
      <c r="AB736" s="262">
        <f t="shared" si="338"/>
        <v>158788959581.50406</v>
      </c>
      <c r="AC736" s="262">
        <f t="shared" si="338"/>
        <v>167438407490.34698</v>
      </c>
      <c r="AD736" s="262">
        <f t="shared" si="338"/>
        <v>186272274191.47534</v>
      </c>
      <c r="AE736" s="262">
        <f t="shared" si="338"/>
        <v>221523988962.24554</v>
      </c>
      <c r="AF736" s="262">
        <f t="shared" si="338"/>
        <v>285908346624.4502</v>
      </c>
      <c r="AG736" s="262">
        <f t="shared" si="338"/>
        <v>401760664391.12531</v>
      </c>
      <c r="AH736" s="262">
        <f t="shared" si="338"/>
        <v>599602600499.28394</v>
      </c>
      <c r="AI736" s="258">
        <f t="shared" si="331"/>
        <v>1000000000000</v>
      </c>
    </row>
    <row r="737" spans="3:35" outlineLevel="1">
      <c r="C737" s="256" t="s">
        <v>282</v>
      </c>
      <c r="D737" s="256"/>
      <c r="E737" s="262"/>
      <c r="F737" s="262"/>
      <c r="G737" s="262"/>
      <c r="H737" s="262"/>
      <c r="I737" s="262"/>
      <c r="J737" s="262"/>
      <c r="K737" s="262"/>
      <c r="L737" s="262">
        <f>(M737+M738)/2/((1+L$61/4))</f>
        <v>546568488694.00787</v>
      </c>
      <c r="M737" s="262">
        <f t="shared" ref="M737:AH737" si="339">(N737+N738)/2/((1+M$61/4))</f>
        <v>518259923008.56757</v>
      </c>
      <c r="N737" s="262">
        <f t="shared" si="339"/>
        <v>489760354028.03961</v>
      </c>
      <c r="O737" s="262">
        <f t="shared" si="339"/>
        <v>461756444277.99469</v>
      </c>
      <c r="P737" s="262">
        <f t="shared" si="339"/>
        <v>434516039734.71387</v>
      </c>
      <c r="Q737" s="262">
        <f t="shared" si="339"/>
        <v>408052039631.14697</v>
      </c>
      <c r="R737" s="262">
        <f t="shared" si="339"/>
        <v>381072340701.66833</v>
      </c>
      <c r="S737" s="262">
        <f t="shared" si="339"/>
        <v>355446849553.14771</v>
      </c>
      <c r="T737" s="262">
        <f t="shared" si="339"/>
        <v>331553266952.797</v>
      </c>
      <c r="U737" s="262">
        <f t="shared" si="339"/>
        <v>309439881009.297</v>
      </c>
      <c r="V737" s="262">
        <f t="shared" si="339"/>
        <v>288412372000.18945</v>
      </c>
      <c r="W737" s="262">
        <f t="shared" si="339"/>
        <v>269863125556.19916</v>
      </c>
      <c r="X737" s="262">
        <f t="shared" si="339"/>
        <v>254213921267.17194</v>
      </c>
      <c r="Y737" s="262">
        <f t="shared" si="339"/>
        <v>241792998474.56491</v>
      </c>
      <c r="Z737" s="262">
        <f t="shared" si="339"/>
        <v>232624659970.18912</v>
      </c>
      <c r="AA737" s="262">
        <f t="shared" si="339"/>
        <v>228064411988.87671</v>
      </c>
      <c r="AB737" s="262">
        <f t="shared" si="339"/>
        <v>229360923061.89066</v>
      </c>
      <c r="AC737" s="262">
        <f t="shared" si="339"/>
        <v>238515598966.24084</v>
      </c>
      <c r="AD737" s="262">
        <f t="shared" si="339"/>
        <v>258888781146.12408</v>
      </c>
      <c r="AE737" s="262">
        <f t="shared" si="339"/>
        <v>296566061347.87604</v>
      </c>
      <c r="AF737" s="262">
        <f t="shared" si="339"/>
        <v>363229019351.2561</v>
      </c>
      <c r="AG737" s="262">
        <f t="shared" si="339"/>
        <v>477254074612.44446</v>
      </c>
      <c r="AH737" s="262">
        <f t="shared" si="339"/>
        <v>659164336186.83752</v>
      </c>
      <c r="AI737" s="258">
        <f t="shared" si="331"/>
        <v>1000000000000</v>
      </c>
    </row>
    <row r="738" spans="3:35" outlineLevel="1">
      <c r="C738" s="256" t="s">
        <v>285</v>
      </c>
      <c r="D738" s="256"/>
      <c r="E738" s="262"/>
      <c r="F738" s="262"/>
      <c r="G738" s="262"/>
      <c r="H738" s="262"/>
      <c r="I738" s="262"/>
      <c r="J738" s="262"/>
      <c r="K738" s="262"/>
      <c r="L738" s="262"/>
      <c r="M738" s="262">
        <f>(N738+N739)/2/((1+M$62/4))</f>
        <v>597128298780.19714</v>
      </c>
      <c r="N738" s="262">
        <f t="shared" ref="N738:AH738" si="340">(O738+O739)/2/((1+N$62/4))</f>
        <v>571014862499.67346</v>
      </c>
      <c r="O738" s="262">
        <f t="shared" si="340"/>
        <v>545011676689.39349</v>
      </c>
      <c r="P738" s="262">
        <f t="shared" si="340"/>
        <v>519364739187.76447</v>
      </c>
      <c r="Q738" s="262">
        <f t="shared" si="340"/>
        <v>494092161378.72302</v>
      </c>
      <c r="R738" s="262">
        <f t="shared" si="340"/>
        <v>467963195396.78674</v>
      </c>
      <c r="S738" s="262">
        <f t="shared" si="340"/>
        <v>442749887212.21771</v>
      </c>
      <c r="T738" s="262">
        <f t="shared" si="340"/>
        <v>418855494789.96906</v>
      </c>
      <c r="U738" s="262">
        <f t="shared" si="340"/>
        <v>396376290605.98993</v>
      </c>
      <c r="V738" s="262">
        <f t="shared" si="340"/>
        <v>374655607373.34375</v>
      </c>
      <c r="W738" s="262">
        <f t="shared" si="340"/>
        <v>355157357435.05597</v>
      </c>
      <c r="X738" s="262">
        <f t="shared" si="340"/>
        <v>338406909642.82538</v>
      </c>
      <c r="Y738" s="262">
        <f t="shared" si="340"/>
        <v>324845736393.90125</v>
      </c>
      <c r="Z738" s="262">
        <f t="shared" si="340"/>
        <v>314587068211.09998</v>
      </c>
      <c r="AA738" s="262">
        <f t="shared" si="340"/>
        <v>309159062507.69263</v>
      </c>
      <c r="AB738" s="262">
        <f t="shared" si="340"/>
        <v>309948506642.43353</v>
      </c>
      <c r="AC738" s="262">
        <f t="shared" si="340"/>
        <v>319051879407.45013</v>
      </c>
      <c r="AD738" s="262">
        <f t="shared" si="340"/>
        <v>339788672999.66681</v>
      </c>
      <c r="AE738" s="262">
        <f t="shared" si="340"/>
        <v>377845988704.84369</v>
      </c>
      <c r="AF738" s="262">
        <f t="shared" si="340"/>
        <v>443541792729.75146</v>
      </c>
      <c r="AG738" s="262">
        <f t="shared" si="340"/>
        <v>551404856008.33398</v>
      </c>
      <c r="AH738" s="262">
        <f t="shared" si="340"/>
        <v>714090693726.10779</v>
      </c>
      <c r="AI738" s="258">
        <f t="shared" si="331"/>
        <v>1000000000000</v>
      </c>
    </row>
    <row r="739" spans="3:35" outlineLevel="1">
      <c r="C739" s="256" t="s">
        <v>288</v>
      </c>
      <c r="D739" s="256"/>
      <c r="E739" s="262"/>
      <c r="F739" s="262"/>
      <c r="G739" s="262"/>
      <c r="H739" s="262"/>
      <c r="I739" s="262"/>
      <c r="J739" s="262"/>
      <c r="K739" s="262"/>
      <c r="L739" s="262"/>
      <c r="M739" s="262"/>
      <c r="N739" s="262">
        <f>(O739+O740)/2/((1+N$63/4))</f>
        <v>644881449696.97522</v>
      </c>
      <c r="O739" s="262">
        <f t="shared" ref="O739:AH739" si="341">(P739+P740)/2/((1+O$63/4))</f>
        <v>621616776196.66833</v>
      </c>
      <c r="P739" s="262">
        <f t="shared" si="341"/>
        <v>598412963744.46729</v>
      </c>
      <c r="Q739" s="262">
        <f t="shared" si="341"/>
        <v>575283560288.82214</v>
      </c>
      <c r="R739" s="262">
        <f t="shared" si="341"/>
        <v>551097547634.2771</v>
      </c>
      <c r="S739" s="262">
        <f t="shared" si="341"/>
        <v>527457851406.04449</v>
      </c>
      <c r="T739" s="262">
        <f t="shared" si="341"/>
        <v>504757009235.29651</v>
      </c>
      <c r="U739" s="262">
        <f t="shared" si="341"/>
        <v>483113924213.06897</v>
      </c>
      <c r="V739" s="262">
        <f t="shared" si="341"/>
        <v>461925962978.70721</v>
      </c>
      <c r="W739" s="262">
        <f t="shared" si="341"/>
        <v>442632514680.69122</v>
      </c>
      <c r="X739" s="262">
        <f t="shared" si="341"/>
        <v>425810692723.9422</v>
      </c>
      <c r="Y739" s="262">
        <f t="shared" si="341"/>
        <v>411970360792.04346</v>
      </c>
      <c r="Z739" s="262">
        <f t="shared" si="341"/>
        <v>401294015113.19574</v>
      </c>
      <c r="AA739" s="262">
        <f t="shared" si="341"/>
        <v>395382776310.57416</v>
      </c>
      <c r="AB739" s="262">
        <f t="shared" si="341"/>
        <v>395680852648.88477</v>
      </c>
      <c r="AC739" s="262">
        <f t="shared" si="341"/>
        <v>404276245711.27008</v>
      </c>
      <c r="AD739" s="262">
        <f t="shared" si="341"/>
        <v>424314015697.64105</v>
      </c>
      <c r="AE739" s="262">
        <f t="shared" si="341"/>
        <v>460918008540.54865</v>
      </c>
      <c r="AF739" s="262">
        <f t="shared" si="341"/>
        <v>522914392585.87506</v>
      </c>
      <c r="AG739" s="262">
        <f t="shared" si="341"/>
        <v>621420242545.08728</v>
      </c>
      <c r="AH739" s="262">
        <f t="shared" si="341"/>
        <v>763343465834.24878</v>
      </c>
      <c r="AI739" s="258">
        <f t="shared" si="331"/>
        <v>1000000000000</v>
      </c>
    </row>
    <row r="740" spans="3:35" outlineLevel="1">
      <c r="C740" s="256" t="s">
        <v>291</v>
      </c>
      <c r="D740" s="256"/>
      <c r="E740" s="262"/>
      <c r="F740" s="262"/>
      <c r="G740" s="262"/>
      <c r="H740" s="262"/>
      <c r="I740" s="262"/>
      <c r="J740" s="262"/>
      <c r="K740" s="262"/>
      <c r="L740" s="262"/>
      <c r="M740" s="262"/>
      <c r="N740" s="262"/>
      <c r="O740" s="262">
        <f>(P740+P741)/2/((1+O$64/4))</f>
        <v>689657524858.73376</v>
      </c>
      <c r="P740" s="262">
        <f t="shared" ref="P740:AH740" si="342">(Q740+Q741)/2/((1+P$64/4))</f>
        <v>669332183097.31677</v>
      </c>
      <c r="Q740" s="262">
        <f t="shared" si="342"/>
        <v>648884309739.70569</v>
      </c>
      <c r="R740" s="262">
        <f t="shared" si="342"/>
        <v>627306707726.44434</v>
      </c>
      <c r="S740" s="262">
        <f t="shared" si="342"/>
        <v>605997912159.89417</v>
      </c>
      <c r="T740" s="262">
        <f t="shared" si="342"/>
        <v>585316595059.16931</v>
      </c>
      <c r="U740" s="262">
        <f t="shared" si="342"/>
        <v>565385504838.22778</v>
      </c>
      <c r="V740" s="262">
        <f t="shared" si="342"/>
        <v>545666304487.56232</v>
      </c>
      <c r="W740" s="262">
        <f t="shared" si="342"/>
        <v>527501644699.67413</v>
      </c>
      <c r="X740" s="262">
        <f t="shared" si="342"/>
        <v>511472871564.57709</v>
      </c>
      <c r="Y740" s="262">
        <f t="shared" si="342"/>
        <v>498112351532.4425</v>
      </c>
      <c r="Z740" s="262">
        <f t="shared" si="342"/>
        <v>487645039027.21899</v>
      </c>
      <c r="AA740" s="262">
        <f t="shared" si="342"/>
        <v>481649422104.72192</v>
      </c>
      <c r="AB740" s="262">
        <f t="shared" si="342"/>
        <v>481547537023.83936</v>
      </c>
      <c r="AC740" s="262">
        <f t="shared" si="342"/>
        <v>489327679125.79199</v>
      </c>
      <c r="AD740" s="262">
        <f t="shared" si="342"/>
        <v>507863776851.44531</v>
      </c>
      <c r="AE740" s="262">
        <f t="shared" si="342"/>
        <v>541634864606.06238</v>
      </c>
      <c r="AF740" s="262">
        <f t="shared" si="342"/>
        <v>598002393883.26929</v>
      </c>
      <c r="AG740" s="262">
        <f t="shared" si="342"/>
        <v>685259825601.16284</v>
      </c>
      <c r="AH740" s="262">
        <f t="shared" si="342"/>
        <v>806411768030.52295</v>
      </c>
      <c r="AI740" s="258">
        <f t="shared" si="331"/>
        <v>1000000000000</v>
      </c>
    </row>
    <row r="741" spans="3:35" outlineLevel="1">
      <c r="C741" s="256" t="s">
        <v>294</v>
      </c>
      <c r="D741" s="256"/>
      <c r="E741" s="262"/>
      <c r="F741" s="262"/>
      <c r="G741" s="262"/>
      <c r="H741" s="262"/>
      <c r="I741" s="262"/>
      <c r="J741" s="262"/>
      <c r="K741" s="262"/>
      <c r="L741" s="262"/>
      <c r="M741" s="262"/>
      <c r="N741" s="262"/>
      <c r="O741" s="262"/>
      <c r="P741" s="262">
        <f>(Q741+Q742)/2/((1+P$65/4))</f>
        <v>731040322721.93091</v>
      </c>
      <c r="Q741" s="262">
        <f t="shared" ref="Q741:AH741" si="343">(R741+R742)/2/((1+Q$65/4))</f>
        <v>713460709206.15674</v>
      </c>
      <c r="R741" s="262">
        <f t="shared" si="343"/>
        <v>694774625155.82312</v>
      </c>
      <c r="S741" s="262">
        <f t="shared" si="343"/>
        <v>676168782955.37109</v>
      </c>
      <c r="T741" s="262">
        <f t="shared" si="343"/>
        <v>657956575693.23999</v>
      </c>
      <c r="U741" s="262">
        <f t="shared" si="343"/>
        <v>640253015635.26062</v>
      </c>
      <c r="V741" s="262">
        <f t="shared" si="343"/>
        <v>622588679649.84167</v>
      </c>
      <c r="W741" s="262">
        <f t="shared" si="343"/>
        <v>606165291364.43652</v>
      </c>
      <c r="X741" s="262">
        <f t="shared" si="343"/>
        <v>591532735928.98071</v>
      </c>
      <c r="Y741" s="262">
        <f t="shared" si="343"/>
        <v>579208269899.2644</v>
      </c>
      <c r="Z741" s="262">
        <f t="shared" si="343"/>
        <v>569433385691.12537</v>
      </c>
      <c r="AA741" s="262">
        <f t="shared" si="343"/>
        <v>563688600856.2124</v>
      </c>
      <c r="AB741" s="262">
        <f t="shared" si="343"/>
        <v>563309269692.54724</v>
      </c>
      <c r="AC741" s="262">
        <f t="shared" si="343"/>
        <v>570116567398.50378</v>
      </c>
      <c r="AD741" s="262">
        <f t="shared" si="343"/>
        <v>586656646533.13074</v>
      </c>
      <c r="AE741" s="262">
        <f t="shared" si="343"/>
        <v>616749386476.9071</v>
      </c>
      <c r="AF741" s="262">
        <f t="shared" si="343"/>
        <v>666416290942.77234</v>
      </c>
      <c r="AG741" s="262">
        <f t="shared" si="343"/>
        <v>741732682775.8125</v>
      </c>
      <c r="AH741" s="262">
        <f t="shared" si="343"/>
        <v>843251678196.39648</v>
      </c>
      <c r="AI741" s="258">
        <f t="shared" si="331"/>
        <v>1000000000000</v>
      </c>
    </row>
    <row r="742" spans="3:35" outlineLevel="1">
      <c r="C742" s="256" t="s">
        <v>297</v>
      </c>
      <c r="D742" s="256"/>
      <c r="E742" s="262"/>
      <c r="F742" s="262"/>
      <c r="G742" s="262"/>
      <c r="H742" s="262"/>
      <c r="I742" s="262"/>
      <c r="J742" s="262"/>
      <c r="K742" s="262"/>
      <c r="L742" s="262"/>
      <c r="M742" s="262"/>
      <c r="N742" s="262"/>
      <c r="O742" s="262"/>
      <c r="P742" s="262"/>
      <c r="Q742" s="262">
        <f>(R742+R743)/2/((1+Q$66/4))</f>
        <v>768646981690.72498</v>
      </c>
      <c r="R742" s="262">
        <f t="shared" ref="R742:AH742" si="344">(S742+S743)/2/((1+R$66/4))</f>
        <v>752846291011.8772</v>
      </c>
      <c r="S742" s="262">
        <f t="shared" si="344"/>
        <v>737010314183.37952</v>
      </c>
      <c r="T742" s="262">
        <f t="shared" si="344"/>
        <v>721404233941.85938</v>
      </c>
      <c r="U742" s="262">
        <f t="shared" si="344"/>
        <v>706129554099.55847</v>
      </c>
      <c r="V742" s="262">
        <f t="shared" si="344"/>
        <v>690785571608.47778</v>
      </c>
      <c r="W742" s="262">
        <f t="shared" si="344"/>
        <v>676413681035.33276</v>
      </c>
      <c r="X742" s="262">
        <f t="shared" si="344"/>
        <v>663510155513.67554</v>
      </c>
      <c r="Y742" s="262">
        <f t="shared" si="344"/>
        <v>652551495237.51514</v>
      </c>
      <c r="Z742" s="262">
        <f t="shared" si="344"/>
        <v>643775283130.41589</v>
      </c>
      <c r="AA742" s="262">
        <f t="shared" si="344"/>
        <v>638515260104.95752</v>
      </c>
      <c r="AB742" s="262">
        <f t="shared" si="344"/>
        <v>637977074855.76575</v>
      </c>
      <c r="AC742" s="262">
        <f t="shared" si="344"/>
        <v>643774852414.16626</v>
      </c>
      <c r="AD742" s="262">
        <f t="shared" si="344"/>
        <v>658106254266.88525</v>
      </c>
      <c r="AE742" s="262">
        <f t="shared" si="344"/>
        <v>684164446462.3407</v>
      </c>
      <c r="AF742" s="262">
        <f t="shared" si="344"/>
        <v>726803304497.52625</v>
      </c>
      <c r="AG742" s="262">
        <f t="shared" si="344"/>
        <v>790421866362.94055</v>
      </c>
      <c r="AH742" s="262">
        <f t="shared" si="344"/>
        <v>874174818191.9043</v>
      </c>
      <c r="AI742" s="258">
        <f t="shared" si="331"/>
        <v>1000000000000</v>
      </c>
    </row>
    <row r="743" spans="3:35" outlineLevel="1">
      <c r="C743" s="256" t="s">
        <v>300</v>
      </c>
      <c r="D743" s="256"/>
      <c r="E743" s="262"/>
      <c r="F743" s="262"/>
      <c r="G743" s="262"/>
      <c r="H743" s="262"/>
      <c r="I743" s="262"/>
      <c r="J743" s="262"/>
      <c r="K743" s="262"/>
      <c r="L743" s="262"/>
      <c r="M743" s="262"/>
      <c r="N743" s="262"/>
      <c r="O743" s="262"/>
      <c r="P743" s="262"/>
      <c r="Q743" s="262"/>
      <c r="R743" s="262">
        <f>(S743+S744)/2/((1+R$67/4))</f>
        <v>801715601675.96533</v>
      </c>
      <c r="S743" s="262">
        <f t="shared" ref="S743:AH743" si="345">(T743+T744)/2/((1+S$67/4))</f>
        <v>788508804714.36169</v>
      </c>
      <c r="T743" s="262">
        <f t="shared" si="345"/>
        <v>775423990676.50854</v>
      </c>
      <c r="U743" s="262">
        <f t="shared" si="345"/>
        <v>762547292355.22961</v>
      </c>
      <c r="V743" s="262">
        <f t="shared" si="345"/>
        <v>749542897853.46167</v>
      </c>
      <c r="W743" s="262">
        <f t="shared" si="345"/>
        <v>737290808934.22632</v>
      </c>
      <c r="X743" s="262">
        <f t="shared" si="345"/>
        <v>726223289508.38184</v>
      </c>
      <c r="Y743" s="262">
        <f t="shared" si="345"/>
        <v>716762006114.73523</v>
      </c>
      <c r="Z743" s="262">
        <f t="shared" si="345"/>
        <v>709127036333.17749</v>
      </c>
      <c r="AA743" s="262">
        <f t="shared" si="345"/>
        <v>704481669241.64099</v>
      </c>
      <c r="AB743" s="262">
        <f t="shared" si="345"/>
        <v>703880125775.65662</v>
      </c>
      <c r="AC743" s="262">
        <f t="shared" si="345"/>
        <v>708714471340.40149</v>
      </c>
      <c r="AD743" s="262">
        <f t="shared" si="345"/>
        <v>720840865739.31006</v>
      </c>
      <c r="AE743" s="262">
        <f t="shared" si="345"/>
        <v>742885919924.45667</v>
      </c>
      <c r="AF743" s="262">
        <f t="shared" si="345"/>
        <v>778720152024.2915</v>
      </c>
      <c r="AG743" s="262">
        <f t="shared" si="345"/>
        <v>831510292570.35999</v>
      </c>
      <c r="AH743" s="262">
        <f t="shared" si="345"/>
        <v>899722926501.79773</v>
      </c>
      <c r="AI743" s="258">
        <f t="shared" si="331"/>
        <v>1000000000000</v>
      </c>
    </row>
    <row r="744" spans="3:35" outlineLevel="1">
      <c r="C744" s="256" t="s">
        <v>303</v>
      </c>
      <c r="D744" s="256"/>
      <c r="E744" s="262"/>
      <c r="F744" s="262"/>
      <c r="G744" s="262"/>
      <c r="H744" s="262"/>
      <c r="I744" s="262"/>
      <c r="J744" s="262"/>
      <c r="K744" s="262"/>
      <c r="L744" s="262"/>
      <c r="M744" s="262"/>
      <c r="N744" s="262"/>
      <c r="O744" s="262"/>
      <c r="P744" s="262"/>
      <c r="Q744" s="262"/>
      <c r="R744" s="262"/>
      <c r="S744" s="262">
        <f>(T744+T745)/2/((1+S$68/4))</f>
        <v>831271145565.75354</v>
      </c>
      <c r="T744" s="262">
        <f t="shared" ref="T744:AH744" si="346">(U744+U745)/2/((1+T$68/4))</f>
        <v>820488148468.95886</v>
      </c>
      <c r="U744" s="262">
        <f t="shared" si="346"/>
        <v>809831150730.10522</v>
      </c>
      <c r="V744" s="262">
        <f t="shared" si="346"/>
        <v>799023060862.07446</v>
      </c>
      <c r="W744" s="262">
        <f t="shared" si="346"/>
        <v>788793060881.50403</v>
      </c>
      <c r="X744" s="262">
        <f t="shared" si="346"/>
        <v>779507605994.30054</v>
      </c>
      <c r="Y744" s="262">
        <f t="shared" si="346"/>
        <v>771528586523.2406</v>
      </c>
      <c r="Z744" s="262">
        <f t="shared" si="346"/>
        <v>765051190579.55945</v>
      </c>
      <c r="AA744" s="262">
        <f t="shared" si="346"/>
        <v>761064263809.8623</v>
      </c>
      <c r="AB744" s="262">
        <f t="shared" si="346"/>
        <v>760466124890.83325</v>
      </c>
      <c r="AC744" s="262">
        <f t="shared" si="346"/>
        <v>764430805061.86023</v>
      </c>
      <c r="AD744" s="262">
        <f t="shared" si="346"/>
        <v>774498362371.79395</v>
      </c>
      <c r="AE744" s="262">
        <f t="shared" si="346"/>
        <v>792801707770.64807</v>
      </c>
      <c r="AF744" s="262">
        <f t="shared" si="346"/>
        <v>822402887875.40027</v>
      </c>
      <c r="AG744" s="262">
        <f t="shared" si="346"/>
        <v>865579114825.99695</v>
      </c>
      <c r="AH744" s="262">
        <f t="shared" si="346"/>
        <v>920555063208.17102</v>
      </c>
      <c r="AI744" s="258">
        <f t="shared" si="331"/>
        <v>1000000000000</v>
      </c>
    </row>
    <row r="745" spans="3:35" outlineLevel="1">
      <c r="C745" s="256" t="s">
        <v>306</v>
      </c>
      <c r="D745" s="256"/>
      <c r="E745" s="262"/>
      <c r="F745" s="262"/>
      <c r="G745" s="262"/>
      <c r="H745" s="262"/>
      <c r="I745" s="262"/>
      <c r="J745" s="262"/>
      <c r="K745" s="262"/>
      <c r="L745" s="262"/>
      <c r="M745" s="262"/>
      <c r="N745" s="262"/>
      <c r="O745" s="262"/>
      <c r="P745" s="262"/>
      <c r="Q745" s="262"/>
      <c r="R745" s="262"/>
      <c r="S745" s="262"/>
      <c r="T745" s="262">
        <f>(U745+U746)/2/((1+T$69/4))</f>
        <v>857478100685.45496</v>
      </c>
      <c r="U745" s="262">
        <f t="shared" ref="U745:AH745" si="347">(V745+V746)/2/((1+U$69/4))</f>
        <v>848785610501.64355</v>
      </c>
      <c r="V745" s="262">
        <f t="shared" si="347"/>
        <v>839940684445.75183</v>
      </c>
      <c r="W745" s="262">
        <f t="shared" si="347"/>
        <v>831538397259.96436</v>
      </c>
      <c r="X745" s="262">
        <f t="shared" si="347"/>
        <v>823883038445.75684</v>
      </c>
      <c r="Y745" s="262">
        <f t="shared" si="347"/>
        <v>817277990814.09839</v>
      </c>
      <c r="Z745" s="262">
        <f t="shared" si="347"/>
        <v>811890882680.07446</v>
      </c>
      <c r="AA745" s="262">
        <f t="shared" si="347"/>
        <v>808545334499.66272</v>
      </c>
      <c r="AB745" s="262">
        <f t="shared" si="347"/>
        <v>807991198336.45789</v>
      </c>
      <c r="AC745" s="262">
        <f t="shared" si="347"/>
        <v>811200906402.46802</v>
      </c>
      <c r="AD745" s="262">
        <f t="shared" si="347"/>
        <v>819433915531.37744</v>
      </c>
      <c r="AE745" s="262">
        <f t="shared" si="347"/>
        <v>834404567040.68091</v>
      </c>
      <c r="AF745" s="262">
        <f t="shared" si="347"/>
        <v>858521432432.49792</v>
      </c>
      <c r="AG745" s="262">
        <f t="shared" si="347"/>
        <v>893426358443.79529</v>
      </c>
      <c r="AH745" s="262">
        <f t="shared" si="347"/>
        <v>937360715238.34424</v>
      </c>
      <c r="AI745" s="258">
        <f t="shared" si="331"/>
        <v>1000000000000</v>
      </c>
    </row>
    <row r="746" spans="3:35" outlineLevel="1">
      <c r="C746" s="256" t="s">
        <v>309</v>
      </c>
      <c r="D746" s="256"/>
      <c r="E746" s="262"/>
      <c r="F746" s="262"/>
      <c r="G746" s="262"/>
      <c r="H746" s="262"/>
      <c r="I746" s="262"/>
      <c r="J746" s="262"/>
      <c r="K746" s="262"/>
      <c r="L746" s="262"/>
      <c r="M746" s="262"/>
      <c r="N746" s="262"/>
      <c r="O746" s="262"/>
      <c r="P746" s="262"/>
      <c r="Q746" s="262"/>
      <c r="R746" s="262"/>
      <c r="S746" s="262"/>
      <c r="T746" s="262"/>
      <c r="U746" s="262">
        <f>(V746+V747)/2/((1+U$70/4))</f>
        <v>880445860685.95068</v>
      </c>
      <c r="V746" s="262">
        <f t="shared" ref="V746:AH746" si="348">(W746+W747)/2/((1+V$70/4))</f>
        <v>873295050257.28784</v>
      </c>
      <c r="W746" s="262">
        <f t="shared" si="348"/>
        <v>866482754637.97437</v>
      </c>
      <c r="X746" s="262">
        <f t="shared" si="348"/>
        <v>860257649355.03625</v>
      </c>
      <c r="Y746" s="262">
        <f t="shared" si="348"/>
        <v>854869517621.60632</v>
      </c>
      <c r="Z746" s="262">
        <f t="shared" si="348"/>
        <v>850458876773.11865</v>
      </c>
      <c r="AA746" s="262">
        <f t="shared" si="348"/>
        <v>847700817170.59082</v>
      </c>
      <c r="AB746" s="262">
        <f t="shared" si="348"/>
        <v>847211111302.52356</v>
      </c>
      <c r="AC746" s="262">
        <f t="shared" si="348"/>
        <v>849783654287.45215</v>
      </c>
      <c r="AD746" s="262">
        <f t="shared" si="348"/>
        <v>856436532624.64453</v>
      </c>
      <c r="AE746" s="262">
        <f t="shared" si="348"/>
        <v>868536522035.68054</v>
      </c>
      <c r="AF746" s="262">
        <f t="shared" si="348"/>
        <v>887970317337.31934</v>
      </c>
      <c r="AG746" s="262">
        <f t="shared" si="348"/>
        <v>915927846888.65564</v>
      </c>
      <c r="AH746" s="262">
        <f t="shared" si="348"/>
        <v>950801324731.10095</v>
      </c>
      <c r="AI746" s="258">
        <f t="shared" si="331"/>
        <v>1000000000000</v>
      </c>
    </row>
    <row r="747" spans="3:35" outlineLevel="1">
      <c r="C747" s="256" t="s">
        <v>312</v>
      </c>
      <c r="D747" s="256"/>
      <c r="E747" s="262"/>
      <c r="F747" s="262"/>
      <c r="G747" s="262"/>
      <c r="H747" s="262"/>
      <c r="I747" s="262"/>
      <c r="J747" s="262"/>
      <c r="K747" s="262"/>
      <c r="L747" s="262"/>
      <c r="M747" s="262"/>
      <c r="N747" s="262"/>
      <c r="O747" s="262"/>
      <c r="P747" s="262"/>
      <c r="Q747" s="262"/>
      <c r="R747" s="262"/>
      <c r="S747" s="262"/>
      <c r="T747" s="262"/>
      <c r="U747" s="262"/>
      <c r="V747" s="262">
        <f>(W747+W748)/2/((1+V$71/4))</f>
        <v>900178539955.72729</v>
      </c>
      <c r="W747" s="262">
        <f t="shared" ref="W747:AH747" si="349">(X747+X748)/2/((1+W$71/4))</f>
        <v>894711219210.40857</v>
      </c>
      <c r="X747" s="262">
        <f t="shared" si="349"/>
        <v>889703590982.16309</v>
      </c>
      <c r="Y747" s="262">
        <f t="shared" si="349"/>
        <v>885358465606.60718</v>
      </c>
      <c r="Z747" s="262">
        <f t="shared" si="349"/>
        <v>881791490757.99158</v>
      </c>
      <c r="AA747" s="262">
        <f t="shared" si="349"/>
        <v>879549093674.38342</v>
      </c>
      <c r="AB747" s="262">
        <f t="shared" si="349"/>
        <v>879130462541.02002</v>
      </c>
      <c r="AC747" s="262">
        <f t="shared" si="349"/>
        <v>881176335174.21802</v>
      </c>
      <c r="AD747" s="262">
        <f t="shared" si="349"/>
        <v>886502095437.46716</v>
      </c>
      <c r="AE747" s="262">
        <f t="shared" si="349"/>
        <v>896190469532.79895</v>
      </c>
      <c r="AF747" s="262">
        <f t="shared" si="349"/>
        <v>911714909216.59595</v>
      </c>
      <c r="AG747" s="262">
        <f t="shared" si="349"/>
        <v>933943681062.38611</v>
      </c>
      <c r="AH747" s="262">
        <f t="shared" si="349"/>
        <v>961476486667.40198</v>
      </c>
      <c r="AI747" s="258">
        <f t="shared" si="331"/>
        <v>1000000000000</v>
      </c>
    </row>
    <row r="748" spans="3:35" outlineLevel="1">
      <c r="C748" s="256" t="s">
        <v>315</v>
      </c>
      <c r="D748" s="256"/>
      <c r="E748" s="262"/>
      <c r="F748" s="262"/>
      <c r="G748" s="262"/>
      <c r="H748" s="262"/>
      <c r="I748" s="262"/>
      <c r="J748" s="262"/>
      <c r="K748" s="262"/>
      <c r="L748" s="262"/>
      <c r="M748" s="262"/>
      <c r="N748" s="262"/>
      <c r="O748" s="262"/>
      <c r="P748" s="262"/>
      <c r="Q748" s="262"/>
      <c r="R748" s="262"/>
      <c r="S748" s="262"/>
      <c r="T748" s="262"/>
      <c r="U748" s="262"/>
      <c r="V748" s="262"/>
      <c r="W748" s="262">
        <f>(X748+X749)/2/((1+W$72/4))</f>
        <v>917302122768.9082</v>
      </c>
      <c r="X748" s="262">
        <f t="shared" ref="X748:AH748" si="350">(Y748+Y749)/2/((1+X$72/4))</f>
        <v>913307813030.90979</v>
      </c>
      <c r="Y748" s="262">
        <f t="shared" si="350"/>
        <v>909835227518.89063</v>
      </c>
      <c r="Z748" s="262">
        <f t="shared" si="350"/>
        <v>906978220899.91846</v>
      </c>
      <c r="AA748" s="262">
        <f t="shared" si="350"/>
        <v>905174746120.89197</v>
      </c>
      <c r="AB748" s="262">
        <f t="shared" si="350"/>
        <v>904825401368.89124</v>
      </c>
      <c r="AC748" s="262">
        <f t="shared" si="350"/>
        <v>906442644606.59106</v>
      </c>
      <c r="AD748" s="262">
        <f t="shared" si="350"/>
        <v>910674737040.46838</v>
      </c>
      <c r="AE748" s="262">
        <f t="shared" si="350"/>
        <v>918375087739.64075</v>
      </c>
      <c r="AF748" s="262">
        <f t="shared" si="350"/>
        <v>930691901809.3905</v>
      </c>
      <c r="AG748" s="262">
        <f t="shared" si="350"/>
        <v>948263507544.41748</v>
      </c>
      <c r="AH748" s="262">
        <f t="shared" si="350"/>
        <v>969908652054.18677</v>
      </c>
      <c r="AI748" s="258">
        <f t="shared" si="331"/>
        <v>1000000000000</v>
      </c>
    </row>
    <row r="749" spans="3:35" outlineLevel="1">
      <c r="C749" s="256" t="s">
        <v>764</v>
      </c>
      <c r="D749" s="256"/>
      <c r="E749" s="262"/>
      <c r="F749" s="262"/>
      <c r="G749" s="262"/>
      <c r="H749" s="262"/>
      <c r="I749" s="262"/>
      <c r="J749" s="262"/>
      <c r="K749" s="262"/>
      <c r="L749" s="262"/>
      <c r="M749" s="262"/>
      <c r="N749" s="262"/>
      <c r="O749" s="262"/>
      <c r="P749" s="262"/>
      <c r="Q749" s="262"/>
      <c r="R749" s="262"/>
      <c r="S749" s="262"/>
      <c r="T749" s="262"/>
      <c r="U749" s="262"/>
      <c r="V749" s="262"/>
      <c r="W749" s="262"/>
      <c r="X749" s="262">
        <f>(Y749+Y750)/2/((1+X$73/4))</f>
        <v>932084396875.67651</v>
      </c>
      <c r="Y749" s="262">
        <f t="shared" ref="Y749:AH749" si="351">(Z749+Z750)/2/((1+Y$73/4))</f>
        <v>929328602801.25378</v>
      </c>
      <c r="Z749" s="262">
        <f t="shared" si="351"/>
        <v>927057421448.20044</v>
      </c>
      <c r="AA749" s="262">
        <f t="shared" si="351"/>
        <v>925619178238.33472</v>
      </c>
      <c r="AB749" s="262">
        <f t="shared" si="351"/>
        <v>925332813250.68811</v>
      </c>
      <c r="AC749" s="262">
        <f t="shared" si="351"/>
        <v>926605273662.08899</v>
      </c>
      <c r="AD749" s="262">
        <f t="shared" si="351"/>
        <v>929948975325.77271</v>
      </c>
      <c r="AE749" s="262">
        <f t="shared" si="351"/>
        <v>936033935662.58948</v>
      </c>
      <c r="AF749" s="262">
        <f t="shared" si="351"/>
        <v>945753476872.27869</v>
      </c>
      <c r="AG749" s="262">
        <f t="shared" si="351"/>
        <v>959580447197.64978</v>
      </c>
      <c r="AH749" s="262">
        <f t="shared" si="351"/>
        <v>976540188461.18213</v>
      </c>
      <c r="AI749" s="258">
        <f t="shared" si="331"/>
        <v>1000000000000</v>
      </c>
    </row>
    <row r="750" spans="3:35" outlineLevel="1">
      <c r="C750" s="256" t="s">
        <v>765</v>
      </c>
      <c r="D750" s="256"/>
      <c r="E750" s="262"/>
      <c r="F750" s="262"/>
      <c r="G750" s="262"/>
      <c r="H750" s="262"/>
      <c r="I750" s="262"/>
      <c r="J750" s="262"/>
      <c r="K750" s="262"/>
      <c r="L750" s="262"/>
      <c r="M750" s="262"/>
      <c r="N750" s="262"/>
      <c r="O750" s="262"/>
      <c r="P750" s="262"/>
      <c r="Q750" s="262"/>
      <c r="R750" s="262"/>
      <c r="S750" s="262"/>
      <c r="T750" s="262"/>
      <c r="U750" s="262"/>
      <c r="V750" s="262"/>
      <c r="W750" s="262"/>
      <c r="X750" s="262"/>
      <c r="Y750" s="262">
        <f>(Z750+Z751)/2/((1+Y$74/4))</f>
        <v>944756344281.62598</v>
      </c>
      <c r="Z750" s="262">
        <f t="shared" ref="Z750:AH750" si="352">(AA750+AA751)/2/((1+Z$74/4))</f>
        <v>942961434982.94934</v>
      </c>
      <c r="AA750" s="262">
        <f t="shared" si="352"/>
        <v>941821993455.85132</v>
      </c>
      <c r="AB750" s="262">
        <f t="shared" si="352"/>
        <v>941590378783.74182</v>
      </c>
      <c r="AC750" s="262">
        <f t="shared" si="352"/>
        <v>942587949487.37927</v>
      </c>
      <c r="AD750" s="262">
        <f t="shared" si="352"/>
        <v>945217904374.83826</v>
      </c>
      <c r="AE750" s="262">
        <f t="shared" si="352"/>
        <v>950004662988.80884</v>
      </c>
      <c r="AF750" s="262">
        <f t="shared" si="352"/>
        <v>957642426791.41699</v>
      </c>
      <c r="AG750" s="262">
        <f t="shared" si="352"/>
        <v>968483983822.65234</v>
      </c>
      <c r="AH750" s="262">
        <f t="shared" si="352"/>
        <v>981737783263.26392</v>
      </c>
      <c r="AI750" s="258">
        <f t="shared" si="331"/>
        <v>1000000000000</v>
      </c>
    </row>
    <row r="751" spans="3:35" outlineLevel="1">
      <c r="C751" s="256" t="s">
        <v>766</v>
      </c>
      <c r="D751" s="256"/>
      <c r="E751" s="262"/>
      <c r="F751" s="262"/>
      <c r="G751" s="262"/>
      <c r="H751" s="262"/>
      <c r="I751" s="262"/>
      <c r="J751" s="262"/>
      <c r="K751" s="262"/>
      <c r="L751" s="262"/>
      <c r="M751" s="262"/>
      <c r="N751" s="262"/>
      <c r="O751" s="262"/>
      <c r="P751" s="262"/>
      <c r="Q751" s="262"/>
      <c r="R751" s="262"/>
      <c r="S751" s="262"/>
      <c r="T751" s="262"/>
      <c r="U751" s="262"/>
      <c r="V751" s="262"/>
      <c r="W751" s="262"/>
      <c r="X751" s="262"/>
      <c r="Y751" s="262"/>
      <c r="Z751" s="262">
        <f>(AA751+AA752)/2/((1+Z$75/4))</f>
        <v>955494918922.23047</v>
      </c>
      <c r="AA751" s="262">
        <f t="shared" ref="AA751:AH751" si="353">(AB751+AB752)/2/((1+AA$75/4))</f>
        <v>954596818212.68604</v>
      </c>
      <c r="AB751" s="262">
        <f t="shared" si="353"/>
        <v>954411376263.36279</v>
      </c>
      <c r="AC751" s="262">
        <f t="shared" si="353"/>
        <v>955191257373.49756</v>
      </c>
      <c r="AD751" s="262">
        <f t="shared" si="353"/>
        <v>957252593777.92371</v>
      </c>
      <c r="AE751" s="262">
        <f t="shared" si="353"/>
        <v>961004862559.14819</v>
      </c>
      <c r="AF751" s="262">
        <f t="shared" si="353"/>
        <v>966987058008.46289</v>
      </c>
      <c r="AG751" s="262">
        <f t="shared" si="353"/>
        <v>975464107096.80261</v>
      </c>
      <c r="AH751" s="262">
        <f t="shared" si="353"/>
        <v>985800578703.24707</v>
      </c>
      <c r="AI751" s="258">
        <f t="shared" si="331"/>
        <v>1000000000000</v>
      </c>
    </row>
    <row r="752" spans="3:35" outlineLevel="1">
      <c r="C752" s="256" t="s">
        <v>767</v>
      </c>
      <c r="D752" s="256"/>
      <c r="E752" s="262"/>
      <c r="F752" s="262"/>
      <c r="G752" s="262"/>
      <c r="H752" s="262"/>
      <c r="I752" s="262"/>
      <c r="J752" s="262"/>
      <c r="K752" s="262"/>
      <c r="L752" s="262"/>
      <c r="M752" s="262"/>
      <c r="N752" s="262"/>
      <c r="O752" s="262"/>
      <c r="P752" s="262"/>
      <c r="Q752" s="262"/>
      <c r="R752" s="262"/>
      <c r="S752" s="262"/>
      <c r="T752" s="262"/>
      <c r="U752" s="262"/>
      <c r="V752" s="262"/>
      <c r="W752" s="262"/>
      <c r="X752" s="262"/>
      <c r="Y752" s="262"/>
      <c r="Z752" s="262"/>
      <c r="AA752" s="262">
        <f>(AB752+AB753)/2/((1+AA$76/4))</f>
        <v>964628320103.69531</v>
      </c>
      <c r="AB752" s="262">
        <f t="shared" ref="AB752:AH752" si="354">(AC752+AC753)/2/((1+AB$76/4))</f>
        <v>964480988303.25635</v>
      </c>
      <c r="AC752" s="262">
        <f t="shared" si="354"/>
        <v>965089365665.15649</v>
      </c>
      <c r="AD752" s="262">
        <f t="shared" si="354"/>
        <v>966700630216.66907</v>
      </c>
      <c r="AE752" s="262">
        <f t="shared" si="354"/>
        <v>969633912866.02673</v>
      </c>
      <c r="AF752" s="262">
        <f t="shared" si="354"/>
        <v>974307429285.51648</v>
      </c>
      <c r="AG752" s="262">
        <f t="shared" si="354"/>
        <v>980921260551.13171</v>
      </c>
      <c r="AH752" s="262">
        <f t="shared" si="354"/>
        <v>988969679236.78308</v>
      </c>
      <c r="AI752" s="258">
        <f t="shared" si="331"/>
        <v>1000000000000</v>
      </c>
    </row>
    <row r="753" spans="3:38" outlineLevel="1">
      <c r="C753" s="256" t="s">
        <v>768</v>
      </c>
      <c r="D753" s="256"/>
      <c r="E753" s="262"/>
      <c r="F753" s="262"/>
      <c r="G753" s="262"/>
      <c r="H753" s="262"/>
      <c r="I753" s="262"/>
      <c r="J753" s="262"/>
      <c r="K753" s="262"/>
      <c r="L753" s="262"/>
      <c r="M753" s="262"/>
      <c r="N753" s="262"/>
      <c r="O753" s="262"/>
      <c r="P753" s="262"/>
      <c r="Q753" s="262"/>
      <c r="R753" s="262"/>
      <c r="S753" s="262"/>
      <c r="T753" s="262"/>
      <c r="U753" s="262"/>
      <c r="V753" s="262"/>
      <c r="W753" s="262"/>
      <c r="X753" s="262"/>
      <c r="Y753" s="262"/>
      <c r="Z753" s="262"/>
      <c r="AA753" s="262"/>
      <c r="AB753" s="262">
        <f>(AC753+AC754)/2/((1+AB$77/4))</f>
        <v>972364544400.35278</v>
      </c>
      <c r="AC753" s="262">
        <f t="shared" ref="AC753:AH753" si="355">(AD753+AD754)/2/((1+AC$77/4))</f>
        <v>972838339017.61487</v>
      </c>
      <c r="AD753" s="262">
        <f t="shared" si="355"/>
        <v>974095138000.17249</v>
      </c>
      <c r="AE753" s="262">
        <f t="shared" si="355"/>
        <v>976383298688.95044</v>
      </c>
      <c r="AF753" s="262">
        <f t="shared" si="355"/>
        <v>980027163988.98291</v>
      </c>
      <c r="AG753" s="262">
        <f t="shared" si="355"/>
        <v>985178574539.11243</v>
      </c>
      <c r="AH753" s="262">
        <f t="shared" si="355"/>
        <v>991437626834.20251</v>
      </c>
      <c r="AI753" s="258">
        <f t="shared" si="331"/>
        <v>1000000000000</v>
      </c>
    </row>
    <row r="754" spans="3:38" outlineLevel="1">
      <c r="C754" s="256" t="s">
        <v>769</v>
      </c>
      <c r="D754" s="256"/>
      <c r="E754" s="262"/>
      <c r="F754" s="262"/>
      <c r="G754" s="262"/>
      <c r="H754" s="262"/>
      <c r="I754" s="262"/>
      <c r="J754" s="262"/>
      <c r="K754" s="262"/>
      <c r="L754" s="262"/>
      <c r="M754" s="262"/>
      <c r="N754" s="262"/>
      <c r="O754" s="262"/>
      <c r="P754" s="262"/>
      <c r="Q754" s="262"/>
      <c r="R754" s="262"/>
      <c r="S754" s="262"/>
      <c r="T754" s="262"/>
      <c r="U754" s="262"/>
      <c r="V754" s="262"/>
      <c r="W754" s="262"/>
      <c r="X754" s="262"/>
      <c r="Y754" s="262"/>
      <c r="Z754" s="262"/>
      <c r="AA754" s="262"/>
      <c r="AB754" s="262"/>
      <c r="AC754" s="262">
        <f>(AD754+AD755)/2/((1+AC$78/4))</f>
        <v>978889888408.95264</v>
      </c>
      <c r="AD754" s="262">
        <f t="shared" ref="AD754:AH754" si="356">(AE754+AE755)/2/((1+AD$78/4))</f>
        <v>979868592010.26196</v>
      </c>
      <c r="AE754" s="262">
        <f t="shared" si="356"/>
        <v>981650554716.15491</v>
      </c>
      <c r="AF754" s="262">
        <f t="shared" si="356"/>
        <v>984487224682.86548</v>
      </c>
      <c r="AG754" s="262">
        <f t="shared" si="356"/>
        <v>988494299429.16492</v>
      </c>
      <c r="AH754" s="262">
        <f t="shared" si="356"/>
        <v>993357099563.35022</v>
      </c>
      <c r="AI754" s="258">
        <f t="shared" si="331"/>
        <v>1000000000000</v>
      </c>
    </row>
    <row r="755" spans="3:38" outlineLevel="1">
      <c r="C755" s="256" t="s">
        <v>770</v>
      </c>
      <c r="D755" s="256"/>
      <c r="E755" s="262"/>
      <c r="F755" s="262"/>
      <c r="G755" s="262"/>
      <c r="H755" s="262"/>
      <c r="I755" s="262"/>
      <c r="J755" s="262"/>
      <c r="K755" s="262"/>
      <c r="L755" s="262"/>
      <c r="M755" s="262"/>
      <c r="N755" s="262"/>
      <c r="O755" s="262"/>
      <c r="P755" s="262"/>
      <c r="Q755" s="262"/>
      <c r="R755" s="262"/>
      <c r="S755" s="262"/>
      <c r="T755" s="262"/>
      <c r="U755" s="262"/>
      <c r="V755" s="262"/>
      <c r="W755" s="262"/>
      <c r="X755" s="262"/>
      <c r="Y755" s="262"/>
      <c r="Z755" s="262"/>
      <c r="AA755" s="262"/>
      <c r="AB755" s="262"/>
      <c r="AC755" s="262"/>
      <c r="AD755" s="262">
        <f>(AE755+AE756)/2/((1+AD$79/4))</f>
        <v>984367977110.54956</v>
      </c>
      <c r="AE755" s="262">
        <f t="shared" ref="AE755:AH755" si="357">(AF755+AF756)/2/((1+AE$79/4))</f>
        <v>985753939104.68396</v>
      </c>
      <c r="AF755" s="262">
        <f t="shared" si="357"/>
        <v>987959572836.86279</v>
      </c>
      <c r="AG755" s="262">
        <f t="shared" si="357"/>
        <v>991073328724.46033</v>
      </c>
      <c r="AH755" s="262">
        <f t="shared" si="357"/>
        <v>994848509704.65466</v>
      </c>
      <c r="AI755" s="258">
        <f t="shared" si="331"/>
        <v>1000000000000</v>
      </c>
    </row>
    <row r="756" spans="3:38" outlineLevel="1">
      <c r="C756" s="256" t="s">
        <v>771</v>
      </c>
      <c r="D756" s="256"/>
      <c r="E756" s="262"/>
      <c r="F756" s="262"/>
      <c r="G756" s="262"/>
      <c r="H756" s="262"/>
      <c r="I756" s="262"/>
      <c r="J756" s="262"/>
      <c r="K756" s="262"/>
      <c r="L756" s="262"/>
      <c r="M756" s="262"/>
      <c r="N756" s="262"/>
      <c r="O756" s="262"/>
      <c r="P756" s="262"/>
      <c r="Q756" s="262"/>
      <c r="R756" s="262"/>
      <c r="S756" s="262"/>
      <c r="T756" s="262"/>
      <c r="U756" s="262"/>
      <c r="V756" s="262"/>
      <c r="W756" s="262"/>
      <c r="X756" s="262"/>
      <c r="Y756" s="262"/>
      <c r="Z756" s="262"/>
      <c r="AA756" s="262"/>
      <c r="AB756" s="262"/>
      <c r="AC756" s="262"/>
      <c r="AD756" s="262"/>
      <c r="AE756" s="262">
        <f>(AF756+AF757)/2/((1+AE$80/4))</f>
        <v>988946270622.80457</v>
      </c>
      <c r="AF756" s="262">
        <f t="shared" ref="AF756:AH756" si="358">(AG756+AG757)/2/((1+AF$80/4))</f>
        <v>990659647607.29077</v>
      </c>
      <c r="AG756" s="262">
        <f t="shared" si="358"/>
        <v>993077316903.46399</v>
      </c>
      <c r="AH756" s="262">
        <f t="shared" si="358"/>
        <v>996006426681.97192</v>
      </c>
      <c r="AI756" s="258">
        <f t="shared" si="331"/>
        <v>1000000000000</v>
      </c>
    </row>
    <row r="757" spans="3:38" outlineLevel="1">
      <c r="C757" s="256" t="s">
        <v>772</v>
      </c>
      <c r="D757" s="256"/>
      <c r="E757" s="262"/>
      <c r="F757" s="262"/>
      <c r="G757" s="262"/>
      <c r="H757" s="262"/>
      <c r="I757" s="262"/>
      <c r="J757" s="262"/>
      <c r="K757" s="262"/>
      <c r="L757" s="262"/>
      <c r="M757" s="262"/>
      <c r="N757" s="262"/>
      <c r="O757" s="262"/>
      <c r="P757" s="262"/>
      <c r="Q757" s="262"/>
      <c r="R757" s="262"/>
      <c r="S757" s="262"/>
      <c r="T757" s="262"/>
      <c r="U757" s="262"/>
      <c r="V757" s="262"/>
      <c r="W757" s="262"/>
      <c r="X757" s="262"/>
      <c r="Y757" s="262"/>
      <c r="Z757" s="262"/>
      <c r="AA757" s="262"/>
      <c r="AB757" s="262"/>
      <c r="AC757" s="262"/>
      <c r="AD757" s="262"/>
      <c r="AE757" s="262"/>
      <c r="AF757" s="262">
        <f>(AG757+AG758)/2/((1+AF$81/4))</f>
        <v>992757220216.05139</v>
      </c>
      <c r="AG757" s="262">
        <f t="shared" ref="AG757:AH757" si="359">(AH757+AH758)/2/((1+AG$81/4))</f>
        <v>994633258671.62158</v>
      </c>
      <c r="AH757" s="262">
        <f t="shared" si="359"/>
        <v>996904884683.72131</v>
      </c>
      <c r="AI757" s="258">
        <f t="shared" si="331"/>
        <v>1000000000000</v>
      </c>
    </row>
    <row r="758" spans="3:38" outlineLevel="1">
      <c r="C758" s="256" t="s">
        <v>773</v>
      </c>
      <c r="D758" s="256"/>
      <c r="E758" s="262"/>
      <c r="F758" s="262"/>
      <c r="G758" s="262"/>
      <c r="H758" s="262"/>
      <c r="I758" s="262"/>
      <c r="J758" s="262"/>
      <c r="K758" s="262"/>
      <c r="L758" s="262"/>
      <c r="M758" s="262"/>
      <c r="N758" s="262"/>
      <c r="O758" s="262"/>
      <c r="P758" s="262"/>
      <c r="Q758" s="262"/>
      <c r="R758" s="262"/>
      <c r="S758" s="262"/>
      <c r="T758" s="262"/>
      <c r="U758" s="262"/>
      <c r="V758" s="262"/>
      <c r="W758" s="262"/>
      <c r="X758" s="262"/>
      <c r="Y758" s="262"/>
      <c r="Z758" s="262"/>
      <c r="AA758" s="262"/>
      <c r="AB758" s="262"/>
      <c r="AC758" s="262"/>
      <c r="AD758" s="262"/>
      <c r="AE758" s="262"/>
      <c r="AF758" s="262"/>
      <c r="AG758" s="262">
        <f>(AH758+AH759)/2/((1+AG$82/4))</f>
        <v>995840592051.12109</v>
      </c>
      <c r="AH758" s="262">
        <f t="shared" ref="AH758" si="360">(AI758+AI759)/2/((1+AH$82/4))</f>
        <v>997601697947.6178</v>
      </c>
      <c r="AI758" s="258">
        <f t="shared" si="331"/>
        <v>1000000000000</v>
      </c>
    </row>
    <row r="759" spans="3:38" outlineLevel="1">
      <c r="C759" s="256" t="s">
        <v>774</v>
      </c>
      <c r="D759" s="256"/>
      <c r="E759" s="262"/>
      <c r="F759" s="262"/>
      <c r="G759" s="262"/>
      <c r="H759" s="262"/>
      <c r="I759" s="262"/>
      <c r="J759" s="262"/>
      <c r="K759" s="262"/>
      <c r="L759" s="262"/>
      <c r="M759" s="262"/>
      <c r="N759" s="262"/>
      <c r="O759" s="262"/>
      <c r="P759" s="262"/>
      <c r="Q759" s="262"/>
      <c r="R759" s="262"/>
      <c r="S759" s="262"/>
      <c r="T759" s="262"/>
      <c r="U759" s="262"/>
      <c r="V759" s="262"/>
      <c r="W759" s="262"/>
      <c r="X759" s="262"/>
      <c r="Y759" s="262"/>
      <c r="Z759" s="262"/>
      <c r="AA759" s="262"/>
      <c r="AB759" s="262"/>
      <c r="AC759" s="262"/>
      <c r="AD759" s="262"/>
      <c r="AE759" s="262"/>
      <c r="AF759" s="262"/>
      <c r="AG759" s="262"/>
      <c r="AH759" s="262">
        <f>(AI759+AI760)/2/((1+AH$83/4))</f>
        <v>998141927792.29028</v>
      </c>
      <c r="AI759" s="258">
        <f t="shared" si="331"/>
        <v>1000000000000</v>
      </c>
    </row>
    <row r="760" spans="3:38" outlineLevel="1">
      <c r="C760" s="256" t="s">
        <v>824</v>
      </c>
      <c r="D760" s="256"/>
      <c r="E760" s="262"/>
      <c r="F760" s="262"/>
      <c r="G760" s="262"/>
      <c r="H760" s="262"/>
      <c r="I760" s="262"/>
      <c r="J760" s="262"/>
      <c r="K760" s="262"/>
      <c r="L760" s="262"/>
      <c r="M760" s="262"/>
      <c r="N760" s="262"/>
      <c r="O760" s="262"/>
      <c r="P760" s="262"/>
      <c r="Q760" s="262"/>
      <c r="R760" s="262"/>
      <c r="S760" s="262"/>
      <c r="T760" s="262"/>
      <c r="U760" s="262"/>
      <c r="V760" s="262"/>
      <c r="W760" s="262"/>
      <c r="X760" s="262"/>
      <c r="Y760" s="262"/>
      <c r="Z760" s="262"/>
      <c r="AA760" s="262"/>
      <c r="AB760" s="262"/>
      <c r="AC760" s="262"/>
      <c r="AD760" s="262"/>
      <c r="AE760" s="262"/>
      <c r="AF760" s="262"/>
      <c r="AG760" s="262"/>
      <c r="AH760" s="262"/>
      <c r="AI760" s="258">
        <f t="shared" si="331"/>
        <v>1000000000000</v>
      </c>
    </row>
    <row r="761" spans="3:38" outlineLevel="1">
      <c r="C761" s="256" t="s">
        <v>2379</v>
      </c>
      <c r="D761" s="257"/>
      <c r="E761" s="255"/>
      <c r="F761" s="255"/>
      <c r="G761" s="255"/>
      <c r="H761" s="255"/>
      <c r="I761" s="255"/>
      <c r="J761" s="255"/>
      <c r="K761" s="255"/>
      <c r="L761" s="255"/>
      <c r="M761" s="255"/>
      <c r="N761" s="255"/>
      <c r="O761" s="255"/>
      <c r="P761" s="255"/>
      <c r="Q761" s="255"/>
      <c r="R761" s="255"/>
      <c r="S761" s="255"/>
      <c r="T761" s="255"/>
      <c r="U761" s="255"/>
      <c r="V761" s="255"/>
      <c r="W761" s="172"/>
    </row>
    <row r="762" spans="3:38" outlineLevel="1"/>
    <row r="763" spans="3:38" outlineLevel="1">
      <c r="C763" s="256"/>
      <c r="D763" s="256" t="s">
        <v>256</v>
      </c>
      <c r="E763" s="256" t="s">
        <v>257</v>
      </c>
      <c r="F763" s="256" t="s">
        <v>262</v>
      </c>
      <c r="G763" s="256" t="s">
        <v>265</v>
      </c>
      <c r="H763" s="256" t="s">
        <v>268</v>
      </c>
      <c r="I763" s="256" t="s">
        <v>271</v>
      </c>
      <c r="J763" s="256" t="s">
        <v>274</v>
      </c>
      <c r="K763" s="256" t="s">
        <v>277</v>
      </c>
      <c r="L763" s="256" t="s">
        <v>280</v>
      </c>
      <c r="M763" s="256" t="s">
        <v>283</v>
      </c>
      <c r="N763" s="256" t="s">
        <v>286</v>
      </c>
      <c r="O763" s="256" t="s">
        <v>289</v>
      </c>
      <c r="P763" s="256" t="s">
        <v>292</v>
      </c>
      <c r="Q763" s="256" t="s">
        <v>295</v>
      </c>
      <c r="R763" s="256" t="s">
        <v>298</v>
      </c>
      <c r="S763" s="256" t="s">
        <v>301</v>
      </c>
      <c r="T763" s="256" t="s">
        <v>304</v>
      </c>
      <c r="U763" s="256" t="s">
        <v>307</v>
      </c>
      <c r="V763" s="256" t="s">
        <v>310</v>
      </c>
      <c r="W763" s="256" t="s">
        <v>313</v>
      </c>
      <c r="X763" s="256" t="s">
        <v>804</v>
      </c>
      <c r="Y763" s="256" t="s">
        <v>805</v>
      </c>
      <c r="Z763" s="256" t="s">
        <v>806</v>
      </c>
      <c r="AA763" s="256" t="s">
        <v>807</v>
      </c>
      <c r="AB763" s="256" t="s">
        <v>808</v>
      </c>
      <c r="AC763" s="256" t="s">
        <v>809</v>
      </c>
      <c r="AD763" s="256" t="s">
        <v>810</v>
      </c>
      <c r="AE763" s="256" t="s">
        <v>811</v>
      </c>
      <c r="AF763" s="256" t="s">
        <v>812</v>
      </c>
      <c r="AG763" s="256" t="s">
        <v>813</v>
      </c>
      <c r="AH763" s="256" t="s">
        <v>814</v>
      </c>
      <c r="AI763" s="256" t="s">
        <v>815</v>
      </c>
    </row>
    <row r="764" spans="3:38" outlineLevel="1">
      <c r="C764" s="256" t="s">
        <v>258</v>
      </c>
      <c r="D764" s="256"/>
      <c r="E764" s="256" t="s">
        <v>259</v>
      </c>
      <c r="F764" s="256" t="s">
        <v>263</v>
      </c>
      <c r="G764" s="256" t="s">
        <v>266</v>
      </c>
      <c r="H764" s="256" t="s">
        <v>269</v>
      </c>
      <c r="I764" s="256" t="s">
        <v>272</v>
      </c>
      <c r="J764" s="256" t="s">
        <v>275</v>
      </c>
      <c r="K764" s="256" t="s">
        <v>278</v>
      </c>
      <c r="L764" s="256" t="s">
        <v>281</v>
      </c>
      <c r="M764" s="256" t="s">
        <v>284</v>
      </c>
      <c r="N764" s="256" t="s">
        <v>287</v>
      </c>
      <c r="O764" s="256" t="s">
        <v>290</v>
      </c>
      <c r="P764" s="256" t="s">
        <v>293</v>
      </c>
      <c r="Q764" s="256" t="s">
        <v>296</v>
      </c>
      <c r="R764" s="256" t="s">
        <v>299</v>
      </c>
      <c r="S764" s="256" t="s">
        <v>302</v>
      </c>
      <c r="T764" s="256" t="s">
        <v>305</v>
      </c>
      <c r="U764" s="256" t="s">
        <v>308</v>
      </c>
      <c r="V764" s="256" t="s">
        <v>311</v>
      </c>
      <c r="W764" s="256" t="s">
        <v>314</v>
      </c>
      <c r="X764" s="256" t="s">
        <v>784</v>
      </c>
      <c r="Y764" s="256" t="s">
        <v>785</v>
      </c>
      <c r="Z764" s="256" t="s">
        <v>786</v>
      </c>
      <c r="AA764" s="256" t="s">
        <v>787</v>
      </c>
      <c r="AB764" s="256" t="s">
        <v>788</v>
      </c>
      <c r="AC764" s="256" t="s">
        <v>789</v>
      </c>
      <c r="AD764" s="256" t="s">
        <v>790</v>
      </c>
      <c r="AE764" s="256" t="s">
        <v>791</v>
      </c>
      <c r="AF764" s="256" t="s">
        <v>792</v>
      </c>
      <c r="AG764" s="256" t="s">
        <v>793</v>
      </c>
      <c r="AH764" s="256" t="s">
        <v>794</v>
      </c>
      <c r="AI764" s="256" t="s">
        <v>795</v>
      </c>
      <c r="AJ764" s="258" t="s">
        <v>260</v>
      </c>
    </row>
    <row r="765" spans="3:38" outlineLevel="1">
      <c r="C765" s="256"/>
      <c r="D765" s="259">
        <f>(E765+E766)/2/((1+D$53/4)^($D$17))</f>
        <v>154161503473.09109</v>
      </c>
      <c r="E765" s="262">
        <f t="shared" ref="E765:AI765" si="361">(F765+F766)/2/((1+E$53/4))</f>
        <v>124383088984.85217</v>
      </c>
      <c r="F765" s="262">
        <f t="shared" si="361"/>
        <v>101383659211.75813</v>
      </c>
      <c r="G765" s="262">
        <f t="shared" si="361"/>
        <v>81728349866.569992</v>
      </c>
      <c r="H765" s="262">
        <f t="shared" si="361"/>
        <v>64930387797.14904</v>
      </c>
      <c r="I765" s="262">
        <f t="shared" si="361"/>
        <v>50795313026.06926</v>
      </c>
      <c r="J765" s="262">
        <f t="shared" si="361"/>
        <v>39047816042.75354</v>
      </c>
      <c r="K765" s="262">
        <f t="shared" si="361"/>
        <v>29586849775.310081</v>
      </c>
      <c r="L765" s="262">
        <f t="shared" si="361"/>
        <v>22152408809.157486</v>
      </c>
      <c r="M765" s="262">
        <f t="shared" si="361"/>
        <v>16388398566.73982</v>
      </c>
      <c r="N765" s="262">
        <f t="shared" si="361"/>
        <v>11935491568.847231</v>
      </c>
      <c r="O765" s="262">
        <f t="shared" si="361"/>
        <v>8622181556.0751228</v>
      </c>
      <c r="P765" s="262">
        <f t="shared" si="361"/>
        <v>6196070671.8075333</v>
      </c>
      <c r="Q765" s="262">
        <f t="shared" si="361"/>
        <v>4427729788.2463255</v>
      </c>
      <c r="R765" s="262">
        <f t="shared" si="361"/>
        <v>3080067224.4649959</v>
      </c>
      <c r="S765" s="262">
        <f t="shared" si="361"/>
        <v>2144332570.1330705</v>
      </c>
      <c r="T765" s="262">
        <f t="shared" si="361"/>
        <v>1505865916.2468214</v>
      </c>
      <c r="U765" s="262">
        <f t="shared" si="361"/>
        <v>1070736997.8363632</v>
      </c>
      <c r="V765" s="262">
        <f t="shared" si="361"/>
        <v>764157827.97227037</v>
      </c>
      <c r="W765" s="262">
        <f t="shared" si="361"/>
        <v>563992662.09917772</v>
      </c>
      <c r="X765" s="262">
        <f t="shared" si="361"/>
        <v>437310312.54853195</v>
      </c>
      <c r="Y765" s="262">
        <f t="shared" si="361"/>
        <v>361716125.45775765</v>
      </c>
      <c r="Z765" s="262">
        <f t="shared" si="361"/>
        <v>322349821.66389012</v>
      </c>
      <c r="AA765" s="262">
        <f t="shared" si="361"/>
        <v>319757960.73372042</v>
      </c>
      <c r="AB765" s="262">
        <f t="shared" si="361"/>
        <v>361932073.22522938</v>
      </c>
      <c r="AC765" s="262">
        <f t="shared" si="361"/>
        <v>479504325.56005943</v>
      </c>
      <c r="AD765" s="262">
        <f t="shared" si="361"/>
        <v>761906032.9795897</v>
      </c>
      <c r="AE765" s="262">
        <f t="shared" si="361"/>
        <v>1485927094.9219432</v>
      </c>
      <c r="AF765" s="262">
        <f t="shared" si="361"/>
        <v>3632982506.5612116</v>
      </c>
      <c r="AG765" s="262">
        <f t="shared" si="361"/>
        <v>11027460041.228544</v>
      </c>
      <c r="AH765" s="262">
        <f t="shared" si="361"/>
        <v>38914990668.228073</v>
      </c>
      <c r="AI765" s="262">
        <f t="shared" si="361"/>
        <v>174625606216.56699</v>
      </c>
      <c r="AJ765" s="258">
        <f t="shared" ref="AJ765:AJ797" si="362">$C$15*10^6</f>
        <v>1000000000000</v>
      </c>
      <c r="AL765" s="261">
        <f>AI$50*10^6</f>
        <v>154161503473.09113</v>
      </c>
    </row>
    <row r="766" spans="3:38" outlineLevel="1">
      <c r="C766" s="256" t="s">
        <v>261</v>
      </c>
      <c r="D766" s="256"/>
      <c r="E766" s="262">
        <f>(F766+F767)/2/((1+E$54/4))</f>
        <v>186207964703.91864</v>
      </c>
      <c r="F766" s="262">
        <f t="shared" ref="F766:AI766" si="363">(G766+G767)/2/((1+F$54/4))</f>
        <v>157503773369.36069</v>
      </c>
      <c r="G766" s="262">
        <f t="shared" si="363"/>
        <v>131959397261.51659</v>
      </c>
      <c r="H766" s="262">
        <f t="shared" si="363"/>
        <v>109199241428.8537</v>
      </c>
      <c r="I766" s="262">
        <f t="shared" si="363"/>
        <v>89187654997.604706</v>
      </c>
      <c r="J766" s="262">
        <f t="shared" si="363"/>
        <v>71771220167.803619</v>
      </c>
      <c r="K766" s="262">
        <f t="shared" si="363"/>
        <v>57038658543.831947</v>
      </c>
      <c r="L766" s="262">
        <f t="shared" si="363"/>
        <v>44852903545.478142</v>
      </c>
      <c r="M766" s="262">
        <f t="shared" si="363"/>
        <v>34894595702.058052</v>
      </c>
      <c r="N766" s="262">
        <f t="shared" si="363"/>
        <v>26776132949.276207</v>
      </c>
      <c r="O766" s="262">
        <f t="shared" si="363"/>
        <v>20386791466.411568</v>
      </c>
      <c r="P766" s="262">
        <f t="shared" si="363"/>
        <v>15435923567.312958</v>
      </c>
      <c r="Q766" s="262">
        <f t="shared" si="363"/>
        <v>11617909313.048359</v>
      </c>
      <c r="R766" s="262">
        <f t="shared" si="363"/>
        <v>8540345569.6061449</v>
      </c>
      <c r="S766" s="262">
        <f t="shared" si="363"/>
        <v>6270529497.7306833</v>
      </c>
      <c r="T766" s="262">
        <f t="shared" si="363"/>
        <v>4627353484.2241983</v>
      </c>
      <c r="U766" s="262">
        <f t="shared" si="363"/>
        <v>3441958458.3594708</v>
      </c>
      <c r="V766" s="262">
        <f t="shared" si="363"/>
        <v>2560423901.1949039</v>
      </c>
      <c r="W766" s="262">
        <f t="shared" si="363"/>
        <v>1952396174.5395684</v>
      </c>
      <c r="X766" s="262">
        <f t="shared" si="363"/>
        <v>1546041766.1177366</v>
      </c>
      <c r="Y766" s="262">
        <f t="shared" si="363"/>
        <v>1287733618.5254593</v>
      </c>
      <c r="Z766" s="262">
        <f t="shared" si="363"/>
        <v>1137574750.9635718</v>
      </c>
      <c r="AA766" s="262">
        <f t="shared" si="363"/>
        <v>1096661304.2706058</v>
      </c>
      <c r="AB766" s="262">
        <f t="shared" si="363"/>
        <v>1179979949.1019163</v>
      </c>
      <c r="AC766" s="262">
        <f t="shared" si="363"/>
        <v>1451274068.2557616</v>
      </c>
      <c r="AD766" s="262">
        <f t="shared" si="363"/>
        <v>2089384265.2717216</v>
      </c>
      <c r="AE766" s="262">
        <f t="shared" si="363"/>
        <v>3604751515.6528225</v>
      </c>
      <c r="AF766" s="262">
        <f t="shared" si="363"/>
        <v>7621482307.0913401</v>
      </c>
      <c r="AG766" s="262">
        <f t="shared" si="363"/>
        <v>19626327942.828545</v>
      </c>
      <c r="AH766" s="262">
        <f t="shared" si="363"/>
        <v>58006634555.343681</v>
      </c>
      <c r="AI766" s="262">
        <f t="shared" si="363"/>
        <v>214597875484.27371</v>
      </c>
      <c r="AJ766" s="258">
        <f t="shared" si="362"/>
        <v>1000000000000</v>
      </c>
    </row>
    <row r="767" spans="3:38" outlineLevel="1">
      <c r="C767" s="256" t="s">
        <v>264</v>
      </c>
      <c r="D767" s="256"/>
      <c r="E767" s="256"/>
      <c r="F767" s="262">
        <f>(G767+G768)/2/((1+F$55/4))</f>
        <v>226644771972.55212</v>
      </c>
      <c r="G767" s="262">
        <f t="shared" ref="G767:AI767" si="364">(H767+H768)/2/((1+G$55/4))</f>
        <v>196184849341.44162</v>
      </c>
      <c r="H767" s="262">
        <f t="shared" si="364"/>
        <v>168063208631.61639</v>
      </c>
      <c r="I767" s="262">
        <f t="shared" si="364"/>
        <v>142392478680.91638</v>
      </c>
      <c r="J767" s="262">
        <f t="shared" si="364"/>
        <v>119150849571.25487</v>
      </c>
      <c r="K767" s="262">
        <f t="shared" si="364"/>
        <v>98643815699.39357</v>
      </c>
      <c r="L767" s="262">
        <f t="shared" si="364"/>
        <v>80915244292.730362</v>
      </c>
      <c r="M767" s="262">
        <f t="shared" si="364"/>
        <v>65751660570.043358</v>
      </c>
      <c r="N767" s="262">
        <f t="shared" si="364"/>
        <v>52797889573.841888</v>
      </c>
      <c r="O767" s="262">
        <f t="shared" si="364"/>
        <v>42090806424.186813</v>
      </c>
      <c r="P767" s="262">
        <f t="shared" si="364"/>
        <v>33370800829.493359</v>
      </c>
      <c r="Q767" s="262">
        <f t="shared" si="364"/>
        <v>26301658623.22456</v>
      </c>
      <c r="R767" s="262">
        <f t="shared" si="364"/>
        <v>20313169259.338936</v>
      </c>
      <c r="S767" s="262">
        <f t="shared" si="364"/>
        <v>15651137561.25164</v>
      </c>
      <c r="T767" s="262">
        <f t="shared" si="364"/>
        <v>12090346028.989511</v>
      </c>
      <c r="U767" s="262">
        <f t="shared" si="364"/>
        <v>9384161954.427763</v>
      </c>
      <c r="V767" s="262">
        <f t="shared" si="364"/>
        <v>7268394000.465683</v>
      </c>
      <c r="W767" s="262">
        <f t="shared" si="364"/>
        <v>5731999941.2763433</v>
      </c>
      <c r="X767" s="262">
        <f t="shared" si="364"/>
        <v>4651573162.8768635</v>
      </c>
      <c r="Y767" s="262">
        <f t="shared" si="364"/>
        <v>3925449337.0536218</v>
      </c>
      <c r="Z767" s="262">
        <f t="shared" si="364"/>
        <v>3468144622.4226961</v>
      </c>
      <c r="AA767" s="262">
        <f t="shared" si="364"/>
        <v>3287289405.2132063</v>
      </c>
      <c r="AB767" s="262">
        <f t="shared" si="364"/>
        <v>3409812419.8694067</v>
      </c>
      <c r="AC767" s="262">
        <f t="shared" si="364"/>
        <v>3955511178.7323909</v>
      </c>
      <c r="AD767" s="262">
        <f t="shared" si="364"/>
        <v>5247884563.6287861</v>
      </c>
      <c r="AE767" s="262">
        <f t="shared" si="364"/>
        <v>8148052871.07621</v>
      </c>
      <c r="AF767" s="262">
        <f t="shared" si="364"/>
        <v>15146554442.266613</v>
      </c>
      <c r="AG767" s="262">
        <f t="shared" si="364"/>
        <v>33608406552.946526</v>
      </c>
      <c r="AH767" s="262">
        <f t="shared" si="364"/>
        <v>84421351664.272217</v>
      </c>
      <c r="AI767" s="262">
        <f t="shared" si="364"/>
        <v>260828467671.91763</v>
      </c>
      <c r="AJ767" s="258">
        <f t="shared" si="362"/>
        <v>1000000000000</v>
      </c>
    </row>
    <row r="768" spans="3:38" outlineLevel="1">
      <c r="C768" s="256" t="s">
        <v>267</v>
      </c>
      <c r="D768" s="256"/>
      <c r="E768" s="262"/>
      <c r="F768" s="262"/>
      <c r="G768" s="262">
        <f>(H768+H769)/2/((1+G$56/4))</f>
        <v>271742117133.10709</v>
      </c>
      <c r="H768" s="262">
        <f t="shared" ref="H768:AI768" si="365">(I768+I769)/2/((1+H$56/4))</f>
        <v>239667633805.28842</v>
      </c>
      <c r="I768" s="262">
        <f t="shared" si="365"/>
        <v>209442861961.21561</v>
      </c>
      <c r="J768" s="262">
        <f t="shared" si="365"/>
        <v>181145024853.8472</v>
      </c>
      <c r="K768" s="262">
        <f t="shared" si="365"/>
        <v>155263836724.15219</v>
      </c>
      <c r="L768" s="262">
        <f t="shared" si="365"/>
        <v>132027980103.20749</v>
      </c>
      <c r="M768" s="262">
        <f t="shared" si="365"/>
        <v>111361473176.07835</v>
      </c>
      <c r="N768" s="262">
        <f t="shared" si="365"/>
        <v>92982054129.590286</v>
      </c>
      <c r="O768" s="262">
        <f t="shared" si="365"/>
        <v>77132487952.848785</v>
      </c>
      <c r="P768" s="262">
        <f t="shared" si="365"/>
        <v>63653246831.756836</v>
      </c>
      <c r="Q768" s="262">
        <f t="shared" si="365"/>
        <v>52237885924.935028</v>
      </c>
      <c r="R768" s="262">
        <f t="shared" si="365"/>
        <v>42137897491.856781</v>
      </c>
      <c r="S768" s="262">
        <f t="shared" si="365"/>
        <v>33890968868.430923</v>
      </c>
      <c r="T768" s="262">
        <f t="shared" si="365"/>
        <v>27284137756.577282</v>
      </c>
      <c r="U768" s="262">
        <f t="shared" si="365"/>
        <v>22022061164.116909</v>
      </c>
      <c r="V768" s="262">
        <f t="shared" si="365"/>
        <v>17716976989.238132</v>
      </c>
      <c r="W768" s="262">
        <f t="shared" si="365"/>
        <v>14439759047.199711</v>
      </c>
      <c r="X768" s="262">
        <f t="shared" si="365"/>
        <v>12024761095.704712</v>
      </c>
      <c r="Y768" s="262">
        <f t="shared" si="365"/>
        <v>10319247614.023331</v>
      </c>
      <c r="Z768" s="262">
        <f t="shared" si="365"/>
        <v>9174975824.1389656</v>
      </c>
      <c r="AA768" s="262">
        <f t="shared" si="365"/>
        <v>8627247357.7322311</v>
      </c>
      <c r="AB768" s="262">
        <f t="shared" si="365"/>
        <v>8727150333.5715981</v>
      </c>
      <c r="AC768" s="262">
        <f t="shared" si="365"/>
        <v>9681642910.9045238</v>
      </c>
      <c r="AD768" s="262">
        <f t="shared" si="365"/>
        <v>12022430769.974356</v>
      </c>
      <c r="AE768" s="262">
        <f t="shared" si="365"/>
        <v>17078196278.628792</v>
      </c>
      <c r="AF768" s="262">
        <f t="shared" si="365"/>
        <v>28381000846.944351</v>
      </c>
      <c r="AG768" s="262">
        <f t="shared" si="365"/>
        <v>55148566884.172173</v>
      </c>
      <c r="AH768" s="262">
        <f t="shared" si="365"/>
        <v>119602464075.50967</v>
      </c>
      <c r="AI768" s="262">
        <f t="shared" si="365"/>
        <v>313048805696.47577</v>
      </c>
      <c r="AJ768" s="258">
        <f t="shared" si="362"/>
        <v>1000000000000</v>
      </c>
    </row>
    <row r="769" spans="3:36" outlineLevel="1">
      <c r="C769" s="256" t="s">
        <v>270</v>
      </c>
      <c r="D769" s="256"/>
      <c r="E769" s="262"/>
      <c r="F769" s="262"/>
      <c r="G769" s="262"/>
      <c r="H769" s="262">
        <f>(I769+I770)/2/((1+H$57/4))</f>
        <v>320292101535.72412</v>
      </c>
      <c r="I769" s="262">
        <f t="shared" ref="I769:AI769" si="366">(J769+J770)/2/((1+I$57/4))</f>
        <v>287238701445.70459</v>
      </c>
      <c r="J769" s="262">
        <f t="shared" si="366"/>
        <v>255406754078.15219</v>
      </c>
      <c r="K769" s="262">
        <f t="shared" si="366"/>
        <v>225397651295.25067</v>
      </c>
      <c r="L769" s="262">
        <f t="shared" si="366"/>
        <v>197580360778.47928</v>
      </c>
      <c r="M769" s="262">
        <f t="shared" si="366"/>
        <v>172003396575.02756</v>
      </c>
      <c r="N769" s="262">
        <f t="shared" si="366"/>
        <v>148463972918.75497</v>
      </c>
      <c r="O769" s="262">
        <f t="shared" si="366"/>
        <v>127414920305.79488</v>
      </c>
      <c r="P769" s="262">
        <f t="shared" si="366"/>
        <v>108834778473.47711</v>
      </c>
      <c r="Q769" s="262">
        <f t="shared" si="366"/>
        <v>92494050053.565857</v>
      </c>
      <c r="R769" s="262">
        <f t="shared" si="366"/>
        <v>77482656768.331482</v>
      </c>
      <c r="S769" s="262">
        <f t="shared" si="366"/>
        <v>64705963755.797905</v>
      </c>
      <c r="T769" s="262">
        <f t="shared" si="366"/>
        <v>54032668606.227997</v>
      </c>
      <c r="U769" s="262">
        <f t="shared" si="366"/>
        <v>45172187581.423592</v>
      </c>
      <c r="V769" s="262">
        <f t="shared" si="366"/>
        <v>37624329681.712883</v>
      </c>
      <c r="W769" s="262">
        <f t="shared" si="366"/>
        <v>31629903614.083466</v>
      </c>
      <c r="X769" s="262">
        <f t="shared" si="366"/>
        <v>27022150367.754005</v>
      </c>
      <c r="Y769" s="262">
        <f t="shared" si="366"/>
        <v>23621803803.779564</v>
      </c>
      <c r="Z769" s="262">
        <f t="shared" si="366"/>
        <v>21218337022.89061</v>
      </c>
      <c r="AA769" s="262">
        <f t="shared" si="366"/>
        <v>19920535141.59531</v>
      </c>
      <c r="AB769" s="262">
        <f t="shared" si="366"/>
        <v>19830998548.777119</v>
      </c>
      <c r="AC769" s="262">
        <f t="shared" si="366"/>
        <v>21283815605.716831</v>
      </c>
      <c r="AD769" s="262">
        <f t="shared" si="366"/>
        <v>25079199161.535385</v>
      </c>
      <c r="AE769" s="262">
        <f t="shared" si="366"/>
        <v>33097212196.405022</v>
      </c>
      <c r="AF769" s="262">
        <f t="shared" si="366"/>
        <v>49971345513.785049</v>
      </c>
      <c r="AG769" s="262">
        <f t="shared" si="366"/>
        <v>86438649010.957901</v>
      </c>
      <c r="AH769" s="262">
        <f t="shared" si="366"/>
        <v>164522066333.63342</v>
      </c>
      <c r="AI769" s="262">
        <f t="shared" si="366"/>
        <v>370483943672.47192</v>
      </c>
      <c r="AJ769" s="258">
        <f t="shared" si="362"/>
        <v>1000000000000</v>
      </c>
    </row>
    <row r="770" spans="3:36" outlineLevel="1">
      <c r="C770" s="256" t="s">
        <v>273</v>
      </c>
      <c r="D770" s="256"/>
      <c r="E770" s="262"/>
      <c r="F770" s="262"/>
      <c r="G770" s="262"/>
      <c r="H770" s="262"/>
      <c r="I770" s="262">
        <f>(J770+J771)/2/((1+I$58/4))</f>
        <v>371295614247.70966</v>
      </c>
      <c r="J770" s="262">
        <f t="shared" ref="J770:AI770" si="367">(K770+K771)/2/((1+J$58/4))</f>
        <v>337830982483.46313</v>
      </c>
      <c r="K770" s="262">
        <f t="shared" si="367"/>
        <v>305473168158.2132</v>
      </c>
      <c r="L770" s="262">
        <f t="shared" si="367"/>
        <v>274663407159.82312</v>
      </c>
      <c r="M770" s="262">
        <f t="shared" si="367"/>
        <v>245532123442.78696</v>
      </c>
      <c r="N770" s="262">
        <f t="shared" si="367"/>
        <v>217935339352.24063</v>
      </c>
      <c r="O770" s="262">
        <f t="shared" si="367"/>
        <v>192488705272.07669</v>
      </c>
      <c r="P770" s="262">
        <f t="shared" si="367"/>
        <v>169304273955.04031</v>
      </c>
      <c r="Q770" s="262">
        <f t="shared" si="367"/>
        <v>148245875648.15973</v>
      </c>
      <c r="R770" s="262">
        <f t="shared" si="367"/>
        <v>128269625529.91582</v>
      </c>
      <c r="S770" s="262">
        <f t="shared" si="367"/>
        <v>110650078611.44748</v>
      </c>
      <c r="T770" s="262">
        <f t="shared" si="367"/>
        <v>95388838281.013458</v>
      </c>
      <c r="U770" s="262">
        <f t="shared" si="367"/>
        <v>82254455101.916931</v>
      </c>
      <c r="V770" s="262">
        <f t="shared" si="367"/>
        <v>70663537378.043198</v>
      </c>
      <c r="W770" s="262">
        <f t="shared" si="367"/>
        <v>61107924670.837311</v>
      </c>
      <c r="X770" s="262">
        <f t="shared" si="367"/>
        <v>53482972102.862152</v>
      </c>
      <c r="Y770" s="262">
        <f t="shared" si="367"/>
        <v>47634462840.452614</v>
      </c>
      <c r="Z770" s="262">
        <f t="shared" si="367"/>
        <v>43315779155.425095</v>
      </c>
      <c r="AA770" s="262">
        <f t="shared" si="367"/>
        <v>40777696102.413239</v>
      </c>
      <c r="AB770" s="262">
        <f t="shared" si="367"/>
        <v>40220299213.884071</v>
      </c>
      <c r="AC770" s="262">
        <f t="shared" si="367"/>
        <v>42151416439.518738</v>
      </c>
      <c r="AD770" s="262">
        <f t="shared" si="367"/>
        <v>47683575133.185806</v>
      </c>
      <c r="AE770" s="262">
        <f t="shared" si="367"/>
        <v>59269059256.248528</v>
      </c>
      <c r="AF770" s="262">
        <f t="shared" si="367"/>
        <v>82544758108.6091</v>
      </c>
      <c r="AG770" s="262">
        <f t="shared" si="367"/>
        <v>129153044371.81616</v>
      </c>
      <c r="AH770" s="262">
        <f t="shared" si="367"/>
        <v>219322730645.58047</v>
      </c>
      <c r="AI770" s="262">
        <f t="shared" si="367"/>
        <v>431832530258.98779</v>
      </c>
      <c r="AJ770" s="258">
        <f t="shared" si="362"/>
        <v>1000000000000</v>
      </c>
    </row>
    <row r="771" spans="3:36" outlineLevel="1">
      <c r="C771" s="256" t="s">
        <v>276</v>
      </c>
      <c r="D771" s="256"/>
      <c r="E771" s="262"/>
      <c r="F771" s="262"/>
      <c r="G771" s="262"/>
      <c r="H771" s="262"/>
      <c r="I771" s="262"/>
      <c r="J771" s="262">
        <f>(K771+K772)/2/((1+J$59/4))</f>
        <v>423537886164.96497</v>
      </c>
      <c r="K771" s="262">
        <f t="shared" ref="K771:AI771" si="368">(L771+L772)/2/((1+K$59/4))</f>
        <v>390731774876.94482</v>
      </c>
      <c r="L771" s="262">
        <f t="shared" si="368"/>
        <v>358791270644.6778</v>
      </c>
      <c r="M771" s="262">
        <f t="shared" si="368"/>
        <v>327879308195.50397</v>
      </c>
      <c r="N771" s="262">
        <f t="shared" si="368"/>
        <v>297880197581.1944</v>
      </c>
      <c r="O771" s="262">
        <f t="shared" si="368"/>
        <v>269497485084.41071</v>
      </c>
      <c r="P771" s="262">
        <f t="shared" si="368"/>
        <v>242940060227.79169</v>
      </c>
      <c r="Q771" s="262">
        <f t="shared" si="368"/>
        <v>218152019751.46039</v>
      </c>
      <c r="R771" s="262">
        <f t="shared" si="368"/>
        <v>193991700001.33118</v>
      </c>
      <c r="S771" s="262">
        <f t="shared" si="368"/>
        <v>172027371528.57626</v>
      </c>
      <c r="T771" s="262">
        <f t="shared" si="368"/>
        <v>152406626493.7128</v>
      </c>
      <c r="U771" s="262">
        <f t="shared" si="368"/>
        <v>134989895482.40434</v>
      </c>
      <c r="V771" s="262">
        <f t="shared" si="368"/>
        <v>119145275979.83943</v>
      </c>
      <c r="W771" s="262">
        <f t="shared" si="368"/>
        <v>105653425191.06213</v>
      </c>
      <c r="X771" s="262">
        <f t="shared" si="368"/>
        <v>94531373509.890564</v>
      </c>
      <c r="Y771" s="262">
        <f t="shared" si="368"/>
        <v>85709956911.666153</v>
      </c>
      <c r="Z771" s="262">
        <f t="shared" si="368"/>
        <v>78951642461.987488</v>
      </c>
      <c r="AA771" s="262">
        <f t="shared" si="368"/>
        <v>74720498777.495316</v>
      </c>
      <c r="AB771" s="262">
        <f t="shared" si="368"/>
        <v>73369484185.928162</v>
      </c>
      <c r="AC771" s="262">
        <f t="shared" si="368"/>
        <v>75623875107.783005</v>
      </c>
      <c r="AD771" s="262">
        <f t="shared" si="368"/>
        <v>82923775581.796951</v>
      </c>
      <c r="AE771" s="262">
        <f t="shared" si="368"/>
        <v>98238227504.013916</v>
      </c>
      <c r="AF771" s="262">
        <f t="shared" si="368"/>
        <v>127956909301.85373</v>
      </c>
      <c r="AG771" s="262">
        <f t="shared" si="368"/>
        <v>183858868824.73233</v>
      </c>
      <c r="AH771" s="262">
        <f t="shared" si="368"/>
        <v>283065395957.6673</v>
      </c>
      <c r="AI771" s="262">
        <f t="shared" si="368"/>
        <v>495346265223.26678</v>
      </c>
      <c r="AJ771" s="258">
        <f t="shared" si="362"/>
        <v>1000000000000</v>
      </c>
    </row>
    <row r="772" spans="3:36" outlineLevel="1">
      <c r="C772" s="256" t="s">
        <v>279</v>
      </c>
      <c r="D772" s="256"/>
      <c r="E772" s="262"/>
      <c r="F772" s="262"/>
      <c r="G772" s="262"/>
      <c r="H772" s="262"/>
      <c r="I772" s="262"/>
      <c r="J772" s="262"/>
      <c r="K772" s="262">
        <f>(L772+L773)/2/((1+K$60/4))</f>
        <v>476286505689.55347</v>
      </c>
      <c r="L772" s="262">
        <f t="shared" ref="L772:AI772" si="369">(M772+M773)/2/((1+L$60/4))</f>
        <v>444965496216.44293</v>
      </c>
      <c r="M772" s="262">
        <f t="shared" si="369"/>
        <v>414064754346.20178</v>
      </c>
      <c r="N772" s="262">
        <f t="shared" si="369"/>
        <v>383471767805.62378</v>
      </c>
      <c r="O772" s="262">
        <f t="shared" si="369"/>
        <v>353902786826.91803</v>
      </c>
      <c r="P772" s="262">
        <f t="shared" si="369"/>
        <v>325615234381.53857</v>
      </c>
      <c r="Q772" s="262">
        <f t="shared" si="369"/>
        <v>298604962335.72723</v>
      </c>
      <c r="R772" s="262">
        <f t="shared" si="369"/>
        <v>271675814517.0058</v>
      </c>
      <c r="S772" s="262">
        <f t="shared" si="369"/>
        <v>246565693185.60602</v>
      </c>
      <c r="T772" s="262">
        <f t="shared" si="369"/>
        <v>223544275076.47269</v>
      </c>
      <c r="U772" s="262">
        <f t="shared" si="369"/>
        <v>202567170244.22504</v>
      </c>
      <c r="V772" s="262">
        <f t="shared" si="369"/>
        <v>182984759419.18512</v>
      </c>
      <c r="W772" s="262">
        <f t="shared" si="369"/>
        <v>165843726471.65283</v>
      </c>
      <c r="X772" s="262">
        <f t="shared" si="369"/>
        <v>151314021087.69141</v>
      </c>
      <c r="Y772" s="262">
        <f t="shared" si="369"/>
        <v>139454994204.138</v>
      </c>
      <c r="Z772" s="262">
        <f t="shared" si="369"/>
        <v>130084319217.23068</v>
      </c>
      <c r="AA772" s="262">
        <f t="shared" si="369"/>
        <v>123924079516.3085</v>
      </c>
      <c r="AB772" s="262">
        <f t="shared" si="369"/>
        <v>121523946976.2464</v>
      </c>
      <c r="AC772" s="262">
        <f t="shared" si="369"/>
        <v>123850991015.26099</v>
      </c>
      <c r="AD772" s="262">
        <f t="shared" si="369"/>
        <v>132651035677.42209</v>
      </c>
      <c r="AE772" s="262">
        <f t="shared" si="369"/>
        <v>151286313722.72952</v>
      </c>
      <c r="AF772" s="262">
        <f t="shared" si="369"/>
        <v>186549379478.69305</v>
      </c>
      <c r="AG772" s="262">
        <f t="shared" si="369"/>
        <v>249609483839.65552</v>
      </c>
      <c r="AH772" s="262">
        <f t="shared" si="369"/>
        <v>353706275217.42352</v>
      </c>
      <c r="AI772" s="262">
        <f t="shared" si="369"/>
        <v>559010554356.62122</v>
      </c>
      <c r="AJ772" s="258">
        <f t="shared" si="362"/>
        <v>1000000000000</v>
      </c>
    </row>
    <row r="773" spans="3:36" outlineLevel="1">
      <c r="C773" s="256" t="s">
        <v>282</v>
      </c>
      <c r="D773" s="256"/>
      <c r="E773" s="262"/>
      <c r="F773" s="262"/>
      <c r="G773" s="262"/>
      <c r="H773" s="262"/>
      <c r="I773" s="262"/>
      <c r="J773" s="262"/>
      <c r="K773" s="262"/>
      <c r="L773" s="262">
        <f>(M773+M774)/2/((1+L$61/4))</f>
        <v>528649460184.57715</v>
      </c>
      <c r="M773" s="262">
        <f t="shared" ref="M773:AI773" si="370">(N773+N774)/2/((1+M$61/4))</f>
        <v>499260667707.10687</v>
      </c>
      <c r="N773" s="262">
        <f t="shared" si="370"/>
        <v>469684520098.42047</v>
      </c>
      <c r="O773" s="262">
        <f t="shared" si="370"/>
        <v>440592642439.66742</v>
      </c>
      <c r="P773" s="262">
        <f t="shared" si="370"/>
        <v>412248475691.98132</v>
      </c>
      <c r="Q773" s="262">
        <f t="shared" si="370"/>
        <v>384670657371.84473</v>
      </c>
      <c r="R773" s="262">
        <f t="shared" si="370"/>
        <v>356656205030.15509</v>
      </c>
      <c r="S773" s="262">
        <f t="shared" si="370"/>
        <v>329979202170.14136</v>
      </c>
      <c r="T773" s="262">
        <f t="shared" si="370"/>
        <v>304986606225.00812</v>
      </c>
      <c r="U773" s="262">
        <f t="shared" si="370"/>
        <v>281710211946.50623</v>
      </c>
      <c r="V773" s="262">
        <f t="shared" si="370"/>
        <v>259506897270.91635</v>
      </c>
      <c r="W773" s="262">
        <f t="shared" si="370"/>
        <v>239615697254.53989</v>
      </c>
      <c r="X773" s="262">
        <f t="shared" si="370"/>
        <v>222353494660.11533</v>
      </c>
      <c r="Y773" s="262">
        <f t="shared" si="370"/>
        <v>207919696279.58588</v>
      </c>
      <c r="Z773" s="262">
        <f t="shared" si="370"/>
        <v>196217070288.61694</v>
      </c>
      <c r="AA773" s="262">
        <f t="shared" si="370"/>
        <v>188222871945.88049</v>
      </c>
      <c r="AB773" s="262">
        <f t="shared" si="370"/>
        <v>184695149695.46338</v>
      </c>
      <c r="AC773" s="262">
        <f t="shared" si="370"/>
        <v>186832656547.17044</v>
      </c>
      <c r="AD773" s="262">
        <f t="shared" si="370"/>
        <v>196626091902.39941</v>
      </c>
      <c r="AE773" s="262">
        <f t="shared" si="370"/>
        <v>217663826850.31409</v>
      </c>
      <c r="AF773" s="262">
        <f t="shared" si="370"/>
        <v>256768744478.0051</v>
      </c>
      <c r="AG773" s="262">
        <f t="shared" si="370"/>
        <v>323929750148.26929</v>
      </c>
      <c r="AH773" s="262">
        <f t="shared" si="370"/>
        <v>428351783693.8999</v>
      </c>
      <c r="AI773" s="262">
        <f t="shared" si="370"/>
        <v>620791784468.77869</v>
      </c>
      <c r="AJ773" s="258">
        <f t="shared" si="362"/>
        <v>1000000000000</v>
      </c>
    </row>
    <row r="774" spans="3:36" outlineLevel="1">
      <c r="C774" s="256" t="s">
        <v>285</v>
      </c>
      <c r="D774" s="256"/>
      <c r="E774" s="262"/>
      <c r="F774" s="262"/>
      <c r="G774" s="262"/>
      <c r="H774" s="262"/>
      <c r="I774" s="262"/>
      <c r="J774" s="262"/>
      <c r="K774" s="262"/>
      <c r="L774" s="262"/>
      <c r="M774" s="262">
        <f>(N774+N775)/2/((1+M$62/4))</f>
        <v>579559998946.75964</v>
      </c>
      <c r="N774" s="262">
        <f t="shared" ref="N774:AI774" si="371">(O774+O775)/2/((1+N$62/4))</f>
        <v>552202991126.37048</v>
      </c>
      <c r="O774" s="262">
        <f t="shared" si="371"/>
        <v>524906908224.01086</v>
      </c>
      <c r="P774" s="262">
        <f t="shared" si="371"/>
        <v>497912840226.42267</v>
      </c>
      <c r="Q774" s="262">
        <f t="shared" si="371"/>
        <v>471241524714.09381</v>
      </c>
      <c r="R774" s="262">
        <f t="shared" si="371"/>
        <v>443729594041.63495</v>
      </c>
      <c r="S774" s="262">
        <f t="shared" si="371"/>
        <v>417075329465.51703</v>
      </c>
      <c r="T774" s="262">
        <f t="shared" si="371"/>
        <v>391655619786.16022</v>
      </c>
      <c r="U774" s="262">
        <f t="shared" si="371"/>
        <v>367550405444.18683</v>
      </c>
      <c r="V774" s="262">
        <f t="shared" si="371"/>
        <v>344141929102.07318</v>
      </c>
      <c r="W774" s="262">
        <f t="shared" si="371"/>
        <v>322763527835.44208</v>
      </c>
      <c r="X774" s="262">
        <f t="shared" si="371"/>
        <v>303843825975.64502</v>
      </c>
      <c r="Y774" s="262">
        <f t="shared" si="371"/>
        <v>287702660984.52954</v>
      </c>
      <c r="Z774" s="262">
        <f t="shared" si="371"/>
        <v>274334587707.59027</v>
      </c>
      <c r="AA774" s="262">
        <f t="shared" si="371"/>
        <v>264920901674.23782</v>
      </c>
      <c r="AB774" s="262">
        <f t="shared" si="371"/>
        <v>260400026887.34241</v>
      </c>
      <c r="AC774" s="262">
        <f t="shared" si="371"/>
        <v>262154064943.14554</v>
      </c>
      <c r="AD774" s="262">
        <f t="shared" si="371"/>
        <v>272326461547.9364</v>
      </c>
      <c r="AE774" s="262">
        <f t="shared" si="371"/>
        <v>294552288296.46222</v>
      </c>
      <c r="AF774" s="262">
        <f t="shared" si="371"/>
        <v>335358424593.7818</v>
      </c>
      <c r="AG774" s="262">
        <f t="shared" si="371"/>
        <v>403235338652.53339</v>
      </c>
      <c r="AH774" s="262">
        <f t="shared" si="371"/>
        <v>503726499955.71899</v>
      </c>
      <c r="AI774" s="262">
        <f t="shared" si="371"/>
        <v>678889524662.25781</v>
      </c>
      <c r="AJ774" s="258">
        <f t="shared" si="362"/>
        <v>1000000000000</v>
      </c>
    </row>
    <row r="775" spans="3:36" outlineLevel="1">
      <c r="C775" s="256" t="s">
        <v>288</v>
      </c>
      <c r="D775" s="256"/>
      <c r="E775" s="262"/>
      <c r="F775" s="262"/>
      <c r="G775" s="262"/>
      <c r="H775" s="262"/>
      <c r="I775" s="262"/>
      <c r="J775" s="262"/>
      <c r="K775" s="262"/>
      <c r="L775" s="262"/>
      <c r="M775" s="262"/>
      <c r="N775" s="262">
        <f>(O775+O776)/2/((1+N$63/4))</f>
        <v>627920052540.41968</v>
      </c>
      <c r="O775" s="262">
        <f t="shared" ref="O775:AI775" si="372">(P775+P776)/2/((1+O$63/4))</f>
        <v>603287406012.7428</v>
      </c>
      <c r="P775" s="262">
        <f t="shared" si="372"/>
        <v>578631504092.78418</v>
      </c>
      <c r="Q775" s="262">
        <f t="shared" si="372"/>
        <v>553964583188.7583</v>
      </c>
      <c r="R775" s="262">
        <f t="shared" si="372"/>
        <v>528201911575.07336</v>
      </c>
      <c r="S775" s="262">
        <f t="shared" si="372"/>
        <v>502889937521.14026</v>
      </c>
      <c r="T775" s="262">
        <f t="shared" si="372"/>
        <v>478397655304.04468</v>
      </c>
      <c r="U775" s="262">
        <f t="shared" si="372"/>
        <v>454826976410.49414</v>
      </c>
      <c r="V775" s="262">
        <f t="shared" si="372"/>
        <v>431600471887.49866</v>
      </c>
      <c r="W775" s="262">
        <f t="shared" si="372"/>
        <v>410050662596.29999</v>
      </c>
      <c r="X775" s="262">
        <f t="shared" si="372"/>
        <v>390669645898.42566</v>
      </c>
      <c r="Y775" s="262">
        <f t="shared" si="372"/>
        <v>373858955017.08569</v>
      </c>
      <c r="Z775" s="262">
        <f t="shared" si="372"/>
        <v>359692181143.52875</v>
      </c>
      <c r="AA775" s="262">
        <f t="shared" si="372"/>
        <v>349472423436.18378</v>
      </c>
      <c r="AB775" s="262">
        <f t="shared" si="372"/>
        <v>344259479435.94171</v>
      </c>
      <c r="AC775" s="262">
        <f t="shared" si="372"/>
        <v>345542565925.2124</v>
      </c>
      <c r="AD775" s="262">
        <f t="shared" si="372"/>
        <v>355510698502.68298</v>
      </c>
      <c r="AE775" s="262">
        <f t="shared" si="372"/>
        <v>377682102059.05359</v>
      </c>
      <c r="AF775" s="262">
        <f t="shared" si="372"/>
        <v>418048755667.06354</v>
      </c>
      <c r="AG775" s="262">
        <f t="shared" si="372"/>
        <v>483528397757.23682</v>
      </c>
      <c r="AH775" s="262">
        <f t="shared" si="372"/>
        <v>576702257926.19763</v>
      </c>
      <c r="AI775" s="262">
        <f t="shared" si="372"/>
        <v>731929869516.6145</v>
      </c>
      <c r="AJ775" s="258">
        <f t="shared" si="362"/>
        <v>1000000000000</v>
      </c>
    </row>
    <row r="776" spans="3:36" outlineLevel="1">
      <c r="C776" s="256" t="s">
        <v>291</v>
      </c>
      <c r="D776" s="256"/>
      <c r="E776" s="262"/>
      <c r="F776" s="262"/>
      <c r="G776" s="262"/>
      <c r="H776" s="262"/>
      <c r="I776" s="262"/>
      <c r="J776" s="262"/>
      <c r="K776" s="262"/>
      <c r="L776" s="262"/>
      <c r="M776" s="262"/>
      <c r="N776" s="262"/>
      <c r="O776" s="262">
        <f>(P776+P777)/2/((1+O$64/4))</f>
        <v>673498317007.36877</v>
      </c>
      <c r="P776" s="262">
        <f t="shared" ref="P776:AI776" si="373">(Q776+Q777)/2/((1+P$64/4))</f>
        <v>651732138605.06067</v>
      </c>
      <c r="Q776" s="262">
        <f t="shared" si="373"/>
        <v>629736537629.77625</v>
      </c>
      <c r="R776" s="262">
        <f t="shared" si="373"/>
        <v>606532795290.22375</v>
      </c>
      <c r="S776" s="262">
        <f t="shared" si="373"/>
        <v>583475813100.23999</v>
      </c>
      <c r="T776" s="262">
        <f t="shared" si="373"/>
        <v>560902537679.69006</v>
      </c>
      <c r="U776" s="262">
        <f t="shared" si="373"/>
        <v>538917853811.25964</v>
      </c>
      <c r="V776" s="262">
        <f t="shared" si="373"/>
        <v>516995959508.58923</v>
      </c>
      <c r="W776" s="262">
        <f t="shared" si="373"/>
        <v>496394080805.24854</v>
      </c>
      <c r="X776" s="262">
        <f t="shared" si="373"/>
        <v>477621168332.38599</v>
      </c>
      <c r="Y776" s="262">
        <f t="shared" si="373"/>
        <v>461117002697.03247</v>
      </c>
      <c r="Z776" s="262">
        <f t="shared" si="373"/>
        <v>447011061332.13867</v>
      </c>
      <c r="AA776" s="262">
        <f t="shared" si="373"/>
        <v>436638538851.94678</v>
      </c>
      <c r="AB776" s="262">
        <f t="shared" si="373"/>
        <v>431108466802.41095</v>
      </c>
      <c r="AC776" s="262">
        <f t="shared" si="373"/>
        <v>431931552235.6286</v>
      </c>
      <c r="AD776" s="262">
        <f t="shared" si="373"/>
        <v>441239320210.90045</v>
      </c>
      <c r="AE776" s="262">
        <f t="shared" si="373"/>
        <v>462304933561.75677</v>
      </c>
      <c r="AF776" s="262">
        <f t="shared" si="373"/>
        <v>500444773122.23749</v>
      </c>
      <c r="AG776" s="262">
        <f t="shared" si="373"/>
        <v>561109088394.54333</v>
      </c>
      <c r="AH776" s="262">
        <f t="shared" si="373"/>
        <v>644727591209.42761</v>
      </c>
      <c r="AI776" s="262">
        <f t="shared" si="373"/>
        <v>779060356346.98621</v>
      </c>
      <c r="AJ776" s="258">
        <f t="shared" si="362"/>
        <v>1000000000000</v>
      </c>
    </row>
    <row r="777" spans="3:36" outlineLevel="1">
      <c r="C777" s="256" t="s">
        <v>294</v>
      </c>
      <c r="D777" s="256"/>
      <c r="E777" s="262"/>
      <c r="F777" s="262"/>
      <c r="G777" s="262"/>
      <c r="H777" s="262"/>
      <c r="I777" s="262"/>
      <c r="J777" s="262"/>
      <c r="K777" s="262"/>
      <c r="L777" s="262"/>
      <c r="M777" s="262"/>
      <c r="N777" s="262"/>
      <c r="O777" s="262"/>
      <c r="P777" s="262">
        <f>(Q777+Q778)/2/((1+P$65/4))</f>
        <v>715828559069.98462</v>
      </c>
      <c r="Q777" s="262">
        <f t="shared" ref="Q777:AI777" si="374">(R777+R778)/2/((1+Q$65/4))</f>
        <v>696785711168.83838</v>
      </c>
      <c r="R777" s="262">
        <f t="shared" si="374"/>
        <v>676535555319.47766</v>
      </c>
      <c r="S777" s="262">
        <f t="shared" si="374"/>
        <v>656230601700.95251</v>
      </c>
      <c r="T777" s="262">
        <f t="shared" si="374"/>
        <v>636164002739.46497</v>
      </c>
      <c r="U777" s="262">
        <f t="shared" si="374"/>
        <v>616432449539.70764</v>
      </c>
      <c r="V777" s="262">
        <f t="shared" si="374"/>
        <v>596568968081.44666</v>
      </c>
      <c r="W777" s="262">
        <f t="shared" si="374"/>
        <v>577707839275.81213</v>
      </c>
      <c r="X777" s="262">
        <f t="shared" si="374"/>
        <v>560338542611.31274</v>
      </c>
      <c r="Y777" s="262">
        <f t="shared" si="374"/>
        <v>544901424639.67181</v>
      </c>
      <c r="Z777" s="262">
        <f t="shared" si="374"/>
        <v>531556993288.92096</v>
      </c>
      <c r="AA777" s="262">
        <f t="shared" si="374"/>
        <v>521594646554.30255</v>
      </c>
      <c r="AB777" s="262">
        <f t="shared" si="374"/>
        <v>516104855702.02258</v>
      </c>
      <c r="AC777" s="262">
        <f t="shared" si="374"/>
        <v>516542585135.18231</v>
      </c>
      <c r="AD777" s="262">
        <f t="shared" si="374"/>
        <v>524898353159.02338</v>
      </c>
      <c r="AE777" s="262">
        <f t="shared" si="374"/>
        <v>544115887902.67896</v>
      </c>
      <c r="AF777" s="262">
        <f t="shared" si="374"/>
        <v>578782274988.66113</v>
      </c>
      <c r="AG777" s="262">
        <f t="shared" si="374"/>
        <v>633085030903.99426</v>
      </c>
      <c r="AH777" s="262">
        <f t="shared" si="374"/>
        <v>706060997130.97827</v>
      </c>
      <c r="AI777" s="262">
        <f t="shared" si="374"/>
        <v>819943072841.6228</v>
      </c>
      <c r="AJ777" s="258">
        <f t="shared" si="362"/>
        <v>1000000000000</v>
      </c>
    </row>
    <row r="778" spans="3:36" outlineLevel="1">
      <c r="C778" s="256" t="s">
        <v>297</v>
      </c>
      <c r="D778" s="256"/>
      <c r="E778" s="262"/>
      <c r="F778" s="262"/>
      <c r="G778" s="262"/>
      <c r="H778" s="262"/>
      <c r="I778" s="262"/>
      <c r="J778" s="262"/>
      <c r="K778" s="262"/>
      <c r="L778" s="262"/>
      <c r="M778" s="262"/>
      <c r="N778" s="262"/>
      <c r="O778" s="262"/>
      <c r="P778" s="262"/>
      <c r="Q778" s="262">
        <f>(R778+R779)/2/((1+Q$66/4))</f>
        <v>754481722084.37463</v>
      </c>
      <c r="R778" s="262">
        <f t="shared" ref="R778:AI778" si="375">(S778+S779)/2/((1+R$66/4))</f>
        <v>737251576276.20862</v>
      </c>
      <c r="S778" s="262">
        <f t="shared" si="375"/>
        <v>719850030251.05273</v>
      </c>
      <c r="T778" s="262">
        <f t="shared" si="375"/>
        <v>702523610304.77466</v>
      </c>
      <c r="U778" s="262">
        <f t="shared" si="375"/>
        <v>685355778473.20886</v>
      </c>
      <c r="V778" s="262">
        <f t="shared" si="375"/>
        <v>667941291291.95386</v>
      </c>
      <c r="W778" s="262">
        <f t="shared" si="375"/>
        <v>651268592608.28333</v>
      </c>
      <c r="X778" s="262">
        <f t="shared" si="375"/>
        <v>635784243273.98767</v>
      </c>
      <c r="Y778" s="262">
        <f t="shared" si="375"/>
        <v>621902083808.69495</v>
      </c>
      <c r="Z778" s="262">
        <f t="shared" si="375"/>
        <v>609792615101.56726</v>
      </c>
      <c r="AA778" s="262">
        <f t="shared" si="375"/>
        <v>600643504054.38391</v>
      </c>
      <c r="AB778" s="262">
        <f t="shared" si="375"/>
        <v>595474348389.45557</v>
      </c>
      <c r="AC778" s="262">
        <f t="shared" si="375"/>
        <v>595626679187.91467</v>
      </c>
      <c r="AD778" s="262">
        <f t="shared" si="375"/>
        <v>602893897456.59387</v>
      </c>
      <c r="AE778" s="262">
        <f t="shared" si="375"/>
        <v>619848643219.42932</v>
      </c>
      <c r="AF778" s="262">
        <f t="shared" si="375"/>
        <v>650360280866.63147</v>
      </c>
      <c r="AG778" s="262">
        <f t="shared" si="375"/>
        <v>697590565771.81592</v>
      </c>
      <c r="AH778" s="262">
        <f t="shared" si="375"/>
        <v>759799995366.17175</v>
      </c>
      <c r="AI778" s="262">
        <f t="shared" si="375"/>
        <v>854672028171.04053</v>
      </c>
      <c r="AJ778" s="258">
        <f t="shared" si="362"/>
        <v>1000000000000</v>
      </c>
    </row>
    <row r="779" spans="3:36" outlineLevel="1">
      <c r="C779" s="256" t="s">
        <v>300</v>
      </c>
      <c r="D779" s="256"/>
      <c r="E779" s="262"/>
      <c r="F779" s="262"/>
      <c r="G779" s="262"/>
      <c r="H779" s="262"/>
      <c r="I779" s="262"/>
      <c r="J779" s="262"/>
      <c r="K779" s="262"/>
      <c r="L779" s="262"/>
      <c r="M779" s="262"/>
      <c r="N779" s="262"/>
      <c r="O779" s="262"/>
      <c r="P779" s="262"/>
      <c r="Q779" s="262"/>
      <c r="R779" s="262">
        <f>(S779+S780)/2/((1+R$67/4))</f>
        <v>788661569576.48022</v>
      </c>
      <c r="S779" s="262">
        <f t="shared" ref="S779:AI779" si="376">(T779+T780)/2/((1+S$67/4))</f>
        <v>774068965531.19397</v>
      </c>
      <c r="T779" s="262">
        <f t="shared" si="376"/>
        <v>759453002554.49268</v>
      </c>
      <c r="U779" s="262">
        <f t="shared" si="376"/>
        <v>744882792355.03467</v>
      </c>
      <c r="V779" s="262">
        <f t="shared" si="376"/>
        <v>730013848404.74072</v>
      </c>
      <c r="W779" s="262">
        <f t="shared" si="376"/>
        <v>715684686883.04456</v>
      </c>
      <c r="X779" s="262">
        <f t="shared" si="376"/>
        <v>702287073460.51038</v>
      </c>
      <c r="Y779" s="262">
        <f t="shared" si="376"/>
        <v>690192299416.08691</v>
      </c>
      <c r="Z779" s="262">
        <f t="shared" si="376"/>
        <v>679565815312.85266</v>
      </c>
      <c r="AA779" s="262">
        <f t="shared" si="376"/>
        <v>671461267718.49353</v>
      </c>
      <c r="AB779" s="262">
        <f t="shared" si="376"/>
        <v>666794325965.13904</v>
      </c>
      <c r="AC779" s="262">
        <f t="shared" si="376"/>
        <v>666758335114.55994</v>
      </c>
      <c r="AD779" s="262">
        <f t="shared" si="376"/>
        <v>672921227637.21655</v>
      </c>
      <c r="AE779" s="262">
        <f t="shared" si="376"/>
        <v>687478177760.59192</v>
      </c>
      <c r="AF779" s="262">
        <f t="shared" si="376"/>
        <v>713634408839.07104</v>
      </c>
      <c r="AG779" s="262">
        <f t="shared" si="376"/>
        <v>753751562013.01135</v>
      </c>
      <c r="AH779" s="262">
        <f t="shared" si="376"/>
        <v>805761869763.22998</v>
      </c>
      <c r="AI779" s="262">
        <f t="shared" si="376"/>
        <v>883653028910.10669</v>
      </c>
      <c r="AJ779" s="258">
        <f t="shared" si="362"/>
        <v>1000000000000</v>
      </c>
    </row>
    <row r="780" spans="3:36" outlineLevel="1">
      <c r="C780" s="256" t="s">
        <v>303</v>
      </c>
      <c r="D780" s="256"/>
      <c r="E780" s="262"/>
      <c r="F780" s="262"/>
      <c r="G780" s="262"/>
      <c r="H780" s="262"/>
      <c r="I780" s="262"/>
      <c r="J780" s="262"/>
      <c r="K780" s="262"/>
      <c r="L780" s="262"/>
      <c r="M780" s="262"/>
      <c r="N780" s="262"/>
      <c r="O780" s="262"/>
      <c r="P780" s="262"/>
      <c r="Q780" s="262"/>
      <c r="R780" s="262"/>
      <c r="S780" s="262">
        <f>(T780+T781)/2/((1+S$68/4))</f>
        <v>819336720083.42566</v>
      </c>
      <c r="T780" s="262">
        <f t="shared" ref="T780:AI780" si="377">(U780+U781)/2/((1+T$68/4))</f>
        <v>807233445638.70459</v>
      </c>
      <c r="U780" s="262">
        <f t="shared" si="377"/>
        <v>795110223222.54321</v>
      </c>
      <c r="V780" s="262">
        <f t="shared" si="377"/>
        <v>782679393100.63538</v>
      </c>
      <c r="W780" s="262">
        <f t="shared" si="377"/>
        <v>770637659687.14966</v>
      </c>
      <c r="X780" s="262">
        <f t="shared" si="377"/>
        <v>759318756179.09204</v>
      </c>
      <c r="Y780" s="262">
        <f t="shared" si="377"/>
        <v>749044447549.28162</v>
      </c>
      <c r="Z780" s="262">
        <f t="shared" si="377"/>
        <v>739965983948.22778</v>
      </c>
      <c r="AA780" s="262">
        <f t="shared" si="377"/>
        <v>732990778028.42468</v>
      </c>
      <c r="AB780" s="262">
        <f t="shared" si="377"/>
        <v>728915218769.77649</v>
      </c>
      <c r="AC780" s="262">
        <f t="shared" si="377"/>
        <v>728770357423.70935</v>
      </c>
      <c r="AD780" s="262">
        <f t="shared" si="377"/>
        <v>733893412793.58264</v>
      </c>
      <c r="AE780" s="262">
        <f t="shared" si="377"/>
        <v>746120904661.0188</v>
      </c>
      <c r="AF780" s="262">
        <f t="shared" si="377"/>
        <v>768069740234.95166</v>
      </c>
      <c r="AG780" s="262">
        <f t="shared" si="377"/>
        <v>801494430846.0116</v>
      </c>
      <c r="AH780" s="262">
        <f t="shared" si="377"/>
        <v>844292724029.66089</v>
      </c>
      <c r="AI780" s="262">
        <f t="shared" si="377"/>
        <v>907480321211.58777</v>
      </c>
      <c r="AJ780" s="258">
        <f t="shared" si="362"/>
        <v>1000000000000</v>
      </c>
    </row>
    <row r="781" spans="3:36" outlineLevel="1">
      <c r="C781" s="256" t="s">
        <v>306</v>
      </c>
      <c r="D781" s="256"/>
      <c r="E781" s="262"/>
      <c r="F781" s="262"/>
      <c r="G781" s="262"/>
      <c r="H781" s="262"/>
      <c r="I781" s="262"/>
      <c r="J781" s="262"/>
      <c r="K781" s="262"/>
      <c r="L781" s="262"/>
      <c r="M781" s="262"/>
      <c r="N781" s="262"/>
      <c r="O781" s="262"/>
      <c r="P781" s="262"/>
      <c r="Q781" s="262"/>
      <c r="R781" s="262"/>
      <c r="S781" s="262"/>
      <c r="T781" s="262">
        <f>(U781+U782)/2/((1+T$69/4))</f>
        <v>846642513278.62244</v>
      </c>
      <c r="U781" s="262">
        <f t="shared" ref="U781:AI781" si="378">(V781+V782)/2/((1+U$69/4))</f>
        <v>836712156736.99744</v>
      </c>
      <c r="V781" s="262">
        <f t="shared" si="378"/>
        <v>826491639910.99548</v>
      </c>
      <c r="W781" s="262">
        <f t="shared" si="378"/>
        <v>816550626107.45251</v>
      </c>
      <c r="X781" s="262">
        <f t="shared" si="378"/>
        <v>807167151309.35986</v>
      </c>
      <c r="Y781" s="262">
        <f t="shared" si="378"/>
        <v>798612848974.60815</v>
      </c>
      <c r="Z781" s="262">
        <f t="shared" si="378"/>
        <v>791020326494.07495</v>
      </c>
      <c r="AA781" s="262">
        <f t="shared" si="378"/>
        <v>785153007811.36414</v>
      </c>
      <c r="AB781" s="262">
        <f t="shared" si="378"/>
        <v>781686196019.5199</v>
      </c>
      <c r="AC781" s="262">
        <f t="shared" si="378"/>
        <v>781490121078.85181</v>
      </c>
      <c r="AD781" s="262">
        <f t="shared" si="378"/>
        <v>785682444412.5907</v>
      </c>
      <c r="AE781" s="262">
        <f t="shared" si="378"/>
        <v>795775146201.32129</v>
      </c>
      <c r="AF781" s="262">
        <f t="shared" si="378"/>
        <v>813880402205.53406</v>
      </c>
      <c r="AG781" s="262">
        <f t="shared" si="378"/>
        <v>841299991260.73474</v>
      </c>
      <c r="AH781" s="262">
        <f t="shared" si="378"/>
        <v>876068966657.80725</v>
      </c>
      <c r="AI781" s="262">
        <f t="shared" si="378"/>
        <v>926831949229.39392</v>
      </c>
      <c r="AJ781" s="258">
        <f t="shared" si="362"/>
        <v>1000000000000</v>
      </c>
    </row>
    <row r="782" spans="3:36" outlineLevel="1">
      <c r="C782" s="256" t="s">
        <v>309</v>
      </c>
      <c r="D782" s="256"/>
      <c r="E782" s="262"/>
      <c r="F782" s="262"/>
      <c r="G782" s="262"/>
      <c r="H782" s="262"/>
      <c r="I782" s="262"/>
      <c r="J782" s="262"/>
      <c r="K782" s="262"/>
      <c r="L782" s="262"/>
      <c r="M782" s="262"/>
      <c r="N782" s="262"/>
      <c r="O782" s="262"/>
      <c r="P782" s="262"/>
      <c r="Q782" s="262"/>
      <c r="R782" s="262"/>
      <c r="S782" s="262"/>
      <c r="T782" s="262"/>
      <c r="U782" s="262">
        <f>(V782+V783)/2/((1+U$70/4))</f>
        <v>870667749101.32385</v>
      </c>
      <c r="V782" s="262">
        <f t="shared" ref="V782:AI782" si="379">(W782+W783)/2/((1+V$70/4))</f>
        <v>862374369180.58875</v>
      </c>
      <c r="W782" s="262">
        <f t="shared" si="379"/>
        <v>854281984366.39404</v>
      </c>
      <c r="X782" s="262">
        <f t="shared" si="379"/>
        <v>846618335456.1394</v>
      </c>
      <c r="Y782" s="262">
        <f t="shared" si="379"/>
        <v>839608206649.11914</v>
      </c>
      <c r="Z782" s="262">
        <f t="shared" si="379"/>
        <v>833364389980.13245</v>
      </c>
      <c r="AA782" s="262">
        <f t="shared" si="379"/>
        <v>828517498407.40491</v>
      </c>
      <c r="AB782" s="262">
        <f t="shared" si="379"/>
        <v>825628838150.5343</v>
      </c>
      <c r="AC782" s="262">
        <f t="shared" si="379"/>
        <v>825419342249.48486</v>
      </c>
      <c r="AD782" s="262">
        <f t="shared" si="379"/>
        <v>828808107934.17712</v>
      </c>
      <c r="AE782" s="262">
        <f t="shared" si="379"/>
        <v>837023902259.49622</v>
      </c>
      <c r="AF782" s="262">
        <f t="shared" si="379"/>
        <v>851756127615.51892</v>
      </c>
      <c r="AG782" s="262">
        <f t="shared" si="379"/>
        <v>873972188020.63</v>
      </c>
      <c r="AH782" s="262">
        <f t="shared" si="379"/>
        <v>901929513812.45203</v>
      </c>
      <c r="AI782" s="262">
        <f t="shared" si="379"/>
        <v>942392891146.05933</v>
      </c>
      <c r="AJ782" s="258">
        <f t="shared" si="362"/>
        <v>1000000000000</v>
      </c>
    </row>
    <row r="783" spans="3:36" outlineLevel="1">
      <c r="C783" s="256" t="s">
        <v>312</v>
      </c>
      <c r="D783" s="256"/>
      <c r="E783" s="262"/>
      <c r="F783" s="262"/>
      <c r="G783" s="262"/>
      <c r="H783" s="262"/>
      <c r="I783" s="262"/>
      <c r="J783" s="262"/>
      <c r="K783" s="262"/>
      <c r="L783" s="262"/>
      <c r="M783" s="262"/>
      <c r="N783" s="262"/>
      <c r="O783" s="262"/>
      <c r="P783" s="262"/>
      <c r="Q783" s="262"/>
      <c r="R783" s="262"/>
      <c r="S783" s="262"/>
      <c r="T783" s="262"/>
      <c r="U783" s="262"/>
      <c r="V783" s="262">
        <f>(W783+W784)/2/((1+V$71/4))</f>
        <v>891403265344.724</v>
      </c>
      <c r="W783" s="262">
        <f t="shared" ref="W783:AI783" si="380">(X783+X784)/2/((1+W$71/4))</f>
        <v>884888003777.5741</v>
      </c>
      <c r="X783" s="262">
        <f t="shared" si="380"/>
        <v>878702050849.93176</v>
      </c>
      <c r="Y783" s="262">
        <f t="shared" si="380"/>
        <v>873028605798.23669</v>
      </c>
      <c r="Z783" s="262">
        <f t="shared" si="380"/>
        <v>867961478552.99255</v>
      </c>
      <c r="AA783" s="262">
        <f t="shared" si="380"/>
        <v>864014154335.35767</v>
      </c>
      <c r="AB783" s="262">
        <f t="shared" si="380"/>
        <v>861645932837.11841</v>
      </c>
      <c r="AC783" s="262">
        <f t="shared" si="380"/>
        <v>861445319838.24292</v>
      </c>
      <c r="AD783" s="262">
        <f t="shared" si="380"/>
        <v>864158388535.52429</v>
      </c>
      <c r="AE783" s="262">
        <f t="shared" si="380"/>
        <v>870773445455.08948</v>
      </c>
      <c r="AF783" s="262">
        <f t="shared" si="380"/>
        <v>882632136954.24646</v>
      </c>
      <c r="AG783" s="262">
        <f t="shared" si="380"/>
        <v>900455828851.05762</v>
      </c>
      <c r="AH783" s="262">
        <f t="shared" si="380"/>
        <v>922753105684.77917</v>
      </c>
      <c r="AI783" s="262">
        <f t="shared" si="380"/>
        <v>954805798743.29163</v>
      </c>
      <c r="AJ783" s="258">
        <f t="shared" si="362"/>
        <v>1000000000000</v>
      </c>
    </row>
    <row r="784" spans="3:36" outlineLevel="1">
      <c r="C784" s="256" t="s">
        <v>315</v>
      </c>
      <c r="D784" s="256"/>
      <c r="E784" s="262"/>
      <c r="F784" s="262"/>
      <c r="G784" s="262"/>
      <c r="H784" s="262"/>
      <c r="I784" s="262"/>
      <c r="J784" s="262"/>
      <c r="K784" s="262"/>
      <c r="L784" s="262"/>
      <c r="M784" s="262"/>
      <c r="N784" s="262"/>
      <c r="O784" s="262"/>
      <c r="P784" s="262"/>
      <c r="Q784" s="262"/>
      <c r="R784" s="262"/>
      <c r="S784" s="262"/>
      <c r="T784" s="262"/>
      <c r="U784" s="262"/>
      <c r="V784" s="262"/>
      <c r="W784" s="262">
        <f>(X784+X785)/2/((1+W$72/4))</f>
        <v>909461159409.55298</v>
      </c>
      <c r="X784" s="262">
        <f t="shared" ref="X784:AI784" si="381">(Y784+Y785)/2/((1+X$72/4))</f>
        <v>904513726295.83948</v>
      </c>
      <c r="Y784" s="262">
        <f t="shared" si="381"/>
        <v>899966800549.24963</v>
      </c>
      <c r="Z784" s="262">
        <f t="shared" si="381"/>
        <v>895897103171.69897</v>
      </c>
      <c r="AA784" s="262">
        <f t="shared" si="381"/>
        <v>892718087961.39319</v>
      </c>
      <c r="AB784" s="262">
        <f t="shared" si="381"/>
        <v>890801006410.5387</v>
      </c>
      <c r="AC784" s="262">
        <f t="shared" si="381"/>
        <v>890620714750.68286</v>
      </c>
      <c r="AD784" s="262">
        <f t="shared" si="381"/>
        <v>892776641901.65356</v>
      </c>
      <c r="AE784" s="262">
        <f t="shared" si="381"/>
        <v>898057170890.8446</v>
      </c>
      <c r="AF784" s="262">
        <f t="shared" si="381"/>
        <v>907521832885.87451</v>
      </c>
      <c r="AG784" s="262">
        <f t="shared" si="381"/>
        <v>921710877294.13452</v>
      </c>
      <c r="AH784" s="262">
        <f t="shared" si="381"/>
        <v>939379527344.93347</v>
      </c>
      <c r="AI784" s="262">
        <f t="shared" si="381"/>
        <v>964644377065.28589</v>
      </c>
      <c r="AJ784" s="258">
        <f t="shared" si="362"/>
        <v>1000000000000</v>
      </c>
    </row>
    <row r="785" spans="3:36" outlineLevel="1">
      <c r="C785" s="256" t="s">
        <v>764</v>
      </c>
      <c r="D785" s="256"/>
      <c r="E785" s="262"/>
      <c r="F785" s="262"/>
      <c r="G785" s="262"/>
      <c r="H785" s="262"/>
      <c r="I785" s="262"/>
      <c r="J785" s="262"/>
      <c r="K785" s="262"/>
      <c r="L785" s="262"/>
      <c r="M785" s="262"/>
      <c r="N785" s="262"/>
      <c r="O785" s="262"/>
      <c r="P785" s="262"/>
      <c r="Q785" s="262"/>
      <c r="R785" s="262"/>
      <c r="S785" s="262"/>
      <c r="T785" s="262"/>
      <c r="U785" s="262"/>
      <c r="V785" s="262"/>
      <c r="W785" s="262"/>
      <c r="X785" s="262">
        <f>(Y785+Y786)/2/((1+X$73/4))</f>
        <v>925104342962.47278</v>
      </c>
      <c r="Y785" s="262">
        <f t="shared" ref="Y785:AI785" si="382">(Z785+Z786)/2/((1+Y$73/4))</f>
        <v>921488031760.50317</v>
      </c>
      <c r="Z785" s="262">
        <f t="shared" si="382"/>
        <v>918245874824.89014</v>
      </c>
      <c r="AA785" s="262">
        <f t="shared" si="382"/>
        <v>915707886931.74365</v>
      </c>
      <c r="AB785" s="262">
        <f t="shared" si="382"/>
        <v>914171292058.58069</v>
      </c>
      <c r="AC785" s="262">
        <f t="shared" si="382"/>
        <v>914015768621.83545</v>
      </c>
      <c r="AD785" s="262">
        <f t="shared" si="382"/>
        <v>915719037387.74658</v>
      </c>
      <c r="AE785" s="262">
        <f t="shared" si="382"/>
        <v>919905920965.07678</v>
      </c>
      <c r="AF785" s="262">
        <f t="shared" si="382"/>
        <v>927409504654.7196</v>
      </c>
      <c r="AG785" s="262">
        <f t="shared" si="382"/>
        <v>938636289476.8042</v>
      </c>
      <c r="AH785" s="262">
        <f t="shared" si="382"/>
        <v>952566175643.6803</v>
      </c>
      <c r="AI785" s="262">
        <f t="shared" si="382"/>
        <v>972403045607.77722</v>
      </c>
      <c r="AJ785" s="258">
        <f t="shared" si="362"/>
        <v>1000000000000</v>
      </c>
    </row>
    <row r="786" spans="3:36" outlineLevel="1">
      <c r="C786" s="256" t="s">
        <v>765</v>
      </c>
      <c r="D786" s="256"/>
      <c r="E786" s="262"/>
      <c r="F786" s="262"/>
      <c r="G786" s="262"/>
      <c r="H786" s="262"/>
      <c r="I786" s="262"/>
      <c r="J786" s="262"/>
      <c r="K786" s="262"/>
      <c r="L786" s="262"/>
      <c r="M786" s="262"/>
      <c r="N786" s="262"/>
      <c r="O786" s="262"/>
      <c r="P786" s="262"/>
      <c r="Q786" s="262"/>
      <c r="R786" s="262"/>
      <c r="S786" s="262"/>
      <c r="T786" s="262"/>
      <c r="U786" s="262"/>
      <c r="V786" s="262"/>
      <c r="W786" s="262"/>
      <c r="X786" s="262"/>
      <c r="Y786" s="262">
        <f>(Z786+Z787)/2/((1+Y$74/4))</f>
        <v>938562548893.31702</v>
      </c>
      <c r="Z786" s="262">
        <f t="shared" ref="Z786:AI786" si="383">(AA786+AA787)/2/((1+Z$74/4))</f>
        <v>935995983408.64014</v>
      </c>
      <c r="AA786" s="262">
        <f t="shared" si="383"/>
        <v>933983526689.23975</v>
      </c>
      <c r="AB786" s="262">
        <f t="shared" si="383"/>
        <v>932761368190.95178</v>
      </c>
      <c r="AC786" s="262">
        <f t="shared" si="383"/>
        <v>932630929133.12671</v>
      </c>
      <c r="AD786" s="262">
        <f t="shared" si="383"/>
        <v>933970518198.34998</v>
      </c>
      <c r="AE786" s="262">
        <f t="shared" si="383"/>
        <v>937272801585.99097</v>
      </c>
      <c r="AF786" s="262">
        <f t="shared" si="383"/>
        <v>943190582596.88916</v>
      </c>
      <c r="AG786" s="262">
        <f t="shared" si="383"/>
        <v>952031122953.33875</v>
      </c>
      <c r="AH786" s="262">
        <f t="shared" si="383"/>
        <v>962969696842.67432</v>
      </c>
      <c r="AI786" s="262">
        <f t="shared" si="383"/>
        <v>978497054355.78979</v>
      </c>
      <c r="AJ786" s="258">
        <f t="shared" si="362"/>
        <v>1000000000000</v>
      </c>
    </row>
    <row r="787" spans="3:36" outlineLevel="1">
      <c r="C787" s="256" t="s">
        <v>766</v>
      </c>
      <c r="D787" s="256"/>
      <c r="E787" s="262"/>
      <c r="F787" s="262"/>
      <c r="G787" s="262"/>
      <c r="H787" s="262"/>
      <c r="I787" s="262"/>
      <c r="J787" s="262"/>
      <c r="K787" s="262"/>
      <c r="L787" s="262"/>
      <c r="M787" s="262"/>
      <c r="N787" s="262"/>
      <c r="O787" s="262"/>
      <c r="P787" s="262"/>
      <c r="Q787" s="262"/>
      <c r="R787" s="262"/>
      <c r="S787" s="262"/>
      <c r="T787" s="262"/>
      <c r="U787" s="262"/>
      <c r="V787" s="262"/>
      <c r="W787" s="262"/>
      <c r="X787" s="262"/>
      <c r="Y787" s="262"/>
      <c r="Z787" s="262">
        <f>(AA787+AA788)/2/((1+Z$75/4))</f>
        <v>950014145307.47791</v>
      </c>
      <c r="AA787" s="262">
        <f t="shared" ref="AA787:AI787" si="384">(AB787+AB788)/2/((1+AA$75/4))</f>
        <v>948426850586.08716</v>
      </c>
      <c r="AB787" s="262">
        <f t="shared" si="384"/>
        <v>947460603787.12341</v>
      </c>
      <c r="AC787" s="262">
        <f t="shared" si="384"/>
        <v>947353371261.31567</v>
      </c>
      <c r="AD787" s="262">
        <f t="shared" si="384"/>
        <v>948403247884.18579</v>
      </c>
      <c r="AE787" s="262">
        <f t="shared" si="384"/>
        <v>950997139765.23914</v>
      </c>
      <c r="AF787" s="262">
        <f t="shared" si="384"/>
        <v>955645222648.66443</v>
      </c>
      <c r="AG787" s="262">
        <f t="shared" si="384"/>
        <v>962580720796.75745</v>
      </c>
      <c r="AH787" s="262">
        <f t="shared" si="384"/>
        <v>971143605478.86487</v>
      </c>
      <c r="AI787" s="262">
        <f t="shared" si="384"/>
        <v>983268527573.41931</v>
      </c>
      <c r="AJ787" s="258">
        <f t="shared" si="362"/>
        <v>1000000000000</v>
      </c>
    </row>
    <row r="788" spans="3:36" outlineLevel="1">
      <c r="C788" s="256" t="s">
        <v>767</v>
      </c>
      <c r="D788" s="256"/>
      <c r="E788" s="262"/>
      <c r="F788" s="262"/>
      <c r="G788" s="262"/>
      <c r="H788" s="262"/>
      <c r="I788" s="262"/>
      <c r="J788" s="262"/>
      <c r="K788" s="262"/>
      <c r="L788" s="262"/>
      <c r="M788" s="262"/>
      <c r="N788" s="262"/>
      <c r="O788" s="262"/>
      <c r="P788" s="262"/>
      <c r="Q788" s="262"/>
      <c r="R788" s="262"/>
      <c r="S788" s="262"/>
      <c r="T788" s="262"/>
      <c r="U788" s="262"/>
      <c r="V788" s="262"/>
      <c r="W788" s="262"/>
      <c r="X788" s="262"/>
      <c r="Y788" s="262"/>
      <c r="Z788" s="262"/>
      <c r="AA788" s="262">
        <f>(AB788+AB789)/2/((1+AA$76/4))</f>
        <v>959789502345.31384</v>
      </c>
      <c r="AB788" s="262">
        <f t="shared" ref="AB788:AI788" si="385">(AC788+AC789)/2/((1+AB$76/4))</f>
        <v>959029138497.06335</v>
      </c>
      <c r="AC788" s="262">
        <f t="shared" si="385"/>
        <v>958942261621.90918</v>
      </c>
      <c r="AD788" s="262">
        <f t="shared" si="385"/>
        <v>959762848518.49426</v>
      </c>
      <c r="AE788" s="262">
        <f t="shared" si="385"/>
        <v>961793796510.00732</v>
      </c>
      <c r="AF788" s="262">
        <f t="shared" si="385"/>
        <v>965432991193.3313</v>
      </c>
      <c r="AG788" s="262">
        <f t="shared" si="385"/>
        <v>970858113537.81409</v>
      </c>
      <c r="AH788" s="262">
        <f t="shared" si="385"/>
        <v>977544987434.45166</v>
      </c>
      <c r="AI788" s="262">
        <f t="shared" si="385"/>
        <v>986995289387.0813</v>
      </c>
      <c r="AJ788" s="258">
        <f t="shared" si="362"/>
        <v>1000000000000</v>
      </c>
    </row>
    <row r="789" spans="3:36" outlineLevel="1">
      <c r="C789" s="256" t="s">
        <v>768</v>
      </c>
      <c r="D789" s="256"/>
      <c r="E789" s="262"/>
      <c r="F789" s="262"/>
      <c r="G789" s="262"/>
      <c r="H789" s="262"/>
      <c r="I789" s="262"/>
      <c r="J789" s="262"/>
      <c r="K789" s="262"/>
      <c r="L789" s="262"/>
      <c r="M789" s="262"/>
      <c r="N789" s="262"/>
      <c r="O789" s="262"/>
      <c r="P789" s="262"/>
      <c r="Q789" s="262"/>
      <c r="R789" s="262"/>
      <c r="S789" s="262"/>
      <c r="T789" s="262"/>
      <c r="U789" s="262"/>
      <c r="V789" s="262"/>
      <c r="W789" s="262"/>
      <c r="X789" s="262"/>
      <c r="Y789" s="262"/>
      <c r="Z789" s="262"/>
      <c r="AA789" s="262"/>
      <c r="AB789" s="262">
        <f>(AC789+AC790)/2/((1+AB$77/4))</f>
        <v>968100690900.34338</v>
      </c>
      <c r="AC789" s="262">
        <f t="shared" ref="AC789:AI789" si="386">(AD789+AD790)/2/((1+AC$77/4))</f>
        <v>968031063545.53601</v>
      </c>
      <c r="AD789" s="262">
        <f t="shared" si="386"/>
        <v>968671086754.82446</v>
      </c>
      <c r="AE789" s="262">
        <f t="shared" si="386"/>
        <v>970257309952.40015</v>
      </c>
      <c r="AF789" s="262">
        <f t="shared" si="386"/>
        <v>973099544823.72681</v>
      </c>
      <c r="AG789" s="262">
        <f t="shared" si="386"/>
        <v>977333584197.51038</v>
      </c>
      <c r="AH789" s="262">
        <f t="shared" si="386"/>
        <v>982545570831.47229</v>
      </c>
      <c r="AI789" s="262">
        <f t="shared" si="386"/>
        <v>989900479932.86731</v>
      </c>
      <c r="AJ789" s="258">
        <f t="shared" si="362"/>
        <v>1000000000000</v>
      </c>
    </row>
    <row r="790" spans="3:36" outlineLevel="1">
      <c r="C790" s="256" t="s">
        <v>769</v>
      </c>
      <c r="D790" s="256"/>
      <c r="E790" s="262"/>
      <c r="F790" s="262"/>
      <c r="G790" s="262"/>
      <c r="H790" s="262"/>
      <c r="I790" s="262"/>
      <c r="J790" s="262"/>
      <c r="K790" s="262"/>
      <c r="L790" s="262"/>
      <c r="M790" s="262"/>
      <c r="N790" s="262"/>
      <c r="O790" s="262"/>
      <c r="P790" s="262"/>
      <c r="Q790" s="262"/>
      <c r="R790" s="262"/>
      <c r="S790" s="262"/>
      <c r="T790" s="262"/>
      <c r="U790" s="262"/>
      <c r="V790" s="262"/>
      <c r="W790" s="262"/>
      <c r="X790" s="262"/>
      <c r="Y790" s="262"/>
      <c r="Z790" s="262"/>
      <c r="AA790" s="262"/>
      <c r="AB790" s="262"/>
      <c r="AC790" s="262">
        <f>(AD790+AD791)/2/((1+AC$78/4))</f>
        <v>975138765406.4021</v>
      </c>
      <c r="AD790" s="262">
        <f t="shared" ref="AD790:AI790" si="387">(AE790+AE791)/2/((1+AD$78/4))</f>
        <v>975637141888.24402</v>
      </c>
      <c r="AE790" s="262">
        <f t="shared" si="387"/>
        <v>976873628997.34802</v>
      </c>
      <c r="AF790" s="262">
        <f t="shared" si="387"/>
        <v>979089158808.28687</v>
      </c>
      <c r="AG790" s="262">
        <f t="shared" si="387"/>
        <v>982387784618.60742</v>
      </c>
      <c r="AH790" s="262">
        <f t="shared" si="387"/>
        <v>986444208259.00391</v>
      </c>
      <c r="AI790" s="262">
        <f t="shared" si="387"/>
        <v>992161818769.42456</v>
      </c>
      <c r="AJ790" s="258">
        <f t="shared" si="362"/>
        <v>1000000000000</v>
      </c>
    </row>
    <row r="791" spans="3:36" outlineLevel="1">
      <c r="C791" s="256" t="s">
        <v>770</v>
      </c>
      <c r="D791" s="256"/>
      <c r="E791" s="262"/>
      <c r="F791" s="262"/>
      <c r="G791" s="262"/>
      <c r="H791" s="262"/>
      <c r="I791" s="262"/>
      <c r="J791" s="262"/>
      <c r="K791" s="262"/>
      <c r="L791" s="262"/>
      <c r="M791" s="262"/>
      <c r="N791" s="262"/>
      <c r="O791" s="262"/>
      <c r="P791" s="262"/>
      <c r="Q791" s="262"/>
      <c r="R791" s="262"/>
      <c r="S791" s="262"/>
      <c r="T791" s="262"/>
      <c r="U791" s="262"/>
      <c r="V791" s="262"/>
      <c r="W791" s="262"/>
      <c r="X791" s="262"/>
      <c r="Y791" s="262"/>
      <c r="Z791" s="262"/>
      <c r="AA791" s="262"/>
      <c r="AB791" s="262"/>
      <c r="AC791" s="262"/>
      <c r="AD791" s="262">
        <f>(AE791+AE792)/2/((1+AD$79/4))</f>
        <v>981072438687.55786</v>
      </c>
      <c r="AE791" s="262">
        <f t="shared" ref="AE791:AI791" si="388">(AF791+AF792)/2/((1+AE$79/4))</f>
        <v>982034854181.53589</v>
      </c>
      <c r="AF791" s="262">
        <f t="shared" si="388"/>
        <v>983759282360.71875</v>
      </c>
      <c r="AG791" s="262">
        <f t="shared" si="388"/>
        <v>986325628069.29797</v>
      </c>
      <c r="AH791" s="262">
        <f t="shared" si="388"/>
        <v>989479077270.32117</v>
      </c>
      <c r="AI791" s="262">
        <f t="shared" si="388"/>
        <v>993919941138.69897</v>
      </c>
      <c r="AJ791" s="258">
        <f t="shared" si="362"/>
        <v>1000000000000</v>
      </c>
    </row>
    <row r="792" spans="3:36" outlineLevel="1">
      <c r="C792" s="256" t="s">
        <v>771</v>
      </c>
      <c r="D792" s="256"/>
      <c r="E792" s="262"/>
      <c r="F792" s="262"/>
      <c r="G792" s="262"/>
      <c r="H792" s="262"/>
      <c r="I792" s="262"/>
      <c r="J792" s="262"/>
      <c r="K792" s="262"/>
      <c r="L792" s="262"/>
      <c r="M792" s="262"/>
      <c r="N792" s="262"/>
      <c r="O792" s="262"/>
      <c r="P792" s="262"/>
      <c r="Q792" s="262"/>
      <c r="R792" s="262"/>
      <c r="S792" s="262"/>
      <c r="T792" s="262"/>
      <c r="U792" s="262"/>
      <c r="V792" s="262"/>
      <c r="W792" s="262"/>
      <c r="X792" s="262"/>
      <c r="Y792" s="262"/>
      <c r="Z792" s="262"/>
      <c r="AA792" s="262"/>
      <c r="AB792" s="262"/>
      <c r="AC792" s="262"/>
      <c r="AD792" s="262"/>
      <c r="AE792" s="262">
        <f>(AF792+AF793)/2/((1+AE$80/4))</f>
        <v>986054311133.32458</v>
      </c>
      <c r="AF792" s="262">
        <f t="shared" ref="AF792:AI792" si="389">(AG792+AG793)/2/((1+AF$80/4))</f>
        <v>987394938330.97253</v>
      </c>
      <c r="AG792" s="262">
        <f t="shared" si="389"/>
        <v>989389440547.9845</v>
      </c>
      <c r="AH792" s="262">
        <f t="shared" si="389"/>
        <v>991838741113.15906</v>
      </c>
      <c r="AI792" s="262">
        <f t="shared" si="389"/>
        <v>995285586372.36389</v>
      </c>
      <c r="AJ792" s="258">
        <f t="shared" si="362"/>
        <v>1000000000000</v>
      </c>
    </row>
    <row r="793" spans="3:36" outlineLevel="1">
      <c r="C793" s="256" t="s">
        <v>772</v>
      </c>
      <c r="D793" s="256"/>
      <c r="E793" s="262"/>
      <c r="F793" s="262"/>
      <c r="G793" s="262"/>
      <c r="H793" s="262"/>
      <c r="I793" s="262"/>
      <c r="J793" s="262"/>
      <c r="K793" s="262"/>
      <c r="L793" s="262"/>
      <c r="M793" s="262"/>
      <c r="N793" s="262"/>
      <c r="O793" s="262"/>
      <c r="P793" s="262"/>
      <c r="Q793" s="262"/>
      <c r="R793" s="262"/>
      <c r="S793" s="262"/>
      <c r="T793" s="262"/>
      <c r="U793" s="262"/>
      <c r="V793" s="262"/>
      <c r="W793" s="262"/>
      <c r="X793" s="262"/>
      <c r="Y793" s="262"/>
      <c r="Z793" s="262"/>
      <c r="AA793" s="262"/>
      <c r="AB793" s="262"/>
      <c r="AC793" s="262"/>
      <c r="AD793" s="262"/>
      <c r="AE793" s="262"/>
      <c r="AF793" s="262">
        <f>(AG793+AG794)/2/((1+AF$81/4))</f>
        <v>990221855815.07678</v>
      </c>
      <c r="AG793" s="262">
        <f t="shared" ref="AG793:AI793" si="390">(AH793+AH794)/2/((1+AG$81/4))</f>
        <v>991770654071.922</v>
      </c>
      <c r="AH793" s="262">
        <f t="shared" si="390"/>
        <v>993671726049.71838</v>
      </c>
      <c r="AI793" s="262">
        <f t="shared" si="390"/>
        <v>996345621103.48181</v>
      </c>
      <c r="AJ793" s="258">
        <f t="shared" si="362"/>
        <v>1000000000000</v>
      </c>
    </row>
    <row r="794" spans="3:36" outlineLevel="1">
      <c r="C794" s="256" t="s">
        <v>773</v>
      </c>
      <c r="D794" s="256"/>
      <c r="E794" s="262"/>
      <c r="F794" s="262"/>
      <c r="G794" s="262"/>
      <c r="H794" s="262"/>
      <c r="I794" s="262"/>
      <c r="J794" s="262"/>
      <c r="K794" s="262"/>
      <c r="L794" s="262"/>
      <c r="M794" s="262"/>
      <c r="N794" s="262"/>
      <c r="O794" s="262"/>
      <c r="P794" s="262"/>
      <c r="Q794" s="262"/>
      <c r="R794" s="262"/>
      <c r="S794" s="262"/>
      <c r="T794" s="262"/>
      <c r="U794" s="262"/>
      <c r="V794" s="262"/>
      <c r="W794" s="262"/>
      <c r="X794" s="262"/>
      <c r="Y794" s="262"/>
      <c r="Z794" s="262"/>
      <c r="AA794" s="262"/>
      <c r="AB794" s="262"/>
      <c r="AC794" s="262"/>
      <c r="AD794" s="262"/>
      <c r="AE794" s="262"/>
      <c r="AF794" s="262"/>
      <c r="AG794" s="262">
        <f>(AH794+AH795)/2/((1+AG$82/4))</f>
        <v>993619802202.0802</v>
      </c>
      <c r="AH794" s="262">
        <f t="shared" ref="AH794:AI794" si="391">(AI794+AI795)/2/((1+AH$82/4))</f>
        <v>995094566210.47729</v>
      </c>
      <c r="AI794" s="262">
        <f t="shared" si="391"/>
        <v>997167985492.94153</v>
      </c>
      <c r="AJ794" s="258">
        <f t="shared" si="362"/>
        <v>1000000000000</v>
      </c>
    </row>
    <row r="795" spans="3:36" outlineLevel="1">
      <c r="C795" s="256" t="s">
        <v>774</v>
      </c>
      <c r="D795" s="256"/>
      <c r="E795" s="262"/>
      <c r="F795" s="262"/>
      <c r="G795" s="262"/>
      <c r="H795" s="262"/>
      <c r="I795" s="262"/>
      <c r="J795" s="262"/>
      <c r="K795" s="262"/>
      <c r="L795" s="262"/>
      <c r="M795" s="262"/>
      <c r="N795" s="262"/>
      <c r="O795" s="262"/>
      <c r="P795" s="262"/>
      <c r="Q795" s="262"/>
      <c r="R795" s="262"/>
      <c r="S795" s="262"/>
      <c r="T795" s="262"/>
      <c r="U795" s="262"/>
      <c r="V795" s="262"/>
      <c r="W795" s="262"/>
      <c r="X795" s="262"/>
      <c r="Y795" s="262"/>
      <c r="Z795" s="262"/>
      <c r="AA795" s="262"/>
      <c r="AB795" s="262"/>
      <c r="AC795" s="262"/>
      <c r="AD795" s="262"/>
      <c r="AE795" s="262"/>
      <c r="AF795" s="262"/>
      <c r="AG795" s="262"/>
      <c r="AH795" s="262">
        <f>(AI795+AI796)/2/((1+AH$83/4))</f>
        <v>996198420319.99426</v>
      </c>
      <c r="AI795" s="262">
        <f t="shared" ref="AI795" si="392">(AJ795+AJ796)/2/((1+AI$83/4))</f>
        <v>997805696403.75427</v>
      </c>
      <c r="AJ795" s="258">
        <f t="shared" si="362"/>
        <v>1000000000000</v>
      </c>
    </row>
    <row r="796" spans="3:36" outlineLevel="1">
      <c r="C796" s="256" t="s">
        <v>775</v>
      </c>
      <c r="D796" s="256"/>
      <c r="E796" s="262"/>
      <c r="F796" s="262"/>
      <c r="G796" s="262"/>
      <c r="H796" s="262"/>
      <c r="I796" s="262"/>
      <c r="J796" s="262"/>
      <c r="K796" s="262"/>
      <c r="L796" s="262"/>
      <c r="M796" s="262"/>
      <c r="N796" s="262"/>
      <c r="O796" s="262"/>
      <c r="P796" s="262"/>
      <c r="Q796" s="262"/>
      <c r="R796" s="262"/>
      <c r="S796" s="262"/>
      <c r="T796" s="262"/>
      <c r="U796" s="262"/>
      <c r="V796" s="262"/>
      <c r="W796" s="262"/>
      <c r="X796" s="262"/>
      <c r="Y796" s="262"/>
      <c r="Z796" s="262"/>
      <c r="AA796" s="262"/>
      <c r="AB796" s="262"/>
      <c r="AC796" s="262"/>
      <c r="AD796" s="262"/>
      <c r="AE796" s="262"/>
      <c r="AF796" s="262"/>
      <c r="AG796" s="262"/>
      <c r="AH796" s="262"/>
      <c r="AI796" s="262">
        <f>(AJ796+AJ797)/2/((1+AI$84/4))</f>
        <v>998300052852.57703</v>
      </c>
      <c r="AJ796" s="258">
        <f t="shared" si="362"/>
        <v>1000000000000</v>
      </c>
    </row>
    <row r="797" spans="3:36" outlineLevel="1">
      <c r="C797" s="256" t="s">
        <v>824</v>
      </c>
      <c r="D797" s="256"/>
      <c r="E797" s="262"/>
      <c r="F797" s="262"/>
      <c r="G797" s="262"/>
      <c r="H797" s="262"/>
      <c r="I797" s="262"/>
      <c r="J797" s="262"/>
      <c r="K797" s="262"/>
      <c r="L797" s="262"/>
      <c r="M797" s="262"/>
      <c r="N797" s="262"/>
      <c r="O797" s="262"/>
      <c r="P797" s="262"/>
      <c r="Q797" s="262"/>
      <c r="R797" s="262"/>
      <c r="S797" s="262"/>
      <c r="T797" s="262"/>
      <c r="U797" s="262"/>
      <c r="V797" s="262"/>
      <c r="W797" s="262"/>
      <c r="X797" s="262"/>
      <c r="Y797" s="262"/>
      <c r="Z797" s="262"/>
      <c r="AA797" s="262"/>
      <c r="AB797" s="262"/>
      <c r="AC797" s="262"/>
      <c r="AD797" s="262"/>
      <c r="AE797" s="262"/>
      <c r="AF797" s="262"/>
      <c r="AG797" s="262"/>
      <c r="AH797" s="262"/>
      <c r="AI797" s="262"/>
      <c r="AJ797" s="258">
        <f t="shared" si="362"/>
        <v>1000000000000</v>
      </c>
    </row>
    <row r="798" spans="3:36" outlineLevel="1">
      <c r="C798" s="256" t="s">
        <v>2380</v>
      </c>
      <c r="D798" s="257"/>
      <c r="E798" s="255"/>
      <c r="F798" s="255"/>
      <c r="G798" s="255"/>
      <c r="H798" s="255"/>
      <c r="I798" s="255"/>
      <c r="J798" s="255"/>
      <c r="K798" s="255"/>
      <c r="L798" s="255"/>
      <c r="M798" s="255"/>
      <c r="N798" s="255"/>
      <c r="O798" s="255"/>
      <c r="P798" s="255"/>
      <c r="Q798" s="255"/>
      <c r="R798" s="255"/>
      <c r="S798" s="255"/>
      <c r="T798" s="255"/>
      <c r="U798" s="255"/>
      <c r="V798" s="255"/>
      <c r="W798" s="172"/>
    </row>
    <row r="799" spans="3:36" outlineLevel="1"/>
    <row r="800" spans="3:36" outlineLevel="1">
      <c r="C800" s="256"/>
      <c r="D800" s="256" t="s">
        <v>256</v>
      </c>
      <c r="E800" s="256" t="s">
        <v>257</v>
      </c>
      <c r="F800" s="256" t="s">
        <v>262</v>
      </c>
      <c r="G800" s="256" t="s">
        <v>265</v>
      </c>
      <c r="H800" s="256" t="s">
        <v>268</v>
      </c>
      <c r="I800" s="256" t="s">
        <v>271</v>
      </c>
      <c r="J800" s="256" t="s">
        <v>274</v>
      </c>
      <c r="K800" s="256" t="s">
        <v>277</v>
      </c>
      <c r="L800" s="256" t="s">
        <v>280</v>
      </c>
      <c r="M800" s="256" t="s">
        <v>283</v>
      </c>
      <c r="N800" s="256" t="s">
        <v>286</v>
      </c>
      <c r="O800" s="256" t="s">
        <v>289</v>
      </c>
      <c r="P800" s="256" t="s">
        <v>292</v>
      </c>
      <c r="Q800" s="256" t="s">
        <v>295</v>
      </c>
      <c r="R800" s="256" t="s">
        <v>298</v>
      </c>
      <c r="S800" s="256" t="s">
        <v>301</v>
      </c>
      <c r="T800" s="256" t="s">
        <v>304</v>
      </c>
      <c r="U800" s="256" t="s">
        <v>307</v>
      </c>
      <c r="V800" s="256" t="s">
        <v>310</v>
      </c>
      <c r="W800" s="256" t="s">
        <v>313</v>
      </c>
      <c r="X800" s="256" t="s">
        <v>804</v>
      </c>
      <c r="Y800" s="256" t="s">
        <v>805</v>
      </c>
      <c r="Z800" s="256" t="s">
        <v>806</v>
      </c>
      <c r="AA800" s="256" t="s">
        <v>807</v>
      </c>
      <c r="AB800" s="256" t="s">
        <v>808</v>
      </c>
      <c r="AC800" s="256" t="s">
        <v>809</v>
      </c>
      <c r="AD800" s="256" t="s">
        <v>810</v>
      </c>
      <c r="AE800" s="256" t="s">
        <v>811</v>
      </c>
      <c r="AF800" s="256" t="s">
        <v>812</v>
      </c>
      <c r="AG800" s="256" t="s">
        <v>813</v>
      </c>
      <c r="AH800" s="256" t="s">
        <v>814</v>
      </c>
      <c r="AI800" s="256" t="s">
        <v>815</v>
      </c>
      <c r="AJ800" s="256" t="s">
        <v>816</v>
      </c>
    </row>
    <row r="801" spans="3:39" outlineLevel="1">
      <c r="C801" s="256" t="s">
        <v>258</v>
      </c>
      <c r="D801" s="256"/>
      <c r="E801" s="256" t="s">
        <v>259</v>
      </c>
      <c r="F801" s="256" t="s">
        <v>263</v>
      </c>
      <c r="G801" s="256" t="s">
        <v>266</v>
      </c>
      <c r="H801" s="256" t="s">
        <v>269</v>
      </c>
      <c r="I801" s="256" t="s">
        <v>272</v>
      </c>
      <c r="J801" s="256" t="s">
        <v>275</v>
      </c>
      <c r="K801" s="256" t="s">
        <v>278</v>
      </c>
      <c r="L801" s="256" t="s">
        <v>281</v>
      </c>
      <c r="M801" s="256" t="s">
        <v>284</v>
      </c>
      <c r="N801" s="256" t="s">
        <v>287</v>
      </c>
      <c r="O801" s="256" t="s">
        <v>290</v>
      </c>
      <c r="P801" s="256" t="s">
        <v>293</v>
      </c>
      <c r="Q801" s="256" t="s">
        <v>296</v>
      </c>
      <c r="R801" s="256" t="s">
        <v>299</v>
      </c>
      <c r="S801" s="256" t="s">
        <v>302</v>
      </c>
      <c r="T801" s="256" t="s">
        <v>305</v>
      </c>
      <c r="U801" s="256" t="s">
        <v>308</v>
      </c>
      <c r="V801" s="256" t="s">
        <v>311</v>
      </c>
      <c r="W801" s="256" t="s">
        <v>314</v>
      </c>
      <c r="X801" s="256" t="s">
        <v>784</v>
      </c>
      <c r="Y801" s="256" t="s">
        <v>785</v>
      </c>
      <c r="Z801" s="256" t="s">
        <v>786</v>
      </c>
      <c r="AA801" s="256" t="s">
        <v>787</v>
      </c>
      <c r="AB801" s="256" t="s">
        <v>788</v>
      </c>
      <c r="AC801" s="256" t="s">
        <v>789</v>
      </c>
      <c r="AD801" s="256" t="s">
        <v>790</v>
      </c>
      <c r="AE801" s="256" t="s">
        <v>791</v>
      </c>
      <c r="AF801" s="256" t="s">
        <v>792</v>
      </c>
      <c r="AG801" s="256" t="s">
        <v>793</v>
      </c>
      <c r="AH801" s="256" t="s">
        <v>794</v>
      </c>
      <c r="AI801" s="256" t="s">
        <v>795</v>
      </c>
      <c r="AJ801" s="256" t="s">
        <v>796</v>
      </c>
      <c r="AK801" s="258" t="s">
        <v>260</v>
      </c>
    </row>
    <row r="802" spans="3:39" outlineLevel="1">
      <c r="C802" s="256"/>
      <c r="D802" s="259">
        <f>(E802+E803)/2/((1+D$53/4)^($D$17))</f>
        <v>143846422270.58374</v>
      </c>
      <c r="E802" s="262">
        <f t="shared" ref="E802:AJ802" si="393">(F802+F803)/2/((1+E$53/4))</f>
        <v>115249065647.62473</v>
      </c>
      <c r="F802" s="262">
        <f t="shared" si="393"/>
        <v>93213623266.359695</v>
      </c>
      <c r="G802" s="262">
        <f t="shared" si="393"/>
        <v>74501370361.31958</v>
      </c>
      <c r="H802" s="262">
        <f t="shared" si="393"/>
        <v>58630006841.469643</v>
      </c>
      <c r="I802" s="262">
        <f t="shared" si="393"/>
        <v>45386281882.83371</v>
      </c>
      <c r="J802" s="262">
        <f t="shared" si="393"/>
        <v>34483735623.324959</v>
      </c>
      <c r="K802" s="262">
        <f t="shared" si="393"/>
        <v>25789952725.932598</v>
      </c>
      <c r="L802" s="262">
        <f t="shared" si="393"/>
        <v>19030240654.639874</v>
      </c>
      <c r="M802" s="262">
        <f t="shared" si="393"/>
        <v>13850789093.315622</v>
      </c>
      <c r="N802" s="262">
        <f t="shared" si="393"/>
        <v>9904298204.7801704</v>
      </c>
      <c r="O802" s="262">
        <f t="shared" si="393"/>
        <v>7008878459.3739958</v>
      </c>
      <c r="P802" s="262">
        <f t="shared" si="393"/>
        <v>4920955275.9683857</v>
      </c>
      <c r="Q802" s="262">
        <f t="shared" si="393"/>
        <v>3425266944.0280752</v>
      </c>
      <c r="R802" s="262">
        <f t="shared" si="393"/>
        <v>2312661172.7767138</v>
      </c>
      <c r="S802" s="262">
        <f t="shared" si="393"/>
        <v>1556327999.9958386</v>
      </c>
      <c r="T802" s="262">
        <f t="shared" si="393"/>
        <v>1051477426.6037444</v>
      </c>
      <c r="U802" s="262">
        <f t="shared" si="393"/>
        <v>715389435.37038839</v>
      </c>
      <c r="V802" s="262">
        <f t="shared" si="393"/>
        <v>485491663.19067633</v>
      </c>
      <c r="W802" s="262">
        <f t="shared" si="393"/>
        <v>338338466.32340264</v>
      </c>
      <c r="X802" s="262">
        <f t="shared" si="393"/>
        <v>245775701.36053142</v>
      </c>
      <c r="Y802" s="262">
        <f t="shared" si="393"/>
        <v>188827104.33284786</v>
      </c>
      <c r="Z802" s="262">
        <f t="shared" si="393"/>
        <v>154880358.71877432</v>
      </c>
      <c r="AA802" s="262">
        <f t="shared" si="393"/>
        <v>140078205.54143548</v>
      </c>
      <c r="AB802" s="262">
        <f t="shared" si="393"/>
        <v>143227433.75911197</v>
      </c>
      <c r="AC802" s="262">
        <f t="shared" si="393"/>
        <v>169941668.30336693</v>
      </c>
      <c r="AD802" s="262">
        <f t="shared" si="393"/>
        <v>240060578.3492001</v>
      </c>
      <c r="AE802" s="262">
        <f t="shared" si="393"/>
        <v>413941420.59612775</v>
      </c>
      <c r="AF802" s="262">
        <f t="shared" si="393"/>
        <v>892014080.54913163</v>
      </c>
      <c r="AG802" s="262">
        <f t="shared" si="393"/>
        <v>2385425205.640842</v>
      </c>
      <c r="AH802" s="262">
        <f t="shared" si="393"/>
        <v>7432969554.8277702</v>
      </c>
      <c r="AI802" s="262">
        <f t="shared" si="393"/>
        <v>29600294900.389065</v>
      </c>
      <c r="AJ802" s="262">
        <f t="shared" si="393"/>
        <v>151561274246.19858</v>
      </c>
      <c r="AK802" s="258">
        <f t="shared" ref="AK802:AK835" si="394">$C$15*10^6</f>
        <v>1000000000000</v>
      </c>
      <c r="AM802" s="261">
        <f>AJ$50*10^6</f>
        <v>143846422270.58426</v>
      </c>
    </row>
    <row r="803" spans="3:39" outlineLevel="1">
      <c r="C803" s="256" t="s">
        <v>261</v>
      </c>
      <c r="D803" s="256"/>
      <c r="E803" s="262">
        <f>(F803+F804)/2/((1+E$54/4))</f>
        <v>174560068642.36957</v>
      </c>
      <c r="F803" s="262">
        <f t="shared" ref="F803:AJ803" si="395">(G803+G804)/2/((1+F$54/4))</f>
        <v>146662512279.04379</v>
      </c>
      <c r="G803" s="262">
        <f t="shared" si="395"/>
        <v>121966278491.54906</v>
      </c>
      <c r="H803" s="262">
        <f t="shared" si="395"/>
        <v>100101889973.10312</v>
      </c>
      <c r="I803" s="262">
        <f t="shared" si="395"/>
        <v>81013738991.176712</v>
      </c>
      <c r="J803" s="262">
        <f t="shared" si="395"/>
        <v>64534534287.817635</v>
      </c>
      <c r="K803" s="262">
        <f t="shared" si="395"/>
        <v>50710385317.116219</v>
      </c>
      <c r="L803" s="262">
        <f t="shared" si="395"/>
        <v>39376242331.407913</v>
      </c>
      <c r="M803" s="262">
        <f t="shared" si="395"/>
        <v>30204362237.329132</v>
      </c>
      <c r="N803" s="262">
        <f t="shared" si="395"/>
        <v>22813147888.356827</v>
      </c>
      <c r="O803" s="262">
        <f t="shared" si="395"/>
        <v>17063319805.090195</v>
      </c>
      <c r="P803" s="262">
        <f t="shared" si="395"/>
        <v>12663459697.182638</v>
      </c>
      <c r="Q803" s="262">
        <f t="shared" si="395"/>
        <v>9318272723.9541721</v>
      </c>
      <c r="R803" s="262">
        <f t="shared" si="395"/>
        <v>6676825025.1282034</v>
      </c>
      <c r="S803" s="262">
        <f t="shared" si="395"/>
        <v>4761951232.3674679</v>
      </c>
      <c r="T803" s="262">
        <f t="shared" si="395"/>
        <v>3399931471.4471712</v>
      </c>
      <c r="U803" s="262">
        <f t="shared" si="395"/>
        <v>2435619797.3463635</v>
      </c>
      <c r="V803" s="262">
        <f t="shared" si="395"/>
        <v>1735754684.7711339</v>
      </c>
      <c r="W803" s="262">
        <f t="shared" si="395"/>
        <v>1260396450.4882176</v>
      </c>
      <c r="X803" s="262">
        <f t="shared" si="395"/>
        <v>944034637.62092721</v>
      </c>
      <c r="Y803" s="262">
        <f t="shared" si="395"/>
        <v>738191207.50134683</v>
      </c>
      <c r="Z803" s="262">
        <f t="shared" si="395"/>
        <v>607245823.08952916</v>
      </c>
      <c r="AA803" s="262">
        <f t="shared" si="395"/>
        <v>540472888.6942941</v>
      </c>
      <c r="AB803" s="262">
        <f t="shared" si="395"/>
        <v>532246817.74894458</v>
      </c>
      <c r="AC803" s="262">
        <f t="shared" si="395"/>
        <v>594125555.80166507</v>
      </c>
      <c r="AD803" s="262">
        <f t="shared" si="395"/>
        <v>770468428.94614851</v>
      </c>
      <c r="AE803" s="262">
        <f t="shared" si="395"/>
        <v>1190024421.0514579</v>
      </c>
      <c r="AF803" s="262">
        <f t="shared" si="395"/>
        <v>2243193002.5797992</v>
      </c>
      <c r="AG803" s="262">
        <f t="shared" si="395"/>
        <v>5141065894.8705988</v>
      </c>
      <c r="AH803" s="262">
        <f t="shared" si="395"/>
        <v>13532809229.733196</v>
      </c>
      <c r="AI803" s="262">
        <f t="shared" si="395"/>
        <v>44743453866.547096</v>
      </c>
      <c r="AJ803" s="262">
        <f t="shared" si="395"/>
        <v>187453095315.15207</v>
      </c>
      <c r="AK803" s="258">
        <f t="shared" si="394"/>
        <v>1000000000000</v>
      </c>
    </row>
    <row r="804" spans="3:39" outlineLevel="1">
      <c r="C804" s="256" t="s">
        <v>264</v>
      </c>
      <c r="D804" s="256"/>
      <c r="E804" s="256"/>
      <c r="F804" s="262">
        <f>(G804+G805)/2/((1+F$55/4))</f>
        <v>213456328772.54709</v>
      </c>
      <c r="G804" s="262">
        <f t="shared" ref="G804:AJ804" si="396">(H804+H805)/2/((1+G$55/4))</f>
        <v>183591223828.36682</v>
      </c>
      <c r="H804" s="262">
        <f t="shared" si="396"/>
        <v>156163824338.2981</v>
      </c>
      <c r="I804" s="262">
        <f t="shared" si="396"/>
        <v>131273532954.27252</v>
      </c>
      <c r="J804" s="262">
        <f t="shared" si="396"/>
        <v>108889811558.14865</v>
      </c>
      <c r="K804" s="262">
        <f t="shared" si="396"/>
        <v>89274638604.3349</v>
      </c>
      <c r="L804" s="262">
        <f t="shared" si="396"/>
        <v>72438295392.941635</v>
      </c>
      <c r="M804" s="262">
        <f t="shared" si="396"/>
        <v>58152713078.89724</v>
      </c>
      <c r="N804" s="262">
        <f t="shared" si="396"/>
        <v>46065214293.896263</v>
      </c>
      <c r="O804" s="262">
        <f t="shared" si="396"/>
        <v>36167319700.904617</v>
      </c>
      <c r="P804" s="262">
        <f t="shared" si="396"/>
        <v>28186751989.815716</v>
      </c>
      <c r="Q804" s="262">
        <f t="shared" si="396"/>
        <v>21790518285.6376</v>
      </c>
      <c r="R804" s="262">
        <f t="shared" si="396"/>
        <v>16465455825.592274</v>
      </c>
      <c r="S804" s="262">
        <f t="shared" si="396"/>
        <v>12376364075.720442</v>
      </c>
      <c r="T804" s="262">
        <f t="shared" si="396"/>
        <v>9295785824.5335999</v>
      </c>
      <c r="U804" s="262">
        <f t="shared" si="396"/>
        <v>6988326438.1587915</v>
      </c>
      <c r="V804" s="262">
        <f t="shared" si="396"/>
        <v>5219373843.1911011</v>
      </c>
      <c r="W804" s="262">
        <f t="shared" si="396"/>
        <v>3948985695.7415009</v>
      </c>
      <c r="X804" s="262">
        <f t="shared" si="396"/>
        <v>3056921705.0843368</v>
      </c>
      <c r="Y804" s="262">
        <f t="shared" si="396"/>
        <v>2445050920.9955277</v>
      </c>
      <c r="Z804" s="262">
        <f t="shared" si="396"/>
        <v>2032975335.0297012</v>
      </c>
      <c r="AA804" s="262">
        <f t="shared" si="396"/>
        <v>1799712452.7168851</v>
      </c>
      <c r="AB804" s="262">
        <f t="shared" si="396"/>
        <v>1729762729.3234353</v>
      </c>
      <c r="AC804" s="262">
        <f t="shared" si="396"/>
        <v>1844682191.8652668</v>
      </c>
      <c r="AD804" s="262">
        <f t="shared" si="396"/>
        <v>2233277738.9131007</v>
      </c>
      <c r="AE804" s="262">
        <f t="shared" si="396"/>
        <v>3143867090.4637337</v>
      </c>
      <c r="AF804" s="262">
        <f t="shared" si="396"/>
        <v>5273141932.9854279</v>
      </c>
      <c r="AG804" s="262">
        <f t="shared" si="396"/>
        <v>10527248890.037676</v>
      </c>
      <c r="AH804" s="262">
        <f t="shared" si="396"/>
        <v>23775833760.527458</v>
      </c>
      <c r="AI804" s="262">
        <f t="shared" si="396"/>
        <v>66172375918.128967</v>
      </c>
      <c r="AJ804" s="262">
        <f t="shared" si="396"/>
        <v>229545011171.93674</v>
      </c>
      <c r="AK804" s="258">
        <f t="shared" si="394"/>
        <v>1000000000000</v>
      </c>
    </row>
    <row r="805" spans="3:39" outlineLevel="1">
      <c r="C805" s="256" t="s">
        <v>267</v>
      </c>
      <c r="D805" s="256"/>
      <c r="E805" s="262"/>
      <c r="F805" s="262"/>
      <c r="G805" s="262">
        <f>(H805+H806)/2/((1+G$56/4))</f>
        <v>257107105667.74933</v>
      </c>
      <c r="H805" s="262">
        <f t="shared" ref="H805:AJ805" si="397">(I805+I806)/2/((1+H$56/4))</f>
        <v>225393694536.58066</v>
      </c>
      <c r="I805" s="262">
        <f t="shared" si="397"/>
        <v>195650799738.17734</v>
      </c>
      <c r="J805" s="262">
        <f t="shared" si="397"/>
        <v>167956976506.50037</v>
      </c>
      <c r="K805" s="262">
        <f t="shared" si="397"/>
        <v>142766983633.84906</v>
      </c>
      <c r="L805" s="262">
        <f t="shared" si="397"/>
        <v>120279608577.0486</v>
      </c>
      <c r="M805" s="262">
        <f t="shared" si="397"/>
        <v>100405462360.28638</v>
      </c>
      <c r="N805" s="262">
        <f t="shared" si="397"/>
        <v>82866879060.805359</v>
      </c>
      <c r="O805" s="262">
        <f t="shared" si="397"/>
        <v>67852872178.571465</v>
      </c>
      <c r="P805" s="262">
        <f t="shared" si="397"/>
        <v>55182991870.064209</v>
      </c>
      <c r="Q805" s="262">
        <f t="shared" si="397"/>
        <v>44548155301.58741</v>
      </c>
      <c r="R805" s="262">
        <f t="shared" si="397"/>
        <v>35274289241.202553</v>
      </c>
      <c r="S805" s="262">
        <f t="shared" si="397"/>
        <v>27781493839.518341</v>
      </c>
      <c r="T805" s="262">
        <f t="shared" si="397"/>
        <v>21840158429.780075</v>
      </c>
      <c r="U805" s="262">
        <f t="shared" si="397"/>
        <v>17158668442.508589</v>
      </c>
      <c r="V805" s="262">
        <f t="shared" si="397"/>
        <v>13387074926.820578</v>
      </c>
      <c r="W805" s="262">
        <f t="shared" si="397"/>
        <v>10536188226.979448</v>
      </c>
      <c r="X805" s="262">
        <f t="shared" si="397"/>
        <v>8432018650.6754656</v>
      </c>
      <c r="Y805" s="262">
        <f t="shared" si="397"/>
        <v>6916281636.2601204</v>
      </c>
      <c r="Z805" s="262">
        <f t="shared" si="397"/>
        <v>5842065364.2156563</v>
      </c>
      <c r="AA805" s="262">
        <f t="shared" si="397"/>
        <v>5184413644.7848625</v>
      </c>
      <c r="AB805" s="262">
        <f t="shared" si="397"/>
        <v>4914934561.6691408</v>
      </c>
      <c r="AC805" s="262">
        <f t="shared" si="397"/>
        <v>5073305654.280839</v>
      </c>
      <c r="AD805" s="262">
        <f t="shared" si="397"/>
        <v>5820862852.3428879</v>
      </c>
      <c r="AE805" s="262">
        <f t="shared" si="397"/>
        <v>7591357737.6060152</v>
      </c>
      <c r="AF805" s="262">
        <f t="shared" si="397"/>
        <v>11521649505.82077</v>
      </c>
      <c r="AG805" s="262">
        <f t="shared" si="397"/>
        <v>20372723790.884869</v>
      </c>
      <c r="AH805" s="262">
        <f t="shared" si="397"/>
        <v>40131078470.02478</v>
      </c>
      <c r="AI805" s="262">
        <f t="shared" si="397"/>
        <v>95450369768.447357</v>
      </c>
      <c r="AJ805" s="262">
        <f t="shared" si="397"/>
        <v>277856473863.53656</v>
      </c>
      <c r="AK805" s="258">
        <f t="shared" si="394"/>
        <v>1000000000000</v>
      </c>
    </row>
    <row r="806" spans="3:39" outlineLevel="1">
      <c r="C806" s="256" t="s">
        <v>270</v>
      </c>
      <c r="D806" s="256"/>
      <c r="E806" s="262"/>
      <c r="F806" s="262"/>
      <c r="G806" s="262"/>
      <c r="H806" s="262">
        <f>(I806+I807)/2/((1+H$57/4))</f>
        <v>304408709164.74261</v>
      </c>
      <c r="I806" s="262">
        <f t="shared" ref="I806:AJ806" si="398">(J806+J807)/2/((1+I$57/4))</f>
        <v>271449787884.09866</v>
      </c>
      <c r="J806" s="262">
        <f t="shared" si="398"/>
        <v>239847347190.07962</v>
      </c>
      <c r="K806" s="262">
        <f t="shared" si="398"/>
        <v>210180896948.51108</v>
      </c>
      <c r="L806" s="262">
        <f t="shared" si="398"/>
        <v>182799264141.00464</v>
      </c>
      <c r="M806" s="262">
        <f t="shared" si="398"/>
        <v>157744481246.41251</v>
      </c>
      <c r="N806" s="262">
        <f t="shared" si="398"/>
        <v>134825104436.1485</v>
      </c>
      <c r="O806" s="262">
        <f t="shared" si="398"/>
        <v>114442577207.24751</v>
      </c>
      <c r="P806" s="262">
        <f t="shared" si="398"/>
        <v>96553432611.987991</v>
      </c>
      <c r="Q806" s="262">
        <f t="shared" si="398"/>
        <v>80924489755.312561</v>
      </c>
      <c r="R806" s="262">
        <f t="shared" si="398"/>
        <v>66737400820.34272</v>
      </c>
      <c r="S806" s="262">
        <f t="shared" si="398"/>
        <v>54755531657.64901</v>
      </c>
      <c r="T806" s="262">
        <f t="shared" si="398"/>
        <v>44817787047.898811</v>
      </c>
      <c r="U806" s="262">
        <f t="shared" si="398"/>
        <v>36628372631.160042</v>
      </c>
      <c r="V806" s="262">
        <f t="shared" si="398"/>
        <v>29732555214.308212</v>
      </c>
      <c r="W806" s="262">
        <f t="shared" si="398"/>
        <v>24274379415.26408</v>
      </c>
      <c r="X806" s="262">
        <f t="shared" si="398"/>
        <v>20059149901.12846</v>
      </c>
      <c r="Y806" s="262">
        <f t="shared" si="398"/>
        <v>16883906683.545889</v>
      </c>
      <c r="Z806" s="262">
        <f t="shared" si="398"/>
        <v>14528480955.785091</v>
      </c>
      <c r="AA806" s="262">
        <f t="shared" si="398"/>
        <v>12993074183.106468</v>
      </c>
      <c r="AB806" s="262">
        <f t="shared" si="398"/>
        <v>12246652511.958569</v>
      </c>
      <c r="AC806" s="262">
        <f t="shared" si="398"/>
        <v>12365743343.857491</v>
      </c>
      <c r="AD806" s="262">
        <f t="shared" si="398"/>
        <v>13620869366.737486</v>
      </c>
      <c r="AE806" s="262">
        <f t="shared" si="398"/>
        <v>16701913471.979647</v>
      </c>
      <c r="AF806" s="262">
        <f t="shared" si="398"/>
        <v>23306424905.610352</v>
      </c>
      <c r="AG806" s="262">
        <f t="shared" si="398"/>
        <v>37106513282.049461</v>
      </c>
      <c r="AH806" s="262">
        <f t="shared" si="398"/>
        <v>64828867132.870453</v>
      </c>
      <c r="AI806" s="262">
        <f t="shared" si="398"/>
        <v>133900309699.48425</v>
      </c>
      <c r="AJ806" s="262">
        <f t="shared" si="398"/>
        <v>331954955099.35571</v>
      </c>
      <c r="AK806" s="258">
        <f t="shared" si="394"/>
        <v>1000000000000</v>
      </c>
    </row>
    <row r="807" spans="3:39" outlineLevel="1">
      <c r="C807" s="256" t="s">
        <v>273</v>
      </c>
      <c r="D807" s="256"/>
      <c r="E807" s="262"/>
      <c r="F807" s="262"/>
      <c r="G807" s="262"/>
      <c r="H807" s="262"/>
      <c r="I807" s="262">
        <f>(J807+J808)/2/((1+I$58/4))</f>
        <v>354427590982.70563</v>
      </c>
      <c r="J807" s="262">
        <f t="shared" ref="J807:AJ807" si="399">(K807+K808)/2/((1+J$58/4))</f>
        <v>320781345754.11572</v>
      </c>
      <c r="K807" s="262">
        <f t="shared" si="399"/>
        <v>288349215170.51227</v>
      </c>
      <c r="L807" s="262">
        <f t="shared" si="399"/>
        <v>257562994086.78702</v>
      </c>
      <c r="M807" s="262">
        <f t="shared" si="399"/>
        <v>228554974384.00583</v>
      </c>
      <c r="N807" s="262">
        <f t="shared" si="399"/>
        <v>201200058985.66431</v>
      </c>
      <c r="O807" s="262">
        <f t="shared" si="399"/>
        <v>176072615671.51236</v>
      </c>
      <c r="P807" s="262">
        <f t="shared" si="399"/>
        <v>153267780676.90488</v>
      </c>
      <c r="Q807" s="262">
        <f t="shared" si="399"/>
        <v>132649392778.21193</v>
      </c>
      <c r="R807" s="262">
        <f t="shared" si="399"/>
        <v>113278486161.94412</v>
      </c>
      <c r="S807" s="262">
        <f t="shared" si="399"/>
        <v>96282222774.578918</v>
      </c>
      <c r="T807" s="262">
        <f t="shared" si="399"/>
        <v>81625798300.366104</v>
      </c>
      <c r="U807" s="262">
        <f t="shared" si="399"/>
        <v>69066576060.535339</v>
      </c>
      <c r="V807" s="262">
        <f t="shared" si="399"/>
        <v>58073870785.069191</v>
      </c>
      <c r="W807" s="262">
        <f t="shared" si="399"/>
        <v>49011513602.961006</v>
      </c>
      <c r="X807" s="262">
        <f t="shared" si="399"/>
        <v>41724531502.62738</v>
      </c>
      <c r="Y807" s="262">
        <f t="shared" si="399"/>
        <v>36011222481.196274</v>
      </c>
      <c r="Z807" s="262">
        <f t="shared" si="399"/>
        <v>31597886213.747231</v>
      </c>
      <c r="AA807" s="262">
        <f t="shared" si="399"/>
        <v>28567821740.40834</v>
      </c>
      <c r="AB807" s="262">
        <f t="shared" si="399"/>
        <v>26921520485.204548</v>
      </c>
      <c r="AC807" s="262">
        <f t="shared" si="399"/>
        <v>26808746128.401817</v>
      </c>
      <c r="AD807" s="262">
        <f t="shared" si="399"/>
        <v>28653777650.683414</v>
      </c>
      <c r="AE807" s="262">
        <f t="shared" si="399"/>
        <v>33463520808.665253</v>
      </c>
      <c r="AF807" s="262">
        <f t="shared" si="399"/>
        <v>43565445849.278145</v>
      </c>
      <c r="AG807" s="262">
        <f t="shared" si="399"/>
        <v>63444543737.475746</v>
      </c>
      <c r="AH807" s="262">
        <f t="shared" si="399"/>
        <v>99948604754.145782</v>
      </c>
      <c r="AI807" s="262">
        <f t="shared" si="399"/>
        <v>182247361224.72052</v>
      </c>
      <c r="AJ807" s="262">
        <f t="shared" si="399"/>
        <v>390885059893.89575</v>
      </c>
      <c r="AK807" s="258">
        <f t="shared" si="394"/>
        <v>1000000000000</v>
      </c>
    </row>
    <row r="808" spans="3:39" outlineLevel="1">
      <c r="C808" s="256" t="s">
        <v>276</v>
      </c>
      <c r="D808" s="256"/>
      <c r="E808" s="262"/>
      <c r="F808" s="262"/>
      <c r="G808" s="262"/>
      <c r="H808" s="262"/>
      <c r="I808" s="262"/>
      <c r="J808" s="262">
        <f>(K808+K809)/2/((1+J$59/4))</f>
        <v>405998404960.2572</v>
      </c>
      <c r="K808" s="262">
        <f t="shared" ref="K808:AJ808" si="400">(L808+L809)/2/((1+K$59/4))</f>
        <v>372719692440.46289</v>
      </c>
      <c r="L808" s="262">
        <f t="shared" si="400"/>
        <v>340382024430.89435</v>
      </c>
      <c r="M808" s="262">
        <f t="shared" si="400"/>
        <v>309156134290.94965</v>
      </c>
      <c r="N808" s="262">
        <f t="shared" si="400"/>
        <v>278949768978.35071</v>
      </c>
      <c r="O808" s="262">
        <f t="shared" si="400"/>
        <v>250437600737.46286</v>
      </c>
      <c r="P808" s="262">
        <f t="shared" si="400"/>
        <v>223818958582.60532</v>
      </c>
      <c r="Q808" s="262">
        <f t="shared" si="400"/>
        <v>199043310310.31915</v>
      </c>
      <c r="R808" s="262">
        <f t="shared" si="400"/>
        <v>175078737677.97763</v>
      </c>
      <c r="S808" s="262">
        <f t="shared" si="400"/>
        <v>153358122643.84702</v>
      </c>
      <c r="T808" s="262">
        <f t="shared" si="400"/>
        <v>133993552732.81264</v>
      </c>
      <c r="U808" s="262">
        <f t="shared" si="400"/>
        <v>116832988943.59596</v>
      </c>
      <c r="V808" s="262">
        <f t="shared" si="400"/>
        <v>101302844172.18111</v>
      </c>
      <c r="W808" s="262">
        <f t="shared" si="400"/>
        <v>88039042357.924927</v>
      </c>
      <c r="X808" s="262">
        <f t="shared" si="400"/>
        <v>76990138526.002151</v>
      </c>
      <c r="Y808" s="262">
        <f t="shared" si="400"/>
        <v>68016905049.680122</v>
      </c>
      <c r="Z808" s="262">
        <f t="shared" si="400"/>
        <v>60835177150.782043</v>
      </c>
      <c r="AA808" s="262">
        <f t="shared" si="400"/>
        <v>55685512514.840111</v>
      </c>
      <c r="AB808" s="262">
        <f t="shared" si="400"/>
        <v>52656606624.958229</v>
      </c>
      <c r="AC808" s="262">
        <f t="shared" si="400"/>
        <v>52024330353.214653</v>
      </c>
      <c r="AD808" s="262">
        <f t="shared" si="400"/>
        <v>54413877094.564575</v>
      </c>
      <c r="AE808" s="262">
        <f t="shared" si="400"/>
        <v>61184977349.980682</v>
      </c>
      <c r="AF808" s="262">
        <f t="shared" si="400"/>
        <v>75284541244.217316</v>
      </c>
      <c r="AG808" s="262">
        <f t="shared" si="400"/>
        <v>101756782997.29784</v>
      </c>
      <c r="AH808" s="262">
        <f t="shared" si="400"/>
        <v>146842213274.94724</v>
      </c>
      <c r="AI808" s="262">
        <f t="shared" si="400"/>
        <v>240281697634.36038</v>
      </c>
      <c r="AJ808" s="262">
        <f t="shared" si="400"/>
        <v>453179935003.17346</v>
      </c>
      <c r="AK808" s="258">
        <f t="shared" si="394"/>
        <v>1000000000000</v>
      </c>
    </row>
    <row r="809" spans="3:39" outlineLevel="1">
      <c r="C809" s="256" t="s">
        <v>279</v>
      </c>
      <c r="D809" s="256"/>
      <c r="E809" s="262"/>
      <c r="F809" s="262"/>
      <c r="G809" s="262"/>
      <c r="H809" s="262"/>
      <c r="I809" s="262"/>
      <c r="J809" s="262"/>
      <c r="K809" s="262">
        <f>(L809+L810)/2/((1+K$60/4))</f>
        <v>458393769849.13843</v>
      </c>
      <c r="L809" s="262">
        <f t="shared" ref="L809:AJ809" si="401">(M809+M810)/2/((1+L$60/4))</f>
        <v>426322897470.49127</v>
      </c>
      <c r="M809" s="262">
        <f t="shared" si="401"/>
        <v>394719468838.00873</v>
      </c>
      <c r="N809" s="262">
        <f t="shared" si="401"/>
        <v>363494369597.5708</v>
      </c>
      <c r="O809" s="262">
        <f t="shared" si="401"/>
        <v>333345286620.48669</v>
      </c>
      <c r="P809" s="262">
        <f t="shared" si="401"/>
        <v>304525949066.32532</v>
      </c>
      <c r="Q809" s="262">
        <f t="shared" si="401"/>
        <v>277041241009.03204</v>
      </c>
      <c r="R809" s="262">
        <f t="shared" si="401"/>
        <v>249799306996.13278</v>
      </c>
      <c r="S809" s="262">
        <f t="shared" si="401"/>
        <v>224424768945.90726</v>
      </c>
      <c r="T809" s="262">
        <f t="shared" si="401"/>
        <v>201157324472.14423</v>
      </c>
      <c r="U809" s="262">
        <f t="shared" si="401"/>
        <v>179941971091.62601</v>
      </c>
      <c r="V809" s="262">
        <f t="shared" si="401"/>
        <v>160188987932.41974</v>
      </c>
      <c r="W809" s="262">
        <f t="shared" si="401"/>
        <v>142800438451.47696</v>
      </c>
      <c r="X809" s="262">
        <f t="shared" si="401"/>
        <v>127868275380.94504</v>
      </c>
      <c r="Y809" s="262">
        <f t="shared" si="401"/>
        <v>115366453659.18808</v>
      </c>
      <c r="Z809" s="262">
        <f t="shared" si="401"/>
        <v>105049623983.31718</v>
      </c>
      <c r="AA809" s="262">
        <f t="shared" si="401"/>
        <v>97377523714.764114</v>
      </c>
      <c r="AB809" s="262">
        <f t="shared" si="401"/>
        <v>92587881535.633148</v>
      </c>
      <c r="AC809" s="262">
        <f t="shared" si="401"/>
        <v>91136953572.260696</v>
      </c>
      <c r="AD809" s="262">
        <f t="shared" si="401"/>
        <v>93887637219.494705</v>
      </c>
      <c r="AE809" s="262">
        <f t="shared" si="401"/>
        <v>102550906877.77655</v>
      </c>
      <c r="AF809" s="262">
        <f t="shared" si="401"/>
        <v>120597048279.35167</v>
      </c>
      <c r="AG809" s="262">
        <f t="shared" si="401"/>
        <v>153278027176.50711</v>
      </c>
      <c r="AH809" s="262">
        <f t="shared" si="401"/>
        <v>205579386927.31729</v>
      </c>
      <c r="AI809" s="262">
        <f t="shared" si="401"/>
        <v>306673497806.76331</v>
      </c>
      <c r="AJ809" s="262">
        <f t="shared" si="401"/>
        <v>516976557550.81201</v>
      </c>
      <c r="AK809" s="258">
        <f t="shared" si="394"/>
        <v>1000000000000</v>
      </c>
    </row>
    <row r="810" spans="3:39" outlineLevel="1">
      <c r="C810" s="256" t="s">
        <v>282</v>
      </c>
      <c r="D810" s="256"/>
      <c r="E810" s="262"/>
      <c r="F810" s="262"/>
      <c r="G810" s="262"/>
      <c r="H810" s="262"/>
      <c r="I810" s="262"/>
      <c r="J810" s="262"/>
      <c r="K810" s="262"/>
      <c r="L810" s="262">
        <f>(M810+M811)/2/((1+L$61/4))</f>
        <v>510716100936.63263</v>
      </c>
      <c r="M810" s="262">
        <f t="shared" ref="M810:AJ810" si="402">(N810+N811)/2/((1+M$61/4))</f>
        <v>480340605648.81232</v>
      </c>
      <c r="N810" s="262">
        <f t="shared" si="402"/>
        <v>449802085274.62268</v>
      </c>
      <c r="O810" s="262">
        <f t="shared" si="402"/>
        <v>419759998970.69312</v>
      </c>
      <c r="P810" s="262">
        <f t="shared" si="402"/>
        <v>390476743980.01581</v>
      </c>
      <c r="Q810" s="262">
        <f t="shared" si="402"/>
        <v>361980323693.06226</v>
      </c>
      <c r="R810" s="262">
        <f t="shared" si="402"/>
        <v>333157791571.24548</v>
      </c>
      <c r="S810" s="262">
        <f t="shared" si="402"/>
        <v>305694246499.27679</v>
      </c>
      <c r="T810" s="262">
        <f t="shared" si="402"/>
        <v>279912930616.31226</v>
      </c>
      <c r="U810" s="262">
        <f t="shared" si="402"/>
        <v>255837216143.36948</v>
      </c>
      <c r="V810" s="262">
        <f t="shared" si="402"/>
        <v>232879744776.92654</v>
      </c>
      <c r="W810" s="262">
        <f t="shared" si="402"/>
        <v>212147891346.6998</v>
      </c>
      <c r="X810" s="262">
        <f t="shared" si="402"/>
        <v>193879711227.289</v>
      </c>
      <c r="Y810" s="262">
        <f t="shared" si="402"/>
        <v>178183359265.29663</v>
      </c>
      <c r="Z810" s="262">
        <f t="shared" si="402"/>
        <v>164888604806.47003</v>
      </c>
      <c r="AA810" s="262">
        <f t="shared" si="402"/>
        <v>154696823723.55722</v>
      </c>
      <c r="AB810" s="262">
        <f t="shared" si="402"/>
        <v>148034098183.31955</v>
      </c>
      <c r="AC810" s="262">
        <f t="shared" si="402"/>
        <v>145569814692.85693</v>
      </c>
      <c r="AD810" s="262">
        <f t="shared" si="402"/>
        <v>148414132371.93143</v>
      </c>
      <c r="AE810" s="262">
        <f t="shared" si="402"/>
        <v>158584309845.59634</v>
      </c>
      <c r="AF810" s="262">
        <f t="shared" si="402"/>
        <v>179910476349.98004</v>
      </c>
      <c r="AG810" s="262">
        <f t="shared" si="402"/>
        <v>217493180343.07697</v>
      </c>
      <c r="AH810" s="262">
        <f t="shared" si="402"/>
        <v>274660043736.3829</v>
      </c>
      <c r="AI810" s="262">
        <f t="shared" si="402"/>
        <v>379045299130.185</v>
      </c>
      <c r="AJ810" s="262">
        <f t="shared" si="402"/>
        <v>580224543275.34766</v>
      </c>
      <c r="AK810" s="258">
        <f t="shared" si="394"/>
        <v>1000000000000</v>
      </c>
    </row>
    <row r="811" spans="3:39" outlineLevel="1">
      <c r="C811" s="256" t="s">
        <v>285</v>
      </c>
      <c r="D811" s="256"/>
      <c r="E811" s="262"/>
      <c r="F811" s="262"/>
      <c r="G811" s="262"/>
      <c r="H811" s="262"/>
      <c r="I811" s="262"/>
      <c r="J811" s="262"/>
      <c r="K811" s="262"/>
      <c r="L811" s="262"/>
      <c r="M811" s="262">
        <f>(N811+N812)/2/((1+M$62/4))</f>
        <v>561883260977.1947</v>
      </c>
      <c r="N811" s="262">
        <f t="shared" ref="N811:AJ811" si="403">(O811+O812)/2/((1+N$62/4))</f>
        <v>533359813500.53778</v>
      </c>
      <c r="O811" s="262">
        <f t="shared" si="403"/>
        <v>504868539200.48462</v>
      </c>
      <c r="P811" s="262">
        <f t="shared" si="403"/>
        <v>476649204645.8512</v>
      </c>
      <c r="Q811" s="262">
        <f t="shared" si="403"/>
        <v>448729288835.52679</v>
      </c>
      <c r="R811" s="262">
        <f t="shared" si="403"/>
        <v>420016138061.94995</v>
      </c>
      <c r="S811" s="262">
        <f t="shared" si="403"/>
        <v>392140347243.41125</v>
      </c>
      <c r="T811" s="262">
        <f t="shared" si="403"/>
        <v>365459623046.20129</v>
      </c>
      <c r="U811" s="262">
        <f t="shared" si="403"/>
        <v>340046138857.16626</v>
      </c>
      <c r="V811" s="262">
        <f t="shared" si="403"/>
        <v>315328409270.409</v>
      </c>
      <c r="W811" s="262">
        <f t="shared" si="403"/>
        <v>292527444007.01117</v>
      </c>
      <c r="X811" s="262">
        <f t="shared" si="403"/>
        <v>271998164405.27173</v>
      </c>
      <c r="Y811" s="262">
        <f t="shared" si="403"/>
        <v>253971393467.67816</v>
      </c>
      <c r="Z811" s="262">
        <f t="shared" si="403"/>
        <v>238365519886.33936</v>
      </c>
      <c r="AA811" s="262">
        <f t="shared" si="403"/>
        <v>226096980296.94244</v>
      </c>
      <c r="AB811" s="262">
        <f t="shared" si="403"/>
        <v>217781221497.03061</v>
      </c>
      <c r="AC811" s="262">
        <f t="shared" si="403"/>
        <v>214295317237.76654</v>
      </c>
      <c r="AD811" s="262">
        <f t="shared" si="403"/>
        <v>216968117000.90363</v>
      </c>
      <c r="AE811" s="262">
        <f t="shared" si="403"/>
        <v>228038389008.45364</v>
      </c>
      <c r="AF811" s="262">
        <f t="shared" si="403"/>
        <v>251498268993.13968</v>
      </c>
      <c r="AG811" s="262">
        <f t="shared" si="403"/>
        <v>292010489105.4234</v>
      </c>
      <c r="AH811" s="262">
        <f t="shared" si="403"/>
        <v>351156727174.23224</v>
      </c>
      <c r="AI811" s="262">
        <f t="shared" si="403"/>
        <v>454313026428.65277</v>
      </c>
      <c r="AJ811" s="262">
        <f t="shared" si="403"/>
        <v>640942709943.1853</v>
      </c>
      <c r="AK811" s="258">
        <f t="shared" si="394"/>
        <v>1000000000000</v>
      </c>
    </row>
    <row r="812" spans="3:39" outlineLevel="1">
      <c r="C812" s="256" t="s">
        <v>288</v>
      </c>
      <c r="D812" s="256"/>
      <c r="E812" s="262"/>
      <c r="F812" s="262"/>
      <c r="G812" s="262"/>
      <c r="H812" s="262"/>
      <c r="I812" s="262"/>
      <c r="J812" s="262"/>
      <c r="K812" s="262"/>
      <c r="L812" s="262"/>
      <c r="M812" s="262"/>
      <c r="N812" s="262">
        <f>(O812+O813)/2/((1+N$63/4))</f>
        <v>610769155605.11304</v>
      </c>
      <c r="O812" s="262">
        <f t="shared" ref="O812:AJ812" si="404">(P812+P813)/2/((1+O$63/4))</f>
        <v>584827675241.02075</v>
      </c>
      <c r="P812" s="262">
        <f t="shared" si="404"/>
        <v>558797961290.53235</v>
      </c>
      <c r="Q812" s="262">
        <f t="shared" si="404"/>
        <v>532694840953.42688</v>
      </c>
      <c r="R812" s="262">
        <f t="shared" si="404"/>
        <v>505484078789.34424</v>
      </c>
      <c r="S812" s="262">
        <f t="shared" si="404"/>
        <v>478660842894.49677</v>
      </c>
      <c r="T812" s="262">
        <f t="shared" si="404"/>
        <v>452577238187.87592</v>
      </c>
      <c r="U812" s="262">
        <f t="shared" si="404"/>
        <v>427326299558.06287</v>
      </c>
      <c r="V812" s="262">
        <f t="shared" si="404"/>
        <v>402364196415.88281</v>
      </c>
      <c r="W812" s="262">
        <f t="shared" si="404"/>
        <v>378931374052.57452</v>
      </c>
      <c r="X812" s="262">
        <f t="shared" si="404"/>
        <v>357454153575.7688</v>
      </c>
      <c r="Y812" s="262">
        <f t="shared" si="404"/>
        <v>338252406425.65308</v>
      </c>
      <c r="Z812" s="262">
        <f t="shared" si="404"/>
        <v>321325730204.62469</v>
      </c>
      <c r="AA812" s="262">
        <f t="shared" si="404"/>
        <v>307740861946.78424</v>
      </c>
      <c r="AB812" s="262">
        <f t="shared" si="404"/>
        <v>298265974566.20483</v>
      </c>
      <c r="AC812" s="262">
        <f t="shared" si="404"/>
        <v>293941629402.01953</v>
      </c>
      <c r="AD812" s="262">
        <f t="shared" si="404"/>
        <v>296251326748.26996</v>
      </c>
      <c r="AE812" s="262">
        <f t="shared" si="404"/>
        <v>307544635239.86304</v>
      </c>
      <c r="AF812" s="262">
        <f t="shared" si="404"/>
        <v>331779357698.27148</v>
      </c>
      <c r="AG812" s="262">
        <f t="shared" si="404"/>
        <v>373007975789.52777</v>
      </c>
      <c r="AH812" s="262">
        <f t="shared" si="404"/>
        <v>431256171176.73779</v>
      </c>
      <c r="AI812" s="262">
        <f t="shared" si="404"/>
        <v>529194335477.73199</v>
      </c>
      <c r="AJ812" s="262">
        <f t="shared" si="404"/>
        <v>697457751176.52332</v>
      </c>
      <c r="AK812" s="258">
        <f t="shared" si="394"/>
        <v>1000000000000</v>
      </c>
    </row>
    <row r="813" spans="3:39" outlineLevel="1">
      <c r="C813" s="256" t="s">
        <v>291</v>
      </c>
      <c r="D813" s="256"/>
      <c r="E813" s="262"/>
      <c r="F813" s="262"/>
      <c r="G813" s="262"/>
      <c r="H813" s="262"/>
      <c r="I813" s="262"/>
      <c r="J813" s="262"/>
      <c r="K813" s="262"/>
      <c r="L813" s="262"/>
      <c r="M813" s="262"/>
      <c r="N813" s="262"/>
      <c r="O813" s="262">
        <f>(P813+P814)/2/((1+O$64/4))</f>
        <v>657084149015.39551</v>
      </c>
      <c r="P813" s="262">
        <f t="shared" ref="P813:AJ813" si="405">(Q813+Q814)/2/((1+P$64/4))</f>
        <v>633918315708.71899</v>
      </c>
      <c r="Q813" s="262">
        <f t="shared" si="405"/>
        <v>610432984635.29358</v>
      </c>
      <c r="R813" s="262">
        <f t="shared" si="405"/>
        <v>585681931713.49023</v>
      </c>
      <c r="S813" s="262">
        <f t="shared" si="405"/>
        <v>560980587110.23645</v>
      </c>
      <c r="T813" s="262">
        <f t="shared" si="405"/>
        <v>536649766126.75134</v>
      </c>
      <c r="U813" s="262">
        <f t="shared" si="405"/>
        <v>512783430786.2583</v>
      </c>
      <c r="V813" s="262">
        <f t="shared" si="405"/>
        <v>488876261662.45483</v>
      </c>
      <c r="W813" s="262">
        <f t="shared" si="405"/>
        <v>466111517534.51721</v>
      </c>
      <c r="X813" s="262">
        <f t="shared" si="405"/>
        <v>444940919341.44562</v>
      </c>
      <c r="Y813" s="262">
        <f t="shared" si="405"/>
        <v>425732273096.69257</v>
      </c>
      <c r="Z813" s="262">
        <f t="shared" si="405"/>
        <v>408546617045.42645</v>
      </c>
      <c r="AA813" s="262">
        <f t="shared" si="405"/>
        <v>394519827112.50659</v>
      </c>
      <c r="AB813" s="262">
        <f t="shared" si="405"/>
        <v>384512934725.53467</v>
      </c>
      <c r="AC813" s="262">
        <f t="shared" si="405"/>
        <v>379660956453.26349</v>
      </c>
      <c r="AD813" s="262">
        <f t="shared" si="405"/>
        <v>381517555645.94421</v>
      </c>
      <c r="AE813" s="262">
        <f t="shared" si="405"/>
        <v>392426630891.05865</v>
      </c>
      <c r="AF813" s="262">
        <f t="shared" si="405"/>
        <v>416145301007.19348</v>
      </c>
      <c r="AG813" s="262">
        <f t="shared" si="405"/>
        <v>456055977839.36469</v>
      </c>
      <c r="AH813" s="262">
        <f t="shared" si="405"/>
        <v>510990608346.91431</v>
      </c>
      <c r="AI813" s="262">
        <f t="shared" si="405"/>
        <v>600719498802.41919</v>
      </c>
      <c r="AJ813" s="262">
        <f t="shared" si="405"/>
        <v>748566950144.1803</v>
      </c>
      <c r="AK813" s="258">
        <f t="shared" si="394"/>
        <v>1000000000000</v>
      </c>
    </row>
    <row r="814" spans="3:39" outlineLevel="1">
      <c r="C814" s="256" t="s">
        <v>294</v>
      </c>
      <c r="D814" s="256"/>
      <c r="E814" s="262"/>
      <c r="F814" s="262"/>
      <c r="G814" s="262"/>
      <c r="H814" s="262"/>
      <c r="I814" s="262"/>
      <c r="J814" s="262"/>
      <c r="K814" s="262"/>
      <c r="L814" s="262"/>
      <c r="M814" s="262"/>
      <c r="N814" s="262"/>
      <c r="O814" s="262"/>
      <c r="P814" s="262">
        <f>(Q814+Q815)/2/((1+P$65/4))</f>
        <v>700312868790.10742</v>
      </c>
      <c r="Q814" s="262">
        <f t="shared" ref="Q814:AJ814" si="406">(R814+R815)/2/((1+Q$65/4))</f>
        <v>679831373830.13477</v>
      </c>
      <c r="R814" s="262">
        <f t="shared" si="406"/>
        <v>658056037980.47192</v>
      </c>
      <c r="S814" s="262">
        <f t="shared" si="406"/>
        <v>636108265160.22351</v>
      </c>
      <c r="T814" s="262">
        <f t="shared" si="406"/>
        <v>614265277097.13867</v>
      </c>
      <c r="U814" s="262">
        <f t="shared" si="406"/>
        <v>592610872924.01758</v>
      </c>
      <c r="V814" s="262">
        <f t="shared" si="406"/>
        <v>570687157761.48633</v>
      </c>
      <c r="W814" s="262">
        <f t="shared" si="406"/>
        <v>549569401582.93646</v>
      </c>
      <c r="X814" s="262">
        <f t="shared" si="406"/>
        <v>529697970837.96533</v>
      </c>
      <c r="Y814" s="262">
        <f t="shared" si="406"/>
        <v>511451406379.84564</v>
      </c>
      <c r="Z814" s="262">
        <f t="shared" si="406"/>
        <v>494929073152.35168</v>
      </c>
      <c r="AA814" s="262">
        <f t="shared" si="406"/>
        <v>481259230953.14136</v>
      </c>
      <c r="AB814" s="262">
        <f t="shared" si="406"/>
        <v>471330979592.3963</v>
      </c>
      <c r="AC814" s="262">
        <f t="shared" si="406"/>
        <v>466299172274.32391</v>
      </c>
      <c r="AD814" s="262">
        <f t="shared" si="406"/>
        <v>467702074729.78607</v>
      </c>
      <c r="AE814" s="262">
        <f t="shared" si="406"/>
        <v>477775080898.29144</v>
      </c>
      <c r="AF814" s="262">
        <f t="shared" si="406"/>
        <v>499954449851.48315</v>
      </c>
      <c r="AG814" s="262">
        <f t="shared" si="406"/>
        <v>536977215685.71667</v>
      </c>
      <c r="AH814" s="262">
        <f t="shared" si="406"/>
        <v>586897882948.87134</v>
      </c>
      <c r="AI814" s="262">
        <f t="shared" si="406"/>
        <v>666599825157.57837</v>
      </c>
      <c r="AJ814" s="262">
        <f t="shared" si="406"/>
        <v>793597258080.18066</v>
      </c>
      <c r="AK814" s="258">
        <f t="shared" si="394"/>
        <v>1000000000000</v>
      </c>
    </row>
    <row r="815" spans="3:39" outlineLevel="1">
      <c r="C815" s="256" t="s">
        <v>297</v>
      </c>
      <c r="D815" s="256"/>
      <c r="E815" s="262"/>
      <c r="F815" s="262"/>
      <c r="G815" s="262"/>
      <c r="H815" s="262"/>
      <c r="I815" s="262"/>
      <c r="J815" s="262"/>
      <c r="K815" s="262"/>
      <c r="L815" s="262"/>
      <c r="M815" s="262"/>
      <c r="N815" s="262"/>
      <c r="O815" s="262"/>
      <c r="P815" s="262"/>
      <c r="Q815" s="262">
        <f>(R815+R816)/2/((1+Q$66/4))</f>
        <v>739979622372.16724</v>
      </c>
      <c r="R815" s="262">
        <f t="shared" ref="R815:AJ815" si="407">(S815+S816)/2/((1+R$66/4))</f>
        <v>721330526023.23169</v>
      </c>
      <c r="S815" s="262">
        <f t="shared" si="407"/>
        <v>702384828785.71387</v>
      </c>
      <c r="T815" s="262">
        <f t="shared" si="407"/>
        <v>683373468974.48645</v>
      </c>
      <c r="U815" s="262">
        <f t="shared" si="407"/>
        <v>664365792147.73108</v>
      </c>
      <c r="V815" s="262">
        <f t="shared" si="407"/>
        <v>644957036810.35767</v>
      </c>
      <c r="W815" s="262">
        <f t="shared" si="407"/>
        <v>626088576610.85034</v>
      </c>
      <c r="X815" s="262">
        <f t="shared" si="407"/>
        <v>608165217036.94055</v>
      </c>
      <c r="Y815" s="262">
        <f t="shared" si="407"/>
        <v>591548661956.41479</v>
      </c>
      <c r="Z815" s="262">
        <f t="shared" si="407"/>
        <v>576356183200.97058</v>
      </c>
      <c r="AA815" s="262">
        <f t="shared" si="407"/>
        <v>563649019242.84583</v>
      </c>
      <c r="AB815" s="262">
        <f t="shared" si="407"/>
        <v>554288735714.39404</v>
      </c>
      <c r="AC815" s="262">
        <f t="shared" si="407"/>
        <v>549385572859.3493</v>
      </c>
      <c r="AD815" s="262">
        <f t="shared" si="407"/>
        <v>550391317941.47046</v>
      </c>
      <c r="AE815" s="262">
        <f t="shared" si="407"/>
        <v>559356437692.63196</v>
      </c>
      <c r="AF815" s="262">
        <f t="shared" si="407"/>
        <v>579326080483.50269</v>
      </c>
      <c r="AG815" s="262">
        <f t="shared" si="407"/>
        <v>612465700270.68848</v>
      </c>
      <c r="AH815" s="262">
        <f t="shared" si="407"/>
        <v>656432658620.65076</v>
      </c>
      <c r="AI815" s="262">
        <f t="shared" si="407"/>
        <v>725387639852.08057</v>
      </c>
      <c r="AJ815" s="262">
        <f t="shared" si="407"/>
        <v>832368854048.52393</v>
      </c>
      <c r="AK815" s="258">
        <f t="shared" si="394"/>
        <v>1000000000000</v>
      </c>
    </row>
    <row r="816" spans="3:39" outlineLevel="1">
      <c r="C816" s="256" t="s">
        <v>300</v>
      </c>
      <c r="D816" s="256"/>
      <c r="E816" s="262"/>
      <c r="F816" s="262"/>
      <c r="G816" s="262"/>
      <c r="H816" s="262"/>
      <c r="I816" s="262"/>
      <c r="J816" s="262"/>
      <c r="K816" s="262"/>
      <c r="L816" s="262"/>
      <c r="M816" s="262"/>
      <c r="N816" s="262"/>
      <c r="O816" s="262"/>
      <c r="P816" s="262"/>
      <c r="Q816" s="262"/>
      <c r="R816" s="262">
        <f>(S816+S817)/2/((1+R$67/4))</f>
        <v>775252625549.15967</v>
      </c>
      <c r="S816" s="262">
        <f t="shared" ref="S816:AJ816" si="408">(T816+T817)/2/((1+S$67/4))</f>
        <v>759272778657.61499</v>
      </c>
      <c r="T816" s="262">
        <f t="shared" si="408"/>
        <v>743132261050.62195</v>
      </c>
      <c r="U816" s="262">
        <f t="shared" si="408"/>
        <v>726885803202.90833</v>
      </c>
      <c r="V816" s="262">
        <f t="shared" si="408"/>
        <v>710183757129.69409</v>
      </c>
      <c r="W816" s="262">
        <f t="shared" si="408"/>
        <v>693827032878.80627</v>
      </c>
      <c r="X816" s="262">
        <f t="shared" si="408"/>
        <v>678172210571.80627</v>
      </c>
      <c r="Y816" s="262">
        <f t="shared" si="408"/>
        <v>663547188229.61951</v>
      </c>
      <c r="Z816" s="262">
        <f t="shared" si="408"/>
        <v>650072018522.97668</v>
      </c>
      <c r="AA816" s="262">
        <f t="shared" si="408"/>
        <v>638703112831.823</v>
      </c>
      <c r="AB816" s="262">
        <f t="shared" si="408"/>
        <v>630235021753.08936</v>
      </c>
      <c r="AC816" s="262">
        <f t="shared" si="408"/>
        <v>625687367654.41577</v>
      </c>
      <c r="AD816" s="262">
        <f t="shared" si="408"/>
        <v>626376694394.5813</v>
      </c>
      <c r="AE816" s="262">
        <f t="shared" si="408"/>
        <v>634122771526.31848</v>
      </c>
      <c r="AF816" s="262">
        <f t="shared" si="408"/>
        <v>651553778674.88477</v>
      </c>
      <c r="AG816" s="262">
        <f t="shared" si="408"/>
        <v>680356710731.672</v>
      </c>
      <c r="AH816" s="262">
        <f t="shared" si="408"/>
        <v>718088430239.95776</v>
      </c>
      <c r="AI816" s="262">
        <f t="shared" si="408"/>
        <v>776446192374.70557</v>
      </c>
      <c r="AJ816" s="262">
        <f t="shared" si="408"/>
        <v>865095473652.42432</v>
      </c>
      <c r="AK816" s="258">
        <f t="shared" si="394"/>
        <v>1000000000000</v>
      </c>
    </row>
    <row r="817" spans="3:37" outlineLevel="1">
      <c r="C817" s="256" t="s">
        <v>303</v>
      </c>
      <c r="D817" s="256"/>
      <c r="E817" s="262"/>
      <c r="F817" s="262"/>
      <c r="G817" s="262"/>
      <c r="H817" s="262"/>
      <c r="I817" s="262"/>
      <c r="J817" s="262"/>
      <c r="K817" s="262"/>
      <c r="L817" s="262"/>
      <c r="M817" s="262"/>
      <c r="N817" s="262"/>
      <c r="O817" s="262"/>
      <c r="P817" s="262"/>
      <c r="Q817" s="262"/>
      <c r="R817" s="262"/>
      <c r="S817" s="262">
        <f>(T817+T818)/2/((1+S$68/4))</f>
        <v>807041580999.92212</v>
      </c>
      <c r="T817" s="262">
        <f t="shared" ref="T817:AJ817" si="409">(U817+U818)/2/((1+T$68/4))</f>
        <v>793607261878.80042</v>
      </c>
      <c r="U817" s="262">
        <f t="shared" si="409"/>
        <v>780012566833.11804</v>
      </c>
      <c r="V817" s="262">
        <f t="shared" si="409"/>
        <v>765961554772.15942</v>
      </c>
      <c r="W817" s="262">
        <f t="shared" si="409"/>
        <v>752120863451.79883</v>
      </c>
      <c r="X817" s="262">
        <f t="shared" si="409"/>
        <v>738794862503.11792</v>
      </c>
      <c r="Y817" s="262">
        <f t="shared" si="409"/>
        <v>726269601955.91541</v>
      </c>
      <c r="Z817" s="262">
        <f t="shared" si="409"/>
        <v>714658267223.62842</v>
      </c>
      <c r="AA817" s="262">
        <f t="shared" si="409"/>
        <v>704794390610.29224</v>
      </c>
      <c r="AB817" s="262">
        <f t="shared" si="409"/>
        <v>697382926874.45557</v>
      </c>
      <c r="AC817" s="262">
        <f t="shared" si="409"/>
        <v>693326639589.69873</v>
      </c>
      <c r="AD817" s="262">
        <f t="shared" si="409"/>
        <v>693781004117.88342</v>
      </c>
      <c r="AE817" s="262">
        <f t="shared" si="409"/>
        <v>700317304747.31384</v>
      </c>
      <c r="AF817" s="262">
        <f t="shared" si="409"/>
        <v>715154826758.21155</v>
      </c>
      <c r="AG817" s="262">
        <f t="shared" si="409"/>
        <v>739595005252.33215</v>
      </c>
      <c r="AH817" s="262">
        <f t="shared" si="409"/>
        <v>771295834467.19446</v>
      </c>
      <c r="AI817" s="262">
        <f t="shared" si="409"/>
        <v>819797293454.75781</v>
      </c>
      <c r="AJ817" s="262">
        <f t="shared" si="409"/>
        <v>892259884100.08728</v>
      </c>
      <c r="AK817" s="258">
        <f t="shared" si="394"/>
        <v>1000000000000</v>
      </c>
    </row>
    <row r="818" spans="3:37" outlineLevel="1">
      <c r="C818" s="256" t="s">
        <v>306</v>
      </c>
      <c r="D818" s="256"/>
      <c r="E818" s="262"/>
      <c r="F818" s="262"/>
      <c r="G818" s="262"/>
      <c r="H818" s="262"/>
      <c r="I818" s="262"/>
      <c r="J818" s="262"/>
      <c r="K818" s="262"/>
      <c r="L818" s="262"/>
      <c r="M818" s="262"/>
      <c r="N818" s="262"/>
      <c r="O818" s="262"/>
      <c r="P818" s="262"/>
      <c r="Q818" s="262"/>
      <c r="R818" s="262"/>
      <c r="S818" s="262"/>
      <c r="T818" s="262">
        <f>(U818+U819)/2/((1+T$69/4))</f>
        <v>835450286678.88757</v>
      </c>
      <c r="U818" s="262">
        <f t="shared" ref="U818:AJ818" si="410">(V818+V819)/2/((1+U$69/4))</f>
        <v>824264483168.91602</v>
      </c>
      <c r="V818" s="262">
        <f t="shared" si="410"/>
        <v>812654329256.77979</v>
      </c>
      <c r="W818" s="262">
        <f t="shared" si="410"/>
        <v>801165472971.62158</v>
      </c>
      <c r="X818" s="262">
        <f t="shared" si="410"/>
        <v>790051695298.88379</v>
      </c>
      <c r="Y818" s="262">
        <f t="shared" si="410"/>
        <v>779555521264.97473</v>
      </c>
      <c r="Z818" s="262">
        <f t="shared" si="410"/>
        <v>769778099567.18384</v>
      </c>
      <c r="AA818" s="262">
        <f t="shared" si="410"/>
        <v>761427072159.66699</v>
      </c>
      <c r="AB818" s="262">
        <f t="shared" si="410"/>
        <v>755109294726.42932</v>
      </c>
      <c r="AC818" s="262">
        <f t="shared" si="410"/>
        <v>751601173302.60974</v>
      </c>
      <c r="AD818" s="262">
        <f t="shared" si="410"/>
        <v>751890340697.59644</v>
      </c>
      <c r="AE818" s="262">
        <f t="shared" si="410"/>
        <v>757303341200.01746</v>
      </c>
      <c r="AF818" s="262">
        <f t="shared" si="410"/>
        <v>769681012953.15759</v>
      </c>
      <c r="AG818" s="262">
        <f t="shared" si="410"/>
        <v>790021771450.41919</v>
      </c>
      <c r="AH818" s="262">
        <f t="shared" si="410"/>
        <v>816202299882.7439</v>
      </c>
      <c r="AI818" s="262">
        <f t="shared" si="410"/>
        <v>855921770604.69714</v>
      </c>
      <c r="AJ818" s="262">
        <f t="shared" si="410"/>
        <v>914495092933.98596</v>
      </c>
      <c r="AK818" s="258">
        <f t="shared" si="394"/>
        <v>1000000000000</v>
      </c>
    </row>
    <row r="819" spans="3:37" outlineLevel="1">
      <c r="C819" s="256" t="s">
        <v>309</v>
      </c>
      <c r="D819" s="256"/>
      <c r="E819" s="262"/>
      <c r="F819" s="262"/>
      <c r="G819" s="262"/>
      <c r="H819" s="262"/>
      <c r="I819" s="262"/>
      <c r="J819" s="262"/>
      <c r="K819" s="262"/>
      <c r="L819" s="262"/>
      <c r="M819" s="262"/>
      <c r="N819" s="262"/>
      <c r="O819" s="262"/>
      <c r="P819" s="262"/>
      <c r="Q819" s="262"/>
      <c r="R819" s="262"/>
      <c r="S819" s="262"/>
      <c r="T819" s="262"/>
      <c r="U819" s="262">
        <f>(V819+V820)/2/((1+U$70/4))</f>
        <v>860544641615.69287</v>
      </c>
      <c r="V819" s="262">
        <f t="shared" ref="V819:AJ819" si="411">(W819+W820)/2/((1+V$70/4))</f>
        <v>851086608312.73682</v>
      </c>
      <c r="W819" s="262">
        <f t="shared" si="411"/>
        <v>841693678648.10925</v>
      </c>
      <c r="X819" s="262">
        <f t="shared" si="411"/>
        <v>832573760288.88696</v>
      </c>
      <c r="Y819" s="262">
        <f t="shared" si="411"/>
        <v>823928119230.44849</v>
      </c>
      <c r="Z819" s="262">
        <f t="shared" si="411"/>
        <v>815843864832.45349</v>
      </c>
      <c r="AA819" s="262">
        <f t="shared" si="411"/>
        <v>808909585445.81079</v>
      </c>
      <c r="AB819" s="262">
        <f t="shared" si="411"/>
        <v>803635521036.09839</v>
      </c>
      <c r="AC819" s="262">
        <f t="shared" si="411"/>
        <v>800674250930.14075</v>
      </c>
      <c r="AD819" s="262">
        <f t="shared" si="411"/>
        <v>800852247723.90527</v>
      </c>
      <c r="AE819" s="262">
        <f t="shared" si="411"/>
        <v>805269224304.84753</v>
      </c>
      <c r="AF819" s="262">
        <f t="shared" si="411"/>
        <v>815430202544.85596</v>
      </c>
      <c r="AG819" s="262">
        <f t="shared" si="411"/>
        <v>832099150569.58289</v>
      </c>
      <c r="AH819" s="262">
        <f t="shared" si="411"/>
        <v>853425090784.776</v>
      </c>
      <c r="AI819" s="262">
        <f t="shared" si="411"/>
        <v>885568536411.65112</v>
      </c>
      <c r="AJ819" s="262">
        <f t="shared" si="411"/>
        <v>932488648436.48718</v>
      </c>
      <c r="AK819" s="258">
        <f t="shared" si="394"/>
        <v>1000000000000</v>
      </c>
    </row>
    <row r="820" spans="3:37" outlineLevel="1">
      <c r="C820" s="256" t="s">
        <v>312</v>
      </c>
      <c r="D820" s="256"/>
      <c r="E820" s="262"/>
      <c r="F820" s="262"/>
      <c r="G820" s="262"/>
      <c r="H820" s="262"/>
      <c r="I820" s="262"/>
      <c r="J820" s="262"/>
      <c r="K820" s="262"/>
      <c r="L820" s="262"/>
      <c r="M820" s="262"/>
      <c r="N820" s="262"/>
      <c r="O820" s="262"/>
      <c r="P820" s="262"/>
      <c r="Q820" s="262"/>
      <c r="R820" s="262"/>
      <c r="S820" s="262"/>
      <c r="T820" s="262"/>
      <c r="U820" s="262"/>
      <c r="V820" s="262">
        <f>(W820+W821)/2/((1+V$71/4))</f>
        <v>882300148614.86987</v>
      </c>
      <c r="W820" s="262">
        <f t="shared" ref="W820:AJ820" si="412">(X820+X821)/2/((1+W$71/4))</f>
        <v>874712025634.58484</v>
      </c>
      <c r="X820" s="262">
        <f t="shared" si="412"/>
        <v>867323099731.63525</v>
      </c>
      <c r="Y820" s="262">
        <f t="shared" si="412"/>
        <v>860297713393.67798</v>
      </c>
      <c r="Z820" s="262">
        <f t="shared" si="412"/>
        <v>853708924144.06152</v>
      </c>
      <c r="AA820" s="262">
        <f t="shared" si="412"/>
        <v>848038541360.80139</v>
      </c>
      <c r="AB820" s="262">
        <f t="shared" si="412"/>
        <v>843707761581.76819</v>
      </c>
      <c r="AC820" s="262">
        <f t="shared" si="412"/>
        <v>841255268720.53613</v>
      </c>
      <c r="AD820" s="262">
        <f t="shared" si="412"/>
        <v>841361124350.18347</v>
      </c>
      <c r="AE820" s="262">
        <f t="shared" si="412"/>
        <v>844923783559.36865</v>
      </c>
      <c r="AF820" s="262">
        <f t="shared" si="412"/>
        <v>853159533881.25232</v>
      </c>
      <c r="AG820" s="262">
        <f t="shared" si="412"/>
        <v>866652581630.55811</v>
      </c>
      <c r="AH820" s="262">
        <f t="shared" si="412"/>
        <v>883834834135.04065</v>
      </c>
      <c r="AI820" s="262">
        <f t="shared" si="412"/>
        <v>909601639705.0802</v>
      </c>
      <c r="AJ820" s="262">
        <f t="shared" si="412"/>
        <v>946915461530.21008</v>
      </c>
      <c r="AK820" s="258">
        <f t="shared" si="394"/>
        <v>1000000000000</v>
      </c>
    </row>
    <row r="821" spans="3:37" outlineLevel="1">
      <c r="C821" s="256" t="s">
        <v>315</v>
      </c>
      <c r="D821" s="256"/>
      <c r="E821" s="262"/>
      <c r="F821" s="262"/>
      <c r="G821" s="262"/>
      <c r="H821" s="262"/>
      <c r="I821" s="262"/>
      <c r="J821" s="262"/>
      <c r="K821" s="262"/>
      <c r="L821" s="262"/>
      <c r="M821" s="262"/>
      <c r="N821" s="262"/>
      <c r="O821" s="262"/>
      <c r="P821" s="262"/>
      <c r="Q821" s="262"/>
      <c r="R821" s="262"/>
      <c r="S821" s="262"/>
      <c r="T821" s="262"/>
      <c r="U821" s="262"/>
      <c r="V821" s="262"/>
      <c r="W821" s="262">
        <f>(X821+X822)/2/((1+W$72/4))</f>
        <v>901313029349.6272</v>
      </c>
      <c r="X821" s="262">
        <f t="shared" ref="X821:AJ821" si="413">(Y821+Y822)/2/((1+X$72/4))</f>
        <v>895386167330.36926</v>
      </c>
      <c r="Y821" s="262">
        <f t="shared" si="413"/>
        <v>889737887588.29443</v>
      </c>
      <c r="Z821" s="262">
        <f t="shared" si="413"/>
        <v>884428285254.84802</v>
      </c>
      <c r="AA821" s="262">
        <f t="shared" si="413"/>
        <v>879846888624.64832</v>
      </c>
      <c r="AB821" s="262">
        <f t="shared" si="413"/>
        <v>876336451484.39197</v>
      </c>
      <c r="AC821" s="262">
        <f t="shared" si="413"/>
        <v>874335388475.66687</v>
      </c>
      <c r="AD821" s="262">
        <f t="shared" si="413"/>
        <v>874395891350.46155</v>
      </c>
      <c r="AE821" s="262">
        <f t="shared" si="413"/>
        <v>877243513428.76245</v>
      </c>
      <c r="AF821" s="262">
        <f t="shared" si="413"/>
        <v>883852169042.97192</v>
      </c>
      <c r="AG821" s="262">
        <f t="shared" si="413"/>
        <v>894668848419.927</v>
      </c>
      <c r="AH821" s="262">
        <f t="shared" si="413"/>
        <v>908393059833.81262</v>
      </c>
      <c r="AI821" s="262">
        <f t="shared" si="413"/>
        <v>928893313402.97351</v>
      </c>
      <c r="AJ821" s="262">
        <f t="shared" si="413"/>
        <v>958396887645.48853</v>
      </c>
      <c r="AK821" s="258">
        <f t="shared" si="394"/>
        <v>1000000000000</v>
      </c>
    </row>
    <row r="822" spans="3:37" outlineLevel="1">
      <c r="C822" s="256" t="s">
        <v>764</v>
      </c>
      <c r="D822" s="256"/>
      <c r="E822" s="262"/>
      <c r="F822" s="262"/>
      <c r="G822" s="262"/>
      <c r="H822" s="262"/>
      <c r="I822" s="262"/>
      <c r="J822" s="262"/>
      <c r="K822" s="262"/>
      <c r="L822" s="262"/>
      <c r="M822" s="262"/>
      <c r="N822" s="262"/>
      <c r="O822" s="262"/>
      <c r="P822" s="262"/>
      <c r="Q822" s="262"/>
      <c r="R822" s="262"/>
      <c r="S822" s="262"/>
      <c r="T822" s="262"/>
      <c r="U822" s="262"/>
      <c r="V822" s="262"/>
      <c r="W822" s="262"/>
      <c r="X822" s="262">
        <f>(Y822+Y823)/2/((1+X$73/4))</f>
        <v>917839815433.578</v>
      </c>
      <c r="Y822" s="262">
        <f t="shared" ref="Y822:AJ822" si="414">(Z822+Z823)/2/((1+Y$73/4))</f>
        <v>913336420577.36133</v>
      </c>
      <c r="Z822" s="262">
        <f t="shared" si="414"/>
        <v>909095364773.94275</v>
      </c>
      <c r="AA822" s="262">
        <f t="shared" si="414"/>
        <v>905428539013.98047</v>
      </c>
      <c r="AB822" s="262">
        <f t="shared" si="414"/>
        <v>902611776716.41748</v>
      </c>
      <c r="AC822" s="262">
        <f t="shared" si="414"/>
        <v>900997958340.40234</v>
      </c>
      <c r="AD822" s="262">
        <f t="shared" si="414"/>
        <v>901030781439.99438</v>
      </c>
      <c r="AE822" s="262">
        <f t="shared" si="414"/>
        <v>903290814574.75684</v>
      </c>
      <c r="AF822" s="262">
        <f t="shared" si="414"/>
        <v>908552218584.03772</v>
      </c>
      <c r="AG822" s="262">
        <f t="shared" si="414"/>
        <v>917157400756.62268</v>
      </c>
      <c r="AH822" s="262">
        <f t="shared" si="414"/>
        <v>928044943735.16614</v>
      </c>
      <c r="AI822" s="262">
        <f t="shared" si="414"/>
        <v>944258468282.67468</v>
      </c>
      <c r="AJ822" s="262">
        <f t="shared" si="414"/>
        <v>967480327808.61072</v>
      </c>
      <c r="AK822" s="258">
        <f t="shared" si="394"/>
        <v>1000000000000</v>
      </c>
    </row>
    <row r="823" spans="3:37" outlineLevel="1">
      <c r="C823" s="256" t="s">
        <v>765</v>
      </c>
      <c r="D823" s="256"/>
      <c r="E823" s="262"/>
      <c r="F823" s="262"/>
      <c r="G823" s="262"/>
      <c r="H823" s="262"/>
      <c r="I823" s="262"/>
      <c r="J823" s="262"/>
      <c r="K823" s="262"/>
      <c r="L823" s="262"/>
      <c r="M823" s="262"/>
      <c r="N823" s="262"/>
      <c r="O823" s="262"/>
      <c r="P823" s="262"/>
      <c r="Q823" s="262"/>
      <c r="R823" s="262"/>
      <c r="S823" s="262"/>
      <c r="T823" s="262"/>
      <c r="U823" s="262"/>
      <c r="V823" s="262"/>
      <c r="W823" s="262"/>
      <c r="X823" s="262"/>
      <c r="Y823" s="262">
        <f>(Z823+Z824)/2/((1+Y$74/4))</f>
        <v>932107819990.51196</v>
      </c>
      <c r="Z823" s="262">
        <f t="shared" ref="Z823:AJ823" si="415">(AA823+AA824)/2/((1+Z$74/4))</f>
        <v>928743612307.73071</v>
      </c>
      <c r="AA823" s="262">
        <f t="shared" si="415"/>
        <v>925830317123.72791</v>
      </c>
      <c r="AB823" s="262">
        <f t="shared" si="415"/>
        <v>923588001719.6814</v>
      </c>
      <c r="AC823" s="262">
        <f t="shared" si="415"/>
        <v>922298256830.28979</v>
      </c>
      <c r="AD823" s="262">
        <f t="shared" si="415"/>
        <v>922314690662.20923</v>
      </c>
      <c r="AE823" s="262">
        <f t="shared" si="415"/>
        <v>924098512644.56482</v>
      </c>
      <c r="AF823" s="262">
        <f t="shared" si="415"/>
        <v>928261566443.51233</v>
      </c>
      <c r="AG823" s="262">
        <f t="shared" si="415"/>
        <v>935066523568.46277</v>
      </c>
      <c r="AH823" s="262">
        <f t="shared" si="415"/>
        <v>943657569327.61047</v>
      </c>
      <c r="AI823" s="262">
        <f t="shared" si="415"/>
        <v>956421001340.72278</v>
      </c>
      <c r="AJ823" s="262">
        <f t="shared" si="415"/>
        <v>974633022304.3324</v>
      </c>
      <c r="AK823" s="258">
        <f t="shared" si="394"/>
        <v>1000000000000</v>
      </c>
    </row>
    <row r="824" spans="3:37" outlineLevel="1">
      <c r="C824" s="256" t="s">
        <v>766</v>
      </c>
      <c r="D824" s="256"/>
      <c r="E824" s="262"/>
      <c r="F824" s="262"/>
      <c r="G824" s="262"/>
      <c r="H824" s="262"/>
      <c r="I824" s="262"/>
      <c r="J824" s="262"/>
      <c r="K824" s="262"/>
      <c r="L824" s="262"/>
      <c r="M824" s="262"/>
      <c r="N824" s="262"/>
      <c r="O824" s="262"/>
      <c r="P824" s="262"/>
      <c r="Q824" s="262"/>
      <c r="R824" s="262"/>
      <c r="S824" s="262"/>
      <c r="T824" s="262"/>
      <c r="U824" s="262"/>
      <c r="V824" s="262"/>
      <c r="W824" s="262"/>
      <c r="X824" s="262"/>
      <c r="Y824" s="262"/>
      <c r="Z824" s="262">
        <f>(AA824+AA825)/2/((1+Z$75/4))</f>
        <v>944295954027.47705</v>
      </c>
      <c r="AA824" s="262">
        <f t="shared" ref="AA824:AJ824" si="416">(AB824+AB825)/2/((1+AA$75/4))</f>
        <v>941994593053.23926</v>
      </c>
      <c r="AB824" s="262">
        <f t="shared" si="416"/>
        <v>940220571810.60962</v>
      </c>
      <c r="AC824" s="262">
        <f t="shared" si="416"/>
        <v>939197086435.49219</v>
      </c>
      <c r="AD824" s="262">
        <f t="shared" si="416"/>
        <v>939204146992.77942</v>
      </c>
      <c r="AE824" s="262">
        <f t="shared" si="416"/>
        <v>940606071611.10608</v>
      </c>
      <c r="AF824" s="262">
        <f t="shared" si="416"/>
        <v>943884238293.8645</v>
      </c>
      <c r="AG824" s="262">
        <f t="shared" si="416"/>
        <v>949240446839.81812</v>
      </c>
      <c r="AH824" s="262">
        <f t="shared" si="416"/>
        <v>955991043187.29858</v>
      </c>
      <c r="AI824" s="262">
        <f t="shared" si="416"/>
        <v>966001839900.90491</v>
      </c>
      <c r="AJ824" s="262">
        <f t="shared" si="416"/>
        <v>980244607798.29236</v>
      </c>
      <c r="AK824" s="258">
        <f t="shared" si="394"/>
        <v>1000000000000</v>
      </c>
    </row>
    <row r="825" spans="3:37" outlineLevel="1">
      <c r="C825" s="256" t="s">
        <v>767</v>
      </c>
      <c r="D825" s="256"/>
      <c r="E825" s="262"/>
      <c r="F825" s="262"/>
      <c r="G825" s="262"/>
      <c r="H825" s="262"/>
      <c r="I825" s="262"/>
      <c r="J825" s="262"/>
      <c r="K825" s="262"/>
      <c r="L825" s="262"/>
      <c r="M825" s="262"/>
      <c r="N825" s="262"/>
      <c r="O825" s="262"/>
      <c r="P825" s="262"/>
      <c r="Q825" s="262"/>
      <c r="R825" s="262"/>
      <c r="S825" s="262"/>
      <c r="T825" s="262"/>
      <c r="U825" s="262"/>
      <c r="V825" s="262"/>
      <c r="W825" s="262"/>
      <c r="X825" s="262"/>
      <c r="Y825" s="262"/>
      <c r="Z825" s="262"/>
      <c r="AA825" s="262">
        <f>(AB825+AB826)/2/((1+AA$76/4))</f>
        <v>954736092887.21826</v>
      </c>
      <c r="AB825" s="262">
        <f t="shared" ref="AB825:AJ825" si="417">(AC825+AC826)/2/((1+AB$76/4))</f>
        <v>953339303506.47607</v>
      </c>
      <c r="AC825" s="262">
        <f t="shared" si="417"/>
        <v>952531564682.37354</v>
      </c>
      <c r="AD825" s="262">
        <f t="shared" si="417"/>
        <v>952533500797.82861</v>
      </c>
      <c r="AE825" s="262">
        <f t="shared" si="417"/>
        <v>953631620728.90613</v>
      </c>
      <c r="AF825" s="262">
        <f t="shared" si="417"/>
        <v>956203318673.62109</v>
      </c>
      <c r="AG825" s="262">
        <f t="shared" si="417"/>
        <v>960403841838.41907</v>
      </c>
      <c r="AH825" s="262">
        <f t="shared" si="417"/>
        <v>965690942254.48181</v>
      </c>
      <c r="AI825" s="262">
        <f t="shared" si="417"/>
        <v>973520339006.39319</v>
      </c>
      <c r="AJ825" s="262">
        <f t="shared" si="417"/>
        <v>984634390789.96448</v>
      </c>
      <c r="AK825" s="258">
        <f t="shared" si="394"/>
        <v>1000000000000</v>
      </c>
    </row>
    <row r="826" spans="3:37" outlineLevel="1">
      <c r="C826" s="256" t="s">
        <v>768</v>
      </c>
      <c r="D826" s="256"/>
      <c r="E826" s="262"/>
      <c r="F826" s="262"/>
      <c r="G826" s="262"/>
      <c r="H826" s="262"/>
      <c r="I826" s="262"/>
      <c r="J826" s="262"/>
      <c r="K826" s="262"/>
      <c r="L826" s="262"/>
      <c r="M826" s="262"/>
      <c r="N826" s="262"/>
      <c r="O826" s="262"/>
      <c r="P826" s="262"/>
      <c r="Q826" s="262"/>
      <c r="R826" s="262"/>
      <c r="S826" s="262"/>
      <c r="T826" s="262"/>
      <c r="U826" s="262"/>
      <c r="V826" s="262"/>
      <c r="W826" s="262"/>
      <c r="X826" s="262"/>
      <c r="Y826" s="262"/>
      <c r="Z826" s="262"/>
      <c r="AA826" s="262"/>
      <c r="AB826" s="262">
        <f>(AC826+AC827)/2/((1+AB$77/4))</f>
        <v>963643950956.47046</v>
      </c>
      <c r="AC826" s="262">
        <f t="shared" ref="AC826:AJ826" si="418">(AD826+AD827)/2/((1+AC$77/4))</f>
        <v>963009198312.19702</v>
      </c>
      <c r="AD826" s="262">
        <f t="shared" si="418"/>
        <v>963008515929.69189</v>
      </c>
      <c r="AE826" s="262">
        <f t="shared" si="418"/>
        <v>963866443506.17004</v>
      </c>
      <c r="AF826" s="262">
        <f t="shared" si="418"/>
        <v>965878036878.59155</v>
      </c>
      <c r="AG826" s="262">
        <f t="shared" si="418"/>
        <v>969162874629.70239</v>
      </c>
      <c r="AH826" s="262">
        <f t="shared" si="418"/>
        <v>973293216460.57422</v>
      </c>
      <c r="AI826" s="262">
        <f t="shared" si="418"/>
        <v>979402915424.89307</v>
      </c>
      <c r="AJ826" s="262">
        <f t="shared" si="418"/>
        <v>988060614899.36169</v>
      </c>
      <c r="AK826" s="258">
        <f t="shared" si="394"/>
        <v>1000000000000</v>
      </c>
    </row>
    <row r="827" spans="3:37" outlineLevel="1">
      <c r="C827" s="256" t="s">
        <v>769</v>
      </c>
      <c r="D827" s="256"/>
      <c r="E827" s="262"/>
      <c r="F827" s="262"/>
      <c r="G827" s="262"/>
      <c r="H827" s="262"/>
      <c r="I827" s="262"/>
      <c r="J827" s="262"/>
      <c r="K827" s="262"/>
      <c r="L827" s="262"/>
      <c r="M827" s="262"/>
      <c r="N827" s="262"/>
      <c r="O827" s="262"/>
      <c r="P827" s="262"/>
      <c r="Q827" s="262"/>
      <c r="R827" s="262"/>
      <c r="S827" s="262"/>
      <c r="T827" s="262"/>
      <c r="U827" s="262"/>
      <c r="V827" s="262"/>
      <c r="W827" s="262"/>
      <c r="X827" s="262"/>
      <c r="Y827" s="262"/>
      <c r="Z827" s="262"/>
      <c r="AA827" s="262"/>
      <c r="AB827" s="262"/>
      <c r="AC827" s="262">
        <f>(AD827+AD828)/2/((1+AC$78/4))</f>
        <v>971215070869.12988</v>
      </c>
      <c r="AD827" s="262">
        <f t="shared" ref="AD827:AJ827" si="419">(AE827+AE828)/2/((1+AD$78/4))</f>
        <v>971213203856.36182</v>
      </c>
      <c r="AE827" s="262">
        <f t="shared" si="419"/>
        <v>971882131503.56653</v>
      </c>
      <c r="AF827" s="262">
        <f t="shared" si="419"/>
        <v>973452039299.88281</v>
      </c>
      <c r="AG827" s="262">
        <f t="shared" si="419"/>
        <v>976015127569.46704</v>
      </c>
      <c r="AH827" s="262">
        <f t="shared" si="419"/>
        <v>979235403526.13416</v>
      </c>
      <c r="AI827" s="262">
        <f t="shared" si="419"/>
        <v>983994861938.94189</v>
      </c>
      <c r="AJ827" s="262">
        <f t="shared" si="419"/>
        <v>990730051999.42358</v>
      </c>
      <c r="AK827" s="258">
        <f t="shared" si="394"/>
        <v>1000000000000</v>
      </c>
    </row>
    <row r="828" spans="3:37" outlineLevel="1">
      <c r="C828" s="256" t="s">
        <v>770</v>
      </c>
      <c r="D828" s="256"/>
      <c r="E828" s="262"/>
      <c r="F828" s="262"/>
      <c r="G828" s="262"/>
      <c r="H828" s="262"/>
      <c r="I828" s="262"/>
      <c r="J828" s="262"/>
      <c r="K828" s="262"/>
      <c r="L828" s="262"/>
      <c r="M828" s="262"/>
      <c r="N828" s="262"/>
      <c r="O828" s="262"/>
      <c r="P828" s="262"/>
      <c r="Q828" s="262"/>
      <c r="R828" s="262"/>
      <c r="S828" s="262"/>
      <c r="T828" s="262"/>
      <c r="U828" s="262"/>
      <c r="V828" s="262"/>
      <c r="W828" s="262"/>
      <c r="X828" s="262"/>
      <c r="Y828" s="262"/>
      <c r="Z828" s="262"/>
      <c r="AA828" s="262"/>
      <c r="AB828" s="262"/>
      <c r="AC828" s="262"/>
      <c r="AD828" s="262">
        <f>(AE828+AE829)/2/((1+AD$79/4))</f>
        <v>977623106817.04431</v>
      </c>
      <c r="AE828" s="262">
        <f t="shared" ref="AE828:AJ828" si="420">(AF828+AF829)/2/((1+AE$79/4))</f>
        <v>978143859027.54932</v>
      </c>
      <c r="AF828" s="262">
        <f t="shared" si="420"/>
        <v>979366902879.75598</v>
      </c>
      <c r="AG828" s="262">
        <f t="shared" si="420"/>
        <v>981363390144.5957</v>
      </c>
      <c r="AH828" s="262">
        <f t="shared" si="420"/>
        <v>983870253719.08362</v>
      </c>
      <c r="AI828" s="262">
        <f t="shared" si="420"/>
        <v>987572873282.51355</v>
      </c>
      <c r="AJ828" s="262">
        <f t="shared" si="420"/>
        <v>992806994728.27222</v>
      </c>
      <c r="AK828" s="258">
        <f t="shared" si="394"/>
        <v>1000000000000</v>
      </c>
    </row>
    <row r="829" spans="3:37" outlineLevel="1">
      <c r="C829" s="256" t="s">
        <v>771</v>
      </c>
      <c r="D829" s="256"/>
      <c r="E829" s="262"/>
      <c r="F829" s="262"/>
      <c r="G829" s="262"/>
      <c r="H829" s="262"/>
      <c r="I829" s="262"/>
      <c r="J829" s="262"/>
      <c r="K829" s="262"/>
      <c r="L829" s="262"/>
      <c r="M829" s="262"/>
      <c r="N829" s="262"/>
      <c r="O829" s="262"/>
      <c r="P829" s="262"/>
      <c r="Q829" s="262"/>
      <c r="R829" s="262"/>
      <c r="S829" s="262"/>
      <c r="T829" s="262"/>
      <c r="U829" s="262"/>
      <c r="V829" s="262"/>
      <c r="W829" s="262"/>
      <c r="X829" s="262"/>
      <c r="Y829" s="262"/>
      <c r="Z829" s="262"/>
      <c r="AA829" s="262"/>
      <c r="AB829" s="262"/>
      <c r="AC829" s="262"/>
      <c r="AD829" s="262"/>
      <c r="AE829" s="262">
        <f>(AF829+AF830)/2/((1+AE$80/4))</f>
        <v>983025743149.8385</v>
      </c>
      <c r="AF829" s="262">
        <f t="shared" ref="AF829:AJ829" si="421">(AG829+AG830)/2/((1+AF$80/4))</f>
        <v>983977257417.62939</v>
      </c>
      <c r="AG829" s="262">
        <f t="shared" si="421"/>
        <v>985530323001.66284</v>
      </c>
      <c r="AH829" s="262">
        <f t="shared" si="421"/>
        <v>987479487044.31494</v>
      </c>
      <c r="AI829" s="262">
        <f t="shared" si="421"/>
        <v>990356920292.12805</v>
      </c>
      <c r="AJ829" s="262">
        <f t="shared" si="421"/>
        <v>994421216330.83228</v>
      </c>
      <c r="AK829" s="258">
        <f t="shared" si="394"/>
        <v>1000000000000</v>
      </c>
    </row>
    <row r="830" spans="3:37" outlineLevel="1">
      <c r="C830" s="256" t="s">
        <v>772</v>
      </c>
      <c r="D830" s="256"/>
      <c r="E830" s="262"/>
      <c r="F830" s="262"/>
      <c r="G830" s="262"/>
      <c r="H830" s="262"/>
      <c r="I830" s="262"/>
      <c r="J830" s="262"/>
      <c r="K830" s="262"/>
      <c r="L830" s="262"/>
      <c r="M830" s="262"/>
      <c r="N830" s="262"/>
      <c r="O830" s="262"/>
      <c r="P830" s="262"/>
      <c r="Q830" s="262"/>
      <c r="R830" s="262"/>
      <c r="S830" s="262"/>
      <c r="T830" s="262"/>
      <c r="U830" s="262"/>
      <c r="V830" s="262"/>
      <c r="W830" s="262"/>
      <c r="X830" s="262"/>
      <c r="Y830" s="262"/>
      <c r="Z830" s="262"/>
      <c r="AA830" s="262"/>
      <c r="AB830" s="262"/>
      <c r="AC830" s="262"/>
      <c r="AD830" s="262"/>
      <c r="AE830" s="262"/>
      <c r="AF830" s="262">
        <f>(AG830+AG831)/2/((1+AF$81/4))</f>
        <v>987565482958.02356</v>
      </c>
      <c r="AG830" s="262">
        <f t="shared" ref="AG830:AJ830" si="422">(AH830+AH831)/2/((1+AG$81/4))</f>
        <v>988772360486.37732</v>
      </c>
      <c r="AH830" s="262">
        <f t="shared" si="422"/>
        <v>990286488447.02234</v>
      </c>
      <c r="AI830" s="262">
        <f t="shared" si="422"/>
        <v>992520821438.79028</v>
      </c>
      <c r="AJ830" s="262">
        <f t="shared" si="422"/>
        <v>995674759843.8053</v>
      </c>
      <c r="AK830" s="258">
        <f t="shared" si="394"/>
        <v>1000000000000</v>
      </c>
    </row>
    <row r="831" spans="3:37" outlineLevel="1">
      <c r="C831" s="256" t="s">
        <v>773</v>
      </c>
      <c r="D831" s="256"/>
      <c r="E831" s="262"/>
      <c r="F831" s="262"/>
      <c r="G831" s="262"/>
      <c r="H831" s="262"/>
      <c r="I831" s="262"/>
      <c r="J831" s="262"/>
      <c r="K831" s="262"/>
      <c r="L831" s="262"/>
      <c r="M831" s="262"/>
      <c r="N831" s="262"/>
      <c r="O831" s="262"/>
      <c r="P831" s="262"/>
      <c r="Q831" s="262"/>
      <c r="R831" s="262"/>
      <c r="S831" s="262"/>
      <c r="T831" s="262"/>
      <c r="U831" s="262"/>
      <c r="V831" s="262"/>
      <c r="W831" s="262"/>
      <c r="X831" s="262"/>
      <c r="Y831" s="262"/>
      <c r="Z831" s="262"/>
      <c r="AA831" s="262"/>
      <c r="AB831" s="262"/>
      <c r="AC831" s="262"/>
      <c r="AD831" s="262"/>
      <c r="AE831" s="262"/>
      <c r="AF831" s="262"/>
      <c r="AG831" s="262">
        <f>(AH831+AH832)/2/((1+AG$82/4))</f>
        <v>991292079917.81982</v>
      </c>
      <c r="AH831" s="262">
        <f t="shared" ref="AH831:AJ831" si="423">(AI831+AI832)/2/((1+AH$82/4))</f>
        <v>992467420614.75</v>
      </c>
      <c r="AI831" s="262">
        <f t="shared" si="423"/>
        <v>994201289489.97949</v>
      </c>
      <c r="AJ831" s="262">
        <f t="shared" si="423"/>
        <v>996647583761.3075</v>
      </c>
      <c r="AK831" s="258">
        <f t="shared" si="394"/>
        <v>1000000000000</v>
      </c>
    </row>
    <row r="832" spans="3:37" outlineLevel="1">
      <c r="C832" s="256" t="s">
        <v>774</v>
      </c>
      <c r="D832" s="256"/>
      <c r="E832" s="262"/>
      <c r="F832" s="262"/>
      <c r="G832" s="262"/>
      <c r="H832" s="262"/>
      <c r="I832" s="262"/>
      <c r="J832" s="262"/>
      <c r="K832" s="262"/>
      <c r="L832" s="262"/>
      <c r="M832" s="262"/>
      <c r="N832" s="262"/>
      <c r="O832" s="262"/>
      <c r="P832" s="262"/>
      <c r="Q832" s="262"/>
      <c r="R832" s="262"/>
      <c r="S832" s="262"/>
      <c r="T832" s="262"/>
      <c r="U832" s="262"/>
      <c r="V832" s="262"/>
      <c r="W832" s="262"/>
      <c r="X832" s="262"/>
      <c r="Y832" s="262"/>
      <c r="Z832" s="262"/>
      <c r="AA832" s="262"/>
      <c r="AB832" s="262"/>
      <c r="AC832" s="262"/>
      <c r="AD832" s="262"/>
      <c r="AE832" s="262"/>
      <c r="AF832" s="262"/>
      <c r="AG832" s="262"/>
      <c r="AH832" s="262">
        <f>(AI832+AI833)/2/((1+AH$83/4))</f>
        <v>994160625614.64697</v>
      </c>
      <c r="AI832" s="262">
        <f t="shared" ref="AI832:AJ832" si="424">(AJ832+AJ833)/2/((1+AI$83/4))</f>
        <v>995505469543.34888</v>
      </c>
      <c r="AJ832" s="262">
        <f t="shared" si="424"/>
        <v>997402173057.75928</v>
      </c>
      <c r="AK832" s="258">
        <f t="shared" si="394"/>
        <v>1000000000000</v>
      </c>
    </row>
    <row r="833" spans="3:40" outlineLevel="1">
      <c r="C833" s="256" t="s">
        <v>775</v>
      </c>
      <c r="D833" s="256"/>
      <c r="E833" s="262"/>
      <c r="F833" s="262"/>
      <c r="G833" s="262"/>
      <c r="H833" s="262"/>
      <c r="I833" s="262"/>
      <c r="J833" s="262"/>
      <c r="K833" s="262"/>
      <c r="L833" s="262"/>
      <c r="M833" s="262"/>
      <c r="N833" s="262"/>
      <c r="O833" s="262"/>
      <c r="P833" s="262"/>
      <c r="Q833" s="262"/>
      <c r="R833" s="262"/>
      <c r="S833" s="262"/>
      <c r="T833" s="262"/>
      <c r="U833" s="262"/>
      <c r="V833" s="262"/>
      <c r="W833" s="262"/>
      <c r="X833" s="262"/>
      <c r="Y833" s="262"/>
      <c r="Z833" s="262"/>
      <c r="AA833" s="262"/>
      <c r="AB833" s="262"/>
      <c r="AC833" s="262"/>
      <c r="AD833" s="262"/>
      <c r="AE833" s="262"/>
      <c r="AF833" s="262"/>
      <c r="AG833" s="262"/>
      <c r="AH833" s="262"/>
      <c r="AI833" s="262">
        <f>(AJ833+AJ834)/2/((1+AI$84/4))</f>
        <v>996517103465.98401</v>
      </c>
      <c r="AJ833" s="262">
        <f t="shared" ref="AJ833" si="425">(AK833+AK834)/2/((1+AJ$84/4))</f>
        <v>997987256229.53418</v>
      </c>
      <c r="AK833" s="258">
        <f t="shared" si="394"/>
        <v>1000000000000</v>
      </c>
    </row>
    <row r="834" spans="3:40" outlineLevel="1">
      <c r="C834" s="256" t="s">
        <v>776</v>
      </c>
      <c r="D834" s="256"/>
      <c r="E834" s="262"/>
      <c r="F834" s="262"/>
      <c r="G834" s="262"/>
      <c r="H834" s="262"/>
      <c r="I834" s="262"/>
      <c r="J834" s="262"/>
      <c r="K834" s="262"/>
      <c r="L834" s="262"/>
      <c r="M834" s="262"/>
      <c r="N834" s="262"/>
      <c r="O834" s="262"/>
      <c r="P834" s="262"/>
      <c r="Q834" s="262"/>
      <c r="R834" s="262"/>
      <c r="S834" s="262"/>
      <c r="T834" s="262"/>
      <c r="U834" s="262"/>
      <c r="V834" s="262"/>
      <c r="W834" s="262"/>
      <c r="X834" s="262"/>
      <c r="Y834" s="262"/>
      <c r="Z834" s="262"/>
      <c r="AA834" s="262"/>
      <c r="AB834" s="262"/>
      <c r="AC834" s="262"/>
      <c r="AD834" s="262"/>
      <c r="AE834" s="262"/>
      <c r="AF834" s="262"/>
      <c r="AG834" s="262"/>
      <c r="AH834" s="262"/>
      <c r="AI834" s="262"/>
      <c r="AJ834" s="262">
        <f>(AK834+AK835)/2/((1+AJ$85/4))</f>
        <v>998440772835.47803</v>
      </c>
      <c r="AK834" s="258">
        <f t="shared" si="394"/>
        <v>1000000000000</v>
      </c>
    </row>
    <row r="835" spans="3:40" outlineLevel="1">
      <c r="C835" s="256" t="s">
        <v>824</v>
      </c>
      <c r="D835" s="256"/>
      <c r="E835" s="262"/>
      <c r="F835" s="262"/>
      <c r="G835" s="262"/>
      <c r="H835" s="262"/>
      <c r="I835" s="262"/>
      <c r="J835" s="262"/>
      <c r="K835" s="262"/>
      <c r="L835" s="262"/>
      <c r="M835" s="262"/>
      <c r="N835" s="262"/>
      <c r="O835" s="262"/>
      <c r="P835" s="262"/>
      <c r="Q835" s="262"/>
      <c r="R835" s="262"/>
      <c r="S835" s="262"/>
      <c r="T835" s="262"/>
      <c r="U835" s="262"/>
      <c r="V835" s="262"/>
      <c r="W835" s="262"/>
      <c r="X835" s="262"/>
      <c r="Y835" s="262"/>
      <c r="Z835" s="262"/>
      <c r="AA835" s="262"/>
      <c r="AB835" s="262"/>
      <c r="AC835" s="262"/>
      <c r="AD835" s="262"/>
      <c r="AE835" s="262"/>
      <c r="AF835" s="262"/>
      <c r="AG835" s="262"/>
      <c r="AH835" s="262"/>
      <c r="AI835" s="262"/>
      <c r="AJ835" s="262"/>
      <c r="AK835" s="258">
        <f t="shared" si="394"/>
        <v>1000000000000</v>
      </c>
    </row>
    <row r="836" spans="3:40" outlineLevel="1">
      <c r="C836" s="256" t="s">
        <v>2381</v>
      </c>
      <c r="D836" s="257"/>
      <c r="E836" s="255"/>
      <c r="F836" s="255"/>
      <c r="G836" s="255"/>
      <c r="H836" s="255"/>
      <c r="I836" s="255"/>
      <c r="J836" s="255"/>
      <c r="K836" s="255"/>
      <c r="L836" s="255"/>
      <c r="M836" s="255"/>
      <c r="N836" s="255"/>
      <c r="O836" s="255"/>
      <c r="P836" s="255"/>
      <c r="Q836" s="255"/>
      <c r="R836" s="255"/>
      <c r="S836" s="255"/>
      <c r="T836" s="255"/>
      <c r="U836" s="255"/>
      <c r="V836" s="255"/>
      <c r="W836" s="172"/>
    </row>
    <row r="837" spans="3:40" outlineLevel="1"/>
    <row r="838" spans="3:40" outlineLevel="1">
      <c r="C838" s="256"/>
      <c r="D838" s="256" t="s">
        <v>256</v>
      </c>
      <c r="E838" s="256" t="s">
        <v>257</v>
      </c>
      <c r="F838" s="256" t="s">
        <v>262</v>
      </c>
      <c r="G838" s="256" t="s">
        <v>265</v>
      </c>
      <c r="H838" s="256" t="s">
        <v>268</v>
      </c>
      <c r="I838" s="256" t="s">
        <v>271</v>
      </c>
      <c r="J838" s="256" t="s">
        <v>274</v>
      </c>
      <c r="K838" s="256" t="s">
        <v>277</v>
      </c>
      <c r="L838" s="256" t="s">
        <v>280</v>
      </c>
      <c r="M838" s="256" t="s">
        <v>283</v>
      </c>
      <c r="N838" s="256" t="s">
        <v>286</v>
      </c>
      <c r="O838" s="256" t="s">
        <v>289</v>
      </c>
      <c r="P838" s="256" t="s">
        <v>292</v>
      </c>
      <c r="Q838" s="256" t="s">
        <v>295</v>
      </c>
      <c r="R838" s="256" t="s">
        <v>298</v>
      </c>
      <c r="S838" s="256" t="s">
        <v>301</v>
      </c>
      <c r="T838" s="256" t="s">
        <v>304</v>
      </c>
      <c r="U838" s="256" t="s">
        <v>307</v>
      </c>
      <c r="V838" s="256" t="s">
        <v>310</v>
      </c>
      <c r="W838" s="256" t="s">
        <v>313</v>
      </c>
      <c r="X838" s="256" t="s">
        <v>804</v>
      </c>
      <c r="Y838" s="256" t="s">
        <v>805</v>
      </c>
      <c r="Z838" s="256" t="s">
        <v>806</v>
      </c>
      <c r="AA838" s="256" t="s">
        <v>807</v>
      </c>
      <c r="AB838" s="256" t="s">
        <v>808</v>
      </c>
      <c r="AC838" s="256" t="s">
        <v>809</v>
      </c>
      <c r="AD838" s="256" t="s">
        <v>810</v>
      </c>
      <c r="AE838" s="256" t="s">
        <v>811</v>
      </c>
      <c r="AF838" s="256" t="s">
        <v>812</v>
      </c>
      <c r="AG838" s="256" t="s">
        <v>813</v>
      </c>
      <c r="AH838" s="256" t="s">
        <v>814</v>
      </c>
      <c r="AI838" s="256" t="s">
        <v>815</v>
      </c>
      <c r="AJ838" s="256" t="s">
        <v>816</v>
      </c>
      <c r="AK838" s="256" t="s">
        <v>817</v>
      </c>
    </row>
    <row r="839" spans="3:40" outlineLevel="1">
      <c r="C839" s="256" t="s">
        <v>258</v>
      </c>
      <c r="D839" s="256"/>
      <c r="E839" s="256" t="s">
        <v>259</v>
      </c>
      <c r="F839" s="256" t="s">
        <v>263</v>
      </c>
      <c r="G839" s="256" t="s">
        <v>266</v>
      </c>
      <c r="H839" s="256" t="s">
        <v>269</v>
      </c>
      <c r="I839" s="256" t="s">
        <v>272</v>
      </c>
      <c r="J839" s="256" t="s">
        <v>275</v>
      </c>
      <c r="K839" s="256" t="s">
        <v>278</v>
      </c>
      <c r="L839" s="256" t="s">
        <v>281</v>
      </c>
      <c r="M839" s="256" t="s">
        <v>284</v>
      </c>
      <c r="N839" s="256" t="s">
        <v>287</v>
      </c>
      <c r="O839" s="256" t="s">
        <v>290</v>
      </c>
      <c r="P839" s="256" t="s">
        <v>293</v>
      </c>
      <c r="Q839" s="256" t="s">
        <v>296</v>
      </c>
      <c r="R839" s="256" t="s">
        <v>299</v>
      </c>
      <c r="S839" s="256" t="s">
        <v>302</v>
      </c>
      <c r="T839" s="256" t="s">
        <v>305</v>
      </c>
      <c r="U839" s="256" t="s">
        <v>308</v>
      </c>
      <c r="V839" s="256" t="s">
        <v>311</v>
      </c>
      <c r="W839" s="256" t="s">
        <v>314</v>
      </c>
      <c r="X839" s="256" t="s">
        <v>784</v>
      </c>
      <c r="Y839" s="256" t="s">
        <v>785</v>
      </c>
      <c r="Z839" s="256" t="s">
        <v>786</v>
      </c>
      <c r="AA839" s="256" t="s">
        <v>787</v>
      </c>
      <c r="AB839" s="256" t="s">
        <v>788</v>
      </c>
      <c r="AC839" s="256" t="s">
        <v>789</v>
      </c>
      <c r="AD839" s="256" t="s">
        <v>790</v>
      </c>
      <c r="AE839" s="256" t="s">
        <v>791</v>
      </c>
      <c r="AF839" s="256" t="s">
        <v>792</v>
      </c>
      <c r="AG839" s="256" t="s">
        <v>793</v>
      </c>
      <c r="AH839" s="256" t="s">
        <v>794</v>
      </c>
      <c r="AI839" s="256" t="s">
        <v>795</v>
      </c>
      <c r="AJ839" s="256" t="s">
        <v>796</v>
      </c>
      <c r="AK839" s="256" t="s">
        <v>797</v>
      </c>
      <c r="AL839" s="258" t="s">
        <v>260</v>
      </c>
    </row>
    <row r="840" spans="3:40" outlineLevel="1">
      <c r="C840" s="256"/>
      <c r="D840" s="259">
        <f>(E840+E841)/2/((1+D$53/4)^($D$17))</f>
        <v>134061658957.91061</v>
      </c>
      <c r="E840" s="262">
        <f t="shared" ref="E840:AK840" si="426">(F840+F841)/2/((1+E$53/4))</f>
        <v>106658419903.49745</v>
      </c>
      <c r="F840" s="262">
        <f t="shared" si="426"/>
        <v>85600911837.877884</v>
      </c>
      <c r="G840" s="262">
        <f t="shared" si="426"/>
        <v>67835564730.460068</v>
      </c>
      <c r="H840" s="262">
        <f t="shared" si="426"/>
        <v>52883182311.634438</v>
      </c>
      <c r="I840" s="262">
        <f t="shared" si="426"/>
        <v>40512345032.113777</v>
      </c>
      <c r="J840" s="262">
        <f t="shared" si="426"/>
        <v>30425970211.210163</v>
      </c>
      <c r="K840" s="262">
        <f t="shared" si="426"/>
        <v>22463805284.094078</v>
      </c>
      <c r="L840" s="262">
        <f t="shared" si="426"/>
        <v>16339474175.834921</v>
      </c>
      <c r="M840" s="262">
        <f t="shared" si="426"/>
        <v>11703013297.687235</v>
      </c>
      <c r="N840" s="262">
        <f t="shared" si="426"/>
        <v>8219341037.6734953</v>
      </c>
      <c r="O840" s="262">
        <f t="shared" si="426"/>
        <v>5700197191.7341156</v>
      </c>
      <c r="P840" s="262">
        <f t="shared" si="426"/>
        <v>3912135468.0451593</v>
      </c>
      <c r="Q840" s="262">
        <f t="shared" si="426"/>
        <v>2654045846.3342576</v>
      </c>
      <c r="R840" s="262">
        <f t="shared" si="426"/>
        <v>1740561298.0148416</v>
      </c>
      <c r="S840" s="262">
        <f t="shared" si="426"/>
        <v>1133242818.936197</v>
      </c>
      <c r="T840" s="262">
        <f t="shared" si="426"/>
        <v>737364454.78130639</v>
      </c>
      <c r="U840" s="262">
        <f t="shared" si="426"/>
        <v>480616269.06438076</v>
      </c>
      <c r="V840" s="262">
        <f t="shared" si="426"/>
        <v>310582062.76925355</v>
      </c>
      <c r="W840" s="262">
        <f t="shared" si="426"/>
        <v>204686236.70931908</v>
      </c>
      <c r="X840" s="262">
        <f t="shared" si="426"/>
        <v>139525927.0550656</v>
      </c>
      <c r="Y840" s="262">
        <f t="shared" si="426"/>
        <v>99733916.842279896</v>
      </c>
      <c r="Z840" s="262">
        <f t="shared" si="426"/>
        <v>75407483.949373141</v>
      </c>
      <c r="AA840" s="262">
        <f t="shared" si="426"/>
        <v>62259574.264915988</v>
      </c>
      <c r="AB840" s="262">
        <f t="shared" si="426"/>
        <v>57545491.135917202</v>
      </c>
      <c r="AC840" s="262">
        <f t="shared" si="426"/>
        <v>61139954.621046573</v>
      </c>
      <c r="AD840" s="262">
        <f t="shared" si="426"/>
        <v>76679575.9472159</v>
      </c>
      <c r="AE840" s="262">
        <f t="shared" si="426"/>
        <v>116571147.60941006</v>
      </c>
      <c r="AF840" s="262">
        <f t="shared" si="426"/>
        <v>220392026.53848234</v>
      </c>
      <c r="AG840" s="262">
        <f t="shared" si="426"/>
        <v>515872312.18811643</v>
      </c>
      <c r="AH840" s="262">
        <f t="shared" si="426"/>
        <v>1407444353.0898731</v>
      </c>
      <c r="AI840" s="262">
        <f t="shared" si="426"/>
        <v>4923562326.8532476</v>
      </c>
      <c r="AJ840" s="262">
        <f t="shared" si="426"/>
        <v>22280197752.375629</v>
      </c>
      <c r="AK840" s="262">
        <f t="shared" si="426"/>
        <v>131023323577.59456</v>
      </c>
      <c r="AL840" s="258">
        <f t="shared" ref="AL840:AL874" si="427">$C$15*10^6</f>
        <v>1000000000000</v>
      </c>
      <c r="AN840" s="261">
        <f>AK$50*10^6</f>
        <v>134061658957.91058</v>
      </c>
    </row>
    <row r="841" spans="3:40" outlineLevel="1">
      <c r="C841" s="256" t="s">
        <v>261</v>
      </c>
      <c r="D841" s="256"/>
      <c r="E841" s="262">
        <f>(F841+F842)/2/((1+E$54/4))</f>
        <v>163437232882.2843</v>
      </c>
      <c r="F841" s="262">
        <f t="shared" ref="F841:AK841" si="428">(G841+G842)/2/((1+F$54/4))</f>
        <v>136394897378.10094</v>
      </c>
      <c r="G841" s="262">
        <f t="shared" si="428"/>
        <v>112586666474.86865</v>
      </c>
      <c r="H841" s="262">
        <f t="shared" si="428"/>
        <v>91646613703.287354</v>
      </c>
      <c r="I841" s="262">
        <f t="shared" si="428"/>
        <v>73498137111.420914</v>
      </c>
      <c r="J841" s="262">
        <f t="shared" si="428"/>
        <v>57958937049.510384</v>
      </c>
      <c r="K841" s="262">
        <f t="shared" si="428"/>
        <v>45034595465.473015</v>
      </c>
      <c r="L841" s="262">
        <f t="shared" si="428"/>
        <v>34534285658.863899</v>
      </c>
      <c r="M841" s="262">
        <f t="shared" si="428"/>
        <v>26122993243.331547</v>
      </c>
      <c r="N841" s="262">
        <f t="shared" si="428"/>
        <v>19424766753.927433</v>
      </c>
      <c r="O841" s="262">
        <f t="shared" si="428"/>
        <v>14276746451.443958</v>
      </c>
      <c r="P841" s="262">
        <f t="shared" si="428"/>
        <v>10388958983.690466</v>
      </c>
      <c r="Q841" s="262">
        <f t="shared" si="428"/>
        <v>7477006099.4168673</v>
      </c>
      <c r="R841" s="262">
        <f t="shared" si="428"/>
        <v>5224883700.6080532</v>
      </c>
      <c r="S841" s="262">
        <f t="shared" si="428"/>
        <v>3622037561.673315</v>
      </c>
      <c r="T841" s="262">
        <f t="shared" si="428"/>
        <v>2503936330.065062</v>
      </c>
      <c r="U841" s="262">
        <f t="shared" si="428"/>
        <v>1729076631.712132</v>
      </c>
      <c r="V841" s="262">
        <f t="shared" si="428"/>
        <v>1181706024.8757091</v>
      </c>
      <c r="W841" s="262">
        <f t="shared" si="428"/>
        <v>818067449.77276802</v>
      </c>
      <c r="X841" s="262">
        <f t="shared" si="428"/>
        <v>580279312.149297</v>
      </c>
      <c r="Y841" s="262">
        <f t="shared" si="428"/>
        <v>426530838.54113746</v>
      </c>
      <c r="Z841" s="262">
        <f t="shared" si="428"/>
        <v>327129161.98578966</v>
      </c>
      <c r="AA841" s="262">
        <f t="shared" si="428"/>
        <v>269084220.00206071</v>
      </c>
      <c r="AB841" s="262">
        <f t="shared" si="428"/>
        <v>242677796.01466307</v>
      </c>
      <c r="AC841" s="262">
        <f t="shared" si="428"/>
        <v>245844695.72135854</v>
      </c>
      <c r="AD841" s="262">
        <f t="shared" si="428"/>
        <v>286878686.52080518</v>
      </c>
      <c r="AE841" s="262">
        <f t="shared" si="428"/>
        <v>395763786.41898638</v>
      </c>
      <c r="AF841" s="262">
        <f t="shared" si="428"/>
        <v>662522003.0533402</v>
      </c>
      <c r="AG841" s="262">
        <f t="shared" si="428"/>
        <v>1343715627.6619027</v>
      </c>
      <c r="AH841" s="262">
        <f t="shared" si="428"/>
        <v>3126617227.5625401</v>
      </c>
      <c r="AI841" s="262">
        <f t="shared" si="428"/>
        <v>9153542202.8693962</v>
      </c>
      <c r="AJ841" s="262">
        <f t="shared" si="428"/>
        <v>34109726194.369614</v>
      </c>
      <c r="AK841" s="262">
        <f t="shared" si="428"/>
        <v>162985787432.95706</v>
      </c>
      <c r="AL841" s="258">
        <f t="shared" si="427"/>
        <v>1000000000000</v>
      </c>
    </row>
    <row r="842" spans="3:40" outlineLevel="1">
      <c r="C842" s="256" t="s">
        <v>264</v>
      </c>
      <c r="D842" s="256"/>
      <c r="E842" s="256"/>
      <c r="F842" s="262">
        <f>(G842+G843)/2/((1+F$55/4))</f>
        <v>200777443054.6373</v>
      </c>
      <c r="G842" s="262">
        <f t="shared" ref="G842:AK842" si="429">(H842+H843)/2/((1+G$55/4))</f>
        <v>171579229256.81659</v>
      </c>
      <c r="H842" s="262">
        <f t="shared" si="429"/>
        <v>144911415802.55545</v>
      </c>
      <c r="I842" s="262">
        <f t="shared" si="429"/>
        <v>120857929605.56981</v>
      </c>
      <c r="J842" s="262">
        <f t="shared" si="429"/>
        <v>99376923610.291138</v>
      </c>
      <c r="K842" s="262">
        <f t="shared" si="429"/>
        <v>80686977935.098923</v>
      </c>
      <c r="L842" s="262">
        <f t="shared" si="429"/>
        <v>64765343836.858345</v>
      </c>
      <c r="M842" s="262">
        <f t="shared" si="429"/>
        <v>51369126326.403221</v>
      </c>
      <c r="N842" s="262">
        <f t="shared" si="429"/>
        <v>40146396370.152718</v>
      </c>
      <c r="O842" s="262">
        <f t="shared" si="429"/>
        <v>31047676185.296333</v>
      </c>
      <c r="P842" s="262">
        <f t="shared" si="429"/>
        <v>23790094178.585155</v>
      </c>
      <c r="Q842" s="262">
        <f t="shared" si="429"/>
        <v>18044293889.617756</v>
      </c>
      <c r="R842" s="262">
        <f t="shared" si="429"/>
        <v>13344542222.121164</v>
      </c>
      <c r="S842" s="262">
        <f t="shared" si="429"/>
        <v>9789382383.0017548</v>
      </c>
      <c r="T842" s="262">
        <f t="shared" si="429"/>
        <v>7152686065.7855101</v>
      </c>
      <c r="U842" s="262">
        <f t="shared" si="429"/>
        <v>5211346006.1645231</v>
      </c>
      <c r="V842" s="262">
        <f t="shared" si="429"/>
        <v>3755825777.6479492</v>
      </c>
      <c r="W842" s="262">
        <f t="shared" si="429"/>
        <v>2728492626.9994268</v>
      </c>
      <c r="X842" s="262">
        <f t="shared" si="429"/>
        <v>2016564046.6694713</v>
      </c>
      <c r="Y842" s="262">
        <f t="shared" si="429"/>
        <v>1530144773.8960338</v>
      </c>
      <c r="Z842" s="262">
        <f t="shared" si="429"/>
        <v>1198404782.4219589</v>
      </c>
      <c r="AA842" s="262">
        <f t="shared" si="429"/>
        <v>991596118.20489371</v>
      </c>
      <c r="AB842" s="262">
        <f t="shared" si="429"/>
        <v>883504640.40994477</v>
      </c>
      <c r="AC842" s="262">
        <f t="shared" si="429"/>
        <v>866129052.86845958</v>
      </c>
      <c r="AD842" s="262">
        <f t="shared" si="429"/>
        <v>956048932.81908703</v>
      </c>
      <c r="AE842" s="262">
        <f t="shared" si="429"/>
        <v>1217931282.2391028</v>
      </c>
      <c r="AF842" s="262">
        <f t="shared" si="429"/>
        <v>1837168861.663774</v>
      </c>
      <c r="AG842" s="262">
        <f t="shared" si="429"/>
        <v>3283885868.878705</v>
      </c>
      <c r="AH842" s="262">
        <f t="shared" si="429"/>
        <v>6624708209.2287674</v>
      </c>
      <c r="AI842" s="262">
        <f t="shared" si="429"/>
        <v>16472426384.06823</v>
      </c>
      <c r="AJ842" s="262">
        <f t="shared" si="429"/>
        <v>51199060597.792183</v>
      </c>
      <c r="AK842" s="262">
        <f t="shared" si="429"/>
        <v>200942331620.22012</v>
      </c>
      <c r="AL842" s="258">
        <f t="shared" si="427"/>
        <v>1000000000000</v>
      </c>
    </row>
    <row r="843" spans="3:40" outlineLevel="1">
      <c r="C843" s="256" t="s">
        <v>267</v>
      </c>
      <c r="D843" s="256"/>
      <c r="E843" s="262"/>
      <c r="F843" s="262"/>
      <c r="G843" s="262">
        <f>(H843+H844)/2/((1+G$56/4))</f>
        <v>242942487028.13089</v>
      </c>
      <c r="H843" s="262">
        <f t="shared" ref="H843:AK843" si="430">(I843+I844)/2/((1+H$56/4))</f>
        <v>211681582710.80557</v>
      </c>
      <c r="I843" s="262">
        <f t="shared" si="430"/>
        <v>182509819689.16983</v>
      </c>
      <c r="J843" s="262">
        <f t="shared" si="430"/>
        <v>155504078450.50146</v>
      </c>
      <c r="K843" s="262">
        <f t="shared" si="430"/>
        <v>131082904275.21152</v>
      </c>
      <c r="L843" s="262">
        <f t="shared" si="430"/>
        <v>109414305707.75558</v>
      </c>
      <c r="M843" s="262">
        <f t="shared" si="430"/>
        <v>90393938289.612732</v>
      </c>
      <c r="N843" s="262">
        <f t="shared" si="430"/>
        <v>73745606950.13118</v>
      </c>
      <c r="O843" s="262">
        <f t="shared" si="430"/>
        <v>59607190349.127251</v>
      </c>
      <c r="P843" s="262">
        <f t="shared" si="430"/>
        <v>47778294975.447372</v>
      </c>
      <c r="Q843" s="262">
        <f t="shared" si="430"/>
        <v>37946665724.768822</v>
      </c>
      <c r="R843" s="262">
        <f t="shared" si="430"/>
        <v>29500109452.570683</v>
      </c>
      <c r="S843" s="262">
        <f t="shared" si="430"/>
        <v>22756830499.056145</v>
      </c>
      <c r="T843" s="262">
        <f t="shared" si="430"/>
        <v>17475036769.166737</v>
      </c>
      <c r="U843" s="262">
        <f t="shared" si="430"/>
        <v>13368672625.257565</v>
      </c>
      <c r="V843" s="262">
        <f t="shared" si="430"/>
        <v>10119405058.313452</v>
      </c>
      <c r="W843" s="262">
        <f t="shared" si="430"/>
        <v>7694939617.3954248</v>
      </c>
      <c r="X843" s="262">
        <f t="shared" si="430"/>
        <v>5921547526.2671518</v>
      </c>
      <c r="Y843" s="262">
        <f t="shared" si="430"/>
        <v>4645259271.4481049</v>
      </c>
      <c r="Z843" s="262">
        <f t="shared" si="430"/>
        <v>3729898455.2310991</v>
      </c>
      <c r="AA843" s="262">
        <f t="shared" si="430"/>
        <v>3125428801.9040494</v>
      </c>
      <c r="AB843" s="262">
        <f t="shared" si="430"/>
        <v>2777555786.4644322</v>
      </c>
      <c r="AC843" s="262">
        <f t="shared" si="430"/>
        <v>2667346527.7739258</v>
      </c>
      <c r="AD843" s="262">
        <f t="shared" si="430"/>
        <v>2825591716.5765662</v>
      </c>
      <c r="AE843" s="262">
        <f t="shared" si="430"/>
        <v>3377735464.2731676</v>
      </c>
      <c r="AF843" s="262">
        <f t="shared" si="430"/>
        <v>4669118231.0855436</v>
      </c>
      <c r="AG843" s="262">
        <f t="shared" si="430"/>
        <v>7481701015.9621325</v>
      </c>
      <c r="AH843" s="262">
        <f t="shared" si="430"/>
        <v>13310510212.004086</v>
      </c>
      <c r="AI843" s="262">
        <f t="shared" si="430"/>
        <v>28560843150.54356</v>
      </c>
      <c r="AJ843" s="262">
        <f t="shared" si="430"/>
        <v>75109440395.956909</v>
      </c>
      <c r="AK843" s="262">
        <f t="shared" si="430"/>
        <v>245149355028.91739</v>
      </c>
      <c r="AL843" s="258">
        <f t="shared" si="427"/>
        <v>1000000000000</v>
      </c>
    </row>
    <row r="844" spans="3:40" outlineLevel="1">
      <c r="C844" s="256" t="s">
        <v>270</v>
      </c>
      <c r="D844" s="256"/>
      <c r="E844" s="262"/>
      <c r="F844" s="262"/>
      <c r="G844" s="262"/>
      <c r="H844" s="262">
        <f>(I844+I845)/2/((1+H$57/4))</f>
        <v>288932794532.46967</v>
      </c>
      <c r="I844" s="262">
        <f t="shared" ref="I844:AK844" si="431">(J844+J845)/2/((1+I$57/4))</f>
        <v>256174110117.85217</v>
      </c>
      <c r="J844" s="262">
        <f t="shared" si="431"/>
        <v>224909871739.97894</v>
      </c>
      <c r="K844" s="262">
        <f t="shared" si="431"/>
        <v>195696227217.9859</v>
      </c>
      <c r="L844" s="262">
        <f t="shared" si="431"/>
        <v>168860529615.72632</v>
      </c>
      <c r="M844" s="262">
        <f t="shared" si="431"/>
        <v>144436364056.52328</v>
      </c>
      <c r="N844" s="262">
        <f t="shared" si="431"/>
        <v>122240101992.2375</v>
      </c>
      <c r="O844" s="262">
        <f t="shared" si="431"/>
        <v>102622746527.57938</v>
      </c>
      <c r="P844" s="262">
        <f t="shared" si="431"/>
        <v>85518670158.093674</v>
      </c>
      <c r="Q844" s="262">
        <f t="shared" si="431"/>
        <v>70689507192.312256</v>
      </c>
      <c r="R844" s="262">
        <f t="shared" si="431"/>
        <v>57394700816.851242</v>
      </c>
      <c r="S844" s="262">
        <f t="shared" si="431"/>
        <v>46269401876.789917</v>
      </c>
      <c r="T844" s="262">
        <f t="shared" si="431"/>
        <v>37126907079.262543</v>
      </c>
      <c r="U844" s="262">
        <f t="shared" si="431"/>
        <v>29668126924.026001</v>
      </c>
      <c r="V844" s="262">
        <f t="shared" si="431"/>
        <v>23475988489.291134</v>
      </c>
      <c r="W844" s="262">
        <f t="shared" si="431"/>
        <v>18618667814.197838</v>
      </c>
      <c r="X844" s="262">
        <f t="shared" si="431"/>
        <v>14886530016.783588</v>
      </c>
      <c r="Y844" s="262">
        <f t="shared" si="431"/>
        <v>12068881447.221889</v>
      </c>
      <c r="Z844" s="262">
        <f t="shared" si="431"/>
        <v>9951798464.3024521</v>
      </c>
      <c r="AA844" s="262">
        <f t="shared" si="431"/>
        <v>8480087319.9335737</v>
      </c>
      <c r="AB844" s="262">
        <f t="shared" si="431"/>
        <v>7568323651.6578417</v>
      </c>
      <c r="AC844" s="262">
        <f t="shared" si="431"/>
        <v>7187908073.777894</v>
      </c>
      <c r="AD844" s="262">
        <f t="shared" si="431"/>
        <v>7396113905.4210014</v>
      </c>
      <c r="AE844" s="262">
        <f t="shared" si="431"/>
        <v>8414823068.646842</v>
      </c>
      <c r="AF844" s="262">
        <f t="shared" si="431"/>
        <v>10827453812.8153</v>
      </c>
      <c r="AG844" s="262">
        <f t="shared" si="431"/>
        <v>15811608990.607735</v>
      </c>
      <c r="AH844" s="262">
        <f t="shared" si="431"/>
        <v>25235093199.350246</v>
      </c>
      <c r="AI844" s="262">
        <f t="shared" si="431"/>
        <v>47509242119.360085</v>
      </c>
      <c r="AJ844" s="262">
        <f t="shared" si="431"/>
        <v>107359507773.3291</v>
      </c>
      <c r="AK844" s="262">
        <f t="shared" si="431"/>
        <v>295485450787.0188</v>
      </c>
      <c r="AL844" s="258">
        <f t="shared" si="427"/>
        <v>1000000000000</v>
      </c>
    </row>
    <row r="845" spans="3:40" outlineLevel="1">
      <c r="C845" s="256" t="s">
        <v>273</v>
      </c>
      <c r="D845" s="256"/>
      <c r="E845" s="262"/>
      <c r="F845" s="262"/>
      <c r="G845" s="262"/>
      <c r="H845" s="262"/>
      <c r="I845" s="262">
        <f>(J845+J846)/2/((1+I$58/4))</f>
        <v>337884123652.2478</v>
      </c>
      <c r="J845" s="262">
        <f t="shared" ref="J845:AK845" si="432">(K845+K846)/2/((1+J$58/4))</f>
        <v>304169769990.4278</v>
      </c>
      <c r="K845" s="262">
        <f t="shared" si="432"/>
        <v>271785881251.39832</v>
      </c>
      <c r="L845" s="262">
        <f t="shared" si="432"/>
        <v>241154052087.5885</v>
      </c>
      <c r="M845" s="262">
        <f t="shared" si="432"/>
        <v>212407143900.39398</v>
      </c>
      <c r="N845" s="262">
        <f t="shared" si="432"/>
        <v>185436289933.83167</v>
      </c>
      <c r="O845" s="262">
        <f t="shared" si="432"/>
        <v>160774837745.10693</v>
      </c>
      <c r="P845" s="262">
        <f t="shared" si="432"/>
        <v>138500568784.16614</v>
      </c>
      <c r="Q845" s="262">
        <f t="shared" si="432"/>
        <v>118475744841.41203</v>
      </c>
      <c r="R845" s="262">
        <f t="shared" si="432"/>
        <v>99853548459.004623</v>
      </c>
      <c r="S845" s="262">
        <f t="shared" si="432"/>
        <v>83624280243.422043</v>
      </c>
      <c r="T845" s="262">
        <f t="shared" si="432"/>
        <v>69720180111.859283</v>
      </c>
      <c r="U845" s="262">
        <f t="shared" si="432"/>
        <v>57889220220.983719</v>
      </c>
      <c r="V845" s="262">
        <f t="shared" si="432"/>
        <v>47645167165.833107</v>
      </c>
      <c r="W845" s="262">
        <f t="shared" si="432"/>
        <v>39245809978.660553</v>
      </c>
      <c r="X845" s="262">
        <f t="shared" si="432"/>
        <v>32502110521.289997</v>
      </c>
      <c r="Y845" s="262">
        <f t="shared" si="432"/>
        <v>27186268044.845135</v>
      </c>
      <c r="Z845" s="262">
        <f t="shared" si="432"/>
        <v>23020052624.085522</v>
      </c>
      <c r="AA845" s="262">
        <f t="shared" si="432"/>
        <v>19988522818.00209</v>
      </c>
      <c r="AB845" s="262">
        <f t="shared" si="432"/>
        <v>17995259107.691502</v>
      </c>
      <c r="AC845" s="262">
        <f t="shared" si="432"/>
        <v>17021582227.756372</v>
      </c>
      <c r="AD845" s="262">
        <f t="shared" si="432"/>
        <v>17177117817.326305</v>
      </c>
      <c r="AE845" s="262">
        <f t="shared" si="432"/>
        <v>18824940860.124409</v>
      </c>
      <c r="AF845" s="262">
        <f t="shared" si="432"/>
        <v>22864192453.695278</v>
      </c>
      <c r="AG845" s="262">
        <f t="shared" si="432"/>
        <v>30901343773.185341</v>
      </c>
      <c r="AH845" s="262">
        <f t="shared" si="432"/>
        <v>44978913062.422089</v>
      </c>
      <c r="AI845" s="262">
        <f t="shared" si="432"/>
        <v>75553465797.13678</v>
      </c>
      <c r="AJ845" s="262">
        <f t="shared" si="432"/>
        <v>149111753293.57886</v>
      </c>
      <c r="AK845" s="262">
        <f t="shared" si="432"/>
        <v>351346332405.9502</v>
      </c>
      <c r="AL845" s="258">
        <f t="shared" si="427"/>
        <v>1000000000000</v>
      </c>
    </row>
    <row r="846" spans="3:40" outlineLevel="1">
      <c r="C846" s="256" t="s">
        <v>276</v>
      </c>
      <c r="D846" s="256"/>
      <c r="E846" s="262"/>
      <c r="F846" s="262"/>
      <c r="G846" s="262"/>
      <c r="H846" s="262"/>
      <c r="I846" s="262"/>
      <c r="J846" s="262">
        <f>(K846+K847)/2/((1+J$59/4))</f>
        <v>388686388519.83759</v>
      </c>
      <c r="K846" s="262">
        <f t="shared" ref="K846:AK846" si="433">(L846+L847)/2/((1+K$59/4))</f>
        <v>355049750674.60114</v>
      </c>
      <c r="L846" s="262">
        <f t="shared" si="433"/>
        <v>322443853672.659</v>
      </c>
      <c r="M846" s="262">
        <f t="shared" si="433"/>
        <v>291047217504.41974</v>
      </c>
      <c r="N846" s="262">
        <f t="shared" si="433"/>
        <v>260790067103.35287</v>
      </c>
      <c r="O846" s="262">
        <f t="shared" si="433"/>
        <v>232318844972.90503</v>
      </c>
      <c r="P846" s="262">
        <f t="shared" si="433"/>
        <v>205823612969.26129</v>
      </c>
      <c r="Q846" s="262">
        <f t="shared" si="433"/>
        <v>181258666633.89868</v>
      </c>
      <c r="R846" s="262">
        <f t="shared" si="433"/>
        <v>157692574891.57233</v>
      </c>
      <c r="S846" s="262">
        <f t="shared" si="433"/>
        <v>136430517213.21828</v>
      </c>
      <c r="T846" s="262">
        <f t="shared" si="433"/>
        <v>117552324791.96397</v>
      </c>
      <c r="U846" s="262">
        <f t="shared" si="433"/>
        <v>100895764730.8412</v>
      </c>
      <c r="V846" s="262">
        <f t="shared" si="433"/>
        <v>85938894423.822876</v>
      </c>
      <c r="W846" s="262">
        <f t="shared" si="433"/>
        <v>73193684076.996368</v>
      </c>
      <c r="X846" s="262">
        <f t="shared" si="433"/>
        <v>62558275072.300591</v>
      </c>
      <c r="Y846" s="262">
        <f t="shared" si="433"/>
        <v>53848403323.927132</v>
      </c>
      <c r="Z846" s="262">
        <f t="shared" si="433"/>
        <v>46761250638.98465</v>
      </c>
      <c r="AA846" s="262">
        <f t="shared" si="433"/>
        <v>41392677658.207771</v>
      </c>
      <c r="AB846" s="262">
        <f t="shared" si="433"/>
        <v>37684492187.642059</v>
      </c>
      <c r="AC846" s="262">
        <f t="shared" si="433"/>
        <v>35673124905.252388</v>
      </c>
      <c r="AD846" s="262">
        <f t="shared" si="433"/>
        <v>35564734000.023361</v>
      </c>
      <c r="AE846" s="262">
        <f t="shared" si="433"/>
        <v>37914118956.837517</v>
      </c>
      <c r="AF846" s="262">
        <f t="shared" si="433"/>
        <v>43995000010.065125</v>
      </c>
      <c r="AG846" s="262">
        <f t="shared" si="433"/>
        <v>55800280746.795181</v>
      </c>
      <c r="AH846" s="262">
        <f t="shared" si="433"/>
        <v>75223195089.519211</v>
      </c>
      <c r="AI846" s="262">
        <f t="shared" si="433"/>
        <v>114593238616.77673</v>
      </c>
      <c r="AJ846" s="262">
        <f t="shared" si="433"/>
        <v>200808461155.40784</v>
      </c>
      <c r="AK846" s="262">
        <f t="shared" si="433"/>
        <v>411597911787.23871</v>
      </c>
      <c r="AL846" s="258">
        <f t="shared" si="427"/>
        <v>1000000000000</v>
      </c>
    </row>
    <row r="847" spans="3:40" outlineLevel="1">
      <c r="C847" s="256" t="s">
        <v>279</v>
      </c>
      <c r="D847" s="256"/>
      <c r="E847" s="262"/>
      <c r="F847" s="262"/>
      <c r="G847" s="262"/>
      <c r="H847" s="262"/>
      <c r="I847" s="262"/>
      <c r="J847" s="262"/>
      <c r="K847" s="262">
        <f>(L847+L848)/2/((1+K$60/4))</f>
        <v>440624533166.94672</v>
      </c>
      <c r="L847" s="262">
        <f t="shared" ref="L847:AK847" si="434">(M847+M848)/2/((1+L$60/4))</f>
        <v>407913025459.93427</v>
      </c>
      <c r="M847" s="262">
        <f t="shared" si="434"/>
        <v>375734062613.22882</v>
      </c>
      <c r="N847" s="262">
        <f t="shared" si="434"/>
        <v>344022706103.90863</v>
      </c>
      <c r="O847" s="262">
        <f t="shared" si="434"/>
        <v>313459625916.18347</v>
      </c>
      <c r="P847" s="262">
        <f t="shared" si="434"/>
        <v>284296394293.50775</v>
      </c>
      <c r="Q847" s="262">
        <f t="shared" si="434"/>
        <v>256548045773.05499</v>
      </c>
      <c r="R847" s="262">
        <f t="shared" si="434"/>
        <v>229222352013.43231</v>
      </c>
      <c r="S847" s="262">
        <f t="shared" si="434"/>
        <v>203836711776.89319</v>
      </c>
      <c r="T847" s="262">
        <f t="shared" si="434"/>
        <v>180604738774.37613</v>
      </c>
      <c r="U847" s="262">
        <f t="shared" si="434"/>
        <v>159464422611.51172</v>
      </c>
      <c r="V847" s="262">
        <f t="shared" si="434"/>
        <v>139882755861.95117</v>
      </c>
      <c r="W847" s="262">
        <f t="shared" si="434"/>
        <v>122635859824.17119</v>
      </c>
      <c r="X847" s="262">
        <f t="shared" si="434"/>
        <v>107756412893.74724</v>
      </c>
      <c r="Y847" s="262">
        <f t="shared" si="434"/>
        <v>95159597147.68158</v>
      </c>
      <c r="Z847" s="262">
        <f t="shared" si="434"/>
        <v>84568330885.695892</v>
      </c>
      <c r="AA847" s="262">
        <f t="shared" si="434"/>
        <v>76259959120.6185</v>
      </c>
      <c r="AB847" s="262">
        <f t="shared" si="434"/>
        <v>70280003577.042313</v>
      </c>
      <c r="AC847" s="262">
        <f t="shared" si="434"/>
        <v>66782400269.157036</v>
      </c>
      <c r="AD847" s="262">
        <f t="shared" si="434"/>
        <v>66125732899.693535</v>
      </c>
      <c r="AE847" s="262">
        <f t="shared" si="434"/>
        <v>69103125168.200043</v>
      </c>
      <c r="AF847" s="262">
        <f t="shared" si="434"/>
        <v>77385740954.667053</v>
      </c>
      <c r="AG847" s="262">
        <f t="shared" si="434"/>
        <v>93237706212.119125</v>
      </c>
      <c r="AH847" s="262">
        <f t="shared" si="434"/>
        <v>118033938767.0354</v>
      </c>
      <c r="AI847" s="262">
        <f t="shared" si="434"/>
        <v>165596745273.32089</v>
      </c>
      <c r="AJ847" s="262">
        <f t="shared" si="434"/>
        <v>261870867072.19583</v>
      </c>
      <c r="AK847" s="262">
        <f t="shared" si="434"/>
        <v>474621647576.09296</v>
      </c>
      <c r="AL847" s="258">
        <f t="shared" si="427"/>
        <v>1000000000000</v>
      </c>
    </row>
    <row r="848" spans="3:40" outlineLevel="1">
      <c r="C848" s="256" t="s">
        <v>282</v>
      </c>
      <c r="D848" s="256"/>
      <c r="E848" s="262"/>
      <c r="F848" s="262"/>
      <c r="G848" s="262"/>
      <c r="H848" s="262"/>
      <c r="I848" s="262"/>
      <c r="J848" s="262"/>
      <c r="K848" s="262"/>
      <c r="L848" s="262">
        <f>(M848+M849)/2/((1+L$61/4))</f>
        <v>492802469360.69928</v>
      </c>
      <c r="M848" s="262">
        <f t="shared" ref="M848:AK848" si="435">(N848+N849)/2/((1+M$61/4))</f>
        <v>461538353578.82288</v>
      </c>
      <c r="N848" s="262">
        <f t="shared" si="435"/>
        <v>430155426020.29089</v>
      </c>
      <c r="O848" s="262">
        <f t="shared" si="435"/>
        <v>399303321738.46997</v>
      </c>
      <c r="P848" s="262">
        <f t="shared" si="435"/>
        <v>369246022285.11395</v>
      </c>
      <c r="Q848" s="262">
        <f t="shared" si="435"/>
        <v>340023534670.59729</v>
      </c>
      <c r="R848" s="262">
        <f t="shared" si="435"/>
        <v>310612453311.14856</v>
      </c>
      <c r="S848" s="262">
        <f t="shared" si="435"/>
        <v>282614307758.04633</v>
      </c>
      <c r="T848" s="262">
        <f t="shared" si="435"/>
        <v>256333569735.31152</v>
      </c>
      <c r="U848" s="262">
        <f t="shared" si="435"/>
        <v>231790464479.53735</v>
      </c>
      <c r="V848" s="262">
        <f t="shared" si="435"/>
        <v>208454422662.21756</v>
      </c>
      <c r="W848" s="262">
        <f t="shared" si="435"/>
        <v>187317721889.65063</v>
      </c>
      <c r="X848" s="262">
        <f t="shared" si="435"/>
        <v>168558151769.19189</v>
      </c>
      <c r="Y848" s="262">
        <f t="shared" si="435"/>
        <v>152219002056.34604</v>
      </c>
      <c r="Z848" s="262">
        <f t="shared" si="435"/>
        <v>138089229363.83041</v>
      </c>
      <c r="AA848" s="262">
        <f t="shared" si="435"/>
        <v>126668009715.75963</v>
      </c>
      <c r="AB848" s="262">
        <f t="shared" si="435"/>
        <v>118160014579.91432</v>
      </c>
      <c r="AC848" s="262">
        <f t="shared" si="435"/>
        <v>112892868723.5804</v>
      </c>
      <c r="AD848" s="262">
        <f t="shared" si="435"/>
        <v>111425667805.72607</v>
      </c>
      <c r="AE848" s="262">
        <f t="shared" si="435"/>
        <v>114816271497.24174</v>
      </c>
      <c r="AF848" s="262">
        <f t="shared" si="435"/>
        <v>125108900201.42003</v>
      </c>
      <c r="AG848" s="262">
        <f t="shared" si="435"/>
        <v>144681919748.34711</v>
      </c>
      <c r="AH848" s="262">
        <f t="shared" si="435"/>
        <v>174091578324.43396</v>
      </c>
      <c r="AI848" s="262">
        <f t="shared" si="435"/>
        <v>228110482376.29092</v>
      </c>
      <c r="AJ848" s="262">
        <f t="shared" si="435"/>
        <v>330592885115.48938</v>
      </c>
      <c r="AK848" s="262">
        <f t="shared" si="435"/>
        <v>538464393743.90393</v>
      </c>
      <c r="AL848" s="258">
        <f t="shared" si="427"/>
        <v>1000000000000</v>
      </c>
    </row>
    <row r="849" spans="3:38" outlineLevel="1">
      <c r="C849" s="256" t="s">
        <v>285</v>
      </c>
      <c r="D849" s="256"/>
      <c r="E849" s="262"/>
      <c r="F849" s="262"/>
      <c r="G849" s="262"/>
      <c r="H849" s="262"/>
      <c r="I849" s="262"/>
      <c r="J849" s="262"/>
      <c r="K849" s="262"/>
      <c r="L849" s="262"/>
      <c r="M849" s="262">
        <f>(N849+N850)/2/((1+M$62/4))</f>
        <v>544128971492.80011</v>
      </c>
      <c r="N849" s="262">
        <f t="shared" ref="N849:AK849" si="436">(O849+O850)/2/((1+N$62/4))</f>
        <v>514521993972.54633</v>
      </c>
      <c r="O849" s="262">
        <f t="shared" si="436"/>
        <v>484938872258.27148</v>
      </c>
      <c r="P849" s="262">
        <f t="shared" si="436"/>
        <v>455621217330.31409</v>
      </c>
      <c r="Q849" s="262">
        <f t="shared" si="436"/>
        <v>426606755787.38708</v>
      </c>
      <c r="R849" s="262">
        <f t="shared" si="436"/>
        <v>396875896229.02631</v>
      </c>
      <c r="S849" s="262">
        <f t="shared" si="436"/>
        <v>367996665935.63623</v>
      </c>
      <c r="T849" s="262">
        <f t="shared" si="436"/>
        <v>340313307293.18817</v>
      </c>
      <c r="U849" s="262">
        <f t="shared" si="436"/>
        <v>313896750458.43469</v>
      </c>
      <c r="V849" s="262">
        <f t="shared" si="436"/>
        <v>288226336195.37103</v>
      </c>
      <c r="W849" s="262">
        <f t="shared" si="436"/>
        <v>264425325852.82574</v>
      </c>
      <c r="X849" s="262">
        <f t="shared" si="436"/>
        <v>242792542259.93732</v>
      </c>
      <c r="Y849" s="262">
        <f t="shared" si="436"/>
        <v>223494402599.73389</v>
      </c>
      <c r="Z849" s="262">
        <f t="shared" si="436"/>
        <v>206403885419.41882</v>
      </c>
      <c r="AA849" s="262">
        <f t="shared" si="436"/>
        <v>192235306892.62341</v>
      </c>
      <c r="AB849" s="262">
        <f t="shared" si="436"/>
        <v>181374890870.04221</v>
      </c>
      <c r="AC849" s="262">
        <f t="shared" si="436"/>
        <v>174349528518.35849</v>
      </c>
      <c r="AD849" s="262">
        <f t="shared" si="436"/>
        <v>171936994978.49786</v>
      </c>
      <c r="AE849" s="262">
        <f t="shared" si="436"/>
        <v>175450509166.91565</v>
      </c>
      <c r="AF849" s="262">
        <f t="shared" si="436"/>
        <v>187234380668.08722</v>
      </c>
      <c r="AG849" s="262">
        <f t="shared" si="436"/>
        <v>209624538811.0174</v>
      </c>
      <c r="AH849" s="262">
        <f t="shared" si="436"/>
        <v>242217437357.03842</v>
      </c>
      <c r="AI849" s="262">
        <f t="shared" si="436"/>
        <v>300108563367.37433</v>
      </c>
      <c r="AJ849" s="262">
        <f t="shared" si="436"/>
        <v>404308858378.06744</v>
      </c>
      <c r="AK849" s="262">
        <f t="shared" si="436"/>
        <v>601069908784.23096</v>
      </c>
      <c r="AL849" s="258">
        <f t="shared" si="427"/>
        <v>1000000000000</v>
      </c>
    </row>
    <row r="850" spans="3:38" outlineLevel="1">
      <c r="C850" s="256" t="s">
        <v>288</v>
      </c>
      <c r="D850" s="256"/>
      <c r="E850" s="262"/>
      <c r="F850" s="262"/>
      <c r="G850" s="262"/>
      <c r="H850" s="262"/>
      <c r="I850" s="262"/>
      <c r="J850" s="262"/>
      <c r="K850" s="262"/>
      <c r="L850" s="262"/>
      <c r="M850" s="262"/>
      <c r="N850" s="262">
        <f>(O850+O851)/2/((1+N$63/4))</f>
        <v>593454987103.32043</v>
      </c>
      <c r="O850" s="262">
        <f t="shared" ref="O850:AK850" si="437">(P850+P851)/2/((1+O$63/4))</f>
        <v>566270189404.96436</v>
      </c>
      <c r="P850" s="262">
        <f t="shared" si="437"/>
        <v>538951709965.55096</v>
      </c>
      <c r="Q850" s="262">
        <f t="shared" si="437"/>
        <v>511520597354.89685</v>
      </c>
      <c r="R850" s="262">
        <f t="shared" si="437"/>
        <v>482996790521.69141</v>
      </c>
      <c r="S850" s="262">
        <f t="shared" si="437"/>
        <v>454828867311.63867</v>
      </c>
      <c r="T850" s="262">
        <f t="shared" si="437"/>
        <v>427357858560.43231</v>
      </c>
      <c r="U850" s="262">
        <f t="shared" si="437"/>
        <v>400674808133.99255</v>
      </c>
      <c r="V850" s="262">
        <f t="shared" si="437"/>
        <v>374276045128.83325</v>
      </c>
      <c r="W850" s="262">
        <f t="shared" si="437"/>
        <v>349322466435.13678</v>
      </c>
      <c r="X850" s="262">
        <f t="shared" si="437"/>
        <v>326190429084.67224</v>
      </c>
      <c r="Y850" s="262">
        <f t="shared" si="437"/>
        <v>305139760345.21094</v>
      </c>
      <c r="Z850" s="262">
        <f t="shared" si="437"/>
        <v>286123481034.9361</v>
      </c>
      <c r="AA850" s="262">
        <f t="shared" si="437"/>
        <v>270022006478.72501</v>
      </c>
      <c r="AB850" s="262">
        <f t="shared" si="437"/>
        <v>257385905386.53397</v>
      </c>
      <c r="AC850" s="262">
        <f t="shared" si="437"/>
        <v>248925812207.80017</v>
      </c>
      <c r="AD850" s="262">
        <f t="shared" si="437"/>
        <v>245615610451.71121</v>
      </c>
      <c r="AE850" s="262">
        <f t="shared" si="437"/>
        <v>248973765807.86325</v>
      </c>
      <c r="AF850" s="262">
        <f t="shared" si="437"/>
        <v>261533728217.66931</v>
      </c>
      <c r="AG850" s="262">
        <f t="shared" si="437"/>
        <v>285465629824.8739</v>
      </c>
      <c r="AH850" s="262">
        <f t="shared" si="437"/>
        <v>319450547512.50696</v>
      </c>
      <c r="AI850" s="262">
        <f t="shared" si="437"/>
        <v>378285482333.33008</v>
      </c>
      <c r="AJ850" s="262">
        <f t="shared" si="437"/>
        <v>479807194279.17731</v>
      </c>
      <c r="AK850" s="262">
        <f t="shared" si="437"/>
        <v>660536946573.89087</v>
      </c>
      <c r="AL850" s="258">
        <f t="shared" si="427"/>
        <v>1000000000000</v>
      </c>
    </row>
    <row r="851" spans="3:38" outlineLevel="1">
      <c r="C851" s="256" t="s">
        <v>291</v>
      </c>
      <c r="D851" s="256"/>
      <c r="E851" s="262"/>
      <c r="F851" s="262"/>
      <c r="G851" s="262"/>
      <c r="H851" s="262"/>
      <c r="I851" s="262"/>
      <c r="J851" s="262"/>
      <c r="K851" s="262"/>
      <c r="L851" s="262"/>
      <c r="M851" s="262"/>
      <c r="N851" s="262"/>
      <c r="O851" s="262">
        <f>(P851+P852)/2/((1+O$64/4))</f>
        <v>640435746682.06555</v>
      </c>
      <c r="P851" s="262">
        <f t="shared" ref="P851:AK851" si="438">(Q851+Q852)/2/((1+P$64/4))</f>
        <v>615917836528.46985</v>
      </c>
      <c r="Q851" s="262">
        <f t="shared" si="438"/>
        <v>591007935296.50073</v>
      </c>
      <c r="R851" s="262">
        <f t="shared" si="438"/>
        <v>564796141932.42358</v>
      </c>
      <c r="S851" s="262">
        <f t="shared" si="438"/>
        <v>538562408608.11462</v>
      </c>
      <c r="T851" s="262">
        <f t="shared" si="438"/>
        <v>512616665291.89325</v>
      </c>
      <c r="U851" s="262">
        <f t="shared" si="438"/>
        <v>487048319039.70056</v>
      </c>
      <c r="V851" s="262">
        <f t="shared" si="438"/>
        <v>461379518104.9223</v>
      </c>
      <c r="W851" s="262">
        <f t="shared" si="438"/>
        <v>436729856919.55981</v>
      </c>
      <c r="X851" s="262">
        <f t="shared" si="438"/>
        <v>413507165572.54272</v>
      </c>
      <c r="Y851" s="262">
        <f t="shared" si="438"/>
        <v>392025142998.64246</v>
      </c>
      <c r="Z851" s="262">
        <f t="shared" si="438"/>
        <v>372299249717.84253</v>
      </c>
      <c r="AA851" s="262">
        <f t="shared" si="438"/>
        <v>355303804870.64948</v>
      </c>
      <c r="AB851" s="262">
        <f t="shared" si="438"/>
        <v>341706882948.45172</v>
      </c>
      <c r="AC851" s="262">
        <f t="shared" si="438"/>
        <v>332353402369.82159</v>
      </c>
      <c r="AD851" s="262">
        <f t="shared" si="438"/>
        <v>328356065089.37024</v>
      </c>
      <c r="AE851" s="262">
        <f t="shared" si="438"/>
        <v>331357373014.31079</v>
      </c>
      <c r="AF851" s="262">
        <f t="shared" si="438"/>
        <v>343951126600.97198</v>
      </c>
      <c r="AG851" s="262">
        <f t="shared" si="438"/>
        <v>368065645380.72284</v>
      </c>
      <c r="AH851" s="262">
        <f t="shared" si="438"/>
        <v>401657546216.16876</v>
      </c>
      <c r="AI851" s="262">
        <f t="shared" si="438"/>
        <v>458691741709.27917</v>
      </c>
      <c r="AJ851" s="262">
        <f t="shared" si="438"/>
        <v>553858729433.32178</v>
      </c>
      <c r="AK851" s="262">
        <f t="shared" si="438"/>
        <v>715337630688.46826</v>
      </c>
      <c r="AL851" s="258">
        <f t="shared" si="427"/>
        <v>1000000000000</v>
      </c>
    </row>
    <row r="852" spans="3:38" outlineLevel="1">
      <c r="C852" s="256" t="s">
        <v>294</v>
      </c>
      <c r="D852" s="256"/>
      <c r="E852" s="262"/>
      <c r="F852" s="262"/>
      <c r="G852" s="262"/>
      <c r="H852" s="262"/>
      <c r="I852" s="262"/>
      <c r="J852" s="262"/>
      <c r="K852" s="262"/>
      <c r="L852" s="262"/>
      <c r="M852" s="262"/>
      <c r="N852" s="262"/>
      <c r="O852" s="262"/>
      <c r="P852" s="262">
        <f>(Q852+Q853)/2/((1+P$65/4))</f>
        <v>684508214185.74695</v>
      </c>
      <c r="Q852" s="262">
        <f t="shared" ref="Q852:AK852" si="439">(R852+R853)/2/((1+Q$65/4))</f>
        <v>662618616457.80774</v>
      </c>
      <c r="R852" s="262">
        <f t="shared" si="439"/>
        <v>639363901872.96716</v>
      </c>
      <c r="S852" s="262">
        <f t="shared" si="439"/>
        <v>615837494654.42188</v>
      </c>
      <c r="T852" s="262">
        <f t="shared" si="439"/>
        <v>592304952361.46057</v>
      </c>
      <c r="U852" s="262">
        <f t="shared" si="439"/>
        <v>568842464050.25293</v>
      </c>
      <c r="V852" s="262">
        <f t="shared" si="439"/>
        <v>545007489281.62207</v>
      </c>
      <c r="W852" s="262">
        <f t="shared" si="439"/>
        <v>521824300357.83044</v>
      </c>
      <c r="X852" s="262">
        <f t="shared" si="439"/>
        <v>499694690729.52026</v>
      </c>
      <c r="Y852" s="262">
        <f t="shared" si="439"/>
        <v>478949294449.758</v>
      </c>
      <c r="Z852" s="262">
        <f t="shared" si="439"/>
        <v>459644225155.01117</v>
      </c>
      <c r="AA852" s="262">
        <f t="shared" si="439"/>
        <v>442773752580.2442</v>
      </c>
      <c r="AB852" s="262">
        <f t="shared" si="439"/>
        <v>429064516193.00153</v>
      </c>
      <c r="AC852" s="262">
        <f t="shared" si="439"/>
        <v>419429886513.58948</v>
      </c>
      <c r="AD852" s="262">
        <f t="shared" si="439"/>
        <v>415046775569.49097</v>
      </c>
      <c r="AE852" s="262">
        <f t="shared" si="439"/>
        <v>417588529182.5304</v>
      </c>
      <c r="AF852" s="262">
        <f t="shared" si="439"/>
        <v>429585588209.46051</v>
      </c>
      <c r="AG852" s="262">
        <f t="shared" si="439"/>
        <v>452693077205.95508</v>
      </c>
      <c r="AH852" s="262">
        <f t="shared" si="439"/>
        <v>484407006690.94116</v>
      </c>
      <c r="AI852" s="262">
        <f t="shared" si="439"/>
        <v>537468190820.2915</v>
      </c>
      <c r="AJ852" s="262">
        <f t="shared" si="439"/>
        <v>623692503850.02625</v>
      </c>
      <c r="AK852" s="262">
        <f t="shared" si="439"/>
        <v>764446453625.28333</v>
      </c>
      <c r="AL852" s="258">
        <f t="shared" si="427"/>
        <v>1000000000000</v>
      </c>
    </row>
    <row r="853" spans="3:38" outlineLevel="1">
      <c r="C853" s="256" t="s">
        <v>297</v>
      </c>
      <c r="D853" s="256"/>
      <c r="E853" s="262"/>
      <c r="F853" s="262"/>
      <c r="G853" s="262"/>
      <c r="H853" s="262"/>
      <c r="I853" s="262"/>
      <c r="J853" s="262"/>
      <c r="K853" s="262"/>
      <c r="L853" s="262"/>
      <c r="M853" s="262"/>
      <c r="N853" s="262"/>
      <c r="O853" s="262"/>
      <c r="P853" s="262"/>
      <c r="Q853" s="262">
        <f>(R853+R854)/2/((1+Q$66/4))</f>
        <v>725150097789.54712</v>
      </c>
      <c r="R853" s="262">
        <f t="shared" ref="R853:AK853" si="440">(S853+S854)/2/((1+R$66/4))</f>
        <v>705097756980.9834</v>
      </c>
      <c r="S853" s="262">
        <f t="shared" si="440"/>
        <v>684635592412.2002</v>
      </c>
      <c r="T853" s="262">
        <f t="shared" si="440"/>
        <v>663982126609.23669</v>
      </c>
      <c r="U853" s="262">
        <f t="shared" si="440"/>
        <v>643196587291.16577</v>
      </c>
      <c r="V853" s="262">
        <f t="shared" si="440"/>
        <v>621879705407.59119</v>
      </c>
      <c r="W853" s="262">
        <f t="shared" si="440"/>
        <v>600931651366.41785</v>
      </c>
      <c r="X853" s="262">
        <f t="shared" si="440"/>
        <v>580723287792.42847</v>
      </c>
      <c r="Y853" s="262">
        <f t="shared" si="440"/>
        <v>561574378219.79114</v>
      </c>
      <c r="Z853" s="262">
        <f t="shared" si="440"/>
        <v>543562162166.54053</v>
      </c>
      <c r="AA853" s="262">
        <f t="shared" si="440"/>
        <v>527640129070.16522</v>
      </c>
      <c r="AB853" s="262">
        <f t="shared" si="440"/>
        <v>514538142954.5072</v>
      </c>
      <c r="AC853" s="262">
        <f t="shared" si="440"/>
        <v>505173635521.52771</v>
      </c>
      <c r="AD853" s="262">
        <f t="shared" si="440"/>
        <v>500714653012.08331</v>
      </c>
      <c r="AE853" s="262">
        <f t="shared" si="440"/>
        <v>502779619454.28839</v>
      </c>
      <c r="AF853" s="262">
        <f t="shared" si="440"/>
        <v>513735206986.78784</v>
      </c>
      <c r="AG853" s="262">
        <f t="shared" si="440"/>
        <v>534965121077.93597</v>
      </c>
      <c r="AH853" s="262">
        <f t="shared" si="440"/>
        <v>563769922247.28418</v>
      </c>
      <c r="AI853" s="262">
        <f t="shared" si="440"/>
        <v>611434371050.73474</v>
      </c>
      <c r="AJ853" s="262">
        <f t="shared" si="440"/>
        <v>687296535810.0647</v>
      </c>
      <c r="AK853" s="262">
        <f t="shared" si="440"/>
        <v>807364682312.41626</v>
      </c>
      <c r="AL853" s="258">
        <f t="shared" si="427"/>
        <v>1000000000000</v>
      </c>
    </row>
    <row r="854" spans="3:38" outlineLevel="1">
      <c r="C854" s="256" t="s">
        <v>300</v>
      </c>
      <c r="D854" s="256"/>
      <c r="E854" s="262"/>
      <c r="F854" s="262"/>
      <c r="G854" s="262"/>
      <c r="H854" s="262"/>
      <c r="I854" s="262"/>
      <c r="J854" s="262"/>
      <c r="K854" s="262"/>
      <c r="L854" s="262"/>
      <c r="M854" s="262"/>
      <c r="N854" s="262"/>
      <c r="O854" s="262"/>
      <c r="P854" s="262"/>
      <c r="Q854" s="262"/>
      <c r="R854" s="262">
        <f>(S854+S855)/2/((1+R$67/4))</f>
        <v>761493194853.48645</v>
      </c>
      <c r="S854" s="262">
        <f t="shared" ref="S854:AK854" si="441">(T854+T855)/2/((1+S$67/4))</f>
        <v>744128979862.79785</v>
      </c>
      <c r="T854" s="262">
        <f t="shared" si="441"/>
        <v>726475860992.16406</v>
      </c>
      <c r="U854" s="262">
        <f t="shared" si="441"/>
        <v>708576981436.44788</v>
      </c>
      <c r="V854" s="262">
        <f t="shared" si="441"/>
        <v>690081181596.45361</v>
      </c>
      <c r="W854" s="262">
        <f t="shared" si="441"/>
        <v>671755804610.07117</v>
      </c>
      <c r="X854" s="262">
        <f t="shared" si="441"/>
        <v>653927692060.56799</v>
      </c>
      <c r="Y854" s="262">
        <f t="shared" si="441"/>
        <v>636888421355.92847</v>
      </c>
      <c r="Z854" s="262">
        <f t="shared" si="441"/>
        <v>620721858925.68835</v>
      </c>
      <c r="AA854" s="262">
        <f t="shared" si="441"/>
        <v>606299513888.72437</v>
      </c>
      <c r="AB854" s="262">
        <f t="shared" si="441"/>
        <v>594311951589.0625</v>
      </c>
      <c r="AC854" s="262">
        <f t="shared" si="441"/>
        <v>585629423769.91113</v>
      </c>
      <c r="AD854" s="262">
        <f t="shared" si="441"/>
        <v>581352667873.75061</v>
      </c>
      <c r="AE854" s="262">
        <f t="shared" si="441"/>
        <v>582979746002.76514</v>
      </c>
      <c r="AF854" s="262">
        <f t="shared" si="441"/>
        <v>592645743475.55115</v>
      </c>
      <c r="AG854" s="262">
        <f t="shared" si="441"/>
        <v>611484885728.49683</v>
      </c>
      <c r="AH854" s="262">
        <f t="shared" si="441"/>
        <v>636821131915.4314</v>
      </c>
      <c r="AI854" s="262">
        <f t="shared" si="441"/>
        <v>678398990686.57813</v>
      </c>
      <c r="AJ854" s="262">
        <f t="shared" si="441"/>
        <v>743508149255.33203</v>
      </c>
      <c r="AK854" s="262">
        <f t="shared" si="441"/>
        <v>844058319562.65845</v>
      </c>
      <c r="AL854" s="258">
        <f t="shared" si="427"/>
        <v>1000000000000</v>
      </c>
    </row>
    <row r="855" spans="3:38" outlineLevel="1">
      <c r="C855" s="256" t="s">
        <v>303</v>
      </c>
      <c r="D855" s="256"/>
      <c r="E855" s="262"/>
      <c r="F855" s="262"/>
      <c r="G855" s="262"/>
      <c r="H855" s="262"/>
      <c r="I855" s="262"/>
      <c r="J855" s="262"/>
      <c r="K855" s="262"/>
      <c r="L855" s="262"/>
      <c r="M855" s="262"/>
      <c r="N855" s="262"/>
      <c r="O855" s="262"/>
      <c r="P855" s="262"/>
      <c r="Q855" s="262"/>
      <c r="R855" s="262"/>
      <c r="S855" s="262">
        <f>(T855+T856)/2/((1+S$68/4))</f>
        <v>794385933305.823</v>
      </c>
      <c r="T855" s="262">
        <f t="shared" ref="T855:AK855" si="442">(U855+U856)/2/((1+T$68/4))</f>
        <v>779613183229.94666</v>
      </c>
      <c r="U855" s="262">
        <f t="shared" si="442"/>
        <v>764546106036.45422</v>
      </c>
      <c r="V855" s="262">
        <f t="shared" si="442"/>
        <v>748882937196.49707</v>
      </c>
      <c r="W855" s="262">
        <f t="shared" si="442"/>
        <v>733262858249.19141</v>
      </c>
      <c r="X855" s="262">
        <f t="shared" si="442"/>
        <v>717964452772.72229</v>
      </c>
      <c r="Y855" s="262">
        <f t="shared" si="442"/>
        <v>703242701425.93555</v>
      </c>
      <c r="Z855" s="262">
        <f t="shared" si="442"/>
        <v>689178827391.44153</v>
      </c>
      <c r="AA855" s="262">
        <f t="shared" si="442"/>
        <v>676540300834.25891</v>
      </c>
      <c r="AB855" s="262">
        <f t="shared" si="442"/>
        <v>665951386276.91895</v>
      </c>
      <c r="AC855" s="262">
        <f t="shared" si="442"/>
        <v>658201467503.0188</v>
      </c>
      <c r="AD855" s="262">
        <f t="shared" si="442"/>
        <v>654285499416.66516</v>
      </c>
      <c r="AE855" s="262">
        <f t="shared" si="442"/>
        <v>655540629039.526</v>
      </c>
      <c r="AF855" s="262">
        <f t="shared" si="442"/>
        <v>663835605928.42798</v>
      </c>
      <c r="AG855" s="262">
        <f t="shared" si="442"/>
        <v>680086689729.48901</v>
      </c>
      <c r="AH855" s="262">
        <f t="shared" si="442"/>
        <v>701794262839.54456</v>
      </c>
      <c r="AI855" s="262">
        <f t="shared" si="442"/>
        <v>737194884177.64978</v>
      </c>
      <c r="AJ855" s="262">
        <f t="shared" si="442"/>
        <v>791933859070.74597</v>
      </c>
      <c r="AK855" s="262">
        <f t="shared" si="442"/>
        <v>874845944532.60522</v>
      </c>
      <c r="AL855" s="258">
        <f t="shared" si="427"/>
        <v>1000000000000</v>
      </c>
    </row>
    <row r="856" spans="3:38" outlineLevel="1">
      <c r="C856" s="256" t="s">
        <v>306</v>
      </c>
      <c r="D856" s="256"/>
      <c r="E856" s="262"/>
      <c r="F856" s="262"/>
      <c r="G856" s="262"/>
      <c r="H856" s="262"/>
      <c r="I856" s="262"/>
      <c r="J856" s="262"/>
      <c r="K856" s="262"/>
      <c r="L856" s="262"/>
      <c r="M856" s="262"/>
      <c r="N856" s="262"/>
      <c r="O856" s="262"/>
      <c r="P856" s="262"/>
      <c r="Q856" s="262"/>
      <c r="R856" s="262"/>
      <c r="S856" s="262"/>
      <c r="T856" s="262">
        <f>(U856+U857)/2/((1+T$69/4))</f>
        <v>823898248630.24146</v>
      </c>
      <c r="U856" s="262">
        <f t="shared" ref="U856:AK856" si="443">(V856+V857)/2/((1+U$69/4))</f>
        <v>811441914503.91638</v>
      </c>
      <c r="V856" s="262">
        <f t="shared" si="443"/>
        <v>798431398983.729</v>
      </c>
      <c r="W856" s="262">
        <f t="shared" si="443"/>
        <v>785389907912.11816</v>
      </c>
      <c r="X856" s="262">
        <f t="shared" si="443"/>
        <v>772549175121.31091</v>
      </c>
      <c r="Y856" s="262">
        <f t="shared" si="443"/>
        <v>760125501896.0531</v>
      </c>
      <c r="Z856" s="262">
        <f t="shared" si="443"/>
        <v>748192415829.38904</v>
      </c>
      <c r="AA856" s="262">
        <f t="shared" si="443"/>
        <v>737406524875.33008</v>
      </c>
      <c r="AB856" s="262">
        <f t="shared" si="443"/>
        <v>728312724863.88489</v>
      </c>
      <c r="AC856" s="262">
        <f t="shared" si="443"/>
        <v>721602429300.63232</v>
      </c>
      <c r="AD856" s="262">
        <f t="shared" si="443"/>
        <v>718145540082.58447</v>
      </c>
      <c r="AE856" s="262">
        <f t="shared" si="443"/>
        <v>719100715466.99536</v>
      </c>
      <c r="AF856" s="262">
        <f t="shared" si="443"/>
        <v>726063249613.96362</v>
      </c>
      <c r="AG856" s="262">
        <f t="shared" si="443"/>
        <v>739765406359.43762</v>
      </c>
      <c r="AH856" s="262">
        <f t="shared" si="443"/>
        <v>757972695393.82397</v>
      </c>
      <c r="AI856" s="262">
        <f t="shared" si="443"/>
        <v>787524909103.94617</v>
      </c>
      <c r="AJ856" s="262">
        <f t="shared" si="443"/>
        <v>832773293131.54565</v>
      </c>
      <c r="AK856" s="262">
        <f t="shared" si="443"/>
        <v>900273329981.1698</v>
      </c>
      <c r="AL856" s="258">
        <f t="shared" si="427"/>
        <v>1000000000000</v>
      </c>
    </row>
    <row r="857" spans="3:38" outlineLevel="1">
      <c r="C857" s="256" t="s">
        <v>309</v>
      </c>
      <c r="D857" s="256"/>
      <c r="E857" s="262"/>
      <c r="F857" s="262"/>
      <c r="G857" s="262"/>
      <c r="H857" s="262"/>
      <c r="I857" s="262"/>
      <c r="J857" s="262"/>
      <c r="K857" s="262"/>
      <c r="L857" s="262"/>
      <c r="M857" s="262"/>
      <c r="N857" s="262"/>
      <c r="O857" s="262"/>
      <c r="P857" s="262"/>
      <c r="Q857" s="262"/>
      <c r="R857" s="262"/>
      <c r="S857" s="262"/>
      <c r="T857" s="262"/>
      <c r="U857" s="262">
        <f>(V857+V858)/2/((1+U$70/4))</f>
        <v>850070816198.8999</v>
      </c>
      <c r="V857" s="262">
        <f t="shared" ref="V857:AK857" si="444">(W857+W858)/2/((1+V$70/4))</f>
        <v>839427758103.46155</v>
      </c>
      <c r="W857" s="262">
        <f t="shared" si="444"/>
        <v>828716217579.88574</v>
      </c>
      <c r="X857" s="262">
        <f t="shared" si="444"/>
        <v>818125535825.79822</v>
      </c>
      <c r="Y857" s="262">
        <f t="shared" si="444"/>
        <v>807835140624.45691</v>
      </c>
      <c r="Z857" s="262">
        <f t="shared" si="444"/>
        <v>797908738775.86743</v>
      </c>
      <c r="AA857" s="262">
        <f t="shared" si="444"/>
        <v>788895636981.31262</v>
      </c>
      <c r="AB857" s="262">
        <f t="shared" si="444"/>
        <v>781258762394.52124</v>
      </c>
      <c r="AC857" s="262">
        <f t="shared" si="444"/>
        <v>775587383959.16174</v>
      </c>
      <c r="AD857" s="262">
        <f t="shared" si="444"/>
        <v>772622254970.32007</v>
      </c>
      <c r="AE857" s="262">
        <f t="shared" si="444"/>
        <v>773343672010.56824</v>
      </c>
      <c r="AF857" s="262">
        <f t="shared" si="444"/>
        <v>779086070542.44141</v>
      </c>
      <c r="AG857" s="262">
        <f t="shared" si="444"/>
        <v>790430048754.79639</v>
      </c>
      <c r="AH857" s="262">
        <f t="shared" si="444"/>
        <v>805443187257.60864</v>
      </c>
      <c r="AI857" s="262">
        <f t="shared" si="444"/>
        <v>829723783041.41003</v>
      </c>
      <c r="AJ857" s="262">
        <f t="shared" si="444"/>
        <v>866617647715.3396</v>
      </c>
      <c r="AK857" s="262">
        <f t="shared" si="444"/>
        <v>921001162503.52759</v>
      </c>
      <c r="AL857" s="258">
        <f t="shared" si="427"/>
        <v>1000000000000</v>
      </c>
    </row>
    <row r="858" spans="3:38" outlineLevel="1">
      <c r="C858" s="256" t="s">
        <v>312</v>
      </c>
      <c r="D858" s="256"/>
      <c r="E858" s="262"/>
      <c r="F858" s="262"/>
      <c r="G858" s="262"/>
      <c r="H858" s="262"/>
      <c r="I858" s="262"/>
      <c r="J858" s="262"/>
      <c r="K858" s="262"/>
      <c r="L858" s="262"/>
      <c r="M858" s="262"/>
      <c r="N858" s="262"/>
      <c r="O858" s="262"/>
      <c r="P858" s="262"/>
      <c r="Q858" s="262"/>
      <c r="R858" s="262"/>
      <c r="S858" s="262"/>
      <c r="T858" s="262"/>
      <c r="U858" s="262"/>
      <c r="V858" s="262">
        <f>(W858+W859)/2/((1+V$71/4))</f>
        <v>872861673486.37524</v>
      </c>
      <c r="W858" s="262">
        <f t="shared" ref="W858:AK858" si="445">(X858+X859)/2/((1+W$71/4))</f>
        <v>864176818533.52588</v>
      </c>
      <c r="X858" s="262">
        <f t="shared" si="445"/>
        <v>855561854074.49683</v>
      </c>
      <c r="Y858" s="262">
        <f t="shared" si="445"/>
        <v>847163164017.23315</v>
      </c>
      <c r="Z858" s="262">
        <f t="shared" si="445"/>
        <v>839034315580.02625</v>
      </c>
      <c r="AA858" s="262">
        <f t="shared" si="445"/>
        <v>831626925076.33447</v>
      </c>
      <c r="AB858" s="262">
        <f t="shared" si="445"/>
        <v>825326141098.09314</v>
      </c>
      <c r="AC858" s="262">
        <f t="shared" si="445"/>
        <v>820623573475.23206</v>
      </c>
      <c r="AD858" s="262">
        <f t="shared" si="445"/>
        <v>818136997834.50818</v>
      </c>
      <c r="AE858" s="262">
        <f t="shared" si="445"/>
        <v>818680133249.26941</v>
      </c>
      <c r="AF858" s="262">
        <f t="shared" si="445"/>
        <v>823351070850.67603</v>
      </c>
      <c r="AG858" s="262">
        <f t="shared" si="445"/>
        <v>832607469032.22803</v>
      </c>
      <c r="AH858" s="262">
        <f t="shared" si="445"/>
        <v>844819820719.4613</v>
      </c>
      <c r="AI858" s="262">
        <f t="shared" si="445"/>
        <v>864516993254.09753</v>
      </c>
      <c r="AJ858" s="262">
        <f t="shared" si="445"/>
        <v>894269538163.93713</v>
      </c>
      <c r="AK858" s="262">
        <f t="shared" si="445"/>
        <v>937718831929.44641</v>
      </c>
      <c r="AL858" s="258">
        <f t="shared" si="427"/>
        <v>1000000000000</v>
      </c>
    </row>
    <row r="859" spans="3:38" outlineLevel="1">
      <c r="C859" s="256" t="s">
        <v>315</v>
      </c>
      <c r="D859" s="256"/>
      <c r="E859" s="262"/>
      <c r="F859" s="262"/>
      <c r="G859" s="262"/>
      <c r="H859" s="262"/>
      <c r="I859" s="262"/>
      <c r="J859" s="262"/>
      <c r="K859" s="262"/>
      <c r="L859" s="262"/>
      <c r="M859" s="262"/>
      <c r="N859" s="262"/>
      <c r="O859" s="262"/>
      <c r="P859" s="262"/>
      <c r="Q859" s="262"/>
      <c r="R859" s="262"/>
      <c r="S859" s="262"/>
      <c r="T859" s="262"/>
      <c r="U859" s="262"/>
      <c r="V859" s="262"/>
      <c r="W859" s="262">
        <f>(X859+X860)/2/((1+W$72/4))</f>
        <v>892849068950.41064</v>
      </c>
      <c r="X859" s="262">
        <f t="shared" ref="X859:AK859" si="446">(Y859+Y860)/2/((1+X$72/4))</f>
        <v>885916988981.41089</v>
      </c>
      <c r="Y859" s="262">
        <f t="shared" si="446"/>
        <v>879141259254.54639</v>
      </c>
      <c r="Z859" s="262">
        <f t="shared" si="446"/>
        <v>872565976837.17017</v>
      </c>
      <c r="AA859" s="262">
        <f t="shared" si="446"/>
        <v>866557465583.61145</v>
      </c>
      <c r="AB859" s="262">
        <f t="shared" si="446"/>
        <v>861431016910.56628</v>
      </c>
      <c r="AC859" s="262">
        <f t="shared" si="446"/>
        <v>857589999140.40796</v>
      </c>
      <c r="AD859" s="262">
        <f t="shared" si="446"/>
        <v>855541261061.71716</v>
      </c>
      <c r="AE859" s="262">
        <f t="shared" si="446"/>
        <v>855950107379.9751</v>
      </c>
      <c r="AF859" s="262">
        <f t="shared" si="446"/>
        <v>859708395667.02002</v>
      </c>
      <c r="AG859" s="262">
        <f t="shared" si="446"/>
        <v>867175312444.78955</v>
      </c>
      <c r="AH859" s="262">
        <f t="shared" si="446"/>
        <v>877003159278.86133</v>
      </c>
      <c r="AI859" s="262">
        <f t="shared" si="446"/>
        <v>892821501102.04175</v>
      </c>
      <c r="AJ859" s="262">
        <f t="shared" si="446"/>
        <v>916605499235.2251</v>
      </c>
      <c r="AK859" s="262">
        <f t="shared" si="446"/>
        <v>951086609516.83154</v>
      </c>
      <c r="AL859" s="258">
        <f t="shared" si="427"/>
        <v>1000000000000</v>
      </c>
    </row>
    <row r="860" spans="3:38" outlineLevel="1">
      <c r="C860" s="256" t="s">
        <v>764</v>
      </c>
      <c r="D860" s="256"/>
      <c r="E860" s="262"/>
      <c r="F860" s="262"/>
      <c r="G860" s="262"/>
      <c r="H860" s="262"/>
      <c r="I860" s="262"/>
      <c r="J860" s="262"/>
      <c r="K860" s="262"/>
      <c r="L860" s="262"/>
      <c r="M860" s="262"/>
      <c r="N860" s="262"/>
      <c r="O860" s="262"/>
      <c r="P860" s="262"/>
      <c r="Q860" s="262"/>
      <c r="R860" s="262"/>
      <c r="S860" s="262"/>
      <c r="T860" s="262"/>
      <c r="U860" s="262"/>
      <c r="V860" s="262"/>
      <c r="W860" s="262"/>
      <c r="X860" s="262">
        <f>(Y860+Y861)/2/((1+X$73/4))</f>
        <v>910281532275.60706</v>
      </c>
      <c r="Y860" s="262">
        <f t="shared" ref="Y860:AK860" si="447">(Z860+Z861)/2/((1+Y$73/4))</f>
        <v>904864592391.00134</v>
      </c>
      <c r="Z860" s="262">
        <f t="shared" si="447"/>
        <v>899597108701.48987</v>
      </c>
      <c r="AA860" s="262">
        <f t="shared" si="447"/>
        <v>894773128894.18201</v>
      </c>
      <c r="AB860" s="262">
        <f t="shared" si="447"/>
        <v>890647541262.06519</v>
      </c>
      <c r="AC860" s="262">
        <f t="shared" si="447"/>
        <v>887547051489.56238</v>
      </c>
      <c r="AD860" s="262">
        <f t="shared" si="447"/>
        <v>885882200530.90356</v>
      </c>
      <c r="AE860" s="262">
        <f t="shared" si="447"/>
        <v>886190494391.51099</v>
      </c>
      <c r="AF860" s="262">
        <f t="shared" si="447"/>
        <v>889188808555.24268</v>
      </c>
      <c r="AG860" s="262">
        <f t="shared" si="447"/>
        <v>895158132517.58325</v>
      </c>
      <c r="AH860" s="262">
        <f t="shared" si="447"/>
        <v>903000360842.52258</v>
      </c>
      <c r="AI860" s="262">
        <f t="shared" si="447"/>
        <v>915602740544.71716</v>
      </c>
      <c r="AJ860" s="262">
        <f t="shared" si="447"/>
        <v>934483922585.17847</v>
      </c>
      <c r="AK860" s="262">
        <f t="shared" si="447"/>
        <v>961702363508.87781</v>
      </c>
      <c r="AL860" s="258">
        <f t="shared" si="427"/>
        <v>1000000000000</v>
      </c>
    </row>
    <row r="861" spans="3:38" outlineLevel="1">
      <c r="C861" s="256" t="s">
        <v>765</v>
      </c>
      <c r="D861" s="256"/>
      <c r="E861" s="262"/>
      <c r="F861" s="262"/>
      <c r="G861" s="262"/>
      <c r="H861" s="262"/>
      <c r="I861" s="262"/>
      <c r="J861" s="262"/>
      <c r="K861" s="262"/>
      <c r="L861" s="262"/>
      <c r="M861" s="262"/>
      <c r="N861" s="262"/>
      <c r="O861" s="262"/>
      <c r="P861" s="262"/>
      <c r="Q861" s="262"/>
      <c r="R861" s="262"/>
      <c r="S861" s="262"/>
      <c r="T861" s="262"/>
      <c r="U861" s="262"/>
      <c r="V861" s="262"/>
      <c r="W861" s="262"/>
      <c r="X861" s="262"/>
      <c r="Y861" s="262">
        <f>(Z861+Z862)/2/((1+Y$74/4))</f>
        <v>925382671658.84058</v>
      </c>
      <c r="Z861" s="262">
        <f t="shared" ref="Z861:AK861" si="448">(AA861+AA862)/2/((1+Z$74/4))</f>
        <v>921194638359.30103</v>
      </c>
      <c r="AA861" s="262">
        <f t="shared" si="448"/>
        <v>917352678913.80786</v>
      </c>
      <c r="AB861" s="262">
        <f t="shared" si="448"/>
        <v>914060858493.70996</v>
      </c>
      <c r="AC861" s="262">
        <f t="shared" si="448"/>
        <v>911581137311.37695</v>
      </c>
      <c r="AD861" s="262">
        <f t="shared" si="448"/>
        <v>910242732528.87793</v>
      </c>
      <c r="AE861" s="262">
        <f t="shared" si="448"/>
        <v>910475847946.48401</v>
      </c>
      <c r="AF861" s="262">
        <f t="shared" si="448"/>
        <v>912852007087.2948</v>
      </c>
      <c r="AG861" s="262">
        <f t="shared" si="448"/>
        <v>917590491898.2179</v>
      </c>
      <c r="AH861" s="262">
        <f t="shared" si="448"/>
        <v>923806820606.96338</v>
      </c>
      <c r="AI861" s="262">
        <f t="shared" si="448"/>
        <v>933784251434.50183</v>
      </c>
      <c r="AJ861" s="262">
        <f t="shared" si="448"/>
        <v>948691463753.60364</v>
      </c>
      <c r="AK861" s="262">
        <f t="shared" si="448"/>
        <v>970086626354.78052</v>
      </c>
      <c r="AL861" s="258">
        <f t="shared" si="427"/>
        <v>1000000000000</v>
      </c>
    </row>
    <row r="862" spans="3:38" outlineLevel="1">
      <c r="C862" s="256" t="s">
        <v>766</v>
      </c>
      <c r="D862" s="256"/>
      <c r="E862" s="262"/>
      <c r="F862" s="262"/>
      <c r="G862" s="262"/>
      <c r="H862" s="262"/>
      <c r="I862" s="262"/>
      <c r="J862" s="262"/>
      <c r="K862" s="262"/>
      <c r="L862" s="262"/>
      <c r="M862" s="262"/>
      <c r="N862" s="262"/>
      <c r="O862" s="262"/>
      <c r="P862" s="262"/>
      <c r="Q862" s="262"/>
      <c r="R862" s="262"/>
      <c r="S862" s="262"/>
      <c r="T862" s="262"/>
      <c r="U862" s="262"/>
      <c r="V862" s="262"/>
      <c r="W862" s="262"/>
      <c r="X862" s="262"/>
      <c r="Y862" s="262"/>
      <c r="Z862" s="262">
        <f>(AA862+AA863)/2/((1+Z$75/4))</f>
        <v>938330966774.69946</v>
      </c>
      <c r="AA862" s="262">
        <f t="shared" ref="AA862:AK862" si="449">(AB862+AB863)/2/((1+AA$75/4))</f>
        <v>935290257034.42896</v>
      </c>
      <c r="AB862" s="262">
        <f t="shared" si="449"/>
        <v>932681202429.7948</v>
      </c>
      <c r="AC862" s="262">
        <f t="shared" si="449"/>
        <v>930712210349.49158</v>
      </c>
      <c r="AD862" s="262">
        <f t="shared" si="449"/>
        <v>929645228430.73486</v>
      </c>
      <c r="AE862" s="262">
        <f t="shared" si="449"/>
        <v>929822060474.93018</v>
      </c>
      <c r="AF862" s="262">
        <f t="shared" si="449"/>
        <v>931695425598.95715</v>
      </c>
      <c r="AG862" s="262">
        <f t="shared" si="449"/>
        <v>935436135602.95654</v>
      </c>
      <c r="AH862" s="262">
        <f t="shared" si="449"/>
        <v>940338094066.26331</v>
      </c>
      <c r="AI862" s="262">
        <f t="shared" si="449"/>
        <v>948198567921.31458</v>
      </c>
      <c r="AJ862" s="262">
        <f t="shared" si="449"/>
        <v>959917759499.04004</v>
      </c>
      <c r="AK862" s="262">
        <f t="shared" si="449"/>
        <v>976679883794.04456</v>
      </c>
      <c r="AL862" s="258">
        <f t="shared" si="427"/>
        <v>1000000000000</v>
      </c>
    </row>
    <row r="863" spans="3:38" outlineLevel="1">
      <c r="C863" s="256" t="s">
        <v>767</v>
      </c>
      <c r="D863" s="256"/>
      <c r="E863" s="262"/>
      <c r="F863" s="262"/>
      <c r="G863" s="262"/>
      <c r="H863" s="262"/>
      <c r="I863" s="262"/>
      <c r="J863" s="262"/>
      <c r="K863" s="262"/>
      <c r="L863" s="262"/>
      <c r="M863" s="262"/>
      <c r="N863" s="262"/>
      <c r="O863" s="262"/>
      <c r="P863" s="262"/>
      <c r="Q863" s="262"/>
      <c r="R863" s="262"/>
      <c r="S863" s="262"/>
      <c r="T863" s="262"/>
      <c r="U863" s="262"/>
      <c r="V863" s="262"/>
      <c r="W863" s="262"/>
      <c r="X863" s="262"/>
      <c r="Y863" s="262"/>
      <c r="Z863" s="262"/>
      <c r="AA863" s="262">
        <f>(AB863+AB864)/2/((1+AA$76/4))</f>
        <v>949459042863.51477</v>
      </c>
      <c r="AB863" s="262">
        <f t="shared" ref="AB863:AK863" si="450">(AC863+AC864)/2/((1+AB$76/4))</f>
        <v>947401884623.87378</v>
      </c>
      <c r="AC863" s="262">
        <f t="shared" si="450"/>
        <v>945847190598.08423</v>
      </c>
      <c r="AD863" s="262">
        <f t="shared" si="450"/>
        <v>945002119825.78467</v>
      </c>
      <c r="AE863" s="262">
        <f t="shared" si="450"/>
        <v>945136688201.75891</v>
      </c>
      <c r="AF863" s="262">
        <f t="shared" si="450"/>
        <v>946607703229.60571</v>
      </c>
      <c r="AG863" s="262">
        <f t="shared" si="450"/>
        <v>949548035230.03296</v>
      </c>
      <c r="AH863" s="262">
        <f t="shared" si="450"/>
        <v>953397867463.84839</v>
      </c>
      <c r="AI863" s="262">
        <f t="shared" si="450"/>
        <v>959566784181.06189</v>
      </c>
      <c r="AJ863" s="262">
        <f t="shared" si="450"/>
        <v>968748807835.00671</v>
      </c>
      <c r="AK863" s="262">
        <f t="shared" si="450"/>
        <v>981847103985.24463</v>
      </c>
      <c r="AL863" s="258">
        <f t="shared" si="427"/>
        <v>1000000000000</v>
      </c>
    </row>
    <row r="864" spans="3:38" outlineLevel="1">
      <c r="C864" s="256" t="s">
        <v>768</v>
      </c>
      <c r="D864" s="256"/>
      <c r="E864" s="262"/>
      <c r="F864" s="262"/>
      <c r="G864" s="262"/>
      <c r="H864" s="262"/>
      <c r="I864" s="262"/>
      <c r="J864" s="262"/>
      <c r="K864" s="262"/>
      <c r="L864" s="262"/>
      <c r="M864" s="262"/>
      <c r="N864" s="262"/>
      <c r="O864" s="262"/>
      <c r="P864" s="262"/>
      <c r="Q864" s="262"/>
      <c r="R864" s="262"/>
      <c r="S864" s="262"/>
      <c r="T864" s="262"/>
      <c r="U864" s="262"/>
      <c r="V864" s="262"/>
      <c r="W864" s="262"/>
      <c r="X864" s="262"/>
      <c r="Y864" s="262"/>
      <c r="Z864" s="262"/>
      <c r="AA864" s="262"/>
      <c r="AB864" s="262">
        <f>(AC864+AC865)/2/((1+AB$77/4))</f>
        <v>958985754355.62415</v>
      </c>
      <c r="AC864" s="262">
        <f t="shared" ref="AC864:AK864" si="451">(AD864+AD865)/2/((1+AC$77/4))</f>
        <v>957763540922.10364</v>
      </c>
      <c r="AD864" s="262">
        <f t="shared" si="451"/>
        <v>957097613318.98608</v>
      </c>
      <c r="AE864" s="262">
        <f t="shared" si="451"/>
        <v>957200325610.61255</v>
      </c>
      <c r="AF864" s="262">
        <f t="shared" si="451"/>
        <v>958351787786.88232</v>
      </c>
      <c r="AG864" s="262">
        <f t="shared" si="451"/>
        <v>960655246889.75073</v>
      </c>
      <c r="AH864" s="262">
        <f t="shared" si="451"/>
        <v>963669222486.21594</v>
      </c>
      <c r="AI864" s="262">
        <f t="shared" si="451"/>
        <v>968496102842.15479</v>
      </c>
      <c r="AJ864" s="262">
        <f t="shared" si="451"/>
        <v>975671382411.18506</v>
      </c>
      <c r="AK864" s="262">
        <f t="shared" si="451"/>
        <v>985885928491.4845</v>
      </c>
      <c r="AL864" s="258">
        <f t="shared" si="427"/>
        <v>1000000000000</v>
      </c>
    </row>
    <row r="865" spans="3:41" outlineLevel="1">
      <c r="C865" s="256" t="s">
        <v>769</v>
      </c>
      <c r="D865" s="256"/>
      <c r="E865" s="262"/>
      <c r="F865" s="262"/>
      <c r="G865" s="262"/>
      <c r="H865" s="262"/>
      <c r="I865" s="262"/>
      <c r="J865" s="262"/>
      <c r="K865" s="262"/>
      <c r="L865" s="262"/>
      <c r="M865" s="262"/>
      <c r="N865" s="262"/>
      <c r="O865" s="262"/>
      <c r="P865" s="262"/>
      <c r="Q865" s="262"/>
      <c r="R865" s="262"/>
      <c r="S865" s="262"/>
      <c r="T865" s="262"/>
      <c r="U865" s="262"/>
      <c r="V865" s="262"/>
      <c r="W865" s="262"/>
      <c r="X865" s="262"/>
      <c r="Y865" s="262"/>
      <c r="Z865" s="262"/>
      <c r="AA865" s="262"/>
      <c r="AB865" s="262"/>
      <c r="AC865" s="262">
        <f>(AD865+AD866)/2/((1+AC$78/4))</f>
        <v>967110805077.50037</v>
      </c>
      <c r="AD865" s="262">
        <f t="shared" ref="AD865:AK865" si="452">(AE865+AE866)/2/((1+AD$78/4))</f>
        <v>966588106939.48499</v>
      </c>
      <c r="AE865" s="262">
        <f t="shared" si="452"/>
        <v>966666712407.05591</v>
      </c>
      <c r="AF865" s="262">
        <f t="shared" si="452"/>
        <v>967565846228.77539</v>
      </c>
      <c r="AG865" s="262">
        <f t="shared" si="452"/>
        <v>969365671688.82434</v>
      </c>
      <c r="AH865" s="262">
        <f t="shared" si="452"/>
        <v>971719464590.04639</v>
      </c>
      <c r="AI865" s="262">
        <f t="shared" si="452"/>
        <v>975487454778.80212</v>
      </c>
      <c r="AJ865" s="262">
        <f t="shared" si="452"/>
        <v>981083104479.93335</v>
      </c>
      <c r="AK865" s="262">
        <f t="shared" si="452"/>
        <v>989036192072.06311</v>
      </c>
      <c r="AL865" s="258">
        <f t="shared" si="427"/>
        <v>1000000000000</v>
      </c>
    </row>
    <row r="866" spans="3:41" outlineLevel="1">
      <c r="C866" s="256" t="s">
        <v>770</v>
      </c>
      <c r="D866" s="256"/>
      <c r="E866" s="262"/>
      <c r="F866" s="262"/>
      <c r="G866" s="262"/>
      <c r="H866" s="262"/>
      <c r="I866" s="262"/>
      <c r="J866" s="262"/>
      <c r="K866" s="262"/>
      <c r="L866" s="262"/>
      <c r="M866" s="262"/>
      <c r="N866" s="262"/>
      <c r="O866" s="262"/>
      <c r="P866" s="262"/>
      <c r="Q866" s="262"/>
      <c r="R866" s="262"/>
      <c r="S866" s="262"/>
      <c r="T866" s="262"/>
      <c r="U866" s="262"/>
      <c r="V866" s="262"/>
      <c r="W866" s="262"/>
      <c r="X866" s="262"/>
      <c r="Y866" s="262"/>
      <c r="Z866" s="262"/>
      <c r="AA866" s="262"/>
      <c r="AB866" s="262"/>
      <c r="AC866" s="262"/>
      <c r="AD866" s="262">
        <f>(AE866+AE867)/2/((1+AD$79/4))</f>
        <v>974012600268.43481</v>
      </c>
      <c r="AE866" s="262">
        <f t="shared" ref="AE866:AK866" si="453">(AF866+AF867)/2/((1+AE$79/4))</f>
        <v>974072893671.27087</v>
      </c>
      <c r="AF866" s="262">
        <f t="shared" si="453"/>
        <v>974773667558.33313</v>
      </c>
      <c r="AG866" s="262">
        <f t="shared" si="453"/>
        <v>976177123870.10339</v>
      </c>
      <c r="AH866" s="262">
        <f t="shared" si="453"/>
        <v>978011825713.34009</v>
      </c>
      <c r="AI866" s="262">
        <f t="shared" si="453"/>
        <v>980947879537.8999</v>
      </c>
      <c r="AJ866" s="262">
        <f t="shared" si="453"/>
        <v>985304709130.34326</v>
      </c>
      <c r="AK866" s="262">
        <f t="shared" si="453"/>
        <v>991489386010.43994</v>
      </c>
      <c r="AL866" s="258">
        <f t="shared" si="427"/>
        <v>1000000000000</v>
      </c>
    </row>
    <row r="867" spans="3:41" outlineLevel="1">
      <c r="C867" s="256" t="s">
        <v>771</v>
      </c>
      <c r="D867" s="256"/>
      <c r="E867" s="262"/>
      <c r="F867" s="262"/>
      <c r="G867" s="262"/>
      <c r="H867" s="262"/>
      <c r="I867" s="262"/>
      <c r="J867" s="262"/>
      <c r="K867" s="262"/>
      <c r="L867" s="262"/>
      <c r="M867" s="262"/>
      <c r="N867" s="262"/>
      <c r="O867" s="262"/>
      <c r="P867" s="262"/>
      <c r="Q867" s="262"/>
      <c r="R867" s="262"/>
      <c r="S867" s="262"/>
      <c r="T867" s="262"/>
      <c r="U867" s="262"/>
      <c r="V867" s="262"/>
      <c r="W867" s="262"/>
      <c r="X867" s="262"/>
      <c r="Y867" s="262"/>
      <c r="Z867" s="262"/>
      <c r="AA867" s="262"/>
      <c r="AB867" s="262"/>
      <c r="AC867" s="262"/>
      <c r="AD867" s="262"/>
      <c r="AE867" s="262">
        <f>(AF867+AF868)/2/((1+AE$80/4))</f>
        <v>979853819460.00049</v>
      </c>
      <c r="AF867" s="262">
        <f t="shared" ref="AF867:AK867" si="454">(AG867+AG868)/2/((1+AF$80/4))</f>
        <v>980399193614.4342</v>
      </c>
      <c r="AG867" s="262">
        <f t="shared" si="454"/>
        <v>981491848629.78125</v>
      </c>
      <c r="AH867" s="262">
        <f t="shared" si="454"/>
        <v>982919812257.12256</v>
      </c>
      <c r="AI867" s="262">
        <f t="shared" si="454"/>
        <v>985204386204.92578</v>
      </c>
      <c r="AJ867" s="262">
        <f t="shared" si="454"/>
        <v>988592460925.552</v>
      </c>
      <c r="AK867" s="262">
        <f t="shared" si="454"/>
        <v>993397332883.02966</v>
      </c>
      <c r="AL867" s="258">
        <f t="shared" si="427"/>
        <v>1000000000000</v>
      </c>
    </row>
    <row r="868" spans="3:41" outlineLevel="1">
      <c r="C868" s="256" t="s">
        <v>772</v>
      </c>
      <c r="D868" s="256"/>
      <c r="E868" s="262"/>
      <c r="F868" s="262"/>
      <c r="G868" s="262"/>
      <c r="H868" s="262"/>
      <c r="I868" s="262"/>
      <c r="J868" s="262"/>
      <c r="K868" s="262"/>
      <c r="L868" s="262"/>
      <c r="M868" s="262"/>
      <c r="N868" s="262"/>
      <c r="O868" s="262"/>
      <c r="P868" s="262"/>
      <c r="Q868" s="262"/>
      <c r="R868" s="262"/>
      <c r="S868" s="262"/>
      <c r="T868" s="262"/>
      <c r="U868" s="262"/>
      <c r="V868" s="262"/>
      <c r="W868" s="262"/>
      <c r="X868" s="262"/>
      <c r="Y868" s="262"/>
      <c r="Z868" s="262"/>
      <c r="AA868" s="262"/>
      <c r="AB868" s="262"/>
      <c r="AC868" s="262"/>
      <c r="AD868" s="262"/>
      <c r="AE868" s="262"/>
      <c r="AF868" s="262">
        <f>(AG868+AG869)/2/((1+AF$81/4))</f>
        <v>984781980782.60266</v>
      </c>
      <c r="AG868" s="262">
        <f t="shared" ref="AG868:AK868" si="455">(AH868+AH869)/2/((1+AG$81/4))</f>
        <v>985631623230.05591</v>
      </c>
      <c r="AH868" s="262">
        <f t="shared" si="455"/>
        <v>986741737607.53857</v>
      </c>
      <c r="AI868" s="262">
        <f t="shared" si="455"/>
        <v>988517441136.19849</v>
      </c>
      <c r="AJ868" s="262">
        <f t="shared" si="455"/>
        <v>991149634598.6438</v>
      </c>
      <c r="AK868" s="262">
        <f t="shared" si="455"/>
        <v>994879756725.36182</v>
      </c>
      <c r="AL868" s="258">
        <f t="shared" si="427"/>
        <v>1000000000000</v>
      </c>
    </row>
    <row r="869" spans="3:41" outlineLevel="1">
      <c r="C869" s="256" t="s">
        <v>773</v>
      </c>
      <c r="D869" s="256"/>
      <c r="E869" s="262"/>
      <c r="F869" s="262"/>
      <c r="G869" s="262"/>
      <c r="H869" s="262"/>
      <c r="I869" s="262"/>
      <c r="J869" s="262"/>
      <c r="K869" s="262"/>
      <c r="L869" s="262"/>
      <c r="M869" s="262"/>
      <c r="N869" s="262"/>
      <c r="O869" s="262"/>
      <c r="P869" s="262"/>
      <c r="Q869" s="262"/>
      <c r="R869" s="262"/>
      <c r="S869" s="262"/>
      <c r="T869" s="262"/>
      <c r="U869" s="262"/>
      <c r="V869" s="262"/>
      <c r="W869" s="262"/>
      <c r="X869" s="262"/>
      <c r="Y869" s="262"/>
      <c r="Z869" s="262"/>
      <c r="AA869" s="262"/>
      <c r="AB869" s="262"/>
      <c r="AC869" s="262"/>
      <c r="AD869" s="262"/>
      <c r="AE869" s="262"/>
      <c r="AF869" s="262"/>
      <c r="AG869" s="262">
        <f>(AH869+AH870)/2/((1+AG$82/4))</f>
        <v>988851907581.36157</v>
      </c>
      <c r="AH869" s="262">
        <f t="shared" ref="AH869:AK869" si="456">(AI869+AI870)/2/((1+AH$82/4))</f>
        <v>989714150472.69678</v>
      </c>
      <c r="AI869" s="262">
        <f t="shared" si="456"/>
        <v>991093157161.9386</v>
      </c>
      <c r="AJ869" s="262">
        <f t="shared" si="456"/>
        <v>993136581345.95313</v>
      </c>
      <c r="AK869" s="262">
        <f t="shared" si="456"/>
        <v>996030678232.5929</v>
      </c>
      <c r="AL869" s="258">
        <f t="shared" si="427"/>
        <v>1000000000000</v>
      </c>
    </row>
    <row r="870" spans="3:41" outlineLevel="1">
      <c r="C870" s="256" t="s">
        <v>774</v>
      </c>
      <c r="D870" s="256"/>
      <c r="E870" s="262"/>
      <c r="F870" s="262"/>
      <c r="G870" s="262"/>
      <c r="H870" s="262"/>
      <c r="I870" s="262"/>
      <c r="J870" s="262"/>
      <c r="K870" s="262"/>
      <c r="L870" s="262"/>
      <c r="M870" s="262"/>
      <c r="N870" s="262"/>
      <c r="O870" s="262"/>
      <c r="P870" s="262"/>
      <c r="Q870" s="262"/>
      <c r="R870" s="262"/>
      <c r="S870" s="262"/>
      <c r="T870" s="262"/>
      <c r="U870" s="262"/>
      <c r="V870" s="262"/>
      <c r="W870" s="262"/>
      <c r="X870" s="262"/>
      <c r="Y870" s="262"/>
      <c r="Z870" s="262"/>
      <c r="AA870" s="262"/>
      <c r="AB870" s="262"/>
      <c r="AC870" s="262"/>
      <c r="AD870" s="262"/>
      <c r="AE870" s="262"/>
      <c r="AF870" s="262"/>
      <c r="AG870" s="262"/>
      <c r="AH870" s="262">
        <f>(AI870+AI871)/2/((1+AH$83/4))</f>
        <v>992023596621.41101</v>
      </c>
      <c r="AI870" s="262">
        <f t="shared" ref="AI870:AK870" si="457">(AJ870+AJ871)/2/((1+AI$83/4))</f>
        <v>993093823491.46594</v>
      </c>
      <c r="AJ870" s="262">
        <f t="shared" si="457"/>
        <v>994679256267.40576</v>
      </c>
      <c r="AK870" s="262">
        <f t="shared" si="457"/>
        <v>996923697070.05103</v>
      </c>
      <c r="AL870" s="258">
        <f t="shared" si="427"/>
        <v>1000000000000</v>
      </c>
    </row>
    <row r="871" spans="3:41" outlineLevel="1">
      <c r="C871" s="256" t="s">
        <v>775</v>
      </c>
      <c r="D871" s="256"/>
      <c r="E871" s="262"/>
      <c r="F871" s="262"/>
      <c r="G871" s="262"/>
      <c r="H871" s="262"/>
      <c r="I871" s="262"/>
      <c r="J871" s="262"/>
      <c r="K871" s="262"/>
      <c r="L871" s="262"/>
      <c r="M871" s="262"/>
      <c r="N871" s="262"/>
      <c r="O871" s="262"/>
      <c r="P871" s="262"/>
      <c r="Q871" s="262"/>
      <c r="R871" s="262"/>
      <c r="S871" s="262"/>
      <c r="T871" s="262"/>
      <c r="U871" s="262"/>
      <c r="V871" s="262"/>
      <c r="W871" s="262"/>
      <c r="X871" s="262"/>
      <c r="Y871" s="262"/>
      <c r="Z871" s="262"/>
      <c r="AA871" s="262"/>
      <c r="AB871" s="262"/>
      <c r="AC871" s="262"/>
      <c r="AD871" s="262"/>
      <c r="AE871" s="262"/>
      <c r="AF871" s="262"/>
      <c r="AG871" s="262"/>
      <c r="AH871" s="262"/>
      <c r="AI871" s="262">
        <f>(AJ871+AJ872)/2/((1+AI$84/4))</f>
        <v>994646735239.67163</v>
      </c>
      <c r="AJ871" s="262">
        <f t="shared" ref="AJ871:AK871" si="458">(AK871+AK872)/2/((1+AJ$84/4))</f>
        <v>995876273873.84167</v>
      </c>
      <c r="AK871" s="262">
        <f t="shared" si="458"/>
        <v>997616285167.995</v>
      </c>
      <c r="AL871" s="258">
        <f t="shared" si="427"/>
        <v>1000000000000</v>
      </c>
    </row>
    <row r="872" spans="3:41" outlineLevel="1">
      <c r="C872" s="256" t="s">
        <v>776</v>
      </c>
      <c r="D872" s="256"/>
      <c r="E872" s="262"/>
      <c r="F872" s="262"/>
      <c r="G872" s="262"/>
      <c r="H872" s="262"/>
      <c r="I872" s="262"/>
      <c r="J872" s="262"/>
      <c r="K872" s="262"/>
      <c r="L872" s="262"/>
      <c r="M872" s="262"/>
      <c r="N872" s="262"/>
      <c r="O872" s="262"/>
      <c r="P872" s="262"/>
      <c r="Q872" s="262"/>
      <c r="R872" s="262"/>
      <c r="S872" s="262"/>
      <c r="T872" s="262"/>
      <c r="U872" s="262"/>
      <c r="V872" s="262"/>
      <c r="W872" s="262"/>
      <c r="X872" s="262"/>
      <c r="Y872" s="262"/>
      <c r="Z872" s="262"/>
      <c r="AA872" s="262"/>
      <c r="AB872" s="262"/>
      <c r="AC872" s="262"/>
      <c r="AD872" s="262"/>
      <c r="AE872" s="262"/>
      <c r="AF872" s="262"/>
      <c r="AG872" s="262"/>
      <c r="AH872" s="262"/>
      <c r="AI872" s="262"/>
      <c r="AJ872" s="262">
        <f>(AK872+AK873)/2/((1+AJ$85/4))</f>
        <v>996804648855.81995</v>
      </c>
      <c r="AK872" s="262">
        <f t="shared" ref="AK872" si="459">(AL872+AL873)/2/((1+AK$85/4))</f>
        <v>998153235249.19336</v>
      </c>
      <c r="AL872" s="258">
        <f t="shared" si="427"/>
        <v>1000000000000</v>
      </c>
    </row>
    <row r="873" spans="3:41" outlineLevel="1">
      <c r="C873" s="256" t="s">
        <v>777</v>
      </c>
      <c r="D873" s="256"/>
      <c r="E873" s="262"/>
      <c r="F873" s="262"/>
      <c r="G873" s="262"/>
      <c r="H873" s="262"/>
      <c r="I873" s="262"/>
      <c r="J873" s="262"/>
      <c r="K873" s="262"/>
      <c r="L873" s="262"/>
      <c r="M873" s="262"/>
      <c r="N873" s="262"/>
      <c r="O873" s="262"/>
      <c r="P873" s="262"/>
      <c r="Q873" s="262"/>
      <c r="R873" s="262"/>
      <c r="S873" s="262"/>
      <c r="T873" s="262"/>
      <c r="U873" s="262"/>
      <c r="V873" s="262"/>
      <c r="W873" s="262"/>
      <c r="X873" s="262"/>
      <c r="Y873" s="262"/>
      <c r="Z873" s="262"/>
      <c r="AA873" s="262"/>
      <c r="AB873" s="262"/>
      <c r="AC873" s="262"/>
      <c r="AD873" s="262"/>
      <c r="AE873" s="262"/>
      <c r="AF873" s="262"/>
      <c r="AG873" s="262"/>
      <c r="AH873" s="262"/>
      <c r="AI873" s="262"/>
      <c r="AJ873" s="262"/>
      <c r="AK873" s="262">
        <f>(AL873+AL874)/2/((1+AK$86/4))</f>
        <v>998569406645.7052</v>
      </c>
      <c r="AL873" s="258">
        <f t="shared" si="427"/>
        <v>1000000000000</v>
      </c>
    </row>
    <row r="874" spans="3:41" outlineLevel="1">
      <c r="C874" s="256" t="s">
        <v>824</v>
      </c>
      <c r="D874" s="256"/>
      <c r="E874" s="262"/>
      <c r="F874" s="262"/>
      <c r="G874" s="262"/>
      <c r="H874" s="262"/>
      <c r="I874" s="262"/>
      <c r="J874" s="262"/>
      <c r="K874" s="262"/>
      <c r="L874" s="262"/>
      <c r="M874" s="262"/>
      <c r="N874" s="262"/>
      <c r="O874" s="262"/>
      <c r="P874" s="262"/>
      <c r="Q874" s="262"/>
      <c r="R874" s="262"/>
      <c r="S874" s="262"/>
      <c r="T874" s="262"/>
      <c r="U874" s="262"/>
      <c r="V874" s="262"/>
      <c r="W874" s="262"/>
      <c r="X874" s="262"/>
      <c r="Y874" s="262"/>
      <c r="Z874" s="262"/>
      <c r="AA874" s="262"/>
      <c r="AB874" s="262"/>
      <c r="AC874" s="262"/>
      <c r="AD874" s="262"/>
      <c r="AE874" s="262"/>
      <c r="AF874" s="262"/>
      <c r="AG874" s="262"/>
      <c r="AH874" s="262"/>
      <c r="AI874" s="262"/>
      <c r="AJ874" s="262"/>
      <c r="AK874" s="262"/>
      <c r="AL874" s="258">
        <f t="shared" si="427"/>
        <v>1000000000000</v>
      </c>
    </row>
    <row r="875" spans="3:41" outlineLevel="1">
      <c r="C875" s="256" t="s">
        <v>2382</v>
      </c>
      <c r="D875" s="257"/>
      <c r="E875" s="255"/>
      <c r="F875" s="255"/>
      <c r="G875" s="255"/>
      <c r="H875" s="255"/>
      <c r="I875" s="255"/>
      <c r="J875" s="255"/>
      <c r="K875" s="255"/>
      <c r="L875" s="255"/>
      <c r="M875" s="255"/>
      <c r="N875" s="255"/>
      <c r="O875" s="255"/>
      <c r="P875" s="255"/>
      <c r="Q875" s="255"/>
      <c r="R875" s="255"/>
      <c r="S875" s="255"/>
      <c r="T875" s="255"/>
      <c r="U875" s="255"/>
      <c r="V875" s="255"/>
      <c r="W875" s="172"/>
    </row>
    <row r="876" spans="3:41" outlineLevel="1"/>
    <row r="877" spans="3:41" outlineLevel="1">
      <c r="C877" s="256"/>
      <c r="D877" s="256"/>
      <c r="E877" s="256"/>
      <c r="F877" s="256"/>
      <c r="G877" s="256"/>
      <c r="H877" s="256"/>
      <c r="I877" s="256"/>
      <c r="J877" s="256"/>
      <c r="K877" s="256"/>
      <c r="L877" s="256"/>
      <c r="M877" s="256"/>
      <c r="N877" s="256"/>
      <c r="O877" s="256"/>
      <c r="P877" s="256"/>
      <c r="Q877" s="256"/>
      <c r="R877" s="256"/>
      <c r="S877" s="256"/>
      <c r="T877" s="256"/>
      <c r="U877" s="256"/>
      <c r="V877" s="256"/>
      <c r="W877" s="256"/>
      <c r="X877" s="256"/>
      <c r="Y877" s="256"/>
      <c r="Z877" s="256"/>
      <c r="AA877" s="256"/>
      <c r="AB877" s="256"/>
      <c r="AC877" s="256"/>
      <c r="AD877" s="256"/>
      <c r="AE877" s="256"/>
      <c r="AF877" s="256"/>
      <c r="AG877" s="256"/>
      <c r="AH877" s="256"/>
      <c r="AI877" s="256"/>
      <c r="AJ877" s="256"/>
      <c r="AK877" s="256"/>
      <c r="AL877" s="256"/>
    </row>
    <row r="878" spans="3:41" outlineLevel="1">
      <c r="C878" s="256"/>
      <c r="D878" s="256"/>
      <c r="E878" s="256"/>
      <c r="F878" s="256"/>
      <c r="G878" s="256"/>
      <c r="H878" s="256"/>
      <c r="I878" s="256"/>
      <c r="J878" s="256"/>
      <c r="K878" s="256"/>
      <c r="L878" s="256"/>
      <c r="M878" s="256"/>
      <c r="N878" s="256"/>
      <c r="O878" s="256"/>
      <c r="P878" s="256"/>
      <c r="Q878" s="256"/>
      <c r="R878" s="256"/>
      <c r="S878" s="256"/>
      <c r="T878" s="256"/>
      <c r="U878" s="256"/>
      <c r="V878" s="256"/>
      <c r="W878" s="256"/>
      <c r="X878" s="256"/>
      <c r="Y878" s="256"/>
      <c r="Z878" s="256"/>
      <c r="AA878" s="256"/>
      <c r="AB878" s="256"/>
      <c r="AC878" s="256"/>
      <c r="AD878" s="256"/>
      <c r="AE878" s="256"/>
      <c r="AF878" s="256"/>
      <c r="AG878" s="256"/>
      <c r="AH878" s="256"/>
      <c r="AI878" s="256"/>
      <c r="AJ878" s="256"/>
      <c r="AK878" s="256"/>
      <c r="AL878" s="256"/>
      <c r="AM878" s="258"/>
    </row>
    <row r="879" spans="3:41" outlineLevel="1">
      <c r="C879" s="256"/>
      <c r="D879" s="259"/>
      <c r="E879" s="262"/>
      <c r="F879" s="262"/>
      <c r="G879" s="262"/>
      <c r="H879" s="262"/>
      <c r="I879" s="262"/>
      <c r="J879" s="262"/>
      <c r="K879" s="262"/>
      <c r="L879" s="262"/>
      <c r="M879" s="262"/>
      <c r="N879" s="262"/>
      <c r="O879" s="262"/>
      <c r="P879" s="262"/>
      <c r="Q879" s="262"/>
      <c r="R879" s="262"/>
      <c r="S879" s="262"/>
      <c r="T879" s="262"/>
      <c r="U879" s="262"/>
      <c r="V879" s="262"/>
      <c r="W879" s="262"/>
      <c r="X879" s="262"/>
      <c r="Y879" s="262"/>
      <c r="Z879" s="262"/>
      <c r="AA879" s="262"/>
      <c r="AB879" s="262"/>
      <c r="AC879" s="262"/>
      <c r="AD879" s="262"/>
      <c r="AE879" s="262"/>
      <c r="AF879" s="262"/>
      <c r="AG879" s="262"/>
      <c r="AH879" s="262"/>
      <c r="AI879" s="262"/>
      <c r="AJ879" s="262"/>
      <c r="AK879" s="262"/>
      <c r="AL879" s="262"/>
      <c r="AM879" s="258"/>
      <c r="AO879" s="261"/>
    </row>
    <row r="880" spans="3:41" outlineLevel="1">
      <c r="C880" s="256"/>
      <c r="D880" s="256"/>
      <c r="E880" s="262"/>
      <c r="F880" s="262"/>
      <c r="G880" s="262"/>
      <c r="H880" s="262"/>
      <c r="I880" s="262"/>
      <c r="J880" s="262"/>
      <c r="K880" s="262"/>
      <c r="L880" s="262"/>
      <c r="M880" s="262"/>
      <c r="N880" s="262"/>
      <c r="O880" s="262"/>
      <c r="P880" s="262"/>
      <c r="Q880" s="262"/>
      <c r="R880" s="262"/>
      <c r="S880" s="262"/>
      <c r="T880" s="262"/>
      <c r="U880" s="262"/>
      <c r="V880" s="262"/>
      <c r="W880" s="262"/>
      <c r="X880" s="262"/>
      <c r="Y880" s="262"/>
      <c r="Z880" s="262"/>
      <c r="AA880" s="262"/>
      <c r="AB880" s="262"/>
      <c r="AC880" s="262"/>
      <c r="AD880" s="262"/>
      <c r="AE880" s="262"/>
      <c r="AF880" s="262"/>
      <c r="AG880" s="262"/>
      <c r="AH880" s="262"/>
      <c r="AI880" s="262"/>
      <c r="AJ880" s="262"/>
      <c r="AK880" s="262"/>
      <c r="AL880" s="262"/>
      <c r="AM880" s="258"/>
    </row>
    <row r="881" spans="3:39" outlineLevel="1">
      <c r="C881" s="256"/>
      <c r="D881" s="256"/>
      <c r="E881" s="256"/>
      <c r="F881" s="262"/>
      <c r="G881" s="262"/>
      <c r="H881" s="262"/>
      <c r="I881" s="262"/>
      <c r="J881" s="262"/>
      <c r="K881" s="262"/>
      <c r="L881" s="262"/>
      <c r="M881" s="262"/>
      <c r="N881" s="262"/>
      <c r="O881" s="262"/>
      <c r="P881" s="262"/>
      <c r="Q881" s="262"/>
      <c r="R881" s="262"/>
      <c r="S881" s="262"/>
      <c r="T881" s="262"/>
      <c r="U881" s="262"/>
      <c r="V881" s="262"/>
      <c r="W881" s="262"/>
      <c r="X881" s="262"/>
      <c r="Y881" s="262"/>
      <c r="Z881" s="262"/>
      <c r="AA881" s="262"/>
      <c r="AB881" s="262"/>
      <c r="AC881" s="262"/>
      <c r="AD881" s="262"/>
      <c r="AE881" s="262"/>
      <c r="AF881" s="262"/>
      <c r="AG881" s="262"/>
      <c r="AH881" s="262"/>
      <c r="AI881" s="262"/>
      <c r="AJ881" s="262"/>
      <c r="AK881" s="262"/>
      <c r="AL881" s="262"/>
      <c r="AM881" s="258"/>
    </row>
    <row r="882" spans="3:39" outlineLevel="1">
      <c r="C882" s="256"/>
      <c r="D882" s="256"/>
      <c r="E882" s="262"/>
      <c r="F882" s="262"/>
      <c r="G882" s="262"/>
      <c r="H882" s="262"/>
      <c r="I882" s="262"/>
      <c r="J882" s="262"/>
      <c r="K882" s="262"/>
      <c r="L882" s="262"/>
      <c r="M882" s="262"/>
      <c r="N882" s="262"/>
      <c r="O882" s="262"/>
      <c r="P882" s="262"/>
      <c r="Q882" s="262"/>
      <c r="R882" s="262"/>
      <c r="S882" s="262"/>
      <c r="T882" s="262"/>
      <c r="U882" s="262"/>
      <c r="V882" s="262"/>
      <c r="W882" s="262"/>
      <c r="X882" s="262"/>
      <c r="Y882" s="262"/>
      <c r="Z882" s="262"/>
      <c r="AA882" s="262"/>
      <c r="AB882" s="262"/>
      <c r="AC882" s="262"/>
      <c r="AD882" s="262"/>
      <c r="AE882" s="262"/>
      <c r="AF882" s="262"/>
      <c r="AG882" s="262"/>
      <c r="AH882" s="262"/>
      <c r="AI882" s="262"/>
      <c r="AJ882" s="262"/>
      <c r="AK882" s="262"/>
      <c r="AL882" s="262"/>
      <c r="AM882" s="258"/>
    </row>
    <row r="883" spans="3:39" outlineLevel="1">
      <c r="C883" s="256"/>
      <c r="D883" s="256"/>
      <c r="E883" s="262"/>
      <c r="F883" s="262"/>
      <c r="G883" s="262"/>
      <c r="H883" s="262"/>
      <c r="I883" s="262"/>
      <c r="J883" s="262"/>
      <c r="K883" s="262"/>
      <c r="L883" s="262"/>
      <c r="M883" s="262"/>
      <c r="N883" s="262"/>
      <c r="O883" s="262"/>
      <c r="P883" s="262"/>
      <c r="Q883" s="262"/>
      <c r="R883" s="262"/>
      <c r="S883" s="262"/>
      <c r="T883" s="262"/>
      <c r="U883" s="262"/>
      <c r="V883" s="262"/>
      <c r="W883" s="262"/>
      <c r="X883" s="262"/>
      <c r="Y883" s="262"/>
      <c r="Z883" s="262"/>
      <c r="AA883" s="262"/>
      <c r="AB883" s="262"/>
      <c r="AC883" s="262"/>
      <c r="AD883" s="262"/>
      <c r="AE883" s="262"/>
      <c r="AF883" s="262"/>
      <c r="AG883" s="262"/>
      <c r="AH883" s="262"/>
      <c r="AI883" s="262"/>
      <c r="AJ883" s="262"/>
      <c r="AK883" s="262"/>
      <c r="AL883" s="262"/>
      <c r="AM883" s="258"/>
    </row>
    <row r="884" spans="3:39" outlineLevel="1">
      <c r="C884" s="256"/>
      <c r="D884" s="256"/>
      <c r="E884" s="262"/>
      <c r="F884" s="262"/>
      <c r="G884" s="262"/>
      <c r="H884" s="262"/>
      <c r="I884" s="262"/>
      <c r="J884" s="262"/>
      <c r="K884" s="262"/>
      <c r="L884" s="262"/>
      <c r="M884" s="262"/>
      <c r="N884" s="262"/>
      <c r="O884" s="262"/>
      <c r="P884" s="262"/>
      <c r="Q884" s="262"/>
      <c r="R884" s="262"/>
      <c r="S884" s="262"/>
      <c r="T884" s="262"/>
      <c r="U884" s="262"/>
      <c r="V884" s="262"/>
      <c r="W884" s="262"/>
      <c r="X884" s="262"/>
      <c r="Y884" s="262"/>
      <c r="Z884" s="262"/>
      <c r="AA884" s="262"/>
      <c r="AB884" s="262"/>
      <c r="AC884" s="262"/>
      <c r="AD884" s="262"/>
      <c r="AE884" s="262"/>
      <c r="AF884" s="262"/>
      <c r="AG884" s="262"/>
      <c r="AH884" s="262"/>
      <c r="AI884" s="262"/>
      <c r="AJ884" s="262"/>
      <c r="AK884" s="262"/>
      <c r="AL884" s="262"/>
      <c r="AM884" s="258"/>
    </row>
    <row r="885" spans="3:39" outlineLevel="1">
      <c r="C885" s="256"/>
      <c r="D885" s="256"/>
      <c r="E885" s="262"/>
      <c r="F885" s="262"/>
      <c r="G885" s="262"/>
      <c r="H885" s="262"/>
      <c r="I885" s="262"/>
      <c r="J885" s="262"/>
      <c r="K885" s="262"/>
      <c r="L885" s="262"/>
      <c r="M885" s="262"/>
      <c r="N885" s="262"/>
      <c r="O885" s="262"/>
      <c r="P885" s="262"/>
      <c r="Q885" s="262"/>
      <c r="R885" s="262"/>
      <c r="S885" s="262"/>
      <c r="T885" s="262"/>
      <c r="U885" s="262"/>
      <c r="V885" s="262"/>
      <c r="W885" s="262"/>
      <c r="X885" s="262"/>
      <c r="Y885" s="262"/>
      <c r="Z885" s="262"/>
      <c r="AA885" s="262"/>
      <c r="AB885" s="262"/>
      <c r="AC885" s="262"/>
      <c r="AD885" s="262"/>
      <c r="AE885" s="262"/>
      <c r="AF885" s="262"/>
      <c r="AG885" s="262"/>
      <c r="AH885" s="262"/>
      <c r="AI885" s="262"/>
      <c r="AJ885" s="262"/>
      <c r="AK885" s="262"/>
      <c r="AL885" s="262"/>
      <c r="AM885" s="258"/>
    </row>
    <row r="886" spans="3:39" outlineLevel="1">
      <c r="C886" s="256"/>
      <c r="D886" s="256"/>
      <c r="E886" s="262"/>
      <c r="F886" s="262"/>
      <c r="G886" s="262"/>
      <c r="H886" s="262"/>
      <c r="I886" s="262"/>
      <c r="J886" s="262"/>
      <c r="K886" s="262"/>
      <c r="L886" s="262"/>
      <c r="M886" s="262"/>
      <c r="N886" s="262"/>
      <c r="O886" s="262"/>
      <c r="P886" s="262"/>
      <c r="Q886" s="262"/>
      <c r="R886" s="262"/>
      <c r="S886" s="262"/>
      <c r="T886" s="262"/>
      <c r="U886" s="262"/>
      <c r="V886" s="262"/>
      <c r="W886" s="262"/>
      <c r="X886" s="262"/>
      <c r="Y886" s="262"/>
      <c r="Z886" s="262"/>
      <c r="AA886" s="262"/>
      <c r="AB886" s="262"/>
      <c r="AC886" s="262"/>
      <c r="AD886" s="262"/>
      <c r="AE886" s="262"/>
      <c r="AF886" s="262"/>
      <c r="AG886" s="262"/>
      <c r="AH886" s="262"/>
      <c r="AI886" s="262"/>
      <c r="AJ886" s="262"/>
      <c r="AK886" s="262"/>
      <c r="AL886" s="262"/>
      <c r="AM886" s="258"/>
    </row>
    <row r="887" spans="3:39" outlineLevel="1">
      <c r="C887" s="256"/>
      <c r="D887" s="256"/>
      <c r="E887" s="262"/>
      <c r="F887" s="262"/>
      <c r="G887" s="262"/>
      <c r="H887" s="262"/>
      <c r="I887" s="262"/>
      <c r="J887" s="262"/>
      <c r="K887" s="262"/>
      <c r="L887" s="262"/>
      <c r="M887" s="262"/>
      <c r="N887" s="262"/>
      <c r="O887" s="262"/>
      <c r="P887" s="262"/>
      <c r="Q887" s="262"/>
      <c r="R887" s="262"/>
      <c r="S887" s="262"/>
      <c r="T887" s="262"/>
      <c r="U887" s="262"/>
      <c r="V887" s="262"/>
      <c r="W887" s="262"/>
      <c r="X887" s="262"/>
      <c r="Y887" s="262"/>
      <c r="Z887" s="262"/>
      <c r="AA887" s="262"/>
      <c r="AB887" s="262"/>
      <c r="AC887" s="262"/>
      <c r="AD887" s="262"/>
      <c r="AE887" s="262"/>
      <c r="AF887" s="262"/>
      <c r="AG887" s="262"/>
      <c r="AH887" s="262"/>
      <c r="AI887" s="262"/>
      <c r="AJ887" s="262"/>
      <c r="AK887" s="262"/>
      <c r="AL887" s="262"/>
      <c r="AM887" s="258"/>
    </row>
    <row r="888" spans="3:39" outlineLevel="1">
      <c r="C888" s="256"/>
      <c r="D888" s="256"/>
      <c r="E888" s="262"/>
      <c r="F888" s="262"/>
      <c r="G888" s="262"/>
      <c r="H888" s="262"/>
      <c r="I888" s="262"/>
      <c r="J888" s="262"/>
      <c r="K888" s="262"/>
      <c r="L888" s="262"/>
      <c r="M888" s="262"/>
      <c r="N888" s="262"/>
      <c r="O888" s="262"/>
      <c r="P888" s="262"/>
      <c r="Q888" s="262"/>
      <c r="R888" s="262"/>
      <c r="S888" s="262"/>
      <c r="T888" s="262"/>
      <c r="U888" s="262"/>
      <c r="V888" s="262"/>
      <c r="W888" s="262"/>
      <c r="X888" s="262"/>
      <c r="Y888" s="262"/>
      <c r="Z888" s="262"/>
      <c r="AA888" s="262"/>
      <c r="AB888" s="262"/>
      <c r="AC888" s="262"/>
      <c r="AD888" s="262"/>
      <c r="AE888" s="262"/>
      <c r="AF888" s="262"/>
      <c r="AG888" s="262"/>
      <c r="AH888" s="262"/>
      <c r="AI888" s="262"/>
      <c r="AJ888" s="262"/>
      <c r="AK888" s="262"/>
      <c r="AL888" s="262"/>
      <c r="AM888" s="258"/>
    </row>
    <row r="889" spans="3:39" outlineLevel="1">
      <c r="C889" s="256"/>
      <c r="D889" s="256"/>
      <c r="E889" s="262"/>
      <c r="F889" s="262"/>
      <c r="G889" s="262"/>
      <c r="H889" s="262"/>
      <c r="I889" s="262"/>
      <c r="J889" s="262"/>
      <c r="K889" s="262"/>
      <c r="L889" s="262"/>
      <c r="M889" s="262"/>
      <c r="N889" s="262"/>
      <c r="O889" s="262"/>
      <c r="P889" s="262"/>
      <c r="Q889" s="262"/>
      <c r="R889" s="262"/>
      <c r="S889" s="262"/>
      <c r="T889" s="262"/>
      <c r="U889" s="262"/>
      <c r="V889" s="262"/>
      <c r="W889" s="262"/>
      <c r="X889" s="262"/>
      <c r="Y889" s="262"/>
      <c r="Z889" s="262"/>
      <c r="AA889" s="262"/>
      <c r="AB889" s="262"/>
      <c r="AC889" s="262"/>
      <c r="AD889" s="262"/>
      <c r="AE889" s="262"/>
      <c r="AF889" s="262"/>
      <c r="AG889" s="262"/>
      <c r="AH889" s="262"/>
      <c r="AI889" s="262"/>
      <c r="AJ889" s="262"/>
      <c r="AK889" s="262"/>
      <c r="AL889" s="262"/>
      <c r="AM889" s="258"/>
    </row>
    <row r="890" spans="3:39" outlineLevel="1">
      <c r="C890" s="256"/>
      <c r="D890" s="256"/>
      <c r="E890" s="262"/>
      <c r="F890" s="262"/>
      <c r="G890" s="262"/>
      <c r="H890" s="262"/>
      <c r="I890" s="262"/>
      <c r="J890" s="262"/>
      <c r="K890" s="262"/>
      <c r="L890" s="262"/>
      <c r="M890" s="262"/>
      <c r="N890" s="262"/>
      <c r="O890" s="262"/>
      <c r="P890" s="262"/>
      <c r="Q890" s="262"/>
      <c r="R890" s="262"/>
      <c r="S890" s="262"/>
      <c r="T890" s="262"/>
      <c r="U890" s="262"/>
      <c r="V890" s="262"/>
      <c r="W890" s="262"/>
      <c r="X890" s="262"/>
      <c r="Y890" s="262"/>
      <c r="Z890" s="262"/>
      <c r="AA890" s="262"/>
      <c r="AB890" s="262"/>
      <c r="AC890" s="262"/>
      <c r="AD890" s="262"/>
      <c r="AE890" s="262"/>
      <c r="AF890" s="262"/>
      <c r="AG890" s="262"/>
      <c r="AH890" s="262"/>
      <c r="AI890" s="262"/>
      <c r="AJ890" s="262"/>
      <c r="AK890" s="262"/>
      <c r="AL890" s="262"/>
      <c r="AM890" s="258"/>
    </row>
    <row r="891" spans="3:39" outlineLevel="1">
      <c r="C891" s="256"/>
      <c r="D891" s="256"/>
      <c r="E891" s="262"/>
      <c r="F891" s="262"/>
      <c r="G891" s="262"/>
      <c r="H891" s="262"/>
      <c r="I891" s="262"/>
      <c r="J891" s="262"/>
      <c r="K891" s="262"/>
      <c r="L891" s="262"/>
      <c r="M891" s="262"/>
      <c r="N891" s="262"/>
      <c r="O891" s="262"/>
      <c r="P891" s="262"/>
      <c r="Q891" s="262"/>
      <c r="R891" s="262"/>
      <c r="S891" s="262"/>
      <c r="T891" s="262"/>
      <c r="U891" s="262"/>
      <c r="V891" s="262"/>
      <c r="W891" s="262"/>
      <c r="X891" s="262"/>
      <c r="Y891" s="262"/>
      <c r="Z891" s="262"/>
      <c r="AA891" s="262"/>
      <c r="AB891" s="262"/>
      <c r="AC891" s="262"/>
      <c r="AD891" s="262"/>
      <c r="AE891" s="262"/>
      <c r="AF891" s="262"/>
      <c r="AG891" s="262"/>
      <c r="AH891" s="262"/>
      <c r="AI891" s="262"/>
      <c r="AJ891" s="262"/>
      <c r="AK891" s="262"/>
      <c r="AL891" s="262"/>
      <c r="AM891" s="258"/>
    </row>
    <row r="892" spans="3:39" outlineLevel="1">
      <c r="C892" s="256"/>
      <c r="D892" s="256"/>
      <c r="E892" s="262"/>
      <c r="F892" s="262"/>
      <c r="G892" s="262"/>
      <c r="H892" s="262"/>
      <c r="I892" s="262"/>
      <c r="J892" s="262"/>
      <c r="K892" s="262"/>
      <c r="L892" s="262"/>
      <c r="M892" s="262"/>
      <c r="N892" s="262"/>
      <c r="O892" s="262"/>
      <c r="P892" s="262"/>
      <c r="Q892" s="262"/>
      <c r="R892" s="262"/>
      <c r="S892" s="262"/>
      <c r="T892" s="262"/>
      <c r="U892" s="262"/>
      <c r="V892" s="262"/>
      <c r="W892" s="262"/>
      <c r="X892" s="262"/>
      <c r="Y892" s="262"/>
      <c r="Z892" s="262"/>
      <c r="AA892" s="262"/>
      <c r="AB892" s="262"/>
      <c r="AC892" s="262"/>
      <c r="AD892" s="262"/>
      <c r="AE892" s="262"/>
      <c r="AF892" s="262"/>
      <c r="AG892" s="262"/>
      <c r="AH892" s="262"/>
      <c r="AI892" s="262"/>
      <c r="AJ892" s="262"/>
      <c r="AK892" s="262"/>
      <c r="AL892" s="262"/>
      <c r="AM892" s="258"/>
    </row>
    <row r="893" spans="3:39" outlineLevel="1">
      <c r="C893" s="256"/>
      <c r="D893" s="256"/>
      <c r="E893" s="262"/>
      <c r="F893" s="262"/>
      <c r="G893" s="262"/>
      <c r="H893" s="262"/>
      <c r="I893" s="262"/>
      <c r="J893" s="262"/>
      <c r="K893" s="262"/>
      <c r="L893" s="262"/>
      <c r="M893" s="262"/>
      <c r="N893" s="262"/>
      <c r="O893" s="262"/>
      <c r="P893" s="262"/>
      <c r="Q893" s="262"/>
      <c r="R893" s="262"/>
      <c r="S893" s="262"/>
      <c r="T893" s="262"/>
      <c r="U893" s="262"/>
      <c r="V893" s="262"/>
      <c r="W893" s="262"/>
      <c r="X893" s="262"/>
      <c r="Y893" s="262"/>
      <c r="Z893" s="262"/>
      <c r="AA893" s="262"/>
      <c r="AB893" s="262"/>
      <c r="AC893" s="262"/>
      <c r="AD893" s="262"/>
      <c r="AE893" s="262"/>
      <c r="AF893" s="262"/>
      <c r="AG893" s="262"/>
      <c r="AH893" s="262"/>
      <c r="AI893" s="262"/>
      <c r="AJ893" s="262"/>
      <c r="AK893" s="262"/>
      <c r="AL893" s="262"/>
      <c r="AM893" s="258"/>
    </row>
    <row r="894" spans="3:39" outlineLevel="1">
      <c r="C894" s="256"/>
      <c r="D894" s="256"/>
      <c r="E894" s="262"/>
      <c r="F894" s="262"/>
      <c r="G894" s="262"/>
      <c r="H894" s="262"/>
      <c r="I894" s="262"/>
      <c r="J894" s="262"/>
      <c r="K894" s="262"/>
      <c r="L894" s="262"/>
      <c r="M894" s="262"/>
      <c r="N894" s="262"/>
      <c r="O894" s="262"/>
      <c r="P894" s="262"/>
      <c r="Q894" s="262"/>
      <c r="R894" s="262"/>
      <c r="S894" s="262"/>
      <c r="T894" s="262"/>
      <c r="U894" s="262"/>
      <c r="V894" s="262"/>
      <c r="W894" s="262"/>
      <c r="X894" s="262"/>
      <c r="Y894" s="262"/>
      <c r="Z894" s="262"/>
      <c r="AA894" s="262"/>
      <c r="AB894" s="262"/>
      <c r="AC894" s="262"/>
      <c r="AD894" s="262"/>
      <c r="AE894" s="262"/>
      <c r="AF894" s="262"/>
      <c r="AG894" s="262"/>
      <c r="AH894" s="262"/>
      <c r="AI894" s="262"/>
      <c r="AJ894" s="262"/>
      <c r="AK894" s="262"/>
      <c r="AL894" s="262"/>
      <c r="AM894" s="258"/>
    </row>
    <row r="895" spans="3:39" outlineLevel="1">
      <c r="C895" s="256"/>
      <c r="D895" s="256"/>
      <c r="E895" s="262"/>
      <c r="F895" s="262"/>
      <c r="G895" s="262"/>
      <c r="H895" s="262"/>
      <c r="I895" s="262"/>
      <c r="J895" s="262"/>
      <c r="K895" s="262"/>
      <c r="L895" s="262"/>
      <c r="M895" s="262"/>
      <c r="N895" s="262"/>
      <c r="O895" s="262"/>
      <c r="P895" s="262"/>
      <c r="Q895" s="262"/>
      <c r="R895" s="262"/>
      <c r="S895" s="262"/>
      <c r="T895" s="262"/>
      <c r="U895" s="262"/>
      <c r="V895" s="262"/>
      <c r="W895" s="262"/>
      <c r="X895" s="262"/>
      <c r="Y895" s="262"/>
      <c r="Z895" s="262"/>
      <c r="AA895" s="262"/>
      <c r="AB895" s="262"/>
      <c r="AC895" s="262"/>
      <c r="AD895" s="262"/>
      <c r="AE895" s="262"/>
      <c r="AF895" s="262"/>
      <c r="AG895" s="262"/>
      <c r="AH895" s="262"/>
      <c r="AI895" s="262"/>
      <c r="AJ895" s="262"/>
      <c r="AK895" s="262"/>
      <c r="AL895" s="262"/>
      <c r="AM895" s="258"/>
    </row>
    <row r="896" spans="3:39" outlineLevel="1">
      <c r="C896" s="256"/>
      <c r="D896" s="256"/>
      <c r="E896" s="262"/>
      <c r="F896" s="262"/>
      <c r="G896" s="262"/>
      <c r="H896" s="262"/>
      <c r="I896" s="262"/>
      <c r="J896" s="262"/>
      <c r="K896" s="262"/>
      <c r="L896" s="262"/>
      <c r="M896" s="262"/>
      <c r="N896" s="262"/>
      <c r="O896" s="262"/>
      <c r="P896" s="262"/>
      <c r="Q896" s="262"/>
      <c r="R896" s="262"/>
      <c r="S896" s="262"/>
      <c r="T896" s="262"/>
      <c r="U896" s="262"/>
      <c r="V896" s="262"/>
      <c r="W896" s="262"/>
      <c r="X896" s="262"/>
      <c r="Y896" s="262"/>
      <c r="Z896" s="262"/>
      <c r="AA896" s="262"/>
      <c r="AB896" s="262"/>
      <c r="AC896" s="262"/>
      <c r="AD896" s="262"/>
      <c r="AE896" s="262"/>
      <c r="AF896" s="262"/>
      <c r="AG896" s="262"/>
      <c r="AH896" s="262"/>
      <c r="AI896" s="262"/>
      <c r="AJ896" s="262"/>
      <c r="AK896" s="262"/>
      <c r="AL896" s="262"/>
      <c r="AM896" s="258"/>
    </row>
    <row r="897" spans="3:39" outlineLevel="1">
      <c r="C897" s="256"/>
      <c r="D897" s="256"/>
      <c r="E897" s="262"/>
      <c r="F897" s="262"/>
      <c r="G897" s="262"/>
      <c r="H897" s="262"/>
      <c r="I897" s="262"/>
      <c r="J897" s="262"/>
      <c r="K897" s="262"/>
      <c r="L897" s="262"/>
      <c r="M897" s="262"/>
      <c r="N897" s="262"/>
      <c r="O897" s="262"/>
      <c r="P897" s="262"/>
      <c r="Q897" s="262"/>
      <c r="R897" s="262"/>
      <c r="S897" s="262"/>
      <c r="T897" s="262"/>
      <c r="U897" s="262"/>
      <c r="V897" s="262"/>
      <c r="W897" s="262"/>
      <c r="X897" s="262"/>
      <c r="Y897" s="262"/>
      <c r="Z897" s="262"/>
      <c r="AA897" s="262"/>
      <c r="AB897" s="262"/>
      <c r="AC897" s="262"/>
      <c r="AD897" s="262"/>
      <c r="AE897" s="262"/>
      <c r="AF897" s="262"/>
      <c r="AG897" s="262"/>
      <c r="AH897" s="262"/>
      <c r="AI897" s="262"/>
      <c r="AJ897" s="262"/>
      <c r="AK897" s="262"/>
      <c r="AL897" s="262"/>
      <c r="AM897" s="258"/>
    </row>
    <row r="898" spans="3:39" outlineLevel="1">
      <c r="C898" s="256"/>
      <c r="D898" s="256"/>
      <c r="E898" s="262"/>
      <c r="F898" s="262"/>
      <c r="G898" s="262"/>
      <c r="H898" s="262"/>
      <c r="I898" s="262"/>
      <c r="J898" s="262"/>
      <c r="K898" s="262"/>
      <c r="L898" s="262"/>
      <c r="M898" s="262"/>
      <c r="N898" s="262"/>
      <c r="O898" s="262"/>
      <c r="P898" s="262"/>
      <c r="Q898" s="262"/>
      <c r="R898" s="262"/>
      <c r="S898" s="262"/>
      <c r="T898" s="262"/>
      <c r="U898" s="262"/>
      <c r="V898" s="262"/>
      <c r="W898" s="262"/>
      <c r="X898" s="262"/>
      <c r="Y898" s="262"/>
      <c r="Z898" s="262"/>
      <c r="AA898" s="262"/>
      <c r="AB898" s="262"/>
      <c r="AC898" s="262"/>
      <c r="AD898" s="262"/>
      <c r="AE898" s="262"/>
      <c r="AF898" s="262"/>
      <c r="AG898" s="262"/>
      <c r="AH898" s="262"/>
      <c r="AI898" s="262"/>
      <c r="AJ898" s="262"/>
      <c r="AK898" s="262"/>
      <c r="AL898" s="262"/>
      <c r="AM898" s="258"/>
    </row>
    <row r="899" spans="3:39" outlineLevel="1">
      <c r="C899" s="256"/>
      <c r="D899" s="256"/>
      <c r="E899" s="262"/>
      <c r="F899" s="262"/>
      <c r="G899" s="262"/>
      <c r="H899" s="262"/>
      <c r="I899" s="262"/>
      <c r="J899" s="262"/>
      <c r="K899" s="262"/>
      <c r="L899" s="262"/>
      <c r="M899" s="262"/>
      <c r="N899" s="262"/>
      <c r="O899" s="262"/>
      <c r="P899" s="262"/>
      <c r="Q899" s="262"/>
      <c r="R899" s="262"/>
      <c r="S899" s="262"/>
      <c r="T899" s="262"/>
      <c r="U899" s="262"/>
      <c r="V899" s="262"/>
      <c r="W899" s="262"/>
      <c r="X899" s="262"/>
      <c r="Y899" s="262"/>
      <c r="Z899" s="262"/>
      <c r="AA899" s="262"/>
      <c r="AB899" s="262"/>
      <c r="AC899" s="262"/>
      <c r="AD899" s="262"/>
      <c r="AE899" s="262"/>
      <c r="AF899" s="262"/>
      <c r="AG899" s="262"/>
      <c r="AH899" s="262"/>
      <c r="AI899" s="262"/>
      <c r="AJ899" s="262"/>
      <c r="AK899" s="262"/>
      <c r="AL899" s="262"/>
      <c r="AM899" s="258"/>
    </row>
    <row r="900" spans="3:39" outlineLevel="1">
      <c r="C900" s="256"/>
      <c r="D900" s="256"/>
      <c r="E900" s="262"/>
      <c r="F900" s="262"/>
      <c r="G900" s="262"/>
      <c r="H900" s="262"/>
      <c r="I900" s="262"/>
      <c r="J900" s="262"/>
      <c r="K900" s="262"/>
      <c r="L900" s="262"/>
      <c r="M900" s="262"/>
      <c r="N900" s="262"/>
      <c r="O900" s="262"/>
      <c r="P900" s="262"/>
      <c r="Q900" s="262"/>
      <c r="R900" s="262"/>
      <c r="S900" s="262"/>
      <c r="T900" s="262"/>
      <c r="U900" s="262"/>
      <c r="V900" s="262"/>
      <c r="W900" s="262"/>
      <c r="X900" s="262"/>
      <c r="Y900" s="262"/>
      <c r="Z900" s="262"/>
      <c r="AA900" s="262"/>
      <c r="AB900" s="262"/>
      <c r="AC900" s="262"/>
      <c r="AD900" s="262"/>
      <c r="AE900" s="262"/>
      <c r="AF900" s="262"/>
      <c r="AG900" s="262"/>
      <c r="AH900" s="262"/>
      <c r="AI900" s="262"/>
      <c r="AJ900" s="262"/>
      <c r="AK900" s="262"/>
      <c r="AL900" s="262"/>
      <c r="AM900" s="258"/>
    </row>
    <row r="901" spans="3:39" outlineLevel="1">
      <c r="C901" s="256"/>
      <c r="D901" s="256"/>
      <c r="E901" s="262"/>
      <c r="F901" s="262"/>
      <c r="G901" s="262"/>
      <c r="H901" s="262"/>
      <c r="I901" s="262"/>
      <c r="J901" s="262"/>
      <c r="K901" s="262"/>
      <c r="L901" s="262"/>
      <c r="M901" s="262"/>
      <c r="N901" s="262"/>
      <c r="O901" s="262"/>
      <c r="P901" s="262"/>
      <c r="Q901" s="262"/>
      <c r="R901" s="262"/>
      <c r="S901" s="262"/>
      <c r="T901" s="262"/>
      <c r="U901" s="262"/>
      <c r="V901" s="262"/>
      <c r="W901" s="262"/>
      <c r="X901" s="262"/>
      <c r="Y901" s="262"/>
      <c r="Z901" s="262"/>
      <c r="AA901" s="262"/>
      <c r="AB901" s="262"/>
      <c r="AC901" s="262"/>
      <c r="AD901" s="262"/>
      <c r="AE901" s="262"/>
      <c r="AF901" s="262"/>
      <c r="AG901" s="262"/>
      <c r="AH901" s="262"/>
      <c r="AI901" s="262"/>
      <c r="AJ901" s="262"/>
      <c r="AK901" s="262"/>
      <c r="AL901" s="262"/>
      <c r="AM901" s="258"/>
    </row>
    <row r="902" spans="3:39" outlineLevel="1">
      <c r="C902" s="256"/>
      <c r="D902" s="256"/>
      <c r="E902" s="262"/>
      <c r="F902" s="262"/>
      <c r="G902" s="262"/>
      <c r="H902" s="262"/>
      <c r="I902" s="262"/>
      <c r="J902" s="262"/>
      <c r="K902" s="262"/>
      <c r="L902" s="262"/>
      <c r="M902" s="262"/>
      <c r="N902" s="262"/>
      <c r="O902" s="262"/>
      <c r="P902" s="262"/>
      <c r="Q902" s="262"/>
      <c r="R902" s="262"/>
      <c r="S902" s="262"/>
      <c r="T902" s="262"/>
      <c r="U902" s="262"/>
      <c r="V902" s="262"/>
      <c r="W902" s="262"/>
      <c r="X902" s="262"/>
      <c r="Y902" s="262"/>
      <c r="Z902" s="262"/>
      <c r="AA902" s="262"/>
      <c r="AB902" s="262"/>
      <c r="AC902" s="262"/>
      <c r="AD902" s="262"/>
      <c r="AE902" s="262"/>
      <c r="AF902" s="262"/>
      <c r="AG902" s="262"/>
      <c r="AH902" s="262"/>
      <c r="AI902" s="262"/>
      <c r="AJ902" s="262"/>
      <c r="AK902" s="262"/>
      <c r="AL902" s="262"/>
      <c r="AM902" s="258"/>
    </row>
    <row r="903" spans="3:39" outlineLevel="1">
      <c r="C903" s="256"/>
      <c r="D903" s="256"/>
      <c r="E903" s="262"/>
      <c r="F903" s="262"/>
      <c r="G903" s="262"/>
      <c r="H903" s="262"/>
      <c r="I903" s="262"/>
      <c r="J903" s="262"/>
      <c r="K903" s="262"/>
      <c r="L903" s="262"/>
      <c r="M903" s="262"/>
      <c r="N903" s="262"/>
      <c r="O903" s="262"/>
      <c r="P903" s="262"/>
      <c r="Q903" s="262"/>
      <c r="R903" s="262"/>
      <c r="S903" s="262"/>
      <c r="T903" s="262"/>
      <c r="U903" s="262"/>
      <c r="V903" s="262"/>
      <c r="W903" s="262"/>
      <c r="X903" s="262"/>
      <c r="Y903" s="262"/>
      <c r="Z903" s="262"/>
      <c r="AA903" s="262"/>
      <c r="AB903" s="262"/>
      <c r="AC903" s="262"/>
      <c r="AD903" s="262"/>
      <c r="AE903" s="262"/>
      <c r="AF903" s="262"/>
      <c r="AG903" s="262"/>
      <c r="AH903" s="262"/>
      <c r="AI903" s="262"/>
      <c r="AJ903" s="262"/>
      <c r="AK903" s="262"/>
      <c r="AL903" s="262"/>
      <c r="AM903" s="258"/>
    </row>
    <row r="904" spans="3:39" outlineLevel="1">
      <c r="C904" s="256"/>
      <c r="D904" s="256"/>
      <c r="E904" s="262"/>
      <c r="F904" s="262"/>
      <c r="G904" s="262"/>
      <c r="H904" s="262"/>
      <c r="I904" s="262"/>
      <c r="J904" s="262"/>
      <c r="K904" s="262"/>
      <c r="L904" s="262"/>
      <c r="M904" s="262"/>
      <c r="N904" s="262"/>
      <c r="O904" s="262"/>
      <c r="P904" s="262"/>
      <c r="Q904" s="262"/>
      <c r="R904" s="262"/>
      <c r="S904" s="262"/>
      <c r="T904" s="262"/>
      <c r="U904" s="262"/>
      <c r="V904" s="262"/>
      <c r="W904" s="262"/>
      <c r="X904" s="262"/>
      <c r="Y904" s="262"/>
      <c r="Z904" s="262"/>
      <c r="AA904" s="262"/>
      <c r="AB904" s="262"/>
      <c r="AC904" s="262"/>
      <c r="AD904" s="262"/>
      <c r="AE904" s="262"/>
      <c r="AF904" s="262"/>
      <c r="AG904" s="262"/>
      <c r="AH904" s="262"/>
      <c r="AI904" s="262"/>
      <c r="AJ904" s="262"/>
      <c r="AK904" s="262"/>
      <c r="AL904" s="262"/>
      <c r="AM904" s="258"/>
    </row>
    <row r="905" spans="3:39" outlineLevel="1">
      <c r="C905" s="256"/>
      <c r="D905" s="256"/>
      <c r="E905" s="262"/>
      <c r="F905" s="262"/>
      <c r="G905" s="262"/>
      <c r="H905" s="262"/>
      <c r="I905" s="262"/>
      <c r="J905" s="262"/>
      <c r="K905" s="262"/>
      <c r="L905" s="262"/>
      <c r="M905" s="262"/>
      <c r="N905" s="262"/>
      <c r="O905" s="262"/>
      <c r="P905" s="262"/>
      <c r="Q905" s="262"/>
      <c r="R905" s="262"/>
      <c r="S905" s="262"/>
      <c r="T905" s="262"/>
      <c r="U905" s="262"/>
      <c r="V905" s="262"/>
      <c r="W905" s="262"/>
      <c r="X905" s="262"/>
      <c r="Y905" s="262"/>
      <c r="Z905" s="262"/>
      <c r="AA905" s="262"/>
      <c r="AB905" s="262"/>
      <c r="AC905" s="262"/>
      <c r="AD905" s="262"/>
      <c r="AE905" s="262"/>
      <c r="AF905" s="262"/>
      <c r="AG905" s="262"/>
      <c r="AH905" s="262"/>
      <c r="AI905" s="262"/>
      <c r="AJ905" s="262"/>
      <c r="AK905" s="262"/>
      <c r="AL905" s="262"/>
      <c r="AM905" s="258"/>
    </row>
    <row r="906" spans="3:39" outlineLevel="1">
      <c r="C906" s="256"/>
      <c r="D906" s="256"/>
      <c r="E906" s="262"/>
      <c r="F906" s="262"/>
      <c r="G906" s="262"/>
      <c r="H906" s="262"/>
      <c r="I906" s="262"/>
      <c r="J906" s="262"/>
      <c r="K906" s="262"/>
      <c r="L906" s="262"/>
      <c r="M906" s="262"/>
      <c r="N906" s="262"/>
      <c r="O906" s="262"/>
      <c r="P906" s="262"/>
      <c r="Q906" s="262"/>
      <c r="R906" s="262"/>
      <c r="S906" s="262"/>
      <c r="T906" s="262"/>
      <c r="U906" s="262"/>
      <c r="V906" s="262"/>
      <c r="W906" s="262"/>
      <c r="X906" s="262"/>
      <c r="Y906" s="262"/>
      <c r="Z906" s="262"/>
      <c r="AA906" s="262"/>
      <c r="AB906" s="262"/>
      <c r="AC906" s="262"/>
      <c r="AD906" s="262"/>
      <c r="AE906" s="262"/>
      <c r="AF906" s="262"/>
      <c r="AG906" s="262"/>
      <c r="AH906" s="262"/>
      <c r="AI906" s="262"/>
      <c r="AJ906" s="262"/>
      <c r="AK906" s="262"/>
      <c r="AL906" s="262"/>
      <c r="AM906" s="258"/>
    </row>
    <row r="907" spans="3:39" outlineLevel="1">
      <c r="C907" s="256"/>
      <c r="D907" s="256"/>
      <c r="E907" s="262"/>
      <c r="F907" s="262"/>
      <c r="G907" s="262"/>
      <c r="H907" s="262"/>
      <c r="I907" s="262"/>
      <c r="J907" s="262"/>
      <c r="K907" s="262"/>
      <c r="L907" s="262"/>
      <c r="M907" s="262"/>
      <c r="N907" s="262"/>
      <c r="O907" s="262"/>
      <c r="P907" s="262"/>
      <c r="Q907" s="262"/>
      <c r="R907" s="262"/>
      <c r="S907" s="262"/>
      <c r="T907" s="262"/>
      <c r="U907" s="262"/>
      <c r="V907" s="262"/>
      <c r="W907" s="262"/>
      <c r="X907" s="262"/>
      <c r="Y907" s="262"/>
      <c r="Z907" s="262"/>
      <c r="AA907" s="262"/>
      <c r="AB907" s="262"/>
      <c r="AC907" s="262"/>
      <c r="AD907" s="262"/>
      <c r="AE907" s="262"/>
      <c r="AF907" s="262"/>
      <c r="AG907" s="262"/>
      <c r="AH907" s="262"/>
      <c r="AI907" s="262"/>
      <c r="AJ907" s="262"/>
      <c r="AK907" s="262"/>
      <c r="AL907" s="262"/>
      <c r="AM907" s="258"/>
    </row>
    <row r="908" spans="3:39" outlineLevel="1">
      <c r="C908" s="256"/>
      <c r="D908" s="256"/>
      <c r="E908" s="262"/>
      <c r="F908" s="262"/>
      <c r="G908" s="262"/>
      <c r="H908" s="262"/>
      <c r="I908" s="262"/>
      <c r="J908" s="262"/>
      <c r="K908" s="262"/>
      <c r="L908" s="262"/>
      <c r="M908" s="262"/>
      <c r="N908" s="262"/>
      <c r="O908" s="262"/>
      <c r="P908" s="262"/>
      <c r="Q908" s="262"/>
      <c r="R908" s="262"/>
      <c r="S908" s="262"/>
      <c r="T908" s="262"/>
      <c r="U908" s="262"/>
      <c r="V908" s="262"/>
      <c r="W908" s="262"/>
      <c r="X908" s="262"/>
      <c r="Y908" s="262"/>
      <c r="Z908" s="262"/>
      <c r="AA908" s="262"/>
      <c r="AB908" s="262"/>
      <c r="AC908" s="262"/>
      <c r="AD908" s="262"/>
      <c r="AE908" s="262"/>
      <c r="AF908" s="262"/>
      <c r="AG908" s="262"/>
      <c r="AH908" s="262"/>
      <c r="AI908" s="262"/>
      <c r="AJ908" s="262"/>
      <c r="AK908" s="262"/>
      <c r="AL908" s="262"/>
      <c r="AM908" s="258"/>
    </row>
    <row r="909" spans="3:39" outlineLevel="1">
      <c r="C909" s="256"/>
      <c r="D909" s="256"/>
      <c r="E909" s="262"/>
      <c r="F909" s="262"/>
      <c r="G909" s="262"/>
      <c r="H909" s="262"/>
      <c r="I909" s="262"/>
      <c r="J909" s="262"/>
      <c r="K909" s="262"/>
      <c r="L909" s="262"/>
      <c r="M909" s="262"/>
      <c r="N909" s="262"/>
      <c r="O909" s="262"/>
      <c r="P909" s="262"/>
      <c r="Q909" s="262"/>
      <c r="R909" s="262"/>
      <c r="S909" s="262"/>
      <c r="T909" s="262"/>
      <c r="U909" s="262"/>
      <c r="V909" s="262"/>
      <c r="W909" s="262"/>
      <c r="X909" s="262"/>
      <c r="Y909" s="262"/>
      <c r="Z909" s="262"/>
      <c r="AA909" s="262"/>
      <c r="AB909" s="262"/>
      <c r="AC909" s="262"/>
      <c r="AD909" s="262"/>
      <c r="AE909" s="262"/>
      <c r="AF909" s="262"/>
      <c r="AG909" s="262"/>
      <c r="AH909" s="262"/>
      <c r="AI909" s="262"/>
      <c r="AJ909" s="262"/>
      <c r="AK909" s="262"/>
      <c r="AL909" s="262"/>
      <c r="AM909" s="258"/>
    </row>
    <row r="910" spans="3:39" outlineLevel="1">
      <c r="C910" s="256"/>
      <c r="D910" s="256"/>
      <c r="E910" s="262"/>
      <c r="F910" s="262"/>
      <c r="G910" s="262"/>
      <c r="H910" s="262"/>
      <c r="I910" s="262"/>
      <c r="J910" s="262"/>
      <c r="K910" s="262"/>
      <c r="L910" s="262"/>
      <c r="M910" s="262"/>
      <c r="N910" s="262"/>
      <c r="O910" s="262"/>
      <c r="P910" s="262"/>
      <c r="Q910" s="262"/>
      <c r="R910" s="262"/>
      <c r="S910" s="262"/>
      <c r="T910" s="262"/>
      <c r="U910" s="262"/>
      <c r="V910" s="262"/>
      <c r="W910" s="262"/>
      <c r="X910" s="262"/>
      <c r="Y910" s="262"/>
      <c r="Z910" s="262"/>
      <c r="AA910" s="262"/>
      <c r="AB910" s="262"/>
      <c r="AC910" s="262"/>
      <c r="AD910" s="262"/>
      <c r="AE910" s="262"/>
      <c r="AF910" s="262"/>
      <c r="AG910" s="262"/>
      <c r="AH910" s="262"/>
      <c r="AI910" s="262"/>
      <c r="AJ910" s="262"/>
      <c r="AK910" s="262"/>
      <c r="AL910" s="262"/>
      <c r="AM910" s="258"/>
    </row>
    <row r="911" spans="3:39" outlineLevel="1">
      <c r="C911" s="256"/>
      <c r="D911" s="256"/>
      <c r="E911" s="262"/>
      <c r="F911" s="262"/>
      <c r="G911" s="262"/>
      <c r="H911" s="262"/>
      <c r="I911" s="262"/>
      <c r="J911" s="262"/>
      <c r="K911" s="262"/>
      <c r="L911" s="262"/>
      <c r="M911" s="262"/>
      <c r="N911" s="262"/>
      <c r="O911" s="262"/>
      <c r="P911" s="262"/>
      <c r="Q911" s="262"/>
      <c r="R911" s="262"/>
      <c r="S911" s="262"/>
      <c r="T911" s="262"/>
      <c r="U911" s="262"/>
      <c r="V911" s="262"/>
      <c r="W911" s="262"/>
      <c r="X911" s="262"/>
      <c r="Y911" s="262"/>
      <c r="Z911" s="262"/>
      <c r="AA911" s="262"/>
      <c r="AB911" s="262"/>
      <c r="AC911" s="262"/>
      <c r="AD911" s="262"/>
      <c r="AE911" s="262"/>
      <c r="AF911" s="262"/>
      <c r="AG911" s="262"/>
      <c r="AH911" s="262"/>
      <c r="AI911" s="262"/>
      <c r="AJ911" s="262"/>
      <c r="AK911" s="262"/>
      <c r="AL911" s="262"/>
      <c r="AM911" s="258"/>
    </row>
    <row r="912" spans="3:39" outlineLevel="1">
      <c r="C912" s="256"/>
      <c r="D912" s="256"/>
      <c r="E912" s="262"/>
      <c r="F912" s="262"/>
      <c r="G912" s="262"/>
      <c r="H912" s="262"/>
      <c r="I912" s="262"/>
      <c r="J912" s="262"/>
      <c r="K912" s="262"/>
      <c r="L912" s="262"/>
      <c r="M912" s="262"/>
      <c r="N912" s="262"/>
      <c r="O912" s="262"/>
      <c r="P912" s="262"/>
      <c r="Q912" s="262"/>
      <c r="R912" s="262"/>
      <c r="S912" s="262"/>
      <c r="T912" s="262"/>
      <c r="U912" s="262"/>
      <c r="V912" s="262"/>
      <c r="W912" s="262"/>
      <c r="X912" s="262"/>
      <c r="Y912" s="262"/>
      <c r="Z912" s="262"/>
      <c r="AA912" s="262"/>
      <c r="AB912" s="262"/>
      <c r="AC912" s="262"/>
      <c r="AD912" s="262"/>
      <c r="AE912" s="262"/>
      <c r="AF912" s="262"/>
      <c r="AG912" s="262"/>
      <c r="AH912" s="262"/>
      <c r="AI912" s="262"/>
      <c r="AJ912" s="262"/>
      <c r="AK912" s="262"/>
      <c r="AL912" s="262"/>
      <c r="AM912" s="258"/>
    </row>
    <row r="913" spans="3:42" outlineLevel="1">
      <c r="C913" s="256"/>
      <c r="D913" s="256"/>
      <c r="E913" s="262"/>
      <c r="F913" s="262"/>
      <c r="G913" s="262"/>
      <c r="H913" s="262"/>
      <c r="I913" s="262"/>
      <c r="J913" s="262"/>
      <c r="K913" s="262"/>
      <c r="L913" s="262"/>
      <c r="M913" s="262"/>
      <c r="N913" s="262"/>
      <c r="O913" s="262"/>
      <c r="P913" s="262"/>
      <c r="Q913" s="262"/>
      <c r="R913" s="262"/>
      <c r="S913" s="262"/>
      <c r="T913" s="262"/>
      <c r="U913" s="262"/>
      <c r="V913" s="262"/>
      <c r="W913" s="262"/>
      <c r="X913" s="262"/>
      <c r="Y913" s="262"/>
      <c r="Z913" s="262"/>
      <c r="AA913" s="262"/>
      <c r="AB913" s="262"/>
      <c r="AC913" s="262"/>
      <c r="AD913" s="262"/>
      <c r="AE913" s="262"/>
      <c r="AF913" s="262"/>
      <c r="AG913" s="262"/>
      <c r="AH913" s="262"/>
      <c r="AI913" s="262"/>
      <c r="AJ913" s="262"/>
      <c r="AK913" s="262"/>
      <c r="AL913" s="262"/>
      <c r="AM913" s="258"/>
    </row>
    <row r="914" spans="3:42" outlineLevel="1">
      <c r="C914" s="256"/>
      <c r="D914" s="256"/>
      <c r="E914" s="262"/>
      <c r="F914" s="262"/>
      <c r="G914" s="262"/>
      <c r="H914" s="262"/>
      <c r="I914" s="262"/>
      <c r="J914" s="262"/>
      <c r="K914" s="262"/>
      <c r="L914" s="262"/>
      <c r="M914" s="262"/>
      <c r="N914" s="262"/>
      <c r="O914" s="262"/>
      <c r="P914" s="262"/>
      <c r="Q914" s="262"/>
      <c r="R914" s="262"/>
      <c r="S914" s="262"/>
      <c r="T914" s="262"/>
      <c r="U914" s="262"/>
      <c r="V914" s="262"/>
      <c r="W914" s="262"/>
      <c r="X914" s="262"/>
      <c r="Y914" s="262"/>
      <c r="Z914" s="262"/>
      <c r="AA914" s="262"/>
      <c r="AB914" s="262"/>
      <c r="AC914" s="262"/>
      <c r="AD914" s="262"/>
      <c r="AE914" s="262"/>
      <c r="AF914" s="262"/>
      <c r="AG914" s="262"/>
      <c r="AH914" s="262"/>
      <c r="AI914" s="262"/>
      <c r="AJ914" s="262"/>
      <c r="AK914" s="262"/>
      <c r="AL914" s="262"/>
      <c r="AM914" s="258"/>
    </row>
    <row r="915" spans="3:42" outlineLevel="1">
      <c r="C915" s="256"/>
      <c r="D915" s="257"/>
      <c r="E915" s="255"/>
      <c r="F915" s="255"/>
      <c r="G915" s="255"/>
      <c r="H915" s="255"/>
      <c r="I915" s="255"/>
      <c r="J915" s="255"/>
      <c r="K915" s="255"/>
      <c r="L915" s="255"/>
      <c r="M915" s="255"/>
      <c r="N915" s="255"/>
      <c r="O915" s="255"/>
      <c r="P915" s="255"/>
      <c r="Q915" s="255"/>
      <c r="R915" s="255"/>
      <c r="S915" s="255"/>
      <c r="T915" s="255"/>
      <c r="U915" s="255"/>
      <c r="V915" s="255"/>
      <c r="W915" s="172"/>
    </row>
    <row r="916" spans="3:42" outlineLevel="1"/>
    <row r="917" spans="3:42" outlineLevel="1">
      <c r="C917" s="256"/>
      <c r="D917" s="256"/>
      <c r="E917" s="256"/>
      <c r="F917" s="256"/>
      <c r="G917" s="256"/>
      <c r="H917" s="256"/>
      <c r="I917" s="256"/>
      <c r="J917" s="256"/>
      <c r="K917" s="256"/>
      <c r="L917" s="256"/>
      <c r="M917" s="256"/>
      <c r="N917" s="256"/>
      <c r="O917" s="256"/>
      <c r="P917" s="256"/>
      <c r="Q917" s="256"/>
      <c r="R917" s="256"/>
      <c r="S917" s="256"/>
      <c r="T917" s="256"/>
      <c r="U917" s="256"/>
      <c r="V917" s="256"/>
      <c r="W917" s="256"/>
      <c r="X917" s="256"/>
      <c r="Y917" s="256"/>
      <c r="Z917" s="256"/>
      <c r="AA917" s="256"/>
      <c r="AB917" s="256"/>
      <c r="AC917" s="256"/>
      <c r="AD917" s="256"/>
      <c r="AE917" s="256"/>
      <c r="AF917" s="256"/>
      <c r="AG917" s="256"/>
      <c r="AH917" s="256"/>
      <c r="AI917" s="256"/>
      <c r="AJ917" s="256"/>
      <c r="AK917" s="256"/>
      <c r="AL917" s="256"/>
      <c r="AM917" s="256"/>
    </row>
    <row r="918" spans="3:42" outlineLevel="1">
      <c r="C918" s="256"/>
      <c r="D918" s="256"/>
      <c r="E918" s="256"/>
      <c r="F918" s="256"/>
      <c r="G918" s="256"/>
      <c r="H918" s="256"/>
      <c r="I918" s="256"/>
      <c r="J918" s="256"/>
      <c r="K918" s="256"/>
      <c r="L918" s="256"/>
      <c r="M918" s="256"/>
      <c r="N918" s="256"/>
      <c r="O918" s="256"/>
      <c r="P918" s="256"/>
      <c r="Q918" s="256"/>
      <c r="R918" s="256"/>
      <c r="S918" s="256"/>
      <c r="T918" s="256"/>
      <c r="U918" s="256"/>
      <c r="V918" s="256"/>
      <c r="W918" s="256"/>
      <c r="X918" s="256"/>
      <c r="Y918" s="256"/>
      <c r="Z918" s="256"/>
      <c r="AA918" s="256"/>
      <c r="AB918" s="256"/>
      <c r="AC918" s="256"/>
      <c r="AD918" s="256"/>
      <c r="AE918" s="256"/>
      <c r="AF918" s="256"/>
      <c r="AG918" s="256"/>
      <c r="AH918" s="256"/>
      <c r="AI918" s="256"/>
      <c r="AJ918" s="256"/>
      <c r="AK918" s="256"/>
      <c r="AL918" s="256"/>
      <c r="AM918" s="256"/>
      <c r="AN918" s="258"/>
    </row>
    <row r="919" spans="3:42" outlineLevel="1">
      <c r="C919" s="256"/>
      <c r="D919" s="259"/>
      <c r="E919" s="262"/>
      <c r="F919" s="262"/>
      <c r="G919" s="262"/>
      <c r="H919" s="262"/>
      <c r="I919" s="262"/>
      <c r="J919" s="262"/>
      <c r="K919" s="262"/>
      <c r="L919" s="262"/>
      <c r="M919" s="262"/>
      <c r="N919" s="262"/>
      <c r="O919" s="262"/>
      <c r="P919" s="262"/>
      <c r="Q919" s="262"/>
      <c r="R919" s="262"/>
      <c r="S919" s="262"/>
      <c r="T919" s="262"/>
      <c r="U919" s="262"/>
      <c r="V919" s="262"/>
      <c r="W919" s="262"/>
      <c r="X919" s="262"/>
      <c r="Y919" s="262"/>
      <c r="Z919" s="262"/>
      <c r="AA919" s="262"/>
      <c r="AB919" s="262"/>
      <c r="AC919" s="262"/>
      <c r="AD919" s="262"/>
      <c r="AE919" s="262"/>
      <c r="AF919" s="262"/>
      <c r="AG919" s="262"/>
      <c r="AH919" s="262"/>
      <c r="AI919" s="262"/>
      <c r="AJ919" s="262"/>
      <c r="AK919" s="262"/>
      <c r="AL919" s="262"/>
      <c r="AM919" s="262"/>
      <c r="AN919" s="258"/>
      <c r="AP919" s="261"/>
    </row>
    <row r="920" spans="3:42" outlineLevel="1">
      <c r="C920" s="256"/>
      <c r="D920" s="256"/>
      <c r="E920" s="262"/>
      <c r="F920" s="262"/>
      <c r="G920" s="262"/>
      <c r="H920" s="262"/>
      <c r="I920" s="262"/>
      <c r="J920" s="262"/>
      <c r="K920" s="262"/>
      <c r="L920" s="262"/>
      <c r="M920" s="262"/>
      <c r="N920" s="262"/>
      <c r="O920" s="262"/>
      <c r="P920" s="262"/>
      <c r="Q920" s="262"/>
      <c r="R920" s="262"/>
      <c r="S920" s="262"/>
      <c r="T920" s="262"/>
      <c r="U920" s="262"/>
      <c r="V920" s="262"/>
      <c r="W920" s="262"/>
      <c r="X920" s="262"/>
      <c r="Y920" s="262"/>
      <c r="Z920" s="262"/>
      <c r="AA920" s="262"/>
      <c r="AB920" s="262"/>
      <c r="AC920" s="262"/>
      <c r="AD920" s="262"/>
      <c r="AE920" s="262"/>
      <c r="AF920" s="262"/>
      <c r="AG920" s="262"/>
      <c r="AH920" s="262"/>
      <c r="AI920" s="262"/>
      <c r="AJ920" s="262"/>
      <c r="AK920" s="262"/>
      <c r="AL920" s="262"/>
      <c r="AM920" s="262"/>
      <c r="AN920" s="258"/>
    </row>
    <row r="921" spans="3:42" outlineLevel="1">
      <c r="C921" s="256"/>
      <c r="D921" s="256"/>
      <c r="E921" s="256"/>
      <c r="F921" s="262"/>
      <c r="G921" s="262"/>
      <c r="H921" s="262"/>
      <c r="I921" s="262"/>
      <c r="J921" s="262"/>
      <c r="K921" s="262"/>
      <c r="L921" s="262"/>
      <c r="M921" s="262"/>
      <c r="N921" s="262"/>
      <c r="O921" s="262"/>
      <c r="P921" s="262"/>
      <c r="Q921" s="262"/>
      <c r="R921" s="262"/>
      <c r="S921" s="262"/>
      <c r="T921" s="262"/>
      <c r="U921" s="262"/>
      <c r="V921" s="262"/>
      <c r="W921" s="262"/>
      <c r="X921" s="262"/>
      <c r="Y921" s="262"/>
      <c r="Z921" s="262"/>
      <c r="AA921" s="262"/>
      <c r="AB921" s="262"/>
      <c r="AC921" s="262"/>
      <c r="AD921" s="262"/>
      <c r="AE921" s="262"/>
      <c r="AF921" s="262"/>
      <c r="AG921" s="262"/>
      <c r="AH921" s="262"/>
      <c r="AI921" s="262"/>
      <c r="AJ921" s="262"/>
      <c r="AK921" s="262"/>
      <c r="AL921" s="262"/>
      <c r="AM921" s="262"/>
      <c r="AN921" s="258"/>
    </row>
    <row r="922" spans="3:42" outlineLevel="1">
      <c r="C922" s="256"/>
      <c r="D922" s="256"/>
      <c r="E922" s="262"/>
      <c r="F922" s="262"/>
      <c r="G922" s="262"/>
      <c r="H922" s="262"/>
      <c r="I922" s="262"/>
      <c r="J922" s="262"/>
      <c r="K922" s="262"/>
      <c r="L922" s="262"/>
      <c r="M922" s="262"/>
      <c r="N922" s="262"/>
      <c r="O922" s="262"/>
      <c r="P922" s="262"/>
      <c r="Q922" s="262"/>
      <c r="R922" s="262"/>
      <c r="S922" s="262"/>
      <c r="T922" s="262"/>
      <c r="U922" s="262"/>
      <c r="V922" s="262"/>
      <c r="W922" s="262"/>
      <c r="X922" s="262"/>
      <c r="Y922" s="262"/>
      <c r="Z922" s="262"/>
      <c r="AA922" s="262"/>
      <c r="AB922" s="262"/>
      <c r="AC922" s="262"/>
      <c r="AD922" s="262"/>
      <c r="AE922" s="262"/>
      <c r="AF922" s="262"/>
      <c r="AG922" s="262"/>
      <c r="AH922" s="262"/>
      <c r="AI922" s="262"/>
      <c r="AJ922" s="262"/>
      <c r="AK922" s="262"/>
      <c r="AL922" s="262"/>
      <c r="AM922" s="262"/>
      <c r="AN922" s="258"/>
    </row>
    <row r="923" spans="3:42" outlineLevel="1">
      <c r="C923" s="256"/>
      <c r="D923" s="256"/>
      <c r="E923" s="262"/>
      <c r="F923" s="262"/>
      <c r="G923" s="262"/>
      <c r="H923" s="262"/>
      <c r="I923" s="262"/>
      <c r="J923" s="262"/>
      <c r="K923" s="262"/>
      <c r="L923" s="262"/>
      <c r="M923" s="262"/>
      <c r="N923" s="262"/>
      <c r="O923" s="262"/>
      <c r="P923" s="262"/>
      <c r="Q923" s="262"/>
      <c r="R923" s="262"/>
      <c r="S923" s="262"/>
      <c r="T923" s="262"/>
      <c r="U923" s="262"/>
      <c r="V923" s="262"/>
      <c r="W923" s="262"/>
      <c r="X923" s="262"/>
      <c r="Y923" s="262"/>
      <c r="Z923" s="262"/>
      <c r="AA923" s="262"/>
      <c r="AB923" s="262"/>
      <c r="AC923" s="262"/>
      <c r="AD923" s="262"/>
      <c r="AE923" s="262"/>
      <c r="AF923" s="262"/>
      <c r="AG923" s="262"/>
      <c r="AH923" s="262"/>
      <c r="AI923" s="262"/>
      <c r="AJ923" s="262"/>
      <c r="AK923" s="262"/>
      <c r="AL923" s="262"/>
      <c r="AM923" s="262"/>
      <c r="AN923" s="258"/>
    </row>
    <row r="924" spans="3:42" outlineLevel="1">
      <c r="C924" s="256"/>
      <c r="D924" s="256"/>
      <c r="E924" s="262"/>
      <c r="F924" s="262"/>
      <c r="G924" s="262"/>
      <c r="H924" s="262"/>
      <c r="I924" s="262"/>
      <c r="J924" s="262"/>
      <c r="K924" s="262"/>
      <c r="L924" s="262"/>
      <c r="M924" s="262"/>
      <c r="N924" s="262"/>
      <c r="O924" s="262"/>
      <c r="P924" s="262"/>
      <c r="Q924" s="262"/>
      <c r="R924" s="262"/>
      <c r="S924" s="262"/>
      <c r="T924" s="262"/>
      <c r="U924" s="262"/>
      <c r="V924" s="262"/>
      <c r="W924" s="262"/>
      <c r="X924" s="262"/>
      <c r="Y924" s="262"/>
      <c r="Z924" s="262"/>
      <c r="AA924" s="262"/>
      <c r="AB924" s="262"/>
      <c r="AC924" s="262"/>
      <c r="AD924" s="262"/>
      <c r="AE924" s="262"/>
      <c r="AF924" s="262"/>
      <c r="AG924" s="262"/>
      <c r="AH924" s="262"/>
      <c r="AI924" s="262"/>
      <c r="AJ924" s="262"/>
      <c r="AK924" s="262"/>
      <c r="AL924" s="262"/>
      <c r="AM924" s="262"/>
      <c r="AN924" s="258"/>
    </row>
    <row r="925" spans="3:42" outlineLevel="1">
      <c r="C925" s="256"/>
      <c r="D925" s="256"/>
      <c r="E925" s="262"/>
      <c r="F925" s="262"/>
      <c r="G925" s="262"/>
      <c r="H925" s="262"/>
      <c r="I925" s="262"/>
      <c r="J925" s="262"/>
      <c r="K925" s="262"/>
      <c r="L925" s="262"/>
      <c r="M925" s="262"/>
      <c r="N925" s="262"/>
      <c r="O925" s="262"/>
      <c r="P925" s="262"/>
      <c r="Q925" s="262"/>
      <c r="R925" s="262"/>
      <c r="S925" s="262"/>
      <c r="T925" s="262"/>
      <c r="U925" s="262"/>
      <c r="V925" s="262"/>
      <c r="W925" s="262"/>
      <c r="X925" s="262"/>
      <c r="Y925" s="262"/>
      <c r="Z925" s="262"/>
      <c r="AA925" s="262"/>
      <c r="AB925" s="262"/>
      <c r="AC925" s="262"/>
      <c r="AD925" s="262"/>
      <c r="AE925" s="262"/>
      <c r="AF925" s="262"/>
      <c r="AG925" s="262"/>
      <c r="AH925" s="262"/>
      <c r="AI925" s="262"/>
      <c r="AJ925" s="262"/>
      <c r="AK925" s="262"/>
      <c r="AL925" s="262"/>
      <c r="AM925" s="262"/>
      <c r="AN925" s="258"/>
    </row>
    <row r="926" spans="3:42" outlineLevel="1">
      <c r="C926" s="256"/>
      <c r="D926" s="256"/>
      <c r="E926" s="262"/>
      <c r="F926" s="262"/>
      <c r="G926" s="262"/>
      <c r="H926" s="262"/>
      <c r="I926" s="262"/>
      <c r="J926" s="262"/>
      <c r="K926" s="262"/>
      <c r="L926" s="262"/>
      <c r="M926" s="262"/>
      <c r="N926" s="262"/>
      <c r="O926" s="262"/>
      <c r="P926" s="262"/>
      <c r="Q926" s="262"/>
      <c r="R926" s="262"/>
      <c r="S926" s="262"/>
      <c r="T926" s="262"/>
      <c r="U926" s="262"/>
      <c r="V926" s="262"/>
      <c r="W926" s="262"/>
      <c r="X926" s="262"/>
      <c r="Y926" s="262"/>
      <c r="Z926" s="262"/>
      <c r="AA926" s="262"/>
      <c r="AB926" s="262"/>
      <c r="AC926" s="262"/>
      <c r="AD926" s="262"/>
      <c r="AE926" s="262"/>
      <c r="AF926" s="262"/>
      <c r="AG926" s="262"/>
      <c r="AH926" s="262"/>
      <c r="AI926" s="262"/>
      <c r="AJ926" s="262"/>
      <c r="AK926" s="262"/>
      <c r="AL926" s="262"/>
      <c r="AM926" s="262"/>
      <c r="AN926" s="258"/>
    </row>
    <row r="927" spans="3:42" outlineLevel="1">
      <c r="C927" s="256"/>
      <c r="D927" s="256"/>
      <c r="E927" s="262"/>
      <c r="F927" s="262"/>
      <c r="G927" s="262"/>
      <c r="H927" s="262"/>
      <c r="I927" s="262"/>
      <c r="J927" s="262"/>
      <c r="K927" s="262"/>
      <c r="L927" s="262"/>
      <c r="M927" s="262"/>
      <c r="N927" s="262"/>
      <c r="O927" s="262"/>
      <c r="P927" s="262"/>
      <c r="Q927" s="262"/>
      <c r="R927" s="262"/>
      <c r="S927" s="262"/>
      <c r="T927" s="262"/>
      <c r="U927" s="262"/>
      <c r="V927" s="262"/>
      <c r="W927" s="262"/>
      <c r="X927" s="262"/>
      <c r="Y927" s="262"/>
      <c r="Z927" s="262"/>
      <c r="AA927" s="262"/>
      <c r="AB927" s="262"/>
      <c r="AC927" s="262"/>
      <c r="AD927" s="262"/>
      <c r="AE927" s="262"/>
      <c r="AF927" s="262"/>
      <c r="AG927" s="262"/>
      <c r="AH927" s="262"/>
      <c r="AI927" s="262"/>
      <c r="AJ927" s="262"/>
      <c r="AK927" s="262"/>
      <c r="AL927" s="262"/>
      <c r="AM927" s="262"/>
      <c r="AN927" s="258"/>
    </row>
    <row r="928" spans="3:42" outlineLevel="1">
      <c r="C928" s="256"/>
      <c r="D928" s="256"/>
      <c r="E928" s="262"/>
      <c r="F928" s="262"/>
      <c r="G928" s="262"/>
      <c r="H928" s="262"/>
      <c r="I928" s="262"/>
      <c r="J928" s="262"/>
      <c r="K928" s="262"/>
      <c r="L928" s="262"/>
      <c r="M928" s="262"/>
      <c r="N928" s="262"/>
      <c r="O928" s="262"/>
      <c r="P928" s="262"/>
      <c r="Q928" s="262"/>
      <c r="R928" s="262"/>
      <c r="S928" s="262"/>
      <c r="T928" s="262"/>
      <c r="U928" s="262"/>
      <c r="V928" s="262"/>
      <c r="W928" s="262"/>
      <c r="X928" s="262"/>
      <c r="Y928" s="262"/>
      <c r="Z928" s="262"/>
      <c r="AA928" s="262"/>
      <c r="AB928" s="262"/>
      <c r="AC928" s="262"/>
      <c r="AD928" s="262"/>
      <c r="AE928" s="262"/>
      <c r="AF928" s="262"/>
      <c r="AG928" s="262"/>
      <c r="AH928" s="262"/>
      <c r="AI928" s="262"/>
      <c r="AJ928" s="262"/>
      <c r="AK928" s="262"/>
      <c r="AL928" s="262"/>
      <c r="AM928" s="262"/>
      <c r="AN928" s="258"/>
    </row>
    <row r="929" spans="3:40" outlineLevel="1">
      <c r="C929" s="256"/>
      <c r="D929" s="256"/>
      <c r="E929" s="262"/>
      <c r="F929" s="262"/>
      <c r="G929" s="262"/>
      <c r="H929" s="262"/>
      <c r="I929" s="262"/>
      <c r="J929" s="262"/>
      <c r="K929" s="262"/>
      <c r="L929" s="262"/>
      <c r="M929" s="262"/>
      <c r="N929" s="262"/>
      <c r="O929" s="262"/>
      <c r="P929" s="262"/>
      <c r="Q929" s="262"/>
      <c r="R929" s="262"/>
      <c r="S929" s="262"/>
      <c r="T929" s="262"/>
      <c r="U929" s="262"/>
      <c r="V929" s="262"/>
      <c r="W929" s="262"/>
      <c r="X929" s="262"/>
      <c r="Y929" s="262"/>
      <c r="Z929" s="262"/>
      <c r="AA929" s="262"/>
      <c r="AB929" s="262"/>
      <c r="AC929" s="262"/>
      <c r="AD929" s="262"/>
      <c r="AE929" s="262"/>
      <c r="AF929" s="262"/>
      <c r="AG929" s="262"/>
      <c r="AH929" s="262"/>
      <c r="AI929" s="262"/>
      <c r="AJ929" s="262"/>
      <c r="AK929" s="262"/>
      <c r="AL929" s="262"/>
      <c r="AM929" s="262"/>
      <c r="AN929" s="258"/>
    </row>
    <row r="930" spans="3:40" outlineLevel="1">
      <c r="C930" s="256"/>
      <c r="D930" s="256"/>
      <c r="E930" s="262"/>
      <c r="F930" s="262"/>
      <c r="G930" s="262"/>
      <c r="H930" s="262"/>
      <c r="I930" s="262"/>
      <c r="J930" s="262"/>
      <c r="K930" s="262"/>
      <c r="L930" s="262"/>
      <c r="M930" s="262"/>
      <c r="N930" s="262"/>
      <c r="O930" s="262"/>
      <c r="P930" s="262"/>
      <c r="Q930" s="262"/>
      <c r="R930" s="262"/>
      <c r="S930" s="262"/>
      <c r="T930" s="262"/>
      <c r="U930" s="262"/>
      <c r="V930" s="262"/>
      <c r="W930" s="262"/>
      <c r="X930" s="262"/>
      <c r="Y930" s="262"/>
      <c r="Z930" s="262"/>
      <c r="AA930" s="262"/>
      <c r="AB930" s="262"/>
      <c r="AC930" s="262"/>
      <c r="AD930" s="262"/>
      <c r="AE930" s="262"/>
      <c r="AF930" s="262"/>
      <c r="AG930" s="262"/>
      <c r="AH930" s="262"/>
      <c r="AI930" s="262"/>
      <c r="AJ930" s="262"/>
      <c r="AK930" s="262"/>
      <c r="AL930" s="262"/>
      <c r="AM930" s="262"/>
      <c r="AN930" s="258"/>
    </row>
    <row r="931" spans="3:40" outlineLevel="1">
      <c r="C931" s="256"/>
      <c r="D931" s="256"/>
      <c r="E931" s="262"/>
      <c r="F931" s="262"/>
      <c r="G931" s="262"/>
      <c r="H931" s="262"/>
      <c r="I931" s="262"/>
      <c r="J931" s="262"/>
      <c r="K931" s="262"/>
      <c r="L931" s="262"/>
      <c r="M931" s="262"/>
      <c r="N931" s="262"/>
      <c r="O931" s="262"/>
      <c r="P931" s="262"/>
      <c r="Q931" s="262"/>
      <c r="R931" s="262"/>
      <c r="S931" s="262"/>
      <c r="T931" s="262"/>
      <c r="U931" s="262"/>
      <c r="V931" s="262"/>
      <c r="W931" s="262"/>
      <c r="X931" s="262"/>
      <c r="Y931" s="262"/>
      <c r="Z931" s="262"/>
      <c r="AA931" s="262"/>
      <c r="AB931" s="262"/>
      <c r="AC931" s="262"/>
      <c r="AD931" s="262"/>
      <c r="AE931" s="262"/>
      <c r="AF931" s="262"/>
      <c r="AG931" s="262"/>
      <c r="AH931" s="262"/>
      <c r="AI931" s="262"/>
      <c r="AJ931" s="262"/>
      <c r="AK931" s="262"/>
      <c r="AL931" s="262"/>
      <c r="AM931" s="262"/>
      <c r="AN931" s="258"/>
    </row>
    <row r="932" spans="3:40" outlineLevel="1">
      <c r="C932" s="256"/>
      <c r="D932" s="256"/>
      <c r="E932" s="262"/>
      <c r="F932" s="262"/>
      <c r="G932" s="262"/>
      <c r="H932" s="262"/>
      <c r="I932" s="262"/>
      <c r="J932" s="262"/>
      <c r="K932" s="262"/>
      <c r="L932" s="262"/>
      <c r="M932" s="262"/>
      <c r="N932" s="262"/>
      <c r="O932" s="262"/>
      <c r="P932" s="262"/>
      <c r="Q932" s="262"/>
      <c r="R932" s="262"/>
      <c r="S932" s="262"/>
      <c r="T932" s="262"/>
      <c r="U932" s="262"/>
      <c r="V932" s="262"/>
      <c r="W932" s="262"/>
      <c r="X932" s="262"/>
      <c r="Y932" s="262"/>
      <c r="Z932" s="262"/>
      <c r="AA932" s="262"/>
      <c r="AB932" s="262"/>
      <c r="AC932" s="262"/>
      <c r="AD932" s="262"/>
      <c r="AE932" s="262"/>
      <c r="AF932" s="262"/>
      <c r="AG932" s="262"/>
      <c r="AH932" s="262"/>
      <c r="AI932" s="262"/>
      <c r="AJ932" s="262"/>
      <c r="AK932" s="262"/>
      <c r="AL932" s="262"/>
      <c r="AM932" s="262"/>
      <c r="AN932" s="258"/>
    </row>
    <row r="933" spans="3:40" outlineLevel="1">
      <c r="C933" s="256"/>
      <c r="D933" s="256"/>
      <c r="E933" s="262"/>
      <c r="F933" s="262"/>
      <c r="G933" s="262"/>
      <c r="H933" s="262"/>
      <c r="I933" s="262"/>
      <c r="J933" s="262"/>
      <c r="K933" s="262"/>
      <c r="L933" s="262"/>
      <c r="M933" s="262"/>
      <c r="N933" s="262"/>
      <c r="O933" s="262"/>
      <c r="P933" s="262"/>
      <c r="Q933" s="262"/>
      <c r="R933" s="262"/>
      <c r="S933" s="262"/>
      <c r="T933" s="262"/>
      <c r="U933" s="262"/>
      <c r="V933" s="262"/>
      <c r="W933" s="262"/>
      <c r="X933" s="262"/>
      <c r="Y933" s="262"/>
      <c r="Z933" s="262"/>
      <c r="AA933" s="262"/>
      <c r="AB933" s="262"/>
      <c r="AC933" s="262"/>
      <c r="AD933" s="262"/>
      <c r="AE933" s="262"/>
      <c r="AF933" s="262"/>
      <c r="AG933" s="262"/>
      <c r="AH933" s="262"/>
      <c r="AI933" s="262"/>
      <c r="AJ933" s="262"/>
      <c r="AK933" s="262"/>
      <c r="AL933" s="262"/>
      <c r="AM933" s="262"/>
      <c r="AN933" s="258"/>
    </row>
    <row r="934" spans="3:40" outlineLevel="1">
      <c r="C934" s="256"/>
      <c r="D934" s="256"/>
      <c r="E934" s="262"/>
      <c r="F934" s="262"/>
      <c r="G934" s="262"/>
      <c r="H934" s="262"/>
      <c r="I934" s="262"/>
      <c r="J934" s="262"/>
      <c r="K934" s="262"/>
      <c r="L934" s="262"/>
      <c r="M934" s="262"/>
      <c r="N934" s="262"/>
      <c r="O934" s="262"/>
      <c r="P934" s="262"/>
      <c r="Q934" s="262"/>
      <c r="R934" s="262"/>
      <c r="S934" s="262"/>
      <c r="T934" s="262"/>
      <c r="U934" s="262"/>
      <c r="V934" s="262"/>
      <c r="W934" s="262"/>
      <c r="X934" s="262"/>
      <c r="Y934" s="262"/>
      <c r="Z934" s="262"/>
      <c r="AA934" s="262"/>
      <c r="AB934" s="262"/>
      <c r="AC934" s="262"/>
      <c r="AD934" s="262"/>
      <c r="AE934" s="262"/>
      <c r="AF934" s="262"/>
      <c r="AG934" s="262"/>
      <c r="AH934" s="262"/>
      <c r="AI934" s="262"/>
      <c r="AJ934" s="262"/>
      <c r="AK934" s="262"/>
      <c r="AL934" s="262"/>
      <c r="AM934" s="262"/>
      <c r="AN934" s="258"/>
    </row>
    <row r="935" spans="3:40" outlineLevel="1">
      <c r="C935" s="256"/>
      <c r="D935" s="256"/>
      <c r="E935" s="262"/>
      <c r="F935" s="262"/>
      <c r="G935" s="262"/>
      <c r="H935" s="262"/>
      <c r="I935" s="262"/>
      <c r="J935" s="262"/>
      <c r="K935" s="262"/>
      <c r="L935" s="262"/>
      <c r="M935" s="262"/>
      <c r="N935" s="262"/>
      <c r="O935" s="262"/>
      <c r="P935" s="262"/>
      <c r="Q935" s="262"/>
      <c r="R935" s="262"/>
      <c r="S935" s="262"/>
      <c r="T935" s="262"/>
      <c r="U935" s="262"/>
      <c r="V935" s="262"/>
      <c r="W935" s="262"/>
      <c r="X935" s="262"/>
      <c r="Y935" s="262"/>
      <c r="Z935" s="262"/>
      <c r="AA935" s="262"/>
      <c r="AB935" s="262"/>
      <c r="AC935" s="262"/>
      <c r="AD935" s="262"/>
      <c r="AE935" s="262"/>
      <c r="AF935" s="262"/>
      <c r="AG935" s="262"/>
      <c r="AH935" s="262"/>
      <c r="AI935" s="262"/>
      <c r="AJ935" s="262"/>
      <c r="AK935" s="262"/>
      <c r="AL935" s="262"/>
      <c r="AM935" s="262"/>
      <c r="AN935" s="258"/>
    </row>
    <row r="936" spans="3:40" outlineLevel="1">
      <c r="C936" s="256"/>
      <c r="D936" s="256"/>
      <c r="E936" s="262"/>
      <c r="F936" s="262"/>
      <c r="G936" s="262"/>
      <c r="H936" s="262"/>
      <c r="I936" s="262"/>
      <c r="J936" s="262"/>
      <c r="K936" s="262"/>
      <c r="L936" s="262"/>
      <c r="M936" s="262"/>
      <c r="N936" s="262"/>
      <c r="O936" s="262"/>
      <c r="P936" s="262"/>
      <c r="Q936" s="262"/>
      <c r="R936" s="262"/>
      <c r="S936" s="262"/>
      <c r="T936" s="262"/>
      <c r="U936" s="262"/>
      <c r="V936" s="262"/>
      <c r="W936" s="262"/>
      <c r="X936" s="262"/>
      <c r="Y936" s="262"/>
      <c r="Z936" s="262"/>
      <c r="AA936" s="262"/>
      <c r="AB936" s="262"/>
      <c r="AC936" s="262"/>
      <c r="AD936" s="262"/>
      <c r="AE936" s="262"/>
      <c r="AF936" s="262"/>
      <c r="AG936" s="262"/>
      <c r="AH936" s="262"/>
      <c r="AI936" s="262"/>
      <c r="AJ936" s="262"/>
      <c r="AK936" s="262"/>
      <c r="AL936" s="262"/>
      <c r="AM936" s="262"/>
      <c r="AN936" s="258"/>
    </row>
    <row r="937" spans="3:40" outlineLevel="1">
      <c r="C937" s="256"/>
      <c r="D937" s="256"/>
      <c r="E937" s="262"/>
      <c r="F937" s="262"/>
      <c r="G937" s="262"/>
      <c r="H937" s="262"/>
      <c r="I937" s="262"/>
      <c r="J937" s="262"/>
      <c r="K937" s="262"/>
      <c r="L937" s="262"/>
      <c r="M937" s="262"/>
      <c r="N937" s="262"/>
      <c r="O937" s="262"/>
      <c r="P937" s="262"/>
      <c r="Q937" s="262"/>
      <c r="R937" s="262"/>
      <c r="S937" s="262"/>
      <c r="T937" s="262"/>
      <c r="U937" s="262"/>
      <c r="V937" s="262"/>
      <c r="W937" s="262"/>
      <c r="X937" s="262"/>
      <c r="Y937" s="262"/>
      <c r="Z937" s="262"/>
      <c r="AA937" s="262"/>
      <c r="AB937" s="262"/>
      <c r="AC937" s="262"/>
      <c r="AD937" s="262"/>
      <c r="AE937" s="262"/>
      <c r="AF937" s="262"/>
      <c r="AG937" s="262"/>
      <c r="AH937" s="262"/>
      <c r="AI937" s="262"/>
      <c r="AJ937" s="262"/>
      <c r="AK937" s="262"/>
      <c r="AL937" s="262"/>
      <c r="AM937" s="262"/>
      <c r="AN937" s="258"/>
    </row>
    <row r="938" spans="3:40" outlineLevel="1">
      <c r="C938" s="256"/>
      <c r="D938" s="256"/>
      <c r="E938" s="262"/>
      <c r="F938" s="262"/>
      <c r="G938" s="262"/>
      <c r="H938" s="262"/>
      <c r="I938" s="262"/>
      <c r="J938" s="262"/>
      <c r="K938" s="262"/>
      <c r="L938" s="262"/>
      <c r="M938" s="262"/>
      <c r="N938" s="262"/>
      <c r="O938" s="262"/>
      <c r="P938" s="262"/>
      <c r="Q938" s="262"/>
      <c r="R938" s="262"/>
      <c r="S938" s="262"/>
      <c r="T938" s="262"/>
      <c r="U938" s="262"/>
      <c r="V938" s="262"/>
      <c r="W938" s="262"/>
      <c r="X938" s="262"/>
      <c r="Y938" s="262"/>
      <c r="Z938" s="262"/>
      <c r="AA938" s="262"/>
      <c r="AB938" s="262"/>
      <c r="AC938" s="262"/>
      <c r="AD938" s="262"/>
      <c r="AE938" s="262"/>
      <c r="AF938" s="262"/>
      <c r="AG938" s="262"/>
      <c r="AH938" s="262"/>
      <c r="AI938" s="262"/>
      <c r="AJ938" s="262"/>
      <c r="AK938" s="262"/>
      <c r="AL938" s="262"/>
      <c r="AM938" s="262"/>
      <c r="AN938" s="258"/>
    </row>
    <row r="939" spans="3:40" outlineLevel="1">
      <c r="C939" s="256"/>
      <c r="D939" s="256"/>
      <c r="E939" s="262"/>
      <c r="F939" s="262"/>
      <c r="G939" s="262"/>
      <c r="H939" s="262"/>
      <c r="I939" s="262"/>
      <c r="J939" s="262"/>
      <c r="K939" s="262"/>
      <c r="L939" s="262"/>
      <c r="M939" s="262"/>
      <c r="N939" s="262"/>
      <c r="O939" s="262"/>
      <c r="P939" s="262"/>
      <c r="Q939" s="262"/>
      <c r="R939" s="262"/>
      <c r="S939" s="262"/>
      <c r="T939" s="262"/>
      <c r="U939" s="262"/>
      <c r="V939" s="262"/>
      <c r="W939" s="262"/>
      <c r="X939" s="262"/>
      <c r="Y939" s="262"/>
      <c r="Z939" s="262"/>
      <c r="AA939" s="262"/>
      <c r="AB939" s="262"/>
      <c r="AC939" s="262"/>
      <c r="AD939" s="262"/>
      <c r="AE939" s="262"/>
      <c r="AF939" s="262"/>
      <c r="AG939" s="262"/>
      <c r="AH939" s="262"/>
      <c r="AI939" s="262"/>
      <c r="AJ939" s="262"/>
      <c r="AK939" s="262"/>
      <c r="AL939" s="262"/>
      <c r="AM939" s="262"/>
      <c r="AN939" s="258"/>
    </row>
    <row r="940" spans="3:40" outlineLevel="1">
      <c r="C940" s="256"/>
      <c r="D940" s="256"/>
      <c r="E940" s="262"/>
      <c r="F940" s="262"/>
      <c r="G940" s="262"/>
      <c r="H940" s="262"/>
      <c r="I940" s="262"/>
      <c r="J940" s="262"/>
      <c r="K940" s="262"/>
      <c r="L940" s="262"/>
      <c r="M940" s="262"/>
      <c r="N940" s="262"/>
      <c r="O940" s="262"/>
      <c r="P940" s="262"/>
      <c r="Q940" s="262"/>
      <c r="R940" s="262"/>
      <c r="S940" s="262"/>
      <c r="T940" s="262"/>
      <c r="U940" s="262"/>
      <c r="V940" s="262"/>
      <c r="W940" s="262"/>
      <c r="X940" s="262"/>
      <c r="Y940" s="262"/>
      <c r="Z940" s="262"/>
      <c r="AA940" s="262"/>
      <c r="AB940" s="262"/>
      <c r="AC940" s="262"/>
      <c r="AD940" s="262"/>
      <c r="AE940" s="262"/>
      <c r="AF940" s="262"/>
      <c r="AG940" s="262"/>
      <c r="AH940" s="262"/>
      <c r="AI940" s="262"/>
      <c r="AJ940" s="262"/>
      <c r="AK940" s="262"/>
      <c r="AL940" s="262"/>
      <c r="AM940" s="262"/>
      <c r="AN940" s="258"/>
    </row>
    <row r="941" spans="3:40" outlineLevel="1">
      <c r="C941" s="256"/>
      <c r="D941" s="256"/>
      <c r="E941" s="262"/>
      <c r="F941" s="262"/>
      <c r="G941" s="262"/>
      <c r="H941" s="262"/>
      <c r="I941" s="262"/>
      <c r="J941" s="262"/>
      <c r="K941" s="262"/>
      <c r="L941" s="262"/>
      <c r="M941" s="262"/>
      <c r="N941" s="262"/>
      <c r="O941" s="262"/>
      <c r="P941" s="262"/>
      <c r="Q941" s="262"/>
      <c r="R941" s="262"/>
      <c r="S941" s="262"/>
      <c r="T941" s="262"/>
      <c r="U941" s="262"/>
      <c r="V941" s="262"/>
      <c r="W941" s="262"/>
      <c r="X941" s="262"/>
      <c r="Y941" s="262"/>
      <c r="Z941" s="262"/>
      <c r="AA941" s="262"/>
      <c r="AB941" s="262"/>
      <c r="AC941" s="262"/>
      <c r="AD941" s="262"/>
      <c r="AE941" s="262"/>
      <c r="AF941" s="262"/>
      <c r="AG941" s="262"/>
      <c r="AH941" s="262"/>
      <c r="AI941" s="262"/>
      <c r="AJ941" s="262"/>
      <c r="AK941" s="262"/>
      <c r="AL941" s="262"/>
      <c r="AM941" s="262"/>
      <c r="AN941" s="258"/>
    </row>
    <row r="942" spans="3:40" outlineLevel="1">
      <c r="C942" s="256"/>
      <c r="D942" s="256"/>
      <c r="E942" s="262"/>
      <c r="F942" s="262"/>
      <c r="G942" s="262"/>
      <c r="H942" s="262"/>
      <c r="I942" s="262"/>
      <c r="J942" s="262"/>
      <c r="K942" s="262"/>
      <c r="L942" s="262"/>
      <c r="M942" s="262"/>
      <c r="N942" s="262"/>
      <c r="O942" s="262"/>
      <c r="P942" s="262"/>
      <c r="Q942" s="262"/>
      <c r="R942" s="262"/>
      <c r="S942" s="262"/>
      <c r="T942" s="262"/>
      <c r="U942" s="262"/>
      <c r="V942" s="262"/>
      <c r="W942" s="262"/>
      <c r="X942" s="262"/>
      <c r="Y942" s="262"/>
      <c r="Z942" s="262"/>
      <c r="AA942" s="262"/>
      <c r="AB942" s="262"/>
      <c r="AC942" s="262"/>
      <c r="AD942" s="262"/>
      <c r="AE942" s="262"/>
      <c r="AF942" s="262"/>
      <c r="AG942" s="262"/>
      <c r="AH942" s="262"/>
      <c r="AI942" s="262"/>
      <c r="AJ942" s="262"/>
      <c r="AK942" s="262"/>
      <c r="AL942" s="262"/>
      <c r="AM942" s="262"/>
      <c r="AN942" s="258"/>
    </row>
    <row r="943" spans="3:40" outlineLevel="1">
      <c r="C943" s="256"/>
      <c r="D943" s="256"/>
      <c r="E943" s="262"/>
      <c r="F943" s="262"/>
      <c r="G943" s="262"/>
      <c r="H943" s="262"/>
      <c r="I943" s="262"/>
      <c r="J943" s="262"/>
      <c r="K943" s="262"/>
      <c r="L943" s="262"/>
      <c r="M943" s="262"/>
      <c r="N943" s="262"/>
      <c r="O943" s="262"/>
      <c r="P943" s="262"/>
      <c r="Q943" s="262"/>
      <c r="R943" s="262"/>
      <c r="S943" s="262"/>
      <c r="T943" s="262"/>
      <c r="U943" s="262"/>
      <c r="V943" s="262"/>
      <c r="W943" s="262"/>
      <c r="X943" s="262"/>
      <c r="Y943" s="262"/>
      <c r="Z943" s="262"/>
      <c r="AA943" s="262"/>
      <c r="AB943" s="262"/>
      <c r="AC943" s="262"/>
      <c r="AD943" s="262"/>
      <c r="AE943" s="262"/>
      <c r="AF943" s="262"/>
      <c r="AG943" s="262"/>
      <c r="AH943" s="262"/>
      <c r="AI943" s="262"/>
      <c r="AJ943" s="262"/>
      <c r="AK943" s="262"/>
      <c r="AL943" s="262"/>
      <c r="AM943" s="262"/>
      <c r="AN943" s="258"/>
    </row>
    <row r="944" spans="3:40" outlineLevel="1">
      <c r="C944" s="256"/>
      <c r="D944" s="256"/>
      <c r="E944" s="262"/>
      <c r="F944" s="262"/>
      <c r="G944" s="262"/>
      <c r="H944" s="262"/>
      <c r="I944" s="262"/>
      <c r="J944" s="262"/>
      <c r="K944" s="262"/>
      <c r="L944" s="262"/>
      <c r="M944" s="262"/>
      <c r="N944" s="262"/>
      <c r="O944" s="262"/>
      <c r="P944" s="262"/>
      <c r="Q944" s="262"/>
      <c r="R944" s="262"/>
      <c r="S944" s="262"/>
      <c r="T944" s="262"/>
      <c r="U944" s="262"/>
      <c r="V944" s="262"/>
      <c r="W944" s="262"/>
      <c r="X944" s="262"/>
      <c r="Y944" s="262"/>
      <c r="Z944" s="262"/>
      <c r="AA944" s="262"/>
      <c r="AB944" s="262"/>
      <c r="AC944" s="262"/>
      <c r="AD944" s="262"/>
      <c r="AE944" s="262"/>
      <c r="AF944" s="262"/>
      <c r="AG944" s="262"/>
      <c r="AH944" s="262"/>
      <c r="AI944" s="262"/>
      <c r="AJ944" s="262"/>
      <c r="AK944" s="262"/>
      <c r="AL944" s="262"/>
      <c r="AM944" s="262"/>
      <c r="AN944" s="258"/>
    </row>
    <row r="945" spans="3:43" outlineLevel="1">
      <c r="C945" s="256"/>
      <c r="D945" s="256"/>
      <c r="E945" s="262"/>
      <c r="F945" s="262"/>
      <c r="G945" s="262"/>
      <c r="H945" s="262"/>
      <c r="I945" s="262"/>
      <c r="J945" s="262"/>
      <c r="K945" s="262"/>
      <c r="L945" s="262"/>
      <c r="M945" s="262"/>
      <c r="N945" s="262"/>
      <c r="O945" s="262"/>
      <c r="P945" s="262"/>
      <c r="Q945" s="262"/>
      <c r="R945" s="262"/>
      <c r="S945" s="262"/>
      <c r="T945" s="262"/>
      <c r="U945" s="262"/>
      <c r="V945" s="262"/>
      <c r="W945" s="262"/>
      <c r="X945" s="262"/>
      <c r="Y945" s="262"/>
      <c r="Z945" s="262"/>
      <c r="AA945" s="262"/>
      <c r="AB945" s="262"/>
      <c r="AC945" s="262"/>
      <c r="AD945" s="262"/>
      <c r="AE945" s="262"/>
      <c r="AF945" s="262"/>
      <c r="AG945" s="262"/>
      <c r="AH945" s="262"/>
      <c r="AI945" s="262"/>
      <c r="AJ945" s="262"/>
      <c r="AK945" s="262"/>
      <c r="AL945" s="262"/>
      <c r="AM945" s="262"/>
      <c r="AN945" s="258"/>
    </row>
    <row r="946" spans="3:43" outlineLevel="1">
      <c r="C946" s="256"/>
      <c r="D946" s="256"/>
      <c r="E946" s="262"/>
      <c r="F946" s="262"/>
      <c r="G946" s="262"/>
      <c r="H946" s="262"/>
      <c r="I946" s="262"/>
      <c r="J946" s="262"/>
      <c r="K946" s="262"/>
      <c r="L946" s="262"/>
      <c r="M946" s="262"/>
      <c r="N946" s="262"/>
      <c r="O946" s="262"/>
      <c r="P946" s="262"/>
      <c r="Q946" s="262"/>
      <c r="R946" s="262"/>
      <c r="S946" s="262"/>
      <c r="T946" s="262"/>
      <c r="U946" s="262"/>
      <c r="V946" s="262"/>
      <c r="W946" s="262"/>
      <c r="X946" s="262"/>
      <c r="Y946" s="262"/>
      <c r="Z946" s="262"/>
      <c r="AA946" s="262"/>
      <c r="AB946" s="262"/>
      <c r="AC946" s="262"/>
      <c r="AD946" s="262"/>
      <c r="AE946" s="262"/>
      <c r="AF946" s="262"/>
      <c r="AG946" s="262"/>
      <c r="AH946" s="262"/>
      <c r="AI946" s="262"/>
      <c r="AJ946" s="262"/>
      <c r="AK946" s="262"/>
      <c r="AL946" s="262"/>
      <c r="AM946" s="262"/>
      <c r="AN946" s="258"/>
    </row>
    <row r="947" spans="3:43" outlineLevel="1">
      <c r="C947" s="256"/>
      <c r="D947" s="256"/>
      <c r="E947" s="262"/>
      <c r="F947" s="262"/>
      <c r="G947" s="262"/>
      <c r="H947" s="262"/>
      <c r="I947" s="262"/>
      <c r="J947" s="262"/>
      <c r="K947" s="262"/>
      <c r="L947" s="262"/>
      <c r="M947" s="262"/>
      <c r="N947" s="262"/>
      <c r="O947" s="262"/>
      <c r="P947" s="262"/>
      <c r="Q947" s="262"/>
      <c r="R947" s="262"/>
      <c r="S947" s="262"/>
      <c r="T947" s="262"/>
      <c r="U947" s="262"/>
      <c r="V947" s="262"/>
      <c r="W947" s="262"/>
      <c r="X947" s="262"/>
      <c r="Y947" s="262"/>
      <c r="Z947" s="262"/>
      <c r="AA947" s="262"/>
      <c r="AB947" s="262"/>
      <c r="AC947" s="262"/>
      <c r="AD947" s="262"/>
      <c r="AE947" s="262"/>
      <c r="AF947" s="262"/>
      <c r="AG947" s="262"/>
      <c r="AH947" s="262"/>
      <c r="AI947" s="262"/>
      <c r="AJ947" s="262"/>
      <c r="AK947" s="262"/>
      <c r="AL947" s="262"/>
      <c r="AM947" s="262"/>
      <c r="AN947" s="258"/>
    </row>
    <row r="948" spans="3:43" outlineLevel="1">
      <c r="C948" s="256"/>
      <c r="D948" s="256"/>
      <c r="E948" s="262"/>
      <c r="F948" s="262"/>
      <c r="G948" s="262"/>
      <c r="H948" s="262"/>
      <c r="I948" s="262"/>
      <c r="J948" s="262"/>
      <c r="K948" s="262"/>
      <c r="L948" s="262"/>
      <c r="M948" s="262"/>
      <c r="N948" s="262"/>
      <c r="O948" s="262"/>
      <c r="P948" s="262"/>
      <c r="Q948" s="262"/>
      <c r="R948" s="262"/>
      <c r="S948" s="262"/>
      <c r="T948" s="262"/>
      <c r="U948" s="262"/>
      <c r="V948" s="262"/>
      <c r="W948" s="262"/>
      <c r="X948" s="262"/>
      <c r="Y948" s="262"/>
      <c r="Z948" s="262"/>
      <c r="AA948" s="262"/>
      <c r="AB948" s="262"/>
      <c r="AC948" s="262"/>
      <c r="AD948" s="262"/>
      <c r="AE948" s="262"/>
      <c r="AF948" s="262"/>
      <c r="AG948" s="262"/>
      <c r="AH948" s="262"/>
      <c r="AI948" s="262"/>
      <c r="AJ948" s="262"/>
      <c r="AK948" s="262"/>
      <c r="AL948" s="262"/>
      <c r="AM948" s="262"/>
      <c r="AN948" s="258"/>
    </row>
    <row r="949" spans="3:43" outlineLevel="1">
      <c r="C949" s="256"/>
      <c r="D949" s="256"/>
      <c r="E949" s="262"/>
      <c r="F949" s="262"/>
      <c r="G949" s="262"/>
      <c r="H949" s="262"/>
      <c r="I949" s="262"/>
      <c r="J949" s="262"/>
      <c r="K949" s="262"/>
      <c r="L949" s="262"/>
      <c r="M949" s="262"/>
      <c r="N949" s="262"/>
      <c r="O949" s="262"/>
      <c r="P949" s="262"/>
      <c r="Q949" s="262"/>
      <c r="R949" s="262"/>
      <c r="S949" s="262"/>
      <c r="T949" s="262"/>
      <c r="U949" s="262"/>
      <c r="V949" s="262"/>
      <c r="W949" s="262"/>
      <c r="X949" s="262"/>
      <c r="Y949" s="262"/>
      <c r="Z949" s="262"/>
      <c r="AA949" s="262"/>
      <c r="AB949" s="262"/>
      <c r="AC949" s="262"/>
      <c r="AD949" s="262"/>
      <c r="AE949" s="262"/>
      <c r="AF949" s="262"/>
      <c r="AG949" s="262"/>
      <c r="AH949" s="262"/>
      <c r="AI949" s="262"/>
      <c r="AJ949" s="262"/>
      <c r="AK949" s="262"/>
      <c r="AL949" s="262"/>
      <c r="AM949" s="262"/>
      <c r="AN949" s="258"/>
    </row>
    <row r="950" spans="3:43" outlineLevel="1">
      <c r="C950" s="256"/>
      <c r="D950" s="256"/>
      <c r="E950" s="262"/>
      <c r="F950" s="262"/>
      <c r="G950" s="262"/>
      <c r="H950" s="262"/>
      <c r="I950" s="262"/>
      <c r="J950" s="262"/>
      <c r="K950" s="262"/>
      <c r="L950" s="262"/>
      <c r="M950" s="262"/>
      <c r="N950" s="262"/>
      <c r="O950" s="262"/>
      <c r="P950" s="262"/>
      <c r="Q950" s="262"/>
      <c r="R950" s="262"/>
      <c r="S950" s="262"/>
      <c r="T950" s="262"/>
      <c r="U950" s="262"/>
      <c r="V950" s="262"/>
      <c r="W950" s="262"/>
      <c r="X950" s="262"/>
      <c r="Y950" s="262"/>
      <c r="Z950" s="262"/>
      <c r="AA950" s="262"/>
      <c r="AB950" s="262"/>
      <c r="AC950" s="262"/>
      <c r="AD950" s="262"/>
      <c r="AE950" s="262"/>
      <c r="AF950" s="262"/>
      <c r="AG950" s="262"/>
      <c r="AH950" s="262"/>
      <c r="AI950" s="262"/>
      <c r="AJ950" s="262"/>
      <c r="AK950" s="262"/>
      <c r="AL950" s="262"/>
      <c r="AM950" s="262"/>
      <c r="AN950" s="258"/>
    </row>
    <row r="951" spans="3:43" outlineLevel="1">
      <c r="C951" s="256"/>
      <c r="D951" s="256"/>
      <c r="E951" s="262"/>
      <c r="F951" s="262"/>
      <c r="G951" s="262"/>
      <c r="H951" s="262"/>
      <c r="I951" s="262"/>
      <c r="J951" s="262"/>
      <c r="K951" s="262"/>
      <c r="L951" s="262"/>
      <c r="M951" s="262"/>
      <c r="N951" s="262"/>
      <c r="O951" s="262"/>
      <c r="P951" s="262"/>
      <c r="Q951" s="262"/>
      <c r="R951" s="262"/>
      <c r="S951" s="262"/>
      <c r="T951" s="262"/>
      <c r="U951" s="262"/>
      <c r="V951" s="262"/>
      <c r="W951" s="262"/>
      <c r="X951" s="262"/>
      <c r="Y951" s="262"/>
      <c r="Z951" s="262"/>
      <c r="AA951" s="262"/>
      <c r="AB951" s="262"/>
      <c r="AC951" s="262"/>
      <c r="AD951" s="262"/>
      <c r="AE951" s="262"/>
      <c r="AF951" s="262"/>
      <c r="AG951" s="262"/>
      <c r="AH951" s="262"/>
      <c r="AI951" s="262"/>
      <c r="AJ951" s="262"/>
      <c r="AK951" s="262"/>
      <c r="AL951" s="262"/>
      <c r="AM951" s="262"/>
      <c r="AN951" s="258"/>
    </row>
    <row r="952" spans="3:43" outlineLevel="1">
      <c r="C952" s="256"/>
      <c r="D952" s="256"/>
      <c r="E952" s="262"/>
      <c r="F952" s="262"/>
      <c r="G952" s="262"/>
      <c r="H952" s="262"/>
      <c r="I952" s="262"/>
      <c r="J952" s="262"/>
      <c r="K952" s="262"/>
      <c r="L952" s="262"/>
      <c r="M952" s="262"/>
      <c r="N952" s="262"/>
      <c r="O952" s="262"/>
      <c r="P952" s="262"/>
      <c r="Q952" s="262"/>
      <c r="R952" s="262"/>
      <c r="S952" s="262"/>
      <c r="T952" s="262"/>
      <c r="U952" s="262"/>
      <c r="V952" s="262"/>
      <c r="W952" s="262"/>
      <c r="X952" s="262"/>
      <c r="Y952" s="262"/>
      <c r="Z952" s="262"/>
      <c r="AA952" s="262"/>
      <c r="AB952" s="262"/>
      <c r="AC952" s="262"/>
      <c r="AD952" s="262"/>
      <c r="AE952" s="262"/>
      <c r="AF952" s="262"/>
      <c r="AG952" s="262"/>
      <c r="AH952" s="262"/>
      <c r="AI952" s="262"/>
      <c r="AJ952" s="262"/>
      <c r="AK952" s="262"/>
      <c r="AL952" s="262"/>
      <c r="AM952" s="262"/>
      <c r="AN952" s="258"/>
    </row>
    <row r="953" spans="3:43" outlineLevel="1">
      <c r="C953" s="256"/>
      <c r="D953" s="256"/>
      <c r="E953" s="262"/>
      <c r="F953" s="262"/>
      <c r="G953" s="262"/>
      <c r="H953" s="262"/>
      <c r="I953" s="262"/>
      <c r="J953" s="262"/>
      <c r="K953" s="262"/>
      <c r="L953" s="262"/>
      <c r="M953" s="262"/>
      <c r="N953" s="262"/>
      <c r="O953" s="262"/>
      <c r="P953" s="262"/>
      <c r="Q953" s="262"/>
      <c r="R953" s="262"/>
      <c r="S953" s="262"/>
      <c r="T953" s="262"/>
      <c r="U953" s="262"/>
      <c r="V953" s="262"/>
      <c r="W953" s="262"/>
      <c r="X953" s="262"/>
      <c r="Y953" s="262"/>
      <c r="Z953" s="262"/>
      <c r="AA953" s="262"/>
      <c r="AB953" s="262"/>
      <c r="AC953" s="262"/>
      <c r="AD953" s="262"/>
      <c r="AE953" s="262"/>
      <c r="AF953" s="262"/>
      <c r="AG953" s="262"/>
      <c r="AH953" s="262"/>
      <c r="AI953" s="262"/>
      <c r="AJ953" s="262"/>
      <c r="AK953" s="262"/>
      <c r="AL953" s="262"/>
      <c r="AM953" s="262"/>
      <c r="AN953" s="258"/>
    </row>
    <row r="954" spans="3:43" outlineLevel="1">
      <c r="C954" s="256"/>
      <c r="D954" s="256"/>
      <c r="E954" s="262"/>
      <c r="F954" s="262"/>
      <c r="G954" s="262"/>
      <c r="H954" s="262"/>
      <c r="I954" s="262"/>
      <c r="J954" s="262"/>
      <c r="K954" s="262"/>
      <c r="L954" s="262"/>
      <c r="M954" s="262"/>
      <c r="N954" s="262"/>
      <c r="O954" s="262"/>
      <c r="P954" s="262"/>
      <c r="Q954" s="262"/>
      <c r="R954" s="262"/>
      <c r="S954" s="262"/>
      <c r="T954" s="262"/>
      <c r="U954" s="262"/>
      <c r="V954" s="262"/>
      <c r="W954" s="262"/>
      <c r="X954" s="262"/>
      <c r="Y954" s="262"/>
      <c r="Z954" s="262"/>
      <c r="AA954" s="262"/>
      <c r="AB954" s="262"/>
      <c r="AC954" s="262"/>
      <c r="AD954" s="262"/>
      <c r="AE954" s="262"/>
      <c r="AF954" s="262"/>
      <c r="AG954" s="262"/>
      <c r="AH954" s="262"/>
      <c r="AI954" s="262"/>
      <c r="AJ954" s="262"/>
      <c r="AK954" s="262"/>
      <c r="AL954" s="262"/>
      <c r="AM954" s="262"/>
      <c r="AN954" s="258"/>
    </row>
    <row r="955" spans="3:43" outlineLevel="1">
      <c r="C955" s="256"/>
      <c r="D955" s="256"/>
      <c r="E955" s="262"/>
      <c r="F955" s="262"/>
      <c r="G955" s="262"/>
      <c r="H955" s="262"/>
      <c r="I955" s="262"/>
      <c r="J955" s="262"/>
      <c r="K955" s="262"/>
      <c r="L955" s="262"/>
      <c r="M955" s="262"/>
      <c r="N955" s="262"/>
      <c r="O955" s="262"/>
      <c r="P955" s="262"/>
      <c r="Q955" s="262"/>
      <c r="R955" s="262"/>
      <c r="S955" s="262"/>
      <c r="T955" s="262"/>
      <c r="U955" s="262"/>
      <c r="V955" s="262"/>
      <c r="W955" s="262"/>
      <c r="X955" s="262"/>
      <c r="Y955" s="262"/>
      <c r="Z955" s="262"/>
      <c r="AA955" s="262"/>
      <c r="AB955" s="262"/>
      <c r="AC955" s="262"/>
      <c r="AD955" s="262"/>
      <c r="AE955" s="262"/>
      <c r="AF955" s="262"/>
      <c r="AG955" s="262"/>
      <c r="AH955" s="262"/>
      <c r="AI955" s="262"/>
      <c r="AJ955" s="262"/>
      <c r="AK955" s="262"/>
      <c r="AL955" s="262"/>
      <c r="AM955" s="262"/>
      <c r="AN955" s="258"/>
    </row>
    <row r="956" spans="3:43" outlineLevel="1">
      <c r="C956" s="256"/>
      <c r="D956" s="257"/>
      <c r="E956" s="255"/>
      <c r="F956" s="255"/>
      <c r="G956" s="255"/>
      <c r="H956" s="255"/>
      <c r="I956" s="255"/>
      <c r="J956" s="255"/>
      <c r="K956" s="255"/>
      <c r="L956" s="255"/>
      <c r="M956" s="255"/>
      <c r="N956" s="255"/>
      <c r="O956" s="255"/>
      <c r="P956" s="255"/>
      <c r="Q956" s="255"/>
      <c r="R956" s="255"/>
      <c r="S956" s="255"/>
      <c r="T956" s="255"/>
      <c r="U956" s="255"/>
      <c r="V956" s="255"/>
      <c r="W956" s="172"/>
    </row>
    <row r="957" spans="3:43" outlineLevel="1"/>
    <row r="958" spans="3:43" outlineLevel="1">
      <c r="C958" s="256"/>
      <c r="D958" s="256"/>
      <c r="E958" s="256"/>
      <c r="F958" s="256"/>
      <c r="G958" s="256"/>
      <c r="H958" s="256"/>
      <c r="I958" s="256"/>
      <c r="J958" s="256"/>
      <c r="K958" s="256"/>
      <c r="L958" s="256"/>
      <c r="M958" s="256"/>
      <c r="N958" s="256"/>
      <c r="O958" s="256"/>
      <c r="P958" s="256"/>
      <c r="Q958" s="256"/>
      <c r="R958" s="256"/>
      <c r="S958" s="256"/>
      <c r="T958" s="256"/>
      <c r="U958" s="256"/>
      <c r="V958" s="256"/>
      <c r="W958" s="256"/>
      <c r="X958" s="256"/>
      <c r="Y958" s="256"/>
      <c r="Z958" s="256"/>
      <c r="AA958" s="256"/>
      <c r="AB958" s="256"/>
      <c r="AC958" s="256"/>
      <c r="AD958" s="256"/>
      <c r="AE958" s="256"/>
      <c r="AF958" s="256"/>
      <c r="AG958" s="256"/>
      <c r="AH958" s="256"/>
      <c r="AI958" s="256"/>
      <c r="AJ958" s="256"/>
      <c r="AK958" s="256"/>
      <c r="AL958" s="256"/>
      <c r="AM958" s="256"/>
      <c r="AN958" s="256"/>
    </row>
    <row r="959" spans="3:43" outlineLevel="1">
      <c r="C959" s="256"/>
      <c r="D959" s="256"/>
      <c r="E959" s="256"/>
      <c r="F959" s="256"/>
      <c r="G959" s="256"/>
      <c r="H959" s="256"/>
      <c r="I959" s="256"/>
      <c r="J959" s="256"/>
      <c r="K959" s="256"/>
      <c r="L959" s="256"/>
      <c r="M959" s="256"/>
      <c r="N959" s="256"/>
      <c r="O959" s="256"/>
      <c r="P959" s="256"/>
      <c r="Q959" s="256"/>
      <c r="R959" s="256"/>
      <c r="S959" s="256"/>
      <c r="T959" s="256"/>
      <c r="U959" s="256"/>
      <c r="V959" s="256"/>
      <c r="W959" s="256"/>
      <c r="X959" s="256"/>
      <c r="Y959" s="256"/>
      <c r="Z959" s="256"/>
      <c r="AA959" s="256"/>
      <c r="AB959" s="256"/>
      <c r="AC959" s="256"/>
      <c r="AD959" s="256"/>
      <c r="AE959" s="256"/>
      <c r="AF959" s="256"/>
      <c r="AG959" s="256"/>
      <c r="AH959" s="256"/>
      <c r="AI959" s="256"/>
      <c r="AJ959" s="256"/>
      <c r="AK959" s="256"/>
      <c r="AL959" s="256"/>
      <c r="AM959" s="256"/>
      <c r="AN959" s="256"/>
      <c r="AO959" s="258"/>
    </row>
    <row r="960" spans="3:43" outlineLevel="1">
      <c r="C960" s="256"/>
      <c r="D960" s="259"/>
      <c r="E960" s="262"/>
      <c r="F960" s="262"/>
      <c r="G960" s="262"/>
      <c r="H960" s="262"/>
      <c r="I960" s="262"/>
      <c r="J960" s="262"/>
      <c r="K960" s="262"/>
      <c r="L960" s="262"/>
      <c r="M960" s="262"/>
      <c r="N960" s="262"/>
      <c r="O960" s="262"/>
      <c r="P960" s="262"/>
      <c r="Q960" s="262"/>
      <c r="R960" s="262"/>
      <c r="S960" s="262"/>
      <c r="T960" s="262"/>
      <c r="U960" s="262"/>
      <c r="V960" s="262"/>
      <c r="W960" s="262"/>
      <c r="X960" s="262"/>
      <c r="Y960" s="262"/>
      <c r="Z960" s="262"/>
      <c r="AA960" s="262"/>
      <c r="AB960" s="262"/>
      <c r="AC960" s="262"/>
      <c r="AD960" s="262"/>
      <c r="AE960" s="262"/>
      <c r="AF960" s="262"/>
      <c r="AG960" s="262"/>
      <c r="AH960" s="262"/>
      <c r="AI960" s="262"/>
      <c r="AJ960" s="262"/>
      <c r="AK960" s="262"/>
      <c r="AL960" s="262"/>
      <c r="AM960" s="262"/>
      <c r="AN960" s="262"/>
      <c r="AO960" s="258"/>
      <c r="AQ960" s="261"/>
    </row>
    <row r="961" spans="3:41" outlineLevel="1">
      <c r="C961" s="256"/>
      <c r="D961" s="256"/>
      <c r="E961" s="262"/>
      <c r="F961" s="262"/>
      <c r="G961" s="262"/>
      <c r="H961" s="262"/>
      <c r="I961" s="262"/>
      <c r="J961" s="262"/>
      <c r="K961" s="262"/>
      <c r="L961" s="262"/>
      <c r="M961" s="262"/>
      <c r="N961" s="262"/>
      <c r="O961" s="262"/>
      <c r="P961" s="262"/>
      <c r="Q961" s="262"/>
      <c r="R961" s="262"/>
      <c r="S961" s="262"/>
      <c r="T961" s="262"/>
      <c r="U961" s="262"/>
      <c r="V961" s="262"/>
      <c r="W961" s="262"/>
      <c r="X961" s="262"/>
      <c r="Y961" s="262"/>
      <c r="Z961" s="262"/>
      <c r="AA961" s="262"/>
      <c r="AB961" s="262"/>
      <c r="AC961" s="262"/>
      <c r="AD961" s="262"/>
      <c r="AE961" s="262"/>
      <c r="AF961" s="262"/>
      <c r="AG961" s="262"/>
      <c r="AH961" s="262"/>
      <c r="AI961" s="262"/>
      <c r="AJ961" s="262"/>
      <c r="AK961" s="262"/>
      <c r="AL961" s="262"/>
      <c r="AM961" s="262"/>
      <c r="AN961" s="262"/>
      <c r="AO961" s="258"/>
    </row>
    <row r="962" spans="3:41" outlineLevel="1">
      <c r="C962" s="256"/>
      <c r="D962" s="256"/>
      <c r="E962" s="256"/>
      <c r="F962" s="262"/>
      <c r="G962" s="262"/>
      <c r="H962" s="262"/>
      <c r="I962" s="262"/>
      <c r="J962" s="262"/>
      <c r="K962" s="262"/>
      <c r="L962" s="262"/>
      <c r="M962" s="262"/>
      <c r="N962" s="262"/>
      <c r="O962" s="262"/>
      <c r="P962" s="262"/>
      <c r="Q962" s="262"/>
      <c r="R962" s="262"/>
      <c r="S962" s="262"/>
      <c r="T962" s="262"/>
      <c r="U962" s="262"/>
      <c r="V962" s="262"/>
      <c r="W962" s="262"/>
      <c r="X962" s="262"/>
      <c r="Y962" s="262"/>
      <c r="Z962" s="262"/>
      <c r="AA962" s="262"/>
      <c r="AB962" s="262"/>
      <c r="AC962" s="262"/>
      <c r="AD962" s="262"/>
      <c r="AE962" s="262"/>
      <c r="AF962" s="262"/>
      <c r="AG962" s="262"/>
      <c r="AH962" s="262"/>
      <c r="AI962" s="262"/>
      <c r="AJ962" s="262"/>
      <c r="AK962" s="262"/>
      <c r="AL962" s="262"/>
      <c r="AM962" s="262"/>
      <c r="AN962" s="262"/>
      <c r="AO962" s="258"/>
    </row>
    <row r="963" spans="3:41" outlineLevel="1">
      <c r="C963" s="256"/>
      <c r="D963" s="256"/>
      <c r="E963" s="262"/>
      <c r="F963" s="262"/>
      <c r="G963" s="262"/>
      <c r="H963" s="262"/>
      <c r="I963" s="262"/>
      <c r="J963" s="262"/>
      <c r="K963" s="262"/>
      <c r="L963" s="262"/>
      <c r="M963" s="262"/>
      <c r="N963" s="262"/>
      <c r="O963" s="262"/>
      <c r="P963" s="262"/>
      <c r="Q963" s="262"/>
      <c r="R963" s="262"/>
      <c r="S963" s="262"/>
      <c r="T963" s="262"/>
      <c r="U963" s="262"/>
      <c r="V963" s="262"/>
      <c r="W963" s="262"/>
      <c r="X963" s="262"/>
      <c r="Y963" s="262"/>
      <c r="Z963" s="262"/>
      <c r="AA963" s="262"/>
      <c r="AB963" s="262"/>
      <c r="AC963" s="262"/>
      <c r="AD963" s="262"/>
      <c r="AE963" s="262"/>
      <c r="AF963" s="262"/>
      <c r="AG963" s="262"/>
      <c r="AH963" s="262"/>
      <c r="AI963" s="262"/>
      <c r="AJ963" s="262"/>
      <c r="AK963" s="262"/>
      <c r="AL963" s="262"/>
      <c r="AM963" s="262"/>
      <c r="AN963" s="262"/>
      <c r="AO963" s="258"/>
    </row>
    <row r="964" spans="3:41" outlineLevel="1">
      <c r="C964" s="256"/>
      <c r="D964" s="256"/>
      <c r="E964" s="262"/>
      <c r="F964" s="262"/>
      <c r="G964" s="262"/>
      <c r="H964" s="262"/>
      <c r="I964" s="262"/>
      <c r="J964" s="262"/>
      <c r="K964" s="262"/>
      <c r="L964" s="262"/>
      <c r="M964" s="262"/>
      <c r="N964" s="262"/>
      <c r="O964" s="262"/>
      <c r="P964" s="262"/>
      <c r="Q964" s="262"/>
      <c r="R964" s="262"/>
      <c r="S964" s="262"/>
      <c r="T964" s="262"/>
      <c r="U964" s="262"/>
      <c r="V964" s="262"/>
      <c r="W964" s="262"/>
      <c r="X964" s="262"/>
      <c r="Y964" s="262"/>
      <c r="Z964" s="262"/>
      <c r="AA964" s="262"/>
      <c r="AB964" s="262"/>
      <c r="AC964" s="262"/>
      <c r="AD964" s="262"/>
      <c r="AE964" s="262"/>
      <c r="AF964" s="262"/>
      <c r="AG964" s="262"/>
      <c r="AH964" s="262"/>
      <c r="AI964" s="262"/>
      <c r="AJ964" s="262"/>
      <c r="AK964" s="262"/>
      <c r="AL964" s="262"/>
      <c r="AM964" s="262"/>
      <c r="AN964" s="262"/>
      <c r="AO964" s="258"/>
    </row>
    <row r="965" spans="3:41" outlineLevel="1">
      <c r="C965" s="256"/>
      <c r="D965" s="256"/>
      <c r="E965" s="262"/>
      <c r="F965" s="262"/>
      <c r="G965" s="262"/>
      <c r="H965" s="262"/>
      <c r="I965" s="262"/>
      <c r="J965" s="262"/>
      <c r="K965" s="262"/>
      <c r="L965" s="262"/>
      <c r="M965" s="262"/>
      <c r="N965" s="262"/>
      <c r="O965" s="262"/>
      <c r="P965" s="262"/>
      <c r="Q965" s="262"/>
      <c r="R965" s="262"/>
      <c r="S965" s="262"/>
      <c r="T965" s="262"/>
      <c r="U965" s="262"/>
      <c r="V965" s="262"/>
      <c r="W965" s="262"/>
      <c r="X965" s="262"/>
      <c r="Y965" s="262"/>
      <c r="Z965" s="262"/>
      <c r="AA965" s="262"/>
      <c r="AB965" s="262"/>
      <c r="AC965" s="262"/>
      <c r="AD965" s="262"/>
      <c r="AE965" s="262"/>
      <c r="AF965" s="262"/>
      <c r="AG965" s="262"/>
      <c r="AH965" s="262"/>
      <c r="AI965" s="262"/>
      <c r="AJ965" s="262"/>
      <c r="AK965" s="262"/>
      <c r="AL965" s="262"/>
      <c r="AM965" s="262"/>
      <c r="AN965" s="262"/>
      <c r="AO965" s="258"/>
    </row>
    <row r="966" spans="3:41" outlineLevel="1">
      <c r="C966" s="256"/>
      <c r="D966" s="256"/>
      <c r="E966" s="262"/>
      <c r="F966" s="262"/>
      <c r="G966" s="262"/>
      <c r="H966" s="262"/>
      <c r="I966" s="262"/>
      <c r="J966" s="262"/>
      <c r="K966" s="262"/>
      <c r="L966" s="262"/>
      <c r="M966" s="262"/>
      <c r="N966" s="262"/>
      <c r="O966" s="262"/>
      <c r="P966" s="262"/>
      <c r="Q966" s="262"/>
      <c r="R966" s="262"/>
      <c r="S966" s="262"/>
      <c r="T966" s="262"/>
      <c r="U966" s="262"/>
      <c r="V966" s="262"/>
      <c r="W966" s="262"/>
      <c r="X966" s="262"/>
      <c r="Y966" s="262"/>
      <c r="Z966" s="262"/>
      <c r="AA966" s="262"/>
      <c r="AB966" s="262"/>
      <c r="AC966" s="262"/>
      <c r="AD966" s="262"/>
      <c r="AE966" s="262"/>
      <c r="AF966" s="262"/>
      <c r="AG966" s="262"/>
      <c r="AH966" s="262"/>
      <c r="AI966" s="262"/>
      <c r="AJ966" s="262"/>
      <c r="AK966" s="262"/>
      <c r="AL966" s="262"/>
      <c r="AM966" s="262"/>
      <c r="AN966" s="262"/>
      <c r="AO966" s="258"/>
    </row>
    <row r="967" spans="3:41" outlineLevel="1">
      <c r="C967" s="256"/>
      <c r="D967" s="256"/>
      <c r="E967" s="262"/>
      <c r="F967" s="262"/>
      <c r="G967" s="262"/>
      <c r="H967" s="262"/>
      <c r="I967" s="262"/>
      <c r="J967" s="262"/>
      <c r="K967" s="262"/>
      <c r="L967" s="262"/>
      <c r="M967" s="262"/>
      <c r="N967" s="262"/>
      <c r="O967" s="262"/>
      <c r="P967" s="262"/>
      <c r="Q967" s="262"/>
      <c r="R967" s="262"/>
      <c r="S967" s="262"/>
      <c r="T967" s="262"/>
      <c r="U967" s="262"/>
      <c r="V967" s="262"/>
      <c r="W967" s="262"/>
      <c r="X967" s="262"/>
      <c r="Y967" s="262"/>
      <c r="Z967" s="262"/>
      <c r="AA967" s="262"/>
      <c r="AB967" s="262"/>
      <c r="AC967" s="262"/>
      <c r="AD967" s="262"/>
      <c r="AE967" s="262"/>
      <c r="AF967" s="262"/>
      <c r="AG967" s="262"/>
      <c r="AH967" s="262"/>
      <c r="AI967" s="262"/>
      <c r="AJ967" s="262"/>
      <c r="AK967" s="262"/>
      <c r="AL967" s="262"/>
      <c r="AM967" s="262"/>
      <c r="AN967" s="262"/>
      <c r="AO967" s="258"/>
    </row>
    <row r="968" spans="3:41" outlineLevel="1">
      <c r="C968" s="256"/>
      <c r="D968" s="256"/>
      <c r="E968" s="262"/>
      <c r="F968" s="262"/>
      <c r="G968" s="262"/>
      <c r="H968" s="262"/>
      <c r="I968" s="262"/>
      <c r="J968" s="262"/>
      <c r="K968" s="262"/>
      <c r="L968" s="262"/>
      <c r="M968" s="262"/>
      <c r="N968" s="262"/>
      <c r="O968" s="262"/>
      <c r="P968" s="262"/>
      <c r="Q968" s="262"/>
      <c r="R968" s="262"/>
      <c r="S968" s="262"/>
      <c r="T968" s="262"/>
      <c r="U968" s="262"/>
      <c r="V968" s="262"/>
      <c r="W968" s="262"/>
      <c r="X968" s="262"/>
      <c r="Y968" s="262"/>
      <c r="Z968" s="262"/>
      <c r="AA968" s="262"/>
      <c r="AB968" s="262"/>
      <c r="AC968" s="262"/>
      <c r="AD968" s="262"/>
      <c r="AE968" s="262"/>
      <c r="AF968" s="262"/>
      <c r="AG968" s="262"/>
      <c r="AH968" s="262"/>
      <c r="AI968" s="262"/>
      <c r="AJ968" s="262"/>
      <c r="AK968" s="262"/>
      <c r="AL968" s="262"/>
      <c r="AM968" s="262"/>
      <c r="AN968" s="262"/>
      <c r="AO968" s="258"/>
    </row>
    <row r="969" spans="3:41" outlineLevel="1">
      <c r="C969" s="256"/>
      <c r="D969" s="256"/>
      <c r="E969" s="262"/>
      <c r="F969" s="262"/>
      <c r="G969" s="262"/>
      <c r="H969" s="262"/>
      <c r="I969" s="262"/>
      <c r="J969" s="262"/>
      <c r="K969" s="262"/>
      <c r="L969" s="262"/>
      <c r="M969" s="262"/>
      <c r="N969" s="262"/>
      <c r="O969" s="262"/>
      <c r="P969" s="262"/>
      <c r="Q969" s="262"/>
      <c r="R969" s="262"/>
      <c r="S969" s="262"/>
      <c r="T969" s="262"/>
      <c r="U969" s="262"/>
      <c r="V969" s="262"/>
      <c r="W969" s="262"/>
      <c r="X969" s="262"/>
      <c r="Y969" s="262"/>
      <c r="Z969" s="262"/>
      <c r="AA969" s="262"/>
      <c r="AB969" s="262"/>
      <c r="AC969" s="262"/>
      <c r="AD969" s="262"/>
      <c r="AE969" s="262"/>
      <c r="AF969" s="262"/>
      <c r="AG969" s="262"/>
      <c r="AH969" s="262"/>
      <c r="AI969" s="262"/>
      <c r="AJ969" s="262"/>
      <c r="AK969" s="262"/>
      <c r="AL969" s="262"/>
      <c r="AM969" s="262"/>
      <c r="AN969" s="262"/>
      <c r="AO969" s="258"/>
    </row>
    <row r="970" spans="3:41" outlineLevel="1">
      <c r="C970" s="256"/>
      <c r="D970" s="256"/>
      <c r="E970" s="262"/>
      <c r="F970" s="262"/>
      <c r="G970" s="262"/>
      <c r="H970" s="262"/>
      <c r="I970" s="262"/>
      <c r="J970" s="262"/>
      <c r="K970" s="262"/>
      <c r="L970" s="262"/>
      <c r="M970" s="262"/>
      <c r="N970" s="262"/>
      <c r="O970" s="262"/>
      <c r="P970" s="262"/>
      <c r="Q970" s="262"/>
      <c r="R970" s="262"/>
      <c r="S970" s="262"/>
      <c r="T970" s="262"/>
      <c r="U970" s="262"/>
      <c r="V970" s="262"/>
      <c r="W970" s="262"/>
      <c r="X970" s="262"/>
      <c r="Y970" s="262"/>
      <c r="Z970" s="262"/>
      <c r="AA970" s="262"/>
      <c r="AB970" s="262"/>
      <c r="AC970" s="262"/>
      <c r="AD970" s="262"/>
      <c r="AE970" s="262"/>
      <c r="AF970" s="262"/>
      <c r="AG970" s="262"/>
      <c r="AH970" s="262"/>
      <c r="AI970" s="262"/>
      <c r="AJ970" s="262"/>
      <c r="AK970" s="262"/>
      <c r="AL970" s="262"/>
      <c r="AM970" s="262"/>
      <c r="AN970" s="262"/>
      <c r="AO970" s="258"/>
    </row>
    <row r="971" spans="3:41" outlineLevel="1">
      <c r="C971" s="256"/>
      <c r="D971" s="256"/>
      <c r="E971" s="262"/>
      <c r="F971" s="262"/>
      <c r="G971" s="262"/>
      <c r="H971" s="262"/>
      <c r="I971" s="262"/>
      <c r="J971" s="262"/>
      <c r="K971" s="262"/>
      <c r="L971" s="262"/>
      <c r="M971" s="262"/>
      <c r="N971" s="262"/>
      <c r="O971" s="262"/>
      <c r="P971" s="262"/>
      <c r="Q971" s="262"/>
      <c r="R971" s="262"/>
      <c r="S971" s="262"/>
      <c r="T971" s="262"/>
      <c r="U971" s="262"/>
      <c r="V971" s="262"/>
      <c r="W971" s="262"/>
      <c r="X971" s="262"/>
      <c r="Y971" s="262"/>
      <c r="Z971" s="262"/>
      <c r="AA971" s="262"/>
      <c r="AB971" s="262"/>
      <c r="AC971" s="262"/>
      <c r="AD971" s="262"/>
      <c r="AE971" s="262"/>
      <c r="AF971" s="262"/>
      <c r="AG971" s="262"/>
      <c r="AH971" s="262"/>
      <c r="AI971" s="262"/>
      <c r="AJ971" s="262"/>
      <c r="AK971" s="262"/>
      <c r="AL971" s="262"/>
      <c r="AM971" s="262"/>
      <c r="AN971" s="262"/>
      <c r="AO971" s="258"/>
    </row>
    <row r="972" spans="3:41" outlineLevel="1">
      <c r="C972" s="256"/>
      <c r="D972" s="256"/>
      <c r="E972" s="262"/>
      <c r="F972" s="262"/>
      <c r="G972" s="262"/>
      <c r="H972" s="262"/>
      <c r="I972" s="262"/>
      <c r="J972" s="262"/>
      <c r="K972" s="262"/>
      <c r="L972" s="262"/>
      <c r="M972" s="262"/>
      <c r="N972" s="262"/>
      <c r="O972" s="262"/>
      <c r="P972" s="262"/>
      <c r="Q972" s="262"/>
      <c r="R972" s="262"/>
      <c r="S972" s="262"/>
      <c r="T972" s="262"/>
      <c r="U972" s="262"/>
      <c r="V972" s="262"/>
      <c r="W972" s="262"/>
      <c r="X972" s="262"/>
      <c r="Y972" s="262"/>
      <c r="Z972" s="262"/>
      <c r="AA972" s="262"/>
      <c r="AB972" s="262"/>
      <c r="AC972" s="262"/>
      <c r="AD972" s="262"/>
      <c r="AE972" s="262"/>
      <c r="AF972" s="262"/>
      <c r="AG972" s="262"/>
      <c r="AH972" s="262"/>
      <c r="AI972" s="262"/>
      <c r="AJ972" s="262"/>
      <c r="AK972" s="262"/>
      <c r="AL972" s="262"/>
      <c r="AM972" s="262"/>
      <c r="AN972" s="262"/>
      <c r="AO972" s="258"/>
    </row>
    <row r="973" spans="3:41" outlineLevel="1">
      <c r="C973" s="256"/>
      <c r="D973" s="256"/>
      <c r="E973" s="262"/>
      <c r="F973" s="262"/>
      <c r="G973" s="262"/>
      <c r="H973" s="262"/>
      <c r="I973" s="262"/>
      <c r="J973" s="262"/>
      <c r="K973" s="262"/>
      <c r="L973" s="262"/>
      <c r="M973" s="262"/>
      <c r="N973" s="262"/>
      <c r="O973" s="262"/>
      <c r="P973" s="262"/>
      <c r="Q973" s="262"/>
      <c r="R973" s="262"/>
      <c r="S973" s="262"/>
      <c r="T973" s="262"/>
      <c r="U973" s="262"/>
      <c r="V973" s="262"/>
      <c r="W973" s="262"/>
      <c r="X973" s="262"/>
      <c r="Y973" s="262"/>
      <c r="Z973" s="262"/>
      <c r="AA973" s="262"/>
      <c r="AB973" s="262"/>
      <c r="AC973" s="262"/>
      <c r="AD973" s="262"/>
      <c r="AE973" s="262"/>
      <c r="AF973" s="262"/>
      <c r="AG973" s="262"/>
      <c r="AH973" s="262"/>
      <c r="AI973" s="262"/>
      <c r="AJ973" s="262"/>
      <c r="AK973" s="262"/>
      <c r="AL973" s="262"/>
      <c r="AM973" s="262"/>
      <c r="AN973" s="262"/>
      <c r="AO973" s="258"/>
    </row>
    <row r="974" spans="3:41" outlineLevel="1">
      <c r="C974" s="256"/>
      <c r="D974" s="256"/>
      <c r="E974" s="262"/>
      <c r="F974" s="262"/>
      <c r="G974" s="262"/>
      <c r="H974" s="262"/>
      <c r="I974" s="262"/>
      <c r="J974" s="262"/>
      <c r="K974" s="262"/>
      <c r="L974" s="262"/>
      <c r="M974" s="262"/>
      <c r="N974" s="262"/>
      <c r="O974" s="262"/>
      <c r="P974" s="262"/>
      <c r="Q974" s="262"/>
      <c r="R974" s="262"/>
      <c r="S974" s="262"/>
      <c r="T974" s="262"/>
      <c r="U974" s="262"/>
      <c r="V974" s="262"/>
      <c r="W974" s="262"/>
      <c r="X974" s="262"/>
      <c r="Y974" s="262"/>
      <c r="Z974" s="262"/>
      <c r="AA974" s="262"/>
      <c r="AB974" s="262"/>
      <c r="AC974" s="262"/>
      <c r="AD974" s="262"/>
      <c r="AE974" s="262"/>
      <c r="AF974" s="262"/>
      <c r="AG974" s="262"/>
      <c r="AH974" s="262"/>
      <c r="AI974" s="262"/>
      <c r="AJ974" s="262"/>
      <c r="AK974" s="262"/>
      <c r="AL974" s="262"/>
      <c r="AM974" s="262"/>
      <c r="AN974" s="262"/>
      <c r="AO974" s="258"/>
    </row>
    <row r="975" spans="3:41" outlineLevel="1">
      <c r="C975" s="256"/>
      <c r="D975" s="256"/>
      <c r="E975" s="262"/>
      <c r="F975" s="262"/>
      <c r="G975" s="262"/>
      <c r="H975" s="262"/>
      <c r="I975" s="262"/>
      <c r="J975" s="262"/>
      <c r="K975" s="262"/>
      <c r="L975" s="262"/>
      <c r="M975" s="262"/>
      <c r="N975" s="262"/>
      <c r="O975" s="262"/>
      <c r="P975" s="262"/>
      <c r="Q975" s="262"/>
      <c r="R975" s="262"/>
      <c r="S975" s="262"/>
      <c r="T975" s="262"/>
      <c r="U975" s="262"/>
      <c r="V975" s="262"/>
      <c r="W975" s="262"/>
      <c r="X975" s="262"/>
      <c r="Y975" s="262"/>
      <c r="Z975" s="262"/>
      <c r="AA975" s="262"/>
      <c r="AB975" s="262"/>
      <c r="AC975" s="262"/>
      <c r="AD975" s="262"/>
      <c r="AE975" s="262"/>
      <c r="AF975" s="262"/>
      <c r="AG975" s="262"/>
      <c r="AH975" s="262"/>
      <c r="AI975" s="262"/>
      <c r="AJ975" s="262"/>
      <c r="AK975" s="262"/>
      <c r="AL975" s="262"/>
      <c r="AM975" s="262"/>
      <c r="AN975" s="262"/>
      <c r="AO975" s="258"/>
    </row>
    <row r="976" spans="3:41" outlineLevel="1">
      <c r="C976" s="256"/>
      <c r="D976" s="256"/>
      <c r="E976" s="262"/>
      <c r="F976" s="262"/>
      <c r="G976" s="262"/>
      <c r="H976" s="262"/>
      <c r="I976" s="262"/>
      <c r="J976" s="262"/>
      <c r="K976" s="262"/>
      <c r="L976" s="262"/>
      <c r="M976" s="262"/>
      <c r="N976" s="262"/>
      <c r="O976" s="262"/>
      <c r="P976" s="262"/>
      <c r="Q976" s="262"/>
      <c r="R976" s="262"/>
      <c r="S976" s="262"/>
      <c r="T976" s="262"/>
      <c r="U976" s="262"/>
      <c r="V976" s="262"/>
      <c r="W976" s="262"/>
      <c r="X976" s="262"/>
      <c r="Y976" s="262"/>
      <c r="Z976" s="262"/>
      <c r="AA976" s="262"/>
      <c r="AB976" s="262"/>
      <c r="AC976" s="262"/>
      <c r="AD976" s="262"/>
      <c r="AE976" s="262"/>
      <c r="AF976" s="262"/>
      <c r="AG976" s="262"/>
      <c r="AH976" s="262"/>
      <c r="AI976" s="262"/>
      <c r="AJ976" s="262"/>
      <c r="AK976" s="262"/>
      <c r="AL976" s="262"/>
      <c r="AM976" s="262"/>
      <c r="AN976" s="262"/>
      <c r="AO976" s="258"/>
    </row>
    <row r="977" spans="3:41" outlineLevel="1">
      <c r="C977" s="256"/>
      <c r="D977" s="256"/>
      <c r="E977" s="262"/>
      <c r="F977" s="262"/>
      <c r="G977" s="262"/>
      <c r="H977" s="262"/>
      <c r="I977" s="262"/>
      <c r="J977" s="262"/>
      <c r="K977" s="262"/>
      <c r="L977" s="262"/>
      <c r="M977" s="262"/>
      <c r="N977" s="262"/>
      <c r="O977" s="262"/>
      <c r="P977" s="262"/>
      <c r="Q977" s="262"/>
      <c r="R977" s="262"/>
      <c r="S977" s="262"/>
      <c r="T977" s="262"/>
      <c r="U977" s="262"/>
      <c r="V977" s="262"/>
      <c r="W977" s="262"/>
      <c r="X977" s="262"/>
      <c r="Y977" s="262"/>
      <c r="Z977" s="262"/>
      <c r="AA977" s="262"/>
      <c r="AB977" s="262"/>
      <c r="AC977" s="262"/>
      <c r="AD977" s="262"/>
      <c r="AE977" s="262"/>
      <c r="AF977" s="262"/>
      <c r="AG977" s="262"/>
      <c r="AH977" s="262"/>
      <c r="AI977" s="262"/>
      <c r="AJ977" s="262"/>
      <c r="AK977" s="262"/>
      <c r="AL977" s="262"/>
      <c r="AM977" s="262"/>
      <c r="AN977" s="262"/>
      <c r="AO977" s="258"/>
    </row>
    <row r="978" spans="3:41" outlineLevel="1">
      <c r="C978" s="256"/>
      <c r="D978" s="256"/>
      <c r="E978" s="262"/>
      <c r="F978" s="262"/>
      <c r="G978" s="262"/>
      <c r="H978" s="262"/>
      <c r="I978" s="262"/>
      <c r="J978" s="262"/>
      <c r="K978" s="262"/>
      <c r="L978" s="262"/>
      <c r="M978" s="262"/>
      <c r="N978" s="262"/>
      <c r="O978" s="262"/>
      <c r="P978" s="262"/>
      <c r="Q978" s="262"/>
      <c r="R978" s="262"/>
      <c r="S978" s="262"/>
      <c r="T978" s="262"/>
      <c r="U978" s="262"/>
      <c r="V978" s="262"/>
      <c r="W978" s="262"/>
      <c r="X978" s="262"/>
      <c r="Y978" s="262"/>
      <c r="Z978" s="262"/>
      <c r="AA978" s="262"/>
      <c r="AB978" s="262"/>
      <c r="AC978" s="262"/>
      <c r="AD978" s="262"/>
      <c r="AE978" s="262"/>
      <c r="AF978" s="262"/>
      <c r="AG978" s="262"/>
      <c r="AH978" s="262"/>
      <c r="AI978" s="262"/>
      <c r="AJ978" s="262"/>
      <c r="AK978" s="262"/>
      <c r="AL978" s="262"/>
      <c r="AM978" s="262"/>
      <c r="AN978" s="262"/>
      <c r="AO978" s="258"/>
    </row>
    <row r="979" spans="3:41" outlineLevel="1">
      <c r="C979" s="256"/>
      <c r="D979" s="256"/>
      <c r="E979" s="262"/>
      <c r="F979" s="262"/>
      <c r="G979" s="262"/>
      <c r="H979" s="262"/>
      <c r="I979" s="262"/>
      <c r="J979" s="262"/>
      <c r="K979" s="262"/>
      <c r="L979" s="262"/>
      <c r="M979" s="262"/>
      <c r="N979" s="262"/>
      <c r="O979" s="262"/>
      <c r="P979" s="262"/>
      <c r="Q979" s="262"/>
      <c r="R979" s="262"/>
      <c r="S979" s="262"/>
      <c r="T979" s="262"/>
      <c r="U979" s="262"/>
      <c r="V979" s="262"/>
      <c r="W979" s="262"/>
      <c r="X979" s="262"/>
      <c r="Y979" s="262"/>
      <c r="Z979" s="262"/>
      <c r="AA979" s="262"/>
      <c r="AB979" s="262"/>
      <c r="AC979" s="262"/>
      <c r="AD979" s="262"/>
      <c r="AE979" s="262"/>
      <c r="AF979" s="262"/>
      <c r="AG979" s="262"/>
      <c r="AH979" s="262"/>
      <c r="AI979" s="262"/>
      <c r="AJ979" s="262"/>
      <c r="AK979" s="262"/>
      <c r="AL979" s="262"/>
      <c r="AM979" s="262"/>
      <c r="AN979" s="262"/>
      <c r="AO979" s="258"/>
    </row>
    <row r="980" spans="3:41" outlineLevel="1">
      <c r="C980" s="256"/>
      <c r="D980" s="256"/>
      <c r="E980" s="262"/>
      <c r="F980" s="262"/>
      <c r="G980" s="262"/>
      <c r="H980" s="262"/>
      <c r="I980" s="262"/>
      <c r="J980" s="262"/>
      <c r="K980" s="262"/>
      <c r="L980" s="262"/>
      <c r="M980" s="262"/>
      <c r="N980" s="262"/>
      <c r="O980" s="262"/>
      <c r="P980" s="262"/>
      <c r="Q980" s="262"/>
      <c r="R980" s="262"/>
      <c r="S980" s="262"/>
      <c r="T980" s="262"/>
      <c r="U980" s="262"/>
      <c r="V980" s="262"/>
      <c r="W980" s="262"/>
      <c r="X980" s="262"/>
      <c r="Y980" s="262"/>
      <c r="Z980" s="262"/>
      <c r="AA980" s="262"/>
      <c r="AB980" s="262"/>
      <c r="AC980" s="262"/>
      <c r="AD980" s="262"/>
      <c r="AE980" s="262"/>
      <c r="AF980" s="262"/>
      <c r="AG980" s="262"/>
      <c r="AH980" s="262"/>
      <c r="AI980" s="262"/>
      <c r="AJ980" s="262"/>
      <c r="AK980" s="262"/>
      <c r="AL980" s="262"/>
      <c r="AM980" s="262"/>
      <c r="AN980" s="262"/>
      <c r="AO980" s="258"/>
    </row>
    <row r="981" spans="3:41" outlineLevel="1">
      <c r="C981" s="256"/>
      <c r="D981" s="256"/>
      <c r="E981" s="262"/>
      <c r="F981" s="262"/>
      <c r="G981" s="262"/>
      <c r="H981" s="262"/>
      <c r="I981" s="262"/>
      <c r="J981" s="262"/>
      <c r="K981" s="262"/>
      <c r="L981" s="262"/>
      <c r="M981" s="262"/>
      <c r="N981" s="262"/>
      <c r="O981" s="262"/>
      <c r="P981" s="262"/>
      <c r="Q981" s="262"/>
      <c r="R981" s="262"/>
      <c r="S981" s="262"/>
      <c r="T981" s="262"/>
      <c r="U981" s="262"/>
      <c r="V981" s="262"/>
      <c r="W981" s="262"/>
      <c r="X981" s="262"/>
      <c r="Y981" s="262"/>
      <c r="Z981" s="262"/>
      <c r="AA981" s="262"/>
      <c r="AB981" s="262"/>
      <c r="AC981" s="262"/>
      <c r="AD981" s="262"/>
      <c r="AE981" s="262"/>
      <c r="AF981" s="262"/>
      <c r="AG981" s="262"/>
      <c r="AH981" s="262"/>
      <c r="AI981" s="262"/>
      <c r="AJ981" s="262"/>
      <c r="AK981" s="262"/>
      <c r="AL981" s="262"/>
      <c r="AM981" s="262"/>
      <c r="AN981" s="262"/>
      <c r="AO981" s="258"/>
    </row>
    <row r="982" spans="3:41" outlineLevel="1">
      <c r="C982" s="256"/>
      <c r="D982" s="256"/>
      <c r="E982" s="262"/>
      <c r="F982" s="262"/>
      <c r="G982" s="262"/>
      <c r="H982" s="262"/>
      <c r="I982" s="262"/>
      <c r="J982" s="262"/>
      <c r="K982" s="262"/>
      <c r="L982" s="262"/>
      <c r="M982" s="262"/>
      <c r="N982" s="262"/>
      <c r="O982" s="262"/>
      <c r="P982" s="262"/>
      <c r="Q982" s="262"/>
      <c r="R982" s="262"/>
      <c r="S982" s="262"/>
      <c r="T982" s="262"/>
      <c r="U982" s="262"/>
      <c r="V982" s="262"/>
      <c r="W982" s="262"/>
      <c r="X982" s="262"/>
      <c r="Y982" s="262"/>
      <c r="Z982" s="262"/>
      <c r="AA982" s="262"/>
      <c r="AB982" s="262"/>
      <c r="AC982" s="262"/>
      <c r="AD982" s="262"/>
      <c r="AE982" s="262"/>
      <c r="AF982" s="262"/>
      <c r="AG982" s="262"/>
      <c r="AH982" s="262"/>
      <c r="AI982" s="262"/>
      <c r="AJ982" s="262"/>
      <c r="AK982" s="262"/>
      <c r="AL982" s="262"/>
      <c r="AM982" s="262"/>
      <c r="AN982" s="262"/>
      <c r="AO982" s="258"/>
    </row>
    <row r="983" spans="3:41" outlineLevel="1">
      <c r="C983" s="256"/>
      <c r="D983" s="256"/>
      <c r="E983" s="262"/>
      <c r="F983" s="262"/>
      <c r="G983" s="262"/>
      <c r="H983" s="262"/>
      <c r="I983" s="262"/>
      <c r="J983" s="262"/>
      <c r="K983" s="262"/>
      <c r="L983" s="262"/>
      <c r="M983" s="262"/>
      <c r="N983" s="262"/>
      <c r="O983" s="262"/>
      <c r="P983" s="262"/>
      <c r="Q983" s="262"/>
      <c r="R983" s="262"/>
      <c r="S983" s="262"/>
      <c r="T983" s="262"/>
      <c r="U983" s="262"/>
      <c r="V983" s="262"/>
      <c r="W983" s="262"/>
      <c r="X983" s="262"/>
      <c r="Y983" s="262"/>
      <c r="Z983" s="262"/>
      <c r="AA983" s="262"/>
      <c r="AB983" s="262"/>
      <c r="AC983" s="262"/>
      <c r="AD983" s="262"/>
      <c r="AE983" s="262"/>
      <c r="AF983" s="262"/>
      <c r="AG983" s="262"/>
      <c r="AH983" s="262"/>
      <c r="AI983" s="262"/>
      <c r="AJ983" s="262"/>
      <c r="AK983" s="262"/>
      <c r="AL983" s="262"/>
      <c r="AM983" s="262"/>
      <c r="AN983" s="262"/>
      <c r="AO983" s="258"/>
    </row>
    <row r="984" spans="3:41" outlineLevel="1">
      <c r="C984" s="256"/>
      <c r="D984" s="256"/>
      <c r="E984" s="262"/>
      <c r="F984" s="262"/>
      <c r="G984" s="262"/>
      <c r="H984" s="262"/>
      <c r="I984" s="262"/>
      <c r="J984" s="262"/>
      <c r="K984" s="262"/>
      <c r="L984" s="262"/>
      <c r="M984" s="262"/>
      <c r="N984" s="262"/>
      <c r="O984" s="262"/>
      <c r="P984" s="262"/>
      <c r="Q984" s="262"/>
      <c r="R984" s="262"/>
      <c r="S984" s="262"/>
      <c r="T984" s="262"/>
      <c r="U984" s="262"/>
      <c r="V984" s="262"/>
      <c r="W984" s="262"/>
      <c r="X984" s="262"/>
      <c r="Y984" s="262"/>
      <c r="Z984" s="262"/>
      <c r="AA984" s="262"/>
      <c r="AB984" s="262"/>
      <c r="AC984" s="262"/>
      <c r="AD984" s="262"/>
      <c r="AE984" s="262"/>
      <c r="AF984" s="262"/>
      <c r="AG984" s="262"/>
      <c r="AH984" s="262"/>
      <c r="AI984" s="262"/>
      <c r="AJ984" s="262"/>
      <c r="AK984" s="262"/>
      <c r="AL984" s="262"/>
      <c r="AM984" s="262"/>
      <c r="AN984" s="262"/>
      <c r="AO984" s="258"/>
    </row>
    <row r="985" spans="3:41" outlineLevel="1">
      <c r="C985" s="256"/>
      <c r="D985" s="256"/>
      <c r="E985" s="262"/>
      <c r="F985" s="262"/>
      <c r="G985" s="262"/>
      <c r="H985" s="262"/>
      <c r="I985" s="262"/>
      <c r="J985" s="262"/>
      <c r="K985" s="262"/>
      <c r="L985" s="262"/>
      <c r="M985" s="262"/>
      <c r="N985" s="262"/>
      <c r="O985" s="262"/>
      <c r="P985" s="262"/>
      <c r="Q985" s="262"/>
      <c r="R985" s="262"/>
      <c r="S985" s="262"/>
      <c r="T985" s="262"/>
      <c r="U985" s="262"/>
      <c r="V985" s="262"/>
      <c r="W985" s="262"/>
      <c r="X985" s="262"/>
      <c r="Y985" s="262"/>
      <c r="Z985" s="262"/>
      <c r="AA985" s="262"/>
      <c r="AB985" s="262"/>
      <c r="AC985" s="262"/>
      <c r="AD985" s="262"/>
      <c r="AE985" s="262"/>
      <c r="AF985" s="262"/>
      <c r="AG985" s="262"/>
      <c r="AH985" s="262"/>
      <c r="AI985" s="262"/>
      <c r="AJ985" s="262"/>
      <c r="AK985" s="262"/>
      <c r="AL985" s="262"/>
      <c r="AM985" s="262"/>
      <c r="AN985" s="262"/>
      <c r="AO985" s="258"/>
    </row>
    <row r="986" spans="3:41" outlineLevel="1">
      <c r="C986" s="256"/>
      <c r="D986" s="256"/>
      <c r="E986" s="262"/>
      <c r="F986" s="262"/>
      <c r="G986" s="262"/>
      <c r="H986" s="262"/>
      <c r="I986" s="262"/>
      <c r="J986" s="262"/>
      <c r="K986" s="262"/>
      <c r="L986" s="262"/>
      <c r="M986" s="262"/>
      <c r="N986" s="262"/>
      <c r="O986" s="262"/>
      <c r="P986" s="262"/>
      <c r="Q986" s="262"/>
      <c r="R986" s="262"/>
      <c r="S986" s="262"/>
      <c r="T986" s="262"/>
      <c r="U986" s="262"/>
      <c r="V986" s="262"/>
      <c r="W986" s="262"/>
      <c r="X986" s="262"/>
      <c r="Y986" s="262"/>
      <c r="Z986" s="262"/>
      <c r="AA986" s="262"/>
      <c r="AB986" s="262"/>
      <c r="AC986" s="262"/>
      <c r="AD986" s="262"/>
      <c r="AE986" s="262"/>
      <c r="AF986" s="262"/>
      <c r="AG986" s="262"/>
      <c r="AH986" s="262"/>
      <c r="AI986" s="262"/>
      <c r="AJ986" s="262"/>
      <c r="AK986" s="262"/>
      <c r="AL986" s="262"/>
      <c r="AM986" s="262"/>
      <c r="AN986" s="262"/>
      <c r="AO986" s="258"/>
    </row>
    <row r="987" spans="3:41" outlineLevel="1">
      <c r="C987" s="256"/>
      <c r="D987" s="256"/>
      <c r="E987" s="262"/>
      <c r="F987" s="262"/>
      <c r="G987" s="262"/>
      <c r="H987" s="262"/>
      <c r="I987" s="262"/>
      <c r="J987" s="262"/>
      <c r="K987" s="262"/>
      <c r="L987" s="262"/>
      <c r="M987" s="262"/>
      <c r="N987" s="262"/>
      <c r="O987" s="262"/>
      <c r="P987" s="262"/>
      <c r="Q987" s="262"/>
      <c r="R987" s="262"/>
      <c r="S987" s="262"/>
      <c r="T987" s="262"/>
      <c r="U987" s="262"/>
      <c r="V987" s="262"/>
      <c r="W987" s="262"/>
      <c r="X987" s="262"/>
      <c r="Y987" s="262"/>
      <c r="Z987" s="262"/>
      <c r="AA987" s="262"/>
      <c r="AB987" s="262"/>
      <c r="AC987" s="262"/>
      <c r="AD987" s="262"/>
      <c r="AE987" s="262"/>
      <c r="AF987" s="262"/>
      <c r="AG987" s="262"/>
      <c r="AH987" s="262"/>
      <c r="AI987" s="262"/>
      <c r="AJ987" s="262"/>
      <c r="AK987" s="262"/>
      <c r="AL987" s="262"/>
      <c r="AM987" s="262"/>
      <c r="AN987" s="262"/>
      <c r="AO987" s="258"/>
    </row>
    <row r="988" spans="3:41" outlineLevel="1">
      <c r="C988" s="256"/>
      <c r="D988" s="256"/>
      <c r="E988" s="262"/>
      <c r="F988" s="262"/>
      <c r="G988" s="262"/>
      <c r="H988" s="262"/>
      <c r="I988" s="262"/>
      <c r="J988" s="262"/>
      <c r="K988" s="262"/>
      <c r="L988" s="262"/>
      <c r="M988" s="262"/>
      <c r="N988" s="262"/>
      <c r="O988" s="262"/>
      <c r="P988" s="262"/>
      <c r="Q988" s="262"/>
      <c r="R988" s="262"/>
      <c r="S988" s="262"/>
      <c r="T988" s="262"/>
      <c r="U988" s="262"/>
      <c r="V988" s="262"/>
      <c r="W988" s="262"/>
      <c r="X988" s="262"/>
      <c r="Y988" s="262"/>
      <c r="Z988" s="262"/>
      <c r="AA988" s="262"/>
      <c r="AB988" s="262"/>
      <c r="AC988" s="262"/>
      <c r="AD988" s="262"/>
      <c r="AE988" s="262"/>
      <c r="AF988" s="262"/>
      <c r="AG988" s="262"/>
      <c r="AH988" s="262"/>
      <c r="AI988" s="262"/>
      <c r="AJ988" s="262"/>
      <c r="AK988" s="262"/>
      <c r="AL988" s="262"/>
      <c r="AM988" s="262"/>
      <c r="AN988" s="262"/>
      <c r="AO988" s="258"/>
    </row>
    <row r="989" spans="3:41" outlineLevel="1">
      <c r="C989" s="256"/>
      <c r="D989" s="256"/>
      <c r="E989" s="262"/>
      <c r="F989" s="262"/>
      <c r="G989" s="262"/>
      <c r="H989" s="262"/>
      <c r="I989" s="262"/>
      <c r="J989" s="262"/>
      <c r="K989" s="262"/>
      <c r="L989" s="262"/>
      <c r="M989" s="262"/>
      <c r="N989" s="262"/>
      <c r="O989" s="262"/>
      <c r="P989" s="262"/>
      <c r="Q989" s="262"/>
      <c r="R989" s="262"/>
      <c r="S989" s="262"/>
      <c r="T989" s="262"/>
      <c r="U989" s="262"/>
      <c r="V989" s="262"/>
      <c r="W989" s="262"/>
      <c r="X989" s="262"/>
      <c r="Y989" s="262"/>
      <c r="Z989" s="262"/>
      <c r="AA989" s="262"/>
      <c r="AB989" s="262"/>
      <c r="AC989" s="262"/>
      <c r="AD989" s="262"/>
      <c r="AE989" s="262"/>
      <c r="AF989" s="262"/>
      <c r="AG989" s="262"/>
      <c r="AH989" s="262"/>
      <c r="AI989" s="262"/>
      <c r="AJ989" s="262"/>
      <c r="AK989" s="262"/>
      <c r="AL989" s="262"/>
      <c r="AM989" s="262"/>
      <c r="AN989" s="262"/>
      <c r="AO989" s="258"/>
    </row>
    <row r="990" spans="3:41" outlineLevel="1">
      <c r="C990" s="256"/>
      <c r="D990" s="256"/>
      <c r="E990" s="262"/>
      <c r="F990" s="262"/>
      <c r="G990" s="262"/>
      <c r="H990" s="262"/>
      <c r="I990" s="262"/>
      <c r="J990" s="262"/>
      <c r="K990" s="262"/>
      <c r="L990" s="262"/>
      <c r="M990" s="262"/>
      <c r="N990" s="262"/>
      <c r="O990" s="262"/>
      <c r="P990" s="262"/>
      <c r="Q990" s="262"/>
      <c r="R990" s="262"/>
      <c r="S990" s="262"/>
      <c r="T990" s="262"/>
      <c r="U990" s="262"/>
      <c r="V990" s="262"/>
      <c r="W990" s="262"/>
      <c r="X990" s="262"/>
      <c r="Y990" s="262"/>
      <c r="Z990" s="262"/>
      <c r="AA990" s="262"/>
      <c r="AB990" s="262"/>
      <c r="AC990" s="262"/>
      <c r="AD990" s="262"/>
      <c r="AE990" s="262"/>
      <c r="AF990" s="262"/>
      <c r="AG990" s="262"/>
      <c r="AH990" s="262"/>
      <c r="AI990" s="262"/>
      <c r="AJ990" s="262"/>
      <c r="AK990" s="262"/>
      <c r="AL990" s="262"/>
      <c r="AM990" s="262"/>
      <c r="AN990" s="262"/>
      <c r="AO990" s="258"/>
    </row>
    <row r="991" spans="3:41" outlineLevel="1">
      <c r="C991" s="256"/>
      <c r="D991" s="256"/>
      <c r="E991" s="262"/>
      <c r="F991" s="262"/>
      <c r="G991" s="262"/>
      <c r="H991" s="262"/>
      <c r="I991" s="262"/>
      <c r="J991" s="262"/>
      <c r="K991" s="262"/>
      <c r="L991" s="262"/>
      <c r="M991" s="262"/>
      <c r="N991" s="262"/>
      <c r="O991" s="262"/>
      <c r="P991" s="262"/>
      <c r="Q991" s="262"/>
      <c r="R991" s="262"/>
      <c r="S991" s="262"/>
      <c r="T991" s="262"/>
      <c r="U991" s="262"/>
      <c r="V991" s="262"/>
      <c r="W991" s="262"/>
      <c r="X991" s="262"/>
      <c r="Y991" s="262"/>
      <c r="Z991" s="262"/>
      <c r="AA991" s="262"/>
      <c r="AB991" s="262"/>
      <c r="AC991" s="262"/>
      <c r="AD991" s="262"/>
      <c r="AE991" s="262"/>
      <c r="AF991" s="262"/>
      <c r="AG991" s="262"/>
      <c r="AH991" s="262"/>
      <c r="AI991" s="262"/>
      <c r="AJ991" s="262"/>
      <c r="AK991" s="262"/>
      <c r="AL991" s="262"/>
      <c r="AM991" s="262"/>
      <c r="AN991" s="262"/>
      <c r="AO991" s="258"/>
    </row>
    <row r="992" spans="3:41" outlineLevel="1">
      <c r="C992" s="256"/>
      <c r="D992" s="256"/>
      <c r="E992" s="262"/>
      <c r="F992" s="262"/>
      <c r="G992" s="262"/>
      <c r="H992" s="262"/>
      <c r="I992" s="262"/>
      <c r="J992" s="262"/>
      <c r="K992" s="262"/>
      <c r="L992" s="262"/>
      <c r="M992" s="262"/>
      <c r="N992" s="262"/>
      <c r="O992" s="262"/>
      <c r="P992" s="262"/>
      <c r="Q992" s="262"/>
      <c r="R992" s="262"/>
      <c r="S992" s="262"/>
      <c r="T992" s="262"/>
      <c r="U992" s="262"/>
      <c r="V992" s="262"/>
      <c r="W992" s="262"/>
      <c r="X992" s="262"/>
      <c r="Y992" s="262"/>
      <c r="Z992" s="262"/>
      <c r="AA992" s="262"/>
      <c r="AB992" s="262"/>
      <c r="AC992" s="262"/>
      <c r="AD992" s="262"/>
      <c r="AE992" s="262"/>
      <c r="AF992" s="262"/>
      <c r="AG992" s="262"/>
      <c r="AH992" s="262"/>
      <c r="AI992" s="262"/>
      <c r="AJ992" s="262"/>
      <c r="AK992" s="262"/>
      <c r="AL992" s="262"/>
      <c r="AM992" s="262"/>
      <c r="AN992" s="262"/>
      <c r="AO992" s="258"/>
    </row>
    <row r="993" spans="3:44" outlineLevel="1">
      <c r="C993" s="256"/>
      <c r="D993" s="256"/>
      <c r="E993" s="262"/>
      <c r="F993" s="262"/>
      <c r="G993" s="262"/>
      <c r="H993" s="262"/>
      <c r="I993" s="262"/>
      <c r="J993" s="262"/>
      <c r="K993" s="262"/>
      <c r="L993" s="262"/>
      <c r="M993" s="262"/>
      <c r="N993" s="262"/>
      <c r="O993" s="262"/>
      <c r="P993" s="262"/>
      <c r="Q993" s="262"/>
      <c r="R993" s="262"/>
      <c r="S993" s="262"/>
      <c r="T993" s="262"/>
      <c r="U993" s="262"/>
      <c r="V993" s="262"/>
      <c r="W993" s="262"/>
      <c r="X993" s="262"/>
      <c r="Y993" s="262"/>
      <c r="Z993" s="262"/>
      <c r="AA993" s="262"/>
      <c r="AB993" s="262"/>
      <c r="AC993" s="262"/>
      <c r="AD993" s="262"/>
      <c r="AE993" s="262"/>
      <c r="AF993" s="262"/>
      <c r="AG993" s="262"/>
      <c r="AH993" s="262"/>
      <c r="AI993" s="262"/>
      <c r="AJ993" s="262"/>
      <c r="AK993" s="262"/>
      <c r="AL993" s="262"/>
      <c r="AM993" s="262"/>
      <c r="AN993" s="262"/>
      <c r="AO993" s="258"/>
    </row>
    <row r="994" spans="3:44" outlineLevel="1">
      <c r="C994" s="256"/>
      <c r="D994" s="256"/>
      <c r="E994" s="262"/>
      <c r="F994" s="262"/>
      <c r="G994" s="262"/>
      <c r="H994" s="262"/>
      <c r="I994" s="262"/>
      <c r="J994" s="262"/>
      <c r="K994" s="262"/>
      <c r="L994" s="262"/>
      <c r="M994" s="262"/>
      <c r="N994" s="262"/>
      <c r="O994" s="262"/>
      <c r="P994" s="262"/>
      <c r="Q994" s="262"/>
      <c r="R994" s="262"/>
      <c r="S994" s="262"/>
      <c r="T994" s="262"/>
      <c r="U994" s="262"/>
      <c r="V994" s="262"/>
      <c r="W994" s="262"/>
      <c r="X994" s="262"/>
      <c r="Y994" s="262"/>
      <c r="Z994" s="262"/>
      <c r="AA994" s="262"/>
      <c r="AB994" s="262"/>
      <c r="AC994" s="262"/>
      <c r="AD994" s="262"/>
      <c r="AE994" s="262"/>
      <c r="AF994" s="262"/>
      <c r="AG994" s="262"/>
      <c r="AH994" s="262"/>
      <c r="AI994" s="262"/>
      <c r="AJ994" s="262"/>
      <c r="AK994" s="262"/>
      <c r="AL994" s="262"/>
      <c r="AM994" s="262"/>
      <c r="AN994" s="262"/>
      <c r="AO994" s="258"/>
    </row>
    <row r="995" spans="3:44" outlineLevel="1">
      <c r="C995" s="256"/>
      <c r="D995" s="256"/>
      <c r="E995" s="262"/>
      <c r="F995" s="262"/>
      <c r="G995" s="262"/>
      <c r="H995" s="262"/>
      <c r="I995" s="262"/>
      <c r="J995" s="262"/>
      <c r="K995" s="262"/>
      <c r="L995" s="262"/>
      <c r="M995" s="262"/>
      <c r="N995" s="262"/>
      <c r="O995" s="262"/>
      <c r="P995" s="262"/>
      <c r="Q995" s="262"/>
      <c r="R995" s="262"/>
      <c r="S995" s="262"/>
      <c r="T995" s="262"/>
      <c r="U995" s="262"/>
      <c r="V995" s="262"/>
      <c r="W995" s="262"/>
      <c r="X995" s="262"/>
      <c r="Y995" s="262"/>
      <c r="Z995" s="262"/>
      <c r="AA995" s="262"/>
      <c r="AB995" s="262"/>
      <c r="AC995" s="262"/>
      <c r="AD995" s="262"/>
      <c r="AE995" s="262"/>
      <c r="AF995" s="262"/>
      <c r="AG995" s="262"/>
      <c r="AH995" s="262"/>
      <c r="AI995" s="262"/>
      <c r="AJ995" s="262"/>
      <c r="AK995" s="262"/>
      <c r="AL995" s="262"/>
      <c r="AM995" s="262"/>
      <c r="AN995" s="262"/>
      <c r="AO995" s="258"/>
    </row>
    <row r="996" spans="3:44" outlineLevel="1">
      <c r="C996" s="256"/>
      <c r="D996" s="256"/>
      <c r="E996" s="262"/>
      <c r="F996" s="262"/>
      <c r="G996" s="262"/>
      <c r="H996" s="262"/>
      <c r="I996" s="262"/>
      <c r="J996" s="262"/>
      <c r="K996" s="262"/>
      <c r="L996" s="262"/>
      <c r="M996" s="262"/>
      <c r="N996" s="262"/>
      <c r="O996" s="262"/>
      <c r="P996" s="262"/>
      <c r="Q996" s="262"/>
      <c r="R996" s="262"/>
      <c r="S996" s="262"/>
      <c r="T996" s="262"/>
      <c r="U996" s="262"/>
      <c r="V996" s="262"/>
      <c r="W996" s="262"/>
      <c r="X996" s="262"/>
      <c r="Y996" s="262"/>
      <c r="Z996" s="262"/>
      <c r="AA996" s="262"/>
      <c r="AB996" s="262"/>
      <c r="AC996" s="262"/>
      <c r="AD996" s="262"/>
      <c r="AE996" s="262"/>
      <c r="AF996" s="262"/>
      <c r="AG996" s="262"/>
      <c r="AH996" s="262"/>
      <c r="AI996" s="262"/>
      <c r="AJ996" s="262"/>
      <c r="AK996" s="262"/>
      <c r="AL996" s="262"/>
      <c r="AM996" s="262"/>
      <c r="AN996" s="262"/>
      <c r="AO996" s="258"/>
    </row>
    <row r="997" spans="3:44" outlineLevel="1">
      <c r="C997" s="256"/>
      <c r="D997" s="256"/>
      <c r="E997" s="262"/>
      <c r="F997" s="262"/>
      <c r="G997" s="262"/>
      <c r="H997" s="262"/>
      <c r="I997" s="262"/>
      <c r="J997" s="262"/>
      <c r="K997" s="262"/>
      <c r="L997" s="262"/>
      <c r="M997" s="262"/>
      <c r="N997" s="262"/>
      <c r="O997" s="262"/>
      <c r="P997" s="262"/>
      <c r="Q997" s="262"/>
      <c r="R997" s="262"/>
      <c r="S997" s="262"/>
      <c r="T997" s="262"/>
      <c r="U997" s="262"/>
      <c r="V997" s="262"/>
      <c r="W997" s="262"/>
      <c r="X997" s="262"/>
      <c r="Y997" s="262"/>
      <c r="Z997" s="262"/>
      <c r="AA997" s="262"/>
      <c r="AB997" s="262"/>
      <c r="AC997" s="262"/>
      <c r="AD997" s="262"/>
      <c r="AE997" s="262"/>
      <c r="AF997" s="262"/>
      <c r="AG997" s="262"/>
      <c r="AH997" s="262"/>
      <c r="AI997" s="262"/>
      <c r="AJ997" s="262"/>
      <c r="AK997" s="262"/>
      <c r="AL997" s="262"/>
      <c r="AM997" s="262"/>
      <c r="AN997" s="262"/>
      <c r="AO997" s="258"/>
    </row>
    <row r="998" spans="3:44" outlineLevel="1">
      <c r="C998" s="256"/>
      <c r="D998" s="257"/>
      <c r="E998" s="255"/>
      <c r="F998" s="255"/>
      <c r="G998" s="255"/>
      <c r="H998" s="255"/>
      <c r="I998" s="255"/>
      <c r="J998" s="255"/>
      <c r="K998" s="255"/>
      <c r="L998" s="255"/>
      <c r="M998" s="255"/>
      <c r="N998" s="255"/>
      <c r="O998" s="255"/>
      <c r="P998" s="255"/>
      <c r="Q998" s="255"/>
      <c r="R998" s="255"/>
      <c r="S998" s="255"/>
      <c r="T998" s="255"/>
      <c r="U998" s="255"/>
      <c r="V998" s="255"/>
      <c r="W998" s="172"/>
    </row>
    <row r="999" spans="3:44" outlineLevel="1"/>
    <row r="1000" spans="3:44" outlineLevel="1">
      <c r="C1000" s="256"/>
      <c r="D1000" s="256"/>
      <c r="E1000" s="256"/>
      <c r="F1000" s="256"/>
      <c r="G1000" s="256"/>
      <c r="H1000" s="256"/>
      <c r="I1000" s="256"/>
      <c r="J1000" s="256"/>
      <c r="K1000" s="256"/>
      <c r="L1000" s="256"/>
      <c r="M1000" s="256"/>
      <c r="N1000" s="256"/>
      <c r="O1000" s="256"/>
      <c r="P1000" s="256"/>
      <c r="Q1000" s="256"/>
      <c r="R1000" s="256"/>
      <c r="S1000" s="256"/>
      <c r="T1000" s="256"/>
      <c r="U1000" s="256"/>
      <c r="V1000" s="256"/>
      <c r="W1000" s="256"/>
      <c r="X1000" s="256"/>
      <c r="Y1000" s="256"/>
      <c r="Z1000" s="256"/>
      <c r="AA1000" s="256"/>
      <c r="AB1000" s="256"/>
      <c r="AC1000" s="256"/>
      <c r="AD1000" s="256"/>
      <c r="AE1000" s="256"/>
      <c r="AF1000" s="256"/>
      <c r="AG1000" s="256"/>
      <c r="AH1000" s="256"/>
      <c r="AI1000" s="256"/>
      <c r="AJ1000" s="256"/>
      <c r="AK1000" s="256"/>
      <c r="AL1000" s="256"/>
      <c r="AM1000" s="256"/>
      <c r="AN1000" s="256"/>
      <c r="AO1000" s="256"/>
    </row>
    <row r="1001" spans="3:44" outlineLevel="1">
      <c r="C1001" s="256"/>
      <c r="D1001" s="256"/>
      <c r="E1001" s="256"/>
      <c r="F1001" s="256"/>
      <c r="G1001" s="256"/>
      <c r="H1001" s="256"/>
      <c r="I1001" s="256"/>
      <c r="J1001" s="256"/>
      <c r="K1001" s="256"/>
      <c r="L1001" s="256"/>
      <c r="M1001" s="256"/>
      <c r="N1001" s="256"/>
      <c r="O1001" s="256"/>
      <c r="P1001" s="256"/>
      <c r="Q1001" s="256"/>
      <c r="R1001" s="256"/>
      <c r="S1001" s="256"/>
      <c r="T1001" s="256"/>
      <c r="U1001" s="256"/>
      <c r="V1001" s="256"/>
      <c r="W1001" s="256"/>
      <c r="X1001" s="256"/>
      <c r="Y1001" s="256"/>
      <c r="Z1001" s="256"/>
      <c r="AA1001" s="256"/>
      <c r="AB1001" s="256"/>
      <c r="AC1001" s="256"/>
      <c r="AD1001" s="256"/>
      <c r="AE1001" s="256"/>
      <c r="AF1001" s="256"/>
      <c r="AG1001" s="256"/>
      <c r="AH1001" s="256"/>
      <c r="AI1001" s="256"/>
      <c r="AJ1001" s="256"/>
      <c r="AK1001" s="256"/>
      <c r="AL1001" s="256"/>
      <c r="AM1001" s="256"/>
      <c r="AN1001" s="256"/>
      <c r="AO1001" s="256"/>
      <c r="AP1001" s="258"/>
    </row>
    <row r="1002" spans="3:44" outlineLevel="1">
      <c r="C1002" s="256"/>
      <c r="D1002" s="259"/>
      <c r="E1002" s="262"/>
      <c r="F1002" s="262"/>
      <c r="G1002" s="262"/>
      <c r="H1002" s="262"/>
      <c r="I1002" s="262"/>
      <c r="J1002" s="262"/>
      <c r="K1002" s="262"/>
      <c r="L1002" s="262"/>
      <c r="M1002" s="262"/>
      <c r="N1002" s="262"/>
      <c r="O1002" s="262"/>
      <c r="P1002" s="262"/>
      <c r="Q1002" s="262"/>
      <c r="R1002" s="262"/>
      <c r="S1002" s="262"/>
      <c r="T1002" s="262"/>
      <c r="U1002" s="262"/>
      <c r="V1002" s="262"/>
      <c r="W1002" s="262"/>
      <c r="X1002" s="262"/>
      <c r="Y1002" s="262"/>
      <c r="Z1002" s="262"/>
      <c r="AA1002" s="262"/>
      <c r="AB1002" s="262"/>
      <c r="AC1002" s="262"/>
      <c r="AD1002" s="262"/>
      <c r="AE1002" s="262"/>
      <c r="AF1002" s="262"/>
      <c r="AG1002" s="262"/>
      <c r="AH1002" s="262"/>
      <c r="AI1002" s="262"/>
      <c r="AJ1002" s="262"/>
      <c r="AK1002" s="262"/>
      <c r="AL1002" s="262"/>
      <c r="AM1002" s="262"/>
      <c r="AN1002" s="262"/>
      <c r="AO1002" s="262"/>
      <c r="AP1002" s="258"/>
      <c r="AR1002" s="261"/>
    </row>
    <row r="1003" spans="3:44" outlineLevel="1">
      <c r="C1003" s="256"/>
      <c r="D1003" s="256"/>
      <c r="E1003" s="262"/>
      <c r="F1003" s="262"/>
      <c r="G1003" s="262"/>
      <c r="H1003" s="262"/>
      <c r="I1003" s="262"/>
      <c r="J1003" s="262"/>
      <c r="K1003" s="262"/>
      <c r="L1003" s="262"/>
      <c r="M1003" s="262"/>
      <c r="N1003" s="262"/>
      <c r="O1003" s="262"/>
      <c r="P1003" s="262"/>
      <c r="Q1003" s="262"/>
      <c r="R1003" s="262"/>
      <c r="S1003" s="262"/>
      <c r="T1003" s="262"/>
      <c r="U1003" s="262"/>
      <c r="V1003" s="262"/>
      <c r="W1003" s="262"/>
      <c r="X1003" s="262"/>
      <c r="Y1003" s="262"/>
      <c r="Z1003" s="262"/>
      <c r="AA1003" s="262"/>
      <c r="AB1003" s="262"/>
      <c r="AC1003" s="262"/>
      <c r="AD1003" s="262"/>
      <c r="AE1003" s="262"/>
      <c r="AF1003" s="262"/>
      <c r="AG1003" s="262"/>
      <c r="AH1003" s="262"/>
      <c r="AI1003" s="262"/>
      <c r="AJ1003" s="262"/>
      <c r="AK1003" s="262"/>
      <c r="AL1003" s="262"/>
      <c r="AM1003" s="262"/>
      <c r="AN1003" s="262"/>
      <c r="AO1003" s="262"/>
      <c r="AP1003" s="258"/>
    </row>
    <row r="1004" spans="3:44" outlineLevel="1">
      <c r="C1004" s="256"/>
      <c r="D1004" s="256"/>
      <c r="E1004" s="256"/>
      <c r="F1004" s="262"/>
      <c r="G1004" s="262"/>
      <c r="H1004" s="262"/>
      <c r="I1004" s="262"/>
      <c r="J1004" s="262"/>
      <c r="K1004" s="262"/>
      <c r="L1004" s="262"/>
      <c r="M1004" s="262"/>
      <c r="N1004" s="262"/>
      <c r="O1004" s="262"/>
      <c r="P1004" s="262"/>
      <c r="Q1004" s="262"/>
      <c r="R1004" s="262"/>
      <c r="S1004" s="262"/>
      <c r="T1004" s="262"/>
      <c r="U1004" s="262"/>
      <c r="V1004" s="262"/>
      <c r="W1004" s="262"/>
      <c r="X1004" s="262"/>
      <c r="Y1004" s="262"/>
      <c r="Z1004" s="262"/>
      <c r="AA1004" s="262"/>
      <c r="AB1004" s="262"/>
      <c r="AC1004" s="262"/>
      <c r="AD1004" s="262"/>
      <c r="AE1004" s="262"/>
      <c r="AF1004" s="262"/>
      <c r="AG1004" s="262"/>
      <c r="AH1004" s="262"/>
      <c r="AI1004" s="262"/>
      <c r="AJ1004" s="262"/>
      <c r="AK1004" s="262"/>
      <c r="AL1004" s="262"/>
      <c r="AM1004" s="262"/>
      <c r="AN1004" s="262"/>
      <c r="AO1004" s="262"/>
      <c r="AP1004" s="258"/>
    </row>
    <row r="1005" spans="3:44" outlineLevel="1">
      <c r="C1005" s="256"/>
      <c r="D1005" s="256"/>
      <c r="E1005" s="262"/>
      <c r="F1005" s="262"/>
      <c r="G1005" s="262"/>
      <c r="H1005" s="262"/>
      <c r="I1005" s="262"/>
      <c r="J1005" s="262"/>
      <c r="K1005" s="262"/>
      <c r="L1005" s="262"/>
      <c r="M1005" s="262"/>
      <c r="N1005" s="262"/>
      <c r="O1005" s="262"/>
      <c r="P1005" s="262"/>
      <c r="Q1005" s="262"/>
      <c r="R1005" s="262"/>
      <c r="S1005" s="262"/>
      <c r="T1005" s="262"/>
      <c r="U1005" s="262"/>
      <c r="V1005" s="262"/>
      <c r="W1005" s="262"/>
      <c r="X1005" s="262"/>
      <c r="Y1005" s="262"/>
      <c r="Z1005" s="262"/>
      <c r="AA1005" s="262"/>
      <c r="AB1005" s="262"/>
      <c r="AC1005" s="262"/>
      <c r="AD1005" s="262"/>
      <c r="AE1005" s="262"/>
      <c r="AF1005" s="262"/>
      <c r="AG1005" s="262"/>
      <c r="AH1005" s="262"/>
      <c r="AI1005" s="262"/>
      <c r="AJ1005" s="262"/>
      <c r="AK1005" s="262"/>
      <c r="AL1005" s="262"/>
      <c r="AM1005" s="262"/>
      <c r="AN1005" s="262"/>
      <c r="AO1005" s="262"/>
      <c r="AP1005" s="258"/>
    </row>
    <row r="1006" spans="3:44" outlineLevel="1">
      <c r="C1006" s="256"/>
      <c r="D1006" s="256"/>
      <c r="E1006" s="262"/>
      <c r="F1006" s="262"/>
      <c r="G1006" s="262"/>
      <c r="H1006" s="262"/>
      <c r="I1006" s="262"/>
      <c r="J1006" s="262"/>
      <c r="K1006" s="262"/>
      <c r="L1006" s="262"/>
      <c r="M1006" s="262"/>
      <c r="N1006" s="262"/>
      <c r="O1006" s="262"/>
      <c r="P1006" s="262"/>
      <c r="Q1006" s="262"/>
      <c r="R1006" s="262"/>
      <c r="S1006" s="262"/>
      <c r="T1006" s="262"/>
      <c r="U1006" s="262"/>
      <c r="V1006" s="262"/>
      <c r="W1006" s="262"/>
      <c r="X1006" s="262"/>
      <c r="Y1006" s="262"/>
      <c r="Z1006" s="262"/>
      <c r="AA1006" s="262"/>
      <c r="AB1006" s="262"/>
      <c r="AC1006" s="262"/>
      <c r="AD1006" s="262"/>
      <c r="AE1006" s="262"/>
      <c r="AF1006" s="262"/>
      <c r="AG1006" s="262"/>
      <c r="AH1006" s="262"/>
      <c r="AI1006" s="262"/>
      <c r="AJ1006" s="262"/>
      <c r="AK1006" s="262"/>
      <c r="AL1006" s="262"/>
      <c r="AM1006" s="262"/>
      <c r="AN1006" s="262"/>
      <c r="AO1006" s="262"/>
      <c r="AP1006" s="258"/>
    </row>
    <row r="1007" spans="3:44" outlineLevel="1">
      <c r="C1007" s="256"/>
      <c r="D1007" s="256"/>
      <c r="E1007" s="262"/>
      <c r="F1007" s="262"/>
      <c r="G1007" s="262"/>
      <c r="H1007" s="262"/>
      <c r="I1007" s="262"/>
      <c r="J1007" s="262"/>
      <c r="K1007" s="262"/>
      <c r="L1007" s="262"/>
      <c r="M1007" s="262"/>
      <c r="N1007" s="262"/>
      <c r="O1007" s="262"/>
      <c r="P1007" s="262"/>
      <c r="Q1007" s="262"/>
      <c r="R1007" s="262"/>
      <c r="S1007" s="262"/>
      <c r="T1007" s="262"/>
      <c r="U1007" s="262"/>
      <c r="V1007" s="262"/>
      <c r="W1007" s="262"/>
      <c r="X1007" s="262"/>
      <c r="Y1007" s="262"/>
      <c r="Z1007" s="262"/>
      <c r="AA1007" s="262"/>
      <c r="AB1007" s="262"/>
      <c r="AC1007" s="262"/>
      <c r="AD1007" s="262"/>
      <c r="AE1007" s="262"/>
      <c r="AF1007" s="262"/>
      <c r="AG1007" s="262"/>
      <c r="AH1007" s="262"/>
      <c r="AI1007" s="262"/>
      <c r="AJ1007" s="262"/>
      <c r="AK1007" s="262"/>
      <c r="AL1007" s="262"/>
      <c r="AM1007" s="262"/>
      <c r="AN1007" s="262"/>
      <c r="AO1007" s="262"/>
      <c r="AP1007" s="258"/>
    </row>
    <row r="1008" spans="3:44" outlineLevel="1">
      <c r="C1008" s="256"/>
      <c r="D1008" s="256"/>
      <c r="E1008" s="262"/>
      <c r="F1008" s="262"/>
      <c r="G1008" s="262"/>
      <c r="H1008" s="262"/>
      <c r="I1008" s="262"/>
      <c r="J1008" s="262"/>
      <c r="K1008" s="262"/>
      <c r="L1008" s="262"/>
      <c r="M1008" s="262"/>
      <c r="N1008" s="262"/>
      <c r="O1008" s="262"/>
      <c r="P1008" s="262"/>
      <c r="Q1008" s="262"/>
      <c r="R1008" s="262"/>
      <c r="S1008" s="262"/>
      <c r="T1008" s="262"/>
      <c r="U1008" s="262"/>
      <c r="V1008" s="262"/>
      <c r="W1008" s="262"/>
      <c r="X1008" s="262"/>
      <c r="Y1008" s="262"/>
      <c r="Z1008" s="262"/>
      <c r="AA1008" s="262"/>
      <c r="AB1008" s="262"/>
      <c r="AC1008" s="262"/>
      <c r="AD1008" s="262"/>
      <c r="AE1008" s="262"/>
      <c r="AF1008" s="262"/>
      <c r="AG1008" s="262"/>
      <c r="AH1008" s="262"/>
      <c r="AI1008" s="262"/>
      <c r="AJ1008" s="262"/>
      <c r="AK1008" s="262"/>
      <c r="AL1008" s="262"/>
      <c r="AM1008" s="262"/>
      <c r="AN1008" s="262"/>
      <c r="AO1008" s="262"/>
      <c r="AP1008" s="258"/>
    </row>
    <row r="1009" spans="3:42" outlineLevel="1">
      <c r="C1009" s="256"/>
      <c r="D1009" s="256"/>
      <c r="E1009" s="262"/>
      <c r="F1009" s="262"/>
      <c r="G1009" s="262"/>
      <c r="H1009" s="262"/>
      <c r="I1009" s="262"/>
      <c r="J1009" s="262"/>
      <c r="K1009" s="262"/>
      <c r="L1009" s="262"/>
      <c r="M1009" s="262"/>
      <c r="N1009" s="262"/>
      <c r="O1009" s="262"/>
      <c r="P1009" s="262"/>
      <c r="Q1009" s="262"/>
      <c r="R1009" s="262"/>
      <c r="S1009" s="262"/>
      <c r="T1009" s="262"/>
      <c r="U1009" s="262"/>
      <c r="V1009" s="262"/>
      <c r="W1009" s="262"/>
      <c r="X1009" s="262"/>
      <c r="Y1009" s="262"/>
      <c r="Z1009" s="262"/>
      <c r="AA1009" s="262"/>
      <c r="AB1009" s="262"/>
      <c r="AC1009" s="262"/>
      <c r="AD1009" s="262"/>
      <c r="AE1009" s="262"/>
      <c r="AF1009" s="262"/>
      <c r="AG1009" s="262"/>
      <c r="AH1009" s="262"/>
      <c r="AI1009" s="262"/>
      <c r="AJ1009" s="262"/>
      <c r="AK1009" s="262"/>
      <c r="AL1009" s="262"/>
      <c r="AM1009" s="262"/>
      <c r="AN1009" s="262"/>
      <c r="AO1009" s="262"/>
      <c r="AP1009" s="258"/>
    </row>
    <row r="1010" spans="3:42" outlineLevel="1">
      <c r="C1010" s="256"/>
      <c r="D1010" s="256"/>
      <c r="E1010" s="262"/>
      <c r="F1010" s="262"/>
      <c r="G1010" s="262"/>
      <c r="H1010" s="262"/>
      <c r="I1010" s="262"/>
      <c r="J1010" s="262"/>
      <c r="K1010" s="262"/>
      <c r="L1010" s="262"/>
      <c r="M1010" s="262"/>
      <c r="N1010" s="262"/>
      <c r="O1010" s="262"/>
      <c r="P1010" s="262"/>
      <c r="Q1010" s="262"/>
      <c r="R1010" s="262"/>
      <c r="S1010" s="262"/>
      <c r="T1010" s="262"/>
      <c r="U1010" s="262"/>
      <c r="V1010" s="262"/>
      <c r="W1010" s="262"/>
      <c r="X1010" s="262"/>
      <c r="Y1010" s="262"/>
      <c r="Z1010" s="262"/>
      <c r="AA1010" s="262"/>
      <c r="AB1010" s="262"/>
      <c r="AC1010" s="262"/>
      <c r="AD1010" s="262"/>
      <c r="AE1010" s="262"/>
      <c r="AF1010" s="262"/>
      <c r="AG1010" s="262"/>
      <c r="AH1010" s="262"/>
      <c r="AI1010" s="262"/>
      <c r="AJ1010" s="262"/>
      <c r="AK1010" s="262"/>
      <c r="AL1010" s="262"/>
      <c r="AM1010" s="262"/>
      <c r="AN1010" s="262"/>
      <c r="AO1010" s="262"/>
      <c r="AP1010" s="258"/>
    </row>
    <row r="1011" spans="3:42" outlineLevel="1">
      <c r="C1011" s="256"/>
      <c r="D1011" s="256"/>
      <c r="E1011" s="262"/>
      <c r="F1011" s="262"/>
      <c r="G1011" s="262"/>
      <c r="H1011" s="262"/>
      <c r="I1011" s="262"/>
      <c r="J1011" s="262"/>
      <c r="K1011" s="262"/>
      <c r="L1011" s="262"/>
      <c r="M1011" s="262"/>
      <c r="N1011" s="262"/>
      <c r="O1011" s="262"/>
      <c r="P1011" s="262"/>
      <c r="Q1011" s="262"/>
      <c r="R1011" s="262"/>
      <c r="S1011" s="262"/>
      <c r="T1011" s="262"/>
      <c r="U1011" s="262"/>
      <c r="V1011" s="262"/>
      <c r="W1011" s="262"/>
      <c r="X1011" s="262"/>
      <c r="Y1011" s="262"/>
      <c r="Z1011" s="262"/>
      <c r="AA1011" s="262"/>
      <c r="AB1011" s="262"/>
      <c r="AC1011" s="262"/>
      <c r="AD1011" s="262"/>
      <c r="AE1011" s="262"/>
      <c r="AF1011" s="262"/>
      <c r="AG1011" s="262"/>
      <c r="AH1011" s="262"/>
      <c r="AI1011" s="262"/>
      <c r="AJ1011" s="262"/>
      <c r="AK1011" s="262"/>
      <c r="AL1011" s="262"/>
      <c r="AM1011" s="262"/>
      <c r="AN1011" s="262"/>
      <c r="AO1011" s="262"/>
      <c r="AP1011" s="258"/>
    </row>
    <row r="1012" spans="3:42" outlineLevel="1">
      <c r="C1012" s="256"/>
      <c r="D1012" s="256"/>
      <c r="E1012" s="262"/>
      <c r="F1012" s="262"/>
      <c r="G1012" s="262"/>
      <c r="H1012" s="262"/>
      <c r="I1012" s="262"/>
      <c r="J1012" s="262"/>
      <c r="K1012" s="262"/>
      <c r="L1012" s="262"/>
      <c r="M1012" s="262"/>
      <c r="N1012" s="262"/>
      <c r="O1012" s="262"/>
      <c r="P1012" s="262"/>
      <c r="Q1012" s="262"/>
      <c r="R1012" s="262"/>
      <c r="S1012" s="262"/>
      <c r="T1012" s="262"/>
      <c r="U1012" s="262"/>
      <c r="V1012" s="262"/>
      <c r="W1012" s="262"/>
      <c r="X1012" s="262"/>
      <c r="Y1012" s="262"/>
      <c r="Z1012" s="262"/>
      <c r="AA1012" s="262"/>
      <c r="AB1012" s="262"/>
      <c r="AC1012" s="262"/>
      <c r="AD1012" s="262"/>
      <c r="AE1012" s="262"/>
      <c r="AF1012" s="262"/>
      <c r="AG1012" s="262"/>
      <c r="AH1012" s="262"/>
      <c r="AI1012" s="262"/>
      <c r="AJ1012" s="262"/>
      <c r="AK1012" s="262"/>
      <c r="AL1012" s="262"/>
      <c r="AM1012" s="262"/>
      <c r="AN1012" s="262"/>
      <c r="AO1012" s="262"/>
      <c r="AP1012" s="258"/>
    </row>
    <row r="1013" spans="3:42" outlineLevel="1">
      <c r="C1013" s="256"/>
      <c r="D1013" s="256"/>
      <c r="E1013" s="262"/>
      <c r="F1013" s="262"/>
      <c r="G1013" s="262"/>
      <c r="H1013" s="262"/>
      <c r="I1013" s="262"/>
      <c r="J1013" s="262"/>
      <c r="K1013" s="262"/>
      <c r="L1013" s="262"/>
      <c r="M1013" s="262"/>
      <c r="N1013" s="262"/>
      <c r="O1013" s="262"/>
      <c r="P1013" s="262"/>
      <c r="Q1013" s="262"/>
      <c r="R1013" s="262"/>
      <c r="S1013" s="262"/>
      <c r="T1013" s="262"/>
      <c r="U1013" s="262"/>
      <c r="V1013" s="262"/>
      <c r="W1013" s="262"/>
      <c r="X1013" s="262"/>
      <c r="Y1013" s="262"/>
      <c r="Z1013" s="262"/>
      <c r="AA1013" s="262"/>
      <c r="AB1013" s="262"/>
      <c r="AC1013" s="262"/>
      <c r="AD1013" s="262"/>
      <c r="AE1013" s="262"/>
      <c r="AF1013" s="262"/>
      <c r="AG1013" s="262"/>
      <c r="AH1013" s="262"/>
      <c r="AI1013" s="262"/>
      <c r="AJ1013" s="262"/>
      <c r="AK1013" s="262"/>
      <c r="AL1013" s="262"/>
      <c r="AM1013" s="262"/>
      <c r="AN1013" s="262"/>
      <c r="AO1013" s="262"/>
      <c r="AP1013" s="258"/>
    </row>
    <row r="1014" spans="3:42" outlineLevel="1">
      <c r="C1014" s="256"/>
      <c r="D1014" s="256"/>
      <c r="E1014" s="262"/>
      <c r="F1014" s="262"/>
      <c r="G1014" s="262"/>
      <c r="H1014" s="262"/>
      <c r="I1014" s="262"/>
      <c r="J1014" s="262"/>
      <c r="K1014" s="262"/>
      <c r="L1014" s="262"/>
      <c r="M1014" s="262"/>
      <c r="N1014" s="262"/>
      <c r="O1014" s="262"/>
      <c r="P1014" s="262"/>
      <c r="Q1014" s="262"/>
      <c r="R1014" s="262"/>
      <c r="S1014" s="262"/>
      <c r="T1014" s="262"/>
      <c r="U1014" s="262"/>
      <c r="V1014" s="262"/>
      <c r="W1014" s="262"/>
      <c r="X1014" s="262"/>
      <c r="Y1014" s="262"/>
      <c r="Z1014" s="262"/>
      <c r="AA1014" s="262"/>
      <c r="AB1014" s="262"/>
      <c r="AC1014" s="262"/>
      <c r="AD1014" s="262"/>
      <c r="AE1014" s="262"/>
      <c r="AF1014" s="262"/>
      <c r="AG1014" s="262"/>
      <c r="AH1014" s="262"/>
      <c r="AI1014" s="262"/>
      <c r="AJ1014" s="262"/>
      <c r="AK1014" s="262"/>
      <c r="AL1014" s="262"/>
      <c r="AM1014" s="262"/>
      <c r="AN1014" s="262"/>
      <c r="AO1014" s="262"/>
      <c r="AP1014" s="258"/>
    </row>
    <row r="1015" spans="3:42" outlineLevel="1">
      <c r="C1015" s="256"/>
      <c r="D1015" s="256"/>
      <c r="E1015" s="262"/>
      <c r="F1015" s="262"/>
      <c r="G1015" s="262"/>
      <c r="H1015" s="262"/>
      <c r="I1015" s="262"/>
      <c r="J1015" s="262"/>
      <c r="K1015" s="262"/>
      <c r="L1015" s="262"/>
      <c r="M1015" s="262"/>
      <c r="N1015" s="262"/>
      <c r="O1015" s="262"/>
      <c r="P1015" s="262"/>
      <c r="Q1015" s="262"/>
      <c r="R1015" s="262"/>
      <c r="S1015" s="262"/>
      <c r="T1015" s="262"/>
      <c r="U1015" s="262"/>
      <c r="V1015" s="262"/>
      <c r="W1015" s="262"/>
      <c r="X1015" s="262"/>
      <c r="Y1015" s="262"/>
      <c r="Z1015" s="262"/>
      <c r="AA1015" s="262"/>
      <c r="AB1015" s="262"/>
      <c r="AC1015" s="262"/>
      <c r="AD1015" s="262"/>
      <c r="AE1015" s="262"/>
      <c r="AF1015" s="262"/>
      <c r="AG1015" s="262"/>
      <c r="AH1015" s="262"/>
      <c r="AI1015" s="262"/>
      <c r="AJ1015" s="262"/>
      <c r="AK1015" s="262"/>
      <c r="AL1015" s="262"/>
      <c r="AM1015" s="262"/>
      <c r="AN1015" s="262"/>
      <c r="AO1015" s="262"/>
      <c r="AP1015" s="258"/>
    </row>
    <row r="1016" spans="3:42" outlineLevel="1">
      <c r="C1016" s="256"/>
      <c r="D1016" s="256"/>
      <c r="E1016" s="262"/>
      <c r="F1016" s="262"/>
      <c r="G1016" s="262"/>
      <c r="H1016" s="262"/>
      <c r="I1016" s="262"/>
      <c r="J1016" s="262"/>
      <c r="K1016" s="262"/>
      <c r="L1016" s="262"/>
      <c r="M1016" s="262"/>
      <c r="N1016" s="262"/>
      <c r="O1016" s="262"/>
      <c r="P1016" s="262"/>
      <c r="Q1016" s="262"/>
      <c r="R1016" s="262"/>
      <c r="S1016" s="262"/>
      <c r="T1016" s="262"/>
      <c r="U1016" s="262"/>
      <c r="V1016" s="262"/>
      <c r="W1016" s="262"/>
      <c r="X1016" s="262"/>
      <c r="Y1016" s="262"/>
      <c r="Z1016" s="262"/>
      <c r="AA1016" s="262"/>
      <c r="AB1016" s="262"/>
      <c r="AC1016" s="262"/>
      <c r="AD1016" s="262"/>
      <c r="AE1016" s="262"/>
      <c r="AF1016" s="262"/>
      <c r="AG1016" s="262"/>
      <c r="AH1016" s="262"/>
      <c r="AI1016" s="262"/>
      <c r="AJ1016" s="262"/>
      <c r="AK1016" s="262"/>
      <c r="AL1016" s="262"/>
      <c r="AM1016" s="262"/>
      <c r="AN1016" s="262"/>
      <c r="AO1016" s="262"/>
      <c r="AP1016" s="258"/>
    </row>
    <row r="1017" spans="3:42" outlineLevel="1">
      <c r="C1017" s="256"/>
      <c r="D1017" s="256"/>
      <c r="E1017" s="262"/>
      <c r="F1017" s="262"/>
      <c r="G1017" s="262"/>
      <c r="H1017" s="262"/>
      <c r="I1017" s="262"/>
      <c r="J1017" s="262"/>
      <c r="K1017" s="262"/>
      <c r="L1017" s="262"/>
      <c r="M1017" s="262"/>
      <c r="N1017" s="262"/>
      <c r="O1017" s="262"/>
      <c r="P1017" s="262"/>
      <c r="Q1017" s="262"/>
      <c r="R1017" s="262"/>
      <c r="S1017" s="262"/>
      <c r="T1017" s="262"/>
      <c r="U1017" s="262"/>
      <c r="V1017" s="262"/>
      <c r="W1017" s="262"/>
      <c r="X1017" s="262"/>
      <c r="Y1017" s="262"/>
      <c r="Z1017" s="262"/>
      <c r="AA1017" s="262"/>
      <c r="AB1017" s="262"/>
      <c r="AC1017" s="262"/>
      <c r="AD1017" s="262"/>
      <c r="AE1017" s="262"/>
      <c r="AF1017" s="262"/>
      <c r="AG1017" s="262"/>
      <c r="AH1017" s="262"/>
      <c r="AI1017" s="262"/>
      <c r="AJ1017" s="262"/>
      <c r="AK1017" s="262"/>
      <c r="AL1017" s="262"/>
      <c r="AM1017" s="262"/>
      <c r="AN1017" s="262"/>
      <c r="AO1017" s="262"/>
      <c r="AP1017" s="258"/>
    </row>
    <row r="1018" spans="3:42" outlineLevel="1">
      <c r="C1018" s="256"/>
      <c r="D1018" s="256"/>
      <c r="E1018" s="262"/>
      <c r="F1018" s="262"/>
      <c r="G1018" s="262"/>
      <c r="H1018" s="262"/>
      <c r="I1018" s="262"/>
      <c r="J1018" s="262"/>
      <c r="K1018" s="262"/>
      <c r="L1018" s="262"/>
      <c r="M1018" s="262"/>
      <c r="N1018" s="262"/>
      <c r="O1018" s="262"/>
      <c r="P1018" s="262"/>
      <c r="Q1018" s="262"/>
      <c r="R1018" s="262"/>
      <c r="S1018" s="262"/>
      <c r="T1018" s="262"/>
      <c r="U1018" s="262"/>
      <c r="V1018" s="262"/>
      <c r="W1018" s="262"/>
      <c r="X1018" s="262"/>
      <c r="Y1018" s="262"/>
      <c r="Z1018" s="262"/>
      <c r="AA1018" s="262"/>
      <c r="AB1018" s="262"/>
      <c r="AC1018" s="262"/>
      <c r="AD1018" s="262"/>
      <c r="AE1018" s="262"/>
      <c r="AF1018" s="262"/>
      <c r="AG1018" s="262"/>
      <c r="AH1018" s="262"/>
      <c r="AI1018" s="262"/>
      <c r="AJ1018" s="262"/>
      <c r="AK1018" s="262"/>
      <c r="AL1018" s="262"/>
      <c r="AM1018" s="262"/>
      <c r="AN1018" s="262"/>
      <c r="AO1018" s="262"/>
      <c r="AP1018" s="258"/>
    </row>
    <row r="1019" spans="3:42" outlineLevel="1">
      <c r="C1019" s="256"/>
      <c r="D1019" s="256"/>
      <c r="E1019" s="262"/>
      <c r="F1019" s="262"/>
      <c r="G1019" s="262"/>
      <c r="H1019" s="262"/>
      <c r="I1019" s="262"/>
      <c r="J1019" s="262"/>
      <c r="K1019" s="262"/>
      <c r="L1019" s="262"/>
      <c r="M1019" s="262"/>
      <c r="N1019" s="262"/>
      <c r="O1019" s="262"/>
      <c r="P1019" s="262"/>
      <c r="Q1019" s="262"/>
      <c r="R1019" s="262"/>
      <c r="S1019" s="262"/>
      <c r="T1019" s="262"/>
      <c r="U1019" s="262"/>
      <c r="V1019" s="262"/>
      <c r="W1019" s="262"/>
      <c r="X1019" s="262"/>
      <c r="Y1019" s="262"/>
      <c r="Z1019" s="262"/>
      <c r="AA1019" s="262"/>
      <c r="AB1019" s="262"/>
      <c r="AC1019" s="262"/>
      <c r="AD1019" s="262"/>
      <c r="AE1019" s="262"/>
      <c r="AF1019" s="262"/>
      <c r="AG1019" s="262"/>
      <c r="AH1019" s="262"/>
      <c r="AI1019" s="262"/>
      <c r="AJ1019" s="262"/>
      <c r="AK1019" s="262"/>
      <c r="AL1019" s="262"/>
      <c r="AM1019" s="262"/>
      <c r="AN1019" s="262"/>
      <c r="AO1019" s="262"/>
      <c r="AP1019" s="258"/>
    </row>
    <row r="1020" spans="3:42" outlineLevel="1">
      <c r="C1020" s="256"/>
      <c r="D1020" s="256"/>
      <c r="E1020" s="262"/>
      <c r="F1020" s="262"/>
      <c r="G1020" s="262"/>
      <c r="H1020" s="262"/>
      <c r="I1020" s="262"/>
      <c r="J1020" s="262"/>
      <c r="K1020" s="262"/>
      <c r="L1020" s="262"/>
      <c r="M1020" s="262"/>
      <c r="N1020" s="262"/>
      <c r="O1020" s="262"/>
      <c r="P1020" s="262"/>
      <c r="Q1020" s="262"/>
      <c r="R1020" s="262"/>
      <c r="S1020" s="262"/>
      <c r="T1020" s="262"/>
      <c r="U1020" s="262"/>
      <c r="V1020" s="262"/>
      <c r="W1020" s="262"/>
      <c r="X1020" s="262"/>
      <c r="Y1020" s="262"/>
      <c r="Z1020" s="262"/>
      <c r="AA1020" s="262"/>
      <c r="AB1020" s="262"/>
      <c r="AC1020" s="262"/>
      <c r="AD1020" s="262"/>
      <c r="AE1020" s="262"/>
      <c r="AF1020" s="262"/>
      <c r="AG1020" s="262"/>
      <c r="AH1020" s="262"/>
      <c r="AI1020" s="262"/>
      <c r="AJ1020" s="262"/>
      <c r="AK1020" s="262"/>
      <c r="AL1020" s="262"/>
      <c r="AM1020" s="262"/>
      <c r="AN1020" s="262"/>
      <c r="AO1020" s="262"/>
      <c r="AP1020" s="258"/>
    </row>
    <row r="1021" spans="3:42" outlineLevel="1">
      <c r="C1021" s="256"/>
      <c r="D1021" s="256"/>
      <c r="E1021" s="262"/>
      <c r="F1021" s="262"/>
      <c r="G1021" s="262"/>
      <c r="H1021" s="262"/>
      <c r="I1021" s="262"/>
      <c r="J1021" s="262"/>
      <c r="K1021" s="262"/>
      <c r="L1021" s="262"/>
      <c r="M1021" s="262"/>
      <c r="N1021" s="262"/>
      <c r="O1021" s="262"/>
      <c r="P1021" s="262"/>
      <c r="Q1021" s="262"/>
      <c r="R1021" s="262"/>
      <c r="S1021" s="262"/>
      <c r="T1021" s="262"/>
      <c r="U1021" s="262"/>
      <c r="V1021" s="262"/>
      <c r="W1021" s="262"/>
      <c r="X1021" s="262"/>
      <c r="Y1021" s="262"/>
      <c r="Z1021" s="262"/>
      <c r="AA1021" s="262"/>
      <c r="AB1021" s="262"/>
      <c r="AC1021" s="262"/>
      <c r="AD1021" s="262"/>
      <c r="AE1021" s="262"/>
      <c r="AF1021" s="262"/>
      <c r="AG1021" s="262"/>
      <c r="AH1021" s="262"/>
      <c r="AI1021" s="262"/>
      <c r="AJ1021" s="262"/>
      <c r="AK1021" s="262"/>
      <c r="AL1021" s="262"/>
      <c r="AM1021" s="262"/>
      <c r="AN1021" s="262"/>
      <c r="AO1021" s="262"/>
      <c r="AP1021" s="258"/>
    </row>
    <row r="1022" spans="3:42" outlineLevel="1">
      <c r="C1022" s="256"/>
      <c r="D1022" s="256"/>
      <c r="E1022" s="262"/>
      <c r="F1022" s="262"/>
      <c r="G1022" s="262"/>
      <c r="H1022" s="262"/>
      <c r="I1022" s="262"/>
      <c r="J1022" s="262"/>
      <c r="K1022" s="262"/>
      <c r="L1022" s="262"/>
      <c r="M1022" s="262"/>
      <c r="N1022" s="262"/>
      <c r="O1022" s="262"/>
      <c r="P1022" s="262"/>
      <c r="Q1022" s="262"/>
      <c r="R1022" s="262"/>
      <c r="S1022" s="262"/>
      <c r="T1022" s="262"/>
      <c r="U1022" s="262"/>
      <c r="V1022" s="262"/>
      <c r="W1022" s="262"/>
      <c r="X1022" s="262"/>
      <c r="Y1022" s="262"/>
      <c r="Z1022" s="262"/>
      <c r="AA1022" s="262"/>
      <c r="AB1022" s="262"/>
      <c r="AC1022" s="262"/>
      <c r="AD1022" s="262"/>
      <c r="AE1022" s="262"/>
      <c r="AF1022" s="262"/>
      <c r="AG1022" s="262"/>
      <c r="AH1022" s="262"/>
      <c r="AI1022" s="262"/>
      <c r="AJ1022" s="262"/>
      <c r="AK1022" s="262"/>
      <c r="AL1022" s="262"/>
      <c r="AM1022" s="262"/>
      <c r="AN1022" s="262"/>
      <c r="AO1022" s="262"/>
      <c r="AP1022" s="258"/>
    </row>
    <row r="1023" spans="3:42" outlineLevel="1">
      <c r="C1023" s="256"/>
      <c r="D1023" s="256"/>
      <c r="E1023" s="262"/>
      <c r="F1023" s="262"/>
      <c r="G1023" s="262"/>
      <c r="H1023" s="262"/>
      <c r="I1023" s="262"/>
      <c r="J1023" s="262"/>
      <c r="K1023" s="262"/>
      <c r="L1023" s="262"/>
      <c r="M1023" s="262"/>
      <c r="N1023" s="262"/>
      <c r="O1023" s="262"/>
      <c r="P1023" s="262"/>
      <c r="Q1023" s="262"/>
      <c r="R1023" s="262"/>
      <c r="S1023" s="262"/>
      <c r="T1023" s="262"/>
      <c r="U1023" s="262"/>
      <c r="V1023" s="262"/>
      <c r="W1023" s="262"/>
      <c r="X1023" s="262"/>
      <c r="Y1023" s="262"/>
      <c r="Z1023" s="262"/>
      <c r="AA1023" s="262"/>
      <c r="AB1023" s="262"/>
      <c r="AC1023" s="262"/>
      <c r="AD1023" s="262"/>
      <c r="AE1023" s="262"/>
      <c r="AF1023" s="262"/>
      <c r="AG1023" s="262"/>
      <c r="AH1023" s="262"/>
      <c r="AI1023" s="262"/>
      <c r="AJ1023" s="262"/>
      <c r="AK1023" s="262"/>
      <c r="AL1023" s="262"/>
      <c r="AM1023" s="262"/>
      <c r="AN1023" s="262"/>
      <c r="AO1023" s="262"/>
      <c r="AP1023" s="258"/>
    </row>
    <row r="1024" spans="3:42" outlineLevel="1">
      <c r="C1024" s="256"/>
      <c r="D1024" s="256"/>
      <c r="E1024" s="262"/>
      <c r="F1024" s="262"/>
      <c r="G1024" s="262"/>
      <c r="H1024" s="262"/>
      <c r="I1024" s="262"/>
      <c r="J1024" s="262"/>
      <c r="K1024" s="262"/>
      <c r="L1024" s="262"/>
      <c r="M1024" s="262"/>
      <c r="N1024" s="262"/>
      <c r="O1024" s="262"/>
      <c r="P1024" s="262"/>
      <c r="Q1024" s="262"/>
      <c r="R1024" s="262"/>
      <c r="S1024" s="262"/>
      <c r="T1024" s="262"/>
      <c r="U1024" s="262"/>
      <c r="V1024" s="262"/>
      <c r="W1024" s="262"/>
      <c r="X1024" s="262"/>
      <c r="Y1024" s="262"/>
      <c r="Z1024" s="262"/>
      <c r="AA1024" s="262"/>
      <c r="AB1024" s="262"/>
      <c r="AC1024" s="262"/>
      <c r="AD1024" s="262"/>
      <c r="AE1024" s="262"/>
      <c r="AF1024" s="262"/>
      <c r="AG1024" s="262"/>
      <c r="AH1024" s="262"/>
      <c r="AI1024" s="262"/>
      <c r="AJ1024" s="262"/>
      <c r="AK1024" s="262"/>
      <c r="AL1024" s="262"/>
      <c r="AM1024" s="262"/>
      <c r="AN1024" s="262"/>
      <c r="AO1024" s="262"/>
      <c r="AP1024" s="258"/>
    </row>
    <row r="1025" spans="3:42" outlineLevel="1">
      <c r="C1025" s="256"/>
      <c r="D1025" s="256"/>
      <c r="E1025" s="262"/>
      <c r="F1025" s="262"/>
      <c r="G1025" s="262"/>
      <c r="H1025" s="262"/>
      <c r="I1025" s="262"/>
      <c r="J1025" s="262"/>
      <c r="K1025" s="262"/>
      <c r="L1025" s="262"/>
      <c r="M1025" s="262"/>
      <c r="N1025" s="262"/>
      <c r="O1025" s="262"/>
      <c r="P1025" s="262"/>
      <c r="Q1025" s="262"/>
      <c r="R1025" s="262"/>
      <c r="S1025" s="262"/>
      <c r="T1025" s="262"/>
      <c r="U1025" s="262"/>
      <c r="V1025" s="262"/>
      <c r="W1025" s="262"/>
      <c r="X1025" s="262"/>
      <c r="Y1025" s="262"/>
      <c r="Z1025" s="262"/>
      <c r="AA1025" s="262"/>
      <c r="AB1025" s="262"/>
      <c r="AC1025" s="262"/>
      <c r="AD1025" s="262"/>
      <c r="AE1025" s="262"/>
      <c r="AF1025" s="262"/>
      <c r="AG1025" s="262"/>
      <c r="AH1025" s="262"/>
      <c r="AI1025" s="262"/>
      <c r="AJ1025" s="262"/>
      <c r="AK1025" s="262"/>
      <c r="AL1025" s="262"/>
      <c r="AM1025" s="262"/>
      <c r="AN1025" s="262"/>
      <c r="AO1025" s="262"/>
      <c r="AP1025" s="258"/>
    </row>
    <row r="1026" spans="3:42" outlineLevel="1">
      <c r="C1026" s="256"/>
      <c r="D1026" s="256"/>
      <c r="E1026" s="262"/>
      <c r="F1026" s="262"/>
      <c r="G1026" s="262"/>
      <c r="H1026" s="262"/>
      <c r="I1026" s="262"/>
      <c r="J1026" s="262"/>
      <c r="K1026" s="262"/>
      <c r="L1026" s="262"/>
      <c r="M1026" s="262"/>
      <c r="N1026" s="262"/>
      <c r="O1026" s="262"/>
      <c r="P1026" s="262"/>
      <c r="Q1026" s="262"/>
      <c r="R1026" s="262"/>
      <c r="S1026" s="262"/>
      <c r="T1026" s="262"/>
      <c r="U1026" s="262"/>
      <c r="V1026" s="262"/>
      <c r="W1026" s="262"/>
      <c r="X1026" s="262"/>
      <c r="Y1026" s="262"/>
      <c r="Z1026" s="262"/>
      <c r="AA1026" s="262"/>
      <c r="AB1026" s="262"/>
      <c r="AC1026" s="262"/>
      <c r="AD1026" s="262"/>
      <c r="AE1026" s="262"/>
      <c r="AF1026" s="262"/>
      <c r="AG1026" s="262"/>
      <c r="AH1026" s="262"/>
      <c r="AI1026" s="262"/>
      <c r="AJ1026" s="262"/>
      <c r="AK1026" s="262"/>
      <c r="AL1026" s="262"/>
      <c r="AM1026" s="262"/>
      <c r="AN1026" s="262"/>
      <c r="AO1026" s="262"/>
      <c r="AP1026" s="258"/>
    </row>
    <row r="1027" spans="3:42" outlineLevel="1">
      <c r="C1027" s="256"/>
      <c r="D1027" s="256"/>
      <c r="E1027" s="262"/>
      <c r="F1027" s="262"/>
      <c r="G1027" s="262"/>
      <c r="H1027" s="262"/>
      <c r="I1027" s="262"/>
      <c r="J1027" s="262"/>
      <c r="K1027" s="262"/>
      <c r="L1027" s="262"/>
      <c r="M1027" s="262"/>
      <c r="N1027" s="262"/>
      <c r="O1027" s="262"/>
      <c r="P1027" s="262"/>
      <c r="Q1027" s="262"/>
      <c r="R1027" s="262"/>
      <c r="S1027" s="262"/>
      <c r="T1027" s="262"/>
      <c r="U1027" s="262"/>
      <c r="V1027" s="262"/>
      <c r="W1027" s="262"/>
      <c r="X1027" s="262"/>
      <c r="Y1027" s="262"/>
      <c r="Z1027" s="262"/>
      <c r="AA1027" s="262"/>
      <c r="AB1027" s="262"/>
      <c r="AC1027" s="262"/>
      <c r="AD1027" s="262"/>
      <c r="AE1027" s="262"/>
      <c r="AF1027" s="262"/>
      <c r="AG1027" s="262"/>
      <c r="AH1027" s="262"/>
      <c r="AI1027" s="262"/>
      <c r="AJ1027" s="262"/>
      <c r="AK1027" s="262"/>
      <c r="AL1027" s="262"/>
      <c r="AM1027" s="262"/>
      <c r="AN1027" s="262"/>
      <c r="AO1027" s="262"/>
      <c r="AP1027" s="258"/>
    </row>
    <row r="1028" spans="3:42" outlineLevel="1">
      <c r="C1028" s="256"/>
      <c r="D1028" s="256"/>
      <c r="E1028" s="262"/>
      <c r="F1028" s="262"/>
      <c r="G1028" s="262"/>
      <c r="H1028" s="262"/>
      <c r="I1028" s="262"/>
      <c r="J1028" s="262"/>
      <c r="K1028" s="262"/>
      <c r="L1028" s="262"/>
      <c r="M1028" s="262"/>
      <c r="N1028" s="262"/>
      <c r="O1028" s="262"/>
      <c r="P1028" s="262"/>
      <c r="Q1028" s="262"/>
      <c r="R1028" s="262"/>
      <c r="S1028" s="262"/>
      <c r="T1028" s="262"/>
      <c r="U1028" s="262"/>
      <c r="V1028" s="262"/>
      <c r="W1028" s="262"/>
      <c r="X1028" s="262"/>
      <c r="Y1028" s="262"/>
      <c r="Z1028" s="262"/>
      <c r="AA1028" s="262"/>
      <c r="AB1028" s="262"/>
      <c r="AC1028" s="262"/>
      <c r="AD1028" s="262"/>
      <c r="AE1028" s="262"/>
      <c r="AF1028" s="262"/>
      <c r="AG1028" s="262"/>
      <c r="AH1028" s="262"/>
      <c r="AI1028" s="262"/>
      <c r="AJ1028" s="262"/>
      <c r="AK1028" s="262"/>
      <c r="AL1028" s="262"/>
      <c r="AM1028" s="262"/>
      <c r="AN1028" s="262"/>
      <c r="AO1028" s="262"/>
      <c r="AP1028" s="258"/>
    </row>
    <row r="1029" spans="3:42" outlineLevel="1">
      <c r="C1029" s="256"/>
      <c r="D1029" s="256"/>
      <c r="E1029" s="262"/>
      <c r="F1029" s="262"/>
      <c r="G1029" s="262"/>
      <c r="H1029" s="262"/>
      <c r="I1029" s="262"/>
      <c r="J1029" s="262"/>
      <c r="K1029" s="262"/>
      <c r="L1029" s="262"/>
      <c r="M1029" s="262"/>
      <c r="N1029" s="262"/>
      <c r="O1029" s="262"/>
      <c r="P1029" s="262"/>
      <c r="Q1029" s="262"/>
      <c r="R1029" s="262"/>
      <c r="S1029" s="262"/>
      <c r="T1029" s="262"/>
      <c r="U1029" s="262"/>
      <c r="V1029" s="262"/>
      <c r="W1029" s="262"/>
      <c r="X1029" s="262"/>
      <c r="Y1029" s="262"/>
      <c r="Z1029" s="262"/>
      <c r="AA1029" s="262"/>
      <c r="AB1029" s="262"/>
      <c r="AC1029" s="262"/>
      <c r="AD1029" s="262"/>
      <c r="AE1029" s="262"/>
      <c r="AF1029" s="262"/>
      <c r="AG1029" s="262"/>
      <c r="AH1029" s="262"/>
      <c r="AI1029" s="262"/>
      <c r="AJ1029" s="262"/>
      <c r="AK1029" s="262"/>
      <c r="AL1029" s="262"/>
      <c r="AM1029" s="262"/>
      <c r="AN1029" s="262"/>
      <c r="AO1029" s="262"/>
      <c r="AP1029" s="258"/>
    </row>
    <row r="1030" spans="3:42" outlineLevel="1">
      <c r="C1030" s="256"/>
      <c r="D1030" s="256"/>
      <c r="E1030" s="262"/>
      <c r="F1030" s="262"/>
      <c r="G1030" s="262"/>
      <c r="H1030" s="262"/>
      <c r="I1030" s="262"/>
      <c r="J1030" s="262"/>
      <c r="K1030" s="262"/>
      <c r="L1030" s="262"/>
      <c r="M1030" s="262"/>
      <c r="N1030" s="262"/>
      <c r="O1030" s="262"/>
      <c r="P1030" s="262"/>
      <c r="Q1030" s="262"/>
      <c r="R1030" s="262"/>
      <c r="S1030" s="262"/>
      <c r="T1030" s="262"/>
      <c r="U1030" s="262"/>
      <c r="V1030" s="262"/>
      <c r="W1030" s="262"/>
      <c r="X1030" s="262"/>
      <c r="Y1030" s="262"/>
      <c r="Z1030" s="262"/>
      <c r="AA1030" s="262"/>
      <c r="AB1030" s="262"/>
      <c r="AC1030" s="262"/>
      <c r="AD1030" s="262"/>
      <c r="AE1030" s="262"/>
      <c r="AF1030" s="262"/>
      <c r="AG1030" s="262"/>
      <c r="AH1030" s="262"/>
      <c r="AI1030" s="262"/>
      <c r="AJ1030" s="262"/>
      <c r="AK1030" s="262"/>
      <c r="AL1030" s="262"/>
      <c r="AM1030" s="262"/>
      <c r="AN1030" s="262"/>
      <c r="AO1030" s="262"/>
      <c r="AP1030" s="258"/>
    </row>
    <row r="1031" spans="3:42" outlineLevel="1">
      <c r="C1031" s="256"/>
      <c r="D1031" s="256"/>
      <c r="E1031" s="262"/>
      <c r="F1031" s="262"/>
      <c r="G1031" s="262"/>
      <c r="H1031" s="262"/>
      <c r="I1031" s="262"/>
      <c r="J1031" s="262"/>
      <c r="K1031" s="262"/>
      <c r="L1031" s="262"/>
      <c r="M1031" s="262"/>
      <c r="N1031" s="262"/>
      <c r="O1031" s="262"/>
      <c r="P1031" s="262"/>
      <c r="Q1031" s="262"/>
      <c r="R1031" s="262"/>
      <c r="S1031" s="262"/>
      <c r="T1031" s="262"/>
      <c r="U1031" s="262"/>
      <c r="V1031" s="262"/>
      <c r="W1031" s="262"/>
      <c r="X1031" s="262"/>
      <c r="Y1031" s="262"/>
      <c r="Z1031" s="262"/>
      <c r="AA1031" s="262"/>
      <c r="AB1031" s="262"/>
      <c r="AC1031" s="262"/>
      <c r="AD1031" s="262"/>
      <c r="AE1031" s="262"/>
      <c r="AF1031" s="262"/>
      <c r="AG1031" s="262"/>
      <c r="AH1031" s="262"/>
      <c r="AI1031" s="262"/>
      <c r="AJ1031" s="262"/>
      <c r="AK1031" s="262"/>
      <c r="AL1031" s="262"/>
      <c r="AM1031" s="262"/>
      <c r="AN1031" s="262"/>
      <c r="AO1031" s="262"/>
      <c r="AP1031" s="258"/>
    </row>
    <row r="1032" spans="3:42" outlineLevel="1">
      <c r="C1032" s="256"/>
      <c r="D1032" s="256"/>
      <c r="E1032" s="262"/>
      <c r="F1032" s="262"/>
      <c r="G1032" s="262"/>
      <c r="H1032" s="262"/>
      <c r="I1032" s="262"/>
      <c r="J1032" s="262"/>
      <c r="K1032" s="262"/>
      <c r="L1032" s="262"/>
      <c r="M1032" s="262"/>
      <c r="N1032" s="262"/>
      <c r="O1032" s="262"/>
      <c r="P1032" s="262"/>
      <c r="Q1032" s="262"/>
      <c r="R1032" s="262"/>
      <c r="S1032" s="262"/>
      <c r="T1032" s="262"/>
      <c r="U1032" s="262"/>
      <c r="V1032" s="262"/>
      <c r="W1032" s="262"/>
      <c r="X1032" s="262"/>
      <c r="Y1032" s="262"/>
      <c r="Z1032" s="262"/>
      <c r="AA1032" s="262"/>
      <c r="AB1032" s="262"/>
      <c r="AC1032" s="262"/>
      <c r="AD1032" s="262"/>
      <c r="AE1032" s="262"/>
      <c r="AF1032" s="262"/>
      <c r="AG1032" s="262"/>
      <c r="AH1032" s="262"/>
      <c r="AI1032" s="262"/>
      <c r="AJ1032" s="262"/>
      <c r="AK1032" s="262"/>
      <c r="AL1032" s="262"/>
      <c r="AM1032" s="262"/>
      <c r="AN1032" s="262"/>
      <c r="AO1032" s="262"/>
      <c r="AP1032" s="258"/>
    </row>
    <row r="1033" spans="3:42" outlineLevel="1">
      <c r="C1033" s="256"/>
      <c r="D1033" s="256"/>
      <c r="E1033" s="262"/>
      <c r="F1033" s="262"/>
      <c r="G1033" s="262"/>
      <c r="H1033" s="262"/>
      <c r="I1033" s="262"/>
      <c r="J1033" s="262"/>
      <c r="K1033" s="262"/>
      <c r="L1033" s="262"/>
      <c r="M1033" s="262"/>
      <c r="N1033" s="262"/>
      <c r="O1033" s="262"/>
      <c r="P1033" s="262"/>
      <c r="Q1033" s="262"/>
      <c r="R1033" s="262"/>
      <c r="S1033" s="262"/>
      <c r="T1033" s="262"/>
      <c r="U1033" s="262"/>
      <c r="V1033" s="262"/>
      <c r="W1033" s="262"/>
      <c r="X1033" s="262"/>
      <c r="Y1033" s="262"/>
      <c r="Z1033" s="262"/>
      <c r="AA1033" s="262"/>
      <c r="AB1033" s="262"/>
      <c r="AC1033" s="262"/>
      <c r="AD1033" s="262"/>
      <c r="AE1033" s="262"/>
      <c r="AF1033" s="262"/>
      <c r="AG1033" s="262"/>
      <c r="AH1033" s="262"/>
      <c r="AI1033" s="262"/>
      <c r="AJ1033" s="262"/>
      <c r="AK1033" s="262"/>
      <c r="AL1033" s="262"/>
      <c r="AM1033" s="262"/>
      <c r="AN1033" s="262"/>
      <c r="AO1033" s="262"/>
      <c r="AP1033" s="258"/>
    </row>
    <row r="1034" spans="3:42" outlineLevel="1">
      <c r="C1034" s="256"/>
      <c r="D1034" s="256"/>
      <c r="E1034" s="262"/>
      <c r="F1034" s="262"/>
      <c r="G1034" s="262"/>
      <c r="H1034" s="262"/>
      <c r="I1034" s="262"/>
      <c r="J1034" s="262"/>
      <c r="K1034" s="262"/>
      <c r="L1034" s="262"/>
      <c r="M1034" s="262"/>
      <c r="N1034" s="262"/>
      <c r="O1034" s="262"/>
      <c r="P1034" s="262"/>
      <c r="Q1034" s="262"/>
      <c r="R1034" s="262"/>
      <c r="S1034" s="262"/>
      <c r="T1034" s="262"/>
      <c r="U1034" s="262"/>
      <c r="V1034" s="262"/>
      <c r="W1034" s="262"/>
      <c r="X1034" s="262"/>
      <c r="Y1034" s="262"/>
      <c r="Z1034" s="262"/>
      <c r="AA1034" s="262"/>
      <c r="AB1034" s="262"/>
      <c r="AC1034" s="262"/>
      <c r="AD1034" s="262"/>
      <c r="AE1034" s="262"/>
      <c r="AF1034" s="262"/>
      <c r="AG1034" s="262"/>
      <c r="AH1034" s="262"/>
      <c r="AI1034" s="262"/>
      <c r="AJ1034" s="262"/>
      <c r="AK1034" s="262"/>
      <c r="AL1034" s="262"/>
      <c r="AM1034" s="262"/>
      <c r="AN1034" s="262"/>
      <c r="AO1034" s="262"/>
      <c r="AP1034" s="258"/>
    </row>
    <row r="1035" spans="3:42" outlineLevel="1">
      <c r="C1035" s="256"/>
      <c r="D1035" s="256"/>
      <c r="E1035" s="262"/>
      <c r="F1035" s="262"/>
      <c r="G1035" s="262"/>
      <c r="H1035" s="262"/>
      <c r="I1035" s="262"/>
      <c r="J1035" s="262"/>
      <c r="K1035" s="262"/>
      <c r="L1035" s="262"/>
      <c r="M1035" s="262"/>
      <c r="N1035" s="262"/>
      <c r="O1035" s="262"/>
      <c r="P1035" s="262"/>
      <c r="Q1035" s="262"/>
      <c r="R1035" s="262"/>
      <c r="S1035" s="262"/>
      <c r="T1035" s="262"/>
      <c r="U1035" s="262"/>
      <c r="V1035" s="262"/>
      <c r="W1035" s="262"/>
      <c r="X1035" s="262"/>
      <c r="Y1035" s="262"/>
      <c r="Z1035" s="262"/>
      <c r="AA1035" s="262"/>
      <c r="AB1035" s="262"/>
      <c r="AC1035" s="262"/>
      <c r="AD1035" s="262"/>
      <c r="AE1035" s="262"/>
      <c r="AF1035" s="262"/>
      <c r="AG1035" s="262"/>
      <c r="AH1035" s="262"/>
      <c r="AI1035" s="262"/>
      <c r="AJ1035" s="262"/>
      <c r="AK1035" s="262"/>
      <c r="AL1035" s="262"/>
      <c r="AM1035" s="262"/>
      <c r="AN1035" s="262"/>
      <c r="AO1035" s="262"/>
      <c r="AP1035" s="258"/>
    </row>
    <row r="1036" spans="3:42" outlineLevel="1">
      <c r="C1036" s="256"/>
      <c r="D1036" s="256"/>
      <c r="E1036" s="262"/>
      <c r="F1036" s="262"/>
      <c r="G1036" s="262"/>
      <c r="H1036" s="262"/>
      <c r="I1036" s="262"/>
      <c r="J1036" s="262"/>
      <c r="K1036" s="262"/>
      <c r="L1036" s="262"/>
      <c r="M1036" s="262"/>
      <c r="N1036" s="262"/>
      <c r="O1036" s="262"/>
      <c r="P1036" s="262"/>
      <c r="Q1036" s="262"/>
      <c r="R1036" s="262"/>
      <c r="S1036" s="262"/>
      <c r="T1036" s="262"/>
      <c r="U1036" s="262"/>
      <c r="V1036" s="262"/>
      <c r="W1036" s="262"/>
      <c r="X1036" s="262"/>
      <c r="Y1036" s="262"/>
      <c r="Z1036" s="262"/>
      <c r="AA1036" s="262"/>
      <c r="AB1036" s="262"/>
      <c r="AC1036" s="262"/>
      <c r="AD1036" s="262"/>
      <c r="AE1036" s="262"/>
      <c r="AF1036" s="262"/>
      <c r="AG1036" s="262"/>
      <c r="AH1036" s="262"/>
      <c r="AI1036" s="262"/>
      <c r="AJ1036" s="262"/>
      <c r="AK1036" s="262"/>
      <c r="AL1036" s="262"/>
      <c r="AM1036" s="262"/>
      <c r="AN1036" s="262"/>
      <c r="AO1036" s="262"/>
      <c r="AP1036" s="258"/>
    </row>
    <row r="1037" spans="3:42" outlineLevel="1">
      <c r="C1037" s="256"/>
      <c r="D1037" s="256"/>
      <c r="E1037" s="262"/>
      <c r="F1037" s="262"/>
      <c r="G1037" s="262"/>
      <c r="H1037" s="262"/>
      <c r="I1037" s="262"/>
      <c r="J1037" s="262"/>
      <c r="K1037" s="262"/>
      <c r="L1037" s="262"/>
      <c r="M1037" s="262"/>
      <c r="N1037" s="262"/>
      <c r="O1037" s="262"/>
      <c r="P1037" s="262"/>
      <c r="Q1037" s="262"/>
      <c r="R1037" s="262"/>
      <c r="S1037" s="262"/>
      <c r="T1037" s="262"/>
      <c r="U1037" s="262"/>
      <c r="V1037" s="262"/>
      <c r="W1037" s="262"/>
      <c r="X1037" s="262"/>
      <c r="Y1037" s="262"/>
      <c r="Z1037" s="262"/>
      <c r="AA1037" s="262"/>
      <c r="AB1037" s="262"/>
      <c r="AC1037" s="262"/>
      <c r="AD1037" s="262"/>
      <c r="AE1037" s="262"/>
      <c r="AF1037" s="262"/>
      <c r="AG1037" s="262"/>
      <c r="AH1037" s="262"/>
      <c r="AI1037" s="262"/>
      <c r="AJ1037" s="262"/>
      <c r="AK1037" s="262"/>
      <c r="AL1037" s="262"/>
      <c r="AM1037" s="262"/>
      <c r="AN1037" s="262"/>
      <c r="AO1037" s="262"/>
      <c r="AP1037" s="258"/>
    </row>
    <row r="1038" spans="3:42" outlineLevel="1">
      <c r="C1038" s="256"/>
      <c r="D1038" s="256"/>
      <c r="E1038" s="262"/>
      <c r="F1038" s="262"/>
      <c r="G1038" s="262"/>
      <c r="H1038" s="262"/>
      <c r="I1038" s="262"/>
      <c r="J1038" s="262"/>
      <c r="K1038" s="262"/>
      <c r="L1038" s="262"/>
      <c r="M1038" s="262"/>
      <c r="N1038" s="262"/>
      <c r="O1038" s="262"/>
      <c r="P1038" s="262"/>
      <c r="Q1038" s="262"/>
      <c r="R1038" s="262"/>
      <c r="S1038" s="262"/>
      <c r="T1038" s="262"/>
      <c r="U1038" s="262"/>
      <c r="V1038" s="262"/>
      <c r="W1038" s="262"/>
      <c r="X1038" s="262"/>
      <c r="Y1038" s="262"/>
      <c r="Z1038" s="262"/>
      <c r="AA1038" s="262"/>
      <c r="AB1038" s="262"/>
      <c r="AC1038" s="262"/>
      <c r="AD1038" s="262"/>
      <c r="AE1038" s="262"/>
      <c r="AF1038" s="262"/>
      <c r="AG1038" s="262"/>
      <c r="AH1038" s="262"/>
      <c r="AI1038" s="262"/>
      <c r="AJ1038" s="262"/>
      <c r="AK1038" s="262"/>
      <c r="AL1038" s="262"/>
      <c r="AM1038" s="262"/>
      <c r="AN1038" s="262"/>
      <c r="AO1038" s="262"/>
      <c r="AP1038" s="258"/>
    </row>
    <row r="1039" spans="3:42" outlineLevel="1">
      <c r="C1039" s="256"/>
      <c r="D1039" s="256"/>
      <c r="E1039" s="262"/>
      <c r="F1039" s="262"/>
      <c r="G1039" s="262"/>
      <c r="H1039" s="262"/>
      <c r="I1039" s="262"/>
      <c r="J1039" s="262"/>
      <c r="K1039" s="262"/>
      <c r="L1039" s="262"/>
      <c r="M1039" s="262"/>
      <c r="N1039" s="262"/>
      <c r="O1039" s="262"/>
      <c r="P1039" s="262"/>
      <c r="Q1039" s="262"/>
      <c r="R1039" s="262"/>
      <c r="S1039" s="262"/>
      <c r="T1039" s="262"/>
      <c r="U1039" s="262"/>
      <c r="V1039" s="262"/>
      <c r="W1039" s="262"/>
      <c r="X1039" s="262"/>
      <c r="Y1039" s="262"/>
      <c r="Z1039" s="262"/>
      <c r="AA1039" s="262"/>
      <c r="AB1039" s="262"/>
      <c r="AC1039" s="262"/>
      <c r="AD1039" s="262"/>
      <c r="AE1039" s="262"/>
      <c r="AF1039" s="262"/>
      <c r="AG1039" s="262"/>
      <c r="AH1039" s="262"/>
      <c r="AI1039" s="262"/>
      <c r="AJ1039" s="262"/>
      <c r="AK1039" s="262"/>
      <c r="AL1039" s="262"/>
      <c r="AM1039" s="262"/>
      <c r="AN1039" s="262"/>
      <c r="AO1039" s="262"/>
      <c r="AP1039" s="258"/>
    </row>
    <row r="1040" spans="3:42" outlineLevel="1">
      <c r="C1040" s="256"/>
      <c r="D1040" s="256"/>
      <c r="E1040" s="262"/>
      <c r="F1040" s="262"/>
      <c r="G1040" s="262"/>
      <c r="H1040" s="262"/>
      <c r="I1040" s="262"/>
      <c r="J1040" s="262"/>
      <c r="K1040" s="262"/>
      <c r="L1040" s="262"/>
      <c r="M1040" s="262"/>
      <c r="N1040" s="262"/>
      <c r="O1040" s="262"/>
      <c r="P1040" s="262"/>
      <c r="Q1040" s="262"/>
      <c r="R1040" s="262"/>
      <c r="S1040" s="262"/>
      <c r="T1040" s="262"/>
      <c r="U1040" s="262"/>
      <c r="V1040" s="262"/>
      <c r="W1040" s="262"/>
      <c r="X1040" s="262"/>
      <c r="Y1040" s="262"/>
      <c r="Z1040" s="262"/>
      <c r="AA1040" s="262"/>
      <c r="AB1040" s="262"/>
      <c r="AC1040" s="262"/>
      <c r="AD1040" s="262"/>
      <c r="AE1040" s="262"/>
      <c r="AF1040" s="262"/>
      <c r="AG1040" s="262"/>
      <c r="AH1040" s="262"/>
      <c r="AI1040" s="262"/>
      <c r="AJ1040" s="262"/>
      <c r="AK1040" s="262"/>
      <c r="AL1040" s="262"/>
      <c r="AM1040" s="262"/>
      <c r="AN1040" s="262"/>
      <c r="AO1040" s="262"/>
      <c r="AP1040" s="258"/>
    </row>
    <row r="1041" spans="3:45" outlineLevel="1">
      <c r="C1041" s="256"/>
      <c r="D1041" s="257"/>
      <c r="E1041" s="255"/>
      <c r="F1041" s="255"/>
      <c r="G1041" s="255"/>
      <c r="H1041" s="255"/>
      <c r="I1041" s="255"/>
      <c r="J1041" s="255"/>
      <c r="K1041" s="255"/>
      <c r="L1041" s="255"/>
      <c r="M1041" s="255"/>
      <c r="N1041" s="255"/>
      <c r="O1041" s="255"/>
      <c r="P1041" s="255"/>
      <c r="Q1041" s="255"/>
      <c r="R1041" s="255"/>
      <c r="S1041" s="255"/>
      <c r="T1041" s="255"/>
      <c r="U1041" s="255"/>
      <c r="V1041" s="255"/>
      <c r="W1041" s="172"/>
    </row>
    <row r="1042" spans="3:45" outlineLevel="1"/>
    <row r="1043" spans="3:45" outlineLevel="1">
      <c r="C1043" s="256"/>
      <c r="D1043" s="256"/>
      <c r="E1043" s="256"/>
      <c r="F1043" s="256"/>
      <c r="G1043" s="256"/>
      <c r="H1043" s="256"/>
      <c r="I1043" s="256"/>
      <c r="J1043" s="256"/>
      <c r="K1043" s="256"/>
      <c r="L1043" s="256"/>
      <c r="M1043" s="256"/>
      <c r="N1043" s="256"/>
      <c r="O1043" s="256"/>
      <c r="P1043" s="256"/>
      <c r="Q1043" s="256"/>
      <c r="R1043" s="256"/>
      <c r="S1043" s="256"/>
      <c r="T1043" s="256"/>
      <c r="U1043" s="256"/>
      <c r="V1043" s="256"/>
      <c r="W1043" s="256"/>
      <c r="X1043" s="256"/>
      <c r="Y1043" s="256"/>
      <c r="Z1043" s="256"/>
      <c r="AA1043" s="256"/>
      <c r="AB1043" s="256"/>
      <c r="AC1043" s="256"/>
      <c r="AD1043" s="256"/>
      <c r="AE1043" s="256"/>
      <c r="AF1043" s="256"/>
      <c r="AG1043" s="256"/>
      <c r="AH1043" s="256"/>
      <c r="AI1043" s="256"/>
      <c r="AJ1043" s="256"/>
      <c r="AK1043" s="256"/>
      <c r="AL1043" s="256"/>
      <c r="AM1043" s="256"/>
      <c r="AN1043" s="256"/>
      <c r="AO1043" s="256"/>
      <c r="AP1043" s="256"/>
    </row>
    <row r="1044" spans="3:45" outlineLevel="1">
      <c r="C1044" s="256"/>
      <c r="D1044" s="256"/>
      <c r="E1044" s="256"/>
      <c r="F1044" s="256"/>
      <c r="G1044" s="256"/>
      <c r="H1044" s="256"/>
      <c r="I1044" s="256"/>
      <c r="J1044" s="256"/>
      <c r="K1044" s="256"/>
      <c r="L1044" s="256"/>
      <c r="M1044" s="256"/>
      <c r="N1044" s="256"/>
      <c r="O1044" s="256"/>
      <c r="P1044" s="256"/>
      <c r="Q1044" s="256"/>
      <c r="R1044" s="256"/>
      <c r="S1044" s="256"/>
      <c r="T1044" s="256"/>
      <c r="U1044" s="256"/>
      <c r="V1044" s="256"/>
      <c r="W1044" s="256"/>
      <c r="X1044" s="256"/>
      <c r="Y1044" s="256"/>
      <c r="Z1044" s="256"/>
      <c r="AA1044" s="256"/>
      <c r="AB1044" s="256"/>
      <c r="AC1044" s="256"/>
      <c r="AD1044" s="256"/>
      <c r="AE1044" s="256"/>
      <c r="AF1044" s="256"/>
      <c r="AG1044" s="256"/>
      <c r="AH1044" s="256"/>
      <c r="AI1044" s="256"/>
      <c r="AJ1044" s="256"/>
      <c r="AK1044" s="256"/>
      <c r="AL1044" s="256"/>
      <c r="AM1044" s="256"/>
      <c r="AN1044" s="256"/>
      <c r="AO1044" s="256"/>
      <c r="AP1044" s="256"/>
      <c r="AQ1044" s="258"/>
    </row>
    <row r="1045" spans="3:45" outlineLevel="1">
      <c r="C1045" s="256"/>
      <c r="D1045" s="259"/>
      <c r="E1045" s="262"/>
      <c r="F1045" s="262"/>
      <c r="G1045" s="262"/>
      <c r="H1045" s="262"/>
      <c r="I1045" s="262"/>
      <c r="J1045" s="262"/>
      <c r="K1045" s="262"/>
      <c r="L1045" s="262"/>
      <c r="M1045" s="262"/>
      <c r="N1045" s="262"/>
      <c r="O1045" s="262"/>
      <c r="P1045" s="262"/>
      <c r="Q1045" s="262"/>
      <c r="R1045" s="262"/>
      <c r="S1045" s="262"/>
      <c r="T1045" s="262"/>
      <c r="U1045" s="262"/>
      <c r="V1045" s="262"/>
      <c r="W1045" s="262"/>
      <c r="X1045" s="262"/>
      <c r="Y1045" s="262"/>
      <c r="Z1045" s="262"/>
      <c r="AA1045" s="262"/>
      <c r="AB1045" s="262"/>
      <c r="AC1045" s="262"/>
      <c r="AD1045" s="262"/>
      <c r="AE1045" s="262"/>
      <c r="AF1045" s="262"/>
      <c r="AG1045" s="262"/>
      <c r="AH1045" s="262"/>
      <c r="AI1045" s="262"/>
      <c r="AJ1045" s="262"/>
      <c r="AK1045" s="262"/>
      <c r="AL1045" s="262"/>
      <c r="AM1045" s="262"/>
      <c r="AN1045" s="262"/>
      <c r="AO1045" s="262"/>
      <c r="AP1045" s="262"/>
      <c r="AQ1045" s="258"/>
      <c r="AS1045" s="261"/>
    </row>
    <row r="1046" spans="3:45" outlineLevel="1">
      <c r="C1046" s="256"/>
      <c r="D1046" s="256"/>
      <c r="E1046" s="262"/>
      <c r="F1046" s="262"/>
      <c r="G1046" s="262"/>
      <c r="H1046" s="262"/>
      <c r="I1046" s="262"/>
      <c r="J1046" s="262"/>
      <c r="K1046" s="262"/>
      <c r="L1046" s="262"/>
      <c r="M1046" s="262"/>
      <c r="N1046" s="262"/>
      <c r="O1046" s="262"/>
      <c r="P1046" s="262"/>
      <c r="Q1046" s="262"/>
      <c r="R1046" s="262"/>
      <c r="S1046" s="262"/>
      <c r="T1046" s="262"/>
      <c r="U1046" s="262"/>
      <c r="V1046" s="262"/>
      <c r="W1046" s="262"/>
      <c r="X1046" s="262"/>
      <c r="Y1046" s="262"/>
      <c r="Z1046" s="262"/>
      <c r="AA1046" s="262"/>
      <c r="AB1046" s="262"/>
      <c r="AC1046" s="262"/>
      <c r="AD1046" s="262"/>
      <c r="AE1046" s="262"/>
      <c r="AF1046" s="262"/>
      <c r="AG1046" s="262"/>
      <c r="AH1046" s="262"/>
      <c r="AI1046" s="262"/>
      <c r="AJ1046" s="262"/>
      <c r="AK1046" s="262"/>
      <c r="AL1046" s="262"/>
      <c r="AM1046" s="262"/>
      <c r="AN1046" s="262"/>
      <c r="AO1046" s="262"/>
      <c r="AP1046" s="262"/>
      <c r="AQ1046" s="258"/>
    </row>
    <row r="1047" spans="3:45" outlineLevel="1">
      <c r="C1047" s="256"/>
      <c r="D1047" s="256"/>
      <c r="E1047" s="256"/>
      <c r="F1047" s="262"/>
      <c r="G1047" s="262"/>
      <c r="H1047" s="262"/>
      <c r="I1047" s="262"/>
      <c r="J1047" s="262"/>
      <c r="K1047" s="262"/>
      <c r="L1047" s="262"/>
      <c r="M1047" s="262"/>
      <c r="N1047" s="262"/>
      <c r="O1047" s="262"/>
      <c r="P1047" s="262"/>
      <c r="Q1047" s="262"/>
      <c r="R1047" s="262"/>
      <c r="S1047" s="262"/>
      <c r="T1047" s="262"/>
      <c r="U1047" s="262"/>
      <c r="V1047" s="262"/>
      <c r="W1047" s="262"/>
      <c r="X1047" s="262"/>
      <c r="Y1047" s="262"/>
      <c r="Z1047" s="262"/>
      <c r="AA1047" s="262"/>
      <c r="AB1047" s="262"/>
      <c r="AC1047" s="262"/>
      <c r="AD1047" s="262"/>
      <c r="AE1047" s="262"/>
      <c r="AF1047" s="262"/>
      <c r="AG1047" s="262"/>
      <c r="AH1047" s="262"/>
      <c r="AI1047" s="262"/>
      <c r="AJ1047" s="262"/>
      <c r="AK1047" s="262"/>
      <c r="AL1047" s="262"/>
      <c r="AM1047" s="262"/>
      <c r="AN1047" s="262"/>
      <c r="AO1047" s="262"/>
      <c r="AP1047" s="262"/>
      <c r="AQ1047" s="258"/>
    </row>
    <row r="1048" spans="3:45" outlineLevel="1">
      <c r="C1048" s="256"/>
      <c r="D1048" s="256"/>
      <c r="E1048" s="262"/>
      <c r="F1048" s="262"/>
      <c r="G1048" s="262"/>
      <c r="H1048" s="262"/>
      <c r="I1048" s="262"/>
      <c r="J1048" s="262"/>
      <c r="K1048" s="262"/>
      <c r="L1048" s="262"/>
      <c r="M1048" s="262"/>
      <c r="N1048" s="262"/>
      <c r="O1048" s="262"/>
      <c r="P1048" s="262"/>
      <c r="Q1048" s="262"/>
      <c r="R1048" s="262"/>
      <c r="S1048" s="262"/>
      <c r="T1048" s="262"/>
      <c r="U1048" s="262"/>
      <c r="V1048" s="262"/>
      <c r="W1048" s="262"/>
      <c r="X1048" s="262"/>
      <c r="Y1048" s="262"/>
      <c r="Z1048" s="262"/>
      <c r="AA1048" s="262"/>
      <c r="AB1048" s="262"/>
      <c r="AC1048" s="262"/>
      <c r="AD1048" s="262"/>
      <c r="AE1048" s="262"/>
      <c r="AF1048" s="262"/>
      <c r="AG1048" s="262"/>
      <c r="AH1048" s="262"/>
      <c r="AI1048" s="262"/>
      <c r="AJ1048" s="262"/>
      <c r="AK1048" s="262"/>
      <c r="AL1048" s="262"/>
      <c r="AM1048" s="262"/>
      <c r="AN1048" s="262"/>
      <c r="AO1048" s="262"/>
      <c r="AP1048" s="262"/>
      <c r="AQ1048" s="258"/>
    </row>
    <row r="1049" spans="3:45" outlineLevel="1">
      <c r="C1049" s="256"/>
      <c r="D1049" s="256"/>
      <c r="E1049" s="262"/>
      <c r="F1049" s="262"/>
      <c r="G1049" s="262"/>
      <c r="H1049" s="262"/>
      <c r="I1049" s="262"/>
      <c r="J1049" s="262"/>
      <c r="K1049" s="262"/>
      <c r="L1049" s="262"/>
      <c r="M1049" s="262"/>
      <c r="N1049" s="262"/>
      <c r="O1049" s="262"/>
      <c r="P1049" s="262"/>
      <c r="Q1049" s="262"/>
      <c r="R1049" s="262"/>
      <c r="S1049" s="262"/>
      <c r="T1049" s="262"/>
      <c r="U1049" s="262"/>
      <c r="V1049" s="262"/>
      <c r="W1049" s="262"/>
      <c r="X1049" s="262"/>
      <c r="Y1049" s="262"/>
      <c r="Z1049" s="262"/>
      <c r="AA1049" s="262"/>
      <c r="AB1049" s="262"/>
      <c r="AC1049" s="262"/>
      <c r="AD1049" s="262"/>
      <c r="AE1049" s="262"/>
      <c r="AF1049" s="262"/>
      <c r="AG1049" s="262"/>
      <c r="AH1049" s="262"/>
      <c r="AI1049" s="262"/>
      <c r="AJ1049" s="262"/>
      <c r="AK1049" s="262"/>
      <c r="AL1049" s="262"/>
      <c r="AM1049" s="262"/>
      <c r="AN1049" s="262"/>
      <c r="AO1049" s="262"/>
      <c r="AP1049" s="262"/>
      <c r="AQ1049" s="258"/>
    </row>
    <row r="1050" spans="3:45" outlineLevel="1">
      <c r="C1050" s="256"/>
      <c r="D1050" s="256"/>
      <c r="E1050" s="262"/>
      <c r="F1050" s="262"/>
      <c r="G1050" s="262"/>
      <c r="H1050" s="262"/>
      <c r="I1050" s="262"/>
      <c r="J1050" s="262"/>
      <c r="K1050" s="262"/>
      <c r="L1050" s="262"/>
      <c r="M1050" s="262"/>
      <c r="N1050" s="262"/>
      <c r="O1050" s="262"/>
      <c r="P1050" s="262"/>
      <c r="Q1050" s="262"/>
      <c r="R1050" s="262"/>
      <c r="S1050" s="262"/>
      <c r="T1050" s="262"/>
      <c r="U1050" s="262"/>
      <c r="V1050" s="262"/>
      <c r="W1050" s="262"/>
      <c r="X1050" s="262"/>
      <c r="Y1050" s="262"/>
      <c r="Z1050" s="262"/>
      <c r="AA1050" s="262"/>
      <c r="AB1050" s="262"/>
      <c r="AC1050" s="262"/>
      <c r="AD1050" s="262"/>
      <c r="AE1050" s="262"/>
      <c r="AF1050" s="262"/>
      <c r="AG1050" s="262"/>
      <c r="AH1050" s="262"/>
      <c r="AI1050" s="262"/>
      <c r="AJ1050" s="262"/>
      <c r="AK1050" s="262"/>
      <c r="AL1050" s="262"/>
      <c r="AM1050" s="262"/>
      <c r="AN1050" s="262"/>
      <c r="AO1050" s="262"/>
      <c r="AP1050" s="262"/>
      <c r="AQ1050" s="258"/>
    </row>
    <row r="1051" spans="3:45" outlineLevel="1">
      <c r="C1051" s="256"/>
      <c r="D1051" s="256"/>
      <c r="E1051" s="262"/>
      <c r="F1051" s="262"/>
      <c r="G1051" s="262"/>
      <c r="H1051" s="262"/>
      <c r="I1051" s="262"/>
      <c r="J1051" s="262"/>
      <c r="K1051" s="262"/>
      <c r="L1051" s="262"/>
      <c r="M1051" s="262"/>
      <c r="N1051" s="262"/>
      <c r="O1051" s="262"/>
      <c r="P1051" s="262"/>
      <c r="Q1051" s="262"/>
      <c r="R1051" s="262"/>
      <c r="S1051" s="262"/>
      <c r="T1051" s="262"/>
      <c r="U1051" s="262"/>
      <c r="V1051" s="262"/>
      <c r="W1051" s="262"/>
      <c r="X1051" s="262"/>
      <c r="Y1051" s="262"/>
      <c r="Z1051" s="262"/>
      <c r="AA1051" s="262"/>
      <c r="AB1051" s="262"/>
      <c r="AC1051" s="262"/>
      <c r="AD1051" s="262"/>
      <c r="AE1051" s="262"/>
      <c r="AF1051" s="262"/>
      <c r="AG1051" s="262"/>
      <c r="AH1051" s="262"/>
      <c r="AI1051" s="262"/>
      <c r="AJ1051" s="262"/>
      <c r="AK1051" s="262"/>
      <c r="AL1051" s="262"/>
      <c r="AM1051" s="262"/>
      <c r="AN1051" s="262"/>
      <c r="AO1051" s="262"/>
      <c r="AP1051" s="262"/>
      <c r="AQ1051" s="258"/>
    </row>
    <row r="1052" spans="3:45" outlineLevel="1">
      <c r="C1052" s="256"/>
      <c r="D1052" s="256"/>
      <c r="E1052" s="262"/>
      <c r="F1052" s="262"/>
      <c r="G1052" s="262"/>
      <c r="H1052" s="262"/>
      <c r="I1052" s="262"/>
      <c r="J1052" s="262"/>
      <c r="K1052" s="262"/>
      <c r="L1052" s="262"/>
      <c r="M1052" s="262"/>
      <c r="N1052" s="262"/>
      <c r="O1052" s="262"/>
      <c r="P1052" s="262"/>
      <c r="Q1052" s="262"/>
      <c r="R1052" s="262"/>
      <c r="S1052" s="262"/>
      <c r="T1052" s="262"/>
      <c r="U1052" s="262"/>
      <c r="V1052" s="262"/>
      <c r="W1052" s="262"/>
      <c r="X1052" s="262"/>
      <c r="Y1052" s="262"/>
      <c r="Z1052" s="262"/>
      <c r="AA1052" s="262"/>
      <c r="AB1052" s="262"/>
      <c r="AC1052" s="262"/>
      <c r="AD1052" s="262"/>
      <c r="AE1052" s="262"/>
      <c r="AF1052" s="262"/>
      <c r="AG1052" s="262"/>
      <c r="AH1052" s="262"/>
      <c r="AI1052" s="262"/>
      <c r="AJ1052" s="262"/>
      <c r="AK1052" s="262"/>
      <c r="AL1052" s="262"/>
      <c r="AM1052" s="262"/>
      <c r="AN1052" s="262"/>
      <c r="AO1052" s="262"/>
      <c r="AP1052" s="262"/>
      <c r="AQ1052" s="258"/>
    </row>
    <row r="1053" spans="3:45" outlineLevel="1">
      <c r="C1053" s="256"/>
      <c r="D1053" s="256"/>
      <c r="E1053" s="262"/>
      <c r="F1053" s="262"/>
      <c r="G1053" s="262"/>
      <c r="H1053" s="262"/>
      <c r="I1053" s="262"/>
      <c r="J1053" s="262"/>
      <c r="K1053" s="262"/>
      <c r="L1053" s="262"/>
      <c r="M1053" s="262"/>
      <c r="N1053" s="262"/>
      <c r="O1053" s="262"/>
      <c r="P1053" s="262"/>
      <c r="Q1053" s="262"/>
      <c r="R1053" s="262"/>
      <c r="S1053" s="262"/>
      <c r="T1053" s="262"/>
      <c r="U1053" s="262"/>
      <c r="V1053" s="262"/>
      <c r="W1053" s="262"/>
      <c r="X1053" s="262"/>
      <c r="Y1053" s="262"/>
      <c r="Z1053" s="262"/>
      <c r="AA1053" s="262"/>
      <c r="AB1053" s="262"/>
      <c r="AC1053" s="262"/>
      <c r="AD1053" s="262"/>
      <c r="AE1053" s="262"/>
      <c r="AF1053" s="262"/>
      <c r="AG1053" s="262"/>
      <c r="AH1053" s="262"/>
      <c r="AI1053" s="262"/>
      <c r="AJ1053" s="262"/>
      <c r="AK1053" s="262"/>
      <c r="AL1053" s="262"/>
      <c r="AM1053" s="262"/>
      <c r="AN1053" s="262"/>
      <c r="AO1053" s="262"/>
      <c r="AP1053" s="262"/>
      <c r="AQ1053" s="258"/>
    </row>
    <row r="1054" spans="3:45" outlineLevel="1">
      <c r="C1054" s="256"/>
      <c r="D1054" s="256"/>
      <c r="E1054" s="262"/>
      <c r="F1054" s="262"/>
      <c r="G1054" s="262"/>
      <c r="H1054" s="262"/>
      <c r="I1054" s="262"/>
      <c r="J1054" s="262"/>
      <c r="K1054" s="262"/>
      <c r="L1054" s="262"/>
      <c r="M1054" s="262"/>
      <c r="N1054" s="262"/>
      <c r="O1054" s="262"/>
      <c r="P1054" s="262"/>
      <c r="Q1054" s="262"/>
      <c r="R1054" s="262"/>
      <c r="S1054" s="262"/>
      <c r="T1054" s="262"/>
      <c r="U1054" s="262"/>
      <c r="V1054" s="262"/>
      <c r="W1054" s="262"/>
      <c r="X1054" s="262"/>
      <c r="Y1054" s="262"/>
      <c r="Z1054" s="262"/>
      <c r="AA1054" s="262"/>
      <c r="AB1054" s="262"/>
      <c r="AC1054" s="262"/>
      <c r="AD1054" s="262"/>
      <c r="AE1054" s="262"/>
      <c r="AF1054" s="262"/>
      <c r="AG1054" s="262"/>
      <c r="AH1054" s="262"/>
      <c r="AI1054" s="262"/>
      <c r="AJ1054" s="262"/>
      <c r="AK1054" s="262"/>
      <c r="AL1054" s="262"/>
      <c r="AM1054" s="262"/>
      <c r="AN1054" s="262"/>
      <c r="AO1054" s="262"/>
      <c r="AP1054" s="262"/>
      <c r="AQ1054" s="258"/>
    </row>
    <row r="1055" spans="3:45" outlineLevel="1">
      <c r="C1055" s="256"/>
      <c r="D1055" s="256"/>
      <c r="E1055" s="262"/>
      <c r="F1055" s="262"/>
      <c r="G1055" s="262"/>
      <c r="H1055" s="262"/>
      <c r="I1055" s="262"/>
      <c r="J1055" s="262"/>
      <c r="K1055" s="262"/>
      <c r="L1055" s="262"/>
      <c r="M1055" s="262"/>
      <c r="N1055" s="262"/>
      <c r="O1055" s="262"/>
      <c r="P1055" s="262"/>
      <c r="Q1055" s="262"/>
      <c r="R1055" s="262"/>
      <c r="S1055" s="262"/>
      <c r="T1055" s="262"/>
      <c r="U1055" s="262"/>
      <c r="V1055" s="262"/>
      <c r="W1055" s="262"/>
      <c r="X1055" s="262"/>
      <c r="Y1055" s="262"/>
      <c r="Z1055" s="262"/>
      <c r="AA1055" s="262"/>
      <c r="AB1055" s="262"/>
      <c r="AC1055" s="262"/>
      <c r="AD1055" s="262"/>
      <c r="AE1055" s="262"/>
      <c r="AF1055" s="262"/>
      <c r="AG1055" s="262"/>
      <c r="AH1055" s="262"/>
      <c r="AI1055" s="262"/>
      <c r="AJ1055" s="262"/>
      <c r="AK1055" s="262"/>
      <c r="AL1055" s="262"/>
      <c r="AM1055" s="262"/>
      <c r="AN1055" s="262"/>
      <c r="AO1055" s="262"/>
      <c r="AP1055" s="262"/>
      <c r="AQ1055" s="258"/>
    </row>
    <row r="1056" spans="3:45" outlineLevel="1">
      <c r="C1056" s="256"/>
      <c r="D1056" s="256"/>
      <c r="E1056" s="262"/>
      <c r="F1056" s="262"/>
      <c r="G1056" s="262"/>
      <c r="H1056" s="262"/>
      <c r="I1056" s="262"/>
      <c r="J1056" s="262"/>
      <c r="K1056" s="262"/>
      <c r="L1056" s="262"/>
      <c r="M1056" s="262"/>
      <c r="N1056" s="262"/>
      <c r="O1056" s="262"/>
      <c r="P1056" s="262"/>
      <c r="Q1056" s="262"/>
      <c r="R1056" s="262"/>
      <c r="S1056" s="262"/>
      <c r="T1056" s="262"/>
      <c r="U1056" s="262"/>
      <c r="V1056" s="262"/>
      <c r="W1056" s="262"/>
      <c r="X1056" s="262"/>
      <c r="Y1056" s="262"/>
      <c r="Z1056" s="262"/>
      <c r="AA1056" s="262"/>
      <c r="AB1056" s="262"/>
      <c r="AC1056" s="262"/>
      <c r="AD1056" s="262"/>
      <c r="AE1056" s="262"/>
      <c r="AF1056" s="262"/>
      <c r="AG1056" s="262"/>
      <c r="AH1056" s="262"/>
      <c r="AI1056" s="262"/>
      <c r="AJ1056" s="262"/>
      <c r="AK1056" s="262"/>
      <c r="AL1056" s="262"/>
      <c r="AM1056" s="262"/>
      <c r="AN1056" s="262"/>
      <c r="AO1056" s="262"/>
      <c r="AP1056" s="262"/>
      <c r="AQ1056" s="258"/>
    </row>
    <row r="1057" spans="3:43" outlineLevel="1">
      <c r="C1057" s="256"/>
      <c r="D1057" s="256"/>
      <c r="E1057" s="262"/>
      <c r="F1057" s="262"/>
      <c r="G1057" s="262"/>
      <c r="H1057" s="262"/>
      <c r="I1057" s="262"/>
      <c r="J1057" s="262"/>
      <c r="K1057" s="262"/>
      <c r="L1057" s="262"/>
      <c r="M1057" s="262"/>
      <c r="N1057" s="262"/>
      <c r="O1057" s="262"/>
      <c r="P1057" s="262"/>
      <c r="Q1057" s="262"/>
      <c r="R1057" s="262"/>
      <c r="S1057" s="262"/>
      <c r="T1057" s="262"/>
      <c r="U1057" s="262"/>
      <c r="V1057" s="262"/>
      <c r="W1057" s="262"/>
      <c r="X1057" s="262"/>
      <c r="Y1057" s="262"/>
      <c r="Z1057" s="262"/>
      <c r="AA1057" s="262"/>
      <c r="AB1057" s="262"/>
      <c r="AC1057" s="262"/>
      <c r="AD1057" s="262"/>
      <c r="AE1057" s="262"/>
      <c r="AF1057" s="262"/>
      <c r="AG1057" s="262"/>
      <c r="AH1057" s="262"/>
      <c r="AI1057" s="262"/>
      <c r="AJ1057" s="262"/>
      <c r="AK1057" s="262"/>
      <c r="AL1057" s="262"/>
      <c r="AM1057" s="262"/>
      <c r="AN1057" s="262"/>
      <c r="AO1057" s="262"/>
      <c r="AP1057" s="262"/>
      <c r="AQ1057" s="258"/>
    </row>
    <row r="1058" spans="3:43" outlineLevel="1">
      <c r="C1058" s="256"/>
      <c r="D1058" s="256"/>
      <c r="E1058" s="262"/>
      <c r="F1058" s="262"/>
      <c r="G1058" s="262"/>
      <c r="H1058" s="262"/>
      <c r="I1058" s="262"/>
      <c r="J1058" s="262"/>
      <c r="K1058" s="262"/>
      <c r="L1058" s="262"/>
      <c r="M1058" s="262"/>
      <c r="N1058" s="262"/>
      <c r="O1058" s="262"/>
      <c r="P1058" s="262"/>
      <c r="Q1058" s="262"/>
      <c r="R1058" s="262"/>
      <c r="S1058" s="262"/>
      <c r="T1058" s="262"/>
      <c r="U1058" s="262"/>
      <c r="V1058" s="262"/>
      <c r="W1058" s="262"/>
      <c r="X1058" s="262"/>
      <c r="Y1058" s="262"/>
      <c r="Z1058" s="262"/>
      <c r="AA1058" s="262"/>
      <c r="AB1058" s="262"/>
      <c r="AC1058" s="262"/>
      <c r="AD1058" s="262"/>
      <c r="AE1058" s="262"/>
      <c r="AF1058" s="262"/>
      <c r="AG1058" s="262"/>
      <c r="AH1058" s="262"/>
      <c r="AI1058" s="262"/>
      <c r="AJ1058" s="262"/>
      <c r="AK1058" s="262"/>
      <c r="AL1058" s="262"/>
      <c r="AM1058" s="262"/>
      <c r="AN1058" s="262"/>
      <c r="AO1058" s="262"/>
      <c r="AP1058" s="262"/>
      <c r="AQ1058" s="258"/>
    </row>
    <row r="1059" spans="3:43" outlineLevel="1">
      <c r="C1059" s="256"/>
      <c r="D1059" s="256"/>
      <c r="E1059" s="262"/>
      <c r="F1059" s="262"/>
      <c r="G1059" s="262"/>
      <c r="H1059" s="262"/>
      <c r="I1059" s="262"/>
      <c r="J1059" s="262"/>
      <c r="K1059" s="262"/>
      <c r="L1059" s="262"/>
      <c r="M1059" s="262"/>
      <c r="N1059" s="262"/>
      <c r="O1059" s="262"/>
      <c r="P1059" s="262"/>
      <c r="Q1059" s="262"/>
      <c r="R1059" s="262"/>
      <c r="S1059" s="262"/>
      <c r="T1059" s="262"/>
      <c r="U1059" s="262"/>
      <c r="V1059" s="262"/>
      <c r="W1059" s="262"/>
      <c r="X1059" s="262"/>
      <c r="Y1059" s="262"/>
      <c r="Z1059" s="262"/>
      <c r="AA1059" s="262"/>
      <c r="AB1059" s="262"/>
      <c r="AC1059" s="262"/>
      <c r="AD1059" s="262"/>
      <c r="AE1059" s="262"/>
      <c r="AF1059" s="262"/>
      <c r="AG1059" s="262"/>
      <c r="AH1059" s="262"/>
      <c r="AI1059" s="262"/>
      <c r="AJ1059" s="262"/>
      <c r="AK1059" s="262"/>
      <c r="AL1059" s="262"/>
      <c r="AM1059" s="262"/>
      <c r="AN1059" s="262"/>
      <c r="AO1059" s="262"/>
      <c r="AP1059" s="262"/>
      <c r="AQ1059" s="258"/>
    </row>
    <row r="1060" spans="3:43" outlineLevel="1">
      <c r="C1060" s="256"/>
      <c r="D1060" s="256"/>
      <c r="E1060" s="262"/>
      <c r="F1060" s="262"/>
      <c r="G1060" s="262"/>
      <c r="H1060" s="262"/>
      <c r="I1060" s="262"/>
      <c r="J1060" s="262"/>
      <c r="K1060" s="262"/>
      <c r="L1060" s="262"/>
      <c r="M1060" s="262"/>
      <c r="N1060" s="262"/>
      <c r="O1060" s="262"/>
      <c r="P1060" s="262"/>
      <c r="Q1060" s="262"/>
      <c r="R1060" s="262"/>
      <c r="S1060" s="262"/>
      <c r="T1060" s="262"/>
      <c r="U1060" s="262"/>
      <c r="V1060" s="262"/>
      <c r="W1060" s="262"/>
      <c r="X1060" s="262"/>
      <c r="Y1060" s="262"/>
      <c r="Z1060" s="262"/>
      <c r="AA1060" s="262"/>
      <c r="AB1060" s="262"/>
      <c r="AC1060" s="262"/>
      <c r="AD1060" s="262"/>
      <c r="AE1060" s="262"/>
      <c r="AF1060" s="262"/>
      <c r="AG1060" s="262"/>
      <c r="AH1060" s="262"/>
      <c r="AI1060" s="262"/>
      <c r="AJ1060" s="262"/>
      <c r="AK1060" s="262"/>
      <c r="AL1060" s="262"/>
      <c r="AM1060" s="262"/>
      <c r="AN1060" s="262"/>
      <c r="AO1060" s="262"/>
      <c r="AP1060" s="262"/>
      <c r="AQ1060" s="258"/>
    </row>
    <row r="1061" spans="3:43" outlineLevel="1">
      <c r="C1061" s="256"/>
      <c r="D1061" s="256"/>
      <c r="E1061" s="262"/>
      <c r="F1061" s="262"/>
      <c r="G1061" s="262"/>
      <c r="H1061" s="262"/>
      <c r="I1061" s="262"/>
      <c r="J1061" s="262"/>
      <c r="K1061" s="262"/>
      <c r="L1061" s="262"/>
      <c r="M1061" s="262"/>
      <c r="N1061" s="262"/>
      <c r="O1061" s="262"/>
      <c r="P1061" s="262"/>
      <c r="Q1061" s="262"/>
      <c r="R1061" s="262"/>
      <c r="S1061" s="262"/>
      <c r="T1061" s="262"/>
      <c r="U1061" s="262"/>
      <c r="V1061" s="262"/>
      <c r="W1061" s="262"/>
      <c r="X1061" s="262"/>
      <c r="Y1061" s="262"/>
      <c r="Z1061" s="262"/>
      <c r="AA1061" s="262"/>
      <c r="AB1061" s="262"/>
      <c r="AC1061" s="262"/>
      <c r="AD1061" s="262"/>
      <c r="AE1061" s="262"/>
      <c r="AF1061" s="262"/>
      <c r="AG1061" s="262"/>
      <c r="AH1061" s="262"/>
      <c r="AI1061" s="262"/>
      <c r="AJ1061" s="262"/>
      <c r="AK1061" s="262"/>
      <c r="AL1061" s="262"/>
      <c r="AM1061" s="262"/>
      <c r="AN1061" s="262"/>
      <c r="AO1061" s="262"/>
      <c r="AP1061" s="262"/>
      <c r="AQ1061" s="258"/>
    </row>
    <row r="1062" spans="3:43" outlineLevel="1">
      <c r="C1062" s="256"/>
      <c r="D1062" s="256"/>
      <c r="E1062" s="262"/>
      <c r="F1062" s="262"/>
      <c r="G1062" s="262"/>
      <c r="H1062" s="262"/>
      <c r="I1062" s="262"/>
      <c r="J1062" s="262"/>
      <c r="K1062" s="262"/>
      <c r="L1062" s="262"/>
      <c r="M1062" s="262"/>
      <c r="N1062" s="262"/>
      <c r="O1062" s="262"/>
      <c r="P1062" s="262"/>
      <c r="Q1062" s="262"/>
      <c r="R1062" s="262"/>
      <c r="S1062" s="262"/>
      <c r="T1062" s="262"/>
      <c r="U1062" s="262"/>
      <c r="V1062" s="262"/>
      <c r="W1062" s="262"/>
      <c r="X1062" s="262"/>
      <c r="Y1062" s="262"/>
      <c r="Z1062" s="262"/>
      <c r="AA1062" s="262"/>
      <c r="AB1062" s="262"/>
      <c r="AC1062" s="262"/>
      <c r="AD1062" s="262"/>
      <c r="AE1062" s="262"/>
      <c r="AF1062" s="262"/>
      <c r="AG1062" s="262"/>
      <c r="AH1062" s="262"/>
      <c r="AI1062" s="262"/>
      <c r="AJ1062" s="262"/>
      <c r="AK1062" s="262"/>
      <c r="AL1062" s="262"/>
      <c r="AM1062" s="262"/>
      <c r="AN1062" s="262"/>
      <c r="AO1062" s="262"/>
      <c r="AP1062" s="262"/>
      <c r="AQ1062" s="258"/>
    </row>
    <row r="1063" spans="3:43" outlineLevel="1">
      <c r="C1063" s="256"/>
      <c r="D1063" s="256"/>
      <c r="E1063" s="262"/>
      <c r="F1063" s="262"/>
      <c r="G1063" s="262"/>
      <c r="H1063" s="262"/>
      <c r="I1063" s="262"/>
      <c r="J1063" s="262"/>
      <c r="K1063" s="262"/>
      <c r="L1063" s="262"/>
      <c r="M1063" s="262"/>
      <c r="N1063" s="262"/>
      <c r="O1063" s="262"/>
      <c r="P1063" s="262"/>
      <c r="Q1063" s="262"/>
      <c r="R1063" s="262"/>
      <c r="S1063" s="262"/>
      <c r="T1063" s="262"/>
      <c r="U1063" s="262"/>
      <c r="V1063" s="262"/>
      <c r="W1063" s="262"/>
      <c r="X1063" s="262"/>
      <c r="Y1063" s="262"/>
      <c r="Z1063" s="262"/>
      <c r="AA1063" s="262"/>
      <c r="AB1063" s="262"/>
      <c r="AC1063" s="262"/>
      <c r="AD1063" s="262"/>
      <c r="AE1063" s="262"/>
      <c r="AF1063" s="262"/>
      <c r="AG1063" s="262"/>
      <c r="AH1063" s="262"/>
      <c r="AI1063" s="262"/>
      <c r="AJ1063" s="262"/>
      <c r="AK1063" s="262"/>
      <c r="AL1063" s="262"/>
      <c r="AM1063" s="262"/>
      <c r="AN1063" s="262"/>
      <c r="AO1063" s="262"/>
      <c r="AP1063" s="262"/>
      <c r="AQ1063" s="258"/>
    </row>
    <row r="1064" spans="3:43" outlineLevel="1">
      <c r="C1064" s="256"/>
      <c r="D1064" s="256"/>
      <c r="E1064" s="262"/>
      <c r="F1064" s="262"/>
      <c r="G1064" s="262"/>
      <c r="H1064" s="262"/>
      <c r="I1064" s="262"/>
      <c r="J1064" s="262"/>
      <c r="K1064" s="262"/>
      <c r="L1064" s="262"/>
      <c r="M1064" s="262"/>
      <c r="N1064" s="262"/>
      <c r="O1064" s="262"/>
      <c r="P1064" s="262"/>
      <c r="Q1064" s="262"/>
      <c r="R1064" s="262"/>
      <c r="S1064" s="262"/>
      <c r="T1064" s="262"/>
      <c r="U1064" s="262"/>
      <c r="V1064" s="262"/>
      <c r="W1064" s="262"/>
      <c r="X1064" s="262"/>
      <c r="Y1064" s="262"/>
      <c r="Z1064" s="262"/>
      <c r="AA1064" s="262"/>
      <c r="AB1064" s="262"/>
      <c r="AC1064" s="262"/>
      <c r="AD1064" s="262"/>
      <c r="AE1064" s="262"/>
      <c r="AF1064" s="262"/>
      <c r="AG1064" s="262"/>
      <c r="AH1064" s="262"/>
      <c r="AI1064" s="262"/>
      <c r="AJ1064" s="262"/>
      <c r="AK1064" s="262"/>
      <c r="AL1064" s="262"/>
      <c r="AM1064" s="262"/>
      <c r="AN1064" s="262"/>
      <c r="AO1064" s="262"/>
      <c r="AP1064" s="262"/>
      <c r="AQ1064" s="258"/>
    </row>
    <row r="1065" spans="3:43" outlineLevel="1">
      <c r="C1065" s="256"/>
      <c r="D1065" s="256"/>
      <c r="E1065" s="262"/>
      <c r="F1065" s="262"/>
      <c r="G1065" s="262"/>
      <c r="H1065" s="262"/>
      <c r="I1065" s="262"/>
      <c r="J1065" s="262"/>
      <c r="K1065" s="262"/>
      <c r="L1065" s="262"/>
      <c r="M1065" s="262"/>
      <c r="N1065" s="262"/>
      <c r="O1065" s="262"/>
      <c r="P1065" s="262"/>
      <c r="Q1065" s="262"/>
      <c r="R1065" s="262"/>
      <c r="S1065" s="262"/>
      <c r="T1065" s="262"/>
      <c r="U1065" s="262"/>
      <c r="V1065" s="262"/>
      <c r="W1065" s="262"/>
      <c r="X1065" s="262"/>
      <c r="Y1065" s="262"/>
      <c r="Z1065" s="262"/>
      <c r="AA1065" s="262"/>
      <c r="AB1065" s="262"/>
      <c r="AC1065" s="262"/>
      <c r="AD1065" s="262"/>
      <c r="AE1065" s="262"/>
      <c r="AF1065" s="262"/>
      <c r="AG1065" s="262"/>
      <c r="AH1065" s="262"/>
      <c r="AI1065" s="262"/>
      <c r="AJ1065" s="262"/>
      <c r="AK1065" s="262"/>
      <c r="AL1065" s="262"/>
      <c r="AM1065" s="262"/>
      <c r="AN1065" s="262"/>
      <c r="AO1065" s="262"/>
      <c r="AP1065" s="262"/>
      <c r="AQ1065" s="258"/>
    </row>
    <row r="1066" spans="3:43" outlineLevel="1">
      <c r="C1066" s="256"/>
      <c r="D1066" s="256"/>
      <c r="E1066" s="262"/>
      <c r="F1066" s="262"/>
      <c r="G1066" s="262"/>
      <c r="H1066" s="262"/>
      <c r="I1066" s="262"/>
      <c r="J1066" s="262"/>
      <c r="K1066" s="262"/>
      <c r="L1066" s="262"/>
      <c r="M1066" s="262"/>
      <c r="N1066" s="262"/>
      <c r="O1066" s="262"/>
      <c r="P1066" s="262"/>
      <c r="Q1066" s="262"/>
      <c r="R1066" s="262"/>
      <c r="S1066" s="262"/>
      <c r="T1066" s="262"/>
      <c r="U1066" s="262"/>
      <c r="V1066" s="262"/>
      <c r="W1066" s="262"/>
      <c r="X1066" s="262"/>
      <c r="Y1066" s="262"/>
      <c r="Z1066" s="262"/>
      <c r="AA1066" s="262"/>
      <c r="AB1066" s="262"/>
      <c r="AC1066" s="262"/>
      <c r="AD1066" s="262"/>
      <c r="AE1066" s="262"/>
      <c r="AF1066" s="262"/>
      <c r="AG1066" s="262"/>
      <c r="AH1066" s="262"/>
      <c r="AI1066" s="262"/>
      <c r="AJ1066" s="262"/>
      <c r="AK1066" s="262"/>
      <c r="AL1066" s="262"/>
      <c r="AM1066" s="262"/>
      <c r="AN1066" s="262"/>
      <c r="AO1066" s="262"/>
      <c r="AP1066" s="262"/>
      <c r="AQ1066" s="258"/>
    </row>
    <row r="1067" spans="3:43" outlineLevel="1">
      <c r="C1067" s="256"/>
      <c r="D1067" s="256"/>
      <c r="E1067" s="262"/>
      <c r="F1067" s="262"/>
      <c r="G1067" s="262"/>
      <c r="H1067" s="262"/>
      <c r="I1067" s="262"/>
      <c r="J1067" s="262"/>
      <c r="K1067" s="262"/>
      <c r="L1067" s="262"/>
      <c r="M1067" s="262"/>
      <c r="N1067" s="262"/>
      <c r="O1067" s="262"/>
      <c r="P1067" s="262"/>
      <c r="Q1067" s="262"/>
      <c r="R1067" s="262"/>
      <c r="S1067" s="262"/>
      <c r="T1067" s="262"/>
      <c r="U1067" s="262"/>
      <c r="V1067" s="262"/>
      <c r="W1067" s="262"/>
      <c r="X1067" s="262"/>
      <c r="Y1067" s="262"/>
      <c r="Z1067" s="262"/>
      <c r="AA1067" s="262"/>
      <c r="AB1067" s="262"/>
      <c r="AC1067" s="262"/>
      <c r="AD1067" s="262"/>
      <c r="AE1067" s="262"/>
      <c r="AF1067" s="262"/>
      <c r="AG1067" s="262"/>
      <c r="AH1067" s="262"/>
      <c r="AI1067" s="262"/>
      <c r="AJ1067" s="262"/>
      <c r="AK1067" s="262"/>
      <c r="AL1067" s="262"/>
      <c r="AM1067" s="262"/>
      <c r="AN1067" s="262"/>
      <c r="AO1067" s="262"/>
      <c r="AP1067" s="262"/>
      <c r="AQ1067" s="258"/>
    </row>
    <row r="1068" spans="3:43" outlineLevel="1">
      <c r="C1068" s="256"/>
      <c r="D1068" s="256"/>
      <c r="E1068" s="262"/>
      <c r="F1068" s="262"/>
      <c r="G1068" s="262"/>
      <c r="H1068" s="262"/>
      <c r="I1068" s="262"/>
      <c r="J1068" s="262"/>
      <c r="K1068" s="262"/>
      <c r="L1068" s="262"/>
      <c r="M1068" s="262"/>
      <c r="N1068" s="262"/>
      <c r="O1068" s="262"/>
      <c r="P1068" s="262"/>
      <c r="Q1068" s="262"/>
      <c r="R1068" s="262"/>
      <c r="S1068" s="262"/>
      <c r="T1068" s="262"/>
      <c r="U1068" s="262"/>
      <c r="V1068" s="262"/>
      <c r="W1068" s="262"/>
      <c r="X1068" s="262"/>
      <c r="Y1068" s="262"/>
      <c r="Z1068" s="262"/>
      <c r="AA1068" s="262"/>
      <c r="AB1068" s="262"/>
      <c r="AC1068" s="262"/>
      <c r="AD1068" s="262"/>
      <c r="AE1068" s="262"/>
      <c r="AF1068" s="262"/>
      <c r="AG1068" s="262"/>
      <c r="AH1068" s="262"/>
      <c r="AI1068" s="262"/>
      <c r="AJ1068" s="262"/>
      <c r="AK1068" s="262"/>
      <c r="AL1068" s="262"/>
      <c r="AM1068" s="262"/>
      <c r="AN1068" s="262"/>
      <c r="AO1068" s="262"/>
      <c r="AP1068" s="262"/>
      <c r="AQ1068" s="258"/>
    </row>
    <row r="1069" spans="3:43" outlineLevel="1">
      <c r="C1069" s="256"/>
      <c r="D1069" s="256"/>
      <c r="E1069" s="262"/>
      <c r="F1069" s="262"/>
      <c r="G1069" s="262"/>
      <c r="H1069" s="262"/>
      <c r="I1069" s="262"/>
      <c r="J1069" s="262"/>
      <c r="K1069" s="262"/>
      <c r="L1069" s="262"/>
      <c r="M1069" s="262"/>
      <c r="N1069" s="262"/>
      <c r="O1069" s="262"/>
      <c r="P1069" s="262"/>
      <c r="Q1069" s="262"/>
      <c r="R1069" s="262"/>
      <c r="S1069" s="262"/>
      <c r="T1069" s="262"/>
      <c r="U1069" s="262"/>
      <c r="V1069" s="262"/>
      <c r="W1069" s="262"/>
      <c r="X1069" s="262"/>
      <c r="Y1069" s="262"/>
      <c r="Z1069" s="262"/>
      <c r="AA1069" s="262"/>
      <c r="AB1069" s="262"/>
      <c r="AC1069" s="262"/>
      <c r="AD1069" s="262"/>
      <c r="AE1069" s="262"/>
      <c r="AF1069" s="262"/>
      <c r="AG1069" s="262"/>
      <c r="AH1069" s="262"/>
      <c r="AI1069" s="262"/>
      <c r="AJ1069" s="262"/>
      <c r="AK1069" s="262"/>
      <c r="AL1069" s="262"/>
      <c r="AM1069" s="262"/>
      <c r="AN1069" s="262"/>
      <c r="AO1069" s="262"/>
      <c r="AP1069" s="262"/>
      <c r="AQ1069" s="258"/>
    </row>
    <row r="1070" spans="3:43" outlineLevel="1">
      <c r="C1070" s="256"/>
      <c r="D1070" s="256"/>
      <c r="E1070" s="262"/>
      <c r="F1070" s="262"/>
      <c r="G1070" s="262"/>
      <c r="H1070" s="262"/>
      <c r="I1070" s="262"/>
      <c r="J1070" s="262"/>
      <c r="K1070" s="262"/>
      <c r="L1070" s="262"/>
      <c r="M1070" s="262"/>
      <c r="N1070" s="262"/>
      <c r="O1070" s="262"/>
      <c r="P1070" s="262"/>
      <c r="Q1070" s="262"/>
      <c r="R1070" s="262"/>
      <c r="S1070" s="262"/>
      <c r="T1070" s="262"/>
      <c r="U1070" s="262"/>
      <c r="V1070" s="262"/>
      <c r="W1070" s="262"/>
      <c r="X1070" s="262"/>
      <c r="Y1070" s="262"/>
      <c r="Z1070" s="262"/>
      <c r="AA1070" s="262"/>
      <c r="AB1070" s="262"/>
      <c r="AC1070" s="262"/>
      <c r="AD1070" s="262"/>
      <c r="AE1070" s="262"/>
      <c r="AF1070" s="262"/>
      <c r="AG1070" s="262"/>
      <c r="AH1070" s="262"/>
      <c r="AI1070" s="262"/>
      <c r="AJ1070" s="262"/>
      <c r="AK1070" s="262"/>
      <c r="AL1070" s="262"/>
      <c r="AM1070" s="262"/>
      <c r="AN1070" s="262"/>
      <c r="AO1070" s="262"/>
      <c r="AP1070" s="262"/>
      <c r="AQ1070" s="258"/>
    </row>
    <row r="1071" spans="3:43" outlineLevel="1">
      <c r="C1071" s="256"/>
      <c r="D1071" s="256"/>
      <c r="E1071" s="262"/>
      <c r="F1071" s="262"/>
      <c r="G1071" s="262"/>
      <c r="H1071" s="262"/>
      <c r="I1071" s="262"/>
      <c r="J1071" s="262"/>
      <c r="K1071" s="262"/>
      <c r="L1071" s="262"/>
      <c r="M1071" s="262"/>
      <c r="N1071" s="262"/>
      <c r="O1071" s="262"/>
      <c r="P1071" s="262"/>
      <c r="Q1071" s="262"/>
      <c r="R1071" s="262"/>
      <c r="S1071" s="262"/>
      <c r="T1071" s="262"/>
      <c r="U1071" s="262"/>
      <c r="V1071" s="262"/>
      <c r="W1071" s="262"/>
      <c r="X1071" s="262"/>
      <c r="Y1071" s="262"/>
      <c r="Z1071" s="262"/>
      <c r="AA1071" s="262"/>
      <c r="AB1071" s="262"/>
      <c r="AC1071" s="262"/>
      <c r="AD1071" s="262"/>
      <c r="AE1071" s="262"/>
      <c r="AF1071" s="262"/>
      <c r="AG1071" s="262"/>
      <c r="AH1071" s="262"/>
      <c r="AI1071" s="262"/>
      <c r="AJ1071" s="262"/>
      <c r="AK1071" s="262"/>
      <c r="AL1071" s="262"/>
      <c r="AM1071" s="262"/>
      <c r="AN1071" s="262"/>
      <c r="AO1071" s="262"/>
      <c r="AP1071" s="262"/>
      <c r="AQ1071" s="258"/>
    </row>
    <row r="1072" spans="3:43" outlineLevel="1">
      <c r="C1072" s="256"/>
      <c r="D1072" s="256"/>
      <c r="E1072" s="262"/>
      <c r="F1072" s="262"/>
      <c r="G1072" s="262"/>
      <c r="H1072" s="262"/>
      <c r="I1072" s="262"/>
      <c r="J1072" s="262"/>
      <c r="K1072" s="262"/>
      <c r="L1072" s="262"/>
      <c r="M1072" s="262"/>
      <c r="N1072" s="262"/>
      <c r="O1072" s="262"/>
      <c r="P1072" s="262"/>
      <c r="Q1072" s="262"/>
      <c r="R1072" s="262"/>
      <c r="S1072" s="262"/>
      <c r="T1072" s="262"/>
      <c r="U1072" s="262"/>
      <c r="V1072" s="262"/>
      <c r="W1072" s="262"/>
      <c r="X1072" s="262"/>
      <c r="Y1072" s="262"/>
      <c r="Z1072" s="262"/>
      <c r="AA1072" s="262"/>
      <c r="AB1072" s="262"/>
      <c r="AC1072" s="262"/>
      <c r="AD1072" s="262"/>
      <c r="AE1072" s="262"/>
      <c r="AF1072" s="262"/>
      <c r="AG1072" s="262"/>
      <c r="AH1072" s="262"/>
      <c r="AI1072" s="262"/>
      <c r="AJ1072" s="262"/>
      <c r="AK1072" s="262"/>
      <c r="AL1072" s="262"/>
      <c r="AM1072" s="262"/>
      <c r="AN1072" s="262"/>
      <c r="AO1072" s="262"/>
      <c r="AP1072" s="262"/>
      <c r="AQ1072" s="258"/>
    </row>
    <row r="1073" spans="3:44" outlineLevel="1">
      <c r="C1073" s="256"/>
      <c r="D1073" s="256"/>
      <c r="E1073" s="262"/>
      <c r="F1073" s="262"/>
      <c r="G1073" s="262"/>
      <c r="H1073" s="262"/>
      <c r="I1073" s="262"/>
      <c r="J1073" s="262"/>
      <c r="K1073" s="262"/>
      <c r="L1073" s="262"/>
      <c r="M1073" s="262"/>
      <c r="N1073" s="262"/>
      <c r="O1073" s="262"/>
      <c r="P1073" s="262"/>
      <c r="Q1073" s="262"/>
      <c r="R1073" s="262"/>
      <c r="S1073" s="262"/>
      <c r="T1073" s="262"/>
      <c r="U1073" s="262"/>
      <c r="V1073" s="262"/>
      <c r="W1073" s="262"/>
      <c r="X1073" s="262"/>
      <c r="Y1073" s="262"/>
      <c r="Z1073" s="262"/>
      <c r="AA1073" s="262"/>
      <c r="AB1073" s="262"/>
      <c r="AC1073" s="262"/>
      <c r="AD1073" s="262"/>
      <c r="AE1073" s="262"/>
      <c r="AF1073" s="262"/>
      <c r="AG1073" s="262"/>
      <c r="AH1073" s="262"/>
      <c r="AI1073" s="262"/>
      <c r="AJ1073" s="262"/>
      <c r="AK1073" s="262"/>
      <c r="AL1073" s="262"/>
      <c r="AM1073" s="262"/>
      <c r="AN1073" s="262"/>
      <c r="AO1073" s="262"/>
      <c r="AP1073" s="262"/>
      <c r="AQ1073" s="258"/>
    </row>
    <row r="1074" spans="3:44" outlineLevel="1">
      <c r="C1074" s="256"/>
      <c r="D1074" s="256"/>
      <c r="E1074" s="262"/>
      <c r="F1074" s="262"/>
      <c r="G1074" s="262"/>
      <c r="H1074" s="262"/>
      <c r="I1074" s="262"/>
      <c r="J1074" s="262"/>
      <c r="K1074" s="262"/>
      <c r="L1074" s="262"/>
      <c r="M1074" s="262"/>
      <c r="N1074" s="262"/>
      <c r="O1074" s="262"/>
      <c r="P1074" s="262"/>
      <c r="Q1074" s="262"/>
      <c r="R1074" s="262"/>
      <c r="S1074" s="262"/>
      <c r="T1074" s="262"/>
      <c r="U1074" s="262"/>
      <c r="V1074" s="262"/>
      <c r="W1074" s="262"/>
      <c r="X1074" s="262"/>
      <c r="Y1074" s="262"/>
      <c r="Z1074" s="262"/>
      <c r="AA1074" s="262"/>
      <c r="AB1074" s="262"/>
      <c r="AC1074" s="262"/>
      <c r="AD1074" s="262"/>
      <c r="AE1074" s="262"/>
      <c r="AF1074" s="262"/>
      <c r="AG1074" s="262"/>
      <c r="AH1074" s="262"/>
      <c r="AI1074" s="262"/>
      <c r="AJ1074" s="262"/>
      <c r="AK1074" s="262"/>
      <c r="AL1074" s="262"/>
      <c r="AM1074" s="262"/>
      <c r="AN1074" s="262"/>
      <c r="AO1074" s="262"/>
      <c r="AP1074" s="262"/>
      <c r="AQ1074" s="258"/>
    </row>
    <row r="1075" spans="3:44" outlineLevel="1">
      <c r="C1075" s="256"/>
      <c r="D1075" s="256"/>
      <c r="E1075" s="262"/>
      <c r="F1075" s="262"/>
      <c r="G1075" s="262"/>
      <c r="H1075" s="262"/>
      <c r="I1075" s="262"/>
      <c r="J1075" s="262"/>
      <c r="K1075" s="262"/>
      <c r="L1075" s="262"/>
      <c r="M1075" s="262"/>
      <c r="N1075" s="262"/>
      <c r="O1075" s="262"/>
      <c r="P1075" s="262"/>
      <c r="Q1075" s="262"/>
      <c r="R1075" s="262"/>
      <c r="S1075" s="262"/>
      <c r="T1075" s="262"/>
      <c r="U1075" s="262"/>
      <c r="V1075" s="262"/>
      <c r="W1075" s="262"/>
      <c r="X1075" s="262"/>
      <c r="Y1075" s="262"/>
      <c r="Z1075" s="262"/>
      <c r="AA1075" s="262"/>
      <c r="AB1075" s="262"/>
      <c r="AC1075" s="262"/>
      <c r="AD1075" s="262"/>
      <c r="AE1075" s="262"/>
      <c r="AF1075" s="262"/>
      <c r="AG1075" s="262"/>
      <c r="AH1075" s="262"/>
      <c r="AI1075" s="262"/>
      <c r="AJ1075" s="262"/>
      <c r="AK1075" s="262"/>
      <c r="AL1075" s="262"/>
      <c r="AM1075" s="262"/>
      <c r="AN1075" s="262"/>
      <c r="AO1075" s="262"/>
      <c r="AP1075" s="262"/>
      <c r="AQ1075" s="258"/>
    </row>
    <row r="1076" spans="3:44" outlineLevel="1">
      <c r="C1076" s="256"/>
      <c r="D1076" s="256"/>
      <c r="E1076" s="262"/>
      <c r="F1076" s="262"/>
      <c r="G1076" s="262"/>
      <c r="H1076" s="262"/>
      <c r="I1076" s="262"/>
      <c r="J1076" s="262"/>
      <c r="K1076" s="262"/>
      <c r="L1076" s="262"/>
      <c r="M1076" s="262"/>
      <c r="N1076" s="262"/>
      <c r="O1076" s="262"/>
      <c r="P1076" s="262"/>
      <c r="Q1076" s="262"/>
      <c r="R1076" s="262"/>
      <c r="S1076" s="262"/>
      <c r="T1076" s="262"/>
      <c r="U1076" s="262"/>
      <c r="V1076" s="262"/>
      <c r="W1076" s="262"/>
      <c r="X1076" s="262"/>
      <c r="Y1076" s="262"/>
      <c r="Z1076" s="262"/>
      <c r="AA1076" s="262"/>
      <c r="AB1076" s="262"/>
      <c r="AC1076" s="262"/>
      <c r="AD1076" s="262"/>
      <c r="AE1076" s="262"/>
      <c r="AF1076" s="262"/>
      <c r="AG1076" s="262"/>
      <c r="AH1076" s="262"/>
      <c r="AI1076" s="262"/>
      <c r="AJ1076" s="262"/>
      <c r="AK1076" s="262"/>
      <c r="AL1076" s="262"/>
      <c r="AM1076" s="262"/>
      <c r="AN1076" s="262"/>
      <c r="AO1076" s="262"/>
      <c r="AP1076" s="262"/>
      <c r="AQ1076" s="258"/>
    </row>
    <row r="1077" spans="3:44" outlineLevel="1">
      <c r="C1077" s="256"/>
      <c r="D1077" s="256"/>
      <c r="E1077" s="262"/>
      <c r="F1077" s="262"/>
      <c r="G1077" s="262"/>
      <c r="H1077" s="262"/>
      <c r="I1077" s="262"/>
      <c r="J1077" s="262"/>
      <c r="K1077" s="262"/>
      <c r="L1077" s="262"/>
      <c r="M1077" s="262"/>
      <c r="N1077" s="262"/>
      <c r="O1077" s="262"/>
      <c r="P1077" s="262"/>
      <c r="Q1077" s="262"/>
      <c r="R1077" s="262"/>
      <c r="S1077" s="262"/>
      <c r="T1077" s="262"/>
      <c r="U1077" s="262"/>
      <c r="V1077" s="262"/>
      <c r="W1077" s="262"/>
      <c r="X1077" s="262"/>
      <c r="Y1077" s="262"/>
      <c r="Z1077" s="262"/>
      <c r="AA1077" s="262"/>
      <c r="AB1077" s="262"/>
      <c r="AC1077" s="262"/>
      <c r="AD1077" s="262"/>
      <c r="AE1077" s="262"/>
      <c r="AF1077" s="262"/>
      <c r="AG1077" s="262"/>
      <c r="AH1077" s="262"/>
      <c r="AI1077" s="262"/>
      <c r="AJ1077" s="262"/>
      <c r="AK1077" s="262"/>
      <c r="AL1077" s="262"/>
      <c r="AM1077" s="262"/>
      <c r="AN1077" s="262"/>
      <c r="AO1077" s="262"/>
      <c r="AP1077" s="262"/>
      <c r="AQ1077" s="258"/>
    </row>
    <row r="1078" spans="3:44" outlineLevel="1">
      <c r="C1078" s="256"/>
      <c r="D1078" s="256"/>
      <c r="E1078" s="262"/>
      <c r="F1078" s="262"/>
      <c r="G1078" s="262"/>
      <c r="H1078" s="262"/>
      <c r="I1078" s="262"/>
      <c r="J1078" s="262"/>
      <c r="K1078" s="262"/>
      <c r="L1078" s="262"/>
      <c r="M1078" s="262"/>
      <c r="N1078" s="262"/>
      <c r="O1078" s="262"/>
      <c r="P1078" s="262"/>
      <c r="Q1078" s="262"/>
      <c r="R1078" s="262"/>
      <c r="S1078" s="262"/>
      <c r="T1078" s="262"/>
      <c r="U1078" s="262"/>
      <c r="V1078" s="262"/>
      <c r="W1078" s="262"/>
      <c r="X1078" s="262"/>
      <c r="Y1078" s="262"/>
      <c r="Z1078" s="262"/>
      <c r="AA1078" s="262"/>
      <c r="AB1078" s="262"/>
      <c r="AC1078" s="262"/>
      <c r="AD1078" s="262"/>
      <c r="AE1078" s="262"/>
      <c r="AF1078" s="262"/>
      <c r="AG1078" s="262"/>
      <c r="AH1078" s="262"/>
      <c r="AI1078" s="262"/>
      <c r="AJ1078" s="262"/>
      <c r="AK1078" s="262"/>
      <c r="AL1078" s="262"/>
      <c r="AM1078" s="262"/>
      <c r="AN1078" s="262"/>
      <c r="AO1078" s="262"/>
      <c r="AP1078" s="262"/>
      <c r="AQ1078" s="258"/>
    </row>
    <row r="1079" spans="3:44" outlineLevel="1">
      <c r="C1079" s="256"/>
      <c r="D1079" s="256"/>
      <c r="E1079" s="262"/>
      <c r="F1079" s="262"/>
      <c r="G1079" s="262"/>
      <c r="H1079" s="262"/>
      <c r="I1079" s="262"/>
      <c r="J1079" s="262"/>
      <c r="K1079" s="262"/>
      <c r="L1079" s="262"/>
      <c r="M1079" s="262"/>
      <c r="N1079" s="262"/>
      <c r="O1079" s="262"/>
      <c r="P1079" s="262"/>
      <c r="Q1079" s="262"/>
      <c r="R1079" s="262"/>
      <c r="S1079" s="262"/>
      <c r="T1079" s="262"/>
      <c r="U1079" s="262"/>
      <c r="V1079" s="262"/>
      <c r="W1079" s="262"/>
      <c r="X1079" s="262"/>
      <c r="Y1079" s="262"/>
      <c r="Z1079" s="262"/>
      <c r="AA1079" s="262"/>
      <c r="AB1079" s="262"/>
      <c r="AC1079" s="262"/>
      <c r="AD1079" s="262"/>
      <c r="AE1079" s="262"/>
      <c r="AF1079" s="262"/>
      <c r="AG1079" s="262"/>
      <c r="AH1079" s="262"/>
      <c r="AI1079" s="262"/>
      <c r="AJ1079" s="262"/>
      <c r="AK1079" s="262"/>
      <c r="AL1079" s="262"/>
      <c r="AM1079" s="262"/>
      <c r="AN1079" s="262"/>
      <c r="AO1079" s="262"/>
      <c r="AP1079" s="262"/>
      <c r="AQ1079" s="258"/>
    </row>
    <row r="1080" spans="3:44" outlineLevel="1">
      <c r="C1080" s="256"/>
      <c r="D1080" s="256"/>
      <c r="E1080" s="262"/>
      <c r="F1080" s="262"/>
      <c r="G1080" s="262"/>
      <c r="H1080" s="262"/>
      <c r="I1080" s="262"/>
      <c r="J1080" s="262"/>
      <c r="K1080" s="262"/>
      <c r="L1080" s="262"/>
      <c r="M1080" s="262"/>
      <c r="N1080" s="262"/>
      <c r="O1080" s="262"/>
      <c r="P1080" s="262"/>
      <c r="Q1080" s="262"/>
      <c r="R1080" s="262"/>
      <c r="S1080" s="262"/>
      <c r="T1080" s="262"/>
      <c r="U1080" s="262"/>
      <c r="V1080" s="262"/>
      <c r="W1080" s="262"/>
      <c r="X1080" s="262"/>
      <c r="Y1080" s="262"/>
      <c r="Z1080" s="262"/>
      <c r="AA1080" s="262"/>
      <c r="AB1080" s="262"/>
      <c r="AC1080" s="262"/>
      <c r="AD1080" s="262"/>
      <c r="AE1080" s="262"/>
      <c r="AF1080" s="262"/>
      <c r="AG1080" s="262"/>
      <c r="AH1080" s="262"/>
      <c r="AI1080" s="262"/>
      <c r="AJ1080" s="262"/>
      <c r="AK1080" s="262"/>
      <c r="AL1080" s="262"/>
      <c r="AM1080" s="262"/>
      <c r="AN1080" s="262"/>
      <c r="AO1080" s="262"/>
      <c r="AP1080" s="262"/>
      <c r="AQ1080" s="258"/>
    </row>
    <row r="1081" spans="3:44" outlineLevel="1">
      <c r="C1081" s="256"/>
      <c r="D1081" s="256"/>
      <c r="E1081" s="262"/>
      <c r="F1081" s="262"/>
      <c r="G1081" s="262"/>
      <c r="H1081" s="262"/>
      <c r="I1081" s="262"/>
      <c r="J1081" s="262"/>
      <c r="K1081" s="262"/>
      <c r="L1081" s="262"/>
      <c r="M1081" s="262"/>
      <c r="N1081" s="262"/>
      <c r="O1081" s="262"/>
      <c r="P1081" s="262"/>
      <c r="Q1081" s="262"/>
      <c r="R1081" s="262"/>
      <c r="S1081" s="262"/>
      <c r="T1081" s="262"/>
      <c r="U1081" s="262"/>
      <c r="V1081" s="262"/>
      <c r="W1081" s="262"/>
      <c r="X1081" s="262"/>
      <c r="Y1081" s="262"/>
      <c r="Z1081" s="262"/>
      <c r="AA1081" s="262"/>
      <c r="AB1081" s="262"/>
      <c r="AC1081" s="262"/>
      <c r="AD1081" s="262"/>
      <c r="AE1081" s="262"/>
      <c r="AF1081" s="262"/>
      <c r="AG1081" s="262"/>
      <c r="AH1081" s="262"/>
      <c r="AI1081" s="262"/>
      <c r="AJ1081" s="262"/>
      <c r="AK1081" s="262"/>
      <c r="AL1081" s="262"/>
      <c r="AM1081" s="262"/>
      <c r="AN1081" s="262"/>
      <c r="AO1081" s="262"/>
      <c r="AP1081" s="262"/>
      <c r="AQ1081" s="258"/>
    </row>
    <row r="1082" spans="3:44" outlineLevel="1">
      <c r="C1082" s="256"/>
      <c r="D1082" s="256"/>
      <c r="E1082" s="262"/>
      <c r="F1082" s="262"/>
      <c r="G1082" s="262"/>
      <c r="H1082" s="262"/>
      <c r="I1082" s="262"/>
      <c r="J1082" s="262"/>
      <c r="K1082" s="262"/>
      <c r="L1082" s="262"/>
      <c r="M1082" s="262"/>
      <c r="N1082" s="262"/>
      <c r="O1082" s="262"/>
      <c r="P1082" s="262"/>
      <c r="Q1082" s="262"/>
      <c r="R1082" s="262"/>
      <c r="S1082" s="262"/>
      <c r="T1082" s="262"/>
      <c r="U1082" s="262"/>
      <c r="V1082" s="262"/>
      <c r="W1082" s="262"/>
      <c r="X1082" s="262"/>
      <c r="Y1082" s="262"/>
      <c r="Z1082" s="262"/>
      <c r="AA1082" s="262"/>
      <c r="AB1082" s="262"/>
      <c r="AC1082" s="262"/>
      <c r="AD1082" s="262"/>
      <c r="AE1082" s="262"/>
      <c r="AF1082" s="262"/>
      <c r="AG1082" s="262"/>
      <c r="AH1082" s="262"/>
      <c r="AI1082" s="262"/>
      <c r="AJ1082" s="262"/>
      <c r="AK1082" s="262"/>
      <c r="AL1082" s="262"/>
      <c r="AM1082" s="262"/>
      <c r="AN1082" s="262"/>
      <c r="AO1082" s="262"/>
      <c r="AP1082" s="262"/>
      <c r="AQ1082" s="258"/>
    </row>
    <row r="1083" spans="3:44" outlineLevel="1">
      <c r="C1083" s="256"/>
      <c r="D1083" s="256"/>
      <c r="E1083" s="262"/>
      <c r="F1083" s="262"/>
      <c r="G1083" s="262"/>
      <c r="H1083" s="262"/>
      <c r="I1083" s="262"/>
      <c r="J1083" s="262"/>
      <c r="K1083" s="262"/>
      <c r="L1083" s="262"/>
      <c r="M1083" s="262"/>
      <c r="N1083" s="262"/>
      <c r="O1083" s="262"/>
      <c r="P1083" s="262"/>
      <c r="Q1083" s="262"/>
      <c r="R1083" s="262"/>
      <c r="S1083" s="262"/>
      <c r="T1083" s="262"/>
      <c r="U1083" s="262"/>
      <c r="V1083" s="262"/>
      <c r="W1083" s="262"/>
      <c r="X1083" s="262"/>
      <c r="Y1083" s="262"/>
      <c r="Z1083" s="262"/>
      <c r="AA1083" s="262"/>
      <c r="AB1083" s="262"/>
      <c r="AC1083" s="262"/>
      <c r="AD1083" s="262"/>
      <c r="AE1083" s="262"/>
      <c r="AF1083" s="262"/>
      <c r="AG1083" s="262"/>
      <c r="AH1083" s="262"/>
      <c r="AI1083" s="262"/>
      <c r="AJ1083" s="262"/>
      <c r="AK1083" s="262"/>
      <c r="AL1083" s="262"/>
      <c r="AM1083" s="262"/>
      <c r="AN1083" s="262"/>
      <c r="AO1083" s="262"/>
      <c r="AP1083" s="262"/>
      <c r="AQ1083" s="258"/>
    </row>
    <row r="1084" spans="3:44" outlineLevel="1">
      <c r="C1084" s="256"/>
      <c r="D1084" s="256"/>
      <c r="E1084" s="262"/>
      <c r="F1084" s="262"/>
      <c r="G1084" s="262"/>
      <c r="H1084" s="262"/>
      <c r="I1084" s="262"/>
      <c r="J1084" s="262"/>
      <c r="K1084" s="262"/>
      <c r="L1084" s="262"/>
      <c r="M1084" s="262"/>
      <c r="N1084" s="262"/>
      <c r="O1084" s="262"/>
      <c r="P1084" s="262"/>
      <c r="Q1084" s="262"/>
      <c r="R1084" s="262"/>
      <c r="S1084" s="262"/>
      <c r="T1084" s="262"/>
      <c r="U1084" s="262"/>
      <c r="V1084" s="262"/>
      <c r="W1084" s="262"/>
      <c r="X1084" s="262"/>
      <c r="Y1084" s="262"/>
      <c r="Z1084" s="262"/>
      <c r="AA1084" s="262"/>
      <c r="AB1084" s="262"/>
      <c r="AC1084" s="262"/>
      <c r="AD1084" s="262"/>
      <c r="AE1084" s="262"/>
      <c r="AF1084" s="262"/>
      <c r="AG1084" s="262"/>
      <c r="AH1084" s="262"/>
      <c r="AI1084" s="262"/>
      <c r="AJ1084" s="262"/>
      <c r="AK1084" s="262"/>
      <c r="AL1084" s="262"/>
      <c r="AM1084" s="262"/>
      <c r="AN1084" s="262"/>
      <c r="AO1084" s="262"/>
      <c r="AP1084" s="262"/>
      <c r="AQ1084" s="258"/>
    </row>
    <row r="1085" spans="3:44" outlineLevel="1">
      <c r="C1085" s="256"/>
      <c r="D1085" s="257"/>
      <c r="E1085" s="255"/>
      <c r="F1085" s="255"/>
      <c r="G1085" s="255"/>
      <c r="H1085" s="255"/>
      <c r="I1085" s="255"/>
      <c r="J1085" s="255"/>
      <c r="K1085" s="255"/>
      <c r="L1085" s="255"/>
      <c r="M1085" s="255"/>
      <c r="N1085" s="255"/>
      <c r="O1085" s="255"/>
      <c r="P1085" s="255"/>
      <c r="Q1085" s="255"/>
      <c r="R1085" s="255"/>
      <c r="S1085" s="255"/>
      <c r="T1085" s="255"/>
      <c r="U1085" s="255"/>
      <c r="V1085" s="255"/>
      <c r="W1085" s="172"/>
    </row>
    <row r="1086" spans="3:44" outlineLevel="1"/>
    <row r="1087" spans="3:44" outlineLevel="1">
      <c r="C1087" s="256"/>
      <c r="D1087" s="256"/>
      <c r="E1087" s="256"/>
      <c r="F1087" s="256"/>
      <c r="G1087" s="256"/>
      <c r="H1087" s="256"/>
      <c r="I1087" s="256"/>
      <c r="J1087" s="256"/>
      <c r="K1087" s="256"/>
      <c r="L1087" s="256"/>
      <c r="M1087" s="256"/>
      <c r="N1087" s="256"/>
      <c r="O1087" s="256"/>
      <c r="P1087" s="256"/>
      <c r="Q1087" s="256"/>
      <c r="R1087" s="256"/>
      <c r="S1087" s="256"/>
      <c r="T1087" s="256"/>
      <c r="U1087" s="256"/>
      <c r="V1087" s="256"/>
      <c r="W1087" s="256"/>
      <c r="X1087" s="256"/>
      <c r="Y1087" s="256"/>
      <c r="Z1087" s="256"/>
      <c r="AA1087" s="256"/>
      <c r="AB1087" s="256"/>
      <c r="AC1087" s="256"/>
      <c r="AD1087" s="256"/>
      <c r="AE1087" s="256"/>
      <c r="AF1087" s="256"/>
      <c r="AG1087" s="256"/>
      <c r="AH1087" s="256"/>
      <c r="AI1087" s="256"/>
      <c r="AJ1087" s="256"/>
      <c r="AK1087" s="256"/>
      <c r="AL1087" s="256"/>
      <c r="AM1087" s="256"/>
      <c r="AN1087" s="256"/>
      <c r="AO1087" s="256"/>
      <c r="AP1087" s="256"/>
      <c r="AQ1087" s="256"/>
    </row>
    <row r="1088" spans="3:44" outlineLevel="1">
      <c r="C1088" s="256"/>
      <c r="D1088" s="256"/>
      <c r="E1088" s="256"/>
      <c r="F1088" s="256"/>
      <c r="G1088" s="256"/>
      <c r="H1088" s="256"/>
      <c r="I1088" s="256"/>
      <c r="J1088" s="256"/>
      <c r="K1088" s="256"/>
      <c r="L1088" s="256"/>
      <c r="M1088" s="256"/>
      <c r="N1088" s="256"/>
      <c r="O1088" s="256"/>
      <c r="P1088" s="256"/>
      <c r="Q1088" s="256"/>
      <c r="R1088" s="256"/>
      <c r="S1088" s="256"/>
      <c r="T1088" s="256"/>
      <c r="U1088" s="256"/>
      <c r="V1088" s="256"/>
      <c r="W1088" s="256"/>
      <c r="X1088" s="256"/>
      <c r="Y1088" s="256"/>
      <c r="Z1088" s="256"/>
      <c r="AA1088" s="256"/>
      <c r="AB1088" s="256"/>
      <c r="AC1088" s="256"/>
      <c r="AD1088" s="256"/>
      <c r="AE1088" s="256"/>
      <c r="AF1088" s="256"/>
      <c r="AG1088" s="256"/>
      <c r="AH1088" s="256"/>
      <c r="AI1088" s="256"/>
      <c r="AJ1088" s="256"/>
      <c r="AK1088" s="256"/>
      <c r="AL1088" s="256"/>
      <c r="AM1088" s="256"/>
      <c r="AN1088" s="256"/>
      <c r="AO1088" s="256"/>
      <c r="AP1088" s="256"/>
      <c r="AQ1088" s="256"/>
      <c r="AR1088" s="258"/>
    </row>
    <row r="1089" spans="3:46" outlineLevel="1">
      <c r="C1089" s="256"/>
      <c r="D1089" s="259"/>
      <c r="E1089" s="262"/>
      <c r="F1089" s="262"/>
      <c r="G1089" s="262"/>
      <c r="H1089" s="262"/>
      <c r="I1089" s="262"/>
      <c r="J1089" s="262"/>
      <c r="K1089" s="262"/>
      <c r="L1089" s="262"/>
      <c r="M1089" s="262"/>
      <c r="N1089" s="262"/>
      <c r="O1089" s="262"/>
      <c r="P1089" s="262"/>
      <c r="Q1089" s="262"/>
      <c r="R1089" s="262"/>
      <c r="S1089" s="262"/>
      <c r="T1089" s="262"/>
      <c r="U1089" s="262"/>
      <c r="V1089" s="262"/>
      <c r="W1089" s="262"/>
      <c r="X1089" s="262"/>
      <c r="Y1089" s="262"/>
      <c r="Z1089" s="262"/>
      <c r="AA1089" s="262"/>
      <c r="AB1089" s="262"/>
      <c r="AC1089" s="262"/>
      <c r="AD1089" s="262"/>
      <c r="AE1089" s="262"/>
      <c r="AF1089" s="262"/>
      <c r="AG1089" s="262"/>
      <c r="AH1089" s="262"/>
      <c r="AI1089" s="262"/>
      <c r="AJ1089" s="262"/>
      <c r="AK1089" s="262"/>
      <c r="AL1089" s="262"/>
      <c r="AM1089" s="262"/>
      <c r="AN1089" s="262"/>
      <c r="AO1089" s="262"/>
      <c r="AP1089" s="262"/>
      <c r="AQ1089" s="262"/>
      <c r="AR1089" s="258"/>
      <c r="AT1089" s="261"/>
    </row>
    <row r="1090" spans="3:46" outlineLevel="1">
      <c r="C1090" s="256"/>
      <c r="D1090" s="256"/>
      <c r="E1090" s="262"/>
      <c r="F1090" s="262"/>
      <c r="G1090" s="262"/>
      <c r="H1090" s="262"/>
      <c r="I1090" s="262"/>
      <c r="J1090" s="262"/>
      <c r="K1090" s="262"/>
      <c r="L1090" s="262"/>
      <c r="M1090" s="262"/>
      <c r="N1090" s="262"/>
      <c r="O1090" s="262"/>
      <c r="P1090" s="262"/>
      <c r="Q1090" s="262"/>
      <c r="R1090" s="262"/>
      <c r="S1090" s="262"/>
      <c r="T1090" s="262"/>
      <c r="U1090" s="262"/>
      <c r="V1090" s="262"/>
      <c r="W1090" s="262"/>
      <c r="X1090" s="262"/>
      <c r="Y1090" s="262"/>
      <c r="Z1090" s="262"/>
      <c r="AA1090" s="262"/>
      <c r="AB1090" s="262"/>
      <c r="AC1090" s="262"/>
      <c r="AD1090" s="262"/>
      <c r="AE1090" s="262"/>
      <c r="AF1090" s="262"/>
      <c r="AG1090" s="262"/>
      <c r="AH1090" s="262"/>
      <c r="AI1090" s="262"/>
      <c r="AJ1090" s="262"/>
      <c r="AK1090" s="262"/>
      <c r="AL1090" s="262"/>
      <c r="AM1090" s="262"/>
      <c r="AN1090" s="262"/>
      <c r="AO1090" s="262"/>
      <c r="AP1090" s="262"/>
      <c r="AQ1090" s="262"/>
      <c r="AR1090" s="258"/>
    </row>
    <row r="1091" spans="3:46" outlineLevel="1">
      <c r="C1091" s="256"/>
      <c r="D1091" s="256"/>
      <c r="E1091" s="256"/>
      <c r="F1091" s="262"/>
      <c r="G1091" s="262"/>
      <c r="H1091" s="262"/>
      <c r="I1091" s="262"/>
      <c r="J1091" s="262"/>
      <c r="K1091" s="262"/>
      <c r="L1091" s="262"/>
      <c r="M1091" s="262"/>
      <c r="N1091" s="262"/>
      <c r="O1091" s="262"/>
      <c r="P1091" s="262"/>
      <c r="Q1091" s="262"/>
      <c r="R1091" s="262"/>
      <c r="S1091" s="262"/>
      <c r="T1091" s="262"/>
      <c r="U1091" s="262"/>
      <c r="V1091" s="262"/>
      <c r="W1091" s="262"/>
      <c r="X1091" s="262"/>
      <c r="Y1091" s="262"/>
      <c r="Z1091" s="262"/>
      <c r="AA1091" s="262"/>
      <c r="AB1091" s="262"/>
      <c r="AC1091" s="262"/>
      <c r="AD1091" s="262"/>
      <c r="AE1091" s="262"/>
      <c r="AF1091" s="262"/>
      <c r="AG1091" s="262"/>
      <c r="AH1091" s="262"/>
      <c r="AI1091" s="262"/>
      <c r="AJ1091" s="262"/>
      <c r="AK1091" s="262"/>
      <c r="AL1091" s="262"/>
      <c r="AM1091" s="262"/>
      <c r="AN1091" s="262"/>
      <c r="AO1091" s="262"/>
      <c r="AP1091" s="262"/>
      <c r="AQ1091" s="262"/>
      <c r="AR1091" s="258"/>
    </row>
    <row r="1092" spans="3:46" outlineLevel="1">
      <c r="C1092" s="256"/>
      <c r="D1092" s="256"/>
      <c r="E1092" s="262"/>
      <c r="F1092" s="262"/>
      <c r="G1092" s="262"/>
      <c r="H1092" s="262"/>
      <c r="I1092" s="262"/>
      <c r="J1092" s="262"/>
      <c r="K1092" s="262"/>
      <c r="L1092" s="262"/>
      <c r="M1092" s="262"/>
      <c r="N1092" s="262"/>
      <c r="O1092" s="262"/>
      <c r="P1092" s="262"/>
      <c r="Q1092" s="262"/>
      <c r="R1092" s="262"/>
      <c r="S1092" s="262"/>
      <c r="T1092" s="262"/>
      <c r="U1092" s="262"/>
      <c r="V1092" s="262"/>
      <c r="W1092" s="262"/>
      <c r="X1092" s="262"/>
      <c r="Y1092" s="262"/>
      <c r="Z1092" s="262"/>
      <c r="AA1092" s="262"/>
      <c r="AB1092" s="262"/>
      <c r="AC1092" s="262"/>
      <c r="AD1092" s="262"/>
      <c r="AE1092" s="262"/>
      <c r="AF1092" s="262"/>
      <c r="AG1092" s="262"/>
      <c r="AH1092" s="262"/>
      <c r="AI1092" s="262"/>
      <c r="AJ1092" s="262"/>
      <c r="AK1092" s="262"/>
      <c r="AL1092" s="262"/>
      <c r="AM1092" s="262"/>
      <c r="AN1092" s="262"/>
      <c r="AO1092" s="262"/>
      <c r="AP1092" s="262"/>
      <c r="AQ1092" s="262"/>
      <c r="AR1092" s="258"/>
    </row>
    <row r="1093" spans="3:46" outlineLevel="1">
      <c r="C1093" s="256"/>
      <c r="D1093" s="256"/>
      <c r="E1093" s="262"/>
      <c r="F1093" s="262"/>
      <c r="G1093" s="262"/>
      <c r="H1093" s="262"/>
      <c r="I1093" s="262"/>
      <c r="J1093" s="262"/>
      <c r="K1093" s="262"/>
      <c r="L1093" s="262"/>
      <c r="M1093" s="262"/>
      <c r="N1093" s="262"/>
      <c r="O1093" s="262"/>
      <c r="P1093" s="262"/>
      <c r="Q1093" s="262"/>
      <c r="R1093" s="262"/>
      <c r="S1093" s="262"/>
      <c r="T1093" s="262"/>
      <c r="U1093" s="262"/>
      <c r="V1093" s="262"/>
      <c r="W1093" s="262"/>
      <c r="X1093" s="262"/>
      <c r="Y1093" s="262"/>
      <c r="Z1093" s="262"/>
      <c r="AA1093" s="262"/>
      <c r="AB1093" s="262"/>
      <c r="AC1093" s="262"/>
      <c r="AD1093" s="262"/>
      <c r="AE1093" s="262"/>
      <c r="AF1093" s="262"/>
      <c r="AG1093" s="262"/>
      <c r="AH1093" s="262"/>
      <c r="AI1093" s="262"/>
      <c r="AJ1093" s="262"/>
      <c r="AK1093" s="262"/>
      <c r="AL1093" s="262"/>
      <c r="AM1093" s="262"/>
      <c r="AN1093" s="262"/>
      <c r="AO1093" s="262"/>
      <c r="AP1093" s="262"/>
      <c r="AQ1093" s="262"/>
      <c r="AR1093" s="258"/>
    </row>
    <row r="1094" spans="3:46" outlineLevel="1">
      <c r="C1094" s="256"/>
      <c r="D1094" s="256"/>
      <c r="E1094" s="262"/>
      <c r="F1094" s="262"/>
      <c r="G1094" s="262"/>
      <c r="H1094" s="262"/>
      <c r="I1094" s="262"/>
      <c r="J1094" s="262"/>
      <c r="K1094" s="262"/>
      <c r="L1094" s="262"/>
      <c r="M1094" s="262"/>
      <c r="N1094" s="262"/>
      <c r="O1094" s="262"/>
      <c r="P1094" s="262"/>
      <c r="Q1094" s="262"/>
      <c r="R1094" s="262"/>
      <c r="S1094" s="262"/>
      <c r="T1094" s="262"/>
      <c r="U1094" s="262"/>
      <c r="V1094" s="262"/>
      <c r="W1094" s="262"/>
      <c r="X1094" s="262"/>
      <c r="Y1094" s="262"/>
      <c r="Z1094" s="262"/>
      <c r="AA1094" s="262"/>
      <c r="AB1094" s="262"/>
      <c r="AC1094" s="262"/>
      <c r="AD1094" s="262"/>
      <c r="AE1094" s="262"/>
      <c r="AF1094" s="262"/>
      <c r="AG1094" s="262"/>
      <c r="AH1094" s="262"/>
      <c r="AI1094" s="262"/>
      <c r="AJ1094" s="262"/>
      <c r="AK1094" s="262"/>
      <c r="AL1094" s="262"/>
      <c r="AM1094" s="262"/>
      <c r="AN1094" s="262"/>
      <c r="AO1094" s="262"/>
      <c r="AP1094" s="262"/>
      <c r="AQ1094" s="262"/>
      <c r="AR1094" s="258"/>
    </row>
    <row r="1095" spans="3:46" outlineLevel="1">
      <c r="C1095" s="256"/>
      <c r="D1095" s="256"/>
      <c r="E1095" s="262"/>
      <c r="F1095" s="262"/>
      <c r="G1095" s="262"/>
      <c r="H1095" s="262"/>
      <c r="I1095" s="262"/>
      <c r="J1095" s="262"/>
      <c r="K1095" s="262"/>
      <c r="L1095" s="262"/>
      <c r="M1095" s="262"/>
      <c r="N1095" s="262"/>
      <c r="O1095" s="262"/>
      <c r="P1095" s="262"/>
      <c r="Q1095" s="262"/>
      <c r="R1095" s="262"/>
      <c r="S1095" s="262"/>
      <c r="T1095" s="262"/>
      <c r="U1095" s="262"/>
      <c r="V1095" s="262"/>
      <c r="W1095" s="262"/>
      <c r="X1095" s="262"/>
      <c r="Y1095" s="262"/>
      <c r="Z1095" s="262"/>
      <c r="AA1095" s="262"/>
      <c r="AB1095" s="262"/>
      <c r="AC1095" s="262"/>
      <c r="AD1095" s="262"/>
      <c r="AE1095" s="262"/>
      <c r="AF1095" s="262"/>
      <c r="AG1095" s="262"/>
      <c r="AH1095" s="262"/>
      <c r="AI1095" s="262"/>
      <c r="AJ1095" s="262"/>
      <c r="AK1095" s="262"/>
      <c r="AL1095" s="262"/>
      <c r="AM1095" s="262"/>
      <c r="AN1095" s="262"/>
      <c r="AO1095" s="262"/>
      <c r="AP1095" s="262"/>
      <c r="AQ1095" s="262"/>
      <c r="AR1095" s="258"/>
    </row>
    <row r="1096" spans="3:46" outlineLevel="1">
      <c r="C1096" s="256"/>
      <c r="D1096" s="256"/>
      <c r="E1096" s="262"/>
      <c r="F1096" s="262"/>
      <c r="G1096" s="262"/>
      <c r="H1096" s="262"/>
      <c r="I1096" s="262"/>
      <c r="J1096" s="262"/>
      <c r="K1096" s="262"/>
      <c r="L1096" s="262"/>
      <c r="M1096" s="262"/>
      <c r="N1096" s="262"/>
      <c r="O1096" s="262"/>
      <c r="P1096" s="262"/>
      <c r="Q1096" s="262"/>
      <c r="R1096" s="262"/>
      <c r="S1096" s="262"/>
      <c r="T1096" s="262"/>
      <c r="U1096" s="262"/>
      <c r="V1096" s="262"/>
      <c r="W1096" s="262"/>
      <c r="X1096" s="262"/>
      <c r="Y1096" s="262"/>
      <c r="Z1096" s="262"/>
      <c r="AA1096" s="262"/>
      <c r="AB1096" s="262"/>
      <c r="AC1096" s="262"/>
      <c r="AD1096" s="262"/>
      <c r="AE1096" s="262"/>
      <c r="AF1096" s="262"/>
      <c r="AG1096" s="262"/>
      <c r="AH1096" s="262"/>
      <c r="AI1096" s="262"/>
      <c r="AJ1096" s="262"/>
      <c r="AK1096" s="262"/>
      <c r="AL1096" s="262"/>
      <c r="AM1096" s="262"/>
      <c r="AN1096" s="262"/>
      <c r="AO1096" s="262"/>
      <c r="AP1096" s="262"/>
      <c r="AQ1096" s="262"/>
      <c r="AR1096" s="258"/>
    </row>
    <row r="1097" spans="3:46" outlineLevel="1">
      <c r="C1097" s="256"/>
      <c r="D1097" s="256"/>
      <c r="E1097" s="262"/>
      <c r="F1097" s="262"/>
      <c r="G1097" s="262"/>
      <c r="H1097" s="262"/>
      <c r="I1097" s="262"/>
      <c r="J1097" s="262"/>
      <c r="K1097" s="262"/>
      <c r="L1097" s="262"/>
      <c r="M1097" s="262"/>
      <c r="N1097" s="262"/>
      <c r="O1097" s="262"/>
      <c r="P1097" s="262"/>
      <c r="Q1097" s="262"/>
      <c r="R1097" s="262"/>
      <c r="S1097" s="262"/>
      <c r="T1097" s="262"/>
      <c r="U1097" s="262"/>
      <c r="V1097" s="262"/>
      <c r="W1097" s="262"/>
      <c r="X1097" s="262"/>
      <c r="Y1097" s="262"/>
      <c r="Z1097" s="262"/>
      <c r="AA1097" s="262"/>
      <c r="AB1097" s="262"/>
      <c r="AC1097" s="262"/>
      <c r="AD1097" s="262"/>
      <c r="AE1097" s="262"/>
      <c r="AF1097" s="262"/>
      <c r="AG1097" s="262"/>
      <c r="AH1097" s="262"/>
      <c r="AI1097" s="262"/>
      <c r="AJ1097" s="262"/>
      <c r="AK1097" s="262"/>
      <c r="AL1097" s="262"/>
      <c r="AM1097" s="262"/>
      <c r="AN1097" s="262"/>
      <c r="AO1097" s="262"/>
      <c r="AP1097" s="262"/>
      <c r="AQ1097" s="262"/>
      <c r="AR1097" s="258"/>
    </row>
    <row r="1098" spans="3:46" outlineLevel="1">
      <c r="C1098" s="256"/>
      <c r="D1098" s="256"/>
      <c r="E1098" s="262"/>
      <c r="F1098" s="262"/>
      <c r="G1098" s="262"/>
      <c r="H1098" s="262"/>
      <c r="I1098" s="262"/>
      <c r="J1098" s="262"/>
      <c r="K1098" s="262"/>
      <c r="L1098" s="262"/>
      <c r="M1098" s="262"/>
      <c r="N1098" s="262"/>
      <c r="O1098" s="262"/>
      <c r="P1098" s="262"/>
      <c r="Q1098" s="262"/>
      <c r="R1098" s="262"/>
      <c r="S1098" s="262"/>
      <c r="T1098" s="262"/>
      <c r="U1098" s="262"/>
      <c r="V1098" s="262"/>
      <c r="W1098" s="262"/>
      <c r="X1098" s="262"/>
      <c r="Y1098" s="262"/>
      <c r="Z1098" s="262"/>
      <c r="AA1098" s="262"/>
      <c r="AB1098" s="262"/>
      <c r="AC1098" s="262"/>
      <c r="AD1098" s="262"/>
      <c r="AE1098" s="262"/>
      <c r="AF1098" s="262"/>
      <c r="AG1098" s="262"/>
      <c r="AH1098" s="262"/>
      <c r="AI1098" s="262"/>
      <c r="AJ1098" s="262"/>
      <c r="AK1098" s="262"/>
      <c r="AL1098" s="262"/>
      <c r="AM1098" s="262"/>
      <c r="AN1098" s="262"/>
      <c r="AO1098" s="262"/>
      <c r="AP1098" s="262"/>
      <c r="AQ1098" s="262"/>
      <c r="AR1098" s="258"/>
    </row>
    <row r="1099" spans="3:46" outlineLevel="1">
      <c r="C1099" s="256"/>
      <c r="D1099" s="256"/>
      <c r="E1099" s="262"/>
      <c r="F1099" s="262"/>
      <c r="G1099" s="262"/>
      <c r="H1099" s="262"/>
      <c r="I1099" s="262"/>
      <c r="J1099" s="262"/>
      <c r="K1099" s="262"/>
      <c r="L1099" s="262"/>
      <c r="M1099" s="262"/>
      <c r="N1099" s="262"/>
      <c r="O1099" s="262"/>
      <c r="P1099" s="262"/>
      <c r="Q1099" s="262"/>
      <c r="R1099" s="262"/>
      <c r="S1099" s="262"/>
      <c r="T1099" s="262"/>
      <c r="U1099" s="262"/>
      <c r="V1099" s="262"/>
      <c r="W1099" s="262"/>
      <c r="X1099" s="262"/>
      <c r="Y1099" s="262"/>
      <c r="Z1099" s="262"/>
      <c r="AA1099" s="262"/>
      <c r="AB1099" s="262"/>
      <c r="AC1099" s="262"/>
      <c r="AD1099" s="262"/>
      <c r="AE1099" s="262"/>
      <c r="AF1099" s="262"/>
      <c r="AG1099" s="262"/>
      <c r="AH1099" s="262"/>
      <c r="AI1099" s="262"/>
      <c r="AJ1099" s="262"/>
      <c r="AK1099" s="262"/>
      <c r="AL1099" s="262"/>
      <c r="AM1099" s="262"/>
      <c r="AN1099" s="262"/>
      <c r="AO1099" s="262"/>
      <c r="AP1099" s="262"/>
      <c r="AQ1099" s="262"/>
      <c r="AR1099" s="258"/>
    </row>
    <row r="1100" spans="3:46" outlineLevel="1">
      <c r="C1100" s="256"/>
      <c r="D1100" s="256"/>
      <c r="E1100" s="262"/>
      <c r="F1100" s="262"/>
      <c r="G1100" s="262"/>
      <c r="H1100" s="262"/>
      <c r="I1100" s="262"/>
      <c r="J1100" s="262"/>
      <c r="K1100" s="262"/>
      <c r="L1100" s="262"/>
      <c r="M1100" s="262"/>
      <c r="N1100" s="262"/>
      <c r="O1100" s="262"/>
      <c r="P1100" s="262"/>
      <c r="Q1100" s="262"/>
      <c r="R1100" s="262"/>
      <c r="S1100" s="262"/>
      <c r="T1100" s="262"/>
      <c r="U1100" s="262"/>
      <c r="V1100" s="262"/>
      <c r="W1100" s="262"/>
      <c r="X1100" s="262"/>
      <c r="Y1100" s="262"/>
      <c r="Z1100" s="262"/>
      <c r="AA1100" s="262"/>
      <c r="AB1100" s="262"/>
      <c r="AC1100" s="262"/>
      <c r="AD1100" s="262"/>
      <c r="AE1100" s="262"/>
      <c r="AF1100" s="262"/>
      <c r="AG1100" s="262"/>
      <c r="AH1100" s="262"/>
      <c r="AI1100" s="262"/>
      <c r="AJ1100" s="262"/>
      <c r="AK1100" s="262"/>
      <c r="AL1100" s="262"/>
      <c r="AM1100" s="262"/>
      <c r="AN1100" s="262"/>
      <c r="AO1100" s="262"/>
      <c r="AP1100" s="262"/>
      <c r="AQ1100" s="262"/>
      <c r="AR1100" s="258"/>
    </row>
    <row r="1101" spans="3:46" outlineLevel="1">
      <c r="C1101" s="256"/>
      <c r="D1101" s="256"/>
      <c r="E1101" s="262"/>
      <c r="F1101" s="262"/>
      <c r="G1101" s="262"/>
      <c r="H1101" s="262"/>
      <c r="I1101" s="262"/>
      <c r="J1101" s="262"/>
      <c r="K1101" s="262"/>
      <c r="L1101" s="262"/>
      <c r="M1101" s="262"/>
      <c r="N1101" s="262"/>
      <c r="O1101" s="262"/>
      <c r="P1101" s="262"/>
      <c r="Q1101" s="262"/>
      <c r="R1101" s="262"/>
      <c r="S1101" s="262"/>
      <c r="T1101" s="262"/>
      <c r="U1101" s="262"/>
      <c r="V1101" s="262"/>
      <c r="W1101" s="262"/>
      <c r="X1101" s="262"/>
      <c r="Y1101" s="262"/>
      <c r="Z1101" s="262"/>
      <c r="AA1101" s="262"/>
      <c r="AB1101" s="262"/>
      <c r="AC1101" s="262"/>
      <c r="AD1101" s="262"/>
      <c r="AE1101" s="262"/>
      <c r="AF1101" s="262"/>
      <c r="AG1101" s="262"/>
      <c r="AH1101" s="262"/>
      <c r="AI1101" s="262"/>
      <c r="AJ1101" s="262"/>
      <c r="AK1101" s="262"/>
      <c r="AL1101" s="262"/>
      <c r="AM1101" s="262"/>
      <c r="AN1101" s="262"/>
      <c r="AO1101" s="262"/>
      <c r="AP1101" s="262"/>
      <c r="AQ1101" s="262"/>
      <c r="AR1101" s="258"/>
    </row>
    <row r="1102" spans="3:46" outlineLevel="1">
      <c r="C1102" s="256"/>
      <c r="D1102" s="256"/>
      <c r="E1102" s="262"/>
      <c r="F1102" s="262"/>
      <c r="G1102" s="262"/>
      <c r="H1102" s="262"/>
      <c r="I1102" s="262"/>
      <c r="J1102" s="262"/>
      <c r="K1102" s="262"/>
      <c r="L1102" s="262"/>
      <c r="M1102" s="262"/>
      <c r="N1102" s="262"/>
      <c r="O1102" s="262"/>
      <c r="P1102" s="262"/>
      <c r="Q1102" s="262"/>
      <c r="R1102" s="262"/>
      <c r="S1102" s="262"/>
      <c r="T1102" s="262"/>
      <c r="U1102" s="262"/>
      <c r="V1102" s="262"/>
      <c r="W1102" s="262"/>
      <c r="X1102" s="262"/>
      <c r="Y1102" s="262"/>
      <c r="Z1102" s="262"/>
      <c r="AA1102" s="262"/>
      <c r="AB1102" s="262"/>
      <c r="AC1102" s="262"/>
      <c r="AD1102" s="262"/>
      <c r="AE1102" s="262"/>
      <c r="AF1102" s="262"/>
      <c r="AG1102" s="262"/>
      <c r="AH1102" s="262"/>
      <c r="AI1102" s="262"/>
      <c r="AJ1102" s="262"/>
      <c r="AK1102" s="262"/>
      <c r="AL1102" s="262"/>
      <c r="AM1102" s="262"/>
      <c r="AN1102" s="262"/>
      <c r="AO1102" s="262"/>
      <c r="AP1102" s="262"/>
      <c r="AQ1102" s="262"/>
      <c r="AR1102" s="258"/>
    </row>
    <row r="1103" spans="3:46" outlineLevel="1">
      <c r="C1103" s="256"/>
      <c r="D1103" s="256"/>
      <c r="E1103" s="262"/>
      <c r="F1103" s="262"/>
      <c r="G1103" s="262"/>
      <c r="H1103" s="262"/>
      <c r="I1103" s="262"/>
      <c r="J1103" s="262"/>
      <c r="K1103" s="262"/>
      <c r="L1103" s="262"/>
      <c r="M1103" s="262"/>
      <c r="N1103" s="262"/>
      <c r="O1103" s="262"/>
      <c r="P1103" s="262"/>
      <c r="Q1103" s="262"/>
      <c r="R1103" s="262"/>
      <c r="S1103" s="262"/>
      <c r="T1103" s="262"/>
      <c r="U1103" s="262"/>
      <c r="V1103" s="262"/>
      <c r="W1103" s="262"/>
      <c r="X1103" s="262"/>
      <c r="Y1103" s="262"/>
      <c r="Z1103" s="262"/>
      <c r="AA1103" s="262"/>
      <c r="AB1103" s="262"/>
      <c r="AC1103" s="262"/>
      <c r="AD1103" s="262"/>
      <c r="AE1103" s="262"/>
      <c r="AF1103" s="262"/>
      <c r="AG1103" s="262"/>
      <c r="AH1103" s="262"/>
      <c r="AI1103" s="262"/>
      <c r="AJ1103" s="262"/>
      <c r="AK1103" s="262"/>
      <c r="AL1103" s="262"/>
      <c r="AM1103" s="262"/>
      <c r="AN1103" s="262"/>
      <c r="AO1103" s="262"/>
      <c r="AP1103" s="262"/>
      <c r="AQ1103" s="262"/>
      <c r="AR1103" s="258"/>
    </row>
    <row r="1104" spans="3:46" outlineLevel="1">
      <c r="C1104" s="256"/>
      <c r="D1104" s="256"/>
      <c r="E1104" s="262"/>
      <c r="F1104" s="262"/>
      <c r="G1104" s="262"/>
      <c r="H1104" s="262"/>
      <c r="I1104" s="262"/>
      <c r="J1104" s="262"/>
      <c r="K1104" s="262"/>
      <c r="L1104" s="262"/>
      <c r="M1104" s="262"/>
      <c r="N1104" s="262"/>
      <c r="O1104" s="262"/>
      <c r="P1104" s="262"/>
      <c r="Q1104" s="262"/>
      <c r="R1104" s="262"/>
      <c r="S1104" s="262"/>
      <c r="T1104" s="262"/>
      <c r="U1104" s="262"/>
      <c r="V1104" s="262"/>
      <c r="W1104" s="262"/>
      <c r="X1104" s="262"/>
      <c r="Y1104" s="262"/>
      <c r="Z1104" s="262"/>
      <c r="AA1104" s="262"/>
      <c r="AB1104" s="262"/>
      <c r="AC1104" s="262"/>
      <c r="AD1104" s="262"/>
      <c r="AE1104" s="262"/>
      <c r="AF1104" s="262"/>
      <c r="AG1104" s="262"/>
      <c r="AH1104" s="262"/>
      <c r="AI1104" s="262"/>
      <c r="AJ1104" s="262"/>
      <c r="AK1104" s="262"/>
      <c r="AL1104" s="262"/>
      <c r="AM1104" s="262"/>
      <c r="AN1104" s="262"/>
      <c r="AO1104" s="262"/>
      <c r="AP1104" s="262"/>
      <c r="AQ1104" s="262"/>
      <c r="AR1104" s="258"/>
    </row>
    <row r="1105" spans="3:44" outlineLevel="1">
      <c r="C1105" s="256"/>
      <c r="D1105" s="256"/>
      <c r="E1105" s="262"/>
      <c r="F1105" s="262"/>
      <c r="G1105" s="262"/>
      <c r="H1105" s="262"/>
      <c r="I1105" s="262"/>
      <c r="J1105" s="262"/>
      <c r="K1105" s="262"/>
      <c r="L1105" s="262"/>
      <c r="M1105" s="262"/>
      <c r="N1105" s="262"/>
      <c r="O1105" s="262"/>
      <c r="P1105" s="262"/>
      <c r="Q1105" s="262"/>
      <c r="R1105" s="262"/>
      <c r="S1105" s="262"/>
      <c r="T1105" s="262"/>
      <c r="U1105" s="262"/>
      <c r="V1105" s="262"/>
      <c r="W1105" s="262"/>
      <c r="X1105" s="262"/>
      <c r="Y1105" s="262"/>
      <c r="Z1105" s="262"/>
      <c r="AA1105" s="262"/>
      <c r="AB1105" s="262"/>
      <c r="AC1105" s="262"/>
      <c r="AD1105" s="262"/>
      <c r="AE1105" s="262"/>
      <c r="AF1105" s="262"/>
      <c r="AG1105" s="262"/>
      <c r="AH1105" s="262"/>
      <c r="AI1105" s="262"/>
      <c r="AJ1105" s="262"/>
      <c r="AK1105" s="262"/>
      <c r="AL1105" s="262"/>
      <c r="AM1105" s="262"/>
      <c r="AN1105" s="262"/>
      <c r="AO1105" s="262"/>
      <c r="AP1105" s="262"/>
      <c r="AQ1105" s="262"/>
      <c r="AR1105" s="258"/>
    </row>
    <row r="1106" spans="3:44" outlineLevel="1">
      <c r="C1106" s="256"/>
      <c r="D1106" s="256"/>
      <c r="E1106" s="262"/>
      <c r="F1106" s="262"/>
      <c r="G1106" s="262"/>
      <c r="H1106" s="262"/>
      <c r="I1106" s="262"/>
      <c r="J1106" s="262"/>
      <c r="K1106" s="262"/>
      <c r="L1106" s="262"/>
      <c r="M1106" s="262"/>
      <c r="N1106" s="262"/>
      <c r="O1106" s="262"/>
      <c r="P1106" s="262"/>
      <c r="Q1106" s="262"/>
      <c r="R1106" s="262"/>
      <c r="S1106" s="262"/>
      <c r="T1106" s="262"/>
      <c r="U1106" s="262"/>
      <c r="V1106" s="262"/>
      <c r="W1106" s="262"/>
      <c r="X1106" s="262"/>
      <c r="Y1106" s="262"/>
      <c r="Z1106" s="262"/>
      <c r="AA1106" s="262"/>
      <c r="AB1106" s="262"/>
      <c r="AC1106" s="262"/>
      <c r="AD1106" s="262"/>
      <c r="AE1106" s="262"/>
      <c r="AF1106" s="262"/>
      <c r="AG1106" s="262"/>
      <c r="AH1106" s="262"/>
      <c r="AI1106" s="262"/>
      <c r="AJ1106" s="262"/>
      <c r="AK1106" s="262"/>
      <c r="AL1106" s="262"/>
      <c r="AM1106" s="262"/>
      <c r="AN1106" s="262"/>
      <c r="AO1106" s="262"/>
      <c r="AP1106" s="262"/>
      <c r="AQ1106" s="262"/>
      <c r="AR1106" s="258"/>
    </row>
    <row r="1107" spans="3:44" outlineLevel="1">
      <c r="C1107" s="256"/>
      <c r="D1107" s="256"/>
      <c r="E1107" s="262"/>
      <c r="F1107" s="262"/>
      <c r="G1107" s="262"/>
      <c r="H1107" s="262"/>
      <c r="I1107" s="262"/>
      <c r="J1107" s="262"/>
      <c r="K1107" s="262"/>
      <c r="L1107" s="262"/>
      <c r="M1107" s="262"/>
      <c r="N1107" s="262"/>
      <c r="O1107" s="262"/>
      <c r="P1107" s="262"/>
      <c r="Q1107" s="262"/>
      <c r="R1107" s="262"/>
      <c r="S1107" s="262"/>
      <c r="T1107" s="262"/>
      <c r="U1107" s="262"/>
      <c r="V1107" s="262"/>
      <c r="W1107" s="262"/>
      <c r="X1107" s="262"/>
      <c r="Y1107" s="262"/>
      <c r="Z1107" s="262"/>
      <c r="AA1107" s="262"/>
      <c r="AB1107" s="262"/>
      <c r="AC1107" s="262"/>
      <c r="AD1107" s="262"/>
      <c r="AE1107" s="262"/>
      <c r="AF1107" s="262"/>
      <c r="AG1107" s="262"/>
      <c r="AH1107" s="262"/>
      <c r="AI1107" s="262"/>
      <c r="AJ1107" s="262"/>
      <c r="AK1107" s="262"/>
      <c r="AL1107" s="262"/>
      <c r="AM1107" s="262"/>
      <c r="AN1107" s="262"/>
      <c r="AO1107" s="262"/>
      <c r="AP1107" s="262"/>
      <c r="AQ1107" s="262"/>
      <c r="AR1107" s="258"/>
    </row>
    <row r="1108" spans="3:44" outlineLevel="1">
      <c r="C1108" s="256"/>
      <c r="D1108" s="256"/>
      <c r="E1108" s="262"/>
      <c r="F1108" s="262"/>
      <c r="G1108" s="262"/>
      <c r="H1108" s="262"/>
      <c r="I1108" s="262"/>
      <c r="J1108" s="262"/>
      <c r="K1108" s="262"/>
      <c r="L1108" s="262"/>
      <c r="M1108" s="262"/>
      <c r="N1108" s="262"/>
      <c r="O1108" s="262"/>
      <c r="P1108" s="262"/>
      <c r="Q1108" s="262"/>
      <c r="R1108" s="262"/>
      <c r="S1108" s="262"/>
      <c r="T1108" s="262"/>
      <c r="U1108" s="262"/>
      <c r="V1108" s="262"/>
      <c r="W1108" s="262"/>
      <c r="X1108" s="262"/>
      <c r="Y1108" s="262"/>
      <c r="Z1108" s="262"/>
      <c r="AA1108" s="262"/>
      <c r="AB1108" s="262"/>
      <c r="AC1108" s="262"/>
      <c r="AD1108" s="262"/>
      <c r="AE1108" s="262"/>
      <c r="AF1108" s="262"/>
      <c r="AG1108" s="262"/>
      <c r="AH1108" s="262"/>
      <c r="AI1108" s="262"/>
      <c r="AJ1108" s="262"/>
      <c r="AK1108" s="262"/>
      <c r="AL1108" s="262"/>
      <c r="AM1108" s="262"/>
      <c r="AN1108" s="262"/>
      <c r="AO1108" s="262"/>
      <c r="AP1108" s="262"/>
      <c r="AQ1108" s="262"/>
      <c r="AR1108" s="258"/>
    </row>
    <row r="1109" spans="3:44" outlineLevel="1">
      <c r="C1109" s="256"/>
      <c r="D1109" s="256"/>
      <c r="E1109" s="262"/>
      <c r="F1109" s="262"/>
      <c r="G1109" s="262"/>
      <c r="H1109" s="262"/>
      <c r="I1109" s="262"/>
      <c r="J1109" s="262"/>
      <c r="K1109" s="262"/>
      <c r="L1109" s="262"/>
      <c r="M1109" s="262"/>
      <c r="N1109" s="262"/>
      <c r="O1109" s="262"/>
      <c r="P1109" s="262"/>
      <c r="Q1109" s="262"/>
      <c r="R1109" s="262"/>
      <c r="S1109" s="262"/>
      <c r="T1109" s="262"/>
      <c r="U1109" s="262"/>
      <c r="V1109" s="262"/>
      <c r="W1109" s="262"/>
      <c r="X1109" s="262"/>
      <c r="Y1109" s="262"/>
      <c r="Z1109" s="262"/>
      <c r="AA1109" s="262"/>
      <c r="AB1109" s="262"/>
      <c r="AC1109" s="262"/>
      <c r="AD1109" s="262"/>
      <c r="AE1109" s="262"/>
      <c r="AF1109" s="262"/>
      <c r="AG1109" s="262"/>
      <c r="AH1109" s="262"/>
      <c r="AI1109" s="262"/>
      <c r="AJ1109" s="262"/>
      <c r="AK1109" s="262"/>
      <c r="AL1109" s="262"/>
      <c r="AM1109" s="262"/>
      <c r="AN1109" s="262"/>
      <c r="AO1109" s="262"/>
      <c r="AP1109" s="262"/>
      <c r="AQ1109" s="262"/>
      <c r="AR1109" s="258"/>
    </row>
    <row r="1110" spans="3:44" outlineLevel="1">
      <c r="C1110" s="256"/>
      <c r="D1110" s="256"/>
      <c r="E1110" s="262"/>
      <c r="F1110" s="262"/>
      <c r="G1110" s="262"/>
      <c r="H1110" s="262"/>
      <c r="I1110" s="262"/>
      <c r="J1110" s="262"/>
      <c r="K1110" s="262"/>
      <c r="L1110" s="262"/>
      <c r="M1110" s="262"/>
      <c r="N1110" s="262"/>
      <c r="O1110" s="262"/>
      <c r="P1110" s="262"/>
      <c r="Q1110" s="262"/>
      <c r="R1110" s="262"/>
      <c r="S1110" s="262"/>
      <c r="T1110" s="262"/>
      <c r="U1110" s="262"/>
      <c r="V1110" s="262"/>
      <c r="W1110" s="262"/>
      <c r="X1110" s="262"/>
      <c r="Y1110" s="262"/>
      <c r="Z1110" s="262"/>
      <c r="AA1110" s="262"/>
      <c r="AB1110" s="262"/>
      <c r="AC1110" s="262"/>
      <c r="AD1110" s="262"/>
      <c r="AE1110" s="262"/>
      <c r="AF1110" s="262"/>
      <c r="AG1110" s="262"/>
      <c r="AH1110" s="262"/>
      <c r="AI1110" s="262"/>
      <c r="AJ1110" s="262"/>
      <c r="AK1110" s="262"/>
      <c r="AL1110" s="262"/>
      <c r="AM1110" s="262"/>
      <c r="AN1110" s="262"/>
      <c r="AO1110" s="262"/>
      <c r="AP1110" s="262"/>
      <c r="AQ1110" s="262"/>
      <c r="AR1110" s="258"/>
    </row>
    <row r="1111" spans="3:44" outlineLevel="1">
      <c r="C1111" s="256"/>
      <c r="D1111" s="256"/>
      <c r="E1111" s="262"/>
      <c r="F1111" s="262"/>
      <c r="G1111" s="262"/>
      <c r="H1111" s="262"/>
      <c r="I1111" s="262"/>
      <c r="J1111" s="262"/>
      <c r="K1111" s="262"/>
      <c r="L1111" s="262"/>
      <c r="M1111" s="262"/>
      <c r="N1111" s="262"/>
      <c r="O1111" s="262"/>
      <c r="P1111" s="262"/>
      <c r="Q1111" s="262"/>
      <c r="R1111" s="262"/>
      <c r="S1111" s="262"/>
      <c r="T1111" s="262"/>
      <c r="U1111" s="262"/>
      <c r="V1111" s="262"/>
      <c r="W1111" s="262"/>
      <c r="X1111" s="262"/>
      <c r="Y1111" s="262"/>
      <c r="Z1111" s="262"/>
      <c r="AA1111" s="262"/>
      <c r="AB1111" s="262"/>
      <c r="AC1111" s="262"/>
      <c r="AD1111" s="262"/>
      <c r="AE1111" s="262"/>
      <c r="AF1111" s="262"/>
      <c r="AG1111" s="262"/>
      <c r="AH1111" s="262"/>
      <c r="AI1111" s="262"/>
      <c r="AJ1111" s="262"/>
      <c r="AK1111" s="262"/>
      <c r="AL1111" s="262"/>
      <c r="AM1111" s="262"/>
      <c r="AN1111" s="262"/>
      <c r="AO1111" s="262"/>
      <c r="AP1111" s="262"/>
      <c r="AQ1111" s="262"/>
      <c r="AR1111" s="258"/>
    </row>
    <row r="1112" spans="3:44" outlineLevel="1">
      <c r="C1112" s="256"/>
      <c r="D1112" s="256"/>
      <c r="E1112" s="262"/>
      <c r="F1112" s="262"/>
      <c r="G1112" s="262"/>
      <c r="H1112" s="262"/>
      <c r="I1112" s="262"/>
      <c r="J1112" s="262"/>
      <c r="K1112" s="262"/>
      <c r="L1112" s="262"/>
      <c r="M1112" s="262"/>
      <c r="N1112" s="262"/>
      <c r="O1112" s="262"/>
      <c r="P1112" s="262"/>
      <c r="Q1112" s="262"/>
      <c r="R1112" s="262"/>
      <c r="S1112" s="262"/>
      <c r="T1112" s="262"/>
      <c r="U1112" s="262"/>
      <c r="V1112" s="262"/>
      <c r="W1112" s="262"/>
      <c r="X1112" s="262"/>
      <c r="Y1112" s="262"/>
      <c r="Z1112" s="262"/>
      <c r="AA1112" s="262"/>
      <c r="AB1112" s="262"/>
      <c r="AC1112" s="262"/>
      <c r="AD1112" s="262"/>
      <c r="AE1112" s="262"/>
      <c r="AF1112" s="262"/>
      <c r="AG1112" s="262"/>
      <c r="AH1112" s="262"/>
      <c r="AI1112" s="262"/>
      <c r="AJ1112" s="262"/>
      <c r="AK1112" s="262"/>
      <c r="AL1112" s="262"/>
      <c r="AM1112" s="262"/>
      <c r="AN1112" s="262"/>
      <c r="AO1112" s="262"/>
      <c r="AP1112" s="262"/>
      <c r="AQ1112" s="262"/>
      <c r="AR1112" s="258"/>
    </row>
    <row r="1113" spans="3:44" outlineLevel="1">
      <c r="C1113" s="256"/>
      <c r="D1113" s="256"/>
      <c r="E1113" s="262"/>
      <c r="F1113" s="262"/>
      <c r="G1113" s="262"/>
      <c r="H1113" s="262"/>
      <c r="I1113" s="262"/>
      <c r="J1113" s="262"/>
      <c r="K1113" s="262"/>
      <c r="L1113" s="262"/>
      <c r="M1113" s="262"/>
      <c r="N1113" s="262"/>
      <c r="O1113" s="262"/>
      <c r="P1113" s="262"/>
      <c r="Q1113" s="262"/>
      <c r="R1113" s="262"/>
      <c r="S1113" s="262"/>
      <c r="T1113" s="262"/>
      <c r="U1113" s="262"/>
      <c r="V1113" s="262"/>
      <c r="W1113" s="262"/>
      <c r="X1113" s="262"/>
      <c r="Y1113" s="262"/>
      <c r="Z1113" s="262"/>
      <c r="AA1113" s="262"/>
      <c r="AB1113" s="262"/>
      <c r="AC1113" s="262"/>
      <c r="AD1113" s="262"/>
      <c r="AE1113" s="262"/>
      <c r="AF1113" s="262"/>
      <c r="AG1113" s="262"/>
      <c r="AH1113" s="262"/>
      <c r="AI1113" s="262"/>
      <c r="AJ1113" s="262"/>
      <c r="AK1113" s="262"/>
      <c r="AL1113" s="262"/>
      <c r="AM1113" s="262"/>
      <c r="AN1113" s="262"/>
      <c r="AO1113" s="262"/>
      <c r="AP1113" s="262"/>
      <c r="AQ1113" s="262"/>
      <c r="AR1113" s="258"/>
    </row>
    <row r="1114" spans="3:44" outlineLevel="1">
      <c r="C1114" s="256"/>
      <c r="D1114" s="256"/>
      <c r="E1114" s="262"/>
      <c r="F1114" s="262"/>
      <c r="G1114" s="262"/>
      <c r="H1114" s="262"/>
      <c r="I1114" s="262"/>
      <c r="J1114" s="262"/>
      <c r="K1114" s="262"/>
      <c r="L1114" s="262"/>
      <c r="M1114" s="262"/>
      <c r="N1114" s="262"/>
      <c r="O1114" s="262"/>
      <c r="P1114" s="262"/>
      <c r="Q1114" s="262"/>
      <c r="R1114" s="262"/>
      <c r="S1114" s="262"/>
      <c r="T1114" s="262"/>
      <c r="U1114" s="262"/>
      <c r="V1114" s="262"/>
      <c r="W1114" s="262"/>
      <c r="X1114" s="262"/>
      <c r="Y1114" s="262"/>
      <c r="Z1114" s="262"/>
      <c r="AA1114" s="262"/>
      <c r="AB1114" s="262"/>
      <c r="AC1114" s="262"/>
      <c r="AD1114" s="262"/>
      <c r="AE1114" s="262"/>
      <c r="AF1114" s="262"/>
      <c r="AG1114" s="262"/>
      <c r="AH1114" s="262"/>
      <c r="AI1114" s="262"/>
      <c r="AJ1114" s="262"/>
      <c r="AK1114" s="262"/>
      <c r="AL1114" s="262"/>
      <c r="AM1114" s="262"/>
      <c r="AN1114" s="262"/>
      <c r="AO1114" s="262"/>
      <c r="AP1114" s="262"/>
      <c r="AQ1114" s="262"/>
      <c r="AR1114" s="258"/>
    </row>
    <row r="1115" spans="3:44" outlineLevel="1">
      <c r="C1115" s="256"/>
      <c r="D1115" s="256"/>
      <c r="E1115" s="262"/>
      <c r="F1115" s="262"/>
      <c r="G1115" s="262"/>
      <c r="H1115" s="262"/>
      <c r="I1115" s="262"/>
      <c r="J1115" s="262"/>
      <c r="K1115" s="262"/>
      <c r="L1115" s="262"/>
      <c r="M1115" s="262"/>
      <c r="N1115" s="262"/>
      <c r="O1115" s="262"/>
      <c r="P1115" s="262"/>
      <c r="Q1115" s="262"/>
      <c r="R1115" s="262"/>
      <c r="S1115" s="262"/>
      <c r="T1115" s="262"/>
      <c r="U1115" s="262"/>
      <c r="V1115" s="262"/>
      <c r="W1115" s="262"/>
      <c r="X1115" s="262"/>
      <c r="Y1115" s="262"/>
      <c r="Z1115" s="262"/>
      <c r="AA1115" s="262"/>
      <c r="AB1115" s="262"/>
      <c r="AC1115" s="262"/>
      <c r="AD1115" s="262"/>
      <c r="AE1115" s="262"/>
      <c r="AF1115" s="262"/>
      <c r="AG1115" s="262"/>
      <c r="AH1115" s="262"/>
      <c r="AI1115" s="262"/>
      <c r="AJ1115" s="262"/>
      <c r="AK1115" s="262"/>
      <c r="AL1115" s="262"/>
      <c r="AM1115" s="262"/>
      <c r="AN1115" s="262"/>
      <c r="AO1115" s="262"/>
      <c r="AP1115" s="262"/>
      <c r="AQ1115" s="262"/>
      <c r="AR1115" s="258"/>
    </row>
    <row r="1116" spans="3:44" outlineLevel="1">
      <c r="C1116" s="256"/>
      <c r="D1116" s="256"/>
      <c r="E1116" s="262"/>
      <c r="F1116" s="262"/>
      <c r="G1116" s="262"/>
      <c r="H1116" s="262"/>
      <c r="I1116" s="262"/>
      <c r="J1116" s="262"/>
      <c r="K1116" s="262"/>
      <c r="L1116" s="262"/>
      <c r="M1116" s="262"/>
      <c r="N1116" s="262"/>
      <c r="O1116" s="262"/>
      <c r="P1116" s="262"/>
      <c r="Q1116" s="262"/>
      <c r="R1116" s="262"/>
      <c r="S1116" s="262"/>
      <c r="T1116" s="262"/>
      <c r="U1116" s="262"/>
      <c r="V1116" s="262"/>
      <c r="W1116" s="262"/>
      <c r="X1116" s="262"/>
      <c r="Y1116" s="262"/>
      <c r="Z1116" s="262"/>
      <c r="AA1116" s="262"/>
      <c r="AB1116" s="262"/>
      <c r="AC1116" s="262"/>
      <c r="AD1116" s="262"/>
      <c r="AE1116" s="262"/>
      <c r="AF1116" s="262"/>
      <c r="AG1116" s="262"/>
      <c r="AH1116" s="262"/>
      <c r="AI1116" s="262"/>
      <c r="AJ1116" s="262"/>
      <c r="AK1116" s="262"/>
      <c r="AL1116" s="262"/>
      <c r="AM1116" s="262"/>
      <c r="AN1116" s="262"/>
      <c r="AO1116" s="262"/>
      <c r="AP1116" s="262"/>
      <c r="AQ1116" s="262"/>
      <c r="AR1116" s="258"/>
    </row>
    <row r="1117" spans="3:44" outlineLevel="1">
      <c r="C1117" s="256"/>
      <c r="D1117" s="256"/>
      <c r="E1117" s="262"/>
      <c r="F1117" s="262"/>
      <c r="G1117" s="262"/>
      <c r="H1117" s="262"/>
      <c r="I1117" s="262"/>
      <c r="J1117" s="262"/>
      <c r="K1117" s="262"/>
      <c r="L1117" s="262"/>
      <c r="M1117" s="262"/>
      <c r="N1117" s="262"/>
      <c r="O1117" s="262"/>
      <c r="P1117" s="262"/>
      <c r="Q1117" s="262"/>
      <c r="R1117" s="262"/>
      <c r="S1117" s="262"/>
      <c r="T1117" s="262"/>
      <c r="U1117" s="262"/>
      <c r="V1117" s="262"/>
      <c r="W1117" s="262"/>
      <c r="X1117" s="262"/>
      <c r="Y1117" s="262"/>
      <c r="Z1117" s="262"/>
      <c r="AA1117" s="262"/>
      <c r="AB1117" s="262"/>
      <c r="AC1117" s="262"/>
      <c r="AD1117" s="262"/>
      <c r="AE1117" s="262"/>
      <c r="AF1117" s="262"/>
      <c r="AG1117" s="262"/>
      <c r="AH1117" s="262"/>
      <c r="AI1117" s="262"/>
      <c r="AJ1117" s="262"/>
      <c r="AK1117" s="262"/>
      <c r="AL1117" s="262"/>
      <c r="AM1117" s="262"/>
      <c r="AN1117" s="262"/>
      <c r="AO1117" s="262"/>
      <c r="AP1117" s="262"/>
      <c r="AQ1117" s="262"/>
      <c r="AR1117" s="258"/>
    </row>
    <row r="1118" spans="3:44" outlineLevel="1">
      <c r="C1118" s="256"/>
      <c r="D1118" s="256"/>
      <c r="E1118" s="262"/>
      <c r="F1118" s="262"/>
      <c r="G1118" s="262"/>
      <c r="H1118" s="262"/>
      <c r="I1118" s="262"/>
      <c r="J1118" s="262"/>
      <c r="K1118" s="262"/>
      <c r="L1118" s="262"/>
      <c r="M1118" s="262"/>
      <c r="N1118" s="262"/>
      <c r="O1118" s="262"/>
      <c r="P1118" s="262"/>
      <c r="Q1118" s="262"/>
      <c r="R1118" s="262"/>
      <c r="S1118" s="262"/>
      <c r="T1118" s="262"/>
      <c r="U1118" s="262"/>
      <c r="V1118" s="262"/>
      <c r="W1118" s="262"/>
      <c r="X1118" s="262"/>
      <c r="Y1118" s="262"/>
      <c r="Z1118" s="262"/>
      <c r="AA1118" s="262"/>
      <c r="AB1118" s="262"/>
      <c r="AC1118" s="262"/>
      <c r="AD1118" s="262"/>
      <c r="AE1118" s="262"/>
      <c r="AF1118" s="262"/>
      <c r="AG1118" s="262"/>
      <c r="AH1118" s="262"/>
      <c r="AI1118" s="262"/>
      <c r="AJ1118" s="262"/>
      <c r="AK1118" s="262"/>
      <c r="AL1118" s="262"/>
      <c r="AM1118" s="262"/>
      <c r="AN1118" s="262"/>
      <c r="AO1118" s="262"/>
      <c r="AP1118" s="262"/>
      <c r="AQ1118" s="262"/>
      <c r="AR1118" s="258"/>
    </row>
    <row r="1119" spans="3:44" outlineLevel="1">
      <c r="C1119" s="256"/>
      <c r="D1119" s="256"/>
      <c r="E1119" s="262"/>
      <c r="F1119" s="262"/>
      <c r="G1119" s="262"/>
      <c r="H1119" s="262"/>
      <c r="I1119" s="262"/>
      <c r="J1119" s="262"/>
      <c r="K1119" s="262"/>
      <c r="L1119" s="262"/>
      <c r="M1119" s="262"/>
      <c r="N1119" s="262"/>
      <c r="O1119" s="262"/>
      <c r="P1119" s="262"/>
      <c r="Q1119" s="262"/>
      <c r="R1119" s="262"/>
      <c r="S1119" s="262"/>
      <c r="T1119" s="262"/>
      <c r="U1119" s="262"/>
      <c r="V1119" s="262"/>
      <c r="W1119" s="262"/>
      <c r="X1119" s="262"/>
      <c r="Y1119" s="262"/>
      <c r="Z1119" s="262"/>
      <c r="AA1119" s="262"/>
      <c r="AB1119" s="262"/>
      <c r="AC1119" s="262"/>
      <c r="AD1119" s="262"/>
      <c r="AE1119" s="262"/>
      <c r="AF1119" s="262"/>
      <c r="AG1119" s="262"/>
      <c r="AH1119" s="262"/>
      <c r="AI1119" s="262"/>
      <c r="AJ1119" s="262"/>
      <c r="AK1119" s="262"/>
      <c r="AL1119" s="262"/>
      <c r="AM1119" s="262"/>
      <c r="AN1119" s="262"/>
      <c r="AO1119" s="262"/>
      <c r="AP1119" s="262"/>
      <c r="AQ1119" s="262"/>
      <c r="AR1119" s="258"/>
    </row>
    <row r="1120" spans="3:44" outlineLevel="1">
      <c r="C1120" s="256"/>
      <c r="D1120" s="256"/>
      <c r="E1120" s="262"/>
      <c r="F1120" s="262"/>
      <c r="G1120" s="262"/>
      <c r="H1120" s="262"/>
      <c r="I1120" s="262"/>
      <c r="J1120" s="262"/>
      <c r="K1120" s="262"/>
      <c r="L1120" s="262"/>
      <c r="M1120" s="262"/>
      <c r="N1120" s="262"/>
      <c r="O1120" s="262"/>
      <c r="P1120" s="262"/>
      <c r="Q1120" s="262"/>
      <c r="R1120" s="262"/>
      <c r="S1120" s="262"/>
      <c r="T1120" s="262"/>
      <c r="U1120" s="262"/>
      <c r="V1120" s="262"/>
      <c r="W1120" s="262"/>
      <c r="X1120" s="262"/>
      <c r="Y1120" s="262"/>
      <c r="Z1120" s="262"/>
      <c r="AA1120" s="262"/>
      <c r="AB1120" s="262"/>
      <c r="AC1120" s="262"/>
      <c r="AD1120" s="262"/>
      <c r="AE1120" s="262"/>
      <c r="AF1120" s="262"/>
      <c r="AG1120" s="262"/>
      <c r="AH1120" s="262"/>
      <c r="AI1120" s="262"/>
      <c r="AJ1120" s="262"/>
      <c r="AK1120" s="262"/>
      <c r="AL1120" s="262"/>
      <c r="AM1120" s="262"/>
      <c r="AN1120" s="262"/>
      <c r="AO1120" s="262"/>
      <c r="AP1120" s="262"/>
      <c r="AQ1120" s="262"/>
      <c r="AR1120" s="258"/>
    </row>
    <row r="1121" spans="3:44" outlineLevel="1">
      <c r="C1121" s="256"/>
      <c r="D1121" s="256"/>
      <c r="E1121" s="262"/>
      <c r="F1121" s="262"/>
      <c r="G1121" s="262"/>
      <c r="H1121" s="262"/>
      <c r="I1121" s="262"/>
      <c r="J1121" s="262"/>
      <c r="K1121" s="262"/>
      <c r="L1121" s="262"/>
      <c r="M1121" s="262"/>
      <c r="N1121" s="262"/>
      <c r="O1121" s="262"/>
      <c r="P1121" s="262"/>
      <c r="Q1121" s="262"/>
      <c r="R1121" s="262"/>
      <c r="S1121" s="262"/>
      <c r="T1121" s="262"/>
      <c r="U1121" s="262"/>
      <c r="V1121" s="262"/>
      <c r="W1121" s="262"/>
      <c r="X1121" s="262"/>
      <c r="Y1121" s="262"/>
      <c r="Z1121" s="262"/>
      <c r="AA1121" s="262"/>
      <c r="AB1121" s="262"/>
      <c r="AC1121" s="262"/>
      <c r="AD1121" s="262"/>
      <c r="AE1121" s="262"/>
      <c r="AF1121" s="262"/>
      <c r="AG1121" s="262"/>
      <c r="AH1121" s="262"/>
      <c r="AI1121" s="262"/>
      <c r="AJ1121" s="262"/>
      <c r="AK1121" s="262"/>
      <c r="AL1121" s="262"/>
      <c r="AM1121" s="262"/>
      <c r="AN1121" s="262"/>
      <c r="AO1121" s="262"/>
      <c r="AP1121" s="262"/>
      <c r="AQ1121" s="262"/>
      <c r="AR1121" s="258"/>
    </row>
    <row r="1122" spans="3:44" outlineLevel="1">
      <c r="C1122" s="256"/>
      <c r="D1122" s="256"/>
      <c r="E1122" s="262"/>
      <c r="F1122" s="262"/>
      <c r="G1122" s="262"/>
      <c r="H1122" s="262"/>
      <c r="I1122" s="262"/>
      <c r="J1122" s="262"/>
      <c r="K1122" s="262"/>
      <c r="L1122" s="262"/>
      <c r="M1122" s="262"/>
      <c r="N1122" s="262"/>
      <c r="O1122" s="262"/>
      <c r="P1122" s="262"/>
      <c r="Q1122" s="262"/>
      <c r="R1122" s="262"/>
      <c r="S1122" s="262"/>
      <c r="T1122" s="262"/>
      <c r="U1122" s="262"/>
      <c r="V1122" s="262"/>
      <c r="W1122" s="262"/>
      <c r="X1122" s="262"/>
      <c r="Y1122" s="262"/>
      <c r="Z1122" s="262"/>
      <c r="AA1122" s="262"/>
      <c r="AB1122" s="262"/>
      <c r="AC1122" s="262"/>
      <c r="AD1122" s="262"/>
      <c r="AE1122" s="262"/>
      <c r="AF1122" s="262"/>
      <c r="AG1122" s="262"/>
      <c r="AH1122" s="262"/>
      <c r="AI1122" s="262"/>
      <c r="AJ1122" s="262"/>
      <c r="AK1122" s="262"/>
      <c r="AL1122" s="262"/>
      <c r="AM1122" s="262"/>
      <c r="AN1122" s="262"/>
      <c r="AO1122" s="262"/>
      <c r="AP1122" s="262"/>
      <c r="AQ1122" s="262"/>
      <c r="AR1122" s="258"/>
    </row>
    <row r="1123" spans="3:44" outlineLevel="1">
      <c r="C1123" s="256"/>
      <c r="D1123" s="256"/>
      <c r="E1123" s="262"/>
      <c r="F1123" s="262"/>
      <c r="G1123" s="262"/>
      <c r="H1123" s="262"/>
      <c r="I1123" s="262"/>
      <c r="J1123" s="262"/>
      <c r="K1123" s="262"/>
      <c r="L1123" s="262"/>
      <c r="M1123" s="262"/>
      <c r="N1123" s="262"/>
      <c r="O1123" s="262"/>
      <c r="P1123" s="262"/>
      <c r="Q1123" s="262"/>
      <c r="R1123" s="262"/>
      <c r="S1123" s="262"/>
      <c r="T1123" s="262"/>
      <c r="U1123" s="262"/>
      <c r="V1123" s="262"/>
      <c r="W1123" s="262"/>
      <c r="X1123" s="262"/>
      <c r="Y1123" s="262"/>
      <c r="Z1123" s="262"/>
      <c r="AA1123" s="262"/>
      <c r="AB1123" s="262"/>
      <c r="AC1123" s="262"/>
      <c r="AD1123" s="262"/>
      <c r="AE1123" s="262"/>
      <c r="AF1123" s="262"/>
      <c r="AG1123" s="262"/>
      <c r="AH1123" s="262"/>
      <c r="AI1123" s="262"/>
      <c r="AJ1123" s="262"/>
      <c r="AK1123" s="262"/>
      <c r="AL1123" s="262"/>
      <c r="AM1123" s="262"/>
      <c r="AN1123" s="262"/>
      <c r="AO1123" s="262"/>
      <c r="AP1123" s="262"/>
      <c r="AQ1123" s="262"/>
      <c r="AR1123" s="258"/>
    </row>
    <row r="1124" spans="3:44" outlineLevel="1">
      <c r="C1124" s="256"/>
      <c r="D1124" s="256"/>
      <c r="E1124" s="262"/>
      <c r="F1124" s="262"/>
      <c r="G1124" s="262"/>
      <c r="H1124" s="262"/>
      <c r="I1124" s="262"/>
      <c r="J1124" s="262"/>
      <c r="K1124" s="262"/>
      <c r="L1124" s="262"/>
      <c r="M1124" s="262"/>
      <c r="N1124" s="262"/>
      <c r="O1124" s="262"/>
      <c r="P1124" s="262"/>
      <c r="Q1124" s="262"/>
      <c r="R1124" s="262"/>
      <c r="S1124" s="262"/>
      <c r="T1124" s="262"/>
      <c r="U1124" s="262"/>
      <c r="V1124" s="262"/>
      <c r="W1124" s="262"/>
      <c r="X1124" s="262"/>
      <c r="Y1124" s="262"/>
      <c r="Z1124" s="262"/>
      <c r="AA1124" s="262"/>
      <c r="AB1124" s="262"/>
      <c r="AC1124" s="262"/>
      <c r="AD1124" s="262"/>
      <c r="AE1124" s="262"/>
      <c r="AF1124" s="262"/>
      <c r="AG1124" s="262"/>
      <c r="AH1124" s="262"/>
      <c r="AI1124" s="262"/>
      <c r="AJ1124" s="262"/>
      <c r="AK1124" s="262"/>
      <c r="AL1124" s="262"/>
      <c r="AM1124" s="262"/>
      <c r="AN1124" s="262"/>
      <c r="AO1124" s="262"/>
      <c r="AP1124" s="262"/>
      <c r="AQ1124" s="262"/>
      <c r="AR1124" s="258"/>
    </row>
    <row r="1125" spans="3:44" outlineLevel="1">
      <c r="C1125" s="256"/>
      <c r="D1125" s="256"/>
      <c r="E1125" s="262"/>
      <c r="F1125" s="262"/>
      <c r="G1125" s="262"/>
      <c r="H1125" s="262"/>
      <c r="I1125" s="262"/>
      <c r="J1125" s="262"/>
      <c r="K1125" s="262"/>
      <c r="L1125" s="262"/>
      <c r="M1125" s="262"/>
      <c r="N1125" s="262"/>
      <c r="O1125" s="262"/>
      <c r="P1125" s="262"/>
      <c r="Q1125" s="262"/>
      <c r="R1125" s="262"/>
      <c r="S1125" s="262"/>
      <c r="T1125" s="262"/>
      <c r="U1125" s="262"/>
      <c r="V1125" s="262"/>
      <c r="W1125" s="262"/>
      <c r="X1125" s="262"/>
      <c r="Y1125" s="262"/>
      <c r="Z1125" s="262"/>
      <c r="AA1125" s="262"/>
      <c r="AB1125" s="262"/>
      <c r="AC1125" s="262"/>
      <c r="AD1125" s="262"/>
      <c r="AE1125" s="262"/>
      <c r="AF1125" s="262"/>
      <c r="AG1125" s="262"/>
      <c r="AH1125" s="262"/>
      <c r="AI1125" s="262"/>
      <c r="AJ1125" s="262"/>
      <c r="AK1125" s="262"/>
      <c r="AL1125" s="262"/>
      <c r="AM1125" s="262"/>
      <c r="AN1125" s="262"/>
      <c r="AO1125" s="262"/>
      <c r="AP1125" s="262"/>
      <c r="AQ1125" s="262"/>
      <c r="AR1125" s="258"/>
    </row>
    <row r="1126" spans="3:44" outlineLevel="1">
      <c r="C1126" s="256"/>
      <c r="D1126" s="256"/>
      <c r="E1126" s="262"/>
      <c r="F1126" s="262"/>
      <c r="G1126" s="262"/>
      <c r="H1126" s="262"/>
      <c r="I1126" s="262"/>
      <c r="J1126" s="262"/>
      <c r="K1126" s="262"/>
      <c r="L1126" s="262"/>
      <c r="M1126" s="262"/>
      <c r="N1126" s="262"/>
      <c r="O1126" s="262"/>
      <c r="P1126" s="262"/>
      <c r="Q1126" s="262"/>
      <c r="R1126" s="262"/>
      <c r="S1126" s="262"/>
      <c r="T1126" s="262"/>
      <c r="U1126" s="262"/>
      <c r="V1126" s="262"/>
      <c r="W1126" s="262"/>
      <c r="X1126" s="262"/>
      <c r="Y1126" s="262"/>
      <c r="Z1126" s="262"/>
      <c r="AA1126" s="262"/>
      <c r="AB1126" s="262"/>
      <c r="AC1126" s="262"/>
      <c r="AD1126" s="262"/>
      <c r="AE1126" s="262"/>
      <c r="AF1126" s="262"/>
      <c r="AG1126" s="262"/>
      <c r="AH1126" s="262"/>
      <c r="AI1126" s="262"/>
      <c r="AJ1126" s="262"/>
      <c r="AK1126" s="262"/>
      <c r="AL1126" s="262"/>
      <c r="AM1126" s="262"/>
      <c r="AN1126" s="262"/>
      <c r="AO1126" s="262"/>
      <c r="AP1126" s="262"/>
      <c r="AQ1126" s="262"/>
      <c r="AR1126" s="258"/>
    </row>
    <row r="1127" spans="3:44" outlineLevel="1">
      <c r="C1127" s="256"/>
      <c r="D1127" s="256"/>
      <c r="E1127" s="262"/>
      <c r="F1127" s="262"/>
      <c r="G1127" s="262"/>
      <c r="H1127" s="262"/>
      <c r="I1127" s="262"/>
      <c r="J1127" s="262"/>
      <c r="K1127" s="262"/>
      <c r="L1127" s="262"/>
      <c r="M1127" s="262"/>
      <c r="N1127" s="262"/>
      <c r="O1127" s="262"/>
      <c r="P1127" s="262"/>
      <c r="Q1127" s="262"/>
      <c r="R1127" s="262"/>
      <c r="S1127" s="262"/>
      <c r="T1127" s="262"/>
      <c r="U1127" s="262"/>
      <c r="V1127" s="262"/>
      <c r="W1127" s="262"/>
      <c r="X1127" s="262"/>
      <c r="Y1127" s="262"/>
      <c r="Z1127" s="262"/>
      <c r="AA1127" s="262"/>
      <c r="AB1127" s="262"/>
      <c r="AC1127" s="262"/>
      <c r="AD1127" s="262"/>
      <c r="AE1127" s="262"/>
      <c r="AF1127" s="262"/>
      <c r="AG1127" s="262"/>
      <c r="AH1127" s="262"/>
      <c r="AI1127" s="262"/>
      <c r="AJ1127" s="262"/>
      <c r="AK1127" s="262"/>
      <c r="AL1127" s="262"/>
      <c r="AM1127" s="262"/>
      <c r="AN1127" s="262"/>
      <c r="AO1127" s="262"/>
      <c r="AP1127" s="262"/>
      <c r="AQ1127" s="262"/>
      <c r="AR1127" s="258"/>
    </row>
    <row r="1128" spans="3:44" outlineLevel="1">
      <c r="C1128" s="256"/>
      <c r="D1128" s="256"/>
      <c r="E1128" s="262"/>
      <c r="F1128" s="262"/>
      <c r="G1128" s="262"/>
      <c r="H1128" s="262"/>
      <c r="I1128" s="262"/>
      <c r="J1128" s="262"/>
      <c r="K1128" s="262"/>
      <c r="L1128" s="262"/>
      <c r="M1128" s="262"/>
      <c r="N1128" s="262"/>
      <c r="O1128" s="262"/>
      <c r="P1128" s="262"/>
      <c r="Q1128" s="262"/>
      <c r="R1128" s="262"/>
      <c r="S1128" s="262"/>
      <c r="T1128" s="262"/>
      <c r="U1128" s="262"/>
      <c r="V1128" s="262"/>
      <c r="W1128" s="262"/>
      <c r="X1128" s="262"/>
      <c r="Y1128" s="262"/>
      <c r="Z1128" s="262"/>
      <c r="AA1128" s="262"/>
      <c r="AB1128" s="262"/>
      <c r="AC1128" s="262"/>
      <c r="AD1128" s="262"/>
      <c r="AE1128" s="262"/>
      <c r="AF1128" s="262"/>
      <c r="AG1128" s="262"/>
      <c r="AH1128" s="262"/>
      <c r="AI1128" s="262"/>
      <c r="AJ1128" s="262"/>
      <c r="AK1128" s="262"/>
      <c r="AL1128" s="262"/>
      <c r="AM1128" s="262"/>
      <c r="AN1128" s="262"/>
      <c r="AO1128" s="262"/>
      <c r="AP1128" s="262"/>
      <c r="AQ1128" s="262"/>
      <c r="AR1128" s="258"/>
    </row>
    <row r="1129" spans="3:44" outlineLevel="1">
      <c r="C1129" s="256"/>
      <c r="D1129" s="256"/>
      <c r="E1129" s="256"/>
      <c r="F1129" s="256"/>
      <c r="G1129" s="256"/>
      <c r="H1129" s="256"/>
      <c r="I1129" s="256"/>
      <c r="J1129" s="256"/>
      <c r="K1129" s="256"/>
      <c r="L1129" s="256"/>
      <c r="M1129" s="256"/>
      <c r="N1129" s="256"/>
      <c r="O1129" s="262"/>
      <c r="P1129" s="256"/>
      <c r="Q1129" s="256"/>
      <c r="R1129" s="256"/>
      <c r="S1129" s="256"/>
      <c r="T1129" s="256"/>
      <c r="U1129" s="256"/>
      <c r="V1129" s="256"/>
      <c r="W1129" s="256"/>
      <c r="X1129" s="256"/>
      <c r="Y1129" s="256"/>
      <c r="Z1129" s="256"/>
      <c r="AA1129" s="256"/>
      <c r="AB1129" s="256"/>
      <c r="AC1129" s="256"/>
      <c r="AD1129" s="256"/>
      <c r="AE1129" s="256"/>
      <c r="AF1129" s="256"/>
      <c r="AG1129" s="256"/>
      <c r="AH1129" s="256"/>
      <c r="AI1129" s="256"/>
      <c r="AJ1129" s="256"/>
      <c r="AK1129" s="256"/>
      <c r="AL1129" s="256"/>
      <c r="AM1129" s="256"/>
      <c r="AN1129" s="256"/>
      <c r="AO1129" s="256"/>
      <c r="AP1129" s="256"/>
      <c r="AQ1129" s="256"/>
      <c r="AR1129" s="258"/>
    </row>
    <row r="1130" spans="3:44" outlineLevel="1">
      <c r="C1130" s="256"/>
      <c r="D1130" s="257"/>
      <c r="E1130" s="255"/>
      <c r="F1130" s="255"/>
      <c r="G1130" s="255"/>
      <c r="H1130" s="255"/>
      <c r="I1130" s="255"/>
      <c r="J1130" s="255"/>
      <c r="K1130" s="255"/>
      <c r="L1130" s="255"/>
      <c r="M1130" s="255"/>
      <c r="N1130" s="255"/>
      <c r="O1130" s="255"/>
      <c r="P1130" s="255"/>
      <c r="Q1130" s="255"/>
      <c r="R1130" s="255"/>
      <c r="S1130" s="255"/>
      <c r="T1130" s="255"/>
      <c r="U1130" s="255"/>
      <c r="V1130" s="255"/>
      <c r="W1130" s="172"/>
    </row>
    <row r="1131" spans="3:44" outlineLevel="1"/>
    <row r="1132" spans="3:44" outlineLevel="1"/>
    <row r="1133" spans="3:44" outlineLevel="1"/>
    <row r="1134" spans="3:44" outlineLevel="1"/>
    <row r="1135" spans="3:44" outlineLevel="1"/>
    <row r="1136" spans="3:44" outlineLevel="1"/>
    <row r="1137" spans="2:43" outlineLevel="1"/>
    <row r="1141" spans="2:43">
      <c r="B1141" s="214" t="s">
        <v>2285</v>
      </c>
      <c r="C1141" s="246">
        <f t="shared" ref="C1141:AK1141" si="460">C51</f>
        <v>44561</v>
      </c>
      <c r="D1141" s="246">
        <f t="shared" si="460"/>
        <v>44582</v>
      </c>
      <c r="E1141" s="246">
        <f t="shared" si="460"/>
        <v>44672</v>
      </c>
      <c r="F1141" s="246">
        <f t="shared" si="460"/>
        <v>44763</v>
      </c>
      <c r="G1141" s="246">
        <f t="shared" si="460"/>
        <v>44855</v>
      </c>
      <c r="H1141" s="246">
        <f t="shared" si="460"/>
        <v>44947</v>
      </c>
      <c r="I1141" s="246">
        <f t="shared" si="460"/>
        <v>45037</v>
      </c>
      <c r="J1141" s="246">
        <f t="shared" si="460"/>
        <v>45128</v>
      </c>
      <c r="K1141" s="246">
        <f t="shared" si="460"/>
        <v>45220</v>
      </c>
      <c r="L1141" s="246">
        <f t="shared" si="460"/>
        <v>45312</v>
      </c>
      <c r="M1141" s="246">
        <f t="shared" si="460"/>
        <v>45403</v>
      </c>
      <c r="N1141" s="246">
        <f t="shared" si="460"/>
        <v>45494</v>
      </c>
      <c r="O1141" s="246">
        <f t="shared" si="460"/>
        <v>45586</v>
      </c>
      <c r="P1141" s="246">
        <f t="shared" si="460"/>
        <v>45678</v>
      </c>
      <c r="Q1141" s="246">
        <f t="shared" si="460"/>
        <v>45768</v>
      </c>
      <c r="R1141" s="246">
        <f t="shared" si="460"/>
        <v>45859</v>
      </c>
      <c r="S1141" s="246">
        <f t="shared" si="460"/>
        <v>45951</v>
      </c>
      <c r="T1141" s="246">
        <f t="shared" si="460"/>
        <v>46043</v>
      </c>
      <c r="U1141" s="246">
        <f t="shared" si="460"/>
        <v>46133</v>
      </c>
      <c r="V1141" s="246">
        <f t="shared" si="460"/>
        <v>46224</v>
      </c>
      <c r="W1141" s="246">
        <f t="shared" si="460"/>
        <v>46316</v>
      </c>
      <c r="X1141" s="246">
        <f t="shared" si="460"/>
        <v>46408</v>
      </c>
      <c r="Y1141" s="246">
        <f t="shared" si="460"/>
        <v>46498</v>
      </c>
      <c r="Z1141" s="246">
        <f t="shared" si="460"/>
        <v>46589</v>
      </c>
      <c r="AA1141" s="246">
        <f t="shared" si="460"/>
        <v>46681</v>
      </c>
      <c r="AB1141" s="246">
        <f t="shared" si="460"/>
        <v>46773</v>
      </c>
      <c r="AC1141" s="246">
        <f t="shared" si="460"/>
        <v>46864</v>
      </c>
      <c r="AD1141" s="246">
        <f t="shared" si="460"/>
        <v>46955</v>
      </c>
      <c r="AE1141" s="246">
        <f t="shared" si="460"/>
        <v>47047</v>
      </c>
      <c r="AF1141" s="246">
        <f t="shared" si="460"/>
        <v>47139</v>
      </c>
      <c r="AG1141" s="246">
        <f t="shared" si="460"/>
        <v>47229</v>
      </c>
      <c r="AH1141" s="246">
        <f t="shared" si="460"/>
        <v>47320</v>
      </c>
      <c r="AI1141" s="246">
        <f t="shared" si="460"/>
        <v>47412</v>
      </c>
      <c r="AJ1141" s="246">
        <f t="shared" si="460"/>
        <v>47504</v>
      </c>
      <c r="AK1141" s="246">
        <f t="shared" si="460"/>
        <v>47594</v>
      </c>
      <c r="AL1141" s="246"/>
      <c r="AM1141" s="246"/>
      <c r="AN1141" s="246"/>
      <c r="AO1141" s="246"/>
      <c r="AP1141" s="246"/>
      <c r="AQ1141" s="246"/>
    </row>
    <row r="1142" spans="2:43">
      <c r="C1142" s="175">
        <v>0</v>
      </c>
      <c r="D1142" s="175">
        <f>C1142+1</f>
        <v>1</v>
      </c>
      <c r="E1142" s="175">
        <f t="shared" ref="E1142:AK1142" si="461">D1142+1</f>
        <v>2</v>
      </c>
      <c r="F1142" s="175">
        <f t="shared" si="461"/>
        <v>3</v>
      </c>
      <c r="G1142" s="175">
        <f t="shared" si="461"/>
        <v>4</v>
      </c>
      <c r="H1142" s="175">
        <f t="shared" si="461"/>
        <v>5</v>
      </c>
      <c r="I1142" s="175">
        <f t="shared" si="461"/>
        <v>6</v>
      </c>
      <c r="J1142" s="175">
        <f t="shared" si="461"/>
        <v>7</v>
      </c>
      <c r="K1142" s="175">
        <f t="shared" si="461"/>
        <v>8</v>
      </c>
      <c r="L1142" s="175">
        <f t="shared" si="461"/>
        <v>9</v>
      </c>
      <c r="M1142" s="175">
        <f t="shared" si="461"/>
        <v>10</v>
      </c>
      <c r="N1142" s="175">
        <f t="shared" si="461"/>
        <v>11</v>
      </c>
      <c r="O1142" s="175">
        <f t="shared" si="461"/>
        <v>12</v>
      </c>
      <c r="P1142" s="175">
        <f t="shared" si="461"/>
        <v>13</v>
      </c>
      <c r="Q1142" s="175">
        <f t="shared" si="461"/>
        <v>14</v>
      </c>
      <c r="R1142" s="175">
        <f t="shared" si="461"/>
        <v>15</v>
      </c>
      <c r="S1142" s="175">
        <f t="shared" si="461"/>
        <v>16</v>
      </c>
      <c r="T1142" s="175">
        <f t="shared" si="461"/>
        <v>17</v>
      </c>
      <c r="U1142" s="175">
        <f t="shared" si="461"/>
        <v>18</v>
      </c>
      <c r="V1142" s="175">
        <f t="shared" si="461"/>
        <v>19</v>
      </c>
      <c r="W1142" s="175">
        <f t="shared" si="461"/>
        <v>20</v>
      </c>
      <c r="X1142" s="175">
        <f t="shared" si="461"/>
        <v>21</v>
      </c>
      <c r="Y1142" s="175">
        <f t="shared" si="461"/>
        <v>22</v>
      </c>
      <c r="Z1142" s="175">
        <f t="shared" si="461"/>
        <v>23</v>
      </c>
      <c r="AA1142" s="175">
        <f t="shared" si="461"/>
        <v>24</v>
      </c>
      <c r="AB1142" s="175">
        <f t="shared" si="461"/>
        <v>25</v>
      </c>
      <c r="AC1142" s="175">
        <f t="shared" si="461"/>
        <v>26</v>
      </c>
      <c r="AD1142" s="175">
        <f t="shared" si="461"/>
        <v>27</v>
      </c>
      <c r="AE1142" s="175">
        <f t="shared" si="461"/>
        <v>28</v>
      </c>
      <c r="AF1142" s="175">
        <f t="shared" si="461"/>
        <v>29</v>
      </c>
      <c r="AG1142" s="175">
        <f t="shared" si="461"/>
        <v>30</v>
      </c>
      <c r="AH1142" s="175">
        <f t="shared" si="461"/>
        <v>31</v>
      </c>
      <c r="AI1142" s="175">
        <f t="shared" si="461"/>
        <v>32</v>
      </c>
      <c r="AJ1142" s="175">
        <f t="shared" si="461"/>
        <v>33</v>
      </c>
      <c r="AK1142" s="175">
        <f t="shared" si="461"/>
        <v>34</v>
      </c>
      <c r="AL1142" s="175"/>
      <c r="AM1142" s="175"/>
      <c r="AN1142" s="175"/>
      <c r="AO1142" s="175"/>
      <c r="AP1142" s="175"/>
      <c r="AQ1142" s="175"/>
    </row>
    <row r="1143" spans="2:43">
      <c r="B1143" s="205" t="s">
        <v>2309</v>
      </c>
      <c r="C1143" s="208">
        <f>MAX((D1143+D1144)/2/((1+D53/4)^($D$17))+C$23,C$28)</f>
        <v>952337.88000674348</v>
      </c>
      <c r="D1143" s="208">
        <f t="shared" ref="D1143:AK1149" si="462">MAX((E1143+E1144)/2/((1+E53/4)^(1))+D$23,D$28)</f>
        <v>933549.84757166868</v>
      </c>
      <c r="E1143" s="208">
        <f t="shared" si="462"/>
        <v>947003.13419136486</v>
      </c>
      <c r="F1143" s="208">
        <f t="shared" si="462"/>
        <v>976204.04646372865</v>
      </c>
      <c r="G1143" s="208">
        <f t="shared" si="462"/>
        <v>1022583.7033388541</v>
      </c>
      <c r="H1143" s="208">
        <f t="shared" si="462"/>
        <v>1091834.6271142461</v>
      </c>
      <c r="I1143" s="208">
        <f t="shared" si="462"/>
        <v>1191016.0000000002</v>
      </c>
      <c r="J1143" s="208">
        <f t="shared" si="462"/>
        <v>1208492.7855684119</v>
      </c>
      <c r="K1143" s="208">
        <f t="shared" si="462"/>
        <v>1226226.0227997773</v>
      </c>
      <c r="L1143" s="208">
        <f t="shared" si="462"/>
        <v>1244219.4748263485</v>
      </c>
      <c r="M1143" s="208">
        <f t="shared" si="462"/>
        <v>1262476.9600000004</v>
      </c>
      <c r="N1143" s="208">
        <f t="shared" si="462"/>
        <v>1281002.3527025168</v>
      </c>
      <c r="O1143" s="208">
        <f t="shared" si="462"/>
        <v>1299799.5841677643</v>
      </c>
      <c r="P1143" s="208">
        <f t="shared" si="462"/>
        <v>1318872.6433159295</v>
      </c>
      <c r="Q1143" s="208">
        <f t="shared" si="462"/>
        <v>1338225.5776000004</v>
      </c>
      <c r="R1143" s="208">
        <f t="shared" si="462"/>
        <v>1357862.4938646681</v>
      </c>
      <c r="S1143" s="208">
        <f t="shared" si="462"/>
        <v>1377787.5592178302</v>
      </c>
      <c r="T1143" s="208">
        <f t="shared" si="462"/>
        <v>1398005.0019148851</v>
      </c>
      <c r="U1143" s="208">
        <f t="shared" si="462"/>
        <v>1418519.1122560005</v>
      </c>
      <c r="V1143" s="208">
        <f t="shared" si="462"/>
        <v>1439334.2434965482</v>
      </c>
      <c r="W1143" s="208">
        <f t="shared" si="462"/>
        <v>1460454.8127709001</v>
      </c>
      <c r="X1143" s="208">
        <f t="shared" si="462"/>
        <v>1481885.3020297785</v>
      </c>
      <c r="Y1143" s="208">
        <f t="shared" si="462"/>
        <v>1503630.2589913609</v>
      </c>
      <c r="Z1143" s="208">
        <f t="shared" si="462"/>
        <v>1525694.2981063412</v>
      </c>
      <c r="AA1143" s="208">
        <f t="shared" si="462"/>
        <v>1548082.1015371543</v>
      </c>
      <c r="AB1143" s="208">
        <f t="shared" si="462"/>
        <v>1570798.4201515652</v>
      </c>
      <c r="AC1143" s="208">
        <f t="shared" si="462"/>
        <v>1593848.0745308422</v>
      </c>
      <c r="AD1143" s="208">
        <f t="shared" si="462"/>
        <v>1617235.9559927217</v>
      </c>
      <c r="AE1143" s="208">
        <f t="shared" si="462"/>
        <v>1640967.0276293836</v>
      </c>
      <c r="AF1143" s="208">
        <f t="shared" si="462"/>
        <v>1665046.325360659</v>
      </c>
      <c r="AG1143" s="208">
        <f t="shared" si="462"/>
        <v>1689478.959002693</v>
      </c>
      <c r="AH1143" s="208">
        <f t="shared" si="462"/>
        <v>1714270.113352285</v>
      </c>
      <c r="AI1143" s="208">
        <f t="shared" si="462"/>
        <v>1739425.0492871467</v>
      </c>
      <c r="AJ1143" s="208">
        <f t="shared" si="462"/>
        <v>1764949.1048822987</v>
      </c>
      <c r="AK1143" s="208">
        <f t="shared" si="462"/>
        <v>1790847.6965428547</v>
      </c>
      <c r="AL1143" s="208"/>
      <c r="AM1143" s="208"/>
      <c r="AN1143" s="208"/>
      <c r="AO1143" s="208"/>
      <c r="AP1143" s="208"/>
      <c r="AQ1143" s="208"/>
    </row>
    <row r="1144" spans="2:43">
      <c r="C1144" s="208"/>
      <c r="D1144" s="208">
        <f t="shared" si="462"/>
        <v>985136.84758406715</v>
      </c>
      <c r="E1144" s="208">
        <f t="shared" si="462"/>
        <v>996061.03310679039</v>
      </c>
      <c r="F1144" s="208">
        <f t="shared" si="462"/>
        <v>1019807.6169732568</v>
      </c>
      <c r="G1144" s="208">
        <f t="shared" si="462"/>
        <v>1057307.1660739323</v>
      </c>
      <c r="H1144" s="208">
        <f t="shared" si="462"/>
        <v>1112746.4127097309</v>
      </c>
      <c r="I1144" s="208">
        <f t="shared" si="462"/>
        <v>1191016.0000000002</v>
      </c>
      <c r="J1144" s="208">
        <f t="shared" si="462"/>
        <v>1208492.7855684119</v>
      </c>
      <c r="K1144" s="208">
        <f t="shared" si="462"/>
        <v>1226226.0227997773</v>
      </c>
      <c r="L1144" s="208">
        <f t="shared" si="462"/>
        <v>1244219.4748263485</v>
      </c>
      <c r="M1144" s="208">
        <f t="shared" si="462"/>
        <v>1262476.9600000004</v>
      </c>
      <c r="N1144" s="208">
        <f t="shared" si="462"/>
        <v>1281002.3527025168</v>
      </c>
      <c r="O1144" s="208">
        <f t="shared" si="462"/>
        <v>1299799.5841677643</v>
      </c>
      <c r="P1144" s="208">
        <f t="shared" si="462"/>
        <v>1318872.6433159295</v>
      </c>
      <c r="Q1144" s="208">
        <f t="shared" si="462"/>
        <v>1338225.5776000004</v>
      </c>
      <c r="R1144" s="208">
        <f t="shared" si="462"/>
        <v>1357862.4938646681</v>
      </c>
      <c r="S1144" s="208">
        <f t="shared" si="462"/>
        <v>1377787.5592178302</v>
      </c>
      <c r="T1144" s="208">
        <f t="shared" si="462"/>
        <v>1398005.0019148851</v>
      </c>
      <c r="U1144" s="208">
        <f t="shared" si="462"/>
        <v>1418519.1122560005</v>
      </c>
      <c r="V1144" s="208">
        <f t="shared" si="462"/>
        <v>1439334.2434965482</v>
      </c>
      <c r="W1144" s="208">
        <f t="shared" si="462"/>
        <v>1460454.8127709001</v>
      </c>
      <c r="X1144" s="208">
        <f t="shared" si="462"/>
        <v>1481885.3020297785</v>
      </c>
      <c r="Y1144" s="208">
        <f t="shared" si="462"/>
        <v>1503630.2589913609</v>
      </c>
      <c r="Z1144" s="208">
        <f t="shared" si="462"/>
        <v>1525694.2981063412</v>
      </c>
      <c r="AA1144" s="208">
        <f t="shared" si="462"/>
        <v>1548082.1015371543</v>
      </c>
      <c r="AB1144" s="208">
        <f t="shared" si="462"/>
        <v>1570798.4201515652</v>
      </c>
      <c r="AC1144" s="208">
        <f t="shared" si="462"/>
        <v>1593848.0745308422</v>
      </c>
      <c r="AD1144" s="208">
        <f t="shared" si="462"/>
        <v>1617235.9559927217</v>
      </c>
      <c r="AE1144" s="208">
        <f t="shared" si="462"/>
        <v>1640967.0276293836</v>
      </c>
      <c r="AF1144" s="208">
        <f t="shared" si="462"/>
        <v>1665046.325360659</v>
      </c>
      <c r="AG1144" s="208">
        <f t="shared" si="462"/>
        <v>1689478.959002693</v>
      </c>
      <c r="AH1144" s="208">
        <f t="shared" si="462"/>
        <v>1714270.113352285</v>
      </c>
      <c r="AI1144" s="208">
        <f t="shared" si="462"/>
        <v>1739425.0492871467</v>
      </c>
      <c r="AJ1144" s="208">
        <f t="shared" si="462"/>
        <v>1764949.1048822987</v>
      </c>
      <c r="AK1144" s="208">
        <f t="shared" si="462"/>
        <v>1790847.6965428547</v>
      </c>
      <c r="AL1144" s="208"/>
      <c r="AM1144" s="208"/>
      <c r="AN1144" s="208"/>
      <c r="AO1144" s="208"/>
      <c r="AP1144" s="208"/>
      <c r="AQ1144" s="208"/>
    </row>
    <row r="1145" spans="2:43">
      <c r="C1145" s="208"/>
      <c r="D1145" s="208"/>
      <c r="E1145" s="208">
        <f t="shared" si="462"/>
        <v>1036284.2941399611</v>
      </c>
      <c r="F1145" s="208">
        <f t="shared" si="462"/>
        <v>1055391.5372266555</v>
      </c>
      <c r="G1145" s="208">
        <f t="shared" si="462"/>
        <v>1085430.4057867001</v>
      </c>
      <c r="H1145" s="208">
        <f t="shared" si="462"/>
        <v>1129497.5045082003</v>
      </c>
      <c r="I1145" s="208">
        <f t="shared" si="462"/>
        <v>1191016.0000000002</v>
      </c>
      <c r="J1145" s="208">
        <f t="shared" si="462"/>
        <v>1208492.7855684119</v>
      </c>
      <c r="K1145" s="208">
        <f t="shared" si="462"/>
        <v>1226226.0227997773</v>
      </c>
      <c r="L1145" s="208">
        <f t="shared" si="462"/>
        <v>1244219.4748263485</v>
      </c>
      <c r="M1145" s="208">
        <f t="shared" si="462"/>
        <v>1262476.9600000004</v>
      </c>
      <c r="N1145" s="208">
        <f t="shared" si="462"/>
        <v>1281002.3527025168</v>
      </c>
      <c r="O1145" s="208">
        <f t="shared" si="462"/>
        <v>1299799.5841677643</v>
      </c>
      <c r="P1145" s="208">
        <f t="shared" si="462"/>
        <v>1318872.6433159295</v>
      </c>
      <c r="Q1145" s="208">
        <f t="shared" si="462"/>
        <v>1338225.5776000004</v>
      </c>
      <c r="R1145" s="208">
        <f t="shared" si="462"/>
        <v>1357862.4938646681</v>
      </c>
      <c r="S1145" s="208">
        <f t="shared" si="462"/>
        <v>1377787.5592178302</v>
      </c>
      <c r="T1145" s="208">
        <f t="shared" si="462"/>
        <v>1398005.0019148851</v>
      </c>
      <c r="U1145" s="208">
        <f t="shared" si="462"/>
        <v>1418519.1122560005</v>
      </c>
      <c r="V1145" s="208">
        <f t="shared" si="462"/>
        <v>1439334.2434965482</v>
      </c>
      <c r="W1145" s="208">
        <f t="shared" si="462"/>
        <v>1460454.8127709001</v>
      </c>
      <c r="X1145" s="208">
        <f t="shared" si="462"/>
        <v>1481885.3020297785</v>
      </c>
      <c r="Y1145" s="208">
        <f t="shared" si="462"/>
        <v>1503630.2589913609</v>
      </c>
      <c r="Z1145" s="208">
        <f t="shared" si="462"/>
        <v>1525694.2981063412</v>
      </c>
      <c r="AA1145" s="208">
        <f t="shared" si="462"/>
        <v>1548082.1015371543</v>
      </c>
      <c r="AB1145" s="208">
        <f t="shared" si="462"/>
        <v>1570798.4201515652</v>
      </c>
      <c r="AC1145" s="208">
        <f t="shared" si="462"/>
        <v>1593848.0745308422</v>
      </c>
      <c r="AD1145" s="208">
        <f t="shared" si="462"/>
        <v>1617235.9559927217</v>
      </c>
      <c r="AE1145" s="208">
        <f t="shared" si="462"/>
        <v>1640967.0276293836</v>
      </c>
      <c r="AF1145" s="208">
        <f t="shared" si="462"/>
        <v>1665046.325360659</v>
      </c>
      <c r="AG1145" s="208">
        <f t="shared" si="462"/>
        <v>1689478.959002693</v>
      </c>
      <c r="AH1145" s="208">
        <f t="shared" si="462"/>
        <v>1714270.113352285</v>
      </c>
      <c r="AI1145" s="208">
        <f t="shared" si="462"/>
        <v>1739425.0492871467</v>
      </c>
      <c r="AJ1145" s="208">
        <f t="shared" si="462"/>
        <v>1764949.1048822987</v>
      </c>
      <c r="AK1145" s="208">
        <f t="shared" si="462"/>
        <v>1790847.6965428547</v>
      </c>
      <c r="AL1145" s="208"/>
      <c r="AM1145" s="208"/>
      <c r="AN1145" s="208"/>
      <c r="AO1145" s="208"/>
      <c r="AP1145" s="208"/>
      <c r="AQ1145" s="208"/>
    </row>
    <row r="1146" spans="2:43">
      <c r="C1146" s="208"/>
      <c r="D1146" s="208"/>
      <c r="E1146" s="208"/>
      <c r="F1146" s="208">
        <f t="shared" si="462"/>
        <v>1084103.5057953629</v>
      </c>
      <c r="G1146" s="208">
        <f t="shared" si="462"/>
        <v>1107989.1269585604</v>
      </c>
      <c r="H1146" s="208">
        <f t="shared" si="462"/>
        <v>1142818.8440412031</v>
      </c>
      <c r="I1146" s="208">
        <f t="shared" si="462"/>
        <v>1191016.0000000002</v>
      </c>
      <c r="J1146" s="208">
        <f t="shared" si="462"/>
        <v>1208492.7855684119</v>
      </c>
      <c r="K1146" s="208">
        <f t="shared" si="462"/>
        <v>1226226.0227997773</v>
      </c>
      <c r="L1146" s="208">
        <f t="shared" si="462"/>
        <v>1244219.4748263485</v>
      </c>
      <c r="M1146" s="208">
        <f t="shared" si="462"/>
        <v>1262476.9600000004</v>
      </c>
      <c r="N1146" s="208">
        <f t="shared" si="462"/>
        <v>1281002.3527025168</v>
      </c>
      <c r="O1146" s="208">
        <f t="shared" si="462"/>
        <v>1299799.5841677643</v>
      </c>
      <c r="P1146" s="208">
        <f t="shared" si="462"/>
        <v>1318872.6433159295</v>
      </c>
      <c r="Q1146" s="208">
        <f t="shared" si="462"/>
        <v>1338225.5776000004</v>
      </c>
      <c r="R1146" s="208">
        <f t="shared" si="462"/>
        <v>1357862.4938646681</v>
      </c>
      <c r="S1146" s="208">
        <f t="shared" si="462"/>
        <v>1377787.5592178302</v>
      </c>
      <c r="T1146" s="208">
        <f t="shared" si="462"/>
        <v>1398005.0019148851</v>
      </c>
      <c r="U1146" s="208">
        <f t="shared" si="462"/>
        <v>1418519.1122560005</v>
      </c>
      <c r="V1146" s="208">
        <f t="shared" si="462"/>
        <v>1439334.2434965482</v>
      </c>
      <c r="W1146" s="208">
        <f t="shared" si="462"/>
        <v>1460454.8127709001</v>
      </c>
      <c r="X1146" s="208">
        <f t="shared" si="462"/>
        <v>1481885.3020297785</v>
      </c>
      <c r="Y1146" s="208">
        <f t="shared" si="462"/>
        <v>1503630.2589913609</v>
      </c>
      <c r="Z1146" s="208">
        <f t="shared" si="462"/>
        <v>1525694.2981063412</v>
      </c>
      <c r="AA1146" s="208">
        <f t="shared" si="462"/>
        <v>1548082.1015371543</v>
      </c>
      <c r="AB1146" s="208">
        <f t="shared" si="462"/>
        <v>1570798.4201515652</v>
      </c>
      <c r="AC1146" s="208">
        <f t="shared" si="462"/>
        <v>1593848.0745308422</v>
      </c>
      <c r="AD1146" s="208">
        <f t="shared" si="462"/>
        <v>1617235.9559927217</v>
      </c>
      <c r="AE1146" s="208">
        <f t="shared" si="462"/>
        <v>1640967.0276293836</v>
      </c>
      <c r="AF1146" s="208">
        <f t="shared" si="462"/>
        <v>1665046.325360659</v>
      </c>
      <c r="AG1146" s="208">
        <f t="shared" si="462"/>
        <v>1689478.959002693</v>
      </c>
      <c r="AH1146" s="208">
        <f t="shared" si="462"/>
        <v>1714270.113352285</v>
      </c>
      <c r="AI1146" s="208">
        <f t="shared" si="462"/>
        <v>1739425.0492871467</v>
      </c>
      <c r="AJ1146" s="208">
        <f t="shared" si="462"/>
        <v>1764949.1048822987</v>
      </c>
      <c r="AK1146" s="208">
        <f t="shared" si="462"/>
        <v>1790847.6965428547</v>
      </c>
      <c r="AL1146" s="208"/>
      <c r="AM1146" s="208"/>
      <c r="AN1146" s="208"/>
      <c r="AO1146" s="208"/>
      <c r="AP1146" s="208"/>
      <c r="AQ1146" s="208"/>
    </row>
    <row r="1147" spans="2:43">
      <c r="C1147" s="208"/>
      <c r="D1147" s="208"/>
      <c r="E1147" s="208"/>
      <c r="F1147" s="208"/>
      <c r="G1147" s="208">
        <f t="shared" si="462"/>
        <v>1125946.1885968219</v>
      </c>
      <c r="H1147" s="208">
        <f t="shared" si="462"/>
        <v>1153351.7446947687</v>
      </c>
      <c r="I1147" s="208">
        <f t="shared" si="462"/>
        <v>1191016.0000000002</v>
      </c>
      <c r="J1147" s="208">
        <f t="shared" si="462"/>
        <v>1208492.7855684119</v>
      </c>
      <c r="K1147" s="208">
        <f t="shared" si="462"/>
        <v>1226226.0227997773</v>
      </c>
      <c r="L1147" s="208">
        <f t="shared" si="462"/>
        <v>1244219.4748263485</v>
      </c>
      <c r="M1147" s="208">
        <f t="shared" si="462"/>
        <v>1262476.9600000004</v>
      </c>
      <c r="N1147" s="208">
        <f t="shared" si="462"/>
        <v>1281002.3527025168</v>
      </c>
      <c r="O1147" s="208">
        <f t="shared" si="462"/>
        <v>1299799.5841677643</v>
      </c>
      <c r="P1147" s="208">
        <f t="shared" si="462"/>
        <v>1318872.6433159295</v>
      </c>
      <c r="Q1147" s="208">
        <f t="shared" si="462"/>
        <v>1338225.5776000004</v>
      </c>
      <c r="R1147" s="208">
        <f t="shared" si="462"/>
        <v>1357862.4938646681</v>
      </c>
      <c r="S1147" s="208">
        <f t="shared" si="462"/>
        <v>1377787.5592178302</v>
      </c>
      <c r="T1147" s="208">
        <f t="shared" si="462"/>
        <v>1398005.0019148851</v>
      </c>
      <c r="U1147" s="208">
        <f t="shared" si="462"/>
        <v>1418519.1122560005</v>
      </c>
      <c r="V1147" s="208">
        <f t="shared" si="462"/>
        <v>1439334.2434965482</v>
      </c>
      <c r="W1147" s="208">
        <f t="shared" si="462"/>
        <v>1460454.8127709001</v>
      </c>
      <c r="X1147" s="208">
        <f t="shared" si="462"/>
        <v>1481885.3020297785</v>
      </c>
      <c r="Y1147" s="208">
        <f t="shared" si="462"/>
        <v>1503630.2589913609</v>
      </c>
      <c r="Z1147" s="208">
        <f t="shared" si="462"/>
        <v>1525694.2981063412</v>
      </c>
      <c r="AA1147" s="208">
        <f t="shared" si="462"/>
        <v>1548082.1015371543</v>
      </c>
      <c r="AB1147" s="208">
        <f t="shared" si="462"/>
        <v>1570798.4201515652</v>
      </c>
      <c r="AC1147" s="208">
        <f t="shared" si="462"/>
        <v>1593848.0745308422</v>
      </c>
      <c r="AD1147" s="208">
        <f t="shared" si="462"/>
        <v>1617235.9559927217</v>
      </c>
      <c r="AE1147" s="208">
        <f t="shared" si="462"/>
        <v>1640967.0276293836</v>
      </c>
      <c r="AF1147" s="208">
        <f t="shared" si="462"/>
        <v>1665046.325360659</v>
      </c>
      <c r="AG1147" s="208">
        <f t="shared" si="462"/>
        <v>1689478.959002693</v>
      </c>
      <c r="AH1147" s="208">
        <f t="shared" si="462"/>
        <v>1714270.113352285</v>
      </c>
      <c r="AI1147" s="208">
        <f t="shared" si="462"/>
        <v>1739425.0492871467</v>
      </c>
      <c r="AJ1147" s="208">
        <f t="shared" si="462"/>
        <v>1764949.1048822987</v>
      </c>
      <c r="AK1147" s="208">
        <f t="shared" si="462"/>
        <v>1790847.6965428547</v>
      </c>
      <c r="AL1147" s="208"/>
      <c r="AM1147" s="208"/>
      <c r="AN1147" s="208"/>
      <c r="AO1147" s="208"/>
      <c r="AP1147" s="208"/>
      <c r="AQ1147" s="208"/>
    </row>
    <row r="1148" spans="2:43">
      <c r="C1148" s="208"/>
      <c r="D1148" s="208"/>
      <c r="E1148" s="208"/>
      <c r="F1148" s="208"/>
      <c r="G1148" s="208"/>
      <c r="H1148" s="208">
        <f t="shared" si="462"/>
        <v>1161641.9727900659</v>
      </c>
      <c r="I1148" s="208">
        <f t="shared" si="462"/>
        <v>1191016.0000000002</v>
      </c>
      <c r="J1148" s="208">
        <f t="shared" si="462"/>
        <v>1208492.7855684119</v>
      </c>
      <c r="K1148" s="208">
        <f t="shared" si="462"/>
        <v>1226226.0227997773</v>
      </c>
      <c r="L1148" s="208">
        <f t="shared" si="462"/>
        <v>1244219.4748263485</v>
      </c>
      <c r="M1148" s="208">
        <f t="shared" si="462"/>
        <v>1262476.9600000004</v>
      </c>
      <c r="N1148" s="208">
        <f t="shared" si="462"/>
        <v>1281002.3527025168</v>
      </c>
      <c r="O1148" s="208">
        <f t="shared" si="462"/>
        <v>1299799.5841677643</v>
      </c>
      <c r="P1148" s="208">
        <f t="shared" si="462"/>
        <v>1318872.6433159295</v>
      </c>
      <c r="Q1148" s="208">
        <f t="shared" si="462"/>
        <v>1338225.5776000004</v>
      </c>
      <c r="R1148" s="208">
        <f t="shared" si="462"/>
        <v>1357862.4938646681</v>
      </c>
      <c r="S1148" s="208">
        <f t="shared" si="462"/>
        <v>1377787.5592178302</v>
      </c>
      <c r="T1148" s="208">
        <f t="shared" si="462"/>
        <v>1398005.0019148851</v>
      </c>
      <c r="U1148" s="208">
        <f t="shared" si="462"/>
        <v>1418519.1122560005</v>
      </c>
      <c r="V1148" s="208">
        <f t="shared" si="462"/>
        <v>1439334.2434965482</v>
      </c>
      <c r="W1148" s="208">
        <f t="shared" si="462"/>
        <v>1460454.8127709001</v>
      </c>
      <c r="X1148" s="208">
        <f t="shared" si="462"/>
        <v>1481885.3020297785</v>
      </c>
      <c r="Y1148" s="208">
        <f t="shared" si="462"/>
        <v>1503630.2589913609</v>
      </c>
      <c r="Z1148" s="208">
        <f t="shared" si="462"/>
        <v>1525694.2981063412</v>
      </c>
      <c r="AA1148" s="208">
        <f t="shared" si="462"/>
        <v>1548082.1015371543</v>
      </c>
      <c r="AB1148" s="208">
        <f t="shared" si="462"/>
        <v>1570798.4201515652</v>
      </c>
      <c r="AC1148" s="208">
        <f t="shared" si="462"/>
        <v>1593848.0745308422</v>
      </c>
      <c r="AD1148" s="208">
        <f t="shared" si="462"/>
        <v>1617235.9559927217</v>
      </c>
      <c r="AE1148" s="208">
        <f t="shared" si="462"/>
        <v>1640967.0276293836</v>
      </c>
      <c r="AF1148" s="208">
        <f t="shared" si="462"/>
        <v>1665046.325360659</v>
      </c>
      <c r="AG1148" s="208">
        <f t="shared" si="462"/>
        <v>1689478.959002693</v>
      </c>
      <c r="AH1148" s="208">
        <f t="shared" si="462"/>
        <v>1714270.113352285</v>
      </c>
      <c r="AI1148" s="208">
        <f t="shared" si="462"/>
        <v>1739425.0492871467</v>
      </c>
      <c r="AJ1148" s="208">
        <f t="shared" si="462"/>
        <v>1764949.1048822987</v>
      </c>
      <c r="AK1148" s="208">
        <f t="shared" si="462"/>
        <v>1790847.6965428547</v>
      </c>
      <c r="AL1148" s="208"/>
      <c r="AM1148" s="208"/>
      <c r="AN1148" s="208"/>
      <c r="AO1148" s="208"/>
      <c r="AP1148" s="208"/>
      <c r="AQ1148" s="208"/>
    </row>
    <row r="1149" spans="2:43">
      <c r="C1149" s="208"/>
      <c r="D1149" s="208"/>
      <c r="E1149" s="208"/>
      <c r="F1149" s="208"/>
      <c r="G1149" s="208"/>
      <c r="H1149" s="208"/>
      <c r="I1149" s="208">
        <f>MAX((J1149+J1150)/2/((1+J59/4)^(1))+I$23,I$28)</f>
        <v>1191016.0000000002</v>
      </c>
      <c r="J1149" s="208">
        <f>MAX((K1149+K1150)/2/((1+K59/4)^(1))+J$23,J$28)</f>
        <v>1208492.7855684119</v>
      </c>
      <c r="K1149" s="208">
        <f>MAX((L1149+L1150)/2/((1+L59/4)^(1))+K$23,K$28)</f>
        <v>1226226.0227997773</v>
      </c>
      <c r="L1149" s="208">
        <f>MAX((M1149+M1150)/2/((1+M59/4)^(1))+L$23,L$28)</f>
        <v>1244219.4748263485</v>
      </c>
      <c r="M1149" s="208">
        <f>MAX((N1149+N1150)/2/((1+N59/4)^(1))+M$23,M$28)</f>
        <v>1262476.9600000004</v>
      </c>
      <c r="N1149" s="208">
        <f t="shared" si="462"/>
        <v>1281002.3527025168</v>
      </c>
      <c r="O1149" s="208">
        <f t="shared" si="462"/>
        <v>1299799.5841677643</v>
      </c>
      <c r="P1149" s="208">
        <f t="shared" si="462"/>
        <v>1318872.6433159295</v>
      </c>
      <c r="Q1149" s="208">
        <f t="shared" si="462"/>
        <v>1338225.5776000004</v>
      </c>
      <c r="R1149" s="208">
        <f t="shared" si="462"/>
        <v>1357862.4938646681</v>
      </c>
      <c r="S1149" s="208">
        <f t="shared" si="462"/>
        <v>1377787.5592178302</v>
      </c>
      <c r="T1149" s="208">
        <f t="shared" si="462"/>
        <v>1398005.0019148851</v>
      </c>
      <c r="U1149" s="208">
        <f t="shared" si="462"/>
        <v>1418519.1122560005</v>
      </c>
      <c r="V1149" s="208">
        <f t="shared" si="462"/>
        <v>1439334.2434965482</v>
      </c>
      <c r="W1149" s="208">
        <f t="shared" si="462"/>
        <v>1460454.8127709001</v>
      </c>
      <c r="X1149" s="208">
        <f t="shared" si="462"/>
        <v>1481885.3020297785</v>
      </c>
      <c r="Y1149" s="208">
        <f t="shared" si="462"/>
        <v>1503630.2589913609</v>
      </c>
      <c r="Z1149" s="208">
        <f t="shared" si="462"/>
        <v>1525694.2981063412</v>
      </c>
      <c r="AA1149" s="208">
        <f t="shared" si="462"/>
        <v>1548082.1015371543</v>
      </c>
      <c r="AB1149" s="208">
        <f t="shared" si="462"/>
        <v>1570798.4201515652</v>
      </c>
      <c r="AC1149" s="208">
        <f t="shared" si="462"/>
        <v>1593848.0745308422</v>
      </c>
      <c r="AD1149" s="208">
        <f t="shared" si="462"/>
        <v>1617235.9559927217</v>
      </c>
      <c r="AE1149" s="208">
        <f t="shared" si="462"/>
        <v>1640967.0276293836</v>
      </c>
      <c r="AF1149" s="208">
        <f t="shared" si="462"/>
        <v>1665046.325360659</v>
      </c>
      <c r="AG1149" s="208">
        <f t="shared" si="462"/>
        <v>1689478.959002693</v>
      </c>
      <c r="AH1149" s="208">
        <f t="shared" si="462"/>
        <v>1714270.113352285</v>
      </c>
      <c r="AI1149" s="208">
        <f t="shared" si="462"/>
        <v>1739425.0492871467</v>
      </c>
      <c r="AJ1149" s="208">
        <f t="shared" si="462"/>
        <v>1764949.1048822987</v>
      </c>
      <c r="AK1149" s="208">
        <f t="shared" si="462"/>
        <v>1790847.6965428547</v>
      </c>
      <c r="AL1149" s="208"/>
      <c r="AM1149" s="208"/>
      <c r="AN1149" s="208"/>
      <c r="AO1149" s="208"/>
      <c r="AP1149" s="208"/>
      <c r="AQ1149" s="208"/>
    </row>
    <row r="1150" spans="2:43">
      <c r="C1150" s="208"/>
      <c r="D1150" s="208"/>
      <c r="E1150" s="208"/>
      <c r="F1150" s="208"/>
      <c r="G1150" s="208"/>
      <c r="H1150" s="208"/>
      <c r="I1150" s="208"/>
      <c r="J1150" s="208">
        <f>MAX((K1150+K1151)/2/((1+K60/4)^(1))+J$23,J$28)</f>
        <v>1208492.7855684119</v>
      </c>
      <c r="K1150" s="208">
        <f>MAX((L1150+L1151)/2/((1+L60/4)^(1))+K$23,K$28)</f>
        <v>1226226.0227997773</v>
      </c>
      <c r="L1150" s="208">
        <f>MAX((M1150+M1151)/2/((1+M60/4)^(1))+L$23,L$28)</f>
        <v>1244219.4748263485</v>
      </c>
      <c r="M1150" s="208">
        <f>MAX((N1150+N1151)/2/((1+N60/4)^(1))+M$23,M$28)</f>
        <v>1262476.9600000004</v>
      </c>
      <c r="N1150" s="208">
        <f t="shared" ref="N1150:AC1165" si="463">MAX((O1150+O1151)/2/((1+O60/4)^(1))+N$23,N$28)</f>
        <v>1281002.3527025168</v>
      </c>
      <c r="O1150" s="208">
        <f t="shared" si="463"/>
        <v>1299799.5841677643</v>
      </c>
      <c r="P1150" s="208">
        <f t="shared" si="463"/>
        <v>1318872.6433159295</v>
      </c>
      <c r="Q1150" s="208">
        <f t="shared" si="463"/>
        <v>1338225.5776000004</v>
      </c>
      <c r="R1150" s="208">
        <f t="shared" si="463"/>
        <v>1357862.4938646681</v>
      </c>
      <c r="S1150" s="208">
        <f t="shared" si="463"/>
        <v>1377787.5592178302</v>
      </c>
      <c r="T1150" s="208">
        <f t="shared" si="463"/>
        <v>1398005.0019148851</v>
      </c>
      <c r="U1150" s="208">
        <f t="shared" si="463"/>
        <v>1418519.1122560005</v>
      </c>
      <c r="V1150" s="208">
        <f t="shared" si="463"/>
        <v>1439334.2434965482</v>
      </c>
      <c r="W1150" s="208">
        <f t="shared" si="463"/>
        <v>1460454.8127709001</v>
      </c>
      <c r="X1150" s="208">
        <f t="shared" si="463"/>
        <v>1481885.3020297785</v>
      </c>
      <c r="Y1150" s="208">
        <f t="shared" si="463"/>
        <v>1503630.2589913609</v>
      </c>
      <c r="Z1150" s="208">
        <f t="shared" si="463"/>
        <v>1525694.2981063412</v>
      </c>
      <c r="AA1150" s="208">
        <f t="shared" si="463"/>
        <v>1548082.1015371543</v>
      </c>
      <c r="AB1150" s="208">
        <f t="shared" si="463"/>
        <v>1570798.4201515652</v>
      </c>
      <c r="AC1150" s="208">
        <f t="shared" si="463"/>
        <v>1593848.0745308422</v>
      </c>
      <c r="AD1150" s="208">
        <f t="shared" ref="AD1150:AK1169" si="464">MAX((AE1150+AE1151)/2/((1+AE60/4)^(1))+AD$23,AD$28)</f>
        <v>1617235.9559927217</v>
      </c>
      <c r="AE1150" s="208">
        <f t="shared" si="464"/>
        <v>1640967.0276293836</v>
      </c>
      <c r="AF1150" s="208">
        <f t="shared" si="464"/>
        <v>1665046.325360659</v>
      </c>
      <c r="AG1150" s="208">
        <f t="shared" si="464"/>
        <v>1689478.959002693</v>
      </c>
      <c r="AH1150" s="208">
        <f t="shared" si="464"/>
        <v>1714270.113352285</v>
      </c>
      <c r="AI1150" s="208">
        <f t="shared" si="464"/>
        <v>1739425.0492871467</v>
      </c>
      <c r="AJ1150" s="208">
        <f t="shared" si="464"/>
        <v>1764949.1048822987</v>
      </c>
      <c r="AK1150" s="208">
        <f t="shared" si="464"/>
        <v>1790847.6965428547</v>
      </c>
      <c r="AL1150" s="208"/>
      <c r="AM1150" s="208"/>
      <c r="AN1150" s="208"/>
      <c r="AO1150" s="208"/>
      <c r="AP1150" s="208"/>
      <c r="AQ1150" s="208"/>
    </row>
    <row r="1151" spans="2:43">
      <c r="C1151" s="208"/>
      <c r="D1151" s="208"/>
      <c r="E1151" s="208"/>
      <c r="F1151" s="208"/>
      <c r="G1151" s="208"/>
      <c r="H1151" s="208"/>
      <c r="I1151" s="208"/>
      <c r="J1151" s="208"/>
      <c r="K1151" s="208">
        <f>MAX((L1151+L1152)/2/((1+L61/4)^(1))+K$23,K$28)</f>
        <v>1226226.0227997773</v>
      </c>
      <c r="L1151" s="208">
        <f>MAX((M1151+M1152)/2/((1+M61/4)^(1))+L$23,L$28)</f>
        <v>1244219.4748263485</v>
      </c>
      <c r="M1151" s="208">
        <f>MAX((N1151+N1152)/2/((1+N61/4)^(1))+M$23,M$28)</f>
        <v>1262476.9600000004</v>
      </c>
      <c r="N1151" s="208">
        <f t="shared" si="463"/>
        <v>1281002.3527025168</v>
      </c>
      <c r="O1151" s="208">
        <f t="shared" si="463"/>
        <v>1299799.5841677643</v>
      </c>
      <c r="P1151" s="208">
        <f t="shared" si="463"/>
        <v>1318872.6433159295</v>
      </c>
      <c r="Q1151" s="208">
        <f t="shared" si="463"/>
        <v>1338225.5776000004</v>
      </c>
      <c r="R1151" s="208">
        <f t="shared" si="463"/>
        <v>1357862.4938646681</v>
      </c>
      <c r="S1151" s="208">
        <f t="shared" si="463"/>
        <v>1377787.5592178302</v>
      </c>
      <c r="T1151" s="208">
        <f t="shared" si="463"/>
        <v>1398005.0019148851</v>
      </c>
      <c r="U1151" s="208">
        <f t="shared" si="463"/>
        <v>1418519.1122560005</v>
      </c>
      <c r="V1151" s="208">
        <f t="shared" si="463"/>
        <v>1439334.2434965482</v>
      </c>
      <c r="W1151" s="208">
        <f t="shared" si="463"/>
        <v>1460454.8127709001</v>
      </c>
      <c r="X1151" s="208">
        <f t="shared" si="463"/>
        <v>1481885.3020297785</v>
      </c>
      <c r="Y1151" s="208">
        <f t="shared" si="463"/>
        <v>1503630.2589913609</v>
      </c>
      <c r="Z1151" s="208">
        <f t="shared" si="463"/>
        <v>1525694.2981063412</v>
      </c>
      <c r="AA1151" s="208">
        <f t="shared" si="463"/>
        <v>1548082.1015371543</v>
      </c>
      <c r="AB1151" s="208">
        <f t="shared" si="463"/>
        <v>1570798.4201515652</v>
      </c>
      <c r="AC1151" s="208">
        <f t="shared" si="463"/>
        <v>1593848.0745308422</v>
      </c>
      <c r="AD1151" s="208">
        <f t="shared" si="464"/>
        <v>1617235.9559927217</v>
      </c>
      <c r="AE1151" s="208">
        <f t="shared" si="464"/>
        <v>1640967.0276293836</v>
      </c>
      <c r="AF1151" s="208">
        <f t="shared" si="464"/>
        <v>1665046.325360659</v>
      </c>
      <c r="AG1151" s="208">
        <f t="shared" si="464"/>
        <v>1689478.959002693</v>
      </c>
      <c r="AH1151" s="208">
        <f t="shared" si="464"/>
        <v>1714270.113352285</v>
      </c>
      <c r="AI1151" s="208">
        <f t="shared" si="464"/>
        <v>1739425.0492871467</v>
      </c>
      <c r="AJ1151" s="208">
        <f t="shared" si="464"/>
        <v>1764949.1048822987</v>
      </c>
      <c r="AK1151" s="208">
        <f t="shared" si="464"/>
        <v>1790847.6965428547</v>
      </c>
      <c r="AL1151" s="208"/>
      <c r="AM1151" s="208"/>
      <c r="AN1151" s="208"/>
      <c r="AO1151" s="208"/>
      <c r="AP1151" s="208"/>
      <c r="AQ1151" s="208"/>
    </row>
    <row r="1152" spans="2:43">
      <c r="C1152" s="208"/>
      <c r="D1152" s="208"/>
      <c r="E1152" s="208"/>
      <c r="F1152" s="263"/>
      <c r="G1152" s="208"/>
      <c r="H1152" s="208"/>
      <c r="I1152" s="208"/>
      <c r="J1152" s="208"/>
      <c r="K1152" s="208"/>
      <c r="L1152" s="208">
        <f>MAX((M1152+M1153)/2/((1+M62/4)^(1))+L$23,L$28)</f>
        <v>1244219.4748263485</v>
      </c>
      <c r="M1152" s="208">
        <f>MAX((N1152+N1153)/2/((1+N62/4)^(1))+M$23,M$28)</f>
        <v>1262476.9600000004</v>
      </c>
      <c r="N1152" s="208">
        <f t="shared" si="463"/>
        <v>1281002.3527025168</v>
      </c>
      <c r="O1152" s="208">
        <f t="shared" si="463"/>
        <v>1299799.5841677643</v>
      </c>
      <c r="P1152" s="208">
        <f t="shared" si="463"/>
        <v>1318872.6433159295</v>
      </c>
      <c r="Q1152" s="208">
        <f t="shared" si="463"/>
        <v>1338225.5776000004</v>
      </c>
      <c r="R1152" s="208">
        <f t="shared" si="463"/>
        <v>1357862.4938646681</v>
      </c>
      <c r="S1152" s="208">
        <f t="shared" si="463"/>
        <v>1377787.5592178302</v>
      </c>
      <c r="T1152" s="208">
        <f t="shared" si="463"/>
        <v>1398005.0019148851</v>
      </c>
      <c r="U1152" s="208">
        <f t="shared" si="463"/>
        <v>1418519.1122560005</v>
      </c>
      <c r="V1152" s="208">
        <f t="shared" si="463"/>
        <v>1439334.2434965482</v>
      </c>
      <c r="W1152" s="208">
        <f t="shared" si="463"/>
        <v>1460454.8127709001</v>
      </c>
      <c r="X1152" s="208">
        <f t="shared" si="463"/>
        <v>1481885.3020297785</v>
      </c>
      <c r="Y1152" s="208">
        <f t="shared" si="463"/>
        <v>1503630.2589913609</v>
      </c>
      <c r="Z1152" s="208">
        <f t="shared" si="463"/>
        <v>1525694.2981063412</v>
      </c>
      <c r="AA1152" s="208">
        <f t="shared" si="463"/>
        <v>1548082.1015371543</v>
      </c>
      <c r="AB1152" s="208">
        <f t="shared" si="463"/>
        <v>1570798.4201515652</v>
      </c>
      <c r="AC1152" s="208">
        <f t="shared" si="463"/>
        <v>1593848.0745308422</v>
      </c>
      <c r="AD1152" s="208">
        <f t="shared" si="464"/>
        <v>1617235.9559927217</v>
      </c>
      <c r="AE1152" s="208">
        <f t="shared" si="464"/>
        <v>1640967.0276293836</v>
      </c>
      <c r="AF1152" s="208">
        <f t="shared" si="464"/>
        <v>1665046.325360659</v>
      </c>
      <c r="AG1152" s="208">
        <f t="shared" si="464"/>
        <v>1689478.959002693</v>
      </c>
      <c r="AH1152" s="208">
        <f t="shared" si="464"/>
        <v>1714270.113352285</v>
      </c>
      <c r="AI1152" s="208">
        <f t="shared" si="464"/>
        <v>1739425.0492871467</v>
      </c>
      <c r="AJ1152" s="208">
        <f t="shared" si="464"/>
        <v>1764949.1048822987</v>
      </c>
      <c r="AK1152" s="208">
        <f t="shared" si="464"/>
        <v>1790847.6965428547</v>
      </c>
      <c r="AL1152" s="208"/>
      <c r="AM1152" s="208"/>
      <c r="AN1152" s="208"/>
      <c r="AO1152" s="208"/>
      <c r="AP1152" s="208"/>
      <c r="AQ1152" s="208"/>
    </row>
    <row r="1153" spans="3:43">
      <c r="C1153" s="208"/>
      <c r="D1153" s="208"/>
      <c r="E1153" s="208"/>
      <c r="F1153" s="208"/>
      <c r="G1153" s="263"/>
      <c r="H1153" s="208"/>
      <c r="I1153" s="208"/>
      <c r="J1153" s="208"/>
      <c r="K1153" s="208"/>
      <c r="L1153" s="208"/>
      <c r="M1153" s="208">
        <f>MAX((N1153+N1154)/2/((1+N63/4)^(1))+M$23,M$28)</f>
        <v>1269842.9217941028</v>
      </c>
      <c r="N1153" s="208">
        <f t="shared" si="463"/>
        <v>1281002.3527025168</v>
      </c>
      <c r="O1153" s="208">
        <f t="shared" si="463"/>
        <v>1299799.5841677643</v>
      </c>
      <c r="P1153" s="208">
        <f t="shared" si="463"/>
        <v>1318872.6433159295</v>
      </c>
      <c r="Q1153" s="208">
        <f t="shared" si="463"/>
        <v>1338225.5776000004</v>
      </c>
      <c r="R1153" s="208">
        <f t="shared" si="463"/>
        <v>1357862.4938646681</v>
      </c>
      <c r="S1153" s="208">
        <f t="shared" si="463"/>
        <v>1377787.5592178302</v>
      </c>
      <c r="T1153" s="208">
        <f t="shared" si="463"/>
        <v>1398005.0019148851</v>
      </c>
      <c r="U1153" s="208">
        <f t="shared" si="463"/>
        <v>1418519.1122560005</v>
      </c>
      <c r="V1153" s="208">
        <f t="shared" si="463"/>
        <v>1439334.2434965482</v>
      </c>
      <c r="W1153" s="208">
        <f t="shared" si="463"/>
        <v>1460454.8127709001</v>
      </c>
      <c r="X1153" s="208">
        <f t="shared" si="463"/>
        <v>1481885.3020297785</v>
      </c>
      <c r="Y1153" s="208">
        <f t="shared" si="463"/>
        <v>1503630.2589913609</v>
      </c>
      <c r="Z1153" s="208">
        <f t="shared" si="463"/>
        <v>1525694.2981063412</v>
      </c>
      <c r="AA1153" s="208">
        <f t="shared" si="463"/>
        <v>1548082.1015371543</v>
      </c>
      <c r="AB1153" s="208">
        <f t="shared" si="463"/>
        <v>1570798.4201515652</v>
      </c>
      <c r="AC1153" s="208">
        <f t="shared" si="463"/>
        <v>1593848.0745308422</v>
      </c>
      <c r="AD1153" s="208">
        <f t="shared" si="464"/>
        <v>1617235.9559927217</v>
      </c>
      <c r="AE1153" s="208">
        <f t="shared" si="464"/>
        <v>1640967.0276293836</v>
      </c>
      <c r="AF1153" s="208">
        <f t="shared" si="464"/>
        <v>1665046.325360659</v>
      </c>
      <c r="AG1153" s="208">
        <f t="shared" si="464"/>
        <v>1689478.959002693</v>
      </c>
      <c r="AH1153" s="208">
        <f t="shared" si="464"/>
        <v>1714270.113352285</v>
      </c>
      <c r="AI1153" s="208">
        <f t="shared" si="464"/>
        <v>1739425.0492871467</v>
      </c>
      <c r="AJ1153" s="208">
        <f t="shared" si="464"/>
        <v>1764949.1048822987</v>
      </c>
      <c r="AK1153" s="208">
        <f t="shared" si="464"/>
        <v>1790847.6965428547</v>
      </c>
      <c r="AL1153" s="208"/>
      <c r="AM1153" s="208"/>
      <c r="AN1153" s="208"/>
      <c r="AO1153" s="208"/>
      <c r="AP1153" s="208"/>
      <c r="AQ1153" s="208"/>
    </row>
    <row r="1154" spans="3:43">
      <c r="C1154" s="208"/>
      <c r="D1154" s="208"/>
      <c r="E1154" s="208"/>
      <c r="F1154" s="208"/>
      <c r="G1154" s="208"/>
      <c r="H1154" s="263"/>
      <c r="I1154" s="208"/>
      <c r="J1154" s="208"/>
      <c r="K1154" s="208"/>
      <c r="L1154" s="208"/>
      <c r="M1154" s="208"/>
      <c r="N1154" s="208">
        <f t="shared" si="463"/>
        <v>1301041.8207004166</v>
      </c>
      <c r="O1154" s="208">
        <f t="shared" si="463"/>
        <v>1303968.0119826295</v>
      </c>
      <c r="P1154" s="208">
        <f t="shared" si="463"/>
        <v>1318872.6433159295</v>
      </c>
      <c r="Q1154" s="208">
        <f t="shared" si="463"/>
        <v>1338225.5776000004</v>
      </c>
      <c r="R1154" s="208">
        <f t="shared" si="463"/>
        <v>1357862.4938646681</v>
      </c>
      <c r="S1154" s="208">
        <f t="shared" si="463"/>
        <v>1377787.5592178302</v>
      </c>
      <c r="T1154" s="208">
        <f t="shared" si="463"/>
        <v>1398005.0019148851</v>
      </c>
      <c r="U1154" s="208">
        <f t="shared" si="463"/>
        <v>1418519.1122560005</v>
      </c>
      <c r="V1154" s="208">
        <f t="shared" si="463"/>
        <v>1439334.2434965482</v>
      </c>
      <c r="W1154" s="208">
        <f t="shared" si="463"/>
        <v>1460454.8127709001</v>
      </c>
      <c r="X1154" s="208">
        <f t="shared" si="463"/>
        <v>1481885.3020297785</v>
      </c>
      <c r="Y1154" s="208">
        <f t="shared" si="463"/>
        <v>1503630.2589913609</v>
      </c>
      <c r="Z1154" s="208">
        <f t="shared" si="463"/>
        <v>1525694.2981063412</v>
      </c>
      <c r="AA1154" s="208">
        <f t="shared" si="463"/>
        <v>1548082.1015371543</v>
      </c>
      <c r="AB1154" s="208">
        <f t="shared" si="463"/>
        <v>1570798.4201515652</v>
      </c>
      <c r="AC1154" s="208">
        <f t="shared" si="463"/>
        <v>1593848.0745308422</v>
      </c>
      <c r="AD1154" s="208">
        <f t="shared" si="464"/>
        <v>1617235.9559927217</v>
      </c>
      <c r="AE1154" s="208">
        <f t="shared" si="464"/>
        <v>1640967.0276293836</v>
      </c>
      <c r="AF1154" s="208">
        <f t="shared" si="464"/>
        <v>1665046.325360659</v>
      </c>
      <c r="AG1154" s="208">
        <f t="shared" si="464"/>
        <v>1689478.959002693</v>
      </c>
      <c r="AH1154" s="208">
        <f t="shared" si="464"/>
        <v>1714270.113352285</v>
      </c>
      <c r="AI1154" s="208">
        <f t="shared" si="464"/>
        <v>1739425.0492871467</v>
      </c>
      <c r="AJ1154" s="208">
        <f t="shared" si="464"/>
        <v>1764949.1048822987</v>
      </c>
      <c r="AK1154" s="208">
        <f t="shared" si="464"/>
        <v>1790847.6965428547</v>
      </c>
      <c r="AL1154" s="208"/>
      <c r="AM1154" s="208"/>
      <c r="AN1154" s="208"/>
      <c r="AO1154" s="208"/>
      <c r="AP1154" s="208"/>
      <c r="AQ1154" s="208"/>
    </row>
    <row r="1155" spans="3:43">
      <c r="C1155" s="208"/>
      <c r="D1155" s="208"/>
      <c r="E1155" s="208"/>
      <c r="F1155" s="208"/>
      <c r="G1155" s="208"/>
      <c r="H1155" s="208"/>
      <c r="I1155" s="208"/>
      <c r="J1155" s="208"/>
      <c r="K1155" s="208"/>
      <c r="L1155" s="208"/>
      <c r="M1155" s="208"/>
      <c r="N1155" s="208"/>
      <c r="O1155" s="208">
        <f t="shared" si="463"/>
        <v>1337840.608902174</v>
      </c>
      <c r="P1155" s="208">
        <f t="shared" si="463"/>
        <v>1335197.145721823</v>
      </c>
      <c r="Q1155" s="208">
        <f t="shared" si="463"/>
        <v>1340262.3633337114</v>
      </c>
      <c r="R1155" s="208">
        <f t="shared" si="463"/>
        <v>1357862.4938646681</v>
      </c>
      <c r="S1155" s="208">
        <f t="shared" si="463"/>
        <v>1377787.5592178302</v>
      </c>
      <c r="T1155" s="208">
        <f t="shared" si="463"/>
        <v>1398005.0019148851</v>
      </c>
      <c r="U1155" s="208">
        <f t="shared" si="463"/>
        <v>1418519.1122560005</v>
      </c>
      <c r="V1155" s="208">
        <f t="shared" si="463"/>
        <v>1439334.2434965482</v>
      </c>
      <c r="W1155" s="208">
        <f t="shared" si="463"/>
        <v>1460454.8127709001</v>
      </c>
      <c r="X1155" s="208">
        <f t="shared" si="463"/>
        <v>1481885.3020297785</v>
      </c>
      <c r="Y1155" s="208">
        <f t="shared" si="463"/>
        <v>1503630.2589913609</v>
      </c>
      <c r="Z1155" s="208">
        <f t="shared" si="463"/>
        <v>1525694.2981063412</v>
      </c>
      <c r="AA1155" s="208">
        <f t="shared" si="463"/>
        <v>1548082.1015371543</v>
      </c>
      <c r="AB1155" s="208">
        <f t="shared" si="463"/>
        <v>1570798.4201515652</v>
      </c>
      <c r="AC1155" s="208">
        <f t="shared" si="463"/>
        <v>1593848.0745308422</v>
      </c>
      <c r="AD1155" s="208">
        <f t="shared" si="464"/>
        <v>1617235.9559927217</v>
      </c>
      <c r="AE1155" s="208">
        <f t="shared" si="464"/>
        <v>1640967.0276293836</v>
      </c>
      <c r="AF1155" s="208">
        <f t="shared" si="464"/>
        <v>1665046.325360659</v>
      </c>
      <c r="AG1155" s="208">
        <f t="shared" si="464"/>
        <v>1689478.959002693</v>
      </c>
      <c r="AH1155" s="208">
        <f t="shared" si="464"/>
        <v>1714270.113352285</v>
      </c>
      <c r="AI1155" s="208">
        <f t="shared" si="464"/>
        <v>1739425.0492871467</v>
      </c>
      <c r="AJ1155" s="208">
        <f t="shared" si="464"/>
        <v>1764949.1048822987</v>
      </c>
      <c r="AK1155" s="208">
        <f t="shared" si="464"/>
        <v>1790847.6965428547</v>
      </c>
      <c r="AL1155" s="208"/>
      <c r="AM1155" s="208"/>
      <c r="AN1155" s="208"/>
      <c r="AO1155" s="208"/>
      <c r="AP1155" s="208"/>
      <c r="AQ1155" s="208"/>
    </row>
    <row r="1156" spans="3:43">
      <c r="C1156" s="208"/>
      <c r="D1156" s="208"/>
      <c r="E1156" s="208"/>
      <c r="F1156" s="208"/>
      <c r="G1156" s="208"/>
      <c r="H1156" s="208"/>
      <c r="I1156" s="208"/>
      <c r="J1156" s="208"/>
      <c r="K1156" s="208"/>
      <c r="L1156" s="208"/>
      <c r="M1156" s="208"/>
      <c r="N1156" s="208"/>
      <c r="O1156" s="208"/>
      <c r="P1156" s="208">
        <f t="shared" si="463"/>
        <v>1377134.5739093185</v>
      </c>
      <c r="Q1156" s="208">
        <f t="shared" si="463"/>
        <v>1368869.7450131525</v>
      </c>
      <c r="R1156" s="208">
        <f t="shared" si="463"/>
        <v>1368245.6395752828</v>
      </c>
      <c r="S1156" s="208">
        <f t="shared" si="463"/>
        <v>1377787.5592178302</v>
      </c>
      <c r="T1156" s="208">
        <f t="shared" si="463"/>
        <v>1398005.0019148851</v>
      </c>
      <c r="U1156" s="208">
        <f t="shared" si="463"/>
        <v>1418519.1122560005</v>
      </c>
      <c r="V1156" s="208">
        <f t="shared" si="463"/>
        <v>1439334.2434965482</v>
      </c>
      <c r="W1156" s="208">
        <f t="shared" si="463"/>
        <v>1460454.8127709001</v>
      </c>
      <c r="X1156" s="208">
        <f t="shared" si="463"/>
        <v>1481885.3020297785</v>
      </c>
      <c r="Y1156" s="208">
        <f t="shared" si="463"/>
        <v>1503630.2589913609</v>
      </c>
      <c r="Z1156" s="208">
        <f t="shared" si="463"/>
        <v>1525694.2981063412</v>
      </c>
      <c r="AA1156" s="208">
        <f t="shared" si="463"/>
        <v>1548082.1015371543</v>
      </c>
      <c r="AB1156" s="208">
        <f t="shared" si="463"/>
        <v>1570798.4201515652</v>
      </c>
      <c r="AC1156" s="208">
        <f t="shared" si="463"/>
        <v>1593848.0745308422</v>
      </c>
      <c r="AD1156" s="208">
        <f t="shared" si="464"/>
        <v>1617235.9559927217</v>
      </c>
      <c r="AE1156" s="208">
        <f t="shared" si="464"/>
        <v>1640967.0276293836</v>
      </c>
      <c r="AF1156" s="208">
        <f t="shared" si="464"/>
        <v>1665046.325360659</v>
      </c>
      <c r="AG1156" s="208">
        <f t="shared" si="464"/>
        <v>1689478.959002693</v>
      </c>
      <c r="AH1156" s="208">
        <f t="shared" si="464"/>
        <v>1714270.113352285</v>
      </c>
      <c r="AI1156" s="208">
        <f t="shared" si="464"/>
        <v>1739425.0492871467</v>
      </c>
      <c r="AJ1156" s="208">
        <f t="shared" si="464"/>
        <v>1764949.1048822987</v>
      </c>
      <c r="AK1156" s="208">
        <f t="shared" si="464"/>
        <v>1790847.6965428547</v>
      </c>
      <c r="AL1156" s="208"/>
      <c r="AM1156" s="208"/>
      <c r="AN1156" s="208"/>
      <c r="AO1156" s="208"/>
      <c r="AP1156" s="208"/>
      <c r="AQ1156" s="208"/>
    </row>
    <row r="1157" spans="3:43">
      <c r="C1157" s="208"/>
      <c r="D1157" s="208"/>
      <c r="E1157" s="208"/>
      <c r="F1157" s="208"/>
      <c r="G1157" s="208"/>
      <c r="H1157" s="208"/>
      <c r="I1157" s="208"/>
      <c r="J1157" s="208"/>
      <c r="K1157" s="208"/>
      <c r="L1157" s="208"/>
      <c r="M1157" s="208"/>
      <c r="N1157" s="208"/>
      <c r="O1157" s="208"/>
      <c r="P1157" s="208"/>
      <c r="Q1157" s="208">
        <f t="shared" si="463"/>
        <v>1416337.2234619167</v>
      </c>
      <c r="R1157" s="208">
        <f t="shared" si="463"/>
        <v>1405543.6348481937</v>
      </c>
      <c r="S1157" s="208">
        <f t="shared" si="463"/>
        <v>1401045.5888589991</v>
      </c>
      <c r="T1157" s="208">
        <f t="shared" si="463"/>
        <v>1404824.8744795311</v>
      </c>
      <c r="U1157" s="208">
        <f t="shared" si="463"/>
        <v>1418519.1122560005</v>
      </c>
      <c r="V1157" s="208">
        <f t="shared" si="463"/>
        <v>1439334.2434965482</v>
      </c>
      <c r="W1157" s="208">
        <f t="shared" si="463"/>
        <v>1460454.8127709001</v>
      </c>
      <c r="X1157" s="208">
        <f t="shared" si="463"/>
        <v>1481885.3020297785</v>
      </c>
      <c r="Y1157" s="208">
        <f t="shared" si="463"/>
        <v>1503630.2589913609</v>
      </c>
      <c r="Z1157" s="208">
        <f t="shared" si="463"/>
        <v>1525694.2981063412</v>
      </c>
      <c r="AA1157" s="208">
        <f t="shared" si="463"/>
        <v>1548082.1015371543</v>
      </c>
      <c r="AB1157" s="208">
        <f t="shared" si="463"/>
        <v>1570798.4201515652</v>
      </c>
      <c r="AC1157" s="208">
        <f t="shared" si="463"/>
        <v>1593848.0745308422</v>
      </c>
      <c r="AD1157" s="208">
        <f t="shared" si="464"/>
        <v>1617235.9559927217</v>
      </c>
      <c r="AE1157" s="208">
        <f t="shared" si="464"/>
        <v>1640967.0276293836</v>
      </c>
      <c r="AF1157" s="208">
        <f t="shared" si="464"/>
        <v>1665046.325360659</v>
      </c>
      <c r="AG1157" s="208">
        <f t="shared" si="464"/>
        <v>1689478.959002693</v>
      </c>
      <c r="AH1157" s="208">
        <f t="shared" si="464"/>
        <v>1714270.113352285</v>
      </c>
      <c r="AI1157" s="208">
        <f t="shared" si="464"/>
        <v>1739425.0492871467</v>
      </c>
      <c r="AJ1157" s="208">
        <f t="shared" si="464"/>
        <v>1764949.1048822987</v>
      </c>
      <c r="AK1157" s="208">
        <f t="shared" si="464"/>
        <v>1790847.6965428547</v>
      </c>
      <c r="AL1157" s="208"/>
      <c r="AM1157" s="208"/>
      <c r="AN1157" s="208"/>
      <c r="AO1157" s="208"/>
      <c r="AP1157" s="208"/>
      <c r="AQ1157" s="208"/>
    </row>
    <row r="1158" spans="3:43">
      <c r="R1158" s="208">
        <f t="shared" si="463"/>
        <v>1456013.0476002337</v>
      </c>
      <c r="S1158" s="208">
        <f t="shared" si="463"/>
        <v>1443721.8196234605</v>
      </c>
      <c r="T1158" s="208">
        <f t="shared" si="463"/>
        <v>1436167.8058987651</v>
      </c>
      <c r="U1158" s="208">
        <f t="shared" si="463"/>
        <v>1434371.4564805496</v>
      </c>
      <c r="V1158" s="208">
        <f t="shared" si="463"/>
        <v>1441482.893063654</v>
      </c>
      <c r="W1158" s="208">
        <f t="shared" si="463"/>
        <v>1460454.8127709001</v>
      </c>
      <c r="X1158" s="208">
        <f t="shared" si="463"/>
        <v>1481885.3020297785</v>
      </c>
      <c r="Y1158" s="208">
        <f t="shared" si="463"/>
        <v>1503630.2589913609</v>
      </c>
      <c r="Z1158" s="208">
        <f t="shared" si="463"/>
        <v>1525694.2981063412</v>
      </c>
      <c r="AA1158" s="208">
        <f t="shared" si="463"/>
        <v>1548082.1015371543</v>
      </c>
      <c r="AB1158" s="208">
        <f t="shared" si="463"/>
        <v>1570798.4201515652</v>
      </c>
      <c r="AC1158" s="208">
        <f t="shared" si="463"/>
        <v>1593848.0745308422</v>
      </c>
      <c r="AD1158" s="208">
        <f t="shared" si="464"/>
        <v>1617235.9559927217</v>
      </c>
      <c r="AE1158" s="208">
        <f t="shared" si="464"/>
        <v>1640967.0276293836</v>
      </c>
      <c r="AF1158" s="208">
        <f t="shared" si="464"/>
        <v>1665046.325360659</v>
      </c>
      <c r="AG1158" s="208">
        <f t="shared" si="464"/>
        <v>1689478.959002693</v>
      </c>
      <c r="AH1158" s="208">
        <f t="shared" si="464"/>
        <v>1714270.113352285</v>
      </c>
      <c r="AI1158" s="208">
        <f t="shared" si="464"/>
        <v>1739425.0492871467</v>
      </c>
      <c r="AJ1158" s="208">
        <f t="shared" si="464"/>
        <v>1764949.1048822987</v>
      </c>
      <c r="AK1158" s="208">
        <f t="shared" si="464"/>
        <v>1790847.6965428547</v>
      </c>
      <c r="AL1158" s="208"/>
      <c r="AM1158" s="208"/>
      <c r="AN1158" s="208"/>
      <c r="AO1158" s="208"/>
      <c r="AP1158" s="208"/>
      <c r="AQ1158" s="208"/>
    </row>
    <row r="1159" spans="3:43">
      <c r="S1159" s="208">
        <f t="shared" si="463"/>
        <v>1495320.1105988109</v>
      </c>
      <c r="T1159" s="208">
        <f t="shared" si="463"/>
        <v>1482315.7981018403</v>
      </c>
      <c r="U1159" s="208">
        <f t="shared" si="463"/>
        <v>1472193.6514734537</v>
      </c>
      <c r="V1159" s="208">
        <f t="shared" si="463"/>
        <v>1467265.6868435056</v>
      </c>
      <c r="W1159" s="208">
        <f t="shared" si="463"/>
        <v>1469667.5469209254</v>
      </c>
      <c r="X1159" s="208">
        <f t="shared" si="463"/>
        <v>1481885.3020297785</v>
      </c>
      <c r="Y1159" s="208">
        <f t="shared" si="463"/>
        <v>1503630.2589913609</v>
      </c>
      <c r="Z1159" s="208">
        <f t="shared" si="463"/>
        <v>1525694.2981063412</v>
      </c>
      <c r="AA1159" s="208">
        <f t="shared" si="463"/>
        <v>1548082.1015371543</v>
      </c>
      <c r="AB1159" s="208">
        <f t="shared" si="463"/>
        <v>1570798.4201515652</v>
      </c>
      <c r="AC1159" s="208">
        <f t="shared" si="463"/>
        <v>1593848.0745308422</v>
      </c>
      <c r="AD1159" s="208">
        <f t="shared" si="464"/>
        <v>1617235.9559927217</v>
      </c>
      <c r="AE1159" s="208">
        <f t="shared" si="464"/>
        <v>1640967.0276293836</v>
      </c>
      <c r="AF1159" s="208">
        <f t="shared" si="464"/>
        <v>1665046.325360659</v>
      </c>
      <c r="AG1159" s="208">
        <f t="shared" si="464"/>
        <v>1689478.959002693</v>
      </c>
      <c r="AH1159" s="208">
        <f t="shared" si="464"/>
        <v>1714270.113352285</v>
      </c>
      <c r="AI1159" s="208">
        <f t="shared" si="464"/>
        <v>1739425.0492871467</v>
      </c>
      <c r="AJ1159" s="208">
        <f t="shared" si="464"/>
        <v>1764949.1048822987</v>
      </c>
      <c r="AK1159" s="208">
        <f t="shared" si="464"/>
        <v>1790847.6965428547</v>
      </c>
      <c r="AL1159" s="208"/>
      <c r="AM1159" s="208"/>
      <c r="AN1159" s="208"/>
      <c r="AO1159" s="208"/>
      <c r="AP1159" s="208"/>
      <c r="AQ1159" s="208"/>
    </row>
    <row r="1160" spans="3:43">
      <c r="T1160" s="208">
        <f t="shared" si="463"/>
        <v>1533218.4676481129</v>
      </c>
      <c r="U1160" s="208">
        <f t="shared" si="463"/>
        <v>1519794.3888539704</v>
      </c>
      <c r="V1160" s="208">
        <f t="shared" si="463"/>
        <v>1508915.8533343342</v>
      </c>
      <c r="W1160" s="208">
        <f t="shared" si="463"/>
        <v>1502031.4764431017</v>
      </c>
      <c r="X1160" s="208">
        <f t="shared" si="463"/>
        <v>1500942.1287286927</v>
      </c>
      <c r="Y1160" s="208">
        <f t="shared" si="463"/>
        <v>1507675.130006718</v>
      </c>
      <c r="Z1160" s="208">
        <f t="shared" si="463"/>
        <v>1525694.2981063412</v>
      </c>
      <c r="AA1160" s="208">
        <f t="shared" si="463"/>
        <v>1548082.1015371543</v>
      </c>
      <c r="AB1160" s="208">
        <f t="shared" si="463"/>
        <v>1570798.4201515652</v>
      </c>
      <c r="AC1160" s="208">
        <f t="shared" si="463"/>
        <v>1593848.0745308422</v>
      </c>
      <c r="AD1160" s="208">
        <f t="shared" si="464"/>
        <v>1617235.9559927217</v>
      </c>
      <c r="AE1160" s="208">
        <f t="shared" si="464"/>
        <v>1640967.0276293836</v>
      </c>
      <c r="AF1160" s="208">
        <f t="shared" si="464"/>
        <v>1665046.325360659</v>
      </c>
      <c r="AG1160" s="208">
        <f t="shared" si="464"/>
        <v>1689478.959002693</v>
      </c>
      <c r="AH1160" s="208">
        <f t="shared" si="464"/>
        <v>1714270.113352285</v>
      </c>
      <c r="AI1160" s="208">
        <f t="shared" si="464"/>
        <v>1739425.0492871467</v>
      </c>
      <c r="AJ1160" s="208">
        <f t="shared" si="464"/>
        <v>1764949.1048822987</v>
      </c>
      <c r="AK1160" s="208">
        <f t="shared" si="464"/>
        <v>1790847.6965428547</v>
      </c>
      <c r="AL1160" s="208"/>
      <c r="AM1160" s="208"/>
      <c r="AN1160" s="208"/>
      <c r="AO1160" s="208"/>
      <c r="AP1160" s="208"/>
      <c r="AQ1160" s="208"/>
    </row>
    <row r="1161" spans="3:43">
      <c r="U1161" s="208">
        <f t="shared" si="463"/>
        <v>1568552.7564007558</v>
      </c>
      <c r="V1161" s="208">
        <f t="shared" si="463"/>
        <v>1556088.028629282</v>
      </c>
      <c r="W1161" s="208">
        <f t="shared" si="463"/>
        <v>1545397.0432031574</v>
      </c>
      <c r="X1161" s="208">
        <f t="shared" si="463"/>
        <v>1537539.6667608158</v>
      </c>
      <c r="Y1161" s="208">
        <f t="shared" si="463"/>
        <v>1533733.5300737959</v>
      </c>
      <c r="Z1161" s="208">
        <f t="shared" si="463"/>
        <v>1536337.0416900055</v>
      </c>
      <c r="AA1161" s="208">
        <f t="shared" si="463"/>
        <v>1548082.1015371543</v>
      </c>
      <c r="AB1161" s="208">
        <f t="shared" si="463"/>
        <v>1570798.4201515652</v>
      </c>
      <c r="AC1161" s="208">
        <f t="shared" si="463"/>
        <v>1593848.0745308422</v>
      </c>
      <c r="AD1161" s="208">
        <f t="shared" si="464"/>
        <v>1617235.9559927217</v>
      </c>
      <c r="AE1161" s="208">
        <f t="shared" si="464"/>
        <v>1640967.0276293836</v>
      </c>
      <c r="AF1161" s="208">
        <f t="shared" si="464"/>
        <v>1665046.325360659</v>
      </c>
      <c r="AG1161" s="208">
        <f t="shared" si="464"/>
        <v>1689478.959002693</v>
      </c>
      <c r="AH1161" s="208">
        <f t="shared" si="464"/>
        <v>1714270.113352285</v>
      </c>
      <c r="AI1161" s="208">
        <f t="shared" si="464"/>
        <v>1739425.0492871467</v>
      </c>
      <c r="AJ1161" s="208">
        <f t="shared" si="464"/>
        <v>1764949.1048822987</v>
      </c>
      <c r="AK1161" s="208">
        <f t="shared" si="464"/>
        <v>1790847.6965428547</v>
      </c>
      <c r="AL1161" s="208"/>
      <c r="AM1161" s="208"/>
      <c r="AN1161" s="208"/>
      <c r="AO1161" s="208"/>
      <c r="AP1161" s="208"/>
      <c r="AQ1161" s="208"/>
    </row>
    <row r="1162" spans="3:43">
      <c r="V1162" s="208">
        <f t="shared" si="463"/>
        <v>1601328.4127095554</v>
      </c>
      <c r="W1162" s="208">
        <f t="shared" si="463"/>
        <v>1590413.0383366998</v>
      </c>
      <c r="X1162" s="208">
        <f t="shared" si="463"/>
        <v>1580675.2684745304</v>
      </c>
      <c r="Y1162" s="208">
        <f t="shared" si="463"/>
        <v>1572696.795285956</v>
      </c>
      <c r="Z1162" s="208">
        <f t="shared" si="463"/>
        <v>1567901.118584235</v>
      </c>
      <c r="AA1162" s="208">
        <f t="shared" si="463"/>
        <v>1568011.6949048012</v>
      </c>
      <c r="AB1162" s="208">
        <f t="shared" si="463"/>
        <v>1575491.1774023329</v>
      </c>
      <c r="AC1162" s="208">
        <f t="shared" si="463"/>
        <v>1593848.0745308422</v>
      </c>
      <c r="AD1162" s="208">
        <f t="shared" si="464"/>
        <v>1617235.9559927217</v>
      </c>
      <c r="AE1162" s="208">
        <f t="shared" si="464"/>
        <v>1640967.0276293836</v>
      </c>
      <c r="AF1162" s="208">
        <f t="shared" si="464"/>
        <v>1665046.325360659</v>
      </c>
      <c r="AG1162" s="208">
        <f t="shared" si="464"/>
        <v>1689478.959002693</v>
      </c>
      <c r="AH1162" s="208">
        <f t="shared" si="464"/>
        <v>1714270.113352285</v>
      </c>
      <c r="AI1162" s="208">
        <f t="shared" si="464"/>
        <v>1739425.0492871467</v>
      </c>
      <c r="AJ1162" s="208">
        <f t="shared" si="464"/>
        <v>1764949.1048822987</v>
      </c>
      <c r="AK1162" s="208">
        <f t="shared" si="464"/>
        <v>1790847.6965428547</v>
      </c>
      <c r="AL1162" s="208"/>
      <c r="AM1162" s="208"/>
      <c r="AN1162" s="208"/>
      <c r="AO1162" s="208"/>
      <c r="AP1162" s="208"/>
      <c r="AQ1162" s="208"/>
    </row>
    <row r="1163" spans="3:43">
      <c r="W1163" s="208">
        <f t="shared" si="463"/>
        <v>1631076.2670584349</v>
      </c>
      <c r="X1163" s="208">
        <f t="shared" si="463"/>
        <v>1622001.959996118</v>
      </c>
      <c r="Y1163" s="208">
        <f t="shared" si="463"/>
        <v>1613610.6741072091</v>
      </c>
      <c r="Z1163" s="208">
        <f t="shared" si="463"/>
        <v>1606688.6028887711</v>
      </c>
      <c r="AA1163" s="208">
        <f t="shared" si="463"/>
        <v>1602102.2794248841</v>
      </c>
      <c r="AB1163" s="208">
        <f t="shared" si="463"/>
        <v>1601078.1019501397</v>
      </c>
      <c r="AC1163" s="208">
        <f t="shared" si="463"/>
        <v>1605346.5319951274</v>
      </c>
      <c r="AD1163" s="208">
        <f t="shared" si="464"/>
        <v>1617411.9054670476</v>
      </c>
      <c r="AE1163" s="208">
        <f t="shared" si="464"/>
        <v>1640967.0276293836</v>
      </c>
      <c r="AF1163" s="208">
        <f t="shared" si="464"/>
        <v>1665046.325360659</v>
      </c>
      <c r="AG1163" s="208">
        <f t="shared" si="464"/>
        <v>1689478.959002693</v>
      </c>
      <c r="AH1163" s="208">
        <f t="shared" si="464"/>
        <v>1714270.113352285</v>
      </c>
      <c r="AI1163" s="208">
        <f t="shared" si="464"/>
        <v>1739425.0492871467</v>
      </c>
      <c r="AJ1163" s="208">
        <f t="shared" si="464"/>
        <v>1764949.1048822987</v>
      </c>
      <c r="AK1163" s="208">
        <f t="shared" si="464"/>
        <v>1790847.6965428547</v>
      </c>
      <c r="AL1163" s="208"/>
      <c r="AM1163" s="208"/>
      <c r="AN1163" s="208"/>
      <c r="AO1163" s="208"/>
      <c r="AP1163" s="208"/>
      <c r="AQ1163" s="208"/>
    </row>
    <row r="1164" spans="3:43">
      <c r="X1164" s="208">
        <f t="shared" si="463"/>
        <v>1657503.0825564477</v>
      </c>
      <c r="Y1164" s="208">
        <f t="shared" si="463"/>
        <v>1650223.2821685332</v>
      </c>
      <c r="Z1164" s="208">
        <f t="shared" si="463"/>
        <v>1643728.187050472</v>
      </c>
      <c r="AA1164" s="208">
        <f t="shared" si="463"/>
        <v>1638500.6441438568</v>
      </c>
      <c r="AB1164" s="208">
        <f t="shared" si="463"/>
        <v>1635204.7582384693</v>
      </c>
      <c r="AC1164" s="208">
        <f t="shared" si="463"/>
        <v>1634747.9439679822</v>
      </c>
      <c r="AD1164" s="208">
        <f t="shared" si="464"/>
        <v>1638407.0737337365</v>
      </c>
      <c r="AE1164" s="208">
        <f t="shared" si="464"/>
        <v>1647989.7912530887</v>
      </c>
      <c r="AF1164" s="208">
        <f t="shared" si="464"/>
        <v>1665046.325360659</v>
      </c>
      <c r="AG1164" s="208">
        <f t="shared" si="464"/>
        <v>1689478.959002693</v>
      </c>
      <c r="AH1164" s="208">
        <f t="shared" si="464"/>
        <v>1714270.113352285</v>
      </c>
      <c r="AI1164" s="208">
        <f t="shared" si="464"/>
        <v>1739425.0492871467</v>
      </c>
      <c r="AJ1164" s="208">
        <f t="shared" si="464"/>
        <v>1764949.1048822987</v>
      </c>
      <c r="AK1164" s="208">
        <f t="shared" si="464"/>
        <v>1790847.6965428547</v>
      </c>
      <c r="AL1164" s="208"/>
      <c r="AM1164" s="208"/>
      <c r="AN1164" s="208"/>
      <c r="AO1164" s="208"/>
      <c r="AP1164" s="208"/>
      <c r="AQ1164" s="208"/>
    </row>
    <row r="1165" spans="3:43">
      <c r="Y1165" s="208">
        <f t="shared" si="463"/>
        <v>1680473.8629132458</v>
      </c>
      <c r="Z1165" s="208">
        <f t="shared" si="463"/>
        <v>1675086.7290806328</v>
      </c>
      <c r="AA1165" s="208">
        <f t="shared" si="463"/>
        <v>1670523.3000014646</v>
      </c>
      <c r="AB1165" s="208">
        <f t="shared" si="463"/>
        <v>1667199.8998262628</v>
      </c>
      <c r="AC1165" s="208">
        <f t="shared" si="463"/>
        <v>1665664.3015732081</v>
      </c>
      <c r="AD1165" s="208">
        <f t="shared" si="464"/>
        <v>1666670.9176305514</v>
      </c>
      <c r="AE1165" s="208">
        <f t="shared" si="464"/>
        <v>1671285.034506147</v>
      </c>
      <c r="AF1165" s="208">
        <f t="shared" si="464"/>
        <v>1680259.3116242064</v>
      </c>
      <c r="AG1165" s="208">
        <f t="shared" si="464"/>
        <v>1693087.9841087779</v>
      </c>
      <c r="AH1165" s="208">
        <f t="shared" si="464"/>
        <v>1714270.113352285</v>
      </c>
      <c r="AI1165" s="208">
        <f t="shared" si="464"/>
        <v>1739425.0492871467</v>
      </c>
      <c r="AJ1165" s="208">
        <f t="shared" si="464"/>
        <v>1764949.1048822987</v>
      </c>
      <c r="AK1165" s="208">
        <f t="shared" si="464"/>
        <v>1790847.6965428547</v>
      </c>
      <c r="AL1165" s="208"/>
      <c r="AM1165" s="208"/>
      <c r="AN1165" s="208"/>
      <c r="AO1165" s="208"/>
      <c r="AP1165" s="208"/>
      <c r="AQ1165" s="208"/>
    </row>
    <row r="1166" spans="3:43">
      <c r="Z1166" s="208">
        <f t="shared" ref="Z1166:AC1169" si="465">MAX((AA1166+AA1167)/2/((1+AA76/4)^(1))+Z$23,Z$28)</f>
        <v>1700344.8070961111</v>
      </c>
      <c r="AA1166" s="208">
        <f t="shared" si="465"/>
        <v>1696669.0822630492</v>
      </c>
      <c r="AB1166" s="208">
        <f t="shared" si="465"/>
        <v>1693901.6158394639</v>
      </c>
      <c r="AC1166" s="208">
        <f t="shared" si="465"/>
        <v>1692421.9429912802</v>
      </c>
      <c r="AD1166" s="208">
        <f t="shared" si="464"/>
        <v>1692730.8832746451</v>
      </c>
      <c r="AE1166" s="208">
        <f t="shared" si="464"/>
        <v>1695502.3674985415</v>
      </c>
      <c r="AF1166" s="208">
        <f t="shared" si="464"/>
        <v>1701045.080815949</v>
      </c>
      <c r="AG1166" s="208">
        <f t="shared" si="464"/>
        <v>1708499.1066738348</v>
      </c>
      <c r="AH1166" s="208">
        <f t="shared" si="464"/>
        <v>1720680.1609433927</v>
      </c>
      <c r="AI1166" s="208">
        <f t="shared" si="464"/>
        <v>1739425.0492871467</v>
      </c>
      <c r="AJ1166" s="208">
        <f t="shared" si="464"/>
        <v>1764949.1048822987</v>
      </c>
      <c r="AK1166" s="208">
        <f t="shared" si="464"/>
        <v>1790847.6965428547</v>
      </c>
      <c r="AL1166" s="208"/>
      <c r="AM1166" s="208"/>
      <c r="AN1166" s="208"/>
      <c r="AO1166" s="208"/>
      <c r="AP1166" s="208"/>
      <c r="AQ1166" s="208"/>
    </row>
    <row r="1167" spans="3:43">
      <c r="AA1167" s="208">
        <f t="shared" si="465"/>
        <v>1717397.4292051813</v>
      </c>
      <c r="AB1167" s="208">
        <f t="shared" si="465"/>
        <v>1715208.6310930774</v>
      </c>
      <c r="AC1167" s="208">
        <f t="shared" si="465"/>
        <v>1714016.05617897</v>
      </c>
      <c r="AD1167" s="208">
        <f t="shared" si="464"/>
        <v>1714199.998249836</v>
      </c>
      <c r="AE1167" s="208">
        <f t="shared" si="464"/>
        <v>1716262.0916358647</v>
      </c>
      <c r="AF1167" s="208">
        <f t="shared" si="464"/>
        <v>1720387.2360643176</v>
      </c>
      <c r="AG1167" s="208">
        <f t="shared" si="464"/>
        <v>1725784.8073186835</v>
      </c>
      <c r="AH1167" s="208">
        <f t="shared" si="464"/>
        <v>1734429.0148856048</v>
      </c>
      <c r="AI1167" s="208">
        <f t="shared" si="464"/>
        <v>1747278.8477738532</v>
      </c>
      <c r="AJ1167" s="208">
        <f t="shared" si="464"/>
        <v>1765571.5440929884</v>
      </c>
      <c r="AK1167" s="208">
        <f t="shared" si="464"/>
        <v>1790847.6965428547</v>
      </c>
      <c r="AL1167" s="208"/>
      <c r="AM1167" s="208"/>
      <c r="AN1167" s="208"/>
      <c r="AO1167" s="208"/>
      <c r="AP1167" s="208"/>
      <c r="AQ1167" s="208"/>
    </row>
    <row r="1168" spans="3:43">
      <c r="AB1168" s="208">
        <f t="shared" si="465"/>
        <v>1731948.1575747472</v>
      </c>
      <c r="AC1168" s="208">
        <f t="shared" si="465"/>
        <v>1731012.0848182952</v>
      </c>
      <c r="AD1168" s="208">
        <f t="shared" si="464"/>
        <v>1731152.8552388304</v>
      </c>
      <c r="AE1168" s="208">
        <f t="shared" si="464"/>
        <v>1732763.0669723405</v>
      </c>
      <c r="AF1168" s="208">
        <f t="shared" si="464"/>
        <v>1735986.2802516478</v>
      </c>
      <c r="AG1168" s="208">
        <f t="shared" si="464"/>
        <v>1740201.5648469403</v>
      </c>
      <c r="AH1168" s="208">
        <f t="shared" si="464"/>
        <v>1746949.4613970697</v>
      </c>
      <c r="AI1168" s="208">
        <f t="shared" si="464"/>
        <v>1756970.4177750016</v>
      </c>
      <c r="AJ1168" s="208">
        <f t="shared" si="464"/>
        <v>1771213.1863697707</v>
      </c>
      <c r="AK1168" s="208">
        <f t="shared" si="464"/>
        <v>1790847.6965428547</v>
      </c>
      <c r="AL1168" s="208"/>
      <c r="AM1168" s="208"/>
      <c r="AN1168" s="208"/>
      <c r="AO1168" s="208"/>
      <c r="AP1168" s="208"/>
      <c r="AQ1168" s="208"/>
    </row>
    <row r="1169" spans="29:43">
      <c r="AC1169" s="208">
        <f t="shared" si="465"/>
        <v>1744308.2215944426</v>
      </c>
      <c r="AD1169" s="208">
        <f t="shared" si="464"/>
        <v>1744416.1978960284</v>
      </c>
      <c r="AE1169" s="208">
        <f t="shared" si="464"/>
        <v>1745671.177197471</v>
      </c>
      <c r="AF1169" s="208">
        <f t="shared" si="464"/>
        <v>1748184.5537006038</v>
      </c>
      <c r="AG1169" s="208">
        <f t="shared" si="464"/>
        <v>1751470.2252704068</v>
      </c>
      <c r="AH1169" s="208">
        <f t="shared" si="464"/>
        <v>1756728.2504990457</v>
      </c>
      <c r="AI1169" s="208">
        <f t="shared" si="464"/>
        <v>1764530.6687389025</v>
      </c>
      <c r="AJ1169" s="208">
        <f t="shared" si="464"/>
        <v>1775606.4830834856</v>
      </c>
      <c r="AK1169" s="208">
        <f t="shared" si="464"/>
        <v>1790847.6965428547</v>
      </c>
      <c r="AL1169" s="208"/>
      <c r="AM1169" s="208"/>
      <c r="AN1169" s="208"/>
      <c r="AO1169" s="208"/>
      <c r="AP1169" s="208"/>
      <c r="AQ1169" s="208"/>
    </row>
    <row r="1170" spans="29:43">
      <c r="AD1170" s="208">
        <f t="shared" ref="AD1170:AK1177" si="466">MAX((AE1170+AE1171)/2/((1+AE80/4)^(1))+AD$23,AD$28)</f>
        <v>1754768.9555286597</v>
      </c>
      <c r="AE1170" s="208">
        <f t="shared" si="466"/>
        <v>1755745.6375768816</v>
      </c>
      <c r="AF1170" s="208">
        <f t="shared" si="466"/>
        <v>1757702.416294232</v>
      </c>
      <c r="AG1170" s="208">
        <f t="shared" si="466"/>
        <v>1760259.6816670031</v>
      </c>
      <c r="AH1170" s="208">
        <f t="shared" si="466"/>
        <v>1764351.0056590084</v>
      </c>
      <c r="AI1170" s="208">
        <f t="shared" si="466"/>
        <v>1770418.531468157</v>
      </c>
      <c r="AJ1170" s="208">
        <f t="shared" si="466"/>
        <v>1779023.3253453891</v>
      </c>
      <c r="AK1170" s="208">
        <f t="shared" si="466"/>
        <v>1790847.6965428547</v>
      </c>
      <c r="AL1170" s="208"/>
      <c r="AM1170" s="208"/>
      <c r="AN1170" s="208"/>
      <c r="AO1170" s="208"/>
      <c r="AP1170" s="208"/>
      <c r="AQ1170" s="208"/>
    </row>
    <row r="1171" spans="29:43">
      <c r="AE1171" s="208">
        <f t="shared" si="466"/>
        <v>1763594.5418814335</v>
      </c>
      <c r="AF1171" s="208">
        <f t="shared" si="466"/>
        <v>1765116.1221013402</v>
      </c>
      <c r="AG1171" s="208">
        <f t="shared" si="466"/>
        <v>1767104.1678771542</v>
      </c>
      <c r="AH1171" s="208">
        <f t="shared" si="466"/>
        <v>1770284.1824511981</v>
      </c>
      <c r="AI1171" s="208">
        <f t="shared" si="466"/>
        <v>1774998.0400502735</v>
      </c>
      <c r="AJ1171" s="208">
        <f t="shared" si="466"/>
        <v>1781678.12066873</v>
      </c>
      <c r="AK1171" s="208">
        <f t="shared" si="466"/>
        <v>1790847.6965428547</v>
      </c>
      <c r="AL1171" s="208"/>
      <c r="AM1171" s="208"/>
      <c r="AN1171" s="208"/>
      <c r="AO1171" s="208"/>
      <c r="AP1171" s="208"/>
      <c r="AQ1171" s="208"/>
    </row>
    <row r="1172" spans="29:43">
      <c r="AF1172" s="208">
        <f t="shared" si="466"/>
        <v>1770883.1609140891</v>
      </c>
      <c r="AG1172" s="208">
        <f t="shared" si="466"/>
        <v>1772427.3066098972</v>
      </c>
      <c r="AH1172" s="208">
        <f t="shared" si="466"/>
        <v>1774896.897562843</v>
      </c>
      <c r="AI1172" s="208">
        <f t="shared" si="466"/>
        <v>1778556.3590558453</v>
      </c>
      <c r="AJ1172" s="208">
        <f t="shared" si="466"/>
        <v>1783739.2457988563</v>
      </c>
      <c r="AK1172" s="208">
        <f t="shared" si="466"/>
        <v>1790847.6965428547</v>
      </c>
      <c r="AL1172" s="208"/>
      <c r="AM1172" s="208"/>
      <c r="AN1172" s="208"/>
      <c r="AO1172" s="208"/>
      <c r="AP1172" s="208"/>
      <c r="AQ1172" s="208"/>
    </row>
    <row r="1173" spans="29:43">
      <c r="AG1173" s="208">
        <f t="shared" si="466"/>
        <v>1776563.172925612</v>
      </c>
      <c r="AH1173" s="208">
        <f t="shared" si="466"/>
        <v>1778479.7862506281</v>
      </c>
      <c r="AI1173" s="208">
        <f t="shared" si="466"/>
        <v>1781319.0548854435</v>
      </c>
      <c r="AJ1173" s="208">
        <f t="shared" si="466"/>
        <v>1785338.5065268874</v>
      </c>
      <c r="AK1173" s="208">
        <f t="shared" si="466"/>
        <v>1790847.6965428547</v>
      </c>
      <c r="AL1173" s="208"/>
      <c r="AM1173" s="208"/>
      <c r="AN1173" s="208"/>
      <c r="AO1173" s="208"/>
      <c r="AP1173" s="208"/>
      <c r="AQ1173" s="208"/>
    </row>
    <row r="1174" spans="29:43">
      <c r="AH1174" s="208">
        <f t="shared" si="466"/>
        <v>1781260.8146778366</v>
      </c>
      <c r="AI1174" s="208">
        <f t="shared" si="466"/>
        <v>1783462.7311086503</v>
      </c>
      <c r="AJ1174" s="208">
        <f t="shared" si="466"/>
        <v>1786578.8263267435</v>
      </c>
      <c r="AK1174" s="208">
        <f t="shared" si="466"/>
        <v>1790847.6965428547</v>
      </c>
      <c r="AL1174" s="208"/>
      <c r="AM1174" s="208"/>
      <c r="AN1174" s="208"/>
      <c r="AO1174" s="208"/>
      <c r="AP1174" s="208"/>
      <c r="AQ1174" s="208"/>
    </row>
    <row r="1175" spans="29:43">
      <c r="AI1175" s="208">
        <f t="shared" si="466"/>
        <v>1785125.3093066541</v>
      </c>
      <c r="AJ1175" s="208">
        <f t="shared" si="466"/>
        <v>1787540.422142816</v>
      </c>
      <c r="AK1175" s="208">
        <f t="shared" si="466"/>
        <v>1790847.6965428547</v>
      </c>
      <c r="AL1175" s="208"/>
      <c r="AM1175" s="208"/>
      <c r="AN1175" s="208"/>
      <c r="AO1175" s="208"/>
      <c r="AP1175" s="208"/>
      <c r="AQ1175" s="208"/>
    </row>
    <row r="1176" spans="29:43">
      <c r="AJ1176" s="208">
        <f t="shared" si="466"/>
        <v>1788285.7217296262</v>
      </c>
      <c r="AK1176" s="208">
        <f t="shared" si="466"/>
        <v>1790847.6965428547</v>
      </c>
      <c r="AL1176" s="208"/>
      <c r="AM1176" s="208"/>
      <c r="AN1176" s="208"/>
      <c r="AO1176" s="208"/>
      <c r="AP1176" s="208"/>
      <c r="AQ1176" s="208"/>
    </row>
    <row r="1177" spans="29:43">
      <c r="AK1177" s="208">
        <f t="shared" si="466"/>
        <v>1790847.6965428547</v>
      </c>
      <c r="AL1177" s="208"/>
      <c r="AM1177" s="208"/>
      <c r="AN1177" s="208"/>
      <c r="AO1177" s="208"/>
      <c r="AP1177" s="208"/>
      <c r="AQ1177" s="208"/>
    </row>
    <row r="1178" spans="29:43">
      <c r="AL1178" s="208"/>
      <c r="AM1178" s="208"/>
      <c r="AN1178" s="208"/>
      <c r="AO1178" s="208"/>
      <c r="AP1178" s="208"/>
      <c r="AQ1178" s="208"/>
    </row>
    <row r="1179" spans="29:43">
      <c r="AM1179" s="208"/>
      <c r="AN1179" s="208"/>
      <c r="AO1179" s="208"/>
      <c r="AP1179" s="208"/>
      <c r="AQ1179" s="208"/>
    </row>
    <row r="1180" spans="29:43">
      <c r="AN1180" s="208"/>
      <c r="AO1180" s="208"/>
      <c r="AP1180" s="208"/>
      <c r="AQ1180" s="208"/>
    </row>
    <row r="1181" spans="29:43">
      <c r="AO1181" s="208"/>
      <c r="AP1181" s="208"/>
      <c r="AQ1181" s="208"/>
    </row>
    <row r="1182" spans="29:43">
      <c r="AP1182" s="208"/>
      <c r="AQ1182" s="208"/>
    </row>
    <row r="1183" spans="29:43">
      <c r="AQ1183" s="208"/>
    </row>
    <row r="1205" spans="2:43">
      <c r="B1205" s="214" t="s">
        <v>2285</v>
      </c>
      <c r="C1205" s="246">
        <f>C1141</f>
        <v>44561</v>
      </c>
      <c r="D1205" s="246">
        <f t="shared" ref="D1205:AK1205" si="467">D1141</f>
        <v>44582</v>
      </c>
      <c r="E1205" s="246">
        <f t="shared" si="467"/>
        <v>44672</v>
      </c>
      <c r="F1205" s="246">
        <f t="shared" si="467"/>
        <v>44763</v>
      </c>
      <c r="G1205" s="246">
        <f t="shared" si="467"/>
        <v>44855</v>
      </c>
      <c r="H1205" s="246">
        <f t="shared" si="467"/>
        <v>44947</v>
      </c>
      <c r="I1205" s="246">
        <f t="shared" si="467"/>
        <v>45037</v>
      </c>
      <c r="J1205" s="246">
        <f t="shared" si="467"/>
        <v>45128</v>
      </c>
      <c r="K1205" s="246">
        <f t="shared" si="467"/>
        <v>45220</v>
      </c>
      <c r="L1205" s="246">
        <f t="shared" si="467"/>
        <v>45312</v>
      </c>
      <c r="M1205" s="246">
        <f t="shared" si="467"/>
        <v>45403</v>
      </c>
      <c r="N1205" s="246">
        <f t="shared" si="467"/>
        <v>45494</v>
      </c>
      <c r="O1205" s="246">
        <f t="shared" si="467"/>
        <v>45586</v>
      </c>
      <c r="P1205" s="246">
        <f t="shared" si="467"/>
        <v>45678</v>
      </c>
      <c r="Q1205" s="246">
        <f t="shared" si="467"/>
        <v>45768</v>
      </c>
      <c r="R1205" s="246">
        <f t="shared" si="467"/>
        <v>45859</v>
      </c>
      <c r="S1205" s="246">
        <f t="shared" si="467"/>
        <v>45951</v>
      </c>
      <c r="T1205" s="246">
        <f t="shared" si="467"/>
        <v>46043</v>
      </c>
      <c r="U1205" s="246">
        <f t="shared" si="467"/>
        <v>46133</v>
      </c>
      <c r="V1205" s="246">
        <f t="shared" si="467"/>
        <v>46224</v>
      </c>
      <c r="W1205" s="246">
        <f t="shared" si="467"/>
        <v>46316</v>
      </c>
      <c r="X1205" s="246">
        <f t="shared" si="467"/>
        <v>46408</v>
      </c>
      <c r="Y1205" s="246">
        <f t="shared" si="467"/>
        <v>46498</v>
      </c>
      <c r="Z1205" s="246">
        <f t="shared" si="467"/>
        <v>46589</v>
      </c>
      <c r="AA1205" s="246">
        <f t="shared" si="467"/>
        <v>46681</v>
      </c>
      <c r="AB1205" s="246">
        <f t="shared" si="467"/>
        <v>46773</v>
      </c>
      <c r="AC1205" s="246">
        <f t="shared" si="467"/>
        <v>46864</v>
      </c>
      <c r="AD1205" s="246">
        <f t="shared" si="467"/>
        <v>46955</v>
      </c>
      <c r="AE1205" s="246">
        <f t="shared" si="467"/>
        <v>47047</v>
      </c>
      <c r="AF1205" s="246">
        <f t="shared" si="467"/>
        <v>47139</v>
      </c>
      <c r="AG1205" s="246">
        <f t="shared" si="467"/>
        <v>47229</v>
      </c>
      <c r="AH1205" s="246">
        <f t="shared" si="467"/>
        <v>47320</v>
      </c>
      <c r="AI1205" s="246">
        <f t="shared" si="467"/>
        <v>47412</v>
      </c>
      <c r="AJ1205" s="246">
        <f t="shared" si="467"/>
        <v>47504</v>
      </c>
      <c r="AK1205" s="246">
        <f t="shared" si="467"/>
        <v>47594</v>
      </c>
      <c r="AL1205" s="246"/>
      <c r="AM1205" s="246"/>
      <c r="AN1205" s="246"/>
      <c r="AO1205" s="246"/>
      <c r="AP1205" s="246"/>
      <c r="AQ1205" s="246"/>
    </row>
    <row r="1206" spans="2:43">
      <c r="C1206" s="175">
        <v>0</v>
      </c>
      <c r="D1206" s="175">
        <f>C1206+1</f>
        <v>1</v>
      </c>
      <c r="E1206" s="175">
        <f t="shared" ref="E1206:AK1206" si="468">D1206+1</f>
        <v>2</v>
      </c>
      <c r="F1206" s="175">
        <f t="shared" si="468"/>
        <v>3</v>
      </c>
      <c r="G1206" s="175">
        <f t="shared" si="468"/>
        <v>4</v>
      </c>
      <c r="H1206" s="175">
        <f t="shared" si="468"/>
        <v>5</v>
      </c>
      <c r="I1206" s="175">
        <f t="shared" si="468"/>
        <v>6</v>
      </c>
      <c r="J1206" s="175">
        <f t="shared" si="468"/>
        <v>7</v>
      </c>
      <c r="K1206" s="175">
        <f t="shared" si="468"/>
        <v>8</v>
      </c>
      <c r="L1206" s="175">
        <f t="shared" si="468"/>
        <v>9</v>
      </c>
      <c r="M1206" s="175">
        <f t="shared" si="468"/>
        <v>10</v>
      </c>
      <c r="N1206" s="175">
        <f t="shared" si="468"/>
        <v>11</v>
      </c>
      <c r="O1206" s="175">
        <f t="shared" si="468"/>
        <v>12</v>
      </c>
      <c r="P1206" s="175">
        <f t="shared" si="468"/>
        <v>13</v>
      </c>
      <c r="Q1206" s="175">
        <f t="shared" si="468"/>
        <v>14</v>
      </c>
      <c r="R1206" s="175">
        <f t="shared" si="468"/>
        <v>15</v>
      </c>
      <c r="S1206" s="175">
        <f t="shared" si="468"/>
        <v>16</v>
      </c>
      <c r="T1206" s="175">
        <f t="shared" si="468"/>
        <v>17</v>
      </c>
      <c r="U1206" s="175">
        <f t="shared" si="468"/>
        <v>18</v>
      </c>
      <c r="V1206" s="175">
        <f t="shared" si="468"/>
        <v>19</v>
      </c>
      <c r="W1206" s="175">
        <f t="shared" si="468"/>
        <v>20</v>
      </c>
      <c r="X1206" s="175">
        <f t="shared" si="468"/>
        <v>21</v>
      </c>
      <c r="Y1206" s="175">
        <f t="shared" si="468"/>
        <v>22</v>
      </c>
      <c r="Z1206" s="175">
        <f t="shared" si="468"/>
        <v>23</v>
      </c>
      <c r="AA1206" s="175">
        <f t="shared" si="468"/>
        <v>24</v>
      </c>
      <c r="AB1206" s="175">
        <f t="shared" si="468"/>
        <v>25</v>
      </c>
      <c r="AC1206" s="175">
        <f t="shared" si="468"/>
        <v>26</v>
      </c>
      <c r="AD1206" s="175">
        <f t="shared" si="468"/>
        <v>27</v>
      </c>
      <c r="AE1206" s="175">
        <f t="shared" si="468"/>
        <v>28</v>
      </c>
      <c r="AF1206" s="175">
        <f t="shared" si="468"/>
        <v>29</v>
      </c>
      <c r="AG1206" s="175">
        <f t="shared" si="468"/>
        <v>30</v>
      </c>
      <c r="AH1206" s="175">
        <f t="shared" si="468"/>
        <v>31</v>
      </c>
      <c r="AI1206" s="175">
        <f t="shared" si="468"/>
        <v>32</v>
      </c>
      <c r="AJ1206" s="175">
        <f t="shared" si="468"/>
        <v>33</v>
      </c>
      <c r="AK1206" s="175">
        <f t="shared" si="468"/>
        <v>34</v>
      </c>
      <c r="AL1206" s="175"/>
      <c r="AM1206" s="175"/>
      <c r="AN1206" s="175"/>
      <c r="AO1206" s="175"/>
      <c r="AP1206" s="175"/>
      <c r="AQ1206" s="175"/>
    </row>
    <row r="1207" spans="2:43">
      <c r="B1207" s="205" t="s">
        <v>2310</v>
      </c>
      <c r="C1207" s="208">
        <f>MAX((D1207+D1208)/2/((1+D53/4)^($D$17))+C$23,)</f>
        <v>240084.01313948786</v>
      </c>
      <c r="D1207" s="208">
        <f t="shared" ref="D1207:AK1213" si="469">MAX((E1207+E1208)/2/((1+E53/4)^(1))+D$23,)</f>
        <v>191008.98560107886</v>
      </c>
      <c r="E1207" s="208">
        <f t="shared" si="469"/>
        <v>153298.19578683149</v>
      </c>
      <c r="F1207" s="208">
        <f t="shared" si="469"/>
        <v>121483.16484122805</v>
      </c>
      <c r="G1207" s="208">
        <f t="shared" si="469"/>
        <v>94705.725228646304</v>
      </c>
      <c r="H1207" s="208">
        <f t="shared" si="469"/>
        <v>72551.439782310277</v>
      </c>
      <c r="I1207" s="208">
        <f t="shared" si="469"/>
        <v>54488.27866782721</v>
      </c>
      <c r="J1207" s="208">
        <f t="shared" si="469"/>
        <v>40229.253948607067</v>
      </c>
      <c r="K1207" s="208">
        <f t="shared" si="469"/>
        <v>29261.50969051541</v>
      </c>
      <c r="L1207" s="208">
        <f t="shared" si="469"/>
        <v>20958.31440677357</v>
      </c>
      <c r="M1207" s="208">
        <f t="shared" si="469"/>
        <v>14719.587964417728</v>
      </c>
      <c r="N1207" s="208">
        <f t="shared" si="469"/>
        <v>10208.185010657082</v>
      </c>
      <c r="O1207" s="208">
        <f t="shared" si="469"/>
        <v>7006.0387915122728</v>
      </c>
      <c r="P1207" s="208">
        <f t="shared" si="469"/>
        <v>4752.9918904268343</v>
      </c>
      <c r="Q1207" s="208">
        <f t="shared" si="469"/>
        <v>3117.0801912415186</v>
      </c>
      <c r="R1207" s="208">
        <f t="shared" si="469"/>
        <v>2029.465291915619</v>
      </c>
      <c r="S1207" s="208">
        <f t="shared" si="469"/>
        <v>1320.5074353576802</v>
      </c>
      <c r="T1207" s="208">
        <f t="shared" si="469"/>
        <v>860.71053837496709</v>
      </c>
      <c r="U1207" s="208">
        <f t="shared" si="469"/>
        <v>556.20517169784591</v>
      </c>
      <c r="V1207" s="208">
        <f t="shared" si="469"/>
        <v>366.56187552490945</v>
      </c>
      <c r="W1207" s="208">
        <f t="shared" si="469"/>
        <v>249.86968507457053</v>
      </c>
      <c r="X1207" s="208">
        <f t="shared" si="469"/>
        <v>178.60825524419354</v>
      </c>
      <c r="Y1207" s="208">
        <f t="shared" si="469"/>
        <v>135.04331893282713</v>
      </c>
      <c r="Z1207" s="208">
        <f t="shared" si="469"/>
        <v>111.49741516006357</v>
      </c>
      <c r="AA1207" s="208">
        <f t="shared" si="469"/>
        <v>103.05521024718458</v>
      </c>
      <c r="AB1207" s="208">
        <f t="shared" si="469"/>
        <v>109.49234689983589</v>
      </c>
      <c r="AC1207" s="208">
        <f t="shared" si="469"/>
        <v>137.32144195695449</v>
      </c>
      <c r="AD1207" s="208">
        <f t="shared" si="469"/>
        <v>208.76117117966916</v>
      </c>
      <c r="AE1207" s="208">
        <f t="shared" si="469"/>
        <v>394.68855306285286</v>
      </c>
      <c r="AF1207" s="208">
        <f t="shared" si="469"/>
        <v>923.84874199232468</v>
      </c>
      <c r="AG1207" s="208">
        <f t="shared" si="469"/>
        <v>2520.5184777432473</v>
      </c>
      <c r="AH1207" s="208">
        <f t="shared" si="469"/>
        <v>8817.3502518303158</v>
      </c>
      <c r="AI1207" s="208">
        <f t="shared" si="469"/>
        <v>39900.440823361176</v>
      </c>
      <c r="AJ1207" s="208">
        <f t="shared" si="469"/>
        <v>234642.81722232432</v>
      </c>
      <c r="AK1207" s="208">
        <f t="shared" si="469"/>
        <v>1790847.6965428547</v>
      </c>
      <c r="AL1207" s="208"/>
      <c r="AM1207" s="208"/>
      <c r="AN1207" s="208"/>
      <c r="AO1207" s="208"/>
      <c r="AP1207" s="208"/>
      <c r="AQ1207" s="208"/>
    </row>
    <row r="1208" spans="2:43">
      <c r="C1208" s="208"/>
      <c r="D1208" s="208">
        <f t="shared" si="469"/>
        <v>292691.1920365768</v>
      </c>
      <c r="E1208" s="208">
        <f t="shared" si="469"/>
        <v>244262.487789771</v>
      </c>
      <c r="F1208" s="208">
        <f t="shared" si="469"/>
        <v>201625.57231795706</v>
      </c>
      <c r="G1208" s="208">
        <f t="shared" si="469"/>
        <v>164125.12704648488</v>
      </c>
      <c r="H1208" s="208">
        <f t="shared" si="469"/>
        <v>131623.96954617897</v>
      </c>
      <c r="I1208" s="208">
        <f t="shared" si="469"/>
        <v>103795.62890918793</v>
      </c>
      <c r="J1208" s="208">
        <f t="shared" si="469"/>
        <v>80650.101554081601</v>
      </c>
      <c r="K1208" s="208">
        <f t="shared" si="469"/>
        <v>61845.645923929325</v>
      </c>
      <c r="L1208" s="208">
        <f t="shared" si="469"/>
        <v>46782.302276624832</v>
      </c>
      <c r="M1208" s="208">
        <f t="shared" si="469"/>
        <v>34786.798797153147</v>
      </c>
      <c r="N1208" s="208">
        <f t="shared" si="469"/>
        <v>25567.478496694774</v>
      </c>
      <c r="O1208" s="208">
        <f t="shared" si="469"/>
        <v>18605.043265420256</v>
      </c>
      <c r="P1208" s="208">
        <f t="shared" si="469"/>
        <v>13390.179150177566</v>
      </c>
      <c r="Q1208" s="208">
        <f t="shared" si="469"/>
        <v>9356.9709399382336</v>
      </c>
      <c r="R1208" s="208">
        <f t="shared" si="469"/>
        <v>6486.5176241143508</v>
      </c>
      <c r="S1208" s="208">
        <f t="shared" si="469"/>
        <v>4484.1686089869827</v>
      </c>
      <c r="T1208" s="208">
        <f t="shared" si="469"/>
        <v>3096.5129030477478</v>
      </c>
      <c r="U1208" s="208">
        <f t="shared" si="469"/>
        <v>2116.2555126394768</v>
      </c>
      <c r="V1208" s="208">
        <f t="shared" si="469"/>
        <v>1465.0342080422486</v>
      </c>
      <c r="W1208" s="208">
        <f t="shared" si="469"/>
        <v>1039.1918695140403</v>
      </c>
      <c r="X1208" s="208">
        <f t="shared" si="469"/>
        <v>763.85176970588805</v>
      </c>
      <c r="Y1208" s="208">
        <f t="shared" si="469"/>
        <v>585.83850621424574</v>
      </c>
      <c r="Z1208" s="208">
        <f t="shared" si="469"/>
        <v>481.88885556672102</v>
      </c>
      <c r="AA1208" s="208">
        <f t="shared" si="469"/>
        <v>434.598971994956</v>
      </c>
      <c r="AB1208" s="208">
        <f t="shared" si="469"/>
        <v>440.27040703987387</v>
      </c>
      <c r="AC1208" s="208">
        <f t="shared" si="469"/>
        <v>513.75603494302356</v>
      </c>
      <c r="AD1208" s="208">
        <f t="shared" si="469"/>
        <v>708.75266528351995</v>
      </c>
      <c r="AE1208" s="208">
        <f t="shared" si="469"/>
        <v>1186.4760030770326</v>
      </c>
      <c r="AF1208" s="208">
        <f t="shared" si="469"/>
        <v>2406.3900366069547</v>
      </c>
      <c r="AG1208" s="208">
        <f t="shared" si="469"/>
        <v>5599.295259951582</v>
      </c>
      <c r="AH1208" s="208">
        <f t="shared" si="469"/>
        <v>16392.599969216466</v>
      </c>
      <c r="AI1208" s="208">
        <f t="shared" si="469"/>
        <v>61085.324584894297</v>
      </c>
      <c r="AJ1208" s="208">
        <f t="shared" si="469"/>
        <v>291882.72199353453</v>
      </c>
      <c r="AK1208" s="208">
        <f t="shared" si="469"/>
        <v>1790847.6965428547</v>
      </c>
      <c r="AL1208" s="208"/>
      <c r="AM1208" s="208"/>
      <c r="AN1208" s="208"/>
      <c r="AO1208" s="208"/>
      <c r="AP1208" s="208"/>
      <c r="AQ1208" s="208"/>
    </row>
    <row r="1209" spans="2:43">
      <c r="C1209" s="208"/>
      <c r="D1209" s="208"/>
      <c r="E1209" s="208">
        <f t="shared" si="469"/>
        <v>359561.82141216117</v>
      </c>
      <c r="F1209" s="208">
        <f t="shared" si="469"/>
        <v>307272.26748916827</v>
      </c>
      <c r="G1209" s="208">
        <f t="shared" si="469"/>
        <v>259514.27519277018</v>
      </c>
      <c r="H1209" s="208">
        <f t="shared" si="469"/>
        <v>216438.1448430731</v>
      </c>
      <c r="I1209" s="208">
        <f t="shared" si="469"/>
        <v>177968.93473700501</v>
      </c>
      <c r="J1209" s="208">
        <f t="shared" si="469"/>
        <v>144498.08857607594</v>
      </c>
      <c r="K1209" s="208">
        <f t="shared" si="469"/>
        <v>115984.86682604367</v>
      </c>
      <c r="L1209" s="208">
        <f t="shared" si="469"/>
        <v>91994.281555058071</v>
      </c>
      <c r="M1209" s="208">
        <f t="shared" si="469"/>
        <v>71896.081463984388</v>
      </c>
      <c r="N1209" s="208">
        <f t="shared" si="469"/>
        <v>55601.659379446348</v>
      </c>
      <c r="O1209" s="208">
        <f t="shared" si="469"/>
        <v>42604.435360256779</v>
      </c>
      <c r="P1209" s="208">
        <f t="shared" si="469"/>
        <v>32314.582147964247</v>
      </c>
      <c r="Q1209" s="208">
        <f t="shared" si="469"/>
        <v>23898.042699904545</v>
      </c>
      <c r="R1209" s="208">
        <f t="shared" si="469"/>
        <v>17531.292891175883</v>
      </c>
      <c r="S1209" s="208">
        <f t="shared" si="469"/>
        <v>12809.371365006147</v>
      </c>
      <c r="T1209" s="208">
        <f t="shared" si="469"/>
        <v>9332.7269910275372</v>
      </c>
      <c r="U1209" s="208">
        <f t="shared" si="469"/>
        <v>6726.1119425171037</v>
      </c>
      <c r="V1209" s="208">
        <f t="shared" si="469"/>
        <v>4886.3147360960857</v>
      </c>
      <c r="W1209" s="208">
        <f t="shared" si="469"/>
        <v>3611.3590779091592</v>
      </c>
      <c r="X1209" s="208">
        <f t="shared" si="469"/>
        <v>2740.2562437087981</v>
      </c>
      <c r="Y1209" s="208">
        <f t="shared" si="469"/>
        <v>2146.1604441263053</v>
      </c>
      <c r="Z1209" s="208">
        <f t="shared" si="469"/>
        <v>1775.7976241880699</v>
      </c>
      <c r="AA1209" s="208">
        <f t="shared" si="469"/>
        <v>1582.2222501630722</v>
      </c>
      <c r="AB1209" s="208">
        <f t="shared" si="469"/>
        <v>1551.1052192383247</v>
      </c>
      <c r="AC1209" s="208">
        <f t="shared" si="469"/>
        <v>1712.1380291213161</v>
      </c>
      <c r="AD1209" s="208">
        <f t="shared" si="469"/>
        <v>2181.1294313453827</v>
      </c>
      <c r="AE1209" s="208">
        <f t="shared" si="469"/>
        <v>3290.0896240708275</v>
      </c>
      <c r="AF1209" s="208">
        <f t="shared" si="469"/>
        <v>5880.9394439910593</v>
      </c>
      <c r="AG1209" s="208">
        <f t="shared" si="469"/>
        <v>11863.843436765881</v>
      </c>
      <c r="AH1209" s="208">
        <f t="shared" si="469"/>
        <v>29499.606846380342</v>
      </c>
      <c r="AI1209" s="208">
        <f t="shared" si="469"/>
        <v>91689.719736714163</v>
      </c>
      <c r="AJ1209" s="208">
        <f t="shared" si="469"/>
        <v>359857.11172002164</v>
      </c>
      <c r="AK1209" s="208">
        <f t="shared" si="469"/>
        <v>1790847.6965428547</v>
      </c>
      <c r="AL1209" s="208"/>
      <c r="AM1209" s="208"/>
      <c r="AN1209" s="208"/>
      <c r="AO1209" s="208"/>
      <c r="AP1209" s="208"/>
      <c r="AQ1209" s="208"/>
    </row>
    <row r="1210" spans="2:43">
      <c r="C1210" s="208"/>
      <c r="D1210" s="208"/>
      <c r="E1210" s="208"/>
      <c r="F1210" s="208">
        <f t="shared" si="469"/>
        <v>435072.9932867203</v>
      </c>
      <c r="G1210" s="208">
        <f t="shared" si="469"/>
        <v>379089.4747981918</v>
      </c>
      <c r="H1210" s="208">
        <f t="shared" si="469"/>
        <v>326847.29018680134</v>
      </c>
      <c r="I1210" s="208">
        <f t="shared" si="469"/>
        <v>278484.12069609982</v>
      </c>
      <c r="J1210" s="208">
        <f t="shared" si="469"/>
        <v>234749.51717740993</v>
      </c>
      <c r="K1210" s="208">
        <f t="shared" si="469"/>
        <v>195944.3573455697</v>
      </c>
      <c r="L1210" s="208">
        <f t="shared" si="469"/>
        <v>161881.77616738982</v>
      </c>
      <c r="M1210" s="208">
        <f t="shared" si="469"/>
        <v>132067.15033679709</v>
      </c>
      <c r="N1210" s="208">
        <f t="shared" si="469"/>
        <v>106747.39953412599</v>
      </c>
      <c r="O1210" s="208">
        <f t="shared" si="469"/>
        <v>85563.649501524938</v>
      </c>
      <c r="P1210" s="208">
        <f t="shared" si="469"/>
        <v>67956.698904683915</v>
      </c>
      <c r="Q1210" s="208">
        <f t="shared" si="469"/>
        <v>52830.203060898275</v>
      </c>
      <c r="R1210" s="208">
        <f t="shared" si="469"/>
        <v>40754.01747985086</v>
      </c>
      <c r="S1210" s="208">
        <f t="shared" si="469"/>
        <v>31295.12934506392</v>
      </c>
      <c r="T1210" s="208">
        <f t="shared" si="469"/>
        <v>23941.256576778014</v>
      </c>
      <c r="U1210" s="208">
        <f t="shared" si="469"/>
        <v>18122.313239064748</v>
      </c>
      <c r="V1210" s="208">
        <f t="shared" si="469"/>
        <v>13780.464888848948</v>
      </c>
      <c r="W1210" s="208">
        <f t="shared" si="469"/>
        <v>10604.589747384567</v>
      </c>
      <c r="X1210" s="208">
        <f t="shared" si="469"/>
        <v>8318.9518661171769</v>
      </c>
      <c r="Y1210" s="208">
        <f t="shared" si="469"/>
        <v>6679.6800568893632</v>
      </c>
      <c r="Z1210" s="208">
        <f t="shared" si="469"/>
        <v>5597.1669705985578</v>
      </c>
      <c r="AA1210" s="208">
        <f t="shared" si="469"/>
        <v>4974.1793822091058</v>
      </c>
      <c r="AB1210" s="208">
        <f t="shared" si="469"/>
        <v>4776.8113851455155</v>
      </c>
      <c r="AC1210" s="208">
        <f t="shared" si="469"/>
        <v>5060.2044170017125</v>
      </c>
      <c r="AD1210" s="208">
        <f t="shared" si="469"/>
        <v>6049.0097757247113</v>
      </c>
      <c r="AE1210" s="208">
        <f t="shared" si="469"/>
        <v>8361.6796290257935</v>
      </c>
      <c r="AF1210" s="208">
        <f t="shared" si="469"/>
        <v>13398.587030658118</v>
      </c>
      <c r="AG1210" s="208">
        <f t="shared" si="469"/>
        <v>23837.096552977659</v>
      </c>
      <c r="AH1210" s="208">
        <f t="shared" si="469"/>
        <v>51148.120167472705</v>
      </c>
      <c r="AI1210" s="208">
        <f t="shared" si="469"/>
        <v>134509.5683217223</v>
      </c>
      <c r="AJ1210" s="208">
        <f t="shared" si="469"/>
        <v>439025.15776250319</v>
      </c>
      <c r="AK1210" s="208">
        <f t="shared" si="469"/>
        <v>1790847.6965428547</v>
      </c>
      <c r="AL1210" s="208"/>
      <c r="AM1210" s="208"/>
      <c r="AN1210" s="208"/>
      <c r="AO1210" s="208"/>
      <c r="AP1210" s="208"/>
      <c r="AQ1210" s="208"/>
    </row>
    <row r="1211" spans="2:43">
      <c r="C1211" s="208"/>
      <c r="D1211" s="208"/>
      <c r="E1211" s="208"/>
      <c r="F1211" s="208"/>
      <c r="G1211" s="208">
        <f t="shared" si="469"/>
        <v>517434.62954416295</v>
      </c>
      <c r="H1211" s="208">
        <f t="shared" si="469"/>
        <v>458768.81501847098</v>
      </c>
      <c r="I1211" s="208">
        <f t="shared" si="469"/>
        <v>402779.32573529001</v>
      </c>
      <c r="J1211" s="208">
        <f t="shared" si="469"/>
        <v>350462.13773545693</v>
      </c>
      <c r="K1211" s="208">
        <f t="shared" si="469"/>
        <v>302403.49049932981</v>
      </c>
      <c r="L1211" s="208">
        <f t="shared" si="469"/>
        <v>258663.52986764975</v>
      </c>
      <c r="M1211" s="208">
        <f t="shared" si="469"/>
        <v>218913.40507796203</v>
      </c>
      <c r="N1211" s="208">
        <f t="shared" si="469"/>
        <v>183781.7092318167</v>
      </c>
      <c r="O1211" s="208">
        <f t="shared" si="469"/>
        <v>153150.91346403019</v>
      </c>
      <c r="P1211" s="208">
        <f t="shared" si="469"/>
        <v>126594.14112510193</v>
      </c>
      <c r="Q1211" s="208">
        <f t="shared" si="469"/>
        <v>102785.16775162432</v>
      </c>
      <c r="R1211" s="208">
        <f t="shared" si="469"/>
        <v>82861.451771464825</v>
      </c>
      <c r="S1211" s="208">
        <f t="shared" si="469"/>
        <v>66488.636022657898</v>
      </c>
      <c r="T1211" s="208">
        <f t="shared" si="469"/>
        <v>53131.09676263298</v>
      </c>
      <c r="U1211" s="208">
        <f t="shared" si="469"/>
        <v>42041.919910113575</v>
      </c>
      <c r="V1211" s="208">
        <f t="shared" si="469"/>
        <v>33343.198367752768</v>
      </c>
      <c r="W1211" s="208">
        <f t="shared" si="469"/>
        <v>26659.507990072943</v>
      </c>
      <c r="X1211" s="208">
        <f t="shared" si="469"/>
        <v>21613.528539606112</v>
      </c>
      <c r="Y1211" s="208">
        <f t="shared" si="469"/>
        <v>17822.155356254763</v>
      </c>
      <c r="Z1211" s="208">
        <f t="shared" si="469"/>
        <v>15186.544843385307</v>
      </c>
      <c r="AA1211" s="208">
        <f t="shared" si="469"/>
        <v>13553.714978262245</v>
      </c>
      <c r="AB1211" s="208">
        <f t="shared" si="469"/>
        <v>12872.448616886926</v>
      </c>
      <c r="AC1211" s="208">
        <f t="shared" si="469"/>
        <v>13245.313550891777</v>
      </c>
      <c r="AD1211" s="208">
        <f t="shared" si="469"/>
        <v>15069.666509301871</v>
      </c>
      <c r="AE1211" s="208">
        <f t="shared" si="469"/>
        <v>19390.320720104424</v>
      </c>
      <c r="AF1211" s="208">
        <f t="shared" si="469"/>
        <v>28316.18353946615</v>
      </c>
      <c r="AG1211" s="208">
        <f t="shared" si="469"/>
        <v>45192.208528100644</v>
      </c>
      <c r="AH1211" s="208">
        <f t="shared" si="469"/>
        <v>85081.81681395277</v>
      </c>
      <c r="AI1211" s="208">
        <f t="shared" si="469"/>
        <v>192264.52719784115</v>
      </c>
      <c r="AJ1211" s="208">
        <f t="shared" si="469"/>
        <v>529169.4389038597</v>
      </c>
      <c r="AK1211" s="208">
        <f t="shared" si="469"/>
        <v>1790847.6965428547</v>
      </c>
      <c r="AL1211" s="208"/>
      <c r="AM1211" s="208"/>
      <c r="AN1211" s="208"/>
      <c r="AO1211" s="208"/>
      <c r="AP1211" s="208"/>
      <c r="AQ1211" s="208"/>
    </row>
    <row r="1212" spans="2:43">
      <c r="C1212" s="208"/>
      <c r="D1212" s="208"/>
      <c r="E1212" s="208"/>
      <c r="F1212" s="208"/>
      <c r="G1212" s="208"/>
      <c r="H1212" s="208">
        <f t="shared" si="469"/>
        <v>605099.00454102876</v>
      </c>
      <c r="I1212" s="208">
        <f t="shared" si="469"/>
        <v>544721.73194532737</v>
      </c>
      <c r="J1212" s="208">
        <f t="shared" si="469"/>
        <v>486727.11939193628</v>
      </c>
      <c r="K1212" s="208">
        <f t="shared" si="469"/>
        <v>431870.17869303329</v>
      </c>
      <c r="L1212" s="208">
        <f t="shared" si="469"/>
        <v>380388.84438326705</v>
      </c>
      <c r="M1212" s="208">
        <f t="shared" si="469"/>
        <v>332088.15268345526</v>
      </c>
      <c r="N1212" s="208">
        <f t="shared" si="469"/>
        <v>287923.2478378758</v>
      </c>
      <c r="O1212" s="208">
        <f t="shared" si="469"/>
        <v>248033.42457699904</v>
      </c>
      <c r="P1212" s="208">
        <f t="shared" si="469"/>
        <v>212172.01474544167</v>
      </c>
      <c r="Q1212" s="208">
        <f t="shared" si="469"/>
        <v>178822.49724943869</v>
      </c>
      <c r="R1212" s="208">
        <f t="shared" si="469"/>
        <v>149758.34964898648</v>
      </c>
      <c r="S1212" s="208">
        <f t="shared" si="469"/>
        <v>124858.22395587609</v>
      </c>
      <c r="T1212" s="208">
        <f t="shared" si="469"/>
        <v>103670.77668741069</v>
      </c>
      <c r="U1212" s="208">
        <f t="shared" si="469"/>
        <v>85325.237870331417</v>
      </c>
      <c r="V1212" s="208">
        <f t="shared" si="469"/>
        <v>70283.268399242792</v>
      </c>
      <c r="W1212" s="208">
        <f t="shared" si="469"/>
        <v>58206.329759833439</v>
      </c>
      <c r="X1212" s="208">
        <f t="shared" si="469"/>
        <v>48686.465505707507</v>
      </c>
      <c r="Y1212" s="208">
        <f t="shared" si="469"/>
        <v>41225.408216138843</v>
      </c>
      <c r="Z1212" s="208">
        <f t="shared" si="469"/>
        <v>35796.400045913331</v>
      </c>
      <c r="AA1212" s="208">
        <f t="shared" si="469"/>
        <v>32226.768321701151</v>
      </c>
      <c r="AB1212" s="208">
        <f t="shared" si="469"/>
        <v>30483.061324092279</v>
      </c>
      <c r="AC1212" s="208">
        <f t="shared" si="469"/>
        <v>30761.601876404038</v>
      </c>
      <c r="AD1212" s="208">
        <f t="shared" si="469"/>
        <v>33712.60197690926</v>
      </c>
      <c r="AE1212" s="208">
        <f t="shared" si="469"/>
        <v>40946.286389012705</v>
      </c>
      <c r="AF1212" s="208">
        <f t="shared" si="469"/>
        <v>55339.600316287848</v>
      </c>
      <c r="AG1212" s="208">
        <f t="shared" si="469"/>
        <v>80550.382850839902</v>
      </c>
      <c r="AH1212" s="208">
        <f t="shared" si="469"/>
        <v>135304.75018863173</v>
      </c>
      <c r="AI1212" s="208">
        <f t="shared" si="469"/>
        <v>267036.43991327204</v>
      </c>
      <c r="AJ1212" s="208">
        <f t="shared" si="469"/>
        <v>629207.77007797593</v>
      </c>
      <c r="AK1212" s="208">
        <f t="shared" si="469"/>
        <v>1790847.6965428547</v>
      </c>
      <c r="AL1212" s="208"/>
      <c r="AM1212" s="208"/>
      <c r="AN1212" s="208"/>
      <c r="AO1212" s="208"/>
      <c r="AP1212" s="208"/>
      <c r="AQ1212" s="208"/>
    </row>
    <row r="1213" spans="2:43">
      <c r="C1213" s="208"/>
      <c r="D1213" s="208"/>
      <c r="E1213" s="208"/>
      <c r="F1213" s="208"/>
      <c r="G1213" s="208"/>
      <c r="H1213" s="208"/>
      <c r="I1213" s="208">
        <f t="shared" si="469"/>
        <v>696078.12355831196</v>
      </c>
      <c r="J1213" s="208">
        <f t="shared" si="469"/>
        <v>635840.02815372404</v>
      </c>
      <c r="K1213" s="208">
        <f t="shared" si="469"/>
        <v>577447.83261408249</v>
      </c>
      <c r="L1213" s="208">
        <f t="shared" si="469"/>
        <v>521221.2390529972</v>
      </c>
      <c r="M1213" s="208">
        <f t="shared" si="469"/>
        <v>467035.29095329583</v>
      </c>
      <c r="N1213" s="208">
        <f t="shared" si="469"/>
        <v>416047.66838322335</v>
      </c>
      <c r="O1213" s="208">
        <f t="shared" si="469"/>
        <v>368598.74318012944</v>
      </c>
      <c r="P1213" s="208">
        <f t="shared" si="469"/>
        <v>324606.66561974655</v>
      </c>
      <c r="Q1213" s="208">
        <f t="shared" si="469"/>
        <v>282403.38450648385</v>
      </c>
      <c r="R1213" s="208">
        <f t="shared" si="469"/>
        <v>244326.27748944212</v>
      </c>
      <c r="S1213" s="208">
        <f t="shared" si="469"/>
        <v>210518.31007694607</v>
      </c>
      <c r="T1213" s="208">
        <f t="shared" si="469"/>
        <v>180688.94785915667</v>
      </c>
      <c r="U1213" s="208">
        <f t="shared" si="469"/>
        <v>153903.47112234271</v>
      </c>
      <c r="V1213" s="208">
        <f t="shared" si="469"/>
        <v>131078.74053077429</v>
      </c>
      <c r="W1213" s="208">
        <f t="shared" si="469"/>
        <v>112032.34281292374</v>
      </c>
      <c r="X1213" s="208">
        <f t="shared" si="469"/>
        <v>96434.289055165442</v>
      </c>
      <c r="Y1213" s="208">
        <f t="shared" si="469"/>
        <v>83742.277994288714</v>
      </c>
      <c r="Z1213" s="208">
        <f t="shared" si="469"/>
        <v>74127.981437942246</v>
      </c>
      <c r="AA1213" s="208">
        <f t="shared" si="469"/>
        <v>67487.186029625969</v>
      </c>
      <c r="AB1213" s="208">
        <f t="shared" si="469"/>
        <v>63885.133565056778</v>
      </c>
      <c r="AC1213" s="208">
        <f t="shared" si="469"/>
        <v>63691.021962101164</v>
      </c>
      <c r="AD1213" s="208">
        <f t="shared" si="469"/>
        <v>67898.412600304233</v>
      </c>
      <c r="AE1213" s="208">
        <f t="shared" si="469"/>
        <v>78788.34442742799</v>
      </c>
      <c r="AF1213" s="208">
        <f t="shared" si="469"/>
        <v>99929.80424184275</v>
      </c>
      <c r="AG1213" s="208">
        <f t="shared" si="469"/>
        <v>134713.28565265925</v>
      </c>
      <c r="AH1213" s="208">
        <f t="shared" ref="AH1213:AK1213" si="470">MAX((AI1213+AI1214)/2/((1+AI59/4)^(1))+AH$23,)</f>
        <v>205219.03741624032</v>
      </c>
      <c r="AI1213" s="208">
        <f t="shared" si="470"/>
        <v>359617.37010647747</v>
      </c>
      <c r="AJ1213" s="208">
        <f t="shared" si="470"/>
        <v>737109.17222602549</v>
      </c>
      <c r="AK1213" s="208">
        <f t="shared" si="470"/>
        <v>1790847.6965428547</v>
      </c>
      <c r="AL1213" s="208"/>
      <c r="AM1213" s="208"/>
      <c r="AN1213" s="208"/>
      <c r="AO1213" s="208"/>
      <c r="AP1213" s="208"/>
      <c r="AQ1213" s="208"/>
    </row>
    <row r="1214" spans="2:43">
      <c r="C1214" s="208"/>
      <c r="D1214" s="208"/>
      <c r="E1214" s="208"/>
      <c r="F1214" s="208"/>
      <c r="G1214" s="208"/>
      <c r="H1214" s="208"/>
      <c r="I1214" s="208"/>
      <c r="J1214" s="208">
        <f t="shared" ref="J1214:AK1222" si="471">MAX((K1214+K1215)/2/((1+K60/4)^(1))+J$23,)</f>
        <v>789091.43026229704</v>
      </c>
      <c r="K1214" s="208">
        <f t="shared" si="471"/>
        <v>730510.10203474993</v>
      </c>
      <c r="L1214" s="208">
        <f t="shared" si="471"/>
        <v>672882.48054358945</v>
      </c>
      <c r="M1214" s="208">
        <f t="shared" si="471"/>
        <v>616092.27078462404</v>
      </c>
      <c r="N1214" s="208">
        <f t="shared" si="471"/>
        <v>561358.44903118198</v>
      </c>
      <c r="O1214" s="208">
        <f t="shared" si="471"/>
        <v>509131.54285596736</v>
      </c>
      <c r="P1214" s="208">
        <f t="shared" si="471"/>
        <v>459438.47682524618</v>
      </c>
      <c r="Q1214" s="208">
        <f t="shared" si="471"/>
        <v>410502.32109939051</v>
      </c>
      <c r="R1214" s="208">
        <f t="shared" si="471"/>
        <v>365040.50575651892</v>
      </c>
      <c r="S1214" s="208">
        <f t="shared" si="471"/>
        <v>323435.58041881537</v>
      </c>
      <c r="T1214" s="208">
        <f t="shared" si="471"/>
        <v>285576.49391436193</v>
      </c>
      <c r="U1214" s="208">
        <f t="shared" si="471"/>
        <v>250508.71112144162</v>
      </c>
      <c r="V1214" s="208">
        <f t="shared" si="471"/>
        <v>219622.14707966929</v>
      </c>
      <c r="W1214" s="208">
        <f t="shared" si="471"/>
        <v>192975.3238184879</v>
      </c>
      <c r="X1214" s="208">
        <f t="shared" si="471"/>
        <v>170416.34535587148</v>
      </c>
      <c r="Y1214" s="208">
        <f t="shared" si="471"/>
        <v>151449.00056712233</v>
      </c>
      <c r="Z1214" s="208">
        <f t="shared" si="471"/>
        <v>136569.97212961182</v>
      </c>
      <c r="AA1214" s="208">
        <f t="shared" si="471"/>
        <v>125860.78251896976</v>
      </c>
      <c r="AB1214" s="208">
        <f t="shared" si="471"/>
        <v>119597.10769162275</v>
      </c>
      <c r="AC1214" s="208">
        <f t="shared" si="471"/>
        <v>118421.11644562421</v>
      </c>
      <c r="AD1214" s="208">
        <f t="shared" si="471"/>
        <v>123753.17253138358</v>
      </c>
      <c r="AE1214" s="208">
        <f t="shared" si="471"/>
        <v>138586.07593392752</v>
      </c>
      <c r="AF1214" s="208">
        <f t="shared" si="471"/>
        <v>166974.53140091294</v>
      </c>
      <c r="AG1214" s="208">
        <f t="shared" si="471"/>
        <v>211380.80735482572</v>
      </c>
      <c r="AH1214" s="208">
        <f t="shared" si="471"/>
        <v>296558.54982772062</v>
      </c>
      <c r="AI1214" s="208">
        <f t="shared" si="471"/>
        <v>468970.83908792201</v>
      </c>
      <c r="AJ1214" s="208">
        <f t="shared" si="471"/>
        <v>849975.08429102064</v>
      </c>
      <c r="AK1214" s="208">
        <f t="shared" si="471"/>
        <v>1790847.6965428547</v>
      </c>
      <c r="AL1214" s="208"/>
      <c r="AM1214" s="208"/>
      <c r="AN1214" s="208"/>
      <c r="AO1214" s="208"/>
      <c r="AP1214" s="208"/>
      <c r="AQ1214" s="208"/>
    </row>
    <row r="1215" spans="2:43">
      <c r="C1215" s="208"/>
      <c r="D1215" s="208"/>
      <c r="E1215" s="208"/>
      <c r="F1215" s="208"/>
      <c r="G1215" s="208"/>
      <c r="H1215" s="208"/>
      <c r="I1215" s="208"/>
      <c r="J1215" s="208"/>
      <c r="K1215" s="208">
        <f t="shared" si="471"/>
        <v>882534.167105239</v>
      </c>
      <c r="L1215" s="208">
        <f t="shared" si="471"/>
        <v>826544.89737281646</v>
      </c>
      <c r="M1215" s="208">
        <f t="shared" si="471"/>
        <v>770342.85384384822</v>
      </c>
      <c r="N1215" s="208">
        <f t="shared" si="471"/>
        <v>715091.43395724916</v>
      </c>
      <c r="O1215" s="208">
        <f t="shared" si="471"/>
        <v>661263.38846690778</v>
      </c>
      <c r="P1215" s="208">
        <f t="shared" si="471"/>
        <v>608930.36383519857</v>
      </c>
      <c r="Q1215" s="208">
        <f t="shared" si="471"/>
        <v>556259.59652979521</v>
      </c>
      <c r="R1215" s="208">
        <f t="shared" si="471"/>
        <v>506119.18205855059</v>
      </c>
      <c r="S1215" s="208">
        <f t="shared" si="471"/>
        <v>459054.38290708972</v>
      </c>
      <c r="T1215" s="208">
        <f t="shared" si="471"/>
        <v>415101.41939377767</v>
      </c>
      <c r="U1215" s="208">
        <f t="shared" si="471"/>
        <v>373310.12265880278</v>
      </c>
      <c r="V1215" s="208">
        <f t="shared" si="471"/>
        <v>335457.51076773577</v>
      </c>
      <c r="W1215" s="208">
        <f t="shared" si="471"/>
        <v>301861.9778293781</v>
      </c>
      <c r="X1215" s="208">
        <f t="shared" si="471"/>
        <v>272601.04920265923</v>
      </c>
      <c r="Y1215" s="208">
        <f t="shared" si="471"/>
        <v>247296.77832359352</v>
      </c>
      <c r="Z1215" s="208">
        <f t="shared" si="471"/>
        <v>226843.11342513593</v>
      </c>
      <c r="AA1215" s="208">
        <f t="shared" si="471"/>
        <v>211606.58993390956</v>
      </c>
      <c r="AB1215" s="208">
        <f t="shared" si="471"/>
        <v>202173.93390973876</v>
      </c>
      <c r="AC1215" s="208">
        <f t="shared" si="471"/>
        <v>199546.40052563377</v>
      </c>
      <c r="AD1215" s="208">
        <f t="shared" si="471"/>
        <v>205618.45533647432</v>
      </c>
      <c r="AE1215" s="208">
        <f t="shared" si="471"/>
        <v>224050.9857427229</v>
      </c>
      <c r="AF1215" s="208">
        <f t="shared" si="471"/>
        <v>259103.28271272554</v>
      </c>
      <c r="AG1215" s="208">
        <f t="shared" si="471"/>
        <v>311771.5020298225</v>
      </c>
      <c r="AH1215" s="208">
        <f t="shared" si="471"/>
        <v>408511.13192086003</v>
      </c>
      <c r="AI1215" s="208">
        <f t="shared" si="471"/>
        <v>592041.50680253084</v>
      </c>
      <c r="AJ1215" s="208">
        <f t="shared" si="471"/>
        <v>964307.719206615</v>
      </c>
      <c r="AK1215" s="208">
        <f t="shared" si="471"/>
        <v>1790847.6965428547</v>
      </c>
      <c r="AL1215" s="208"/>
      <c r="AM1215" s="208"/>
      <c r="AN1215" s="208"/>
      <c r="AO1215" s="208"/>
      <c r="AP1215" s="208"/>
      <c r="AQ1215" s="208"/>
    </row>
    <row r="1216" spans="2:43">
      <c r="C1216" s="208"/>
      <c r="D1216" s="208"/>
      <c r="E1216" s="208"/>
      <c r="F1216" s="263"/>
      <c r="G1216" s="208"/>
      <c r="H1216" s="208"/>
      <c r="I1216" s="208"/>
      <c r="J1216" s="208"/>
      <c r="K1216" s="208"/>
      <c r="L1216" s="208">
        <f t="shared" si="471"/>
        <v>974452.11522011377</v>
      </c>
      <c r="M1216" s="208">
        <f t="shared" si="471"/>
        <v>921430.52772637107</v>
      </c>
      <c r="N1216" s="208">
        <f t="shared" si="471"/>
        <v>868451.66234781512</v>
      </c>
      <c r="O1216" s="208">
        <f t="shared" si="471"/>
        <v>815948.20755204419</v>
      </c>
      <c r="P1216" s="208">
        <f t="shared" si="471"/>
        <v>763987.72593146213</v>
      </c>
      <c r="Q1216" s="208">
        <f t="shared" si="471"/>
        <v>710744.28457513277</v>
      </c>
      <c r="R1216" s="208">
        <f t="shared" si="471"/>
        <v>659025.98152628448</v>
      </c>
      <c r="S1216" s="208">
        <f t="shared" si="471"/>
        <v>609449.30246888672</v>
      </c>
      <c r="T1216" s="208">
        <f t="shared" si="471"/>
        <v>562141.2725107749</v>
      </c>
      <c r="U1216" s="208">
        <f t="shared" si="471"/>
        <v>516169.47025846649</v>
      </c>
      <c r="V1216" s="208">
        <f t="shared" si="471"/>
        <v>473545.48571112653</v>
      </c>
      <c r="W1216" s="208">
        <f t="shared" si="471"/>
        <v>434804.46504399227</v>
      </c>
      <c r="X1216" s="208">
        <f t="shared" si="471"/>
        <v>400244.43608595472</v>
      </c>
      <c r="Y1216" s="208">
        <f t="shared" si="471"/>
        <v>369637.9227608614</v>
      </c>
      <c r="Z1216" s="208">
        <f t="shared" si="471"/>
        <v>344264.15654286329</v>
      </c>
      <c r="AA1216" s="208">
        <f t="shared" si="471"/>
        <v>324814.80552532658</v>
      </c>
      <c r="AB1216" s="208">
        <f t="shared" si="471"/>
        <v>312233.45154043491</v>
      </c>
      <c r="AC1216" s="208">
        <f t="shared" si="471"/>
        <v>307912.97140774317</v>
      </c>
      <c r="AD1216" s="208">
        <f t="shared" si="471"/>
        <v>314205.14019884187</v>
      </c>
      <c r="AE1216" s="208">
        <f t="shared" si="471"/>
        <v>335308.25933307188</v>
      </c>
      <c r="AF1216" s="208">
        <f t="shared" si="471"/>
        <v>375405.62246856862</v>
      </c>
      <c r="AG1216" s="208">
        <f t="shared" si="471"/>
        <v>433774.53975336551</v>
      </c>
      <c r="AH1216" s="208">
        <f t="shared" si="471"/>
        <v>537448.7294192476</v>
      </c>
      <c r="AI1216" s="208">
        <f t="shared" si="471"/>
        <v>724055.58771823335</v>
      </c>
      <c r="AJ1216" s="208">
        <f t="shared" si="471"/>
        <v>1076424.6616074638</v>
      </c>
      <c r="AK1216" s="208">
        <f t="shared" si="471"/>
        <v>1790847.6965428547</v>
      </c>
      <c r="AL1216" s="208"/>
      <c r="AM1216" s="208"/>
      <c r="AN1216" s="208"/>
      <c r="AO1216" s="208"/>
      <c r="AP1216" s="208"/>
      <c r="AQ1216" s="208"/>
    </row>
    <row r="1217" spans="3:43">
      <c r="C1217" s="208"/>
      <c r="D1217" s="208"/>
      <c r="E1217" s="208"/>
      <c r="F1217" s="208"/>
      <c r="G1217" s="263"/>
      <c r="H1217" s="208"/>
      <c r="I1217" s="208"/>
      <c r="J1217" s="208"/>
      <c r="K1217" s="208"/>
      <c r="L1217" s="208"/>
      <c r="M1217" s="208">
        <f t="shared" si="471"/>
        <v>1062787.4966558511</v>
      </c>
      <c r="N1217" s="208">
        <f t="shared" si="471"/>
        <v>1014103.6643167664</v>
      </c>
      <c r="O1217" s="208">
        <f t="shared" si="471"/>
        <v>965180.42833963956</v>
      </c>
      <c r="P1217" s="208">
        <f t="shared" si="471"/>
        <v>916055.48350724194</v>
      </c>
      <c r="Q1217" s="208">
        <f t="shared" si="471"/>
        <v>864973.6897433626</v>
      </c>
      <c r="R1217" s="208">
        <f t="shared" si="471"/>
        <v>814529.22934624366</v>
      </c>
      <c r="S1217" s="208">
        <f t="shared" si="471"/>
        <v>765332.83660243719</v>
      </c>
      <c r="T1217" s="208">
        <f t="shared" si="471"/>
        <v>717547.55720951082</v>
      </c>
      <c r="U1217" s="208">
        <f t="shared" si="471"/>
        <v>670271.39329014067</v>
      </c>
      <c r="V1217" s="208">
        <f t="shared" si="471"/>
        <v>625583.33436603332</v>
      </c>
      <c r="W1217" s="208">
        <f t="shared" si="471"/>
        <v>584157.37856061058</v>
      </c>
      <c r="X1217" s="208">
        <f t="shared" si="471"/>
        <v>546458.83693785954</v>
      </c>
      <c r="Y1217" s="208">
        <f t="shared" si="471"/>
        <v>512403.57693823834</v>
      </c>
      <c r="Z1217" s="208">
        <f t="shared" si="471"/>
        <v>483568.28831830429</v>
      </c>
      <c r="AA1217" s="208">
        <f t="shared" si="471"/>
        <v>460938.9557840713</v>
      </c>
      <c r="AB1217" s="208">
        <f t="shared" si="471"/>
        <v>445788.21740239806</v>
      </c>
      <c r="AC1217" s="208">
        <f t="shared" si="471"/>
        <v>439860.15021241398</v>
      </c>
      <c r="AD1217" s="208">
        <f t="shared" si="471"/>
        <v>445874.09499661194</v>
      </c>
      <c r="AE1217" s="208">
        <f t="shared" si="471"/>
        <v>468367.07474687812</v>
      </c>
      <c r="AF1217" s="208">
        <f t="shared" si="471"/>
        <v>511225.46561403049</v>
      </c>
      <c r="AG1217" s="208">
        <f t="shared" si="471"/>
        <v>572087.27717212669</v>
      </c>
      <c r="AH1217" s="208">
        <f t="shared" si="471"/>
        <v>677451.68467224704</v>
      </c>
      <c r="AI1217" s="208">
        <f t="shared" si="471"/>
        <v>859261.60865955462</v>
      </c>
      <c r="AJ1217" s="208">
        <f t="shared" si="471"/>
        <v>1182921.0692533031</v>
      </c>
      <c r="AK1217" s="208">
        <f t="shared" si="471"/>
        <v>1790847.6965428547</v>
      </c>
      <c r="AL1217" s="208"/>
      <c r="AM1217" s="208"/>
      <c r="AN1217" s="208"/>
      <c r="AO1217" s="208"/>
      <c r="AP1217" s="208"/>
      <c r="AQ1217" s="208"/>
    </row>
    <row r="1218" spans="3:43">
      <c r="C1218" s="208"/>
      <c r="D1218" s="208"/>
      <c r="E1218" s="208"/>
      <c r="F1218" s="208"/>
      <c r="G1218" s="208"/>
      <c r="H1218" s="263"/>
      <c r="I1218" s="208"/>
      <c r="J1218" s="208"/>
      <c r="K1218" s="208"/>
      <c r="L1218" s="208"/>
      <c r="M1218" s="208"/>
      <c r="N1218" s="208">
        <f t="shared" si="471"/>
        <v>1146922.8817292801</v>
      </c>
      <c r="O1218" s="208">
        <f t="shared" si="471"/>
        <v>1103015.0388066685</v>
      </c>
      <c r="P1218" s="208">
        <f t="shared" si="471"/>
        <v>1058405.1995642867</v>
      </c>
      <c r="Q1218" s="208">
        <f t="shared" si="471"/>
        <v>1011463.8697959717</v>
      </c>
      <c r="R1218" s="208">
        <f t="shared" si="471"/>
        <v>964483.24890041363</v>
      </c>
      <c r="S1218" s="208">
        <f t="shared" si="471"/>
        <v>918018.37424746633</v>
      </c>
      <c r="T1218" s="208">
        <f t="shared" si="471"/>
        <v>872229.36025731696</v>
      </c>
      <c r="U1218" s="208">
        <f t="shared" si="471"/>
        <v>826260.44723025244</v>
      </c>
      <c r="V1218" s="208">
        <f t="shared" si="471"/>
        <v>782116.65827588434</v>
      </c>
      <c r="W1218" s="208">
        <f t="shared" si="471"/>
        <v>740528.35496955295</v>
      </c>
      <c r="X1218" s="208">
        <f t="shared" si="471"/>
        <v>702057.32432600192</v>
      </c>
      <c r="Y1218" s="208">
        <f t="shared" si="471"/>
        <v>666731.25378183112</v>
      </c>
      <c r="Z1218" s="208">
        <f t="shared" si="471"/>
        <v>636295.00052551436</v>
      </c>
      <c r="AA1218" s="208">
        <f t="shared" si="471"/>
        <v>611944.98422107345</v>
      </c>
      <c r="AB1218" s="208">
        <f t="shared" si="471"/>
        <v>595194.32507217536</v>
      </c>
      <c r="AC1218" s="208">
        <f t="shared" si="471"/>
        <v>588035.70281117421</v>
      </c>
      <c r="AD1218" s="208">
        <f t="shared" si="471"/>
        <v>593410.58819516981</v>
      </c>
      <c r="AE1218" s="208">
        <f t="shared" si="471"/>
        <v>615964.08279667038</v>
      </c>
      <c r="AF1218" s="208">
        <f t="shared" si="471"/>
        <v>659149.51320662675</v>
      </c>
      <c r="AG1218" s="208">
        <f t="shared" si="471"/>
        <v>719307.49144028104</v>
      </c>
      <c r="AH1218" s="208">
        <f t="shared" si="471"/>
        <v>821447.04906329256</v>
      </c>
      <c r="AI1218" s="208">
        <f t="shared" si="471"/>
        <v>991876.62981581665</v>
      </c>
      <c r="AJ1218" s="208">
        <f t="shared" si="471"/>
        <v>1281060.7481688666</v>
      </c>
      <c r="AK1218" s="208">
        <f t="shared" si="471"/>
        <v>1790847.6965428547</v>
      </c>
      <c r="AL1218" s="208"/>
      <c r="AM1218" s="208"/>
      <c r="AN1218" s="208"/>
      <c r="AO1218" s="208"/>
      <c r="AP1218" s="208"/>
      <c r="AQ1218" s="208"/>
    </row>
    <row r="1219" spans="3:43">
      <c r="C1219" s="208"/>
      <c r="D1219" s="208"/>
      <c r="E1219" s="208"/>
      <c r="F1219" s="208"/>
      <c r="G1219" s="208"/>
      <c r="H1219" s="208"/>
      <c r="I1219" s="208"/>
      <c r="J1219" s="208"/>
      <c r="K1219" s="208"/>
      <c r="L1219" s="208"/>
      <c r="M1219" s="208"/>
      <c r="N1219" s="208"/>
      <c r="O1219" s="208">
        <f t="shared" si="471"/>
        <v>1225849.9586392078</v>
      </c>
      <c r="P1219" s="208">
        <f t="shared" si="471"/>
        <v>1186649.022969878</v>
      </c>
      <c r="Q1219" s="208">
        <f t="shared" si="471"/>
        <v>1145003.3709218549</v>
      </c>
      <c r="R1219" s="208">
        <f t="shared" si="471"/>
        <v>1102871.1587465939</v>
      </c>
      <c r="S1219" s="208">
        <f t="shared" si="471"/>
        <v>1060727.9595874469</v>
      </c>
      <c r="T1219" s="208">
        <f t="shared" si="471"/>
        <v>1018710.2164401568</v>
      </c>
      <c r="U1219" s="208">
        <f t="shared" si="471"/>
        <v>976025.40677859727</v>
      </c>
      <c r="V1219" s="208">
        <f t="shared" si="471"/>
        <v>934507.84629590716</v>
      </c>
      <c r="W1219" s="208">
        <f t="shared" si="471"/>
        <v>894877.08586765558</v>
      </c>
      <c r="X1219" s="208">
        <f t="shared" si="471"/>
        <v>857725.24072617455</v>
      </c>
      <c r="Y1219" s="208">
        <f t="shared" si="471"/>
        <v>823152.80184807698</v>
      </c>
      <c r="Z1219" s="208">
        <f t="shared" si="471"/>
        <v>792940.35489796603</v>
      </c>
      <c r="AA1219" s="208">
        <f t="shared" si="471"/>
        <v>768389.20049251115</v>
      </c>
      <c r="AB1219" s="208">
        <f t="shared" si="471"/>
        <v>751135.04612409265</v>
      </c>
      <c r="AC1219" s="208">
        <f t="shared" si="471"/>
        <v>743285.56198616186</v>
      </c>
      <c r="AD1219" s="208">
        <f t="shared" si="471"/>
        <v>747837.45558925299</v>
      </c>
      <c r="AE1219" s="208">
        <f t="shared" si="471"/>
        <v>769322.36111291952</v>
      </c>
      <c r="AF1219" s="208">
        <f t="shared" si="471"/>
        <v>810704.35455518134</v>
      </c>
      <c r="AG1219" s="208">
        <f t="shared" si="471"/>
        <v>867499.17212169117</v>
      </c>
      <c r="AH1219" s="208">
        <f t="shared" si="471"/>
        <v>962523.67149557464</v>
      </c>
      <c r="AI1219" s="208">
        <f t="shared" si="471"/>
        <v>1116938.2838708651</v>
      </c>
      <c r="AJ1219" s="208">
        <f t="shared" si="471"/>
        <v>1369007.1706051929</v>
      </c>
      <c r="AK1219" s="208">
        <f t="shared" si="471"/>
        <v>1790847.6965428547</v>
      </c>
      <c r="AL1219" s="208"/>
      <c r="AM1219" s="208"/>
      <c r="AN1219" s="208"/>
      <c r="AO1219" s="208"/>
      <c r="AP1219" s="208"/>
      <c r="AQ1219" s="208"/>
    </row>
    <row r="1220" spans="3:43">
      <c r="C1220" s="208"/>
      <c r="D1220" s="208"/>
      <c r="E1220" s="208"/>
      <c r="F1220" s="208"/>
      <c r="G1220" s="208"/>
      <c r="H1220" s="208"/>
      <c r="I1220" s="208"/>
      <c r="J1220" s="208"/>
      <c r="K1220" s="208"/>
      <c r="L1220" s="208"/>
      <c r="M1220" s="208"/>
      <c r="N1220" s="208"/>
      <c r="O1220" s="208"/>
      <c r="P1220" s="208">
        <f t="shared" si="471"/>
        <v>1298633.3822742365</v>
      </c>
      <c r="Q1220" s="208">
        <f t="shared" si="471"/>
        <v>1262722.6939269276</v>
      </c>
      <c r="R1220" s="208">
        <f t="shared" si="471"/>
        <v>1226078.0736426413</v>
      </c>
      <c r="S1220" s="208">
        <f t="shared" si="471"/>
        <v>1189090.8619837775</v>
      </c>
      <c r="T1220" s="208">
        <f t="shared" si="471"/>
        <v>1151867.1267746093</v>
      </c>
      <c r="U1220" s="208">
        <f t="shared" si="471"/>
        <v>1113691.8379559338</v>
      </c>
      <c r="V1220" s="208">
        <f t="shared" si="471"/>
        <v>1076177.0636292431</v>
      </c>
      <c r="W1220" s="208">
        <f t="shared" si="471"/>
        <v>1039986.9622718636</v>
      </c>
      <c r="X1220" s="208">
        <f t="shared" si="471"/>
        <v>1005694.1816723989</v>
      </c>
      <c r="Y1220" s="208">
        <f t="shared" si="471"/>
        <v>973437.04604380298</v>
      </c>
      <c r="Z1220" s="208">
        <f t="shared" si="471"/>
        <v>944923.10974887991</v>
      </c>
      <c r="AA1220" s="208">
        <f t="shared" si="471"/>
        <v>921459.44809351722</v>
      </c>
      <c r="AB1220" s="208">
        <f t="shared" si="471"/>
        <v>904689.04152790748</v>
      </c>
      <c r="AC1220" s="208">
        <f t="shared" si="471"/>
        <v>896703.68297194398</v>
      </c>
      <c r="AD1220" s="208">
        <f t="shared" si="471"/>
        <v>900401.72336840525</v>
      </c>
      <c r="AE1220" s="208">
        <f t="shared" si="471"/>
        <v>920021.5120652552</v>
      </c>
      <c r="AF1220" s="208">
        <f t="shared" si="471"/>
        <v>958041.05481319071</v>
      </c>
      <c r="AG1220" s="208">
        <f t="shared" si="471"/>
        <v>1009626.0666366931</v>
      </c>
      <c r="AH1220" s="208">
        <f t="shared" si="471"/>
        <v>1094985.8349833374</v>
      </c>
      <c r="AI1220" s="208">
        <f t="shared" si="471"/>
        <v>1230843.4179973379</v>
      </c>
      <c r="AJ1220" s="208">
        <f t="shared" si="471"/>
        <v>1445867.1815892444</v>
      </c>
      <c r="AK1220" s="208">
        <f t="shared" si="471"/>
        <v>1790847.6965428547</v>
      </c>
      <c r="AL1220" s="208"/>
      <c r="AM1220" s="208"/>
      <c r="AN1220" s="208"/>
      <c r="AO1220" s="208"/>
      <c r="AP1220" s="208"/>
      <c r="AQ1220" s="208"/>
    </row>
    <row r="1221" spans="3:43">
      <c r="C1221" s="208"/>
      <c r="D1221" s="208"/>
      <c r="E1221" s="208"/>
      <c r="F1221" s="208"/>
      <c r="G1221" s="208"/>
      <c r="H1221" s="208"/>
      <c r="I1221" s="208"/>
      <c r="J1221" s="208"/>
      <c r="K1221" s="208"/>
      <c r="L1221" s="208"/>
      <c r="M1221" s="208"/>
      <c r="N1221" s="208"/>
      <c r="O1221" s="208"/>
      <c r="P1221" s="208"/>
      <c r="Q1221" s="208">
        <f t="shared" si="471"/>
        <v>1363718.3339364256</v>
      </c>
      <c r="R1221" s="208">
        <f t="shared" si="471"/>
        <v>1332621.6695180761</v>
      </c>
      <c r="S1221" s="208">
        <f t="shared" si="471"/>
        <v>1301007.6222518042</v>
      </c>
      <c r="T1221" s="208">
        <f t="shared" si="471"/>
        <v>1268953.4550287516</v>
      </c>
      <c r="U1221" s="208">
        <f t="shared" si="471"/>
        <v>1235830.2944895802</v>
      </c>
      <c r="V1221" s="208">
        <f t="shared" si="471"/>
        <v>1203012.3353252381</v>
      </c>
      <c r="W1221" s="208">
        <f t="shared" si="471"/>
        <v>1171084.9010322534</v>
      </c>
      <c r="X1221" s="208">
        <f t="shared" si="471"/>
        <v>1140570.1623400797</v>
      </c>
      <c r="Y1221" s="208">
        <f t="shared" si="471"/>
        <v>1111618.311250868</v>
      </c>
      <c r="Z1221" s="208">
        <f t="shared" si="471"/>
        <v>1085790.0878626751</v>
      </c>
      <c r="AA1221" s="208">
        <f t="shared" si="471"/>
        <v>1064322.1895311614</v>
      </c>
      <c r="AB1221" s="208">
        <f t="shared" si="471"/>
        <v>1048773.1045860648</v>
      </c>
      <c r="AC1221" s="208">
        <f t="shared" si="471"/>
        <v>1041114.0861407495</v>
      </c>
      <c r="AD1221" s="208">
        <f t="shared" si="471"/>
        <v>1044027.9352601903</v>
      </c>
      <c r="AE1221" s="208">
        <f t="shared" si="471"/>
        <v>1061338.2645691179</v>
      </c>
      <c r="AF1221" s="208">
        <f t="shared" si="471"/>
        <v>1095076.2990776489</v>
      </c>
      <c r="AG1221" s="208">
        <f t="shared" si="471"/>
        <v>1140449.6572005635</v>
      </c>
      <c r="AH1221" s="208">
        <f t="shared" si="471"/>
        <v>1214909.2698080558</v>
      </c>
      <c r="AI1221" s="208">
        <f t="shared" si="471"/>
        <v>1331509.8564547522</v>
      </c>
      <c r="AJ1221" s="208">
        <f t="shared" si="471"/>
        <v>1511579.8973366194</v>
      </c>
      <c r="AK1221" s="208">
        <f t="shared" si="471"/>
        <v>1790847.6965428547</v>
      </c>
      <c r="AL1221" s="208"/>
      <c r="AM1221" s="208"/>
      <c r="AN1221" s="208"/>
      <c r="AO1221" s="208"/>
      <c r="AP1221" s="208"/>
      <c r="AQ1221" s="208"/>
    </row>
    <row r="1222" spans="3:43">
      <c r="R1222" s="208">
        <f t="shared" si="471"/>
        <v>1422624.2188267792</v>
      </c>
      <c r="S1222" s="208">
        <f t="shared" si="471"/>
        <v>1396168.4733817929</v>
      </c>
      <c r="T1222" s="208">
        <f t="shared" si="471"/>
        <v>1369185.6328961933</v>
      </c>
      <c r="U1222" s="208">
        <f t="shared" si="471"/>
        <v>1341135.2830585942</v>
      </c>
      <c r="V1222" s="208">
        <f t="shared" si="471"/>
        <v>1313162.1006559941</v>
      </c>
      <c r="W1222" s="208">
        <f t="shared" si="471"/>
        <v>1285764.986447681</v>
      </c>
      <c r="X1222" s="208">
        <f t="shared" si="471"/>
        <v>1259400.5719592115</v>
      </c>
      <c r="Y1222" s="208">
        <f t="shared" si="471"/>
        <v>1234214.315540069</v>
      </c>
      <c r="Z1222" s="208">
        <f t="shared" si="471"/>
        <v>1211580.6393674428</v>
      </c>
      <c r="AA1222" s="208">
        <f t="shared" si="471"/>
        <v>1192617.5061235416</v>
      </c>
      <c r="AB1222" s="208">
        <f t="shared" si="471"/>
        <v>1178738.5819389082</v>
      </c>
      <c r="AC1222" s="208">
        <f t="shared" ref="AC1222:AK1222" si="472">MAX((AD1222+AD1223)/2/((1+AD68/4)^(1))+AC$23,)</f>
        <v>1171725.6795117264</v>
      </c>
      <c r="AD1222" s="208">
        <f t="shared" si="472"/>
        <v>1173973.4255056893</v>
      </c>
      <c r="AE1222" s="208">
        <f t="shared" si="472"/>
        <v>1188828.4657600552</v>
      </c>
      <c r="AF1222" s="208">
        <f t="shared" si="472"/>
        <v>1217931.6817515101</v>
      </c>
      <c r="AG1222" s="208">
        <f t="shared" si="472"/>
        <v>1256806.639053189</v>
      </c>
      <c r="AH1222" s="208">
        <f t="shared" si="472"/>
        <v>1320203.7602327205</v>
      </c>
      <c r="AI1222" s="208">
        <f t="shared" si="472"/>
        <v>1418232.9273311391</v>
      </c>
      <c r="AJ1222" s="208">
        <f t="shared" si="472"/>
        <v>1566715.844596074</v>
      </c>
      <c r="AK1222" s="208">
        <f t="shared" si="472"/>
        <v>1790847.6965428547</v>
      </c>
      <c r="AL1222" s="208"/>
      <c r="AM1222" s="208"/>
      <c r="AN1222" s="208"/>
      <c r="AO1222" s="208"/>
      <c r="AP1222" s="208"/>
      <c r="AQ1222" s="208"/>
    </row>
    <row r="1223" spans="3:43">
      <c r="S1223" s="208">
        <f>MAX((T1223+T1224)/2/((1+T69/4)^(1))+S$23,)</f>
        <v>1475476.2807451601</v>
      </c>
      <c r="T1223" s="208">
        <f>MAX((U1223+U1224)/2/((1+U69/4)^(1))+T$23,)</f>
        <v>1453168.8834676631</v>
      </c>
      <c r="U1223" s="208">
        <f>MAX((V1223+V1224)/2/((1+V69/4)^(1))+U$23,)</f>
        <v>1429869.0317175002</v>
      </c>
      <c r="V1223" s="208">
        <f>MAX((W1223+W1224)/2/((1+W69/4)^(1))+V$23,)</f>
        <v>1406513.7074724219</v>
      </c>
      <c r="W1223" s="208">
        <f>MAX((X1223+X1224)/2/((1+X69/4)^(1))+W$23,)</f>
        <v>1383517.9107320821</v>
      </c>
      <c r="X1223" s="208">
        <f t="shared" ref="X1223:AK1236" si="473">MAX((Y1223+Y1224)/2/((1+Y69/4)^(1))+X$23,)</f>
        <v>1361269.0041540281</v>
      </c>
      <c r="Y1223" s="208">
        <f t="shared" si="473"/>
        <v>1339898.6644588953</v>
      </c>
      <c r="Z1223" s="208">
        <f t="shared" si="473"/>
        <v>1320582.7764886564</v>
      </c>
      <c r="AA1223" s="208">
        <f t="shared" si="473"/>
        <v>1304297.1656853384</v>
      </c>
      <c r="AB1223" s="208">
        <f t="shared" si="473"/>
        <v>1292280.0483327657</v>
      </c>
      <c r="AC1223" s="208">
        <f t="shared" si="473"/>
        <v>1286089.286239421</v>
      </c>
      <c r="AD1223" s="208">
        <f t="shared" si="473"/>
        <v>1287799.8598763875</v>
      </c>
      <c r="AE1223" s="208">
        <f t="shared" si="473"/>
        <v>1300268.6981155868</v>
      </c>
      <c r="AF1223" s="208">
        <f t="shared" si="473"/>
        <v>1324807.1739608878</v>
      </c>
      <c r="AG1223" s="208">
        <f t="shared" si="473"/>
        <v>1357413.6555884082</v>
      </c>
      <c r="AH1223" s="208">
        <f t="shared" si="473"/>
        <v>1410337.1694389228</v>
      </c>
      <c r="AI1223" s="208">
        <f t="shared" si="473"/>
        <v>1491370.1337470361</v>
      </c>
      <c r="AJ1223" s="208">
        <f t="shared" si="473"/>
        <v>1612252.4192557433</v>
      </c>
      <c r="AK1223" s="208">
        <f t="shared" si="473"/>
        <v>1790847.6965428547</v>
      </c>
      <c r="AL1223" s="208"/>
      <c r="AM1223" s="208"/>
      <c r="AN1223" s="208"/>
      <c r="AO1223" s="208"/>
      <c r="AP1223" s="208"/>
      <c r="AQ1223" s="208"/>
    </row>
    <row r="1224" spans="3:43">
      <c r="T1224" s="208">
        <f>MAX((U1224+U1225)/2/((1+U70/4)^(1))+T$23,)</f>
        <v>1522347.3630881042</v>
      </c>
      <c r="U1224" s="208">
        <f>MAX((V1224+V1225)/2/((1+V70/4)^(1))+U$23,)</f>
        <v>1503287.2670137167</v>
      </c>
      <c r="V1224" s="208">
        <f>MAX((W1224+W1225)/2/((1+W70/4)^(1))+V$23,)</f>
        <v>1484104.5293406458</v>
      </c>
      <c r="W1224" s="208">
        <f>MAX((X1224+X1225)/2/((1+X70/4)^(1))+W$23,)</f>
        <v>1465138.2313165199</v>
      </c>
      <c r="X1224" s="208">
        <f t="shared" si="473"/>
        <v>1446709.700773682</v>
      </c>
      <c r="Y1224" s="208">
        <f t="shared" si="473"/>
        <v>1428933.0268881768</v>
      </c>
      <c r="Z1224" s="208">
        <f t="shared" si="473"/>
        <v>1412791.9343006921</v>
      </c>
      <c r="AA1224" s="208">
        <f t="shared" si="473"/>
        <v>1399115.4550381501</v>
      </c>
      <c r="AB1224" s="208">
        <f t="shared" si="473"/>
        <v>1388958.8800309638</v>
      </c>
      <c r="AC1224" s="208">
        <f t="shared" si="473"/>
        <v>1383648.785611344</v>
      </c>
      <c r="AD1224" s="208">
        <f t="shared" si="473"/>
        <v>1384940.7336561193</v>
      </c>
      <c r="AE1224" s="208">
        <f t="shared" si="473"/>
        <v>1395224.4948395554</v>
      </c>
      <c r="AF1224" s="208">
        <f t="shared" si="473"/>
        <v>1415539.8320907836</v>
      </c>
      <c r="AG1224" s="208">
        <f t="shared" si="473"/>
        <v>1442426.0765964238</v>
      </c>
      <c r="AH1224" s="208">
        <f t="shared" si="473"/>
        <v>1485908.9256265324</v>
      </c>
      <c r="AI1224" s="208">
        <f t="shared" si="473"/>
        <v>1551980.2181944028</v>
      </c>
      <c r="AJ1224" s="208">
        <f t="shared" si="473"/>
        <v>1649372.8103827338</v>
      </c>
      <c r="AK1224" s="208">
        <f t="shared" si="473"/>
        <v>1790847.6965428547</v>
      </c>
      <c r="AL1224" s="208"/>
      <c r="AM1224" s="208"/>
      <c r="AN1224" s="208"/>
      <c r="AO1224" s="208"/>
      <c r="AP1224" s="208"/>
      <c r="AQ1224" s="208"/>
    </row>
    <row r="1225" spans="3:43">
      <c r="U1225" s="208">
        <f>MAX((V1225+V1226)/2/((1+V71/4)^(1))+U$23,)</f>
        <v>1563162.3173636163</v>
      </c>
      <c r="V1225" s="208">
        <f>MAX((W1225+W1226)/2/((1+W71/4)^(1))+V$23,)</f>
        <v>1547609.0648764975</v>
      </c>
      <c r="W1225" s="208">
        <f>MAX((X1225+X1226)/2/((1+X71/4)^(1))+W$23,)</f>
        <v>1532180.9756192467</v>
      </c>
      <c r="X1225" s="208">
        <f t="shared" si="473"/>
        <v>1517140.200876219</v>
      </c>
      <c r="Y1225" s="208">
        <f t="shared" si="473"/>
        <v>1502582.6713769007</v>
      </c>
      <c r="Z1225" s="208">
        <f t="shared" si="473"/>
        <v>1489317.1631559709</v>
      </c>
      <c r="AA1225" s="208">
        <f t="shared" si="473"/>
        <v>1478033.4186821233</v>
      </c>
      <c r="AB1225" s="208">
        <f t="shared" si="473"/>
        <v>1469611.8362868857</v>
      </c>
      <c r="AC1225" s="208">
        <f t="shared" si="473"/>
        <v>1465158.758028416</v>
      </c>
      <c r="AD1225" s="208">
        <f t="shared" si="473"/>
        <v>1466131.4308348517</v>
      </c>
      <c r="AE1225" s="208">
        <f t="shared" si="473"/>
        <v>1474496.3686790261</v>
      </c>
      <c r="AF1225" s="208">
        <f t="shared" si="473"/>
        <v>1491073.1680407419</v>
      </c>
      <c r="AG1225" s="208">
        <f t="shared" si="473"/>
        <v>1512943.6299291949</v>
      </c>
      <c r="AH1225" s="208">
        <f t="shared" si="473"/>
        <v>1548218.2659912552</v>
      </c>
      <c r="AI1225" s="208">
        <f t="shared" si="473"/>
        <v>1601500.5425093295</v>
      </c>
      <c r="AJ1225" s="208">
        <f t="shared" si="473"/>
        <v>1679311.6101657054</v>
      </c>
      <c r="AK1225" s="208">
        <f t="shared" si="473"/>
        <v>1790847.6965428547</v>
      </c>
      <c r="AL1225" s="208"/>
      <c r="AM1225" s="208"/>
      <c r="AN1225" s="208"/>
      <c r="AO1225" s="208"/>
      <c r="AP1225" s="208"/>
      <c r="AQ1225" s="208"/>
    </row>
    <row r="1226" spans="3:43">
      <c r="V1226" s="208">
        <f>MAX((W1226+W1227)/2/((1+W72/4)^(1))+V$23,)</f>
        <v>1598956.6984902753</v>
      </c>
      <c r="W1226" s="208">
        <f>MAX((X1226+X1227)/2/((1+X72/4)^(1))+W$23,)</f>
        <v>1586542.3990455412</v>
      </c>
      <c r="X1226" s="208">
        <f t="shared" si="473"/>
        <v>1574408.0990717891</v>
      </c>
      <c r="Y1226" s="208">
        <f t="shared" si="473"/>
        <v>1562632.7697005123</v>
      </c>
      <c r="Z1226" s="208">
        <f t="shared" si="473"/>
        <v>1551872.4411624249</v>
      </c>
      <c r="AA1226" s="208">
        <f t="shared" si="473"/>
        <v>1542691.7523648567</v>
      </c>
      <c r="AB1226" s="208">
        <f t="shared" si="473"/>
        <v>1535813.0745387883</v>
      </c>
      <c r="AC1226" s="208">
        <f t="shared" si="473"/>
        <v>1532144.0966697454</v>
      </c>
      <c r="AD1226" s="208">
        <f t="shared" si="473"/>
        <v>1532876.2781570379</v>
      </c>
      <c r="AE1226" s="208">
        <f t="shared" si="473"/>
        <v>1539606.8000788363</v>
      </c>
      <c r="AF1226" s="208">
        <f t="shared" si="473"/>
        <v>1552978.910790582</v>
      </c>
      <c r="AG1226" s="208">
        <f t="shared" si="473"/>
        <v>1570579.0876553555</v>
      </c>
      <c r="AH1226" s="208">
        <f t="shared" si="473"/>
        <v>1598907.3286725255</v>
      </c>
      <c r="AI1226" s="208">
        <f t="shared" si="473"/>
        <v>1641500.8469439161</v>
      </c>
      <c r="AJ1226" s="208">
        <f t="shared" si="473"/>
        <v>1703251.2638659712</v>
      </c>
      <c r="AK1226" s="208">
        <f t="shared" si="473"/>
        <v>1790847.6965428547</v>
      </c>
      <c r="AL1226" s="208"/>
      <c r="AM1226" s="208"/>
      <c r="AN1226" s="208"/>
      <c r="AO1226" s="208"/>
      <c r="AP1226" s="208"/>
      <c r="AQ1226" s="208"/>
    </row>
    <row r="1227" spans="3:43">
      <c r="W1227" s="208">
        <f>MAX((X1227+X1228)/2/((1+X73/4)^(1))+W$23,)</f>
        <v>1630175.5852812713</v>
      </c>
      <c r="X1227" s="208">
        <f t="shared" si="473"/>
        <v>1620474.6709666138</v>
      </c>
      <c r="Y1227" s="208">
        <f t="shared" si="473"/>
        <v>1611041.4099346753</v>
      </c>
      <c r="Z1227" s="208">
        <f t="shared" si="473"/>
        <v>1602402.3968085886</v>
      </c>
      <c r="AA1227" s="208">
        <f t="shared" si="473"/>
        <v>1595014.0977007265</v>
      </c>
      <c r="AB1227" s="208">
        <f t="shared" si="473"/>
        <v>1589461.5927334852</v>
      </c>
      <c r="AC1227" s="208">
        <f t="shared" si="473"/>
        <v>1586480.0982290837</v>
      </c>
      <c r="AD1227" s="208">
        <f t="shared" si="473"/>
        <v>1587032.2055792108</v>
      </c>
      <c r="AE1227" s="208">
        <f t="shared" si="473"/>
        <v>1592401.7295928418</v>
      </c>
      <c r="AF1227" s="208">
        <f t="shared" si="473"/>
        <v>1603091.8796607177</v>
      </c>
      <c r="AG1227" s="208">
        <f t="shared" si="473"/>
        <v>1617136.1161921984</v>
      </c>
      <c r="AH1227" s="208">
        <f t="shared" si="473"/>
        <v>1639705.0588528321</v>
      </c>
      <c r="AI1227" s="208">
        <f t="shared" si="473"/>
        <v>1673518.3802179985</v>
      </c>
      <c r="AJ1227" s="208">
        <f t="shared" si="473"/>
        <v>1722262.4624496929</v>
      </c>
      <c r="AK1227" s="208">
        <f t="shared" si="473"/>
        <v>1790847.6965428547</v>
      </c>
      <c r="AL1227" s="208"/>
      <c r="AM1227" s="208"/>
      <c r="AN1227" s="208"/>
      <c r="AO1227" s="208"/>
      <c r="AP1227" s="208"/>
      <c r="AQ1227" s="208"/>
    </row>
    <row r="1228" spans="3:43">
      <c r="X1228" s="208">
        <f t="shared" si="473"/>
        <v>1657219.4259609075</v>
      </c>
      <c r="Y1228" s="208">
        <f t="shared" si="473"/>
        <v>1649719.2961733823</v>
      </c>
      <c r="Z1228" s="208">
        <f t="shared" si="473"/>
        <v>1642838.9319502097</v>
      </c>
      <c r="AA1228" s="208">
        <f t="shared" si="473"/>
        <v>1636943.7829334445</v>
      </c>
      <c r="AB1228" s="208">
        <f t="shared" si="473"/>
        <v>1632502.9799659953</v>
      </c>
      <c r="AC1228" s="208">
        <f t="shared" si="473"/>
        <v>1630106.1008442149</v>
      </c>
      <c r="AD1228" s="208">
        <f t="shared" si="473"/>
        <v>1630523.5750528635</v>
      </c>
      <c r="AE1228" s="208">
        <f t="shared" si="473"/>
        <v>1634778.9141768035</v>
      </c>
      <c r="AF1228" s="208">
        <f t="shared" si="473"/>
        <v>1643264.8187855487</v>
      </c>
      <c r="AG1228" s="208">
        <f t="shared" si="473"/>
        <v>1654397.3167345587</v>
      </c>
      <c r="AH1228" s="208">
        <f t="shared" si="473"/>
        <v>1672265.3757494716</v>
      </c>
      <c r="AI1228" s="208">
        <f t="shared" si="473"/>
        <v>1698961.9225930101</v>
      </c>
      <c r="AJ1228" s="208">
        <f t="shared" si="473"/>
        <v>1737277.4002544878</v>
      </c>
      <c r="AK1228" s="208">
        <f t="shared" si="473"/>
        <v>1790847.6965428547</v>
      </c>
      <c r="AL1228" s="208"/>
      <c r="AM1228" s="208"/>
      <c r="AN1228" s="208"/>
      <c r="AO1228" s="208"/>
      <c r="AP1228" s="208"/>
      <c r="AQ1228" s="208"/>
    </row>
    <row r="1229" spans="3:43">
      <c r="X1229" s="208"/>
      <c r="Y1229" s="208">
        <f t="shared" si="473"/>
        <v>1680407.8504433003</v>
      </c>
      <c r="Z1229" s="208">
        <f t="shared" si="473"/>
        <v>1674962.4024090818</v>
      </c>
      <c r="AA1229" s="208">
        <f t="shared" si="473"/>
        <v>1670289.982980218</v>
      </c>
      <c r="AB1229" s="208">
        <f t="shared" si="473"/>
        <v>1666763.8180486958</v>
      </c>
      <c r="AC1229" s="208">
        <f t="shared" si="473"/>
        <v>1664853.0159372375</v>
      </c>
      <c r="AD1229" s="208">
        <f t="shared" si="473"/>
        <v>1665169.6951962595</v>
      </c>
      <c r="AE1229" s="208">
        <f t="shared" si="473"/>
        <v>1668524.606813407</v>
      </c>
      <c r="AF1229" s="208">
        <f t="shared" si="473"/>
        <v>1675223.6487075039</v>
      </c>
      <c r="AG1229" s="208">
        <f t="shared" si="473"/>
        <v>1684002.3097300658</v>
      </c>
      <c r="AH1229" s="208">
        <f t="shared" si="473"/>
        <v>1698079.2212271197</v>
      </c>
      <c r="AI1229" s="208">
        <f t="shared" si="473"/>
        <v>1719066.5084694338</v>
      </c>
      <c r="AJ1229" s="208">
        <f t="shared" si="473"/>
        <v>1749084.9201523077</v>
      </c>
      <c r="AK1229" s="208">
        <f t="shared" si="473"/>
        <v>1790847.6965428547</v>
      </c>
      <c r="AL1229" s="208"/>
      <c r="AM1229" s="208"/>
      <c r="AN1229" s="208"/>
      <c r="AO1229" s="208"/>
      <c r="AP1229" s="208"/>
      <c r="AQ1229" s="208"/>
    </row>
    <row r="1230" spans="3:43">
      <c r="X1230" s="208"/>
      <c r="Y1230" s="208"/>
      <c r="Z1230" s="208">
        <f t="shared" si="473"/>
        <v>1700336.539873909</v>
      </c>
      <c r="AA1230" s="208">
        <f t="shared" si="473"/>
        <v>1696652.4827790237</v>
      </c>
      <c r="AB1230" s="208">
        <f t="shared" si="473"/>
        <v>1693868.2625641094</v>
      </c>
      <c r="AC1230" s="208">
        <f t="shared" si="473"/>
        <v>1692354.8695181212</v>
      </c>
      <c r="AD1230" s="208">
        <f t="shared" si="473"/>
        <v>1692595.8609842621</v>
      </c>
      <c r="AE1230" s="208">
        <f t="shared" si="473"/>
        <v>1695230.2248584616</v>
      </c>
      <c r="AF1230" s="208">
        <f t="shared" si="473"/>
        <v>1700495.9116484979</v>
      </c>
      <c r="AG1230" s="208">
        <f t="shared" si="473"/>
        <v>1707390.3748365026</v>
      </c>
      <c r="AH1230" s="208">
        <f t="shared" si="473"/>
        <v>1718437.9651296891</v>
      </c>
      <c r="AI1230" s="208">
        <f t="shared" si="473"/>
        <v>1734881.5710399584</v>
      </c>
      <c r="AJ1230" s="208">
        <f t="shared" si="473"/>
        <v>1758338.6245292481</v>
      </c>
      <c r="AK1230" s="208">
        <f t="shared" si="473"/>
        <v>1790847.6965428547</v>
      </c>
      <c r="AL1230" s="208"/>
      <c r="AM1230" s="208"/>
      <c r="AN1230" s="208"/>
      <c r="AO1230" s="208"/>
      <c r="AP1230" s="208"/>
      <c r="AQ1230" s="208"/>
    </row>
    <row r="1231" spans="3:43">
      <c r="X1231" s="208"/>
      <c r="Y1231" s="208"/>
      <c r="Z1231" s="208"/>
      <c r="AA1231" s="208">
        <f t="shared" si="473"/>
        <v>1717397.4292051813</v>
      </c>
      <c r="AB1231" s="208">
        <f t="shared" si="473"/>
        <v>1715208.6310930774</v>
      </c>
      <c r="AC1231" s="208">
        <f t="shared" si="473"/>
        <v>1714016.05617897</v>
      </c>
      <c r="AD1231" s="208">
        <f t="shared" si="473"/>
        <v>1714199.998249836</v>
      </c>
      <c r="AE1231" s="208">
        <f t="shared" si="473"/>
        <v>1716262.0916358647</v>
      </c>
      <c r="AF1231" s="208">
        <f t="shared" si="473"/>
        <v>1720387.2360643176</v>
      </c>
      <c r="AG1231" s="208">
        <f t="shared" si="473"/>
        <v>1725784.8073186835</v>
      </c>
      <c r="AH1231" s="208">
        <f t="shared" si="473"/>
        <v>1734429.0148856048</v>
      </c>
      <c r="AI1231" s="208">
        <f t="shared" si="473"/>
        <v>1747278.8477738532</v>
      </c>
      <c r="AJ1231" s="208">
        <f t="shared" si="473"/>
        <v>1765571.5440929884</v>
      </c>
      <c r="AK1231" s="208">
        <f t="shared" si="473"/>
        <v>1790847.6965428547</v>
      </c>
      <c r="AL1231" s="208"/>
      <c r="AM1231" s="208"/>
      <c r="AN1231" s="208"/>
      <c r="AO1231" s="208"/>
      <c r="AP1231" s="208"/>
      <c r="AQ1231" s="208"/>
    </row>
    <row r="1232" spans="3:43">
      <c r="X1232" s="208"/>
      <c r="Y1232" s="208"/>
      <c r="Z1232" s="208"/>
      <c r="AA1232" s="208"/>
      <c r="AB1232" s="208">
        <f t="shared" si="473"/>
        <v>1731948.1575747472</v>
      </c>
      <c r="AC1232" s="208">
        <f t="shared" si="473"/>
        <v>1731012.0848182952</v>
      </c>
      <c r="AD1232" s="208">
        <f t="shared" si="473"/>
        <v>1731152.8552388304</v>
      </c>
      <c r="AE1232" s="208">
        <f t="shared" si="473"/>
        <v>1732763.0669723405</v>
      </c>
      <c r="AF1232" s="208">
        <f t="shared" si="473"/>
        <v>1735986.2802516478</v>
      </c>
      <c r="AG1232" s="208">
        <f t="shared" si="473"/>
        <v>1740201.5648469403</v>
      </c>
      <c r="AH1232" s="208">
        <f t="shared" si="473"/>
        <v>1746949.4613970697</v>
      </c>
      <c r="AI1232" s="208">
        <f t="shared" si="473"/>
        <v>1756970.4177750016</v>
      </c>
      <c r="AJ1232" s="208">
        <f t="shared" si="473"/>
        <v>1771213.1863697707</v>
      </c>
      <c r="AK1232" s="208">
        <f t="shared" si="473"/>
        <v>1790847.6965428547</v>
      </c>
      <c r="AL1232" s="208"/>
      <c r="AM1232" s="208"/>
      <c r="AN1232" s="208"/>
      <c r="AO1232" s="208"/>
      <c r="AP1232" s="208"/>
      <c r="AQ1232" s="208"/>
    </row>
    <row r="1233" spans="24:44">
      <c r="X1233" s="208"/>
      <c r="Y1233" s="208"/>
      <c r="Z1233" s="208"/>
      <c r="AA1233" s="208"/>
      <c r="AB1233" s="208"/>
      <c r="AC1233" s="208">
        <f t="shared" si="473"/>
        <v>1744308.2215944426</v>
      </c>
      <c r="AD1233" s="208">
        <f t="shared" si="473"/>
        <v>1744416.1978960284</v>
      </c>
      <c r="AE1233" s="208">
        <f t="shared" si="473"/>
        <v>1745671.177197471</v>
      </c>
      <c r="AF1233" s="208">
        <f t="shared" si="473"/>
        <v>1748184.5537006038</v>
      </c>
      <c r="AG1233" s="208">
        <f t="shared" si="473"/>
        <v>1751470.2252704068</v>
      </c>
      <c r="AH1233" s="208">
        <f t="shared" si="473"/>
        <v>1756728.2504990457</v>
      </c>
      <c r="AI1233" s="208">
        <f t="shared" si="473"/>
        <v>1764530.6687389025</v>
      </c>
      <c r="AJ1233" s="208">
        <f t="shared" si="473"/>
        <v>1775606.4830834856</v>
      </c>
      <c r="AK1233" s="208">
        <f t="shared" si="473"/>
        <v>1790847.6965428547</v>
      </c>
      <c r="AL1233" s="208"/>
      <c r="AM1233" s="208"/>
      <c r="AN1233" s="208"/>
      <c r="AO1233" s="208"/>
      <c r="AP1233" s="208"/>
      <c r="AQ1233" s="208"/>
    </row>
    <row r="1234" spans="24:44">
      <c r="X1234" s="208"/>
      <c r="Y1234" s="208"/>
      <c r="Z1234" s="208"/>
      <c r="AA1234" s="208"/>
      <c r="AB1234" s="208"/>
      <c r="AC1234" s="208"/>
      <c r="AD1234" s="208">
        <f t="shared" si="473"/>
        <v>1754768.9555286597</v>
      </c>
      <c r="AE1234" s="208">
        <f t="shared" si="473"/>
        <v>1755745.6375768816</v>
      </c>
      <c r="AF1234" s="208">
        <f t="shared" si="473"/>
        <v>1757702.416294232</v>
      </c>
      <c r="AG1234" s="208">
        <f t="shared" si="473"/>
        <v>1760259.6816670031</v>
      </c>
      <c r="AH1234" s="208">
        <f t="shared" si="473"/>
        <v>1764351.0056590084</v>
      </c>
      <c r="AI1234" s="208">
        <f t="shared" si="473"/>
        <v>1770418.531468157</v>
      </c>
      <c r="AJ1234" s="208">
        <f t="shared" si="473"/>
        <v>1779023.3253453891</v>
      </c>
      <c r="AK1234" s="208">
        <f t="shared" si="473"/>
        <v>1790847.6965428547</v>
      </c>
      <c r="AL1234" s="208"/>
      <c r="AM1234" s="208"/>
      <c r="AN1234" s="208"/>
      <c r="AO1234" s="208"/>
      <c r="AP1234" s="208"/>
      <c r="AQ1234" s="208"/>
    </row>
    <row r="1235" spans="24:44">
      <c r="X1235" s="208"/>
      <c r="Y1235" s="208"/>
      <c r="Z1235" s="208"/>
      <c r="AA1235" s="208"/>
      <c r="AB1235" s="208"/>
      <c r="AC1235" s="208"/>
      <c r="AD1235" s="208"/>
      <c r="AE1235" s="208">
        <f t="shared" si="473"/>
        <v>1763594.5418814335</v>
      </c>
      <c r="AF1235" s="208">
        <f t="shared" si="473"/>
        <v>1765116.1221013402</v>
      </c>
      <c r="AG1235" s="208">
        <f t="shared" si="473"/>
        <v>1767104.1678771542</v>
      </c>
      <c r="AH1235" s="208">
        <f t="shared" si="473"/>
        <v>1770284.1824511981</v>
      </c>
      <c r="AI1235" s="208">
        <f t="shared" si="473"/>
        <v>1774998.0400502735</v>
      </c>
      <c r="AJ1235" s="208">
        <f t="shared" si="473"/>
        <v>1781678.12066873</v>
      </c>
      <c r="AK1235" s="208">
        <f t="shared" si="473"/>
        <v>1790847.6965428547</v>
      </c>
      <c r="AL1235" s="208"/>
      <c r="AM1235" s="208"/>
      <c r="AN1235" s="208"/>
      <c r="AO1235" s="208"/>
      <c r="AP1235" s="208"/>
      <c r="AQ1235" s="208"/>
    </row>
    <row r="1236" spans="24:44">
      <c r="X1236" s="208"/>
      <c r="Y1236" s="208"/>
      <c r="Z1236" s="208"/>
      <c r="AA1236" s="208"/>
      <c r="AB1236" s="208"/>
      <c r="AC1236" s="208"/>
      <c r="AD1236" s="208"/>
      <c r="AE1236" s="208"/>
      <c r="AF1236" s="208">
        <f t="shared" si="473"/>
        <v>1770883.1609140891</v>
      </c>
      <c r="AG1236" s="208">
        <f t="shared" si="473"/>
        <v>1772427.3066098972</v>
      </c>
      <c r="AH1236" s="208">
        <f t="shared" si="473"/>
        <v>1774896.897562843</v>
      </c>
      <c r="AI1236" s="208">
        <f t="shared" si="473"/>
        <v>1778556.3590558453</v>
      </c>
      <c r="AJ1236" s="208">
        <f t="shared" si="473"/>
        <v>1783739.2457988563</v>
      </c>
      <c r="AK1236" s="208">
        <f t="shared" si="473"/>
        <v>1790847.6965428547</v>
      </c>
      <c r="AL1236" s="208"/>
      <c r="AM1236" s="208"/>
      <c r="AN1236" s="208"/>
      <c r="AO1236" s="208"/>
      <c r="AP1236" s="208"/>
      <c r="AQ1236" s="208"/>
    </row>
    <row r="1237" spans="24:44"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208">
        <f>MAX((AH1237+AH1238)/2/((1+AH83/4)^(1))+AG$23,)</f>
        <v>1776563.172925612</v>
      </c>
      <c r="AH1237" s="208">
        <f>MAX((AI1237+AI1238)/2/((1+AI83/4)^(1))+AH$23,)</f>
        <v>1778479.7862506281</v>
      </c>
      <c r="AI1237" s="208">
        <f>MAX((AJ1237+AJ1238)/2/((1+AJ83/4)^(1))+AI$23,)</f>
        <v>1781319.0548854435</v>
      </c>
      <c r="AJ1237" s="208">
        <f>MAX((AK1237+AK1238)/2/((1+AK83/4)^(1))+AJ$23,)</f>
        <v>1785338.5065268874</v>
      </c>
      <c r="AK1237" s="208">
        <f>MAX((AL1237+AL1238)/2/((1+AL83/4)^(1))+AK$23,)</f>
        <v>1790847.6965428547</v>
      </c>
      <c r="AL1237" s="208"/>
      <c r="AM1237" s="208"/>
      <c r="AN1237" s="208"/>
      <c r="AO1237" s="208"/>
      <c r="AP1237" s="208"/>
      <c r="AQ1237" s="208"/>
    </row>
    <row r="1238" spans="24:44"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208">
        <f>MAX((AI1238+AI1239)/2/((1+AI84/4)^(1))+AH$23,)</f>
        <v>1781260.8146778366</v>
      </c>
      <c r="AI1238" s="208">
        <f>MAX((AJ1238+AJ1239)/2/((1+AJ84/4)^(1))+AI$23,)</f>
        <v>1783462.7311086503</v>
      </c>
      <c r="AJ1238" s="208">
        <f>MAX((AK1238+AK1239)/2/((1+AK84/4)^(1))+AJ$23,)</f>
        <v>1786578.8263267435</v>
      </c>
      <c r="AK1238" s="208">
        <f>MAX((AL1238+AL1239)/2/((1+AL84/4)^(1))+AK$23,)</f>
        <v>1790847.6965428547</v>
      </c>
      <c r="AL1238" s="208"/>
      <c r="AM1238" s="208"/>
      <c r="AN1238" s="208"/>
      <c r="AO1238" s="208"/>
      <c r="AP1238" s="208"/>
      <c r="AQ1238" s="208"/>
    </row>
    <row r="1239" spans="24:44"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75"/>
      <c r="AI1239" s="208">
        <f>MAX((AJ1239+AJ1240)/2/((1+AJ85/4)^(1))+AI$23,)</f>
        <v>1785125.3093066541</v>
      </c>
      <c r="AJ1239" s="208">
        <f>MAX((AK1239+AK1240)/2/((1+AK85/4)^(1))+AJ$23,)</f>
        <v>1787540.422142816</v>
      </c>
      <c r="AK1239" s="208">
        <f>MAX((AL1239+AL1240)/2/((1+AL85/4)^(1))+AK$23,)</f>
        <v>1790847.6965428547</v>
      </c>
      <c r="AL1239" s="208"/>
      <c r="AM1239" s="208"/>
      <c r="AN1239" s="208"/>
      <c r="AO1239" s="208"/>
      <c r="AP1239" s="208"/>
      <c r="AQ1239" s="208"/>
    </row>
    <row r="1240" spans="24:44"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75"/>
      <c r="AI1240" s="175"/>
      <c r="AJ1240" s="208">
        <f>MAX((AK1240+AK1241)/2/((1+AK86/4)^(1))+AJ$23,)</f>
        <v>1788285.7217296262</v>
      </c>
      <c r="AK1240" s="208">
        <f>MAX((AL1240+AL1241)/2/((1+AL86/4)^(1))+AK$23,)</f>
        <v>1790847.6965428547</v>
      </c>
      <c r="AL1240" s="208"/>
      <c r="AM1240" s="208"/>
      <c r="AN1240" s="208"/>
      <c r="AO1240" s="208"/>
      <c r="AP1240" s="208"/>
      <c r="AQ1240" s="208"/>
    </row>
    <row r="1241" spans="24:44"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75"/>
      <c r="AI1241" s="175"/>
      <c r="AJ1241" s="175"/>
      <c r="AK1241" s="208">
        <f>MAX((AL1241+AL1242)/2/((1+AL87/4)^(1))+AK$23,)</f>
        <v>1790847.6965428547</v>
      </c>
      <c r="AL1241" s="208"/>
      <c r="AM1241" s="208"/>
      <c r="AN1241" s="208"/>
      <c r="AO1241" s="208"/>
      <c r="AP1241" s="208"/>
      <c r="AQ1241" s="208"/>
    </row>
    <row r="1242" spans="24:44">
      <c r="AL1242" s="208"/>
      <c r="AM1242" s="208"/>
      <c r="AN1242" s="208"/>
      <c r="AO1242" s="208"/>
      <c r="AP1242" s="208"/>
      <c r="AQ1242" s="208"/>
      <c r="AR1242" s="208"/>
    </row>
    <row r="1243" spans="24:44">
      <c r="AL1243" s="208"/>
      <c r="AM1243" s="208"/>
      <c r="AN1243" s="208"/>
      <c r="AO1243" s="208"/>
      <c r="AP1243" s="208"/>
      <c r="AQ1243" s="208"/>
      <c r="AR1243" s="208"/>
    </row>
    <row r="1244" spans="24:44">
      <c r="AL1244" s="208"/>
      <c r="AM1244" s="208"/>
      <c r="AN1244" s="208"/>
      <c r="AO1244" s="208"/>
      <c r="AP1244" s="208"/>
      <c r="AQ1244" s="208"/>
      <c r="AR1244" s="208"/>
    </row>
    <row r="1245" spans="24:44">
      <c r="AL1245" s="175"/>
      <c r="AM1245" s="175"/>
      <c r="AN1245" s="175"/>
      <c r="AO1245" s="208"/>
      <c r="AP1245" s="208"/>
      <c r="AQ1245" s="208"/>
      <c r="AR1245" s="208"/>
    </row>
    <row r="1246" spans="24:44">
      <c r="AL1246" s="175"/>
      <c r="AM1246" s="175"/>
      <c r="AN1246" s="175"/>
      <c r="AO1246" s="175"/>
      <c r="AP1246" s="208"/>
      <c r="AQ1246" s="208"/>
      <c r="AR1246" s="208"/>
    </row>
    <row r="1247" spans="24:44">
      <c r="AL1247" s="175"/>
      <c r="AM1247" s="175"/>
      <c r="AN1247" s="175"/>
      <c r="AO1247" s="175"/>
      <c r="AP1247" s="175"/>
      <c r="AQ1247" s="208"/>
      <c r="AR1247" s="208"/>
    </row>
    <row r="1248" spans="24:44">
      <c r="AL1248" s="175"/>
      <c r="AM1248" s="175"/>
      <c r="AN1248" s="175"/>
      <c r="AO1248" s="175"/>
      <c r="AP1248" s="175"/>
      <c r="AQ1248" s="175"/>
      <c r="AR1248" s="208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85CC1-2438-4F98-98CE-AB41EB6218C6}">
  <sheetPr codeName="Sheet19">
    <tabColor theme="0" tint="-4.9989318521683403E-2"/>
  </sheetPr>
  <dimension ref="B1:V256"/>
  <sheetViews>
    <sheetView showGridLines="0" zoomScale="85" zoomScaleNormal="85" workbookViewId="0">
      <pane xSplit="6" topLeftCell="G1" activePane="topRight" state="frozen"/>
      <selection pane="topRight"/>
    </sheetView>
  </sheetViews>
  <sheetFormatPr defaultColWidth="6.59765625" defaultRowHeight="12.75" customHeight="1"/>
  <cols>
    <col min="1" max="1" width="2.69921875" style="150" customWidth="1"/>
    <col min="2" max="2" width="6.09765625" style="150" bestFit="1" customWidth="1"/>
    <col min="3" max="3" width="12.3984375" style="150" customWidth="1"/>
    <col min="4" max="8" width="6.09765625" style="150" bestFit="1" customWidth="1"/>
    <col min="9" max="9" width="6.09765625" style="150" customWidth="1"/>
    <col min="10" max="11" width="6.19921875" style="150" customWidth="1"/>
    <col min="12" max="12" width="7.8984375" style="150" bestFit="1" customWidth="1"/>
    <col min="13" max="13" width="8.19921875" style="150" bestFit="1" customWidth="1"/>
    <col min="14" max="14" width="3.19921875" style="150" customWidth="1"/>
    <col min="15" max="15" width="23" style="150" customWidth="1"/>
    <col min="16" max="16384" width="6.59765625" style="150"/>
  </cols>
  <sheetData>
    <row r="1" spans="2:22" ht="10.8">
      <c r="C1" s="151" t="s">
        <v>2325</v>
      </c>
    </row>
    <row r="2" spans="2:22" ht="10.8">
      <c r="C2" s="152">
        <f>M5</f>
        <v>0.25576288804493214</v>
      </c>
    </row>
    <row r="3" spans="2:22" ht="10.8"/>
    <row r="4" spans="2:22" ht="10.65" customHeight="1">
      <c r="C4" s="366" t="s">
        <v>2326</v>
      </c>
      <c r="D4" s="153" t="s">
        <v>316</v>
      </c>
      <c r="E4" s="154"/>
      <c r="F4" s="154"/>
      <c r="G4" s="154"/>
      <c r="H4" s="154"/>
      <c r="I4" s="155"/>
      <c r="J4" s="154"/>
      <c r="K4" s="154"/>
      <c r="L4" s="156"/>
      <c r="M4" s="157">
        <f>STDEV(M7:M186)</f>
        <v>1.6208314453825059E-2</v>
      </c>
      <c r="O4" s="365" t="s">
        <v>317</v>
      </c>
      <c r="P4" s="158" t="s">
        <v>318</v>
      </c>
      <c r="Q4" s="158" t="s">
        <v>318</v>
      </c>
      <c r="R4" s="158" t="s">
        <v>318</v>
      </c>
      <c r="S4" s="158" t="s">
        <v>318</v>
      </c>
      <c r="T4" s="158" t="s">
        <v>318</v>
      </c>
      <c r="U4" s="158" t="s">
        <v>318</v>
      </c>
      <c r="V4" s="158" t="s">
        <v>318</v>
      </c>
    </row>
    <row r="5" spans="2:22" ht="10.5" customHeight="1">
      <c r="C5" s="366" t="s">
        <v>317</v>
      </c>
      <c r="D5" s="159" t="s">
        <v>319</v>
      </c>
      <c r="E5" s="160"/>
      <c r="F5" s="160"/>
      <c r="G5" s="160"/>
      <c r="H5" s="160"/>
      <c r="I5" s="160"/>
      <c r="J5" s="160"/>
      <c r="K5" s="160"/>
      <c r="L5" s="161">
        <f>MAX(B7:B262)</f>
        <v>249</v>
      </c>
      <c r="M5" s="162">
        <f>M4*SQRT(L5)</f>
        <v>0.25576288804493214</v>
      </c>
      <c r="O5" s="365" t="s">
        <v>317</v>
      </c>
      <c r="P5" s="158" t="s">
        <v>320</v>
      </c>
      <c r="Q5" s="158" t="s">
        <v>321</v>
      </c>
      <c r="R5" s="158" t="s">
        <v>322</v>
      </c>
      <c r="S5" s="158" t="s">
        <v>323</v>
      </c>
      <c r="T5" s="158" t="s">
        <v>324</v>
      </c>
      <c r="U5" s="158" t="s">
        <v>883</v>
      </c>
      <c r="V5" s="158" t="s">
        <v>884</v>
      </c>
    </row>
    <row r="6" spans="2:22" ht="34.799999999999997">
      <c r="C6" s="367" t="s">
        <v>317</v>
      </c>
      <c r="D6" s="163" t="s">
        <v>2327</v>
      </c>
      <c r="E6" s="164" t="s">
        <v>2328</v>
      </c>
      <c r="F6" s="164" t="s">
        <v>2329</v>
      </c>
      <c r="G6" s="164" t="s">
        <v>2330</v>
      </c>
      <c r="H6" s="164" t="s">
        <v>2331</v>
      </c>
      <c r="I6" s="164" t="s">
        <v>2332</v>
      </c>
      <c r="J6" s="164" t="s">
        <v>2333</v>
      </c>
      <c r="K6" s="164" t="s">
        <v>2334</v>
      </c>
      <c r="L6" s="164" t="s">
        <v>325</v>
      </c>
      <c r="M6" s="165" t="s">
        <v>326</v>
      </c>
      <c r="O6" s="365" t="s">
        <v>317</v>
      </c>
      <c r="P6" s="158" t="s">
        <v>1880</v>
      </c>
      <c r="Q6" s="158" t="s">
        <v>1880</v>
      </c>
      <c r="R6" s="158" t="s">
        <v>1880</v>
      </c>
      <c r="S6" s="158" t="s">
        <v>1880</v>
      </c>
      <c r="T6" s="158" t="s">
        <v>1880</v>
      </c>
      <c r="U6" s="158" t="s">
        <v>1880</v>
      </c>
      <c r="V6" s="158" t="s">
        <v>1880</v>
      </c>
    </row>
    <row r="7" spans="2:22" ht="17.399999999999999">
      <c r="B7" s="150">
        <v>1</v>
      </c>
      <c r="C7" s="166" t="str">
        <f>O7</f>
        <v>2021/12/31</v>
      </c>
      <c r="D7" s="167">
        <f>P7/100</f>
        <v>1.3520000000000001E-2</v>
      </c>
      <c r="E7" s="168">
        <f t="shared" ref="E7:E70" si="0">Q7/100</f>
        <v>1.6719999999999999E-2</v>
      </c>
      <c r="F7" s="168">
        <f t="shared" ref="F7:F70" si="1">R7/100</f>
        <v>1.7950000000000001E-2</v>
      </c>
      <c r="G7" s="168">
        <f t="shared" ref="G7:G70" si="2">S7/100</f>
        <v>1.925E-2</v>
      </c>
      <c r="H7" s="168">
        <f t="shared" ref="H7:H70" si="3">T7/100</f>
        <v>2.0059999999999998E-2</v>
      </c>
      <c r="I7" s="168">
        <f>U7/100</f>
        <v>2.1940000000000001E-2</v>
      </c>
      <c r="J7" s="168">
        <f t="shared" ref="J7:J70" si="4">V7/100</f>
        <v>2.2550000000000001E-2</v>
      </c>
      <c r="K7" s="168">
        <f>AVERAGE(D7:J7)</f>
        <v>1.8855714285714285E-2</v>
      </c>
      <c r="L7" s="169">
        <f>K7/K8</f>
        <v>1</v>
      </c>
      <c r="M7" s="170">
        <f>LN(L7)</f>
        <v>0</v>
      </c>
      <c r="O7" s="171" t="s">
        <v>1545</v>
      </c>
      <c r="P7" s="171" t="s">
        <v>336</v>
      </c>
      <c r="Q7" s="171" t="s">
        <v>480</v>
      </c>
      <c r="R7" s="171" t="s">
        <v>519</v>
      </c>
      <c r="S7" s="171" t="s">
        <v>649</v>
      </c>
      <c r="T7" s="171" t="s">
        <v>1392</v>
      </c>
      <c r="U7" s="171" t="s">
        <v>1881</v>
      </c>
      <c r="V7" s="171" t="s">
        <v>949</v>
      </c>
    </row>
    <row r="8" spans="2:22" ht="17.399999999999999">
      <c r="B8" s="150">
        <f>B7+1</f>
        <v>2</v>
      </c>
      <c r="C8" s="166" t="str">
        <f t="shared" ref="C8:C71" si="5">O8</f>
        <v>2021/12/30</v>
      </c>
      <c r="D8" s="167">
        <f t="shared" ref="D8:D71" si="6">P8/100</f>
        <v>1.3520000000000001E-2</v>
      </c>
      <c r="E8" s="168">
        <f t="shared" si="0"/>
        <v>1.6719999999999999E-2</v>
      </c>
      <c r="F8" s="168">
        <f t="shared" si="1"/>
        <v>1.7950000000000001E-2</v>
      </c>
      <c r="G8" s="168">
        <f t="shared" si="2"/>
        <v>1.925E-2</v>
      </c>
      <c r="H8" s="168">
        <f t="shared" si="3"/>
        <v>2.0059999999999998E-2</v>
      </c>
      <c r="I8" s="168">
        <f t="shared" ref="I8:I71" si="7">U8/100</f>
        <v>2.1940000000000001E-2</v>
      </c>
      <c r="J8" s="168">
        <f t="shared" si="4"/>
        <v>2.2550000000000001E-2</v>
      </c>
      <c r="K8" s="168">
        <f t="shared" ref="K8:K71" si="8">AVERAGE(D8:J8)</f>
        <v>1.8855714285714285E-2</v>
      </c>
      <c r="L8" s="169">
        <f t="shared" ref="L8:L71" si="9">K8/K9</f>
        <v>1.0174207970400062</v>
      </c>
      <c r="M8" s="170">
        <f t="shared" ref="M8:M71" si="10">LN(L8)</f>
        <v>1.7270794557942188E-2</v>
      </c>
      <c r="O8" s="171" t="s">
        <v>1546</v>
      </c>
      <c r="P8" s="171" t="s">
        <v>336</v>
      </c>
      <c r="Q8" s="171" t="s">
        <v>480</v>
      </c>
      <c r="R8" s="171" t="s">
        <v>519</v>
      </c>
      <c r="S8" s="171" t="s">
        <v>649</v>
      </c>
      <c r="T8" s="171" t="s">
        <v>1392</v>
      </c>
      <c r="U8" s="171" t="s">
        <v>1881</v>
      </c>
      <c r="V8" s="171" t="s">
        <v>949</v>
      </c>
    </row>
    <row r="9" spans="2:22" ht="17.399999999999999">
      <c r="B9" s="150">
        <f t="shared" ref="B9:B72" si="11">B8+1</f>
        <v>3</v>
      </c>
      <c r="C9" s="166" t="str">
        <f t="shared" si="5"/>
        <v>2021/12/29</v>
      </c>
      <c r="D9" s="167">
        <f t="shared" si="6"/>
        <v>1.3509999999999999E-2</v>
      </c>
      <c r="E9" s="168">
        <f t="shared" si="0"/>
        <v>1.67E-2</v>
      </c>
      <c r="F9" s="168">
        <f t="shared" si="1"/>
        <v>1.7780000000000001E-2</v>
      </c>
      <c r="G9" s="168">
        <f t="shared" si="2"/>
        <v>1.89E-2</v>
      </c>
      <c r="H9" s="168">
        <f t="shared" si="3"/>
        <v>1.9699999999999999E-2</v>
      </c>
      <c r="I9" s="168">
        <f t="shared" si="7"/>
        <v>2.1389999999999999E-2</v>
      </c>
      <c r="J9" s="168">
        <f t="shared" si="4"/>
        <v>2.1749999999999999E-2</v>
      </c>
      <c r="K9" s="168">
        <f t="shared" si="8"/>
        <v>1.8532857142857139E-2</v>
      </c>
      <c r="L9" s="169">
        <f t="shared" si="9"/>
        <v>0.99235064637038151</v>
      </c>
      <c r="M9" s="170">
        <f t="shared" si="10"/>
        <v>-7.6787599908478346E-3</v>
      </c>
      <c r="O9" s="171" t="s">
        <v>1547</v>
      </c>
      <c r="P9" s="171" t="s">
        <v>333</v>
      </c>
      <c r="Q9" s="171" t="s">
        <v>474</v>
      </c>
      <c r="R9" s="171" t="s">
        <v>682</v>
      </c>
      <c r="S9" s="171" t="s">
        <v>625</v>
      </c>
      <c r="T9" s="171" t="s">
        <v>655</v>
      </c>
      <c r="U9" s="171" t="s">
        <v>939</v>
      </c>
      <c r="V9" s="171" t="s">
        <v>1882</v>
      </c>
    </row>
    <row r="10" spans="2:22" ht="17.399999999999999">
      <c r="B10" s="150">
        <f t="shared" si="11"/>
        <v>4</v>
      </c>
      <c r="C10" s="166" t="str">
        <f t="shared" si="5"/>
        <v>2021/12/28</v>
      </c>
      <c r="D10" s="167">
        <f t="shared" si="6"/>
        <v>1.341E-2</v>
      </c>
      <c r="E10" s="168">
        <f t="shared" si="0"/>
        <v>1.678E-2</v>
      </c>
      <c r="F10" s="168">
        <f t="shared" si="1"/>
        <v>1.789E-2</v>
      </c>
      <c r="G10" s="168">
        <f t="shared" si="2"/>
        <v>1.9099999999999999E-2</v>
      </c>
      <c r="H10" s="168">
        <f t="shared" si="3"/>
        <v>1.9910000000000001E-2</v>
      </c>
      <c r="I10" s="168">
        <f t="shared" si="7"/>
        <v>2.162E-2</v>
      </c>
      <c r="J10" s="168">
        <f t="shared" si="4"/>
        <v>2.2019999999999998E-2</v>
      </c>
      <c r="K10" s="168">
        <f t="shared" si="8"/>
        <v>1.8675714285714285E-2</v>
      </c>
      <c r="L10" s="169">
        <f t="shared" si="9"/>
        <v>1.0039935488825742</v>
      </c>
      <c r="M10" s="170">
        <f t="shared" si="10"/>
        <v>3.985595833131626E-3</v>
      </c>
      <c r="O10" s="171" t="s">
        <v>1548</v>
      </c>
      <c r="P10" s="171" t="s">
        <v>1264</v>
      </c>
      <c r="Q10" s="171" t="s">
        <v>1549</v>
      </c>
      <c r="R10" s="171" t="s">
        <v>881</v>
      </c>
      <c r="S10" s="171" t="s">
        <v>597</v>
      </c>
      <c r="T10" s="171" t="s">
        <v>1883</v>
      </c>
      <c r="U10" s="171" t="s">
        <v>979</v>
      </c>
      <c r="V10" s="171" t="s">
        <v>1037</v>
      </c>
    </row>
    <row r="11" spans="2:22" ht="17.399999999999999">
      <c r="B11" s="150">
        <f t="shared" si="11"/>
        <v>5</v>
      </c>
      <c r="C11" s="166" t="str">
        <f t="shared" si="5"/>
        <v>2021/12/27</v>
      </c>
      <c r="D11" s="167">
        <f t="shared" si="6"/>
        <v>1.336E-2</v>
      </c>
      <c r="E11" s="168">
        <f t="shared" si="0"/>
        <v>1.66E-2</v>
      </c>
      <c r="F11" s="168">
        <f t="shared" si="1"/>
        <v>1.7769999999999998E-2</v>
      </c>
      <c r="G11" s="168">
        <f t="shared" si="2"/>
        <v>1.8970000000000001E-2</v>
      </c>
      <c r="H11" s="168">
        <f t="shared" si="3"/>
        <v>1.985E-2</v>
      </c>
      <c r="I11" s="168">
        <f t="shared" si="7"/>
        <v>2.1610000000000001E-2</v>
      </c>
      <c r="J11" s="168">
        <f t="shared" si="4"/>
        <v>2.205E-2</v>
      </c>
      <c r="K11" s="168">
        <f t="shared" si="8"/>
        <v>1.8601428571428571E-2</v>
      </c>
      <c r="L11" s="169">
        <f t="shared" si="9"/>
        <v>0.99686112387077019</v>
      </c>
      <c r="M11" s="170">
        <f t="shared" si="10"/>
        <v>-3.1438127338740988E-3</v>
      </c>
      <c r="O11" s="171" t="s">
        <v>1550</v>
      </c>
      <c r="P11" s="171" t="s">
        <v>349</v>
      </c>
      <c r="Q11" s="171" t="s">
        <v>476</v>
      </c>
      <c r="R11" s="171" t="s">
        <v>538</v>
      </c>
      <c r="S11" s="171" t="s">
        <v>701</v>
      </c>
      <c r="T11" s="171" t="s">
        <v>876</v>
      </c>
      <c r="U11" s="171" t="s">
        <v>1884</v>
      </c>
      <c r="V11" s="171" t="s">
        <v>1038</v>
      </c>
    </row>
    <row r="12" spans="2:22" ht="17.399999999999999">
      <c r="B12" s="150">
        <f t="shared" si="11"/>
        <v>6</v>
      </c>
      <c r="C12" s="166" t="str">
        <f t="shared" si="5"/>
        <v>2021/12/24</v>
      </c>
      <c r="D12" s="167">
        <f t="shared" si="6"/>
        <v>1.3380000000000001E-2</v>
      </c>
      <c r="E12" s="168">
        <f t="shared" si="0"/>
        <v>1.6659999999999998E-2</v>
      </c>
      <c r="F12" s="168">
        <f t="shared" si="1"/>
        <v>1.7950000000000001E-2</v>
      </c>
      <c r="G12" s="168">
        <f t="shared" si="2"/>
        <v>1.908E-2</v>
      </c>
      <c r="H12" s="168">
        <f t="shared" si="3"/>
        <v>1.9900000000000001E-2</v>
      </c>
      <c r="I12" s="168">
        <f t="shared" si="7"/>
        <v>2.1629999999999996E-2</v>
      </c>
      <c r="J12" s="168">
        <f t="shared" si="4"/>
        <v>2.2019999999999998E-2</v>
      </c>
      <c r="K12" s="168">
        <f t="shared" si="8"/>
        <v>1.866E-2</v>
      </c>
      <c r="L12" s="169">
        <f t="shared" si="9"/>
        <v>0.99580696805672009</v>
      </c>
      <c r="M12" s="170">
        <f t="shared" si="10"/>
        <v>-4.2018473525434526E-3</v>
      </c>
      <c r="O12" s="171" t="s">
        <v>1551</v>
      </c>
      <c r="P12" s="171" t="s">
        <v>1360</v>
      </c>
      <c r="Q12" s="171" t="s">
        <v>886</v>
      </c>
      <c r="R12" s="171" t="s">
        <v>519</v>
      </c>
      <c r="S12" s="171" t="s">
        <v>1552</v>
      </c>
      <c r="T12" s="171" t="s">
        <v>721</v>
      </c>
      <c r="U12" s="171" t="s">
        <v>1885</v>
      </c>
      <c r="V12" s="171" t="s">
        <v>1037</v>
      </c>
    </row>
    <row r="13" spans="2:22" ht="17.399999999999999">
      <c r="B13" s="150">
        <f t="shared" si="11"/>
        <v>7</v>
      </c>
      <c r="C13" s="166" t="str">
        <f t="shared" si="5"/>
        <v>2021/12/23</v>
      </c>
      <c r="D13" s="167">
        <f t="shared" si="6"/>
        <v>1.3429999999999999E-2</v>
      </c>
      <c r="E13" s="168">
        <f t="shared" si="0"/>
        <v>1.6810000000000002E-2</v>
      </c>
      <c r="F13" s="168">
        <f t="shared" si="1"/>
        <v>1.805E-2</v>
      </c>
      <c r="G13" s="168">
        <f t="shared" si="2"/>
        <v>1.9199999999999998E-2</v>
      </c>
      <c r="H13" s="168">
        <f t="shared" si="3"/>
        <v>1.9980000000000001E-2</v>
      </c>
      <c r="I13" s="168">
        <f t="shared" si="7"/>
        <v>2.1680000000000001E-2</v>
      </c>
      <c r="J13" s="168">
        <f t="shared" si="4"/>
        <v>2.2019999999999998E-2</v>
      </c>
      <c r="K13" s="168">
        <f t="shared" si="8"/>
        <v>1.8738571428571431E-2</v>
      </c>
      <c r="L13" s="169">
        <f t="shared" si="9"/>
        <v>1.0245255018355073</v>
      </c>
      <c r="M13" s="170">
        <f t="shared" si="10"/>
        <v>2.4229580368966667E-2</v>
      </c>
      <c r="O13" s="171" t="s">
        <v>1553</v>
      </c>
      <c r="P13" s="171" t="s">
        <v>1309</v>
      </c>
      <c r="Q13" s="171" t="s">
        <v>1366</v>
      </c>
      <c r="R13" s="171" t="s">
        <v>550</v>
      </c>
      <c r="S13" s="171" t="s">
        <v>646</v>
      </c>
      <c r="T13" s="171" t="s">
        <v>904</v>
      </c>
      <c r="U13" s="171" t="s">
        <v>1886</v>
      </c>
      <c r="V13" s="171" t="s">
        <v>1037</v>
      </c>
    </row>
    <row r="14" spans="2:22" ht="17.399999999999999">
      <c r="B14" s="150">
        <f t="shared" si="11"/>
        <v>8</v>
      </c>
      <c r="C14" s="166" t="str">
        <f t="shared" si="5"/>
        <v>2021/12/22</v>
      </c>
      <c r="D14" s="167">
        <f t="shared" si="6"/>
        <v>1.3180000000000001E-2</v>
      </c>
      <c r="E14" s="168">
        <f t="shared" si="0"/>
        <v>1.66E-2</v>
      </c>
      <c r="F14" s="168">
        <f t="shared" si="1"/>
        <v>1.755E-2</v>
      </c>
      <c r="G14" s="168">
        <f t="shared" si="2"/>
        <v>1.8799999999999997E-2</v>
      </c>
      <c r="H14" s="168">
        <f t="shared" si="3"/>
        <v>1.9349999999999999E-2</v>
      </c>
      <c r="I14" s="168">
        <f t="shared" si="7"/>
        <v>2.1099999999999997E-2</v>
      </c>
      <c r="J14" s="168">
        <f t="shared" si="4"/>
        <v>2.145E-2</v>
      </c>
      <c r="K14" s="168">
        <f t="shared" si="8"/>
        <v>1.8290000000000001E-2</v>
      </c>
      <c r="L14" s="169">
        <f t="shared" si="9"/>
        <v>1.0169989673524507</v>
      </c>
      <c r="M14" s="170">
        <f t="shared" si="10"/>
        <v>1.6856101679919838E-2</v>
      </c>
      <c r="O14" s="171" t="s">
        <v>1554</v>
      </c>
      <c r="P14" s="171" t="s">
        <v>1555</v>
      </c>
      <c r="Q14" s="171" t="s">
        <v>476</v>
      </c>
      <c r="R14" s="171" t="s">
        <v>508</v>
      </c>
      <c r="S14" s="171" t="s">
        <v>709</v>
      </c>
      <c r="T14" s="171" t="s">
        <v>574</v>
      </c>
      <c r="U14" s="171" t="s">
        <v>945</v>
      </c>
      <c r="V14" s="171" t="s">
        <v>967</v>
      </c>
    </row>
    <row r="15" spans="2:22" ht="17.399999999999999">
      <c r="B15" s="150">
        <f t="shared" si="11"/>
        <v>9</v>
      </c>
      <c r="C15" s="166" t="str">
        <f t="shared" si="5"/>
        <v>2021/12/21</v>
      </c>
      <c r="D15" s="167">
        <f t="shared" si="6"/>
        <v>1.2960000000000001E-2</v>
      </c>
      <c r="E15" s="168">
        <f t="shared" si="0"/>
        <v>1.6420000000000001E-2</v>
      </c>
      <c r="F15" s="168">
        <f t="shared" si="1"/>
        <v>1.7219999999999999E-2</v>
      </c>
      <c r="G15" s="168">
        <f t="shared" si="2"/>
        <v>1.8550000000000001E-2</v>
      </c>
      <c r="H15" s="168">
        <f t="shared" si="3"/>
        <v>1.8970000000000001E-2</v>
      </c>
      <c r="I15" s="168">
        <f t="shared" si="7"/>
        <v>2.07E-2</v>
      </c>
      <c r="J15" s="168">
        <f t="shared" si="4"/>
        <v>2.1070000000000002E-2</v>
      </c>
      <c r="K15" s="168">
        <f t="shared" si="8"/>
        <v>1.7984285714285713E-2</v>
      </c>
      <c r="L15" s="169">
        <f t="shared" si="9"/>
        <v>0.99817633999365663</v>
      </c>
      <c r="M15" s="170">
        <f t="shared" si="10"/>
        <v>-1.8253248986923813E-3</v>
      </c>
      <c r="O15" s="171" t="s">
        <v>1556</v>
      </c>
      <c r="P15" s="171" t="s">
        <v>1296</v>
      </c>
      <c r="Q15" s="171" t="s">
        <v>517</v>
      </c>
      <c r="R15" s="171" t="s">
        <v>539</v>
      </c>
      <c r="S15" s="171" t="s">
        <v>567</v>
      </c>
      <c r="T15" s="171" t="s">
        <v>701</v>
      </c>
      <c r="U15" s="171" t="s">
        <v>738</v>
      </c>
      <c r="V15" s="171" t="s">
        <v>944</v>
      </c>
    </row>
    <row r="16" spans="2:22" ht="17.399999999999999">
      <c r="B16" s="150">
        <f t="shared" si="11"/>
        <v>10</v>
      </c>
      <c r="C16" s="166" t="str">
        <f t="shared" si="5"/>
        <v>2021/12/20</v>
      </c>
      <c r="D16" s="167">
        <f t="shared" si="6"/>
        <v>1.286E-2</v>
      </c>
      <c r="E16" s="168">
        <f t="shared" si="0"/>
        <v>1.6500000000000001E-2</v>
      </c>
      <c r="F16" s="168">
        <f t="shared" si="1"/>
        <v>1.7299999999999999E-2</v>
      </c>
      <c r="G16" s="168">
        <f t="shared" si="2"/>
        <v>1.8669999999999999E-2</v>
      </c>
      <c r="H16" s="168">
        <f t="shared" si="3"/>
        <v>1.9050000000000001E-2</v>
      </c>
      <c r="I16" s="168">
        <f t="shared" si="7"/>
        <v>2.0720000000000002E-2</v>
      </c>
      <c r="J16" s="168">
        <f t="shared" si="4"/>
        <v>2.1019999999999997E-2</v>
      </c>
      <c r="K16" s="168">
        <f t="shared" si="8"/>
        <v>1.801714285714286E-2</v>
      </c>
      <c r="L16" s="169">
        <f t="shared" si="9"/>
        <v>0.98415918845103401</v>
      </c>
      <c r="M16" s="170">
        <f t="shared" si="10"/>
        <v>-1.5967618133219987E-2</v>
      </c>
      <c r="O16" s="171" t="s">
        <v>1557</v>
      </c>
      <c r="P16" s="171" t="s">
        <v>1558</v>
      </c>
      <c r="Q16" s="171" t="s">
        <v>524</v>
      </c>
      <c r="R16" s="171" t="s">
        <v>513</v>
      </c>
      <c r="S16" s="171" t="s">
        <v>859</v>
      </c>
      <c r="T16" s="171" t="s">
        <v>736</v>
      </c>
      <c r="U16" s="171" t="s">
        <v>745</v>
      </c>
      <c r="V16" s="171" t="s">
        <v>743</v>
      </c>
    </row>
    <row r="17" spans="2:22" ht="17.399999999999999">
      <c r="B17" s="150">
        <f t="shared" si="11"/>
        <v>11</v>
      </c>
      <c r="C17" s="166" t="str">
        <f t="shared" si="5"/>
        <v>2021/12/17</v>
      </c>
      <c r="D17" s="167">
        <f t="shared" si="6"/>
        <v>1.2760000000000001E-2</v>
      </c>
      <c r="E17" s="168">
        <f t="shared" si="0"/>
        <v>1.67E-2</v>
      </c>
      <c r="F17" s="168">
        <f t="shared" si="1"/>
        <v>1.7600000000000001E-2</v>
      </c>
      <c r="G17" s="168">
        <f t="shared" si="2"/>
        <v>1.9050000000000001E-2</v>
      </c>
      <c r="H17" s="168">
        <f t="shared" si="3"/>
        <v>1.9370000000000002E-2</v>
      </c>
      <c r="I17" s="168">
        <f t="shared" si="7"/>
        <v>2.1150000000000002E-2</v>
      </c>
      <c r="J17" s="168">
        <f t="shared" si="4"/>
        <v>2.1520000000000001E-2</v>
      </c>
      <c r="K17" s="168">
        <f t="shared" si="8"/>
        <v>1.8307142857142859E-2</v>
      </c>
      <c r="L17" s="169">
        <f t="shared" si="9"/>
        <v>1.0025817555938037</v>
      </c>
      <c r="M17" s="170">
        <f t="shared" si="10"/>
        <v>2.5784285879443072E-3</v>
      </c>
      <c r="O17" s="171" t="s">
        <v>1559</v>
      </c>
      <c r="P17" s="171" t="s">
        <v>1560</v>
      </c>
      <c r="Q17" s="171" t="s">
        <v>474</v>
      </c>
      <c r="R17" s="171" t="s">
        <v>557</v>
      </c>
      <c r="S17" s="171" t="s">
        <v>736</v>
      </c>
      <c r="T17" s="171" t="s">
        <v>715</v>
      </c>
      <c r="U17" s="171" t="s">
        <v>955</v>
      </c>
      <c r="V17" s="171" t="s">
        <v>980</v>
      </c>
    </row>
    <row r="18" spans="2:22" ht="17.399999999999999">
      <c r="B18" s="150">
        <f t="shared" si="11"/>
        <v>12</v>
      </c>
      <c r="C18" s="166" t="str">
        <f t="shared" si="5"/>
        <v>2021/12/16</v>
      </c>
      <c r="D18" s="167">
        <f t="shared" si="6"/>
        <v>1.261E-2</v>
      </c>
      <c r="E18" s="168">
        <f t="shared" si="0"/>
        <v>1.6639999999999999E-2</v>
      </c>
      <c r="F18" s="168">
        <f t="shared" si="1"/>
        <v>1.7600000000000001E-2</v>
      </c>
      <c r="G18" s="168">
        <f t="shared" si="2"/>
        <v>1.907E-2</v>
      </c>
      <c r="H18" s="168">
        <f t="shared" si="3"/>
        <v>1.9349999999999999E-2</v>
      </c>
      <c r="I18" s="168">
        <f t="shared" si="7"/>
        <v>2.1099999999999997E-2</v>
      </c>
      <c r="J18" s="168">
        <f t="shared" si="4"/>
        <v>2.145E-2</v>
      </c>
      <c r="K18" s="168">
        <f t="shared" si="8"/>
        <v>1.8260000000000002E-2</v>
      </c>
      <c r="L18" s="169">
        <f t="shared" si="9"/>
        <v>0.98345772101254136</v>
      </c>
      <c r="M18" s="170">
        <f t="shared" si="10"/>
        <v>-1.6680630371361329E-2</v>
      </c>
      <c r="O18" s="171" t="s">
        <v>1561</v>
      </c>
      <c r="P18" s="171" t="s">
        <v>1294</v>
      </c>
      <c r="Q18" s="171" t="s">
        <v>555</v>
      </c>
      <c r="R18" s="171" t="s">
        <v>557</v>
      </c>
      <c r="S18" s="171" t="s">
        <v>826</v>
      </c>
      <c r="T18" s="171" t="s">
        <v>574</v>
      </c>
      <c r="U18" s="171" t="s">
        <v>945</v>
      </c>
      <c r="V18" s="171" t="s">
        <v>967</v>
      </c>
    </row>
    <row r="19" spans="2:22" ht="17.399999999999999">
      <c r="B19" s="150">
        <f t="shared" si="11"/>
        <v>13</v>
      </c>
      <c r="C19" s="166" t="str">
        <f t="shared" si="5"/>
        <v>2021/12/15</v>
      </c>
      <c r="D19" s="167">
        <f t="shared" si="6"/>
        <v>1.2880000000000001E-2</v>
      </c>
      <c r="E19" s="168">
        <f t="shared" si="0"/>
        <v>1.6799999999999999E-2</v>
      </c>
      <c r="F19" s="168">
        <f t="shared" si="1"/>
        <v>1.8030000000000001E-2</v>
      </c>
      <c r="G19" s="168">
        <f t="shared" si="2"/>
        <v>1.9480000000000001E-2</v>
      </c>
      <c r="H19" s="168">
        <f t="shared" si="3"/>
        <v>1.9769999999999999E-2</v>
      </c>
      <c r="I19" s="168">
        <f t="shared" si="7"/>
        <v>2.1360000000000001E-2</v>
      </c>
      <c r="J19" s="168">
        <f t="shared" si="4"/>
        <v>2.1649999999999999E-2</v>
      </c>
      <c r="K19" s="168">
        <f t="shared" si="8"/>
        <v>1.8567142857142858E-2</v>
      </c>
      <c r="L19" s="169">
        <f t="shared" si="9"/>
        <v>0.99923118320904114</v>
      </c>
      <c r="M19" s="170">
        <f t="shared" si="10"/>
        <v>-7.6911248215250647E-4</v>
      </c>
      <c r="O19" s="171" t="s">
        <v>1562</v>
      </c>
      <c r="P19" s="171" t="s">
        <v>1310</v>
      </c>
      <c r="Q19" s="171" t="s">
        <v>609</v>
      </c>
      <c r="R19" s="171" t="s">
        <v>1563</v>
      </c>
      <c r="S19" s="171" t="s">
        <v>1564</v>
      </c>
      <c r="T19" s="171" t="s">
        <v>607</v>
      </c>
      <c r="U19" s="171" t="s">
        <v>1017</v>
      </c>
      <c r="V19" s="171" t="s">
        <v>1152</v>
      </c>
    </row>
    <row r="20" spans="2:22" ht="17.399999999999999">
      <c r="B20" s="150">
        <f t="shared" si="11"/>
        <v>14</v>
      </c>
      <c r="C20" s="166" t="str">
        <f t="shared" si="5"/>
        <v>2021/12/14</v>
      </c>
      <c r="D20" s="167">
        <f t="shared" si="6"/>
        <v>1.3089999999999999E-2</v>
      </c>
      <c r="E20" s="168">
        <f t="shared" si="0"/>
        <v>1.678E-2</v>
      </c>
      <c r="F20" s="168">
        <f t="shared" si="1"/>
        <v>1.7849999999999998E-2</v>
      </c>
      <c r="G20" s="168">
        <f t="shared" si="2"/>
        <v>1.9400000000000001E-2</v>
      </c>
      <c r="H20" s="168">
        <f t="shared" si="3"/>
        <v>1.9820000000000001E-2</v>
      </c>
      <c r="I20" s="168">
        <f t="shared" si="7"/>
        <v>2.1409999999999998E-2</v>
      </c>
      <c r="J20" s="168">
        <f t="shared" si="4"/>
        <v>2.1720000000000003E-2</v>
      </c>
      <c r="K20" s="168">
        <f t="shared" si="8"/>
        <v>1.8581428571428575E-2</v>
      </c>
      <c r="L20" s="169">
        <f t="shared" si="9"/>
        <v>0.99969256782722327</v>
      </c>
      <c r="M20" s="170">
        <f t="shared" si="10"/>
        <v>-3.0747943973500019E-4</v>
      </c>
      <c r="O20" s="171" t="s">
        <v>1565</v>
      </c>
      <c r="P20" s="171" t="s">
        <v>1566</v>
      </c>
      <c r="Q20" s="171" t="s">
        <v>1549</v>
      </c>
      <c r="R20" s="171" t="s">
        <v>540</v>
      </c>
      <c r="S20" s="171" t="s">
        <v>592</v>
      </c>
      <c r="T20" s="171" t="s">
        <v>603</v>
      </c>
      <c r="U20" s="171" t="s">
        <v>941</v>
      </c>
      <c r="V20" s="171" t="s">
        <v>1887</v>
      </c>
    </row>
    <row r="21" spans="2:22" ht="17.399999999999999">
      <c r="B21" s="150">
        <f t="shared" si="11"/>
        <v>15</v>
      </c>
      <c r="C21" s="166" t="str">
        <f t="shared" si="5"/>
        <v>2021/12/13</v>
      </c>
      <c r="D21" s="167">
        <f t="shared" si="6"/>
        <v>1.332E-2</v>
      </c>
      <c r="E21" s="168">
        <f t="shared" si="0"/>
        <v>1.685E-2</v>
      </c>
      <c r="F21" s="168">
        <f t="shared" si="1"/>
        <v>1.7819999999999999E-2</v>
      </c>
      <c r="G21" s="168">
        <f t="shared" si="2"/>
        <v>1.9370000000000002E-2</v>
      </c>
      <c r="H21" s="168">
        <f t="shared" si="3"/>
        <v>1.975E-2</v>
      </c>
      <c r="I21" s="168">
        <f t="shared" si="7"/>
        <v>2.1330000000000002E-2</v>
      </c>
      <c r="J21" s="168">
        <f t="shared" si="4"/>
        <v>2.1669999999999998E-2</v>
      </c>
      <c r="K21" s="168">
        <f t="shared" si="8"/>
        <v>1.8587142857142858E-2</v>
      </c>
      <c r="L21" s="169">
        <f t="shared" si="9"/>
        <v>0.98807715674362084</v>
      </c>
      <c r="M21" s="170">
        <f t="shared" si="10"/>
        <v>-1.1994490413375178E-2</v>
      </c>
      <c r="O21" s="171" t="s">
        <v>1567</v>
      </c>
      <c r="P21" s="171" t="s">
        <v>345</v>
      </c>
      <c r="Q21" s="171" t="s">
        <v>623</v>
      </c>
      <c r="R21" s="171" t="s">
        <v>531</v>
      </c>
      <c r="S21" s="171" t="s">
        <v>715</v>
      </c>
      <c r="T21" s="171" t="s">
        <v>644</v>
      </c>
      <c r="U21" s="171" t="s">
        <v>1006</v>
      </c>
      <c r="V21" s="171" t="s">
        <v>1151</v>
      </c>
    </row>
    <row r="22" spans="2:22" ht="17.399999999999999">
      <c r="B22" s="150">
        <f t="shared" si="11"/>
        <v>16</v>
      </c>
      <c r="C22" s="166" t="str">
        <f t="shared" si="5"/>
        <v>2021/12/10</v>
      </c>
      <c r="D22" s="167">
        <f t="shared" si="6"/>
        <v>1.3610000000000001E-2</v>
      </c>
      <c r="E22" s="168">
        <f t="shared" si="0"/>
        <v>1.702E-2</v>
      </c>
      <c r="F22" s="168">
        <f t="shared" si="1"/>
        <v>1.797E-2</v>
      </c>
      <c r="G22" s="168">
        <f t="shared" si="2"/>
        <v>1.9599999999999999E-2</v>
      </c>
      <c r="H22" s="168">
        <f t="shared" si="3"/>
        <v>1.9970000000000002E-2</v>
      </c>
      <c r="I22" s="168">
        <f t="shared" si="7"/>
        <v>2.1560000000000003E-2</v>
      </c>
      <c r="J22" s="168">
        <f t="shared" si="4"/>
        <v>2.1949999999999997E-2</v>
      </c>
      <c r="K22" s="168">
        <f t="shared" si="8"/>
        <v>1.8811428571428573E-2</v>
      </c>
      <c r="L22" s="169">
        <f t="shared" si="9"/>
        <v>1.0134687908874012</v>
      </c>
      <c r="M22" s="170">
        <f t="shared" si="10"/>
        <v>1.3378893034114938E-2</v>
      </c>
      <c r="O22" s="171" t="s">
        <v>1568</v>
      </c>
      <c r="P22" s="171" t="s">
        <v>1544</v>
      </c>
      <c r="Q22" s="171" t="s">
        <v>568</v>
      </c>
      <c r="R22" s="171" t="s">
        <v>621</v>
      </c>
      <c r="S22" s="171" t="s">
        <v>626</v>
      </c>
      <c r="T22" s="171" t="s">
        <v>647</v>
      </c>
      <c r="U22" s="171" t="s">
        <v>1888</v>
      </c>
      <c r="V22" s="171" t="s">
        <v>1889</v>
      </c>
    </row>
    <row r="23" spans="2:22" ht="17.399999999999999">
      <c r="B23" s="150">
        <f t="shared" si="11"/>
        <v>17</v>
      </c>
      <c r="C23" s="166" t="str">
        <f t="shared" si="5"/>
        <v>2021/12/09</v>
      </c>
      <c r="D23" s="167">
        <f t="shared" si="6"/>
        <v>1.32E-2</v>
      </c>
      <c r="E23" s="168">
        <f t="shared" si="0"/>
        <v>1.6930000000000001E-2</v>
      </c>
      <c r="F23" s="168">
        <f t="shared" si="1"/>
        <v>1.7920000000000002E-2</v>
      </c>
      <c r="G23" s="168">
        <f t="shared" si="2"/>
        <v>1.9269999999999999E-2</v>
      </c>
      <c r="H23" s="168">
        <f t="shared" si="3"/>
        <v>1.9599999999999999E-2</v>
      </c>
      <c r="I23" s="168">
        <f t="shared" si="7"/>
        <v>2.1190000000000001E-2</v>
      </c>
      <c r="J23" s="168">
        <f t="shared" si="4"/>
        <v>2.1819999999999999E-2</v>
      </c>
      <c r="K23" s="168">
        <f t="shared" si="8"/>
        <v>1.8561428571428569E-2</v>
      </c>
      <c r="L23" s="169">
        <f t="shared" si="9"/>
        <v>0.99205925020997177</v>
      </c>
      <c r="M23" s="170">
        <f t="shared" si="10"/>
        <v>-7.9724454466665422E-3</v>
      </c>
      <c r="O23" s="171" t="s">
        <v>1569</v>
      </c>
      <c r="P23" s="171" t="s">
        <v>1288</v>
      </c>
      <c r="Q23" s="171" t="s">
        <v>835</v>
      </c>
      <c r="R23" s="171" t="s">
        <v>541</v>
      </c>
      <c r="S23" s="171" t="s">
        <v>653</v>
      </c>
      <c r="T23" s="171" t="s">
        <v>626</v>
      </c>
      <c r="U23" s="171" t="s">
        <v>963</v>
      </c>
      <c r="V23" s="171" t="s">
        <v>1034</v>
      </c>
    </row>
    <row r="24" spans="2:22" ht="17.399999999999999">
      <c r="B24" s="150">
        <f t="shared" si="11"/>
        <v>18</v>
      </c>
      <c r="C24" s="166" t="str">
        <f t="shared" si="5"/>
        <v>2021/12/08</v>
      </c>
      <c r="D24" s="167">
        <f t="shared" si="6"/>
        <v>1.3220000000000001E-2</v>
      </c>
      <c r="E24" s="168">
        <f t="shared" si="0"/>
        <v>1.7079999999999998E-2</v>
      </c>
      <c r="F24" s="168">
        <f t="shared" si="1"/>
        <v>1.8200000000000001E-2</v>
      </c>
      <c r="G24" s="168">
        <f t="shared" si="2"/>
        <v>1.9519999999999999E-2</v>
      </c>
      <c r="H24" s="168">
        <f t="shared" si="3"/>
        <v>1.9870000000000002E-2</v>
      </c>
      <c r="I24" s="168">
        <f t="shared" si="7"/>
        <v>2.128E-2</v>
      </c>
      <c r="J24" s="168">
        <f t="shared" si="4"/>
        <v>2.18E-2</v>
      </c>
      <c r="K24" s="168">
        <f t="shared" si="8"/>
        <v>1.8709999999999997E-2</v>
      </c>
      <c r="L24" s="169">
        <f t="shared" si="9"/>
        <v>0.9763679737587595</v>
      </c>
      <c r="M24" s="170">
        <f t="shared" si="10"/>
        <v>-2.391574133027962E-2</v>
      </c>
      <c r="O24" s="171" t="s">
        <v>1570</v>
      </c>
      <c r="P24" s="171" t="s">
        <v>359</v>
      </c>
      <c r="Q24" s="171" t="s">
        <v>542</v>
      </c>
      <c r="R24" s="171" t="s">
        <v>547</v>
      </c>
      <c r="S24" s="171" t="s">
        <v>838</v>
      </c>
      <c r="T24" s="171" t="s">
        <v>615</v>
      </c>
      <c r="U24" s="171" t="s">
        <v>1890</v>
      </c>
      <c r="V24" s="171" t="s">
        <v>1105</v>
      </c>
    </row>
    <row r="25" spans="2:22" ht="17.399999999999999">
      <c r="B25" s="150">
        <f t="shared" si="11"/>
        <v>19</v>
      </c>
      <c r="C25" s="166" t="str">
        <f t="shared" si="5"/>
        <v>2021/12/07</v>
      </c>
      <c r="D25" s="167">
        <f t="shared" si="6"/>
        <v>1.3229999999999999E-2</v>
      </c>
      <c r="E25" s="168">
        <f t="shared" si="0"/>
        <v>1.755E-2</v>
      </c>
      <c r="F25" s="168">
        <f t="shared" si="1"/>
        <v>1.8669999999999999E-2</v>
      </c>
      <c r="G25" s="168">
        <f t="shared" si="2"/>
        <v>2.0049999999999998E-2</v>
      </c>
      <c r="H25" s="168">
        <f t="shared" si="3"/>
        <v>2.0400000000000001E-2</v>
      </c>
      <c r="I25" s="168">
        <f t="shared" si="7"/>
        <v>2.1840000000000002E-2</v>
      </c>
      <c r="J25" s="168">
        <f t="shared" si="4"/>
        <v>2.2400000000000003E-2</v>
      </c>
      <c r="K25" s="168">
        <f t="shared" si="8"/>
        <v>1.9162857142857141E-2</v>
      </c>
      <c r="L25" s="169">
        <f t="shared" si="9"/>
        <v>1.0062260895656741</v>
      </c>
      <c r="M25" s="170">
        <f t="shared" si="10"/>
        <v>6.2067875460056262E-3</v>
      </c>
      <c r="O25" s="171" t="s">
        <v>1571</v>
      </c>
      <c r="P25" s="171" t="s">
        <v>1572</v>
      </c>
      <c r="Q25" s="171" t="s">
        <v>508</v>
      </c>
      <c r="R25" s="171" t="s">
        <v>859</v>
      </c>
      <c r="S25" s="171" t="s">
        <v>918</v>
      </c>
      <c r="T25" s="171" t="s">
        <v>852</v>
      </c>
      <c r="U25" s="171" t="s">
        <v>1891</v>
      </c>
      <c r="V25" s="171" t="s">
        <v>1003</v>
      </c>
    </row>
    <row r="26" spans="2:22" ht="17.399999999999999">
      <c r="B26" s="150">
        <f t="shared" si="11"/>
        <v>20</v>
      </c>
      <c r="C26" s="166" t="str">
        <f t="shared" si="5"/>
        <v>2021/12/06</v>
      </c>
      <c r="D26" s="167">
        <f t="shared" si="6"/>
        <v>1.32E-2</v>
      </c>
      <c r="E26" s="168">
        <f t="shared" si="0"/>
        <v>1.7399999999999999E-2</v>
      </c>
      <c r="F26" s="168">
        <f t="shared" si="1"/>
        <v>1.8669999999999999E-2</v>
      </c>
      <c r="G26" s="168">
        <f t="shared" si="2"/>
        <v>2.0049999999999998E-2</v>
      </c>
      <c r="H26" s="168">
        <f t="shared" si="3"/>
        <v>2.0199999999999999E-2</v>
      </c>
      <c r="I26" s="168">
        <f t="shared" si="7"/>
        <v>2.1640000000000003E-2</v>
      </c>
      <c r="J26" s="168">
        <f t="shared" si="4"/>
        <v>2.215E-2</v>
      </c>
      <c r="K26" s="168">
        <f t="shared" si="8"/>
        <v>1.9044285714285712E-2</v>
      </c>
      <c r="L26" s="169">
        <f t="shared" si="9"/>
        <v>0.99034247084169069</v>
      </c>
      <c r="M26" s="170">
        <f t="shared" si="10"/>
        <v>-9.7044655304161856E-3</v>
      </c>
      <c r="O26" s="171" t="s">
        <v>1573</v>
      </c>
      <c r="P26" s="171" t="s">
        <v>1288</v>
      </c>
      <c r="Q26" s="171" t="s">
        <v>594</v>
      </c>
      <c r="R26" s="171" t="s">
        <v>859</v>
      </c>
      <c r="S26" s="171" t="s">
        <v>918</v>
      </c>
      <c r="T26" s="171" t="s">
        <v>864</v>
      </c>
      <c r="U26" s="171" t="s">
        <v>1150</v>
      </c>
      <c r="V26" s="171" t="s">
        <v>925</v>
      </c>
    </row>
    <row r="27" spans="2:22" ht="17.399999999999999">
      <c r="B27" s="150">
        <f t="shared" si="11"/>
        <v>21</v>
      </c>
      <c r="C27" s="166" t="str">
        <f t="shared" si="5"/>
        <v>2021/12/03</v>
      </c>
      <c r="D27" s="167">
        <f t="shared" si="6"/>
        <v>1.3260000000000001E-2</v>
      </c>
      <c r="E27" s="168">
        <f t="shared" si="0"/>
        <v>1.7680000000000001E-2</v>
      </c>
      <c r="F27" s="168">
        <f t="shared" si="1"/>
        <v>1.8970000000000001E-2</v>
      </c>
      <c r="G27" s="168">
        <f t="shared" si="2"/>
        <v>2.0250000000000001E-2</v>
      </c>
      <c r="H27" s="168">
        <f t="shared" si="3"/>
        <v>2.0299999999999999E-2</v>
      </c>
      <c r="I27" s="168">
        <f t="shared" si="7"/>
        <v>2.18E-2</v>
      </c>
      <c r="J27" s="168">
        <f t="shared" si="4"/>
        <v>2.2349999999999998E-2</v>
      </c>
      <c r="K27" s="168">
        <f t="shared" si="8"/>
        <v>1.9230000000000001E-2</v>
      </c>
      <c r="L27" s="169">
        <f t="shared" si="9"/>
        <v>1.0164615268443706</v>
      </c>
      <c r="M27" s="170">
        <f t="shared" si="10"/>
        <v>1.6327504717128714E-2</v>
      </c>
      <c r="O27" s="171" t="s">
        <v>1574</v>
      </c>
      <c r="P27" s="171" t="s">
        <v>1575</v>
      </c>
      <c r="Q27" s="171" t="s">
        <v>616</v>
      </c>
      <c r="R27" s="171" t="s">
        <v>701</v>
      </c>
      <c r="S27" s="171" t="s">
        <v>849</v>
      </c>
      <c r="T27" s="171" t="s">
        <v>847</v>
      </c>
      <c r="U27" s="171" t="s">
        <v>1105</v>
      </c>
      <c r="V27" s="171" t="s">
        <v>998</v>
      </c>
    </row>
    <row r="28" spans="2:22" ht="17.399999999999999">
      <c r="B28" s="150">
        <f t="shared" si="11"/>
        <v>22</v>
      </c>
      <c r="C28" s="166" t="str">
        <f t="shared" si="5"/>
        <v>2021/12/02</v>
      </c>
      <c r="D28" s="167">
        <f t="shared" si="6"/>
        <v>1.3229999999999999E-2</v>
      </c>
      <c r="E28" s="168">
        <f t="shared" si="0"/>
        <v>1.7299999999999999E-2</v>
      </c>
      <c r="F28" s="168">
        <f t="shared" si="1"/>
        <v>1.8500000000000003E-2</v>
      </c>
      <c r="G28" s="168">
        <f t="shared" si="2"/>
        <v>1.985E-2</v>
      </c>
      <c r="H28" s="168">
        <f t="shared" si="3"/>
        <v>1.9990000000000001E-2</v>
      </c>
      <c r="I28" s="168">
        <f t="shared" si="7"/>
        <v>2.1489999999999999E-2</v>
      </c>
      <c r="J28" s="168">
        <f t="shared" si="4"/>
        <v>2.2069999999999999E-2</v>
      </c>
      <c r="K28" s="168">
        <f t="shared" si="8"/>
        <v>1.8918571428571427E-2</v>
      </c>
      <c r="L28" s="169">
        <f t="shared" si="9"/>
        <v>1.0132364192807957</v>
      </c>
      <c r="M28" s="170">
        <f t="shared" si="10"/>
        <v>1.3149583308696661E-2</v>
      </c>
      <c r="O28" s="171" t="s">
        <v>1576</v>
      </c>
      <c r="P28" s="171" t="s">
        <v>1572</v>
      </c>
      <c r="Q28" s="171" t="s">
        <v>513</v>
      </c>
      <c r="R28" s="171" t="s">
        <v>662</v>
      </c>
      <c r="S28" s="171" t="s">
        <v>876</v>
      </c>
      <c r="T28" s="171" t="s">
        <v>1892</v>
      </c>
      <c r="U28" s="171" t="s">
        <v>1893</v>
      </c>
      <c r="V28" s="171" t="s">
        <v>934</v>
      </c>
    </row>
    <row r="29" spans="2:22" ht="17.399999999999999">
      <c r="B29" s="150">
        <f t="shared" si="11"/>
        <v>23</v>
      </c>
      <c r="C29" s="166" t="str">
        <f t="shared" si="5"/>
        <v>2021/12/01</v>
      </c>
      <c r="D29" s="167">
        <f t="shared" si="6"/>
        <v>1.324E-2</v>
      </c>
      <c r="E29" s="168">
        <f t="shared" si="0"/>
        <v>1.6979999999999999E-2</v>
      </c>
      <c r="F29" s="168">
        <f t="shared" si="1"/>
        <v>1.8169999999999999E-2</v>
      </c>
      <c r="G29" s="168">
        <f t="shared" si="2"/>
        <v>1.9550000000000001E-2</v>
      </c>
      <c r="H29" s="168">
        <f t="shared" si="3"/>
        <v>1.9699999999999999E-2</v>
      </c>
      <c r="I29" s="168">
        <f t="shared" si="7"/>
        <v>2.1240000000000002E-2</v>
      </c>
      <c r="J29" s="168">
        <f t="shared" si="4"/>
        <v>2.1819999999999999E-2</v>
      </c>
      <c r="K29" s="168">
        <f t="shared" si="8"/>
        <v>1.8671428571428571E-2</v>
      </c>
      <c r="L29" s="169">
        <f t="shared" si="9"/>
        <v>1.0014558271396825</v>
      </c>
      <c r="M29" s="170">
        <f t="shared" si="10"/>
        <v>1.454768450739694E-3</v>
      </c>
      <c r="O29" s="171" t="s">
        <v>1577</v>
      </c>
      <c r="P29" s="171" t="s">
        <v>1276</v>
      </c>
      <c r="Q29" s="171" t="s">
        <v>642</v>
      </c>
      <c r="R29" s="171" t="s">
        <v>571</v>
      </c>
      <c r="S29" s="171" t="s">
        <v>752</v>
      </c>
      <c r="T29" s="171" t="s">
        <v>655</v>
      </c>
      <c r="U29" s="171" t="s">
        <v>1894</v>
      </c>
      <c r="V29" s="171" t="s">
        <v>1034</v>
      </c>
    </row>
    <row r="30" spans="2:22" ht="17.399999999999999">
      <c r="B30" s="150">
        <f t="shared" si="11"/>
        <v>24</v>
      </c>
      <c r="C30" s="166" t="str">
        <f t="shared" si="5"/>
        <v>2021/11/30</v>
      </c>
      <c r="D30" s="167">
        <f t="shared" si="6"/>
        <v>1.3180000000000001E-2</v>
      </c>
      <c r="E30" s="168">
        <f t="shared" si="0"/>
        <v>1.6539999999999999E-2</v>
      </c>
      <c r="F30" s="168">
        <f t="shared" si="1"/>
        <v>1.787E-2</v>
      </c>
      <c r="G30" s="168">
        <f t="shared" si="2"/>
        <v>1.9550000000000001E-2</v>
      </c>
      <c r="H30" s="168">
        <f t="shared" si="3"/>
        <v>1.9900000000000001E-2</v>
      </c>
      <c r="I30" s="168">
        <f t="shared" si="7"/>
        <v>2.1429999999999998E-2</v>
      </c>
      <c r="J30" s="168">
        <f t="shared" si="4"/>
        <v>2.2040000000000001E-2</v>
      </c>
      <c r="K30" s="168">
        <f t="shared" si="8"/>
        <v>1.8644285714285717E-2</v>
      </c>
      <c r="L30" s="169">
        <f t="shared" si="9"/>
        <v>0.97235881388764722</v>
      </c>
      <c r="M30" s="170">
        <f t="shared" si="10"/>
        <v>-2.8030392550656869E-2</v>
      </c>
      <c r="O30" s="171" t="s">
        <v>1578</v>
      </c>
      <c r="P30" s="171" t="s">
        <v>1555</v>
      </c>
      <c r="Q30" s="171" t="s">
        <v>604</v>
      </c>
      <c r="R30" s="171" t="s">
        <v>596</v>
      </c>
      <c r="S30" s="171" t="s">
        <v>752</v>
      </c>
      <c r="T30" s="171" t="s">
        <v>721</v>
      </c>
      <c r="U30" s="171" t="s">
        <v>1895</v>
      </c>
      <c r="V30" s="171" t="s">
        <v>1896</v>
      </c>
    </row>
    <row r="31" spans="2:22" ht="17.399999999999999">
      <c r="B31" s="150">
        <f t="shared" si="11"/>
        <v>25</v>
      </c>
      <c r="C31" s="166" t="str">
        <f t="shared" si="5"/>
        <v>2021/11/29</v>
      </c>
      <c r="D31" s="167">
        <f t="shared" si="6"/>
        <v>1.3180000000000001E-2</v>
      </c>
      <c r="E31" s="168">
        <f t="shared" si="0"/>
        <v>1.7070000000000002E-2</v>
      </c>
      <c r="F31" s="168">
        <f t="shared" si="1"/>
        <v>1.847E-2</v>
      </c>
      <c r="G31" s="168">
        <f t="shared" si="2"/>
        <v>2.017E-2</v>
      </c>
      <c r="H31" s="168">
        <f t="shared" si="3"/>
        <v>2.0550000000000002E-2</v>
      </c>
      <c r="I31" s="168">
        <f t="shared" si="7"/>
        <v>2.2080000000000002E-2</v>
      </c>
      <c r="J31" s="168">
        <f t="shared" si="4"/>
        <v>2.2700000000000001E-2</v>
      </c>
      <c r="K31" s="168">
        <f t="shared" si="8"/>
        <v>1.9174285714285717E-2</v>
      </c>
      <c r="L31" s="169">
        <f t="shared" si="9"/>
        <v>0.99628859857482199</v>
      </c>
      <c r="M31" s="170">
        <f t="shared" si="10"/>
        <v>-3.7183057639232149E-3</v>
      </c>
      <c r="O31" s="171" t="s">
        <v>1579</v>
      </c>
      <c r="P31" s="171" t="s">
        <v>1555</v>
      </c>
      <c r="Q31" s="171" t="s">
        <v>543</v>
      </c>
      <c r="R31" s="171" t="s">
        <v>578</v>
      </c>
      <c r="S31" s="171" t="s">
        <v>899</v>
      </c>
      <c r="T31" s="171" t="s">
        <v>914</v>
      </c>
      <c r="U31" s="171" t="s">
        <v>1897</v>
      </c>
      <c r="V31" s="171" t="s">
        <v>973</v>
      </c>
    </row>
    <row r="32" spans="2:22" ht="17.399999999999999">
      <c r="B32" s="150">
        <f t="shared" si="11"/>
        <v>26</v>
      </c>
      <c r="C32" s="166" t="str">
        <f t="shared" si="5"/>
        <v>2021/11/26</v>
      </c>
      <c r="D32" s="167">
        <f t="shared" si="6"/>
        <v>1.32E-2</v>
      </c>
      <c r="E32" s="168">
        <f t="shared" si="0"/>
        <v>1.7150000000000002E-2</v>
      </c>
      <c r="F32" s="168">
        <f t="shared" si="1"/>
        <v>1.8720000000000001E-2</v>
      </c>
      <c r="G32" s="168">
        <f t="shared" si="2"/>
        <v>2.035E-2</v>
      </c>
      <c r="H32" s="168">
        <f t="shared" si="3"/>
        <v>2.0619999999999999E-2</v>
      </c>
      <c r="I32" s="168">
        <f t="shared" si="7"/>
        <v>2.206E-2</v>
      </c>
      <c r="J32" s="168">
        <f t="shared" si="4"/>
        <v>2.2620000000000001E-2</v>
      </c>
      <c r="K32" s="168">
        <f t="shared" si="8"/>
        <v>1.9245714285714286E-2</v>
      </c>
      <c r="L32" s="169">
        <f t="shared" si="9"/>
        <v>0.96677430929314678</v>
      </c>
      <c r="M32" s="170">
        <f t="shared" si="10"/>
        <v>-3.379020343394059E-2</v>
      </c>
      <c r="O32" s="171" t="s">
        <v>1580</v>
      </c>
      <c r="P32" s="171" t="s">
        <v>1288</v>
      </c>
      <c r="Q32" s="171" t="s">
        <v>587</v>
      </c>
      <c r="R32" s="171" t="s">
        <v>710</v>
      </c>
      <c r="S32" s="171" t="s">
        <v>725</v>
      </c>
      <c r="T32" s="171" t="s">
        <v>982</v>
      </c>
      <c r="U32" s="171" t="s">
        <v>1898</v>
      </c>
      <c r="V32" s="171" t="s">
        <v>1100</v>
      </c>
    </row>
    <row r="33" spans="2:22" ht="17.399999999999999">
      <c r="B33" s="150">
        <f t="shared" si="11"/>
        <v>27</v>
      </c>
      <c r="C33" s="166" t="str">
        <f t="shared" si="5"/>
        <v>2021/11/25</v>
      </c>
      <c r="D33" s="167">
        <f t="shared" si="6"/>
        <v>1.32E-2</v>
      </c>
      <c r="E33" s="168">
        <f t="shared" si="0"/>
        <v>1.7500000000000002E-2</v>
      </c>
      <c r="F33" s="168">
        <f t="shared" si="1"/>
        <v>1.9370000000000002E-2</v>
      </c>
      <c r="G33" s="168">
        <f t="shared" si="2"/>
        <v>2.1170000000000001E-2</v>
      </c>
      <c r="H33" s="168">
        <f t="shared" si="3"/>
        <v>2.1600000000000001E-2</v>
      </c>
      <c r="I33" s="168">
        <f t="shared" si="7"/>
        <v>2.299E-2</v>
      </c>
      <c r="J33" s="168">
        <f t="shared" si="4"/>
        <v>2.3519999999999999E-2</v>
      </c>
      <c r="K33" s="168">
        <f t="shared" si="8"/>
        <v>1.9907142857142856E-2</v>
      </c>
      <c r="L33" s="169">
        <f t="shared" si="9"/>
        <v>0.97631892384221963</v>
      </c>
      <c r="M33" s="170">
        <f t="shared" si="10"/>
        <v>-2.3965979713719839E-2</v>
      </c>
      <c r="O33" s="171" t="s">
        <v>1581</v>
      </c>
      <c r="P33" s="171" t="s">
        <v>1288</v>
      </c>
      <c r="Q33" s="171" t="s">
        <v>535</v>
      </c>
      <c r="R33" s="171" t="s">
        <v>715</v>
      </c>
      <c r="S33" s="171" t="s">
        <v>950</v>
      </c>
      <c r="T33" s="171" t="s">
        <v>874</v>
      </c>
      <c r="U33" s="171" t="s">
        <v>1899</v>
      </c>
      <c r="V33" s="171" t="s">
        <v>1074</v>
      </c>
    </row>
    <row r="34" spans="2:22" ht="17.399999999999999">
      <c r="B34" s="150">
        <f t="shared" si="11"/>
        <v>28</v>
      </c>
      <c r="C34" s="166" t="str">
        <f t="shared" si="5"/>
        <v>2021/11/24</v>
      </c>
      <c r="D34" s="167">
        <f t="shared" si="6"/>
        <v>1.324E-2</v>
      </c>
      <c r="E34" s="168">
        <f t="shared" si="0"/>
        <v>1.8030000000000001E-2</v>
      </c>
      <c r="F34" s="168">
        <f t="shared" si="1"/>
        <v>0.02</v>
      </c>
      <c r="G34" s="168">
        <f t="shared" si="2"/>
        <v>2.1819999999999999E-2</v>
      </c>
      <c r="H34" s="168">
        <f t="shared" si="3"/>
        <v>2.2250000000000002E-2</v>
      </c>
      <c r="I34" s="168">
        <f t="shared" si="7"/>
        <v>2.349E-2</v>
      </c>
      <c r="J34" s="168">
        <f t="shared" si="4"/>
        <v>2.3900000000000001E-2</v>
      </c>
      <c r="K34" s="168">
        <f t="shared" si="8"/>
        <v>2.0389999999999998E-2</v>
      </c>
      <c r="L34" s="169">
        <f t="shared" si="9"/>
        <v>0.9924900910924136</v>
      </c>
      <c r="M34" s="170">
        <f t="shared" si="10"/>
        <v>-7.538250256611161E-3</v>
      </c>
      <c r="O34" s="171" t="s">
        <v>1582</v>
      </c>
      <c r="P34" s="171" t="s">
        <v>1276</v>
      </c>
      <c r="Q34" s="171" t="s">
        <v>1563</v>
      </c>
      <c r="R34" s="171" t="s">
        <v>598</v>
      </c>
      <c r="S34" s="171" t="s">
        <v>1034</v>
      </c>
      <c r="T34" s="171" t="s">
        <v>937</v>
      </c>
      <c r="U34" s="171" t="s">
        <v>1900</v>
      </c>
      <c r="V34" s="171" t="s">
        <v>1033</v>
      </c>
    </row>
    <row r="35" spans="2:22" ht="17.399999999999999">
      <c r="B35" s="150">
        <f t="shared" si="11"/>
        <v>29</v>
      </c>
      <c r="C35" s="166" t="str">
        <f t="shared" si="5"/>
        <v>2021/11/23</v>
      </c>
      <c r="D35" s="167">
        <f t="shared" si="6"/>
        <v>1.324E-2</v>
      </c>
      <c r="E35" s="168">
        <f t="shared" si="0"/>
        <v>1.8269999999999998E-2</v>
      </c>
      <c r="F35" s="168">
        <f t="shared" si="1"/>
        <v>2.0199999999999999E-2</v>
      </c>
      <c r="G35" s="168">
        <f t="shared" si="2"/>
        <v>2.2029999999999998E-2</v>
      </c>
      <c r="H35" s="168">
        <f t="shared" si="3"/>
        <v>2.2450000000000001E-2</v>
      </c>
      <c r="I35" s="168">
        <f t="shared" si="7"/>
        <v>2.3620000000000002E-2</v>
      </c>
      <c r="J35" s="168">
        <f t="shared" si="4"/>
        <v>2.4E-2</v>
      </c>
      <c r="K35" s="168">
        <f t="shared" si="8"/>
        <v>2.0544285714285713E-2</v>
      </c>
      <c r="L35" s="169">
        <f t="shared" si="9"/>
        <v>1.0021602787456445</v>
      </c>
      <c r="M35" s="170">
        <f t="shared" si="10"/>
        <v>2.1579486986123752E-3</v>
      </c>
      <c r="O35" s="171" t="s">
        <v>1583</v>
      </c>
      <c r="P35" s="171" t="s">
        <v>1276</v>
      </c>
      <c r="Q35" s="171" t="s">
        <v>564</v>
      </c>
      <c r="R35" s="171" t="s">
        <v>864</v>
      </c>
      <c r="S35" s="171" t="s">
        <v>1584</v>
      </c>
      <c r="T35" s="171" t="s">
        <v>932</v>
      </c>
      <c r="U35" s="171" t="s">
        <v>1140</v>
      </c>
      <c r="V35" s="171" t="s">
        <v>1138</v>
      </c>
    </row>
    <row r="36" spans="2:22" ht="17.399999999999999">
      <c r="B36" s="150">
        <f t="shared" si="11"/>
        <v>30</v>
      </c>
      <c r="C36" s="166" t="str">
        <f t="shared" si="5"/>
        <v>2021/11/22</v>
      </c>
      <c r="D36" s="167">
        <f t="shared" si="6"/>
        <v>1.3129999999999999E-2</v>
      </c>
      <c r="E36" s="168">
        <f t="shared" si="0"/>
        <v>1.822E-2</v>
      </c>
      <c r="F36" s="168">
        <f t="shared" si="1"/>
        <v>2.0250000000000001E-2</v>
      </c>
      <c r="G36" s="168">
        <f t="shared" si="2"/>
        <v>2.205E-2</v>
      </c>
      <c r="H36" s="168">
        <f t="shared" si="3"/>
        <v>2.2419999999999999E-2</v>
      </c>
      <c r="I36" s="168">
        <f t="shared" si="7"/>
        <v>2.3530000000000002E-2</v>
      </c>
      <c r="J36" s="168">
        <f t="shared" si="4"/>
        <v>2.3900000000000001E-2</v>
      </c>
      <c r="K36" s="168">
        <f t="shared" si="8"/>
        <v>2.0500000000000001E-2</v>
      </c>
      <c r="L36" s="169">
        <f t="shared" si="9"/>
        <v>1.0190313875869905</v>
      </c>
      <c r="M36" s="170">
        <f t="shared" si="10"/>
        <v>1.8852556108688689E-2</v>
      </c>
      <c r="O36" s="171" t="s">
        <v>1585</v>
      </c>
      <c r="P36" s="171" t="s">
        <v>1542</v>
      </c>
      <c r="Q36" s="171" t="s">
        <v>678</v>
      </c>
      <c r="R36" s="171" t="s">
        <v>849</v>
      </c>
      <c r="S36" s="171" t="s">
        <v>1038</v>
      </c>
      <c r="T36" s="171" t="s">
        <v>931</v>
      </c>
      <c r="U36" s="171" t="s">
        <v>1901</v>
      </c>
      <c r="V36" s="171" t="s">
        <v>1033</v>
      </c>
    </row>
    <row r="37" spans="2:22" ht="17.399999999999999">
      <c r="B37" s="150">
        <f t="shared" si="11"/>
        <v>31</v>
      </c>
      <c r="C37" s="166" t="str">
        <f t="shared" si="5"/>
        <v>2021/11/19</v>
      </c>
      <c r="D37" s="167">
        <f t="shared" si="6"/>
        <v>1.278E-2</v>
      </c>
      <c r="E37" s="168">
        <f t="shared" si="0"/>
        <v>1.77E-2</v>
      </c>
      <c r="F37" s="168">
        <f t="shared" si="1"/>
        <v>1.9720000000000001E-2</v>
      </c>
      <c r="G37" s="168">
        <f t="shared" si="2"/>
        <v>2.1659999999999999E-2</v>
      </c>
      <c r="H37" s="168">
        <f t="shared" si="3"/>
        <v>2.1920000000000002E-2</v>
      </c>
      <c r="I37" s="168">
        <f t="shared" si="7"/>
        <v>2.3239999999999997E-2</v>
      </c>
      <c r="J37" s="168">
        <f t="shared" si="4"/>
        <v>2.3799999999999998E-2</v>
      </c>
      <c r="K37" s="168">
        <f t="shared" si="8"/>
        <v>2.0117142857142858E-2</v>
      </c>
      <c r="L37" s="169">
        <f t="shared" si="9"/>
        <v>1.0136039732239255</v>
      </c>
      <c r="M37" s="170">
        <f t="shared" si="10"/>
        <v>1.3512269930216628E-2</v>
      </c>
      <c r="O37" s="171" t="s">
        <v>1586</v>
      </c>
      <c r="P37" s="171" t="s">
        <v>1311</v>
      </c>
      <c r="Q37" s="171" t="s">
        <v>611</v>
      </c>
      <c r="R37" s="171" t="s">
        <v>905</v>
      </c>
      <c r="S37" s="171" t="s">
        <v>1587</v>
      </c>
      <c r="T37" s="171" t="s">
        <v>993</v>
      </c>
      <c r="U37" s="171" t="s">
        <v>1902</v>
      </c>
      <c r="V37" s="171" t="s">
        <v>1149</v>
      </c>
    </row>
    <row r="38" spans="2:22" ht="17.399999999999999">
      <c r="B38" s="150">
        <f t="shared" si="11"/>
        <v>32</v>
      </c>
      <c r="C38" s="166" t="str">
        <f t="shared" si="5"/>
        <v>2021/11/18</v>
      </c>
      <c r="D38" s="167">
        <f t="shared" si="6"/>
        <v>1.2760000000000001E-2</v>
      </c>
      <c r="E38" s="168">
        <f t="shared" si="0"/>
        <v>1.7589999999999998E-2</v>
      </c>
      <c r="F38" s="168">
        <f t="shared" si="1"/>
        <v>1.9470000000000001E-2</v>
      </c>
      <c r="G38" s="168">
        <f t="shared" si="2"/>
        <v>2.137E-2</v>
      </c>
      <c r="H38" s="168">
        <f t="shared" si="3"/>
        <v>2.1569999999999999E-2</v>
      </c>
      <c r="I38" s="168">
        <f t="shared" si="7"/>
        <v>2.282E-2</v>
      </c>
      <c r="J38" s="168">
        <f t="shared" si="4"/>
        <v>2.3349999999999999E-2</v>
      </c>
      <c r="K38" s="168">
        <f t="shared" si="8"/>
        <v>1.9847142857142862E-2</v>
      </c>
      <c r="L38" s="169">
        <f t="shared" si="9"/>
        <v>0.99384791472923706</v>
      </c>
      <c r="M38" s="170">
        <f t="shared" si="10"/>
        <v>-6.1710873222665195E-3</v>
      </c>
      <c r="O38" s="171" t="s">
        <v>1588</v>
      </c>
      <c r="P38" s="171" t="s">
        <v>1560</v>
      </c>
      <c r="Q38" s="171" t="s">
        <v>556</v>
      </c>
      <c r="R38" s="171" t="s">
        <v>749</v>
      </c>
      <c r="S38" s="171" t="s">
        <v>751</v>
      </c>
      <c r="T38" s="171" t="s">
        <v>873</v>
      </c>
      <c r="U38" s="171" t="s">
        <v>1079</v>
      </c>
      <c r="V38" s="171" t="s">
        <v>1042</v>
      </c>
    </row>
    <row r="39" spans="2:22" ht="17.399999999999999">
      <c r="B39" s="150">
        <f t="shared" si="11"/>
        <v>33</v>
      </c>
      <c r="C39" s="166" t="str">
        <f t="shared" si="5"/>
        <v>2021/11/17</v>
      </c>
      <c r="D39" s="167">
        <f t="shared" si="6"/>
        <v>1.2829999999999999E-2</v>
      </c>
      <c r="E39" s="168">
        <f t="shared" si="0"/>
        <v>1.7809999999999999E-2</v>
      </c>
      <c r="F39" s="168">
        <f t="shared" si="1"/>
        <v>1.9650000000000001E-2</v>
      </c>
      <c r="G39" s="168">
        <f t="shared" si="2"/>
        <v>2.1499999999999998E-2</v>
      </c>
      <c r="H39" s="168">
        <f t="shared" si="3"/>
        <v>2.155E-2</v>
      </c>
      <c r="I39" s="168">
        <f t="shared" si="7"/>
        <v>2.2930000000000002E-2</v>
      </c>
      <c r="J39" s="168">
        <f t="shared" si="4"/>
        <v>2.3519999999999999E-2</v>
      </c>
      <c r="K39" s="168">
        <f t="shared" si="8"/>
        <v>1.9969999999999998E-2</v>
      </c>
      <c r="L39" s="169">
        <f t="shared" si="9"/>
        <v>1.0081494302610701</v>
      </c>
      <c r="M39" s="170">
        <f t="shared" si="10"/>
        <v>8.1164029686926192E-3</v>
      </c>
      <c r="O39" s="171" t="s">
        <v>1589</v>
      </c>
      <c r="P39" s="171" t="s">
        <v>1299</v>
      </c>
      <c r="Q39" s="171" t="s">
        <v>1370</v>
      </c>
      <c r="R39" s="171" t="s">
        <v>641</v>
      </c>
      <c r="S39" s="171" t="s">
        <v>985</v>
      </c>
      <c r="T39" s="171" t="s">
        <v>978</v>
      </c>
      <c r="U39" s="171" t="s">
        <v>1903</v>
      </c>
      <c r="V39" s="171" t="s">
        <v>1074</v>
      </c>
    </row>
    <row r="40" spans="2:22" ht="17.399999999999999">
      <c r="B40" s="150">
        <f t="shared" si="11"/>
        <v>34</v>
      </c>
      <c r="C40" s="166" t="str">
        <f t="shared" si="5"/>
        <v>2021/11/16</v>
      </c>
      <c r="D40" s="167">
        <f t="shared" si="6"/>
        <v>1.2920000000000001E-2</v>
      </c>
      <c r="E40" s="168">
        <f t="shared" si="0"/>
        <v>1.7739999999999999E-2</v>
      </c>
      <c r="F40" s="168">
        <f t="shared" si="1"/>
        <v>1.9550000000000001E-2</v>
      </c>
      <c r="G40" s="168">
        <f t="shared" si="2"/>
        <v>2.1219999999999999E-2</v>
      </c>
      <c r="H40" s="168">
        <f t="shared" si="3"/>
        <v>2.1349999999999997E-2</v>
      </c>
      <c r="I40" s="168">
        <f t="shared" si="7"/>
        <v>2.266E-2</v>
      </c>
      <c r="J40" s="168">
        <f t="shared" si="4"/>
        <v>2.3220000000000001E-2</v>
      </c>
      <c r="K40" s="168">
        <f t="shared" si="8"/>
        <v>1.9808571428571429E-2</v>
      </c>
      <c r="L40" s="169">
        <f t="shared" si="9"/>
        <v>1.0158986006300827</v>
      </c>
      <c r="M40" s="170">
        <f t="shared" si="10"/>
        <v>1.5773541646240206E-2</v>
      </c>
      <c r="O40" s="171" t="s">
        <v>1590</v>
      </c>
      <c r="P40" s="171" t="s">
        <v>1292</v>
      </c>
      <c r="Q40" s="171" t="s">
        <v>892</v>
      </c>
      <c r="R40" s="171" t="s">
        <v>752</v>
      </c>
      <c r="S40" s="171" t="s">
        <v>922</v>
      </c>
      <c r="T40" s="171" t="s">
        <v>974</v>
      </c>
      <c r="U40" s="171" t="s">
        <v>1046</v>
      </c>
      <c r="V40" s="171" t="s">
        <v>1020</v>
      </c>
    </row>
    <row r="41" spans="2:22" ht="17.399999999999999">
      <c r="B41" s="150">
        <f t="shared" si="11"/>
        <v>35</v>
      </c>
      <c r="C41" s="166" t="str">
        <f t="shared" si="5"/>
        <v>2021/11/15</v>
      </c>
      <c r="D41" s="167">
        <f t="shared" si="6"/>
        <v>1.2880000000000001E-2</v>
      </c>
      <c r="E41" s="168">
        <f t="shared" si="0"/>
        <v>1.7399999999999999E-2</v>
      </c>
      <c r="F41" s="168">
        <f t="shared" si="1"/>
        <v>1.9119999999999998E-2</v>
      </c>
      <c r="G41" s="168">
        <f t="shared" si="2"/>
        <v>2.0760000000000001E-2</v>
      </c>
      <c r="H41" s="168">
        <f t="shared" si="3"/>
        <v>2.1019999999999997E-2</v>
      </c>
      <c r="I41" s="168">
        <f t="shared" si="7"/>
        <v>2.2360000000000001E-2</v>
      </c>
      <c r="J41" s="168">
        <f t="shared" si="4"/>
        <v>2.2949999999999998E-2</v>
      </c>
      <c r="K41" s="168">
        <f t="shared" si="8"/>
        <v>1.9498571428571428E-2</v>
      </c>
      <c r="L41" s="169">
        <f t="shared" si="9"/>
        <v>0.97786215790227804</v>
      </c>
      <c r="M41" s="170">
        <f t="shared" si="10"/>
        <v>-2.2386561720901692E-2</v>
      </c>
      <c r="O41" s="171" t="s">
        <v>1591</v>
      </c>
      <c r="P41" s="171" t="s">
        <v>1310</v>
      </c>
      <c r="Q41" s="171" t="s">
        <v>594</v>
      </c>
      <c r="R41" s="171" t="s">
        <v>831</v>
      </c>
      <c r="S41" s="171" t="s">
        <v>1592</v>
      </c>
      <c r="T41" s="171" t="s">
        <v>743</v>
      </c>
      <c r="U41" s="171" t="s">
        <v>1045</v>
      </c>
      <c r="V41" s="171" t="s">
        <v>1008</v>
      </c>
    </row>
    <row r="42" spans="2:22" ht="17.399999999999999">
      <c r="B42" s="150">
        <f t="shared" si="11"/>
        <v>36</v>
      </c>
      <c r="C42" s="166" t="str">
        <f t="shared" si="5"/>
        <v>2021/11/12</v>
      </c>
      <c r="D42" s="167">
        <f t="shared" si="6"/>
        <v>1.299E-2</v>
      </c>
      <c r="E42" s="168">
        <f t="shared" si="0"/>
        <v>1.7610000000000001E-2</v>
      </c>
      <c r="F42" s="168">
        <f t="shared" si="1"/>
        <v>1.9599999999999999E-2</v>
      </c>
      <c r="G42" s="168">
        <f t="shared" si="2"/>
        <v>2.1349999999999997E-2</v>
      </c>
      <c r="H42" s="168">
        <f t="shared" si="3"/>
        <v>2.1600000000000001E-2</v>
      </c>
      <c r="I42" s="168">
        <f t="shared" si="7"/>
        <v>2.2930000000000002E-2</v>
      </c>
      <c r="J42" s="168">
        <f t="shared" si="4"/>
        <v>2.35E-2</v>
      </c>
      <c r="K42" s="168">
        <f t="shared" si="8"/>
        <v>1.9940000000000003E-2</v>
      </c>
      <c r="L42" s="169">
        <f t="shared" si="9"/>
        <v>1.0126233313987234</v>
      </c>
      <c r="M42" s="170">
        <f t="shared" si="10"/>
        <v>1.2544321369331637E-2</v>
      </c>
      <c r="O42" s="171" t="s">
        <v>1593</v>
      </c>
      <c r="P42" s="171" t="s">
        <v>1543</v>
      </c>
      <c r="Q42" s="171" t="s">
        <v>588</v>
      </c>
      <c r="R42" s="171" t="s">
        <v>626</v>
      </c>
      <c r="S42" s="171" t="s">
        <v>974</v>
      </c>
      <c r="T42" s="171" t="s">
        <v>874</v>
      </c>
      <c r="U42" s="171" t="s">
        <v>1903</v>
      </c>
      <c r="V42" s="171" t="s">
        <v>1041</v>
      </c>
    </row>
    <row r="43" spans="2:22" ht="17.399999999999999">
      <c r="B43" s="150">
        <f t="shared" si="11"/>
        <v>37</v>
      </c>
      <c r="C43" s="166" t="str">
        <f t="shared" si="5"/>
        <v>2021/11/11</v>
      </c>
      <c r="D43" s="167">
        <f t="shared" si="6"/>
        <v>1.299E-2</v>
      </c>
      <c r="E43" s="168">
        <f t="shared" si="0"/>
        <v>1.7319999999999999E-2</v>
      </c>
      <c r="F43" s="168">
        <f t="shared" si="1"/>
        <v>1.915E-2</v>
      </c>
      <c r="G43" s="168">
        <f t="shared" si="2"/>
        <v>2.085E-2</v>
      </c>
      <c r="H43" s="168">
        <f t="shared" si="3"/>
        <v>2.1299999999999999E-2</v>
      </c>
      <c r="I43" s="168">
        <f t="shared" si="7"/>
        <v>2.2759999999999999E-2</v>
      </c>
      <c r="J43" s="168">
        <f t="shared" si="4"/>
        <v>2.3470000000000001E-2</v>
      </c>
      <c r="K43" s="168">
        <f t="shared" si="8"/>
        <v>1.9691428571428572E-2</v>
      </c>
      <c r="L43" s="169">
        <f t="shared" si="9"/>
        <v>1.0110019069972127</v>
      </c>
      <c r="M43" s="170">
        <f t="shared" si="10"/>
        <v>1.0941826285034833E-2</v>
      </c>
      <c r="O43" s="171" t="s">
        <v>1594</v>
      </c>
      <c r="P43" s="171" t="s">
        <v>1543</v>
      </c>
      <c r="Q43" s="171" t="s">
        <v>521</v>
      </c>
      <c r="R43" s="171" t="s">
        <v>719</v>
      </c>
      <c r="S43" s="171" t="s">
        <v>744</v>
      </c>
      <c r="T43" s="171" t="s">
        <v>750</v>
      </c>
      <c r="U43" s="171" t="s">
        <v>1048</v>
      </c>
      <c r="V43" s="171" t="s">
        <v>1128</v>
      </c>
    </row>
    <row r="44" spans="2:22" ht="17.399999999999999">
      <c r="B44" s="150">
        <f t="shared" si="11"/>
        <v>38</v>
      </c>
      <c r="C44" s="166" t="str">
        <f t="shared" si="5"/>
        <v>2021/11/10</v>
      </c>
      <c r="D44" s="167">
        <f t="shared" si="6"/>
        <v>1.2960000000000001E-2</v>
      </c>
      <c r="E44" s="168">
        <f t="shared" si="0"/>
        <v>1.7180000000000001E-2</v>
      </c>
      <c r="F44" s="168">
        <f t="shared" si="1"/>
        <v>1.882E-2</v>
      </c>
      <c r="G44" s="168">
        <f t="shared" si="2"/>
        <v>2.0550000000000002E-2</v>
      </c>
      <c r="H44" s="168">
        <f t="shared" si="3"/>
        <v>2.1170000000000001E-2</v>
      </c>
      <c r="I44" s="168">
        <f t="shared" si="7"/>
        <v>2.249E-2</v>
      </c>
      <c r="J44" s="168">
        <f t="shared" si="4"/>
        <v>2.3170000000000003E-2</v>
      </c>
      <c r="K44" s="168">
        <f t="shared" si="8"/>
        <v>1.947714285714286E-2</v>
      </c>
      <c r="L44" s="169">
        <f t="shared" si="9"/>
        <v>1.0068680304261135</v>
      </c>
      <c r="M44" s="170">
        <f t="shared" si="10"/>
        <v>6.8445529399067369E-3</v>
      </c>
      <c r="O44" s="171" t="s">
        <v>1595</v>
      </c>
      <c r="P44" s="171" t="s">
        <v>1296</v>
      </c>
      <c r="Q44" s="171" t="s">
        <v>698</v>
      </c>
      <c r="R44" s="171" t="s">
        <v>601</v>
      </c>
      <c r="S44" s="171" t="s">
        <v>914</v>
      </c>
      <c r="T44" s="171" t="s">
        <v>950</v>
      </c>
      <c r="U44" s="171" t="s">
        <v>1904</v>
      </c>
      <c r="V44" s="171" t="s">
        <v>1054</v>
      </c>
    </row>
    <row r="45" spans="2:22" ht="17.399999999999999">
      <c r="B45" s="150">
        <f t="shared" si="11"/>
        <v>39</v>
      </c>
      <c r="C45" s="166" t="str">
        <f t="shared" si="5"/>
        <v>2021/11/09</v>
      </c>
      <c r="D45" s="167">
        <f t="shared" si="6"/>
        <v>1.2960000000000001E-2</v>
      </c>
      <c r="E45" s="168">
        <f t="shared" si="0"/>
        <v>1.7049999999999999E-2</v>
      </c>
      <c r="F45" s="168">
        <f t="shared" si="1"/>
        <v>1.8600000000000002E-2</v>
      </c>
      <c r="G45" s="168">
        <f t="shared" si="2"/>
        <v>2.0449999999999999E-2</v>
      </c>
      <c r="H45" s="168">
        <f t="shared" si="3"/>
        <v>2.1150000000000002E-2</v>
      </c>
      <c r="I45" s="168">
        <f t="shared" si="7"/>
        <v>2.23E-2</v>
      </c>
      <c r="J45" s="168">
        <f t="shared" si="4"/>
        <v>2.29E-2</v>
      </c>
      <c r="K45" s="168">
        <f t="shared" si="8"/>
        <v>1.9344285714285713E-2</v>
      </c>
      <c r="L45" s="169">
        <f t="shared" si="9"/>
        <v>0.98158753171438906</v>
      </c>
      <c r="M45" s="170">
        <f t="shared" si="10"/>
        <v>-1.8584087668562618E-2</v>
      </c>
      <c r="O45" s="171" t="s">
        <v>1596</v>
      </c>
      <c r="P45" s="171" t="s">
        <v>1296</v>
      </c>
      <c r="Q45" s="171" t="s">
        <v>569</v>
      </c>
      <c r="R45" s="171" t="s">
        <v>590</v>
      </c>
      <c r="S45" s="171" t="s">
        <v>735</v>
      </c>
      <c r="T45" s="171" t="s">
        <v>955</v>
      </c>
      <c r="U45" s="171" t="s">
        <v>1000</v>
      </c>
      <c r="V45" s="171" t="s">
        <v>960</v>
      </c>
    </row>
    <row r="46" spans="2:22" ht="17.399999999999999">
      <c r="B46" s="150">
        <f t="shared" si="11"/>
        <v>40</v>
      </c>
      <c r="C46" s="166" t="str">
        <f t="shared" si="5"/>
        <v>2021/11/08</v>
      </c>
      <c r="D46" s="167">
        <f t="shared" si="6"/>
        <v>1.329E-2</v>
      </c>
      <c r="E46" s="168">
        <f t="shared" si="0"/>
        <v>1.7330000000000002E-2</v>
      </c>
      <c r="F46" s="168">
        <f t="shared" si="1"/>
        <v>1.9019999999999999E-2</v>
      </c>
      <c r="G46" s="168">
        <f t="shared" si="2"/>
        <v>2.0799999999999999E-2</v>
      </c>
      <c r="H46" s="168">
        <f t="shared" si="3"/>
        <v>2.147E-2</v>
      </c>
      <c r="I46" s="168">
        <f t="shared" si="7"/>
        <v>2.2690000000000002E-2</v>
      </c>
      <c r="J46" s="168">
        <f t="shared" si="4"/>
        <v>2.3349999999999999E-2</v>
      </c>
      <c r="K46" s="168">
        <f t="shared" si="8"/>
        <v>1.9707142857142861E-2</v>
      </c>
      <c r="L46" s="169">
        <f t="shared" si="9"/>
        <v>0.98318010120447608</v>
      </c>
      <c r="M46" s="170">
        <f t="shared" si="10"/>
        <v>-1.6962959742609168E-2</v>
      </c>
      <c r="O46" s="171" t="s">
        <v>1597</v>
      </c>
      <c r="P46" s="171" t="s">
        <v>1359</v>
      </c>
      <c r="Q46" s="171" t="s">
        <v>669</v>
      </c>
      <c r="R46" s="171" t="s">
        <v>613</v>
      </c>
      <c r="S46" s="171" t="s">
        <v>740</v>
      </c>
      <c r="T46" s="171" t="s">
        <v>990</v>
      </c>
      <c r="U46" s="171" t="s">
        <v>1905</v>
      </c>
      <c r="V46" s="171" t="s">
        <v>1042</v>
      </c>
    </row>
    <row r="47" spans="2:22" ht="17.399999999999999">
      <c r="B47" s="150">
        <f t="shared" si="11"/>
        <v>41</v>
      </c>
      <c r="C47" s="166" t="str">
        <f t="shared" si="5"/>
        <v>2021/11/05</v>
      </c>
      <c r="D47" s="167">
        <f t="shared" si="6"/>
        <v>1.379E-2</v>
      </c>
      <c r="E47" s="168">
        <f t="shared" si="0"/>
        <v>1.7659999999999999E-2</v>
      </c>
      <c r="F47" s="168">
        <f t="shared" si="1"/>
        <v>1.9599999999999999E-2</v>
      </c>
      <c r="G47" s="168">
        <f t="shared" si="2"/>
        <v>2.1150000000000002E-2</v>
      </c>
      <c r="H47" s="168">
        <f t="shared" si="3"/>
        <v>2.1760000000000002E-2</v>
      </c>
      <c r="I47" s="168">
        <f t="shared" si="7"/>
        <v>2.2850000000000002E-2</v>
      </c>
      <c r="J47" s="168">
        <f t="shared" si="4"/>
        <v>2.35E-2</v>
      </c>
      <c r="K47" s="168">
        <f t="shared" si="8"/>
        <v>2.0044285714285712E-2</v>
      </c>
      <c r="L47" s="169">
        <f t="shared" si="9"/>
        <v>0.97275374376039925</v>
      </c>
      <c r="M47" s="170">
        <f t="shared" si="10"/>
        <v>-2.7624318489157387E-2</v>
      </c>
      <c r="O47" s="171" t="s">
        <v>1598</v>
      </c>
      <c r="P47" s="171" t="s">
        <v>1275</v>
      </c>
      <c r="Q47" s="171" t="s">
        <v>665</v>
      </c>
      <c r="R47" s="171" t="s">
        <v>626</v>
      </c>
      <c r="S47" s="171" t="s">
        <v>955</v>
      </c>
      <c r="T47" s="171" t="s">
        <v>1906</v>
      </c>
      <c r="U47" s="171" t="s">
        <v>966</v>
      </c>
      <c r="V47" s="171" t="s">
        <v>1041</v>
      </c>
    </row>
    <row r="48" spans="2:22" ht="17.399999999999999">
      <c r="B48" s="150">
        <f t="shared" si="11"/>
        <v>42</v>
      </c>
      <c r="C48" s="166" t="str">
        <f t="shared" si="5"/>
        <v>2021/11/04</v>
      </c>
      <c r="D48" s="167">
        <f t="shared" si="6"/>
        <v>1.4150000000000001E-2</v>
      </c>
      <c r="E48" s="168">
        <f t="shared" si="0"/>
        <v>1.7979999999999999E-2</v>
      </c>
      <c r="F48" s="168">
        <f t="shared" si="1"/>
        <v>2.017E-2</v>
      </c>
      <c r="G48" s="168">
        <f t="shared" si="2"/>
        <v>2.18E-2</v>
      </c>
      <c r="H48" s="168">
        <f t="shared" si="3"/>
        <v>2.247E-2</v>
      </c>
      <c r="I48" s="168">
        <f t="shared" si="7"/>
        <v>2.3519999999999999E-2</v>
      </c>
      <c r="J48" s="168">
        <f t="shared" si="4"/>
        <v>2.4150000000000001E-2</v>
      </c>
      <c r="K48" s="168">
        <f t="shared" si="8"/>
        <v>2.0605714285714286E-2</v>
      </c>
      <c r="L48" s="169">
        <f t="shared" si="9"/>
        <v>0.98423746161719561</v>
      </c>
      <c r="M48" s="170">
        <f t="shared" si="10"/>
        <v>-1.5888088261839493E-2</v>
      </c>
      <c r="O48" s="171" t="s">
        <v>1599</v>
      </c>
      <c r="P48" s="171" t="s">
        <v>352</v>
      </c>
      <c r="Q48" s="171" t="s">
        <v>840</v>
      </c>
      <c r="R48" s="171" t="s">
        <v>899</v>
      </c>
      <c r="S48" s="171" t="s">
        <v>1105</v>
      </c>
      <c r="T48" s="171" t="s">
        <v>954</v>
      </c>
      <c r="U48" s="171" t="s">
        <v>1074</v>
      </c>
      <c r="V48" s="171" t="s">
        <v>1907</v>
      </c>
    </row>
    <row r="49" spans="2:22" ht="17.399999999999999">
      <c r="B49" s="150">
        <f t="shared" si="11"/>
        <v>43</v>
      </c>
      <c r="C49" s="166" t="str">
        <f t="shared" si="5"/>
        <v>2021/11/03</v>
      </c>
      <c r="D49" s="167">
        <f t="shared" si="6"/>
        <v>1.417E-2</v>
      </c>
      <c r="E49" s="168">
        <f t="shared" si="0"/>
        <v>1.7989999999999999E-2</v>
      </c>
      <c r="F49" s="168">
        <f t="shared" si="1"/>
        <v>2.0369999999999999E-2</v>
      </c>
      <c r="G49" s="168">
        <f t="shared" si="2"/>
        <v>2.2250000000000002E-2</v>
      </c>
      <c r="H49" s="168">
        <f t="shared" si="3"/>
        <v>2.2949999999999998E-2</v>
      </c>
      <c r="I49" s="168">
        <f t="shared" si="7"/>
        <v>2.4070000000000001E-2</v>
      </c>
      <c r="J49" s="168">
        <f t="shared" si="4"/>
        <v>2.4750000000000001E-2</v>
      </c>
      <c r="K49" s="168">
        <f t="shared" si="8"/>
        <v>2.0935714285714283E-2</v>
      </c>
      <c r="L49" s="169">
        <f t="shared" si="9"/>
        <v>1.0008878568501569</v>
      </c>
      <c r="M49" s="170">
        <f t="shared" si="10"/>
        <v>8.8746293840464652E-4</v>
      </c>
      <c r="O49" s="171" t="s">
        <v>1600</v>
      </c>
      <c r="P49" s="171" t="s">
        <v>428</v>
      </c>
      <c r="Q49" s="171" t="s">
        <v>1375</v>
      </c>
      <c r="R49" s="171" t="s">
        <v>722</v>
      </c>
      <c r="S49" s="171" t="s">
        <v>937</v>
      </c>
      <c r="T49" s="171" t="s">
        <v>1008</v>
      </c>
      <c r="U49" s="171" t="s">
        <v>1025</v>
      </c>
      <c r="V49" s="171" t="s">
        <v>1908</v>
      </c>
    </row>
    <row r="50" spans="2:22" ht="17.399999999999999">
      <c r="B50" s="150">
        <f t="shared" si="11"/>
        <v>44</v>
      </c>
      <c r="C50" s="166" t="str">
        <f t="shared" si="5"/>
        <v>2021/11/02</v>
      </c>
      <c r="D50" s="167">
        <f t="shared" si="6"/>
        <v>1.436E-2</v>
      </c>
      <c r="E50" s="168">
        <f t="shared" si="0"/>
        <v>1.7829999999999999E-2</v>
      </c>
      <c r="F50" s="168">
        <f t="shared" si="1"/>
        <v>2.0320000000000001E-2</v>
      </c>
      <c r="G50" s="168">
        <f t="shared" si="2"/>
        <v>2.2290000000000001E-2</v>
      </c>
      <c r="H50" s="168">
        <f t="shared" si="3"/>
        <v>2.3E-2</v>
      </c>
      <c r="I50" s="168">
        <f t="shared" si="7"/>
        <v>2.4E-2</v>
      </c>
      <c r="J50" s="168">
        <f t="shared" si="4"/>
        <v>2.4620000000000003E-2</v>
      </c>
      <c r="K50" s="168">
        <f t="shared" si="8"/>
        <v>2.0917142857142856E-2</v>
      </c>
      <c r="L50" s="169">
        <f t="shared" si="9"/>
        <v>0.967938123884445</v>
      </c>
      <c r="M50" s="170">
        <f t="shared" si="10"/>
        <v>-3.2587115355611325E-2</v>
      </c>
      <c r="O50" s="171" t="s">
        <v>1601</v>
      </c>
      <c r="P50" s="171" t="s">
        <v>425</v>
      </c>
      <c r="Q50" s="171" t="s">
        <v>869</v>
      </c>
      <c r="R50" s="171" t="s">
        <v>728</v>
      </c>
      <c r="S50" s="171" t="s">
        <v>1602</v>
      </c>
      <c r="T50" s="171" t="s">
        <v>940</v>
      </c>
      <c r="U50" s="171" t="s">
        <v>1138</v>
      </c>
      <c r="V50" s="171" t="s">
        <v>1067</v>
      </c>
    </row>
    <row r="51" spans="2:22" ht="17.399999999999999">
      <c r="B51" s="150">
        <f t="shared" si="11"/>
        <v>45</v>
      </c>
      <c r="C51" s="166" t="str">
        <f t="shared" si="5"/>
        <v>2021/11/01</v>
      </c>
      <c r="D51" s="167">
        <f t="shared" si="6"/>
        <v>1.4879999999999999E-2</v>
      </c>
      <c r="E51" s="168">
        <f t="shared" si="0"/>
        <v>1.8530000000000001E-2</v>
      </c>
      <c r="F51" s="168">
        <f t="shared" si="1"/>
        <v>2.1150000000000002E-2</v>
      </c>
      <c r="G51" s="168">
        <f t="shared" si="2"/>
        <v>2.3199999999999998E-2</v>
      </c>
      <c r="H51" s="168">
        <f t="shared" si="3"/>
        <v>2.3799999999999998E-2</v>
      </c>
      <c r="I51" s="168">
        <f t="shared" si="7"/>
        <v>2.461E-2</v>
      </c>
      <c r="J51" s="168">
        <f t="shared" si="4"/>
        <v>2.5099999999999997E-2</v>
      </c>
      <c r="K51" s="168">
        <f t="shared" si="8"/>
        <v>2.1610000000000001E-2</v>
      </c>
      <c r="L51" s="169">
        <f t="shared" si="9"/>
        <v>0.99082989454378734</v>
      </c>
      <c r="M51" s="170">
        <f t="shared" si="10"/>
        <v>-9.2124096947429988E-3</v>
      </c>
      <c r="O51" s="171" t="s">
        <v>1603</v>
      </c>
      <c r="P51" s="171" t="s">
        <v>456</v>
      </c>
      <c r="Q51" s="171" t="s">
        <v>1604</v>
      </c>
      <c r="R51" s="171" t="s">
        <v>955</v>
      </c>
      <c r="S51" s="171" t="s">
        <v>1055</v>
      </c>
      <c r="T51" s="171" t="s">
        <v>1149</v>
      </c>
      <c r="U51" s="171" t="s">
        <v>1909</v>
      </c>
      <c r="V51" s="171" t="s">
        <v>1088</v>
      </c>
    </row>
    <row r="52" spans="2:22" ht="17.399999999999999">
      <c r="B52" s="150">
        <f t="shared" si="11"/>
        <v>46</v>
      </c>
      <c r="C52" s="166" t="str">
        <f t="shared" si="5"/>
        <v>2021/10/29</v>
      </c>
      <c r="D52" s="167">
        <f t="shared" si="6"/>
        <v>1.4879999999999999E-2</v>
      </c>
      <c r="E52" s="168">
        <f t="shared" si="0"/>
        <v>1.8360000000000001E-2</v>
      </c>
      <c r="F52" s="168">
        <f t="shared" si="1"/>
        <v>2.1070000000000002E-2</v>
      </c>
      <c r="G52" s="168">
        <f t="shared" si="2"/>
        <v>2.3380000000000001E-2</v>
      </c>
      <c r="H52" s="168">
        <f t="shared" si="3"/>
        <v>2.4249999999999997E-2</v>
      </c>
      <c r="I52" s="168">
        <f t="shared" si="7"/>
        <v>2.511E-2</v>
      </c>
      <c r="J52" s="168">
        <f t="shared" si="4"/>
        <v>2.5619999999999997E-2</v>
      </c>
      <c r="K52" s="168">
        <f t="shared" si="8"/>
        <v>2.181E-2</v>
      </c>
      <c r="L52" s="169">
        <f t="shared" si="9"/>
        <v>1.0516635668526553</v>
      </c>
      <c r="M52" s="170">
        <f t="shared" si="10"/>
        <v>5.0373259795513894E-2</v>
      </c>
      <c r="O52" s="171" t="s">
        <v>1605</v>
      </c>
      <c r="P52" s="171" t="s">
        <v>456</v>
      </c>
      <c r="Q52" s="171" t="s">
        <v>1373</v>
      </c>
      <c r="R52" s="171" t="s">
        <v>944</v>
      </c>
      <c r="S52" s="171" t="s">
        <v>1606</v>
      </c>
      <c r="T52" s="171" t="s">
        <v>1032</v>
      </c>
      <c r="U52" s="171" t="s">
        <v>1910</v>
      </c>
      <c r="V52" s="171" t="s">
        <v>1911</v>
      </c>
    </row>
    <row r="53" spans="2:22" ht="17.399999999999999">
      <c r="B53" s="150">
        <f t="shared" si="11"/>
        <v>47</v>
      </c>
      <c r="C53" s="166" t="str">
        <f t="shared" si="5"/>
        <v>2021/10/28</v>
      </c>
      <c r="D53" s="167">
        <f t="shared" si="6"/>
        <v>1.3879999999999998E-2</v>
      </c>
      <c r="E53" s="168">
        <f t="shared" si="0"/>
        <v>1.772E-2</v>
      </c>
      <c r="F53" s="168">
        <f t="shared" si="1"/>
        <v>2.035E-2</v>
      </c>
      <c r="G53" s="168">
        <f t="shared" si="2"/>
        <v>2.2320000000000003E-2</v>
      </c>
      <c r="H53" s="168">
        <f t="shared" si="3"/>
        <v>2.2930000000000002E-2</v>
      </c>
      <c r="I53" s="168">
        <f t="shared" si="7"/>
        <v>2.3769999999999999E-2</v>
      </c>
      <c r="J53" s="168">
        <f t="shared" si="4"/>
        <v>2.4199999999999999E-2</v>
      </c>
      <c r="K53" s="168">
        <f t="shared" si="8"/>
        <v>2.0738571428571433E-2</v>
      </c>
      <c r="L53" s="169">
        <f t="shared" si="9"/>
        <v>0.97849824750606651</v>
      </c>
      <c r="M53" s="170">
        <f t="shared" si="10"/>
        <v>-2.1736283148052989E-2</v>
      </c>
      <c r="O53" s="171" t="s">
        <v>1607</v>
      </c>
      <c r="P53" s="171" t="s">
        <v>1274</v>
      </c>
      <c r="Q53" s="171" t="s">
        <v>674</v>
      </c>
      <c r="R53" s="171" t="s">
        <v>725</v>
      </c>
      <c r="S53" s="171" t="s">
        <v>1104</v>
      </c>
      <c r="T53" s="171" t="s">
        <v>1903</v>
      </c>
      <c r="U53" s="171" t="s">
        <v>1141</v>
      </c>
      <c r="V53" s="171" t="s">
        <v>1029</v>
      </c>
    </row>
    <row r="54" spans="2:22" ht="17.399999999999999">
      <c r="B54" s="150">
        <f t="shared" si="11"/>
        <v>48</v>
      </c>
      <c r="C54" s="166" t="str">
        <f t="shared" si="5"/>
        <v>2021/10/27</v>
      </c>
      <c r="D54" s="167">
        <f t="shared" si="6"/>
        <v>1.3349999999999999E-2</v>
      </c>
      <c r="E54" s="168">
        <f t="shared" si="0"/>
        <v>1.7920000000000002E-2</v>
      </c>
      <c r="F54" s="168">
        <f t="shared" si="1"/>
        <v>2.0670000000000001E-2</v>
      </c>
      <c r="G54" s="168">
        <f t="shared" si="2"/>
        <v>2.3E-2</v>
      </c>
      <c r="H54" s="168">
        <f t="shared" si="3"/>
        <v>2.3709999999999998E-2</v>
      </c>
      <c r="I54" s="168">
        <f t="shared" si="7"/>
        <v>2.461E-2</v>
      </c>
      <c r="J54" s="168">
        <f t="shared" si="4"/>
        <v>2.5099999999999997E-2</v>
      </c>
      <c r="K54" s="168">
        <f t="shared" si="8"/>
        <v>2.1194285714285714E-2</v>
      </c>
      <c r="L54" s="169">
        <f t="shared" si="9"/>
        <v>1.0479621388712297</v>
      </c>
      <c r="M54" s="170">
        <f t="shared" si="10"/>
        <v>4.6847458214984129E-2</v>
      </c>
      <c r="O54" s="171" t="s">
        <v>1608</v>
      </c>
      <c r="P54" s="171" t="s">
        <v>344</v>
      </c>
      <c r="Q54" s="171" t="s">
        <v>541</v>
      </c>
      <c r="R54" s="171" t="s">
        <v>906</v>
      </c>
      <c r="S54" s="171" t="s">
        <v>940</v>
      </c>
      <c r="T54" s="171" t="s">
        <v>1912</v>
      </c>
      <c r="U54" s="171" t="s">
        <v>1909</v>
      </c>
      <c r="V54" s="171" t="s">
        <v>1088</v>
      </c>
    </row>
    <row r="55" spans="2:22" ht="17.399999999999999">
      <c r="B55" s="150">
        <f t="shared" si="11"/>
        <v>49</v>
      </c>
      <c r="C55" s="166" t="str">
        <f t="shared" si="5"/>
        <v>2021/10/26</v>
      </c>
      <c r="D55" s="167">
        <f t="shared" si="6"/>
        <v>1.2430000000000002E-2</v>
      </c>
      <c r="E55" s="168">
        <f t="shared" si="0"/>
        <v>1.67E-2</v>
      </c>
      <c r="F55" s="168">
        <f t="shared" si="1"/>
        <v>1.942E-2</v>
      </c>
      <c r="G55" s="168">
        <f t="shared" si="2"/>
        <v>2.2000000000000002E-2</v>
      </c>
      <c r="H55" s="168">
        <f t="shared" si="3"/>
        <v>2.2599999999999999E-2</v>
      </c>
      <c r="I55" s="168">
        <f t="shared" si="7"/>
        <v>2.3820000000000001E-2</v>
      </c>
      <c r="J55" s="168">
        <f t="shared" si="4"/>
        <v>2.46E-2</v>
      </c>
      <c r="K55" s="168">
        <f t="shared" si="8"/>
        <v>2.0224285714285715E-2</v>
      </c>
      <c r="L55" s="169">
        <f t="shared" si="9"/>
        <v>1.0064695009242146</v>
      </c>
      <c r="M55" s="170">
        <f t="shared" si="10"/>
        <v>6.4486635265338316E-3</v>
      </c>
      <c r="O55" s="171" t="s">
        <v>1609</v>
      </c>
      <c r="P55" s="171" t="s">
        <v>1323</v>
      </c>
      <c r="Q55" s="171" t="s">
        <v>474</v>
      </c>
      <c r="R55" s="171" t="s">
        <v>582</v>
      </c>
      <c r="S55" s="171" t="s">
        <v>1148</v>
      </c>
      <c r="T55" s="171" t="s">
        <v>1095</v>
      </c>
      <c r="U55" s="171" t="s">
        <v>1039</v>
      </c>
      <c r="V55" s="171" t="s">
        <v>1135</v>
      </c>
    </row>
    <row r="56" spans="2:22" ht="17.399999999999999">
      <c r="B56" s="150">
        <f t="shared" si="11"/>
        <v>50</v>
      </c>
      <c r="C56" s="166" t="str">
        <f t="shared" si="5"/>
        <v>2021/10/25</v>
      </c>
      <c r="D56" s="167">
        <f t="shared" si="6"/>
        <v>1.2030000000000001E-2</v>
      </c>
      <c r="E56" s="168">
        <f t="shared" si="0"/>
        <v>1.661E-2</v>
      </c>
      <c r="F56" s="168">
        <f t="shared" si="1"/>
        <v>1.9299999999999998E-2</v>
      </c>
      <c r="G56" s="168">
        <f t="shared" si="2"/>
        <v>2.1899999999999999E-2</v>
      </c>
      <c r="H56" s="168">
        <f t="shared" si="3"/>
        <v>2.2499999999999999E-2</v>
      </c>
      <c r="I56" s="168">
        <f t="shared" si="7"/>
        <v>2.375E-2</v>
      </c>
      <c r="J56" s="168">
        <f t="shared" si="4"/>
        <v>2.4569999999999998E-2</v>
      </c>
      <c r="K56" s="168">
        <f t="shared" si="8"/>
        <v>2.0094285714285714E-2</v>
      </c>
      <c r="L56" s="169">
        <f t="shared" si="9"/>
        <v>1.0158890654340604</v>
      </c>
      <c r="M56" s="170">
        <f t="shared" si="10"/>
        <v>1.5764155629992893E-2</v>
      </c>
      <c r="O56" s="171" t="s">
        <v>1610</v>
      </c>
      <c r="P56" s="171" t="s">
        <v>1520</v>
      </c>
      <c r="Q56" s="171" t="s">
        <v>1365</v>
      </c>
      <c r="R56" s="171" t="s">
        <v>579</v>
      </c>
      <c r="S56" s="171" t="s">
        <v>1014</v>
      </c>
      <c r="T56" s="171" t="s">
        <v>995</v>
      </c>
      <c r="U56" s="171" t="s">
        <v>1913</v>
      </c>
      <c r="V56" s="171" t="s">
        <v>1097</v>
      </c>
    </row>
    <row r="57" spans="2:22" ht="17.399999999999999">
      <c r="B57" s="150">
        <f t="shared" si="11"/>
        <v>51</v>
      </c>
      <c r="C57" s="166" t="str">
        <f t="shared" si="5"/>
        <v>2021/10/22</v>
      </c>
      <c r="D57" s="167">
        <f t="shared" si="6"/>
        <v>1.1890000000000001E-2</v>
      </c>
      <c r="E57" s="168">
        <f t="shared" si="0"/>
        <v>1.6399999999999998E-2</v>
      </c>
      <c r="F57" s="168">
        <f t="shared" si="1"/>
        <v>1.9E-2</v>
      </c>
      <c r="G57" s="168">
        <f t="shared" si="2"/>
        <v>2.162E-2</v>
      </c>
      <c r="H57" s="168">
        <f t="shared" si="3"/>
        <v>2.215E-2</v>
      </c>
      <c r="I57" s="168">
        <f t="shared" si="7"/>
        <v>2.3330000000000004E-2</v>
      </c>
      <c r="J57" s="168">
        <f t="shared" si="4"/>
        <v>2.4070000000000001E-2</v>
      </c>
      <c r="K57" s="168">
        <f t="shared" si="8"/>
        <v>1.9779999999999999E-2</v>
      </c>
      <c r="L57" s="169">
        <f t="shared" si="9"/>
        <v>1.0212420711019323</v>
      </c>
      <c r="M57" s="170">
        <f t="shared" si="10"/>
        <v>2.1019603247059697E-2</v>
      </c>
      <c r="O57" s="171" t="s">
        <v>1611</v>
      </c>
      <c r="P57" s="171" t="s">
        <v>1612</v>
      </c>
      <c r="Q57" s="171" t="s">
        <v>479</v>
      </c>
      <c r="R57" s="171" t="s">
        <v>614</v>
      </c>
      <c r="S57" s="171" t="s">
        <v>979</v>
      </c>
      <c r="T57" s="171" t="s">
        <v>925</v>
      </c>
      <c r="U57" s="171" t="s">
        <v>1118</v>
      </c>
      <c r="V57" s="171" t="s">
        <v>1025</v>
      </c>
    </row>
    <row r="58" spans="2:22" ht="17.399999999999999">
      <c r="B58" s="150">
        <f t="shared" si="11"/>
        <v>52</v>
      </c>
      <c r="C58" s="166" t="str">
        <f t="shared" si="5"/>
        <v>2021/10/21</v>
      </c>
      <c r="D58" s="167">
        <f t="shared" si="6"/>
        <v>1.153E-2</v>
      </c>
      <c r="E58" s="168">
        <f t="shared" si="0"/>
        <v>1.5980000000000001E-2</v>
      </c>
      <c r="F58" s="168">
        <f t="shared" si="1"/>
        <v>1.8420000000000002E-2</v>
      </c>
      <c r="G58" s="168">
        <f t="shared" si="2"/>
        <v>2.1070000000000002E-2</v>
      </c>
      <c r="H58" s="168">
        <f t="shared" si="3"/>
        <v>2.1649999999999999E-2</v>
      </c>
      <c r="I58" s="168">
        <f t="shared" si="7"/>
        <v>2.3019999999999999E-2</v>
      </c>
      <c r="J58" s="168">
        <f t="shared" si="4"/>
        <v>2.3910000000000001E-2</v>
      </c>
      <c r="K58" s="168">
        <f t="shared" si="8"/>
        <v>1.9368571428571429E-2</v>
      </c>
      <c r="L58" s="169">
        <f t="shared" si="9"/>
        <v>1.0000737626318508</v>
      </c>
      <c r="M58" s="170">
        <f t="shared" si="10"/>
        <v>7.3759911521613977E-5</v>
      </c>
      <c r="O58" s="171" t="s">
        <v>1613</v>
      </c>
      <c r="P58" s="171" t="s">
        <v>1523</v>
      </c>
      <c r="Q58" s="171" t="s">
        <v>704</v>
      </c>
      <c r="R58" s="171" t="s">
        <v>660</v>
      </c>
      <c r="S58" s="171" t="s">
        <v>944</v>
      </c>
      <c r="T58" s="171" t="s">
        <v>1152</v>
      </c>
      <c r="U58" s="171" t="s">
        <v>964</v>
      </c>
      <c r="V58" s="171" t="s">
        <v>1131</v>
      </c>
    </row>
    <row r="59" spans="2:22" ht="17.399999999999999">
      <c r="B59" s="150">
        <f t="shared" si="11"/>
        <v>53</v>
      </c>
      <c r="C59" s="166" t="str">
        <f t="shared" si="5"/>
        <v>2021/10/20</v>
      </c>
      <c r="D59" s="167">
        <f t="shared" si="6"/>
        <v>1.141E-2</v>
      </c>
      <c r="E59" s="168">
        <f t="shared" si="0"/>
        <v>1.617E-2</v>
      </c>
      <c r="F59" s="168">
        <f t="shared" si="1"/>
        <v>1.847E-2</v>
      </c>
      <c r="G59" s="168">
        <f t="shared" si="2"/>
        <v>2.0959999999999999E-2</v>
      </c>
      <c r="H59" s="168">
        <f t="shared" si="3"/>
        <v>2.155E-2</v>
      </c>
      <c r="I59" s="168">
        <f t="shared" si="7"/>
        <v>2.3039999999999998E-2</v>
      </c>
      <c r="J59" s="168">
        <f t="shared" si="4"/>
        <v>2.3969999999999998E-2</v>
      </c>
      <c r="K59" s="168">
        <f t="shared" si="8"/>
        <v>1.9367142857142857E-2</v>
      </c>
      <c r="L59" s="169">
        <f t="shared" si="9"/>
        <v>1.004445432318293</v>
      </c>
      <c r="M59" s="170">
        <f t="shared" si="10"/>
        <v>4.4355805701074141E-3</v>
      </c>
      <c r="O59" s="171" t="s">
        <v>1614</v>
      </c>
      <c r="P59" s="171" t="s">
        <v>1615</v>
      </c>
      <c r="Q59" s="171" t="s">
        <v>481</v>
      </c>
      <c r="R59" s="171" t="s">
        <v>578</v>
      </c>
      <c r="S59" s="171" t="s">
        <v>1616</v>
      </c>
      <c r="T59" s="171" t="s">
        <v>978</v>
      </c>
      <c r="U59" s="171" t="s">
        <v>1914</v>
      </c>
      <c r="V59" s="171" t="s">
        <v>1137</v>
      </c>
    </row>
    <row r="60" spans="2:22" ht="17.399999999999999">
      <c r="B60" s="150">
        <f t="shared" si="11"/>
        <v>54</v>
      </c>
      <c r="C60" s="166" t="str">
        <f t="shared" si="5"/>
        <v>2021/10/19</v>
      </c>
      <c r="D60" s="167">
        <f t="shared" si="6"/>
        <v>1.1509999999999999E-2</v>
      </c>
      <c r="E60" s="168">
        <f t="shared" si="0"/>
        <v>1.634E-2</v>
      </c>
      <c r="F60" s="168">
        <f t="shared" si="1"/>
        <v>1.8530000000000001E-2</v>
      </c>
      <c r="G60" s="168">
        <f t="shared" si="2"/>
        <v>2.0799999999999999E-2</v>
      </c>
      <c r="H60" s="168">
        <f t="shared" si="3"/>
        <v>2.1299999999999999E-2</v>
      </c>
      <c r="I60" s="168">
        <f t="shared" si="7"/>
        <v>2.2789999999999998E-2</v>
      </c>
      <c r="J60" s="168">
        <f t="shared" si="4"/>
        <v>2.3700000000000002E-2</v>
      </c>
      <c r="K60" s="168">
        <f t="shared" si="8"/>
        <v>1.9281428571428571E-2</v>
      </c>
      <c r="L60" s="169">
        <f t="shared" si="9"/>
        <v>0.98439209393917282</v>
      </c>
      <c r="M60" s="170">
        <f t="shared" si="10"/>
        <v>-1.5730991847373109E-2</v>
      </c>
      <c r="O60" s="171" t="s">
        <v>1617</v>
      </c>
      <c r="P60" s="171" t="s">
        <v>1534</v>
      </c>
      <c r="Q60" s="171" t="s">
        <v>632</v>
      </c>
      <c r="R60" s="171" t="s">
        <v>1604</v>
      </c>
      <c r="S60" s="171" t="s">
        <v>740</v>
      </c>
      <c r="T60" s="171" t="s">
        <v>750</v>
      </c>
      <c r="U60" s="171" t="s">
        <v>1050</v>
      </c>
      <c r="V60" s="171" t="s">
        <v>1044</v>
      </c>
    </row>
    <row r="61" spans="2:22" ht="17.399999999999999">
      <c r="B61" s="150">
        <f t="shared" si="11"/>
        <v>55</v>
      </c>
      <c r="C61" s="166" t="str">
        <f t="shared" si="5"/>
        <v>2021/10/18</v>
      </c>
      <c r="D61" s="167">
        <f t="shared" si="6"/>
        <v>1.1610000000000001E-2</v>
      </c>
      <c r="E61" s="168">
        <f t="shared" si="0"/>
        <v>1.668E-2</v>
      </c>
      <c r="F61" s="168">
        <f t="shared" si="1"/>
        <v>1.8799999999999997E-2</v>
      </c>
      <c r="G61" s="168">
        <f t="shared" si="2"/>
        <v>2.1150000000000002E-2</v>
      </c>
      <c r="H61" s="168">
        <f t="shared" si="3"/>
        <v>2.1720000000000003E-2</v>
      </c>
      <c r="I61" s="168">
        <f t="shared" si="7"/>
        <v>2.3130000000000001E-2</v>
      </c>
      <c r="J61" s="168">
        <f t="shared" si="4"/>
        <v>2.402E-2</v>
      </c>
      <c r="K61" s="168">
        <f t="shared" si="8"/>
        <v>1.9587142857142859E-2</v>
      </c>
      <c r="L61" s="169">
        <f t="shared" si="9"/>
        <v>1.0315227204333435</v>
      </c>
      <c r="M61" s="170">
        <f t="shared" si="10"/>
        <v>3.1036079882170192E-2</v>
      </c>
      <c r="O61" s="171" t="s">
        <v>1618</v>
      </c>
      <c r="P61" s="171" t="s">
        <v>1530</v>
      </c>
      <c r="Q61" s="171" t="s">
        <v>1364</v>
      </c>
      <c r="R61" s="171" t="s">
        <v>709</v>
      </c>
      <c r="S61" s="171" t="s">
        <v>955</v>
      </c>
      <c r="T61" s="171" t="s">
        <v>1887</v>
      </c>
      <c r="U61" s="171" t="s">
        <v>1915</v>
      </c>
      <c r="V61" s="171" t="s">
        <v>1031</v>
      </c>
    </row>
    <row r="62" spans="2:22" ht="17.399999999999999">
      <c r="B62" s="150">
        <f t="shared" si="11"/>
        <v>56</v>
      </c>
      <c r="C62" s="166" t="str">
        <f t="shared" si="5"/>
        <v>2021/10/15</v>
      </c>
      <c r="D62" s="167">
        <f t="shared" si="6"/>
        <v>1.1319999999999998E-2</v>
      </c>
      <c r="E62" s="168">
        <f t="shared" si="0"/>
        <v>1.609E-2</v>
      </c>
      <c r="F62" s="168">
        <f t="shared" si="1"/>
        <v>1.7920000000000002E-2</v>
      </c>
      <c r="G62" s="168">
        <f t="shared" si="2"/>
        <v>2.035E-2</v>
      </c>
      <c r="H62" s="168">
        <f t="shared" si="3"/>
        <v>2.1049999999999999E-2</v>
      </c>
      <c r="I62" s="168">
        <f t="shared" si="7"/>
        <v>2.2579999999999999E-2</v>
      </c>
      <c r="J62" s="168">
        <f t="shared" si="4"/>
        <v>2.3610000000000003E-2</v>
      </c>
      <c r="K62" s="168">
        <f t="shared" si="8"/>
        <v>1.8988571428571428E-2</v>
      </c>
      <c r="L62" s="169">
        <f t="shared" si="9"/>
        <v>0.99692492312307812</v>
      </c>
      <c r="M62" s="170">
        <f t="shared" si="10"/>
        <v>-3.0798146409735118E-3</v>
      </c>
      <c r="O62" s="171" t="s">
        <v>1619</v>
      </c>
      <c r="P62" s="171" t="s">
        <v>1331</v>
      </c>
      <c r="Q62" s="171" t="s">
        <v>702</v>
      </c>
      <c r="R62" s="171" t="s">
        <v>541</v>
      </c>
      <c r="S62" s="171" t="s">
        <v>725</v>
      </c>
      <c r="T62" s="171" t="s">
        <v>924</v>
      </c>
      <c r="U62" s="171" t="s">
        <v>1916</v>
      </c>
      <c r="V62" s="171" t="s">
        <v>1917</v>
      </c>
    </row>
    <row r="63" spans="2:22" ht="17.399999999999999">
      <c r="B63" s="150">
        <f t="shared" si="11"/>
        <v>57</v>
      </c>
      <c r="C63" s="166" t="str">
        <f t="shared" si="5"/>
        <v>2021/10/14</v>
      </c>
      <c r="D63" s="167">
        <f t="shared" si="6"/>
        <v>1.133E-2</v>
      </c>
      <c r="E63" s="168">
        <f t="shared" si="0"/>
        <v>1.6369999999999999E-2</v>
      </c>
      <c r="F63" s="168">
        <f t="shared" si="1"/>
        <v>1.8120000000000001E-2</v>
      </c>
      <c r="G63" s="168">
        <f t="shared" si="2"/>
        <v>2.0499999999999997E-2</v>
      </c>
      <c r="H63" s="168">
        <f t="shared" si="3"/>
        <v>2.1049999999999999E-2</v>
      </c>
      <c r="I63" s="168">
        <f t="shared" si="7"/>
        <v>2.2509999999999999E-2</v>
      </c>
      <c r="J63" s="168">
        <f t="shared" si="4"/>
        <v>2.3450000000000002E-2</v>
      </c>
      <c r="K63" s="168">
        <f t="shared" si="8"/>
        <v>1.9047142857142856E-2</v>
      </c>
      <c r="L63" s="169">
        <f t="shared" si="9"/>
        <v>0.98982925018559764</v>
      </c>
      <c r="M63" s="170">
        <f t="shared" si="10"/>
        <v>-1.0222825288951196E-2</v>
      </c>
      <c r="O63" s="171" t="s">
        <v>1620</v>
      </c>
      <c r="P63" s="171" t="s">
        <v>1538</v>
      </c>
      <c r="Q63" s="171" t="s">
        <v>504</v>
      </c>
      <c r="R63" s="171" t="s">
        <v>679</v>
      </c>
      <c r="S63" s="171" t="s">
        <v>723</v>
      </c>
      <c r="T63" s="171" t="s">
        <v>924</v>
      </c>
      <c r="U63" s="171" t="s">
        <v>1918</v>
      </c>
      <c r="V63" s="171" t="s">
        <v>1121</v>
      </c>
    </row>
    <row r="64" spans="2:22" ht="17.399999999999999">
      <c r="B64" s="150">
        <f t="shared" si="11"/>
        <v>58</v>
      </c>
      <c r="C64" s="166" t="str">
        <f t="shared" si="5"/>
        <v>2021/10/13</v>
      </c>
      <c r="D64" s="167">
        <f t="shared" si="6"/>
        <v>1.1310000000000001E-2</v>
      </c>
      <c r="E64" s="168">
        <f t="shared" si="0"/>
        <v>1.6500000000000001E-2</v>
      </c>
      <c r="F64" s="168">
        <f t="shared" si="1"/>
        <v>1.8200000000000001E-2</v>
      </c>
      <c r="G64" s="168">
        <f t="shared" si="2"/>
        <v>2.0649999999999998E-2</v>
      </c>
      <c r="H64" s="168">
        <f t="shared" si="3"/>
        <v>2.1299999999999999E-2</v>
      </c>
      <c r="I64" s="168">
        <f t="shared" si="7"/>
        <v>2.2850000000000002E-2</v>
      </c>
      <c r="J64" s="168">
        <f t="shared" si="4"/>
        <v>2.3889999999999998E-2</v>
      </c>
      <c r="K64" s="168">
        <f t="shared" si="8"/>
        <v>1.9242857142857141E-2</v>
      </c>
      <c r="L64" s="169">
        <f t="shared" si="9"/>
        <v>0.99955476402493326</v>
      </c>
      <c r="M64" s="170">
        <f t="shared" si="10"/>
        <v>-4.4533512203377452E-4</v>
      </c>
      <c r="O64" s="171" t="s">
        <v>1621</v>
      </c>
      <c r="P64" s="171" t="s">
        <v>1524</v>
      </c>
      <c r="Q64" s="171" t="s">
        <v>524</v>
      </c>
      <c r="R64" s="171" t="s">
        <v>547</v>
      </c>
      <c r="S64" s="171" t="s">
        <v>987</v>
      </c>
      <c r="T64" s="171" t="s">
        <v>750</v>
      </c>
      <c r="U64" s="171" t="s">
        <v>966</v>
      </c>
      <c r="V64" s="171" t="s">
        <v>1919</v>
      </c>
    </row>
    <row r="65" spans="2:22" ht="17.399999999999999">
      <c r="B65" s="150">
        <f t="shared" si="11"/>
        <v>59</v>
      </c>
      <c r="C65" s="166" t="str">
        <f t="shared" si="5"/>
        <v>2021/10/12</v>
      </c>
      <c r="D65" s="167">
        <f t="shared" si="6"/>
        <v>1.1319999999999998E-2</v>
      </c>
      <c r="E65" s="168">
        <f t="shared" si="0"/>
        <v>1.6299999999999999E-2</v>
      </c>
      <c r="F65" s="168">
        <f t="shared" si="1"/>
        <v>1.8000000000000002E-2</v>
      </c>
      <c r="G65" s="168">
        <f t="shared" si="2"/>
        <v>2.0489999999999998E-2</v>
      </c>
      <c r="H65" s="168">
        <f t="shared" si="3"/>
        <v>2.1299999999999999E-2</v>
      </c>
      <c r="I65" s="168">
        <f t="shared" si="7"/>
        <v>2.308E-2</v>
      </c>
      <c r="J65" s="168">
        <f t="shared" si="4"/>
        <v>2.427E-2</v>
      </c>
      <c r="K65" s="168">
        <f t="shared" si="8"/>
        <v>1.9251428571428569E-2</v>
      </c>
      <c r="L65" s="169">
        <f t="shared" si="9"/>
        <v>1.0419050564403893</v>
      </c>
      <c r="M65" s="170">
        <f t="shared" si="10"/>
        <v>4.1050822519905071E-2</v>
      </c>
      <c r="O65" s="171" t="s">
        <v>1622</v>
      </c>
      <c r="P65" s="171" t="s">
        <v>1331</v>
      </c>
      <c r="Q65" s="171" t="s">
        <v>472</v>
      </c>
      <c r="R65" s="171" t="s">
        <v>652</v>
      </c>
      <c r="S65" s="171" t="s">
        <v>1623</v>
      </c>
      <c r="T65" s="171" t="s">
        <v>750</v>
      </c>
      <c r="U65" s="171" t="s">
        <v>1920</v>
      </c>
      <c r="V65" s="171" t="s">
        <v>1921</v>
      </c>
    </row>
    <row r="66" spans="2:22" ht="17.399999999999999">
      <c r="B66" s="150">
        <f t="shared" si="11"/>
        <v>60</v>
      </c>
      <c r="C66" s="166" t="str">
        <f t="shared" si="5"/>
        <v>2021/10/08</v>
      </c>
      <c r="D66" s="167">
        <f t="shared" si="6"/>
        <v>1.119E-2</v>
      </c>
      <c r="E66" s="168">
        <f t="shared" si="0"/>
        <v>1.529E-2</v>
      </c>
      <c r="F66" s="168">
        <f t="shared" si="1"/>
        <v>1.6920000000000001E-2</v>
      </c>
      <c r="G66" s="168">
        <f t="shared" si="2"/>
        <v>1.9550000000000001E-2</v>
      </c>
      <c r="H66" s="168">
        <f t="shared" si="3"/>
        <v>2.0449999999999999E-2</v>
      </c>
      <c r="I66" s="168">
        <f t="shared" si="7"/>
        <v>2.2320000000000003E-2</v>
      </c>
      <c r="J66" s="168">
        <f t="shared" si="4"/>
        <v>2.3620000000000002E-2</v>
      </c>
      <c r="K66" s="168">
        <f t="shared" si="8"/>
        <v>1.8477142857142859E-2</v>
      </c>
      <c r="L66" s="169">
        <f t="shared" si="9"/>
        <v>0.99837900424546511</v>
      </c>
      <c r="M66" s="170">
        <f t="shared" si="10"/>
        <v>-1.6223109896722156E-3</v>
      </c>
      <c r="O66" s="171" t="s">
        <v>1624</v>
      </c>
      <c r="P66" s="171" t="s">
        <v>1539</v>
      </c>
      <c r="Q66" s="171" t="s">
        <v>461</v>
      </c>
      <c r="R66" s="171" t="s">
        <v>565</v>
      </c>
      <c r="S66" s="171" t="s">
        <v>752</v>
      </c>
      <c r="T66" s="171" t="s">
        <v>735</v>
      </c>
      <c r="U66" s="171" t="s">
        <v>1104</v>
      </c>
      <c r="V66" s="171" t="s">
        <v>1140</v>
      </c>
    </row>
    <row r="67" spans="2:22" ht="17.399999999999999">
      <c r="B67" s="150">
        <f t="shared" si="11"/>
        <v>61</v>
      </c>
      <c r="C67" s="166" t="str">
        <f t="shared" si="5"/>
        <v>2021/10/07</v>
      </c>
      <c r="D67" s="167">
        <f t="shared" si="6"/>
        <v>1.1200000000000002E-2</v>
      </c>
      <c r="E67" s="168">
        <f t="shared" si="0"/>
        <v>1.537E-2</v>
      </c>
      <c r="F67" s="168">
        <f t="shared" si="1"/>
        <v>1.6899999999999998E-2</v>
      </c>
      <c r="G67" s="168">
        <f t="shared" si="2"/>
        <v>1.958E-2</v>
      </c>
      <c r="H67" s="168">
        <f t="shared" si="3"/>
        <v>2.0449999999999999E-2</v>
      </c>
      <c r="I67" s="168">
        <f t="shared" si="7"/>
        <v>2.2339999999999999E-2</v>
      </c>
      <c r="J67" s="168">
        <f t="shared" si="4"/>
        <v>2.3709999999999998E-2</v>
      </c>
      <c r="K67" s="168">
        <f t="shared" si="8"/>
        <v>1.8507142857142857E-2</v>
      </c>
      <c r="L67" s="169">
        <f t="shared" si="9"/>
        <v>0.98734852526484274</v>
      </c>
      <c r="M67" s="170">
        <f t="shared" si="10"/>
        <v>-1.273218610950526E-2</v>
      </c>
      <c r="O67" s="171" t="s">
        <v>1625</v>
      </c>
      <c r="P67" s="171" t="s">
        <v>1336</v>
      </c>
      <c r="Q67" s="171" t="s">
        <v>403</v>
      </c>
      <c r="R67" s="171" t="s">
        <v>507</v>
      </c>
      <c r="S67" s="171" t="s">
        <v>916</v>
      </c>
      <c r="T67" s="171" t="s">
        <v>735</v>
      </c>
      <c r="U67" s="171" t="s">
        <v>1922</v>
      </c>
      <c r="V67" s="171" t="s">
        <v>1912</v>
      </c>
    </row>
    <row r="68" spans="2:22" ht="17.399999999999999">
      <c r="B68" s="150">
        <f t="shared" si="11"/>
        <v>62</v>
      </c>
      <c r="C68" s="166" t="str">
        <f t="shared" si="5"/>
        <v>2021/10/06</v>
      </c>
      <c r="D68" s="167">
        <f t="shared" si="6"/>
        <v>1.1209999999999999E-2</v>
      </c>
      <c r="E68" s="168">
        <f t="shared" si="0"/>
        <v>1.55E-2</v>
      </c>
      <c r="F68" s="168">
        <f t="shared" si="1"/>
        <v>1.72E-2</v>
      </c>
      <c r="G68" s="168">
        <f t="shared" si="2"/>
        <v>1.9820000000000001E-2</v>
      </c>
      <c r="H68" s="168">
        <f t="shared" si="3"/>
        <v>2.0870000000000003E-2</v>
      </c>
      <c r="I68" s="168">
        <f t="shared" si="7"/>
        <v>2.2639999999999997E-2</v>
      </c>
      <c r="J68" s="168">
        <f t="shared" si="4"/>
        <v>2.3969999999999998E-2</v>
      </c>
      <c r="K68" s="168">
        <f t="shared" si="8"/>
        <v>1.8744285714285713E-2</v>
      </c>
      <c r="L68" s="169">
        <f t="shared" si="9"/>
        <v>1.0441667992996977</v>
      </c>
      <c r="M68" s="170">
        <f t="shared" si="10"/>
        <v>4.3219246142823485E-2</v>
      </c>
      <c r="O68" s="171" t="s">
        <v>1626</v>
      </c>
      <c r="P68" s="171" t="s">
        <v>1335</v>
      </c>
      <c r="Q68" s="171" t="s">
        <v>400</v>
      </c>
      <c r="R68" s="171" t="s">
        <v>537</v>
      </c>
      <c r="S68" s="171" t="s">
        <v>603</v>
      </c>
      <c r="T68" s="171" t="s">
        <v>986</v>
      </c>
      <c r="U68" s="171" t="s">
        <v>1099</v>
      </c>
      <c r="V68" s="171" t="s">
        <v>1137</v>
      </c>
    </row>
    <row r="69" spans="2:22" ht="17.399999999999999">
      <c r="B69" s="150">
        <f t="shared" si="11"/>
        <v>63</v>
      </c>
      <c r="C69" s="166" t="str">
        <f t="shared" si="5"/>
        <v>2021/10/05</v>
      </c>
      <c r="D69" s="167">
        <f t="shared" si="6"/>
        <v>1.099E-2</v>
      </c>
      <c r="E69" s="168">
        <f t="shared" si="0"/>
        <v>1.4760000000000001E-2</v>
      </c>
      <c r="F69" s="168">
        <f t="shared" si="1"/>
        <v>1.6449999999999999E-2</v>
      </c>
      <c r="G69" s="168">
        <f t="shared" si="2"/>
        <v>1.8970000000000001E-2</v>
      </c>
      <c r="H69" s="168">
        <f t="shared" si="3"/>
        <v>1.9900000000000001E-2</v>
      </c>
      <c r="I69" s="168">
        <f t="shared" si="7"/>
        <v>2.1640000000000003E-2</v>
      </c>
      <c r="J69" s="168">
        <f t="shared" si="4"/>
        <v>2.2949999999999998E-2</v>
      </c>
      <c r="K69" s="168">
        <f t="shared" si="8"/>
        <v>1.795142857142857E-2</v>
      </c>
      <c r="L69" s="169">
        <f t="shared" si="9"/>
        <v>1.012896985329679</v>
      </c>
      <c r="M69" s="170">
        <f t="shared" si="10"/>
        <v>1.2814527429829282E-2</v>
      </c>
      <c r="O69" s="171" t="s">
        <v>1627</v>
      </c>
      <c r="P69" s="171" t="s">
        <v>1628</v>
      </c>
      <c r="Q69" s="171" t="s">
        <v>432</v>
      </c>
      <c r="R69" s="171" t="s">
        <v>503</v>
      </c>
      <c r="S69" s="171" t="s">
        <v>701</v>
      </c>
      <c r="T69" s="171" t="s">
        <v>721</v>
      </c>
      <c r="U69" s="171" t="s">
        <v>1150</v>
      </c>
      <c r="V69" s="171" t="s">
        <v>1008</v>
      </c>
    </row>
    <row r="70" spans="2:22" ht="17.399999999999999">
      <c r="B70" s="150">
        <f t="shared" si="11"/>
        <v>64</v>
      </c>
      <c r="C70" s="166" t="str">
        <f t="shared" si="5"/>
        <v>2021/10/01</v>
      </c>
      <c r="D70" s="167">
        <f t="shared" si="6"/>
        <v>1.095E-2</v>
      </c>
      <c r="E70" s="168">
        <f t="shared" si="0"/>
        <v>1.478E-2</v>
      </c>
      <c r="F70" s="168">
        <f t="shared" si="1"/>
        <v>1.6299999999999999E-2</v>
      </c>
      <c r="G70" s="168">
        <f t="shared" si="2"/>
        <v>1.8700000000000001E-2</v>
      </c>
      <c r="H70" s="168">
        <f t="shared" si="3"/>
        <v>1.9570000000000001E-2</v>
      </c>
      <c r="I70" s="168">
        <f t="shared" si="7"/>
        <v>2.1259999999999998E-2</v>
      </c>
      <c r="J70" s="168">
        <f t="shared" si="4"/>
        <v>2.2499999999999999E-2</v>
      </c>
      <c r="K70" s="168">
        <f t="shared" si="8"/>
        <v>1.7722857142857144E-2</v>
      </c>
      <c r="L70" s="169">
        <f t="shared" si="9"/>
        <v>1.0147227220677246</v>
      </c>
      <c r="M70" s="170">
        <f t="shared" si="10"/>
        <v>1.4615394944392233E-2</v>
      </c>
      <c r="O70" s="171" t="s">
        <v>1629</v>
      </c>
      <c r="P70" s="171" t="s">
        <v>1340</v>
      </c>
      <c r="Q70" s="171" t="s">
        <v>430</v>
      </c>
      <c r="R70" s="171" t="s">
        <v>472</v>
      </c>
      <c r="S70" s="171" t="s">
        <v>711</v>
      </c>
      <c r="T70" s="171" t="s">
        <v>630</v>
      </c>
      <c r="U70" s="171" t="s">
        <v>860</v>
      </c>
      <c r="V70" s="171" t="s">
        <v>995</v>
      </c>
    </row>
    <row r="71" spans="2:22" ht="17.399999999999999">
      <c r="B71" s="150">
        <f t="shared" si="11"/>
        <v>65</v>
      </c>
      <c r="C71" s="166" t="str">
        <f t="shared" si="5"/>
        <v>2021/09/30</v>
      </c>
      <c r="D71" s="167">
        <f t="shared" si="6"/>
        <v>1.091E-2</v>
      </c>
      <c r="E71" s="168">
        <f t="shared" ref="E71:E134" si="12">Q71/100</f>
        <v>1.443E-2</v>
      </c>
      <c r="F71" s="168">
        <f t="shared" ref="F71:F134" si="13">R71/100</f>
        <v>1.5900000000000001E-2</v>
      </c>
      <c r="G71" s="168">
        <f t="shared" ref="G71:G134" si="14">S71/100</f>
        <v>1.8340000000000002E-2</v>
      </c>
      <c r="H71" s="168">
        <f t="shared" ref="H71:H134" si="15">T71/100</f>
        <v>1.9269999999999999E-2</v>
      </c>
      <c r="I71" s="168">
        <f t="shared" si="7"/>
        <v>2.104E-2</v>
      </c>
      <c r="J71" s="168">
        <f t="shared" ref="J71:J134" si="16">V71/100</f>
        <v>2.2370000000000001E-2</v>
      </c>
      <c r="K71" s="168">
        <f t="shared" si="8"/>
        <v>1.7465714285714286E-2</v>
      </c>
      <c r="L71" s="169">
        <f t="shared" si="9"/>
        <v>1.0066694112803622</v>
      </c>
      <c r="M71" s="170">
        <f t="shared" si="10"/>
        <v>6.6472691523977957E-3</v>
      </c>
      <c r="O71" s="171" t="s">
        <v>1630</v>
      </c>
      <c r="P71" s="171" t="s">
        <v>1476</v>
      </c>
      <c r="Q71" s="171" t="s">
        <v>1362</v>
      </c>
      <c r="R71" s="171" t="s">
        <v>463</v>
      </c>
      <c r="S71" s="171" t="s">
        <v>1371</v>
      </c>
      <c r="T71" s="171" t="s">
        <v>653</v>
      </c>
      <c r="U71" s="171" t="s">
        <v>1923</v>
      </c>
      <c r="V71" s="171" t="s">
        <v>958</v>
      </c>
    </row>
    <row r="72" spans="2:22" ht="17.399999999999999">
      <c r="B72" s="150">
        <f t="shared" si="11"/>
        <v>66</v>
      </c>
      <c r="C72" s="166" t="str">
        <f t="shared" ref="C72:C135" si="17">O72</f>
        <v>2021/09/29</v>
      </c>
      <c r="D72" s="167">
        <f t="shared" ref="D72:D135" si="18">P72/100</f>
        <v>1.091E-2</v>
      </c>
      <c r="E72" s="168">
        <f t="shared" si="12"/>
        <v>1.444E-2</v>
      </c>
      <c r="F72" s="168">
        <f t="shared" si="13"/>
        <v>1.5900000000000001E-2</v>
      </c>
      <c r="G72" s="168">
        <f t="shared" si="14"/>
        <v>1.8249999999999999E-2</v>
      </c>
      <c r="H72" s="168">
        <f t="shared" si="15"/>
        <v>1.9140000000000001E-2</v>
      </c>
      <c r="I72" s="168">
        <f t="shared" ref="I72:I135" si="19">U72/100</f>
        <v>2.0790000000000003E-2</v>
      </c>
      <c r="J72" s="168">
        <f t="shared" si="16"/>
        <v>2.2019999999999998E-2</v>
      </c>
      <c r="K72" s="168">
        <f t="shared" ref="K72:K135" si="20">AVERAGE(D72:J72)</f>
        <v>1.7350000000000001E-2</v>
      </c>
      <c r="L72" s="169">
        <f t="shared" ref="L72:L135" si="21">K72/K73</f>
        <v>0.97793703196714721</v>
      </c>
      <c r="M72" s="170">
        <f t="shared" ref="M72:M135" si="22">LN(L72)</f>
        <v>-2.2309995511759592E-2</v>
      </c>
      <c r="O72" s="171" t="s">
        <v>1631</v>
      </c>
      <c r="P72" s="171" t="s">
        <v>1476</v>
      </c>
      <c r="Q72" s="171" t="s">
        <v>1363</v>
      </c>
      <c r="R72" s="171" t="s">
        <v>463</v>
      </c>
      <c r="S72" s="171" t="s">
        <v>683</v>
      </c>
      <c r="T72" s="171" t="s">
        <v>900</v>
      </c>
      <c r="U72" s="171" t="s">
        <v>923</v>
      </c>
      <c r="V72" s="171" t="s">
        <v>1037</v>
      </c>
    </row>
    <row r="73" spans="2:22" ht="17.399999999999999">
      <c r="B73" s="150">
        <f t="shared" ref="B73:B136" si="23">B72+1</f>
        <v>67</v>
      </c>
      <c r="C73" s="166" t="str">
        <f t="shared" si="17"/>
        <v>2021/09/28</v>
      </c>
      <c r="D73" s="167">
        <f t="shared" si="18"/>
        <v>1.1040000000000001E-2</v>
      </c>
      <c r="E73" s="168">
        <f t="shared" si="12"/>
        <v>1.46E-2</v>
      </c>
      <c r="F73" s="168">
        <f t="shared" si="13"/>
        <v>1.6220000000000002E-2</v>
      </c>
      <c r="G73" s="168">
        <f t="shared" si="14"/>
        <v>1.8620000000000001E-2</v>
      </c>
      <c r="H73" s="168">
        <f t="shared" si="15"/>
        <v>1.966E-2</v>
      </c>
      <c r="I73" s="168">
        <f t="shared" si="19"/>
        <v>2.138E-2</v>
      </c>
      <c r="J73" s="168">
        <f t="shared" si="16"/>
        <v>2.2669999999999999E-2</v>
      </c>
      <c r="K73" s="168">
        <f t="shared" si="20"/>
        <v>1.7741428571428571E-2</v>
      </c>
      <c r="L73" s="169">
        <f t="shared" si="21"/>
        <v>1.0389860286120638</v>
      </c>
      <c r="M73" s="170">
        <f t="shared" si="22"/>
        <v>3.8245265070051486E-2</v>
      </c>
      <c r="O73" s="171" t="s">
        <v>1632</v>
      </c>
      <c r="P73" s="171" t="s">
        <v>1633</v>
      </c>
      <c r="Q73" s="171" t="s">
        <v>379</v>
      </c>
      <c r="R73" s="171" t="s">
        <v>470</v>
      </c>
      <c r="S73" s="171" t="s">
        <v>591</v>
      </c>
      <c r="T73" s="171" t="s">
        <v>1924</v>
      </c>
      <c r="U73" s="171" t="s">
        <v>1925</v>
      </c>
      <c r="V73" s="171" t="s">
        <v>956</v>
      </c>
    </row>
    <row r="74" spans="2:22" ht="17.399999999999999">
      <c r="B74" s="150">
        <f t="shared" si="23"/>
        <v>68</v>
      </c>
      <c r="C74" s="166" t="str">
        <f t="shared" si="17"/>
        <v>2021/09/27</v>
      </c>
      <c r="D74" s="167">
        <f t="shared" si="18"/>
        <v>1.0820000000000001E-2</v>
      </c>
      <c r="E74" s="168">
        <f t="shared" si="12"/>
        <v>1.4079999999999999E-2</v>
      </c>
      <c r="F74" s="168">
        <f t="shared" si="13"/>
        <v>1.562E-2</v>
      </c>
      <c r="G74" s="168">
        <f t="shared" si="14"/>
        <v>1.7920000000000002E-2</v>
      </c>
      <c r="H74" s="168">
        <f t="shared" si="15"/>
        <v>1.8870000000000001E-2</v>
      </c>
      <c r="I74" s="168">
        <f t="shared" si="19"/>
        <v>2.0499999999999997E-2</v>
      </c>
      <c r="J74" s="168">
        <f t="shared" si="16"/>
        <v>2.1720000000000003E-2</v>
      </c>
      <c r="K74" s="168">
        <f t="shared" si="20"/>
        <v>1.7075714285714288E-2</v>
      </c>
      <c r="L74" s="169">
        <f t="shared" si="21"/>
        <v>1.001256491874686</v>
      </c>
      <c r="M74" s="170">
        <f t="shared" si="22"/>
        <v>1.2557031493859287E-3</v>
      </c>
      <c r="O74" s="171" t="s">
        <v>1634</v>
      </c>
      <c r="P74" s="171" t="s">
        <v>1465</v>
      </c>
      <c r="Q74" s="171" t="s">
        <v>1635</v>
      </c>
      <c r="R74" s="171" t="s">
        <v>414</v>
      </c>
      <c r="S74" s="171" t="s">
        <v>541</v>
      </c>
      <c r="T74" s="171" t="s">
        <v>606</v>
      </c>
      <c r="U74" s="171" t="s">
        <v>723</v>
      </c>
      <c r="V74" s="171" t="s">
        <v>1887</v>
      </c>
    </row>
    <row r="75" spans="2:22" ht="17.399999999999999">
      <c r="B75" s="150">
        <f t="shared" si="23"/>
        <v>69</v>
      </c>
      <c r="C75" s="166" t="str">
        <f t="shared" si="17"/>
        <v>2021/09/24</v>
      </c>
      <c r="D75" s="167">
        <f t="shared" si="18"/>
        <v>1.0800000000000001E-2</v>
      </c>
      <c r="E75" s="168">
        <f t="shared" si="12"/>
        <v>1.426E-2</v>
      </c>
      <c r="F75" s="168">
        <f t="shared" si="13"/>
        <v>1.5769999999999999E-2</v>
      </c>
      <c r="G75" s="168">
        <f t="shared" si="14"/>
        <v>1.797E-2</v>
      </c>
      <c r="H75" s="168">
        <f t="shared" si="15"/>
        <v>1.8669999999999999E-2</v>
      </c>
      <c r="I75" s="168">
        <f t="shared" si="19"/>
        <v>2.0339999999999997E-2</v>
      </c>
      <c r="J75" s="168">
        <f t="shared" si="16"/>
        <v>2.1569999999999999E-2</v>
      </c>
      <c r="K75" s="168">
        <f t="shared" si="20"/>
        <v>1.7054285714285713E-2</v>
      </c>
      <c r="L75" s="169">
        <f t="shared" si="21"/>
        <v>1.0179058663028648</v>
      </c>
      <c r="M75" s="170">
        <f t="shared" si="22"/>
        <v>1.7747444602162338E-2</v>
      </c>
      <c r="O75" s="171" t="s">
        <v>1636</v>
      </c>
      <c r="P75" s="171" t="s">
        <v>1468</v>
      </c>
      <c r="Q75" s="171" t="s">
        <v>1361</v>
      </c>
      <c r="R75" s="171" t="s">
        <v>445</v>
      </c>
      <c r="S75" s="171" t="s">
        <v>621</v>
      </c>
      <c r="T75" s="171" t="s">
        <v>859</v>
      </c>
      <c r="U75" s="171" t="s">
        <v>1093</v>
      </c>
      <c r="V75" s="171" t="s">
        <v>873</v>
      </c>
    </row>
    <row r="76" spans="2:22" ht="17.399999999999999">
      <c r="B76" s="150">
        <f t="shared" si="23"/>
        <v>70</v>
      </c>
      <c r="C76" s="166" t="str">
        <f t="shared" si="17"/>
        <v>2021/09/23</v>
      </c>
      <c r="D76" s="167">
        <f t="shared" si="18"/>
        <v>1.076E-2</v>
      </c>
      <c r="E76" s="168">
        <f t="shared" si="12"/>
        <v>1.427E-2</v>
      </c>
      <c r="F76" s="168">
        <f t="shared" si="13"/>
        <v>1.5650000000000001E-2</v>
      </c>
      <c r="G76" s="168">
        <f t="shared" si="14"/>
        <v>1.7559999999999999E-2</v>
      </c>
      <c r="H76" s="168">
        <f t="shared" si="15"/>
        <v>1.8180000000000002E-2</v>
      </c>
      <c r="I76" s="168">
        <f t="shared" si="19"/>
        <v>1.984E-2</v>
      </c>
      <c r="J76" s="168">
        <f t="shared" si="16"/>
        <v>2.1019999999999997E-2</v>
      </c>
      <c r="K76" s="168">
        <f t="shared" si="20"/>
        <v>1.6754285714285715E-2</v>
      </c>
      <c r="L76" s="169">
        <f t="shared" si="21"/>
        <v>1.015939015939016</v>
      </c>
      <c r="M76" s="170">
        <f t="shared" si="22"/>
        <v>1.5813323672726021E-2</v>
      </c>
      <c r="O76" s="171" t="s">
        <v>1637</v>
      </c>
      <c r="P76" s="171" t="s">
        <v>1536</v>
      </c>
      <c r="Q76" s="171" t="s">
        <v>426</v>
      </c>
      <c r="R76" s="171" t="s">
        <v>391</v>
      </c>
      <c r="S76" s="171" t="s">
        <v>559</v>
      </c>
      <c r="T76" s="171" t="s">
        <v>890</v>
      </c>
      <c r="U76" s="171" t="s">
        <v>1395</v>
      </c>
      <c r="V76" s="171" t="s">
        <v>743</v>
      </c>
    </row>
    <row r="77" spans="2:22" ht="17.399999999999999">
      <c r="B77" s="150">
        <f t="shared" si="23"/>
        <v>71</v>
      </c>
      <c r="C77" s="166" t="str">
        <f t="shared" si="17"/>
        <v>2021/09/17</v>
      </c>
      <c r="D77" s="167">
        <f t="shared" si="18"/>
        <v>1.0749999999999999E-2</v>
      </c>
      <c r="E77" s="168">
        <f t="shared" si="12"/>
        <v>1.405E-2</v>
      </c>
      <c r="F77" s="168">
        <f t="shared" si="13"/>
        <v>1.5269999999999999E-2</v>
      </c>
      <c r="G77" s="168">
        <f t="shared" si="14"/>
        <v>1.7219999999999999E-2</v>
      </c>
      <c r="H77" s="168">
        <f t="shared" si="15"/>
        <v>1.789E-2</v>
      </c>
      <c r="I77" s="168">
        <f t="shared" si="19"/>
        <v>1.9539999999999998E-2</v>
      </c>
      <c r="J77" s="168">
        <f t="shared" si="16"/>
        <v>2.0720000000000002E-2</v>
      </c>
      <c r="K77" s="168">
        <f t="shared" si="20"/>
        <v>1.649142857142857E-2</v>
      </c>
      <c r="L77" s="169">
        <f t="shared" si="21"/>
        <v>1.0123651670612996</v>
      </c>
      <c r="M77" s="170">
        <f t="shared" si="22"/>
        <v>1.228934279634835E-2</v>
      </c>
      <c r="O77" s="171" t="s">
        <v>1638</v>
      </c>
      <c r="P77" s="171" t="s">
        <v>1467</v>
      </c>
      <c r="Q77" s="171" t="s">
        <v>351</v>
      </c>
      <c r="R77" s="171" t="s">
        <v>408</v>
      </c>
      <c r="S77" s="171" t="s">
        <v>539</v>
      </c>
      <c r="T77" s="171" t="s">
        <v>881</v>
      </c>
      <c r="U77" s="171" t="s">
        <v>1397</v>
      </c>
      <c r="V77" s="171" t="s">
        <v>745</v>
      </c>
    </row>
    <row r="78" spans="2:22" ht="17.399999999999999">
      <c r="B78" s="150">
        <f t="shared" si="23"/>
        <v>72</v>
      </c>
      <c r="C78" s="166" t="str">
        <f t="shared" si="17"/>
        <v>2021/09/16</v>
      </c>
      <c r="D78" s="167">
        <f t="shared" si="18"/>
        <v>1.0749999999999999E-2</v>
      </c>
      <c r="E78" s="168">
        <f t="shared" si="12"/>
        <v>1.3849999999999999E-2</v>
      </c>
      <c r="F78" s="168">
        <f t="shared" si="13"/>
        <v>1.5069999999999998E-2</v>
      </c>
      <c r="G78" s="168">
        <f t="shared" si="14"/>
        <v>1.702E-2</v>
      </c>
      <c r="H78" s="168">
        <f t="shared" si="15"/>
        <v>1.762E-2</v>
      </c>
      <c r="I78" s="168">
        <f t="shared" si="19"/>
        <v>1.9269999999999999E-2</v>
      </c>
      <c r="J78" s="168">
        <f t="shared" si="16"/>
        <v>2.0449999999999999E-2</v>
      </c>
      <c r="K78" s="168">
        <f t="shared" si="20"/>
        <v>1.6289999999999999E-2</v>
      </c>
      <c r="L78" s="169">
        <f t="shared" si="21"/>
        <v>1.0086687306501549</v>
      </c>
      <c r="M78" s="170">
        <f t="shared" si="22"/>
        <v>8.631372945288358E-3</v>
      </c>
      <c r="O78" s="171" t="s">
        <v>1639</v>
      </c>
      <c r="P78" s="171" t="s">
        <v>1467</v>
      </c>
      <c r="Q78" s="171" t="s">
        <v>1267</v>
      </c>
      <c r="R78" s="171" t="s">
        <v>388</v>
      </c>
      <c r="S78" s="171" t="s">
        <v>568</v>
      </c>
      <c r="T78" s="171" t="s">
        <v>589</v>
      </c>
      <c r="U78" s="171" t="s">
        <v>653</v>
      </c>
      <c r="V78" s="171" t="s">
        <v>735</v>
      </c>
    </row>
    <row r="79" spans="2:22" ht="17.399999999999999">
      <c r="B79" s="150">
        <f t="shared" si="23"/>
        <v>73</v>
      </c>
      <c r="C79" s="166" t="str">
        <f t="shared" si="17"/>
        <v>2021/09/15</v>
      </c>
      <c r="D79" s="167">
        <f t="shared" si="18"/>
        <v>1.0749999999999999E-2</v>
      </c>
      <c r="E79" s="168">
        <f t="shared" si="12"/>
        <v>1.3650000000000001E-2</v>
      </c>
      <c r="F79" s="168">
        <f t="shared" si="13"/>
        <v>1.4919999999999999E-2</v>
      </c>
      <c r="G79" s="168">
        <f t="shared" si="14"/>
        <v>1.6879999999999999E-2</v>
      </c>
      <c r="H79" s="168">
        <f t="shared" si="15"/>
        <v>1.7469999999999999E-2</v>
      </c>
      <c r="I79" s="168">
        <f t="shared" si="19"/>
        <v>1.9110000000000002E-2</v>
      </c>
      <c r="J79" s="168">
        <f t="shared" si="16"/>
        <v>2.027E-2</v>
      </c>
      <c r="K79" s="168">
        <f t="shared" si="20"/>
        <v>1.6149999999999998E-2</v>
      </c>
      <c r="L79" s="169">
        <f t="shared" si="21"/>
        <v>0.97929660429660426</v>
      </c>
      <c r="M79" s="170">
        <f t="shared" si="22"/>
        <v>-2.0920715741636623E-2</v>
      </c>
      <c r="O79" s="171" t="s">
        <v>1640</v>
      </c>
      <c r="P79" s="171" t="s">
        <v>1467</v>
      </c>
      <c r="Q79" s="171" t="s">
        <v>1263</v>
      </c>
      <c r="R79" s="171" t="s">
        <v>370</v>
      </c>
      <c r="S79" s="171" t="s">
        <v>832</v>
      </c>
      <c r="T79" s="171" t="s">
        <v>546</v>
      </c>
      <c r="U79" s="171" t="s">
        <v>830</v>
      </c>
      <c r="V79" s="171" t="s">
        <v>1094</v>
      </c>
    </row>
    <row r="80" spans="2:22" ht="17.399999999999999">
      <c r="B80" s="150">
        <f t="shared" si="23"/>
        <v>74</v>
      </c>
      <c r="C80" s="166" t="str">
        <f t="shared" si="17"/>
        <v>2021/09/14</v>
      </c>
      <c r="D80" s="167">
        <f t="shared" si="18"/>
        <v>1.0860000000000002E-2</v>
      </c>
      <c r="E80" s="168">
        <f t="shared" si="12"/>
        <v>1.4030000000000001E-2</v>
      </c>
      <c r="F80" s="168">
        <f t="shared" si="13"/>
        <v>1.54E-2</v>
      </c>
      <c r="G80" s="168">
        <f t="shared" si="14"/>
        <v>1.7299999999999999E-2</v>
      </c>
      <c r="H80" s="168">
        <f t="shared" si="15"/>
        <v>1.78E-2</v>
      </c>
      <c r="I80" s="168">
        <f t="shared" si="19"/>
        <v>1.9429999999999999E-2</v>
      </c>
      <c r="J80" s="168">
        <f t="shared" si="16"/>
        <v>2.0619999999999999E-2</v>
      </c>
      <c r="K80" s="168">
        <f t="shared" si="20"/>
        <v>1.649142857142857E-2</v>
      </c>
      <c r="L80" s="169">
        <f t="shared" si="21"/>
        <v>1.0084738359395475</v>
      </c>
      <c r="M80" s="170">
        <f t="shared" si="22"/>
        <v>8.4381345352305386E-3</v>
      </c>
      <c r="O80" s="171" t="s">
        <v>1641</v>
      </c>
      <c r="P80" s="171" t="s">
        <v>1642</v>
      </c>
      <c r="Q80" s="171" t="s">
        <v>1269</v>
      </c>
      <c r="R80" s="171" t="s">
        <v>434</v>
      </c>
      <c r="S80" s="171" t="s">
        <v>513</v>
      </c>
      <c r="T80" s="171" t="s">
        <v>528</v>
      </c>
      <c r="U80" s="171" t="s">
        <v>760</v>
      </c>
      <c r="V80" s="171" t="s">
        <v>982</v>
      </c>
    </row>
    <row r="81" spans="2:22" ht="17.399999999999999">
      <c r="B81" s="150">
        <f t="shared" si="23"/>
        <v>75</v>
      </c>
      <c r="C81" s="166" t="str">
        <f t="shared" si="17"/>
        <v>2021/09/13</v>
      </c>
      <c r="D81" s="167">
        <f t="shared" si="18"/>
        <v>1.0800000000000001E-2</v>
      </c>
      <c r="E81" s="168">
        <f t="shared" si="12"/>
        <v>1.3819999999999999E-2</v>
      </c>
      <c r="F81" s="168">
        <f t="shared" si="13"/>
        <v>1.5300000000000001E-2</v>
      </c>
      <c r="G81" s="168">
        <f t="shared" si="14"/>
        <v>1.7150000000000002E-2</v>
      </c>
      <c r="H81" s="168">
        <f t="shared" si="15"/>
        <v>1.7669999999999998E-2</v>
      </c>
      <c r="I81" s="168">
        <f t="shared" si="19"/>
        <v>1.9279999999999999E-2</v>
      </c>
      <c r="J81" s="168">
        <f t="shared" si="16"/>
        <v>2.0449999999999999E-2</v>
      </c>
      <c r="K81" s="168">
        <f t="shared" si="20"/>
        <v>1.6352857142857141E-2</v>
      </c>
      <c r="L81" s="169">
        <f t="shared" si="21"/>
        <v>1.0183257717284937</v>
      </c>
      <c r="M81" s="170">
        <f t="shared" si="22"/>
        <v>1.8159878456679057E-2</v>
      </c>
      <c r="O81" s="171" t="s">
        <v>1643</v>
      </c>
      <c r="P81" s="171" t="s">
        <v>1468</v>
      </c>
      <c r="Q81" s="171" t="s">
        <v>342</v>
      </c>
      <c r="R81" s="171" t="s">
        <v>383</v>
      </c>
      <c r="S81" s="171" t="s">
        <v>587</v>
      </c>
      <c r="T81" s="171" t="s">
        <v>617</v>
      </c>
      <c r="U81" s="171" t="s">
        <v>829</v>
      </c>
      <c r="V81" s="171" t="s">
        <v>735</v>
      </c>
    </row>
    <row r="82" spans="2:22" ht="17.399999999999999">
      <c r="B82" s="150">
        <f t="shared" si="23"/>
        <v>76</v>
      </c>
      <c r="C82" s="166" t="str">
        <f t="shared" si="17"/>
        <v>2021/09/10</v>
      </c>
      <c r="D82" s="167">
        <f t="shared" si="18"/>
        <v>1.081E-2</v>
      </c>
      <c r="E82" s="168">
        <f t="shared" si="12"/>
        <v>1.3500000000000002E-2</v>
      </c>
      <c r="F82" s="168">
        <f t="shared" si="13"/>
        <v>1.4970000000000001E-2</v>
      </c>
      <c r="G82" s="168">
        <f t="shared" si="14"/>
        <v>1.6799999999999999E-2</v>
      </c>
      <c r="H82" s="168">
        <f t="shared" si="15"/>
        <v>1.745E-2</v>
      </c>
      <c r="I82" s="168">
        <f t="shared" si="19"/>
        <v>1.8929999999999999E-2</v>
      </c>
      <c r="J82" s="168">
        <f t="shared" si="16"/>
        <v>1.9950000000000002E-2</v>
      </c>
      <c r="K82" s="168">
        <f t="shared" si="20"/>
        <v>1.6058571428571429E-2</v>
      </c>
      <c r="L82" s="169">
        <f t="shared" si="21"/>
        <v>1.0066266678606608</v>
      </c>
      <c r="M82" s="170">
        <f t="shared" si="22"/>
        <v>6.6048080160048712E-3</v>
      </c>
      <c r="O82" s="171" t="s">
        <v>1644</v>
      </c>
      <c r="P82" s="171" t="s">
        <v>1645</v>
      </c>
      <c r="Q82" s="171" t="s">
        <v>334</v>
      </c>
      <c r="R82" s="171" t="s">
        <v>417</v>
      </c>
      <c r="S82" s="171" t="s">
        <v>609</v>
      </c>
      <c r="T82" s="171" t="s">
        <v>510</v>
      </c>
      <c r="U82" s="171" t="s">
        <v>1926</v>
      </c>
      <c r="V82" s="171" t="s">
        <v>903</v>
      </c>
    </row>
    <row r="83" spans="2:22" ht="17.399999999999999">
      <c r="B83" s="150">
        <f t="shared" si="23"/>
        <v>77</v>
      </c>
      <c r="C83" s="166" t="str">
        <f t="shared" si="17"/>
        <v>2021/09/09</v>
      </c>
      <c r="D83" s="167">
        <f t="shared" si="18"/>
        <v>1.065E-2</v>
      </c>
      <c r="E83" s="168">
        <f t="shared" si="12"/>
        <v>1.315E-2</v>
      </c>
      <c r="F83" s="168">
        <f t="shared" si="13"/>
        <v>1.502E-2</v>
      </c>
      <c r="G83" s="168">
        <f t="shared" si="14"/>
        <v>1.6200000000000003E-2</v>
      </c>
      <c r="H83" s="168">
        <f t="shared" si="15"/>
        <v>1.7569999999999999E-2</v>
      </c>
      <c r="I83" s="168">
        <f t="shared" si="19"/>
        <v>1.9060000000000001E-2</v>
      </c>
      <c r="J83" s="168">
        <f t="shared" si="16"/>
        <v>2.0019999999999996E-2</v>
      </c>
      <c r="K83" s="168">
        <f t="shared" si="20"/>
        <v>1.5952857142857144E-2</v>
      </c>
      <c r="L83" s="169">
        <f t="shared" si="21"/>
        <v>1.0077610323977981</v>
      </c>
      <c r="M83" s="170">
        <f t="shared" si="22"/>
        <v>7.7310705094667496E-3</v>
      </c>
      <c r="O83" s="171" t="s">
        <v>1646</v>
      </c>
      <c r="P83" s="171" t="s">
        <v>1488</v>
      </c>
      <c r="Q83" s="171" t="s">
        <v>339</v>
      </c>
      <c r="R83" s="171" t="s">
        <v>397</v>
      </c>
      <c r="S83" s="171" t="s">
        <v>464</v>
      </c>
      <c r="T83" s="171" t="s">
        <v>515</v>
      </c>
      <c r="U83" s="171" t="s">
        <v>1389</v>
      </c>
      <c r="V83" s="171" t="s">
        <v>650</v>
      </c>
    </row>
    <row r="84" spans="2:22" ht="17.399999999999999">
      <c r="B84" s="150">
        <f t="shared" si="23"/>
        <v>78</v>
      </c>
      <c r="C84" s="166" t="str">
        <f t="shared" si="17"/>
        <v>2021/09/08</v>
      </c>
      <c r="D84" s="167">
        <f t="shared" si="18"/>
        <v>1.0489999999999999E-2</v>
      </c>
      <c r="E84" s="168">
        <f t="shared" si="12"/>
        <v>1.2969999999999999E-2</v>
      </c>
      <c r="F84" s="168">
        <f t="shared" si="13"/>
        <v>1.4800000000000001E-2</v>
      </c>
      <c r="G84" s="168">
        <f t="shared" si="14"/>
        <v>1.6E-2</v>
      </c>
      <c r="H84" s="168">
        <f t="shared" si="15"/>
        <v>1.7399999999999999E-2</v>
      </c>
      <c r="I84" s="168">
        <f t="shared" si="19"/>
        <v>1.9050000000000001E-2</v>
      </c>
      <c r="J84" s="168">
        <f t="shared" si="16"/>
        <v>2.0099999999999996E-2</v>
      </c>
      <c r="K84" s="168">
        <f t="shared" si="20"/>
        <v>1.583E-2</v>
      </c>
      <c r="L84" s="169">
        <f t="shared" si="21"/>
        <v>1.0121483375959082</v>
      </c>
      <c r="M84" s="170">
        <f t="shared" si="22"/>
        <v>1.2075138775755992E-2</v>
      </c>
      <c r="O84" s="171" t="s">
        <v>1647</v>
      </c>
      <c r="P84" s="171" t="s">
        <v>1648</v>
      </c>
      <c r="Q84" s="171" t="s">
        <v>1290</v>
      </c>
      <c r="R84" s="171" t="s">
        <v>431</v>
      </c>
      <c r="S84" s="171" t="s">
        <v>442</v>
      </c>
      <c r="T84" s="171" t="s">
        <v>594</v>
      </c>
      <c r="U84" s="171" t="s">
        <v>736</v>
      </c>
      <c r="V84" s="171" t="s">
        <v>657</v>
      </c>
    </row>
    <row r="85" spans="2:22" ht="17.399999999999999">
      <c r="B85" s="150">
        <f t="shared" si="23"/>
        <v>79</v>
      </c>
      <c r="C85" s="166" t="str">
        <f t="shared" si="17"/>
        <v>2021/09/07</v>
      </c>
      <c r="D85" s="167">
        <f t="shared" si="18"/>
        <v>1.038E-2</v>
      </c>
      <c r="E85" s="168">
        <f t="shared" si="12"/>
        <v>1.2849999999999999E-2</v>
      </c>
      <c r="F85" s="168">
        <f t="shared" si="13"/>
        <v>1.4659999999999999E-2</v>
      </c>
      <c r="G85" s="168">
        <f t="shared" si="14"/>
        <v>1.5769999999999999E-2</v>
      </c>
      <c r="H85" s="168">
        <f t="shared" si="15"/>
        <v>1.7219999999999999E-2</v>
      </c>
      <c r="I85" s="168">
        <f t="shared" si="19"/>
        <v>1.8799999999999997E-2</v>
      </c>
      <c r="J85" s="168">
        <f t="shared" si="16"/>
        <v>1.9799999999999998E-2</v>
      </c>
      <c r="K85" s="168">
        <f t="shared" si="20"/>
        <v>1.5639999999999998E-2</v>
      </c>
      <c r="L85" s="169">
        <f t="shared" si="21"/>
        <v>1.0044036697247705</v>
      </c>
      <c r="M85" s="170">
        <f t="shared" si="22"/>
        <v>4.3940019433344503E-3</v>
      </c>
      <c r="O85" s="171" t="s">
        <v>1649</v>
      </c>
      <c r="P85" s="171" t="s">
        <v>1650</v>
      </c>
      <c r="Q85" s="171" t="s">
        <v>1284</v>
      </c>
      <c r="R85" s="171" t="s">
        <v>423</v>
      </c>
      <c r="S85" s="171" t="s">
        <v>445</v>
      </c>
      <c r="T85" s="171" t="s">
        <v>539</v>
      </c>
      <c r="U85" s="171" t="s">
        <v>709</v>
      </c>
      <c r="V85" s="171" t="s">
        <v>602</v>
      </c>
    </row>
    <row r="86" spans="2:22" ht="17.399999999999999">
      <c r="B86" s="150">
        <f t="shared" si="23"/>
        <v>80</v>
      </c>
      <c r="C86" s="166" t="str">
        <f t="shared" si="17"/>
        <v>2021/09/06</v>
      </c>
      <c r="D86" s="167">
        <f t="shared" si="18"/>
        <v>1.04E-2</v>
      </c>
      <c r="E86" s="168">
        <f t="shared" si="12"/>
        <v>1.2749999999999999E-2</v>
      </c>
      <c r="F86" s="168">
        <f t="shared" si="13"/>
        <v>1.4570000000000001E-2</v>
      </c>
      <c r="G86" s="168">
        <f t="shared" si="14"/>
        <v>1.5720000000000001E-2</v>
      </c>
      <c r="H86" s="168">
        <f t="shared" si="15"/>
        <v>1.7170000000000001E-2</v>
      </c>
      <c r="I86" s="168">
        <f t="shared" si="19"/>
        <v>1.8720000000000001E-2</v>
      </c>
      <c r="J86" s="168">
        <f t="shared" si="16"/>
        <v>1.967E-2</v>
      </c>
      <c r="K86" s="168">
        <f t="shared" si="20"/>
        <v>1.5571428571428573E-2</v>
      </c>
      <c r="L86" s="169">
        <f t="shared" si="21"/>
        <v>1.0111317254174397</v>
      </c>
      <c r="M86" s="170">
        <f t="shared" si="22"/>
        <v>1.1070223754246893E-2</v>
      </c>
      <c r="O86" s="171" t="s">
        <v>1651</v>
      </c>
      <c r="P86" s="171" t="s">
        <v>1503</v>
      </c>
      <c r="Q86" s="171" t="s">
        <v>1293</v>
      </c>
      <c r="R86" s="171" t="s">
        <v>424</v>
      </c>
      <c r="S86" s="171" t="s">
        <v>484</v>
      </c>
      <c r="T86" s="171" t="s">
        <v>527</v>
      </c>
      <c r="U86" s="171" t="s">
        <v>710</v>
      </c>
      <c r="V86" s="171" t="s">
        <v>631</v>
      </c>
    </row>
    <row r="87" spans="2:22" ht="17.399999999999999">
      <c r="B87" s="150">
        <f t="shared" si="23"/>
        <v>81</v>
      </c>
      <c r="C87" s="166" t="str">
        <f t="shared" si="17"/>
        <v>2021/09/03</v>
      </c>
      <c r="D87" s="167">
        <f t="shared" si="18"/>
        <v>1.031E-2</v>
      </c>
      <c r="E87" s="168">
        <f t="shared" si="12"/>
        <v>1.274E-2</v>
      </c>
      <c r="F87" s="168">
        <f t="shared" si="13"/>
        <v>1.4370000000000001E-2</v>
      </c>
      <c r="G87" s="168">
        <f t="shared" si="14"/>
        <v>1.5520000000000001E-2</v>
      </c>
      <c r="H87" s="168">
        <f t="shared" si="15"/>
        <v>1.695E-2</v>
      </c>
      <c r="I87" s="168">
        <f t="shared" si="19"/>
        <v>1.8489999999999999E-2</v>
      </c>
      <c r="J87" s="168">
        <f t="shared" si="16"/>
        <v>1.942E-2</v>
      </c>
      <c r="K87" s="168">
        <f t="shared" si="20"/>
        <v>1.54E-2</v>
      </c>
      <c r="L87" s="169">
        <f t="shared" si="21"/>
        <v>1.0035375162911935</v>
      </c>
      <c r="M87" s="170">
        <f t="shared" si="22"/>
        <v>3.5312739975835203E-3</v>
      </c>
      <c r="O87" s="171" t="s">
        <v>1652</v>
      </c>
      <c r="P87" s="171" t="s">
        <v>1514</v>
      </c>
      <c r="Q87" s="171" t="s">
        <v>1653</v>
      </c>
      <c r="R87" s="171" t="s">
        <v>385</v>
      </c>
      <c r="S87" s="171" t="s">
        <v>410</v>
      </c>
      <c r="T87" s="171" t="s">
        <v>640</v>
      </c>
      <c r="U87" s="171" t="s">
        <v>833</v>
      </c>
      <c r="V87" s="171" t="s">
        <v>582</v>
      </c>
    </row>
    <row r="88" spans="2:22" ht="17.399999999999999">
      <c r="B88" s="150">
        <f t="shared" si="23"/>
        <v>82</v>
      </c>
      <c r="C88" s="166" t="str">
        <f t="shared" si="17"/>
        <v>2021/09/02</v>
      </c>
      <c r="D88" s="167">
        <f t="shared" si="18"/>
        <v>1.03E-2</v>
      </c>
      <c r="E88" s="168">
        <f t="shared" si="12"/>
        <v>1.2669999999999999E-2</v>
      </c>
      <c r="F88" s="168">
        <f t="shared" si="13"/>
        <v>1.422E-2</v>
      </c>
      <c r="G88" s="168">
        <f t="shared" si="14"/>
        <v>1.541E-2</v>
      </c>
      <c r="H88" s="168">
        <f t="shared" si="15"/>
        <v>1.687E-2</v>
      </c>
      <c r="I88" s="168">
        <f t="shared" si="19"/>
        <v>1.848E-2</v>
      </c>
      <c r="J88" s="168">
        <f t="shared" si="16"/>
        <v>1.9470000000000001E-2</v>
      </c>
      <c r="K88" s="168">
        <f t="shared" si="20"/>
        <v>1.5345714285714285E-2</v>
      </c>
      <c r="L88" s="169">
        <f t="shared" si="21"/>
        <v>1.0050523952095809</v>
      </c>
      <c r="M88" s="170">
        <f t="shared" si="22"/>
        <v>5.0396746889777508E-3</v>
      </c>
      <c r="O88" s="171" t="s">
        <v>1654</v>
      </c>
      <c r="P88" s="171" t="s">
        <v>1515</v>
      </c>
      <c r="Q88" s="171" t="s">
        <v>1304</v>
      </c>
      <c r="R88" s="171" t="s">
        <v>427</v>
      </c>
      <c r="S88" s="171" t="s">
        <v>695</v>
      </c>
      <c r="T88" s="171" t="s">
        <v>516</v>
      </c>
      <c r="U88" s="171" t="s">
        <v>661</v>
      </c>
      <c r="V88" s="171" t="s">
        <v>749</v>
      </c>
    </row>
    <row r="89" spans="2:22" ht="17.399999999999999">
      <c r="B89" s="150">
        <f t="shared" si="23"/>
        <v>83</v>
      </c>
      <c r="C89" s="166" t="str">
        <f t="shared" si="17"/>
        <v>2021/09/01</v>
      </c>
      <c r="D89" s="167">
        <f t="shared" si="18"/>
        <v>1.042E-2</v>
      </c>
      <c r="E89" s="168">
        <f t="shared" si="12"/>
        <v>1.2549999999999999E-2</v>
      </c>
      <c r="F89" s="168">
        <f t="shared" si="13"/>
        <v>1.41E-2</v>
      </c>
      <c r="G89" s="168">
        <f t="shared" si="14"/>
        <v>1.5269999999999999E-2</v>
      </c>
      <c r="H89" s="168">
        <f t="shared" si="15"/>
        <v>1.6719999999999999E-2</v>
      </c>
      <c r="I89" s="168">
        <f t="shared" si="19"/>
        <v>1.84E-2</v>
      </c>
      <c r="J89" s="168">
        <f t="shared" si="16"/>
        <v>1.942E-2</v>
      </c>
      <c r="K89" s="168">
        <f t="shared" si="20"/>
        <v>1.5268571428571428E-2</v>
      </c>
      <c r="L89" s="169">
        <f t="shared" si="21"/>
        <v>1.0098261526832955</v>
      </c>
      <c r="M89" s="170">
        <f t="shared" si="22"/>
        <v>9.778189981635264E-3</v>
      </c>
      <c r="O89" s="171" t="s">
        <v>1655</v>
      </c>
      <c r="P89" s="171" t="s">
        <v>1522</v>
      </c>
      <c r="Q89" s="171" t="s">
        <v>1295</v>
      </c>
      <c r="R89" s="171" t="s">
        <v>347</v>
      </c>
      <c r="S89" s="171" t="s">
        <v>408</v>
      </c>
      <c r="T89" s="171" t="s">
        <v>480</v>
      </c>
      <c r="U89" s="171" t="s">
        <v>583</v>
      </c>
      <c r="V89" s="171" t="s">
        <v>582</v>
      </c>
    </row>
    <row r="90" spans="2:22" ht="17.399999999999999">
      <c r="B90" s="150">
        <f t="shared" si="23"/>
        <v>84</v>
      </c>
      <c r="C90" s="166" t="str">
        <f t="shared" si="17"/>
        <v>2021/08/31</v>
      </c>
      <c r="D90" s="167">
        <f t="shared" si="18"/>
        <v>1.0669999999999999E-2</v>
      </c>
      <c r="E90" s="168">
        <f t="shared" si="12"/>
        <v>1.2460000000000001E-2</v>
      </c>
      <c r="F90" s="168">
        <f t="shared" si="13"/>
        <v>1.3950000000000001E-2</v>
      </c>
      <c r="G90" s="168">
        <f t="shared" si="14"/>
        <v>1.5069999999999998E-2</v>
      </c>
      <c r="H90" s="168">
        <f t="shared" si="15"/>
        <v>1.6469999999999999E-2</v>
      </c>
      <c r="I90" s="168">
        <f t="shared" si="19"/>
        <v>1.8100000000000002E-2</v>
      </c>
      <c r="J90" s="168">
        <f t="shared" si="16"/>
        <v>1.9119999999999998E-2</v>
      </c>
      <c r="K90" s="168">
        <f t="shared" si="20"/>
        <v>1.512E-2</v>
      </c>
      <c r="L90" s="169">
        <f t="shared" si="21"/>
        <v>0.99830220713072992</v>
      </c>
      <c r="M90" s="170">
        <f t="shared" si="22"/>
        <v>-1.6992357529599128E-3</v>
      </c>
      <c r="O90" s="171" t="s">
        <v>1656</v>
      </c>
      <c r="P90" s="171" t="s">
        <v>1471</v>
      </c>
      <c r="Q90" s="171" t="s">
        <v>1358</v>
      </c>
      <c r="R90" s="171" t="s">
        <v>363</v>
      </c>
      <c r="S90" s="171" t="s">
        <v>388</v>
      </c>
      <c r="T90" s="171" t="s">
        <v>520</v>
      </c>
      <c r="U90" s="171" t="s">
        <v>536</v>
      </c>
      <c r="V90" s="171" t="s">
        <v>831</v>
      </c>
    </row>
    <row r="91" spans="2:22" ht="17.399999999999999">
      <c r="B91" s="150">
        <f t="shared" si="23"/>
        <v>85</v>
      </c>
      <c r="C91" s="166" t="str">
        <f t="shared" si="17"/>
        <v>2021/08/30</v>
      </c>
      <c r="D91" s="167">
        <f t="shared" si="18"/>
        <v>1.076E-2</v>
      </c>
      <c r="E91" s="168">
        <f t="shared" si="12"/>
        <v>1.252E-2</v>
      </c>
      <c r="F91" s="168">
        <f t="shared" si="13"/>
        <v>1.397E-2</v>
      </c>
      <c r="G91" s="168">
        <f t="shared" si="14"/>
        <v>1.5100000000000001E-2</v>
      </c>
      <c r="H91" s="168">
        <f t="shared" si="15"/>
        <v>1.6500000000000001E-2</v>
      </c>
      <c r="I91" s="168">
        <f t="shared" si="19"/>
        <v>1.8120000000000001E-2</v>
      </c>
      <c r="J91" s="168">
        <f t="shared" si="16"/>
        <v>1.9050000000000001E-2</v>
      </c>
      <c r="K91" s="168">
        <f t="shared" si="20"/>
        <v>1.5145714285714287E-2</v>
      </c>
      <c r="L91" s="169">
        <f t="shared" si="21"/>
        <v>0.99010085917071344</v>
      </c>
      <c r="M91" s="170">
        <f t="shared" si="22"/>
        <v>-9.9484630924917706E-3</v>
      </c>
      <c r="O91" s="171" t="s">
        <v>1657</v>
      </c>
      <c r="P91" s="171" t="s">
        <v>1536</v>
      </c>
      <c r="Q91" s="171" t="s">
        <v>1316</v>
      </c>
      <c r="R91" s="171" t="s">
        <v>1268</v>
      </c>
      <c r="S91" s="171" t="s">
        <v>387</v>
      </c>
      <c r="T91" s="171" t="s">
        <v>524</v>
      </c>
      <c r="U91" s="171" t="s">
        <v>679</v>
      </c>
      <c r="V91" s="171" t="s">
        <v>736</v>
      </c>
    </row>
    <row r="92" spans="2:22" ht="17.399999999999999">
      <c r="B92" s="150">
        <f t="shared" si="23"/>
        <v>86</v>
      </c>
      <c r="C92" s="166" t="str">
        <f t="shared" si="17"/>
        <v>2021/08/27</v>
      </c>
      <c r="D92" s="167">
        <f t="shared" si="18"/>
        <v>1.0820000000000001E-2</v>
      </c>
      <c r="E92" s="168">
        <f t="shared" si="12"/>
        <v>1.2619999999999999E-2</v>
      </c>
      <c r="F92" s="168">
        <f t="shared" si="13"/>
        <v>1.406E-2</v>
      </c>
      <c r="G92" s="168">
        <f t="shared" si="14"/>
        <v>1.52E-2</v>
      </c>
      <c r="H92" s="168">
        <f t="shared" si="15"/>
        <v>1.6650000000000002E-2</v>
      </c>
      <c r="I92" s="168">
        <f t="shared" si="19"/>
        <v>1.8360000000000001E-2</v>
      </c>
      <c r="J92" s="168">
        <f t="shared" si="16"/>
        <v>1.9370000000000002E-2</v>
      </c>
      <c r="K92" s="168">
        <f t="shared" si="20"/>
        <v>1.5297142857142858E-2</v>
      </c>
      <c r="L92" s="169">
        <f t="shared" si="21"/>
        <v>1.0044085920645345</v>
      </c>
      <c r="M92" s="170">
        <f t="shared" si="22"/>
        <v>4.398902689768204E-3</v>
      </c>
      <c r="O92" s="171" t="s">
        <v>1658</v>
      </c>
      <c r="P92" s="171" t="s">
        <v>1465</v>
      </c>
      <c r="Q92" s="171" t="s">
        <v>1291</v>
      </c>
      <c r="R92" s="171" t="s">
        <v>350</v>
      </c>
      <c r="S92" s="171" t="s">
        <v>393</v>
      </c>
      <c r="T92" s="171" t="s">
        <v>512</v>
      </c>
      <c r="U92" s="171" t="s">
        <v>1373</v>
      </c>
      <c r="V92" s="171" t="s">
        <v>715</v>
      </c>
    </row>
    <row r="93" spans="2:22" ht="17.399999999999999">
      <c r="B93" s="150">
        <f t="shared" si="23"/>
        <v>87</v>
      </c>
      <c r="C93" s="166" t="str">
        <f t="shared" si="17"/>
        <v>2021/08/26</v>
      </c>
      <c r="D93" s="167">
        <f t="shared" si="18"/>
        <v>1.081E-2</v>
      </c>
      <c r="E93" s="168">
        <f t="shared" si="12"/>
        <v>1.257E-2</v>
      </c>
      <c r="F93" s="168">
        <f t="shared" si="13"/>
        <v>1.3950000000000001E-2</v>
      </c>
      <c r="G93" s="168">
        <f t="shared" si="14"/>
        <v>1.512E-2</v>
      </c>
      <c r="H93" s="168">
        <f t="shared" si="15"/>
        <v>1.6570000000000001E-2</v>
      </c>
      <c r="I93" s="168">
        <f t="shared" si="19"/>
        <v>1.8290000000000001E-2</v>
      </c>
      <c r="J93" s="168">
        <f t="shared" si="16"/>
        <v>1.9299999999999998E-2</v>
      </c>
      <c r="K93" s="168">
        <f t="shared" si="20"/>
        <v>1.5229999999999999E-2</v>
      </c>
      <c r="L93" s="169">
        <f t="shared" si="21"/>
        <v>0.98923633664285049</v>
      </c>
      <c r="M93" s="170">
        <f t="shared" si="22"/>
        <v>-1.0822010646356621E-2</v>
      </c>
      <c r="O93" s="171" t="s">
        <v>1659</v>
      </c>
      <c r="P93" s="171" t="s">
        <v>1645</v>
      </c>
      <c r="Q93" s="171" t="s">
        <v>1326</v>
      </c>
      <c r="R93" s="171" t="s">
        <v>363</v>
      </c>
      <c r="S93" s="171" t="s">
        <v>376</v>
      </c>
      <c r="T93" s="171" t="s">
        <v>475</v>
      </c>
      <c r="U93" s="171" t="s">
        <v>879</v>
      </c>
      <c r="V93" s="171" t="s">
        <v>579</v>
      </c>
    </row>
    <row r="94" spans="2:22" ht="17.399999999999999">
      <c r="B94" s="150">
        <f t="shared" si="23"/>
        <v>88</v>
      </c>
      <c r="C94" s="166" t="str">
        <f t="shared" si="17"/>
        <v>2021/08/25</v>
      </c>
      <c r="D94" s="167">
        <f t="shared" si="18"/>
        <v>1.0800000000000001E-2</v>
      </c>
      <c r="E94" s="168">
        <f t="shared" si="12"/>
        <v>1.282E-2</v>
      </c>
      <c r="F94" s="168">
        <f t="shared" si="13"/>
        <v>1.4250000000000001E-2</v>
      </c>
      <c r="G94" s="168">
        <f t="shared" si="14"/>
        <v>1.5349999999999999E-2</v>
      </c>
      <c r="H94" s="168">
        <f t="shared" si="15"/>
        <v>1.6799999999999999E-2</v>
      </c>
      <c r="I94" s="168">
        <f t="shared" si="19"/>
        <v>1.8450000000000001E-2</v>
      </c>
      <c r="J94" s="168">
        <f t="shared" si="16"/>
        <v>1.9299999999999998E-2</v>
      </c>
      <c r="K94" s="168">
        <f t="shared" si="20"/>
        <v>1.5395714285714285E-2</v>
      </c>
      <c r="L94" s="169">
        <f t="shared" si="21"/>
        <v>0.99593383236299793</v>
      </c>
      <c r="M94" s="170">
        <f t="shared" si="22"/>
        <v>-4.0744569748169196E-3</v>
      </c>
      <c r="O94" s="171" t="s">
        <v>1660</v>
      </c>
      <c r="P94" s="171" t="s">
        <v>1468</v>
      </c>
      <c r="Q94" s="171" t="s">
        <v>1285</v>
      </c>
      <c r="R94" s="171" t="s">
        <v>367</v>
      </c>
      <c r="S94" s="171" t="s">
        <v>399</v>
      </c>
      <c r="T94" s="171" t="s">
        <v>609</v>
      </c>
      <c r="U94" s="171" t="s">
        <v>841</v>
      </c>
      <c r="V94" s="171" t="s">
        <v>579</v>
      </c>
    </row>
    <row r="95" spans="2:22" ht="17.399999999999999">
      <c r="B95" s="150">
        <f t="shared" si="23"/>
        <v>89</v>
      </c>
      <c r="C95" s="166" t="str">
        <f t="shared" si="17"/>
        <v>2021/08/24</v>
      </c>
      <c r="D95" s="167">
        <f t="shared" si="18"/>
        <v>1.061E-2</v>
      </c>
      <c r="E95" s="168">
        <f t="shared" si="12"/>
        <v>1.286E-2</v>
      </c>
      <c r="F95" s="168">
        <f t="shared" si="13"/>
        <v>1.4370000000000001E-2</v>
      </c>
      <c r="G95" s="168">
        <f t="shared" si="14"/>
        <v>1.5520000000000001E-2</v>
      </c>
      <c r="H95" s="168">
        <f t="shared" si="15"/>
        <v>1.6899999999999998E-2</v>
      </c>
      <c r="I95" s="168">
        <f t="shared" si="19"/>
        <v>1.8550000000000001E-2</v>
      </c>
      <c r="J95" s="168">
        <f t="shared" si="16"/>
        <v>1.9400000000000001E-2</v>
      </c>
      <c r="K95" s="168">
        <f t="shared" si="20"/>
        <v>1.5458571428571427E-2</v>
      </c>
      <c r="L95" s="169">
        <f t="shared" si="21"/>
        <v>1.025881683731513</v>
      </c>
      <c r="M95" s="170">
        <f t="shared" si="22"/>
        <v>2.5552422098471302E-2</v>
      </c>
      <c r="O95" s="171" t="s">
        <v>1661</v>
      </c>
      <c r="P95" s="171" t="s">
        <v>1662</v>
      </c>
      <c r="Q95" s="171" t="s">
        <v>1558</v>
      </c>
      <c r="R95" s="171" t="s">
        <v>385</v>
      </c>
      <c r="S95" s="171" t="s">
        <v>410</v>
      </c>
      <c r="T95" s="171" t="s">
        <v>507</v>
      </c>
      <c r="U95" s="171" t="s">
        <v>567</v>
      </c>
      <c r="V95" s="171" t="s">
        <v>592</v>
      </c>
    </row>
    <row r="96" spans="2:22" ht="17.399999999999999">
      <c r="B96" s="150">
        <f t="shared" si="23"/>
        <v>90</v>
      </c>
      <c r="C96" s="166" t="str">
        <f t="shared" si="17"/>
        <v>2021/08/23</v>
      </c>
      <c r="D96" s="167">
        <f t="shared" si="18"/>
        <v>1.0369999999999999E-2</v>
      </c>
      <c r="E96" s="168">
        <f t="shared" si="12"/>
        <v>1.248E-2</v>
      </c>
      <c r="F96" s="168">
        <f t="shared" si="13"/>
        <v>1.397E-2</v>
      </c>
      <c r="G96" s="168">
        <f t="shared" si="14"/>
        <v>1.5149999999999999E-2</v>
      </c>
      <c r="H96" s="168">
        <f t="shared" si="15"/>
        <v>1.6449999999999999E-2</v>
      </c>
      <c r="I96" s="168">
        <f t="shared" si="19"/>
        <v>1.8110000000000001E-2</v>
      </c>
      <c r="J96" s="168">
        <f t="shared" si="16"/>
        <v>1.8950000000000002E-2</v>
      </c>
      <c r="K96" s="168">
        <f t="shared" si="20"/>
        <v>1.5068571428571428E-2</v>
      </c>
      <c r="L96" s="169">
        <f t="shared" si="21"/>
        <v>1.0261698608814087</v>
      </c>
      <c r="M96" s="170">
        <f t="shared" si="22"/>
        <v>2.583328946025534E-2</v>
      </c>
      <c r="O96" s="171" t="s">
        <v>1663</v>
      </c>
      <c r="P96" s="171" t="s">
        <v>1481</v>
      </c>
      <c r="Q96" s="171" t="s">
        <v>1664</v>
      </c>
      <c r="R96" s="171" t="s">
        <v>1268</v>
      </c>
      <c r="S96" s="171" t="s">
        <v>381</v>
      </c>
      <c r="T96" s="171" t="s">
        <v>503</v>
      </c>
      <c r="U96" s="171" t="s">
        <v>716</v>
      </c>
      <c r="V96" s="171" t="s">
        <v>572</v>
      </c>
    </row>
    <row r="97" spans="2:22" ht="17.399999999999999">
      <c r="B97" s="150">
        <f t="shared" si="23"/>
        <v>91</v>
      </c>
      <c r="C97" s="166" t="str">
        <f t="shared" si="17"/>
        <v>2021/08/20</v>
      </c>
      <c r="D97" s="167">
        <f t="shared" si="18"/>
        <v>1.0069999999999999E-2</v>
      </c>
      <c r="E97" s="168">
        <f t="shared" si="12"/>
        <v>1.213E-2</v>
      </c>
      <c r="F97" s="168">
        <f t="shared" si="13"/>
        <v>1.3600000000000001E-2</v>
      </c>
      <c r="G97" s="168">
        <f t="shared" si="14"/>
        <v>1.482E-2</v>
      </c>
      <c r="H97" s="168">
        <f t="shared" si="15"/>
        <v>1.5969999999999998E-2</v>
      </c>
      <c r="I97" s="168">
        <f t="shared" si="19"/>
        <v>1.7680000000000001E-2</v>
      </c>
      <c r="J97" s="168">
        <f t="shared" si="16"/>
        <v>1.8520000000000002E-2</v>
      </c>
      <c r="K97" s="168">
        <f t="shared" si="20"/>
        <v>1.4684285714285714E-2</v>
      </c>
      <c r="L97" s="169">
        <f t="shared" si="21"/>
        <v>0.9967031901483564</v>
      </c>
      <c r="M97" s="170">
        <f t="shared" si="22"/>
        <v>-3.3022563031470603E-3</v>
      </c>
      <c r="O97" s="171" t="s">
        <v>1665</v>
      </c>
      <c r="P97" s="171" t="s">
        <v>1499</v>
      </c>
      <c r="Q97" s="171" t="s">
        <v>1383</v>
      </c>
      <c r="R97" s="171" t="s">
        <v>343</v>
      </c>
      <c r="S97" s="171" t="s">
        <v>405</v>
      </c>
      <c r="T97" s="171" t="s">
        <v>446</v>
      </c>
      <c r="U97" s="171" t="s">
        <v>616</v>
      </c>
      <c r="V97" s="171" t="s">
        <v>858</v>
      </c>
    </row>
    <row r="98" spans="2:22" ht="17.399999999999999">
      <c r="B98" s="150">
        <f t="shared" si="23"/>
        <v>92</v>
      </c>
      <c r="C98" s="166" t="str">
        <f t="shared" si="17"/>
        <v>2021/08/19</v>
      </c>
      <c r="D98" s="167">
        <f t="shared" si="18"/>
        <v>1.01E-2</v>
      </c>
      <c r="E98" s="168">
        <f t="shared" si="12"/>
        <v>1.21E-2</v>
      </c>
      <c r="F98" s="168">
        <f t="shared" si="13"/>
        <v>1.3600000000000001E-2</v>
      </c>
      <c r="G98" s="168">
        <f t="shared" si="14"/>
        <v>1.485E-2</v>
      </c>
      <c r="H98" s="168">
        <f t="shared" si="15"/>
        <v>1.6049999999999998E-2</v>
      </c>
      <c r="I98" s="168">
        <f t="shared" si="19"/>
        <v>1.7780000000000001E-2</v>
      </c>
      <c r="J98" s="168">
        <f t="shared" si="16"/>
        <v>1.865E-2</v>
      </c>
      <c r="K98" s="168">
        <f t="shared" si="20"/>
        <v>1.4732857142857143E-2</v>
      </c>
      <c r="L98" s="169">
        <f t="shared" si="21"/>
        <v>0.98698440042109292</v>
      </c>
      <c r="M98" s="170">
        <f t="shared" si="22"/>
        <v>-1.3101044718041889E-2</v>
      </c>
      <c r="O98" s="171" t="s">
        <v>1666</v>
      </c>
      <c r="P98" s="171" t="s">
        <v>1500</v>
      </c>
      <c r="Q98" s="171" t="s">
        <v>1313</v>
      </c>
      <c r="R98" s="171" t="s">
        <v>343</v>
      </c>
      <c r="S98" s="171" t="s">
        <v>429</v>
      </c>
      <c r="T98" s="171" t="s">
        <v>449</v>
      </c>
      <c r="U98" s="171" t="s">
        <v>682</v>
      </c>
      <c r="V98" s="171" t="s">
        <v>893</v>
      </c>
    </row>
    <row r="99" spans="2:22" ht="17.399999999999999">
      <c r="B99" s="150">
        <f t="shared" si="23"/>
        <v>93</v>
      </c>
      <c r="C99" s="166" t="str">
        <f t="shared" si="17"/>
        <v>2021/08/18</v>
      </c>
      <c r="D99" s="167">
        <f t="shared" si="18"/>
        <v>1.0019999999999999E-2</v>
      </c>
      <c r="E99" s="168">
        <f t="shared" si="12"/>
        <v>1.234E-2</v>
      </c>
      <c r="F99" s="168">
        <f t="shared" si="13"/>
        <v>1.3899999999999999E-2</v>
      </c>
      <c r="G99" s="168">
        <f t="shared" si="14"/>
        <v>1.5100000000000001E-2</v>
      </c>
      <c r="H99" s="168">
        <f t="shared" si="15"/>
        <v>1.6319999999999998E-2</v>
      </c>
      <c r="I99" s="168">
        <f t="shared" si="19"/>
        <v>1.7989999999999999E-2</v>
      </c>
      <c r="J99" s="168">
        <f t="shared" si="16"/>
        <v>1.882E-2</v>
      </c>
      <c r="K99" s="168">
        <f t="shared" si="20"/>
        <v>1.4927142857142858E-2</v>
      </c>
      <c r="L99" s="169">
        <f t="shared" si="21"/>
        <v>0.99866195163910931</v>
      </c>
      <c r="M99" s="170">
        <f t="shared" si="22"/>
        <v>-1.3389443469363509E-3</v>
      </c>
      <c r="O99" s="171" t="s">
        <v>1667</v>
      </c>
      <c r="P99" s="171" t="s">
        <v>1480</v>
      </c>
      <c r="Q99" s="171" t="s">
        <v>1668</v>
      </c>
      <c r="R99" s="171" t="s">
        <v>356</v>
      </c>
      <c r="S99" s="171" t="s">
        <v>387</v>
      </c>
      <c r="T99" s="171" t="s">
        <v>526</v>
      </c>
      <c r="U99" s="171" t="s">
        <v>1375</v>
      </c>
      <c r="V99" s="171" t="s">
        <v>601</v>
      </c>
    </row>
    <row r="100" spans="2:22" ht="17.399999999999999">
      <c r="B100" s="150">
        <f t="shared" si="23"/>
        <v>94</v>
      </c>
      <c r="C100" s="166" t="str">
        <f t="shared" si="17"/>
        <v>2021/08/17</v>
      </c>
      <c r="D100" s="167">
        <f t="shared" si="18"/>
        <v>1.0029999999999999E-2</v>
      </c>
      <c r="E100" s="168">
        <f t="shared" si="12"/>
        <v>1.242E-2</v>
      </c>
      <c r="F100" s="168">
        <f t="shared" si="13"/>
        <v>1.397E-2</v>
      </c>
      <c r="G100" s="168">
        <f t="shared" si="14"/>
        <v>1.516E-2</v>
      </c>
      <c r="H100" s="168">
        <f t="shared" si="15"/>
        <v>1.6369999999999999E-2</v>
      </c>
      <c r="I100" s="168">
        <f t="shared" si="19"/>
        <v>1.7979999999999999E-2</v>
      </c>
      <c r="J100" s="168">
        <f t="shared" si="16"/>
        <v>1.8700000000000001E-2</v>
      </c>
      <c r="K100" s="168">
        <f t="shared" si="20"/>
        <v>1.4947142857142857E-2</v>
      </c>
      <c r="L100" s="169">
        <f t="shared" si="21"/>
        <v>0.98754129306276561</v>
      </c>
      <c r="M100" s="170">
        <f t="shared" si="22"/>
        <v>-1.2536967321351983E-2</v>
      </c>
      <c r="O100" s="171" t="s">
        <v>1669</v>
      </c>
      <c r="P100" s="171" t="s">
        <v>1513</v>
      </c>
      <c r="Q100" s="171" t="s">
        <v>1302</v>
      </c>
      <c r="R100" s="171" t="s">
        <v>1268</v>
      </c>
      <c r="S100" s="171" t="s">
        <v>458</v>
      </c>
      <c r="T100" s="171" t="s">
        <v>504</v>
      </c>
      <c r="U100" s="171" t="s">
        <v>840</v>
      </c>
      <c r="V100" s="171" t="s">
        <v>711</v>
      </c>
    </row>
    <row r="101" spans="2:22" ht="17.399999999999999">
      <c r="B101" s="150">
        <f t="shared" si="23"/>
        <v>95</v>
      </c>
      <c r="C101" s="166" t="str">
        <f t="shared" si="17"/>
        <v>2021/08/13</v>
      </c>
      <c r="D101" s="167">
        <f t="shared" si="18"/>
        <v>1.0029999999999999E-2</v>
      </c>
      <c r="E101" s="168">
        <f t="shared" si="12"/>
        <v>1.242E-2</v>
      </c>
      <c r="F101" s="168">
        <f t="shared" si="13"/>
        <v>1.4019999999999999E-2</v>
      </c>
      <c r="G101" s="168">
        <f t="shared" si="14"/>
        <v>1.536E-2</v>
      </c>
      <c r="H101" s="168">
        <f t="shared" si="15"/>
        <v>1.66E-2</v>
      </c>
      <c r="I101" s="168">
        <f t="shared" si="19"/>
        <v>1.8319999999999999E-2</v>
      </c>
      <c r="J101" s="168">
        <f t="shared" si="16"/>
        <v>1.9199999999999998E-2</v>
      </c>
      <c r="K101" s="168">
        <f t="shared" si="20"/>
        <v>1.5135714285714284E-2</v>
      </c>
      <c r="L101" s="169">
        <f t="shared" si="21"/>
        <v>0.99802185380557629</v>
      </c>
      <c r="M101" s="170">
        <f t="shared" si="22"/>
        <v>-1.9801053096441951E-3</v>
      </c>
      <c r="O101" s="171" t="s">
        <v>1670</v>
      </c>
      <c r="P101" s="171" t="s">
        <v>1513</v>
      </c>
      <c r="Q101" s="171" t="s">
        <v>1302</v>
      </c>
      <c r="R101" s="171" t="s">
        <v>360</v>
      </c>
      <c r="S101" s="171" t="s">
        <v>402</v>
      </c>
      <c r="T101" s="171" t="s">
        <v>476</v>
      </c>
      <c r="U101" s="171" t="s">
        <v>687</v>
      </c>
      <c r="V101" s="171" t="s">
        <v>646</v>
      </c>
    </row>
    <row r="102" spans="2:22" ht="17.399999999999999">
      <c r="B102" s="150">
        <f t="shared" si="23"/>
        <v>96</v>
      </c>
      <c r="C102" s="166" t="str">
        <f t="shared" si="17"/>
        <v>2021/08/12</v>
      </c>
      <c r="D102" s="167">
        <f t="shared" si="18"/>
        <v>1.0049999999999998E-2</v>
      </c>
      <c r="E102" s="168">
        <f t="shared" si="12"/>
        <v>1.238E-2</v>
      </c>
      <c r="F102" s="168">
        <f t="shared" si="13"/>
        <v>1.41E-2</v>
      </c>
      <c r="G102" s="168">
        <f t="shared" si="14"/>
        <v>1.5389999999999999E-2</v>
      </c>
      <c r="H102" s="168">
        <f t="shared" si="15"/>
        <v>1.6619999999999999E-2</v>
      </c>
      <c r="I102" s="168">
        <f t="shared" si="19"/>
        <v>1.8370000000000001E-2</v>
      </c>
      <c r="J102" s="168">
        <f t="shared" si="16"/>
        <v>1.925E-2</v>
      </c>
      <c r="K102" s="168">
        <f t="shared" si="20"/>
        <v>1.5165714285714286E-2</v>
      </c>
      <c r="L102" s="169">
        <f t="shared" si="21"/>
        <v>0.99671392357525113</v>
      </c>
      <c r="M102" s="170">
        <f t="shared" si="22"/>
        <v>-3.2914874311222976E-3</v>
      </c>
      <c r="O102" s="171" t="s">
        <v>1671</v>
      </c>
      <c r="P102" s="171" t="s">
        <v>1479</v>
      </c>
      <c r="Q102" s="171" t="s">
        <v>1540</v>
      </c>
      <c r="R102" s="171" t="s">
        <v>347</v>
      </c>
      <c r="S102" s="171" t="s">
        <v>692</v>
      </c>
      <c r="T102" s="171" t="s">
        <v>552</v>
      </c>
      <c r="U102" s="171" t="s">
        <v>558</v>
      </c>
      <c r="V102" s="171" t="s">
        <v>649</v>
      </c>
    </row>
    <row r="103" spans="2:22" ht="17.399999999999999">
      <c r="B103" s="150">
        <f t="shared" si="23"/>
        <v>97</v>
      </c>
      <c r="C103" s="166" t="str">
        <f t="shared" si="17"/>
        <v>2021/08/11</v>
      </c>
      <c r="D103" s="167">
        <f t="shared" si="18"/>
        <v>1.0049999999999998E-2</v>
      </c>
      <c r="E103" s="168">
        <f t="shared" si="12"/>
        <v>1.238E-2</v>
      </c>
      <c r="F103" s="168">
        <f t="shared" si="13"/>
        <v>1.4150000000000001E-2</v>
      </c>
      <c r="G103" s="168">
        <f t="shared" si="14"/>
        <v>1.542E-2</v>
      </c>
      <c r="H103" s="168">
        <f t="shared" si="15"/>
        <v>1.6650000000000002E-2</v>
      </c>
      <c r="I103" s="168">
        <f t="shared" si="19"/>
        <v>1.8509999999999999E-2</v>
      </c>
      <c r="J103" s="168">
        <f t="shared" si="16"/>
        <v>1.9349999999999999E-2</v>
      </c>
      <c r="K103" s="168">
        <f t="shared" si="20"/>
        <v>1.5215714285714286E-2</v>
      </c>
      <c r="L103" s="169">
        <f t="shared" si="21"/>
        <v>1.0017870579382995</v>
      </c>
      <c r="M103" s="170">
        <f t="shared" si="22"/>
        <v>1.7854630500844547E-3</v>
      </c>
      <c r="O103" s="171" t="s">
        <v>1672</v>
      </c>
      <c r="P103" s="171" t="s">
        <v>1479</v>
      </c>
      <c r="Q103" s="171" t="s">
        <v>1540</v>
      </c>
      <c r="R103" s="171" t="s">
        <v>352</v>
      </c>
      <c r="S103" s="171" t="s">
        <v>478</v>
      </c>
      <c r="T103" s="171" t="s">
        <v>512</v>
      </c>
      <c r="U103" s="171" t="s">
        <v>1927</v>
      </c>
      <c r="V103" s="171" t="s">
        <v>574</v>
      </c>
    </row>
    <row r="104" spans="2:22" ht="17.399999999999999">
      <c r="B104" s="150">
        <f t="shared" si="23"/>
        <v>98</v>
      </c>
      <c r="C104" s="166" t="str">
        <f t="shared" si="17"/>
        <v>2021/08/10</v>
      </c>
      <c r="D104" s="167">
        <f t="shared" si="18"/>
        <v>1.0049999999999998E-2</v>
      </c>
      <c r="E104" s="168">
        <f t="shared" si="12"/>
        <v>1.248E-2</v>
      </c>
      <c r="F104" s="168">
        <f t="shared" si="13"/>
        <v>1.427E-2</v>
      </c>
      <c r="G104" s="168">
        <f t="shared" si="14"/>
        <v>1.5469999999999999E-2</v>
      </c>
      <c r="H104" s="168">
        <f t="shared" si="15"/>
        <v>1.6570000000000001E-2</v>
      </c>
      <c r="I104" s="168">
        <f t="shared" si="19"/>
        <v>1.8360000000000001E-2</v>
      </c>
      <c r="J104" s="168">
        <f t="shared" si="16"/>
        <v>1.9119999999999998E-2</v>
      </c>
      <c r="K104" s="168">
        <f t="shared" si="20"/>
        <v>1.5188571428571428E-2</v>
      </c>
      <c r="L104" s="169">
        <f t="shared" si="21"/>
        <v>0.99793504786934484</v>
      </c>
      <c r="M104" s="170">
        <f t="shared" si="22"/>
        <v>-2.0670870838632024E-3</v>
      </c>
      <c r="O104" s="171" t="s">
        <v>1673</v>
      </c>
      <c r="P104" s="171" t="s">
        <v>1479</v>
      </c>
      <c r="Q104" s="171" t="s">
        <v>1664</v>
      </c>
      <c r="R104" s="171" t="s">
        <v>426</v>
      </c>
      <c r="S104" s="171" t="s">
        <v>451</v>
      </c>
      <c r="T104" s="171" t="s">
        <v>475</v>
      </c>
      <c r="U104" s="171" t="s">
        <v>1373</v>
      </c>
      <c r="V104" s="171" t="s">
        <v>831</v>
      </c>
    </row>
    <row r="105" spans="2:22" ht="17.399999999999999">
      <c r="B105" s="150">
        <f t="shared" si="23"/>
        <v>99</v>
      </c>
      <c r="C105" s="166" t="str">
        <f t="shared" si="17"/>
        <v>2021/08/09</v>
      </c>
      <c r="D105" s="167">
        <f t="shared" si="18"/>
        <v>9.9500000000000005E-3</v>
      </c>
      <c r="E105" s="168">
        <f t="shared" si="12"/>
        <v>1.256E-2</v>
      </c>
      <c r="F105" s="168">
        <f t="shared" si="13"/>
        <v>1.43E-2</v>
      </c>
      <c r="G105" s="168">
        <f t="shared" si="14"/>
        <v>1.555E-2</v>
      </c>
      <c r="H105" s="168">
        <f t="shared" si="15"/>
        <v>1.6619999999999999E-2</v>
      </c>
      <c r="I105" s="168">
        <f t="shared" si="19"/>
        <v>1.8409999999999999E-2</v>
      </c>
      <c r="J105" s="168">
        <f t="shared" si="16"/>
        <v>1.915E-2</v>
      </c>
      <c r="K105" s="168">
        <f t="shared" si="20"/>
        <v>1.5219999999999999E-2</v>
      </c>
      <c r="L105" s="169">
        <f t="shared" si="21"/>
        <v>0.99981231231231205</v>
      </c>
      <c r="M105" s="170">
        <f t="shared" si="22"/>
        <v>-1.877053032261898E-4</v>
      </c>
      <c r="O105" s="171" t="s">
        <v>1674</v>
      </c>
      <c r="P105" s="171" t="s">
        <v>1425</v>
      </c>
      <c r="Q105" s="171" t="s">
        <v>1297</v>
      </c>
      <c r="R105" s="171" t="s">
        <v>368</v>
      </c>
      <c r="S105" s="171" t="s">
        <v>409</v>
      </c>
      <c r="T105" s="171" t="s">
        <v>552</v>
      </c>
      <c r="U105" s="171" t="s">
        <v>659</v>
      </c>
      <c r="V105" s="171" t="s">
        <v>719</v>
      </c>
    </row>
    <row r="106" spans="2:22" ht="17.399999999999999">
      <c r="B106" s="150">
        <f t="shared" si="23"/>
        <v>100</v>
      </c>
      <c r="C106" s="166" t="str">
        <f t="shared" si="17"/>
        <v>2021/08/06</v>
      </c>
      <c r="D106" s="167">
        <f t="shared" si="18"/>
        <v>9.8999999999999991E-3</v>
      </c>
      <c r="E106" s="168">
        <f t="shared" si="12"/>
        <v>1.265E-2</v>
      </c>
      <c r="F106" s="168">
        <f t="shared" si="13"/>
        <v>1.435E-2</v>
      </c>
      <c r="G106" s="168">
        <f t="shared" si="14"/>
        <v>1.5650000000000001E-2</v>
      </c>
      <c r="H106" s="168">
        <f t="shared" si="15"/>
        <v>1.67E-2</v>
      </c>
      <c r="I106" s="168">
        <f t="shared" si="19"/>
        <v>1.8360000000000001E-2</v>
      </c>
      <c r="J106" s="168">
        <f t="shared" si="16"/>
        <v>1.8950000000000002E-2</v>
      </c>
      <c r="K106" s="168">
        <f t="shared" si="20"/>
        <v>1.5222857142857146E-2</v>
      </c>
      <c r="L106" s="169">
        <f t="shared" si="21"/>
        <v>1.0164059519267457</v>
      </c>
      <c r="M106" s="170">
        <f t="shared" si="22"/>
        <v>1.6272828336873549E-2</v>
      </c>
      <c r="O106" s="171" t="s">
        <v>1675</v>
      </c>
      <c r="P106" s="171" t="s">
        <v>1427</v>
      </c>
      <c r="Q106" s="171" t="s">
        <v>1287</v>
      </c>
      <c r="R106" s="171" t="s">
        <v>384</v>
      </c>
      <c r="S106" s="171" t="s">
        <v>391</v>
      </c>
      <c r="T106" s="171" t="s">
        <v>474</v>
      </c>
      <c r="U106" s="171" t="s">
        <v>1373</v>
      </c>
      <c r="V106" s="171" t="s">
        <v>572</v>
      </c>
    </row>
    <row r="107" spans="2:22" ht="17.399999999999999">
      <c r="B107" s="150">
        <f t="shared" si="23"/>
        <v>101</v>
      </c>
      <c r="C107" s="166" t="str">
        <f t="shared" si="17"/>
        <v>2021/08/05</v>
      </c>
      <c r="D107" s="167">
        <f t="shared" si="18"/>
        <v>9.75E-3</v>
      </c>
      <c r="E107" s="168">
        <f t="shared" si="12"/>
        <v>1.2370000000000001E-2</v>
      </c>
      <c r="F107" s="168">
        <f t="shared" si="13"/>
        <v>1.41E-2</v>
      </c>
      <c r="G107" s="168">
        <f t="shared" si="14"/>
        <v>1.54E-2</v>
      </c>
      <c r="H107" s="168">
        <f t="shared" si="15"/>
        <v>1.6399999999999998E-2</v>
      </c>
      <c r="I107" s="168">
        <f t="shared" si="19"/>
        <v>1.8100000000000002E-2</v>
      </c>
      <c r="J107" s="168">
        <f t="shared" si="16"/>
        <v>1.8720000000000001E-2</v>
      </c>
      <c r="K107" s="168">
        <f t="shared" si="20"/>
        <v>1.4977142857142857E-2</v>
      </c>
      <c r="L107" s="169">
        <f t="shared" si="21"/>
        <v>1.0030616150019136</v>
      </c>
      <c r="M107" s="170">
        <f t="shared" si="22"/>
        <v>3.0569378027939425E-3</v>
      </c>
      <c r="O107" s="171" t="s">
        <v>1676</v>
      </c>
      <c r="P107" s="171" t="s">
        <v>1490</v>
      </c>
      <c r="Q107" s="171" t="s">
        <v>1301</v>
      </c>
      <c r="R107" s="171" t="s">
        <v>347</v>
      </c>
      <c r="S107" s="171" t="s">
        <v>434</v>
      </c>
      <c r="T107" s="171" t="s">
        <v>479</v>
      </c>
      <c r="U107" s="171" t="s">
        <v>536</v>
      </c>
      <c r="V107" s="171" t="s">
        <v>710</v>
      </c>
    </row>
    <row r="108" spans="2:22" ht="17.399999999999999">
      <c r="B108" s="150">
        <f t="shared" si="23"/>
        <v>102</v>
      </c>
      <c r="C108" s="166" t="str">
        <f t="shared" si="17"/>
        <v>2021/08/04</v>
      </c>
      <c r="D108" s="167">
        <f t="shared" si="18"/>
        <v>9.5700000000000004E-3</v>
      </c>
      <c r="E108" s="168">
        <f t="shared" si="12"/>
        <v>1.2460000000000001E-2</v>
      </c>
      <c r="F108" s="168">
        <f t="shared" si="13"/>
        <v>1.4150000000000001E-2</v>
      </c>
      <c r="G108" s="168">
        <f t="shared" si="14"/>
        <v>1.5389999999999999E-2</v>
      </c>
      <c r="H108" s="168">
        <f t="shared" si="15"/>
        <v>1.6319999999999998E-2</v>
      </c>
      <c r="I108" s="168">
        <f t="shared" si="19"/>
        <v>1.8009999999999998E-2</v>
      </c>
      <c r="J108" s="168">
        <f t="shared" si="16"/>
        <v>1.8620000000000001E-2</v>
      </c>
      <c r="K108" s="168">
        <f t="shared" si="20"/>
        <v>1.4931428571428571E-2</v>
      </c>
      <c r="L108" s="169">
        <f t="shared" si="21"/>
        <v>0.98325493885230475</v>
      </c>
      <c r="M108" s="170">
        <f t="shared" si="22"/>
        <v>-1.6886844695490556E-2</v>
      </c>
      <c r="O108" s="171" t="s">
        <v>1677</v>
      </c>
      <c r="P108" s="171" t="s">
        <v>1412</v>
      </c>
      <c r="Q108" s="171" t="s">
        <v>1358</v>
      </c>
      <c r="R108" s="171" t="s">
        <v>352</v>
      </c>
      <c r="S108" s="171" t="s">
        <v>692</v>
      </c>
      <c r="T108" s="171" t="s">
        <v>526</v>
      </c>
      <c r="U108" s="171" t="s">
        <v>762</v>
      </c>
      <c r="V108" s="171" t="s">
        <v>591</v>
      </c>
    </row>
    <row r="109" spans="2:22" ht="17.399999999999999">
      <c r="B109" s="150">
        <f t="shared" si="23"/>
        <v>103</v>
      </c>
      <c r="C109" s="166" t="str">
        <f t="shared" si="17"/>
        <v>2021/08/03</v>
      </c>
      <c r="D109" s="167">
        <f t="shared" si="18"/>
        <v>9.5700000000000004E-3</v>
      </c>
      <c r="E109" s="168">
        <f t="shared" si="12"/>
        <v>1.2760000000000001E-2</v>
      </c>
      <c r="F109" s="168">
        <f t="shared" si="13"/>
        <v>1.4450000000000001E-2</v>
      </c>
      <c r="G109" s="168">
        <f t="shared" si="14"/>
        <v>1.5650000000000001E-2</v>
      </c>
      <c r="H109" s="168">
        <f t="shared" si="15"/>
        <v>1.6570000000000001E-2</v>
      </c>
      <c r="I109" s="168">
        <f t="shared" si="19"/>
        <v>1.8349999999999998E-2</v>
      </c>
      <c r="J109" s="168">
        <f t="shared" si="16"/>
        <v>1.8950000000000002E-2</v>
      </c>
      <c r="K109" s="168">
        <f t="shared" si="20"/>
        <v>1.5185714285714287E-2</v>
      </c>
      <c r="L109" s="169">
        <f t="shared" si="21"/>
        <v>0.99934191971420505</v>
      </c>
      <c r="M109" s="170">
        <f t="shared" si="22"/>
        <v>-6.5829691567133905E-4</v>
      </c>
      <c r="O109" s="171" t="s">
        <v>1678</v>
      </c>
      <c r="P109" s="171" t="s">
        <v>1412</v>
      </c>
      <c r="Q109" s="171" t="s">
        <v>1560</v>
      </c>
      <c r="R109" s="171" t="s">
        <v>374</v>
      </c>
      <c r="S109" s="171" t="s">
        <v>391</v>
      </c>
      <c r="T109" s="171" t="s">
        <v>475</v>
      </c>
      <c r="U109" s="171" t="s">
        <v>553</v>
      </c>
      <c r="V109" s="171" t="s">
        <v>572</v>
      </c>
    </row>
    <row r="110" spans="2:22" ht="17.399999999999999">
      <c r="B110" s="150">
        <f t="shared" si="23"/>
        <v>104</v>
      </c>
      <c r="C110" s="166" t="str">
        <f t="shared" si="17"/>
        <v>2021/08/02</v>
      </c>
      <c r="D110" s="167">
        <f t="shared" si="18"/>
        <v>9.5099999999999994E-3</v>
      </c>
      <c r="E110" s="168">
        <f t="shared" si="12"/>
        <v>1.2669999999999999E-2</v>
      </c>
      <c r="F110" s="168">
        <f t="shared" si="13"/>
        <v>1.439E-2</v>
      </c>
      <c r="G110" s="168">
        <f t="shared" si="14"/>
        <v>1.5650000000000001E-2</v>
      </c>
      <c r="H110" s="168">
        <f t="shared" si="15"/>
        <v>1.66E-2</v>
      </c>
      <c r="I110" s="168">
        <f t="shared" si="19"/>
        <v>1.8450000000000001E-2</v>
      </c>
      <c r="J110" s="168">
        <f t="shared" si="16"/>
        <v>1.9099999999999999E-2</v>
      </c>
      <c r="K110" s="168">
        <f t="shared" si="20"/>
        <v>1.5195714285714288E-2</v>
      </c>
      <c r="L110" s="169">
        <f t="shared" si="21"/>
        <v>1.017213349909152</v>
      </c>
      <c r="M110" s="170">
        <f t="shared" si="22"/>
        <v>1.7066878653076364E-2</v>
      </c>
      <c r="O110" s="171" t="s">
        <v>1679</v>
      </c>
      <c r="P110" s="171" t="s">
        <v>1680</v>
      </c>
      <c r="Q110" s="171" t="s">
        <v>1304</v>
      </c>
      <c r="R110" s="171" t="s">
        <v>1384</v>
      </c>
      <c r="S110" s="171" t="s">
        <v>391</v>
      </c>
      <c r="T110" s="171" t="s">
        <v>476</v>
      </c>
      <c r="U110" s="171" t="s">
        <v>841</v>
      </c>
      <c r="V110" s="171" t="s">
        <v>597</v>
      </c>
    </row>
    <row r="111" spans="2:22" ht="17.399999999999999">
      <c r="B111" s="150">
        <f t="shared" si="23"/>
        <v>105</v>
      </c>
      <c r="C111" s="166" t="str">
        <f t="shared" si="17"/>
        <v>2021/07/30</v>
      </c>
      <c r="D111" s="167">
        <f t="shared" si="18"/>
        <v>9.3799999999999994E-3</v>
      </c>
      <c r="E111" s="168">
        <f t="shared" si="12"/>
        <v>1.248E-2</v>
      </c>
      <c r="F111" s="168">
        <f t="shared" si="13"/>
        <v>1.4150000000000001E-2</v>
      </c>
      <c r="G111" s="168">
        <f t="shared" si="14"/>
        <v>1.542E-2</v>
      </c>
      <c r="H111" s="168">
        <f t="shared" si="15"/>
        <v>1.635E-2</v>
      </c>
      <c r="I111" s="168">
        <f t="shared" si="19"/>
        <v>1.8120000000000001E-2</v>
      </c>
      <c r="J111" s="168">
        <f t="shared" si="16"/>
        <v>1.8669999999999999E-2</v>
      </c>
      <c r="K111" s="168">
        <f t="shared" si="20"/>
        <v>1.4938571428571428E-2</v>
      </c>
      <c r="L111" s="169">
        <f t="shared" si="21"/>
        <v>0.98585839539926456</v>
      </c>
      <c r="M111" s="170">
        <f t="shared" si="22"/>
        <v>-1.4242549906881541E-2</v>
      </c>
      <c r="O111" s="171" t="s">
        <v>1681</v>
      </c>
      <c r="P111" s="171" t="s">
        <v>1682</v>
      </c>
      <c r="Q111" s="171" t="s">
        <v>1664</v>
      </c>
      <c r="R111" s="171" t="s">
        <v>352</v>
      </c>
      <c r="S111" s="171" t="s">
        <v>478</v>
      </c>
      <c r="T111" s="171" t="s">
        <v>530</v>
      </c>
      <c r="U111" s="171" t="s">
        <v>679</v>
      </c>
      <c r="V111" s="171" t="s">
        <v>859</v>
      </c>
    </row>
    <row r="112" spans="2:22" ht="17.399999999999999">
      <c r="B112" s="150">
        <f t="shared" si="23"/>
        <v>106</v>
      </c>
      <c r="C112" s="166" t="str">
        <f t="shared" si="17"/>
        <v>2021/07/29</v>
      </c>
      <c r="D112" s="167">
        <f t="shared" si="18"/>
        <v>9.4500000000000001E-3</v>
      </c>
      <c r="E112" s="168">
        <f t="shared" si="12"/>
        <v>1.274E-2</v>
      </c>
      <c r="F112" s="168">
        <f t="shared" si="13"/>
        <v>1.435E-2</v>
      </c>
      <c r="G112" s="168">
        <f t="shared" si="14"/>
        <v>1.5650000000000001E-2</v>
      </c>
      <c r="H112" s="168">
        <f t="shared" si="15"/>
        <v>1.66E-2</v>
      </c>
      <c r="I112" s="168">
        <f t="shared" si="19"/>
        <v>1.8360000000000001E-2</v>
      </c>
      <c r="J112" s="168">
        <f t="shared" si="16"/>
        <v>1.8919999999999999E-2</v>
      </c>
      <c r="K112" s="168">
        <f t="shared" si="20"/>
        <v>1.5152857142857143E-2</v>
      </c>
      <c r="L112" s="169">
        <f t="shared" si="21"/>
        <v>1.0145384983261596</v>
      </c>
      <c r="M112" s="170">
        <f t="shared" si="22"/>
        <v>1.4433827642736154E-2</v>
      </c>
      <c r="O112" s="171" t="s">
        <v>1683</v>
      </c>
      <c r="P112" s="171" t="s">
        <v>1454</v>
      </c>
      <c r="Q112" s="171" t="s">
        <v>1653</v>
      </c>
      <c r="R112" s="171" t="s">
        <v>384</v>
      </c>
      <c r="S112" s="171" t="s">
        <v>391</v>
      </c>
      <c r="T112" s="171" t="s">
        <v>476</v>
      </c>
      <c r="U112" s="171" t="s">
        <v>1373</v>
      </c>
      <c r="V112" s="171" t="s">
        <v>618</v>
      </c>
    </row>
    <row r="113" spans="2:22" ht="17.399999999999999">
      <c r="B113" s="150">
        <f t="shared" si="23"/>
        <v>107</v>
      </c>
      <c r="C113" s="166" t="str">
        <f t="shared" si="17"/>
        <v>2021/07/28</v>
      </c>
      <c r="D113" s="167">
        <f t="shared" si="18"/>
        <v>9.3799999999999994E-3</v>
      </c>
      <c r="E113" s="168">
        <f t="shared" si="12"/>
        <v>1.2580000000000001E-2</v>
      </c>
      <c r="F113" s="168">
        <f t="shared" si="13"/>
        <v>1.417E-2</v>
      </c>
      <c r="G113" s="168">
        <f t="shared" si="14"/>
        <v>1.5449999999999998E-2</v>
      </c>
      <c r="H113" s="168">
        <f t="shared" si="15"/>
        <v>1.635E-2</v>
      </c>
      <c r="I113" s="168">
        <f t="shared" si="19"/>
        <v>1.8110000000000001E-2</v>
      </c>
      <c r="J113" s="168">
        <f t="shared" si="16"/>
        <v>1.8509999999999999E-2</v>
      </c>
      <c r="K113" s="168">
        <f t="shared" si="20"/>
        <v>1.4935714285714287E-2</v>
      </c>
      <c r="L113" s="169">
        <f t="shared" si="21"/>
        <v>1.0104378080603074</v>
      </c>
      <c r="M113" s="170">
        <f t="shared" si="22"/>
        <v>1.0383710257783379E-2</v>
      </c>
      <c r="O113" s="171" t="s">
        <v>1684</v>
      </c>
      <c r="P113" s="171" t="s">
        <v>1682</v>
      </c>
      <c r="Q113" s="171" t="s">
        <v>1541</v>
      </c>
      <c r="R113" s="171" t="s">
        <v>428</v>
      </c>
      <c r="S113" s="171" t="s">
        <v>439</v>
      </c>
      <c r="T113" s="171" t="s">
        <v>530</v>
      </c>
      <c r="U113" s="171" t="s">
        <v>716</v>
      </c>
      <c r="V113" s="171" t="s">
        <v>1927</v>
      </c>
    </row>
    <row r="114" spans="2:22" ht="17.399999999999999">
      <c r="B114" s="150">
        <f t="shared" si="23"/>
        <v>108</v>
      </c>
      <c r="C114" s="166" t="str">
        <f t="shared" si="17"/>
        <v>2021/07/27</v>
      </c>
      <c r="D114" s="167">
        <f t="shared" si="18"/>
        <v>9.1599999999999997E-3</v>
      </c>
      <c r="E114" s="168">
        <f t="shared" si="12"/>
        <v>1.23E-2</v>
      </c>
      <c r="F114" s="168">
        <f t="shared" si="13"/>
        <v>1.38E-2</v>
      </c>
      <c r="G114" s="168">
        <f t="shared" si="14"/>
        <v>1.5100000000000001E-2</v>
      </c>
      <c r="H114" s="168">
        <f t="shared" si="15"/>
        <v>1.617E-2</v>
      </c>
      <c r="I114" s="168">
        <f t="shared" si="19"/>
        <v>1.8189999999999998E-2</v>
      </c>
      <c r="J114" s="168">
        <f t="shared" si="16"/>
        <v>1.8749999999999999E-2</v>
      </c>
      <c r="K114" s="168">
        <f t="shared" si="20"/>
        <v>1.4781428571428572E-2</v>
      </c>
      <c r="L114" s="169">
        <f t="shared" si="21"/>
        <v>1.0087744954665105</v>
      </c>
      <c r="M114" s="170">
        <f t="shared" si="22"/>
        <v>8.7362232975394909E-3</v>
      </c>
      <c r="O114" s="171" t="s">
        <v>1685</v>
      </c>
      <c r="P114" s="171" t="s">
        <v>1686</v>
      </c>
      <c r="Q114" s="171" t="s">
        <v>1303</v>
      </c>
      <c r="R114" s="171" t="s">
        <v>341</v>
      </c>
      <c r="S114" s="171" t="s">
        <v>387</v>
      </c>
      <c r="T114" s="171" t="s">
        <v>481</v>
      </c>
      <c r="U114" s="171" t="s">
        <v>756</v>
      </c>
      <c r="V114" s="171" t="s">
        <v>871</v>
      </c>
    </row>
    <row r="115" spans="2:22" ht="17.399999999999999">
      <c r="B115" s="150">
        <f t="shared" si="23"/>
        <v>109</v>
      </c>
      <c r="C115" s="166" t="str">
        <f t="shared" si="17"/>
        <v>2021/07/26</v>
      </c>
      <c r="D115" s="167">
        <f t="shared" si="18"/>
        <v>9.1599999999999997E-3</v>
      </c>
      <c r="E115" s="168">
        <f t="shared" si="12"/>
        <v>1.2290000000000001E-2</v>
      </c>
      <c r="F115" s="168">
        <f t="shared" si="13"/>
        <v>1.362E-2</v>
      </c>
      <c r="G115" s="168">
        <f t="shared" si="14"/>
        <v>1.502E-2</v>
      </c>
      <c r="H115" s="168">
        <f t="shared" si="15"/>
        <v>1.6E-2</v>
      </c>
      <c r="I115" s="168">
        <f t="shared" si="19"/>
        <v>1.7979999999999999E-2</v>
      </c>
      <c r="J115" s="168">
        <f t="shared" si="16"/>
        <v>1.8500000000000003E-2</v>
      </c>
      <c r="K115" s="168">
        <f t="shared" si="20"/>
        <v>1.4652857142857145E-2</v>
      </c>
      <c r="L115" s="169">
        <f t="shared" si="21"/>
        <v>0.98350752708792799</v>
      </c>
      <c r="M115" s="170">
        <f t="shared" si="22"/>
        <v>-1.6629987813801789E-2</v>
      </c>
      <c r="O115" s="171" t="s">
        <v>1687</v>
      </c>
      <c r="P115" s="171" t="s">
        <v>1686</v>
      </c>
      <c r="Q115" s="171" t="s">
        <v>1688</v>
      </c>
      <c r="R115" s="171" t="s">
        <v>1271</v>
      </c>
      <c r="S115" s="171" t="s">
        <v>397</v>
      </c>
      <c r="T115" s="171" t="s">
        <v>442</v>
      </c>
      <c r="U115" s="171" t="s">
        <v>840</v>
      </c>
      <c r="V115" s="171" t="s">
        <v>662</v>
      </c>
    </row>
    <row r="116" spans="2:22" ht="17.399999999999999">
      <c r="B116" s="150">
        <f t="shared" si="23"/>
        <v>110</v>
      </c>
      <c r="C116" s="166" t="str">
        <f t="shared" si="17"/>
        <v>2021/07/23</v>
      </c>
      <c r="D116" s="167">
        <f t="shared" si="18"/>
        <v>9.2600000000000009E-3</v>
      </c>
      <c r="E116" s="168">
        <f t="shared" si="12"/>
        <v>1.2490000000000001E-2</v>
      </c>
      <c r="F116" s="168">
        <f t="shared" si="13"/>
        <v>1.387E-2</v>
      </c>
      <c r="G116" s="168">
        <f t="shared" si="14"/>
        <v>1.525E-2</v>
      </c>
      <c r="H116" s="168">
        <f t="shared" si="15"/>
        <v>1.635E-2</v>
      </c>
      <c r="I116" s="168">
        <f t="shared" si="19"/>
        <v>1.8249999999999999E-2</v>
      </c>
      <c r="J116" s="168">
        <f t="shared" si="16"/>
        <v>1.882E-2</v>
      </c>
      <c r="K116" s="168">
        <f t="shared" si="20"/>
        <v>1.4898571428571429E-2</v>
      </c>
      <c r="L116" s="169">
        <f t="shared" si="21"/>
        <v>0.99134980988593169</v>
      </c>
      <c r="M116" s="170">
        <f t="shared" si="22"/>
        <v>-8.6878201704878588E-3</v>
      </c>
      <c r="O116" s="171" t="s">
        <v>1689</v>
      </c>
      <c r="P116" s="171" t="s">
        <v>1690</v>
      </c>
      <c r="Q116" s="171" t="s">
        <v>1691</v>
      </c>
      <c r="R116" s="171" t="s">
        <v>364</v>
      </c>
      <c r="S116" s="171" t="s">
        <v>389</v>
      </c>
      <c r="T116" s="171" t="s">
        <v>530</v>
      </c>
      <c r="U116" s="171" t="s">
        <v>683</v>
      </c>
      <c r="V116" s="171" t="s">
        <v>601</v>
      </c>
    </row>
    <row r="117" spans="2:22" ht="17.399999999999999">
      <c r="B117" s="150">
        <f t="shared" si="23"/>
        <v>111</v>
      </c>
      <c r="C117" s="166" t="str">
        <f t="shared" si="17"/>
        <v>2021/07/22</v>
      </c>
      <c r="D117" s="167">
        <f t="shared" si="18"/>
        <v>9.2800000000000001E-3</v>
      </c>
      <c r="E117" s="168">
        <f t="shared" si="12"/>
        <v>1.2500000000000001E-2</v>
      </c>
      <c r="F117" s="168">
        <f t="shared" si="13"/>
        <v>1.391E-2</v>
      </c>
      <c r="G117" s="168">
        <f t="shared" si="14"/>
        <v>1.54E-2</v>
      </c>
      <c r="H117" s="168">
        <f t="shared" si="15"/>
        <v>1.6549999999999999E-2</v>
      </c>
      <c r="I117" s="168">
        <f t="shared" si="19"/>
        <v>1.8460000000000001E-2</v>
      </c>
      <c r="J117" s="168">
        <f t="shared" si="16"/>
        <v>1.9099999999999999E-2</v>
      </c>
      <c r="K117" s="168">
        <f t="shared" si="20"/>
        <v>1.5028571428571428E-2</v>
      </c>
      <c r="L117" s="169">
        <f t="shared" si="21"/>
        <v>1.0094031855689887</v>
      </c>
      <c r="M117" s="170">
        <f t="shared" si="22"/>
        <v>9.3592508225409116E-3</v>
      </c>
      <c r="O117" s="171" t="s">
        <v>1692</v>
      </c>
      <c r="P117" s="171" t="s">
        <v>1497</v>
      </c>
      <c r="Q117" s="171" t="s">
        <v>1300</v>
      </c>
      <c r="R117" s="171" t="s">
        <v>357</v>
      </c>
      <c r="S117" s="171" t="s">
        <v>434</v>
      </c>
      <c r="T117" s="171" t="s">
        <v>576</v>
      </c>
      <c r="U117" s="171" t="s">
        <v>888</v>
      </c>
      <c r="V117" s="171" t="s">
        <v>597</v>
      </c>
    </row>
    <row r="118" spans="2:22" ht="17.399999999999999">
      <c r="B118" s="150">
        <f t="shared" si="23"/>
        <v>112</v>
      </c>
      <c r="C118" s="166" t="str">
        <f t="shared" si="17"/>
        <v>2021/07/21</v>
      </c>
      <c r="D118" s="167">
        <f t="shared" si="18"/>
        <v>9.2800000000000001E-3</v>
      </c>
      <c r="E118" s="168">
        <f t="shared" si="12"/>
        <v>1.2549999999999999E-2</v>
      </c>
      <c r="F118" s="168">
        <f t="shared" si="13"/>
        <v>1.38E-2</v>
      </c>
      <c r="G118" s="168">
        <f t="shared" si="14"/>
        <v>1.521E-2</v>
      </c>
      <c r="H118" s="168">
        <f t="shared" si="15"/>
        <v>1.6299999999999999E-2</v>
      </c>
      <c r="I118" s="168">
        <f t="shared" si="19"/>
        <v>1.823E-2</v>
      </c>
      <c r="J118" s="168">
        <f t="shared" si="16"/>
        <v>1.8849999999999999E-2</v>
      </c>
      <c r="K118" s="168">
        <f t="shared" si="20"/>
        <v>1.4888571428571426E-2</v>
      </c>
      <c r="L118" s="169">
        <f t="shared" si="21"/>
        <v>0.98413597733711056</v>
      </c>
      <c r="M118" s="170">
        <f t="shared" si="22"/>
        <v>-1.5991203126292132E-2</v>
      </c>
      <c r="O118" s="171" t="s">
        <v>1693</v>
      </c>
      <c r="P118" s="171" t="s">
        <v>1497</v>
      </c>
      <c r="Q118" s="171" t="s">
        <v>1295</v>
      </c>
      <c r="R118" s="171" t="s">
        <v>341</v>
      </c>
      <c r="S118" s="171" t="s">
        <v>706</v>
      </c>
      <c r="T118" s="171" t="s">
        <v>472</v>
      </c>
      <c r="U118" s="171" t="s">
        <v>1376</v>
      </c>
      <c r="V118" s="171" t="s">
        <v>629</v>
      </c>
    </row>
    <row r="119" spans="2:22" ht="17.399999999999999">
      <c r="B119" s="150">
        <f t="shared" si="23"/>
        <v>113</v>
      </c>
      <c r="C119" s="166" t="str">
        <f t="shared" si="17"/>
        <v>2021/07/20</v>
      </c>
      <c r="D119" s="167">
        <f t="shared" si="18"/>
        <v>9.3299999999999998E-3</v>
      </c>
      <c r="E119" s="168">
        <f t="shared" si="12"/>
        <v>1.2869999999999999E-2</v>
      </c>
      <c r="F119" s="168">
        <f t="shared" si="13"/>
        <v>1.4199999999999999E-2</v>
      </c>
      <c r="G119" s="168">
        <f t="shared" si="14"/>
        <v>1.55E-2</v>
      </c>
      <c r="H119" s="168">
        <f t="shared" si="15"/>
        <v>1.66E-2</v>
      </c>
      <c r="I119" s="168">
        <f t="shared" si="19"/>
        <v>1.8380000000000001E-2</v>
      </c>
      <c r="J119" s="168">
        <f t="shared" si="16"/>
        <v>1.9019999999999999E-2</v>
      </c>
      <c r="K119" s="168">
        <f t="shared" si="20"/>
        <v>1.5128571428571425E-2</v>
      </c>
      <c r="L119" s="169">
        <f t="shared" si="21"/>
        <v>0.97666697408466274</v>
      </c>
      <c r="M119" s="170">
        <f t="shared" si="22"/>
        <v>-2.360955087672997E-2</v>
      </c>
      <c r="O119" s="171" t="s">
        <v>1694</v>
      </c>
      <c r="P119" s="171" t="s">
        <v>1519</v>
      </c>
      <c r="Q119" s="171" t="s">
        <v>1283</v>
      </c>
      <c r="R119" s="171" t="s">
        <v>362</v>
      </c>
      <c r="S119" s="171" t="s">
        <v>400</v>
      </c>
      <c r="T119" s="171" t="s">
        <v>476</v>
      </c>
      <c r="U119" s="171" t="s">
        <v>875</v>
      </c>
      <c r="V119" s="171" t="s">
        <v>613</v>
      </c>
    </row>
    <row r="120" spans="2:22" ht="17.399999999999999">
      <c r="B120" s="150">
        <f t="shared" si="23"/>
        <v>114</v>
      </c>
      <c r="C120" s="166" t="str">
        <f t="shared" si="17"/>
        <v>2021/07/19</v>
      </c>
      <c r="D120" s="167">
        <f t="shared" si="18"/>
        <v>9.3999999999999986E-3</v>
      </c>
      <c r="E120" s="168">
        <f t="shared" si="12"/>
        <v>1.3049999999999999E-2</v>
      </c>
      <c r="F120" s="168">
        <f t="shared" si="13"/>
        <v>1.455E-2</v>
      </c>
      <c r="G120" s="168">
        <f t="shared" si="14"/>
        <v>1.585E-2</v>
      </c>
      <c r="H120" s="168">
        <f t="shared" si="15"/>
        <v>1.702E-2</v>
      </c>
      <c r="I120" s="168">
        <f t="shared" si="19"/>
        <v>1.8790000000000001E-2</v>
      </c>
      <c r="J120" s="168">
        <f t="shared" si="16"/>
        <v>1.9769999999999999E-2</v>
      </c>
      <c r="K120" s="168">
        <f t="shared" si="20"/>
        <v>1.5489999999999999E-2</v>
      </c>
      <c r="L120" s="169">
        <f t="shared" si="21"/>
        <v>0.9886032093362509</v>
      </c>
      <c r="M120" s="170">
        <f t="shared" si="22"/>
        <v>-1.1462231769968396E-2</v>
      </c>
      <c r="O120" s="171" t="s">
        <v>1695</v>
      </c>
      <c r="P120" s="171" t="s">
        <v>1491</v>
      </c>
      <c r="Q120" s="171" t="s">
        <v>1279</v>
      </c>
      <c r="R120" s="171" t="s">
        <v>378</v>
      </c>
      <c r="S120" s="171" t="s">
        <v>448</v>
      </c>
      <c r="T120" s="171" t="s">
        <v>568</v>
      </c>
      <c r="U120" s="171" t="s">
        <v>1928</v>
      </c>
      <c r="V120" s="171" t="s">
        <v>607</v>
      </c>
    </row>
    <row r="121" spans="2:22" ht="17.399999999999999">
      <c r="B121" s="150">
        <f t="shared" si="23"/>
        <v>115</v>
      </c>
      <c r="C121" s="166" t="str">
        <f t="shared" si="17"/>
        <v>2021/07/16</v>
      </c>
      <c r="D121" s="167">
        <f t="shared" si="18"/>
        <v>9.41E-3</v>
      </c>
      <c r="E121" s="168">
        <f t="shared" si="12"/>
        <v>1.306E-2</v>
      </c>
      <c r="F121" s="168">
        <f t="shared" si="13"/>
        <v>1.4670000000000001E-2</v>
      </c>
      <c r="G121" s="168">
        <f t="shared" si="14"/>
        <v>1.5949999999999999E-2</v>
      </c>
      <c r="H121" s="168">
        <f t="shared" si="15"/>
        <v>1.7299999999999999E-2</v>
      </c>
      <c r="I121" s="168">
        <f t="shared" si="19"/>
        <v>1.9119999999999998E-2</v>
      </c>
      <c r="J121" s="168">
        <f t="shared" si="16"/>
        <v>2.017E-2</v>
      </c>
      <c r="K121" s="168">
        <f t="shared" si="20"/>
        <v>1.5668571428571428E-2</v>
      </c>
      <c r="L121" s="169">
        <f t="shared" si="21"/>
        <v>1.0013694878115584</v>
      </c>
      <c r="M121" s="170">
        <f t="shared" si="22"/>
        <v>1.3685509184037203E-3</v>
      </c>
      <c r="O121" s="171" t="s">
        <v>1696</v>
      </c>
      <c r="P121" s="171" t="s">
        <v>1528</v>
      </c>
      <c r="Q121" s="171" t="s">
        <v>1308</v>
      </c>
      <c r="R121" s="171" t="s">
        <v>401</v>
      </c>
      <c r="S121" s="171" t="s">
        <v>443</v>
      </c>
      <c r="T121" s="171" t="s">
        <v>513</v>
      </c>
      <c r="U121" s="171" t="s">
        <v>831</v>
      </c>
      <c r="V121" s="171" t="s">
        <v>899</v>
      </c>
    </row>
    <row r="122" spans="2:22" ht="17.399999999999999">
      <c r="B122" s="150">
        <f t="shared" si="23"/>
        <v>116</v>
      </c>
      <c r="C122" s="166" t="str">
        <f t="shared" si="17"/>
        <v>2021/07/15</v>
      </c>
      <c r="D122" s="167">
        <f t="shared" si="18"/>
        <v>9.2200000000000008E-3</v>
      </c>
      <c r="E122" s="168">
        <f t="shared" si="12"/>
        <v>1.3000000000000001E-2</v>
      </c>
      <c r="F122" s="168">
        <f t="shared" si="13"/>
        <v>1.485E-2</v>
      </c>
      <c r="G122" s="168">
        <f t="shared" si="14"/>
        <v>1.6E-2</v>
      </c>
      <c r="H122" s="168">
        <f t="shared" si="15"/>
        <v>1.7350000000000001E-2</v>
      </c>
      <c r="I122" s="168">
        <f t="shared" si="19"/>
        <v>1.9060000000000001E-2</v>
      </c>
      <c r="J122" s="168">
        <f t="shared" si="16"/>
        <v>2.0049999999999998E-2</v>
      </c>
      <c r="K122" s="168">
        <f t="shared" si="20"/>
        <v>1.5647142857142856E-2</v>
      </c>
      <c r="L122" s="169">
        <f t="shared" si="21"/>
        <v>1.0377072477498817</v>
      </c>
      <c r="M122" s="170">
        <f t="shared" si="22"/>
        <v>3.701371004132565E-2</v>
      </c>
      <c r="O122" s="171" t="s">
        <v>1697</v>
      </c>
      <c r="P122" s="171" t="s">
        <v>1458</v>
      </c>
      <c r="Q122" s="171" t="s">
        <v>1281</v>
      </c>
      <c r="R122" s="171" t="s">
        <v>429</v>
      </c>
      <c r="S122" s="171" t="s">
        <v>442</v>
      </c>
      <c r="T122" s="171" t="s">
        <v>525</v>
      </c>
      <c r="U122" s="171" t="s">
        <v>1389</v>
      </c>
      <c r="V122" s="171" t="s">
        <v>918</v>
      </c>
    </row>
    <row r="123" spans="2:22" ht="17.399999999999999">
      <c r="B123" s="150">
        <f t="shared" si="23"/>
        <v>117</v>
      </c>
      <c r="C123" s="166" t="str">
        <f t="shared" si="17"/>
        <v>2021/07/14</v>
      </c>
      <c r="D123" s="167">
        <f t="shared" si="18"/>
        <v>8.5900000000000004E-3</v>
      </c>
      <c r="E123" s="168">
        <f t="shared" si="12"/>
        <v>1.196E-2</v>
      </c>
      <c r="F123" s="168">
        <f t="shared" si="13"/>
        <v>1.387E-2</v>
      </c>
      <c r="G123" s="168">
        <f t="shared" si="14"/>
        <v>1.542E-2</v>
      </c>
      <c r="H123" s="168">
        <f t="shared" si="15"/>
        <v>1.687E-2</v>
      </c>
      <c r="I123" s="168">
        <f t="shared" si="19"/>
        <v>1.882E-2</v>
      </c>
      <c r="J123" s="168">
        <f t="shared" si="16"/>
        <v>2.0019999999999996E-2</v>
      </c>
      <c r="K123" s="168">
        <f t="shared" si="20"/>
        <v>1.5078571428571427E-2</v>
      </c>
      <c r="L123" s="169">
        <f t="shared" si="21"/>
        <v>0.98222594453750223</v>
      </c>
      <c r="M123" s="170">
        <f t="shared" si="22"/>
        <v>-1.7933911006345896E-2</v>
      </c>
      <c r="O123" s="171" t="s">
        <v>1698</v>
      </c>
      <c r="P123" s="171" t="s">
        <v>1699</v>
      </c>
      <c r="Q123" s="171" t="s">
        <v>1700</v>
      </c>
      <c r="R123" s="171" t="s">
        <v>364</v>
      </c>
      <c r="S123" s="171" t="s">
        <v>478</v>
      </c>
      <c r="T123" s="171" t="s">
        <v>516</v>
      </c>
      <c r="U123" s="171" t="s">
        <v>601</v>
      </c>
      <c r="V123" s="171" t="s">
        <v>650</v>
      </c>
    </row>
    <row r="124" spans="2:22" ht="17.399999999999999">
      <c r="B124" s="150">
        <f t="shared" si="23"/>
        <v>118</v>
      </c>
      <c r="C124" s="166" t="str">
        <f t="shared" si="17"/>
        <v>2021/07/13</v>
      </c>
      <c r="D124" s="167">
        <f t="shared" si="18"/>
        <v>8.6E-3</v>
      </c>
      <c r="E124" s="168">
        <f t="shared" si="12"/>
        <v>1.221E-2</v>
      </c>
      <c r="F124" s="168">
        <f t="shared" si="13"/>
        <v>1.422E-2</v>
      </c>
      <c r="G124" s="168">
        <f t="shared" si="14"/>
        <v>1.5769999999999999E-2</v>
      </c>
      <c r="H124" s="168">
        <f t="shared" si="15"/>
        <v>1.7219999999999999E-2</v>
      </c>
      <c r="I124" s="168">
        <f t="shared" si="19"/>
        <v>1.9140000000000001E-2</v>
      </c>
      <c r="J124" s="168">
        <f t="shared" si="16"/>
        <v>2.0299999999999999E-2</v>
      </c>
      <c r="K124" s="168">
        <f t="shared" si="20"/>
        <v>1.5351428571428571E-2</v>
      </c>
      <c r="L124" s="169">
        <f t="shared" si="21"/>
        <v>1.0151143019081805</v>
      </c>
      <c r="M124" s="170">
        <f t="shared" si="22"/>
        <v>1.5001218870833829E-2</v>
      </c>
      <c r="O124" s="171" t="s">
        <v>1701</v>
      </c>
      <c r="P124" s="171" t="s">
        <v>1460</v>
      </c>
      <c r="Q124" s="171" t="s">
        <v>1381</v>
      </c>
      <c r="R124" s="171" t="s">
        <v>427</v>
      </c>
      <c r="S124" s="171" t="s">
        <v>445</v>
      </c>
      <c r="T124" s="171" t="s">
        <v>539</v>
      </c>
      <c r="U124" s="171" t="s">
        <v>900</v>
      </c>
      <c r="V124" s="171" t="s">
        <v>847</v>
      </c>
    </row>
    <row r="125" spans="2:22" ht="17.399999999999999">
      <c r="B125" s="150">
        <f t="shared" si="23"/>
        <v>119</v>
      </c>
      <c r="C125" s="166" t="str">
        <f t="shared" si="17"/>
        <v>2021/07/12</v>
      </c>
      <c r="D125" s="167">
        <f t="shared" si="18"/>
        <v>8.4600000000000005E-3</v>
      </c>
      <c r="E125" s="168">
        <f t="shared" si="12"/>
        <v>1.1979999999999999E-2</v>
      </c>
      <c r="F125" s="168">
        <f t="shared" si="13"/>
        <v>1.387E-2</v>
      </c>
      <c r="G125" s="168">
        <f t="shared" si="14"/>
        <v>1.5449999999999998E-2</v>
      </c>
      <c r="H125" s="168">
        <f t="shared" si="15"/>
        <v>1.6920000000000001E-2</v>
      </c>
      <c r="I125" s="168">
        <f t="shared" si="19"/>
        <v>1.8959999999999998E-2</v>
      </c>
      <c r="J125" s="168">
        <f t="shared" si="16"/>
        <v>2.0219999999999998E-2</v>
      </c>
      <c r="K125" s="168">
        <f t="shared" si="20"/>
        <v>1.5122857142857143E-2</v>
      </c>
      <c r="L125" s="169">
        <f t="shared" si="21"/>
        <v>1.0016084776232377</v>
      </c>
      <c r="M125" s="170">
        <f t="shared" si="22"/>
        <v>1.6071854085854458E-3</v>
      </c>
      <c r="O125" s="171" t="s">
        <v>1702</v>
      </c>
      <c r="P125" s="171" t="s">
        <v>1501</v>
      </c>
      <c r="Q125" s="171" t="s">
        <v>1314</v>
      </c>
      <c r="R125" s="171" t="s">
        <v>364</v>
      </c>
      <c r="S125" s="171" t="s">
        <v>439</v>
      </c>
      <c r="T125" s="171" t="s">
        <v>565</v>
      </c>
      <c r="U125" s="171" t="s">
        <v>1385</v>
      </c>
      <c r="V125" s="171" t="s">
        <v>850</v>
      </c>
    </row>
    <row r="126" spans="2:22" ht="17.399999999999999">
      <c r="B126" s="150">
        <f t="shared" si="23"/>
        <v>120</v>
      </c>
      <c r="C126" s="166" t="str">
        <f t="shared" si="17"/>
        <v>2021/07/09</v>
      </c>
      <c r="D126" s="167">
        <f t="shared" si="18"/>
        <v>8.4799999999999997E-3</v>
      </c>
      <c r="E126" s="168">
        <f t="shared" si="12"/>
        <v>1.1930000000000001E-2</v>
      </c>
      <c r="F126" s="168">
        <f t="shared" si="13"/>
        <v>1.37E-2</v>
      </c>
      <c r="G126" s="168">
        <f t="shared" si="14"/>
        <v>1.5389999999999999E-2</v>
      </c>
      <c r="H126" s="168">
        <f t="shared" si="15"/>
        <v>1.685E-2</v>
      </c>
      <c r="I126" s="168">
        <f t="shared" si="19"/>
        <v>1.899E-2</v>
      </c>
      <c r="J126" s="168">
        <f t="shared" si="16"/>
        <v>2.035E-2</v>
      </c>
      <c r="K126" s="168">
        <f t="shared" si="20"/>
        <v>1.509857142857143E-2</v>
      </c>
      <c r="L126" s="169">
        <f t="shared" si="21"/>
        <v>1.0151762558832007</v>
      </c>
      <c r="M126" s="170">
        <f t="shared" si="22"/>
        <v>1.5062248534594669E-2</v>
      </c>
      <c r="O126" s="171" t="s">
        <v>1703</v>
      </c>
      <c r="P126" s="171" t="s">
        <v>1485</v>
      </c>
      <c r="Q126" s="171" t="s">
        <v>1355</v>
      </c>
      <c r="R126" s="171" t="s">
        <v>1266</v>
      </c>
      <c r="S126" s="171" t="s">
        <v>692</v>
      </c>
      <c r="T126" s="171" t="s">
        <v>623</v>
      </c>
      <c r="U126" s="171" t="s">
        <v>1387</v>
      </c>
      <c r="V126" s="171" t="s">
        <v>725</v>
      </c>
    </row>
    <row r="127" spans="2:22" ht="17.399999999999999">
      <c r="B127" s="150">
        <f t="shared" si="23"/>
        <v>121</v>
      </c>
      <c r="C127" s="166" t="str">
        <f t="shared" si="17"/>
        <v>2021/07/08</v>
      </c>
      <c r="D127" s="167">
        <f t="shared" si="18"/>
        <v>8.4799999999999997E-3</v>
      </c>
      <c r="E127" s="168">
        <f t="shared" si="12"/>
        <v>1.2E-2</v>
      </c>
      <c r="F127" s="168">
        <f t="shared" si="13"/>
        <v>1.355E-2</v>
      </c>
      <c r="G127" s="168">
        <f t="shared" si="14"/>
        <v>1.5100000000000001E-2</v>
      </c>
      <c r="H127" s="168">
        <f t="shared" si="15"/>
        <v>1.6469999999999999E-2</v>
      </c>
      <c r="I127" s="168">
        <f t="shared" si="19"/>
        <v>1.8589999999999999E-2</v>
      </c>
      <c r="J127" s="168">
        <f t="shared" si="16"/>
        <v>1.992E-2</v>
      </c>
      <c r="K127" s="168">
        <f t="shared" si="20"/>
        <v>1.4872857142857141E-2</v>
      </c>
      <c r="L127" s="169">
        <f t="shared" si="21"/>
        <v>0.96927660366818713</v>
      </c>
      <c r="M127" s="170">
        <f t="shared" si="22"/>
        <v>-3.1205255123294296E-2</v>
      </c>
      <c r="O127" s="171" t="s">
        <v>1704</v>
      </c>
      <c r="P127" s="171" t="s">
        <v>1485</v>
      </c>
      <c r="Q127" s="171" t="s">
        <v>1315</v>
      </c>
      <c r="R127" s="171" t="s">
        <v>335</v>
      </c>
      <c r="S127" s="171" t="s">
        <v>387</v>
      </c>
      <c r="T127" s="171" t="s">
        <v>520</v>
      </c>
      <c r="U127" s="171" t="s">
        <v>1929</v>
      </c>
      <c r="V127" s="171" t="s">
        <v>921</v>
      </c>
    </row>
    <row r="128" spans="2:22" ht="17.399999999999999">
      <c r="B128" s="150">
        <f t="shared" si="23"/>
        <v>122</v>
      </c>
      <c r="C128" s="166" t="str">
        <f t="shared" si="17"/>
        <v>2021/07/07</v>
      </c>
      <c r="D128" s="167">
        <f t="shared" si="18"/>
        <v>8.7899999999999992E-3</v>
      </c>
      <c r="E128" s="168">
        <f t="shared" si="12"/>
        <v>1.2450000000000001E-2</v>
      </c>
      <c r="F128" s="168">
        <f t="shared" si="13"/>
        <v>1.4119999999999999E-2</v>
      </c>
      <c r="G128" s="168">
        <f t="shared" si="14"/>
        <v>1.5600000000000001E-2</v>
      </c>
      <c r="H128" s="168">
        <f t="shared" si="15"/>
        <v>1.7000000000000001E-2</v>
      </c>
      <c r="I128" s="168">
        <f t="shared" si="19"/>
        <v>1.908E-2</v>
      </c>
      <c r="J128" s="168">
        <f t="shared" si="16"/>
        <v>2.0369999999999999E-2</v>
      </c>
      <c r="K128" s="168">
        <f t="shared" si="20"/>
        <v>1.5344285714285715E-2</v>
      </c>
      <c r="L128" s="169">
        <f t="shared" si="21"/>
        <v>0.9642696830954306</v>
      </c>
      <c r="M128" s="170">
        <f t="shared" si="22"/>
        <v>-3.6384269247142637E-2</v>
      </c>
      <c r="O128" s="171" t="s">
        <v>1705</v>
      </c>
      <c r="P128" s="171" t="s">
        <v>1706</v>
      </c>
      <c r="Q128" s="171" t="s">
        <v>1298</v>
      </c>
      <c r="R128" s="171" t="s">
        <v>361</v>
      </c>
      <c r="S128" s="171" t="s">
        <v>433</v>
      </c>
      <c r="T128" s="171" t="s">
        <v>505</v>
      </c>
      <c r="U128" s="171" t="s">
        <v>1552</v>
      </c>
      <c r="V128" s="171" t="s">
        <v>722</v>
      </c>
    </row>
    <row r="129" spans="2:22" ht="17.399999999999999">
      <c r="B129" s="150">
        <f t="shared" si="23"/>
        <v>123</v>
      </c>
      <c r="C129" s="166" t="str">
        <f t="shared" si="17"/>
        <v>2021/07/06</v>
      </c>
      <c r="D129" s="167">
        <f t="shared" si="18"/>
        <v>9.0900000000000009E-3</v>
      </c>
      <c r="E129" s="168">
        <f t="shared" si="12"/>
        <v>1.295E-2</v>
      </c>
      <c r="F129" s="168">
        <f t="shared" si="13"/>
        <v>1.46E-2</v>
      </c>
      <c r="G129" s="168">
        <f t="shared" si="14"/>
        <v>1.6150000000000001E-2</v>
      </c>
      <c r="H129" s="168">
        <f t="shared" si="15"/>
        <v>1.7649999999999999E-2</v>
      </c>
      <c r="I129" s="168">
        <f t="shared" si="19"/>
        <v>1.9799999999999998E-2</v>
      </c>
      <c r="J129" s="168">
        <f t="shared" si="16"/>
        <v>2.1150000000000002E-2</v>
      </c>
      <c r="K129" s="168">
        <f t="shared" si="20"/>
        <v>1.5912857142857142E-2</v>
      </c>
      <c r="L129" s="169">
        <f t="shared" si="21"/>
        <v>1.0075072358900146</v>
      </c>
      <c r="M129" s="170">
        <f t="shared" si="22"/>
        <v>7.4791968377387287E-3</v>
      </c>
      <c r="O129" s="171" t="s">
        <v>1707</v>
      </c>
      <c r="P129" s="171" t="s">
        <v>1708</v>
      </c>
      <c r="Q129" s="171" t="s">
        <v>1306</v>
      </c>
      <c r="R129" s="171" t="s">
        <v>379</v>
      </c>
      <c r="S129" s="171" t="s">
        <v>444</v>
      </c>
      <c r="T129" s="171" t="s">
        <v>635</v>
      </c>
      <c r="U129" s="171" t="s">
        <v>602</v>
      </c>
      <c r="V129" s="171" t="s">
        <v>955</v>
      </c>
    </row>
    <row r="130" spans="2:22" ht="17.399999999999999">
      <c r="B130" s="150">
        <f t="shared" si="23"/>
        <v>124</v>
      </c>
      <c r="C130" s="166" t="str">
        <f t="shared" si="17"/>
        <v>2021/07/05</v>
      </c>
      <c r="D130" s="167">
        <f t="shared" si="18"/>
        <v>9.1800000000000007E-3</v>
      </c>
      <c r="E130" s="168">
        <f t="shared" si="12"/>
        <v>1.2809999999999998E-2</v>
      </c>
      <c r="F130" s="168">
        <f t="shared" si="13"/>
        <v>1.4570000000000001E-2</v>
      </c>
      <c r="G130" s="168">
        <f t="shared" si="14"/>
        <v>1.6070000000000001E-2</v>
      </c>
      <c r="H130" s="168">
        <f t="shared" si="15"/>
        <v>1.7500000000000002E-2</v>
      </c>
      <c r="I130" s="168">
        <f t="shared" si="19"/>
        <v>1.958E-2</v>
      </c>
      <c r="J130" s="168">
        <f t="shared" si="16"/>
        <v>2.085E-2</v>
      </c>
      <c r="K130" s="168">
        <f t="shared" si="20"/>
        <v>1.5794285714285712E-2</v>
      </c>
      <c r="L130" s="169">
        <f t="shared" si="21"/>
        <v>0.9840676457498887</v>
      </c>
      <c r="M130" s="170">
        <f t="shared" si="22"/>
        <v>-1.6060638611978453E-2</v>
      </c>
      <c r="O130" s="171" t="s">
        <v>1709</v>
      </c>
      <c r="P130" s="171" t="s">
        <v>1529</v>
      </c>
      <c r="Q130" s="171" t="s">
        <v>1305</v>
      </c>
      <c r="R130" s="171" t="s">
        <v>424</v>
      </c>
      <c r="S130" s="171" t="s">
        <v>500</v>
      </c>
      <c r="T130" s="171" t="s">
        <v>535</v>
      </c>
      <c r="U130" s="171" t="s">
        <v>916</v>
      </c>
      <c r="V130" s="171" t="s">
        <v>744</v>
      </c>
    </row>
    <row r="131" spans="2:22" ht="17.399999999999999">
      <c r="B131" s="150">
        <f t="shared" si="23"/>
        <v>125</v>
      </c>
      <c r="C131" s="166" t="str">
        <f t="shared" si="17"/>
        <v>2021/07/02</v>
      </c>
      <c r="D131" s="167">
        <f t="shared" si="18"/>
        <v>9.4399999999999987E-3</v>
      </c>
      <c r="E131" s="168">
        <f t="shared" si="12"/>
        <v>1.306E-2</v>
      </c>
      <c r="F131" s="168">
        <f t="shared" si="13"/>
        <v>1.485E-2</v>
      </c>
      <c r="G131" s="168">
        <f t="shared" si="14"/>
        <v>1.6369999999999999E-2</v>
      </c>
      <c r="H131" s="168">
        <f t="shared" si="15"/>
        <v>1.7769999999999998E-2</v>
      </c>
      <c r="I131" s="168">
        <f t="shared" si="19"/>
        <v>1.9810000000000001E-2</v>
      </c>
      <c r="J131" s="168">
        <f t="shared" si="16"/>
        <v>2.1049999999999999E-2</v>
      </c>
      <c r="K131" s="168">
        <f t="shared" si="20"/>
        <v>1.6049999999999998E-2</v>
      </c>
      <c r="L131" s="169">
        <f t="shared" si="21"/>
        <v>1.0046499150496286</v>
      </c>
      <c r="M131" s="170">
        <f t="shared" si="22"/>
        <v>4.6391375912409535E-3</v>
      </c>
      <c r="O131" s="171" t="s">
        <v>1710</v>
      </c>
      <c r="P131" s="171" t="s">
        <v>1711</v>
      </c>
      <c r="Q131" s="171" t="s">
        <v>1308</v>
      </c>
      <c r="R131" s="171" t="s">
        <v>429</v>
      </c>
      <c r="S131" s="171" t="s">
        <v>504</v>
      </c>
      <c r="T131" s="171" t="s">
        <v>538</v>
      </c>
      <c r="U131" s="171" t="s">
        <v>1396</v>
      </c>
      <c r="V131" s="171" t="s">
        <v>924</v>
      </c>
    </row>
    <row r="132" spans="2:22" ht="17.399999999999999">
      <c r="B132" s="150">
        <f t="shared" si="23"/>
        <v>126</v>
      </c>
      <c r="C132" s="166" t="str">
        <f t="shared" si="17"/>
        <v>2021/07/01</v>
      </c>
      <c r="D132" s="167">
        <f t="shared" si="18"/>
        <v>9.4399999999999987E-3</v>
      </c>
      <c r="E132" s="168">
        <f t="shared" si="12"/>
        <v>1.302E-2</v>
      </c>
      <c r="F132" s="168">
        <f t="shared" si="13"/>
        <v>1.4750000000000001E-2</v>
      </c>
      <c r="G132" s="168">
        <f t="shared" si="14"/>
        <v>1.6250000000000001E-2</v>
      </c>
      <c r="H132" s="168">
        <f t="shared" si="15"/>
        <v>1.7649999999999999E-2</v>
      </c>
      <c r="I132" s="168">
        <f t="shared" si="19"/>
        <v>1.9720000000000001E-2</v>
      </c>
      <c r="J132" s="168">
        <f t="shared" si="16"/>
        <v>2.1000000000000001E-2</v>
      </c>
      <c r="K132" s="168">
        <f t="shared" si="20"/>
        <v>1.5975714285714288E-2</v>
      </c>
      <c r="L132" s="169">
        <f t="shared" si="21"/>
        <v>1.0075682493918372</v>
      </c>
      <c r="M132" s="170">
        <f t="shared" si="22"/>
        <v>7.5397538762089272E-3</v>
      </c>
      <c r="O132" s="171" t="s">
        <v>1712</v>
      </c>
      <c r="P132" s="171" t="s">
        <v>1711</v>
      </c>
      <c r="Q132" s="171" t="s">
        <v>1280</v>
      </c>
      <c r="R132" s="171" t="s">
        <v>369</v>
      </c>
      <c r="S132" s="171" t="s">
        <v>498</v>
      </c>
      <c r="T132" s="171" t="s">
        <v>635</v>
      </c>
      <c r="U132" s="171" t="s">
        <v>905</v>
      </c>
      <c r="V132" s="171" t="s">
        <v>742</v>
      </c>
    </row>
    <row r="133" spans="2:22" ht="17.399999999999999">
      <c r="B133" s="150">
        <f t="shared" si="23"/>
        <v>127</v>
      </c>
      <c r="C133" s="166" t="str">
        <f t="shared" si="17"/>
        <v>2021/06/30</v>
      </c>
      <c r="D133" s="167">
        <f t="shared" si="18"/>
        <v>9.5399999999999999E-3</v>
      </c>
      <c r="E133" s="168">
        <f t="shared" si="12"/>
        <v>1.299E-2</v>
      </c>
      <c r="F133" s="168">
        <f t="shared" si="13"/>
        <v>1.452E-2</v>
      </c>
      <c r="G133" s="168">
        <f t="shared" si="14"/>
        <v>1.5969999999999998E-2</v>
      </c>
      <c r="H133" s="168">
        <f t="shared" si="15"/>
        <v>1.7420000000000001E-2</v>
      </c>
      <c r="I133" s="168">
        <f t="shared" si="19"/>
        <v>1.9599999999999999E-2</v>
      </c>
      <c r="J133" s="168">
        <f t="shared" si="16"/>
        <v>2.0950000000000003E-2</v>
      </c>
      <c r="K133" s="168">
        <f t="shared" si="20"/>
        <v>1.5855714285714285E-2</v>
      </c>
      <c r="L133" s="169">
        <f t="shared" si="21"/>
        <v>0.99399964176965794</v>
      </c>
      <c r="M133" s="170">
        <f t="shared" si="22"/>
        <v>-6.0184327183262091E-3</v>
      </c>
      <c r="O133" s="171" t="s">
        <v>1713</v>
      </c>
      <c r="P133" s="171" t="s">
        <v>1714</v>
      </c>
      <c r="Q133" s="171" t="s">
        <v>1543</v>
      </c>
      <c r="R133" s="171" t="s">
        <v>380</v>
      </c>
      <c r="S133" s="171" t="s">
        <v>446</v>
      </c>
      <c r="T133" s="171" t="s">
        <v>668</v>
      </c>
      <c r="U133" s="171" t="s">
        <v>626</v>
      </c>
      <c r="V133" s="171" t="s">
        <v>953</v>
      </c>
    </row>
    <row r="134" spans="2:22" ht="17.399999999999999">
      <c r="B134" s="150">
        <f t="shared" si="23"/>
        <v>128</v>
      </c>
      <c r="C134" s="166" t="str">
        <f t="shared" si="17"/>
        <v>2021/06/29</v>
      </c>
      <c r="D134" s="167">
        <f t="shared" si="18"/>
        <v>9.58E-3</v>
      </c>
      <c r="E134" s="168">
        <f t="shared" si="12"/>
        <v>1.312E-2</v>
      </c>
      <c r="F134" s="168">
        <f t="shared" si="13"/>
        <v>1.46E-2</v>
      </c>
      <c r="G134" s="168">
        <f t="shared" si="14"/>
        <v>1.6129999999999999E-2</v>
      </c>
      <c r="H134" s="168">
        <f t="shared" si="15"/>
        <v>1.7569999999999999E-2</v>
      </c>
      <c r="I134" s="168">
        <f t="shared" si="19"/>
        <v>1.966E-2</v>
      </c>
      <c r="J134" s="168">
        <f t="shared" si="16"/>
        <v>2.1000000000000001E-2</v>
      </c>
      <c r="K134" s="168">
        <f t="shared" si="20"/>
        <v>1.5951428571428571E-2</v>
      </c>
      <c r="L134" s="169">
        <f t="shared" si="21"/>
        <v>0.98093648423087076</v>
      </c>
      <c r="M134" s="170">
        <f t="shared" si="22"/>
        <v>-1.9247567454910713E-2</v>
      </c>
      <c r="O134" s="171" t="s">
        <v>1715</v>
      </c>
      <c r="P134" s="171" t="s">
        <v>1521</v>
      </c>
      <c r="Q134" s="171" t="s">
        <v>1289</v>
      </c>
      <c r="R134" s="171" t="s">
        <v>379</v>
      </c>
      <c r="S134" s="171" t="s">
        <v>529</v>
      </c>
      <c r="T134" s="171" t="s">
        <v>515</v>
      </c>
      <c r="U134" s="171" t="s">
        <v>1924</v>
      </c>
      <c r="V134" s="171" t="s">
        <v>742</v>
      </c>
    </row>
    <row r="135" spans="2:22" ht="17.399999999999999">
      <c r="B135" s="150">
        <f t="shared" si="23"/>
        <v>129</v>
      </c>
      <c r="C135" s="166" t="str">
        <f t="shared" si="17"/>
        <v>2021/06/28</v>
      </c>
      <c r="D135" s="167">
        <f t="shared" si="18"/>
        <v>9.6499999999999989E-3</v>
      </c>
      <c r="E135" s="168">
        <f t="shared" ref="E135:E198" si="24">Q135/100</f>
        <v>1.332E-2</v>
      </c>
      <c r="F135" s="168">
        <f t="shared" ref="F135:F198" si="25">R135/100</f>
        <v>1.477E-2</v>
      </c>
      <c r="G135" s="168">
        <f t="shared" ref="G135:G198" si="26">S135/100</f>
        <v>1.6559999999999998E-2</v>
      </c>
      <c r="H135" s="168">
        <f t="shared" ref="H135:H198" si="27">T135/100</f>
        <v>1.8020000000000001E-2</v>
      </c>
      <c r="I135" s="168">
        <f t="shared" si="19"/>
        <v>2.009E-2</v>
      </c>
      <c r="J135" s="168">
        <f t="shared" ref="J135:J198" si="28">V135/100</f>
        <v>2.1419999999999998E-2</v>
      </c>
      <c r="K135" s="168">
        <f t="shared" si="20"/>
        <v>1.6261428571428569E-2</v>
      </c>
      <c r="L135" s="169">
        <f t="shared" si="21"/>
        <v>1.0221803160919538</v>
      </c>
      <c r="M135" s="170">
        <f t="shared" si="22"/>
        <v>2.193791075101555E-2</v>
      </c>
      <c r="O135" s="171" t="s">
        <v>1716</v>
      </c>
      <c r="P135" s="171" t="s">
        <v>1423</v>
      </c>
      <c r="Q135" s="171" t="s">
        <v>345</v>
      </c>
      <c r="R135" s="171" t="s">
        <v>421</v>
      </c>
      <c r="S135" s="171" t="s">
        <v>1717</v>
      </c>
      <c r="T135" s="171" t="s">
        <v>656</v>
      </c>
      <c r="U135" s="171" t="s">
        <v>1930</v>
      </c>
      <c r="V135" s="171" t="s">
        <v>942</v>
      </c>
    </row>
    <row r="136" spans="2:22" ht="17.399999999999999">
      <c r="B136" s="150">
        <f t="shared" si="23"/>
        <v>130</v>
      </c>
      <c r="C136" s="166" t="str">
        <f t="shared" ref="C136:C199" si="29">O136</f>
        <v>2021/06/25</v>
      </c>
      <c r="D136" s="167">
        <f t="shared" ref="D136:D199" si="30">P136/100</f>
        <v>9.3200000000000002E-3</v>
      </c>
      <c r="E136" s="168">
        <f t="shared" si="24"/>
        <v>1.2880000000000001E-2</v>
      </c>
      <c r="F136" s="168">
        <f t="shared" si="25"/>
        <v>1.444E-2</v>
      </c>
      <c r="G136" s="168">
        <f t="shared" si="26"/>
        <v>1.6250000000000001E-2</v>
      </c>
      <c r="H136" s="168">
        <f t="shared" si="27"/>
        <v>1.77E-2</v>
      </c>
      <c r="I136" s="168">
        <f t="shared" ref="I136:I199" si="31">U136/100</f>
        <v>1.975E-2</v>
      </c>
      <c r="J136" s="168">
        <f t="shared" si="28"/>
        <v>2.1019999999999997E-2</v>
      </c>
      <c r="K136" s="168">
        <f t="shared" ref="K136:K199" si="32">AVERAGE(D136:J136)</f>
        <v>1.5908571428571428E-2</v>
      </c>
      <c r="L136" s="169">
        <f t="shared" ref="L136:L199" si="33">K136/K137</f>
        <v>1.0344635392475614</v>
      </c>
      <c r="M136" s="170">
        <f t="shared" ref="M136:M199" si="34">LN(L136)</f>
        <v>3.3882972775737347E-2</v>
      </c>
      <c r="O136" s="171" t="s">
        <v>1718</v>
      </c>
      <c r="P136" s="171" t="s">
        <v>1496</v>
      </c>
      <c r="Q136" s="171" t="s">
        <v>1310</v>
      </c>
      <c r="R136" s="171" t="s">
        <v>1363</v>
      </c>
      <c r="S136" s="171" t="s">
        <v>498</v>
      </c>
      <c r="T136" s="171" t="s">
        <v>611</v>
      </c>
      <c r="U136" s="171" t="s">
        <v>644</v>
      </c>
      <c r="V136" s="171" t="s">
        <v>743</v>
      </c>
    </row>
    <row r="137" spans="2:22" ht="17.399999999999999">
      <c r="B137" s="150">
        <f t="shared" ref="B137:B200" si="35">B136+1</f>
        <v>131</v>
      </c>
      <c r="C137" s="166" t="str">
        <f t="shared" si="29"/>
        <v>2021/06/24</v>
      </c>
      <c r="D137" s="167">
        <f t="shared" si="30"/>
        <v>8.8000000000000005E-3</v>
      </c>
      <c r="E137" s="168">
        <f t="shared" si="24"/>
        <v>1.2150000000000001E-2</v>
      </c>
      <c r="F137" s="168">
        <f t="shared" si="25"/>
        <v>1.3849999999999999E-2</v>
      </c>
      <c r="G137" s="168">
        <f t="shared" si="26"/>
        <v>1.5700000000000002E-2</v>
      </c>
      <c r="H137" s="168">
        <f t="shared" si="27"/>
        <v>1.7100000000000001E-2</v>
      </c>
      <c r="I137" s="168">
        <f t="shared" si="31"/>
        <v>1.9299999999999998E-2</v>
      </c>
      <c r="J137" s="168">
        <f t="shared" si="28"/>
        <v>2.0750000000000001E-2</v>
      </c>
      <c r="K137" s="168">
        <f t="shared" si="32"/>
        <v>1.5378571428571431E-2</v>
      </c>
      <c r="L137" s="169">
        <f t="shared" si="33"/>
        <v>1.0221230535510826</v>
      </c>
      <c r="M137" s="170">
        <f t="shared" si="34"/>
        <v>2.1881889182263536E-2</v>
      </c>
      <c r="O137" s="171" t="s">
        <v>1719</v>
      </c>
      <c r="P137" s="171" t="s">
        <v>1533</v>
      </c>
      <c r="Q137" s="171" t="s">
        <v>1312</v>
      </c>
      <c r="R137" s="171" t="s">
        <v>1267</v>
      </c>
      <c r="S137" s="171" t="s">
        <v>435</v>
      </c>
      <c r="T137" s="171" t="s">
        <v>544</v>
      </c>
      <c r="U137" s="171" t="s">
        <v>579</v>
      </c>
      <c r="V137" s="171" t="s">
        <v>917</v>
      </c>
    </row>
    <row r="138" spans="2:22" ht="17.399999999999999">
      <c r="B138" s="150">
        <f t="shared" si="35"/>
        <v>132</v>
      </c>
      <c r="C138" s="166" t="str">
        <f t="shared" si="29"/>
        <v>2021/06/23</v>
      </c>
      <c r="D138" s="167">
        <f t="shared" si="30"/>
        <v>8.6099999999999996E-3</v>
      </c>
      <c r="E138" s="168">
        <f t="shared" si="24"/>
        <v>1.1699999999999999E-2</v>
      </c>
      <c r="F138" s="168">
        <f t="shared" si="25"/>
        <v>1.3349999999999999E-2</v>
      </c>
      <c r="G138" s="168">
        <f t="shared" si="26"/>
        <v>1.536E-2</v>
      </c>
      <c r="H138" s="168">
        <f t="shared" si="27"/>
        <v>1.6819999999999998E-2</v>
      </c>
      <c r="I138" s="168">
        <f t="shared" si="31"/>
        <v>1.898E-2</v>
      </c>
      <c r="J138" s="168">
        <f t="shared" si="28"/>
        <v>2.0499999999999997E-2</v>
      </c>
      <c r="K138" s="168">
        <f t="shared" si="32"/>
        <v>1.5045714285714286E-2</v>
      </c>
      <c r="L138" s="169">
        <f t="shared" si="33"/>
        <v>0.99981013859882273</v>
      </c>
      <c r="M138" s="170">
        <f t="shared" si="34"/>
        <v>-1.8987942713475842E-4</v>
      </c>
      <c r="O138" s="171" t="s">
        <v>1720</v>
      </c>
      <c r="P138" s="171" t="s">
        <v>1721</v>
      </c>
      <c r="Q138" s="171" t="s">
        <v>1317</v>
      </c>
      <c r="R138" s="171" t="s">
        <v>344</v>
      </c>
      <c r="S138" s="171" t="s">
        <v>402</v>
      </c>
      <c r="T138" s="171" t="s">
        <v>610</v>
      </c>
      <c r="U138" s="171" t="s">
        <v>1931</v>
      </c>
      <c r="V138" s="171" t="s">
        <v>723</v>
      </c>
    </row>
    <row r="139" spans="2:22" ht="17.399999999999999">
      <c r="B139" s="150">
        <f t="shared" si="35"/>
        <v>133</v>
      </c>
      <c r="C139" s="166" t="str">
        <f t="shared" si="29"/>
        <v>2021/06/22</v>
      </c>
      <c r="D139" s="167">
        <f t="shared" si="30"/>
        <v>8.6800000000000002E-3</v>
      </c>
      <c r="E139" s="168">
        <f t="shared" si="24"/>
        <v>1.1730000000000001E-2</v>
      </c>
      <c r="F139" s="168">
        <f t="shared" si="25"/>
        <v>1.3300000000000001E-2</v>
      </c>
      <c r="G139" s="168">
        <f t="shared" si="26"/>
        <v>1.54E-2</v>
      </c>
      <c r="H139" s="168">
        <f t="shared" si="27"/>
        <v>1.685E-2</v>
      </c>
      <c r="I139" s="168">
        <f t="shared" si="31"/>
        <v>1.8919999999999999E-2</v>
      </c>
      <c r="J139" s="168">
        <f t="shared" si="28"/>
        <v>2.0459999999999999E-2</v>
      </c>
      <c r="K139" s="168">
        <f t="shared" si="32"/>
        <v>1.504857142857143E-2</v>
      </c>
      <c r="L139" s="169">
        <f t="shared" si="33"/>
        <v>1.0003798670465338</v>
      </c>
      <c r="M139" s="170">
        <f t="shared" si="34"/>
        <v>3.7979491531356033E-4</v>
      </c>
      <c r="O139" s="171" t="s">
        <v>1722</v>
      </c>
      <c r="P139" s="171" t="s">
        <v>1723</v>
      </c>
      <c r="Q139" s="171" t="s">
        <v>1724</v>
      </c>
      <c r="R139" s="171" t="s">
        <v>353</v>
      </c>
      <c r="S139" s="171" t="s">
        <v>434</v>
      </c>
      <c r="T139" s="171" t="s">
        <v>623</v>
      </c>
      <c r="U139" s="171" t="s">
        <v>618</v>
      </c>
      <c r="V139" s="171" t="s">
        <v>975</v>
      </c>
    </row>
    <row r="140" spans="2:22" ht="17.399999999999999">
      <c r="B140" s="150">
        <f t="shared" si="35"/>
        <v>134</v>
      </c>
      <c r="C140" s="166" t="str">
        <f t="shared" si="29"/>
        <v>2021/06/21</v>
      </c>
      <c r="D140" s="167">
        <f t="shared" si="30"/>
        <v>8.8500000000000002E-3</v>
      </c>
      <c r="E140" s="168">
        <f t="shared" si="24"/>
        <v>1.1950000000000001E-2</v>
      </c>
      <c r="F140" s="168">
        <f t="shared" si="25"/>
        <v>1.3560000000000001E-2</v>
      </c>
      <c r="G140" s="168">
        <f t="shared" si="26"/>
        <v>1.54E-2</v>
      </c>
      <c r="H140" s="168">
        <f t="shared" si="27"/>
        <v>1.6799999999999999E-2</v>
      </c>
      <c r="I140" s="168">
        <f t="shared" si="31"/>
        <v>1.8669999999999999E-2</v>
      </c>
      <c r="J140" s="168">
        <f t="shared" si="28"/>
        <v>2.0070000000000001E-2</v>
      </c>
      <c r="K140" s="168">
        <f t="shared" si="32"/>
        <v>1.5042857142857144E-2</v>
      </c>
      <c r="L140" s="169">
        <f t="shared" si="33"/>
        <v>1.0038131553860818</v>
      </c>
      <c r="M140" s="170">
        <f t="shared" si="34"/>
        <v>3.80590373767819E-3</v>
      </c>
      <c r="O140" s="171" t="s">
        <v>1725</v>
      </c>
      <c r="P140" s="171" t="s">
        <v>1401</v>
      </c>
      <c r="Q140" s="171" t="s">
        <v>1329</v>
      </c>
      <c r="R140" s="171" t="s">
        <v>1378</v>
      </c>
      <c r="S140" s="171" t="s">
        <v>434</v>
      </c>
      <c r="T140" s="171" t="s">
        <v>609</v>
      </c>
      <c r="U140" s="171" t="s">
        <v>859</v>
      </c>
      <c r="V140" s="171" t="s">
        <v>599</v>
      </c>
    </row>
    <row r="141" spans="2:22" ht="17.399999999999999">
      <c r="B141" s="150">
        <f t="shared" si="35"/>
        <v>135</v>
      </c>
      <c r="C141" s="166" t="str">
        <f t="shared" si="29"/>
        <v>2021/06/18</v>
      </c>
      <c r="D141" s="167">
        <f t="shared" si="30"/>
        <v>8.7500000000000008E-3</v>
      </c>
      <c r="E141" s="168">
        <f t="shared" si="24"/>
        <v>1.184E-2</v>
      </c>
      <c r="F141" s="168">
        <f t="shared" si="25"/>
        <v>1.312E-2</v>
      </c>
      <c r="G141" s="168">
        <f t="shared" si="26"/>
        <v>1.5269999999999999E-2</v>
      </c>
      <c r="H141" s="168">
        <f t="shared" si="27"/>
        <v>1.6760000000000001E-2</v>
      </c>
      <c r="I141" s="168">
        <f t="shared" si="31"/>
        <v>1.881E-2</v>
      </c>
      <c r="J141" s="168">
        <f t="shared" si="28"/>
        <v>2.035E-2</v>
      </c>
      <c r="K141" s="168">
        <f t="shared" si="32"/>
        <v>1.4985714285714288E-2</v>
      </c>
      <c r="L141" s="169">
        <f t="shared" si="33"/>
        <v>0.98110736999625903</v>
      </c>
      <c r="M141" s="170">
        <f t="shared" si="34"/>
        <v>-1.9073375868466618E-2</v>
      </c>
      <c r="O141" s="171" t="s">
        <v>1726</v>
      </c>
      <c r="P141" s="171" t="s">
        <v>1420</v>
      </c>
      <c r="Q141" s="171" t="s">
        <v>1353</v>
      </c>
      <c r="R141" s="171" t="s">
        <v>1289</v>
      </c>
      <c r="S141" s="171" t="s">
        <v>408</v>
      </c>
      <c r="T141" s="171" t="s">
        <v>693</v>
      </c>
      <c r="U141" s="171" t="s">
        <v>1932</v>
      </c>
      <c r="V141" s="171" t="s">
        <v>725</v>
      </c>
    </row>
    <row r="142" spans="2:22" ht="17.399999999999999">
      <c r="B142" s="150">
        <f t="shared" si="35"/>
        <v>136</v>
      </c>
      <c r="C142" s="166" t="str">
        <f t="shared" si="29"/>
        <v>2021/06/17</v>
      </c>
      <c r="D142" s="167">
        <f t="shared" si="30"/>
        <v>8.9499999999999996E-3</v>
      </c>
      <c r="E142" s="168">
        <f t="shared" si="24"/>
        <v>1.1810000000000001E-2</v>
      </c>
      <c r="F142" s="168">
        <f t="shared" si="25"/>
        <v>1.3300000000000001E-2</v>
      </c>
      <c r="G142" s="168">
        <f t="shared" si="26"/>
        <v>1.562E-2</v>
      </c>
      <c r="H142" s="168">
        <f t="shared" si="27"/>
        <v>1.719E-2</v>
      </c>
      <c r="I142" s="168">
        <f t="shared" si="31"/>
        <v>1.925E-2</v>
      </c>
      <c r="J142" s="168">
        <f t="shared" si="28"/>
        <v>2.0799999999999999E-2</v>
      </c>
      <c r="K142" s="168">
        <f t="shared" si="32"/>
        <v>1.5274285714285714E-2</v>
      </c>
      <c r="L142" s="169">
        <f t="shared" si="33"/>
        <v>1.0172200551802872</v>
      </c>
      <c r="M142" s="170">
        <f t="shared" si="34"/>
        <v>1.7073470435455155E-2</v>
      </c>
      <c r="O142" s="171" t="s">
        <v>1727</v>
      </c>
      <c r="P142" s="171" t="s">
        <v>1411</v>
      </c>
      <c r="Q142" s="171" t="s">
        <v>1380</v>
      </c>
      <c r="R142" s="171" t="s">
        <v>353</v>
      </c>
      <c r="S142" s="171" t="s">
        <v>414</v>
      </c>
      <c r="T142" s="171" t="s">
        <v>688</v>
      </c>
      <c r="U142" s="171" t="s">
        <v>649</v>
      </c>
      <c r="V142" s="171" t="s">
        <v>740</v>
      </c>
    </row>
    <row r="143" spans="2:22" ht="17.399999999999999">
      <c r="B143" s="150">
        <f t="shared" si="35"/>
        <v>137</v>
      </c>
      <c r="C143" s="166" t="str">
        <f t="shared" si="29"/>
        <v>2021/06/16</v>
      </c>
      <c r="D143" s="167">
        <f t="shared" si="30"/>
        <v>8.9499999999999996E-3</v>
      </c>
      <c r="E143" s="168">
        <f t="shared" si="24"/>
        <v>1.1639999999999999E-2</v>
      </c>
      <c r="F143" s="168">
        <f t="shared" si="25"/>
        <v>1.2849999999999999E-2</v>
      </c>
      <c r="G143" s="168">
        <f t="shared" si="26"/>
        <v>1.5169999999999999E-2</v>
      </c>
      <c r="H143" s="168">
        <f t="shared" si="27"/>
        <v>1.6819999999999998E-2</v>
      </c>
      <c r="I143" s="168">
        <f t="shared" si="31"/>
        <v>1.9009999999999999E-2</v>
      </c>
      <c r="J143" s="168">
        <f t="shared" si="28"/>
        <v>2.0670000000000001E-2</v>
      </c>
      <c r="K143" s="168">
        <f t="shared" si="32"/>
        <v>1.5015714285714287E-2</v>
      </c>
      <c r="L143" s="169">
        <f t="shared" si="33"/>
        <v>0.99225903898801104</v>
      </c>
      <c r="M143" s="170">
        <f t="shared" si="34"/>
        <v>-7.7710777731416162E-3</v>
      </c>
      <c r="O143" s="171" t="s">
        <v>1728</v>
      </c>
      <c r="P143" s="171" t="s">
        <v>1411</v>
      </c>
      <c r="Q143" s="171" t="s">
        <v>1518</v>
      </c>
      <c r="R143" s="171" t="s">
        <v>1284</v>
      </c>
      <c r="S143" s="171" t="s">
        <v>441</v>
      </c>
      <c r="T143" s="171" t="s">
        <v>610</v>
      </c>
      <c r="U143" s="171" t="s">
        <v>612</v>
      </c>
      <c r="V143" s="171" t="s">
        <v>906</v>
      </c>
    </row>
    <row r="144" spans="2:22" ht="17.399999999999999">
      <c r="B144" s="150">
        <f t="shared" si="35"/>
        <v>138</v>
      </c>
      <c r="C144" s="166" t="str">
        <f t="shared" si="29"/>
        <v>2021/06/15</v>
      </c>
      <c r="D144" s="167">
        <f t="shared" si="30"/>
        <v>8.8199999999999997E-3</v>
      </c>
      <c r="E144" s="168">
        <f t="shared" si="24"/>
        <v>1.172E-2</v>
      </c>
      <c r="F144" s="168">
        <f t="shared" si="25"/>
        <v>1.3100000000000001E-2</v>
      </c>
      <c r="G144" s="168">
        <f t="shared" si="26"/>
        <v>1.5300000000000001E-2</v>
      </c>
      <c r="H144" s="168">
        <f t="shared" si="27"/>
        <v>1.7000000000000001E-2</v>
      </c>
      <c r="I144" s="168">
        <f t="shared" si="31"/>
        <v>1.917E-2</v>
      </c>
      <c r="J144" s="168">
        <f t="shared" si="28"/>
        <v>2.0819999999999998E-2</v>
      </c>
      <c r="K144" s="168">
        <f t="shared" si="32"/>
        <v>1.5132857142857142E-2</v>
      </c>
      <c r="L144" s="169">
        <f t="shared" si="33"/>
        <v>1.0151413512218495</v>
      </c>
      <c r="M144" s="170">
        <f t="shared" si="34"/>
        <v>1.5027865085194885E-2</v>
      </c>
      <c r="O144" s="171" t="s">
        <v>1729</v>
      </c>
      <c r="P144" s="171" t="s">
        <v>1428</v>
      </c>
      <c r="Q144" s="171" t="s">
        <v>1352</v>
      </c>
      <c r="R144" s="171" t="s">
        <v>355</v>
      </c>
      <c r="S144" s="171" t="s">
        <v>383</v>
      </c>
      <c r="T144" s="171" t="s">
        <v>505</v>
      </c>
      <c r="U144" s="171" t="s">
        <v>577</v>
      </c>
      <c r="V144" s="171" t="s">
        <v>753</v>
      </c>
    </row>
    <row r="145" spans="2:22" ht="17.399999999999999">
      <c r="B145" s="150">
        <f t="shared" si="35"/>
        <v>139</v>
      </c>
      <c r="C145" s="166" t="str">
        <f t="shared" si="29"/>
        <v>2021/06/14</v>
      </c>
      <c r="D145" s="167">
        <f t="shared" si="30"/>
        <v>8.5000000000000006E-3</v>
      </c>
      <c r="E145" s="168">
        <f t="shared" si="24"/>
        <v>1.141E-2</v>
      </c>
      <c r="F145" s="168">
        <f t="shared" si="25"/>
        <v>1.2800000000000001E-2</v>
      </c>
      <c r="G145" s="168">
        <f t="shared" si="26"/>
        <v>1.4879999999999999E-2</v>
      </c>
      <c r="H145" s="168">
        <f t="shared" si="27"/>
        <v>1.6670000000000001E-2</v>
      </c>
      <c r="I145" s="168">
        <f t="shared" si="31"/>
        <v>1.917E-2</v>
      </c>
      <c r="J145" s="168">
        <f t="shared" si="28"/>
        <v>2.0920000000000001E-2</v>
      </c>
      <c r="K145" s="168">
        <f t="shared" si="32"/>
        <v>1.4907142857142857E-2</v>
      </c>
      <c r="L145" s="169">
        <f t="shared" si="33"/>
        <v>1.0187445084447917</v>
      </c>
      <c r="M145" s="170">
        <f t="shared" si="34"/>
        <v>1.8570995074766651E-2</v>
      </c>
      <c r="O145" s="171" t="s">
        <v>1730</v>
      </c>
      <c r="P145" s="171" t="s">
        <v>1441</v>
      </c>
      <c r="Q145" s="171" t="s">
        <v>1615</v>
      </c>
      <c r="R145" s="171" t="s">
        <v>1286</v>
      </c>
      <c r="S145" s="171" t="s">
        <v>456</v>
      </c>
      <c r="T145" s="171" t="s">
        <v>473</v>
      </c>
      <c r="U145" s="171" t="s">
        <v>577</v>
      </c>
      <c r="V145" s="171" t="s">
        <v>741</v>
      </c>
    </row>
    <row r="146" spans="2:22" ht="17.399999999999999">
      <c r="B146" s="150">
        <f t="shared" si="35"/>
        <v>140</v>
      </c>
      <c r="C146" s="166" t="str">
        <f t="shared" si="29"/>
        <v>2021/06/11</v>
      </c>
      <c r="D146" s="167">
        <f t="shared" si="30"/>
        <v>8.199999999999999E-3</v>
      </c>
      <c r="E146" s="168">
        <f t="shared" si="24"/>
        <v>1.1200000000000002E-2</v>
      </c>
      <c r="F146" s="168">
        <f t="shared" si="25"/>
        <v>1.242E-2</v>
      </c>
      <c r="G146" s="168">
        <f t="shared" si="26"/>
        <v>1.455E-2</v>
      </c>
      <c r="H146" s="168">
        <f t="shared" si="27"/>
        <v>1.6319999999999998E-2</v>
      </c>
      <c r="I146" s="168">
        <f t="shared" si="31"/>
        <v>1.8939999999999999E-2</v>
      </c>
      <c r="J146" s="168">
        <f t="shared" si="28"/>
        <v>2.0799999999999999E-2</v>
      </c>
      <c r="K146" s="168">
        <f t="shared" si="32"/>
        <v>1.4632857142857142E-2</v>
      </c>
      <c r="L146" s="169">
        <f t="shared" si="33"/>
        <v>0.99543245869776464</v>
      </c>
      <c r="M146" s="170">
        <f t="shared" si="34"/>
        <v>-4.5780043915608663E-3</v>
      </c>
      <c r="O146" s="171" t="s">
        <v>1731</v>
      </c>
      <c r="P146" s="171" t="s">
        <v>1438</v>
      </c>
      <c r="Q146" s="171" t="s">
        <v>1336</v>
      </c>
      <c r="R146" s="171" t="s">
        <v>1302</v>
      </c>
      <c r="S146" s="171" t="s">
        <v>378</v>
      </c>
      <c r="T146" s="171" t="s">
        <v>526</v>
      </c>
      <c r="U146" s="171" t="s">
        <v>643</v>
      </c>
      <c r="V146" s="171" t="s">
        <v>740</v>
      </c>
    </row>
    <row r="147" spans="2:22" ht="17.399999999999999">
      <c r="B147" s="150">
        <f t="shared" si="35"/>
        <v>141</v>
      </c>
      <c r="C147" s="166" t="str">
        <f t="shared" si="29"/>
        <v>2021/06/10</v>
      </c>
      <c r="D147" s="167">
        <f t="shared" si="30"/>
        <v>7.8100000000000001E-3</v>
      </c>
      <c r="E147" s="168">
        <f t="shared" si="24"/>
        <v>1.15E-2</v>
      </c>
      <c r="F147" s="168">
        <f t="shared" si="25"/>
        <v>1.274E-2</v>
      </c>
      <c r="G147" s="168">
        <f t="shared" si="26"/>
        <v>1.46E-2</v>
      </c>
      <c r="H147" s="168">
        <f t="shared" si="27"/>
        <v>1.635E-2</v>
      </c>
      <c r="I147" s="168">
        <f t="shared" si="31"/>
        <v>1.9E-2</v>
      </c>
      <c r="J147" s="168">
        <f t="shared" si="28"/>
        <v>2.0899999999999998E-2</v>
      </c>
      <c r="K147" s="168">
        <f t="shared" si="32"/>
        <v>1.4700000000000001E-2</v>
      </c>
      <c r="L147" s="169">
        <f t="shared" si="33"/>
        <v>1.0383451059535822</v>
      </c>
      <c r="M147" s="170">
        <f t="shared" si="34"/>
        <v>3.7628201504061584E-2</v>
      </c>
      <c r="O147" s="171" t="s">
        <v>1732</v>
      </c>
      <c r="P147" s="171" t="s">
        <v>1477</v>
      </c>
      <c r="Q147" s="171" t="s">
        <v>1321</v>
      </c>
      <c r="R147" s="171" t="s">
        <v>1653</v>
      </c>
      <c r="S147" s="171" t="s">
        <v>379</v>
      </c>
      <c r="T147" s="171" t="s">
        <v>530</v>
      </c>
      <c r="U147" s="171" t="s">
        <v>614</v>
      </c>
      <c r="V147" s="171" t="s">
        <v>933</v>
      </c>
    </row>
    <row r="148" spans="2:22" ht="17.399999999999999">
      <c r="B148" s="150">
        <f t="shared" si="35"/>
        <v>142</v>
      </c>
      <c r="C148" s="166" t="str">
        <f t="shared" si="29"/>
        <v>2021/06/09</v>
      </c>
      <c r="D148" s="167">
        <f t="shared" si="30"/>
        <v>7.1999999999999998E-3</v>
      </c>
      <c r="E148" s="168">
        <f t="shared" si="24"/>
        <v>1.03E-2</v>
      </c>
      <c r="F148" s="168">
        <f t="shared" si="25"/>
        <v>1.1350000000000001E-2</v>
      </c>
      <c r="G148" s="168">
        <f t="shared" si="26"/>
        <v>1.426E-2</v>
      </c>
      <c r="H148" s="168">
        <f t="shared" si="27"/>
        <v>1.6150000000000001E-2</v>
      </c>
      <c r="I148" s="168">
        <f t="shared" si="31"/>
        <v>1.8839999999999999E-2</v>
      </c>
      <c r="J148" s="168">
        <f t="shared" si="28"/>
        <v>2.1000000000000001E-2</v>
      </c>
      <c r="K148" s="168">
        <f t="shared" si="32"/>
        <v>1.4157142857142858E-2</v>
      </c>
      <c r="L148" s="169">
        <f t="shared" si="33"/>
        <v>0.98872593036017165</v>
      </c>
      <c r="M148" s="170">
        <f t="shared" si="34"/>
        <v>-1.1338103700832512E-2</v>
      </c>
      <c r="O148" s="171" t="s">
        <v>1733</v>
      </c>
      <c r="P148" s="171" t="s">
        <v>1498</v>
      </c>
      <c r="Q148" s="171" t="s">
        <v>1515</v>
      </c>
      <c r="R148" s="171" t="s">
        <v>1330</v>
      </c>
      <c r="S148" s="171" t="s">
        <v>1361</v>
      </c>
      <c r="T148" s="171" t="s">
        <v>444</v>
      </c>
      <c r="U148" s="171" t="s">
        <v>870</v>
      </c>
      <c r="V148" s="171" t="s">
        <v>742</v>
      </c>
    </row>
    <row r="149" spans="2:22" ht="17.399999999999999">
      <c r="B149" s="150">
        <f t="shared" si="35"/>
        <v>143</v>
      </c>
      <c r="C149" s="166" t="str">
        <f t="shared" si="29"/>
        <v>2021/06/08</v>
      </c>
      <c r="D149" s="167">
        <f t="shared" si="30"/>
        <v>6.9899999999999997E-3</v>
      </c>
      <c r="E149" s="168">
        <f t="shared" si="24"/>
        <v>1.03E-2</v>
      </c>
      <c r="F149" s="168">
        <f t="shared" si="25"/>
        <v>1.1650000000000001E-2</v>
      </c>
      <c r="G149" s="168">
        <f t="shared" si="26"/>
        <v>1.4570000000000001E-2</v>
      </c>
      <c r="H149" s="168">
        <f t="shared" si="27"/>
        <v>1.652E-2</v>
      </c>
      <c r="I149" s="168">
        <f t="shared" si="31"/>
        <v>1.908E-2</v>
      </c>
      <c r="J149" s="168">
        <f t="shared" si="28"/>
        <v>2.112E-2</v>
      </c>
      <c r="K149" s="168">
        <f t="shared" si="32"/>
        <v>1.4318571428571429E-2</v>
      </c>
      <c r="L149" s="169">
        <f t="shared" si="33"/>
        <v>0.9799569808369184</v>
      </c>
      <c r="M149" s="170">
        <f t="shared" si="34"/>
        <v>-2.0246605386210873E-2</v>
      </c>
      <c r="O149" s="171" t="s">
        <v>1735</v>
      </c>
      <c r="P149" s="171" t="s">
        <v>1736</v>
      </c>
      <c r="Q149" s="171" t="s">
        <v>1515</v>
      </c>
      <c r="R149" s="171" t="s">
        <v>1322</v>
      </c>
      <c r="S149" s="171" t="s">
        <v>424</v>
      </c>
      <c r="T149" s="171" t="s">
        <v>563</v>
      </c>
      <c r="U149" s="171" t="s">
        <v>1552</v>
      </c>
      <c r="V149" s="171" t="s">
        <v>919</v>
      </c>
    </row>
    <row r="150" spans="2:22" ht="17.399999999999999">
      <c r="B150" s="150">
        <f t="shared" si="35"/>
        <v>144</v>
      </c>
      <c r="C150" s="166" t="str">
        <f t="shared" si="29"/>
        <v>2021/06/07</v>
      </c>
      <c r="D150" s="167">
        <f t="shared" si="30"/>
        <v>6.9099999999999995E-3</v>
      </c>
      <c r="E150" s="168">
        <f t="shared" si="24"/>
        <v>1.03E-2</v>
      </c>
      <c r="F150" s="168">
        <f t="shared" si="25"/>
        <v>1.1970000000000001E-2</v>
      </c>
      <c r="G150" s="168">
        <f t="shared" si="26"/>
        <v>1.504E-2</v>
      </c>
      <c r="H150" s="168">
        <f t="shared" si="27"/>
        <v>1.7000000000000001E-2</v>
      </c>
      <c r="I150" s="168">
        <f t="shared" si="31"/>
        <v>1.951E-2</v>
      </c>
      <c r="J150" s="168">
        <f t="shared" si="28"/>
        <v>2.155E-2</v>
      </c>
      <c r="K150" s="168">
        <f t="shared" si="32"/>
        <v>1.461142857142857E-2</v>
      </c>
      <c r="L150" s="169">
        <f t="shared" si="33"/>
        <v>0.99300970873786409</v>
      </c>
      <c r="M150" s="170">
        <f t="shared" si="34"/>
        <v>-7.0148378066498844E-3</v>
      </c>
      <c r="O150" s="171" t="s">
        <v>1737</v>
      </c>
      <c r="P150" s="171" t="s">
        <v>1510</v>
      </c>
      <c r="Q150" s="171" t="s">
        <v>1515</v>
      </c>
      <c r="R150" s="171" t="s">
        <v>1426</v>
      </c>
      <c r="S150" s="171" t="s">
        <v>436</v>
      </c>
      <c r="T150" s="171" t="s">
        <v>505</v>
      </c>
      <c r="U150" s="171" t="s">
        <v>1394</v>
      </c>
      <c r="V150" s="171" t="s">
        <v>978</v>
      </c>
    </row>
    <row r="151" spans="2:22" ht="17.399999999999999">
      <c r="B151" s="150">
        <f t="shared" si="35"/>
        <v>145</v>
      </c>
      <c r="C151" s="166" t="str">
        <f t="shared" si="29"/>
        <v>2021/06/04</v>
      </c>
      <c r="D151" s="167">
        <f t="shared" si="30"/>
        <v>6.8999999999999999E-3</v>
      </c>
      <c r="E151" s="168">
        <f t="shared" si="24"/>
        <v>1.0200000000000001E-2</v>
      </c>
      <c r="F151" s="168">
        <f t="shared" si="25"/>
        <v>1.2150000000000001E-2</v>
      </c>
      <c r="G151" s="168">
        <f t="shared" si="26"/>
        <v>1.52E-2</v>
      </c>
      <c r="H151" s="168">
        <f t="shared" si="27"/>
        <v>1.72E-2</v>
      </c>
      <c r="I151" s="168">
        <f t="shared" si="31"/>
        <v>1.968E-2</v>
      </c>
      <c r="J151" s="168">
        <f t="shared" si="28"/>
        <v>2.1669999999999998E-2</v>
      </c>
      <c r="K151" s="168">
        <f t="shared" si="32"/>
        <v>1.4714285714285713E-2</v>
      </c>
      <c r="L151" s="169">
        <f t="shared" si="33"/>
        <v>1.0044860542227423</v>
      </c>
      <c r="M151" s="170">
        <f t="shared" si="34"/>
        <v>4.4760218740811904E-3</v>
      </c>
      <c r="O151" s="171" t="s">
        <v>1738</v>
      </c>
      <c r="P151" s="171" t="s">
        <v>1511</v>
      </c>
      <c r="Q151" s="171" t="s">
        <v>1502</v>
      </c>
      <c r="R151" s="171" t="s">
        <v>1312</v>
      </c>
      <c r="S151" s="171" t="s">
        <v>393</v>
      </c>
      <c r="T151" s="171" t="s">
        <v>537</v>
      </c>
      <c r="U151" s="171" t="s">
        <v>915</v>
      </c>
      <c r="V151" s="171" t="s">
        <v>1151</v>
      </c>
    </row>
    <row r="152" spans="2:22" ht="17.399999999999999">
      <c r="B152" s="150">
        <f t="shared" si="35"/>
        <v>146</v>
      </c>
      <c r="C152" s="166" t="str">
        <f t="shared" si="29"/>
        <v>2021/06/03</v>
      </c>
      <c r="D152" s="167">
        <f t="shared" si="30"/>
        <v>6.8000000000000005E-3</v>
      </c>
      <c r="E152" s="168">
        <f t="shared" si="24"/>
        <v>9.8999999999999991E-3</v>
      </c>
      <c r="F152" s="168">
        <f t="shared" si="25"/>
        <v>1.192E-2</v>
      </c>
      <c r="G152" s="168">
        <f t="shared" si="26"/>
        <v>1.5069999999999998E-2</v>
      </c>
      <c r="H152" s="168">
        <f t="shared" si="27"/>
        <v>1.712E-2</v>
      </c>
      <c r="I152" s="168">
        <f t="shared" si="31"/>
        <v>1.9779999999999999E-2</v>
      </c>
      <c r="J152" s="168">
        <f t="shared" si="28"/>
        <v>2.1949999999999997E-2</v>
      </c>
      <c r="K152" s="168">
        <f t="shared" si="32"/>
        <v>1.4648571428571427E-2</v>
      </c>
      <c r="L152" s="169">
        <f t="shared" si="33"/>
        <v>0.9973737963233148</v>
      </c>
      <c r="M152" s="170">
        <f t="shared" si="34"/>
        <v>-2.6296581990726867E-3</v>
      </c>
      <c r="O152" s="171" t="s">
        <v>1739</v>
      </c>
      <c r="P152" s="171" t="s">
        <v>1509</v>
      </c>
      <c r="Q152" s="171" t="s">
        <v>1427</v>
      </c>
      <c r="R152" s="171" t="s">
        <v>1356</v>
      </c>
      <c r="S152" s="171" t="s">
        <v>388</v>
      </c>
      <c r="T152" s="171" t="s">
        <v>532</v>
      </c>
      <c r="U152" s="171" t="s">
        <v>1393</v>
      </c>
      <c r="V152" s="171" t="s">
        <v>1889</v>
      </c>
    </row>
    <row r="153" spans="2:22" ht="17.399999999999999">
      <c r="B153" s="150">
        <f t="shared" si="35"/>
        <v>147</v>
      </c>
      <c r="C153" s="166" t="str">
        <f t="shared" si="29"/>
        <v>2021/06/02</v>
      </c>
      <c r="D153" s="167">
        <f t="shared" si="30"/>
        <v>6.8000000000000005E-3</v>
      </c>
      <c r="E153" s="168">
        <f t="shared" si="24"/>
        <v>9.8700000000000003E-3</v>
      </c>
      <c r="F153" s="168">
        <f t="shared" si="25"/>
        <v>1.2E-2</v>
      </c>
      <c r="G153" s="168">
        <f t="shared" si="26"/>
        <v>1.5149999999999999E-2</v>
      </c>
      <c r="H153" s="168">
        <f t="shared" si="27"/>
        <v>1.72E-2</v>
      </c>
      <c r="I153" s="168">
        <f t="shared" si="31"/>
        <v>1.984E-2</v>
      </c>
      <c r="J153" s="168">
        <f t="shared" si="28"/>
        <v>2.1949999999999997E-2</v>
      </c>
      <c r="K153" s="168">
        <f t="shared" si="32"/>
        <v>1.4687142857142857E-2</v>
      </c>
      <c r="L153" s="169">
        <f t="shared" si="33"/>
        <v>0.99834919401825595</v>
      </c>
      <c r="M153" s="170">
        <f t="shared" si="34"/>
        <v>-1.6521700633681709E-3</v>
      </c>
      <c r="O153" s="171" t="s">
        <v>1740</v>
      </c>
      <c r="P153" s="171" t="s">
        <v>1509</v>
      </c>
      <c r="Q153" s="171" t="s">
        <v>1456</v>
      </c>
      <c r="R153" s="171" t="s">
        <v>1315</v>
      </c>
      <c r="S153" s="171" t="s">
        <v>381</v>
      </c>
      <c r="T153" s="171" t="s">
        <v>537</v>
      </c>
      <c r="U153" s="171" t="s">
        <v>1395</v>
      </c>
      <c r="V153" s="171" t="s">
        <v>1889</v>
      </c>
    </row>
    <row r="154" spans="2:22" ht="17.399999999999999">
      <c r="B154" s="150">
        <f t="shared" si="35"/>
        <v>148</v>
      </c>
      <c r="C154" s="166" t="str">
        <f t="shared" si="29"/>
        <v>2021/06/01</v>
      </c>
      <c r="D154" s="167">
        <f t="shared" si="30"/>
        <v>6.8000000000000005E-3</v>
      </c>
      <c r="E154" s="168">
        <f t="shared" si="24"/>
        <v>9.8499999999999994E-3</v>
      </c>
      <c r="F154" s="168">
        <f t="shared" si="25"/>
        <v>1.2119999999999999E-2</v>
      </c>
      <c r="G154" s="168">
        <f t="shared" si="26"/>
        <v>1.52E-2</v>
      </c>
      <c r="H154" s="168">
        <f t="shared" si="27"/>
        <v>1.7270000000000001E-2</v>
      </c>
      <c r="I154" s="168">
        <f t="shared" si="31"/>
        <v>1.984E-2</v>
      </c>
      <c r="J154" s="168">
        <f t="shared" si="28"/>
        <v>2.1899999999999999E-2</v>
      </c>
      <c r="K154" s="168">
        <f t="shared" si="32"/>
        <v>1.4711428571428571E-2</v>
      </c>
      <c r="L154" s="169">
        <f t="shared" si="33"/>
        <v>0.99632352941176461</v>
      </c>
      <c r="M154" s="170">
        <f t="shared" si="34"/>
        <v>-3.6832454162965163E-3</v>
      </c>
      <c r="O154" s="171" t="s">
        <v>1741</v>
      </c>
      <c r="P154" s="171" t="s">
        <v>1509</v>
      </c>
      <c r="Q154" s="171" t="s">
        <v>1430</v>
      </c>
      <c r="R154" s="171" t="s">
        <v>1334</v>
      </c>
      <c r="S154" s="171" t="s">
        <v>393</v>
      </c>
      <c r="T154" s="171" t="s">
        <v>570</v>
      </c>
      <c r="U154" s="171" t="s">
        <v>1395</v>
      </c>
      <c r="V154" s="171" t="s">
        <v>1014</v>
      </c>
    </row>
    <row r="155" spans="2:22" ht="17.399999999999999">
      <c r="B155" s="150">
        <f t="shared" si="35"/>
        <v>149</v>
      </c>
      <c r="C155" s="166" t="str">
        <f t="shared" si="29"/>
        <v>2021/05/31</v>
      </c>
      <c r="D155" s="167">
        <f t="shared" si="30"/>
        <v>6.7500000000000008E-3</v>
      </c>
      <c r="E155" s="168">
        <f t="shared" si="24"/>
        <v>9.9100000000000004E-3</v>
      </c>
      <c r="F155" s="168">
        <f t="shared" si="25"/>
        <v>1.2270000000000001E-2</v>
      </c>
      <c r="G155" s="168">
        <f t="shared" si="26"/>
        <v>1.5349999999999999E-2</v>
      </c>
      <c r="H155" s="168">
        <f t="shared" si="27"/>
        <v>1.7420000000000001E-2</v>
      </c>
      <c r="I155" s="168">
        <f t="shared" si="31"/>
        <v>1.9859999999999999E-2</v>
      </c>
      <c r="J155" s="168">
        <f t="shared" si="28"/>
        <v>2.18E-2</v>
      </c>
      <c r="K155" s="168">
        <f t="shared" si="32"/>
        <v>1.4765714285714287E-2</v>
      </c>
      <c r="L155" s="169">
        <f t="shared" si="33"/>
        <v>1.0385852090032155</v>
      </c>
      <c r="M155" s="170">
        <f t="shared" si="34"/>
        <v>3.7859411043422463E-2</v>
      </c>
      <c r="O155" s="171" t="s">
        <v>1742</v>
      </c>
      <c r="P155" s="171" t="s">
        <v>1508</v>
      </c>
      <c r="Q155" s="171" t="s">
        <v>1743</v>
      </c>
      <c r="R155" s="171" t="s">
        <v>1320</v>
      </c>
      <c r="S155" s="171" t="s">
        <v>399</v>
      </c>
      <c r="T155" s="171" t="s">
        <v>668</v>
      </c>
      <c r="U155" s="171" t="s">
        <v>1933</v>
      </c>
      <c r="V155" s="171" t="s">
        <v>1105</v>
      </c>
    </row>
    <row r="156" spans="2:22" ht="17.399999999999999">
      <c r="B156" s="150">
        <f t="shared" si="35"/>
        <v>150</v>
      </c>
      <c r="C156" s="166" t="str">
        <f t="shared" si="29"/>
        <v>2021/05/28</v>
      </c>
      <c r="D156" s="167">
        <f t="shared" si="30"/>
        <v>6.2599999999999999E-3</v>
      </c>
      <c r="E156" s="168">
        <f t="shared" si="24"/>
        <v>9.4999999999999998E-3</v>
      </c>
      <c r="F156" s="168">
        <f t="shared" si="25"/>
        <v>1.1619999999999998E-2</v>
      </c>
      <c r="G156" s="168">
        <f t="shared" si="26"/>
        <v>1.4670000000000001E-2</v>
      </c>
      <c r="H156" s="168">
        <f t="shared" si="27"/>
        <v>1.6760000000000001E-2</v>
      </c>
      <c r="I156" s="168">
        <f t="shared" si="31"/>
        <v>1.934E-2</v>
      </c>
      <c r="J156" s="168">
        <f t="shared" si="28"/>
        <v>2.137E-2</v>
      </c>
      <c r="K156" s="168">
        <f t="shared" si="32"/>
        <v>1.4217142857142857E-2</v>
      </c>
      <c r="L156" s="169">
        <f t="shared" si="33"/>
        <v>1.0319369556200746</v>
      </c>
      <c r="M156" s="170">
        <f t="shared" si="34"/>
        <v>3.1437575677898948E-2</v>
      </c>
      <c r="O156" s="171" t="s">
        <v>1744</v>
      </c>
      <c r="P156" s="171" t="s">
        <v>1472</v>
      </c>
      <c r="Q156" s="171" t="s">
        <v>1459</v>
      </c>
      <c r="R156" s="171" t="s">
        <v>1351</v>
      </c>
      <c r="S156" s="171" t="s">
        <v>401</v>
      </c>
      <c r="T156" s="171" t="s">
        <v>693</v>
      </c>
      <c r="U156" s="171" t="s">
        <v>638</v>
      </c>
      <c r="V156" s="171" t="s">
        <v>751</v>
      </c>
    </row>
    <row r="157" spans="2:22" ht="17.399999999999999">
      <c r="B157" s="150">
        <f t="shared" si="35"/>
        <v>151</v>
      </c>
      <c r="C157" s="166" t="str">
        <f t="shared" si="29"/>
        <v>2021/05/27</v>
      </c>
      <c r="D157" s="167">
        <f t="shared" si="30"/>
        <v>5.9499999999999996E-3</v>
      </c>
      <c r="E157" s="168">
        <f t="shared" si="24"/>
        <v>9.1000000000000004E-3</v>
      </c>
      <c r="F157" s="168">
        <f t="shared" si="25"/>
        <v>1.115E-2</v>
      </c>
      <c r="G157" s="168">
        <f t="shared" si="26"/>
        <v>1.4150000000000001E-2</v>
      </c>
      <c r="H157" s="168">
        <f t="shared" si="27"/>
        <v>1.6230000000000001E-2</v>
      </c>
      <c r="I157" s="168">
        <f t="shared" si="31"/>
        <v>1.8890000000000001E-2</v>
      </c>
      <c r="J157" s="168">
        <f t="shared" si="28"/>
        <v>2.0969999999999999E-2</v>
      </c>
      <c r="K157" s="168">
        <f t="shared" si="32"/>
        <v>1.3777142857142859E-2</v>
      </c>
      <c r="L157" s="169">
        <f t="shared" si="33"/>
        <v>0.97355138300020194</v>
      </c>
      <c r="M157" s="170">
        <f t="shared" si="34"/>
        <v>-2.6804673847121294E-2</v>
      </c>
      <c r="O157" s="171" t="s">
        <v>1745</v>
      </c>
      <c r="P157" s="171" t="s">
        <v>1414</v>
      </c>
      <c r="Q157" s="171" t="s">
        <v>1464</v>
      </c>
      <c r="R157" s="171" t="s">
        <v>1337</v>
      </c>
      <c r="S157" s="171" t="s">
        <v>352</v>
      </c>
      <c r="T157" s="171" t="s">
        <v>645</v>
      </c>
      <c r="U157" s="171" t="s">
        <v>1388</v>
      </c>
      <c r="V157" s="171" t="s">
        <v>763</v>
      </c>
    </row>
    <row r="158" spans="2:22" ht="17.399999999999999">
      <c r="B158" s="150">
        <f t="shared" si="35"/>
        <v>152</v>
      </c>
      <c r="C158" s="166" t="str">
        <f t="shared" si="29"/>
        <v>2021/05/26</v>
      </c>
      <c r="D158" s="167">
        <f t="shared" si="30"/>
        <v>5.8999999999999999E-3</v>
      </c>
      <c r="E158" s="168">
        <f t="shared" si="24"/>
        <v>9.4599999999999997E-3</v>
      </c>
      <c r="F158" s="168">
        <f t="shared" si="25"/>
        <v>1.1650000000000001E-2</v>
      </c>
      <c r="G158" s="168">
        <f t="shared" si="26"/>
        <v>1.4650000000000002E-2</v>
      </c>
      <c r="H158" s="168">
        <f t="shared" si="27"/>
        <v>1.6750000000000001E-2</v>
      </c>
      <c r="I158" s="168">
        <f t="shared" si="31"/>
        <v>1.933E-2</v>
      </c>
      <c r="J158" s="168">
        <f t="shared" si="28"/>
        <v>2.1320000000000002E-2</v>
      </c>
      <c r="K158" s="168">
        <f t="shared" si="32"/>
        <v>1.4151428571428573E-2</v>
      </c>
      <c r="L158" s="169">
        <f t="shared" si="33"/>
        <v>1.0110226576852421</v>
      </c>
      <c r="M158" s="170">
        <f t="shared" si="34"/>
        <v>1.0962350949663141E-2</v>
      </c>
      <c r="O158" s="171" t="s">
        <v>1746</v>
      </c>
      <c r="P158" s="171" t="s">
        <v>1418</v>
      </c>
      <c r="Q158" s="171" t="s">
        <v>1747</v>
      </c>
      <c r="R158" s="171" t="s">
        <v>1322</v>
      </c>
      <c r="S158" s="171" t="s">
        <v>366</v>
      </c>
      <c r="T158" s="171" t="s">
        <v>560</v>
      </c>
      <c r="U158" s="171" t="s">
        <v>908</v>
      </c>
      <c r="V158" s="171" t="s">
        <v>989</v>
      </c>
    </row>
    <row r="159" spans="2:22" ht="17.399999999999999">
      <c r="B159" s="150">
        <f t="shared" si="35"/>
        <v>153</v>
      </c>
      <c r="C159" s="166" t="str">
        <f t="shared" si="29"/>
        <v>2021/05/25</v>
      </c>
      <c r="D159" s="167">
        <f t="shared" si="30"/>
        <v>5.7399999999999994E-3</v>
      </c>
      <c r="E159" s="168">
        <f t="shared" si="24"/>
        <v>9.2700000000000005E-3</v>
      </c>
      <c r="F159" s="168">
        <f t="shared" si="25"/>
        <v>1.142E-2</v>
      </c>
      <c r="G159" s="168">
        <f t="shared" si="26"/>
        <v>1.4419999999999999E-2</v>
      </c>
      <c r="H159" s="168">
        <f t="shared" si="27"/>
        <v>1.66E-2</v>
      </c>
      <c r="I159" s="168">
        <f t="shared" si="31"/>
        <v>1.9230000000000001E-2</v>
      </c>
      <c r="J159" s="168">
        <f t="shared" si="28"/>
        <v>2.1299999999999999E-2</v>
      </c>
      <c r="K159" s="168">
        <f t="shared" si="32"/>
        <v>1.3997142857142857E-2</v>
      </c>
      <c r="L159" s="169">
        <f t="shared" si="33"/>
        <v>1.0107282855374458</v>
      </c>
      <c r="M159" s="170">
        <f t="shared" si="34"/>
        <v>1.0671145793198732E-2</v>
      </c>
      <c r="O159" s="171" t="s">
        <v>1748</v>
      </c>
      <c r="P159" s="171" t="s">
        <v>1442</v>
      </c>
      <c r="Q159" s="171" t="s">
        <v>1416</v>
      </c>
      <c r="R159" s="171" t="s">
        <v>1350</v>
      </c>
      <c r="S159" s="171" t="s">
        <v>413</v>
      </c>
      <c r="T159" s="171" t="s">
        <v>476</v>
      </c>
      <c r="U159" s="171" t="s">
        <v>1934</v>
      </c>
      <c r="V159" s="171" t="s">
        <v>750</v>
      </c>
    </row>
    <row r="160" spans="2:22" ht="17.399999999999999">
      <c r="B160" s="150">
        <f t="shared" si="35"/>
        <v>154</v>
      </c>
      <c r="C160" s="166" t="str">
        <f t="shared" si="29"/>
        <v>2021/05/24</v>
      </c>
      <c r="D160" s="167">
        <f t="shared" si="30"/>
        <v>5.7099999999999998E-3</v>
      </c>
      <c r="E160" s="168">
        <f t="shared" si="24"/>
        <v>9.0500000000000008E-3</v>
      </c>
      <c r="F160" s="168">
        <f t="shared" si="25"/>
        <v>1.115E-2</v>
      </c>
      <c r="G160" s="168">
        <f t="shared" si="26"/>
        <v>1.427E-2</v>
      </c>
      <c r="H160" s="168">
        <f t="shared" si="27"/>
        <v>1.6500000000000001E-2</v>
      </c>
      <c r="I160" s="168">
        <f t="shared" si="31"/>
        <v>1.9089999999999999E-2</v>
      </c>
      <c r="J160" s="168">
        <f t="shared" si="28"/>
        <v>2.1170000000000001E-2</v>
      </c>
      <c r="K160" s="168">
        <f t="shared" si="32"/>
        <v>1.3848571428571429E-2</v>
      </c>
      <c r="L160" s="169">
        <f t="shared" si="33"/>
        <v>1.0081114808652247</v>
      </c>
      <c r="M160" s="170">
        <f t="shared" si="34"/>
        <v>8.0787596303325843E-3</v>
      </c>
      <c r="O160" s="171" t="s">
        <v>1749</v>
      </c>
      <c r="P160" s="171" t="s">
        <v>1434</v>
      </c>
      <c r="Q160" s="171" t="s">
        <v>1482</v>
      </c>
      <c r="R160" s="171" t="s">
        <v>1337</v>
      </c>
      <c r="S160" s="171" t="s">
        <v>426</v>
      </c>
      <c r="T160" s="171" t="s">
        <v>524</v>
      </c>
      <c r="U160" s="171" t="s">
        <v>1391</v>
      </c>
      <c r="V160" s="171" t="s">
        <v>950</v>
      </c>
    </row>
    <row r="161" spans="2:22" ht="17.399999999999999">
      <c r="B161" s="150">
        <f t="shared" si="35"/>
        <v>155</v>
      </c>
      <c r="C161" s="166" t="str">
        <f t="shared" si="29"/>
        <v>2021/05/21</v>
      </c>
      <c r="D161" s="167">
        <f t="shared" si="30"/>
        <v>5.7599999999999995E-3</v>
      </c>
      <c r="E161" s="168">
        <f t="shared" si="24"/>
        <v>8.9700000000000005E-3</v>
      </c>
      <c r="F161" s="168">
        <f t="shared" si="25"/>
        <v>1.0920000000000001E-2</v>
      </c>
      <c r="G161" s="168">
        <f t="shared" si="26"/>
        <v>1.41E-2</v>
      </c>
      <c r="H161" s="168">
        <f t="shared" si="27"/>
        <v>1.627E-2</v>
      </c>
      <c r="I161" s="168">
        <f t="shared" si="31"/>
        <v>1.8970000000000001E-2</v>
      </c>
      <c r="J161" s="168">
        <f t="shared" si="28"/>
        <v>2.1170000000000001E-2</v>
      </c>
      <c r="K161" s="168">
        <f t="shared" si="32"/>
        <v>1.3737142857142856E-2</v>
      </c>
      <c r="L161" s="169">
        <f t="shared" si="33"/>
        <v>0.99042125862601704</v>
      </c>
      <c r="M161" s="170">
        <f t="shared" si="34"/>
        <v>-9.6249125951561321E-3</v>
      </c>
      <c r="O161" s="171" t="s">
        <v>1750</v>
      </c>
      <c r="P161" s="171" t="s">
        <v>1443</v>
      </c>
      <c r="Q161" s="171" t="s">
        <v>1424</v>
      </c>
      <c r="R161" s="171" t="s">
        <v>1349</v>
      </c>
      <c r="S161" s="171" t="s">
        <v>347</v>
      </c>
      <c r="T161" s="171" t="s">
        <v>497</v>
      </c>
      <c r="U161" s="171" t="s">
        <v>701</v>
      </c>
      <c r="V161" s="171" t="s">
        <v>950</v>
      </c>
    </row>
    <row r="162" spans="2:22" ht="17.399999999999999">
      <c r="B162" s="150">
        <f t="shared" si="35"/>
        <v>156</v>
      </c>
      <c r="C162" s="166" t="str">
        <f t="shared" si="29"/>
        <v>2021/05/20</v>
      </c>
      <c r="D162" s="167">
        <f t="shared" si="30"/>
        <v>5.8099999999999992E-3</v>
      </c>
      <c r="E162" s="168">
        <f t="shared" si="24"/>
        <v>9.0200000000000002E-3</v>
      </c>
      <c r="F162" s="168">
        <f t="shared" si="25"/>
        <v>1.102E-2</v>
      </c>
      <c r="G162" s="168">
        <f t="shared" si="26"/>
        <v>1.43E-2</v>
      </c>
      <c r="H162" s="168">
        <f t="shared" si="27"/>
        <v>1.6449999999999999E-2</v>
      </c>
      <c r="I162" s="168">
        <f t="shared" si="31"/>
        <v>1.9140000000000001E-2</v>
      </c>
      <c r="J162" s="168">
        <f t="shared" si="28"/>
        <v>2.1349999999999997E-2</v>
      </c>
      <c r="K162" s="168">
        <f t="shared" si="32"/>
        <v>1.3869999999999999E-2</v>
      </c>
      <c r="L162" s="169">
        <f t="shared" si="33"/>
        <v>1.0063225538971807</v>
      </c>
      <c r="M162" s="170">
        <f t="shared" si="34"/>
        <v>6.3026504031781783E-3</v>
      </c>
      <c r="O162" s="171" t="s">
        <v>1751</v>
      </c>
      <c r="P162" s="171" t="s">
        <v>1495</v>
      </c>
      <c r="Q162" s="171" t="s">
        <v>1474</v>
      </c>
      <c r="R162" s="171" t="s">
        <v>1346</v>
      </c>
      <c r="S162" s="171" t="s">
        <v>368</v>
      </c>
      <c r="T162" s="171" t="s">
        <v>503</v>
      </c>
      <c r="U162" s="171" t="s">
        <v>900</v>
      </c>
      <c r="V162" s="171" t="s">
        <v>974</v>
      </c>
    </row>
    <row r="163" spans="2:22" ht="17.399999999999999">
      <c r="B163" s="150">
        <f t="shared" si="35"/>
        <v>157</v>
      </c>
      <c r="C163" s="166" t="str">
        <f t="shared" si="29"/>
        <v>2021/05/18</v>
      </c>
      <c r="D163" s="167">
        <f t="shared" si="30"/>
        <v>5.8499999999999993E-3</v>
      </c>
      <c r="E163" s="168">
        <f t="shared" si="24"/>
        <v>9.0000000000000011E-3</v>
      </c>
      <c r="F163" s="168">
        <f t="shared" si="25"/>
        <v>1.095E-2</v>
      </c>
      <c r="G163" s="168">
        <f t="shared" si="26"/>
        <v>1.4250000000000001E-2</v>
      </c>
      <c r="H163" s="168">
        <f t="shared" si="27"/>
        <v>1.6250000000000001E-2</v>
      </c>
      <c r="I163" s="168">
        <f t="shared" si="31"/>
        <v>1.898E-2</v>
      </c>
      <c r="J163" s="168">
        <f t="shared" si="28"/>
        <v>2.12E-2</v>
      </c>
      <c r="K163" s="168">
        <f t="shared" si="32"/>
        <v>1.3782857142857142E-2</v>
      </c>
      <c r="L163" s="169">
        <f t="shared" si="33"/>
        <v>0.99803455053274015</v>
      </c>
      <c r="M163" s="170">
        <f t="shared" si="34"/>
        <v>-1.9673834976388438E-3</v>
      </c>
      <c r="O163" s="171" t="s">
        <v>1752</v>
      </c>
      <c r="P163" s="171" t="s">
        <v>1417</v>
      </c>
      <c r="Q163" s="171" t="s">
        <v>1405</v>
      </c>
      <c r="R163" s="171" t="s">
        <v>1340</v>
      </c>
      <c r="S163" s="171" t="s">
        <v>367</v>
      </c>
      <c r="T163" s="171" t="s">
        <v>498</v>
      </c>
      <c r="U163" s="171" t="s">
        <v>1931</v>
      </c>
      <c r="V163" s="171" t="s">
        <v>951</v>
      </c>
    </row>
    <row r="164" spans="2:22" ht="17.399999999999999">
      <c r="B164" s="150">
        <f t="shared" si="35"/>
        <v>158</v>
      </c>
      <c r="C164" s="166" t="str">
        <f t="shared" si="29"/>
        <v>2021/05/17</v>
      </c>
      <c r="D164" s="167">
        <f t="shared" si="30"/>
        <v>5.8499999999999993E-3</v>
      </c>
      <c r="E164" s="168">
        <f t="shared" si="24"/>
        <v>9.11E-3</v>
      </c>
      <c r="F164" s="168">
        <f t="shared" si="25"/>
        <v>1.102E-2</v>
      </c>
      <c r="G164" s="168">
        <f t="shared" si="26"/>
        <v>1.435E-2</v>
      </c>
      <c r="H164" s="168">
        <f t="shared" si="27"/>
        <v>1.6220000000000002E-2</v>
      </c>
      <c r="I164" s="168">
        <f t="shared" si="31"/>
        <v>1.8950000000000002E-2</v>
      </c>
      <c r="J164" s="168">
        <f t="shared" si="28"/>
        <v>2.1170000000000001E-2</v>
      </c>
      <c r="K164" s="168">
        <f t="shared" si="32"/>
        <v>1.3810000000000001E-2</v>
      </c>
      <c r="L164" s="169">
        <f t="shared" si="33"/>
        <v>0.98542303771661566</v>
      </c>
      <c r="M164" s="170">
        <f t="shared" si="34"/>
        <v>-1.4684250094803385E-2</v>
      </c>
      <c r="O164" s="171" t="s">
        <v>1753</v>
      </c>
      <c r="P164" s="171" t="s">
        <v>1417</v>
      </c>
      <c r="Q164" s="171" t="s">
        <v>1531</v>
      </c>
      <c r="R164" s="171" t="s">
        <v>1346</v>
      </c>
      <c r="S164" s="171" t="s">
        <v>384</v>
      </c>
      <c r="T164" s="171" t="s">
        <v>470</v>
      </c>
      <c r="U164" s="171" t="s">
        <v>572</v>
      </c>
      <c r="V164" s="171" t="s">
        <v>950</v>
      </c>
    </row>
    <row r="165" spans="2:22" ht="17.399999999999999">
      <c r="B165" s="150">
        <f t="shared" si="35"/>
        <v>159</v>
      </c>
      <c r="C165" s="166" t="str">
        <f t="shared" si="29"/>
        <v>2021/05/14</v>
      </c>
      <c r="D165" s="167">
        <f t="shared" si="30"/>
        <v>5.8599999999999998E-3</v>
      </c>
      <c r="E165" s="168">
        <f t="shared" si="24"/>
        <v>9.2500000000000013E-3</v>
      </c>
      <c r="F165" s="168">
        <f t="shared" si="25"/>
        <v>1.1120000000000001E-2</v>
      </c>
      <c r="G165" s="168">
        <f t="shared" si="26"/>
        <v>1.455E-2</v>
      </c>
      <c r="H165" s="168">
        <f t="shared" si="27"/>
        <v>1.6500000000000001E-2</v>
      </c>
      <c r="I165" s="168">
        <f t="shared" si="31"/>
        <v>1.9269999999999999E-2</v>
      </c>
      <c r="J165" s="168">
        <f t="shared" si="28"/>
        <v>2.155E-2</v>
      </c>
      <c r="K165" s="168">
        <f t="shared" si="32"/>
        <v>1.4014285714285715E-2</v>
      </c>
      <c r="L165" s="169">
        <f t="shared" si="33"/>
        <v>0.99827007224992381</v>
      </c>
      <c r="M165" s="170">
        <f t="shared" si="34"/>
        <v>-1.7314258030179603E-3</v>
      </c>
      <c r="O165" s="171" t="s">
        <v>1754</v>
      </c>
      <c r="P165" s="171" t="s">
        <v>1494</v>
      </c>
      <c r="Q165" s="171" t="s">
        <v>1473</v>
      </c>
      <c r="R165" s="171" t="s">
        <v>1347</v>
      </c>
      <c r="S165" s="171" t="s">
        <v>378</v>
      </c>
      <c r="T165" s="171" t="s">
        <v>524</v>
      </c>
      <c r="U165" s="171" t="s">
        <v>653</v>
      </c>
      <c r="V165" s="171" t="s">
        <v>978</v>
      </c>
    </row>
    <row r="166" spans="2:22" ht="17.399999999999999">
      <c r="B166" s="150">
        <f t="shared" si="35"/>
        <v>160</v>
      </c>
      <c r="C166" s="166" t="str">
        <f t="shared" si="29"/>
        <v>2021/05/13</v>
      </c>
      <c r="D166" s="167">
        <f t="shared" si="30"/>
        <v>5.8699999999999994E-3</v>
      </c>
      <c r="E166" s="168">
        <f t="shared" si="24"/>
        <v>9.2500000000000013E-3</v>
      </c>
      <c r="F166" s="168">
        <f t="shared" si="25"/>
        <v>1.1209999999999999E-2</v>
      </c>
      <c r="G166" s="168">
        <f t="shared" si="26"/>
        <v>1.4619999999999999E-2</v>
      </c>
      <c r="H166" s="168">
        <f t="shared" si="27"/>
        <v>1.6500000000000001E-2</v>
      </c>
      <c r="I166" s="168">
        <f t="shared" si="31"/>
        <v>1.9269999999999999E-2</v>
      </c>
      <c r="J166" s="168">
        <f t="shared" si="28"/>
        <v>2.155E-2</v>
      </c>
      <c r="K166" s="168">
        <f t="shared" si="32"/>
        <v>1.4038571428571428E-2</v>
      </c>
      <c r="L166" s="169">
        <f t="shared" si="33"/>
        <v>1.0105923488276429</v>
      </c>
      <c r="M166" s="170">
        <f t="shared" si="34"/>
        <v>1.0536642926412864E-2</v>
      </c>
      <c r="O166" s="171" t="s">
        <v>1755</v>
      </c>
      <c r="P166" s="171" t="s">
        <v>1445</v>
      </c>
      <c r="Q166" s="171" t="s">
        <v>1473</v>
      </c>
      <c r="R166" s="171" t="s">
        <v>1335</v>
      </c>
      <c r="S166" s="171" t="s">
        <v>406</v>
      </c>
      <c r="T166" s="171" t="s">
        <v>524</v>
      </c>
      <c r="U166" s="171" t="s">
        <v>653</v>
      </c>
      <c r="V166" s="171" t="s">
        <v>978</v>
      </c>
    </row>
    <row r="167" spans="2:22" ht="17.399999999999999">
      <c r="B167" s="150">
        <f t="shared" si="35"/>
        <v>161</v>
      </c>
      <c r="C167" s="166" t="str">
        <f t="shared" si="29"/>
        <v>2021/05/12</v>
      </c>
      <c r="D167" s="167">
        <f t="shared" si="30"/>
        <v>5.8899999999999994E-3</v>
      </c>
      <c r="E167" s="168">
        <f t="shared" si="24"/>
        <v>9.2700000000000005E-3</v>
      </c>
      <c r="F167" s="168">
        <f t="shared" si="25"/>
        <v>1.1169999999999999E-2</v>
      </c>
      <c r="G167" s="168">
        <f t="shared" si="26"/>
        <v>1.4450000000000001E-2</v>
      </c>
      <c r="H167" s="168">
        <f t="shared" si="27"/>
        <v>1.6220000000000002E-2</v>
      </c>
      <c r="I167" s="168">
        <f t="shared" si="31"/>
        <v>1.9019999999999999E-2</v>
      </c>
      <c r="J167" s="168">
        <f t="shared" si="28"/>
        <v>2.1219999999999999E-2</v>
      </c>
      <c r="K167" s="168">
        <f t="shared" si="32"/>
        <v>1.389142857142857E-2</v>
      </c>
      <c r="L167" s="169">
        <f t="shared" si="33"/>
        <v>0.99845980080090346</v>
      </c>
      <c r="M167" s="170">
        <f t="shared" si="34"/>
        <v>-1.5413865251853857E-3</v>
      </c>
      <c r="O167" s="171" t="s">
        <v>1756</v>
      </c>
      <c r="P167" s="171" t="s">
        <v>1505</v>
      </c>
      <c r="Q167" s="171" t="s">
        <v>1416</v>
      </c>
      <c r="R167" s="171" t="s">
        <v>1463</v>
      </c>
      <c r="S167" s="171" t="s">
        <v>374</v>
      </c>
      <c r="T167" s="171" t="s">
        <v>470</v>
      </c>
      <c r="U167" s="171" t="s">
        <v>613</v>
      </c>
      <c r="V167" s="171" t="s">
        <v>922</v>
      </c>
    </row>
    <row r="168" spans="2:22" ht="17.399999999999999">
      <c r="B168" s="150">
        <f t="shared" si="35"/>
        <v>162</v>
      </c>
      <c r="C168" s="166" t="str">
        <f t="shared" si="29"/>
        <v>2021/05/11</v>
      </c>
      <c r="D168" s="167">
        <f t="shared" si="30"/>
        <v>5.8899999999999994E-3</v>
      </c>
      <c r="E168" s="168">
        <f t="shared" si="24"/>
        <v>9.2500000000000013E-3</v>
      </c>
      <c r="F168" s="168">
        <f t="shared" si="25"/>
        <v>1.1169999999999999E-2</v>
      </c>
      <c r="G168" s="168">
        <f t="shared" si="26"/>
        <v>1.44E-2</v>
      </c>
      <c r="H168" s="168">
        <f t="shared" si="27"/>
        <v>1.6200000000000003E-2</v>
      </c>
      <c r="I168" s="168">
        <f t="shared" si="31"/>
        <v>1.908E-2</v>
      </c>
      <c r="J168" s="168">
        <f t="shared" si="28"/>
        <v>2.1400000000000002E-2</v>
      </c>
      <c r="K168" s="168">
        <f t="shared" si="32"/>
        <v>1.3912857142857143E-2</v>
      </c>
      <c r="L168" s="169">
        <f t="shared" si="33"/>
        <v>0.99438431692873197</v>
      </c>
      <c r="M168" s="170">
        <f t="shared" si="34"/>
        <v>-5.6315103010633446E-3</v>
      </c>
      <c r="O168" s="171" t="s">
        <v>1757</v>
      </c>
      <c r="P168" s="171" t="s">
        <v>1505</v>
      </c>
      <c r="Q168" s="171" t="s">
        <v>1473</v>
      </c>
      <c r="R168" s="171" t="s">
        <v>1463</v>
      </c>
      <c r="S168" s="171" t="s">
        <v>372</v>
      </c>
      <c r="T168" s="171" t="s">
        <v>464</v>
      </c>
      <c r="U168" s="171" t="s">
        <v>1552</v>
      </c>
      <c r="V168" s="171" t="s">
        <v>868</v>
      </c>
    </row>
    <row r="169" spans="2:22" ht="17.399999999999999">
      <c r="B169" s="150">
        <f t="shared" si="35"/>
        <v>163</v>
      </c>
      <c r="C169" s="166" t="str">
        <f t="shared" si="29"/>
        <v>2021/05/10</v>
      </c>
      <c r="D169" s="167">
        <f t="shared" si="30"/>
        <v>5.9099999999999995E-3</v>
      </c>
      <c r="E169" s="168">
        <f t="shared" si="24"/>
        <v>9.2600000000000009E-3</v>
      </c>
      <c r="F169" s="168">
        <f t="shared" si="25"/>
        <v>1.1350000000000001E-2</v>
      </c>
      <c r="G169" s="168">
        <f t="shared" si="26"/>
        <v>1.455E-2</v>
      </c>
      <c r="H169" s="168">
        <f t="shared" si="27"/>
        <v>1.6310000000000002E-2</v>
      </c>
      <c r="I169" s="168">
        <f t="shared" si="31"/>
        <v>1.916E-2</v>
      </c>
      <c r="J169" s="168">
        <f t="shared" si="28"/>
        <v>2.1400000000000002E-2</v>
      </c>
      <c r="K169" s="168">
        <f t="shared" si="32"/>
        <v>1.3991428571428571E-2</v>
      </c>
      <c r="L169" s="169">
        <f t="shared" si="33"/>
        <v>1.0005107774032076</v>
      </c>
      <c r="M169" s="170">
        <f t="shared" si="34"/>
        <v>5.1064700083228404E-4</v>
      </c>
      <c r="O169" s="171" t="s">
        <v>1758</v>
      </c>
      <c r="P169" s="171" t="s">
        <v>1759</v>
      </c>
      <c r="Q169" s="171" t="s">
        <v>1690</v>
      </c>
      <c r="R169" s="171" t="s">
        <v>1330</v>
      </c>
      <c r="S169" s="171" t="s">
        <v>378</v>
      </c>
      <c r="T169" s="171" t="s">
        <v>585</v>
      </c>
      <c r="U169" s="171" t="s">
        <v>1935</v>
      </c>
      <c r="V169" s="171" t="s">
        <v>868</v>
      </c>
    </row>
    <row r="170" spans="2:22" ht="17.399999999999999">
      <c r="B170" s="150">
        <f t="shared" si="35"/>
        <v>164</v>
      </c>
      <c r="C170" s="166" t="str">
        <f t="shared" si="29"/>
        <v>2021/05/07</v>
      </c>
      <c r="D170" s="167">
        <f t="shared" si="30"/>
        <v>5.9899999999999997E-3</v>
      </c>
      <c r="E170" s="168">
        <f t="shared" si="24"/>
        <v>9.2500000000000013E-3</v>
      </c>
      <c r="F170" s="168">
        <f t="shared" si="25"/>
        <v>1.1319999999999998E-2</v>
      </c>
      <c r="G170" s="168">
        <f t="shared" si="26"/>
        <v>1.4619999999999999E-2</v>
      </c>
      <c r="H170" s="168">
        <f t="shared" si="27"/>
        <v>1.6399999999999998E-2</v>
      </c>
      <c r="I170" s="168">
        <f t="shared" si="31"/>
        <v>1.9110000000000002E-2</v>
      </c>
      <c r="J170" s="168">
        <f t="shared" si="28"/>
        <v>2.12E-2</v>
      </c>
      <c r="K170" s="168">
        <f t="shared" si="32"/>
        <v>1.3984285714285715E-2</v>
      </c>
      <c r="L170" s="169">
        <f t="shared" si="33"/>
        <v>1.0055469953775038</v>
      </c>
      <c r="M170" s="170">
        <f t="shared" si="34"/>
        <v>5.5316674551302058E-3</v>
      </c>
      <c r="O170" s="171" t="s">
        <v>1760</v>
      </c>
      <c r="P170" s="171" t="s">
        <v>1761</v>
      </c>
      <c r="Q170" s="171" t="s">
        <v>1473</v>
      </c>
      <c r="R170" s="171" t="s">
        <v>1331</v>
      </c>
      <c r="S170" s="171" t="s">
        <v>406</v>
      </c>
      <c r="T170" s="171" t="s">
        <v>479</v>
      </c>
      <c r="U170" s="171" t="s">
        <v>830</v>
      </c>
      <c r="V170" s="171" t="s">
        <v>951</v>
      </c>
    </row>
    <row r="171" spans="2:22" ht="17.399999999999999">
      <c r="B171" s="150">
        <f t="shared" si="35"/>
        <v>165</v>
      </c>
      <c r="C171" s="166" t="str">
        <f t="shared" si="29"/>
        <v>2021/05/06</v>
      </c>
      <c r="D171" s="167">
        <f t="shared" si="30"/>
        <v>6.1199999999999996E-3</v>
      </c>
      <c r="E171" s="168">
        <f t="shared" si="24"/>
        <v>9.2700000000000005E-3</v>
      </c>
      <c r="F171" s="168">
        <f t="shared" si="25"/>
        <v>1.1350000000000001E-2</v>
      </c>
      <c r="G171" s="168">
        <f t="shared" si="26"/>
        <v>1.455E-2</v>
      </c>
      <c r="H171" s="168">
        <f t="shared" si="27"/>
        <v>1.6220000000000002E-2</v>
      </c>
      <c r="I171" s="168">
        <f t="shared" si="31"/>
        <v>1.8890000000000001E-2</v>
      </c>
      <c r="J171" s="168">
        <f t="shared" si="28"/>
        <v>2.0950000000000003E-2</v>
      </c>
      <c r="K171" s="168">
        <f t="shared" si="32"/>
        <v>1.3907142857142859E-2</v>
      </c>
      <c r="L171" s="169">
        <f t="shared" si="33"/>
        <v>0.98323401676598332</v>
      </c>
      <c r="M171" s="170">
        <f t="shared" si="34"/>
        <v>-1.6908123316214503E-2</v>
      </c>
      <c r="O171" s="171" t="s">
        <v>1762</v>
      </c>
      <c r="P171" s="171" t="s">
        <v>1448</v>
      </c>
      <c r="Q171" s="171" t="s">
        <v>1416</v>
      </c>
      <c r="R171" s="171" t="s">
        <v>1330</v>
      </c>
      <c r="S171" s="171" t="s">
        <v>378</v>
      </c>
      <c r="T171" s="171" t="s">
        <v>470</v>
      </c>
      <c r="U171" s="171" t="s">
        <v>1388</v>
      </c>
      <c r="V171" s="171" t="s">
        <v>953</v>
      </c>
    </row>
    <row r="172" spans="2:22" ht="17.399999999999999">
      <c r="B172" s="150">
        <f t="shared" si="35"/>
        <v>166</v>
      </c>
      <c r="C172" s="166" t="str">
        <f t="shared" si="29"/>
        <v>2021/05/04</v>
      </c>
      <c r="D172" s="167">
        <f t="shared" si="30"/>
        <v>6.2599999999999999E-3</v>
      </c>
      <c r="E172" s="168">
        <f t="shared" si="24"/>
        <v>9.4999999999999998E-3</v>
      </c>
      <c r="F172" s="168">
        <f t="shared" si="25"/>
        <v>1.157E-2</v>
      </c>
      <c r="G172" s="168">
        <f t="shared" si="26"/>
        <v>1.477E-2</v>
      </c>
      <c r="H172" s="168">
        <f t="shared" si="27"/>
        <v>1.6449999999999999E-2</v>
      </c>
      <c r="I172" s="168">
        <f t="shared" si="31"/>
        <v>1.916E-2</v>
      </c>
      <c r="J172" s="168">
        <f t="shared" si="28"/>
        <v>2.1299999999999999E-2</v>
      </c>
      <c r="K172" s="168">
        <f t="shared" si="32"/>
        <v>1.4144285714285715E-2</v>
      </c>
      <c r="L172" s="169">
        <f t="shared" si="33"/>
        <v>1.0050756268399148</v>
      </c>
      <c r="M172" s="170">
        <f t="shared" si="34"/>
        <v>5.062789266835589E-3</v>
      </c>
      <c r="O172" s="171" t="s">
        <v>1763</v>
      </c>
      <c r="P172" s="171" t="s">
        <v>1472</v>
      </c>
      <c r="Q172" s="171" t="s">
        <v>1459</v>
      </c>
      <c r="R172" s="171" t="s">
        <v>1343</v>
      </c>
      <c r="S172" s="171" t="s">
        <v>421</v>
      </c>
      <c r="T172" s="171" t="s">
        <v>503</v>
      </c>
      <c r="U172" s="171" t="s">
        <v>1935</v>
      </c>
      <c r="V172" s="171" t="s">
        <v>750</v>
      </c>
    </row>
    <row r="173" spans="2:22" ht="17.399999999999999">
      <c r="B173" s="150">
        <f t="shared" si="35"/>
        <v>167</v>
      </c>
      <c r="C173" s="166" t="str">
        <f t="shared" si="29"/>
        <v>2021/05/03</v>
      </c>
      <c r="D173" s="167">
        <f t="shared" si="30"/>
        <v>6.3499999999999997E-3</v>
      </c>
      <c r="E173" s="168">
        <f t="shared" si="24"/>
        <v>9.5499999999999995E-3</v>
      </c>
      <c r="F173" s="168">
        <f t="shared" si="25"/>
        <v>1.1479999999999999E-2</v>
      </c>
      <c r="G173" s="168">
        <f t="shared" si="26"/>
        <v>1.4670000000000001E-2</v>
      </c>
      <c r="H173" s="168">
        <f t="shared" si="27"/>
        <v>1.6299999999999999E-2</v>
      </c>
      <c r="I173" s="168">
        <f t="shared" si="31"/>
        <v>1.9009999999999999E-2</v>
      </c>
      <c r="J173" s="168">
        <f t="shared" si="28"/>
        <v>2.1150000000000002E-2</v>
      </c>
      <c r="K173" s="168">
        <f t="shared" si="32"/>
        <v>1.4072857142857142E-2</v>
      </c>
      <c r="L173" s="169">
        <f t="shared" si="33"/>
        <v>0.99918855867735057</v>
      </c>
      <c r="M173" s="170">
        <f t="shared" si="34"/>
        <v>-8.1177071936227327E-4</v>
      </c>
      <c r="O173" s="171" t="s">
        <v>1764</v>
      </c>
      <c r="P173" s="171" t="s">
        <v>1408</v>
      </c>
      <c r="Q173" s="171" t="s">
        <v>1450</v>
      </c>
      <c r="R173" s="171" t="s">
        <v>1765</v>
      </c>
      <c r="S173" s="171" t="s">
        <v>401</v>
      </c>
      <c r="T173" s="171" t="s">
        <v>472</v>
      </c>
      <c r="U173" s="171" t="s">
        <v>612</v>
      </c>
      <c r="V173" s="171" t="s">
        <v>955</v>
      </c>
    </row>
    <row r="174" spans="2:22" ht="17.399999999999999">
      <c r="B174" s="150">
        <f t="shared" si="35"/>
        <v>168</v>
      </c>
      <c r="C174" s="166" t="str">
        <f t="shared" si="29"/>
        <v>2021/04/30</v>
      </c>
      <c r="D174" s="167">
        <f t="shared" si="30"/>
        <v>6.4000000000000003E-3</v>
      </c>
      <c r="E174" s="168">
        <f t="shared" si="24"/>
        <v>9.4799999999999988E-3</v>
      </c>
      <c r="F174" s="168">
        <f t="shared" si="25"/>
        <v>1.137E-2</v>
      </c>
      <c r="G174" s="168">
        <f t="shared" si="26"/>
        <v>1.4650000000000002E-2</v>
      </c>
      <c r="H174" s="168">
        <f t="shared" si="27"/>
        <v>1.6299999999999999E-2</v>
      </c>
      <c r="I174" s="168">
        <f t="shared" si="31"/>
        <v>1.9089999999999999E-2</v>
      </c>
      <c r="J174" s="168">
        <f t="shared" si="28"/>
        <v>2.1299999999999999E-2</v>
      </c>
      <c r="K174" s="168">
        <f t="shared" si="32"/>
        <v>1.4084285714285714E-2</v>
      </c>
      <c r="L174" s="169">
        <f t="shared" si="33"/>
        <v>1.0134662828947369</v>
      </c>
      <c r="M174" s="170">
        <f t="shared" si="34"/>
        <v>1.3376418369093196E-2</v>
      </c>
      <c r="O174" s="171" t="s">
        <v>1766</v>
      </c>
      <c r="P174" s="171" t="s">
        <v>1409</v>
      </c>
      <c r="Q174" s="171" t="s">
        <v>1767</v>
      </c>
      <c r="R174" s="171" t="s">
        <v>1457</v>
      </c>
      <c r="S174" s="171" t="s">
        <v>366</v>
      </c>
      <c r="T174" s="171" t="s">
        <v>472</v>
      </c>
      <c r="U174" s="171" t="s">
        <v>1391</v>
      </c>
      <c r="V174" s="171" t="s">
        <v>750</v>
      </c>
    </row>
    <row r="175" spans="2:22" ht="17.399999999999999">
      <c r="B175" s="150">
        <f t="shared" si="35"/>
        <v>169</v>
      </c>
      <c r="C175" s="166" t="str">
        <f t="shared" si="29"/>
        <v>2021/04/29</v>
      </c>
      <c r="D175" s="167">
        <f t="shared" si="30"/>
        <v>6.4000000000000003E-3</v>
      </c>
      <c r="E175" s="168">
        <f t="shared" si="24"/>
        <v>9.3799999999999994E-3</v>
      </c>
      <c r="F175" s="168">
        <f t="shared" si="25"/>
        <v>1.1220000000000001E-2</v>
      </c>
      <c r="G175" s="168">
        <f t="shared" si="26"/>
        <v>1.4419999999999999E-2</v>
      </c>
      <c r="H175" s="168">
        <f t="shared" si="27"/>
        <v>1.6049999999999998E-2</v>
      </c>
      <c r="I175" s="168">
        <f t="shared" si="31"/>
        <v>1.8790000000000001E-2</v>
      </c>
      <c r="J175" s="168">
        <f t="shared" si="28"/>
        <v>2.1019999999999997E-2</v>
      </c>
      <c r="K175" s="168">
        <f t="shared" si="32"/>
        <v>1.3897142857142856E-2</v>
      </c>
      <c r="L175" s="169">
        <f t="shared" si="33"/>
        <v>1.0074565037282519</v>
      </c>
      <c r="M175" s="170">
        <f t="shared" si="34"/>
        <v>7.4288414285808568E-3</v>
      </c>
      <c r="O175" s="171" t="s">
        <v>1768</v>
      </c>
      <c r="P175" s="171" t="s">
        <v>1409</v>
      </c>
      <c r="Q175" s="171" t="s">
        <v>1682</v>
      </c>
      <c r="R175" s="171" t="s">
        <v>1382</v>
      </c>
      <c r="S175" s="171" t="s">
        <v>413</v>
      </c>
      <c r="T175" s="171" t="s">
        <v>449</v>
      </c>
      <c r="U175" s="171" t="s">
        <v>1928</v>
      </c>
      <c r="V175" s="171" t="s">
        <v>743</v>
      </c>
    </row>
    <row r="176" spans="2:22" ht="17.399999999999999">
      <c r="B176" s="150">
        <f t="shared" si="35"/>
        <v>170</v>
      </c>
      <c r="C176" s="166" t="str">
        <f t="shared" si="29"/>
        <v>2021/04/28</v>
      </c>
      <c r="D176" s="167">
        <f t="shared" si="30"/>
        <v>6.4000000000000003E-3</v>
      </c>
      <c r="E176" s="168">
        <f t="shared" si="24"/>
        <v>9.2500000000000013E-3</v>
      </c>
      <c r="F176" s="168">
        <f t="shared" si="25"/>
        <v>1.11E-2</v>
      </c>
      <c r="G176" s="168">
        <f t="shared" si="26"/>
        <v>1.435E-2</v>
      </c>
      <c r="H176" s="168">
        <f t="shared" si="27"/>
        <v>1.602E-2</v>
      </c>
      <c r="I176" s="168">
        <f t="shared" si="31"/>
        <v>1.8669999999999999E-2</v>
      </c>
      <c r="J176" s="168">
        <f t="shared" si="28"/>
        <v>2.077E-2</v>
      </c>
      <c r="K176" s="168">
        <f t="shared" si="32"/>
        <v>1.3794285714285714E-2</v>
      </c>
      <c r="L176" s="169">
        <f t="shared" si="33"/>
        <v>1.0095138525875589</v>
      </c>
      <c r="M176" s="170">
        <f t="shared" si="34"/>
        <v>9.4688809030142509E-3</v>
      </c>
      <c r="O176" s="171" t="s">
        <v>1769</v>
      </c>
      <c r="P176" s="171" t="s">
        <v>1409</v>
      </c>
      <c r="Q176" s="171" t="s">
        <v>1473</v>
      </c>
      <c r="R176" s="171" t="s">
        <v>1344</v>
      </c>
      <c r="S176" s="171" t="s">
        <v>384</v>
      </c>
      <c r="T176" s="171" t="s">
        <v>469</v>
      </c>
      <c r="U176" s="171" t="s">
        <v>859</v>
      </c>
      <c r="V176" s="171" t="s">
        <v>759</v>
      </c>
    </row>
    <row r="177" spans="2:22" ht="17.399999999999999">
      <c r="B177" s="150">
        <f t="shared" si="35"/>
        <v>171</v>
      </c>
      <c r="C177" s="166" t="str">
        <f t="shared" si="29"/>
        <v>2021/04/27</v>
      </c>
      <c r="D177" s="167">
        <f t="shared" si="30"/>
        <v>6.3600000000000002E-3</v>
      </c>
      <c r="E177" s="168">
        <f t="shared" si="24"/>
        <v>9.0299999999999998E-3</v>
      </c>
      <c r="F177" s="168">
        <f t="shared" si="25"/>
        <v>1.095E-2</v>
      </c>
      <c r="G177" s="168">
        <f t="shared" si="26"/>
        <v>1.422E-2</v>
      </c>
      <c r="H177" s="168">
        <f t="shared" si="27"/>
        <v>1.585E-2</v>
      </c>
      <c r="I177" s="168">
        <f t="shared" si="31"/>
        <v>1.8540000000000001E-2</v>
      </c>
      <c r="J177" s="168">
        <f t="shared" si="28"/>
        <v>2.07E-2</v>
      </c>
      <c r="K177" s="168">
        <f t="shared" si="32"/>
        <v>1.3664285714285714E-2</v>
      </c>
      <c r="L177" s="169">
        <f t="shared" si="33"/>
        <v>0.99645796437128864</v>
      </c>
      <c r="M177" s="170">
        <f t="shared" si="34"/>
        <v>-3.5483234891837134E-3</v>
      </c>
      <c r="O177" s="171" t="s">
        <v>1770</v>
      </c>
      <c r="P177" s="171" t="s">
        <v>1407</v>
      </c>
      <c r="Q177" s="171" t="s">
        <v>1771</v>
      </c>
      <c r="R177" s="171" t="s">
        <v>1340</v>
      </c>
      <c r="S177" s="171" t="s">
        <v>427</v>
      </c>
      <c r="T177" s="171" t="s">
        <v>448</v>
      </c>
      <c r="U177" s="171" t="s">
        <v>1386</v>
      </c>
      <c r="V177" s="171" t="s">
        <v>738</v>
      </c>
    </row>
    <row r="178" spans="2:22" ht="17.399999999999999">
      <c r="B178" s="150">
        <f t="shared" si="35"/>
        <v>172</v>
      </c>
      <c r="C178" s="166" t="str">
        <f t="shared" si="29"/>
        <v>2021/04/26</v>
      </c>
      <c r="D178" s="167">
        <f t="shared" si="30"/>
        <v>6.3699999999999998E-3</v>
      </c>
      <c r="E178" s="168">
        <f t="shared" si="24"/>
        <v>9.0500000000000008E-3</v>
      </c>
      <c r="F178" s="168">
        <f t="shared" si="25"/>
        <v>1.1120000000000001E-2</v>
      </c>
      <c r="G178" s="168">
        <f t="shared" si="26"/>
        <v>1.4250000000000001E-2</v>
      </c>
      <c r="H178" s="168">
        <f t="shared" si="27"/>
        <v>1.5869999999999999E-2</v>
      </c>
      <c r="I178" s="168">
        <f t="shared" si="31"/>
        <v>1.856E-2</v>
      </c>
      <c r="J178" s="168">
        <f t="shared" si="28"/>
        <v>2.077E-2</v>
      </c>
      <c r="K178" s="168">
        <f t="shared" si="32"/>
        <v>1.3712857142857143E-2</v>
      </c>
      <c r="L178" s="169">
        <f t="shared" si="33"/>
        <v>1.0074517212426535</v>
      </c>
      <c r="M178" s="170">
        <f t="shared" si="34"/>
        <v>7.4240943284011362E-3</v>
      </c>
      <c r="O178" s="171" t="s">
        <v>1772</v>
      </c>
      <c r="P178" s="171" t="s">
        <v>1455</v>
      </c>
      <c r="Q178" s="171" t="s">
        <v>1482</v>
      </c>
      <c r="R178" s="171" t="s">
        <v>1347</v>
      </c>
      <c r="S178" s="171" t="s">
        <v>367</v>
      </c>
      <c r="T178" s="171" t="s">
        <v>396</v>
      </c>
      <c r="U178" s="171" t="s">
        <v>1374</v>
      </c>
      <c r="V178" s="171" t="s">
        <v>759</v>
      </c>
    </row>
    <row r="179" spans="2:22" ht="17.399999999999999">
      <c r="B179" s="150">
        <f t="shared" si="35"/>
        <v>173</v>
      </c>
      <c r="C179" s="166" t="str">
        <f t="shared" si="29"/>
        <v>2021/04/23</v>
      </c>
      <c r="D179" s="167">
        <f t="shared" si="30"/>
        <v>6.3699999999999998E-3</v>
      </c>
      <c r="E179" s="168">
        <f t="shared" si="24"/>
        <v>9.0600000000000003E-3</v>
      </c>
      <c r="F179" s="168">
        <f t="shared" si="25"/>
        <v>1.1169999999999999E-2</v>
      </c>
      <c r="G179" s="168">
        <f t="shared" si="26"/>
        <v>1.4199999999999999E-2</v>
      </c>
      <c r="H179" s="168">
        <f t="shared" si="27"/>
        <v>1.575E-2</v>
      </c>
      <c r="I179" s="168">
        <f t="shared" si="31"/>
        <v>1.8280000000000001E-2</v>
      </c>
      <c r="J179" s="168">
        <f t="shared" si="28"/>
        <v>2.0449999999999999E-2</v>
      </c>
      <c r="K179" s="168">
        <f t="shared" si="32"/>
        <v>1.3611428571428569E-2</v>
      </c>
      <c r="L179" s="169">
        <f t="shared" si="33"/>
        <v>1.0136170212765956</v>
      </c>
      <c r="M179" s="170">
        <f t="shared" si="34"/>
        <v>1.3525142777040613E-2</v>
      </c>
      <c r="O179" s="171" t="s">
        <v>1773</v>
      </c>
      <c r="P179" s="171" t="s">
        <v>1455</v>
      </c>
      <c r="Q179" s="171" t="s">
        <v>1774</v>
      </c>
      <c r="R179" s="171" t="s">
        <v>1463</v>
      </c>
      <c r="S179" s="171" t="s">
        <v>362</v>
      </c>
      <c r="T179" s="171" t="s">
        <v>487</v>
      </c>
      <c r="U179" s="171" t="s">
        <v>1372</v>
      </c>
      <c r="V179" s="171" t="s">
        <v>735</v>
      </c>
    </row>
    <row r="180" spans="2:22" ht="17.399999999999999">
      <c r="B180" s="150">
        <f t="shared" si="35"/>
        <v>174</v>
      </c>
      <c r="C180" s="166" t="str">
        <f t="shared" si="29"/>
        <v>2021/04/22</v>
      </c>
      <c r="D180" s="167">
        <f t="shared" si="30"/>
        <v>6.3699999999999998E-3</v>
      </c>
      <c r="E180" s="168">
        <f t="shared" si="24"/>
        <v>9.0500000000000008E-3</v>
      </c>
      <c r="F180" s="168">
        <f t="shared" si="25"/>
        <v>1.1120000000000001E-2</v>
      </c>
      <c r="G180" s="168">
        <f t="shared" si="26"/>
        <v>1.4019999999999999E-2</v>
      </c>
      <c r="H180" s="168">
        <f t="shared" si="27"/>
        <v>1.5520000000000001E-2</v>
      </c>
      <c r="I180" s="168">
        <f t="shared" si="31"/>
        <v>1.787E-2</v>
      </c>
      <c r="J180" s="168">
        <f t="shared" si="28"/>
        <v>2.0049999999999998E-2</v>
      </c>
      <c r="K180" s="168">
        <f t="shared" si="32"/>
        <v>1.3428571428571429E-2</v>
      </c>
      <c r="L180" s="169">
        <f t="shared" si="33"/>
        <v>0.99936210929194136</v>
      </c>
      <c r="M180" s="170">
        <f t="shared" si="34"/>
        <v>-6.3809424689798098E-4</v>
      </c>
      <c r="O180" s="171" t="s">
        <v>1775</v>
      </c>
      <c r="P180" s="171" t="s">
        <v>1455</v>
      </c>
      <c r="Q180" s="171" t="s">
        <v>1482</v>
      </c>
      <c r="R180" s="171" t="s">
        <v>1347</v>
      </c>
      <c r="S180" s="171" t="s">
        <v>360</v>
      </c>
      <c r="T180" s="171" t="s">
        <v>410</v>
      </c>
      <c r="U180" s="171" t="s">
        <v>596</v>
      </c>
      <c r="V180" s="171" t="s">
        <v>918</v>
      </c>
    </row>
    <row r="181" spans="2:22" ht="17.399999999999999">
      <c r="B181" s="150">
        <f t="shared" si="35"/>
        <v>175</v>
      </c>
      <c r="C181" s="166" t="str">
        <f t="shared" si="29"/>
        <v>2021/04/21</v>
      </c>
      <c r="D181" s="167">
        <f t="shared" si="30"/>
        <v>6.3899999999999998E-3</v>
      </c>
      <c r="E181" s="168">
        <f t="shared" si="24"/>
        <v>9.0500000000000008E-3</v>
      </c>
      <c r="F181" s="168">
        <f t="shared" si="25"/>
        <v>1.11E-2</v>
      </c>
      <c r="G181" s="168">
        <f t="shared" si="26"/>
        <v>1.405E-2</v>
      </c>
      <c r="H181" s="168">
        <f t="shared" si="27"/>
        <v>1.5569999999999999E-2</v>
      </c>
      <c r="I181" s="168">
        <f t="shared" si="31"/>
        <v>1.7849999999999998E-2</v>
      </c>
      <c r="J181" s="168">
        <f t="shared" si="28"/>
        <v>2.0049999999999998E-2</v>
      </c>
      <c r="K181" s="168">
        <f t="shared" si="32"/>
        <v>1.3437142857142856E-2</v>
      </c>
      <c r="L181" s="169">
        <f t="shared" si="33"/>
        <v>0.99376650818806123</v>
      </c>
      <c r="M181" s="170">
        <f t="shared" si="34"/>
        <v>-6.2530011384299864E-3</v>
      </c>
      <c r="O181" s="171" t="s">
        <v>1776</v>
      </c>
      <c r="P181" s="171" t="s">
        <v>1777</v>
      </c>
      <c r="Q181" s="171" t="s">
        <v>1482</v>
      </c>
      <c r="R181" s="171" t="s">
        <v>1344</v>
      </c>
      <c r="S181" s="171" t="s">
        <v>351</v>
      </c>
      <c r="T181" s="171" t="s">
        <v>404</v>
      </c>
      <c r="U181" s="171" t="s">
        <v>540</v>
      </c>
      <c r="V181" s="171" t="s">
        <v>918</v>
      </c>
    </row>
    <row r="182" spans="2:22" ht="17.399999999999999">
      <c r="B182" s="150">
        <f t="shared" si="35"/>
        <v>176</v>
      </c>
      <c r="C182" s="166" t="str">
        <f t="shared" si="29"/>
        <v>2021/04/20</v>
      </c>
      <c r="D182" s="167">
        <f t="shared" si="30"/>
        <v>6.3899999999999998E-3</v>
      </c>
      <c r="E182" s="168">
        <f t="shared" si="24"/>
        <v>9.1700000000000011E-3</v>
      </c>
      <c r="F182" s="168">
        <f t="shared" si="25"/>
        <v>1.1299999999999999E-2</v>
      </c>
      <c r="G182" s="168">
        <f t="shared" si="26"/>
        <v>1.4159999999999999E-2</v>
      </c>
      <c r="H182" s="168">
        <f t="shared" si="27"/>
        <v>1.5700000000000002E-2</v>
      </c>
      <c r="I182" s="168">
        <f t="shared" si="31"/>
        <v>1.787E-2</v>
      </c>
      <c r="J182" s="168">
        <f t="shared" si="28"/>
        <v>2.0059999999999998E-2</v>
      </c>
      <c r="K182" s="168">
        <f t="shared" si="32"/>
        <v>1.3521428571428571E-2</v>
      </c>
      <c r="L182" s="169">
        <f t="shared" si="33"/>
        <v>1.0101387406616864</v>
      </c>
      <c r="M182" s="170">
        <f t="shared" si="34"/>
        <v>1.0087688410955524E-2</v>
      </c>
      <c r="O182" s="171" t="s">
        <v>1778</v>
      </c>
      <c r="P182" s="171" t="s">
        <v>1777</v>
      </c>
      <c r="Q182" s="171" t="s">
        <v>1486</v>
      </c>
      <c r="R182" s="171" t="s">
        <v>1332</v>
      </c>
      <c r="S182" s="171" t="s">
        <v>1272</v>
      </c>
      <c r="T182" s="171" t="s">
        <v>435</v>
      </c>
      <c r="U182" s="171" t="s">
        <v>596</v>
      </c>
      <c r="V182" s="171" t="s">
        <v>1392</v>
      </c>
    </row>
    <row r="183" spans="2:22" ht="17.399999999999999">
      <c r="B183" s="150">
        <f t="shared" si="35"/>
        <v>177</v>
      </c>
      <c r="C183" s="166" t="str">
        <f t="shared" si="29"/>
        <v>2021/04/19</v>
      </c>
      <c r="D183" s="167">
        <f t="shared" si="30"/>
        <v>6.3899999999999998E-3</v>
      </c>
      <c r="E183" s="168">
        <f t="shared" si="24"/>
        <v>9.1500000000000001E-3</v>
      </c>
      <c r="F183" s="168">
        <f t="shared" si="25"/>
        <v>1.1299999999999999E-2</v>
      </c>
      <c r="G183" s="168">
        <f t="shared" si="26"/>
        <v>1.405E-2</v>
      </c>
      <c r="H183" s="168">
        <f t="shared" si="27"/>
        <v>1.5449999999999998E-2</v>
      </c>
      <c r="I183" s="168">
        <f t="shared" si="31"/>
        <v>1.7559999999999999E-2</v>
      </c>
      <c r="J183" s="168">
        <f t="shared" si="28"/>
        <v>1.9799999999999998E-2</v>
      </c>
      <c r="K183" s="168">
        <f t="shared" si="32"/>
        <v>1.3385714285714284E-2</v>
      </c>
      <c r="L183" s="169">
        <f t="shared" si="33"/>
        <v>0.98259228187919445</v>
      </c>
      <c r="M183" s="170">
        <f t="shared" si="34"/>
        <v>-1.7561014072663309E-2</v>
      </c>
      <c r="O183" s="171" t="s">
        <v>1779</v>
      </c>
      <c r="P183" s="171" t="s">
        <v>1777</v>
      </c>
      <c r="Q183" s="171" t="s">
        <v>1466</v>
      </c>
      <c r="R183" s="171" t="s">
        <v>1332</v>
      </c>
      <c r="S183" s="171" t="s">
        <v>351</v>
      </c>
      <c r="T183" s="171" t="s">
        <v>439</v>
      </c>
      <c r="U183" s="171" t="s">
        <v>559</v>
      </c>
      <c r="V183" s="171" t="s">
        <v>602</v>
      </c>
    </row>
    <row r="184" spans="2:22" ht="17.399999999999999">
      <c r="B184" s="150">
        <f t="shared" si="35"/>
        <v>178</v>
      </c>
      <c r="C184" s="166" t="str">
        <f t="shared" si="29"/>
        <v>2021/04/16</v>
      </c>
      <c r="D184" s="167">
        <f t="shared" si="30"/>
        <v>6.4600000000000005E-3</v>
      </c>
      <c r="E184" s="168">
        <f t="shared" si="24"/>
        <v>9.2500000000000013E-3</v>
      </c>
      <c r="F184" s="168">
        <f t="shared" si="25"/>
        <v>1.1470000000000001E-2</v>
      </c>
      <c r="G184" s="168">
        <f t="shared" si="26"/>
        <v>1.43E-2</v>
      </c>
      <c r="H184" s="168">
        <f t="shared" si="27"/>
        <v>1.575E-2</v>
      </c>
      <c r="I184" s="168">
        <f t="shared" si="31"/>
        <v>1.7909999999999999E-2</v>
      </c>
      <c r="J184" s="168">
        <f t="shared" si="28"/>
        <v>2.0219999999999998E-2</v>
      </c>
      <c r="K184" s="168">
        <f t="shared" si="32"/>
        <v>1.3622857142857143E-2</v>
      </c>
      <c r="L184" s="169">
        <f t="shared" si="33"/>
        <v>1.0059071729957805</v>
      </c>
      <c r="M184" s="170">
        <f t="shared" si="34"/>
        <v>5.8897940560633929E-3</v>
      </c>
      <c r="O184" s="171" t="s">
        <v>1780</v>
      </c>
      <c r="P184" s="171" t="s">
        <v>1404</v>
      </c>
      <c r="Q184" s="171" t="s">
        <v>1473</v>
      </c>
      <c r="R184" s="171" t="s">
        <v>1357</v>
      </c>
      <c r="S184" s="171" t="s">
        <v>368</v>
      </c>
      <c r="T184" s="171" t="s">
        <v>487</v>
      </c>
      <c r="U184" s="171" t="s">
        <v>1368</v>
      </c>
      <c r="V184" s="171" t="s">
        <v>850</v>
      </c>
    </row>
    <row r="185" spans="2:22" ht="17.399999999999999">
      <c r="B185" s="150">
        <f t="shared" si="35"/>
        <v>179</v>
      </c>
      <c r="C185" s="166" t="str">
        <f t="shared" si="29"/>
        <v>2021/04/15</v>
      </c>
      <c r="D185" s="167">
        <f t="shared" si="30"/>
        <v>6.4600000000000005E-3</v>
      </c>
      <c r="E185" s="168">
        <f t="shared" si="24"/>
        <v>9.2100000000000012E-3</v>
      </c>
      <c r="F185" s="168">
        <f t="shared" si="25"/>
        <v>1.1399999999999999E-2</v>
      </c>
      <c r="G185" s="168">
        <f t="shared" si="26"/>
        <v>1.4150000000000001E-2</v>
      </c>
      <c r="H185" s="168">
        <f t="shared" si="27"/>
        <v>1.5650000000000001E-2</v>
      </c>
      <c r="I185" s="168">
        <f t="shared" si="31"/>
        <v>1.7780000000000001E-2</v>
      </c>
      <c r="J185" s="168">
        <f t="shared" si="28"/>
        <v>2.0150000000000001E-2</v>
      </c>
      <c r="K185" s="168">
        <f t="shared" si="32"/>
        <v>1.3542857142857145E-2</v>
      </c>
      <c r="L185" s="169">
        <f t="shared" si="33"/>
        <v>1.0208916648718502</v>
      </c>
      <c r="M185" s="170">
        <f t="shared" si="34"/>
        <v>2.0676426669200606E-2</v>
      </c>
      <c r="O185" s="171" t="s">
        <v>1781</v>
      </c>
      <c r="P185" s="171" t="s">
        <v>1404</v>
      </c>
      <c r="Q185" s="171" t="s">
        <v>1782</v>
      </c>
      <c r="R185" s="171" t="s">
        <v>1327</v>
      </c>
      <c r="S185" s="171" t="s">
        <v>352</v>
      </c>
      <c r="T185" s="171" t="s">
        <v>391</v>
      </c>
      <c r="U185" s="171" t="s">
        <v>682</v>
      </c>
      <c r="V185" s="171" t="s">
        <v>727</v>
      </c>
    </row>
    <row r="186" spans="2:22" ht="17.399999999999999">
      <c r="B186" s="150">
        <f t="shared" si="35"/>
        <v>180</v>
      </c>
      <c r="C186" s="166" t="str">
        <f t="shared" si="29"/>
        <v>2021/04/14</v>
      </c>
      <c r="D186" s="167">
        <f t="shared" si="30"/>
        <v>6.4600000000000005E-3</v>
      </c>
      <c r="E186" s="168">
        <f t="shared" si="24"/>
        <v>8.9800000000000001E-3</v>
      </c>
      <c r="F186" s="168">
        <f t="shared" si="25"/>
        <v>1.1000000000000001E-2</v>
      </c>
      <c r="G186" s="168">
        <f t="shared" si="26"/>
        <v>1.3769999999999999E-2</v>
      </c>
      <c r="H186" s="168">
        <f t="shared" si="27"/>
        <v>1.525E-2</v>
      </c>
      <c r="I186" s="168">
        <f t="shared" si="31"/>
        <v>1.7490000000000002E-2</v>
      </c>
      <c r="J186" s="168">
        <f t="shared" si="28"/>
        <v>1.9910000000000001E-2</v>
      </c>
      <c r="K186" s="168">
        <f t="shared" si="32"/>
        <v>1.3265714285714285E-2</v>
      </c>
      <c r="L186" s="169">
        <f t="shared" si="33"/>
        <v>0.98015621701498823</v>
      </c>
      <c r="M186" s="170">
        <f t="shared" si="34"/>
        <v>-2.0043314903830236E-2</v>
      </c>
      <c r="O186" s="171" t="s">
        <v>1783</v>
      </c>
      <c r="P186" s="171" t="s">
        <v>1404</v>
      </c>
      <c r="Q186" s="171" t="s">
        <v>1784</v>
      </c>
      <c r="R186" s="171" t="s">
        <v>1341</v>
      </c>
      <c r="S186" s="171" t="s">
        <v>1265</v>
      </c>
      <c r="T186" s="171" t="s">
        <v>389</v>
      </c>
      <c r="U186" s="171" t="s">
        <v>624</v>
      </c>
      <c r="V186" s="171" t="s">
        <v>1883</v>
      </c>
    </row>
    <row r="187" spans="2:22" ht="17.399999999999999">
      <c r="B187" s="150">
        <f t="shared" si="35"/>
        <v>181</v>
      </c>
      <c r="C187" s="166" t="str">
        <f t="shared" si="29"/>
        <v>2021/04/13</v>
      </c>
      <c r="D187" s="167">
        <f t="shared" si="30"/>
        <v>6.4900000000000001E-3</v>
      </c>
      <c r="E187" s="168">
        <f t="shared" si="24"/>
        <v>9.1400000000000006E-3</v>
      </c>
      <c r="F187" s="168">
        <f t="shared" si="25"/>
        <v>1.1319999999999998E-2</v>
      </c>
      <c r="G187" s="168">
        <f t="shared" si="26"/>
        <v>1.41E-2</v>
      </c>
      <c r="H187" s="168">
        <f t="shared" si="27"/>
        <v>1.5600000000000001E-2</v>
      </c>
      <c r="I187" s="168">
        <f t="shared" si="31"/>
        <v>1.7840000000000002E-2</v>
      </c>
      <c r="J187" s="168">
        <f t="shared" si="28"/>
        <v>2.0250000000000001E-2</v>
      </c>
      <c r="K187" s="168">
        <f t="shared" si="32"/>
        <v>1.3534285714285716E-2</v>
      </c>
      <c r="L187" s="169">
        <f t="shared" si="33"/>
        <v>1.0077651313690035</v>
      </c>
      <c r="M187" s="170">
        <f t="shared" si="34"/>
        <v>7.735137905146388E-3</v>
      </c>
      <c r="O187" s="171" t="s">
        <v>1785</v>
      </c>
      <c r="P187" s="171" t="s">
        <v>1786</v>
      </c>
      <c r="Q187" s="171" t="s">
        <v>1484</v>
      </c>
      <c r="R187" s="171" t="s">
        <v>1331</v>
      </c>
      <c r="S187" s="171" t="s">
        <v>347</v>
      </c>
      <c r="T187" s="171" t="s">
        <v>433</v>
      </c>
      <c r="U187" s="171" t="s">
        <v>854</v>
      </c>
      <c r="V187" s="171" t="s">
        <v>849</v>
      </c>
    </row>
    <row r="188" spans="2:22" ht="17.399999999999999">
      <c r="B188" s="150">
        <f t="shared" si="35"/>
        <v>182</v>
      </c>
      <c r="C188" s="166" t="str">
        <f t="shared" si="29"/>
        <v>2021/04/12</v>
      </c>
      <c r="D188" s="167">
        <f t="shared" si="30"/>
        <v>6.4900000000000001E-3</v>
      </c>
      <c r="E188" s="168">
        <f t="shared" si="24"/>
        <v>9.1500000000000001E-3</v>
      </c>
      <c r="F188" s="168">
        <f t="shared" si="25"/>
        <v>1.1350000000000001E-2</v>
      </c>
      <c r="G188" s="168">
        <f t="shared" si="26"/>
        <v>1.3999999999999999E-2</v>
      </c>
      <c r="H188" s="168">
        <f t="shared" si="27"/>
        <v>1.542E-2</v>
      </c>
      <c r="I188" s="168">
        <f t="shared" si="31"/>
        <v>1.763E-2</v>
      </c>
      <c r="J188" s="168">
        <f t="shared" si="28"/>
        <v>1.9970000000000002E-2</v>
      </c>
      <c r="K188" s="168">
        <f t="shared" si="32"/>
        <v>1.3429999999999999E-2</v>
      </c>
      <c r="L188" s="169">
        <f t="shared" si="33"/>
        <v>0.98131524008350712</v>
      </c>
      <c r="M188" s="170">
        <f t="shared" si="34"/>
        <v>-1.8861525386355535E-2</v>
      </c>
      <c r="O188" s="171" t="s">
        <v>1787</v>
      </c>
      <c r="P188" s="171" t="s">
        <v>1786</v>
      </c>
      <c r="Q188" s="171" t="s">
        <v>1466</v>
      </c>
      <c r="R188" s="171" t="s">
        <v>1330</v>
      </c>
      <c r="S188" s="171" t="s">
        <v>346</v>
      </c>
      <c r="T188" s="171" t="s">
        <v>478</v>
      </c>
      <c r="U188" s="171" t="s">
        <v>1367</v>
      </c>
      <c r="V188" s="171" t="s">
        <v>647</v>
      </c>
    </row>
    <row r="189" spans="2:22" ht="17.399999999999999">
      <c r="B189" s="150">
        <f t="shared" si="35"/>
        <v>183</v>
      </c>
      <c r="C189" s="166" t="str">
        <f t="shared" si="29"/>
        <v>2021/04/09</v>
      </c>
      <c r="D189" s="167">
        <f t="shared" si="30"/>
        <v>6.5200000000000006E-3</v>
      </c>
      <c r="E189" s="168">
        <f t="shared" si="24"/>
        <v>9.2200000000000008E-3</v>
      </c>
      <c r="F189" s="168">
        <f t="shared" si="25"/>
        <v>1.167E-2</v>
      </c>
      <c r="G189" s="168">
        <f t="shared" si="26"/>
        <v>1.447E-2</v>
      </c>
      <c r="H189" s="168">
        <f t="shared" si="27"/>
        <v>1.575E-2</v>
      </c>
      <c r="I189" s="168">
        <f t="shared" si="31"/>
        <v>1.7920000000000002E-2</v>
      </c>
      <c r="J189" s="168">
        <f t="shared" si="28"/>
        <v>2.0250000000000001E-2</v>
      </c>
      <c r="K189" s="168">
        <f t="shared" si="32"/>
        <v>1.3685714285714287E-2</v>
      </c>
      <c r="L189" s="169">
        <f t="shared" si="33"/>
        <v>1.0055631363493232</v>
      </c>
      <c r="M189" s="170">
        <f t="shared" si="34"/>
        <v>5.5477192581270237E-3</v>
      </c>
      <c r="O189" s="171" t="s">
        <v>1788</v>
      </c>
      <c r="P189" s="171" t="s">
        <v>1789</v>
      </c>
      <c r="Q189" s="171" t="s">
        <v>1458</v>
      </c>
      <c r="R189" s="171" t="s">
        <v>1345</v>
      </c>
      <c r="S189" s="171" t="s">
        <v>365</v>
      </c>
      <c r="T189" s="171" t="s">
        <v>487</v>
      </c>
      <c r="U189" s="171" t="s">
        <v>541</v>
      </c>
      <c r="V189" s="171" t="s">
        <v>849</v>
      </c>
    </row>
    <row r="190" spans="2:22" ht="17.399999999999999">
      <c r="B190" s="150">
        <f t="shared" si="35"/>
        <v>184</v>
      </c>
      <c r="C190" s="166" t="str">
        <f t="shared" si="29"/>
        <v>2021/04/08</v>
      </c>
      <c r="D190" s="167">
        <f t="shared" si="30"/>
        <v>6.5200000000000006E-3</v>
      </c>
      <c r="E190" s="168">
        <f t="shared" si="24"/>
        <v>9.1700000000000011E-3</v>
      </c>
      <c r="F190" s="168">
        <f t="shared" si="25"/>
        <v>1.1599999999999999E-2</v>
      </c>
      <c r="G190" s="168">
        <f t="shared" si="26"/>
        <v>1.44E-2</v>
      </c>
      <c r="H190" s="168">
        <f t="shared" si="27"/>
        <v>1.555E-2</v>
      </c>
      <c r="I190" s="168">
        <f t="shared" si="31"/>
        <v>1.7809999999999999E-2</v>
      </c>
      <c r="J190" s="168">
        <f t="shared" si="28"/>
        <v>2.0219999999999998E-2</v>
      </c>
      <c r="K190" s="168">
        <f t="shared" si="32"/>
        <v>1.3610000000000001E-2</v>
      </c>
      <c r="L190" s="169">
        <f t="shared" si="33"/>
        <v>0.98419421487603309</v>
      </c>
      <c r="M190" s="170">
        <f t="shared" si="34"/>
        <v>-1.5932028563843289E-2</v>
      </c>
      <c r="O190" s="171" t="s">
        <v>1790</v>
      </c>
      <c r="P190" s="171" t="s">
        <v>1789</v>
      </c>
      <c r="Q190" s="171" t="s">
        <v>1486</v>
      </c>
      <c r="R190" s="171" t="s">
        <v>1318</v>
      </c>
      <c r="S190" s="171" t="s">
        <v>372</v>
      </c>
      <c r="T190" s="171" t="s">
        <v>409</v>
      </c>
      <c r="U190" s="171" t="s">
        <v>1370</v>
      </c>
      <c r="V190" s="171" t="s">
        <v>850</v>
      </c>
    </row>
    <row r="191" spans="2:22" ht="17.399999999999999">
      <c r="B191" s="150">
        <f t="shared" si="35"/>
        <v>185</v>
      </c>
      <c r="C191" s="166" t="str">
        <f t="shared" si="29"/>
        <v>2021/04/07</v>
      </c>
      <c r="D191" s="167">
        <f t="shared" si="30"/>
        <v>6.62E-3</v>
      </c>
      <c r="E191" s="168">
        <f t="shared" si="24"/>
        <v>9.2700000000000005E-3</v>
      </c>
      <c r="F191" s="168">
        <f t="shared" si="25"/>
        <v>1.1770000000000001E-2</v>
      </c>
      <c r="G191" s="168">
        <f t="shared" si="26"/>
        <v>1.46E-2</v>
      </c>
      <c r="H191" s="168">
        <f t="shared" si="27"/>
        <v>1.5820000000000001E-2</v>
      </c>
      <c r="I191" s="168">
        <f t="shared" si="31"/>
        <v>1.8120000000000001E-2</v>
      </c>
      <c r="J191" s="168">
        <f t="shared" si="28"/>
        <v>2.06E-2</v>
      </c>
      <c r="K191" s="168">
        <f t="shared" si="32"/>
        <v>1.3828571428571428E-2</v>
      </c>
      <c r="L191" s="169">
        <f t="shared" si="33"/>
        <v>0.99180327868852458</v>
      </c>
      <c r="M191" s="170">
        <f t="shared" si="34"/>
        <v>-8.23049913651548E-3</v>
      </c>
      <c r="O191" s="171" t="s">
        <v>1791</v>
      </c>
      <c r="P191" s="171" t="s">
        <v>1792</v>
      </c>
      <c r="Q191" s="171" t="s">
        <v>1416</v>
      </c>
      <c r="R191" s="171" t="s">
        <v>1339</v>
      </c>
      <c r="S191" s="171" t="s">
        <v>379</v>
      </c>
      <c r="T191" s="171" t="s">
        <v>392</v>
      </c>
      <c r="U191" s="171" t="s">
        <v>679</v>
      </c>
      <c r="V191" s="171" t="s">
        <v>761</v>
      </c>
    </row>
    <row r="192" spans="2:22" ht="17.399999999999999">
      <c r="B192" s="150">
        <f t="shared" si="35"/>
        <v>186</v>
      </c>
      <c r="C192" s="166" t="str">
        <f t="shared" si="29"/>
        <v>2021/04/06</v>
      </c>
      <c r="D192" s="167">
        <f t="shared" si="30"/>
        <v>6.6800000000000002E-3</v>
      </c>
      <c r="E192" s="168">
        <f t="shared" si="24"/>
        <v>9.2800000000000001E-3</v>
      </c>
      <c r="F192" s="168">
        <f t="shared" si="25"/>
        <v>1.184E-2</v>
      </c>
      <c r="G192" s="168">
        <f t="shared" si="26"/>
        <v>1.47E-2</v>
      </c>
      <c r="H192" s="168">
        <f t="shared" si="27"/>
        <v>1.61E-2</v>
      </c>
      <c r="I192" s="168">
        <f t="shared" si="31"/>
        <v>1.8239999999999999E-2</v>
      </c>
      <c r="J192" s="168">
        <f t="shared" si="28"/>
        <v>2.0760000000000001E-2</v>
      </c>
      <c r="K192" s="168">
        <f t="shared" si="32"/>
        <v>1.3942857142857142E-2</v>
      </c>
      <c r="L192" s="169">
        <f t="shared" si="33"/>
        <v>0.98575901424098566</v>
      </c>
      <c r="M192" s="170">
        <f t="shared" si="34"/>
        <v>-1.4343361715376578E-2</v>
      </c>
      <c r="O192" s="171" t="s">
        <v>1793</v>
      </c>
      <c r="P192" s="171" t="s">
        <v>1794</v>
      </c>
      <c r="Q192" s="171" t="s">
        <v>1497</v>
      </c>
      <c r="R192" s="171" t="s">
        <v>1353</v>
      </c>
      <c r="S192" s="171" t="s">
        <v>412</v>
      </c>
      <c r="T192" s="171" t="s">
        <v>460</v>
      </c>
      <c r="U192" s="171" t="s">
        <v>1369</v>
      </c>
      <c r="V192" s="171" t="s">
        <v>1592</v>
      </c>
    </row>
    <row r="193" spans="2:22" ht="17.399999999999999">
      <c r="B193" s="150">
        <f t="shared" si="35"/>
        <v>187</v>
      </c>
      <c r="C193" s="166" t="str">
        <f t="shared" si="29"/>
        <v>2021/04/05</v>
      </c>
      <c r="D193" s="167">
        <f t="shared" si="30"/>
        <v>6.7500000000000008E-3</v>
      </c>
      <c r="E193" s="168">
        <f t="shared" si="24"/>
        <v>9.4299999999999991E-3</v>
      </c>
      <c r="F193" s="168">
        <f t="shared" si="25"/>
        <v>1.2019999999999999E-2</v>
      </c>
      <c r="G193" s="168">
        <f t="shared" si="26"/>
        <v>1.49E-2</v>
      </c>
      <c r="H193" s="168">
        <f t="shared" si="27"/>
        <v>1.6399999999999998E-2</v>
      </c>
      <c r="I193" s="168">
        <f t="shared" si="31"/>
        <v>1.8500000000000003E-2</v>
      </c>
      <c r="J193" s="168">
        <f t="shared" si="28"/>
        <v>2.1010000000000001E-2</v>
      </c>
      <c r="K193" s="168">
        <f t="shared" si="32"/>
        <v>1.4144285714285715E-2</v>
      </c>
      <c r="L193" s="169">
        <f t="shared" si="33"/>
        <v>1.0346953704671336</v>
      </c>
      <c r="M193" s="170">
        <f t="shared" si="34"/>
        <v>3.4107055343251889E-2</v>
      </c>
      <c r="O193" s="171" t="s">
        <v>1795</v>
      </c>
      <c r="P193" s="171" t="s">
        <v>1508</v>
      </c>
      <c r="Q193" s="171" t="s">
        <v>1796</v>
      </c>
      <c r="R193" s="171" t="s">
        <v>1338</v>
      </c>
      <c r="S193" s="171" t="s">
        <v>416</v>
      </c>
      <c r="T193" s="171" t="s">
        <v>479</v>
      </c>
      <c r="U193" s="171" t="s">
        <v>662</v>
      </c>
      <c r="V193" s="171" t="s">
        <v>1005</v>
      </c>
    </row>
    <row r="194" spans="2:22" ht="17.399999999999999">
      <c r="B194" s="150">
        <f t="shared" si="35"/>
        <v>188</v>
      </c>
      <c r="C194" s="166" t="str">
        <f t="shared" si="29"/>
        <v>2021/04/02</v>
      </c>
      <c r="D194" s="167">
        <f t="shared" si="30"/>
        <v>6.8000000000000005E-3</v>
      </c>
      <c r="E194" s="168">
        <f t="shared" si="24"/>
        <v>9.0500000000000008E-3</v>
      </c>
      <c r="F194" s="168">
        <f t="shared" si="25"/>
        <v>1.1470000000000001E-2</v>
      </c>
      <c r="G194" s="168">
        <f t="shared" si="26"/>
        <v>1.4250000000000001E-2</v>
      </c>
      <c r="H194" s="168">
        <f t="shared" si="27"/>
        <v>1.5709999999999998E-2</v>
      </c>
      <c r="I194" s="168">
        <f t="shared" si="31"/>
        <v>1.789E-2</v>
      </c>
      <c r="J194" s="168">
        <f t="shared" si="28"/>
        <v>2.052E-2</v>
      </c>
      <c r="K194" s="168">
        <f t="shared" si="32"/>
        <v>1.367E-2</v>
      </c>
      <c r="L194" s="169">
        <f t="shared" si="33"/>
        <v>1.0059924306139612</v>
      </c>
      <c r="M194" s="170">
        <f t="shared" si="34"/>
        <v>5.9745474086449479E-3</v>
      </c>
      <c r="O194" s="171" t="s">
        <v>1797</v>
      </c>
      <c r="P194" s="171" t="s">
        <v>1509</v>
      </c>
      <c r="Q194" s="171" t="s">
        <v>1482</v>
      </c>
      <c r="R194" s="171" t="s">
        <v>1357</v>
      </c>
      <c r="S194" s="171" t="s">
        <v>367</v>
      </c>
      <c r="T194" s="171" t="s">
        <v>483</v>
      </c>
      <c r="U194" s="171" t="s">
        <v>881</v>
      </c>
      <c r="V194" s="171" t="s">
        <v>724</v>
      </c>
    </row>
    <row r="195" spans="2:22" ht="17.399999999999999">
      <c r="B195" s="150">
        <f t="shared" si="35"/>
        <v>189</v>
      </c>
      <c r="C195" s="166" t="str">
        <f t="shared" si="29"/>
        <v>2021/04/01</v>
      </c>
      <c r="D195" s="167">
        <f t="shared" si="30"/>
        <v>6.8600000000000006E-3</v>
      </c>
      <c r="E195" s="168">
        <f t="shared" si="24"/>
        <v>9.0500000000000008E-3</v>
      </c>
      <c r="F195" s="168">
        <f t="shared" si="25"/>
        <v>1.1350000000000001E-2</v>
      </c>
      <c r="G195" s="168">
        <f t="shared" si="26"/>
        <v>1.422E-2</v>
      </c>
      <c r="H195" s="168">
        <f t="shared" si="27"/>
        <v>1.5700000000000002E-2</v>
      </c>
      <c r="I195" s="168">
        <f t="shared" si="31"/>
        <v>1.7739999999999999E-2</v>
      </c>
      <c r="J195" s="168">
        <f t="shared" si="28"/>
        <v>2.0199999999999999E-2</v>
      </c>
      <c r="K195" s="168">
        <f t="shared" si="32"/>
        <v>1.3588571428571431E-2</v>
      </c>
      <c r="L195" s="169">
        <f t="shared" si="33"/>
        <v>0.98549523414836326</v>
      </c>
      <c r="M195" s="170">
        <f t="shared" si="34"/>
        <v>-1.4610988374304358E-2</v>
      </c>
      <c r="O195" s="171" t="s">
        <v>1799</v>
      </c>
      <c r="P195" s="171" t="s">
        <v>1800</v>
      </c>
      <c r="Q195" s="171" t="s">
        <v>1482</v>
      </c>
      <c r="R195" s="171" t="s">
        <v>1330</v>
      </c>
      <c r="S195" s="171" t="s">
        <v>427</v>
      </c>
      <c r="T195" s="171" t="s">
        <v>435</v>
      </c>
      <c r="U195" s="171" t="s">
        <v>892</v>
      </c>
      <c r="V195" s="171" t="s">
        <v>864</v>
      </c>
    </row>
    <row r="196" spans="2:22" ht="17.399999999999999">
      <c r="B196" s="150">
        <f t="shared" si="35"/>
        <v>190</v>
      </c>
      <c r="C196" s="166" t="str">
        <f t="shared" si="29"/>
        <v>2021/03/31</v>
      </c>
      <c r="D196" s="167">
        <f t="shared" si="30"/>
        <v>6.9299999999999995E-3</v>
      </c>
      <c r="E196" s="168">
        <f t="shared" si="24"/>
        <v>9.1500000000000001E-3</v>
      </c>
      <c r="F196" s="168">
        <f t="shared" si="25"/>
        <v>1.1270000000000001E-2</v>
      </c>
      <c r="G196" s="168">
        <f t="shared" si="26"/>
        <v>1.4570000000000001E-2</v>
      </c>
      <c r="H196" s="168">
        <f t="shared" si="27"/>
        <v>1.5969999999999998E-2</v>
      </c>
      <c r="I196" s="168">
        <f t="shared" si="31"/>
        <v>1.806E-2</v>
      </c>
      <c r="J196" s="168">
        <f t="shared" si="28"/>
        <v>2.0569999999999998E-2</v>
      </c>
      <c r="K196" s="168">
        <f t="shared" si="32"/>
        <v>1.3788571428571428E-2</v>
      </c>
      <c r="L196" s="169">
        <f t="shared" si="33"/>
        <v>0.9876189501688325</v>
      </c>
      <c r="M196" s="170">
        <f t="shared" si="34"/>
        <v>-1.2458333593913398E-2</v>
      </c>
      <c r="O196" s="171" t="s">
        <v>1801</v>
      </c>
      <c r="P196" s="171" t="s">
        <v>1802</v>
      </c>
      <c r="Q196" s="171" t="s">
        <v>1466</v>
      </c>
      <c r="R196" s="171" t="s">
        <v>1348</v>
      </c>
      <c r="S196" s="171" t="s">
        <v>424</v>
      </c>
      <c r="T196" s="171" t="s">
        <v>446</v>
      </c>
      <c r="U196" s="171" t="s">
        <v>703</v>
      </c>
      <c r="V196" s="171" t="s">
        <v>911</v>
      </c>
    </row>
    <row r="197" spans="2:22" ht="17.399999999999999">
      <c r="B197" s="150">
        <f t="shared" si="35"/>
        <v>191</v>
      </c>
      <c r="C197" s="166" t="str">
        <f t="shared" si="29"/>
        <v>2021/03/30</v>
      </c>
      <c r="D197" s="167">
        <f t="shared" si="30"/>
        <v>6.9499999999999996E-3</v>
      </c>
      <c r="E197" s="168">
        <f t="shared" si="24"/>
        <v>9.4799999999999988E-3</v>
      </c>
      <c r="F197" s="168">
        <f t="shared" si="25"/>
        <v>1.1509999999999999E-2</v>
      </c>
      <c r="G197" s="168">
        <f t="shared" si="26"/>
        <v>1.4750000000000001E-2</v>
      </c>
      <c r="H197" s="168">
        <f t="shared" si="27"/>
        <v>1.6070000000000001E-2</v>
      </c>
      <c r="I197" s="168">
        <f t="shared" si="31"/>
        <v>1.8200000000000001E-2</v>
      </c>
      <c r="J197" s="168">
        <f t="shared" si="28"/>
        <v>2.077E-2</v>
      </c>
      <c r="K197" s="168">
        <f t="shared" si="32"/>
        <v>1.3961428571428571E-2</v>
      </c>
      <c r="L197" s="169">
        <f t="shared" si="33"/>
        <v>1.0473689851034187</v>
      </c>
      <c r="M197" s="170">
        <f t="shared" si="34"/>
        <v>4.6281291104813757E-2</v>
      </c>
      <c r="O197" s="171" t="s">
        <v>1803</v>
      </c>
      <c r="P197" s="171" t="s">
        <v>1512</v>
      </c>
      <c r="Q197" s="171" t="s">
        <v>1767</v>
      </c>
      <c r="R197" s="171" t="s">
        <v>1534</v>
      </c>
      <c r="S197" s="171" t="s">
        <v>369</v>
      </c>
      <c r="T197" s="171" t="s">
        <v>500</v>
      </c>
      <c r="U197" s="171" t="s">
        <v>547</v>
      </c>
      <c r="V197" s="171" t="s">
        <v>759</v>
      </c>
    </row>
    <row r="198" spans="2:22" ht="17.399999999999999">
      <c r="B198" s="150">
        <f t="shared" si="35"/>
        <v>192</v>
      </c>
      <c r="C198" s="166" t="str">
        <f t="shared" si="29"/>
        <v>2021/03/29</v>
      </c>
      <c r="D198" s="167">
        <f t="shared" si="30"/>
        <v>6.9099999999999995E-3</v>
      </c>
      <c r="E198" s="168">
        <f t="shared" si="24"/>
        <v>9.1800000000000007E-3</v>
      </c>
      <c r="F198" s="168">
        <f t="shared" si="25"/>
        <v>1.115E-2</v>
      </c>
      <c r="G198" s="168">
        <f t="shared" si="26"/>
        <v>1.397E-2</v>
      </c>
      <c r="H198" s="168">
        <f t="shared" si="27"/>
        <v>1.52E-2</v>
      </c>
      <c r="I198" s="168">
        <f t="shared" si="31"/>
        <v>1.7230000000000002E-2</v>
      </c>
      <c r="J198" s="168">
        <f t="shared" si="28"/>
        <v>1.967E-2</v>
      </c>
      <c r="K198" s="168">
        <f t="shared" si="32"/>
        <v>1.333E-2</v>
      </c>
      <c r="L198" s="169">
        <f t="shared" si="33"/>
        <v>0.98646791415583046</v>
      </c>
      <c r="M198" s="170">
        <f t="shared" si="34"/>
        <v>-1.3624478979148499E-2</v>
      </c>
      <c r="O198" s="171" t="s">
        <v>1804</v>
      </c>
      <c r="P198" s="171" t="s">
        <v>1510</v>
      </c>
      <c r="Q198" s="171" t="s">
        <v>1529</v>
      </c>
      <c r="R198" s="171" t="s">
        <v>1337</v>
      </c>
      <c r="S198" s="171" t="s">
        <v>1268</v>
      </c>
      <c r="T198" s="171" t="s">
        <v>393</v>
      </c>
      <c r="U198" s="171" t="s">
        <v>648</v>
      </c>
      <c r="V198" s="171" t="s">
        <v>631</v>
      </c>
    </row>
    <row r="199" spans="2:22" ht="17.399999999999999">
      <c r="B199" s="150">
        <f t="shared" si="35"/>
        <v>193</v>
      </c>
      <c r="C199" s="166" t="str">
        <f t="shared" si="29"/>
        <v>2021/03/26</v>
      </c>
      <c r="D199" s="167">
        <f t="shared" si="30"/>
        <v>6.9099999999999995E-3</v>
      </c>
      <c r="E199" s="168">
        <f t="shared" ref="E199:E255" si="36">Q199/100</f>
        <v>9.300000000000001E-3</v>
      </c>
      <c r="F199" s="168">
        <f t="shared" ref="F199:F255" si="37">R199/100</f>
        <v>1.125E-2</v>
      </c>
      <c r="G199" s="168">
        <f t="shared" ref="G199:G255" si="38">S199/100</f>
        <v>1.41E-2</v>
      </c>
      <c r="H199" s="168">
        <f t="shared" ref="H199:H255" si="39">T199/100</f>
        <v>1.5349999999999999E-2</v>
      </c>
      <c r="I199" s="168">
        <f t="shared" si="31"/>
        <v>1.7579999999999998E-2</v>
      </c>
      <c r="J199" s="168">
        <f t="shared" ref="J199:J255" si="40">V199/100</f>
        <v>2.0099999999999996E-2</v>
      </c>
      <c r="K199" s="168">
        <f t="shared" si="32"/>
        <v>1.3512857142857142E-2</v>
      </c>
      <c r="L199" s="169">
        <f t="shared" si="33"/>
        <v>1.0221525826669546</v>
      </c>
      <c r="M199" s="170">
        <f t="shared" si="34"/>
        <v>2.1910778746225417E-2</v>
      </c>
      <c r="O199" s="171" t="s">
        <v>1805</v>
      </c>
      <c r="P199" s="171" t="s">
        <v>1510</v>
      </c>
      <c r="Q199" s="171" t="s">
        <v>1469</v>
      </c>
      <c r="R199" s="171" t="s">
        <v>1333</v>
      </c>
      <c r="S199" s="171" t="s">
        <v>347</v>
      </c>
      <c r="T199" s="171" t="s">
        <v>399</v>
      </c>
      <c r="U199" s="171" t="s">
        <v>857</v>
      </c>
      <c r="V199" s="171" t="s">
        <v>657</v>
      </c>
    </row>
    <row r="200" spans="2:22" ht="17.399999999999999">
      <c r="B200" s="150">
        <f t="shared" si="35"/>
        <v>194</v>
      </c>
      <c r="C200" s="166" t="str">
        <f t="shared" ref="C200:C231" si="41">O200</f>
        <v>2021/03/25</v>
      </c>
      <c r="D200" s="167">
        <f t="shared" ref="D200:D255" si="42">P200/100</f>
        <v>6.8700000000000002E-3</v>
      </c>
      <c r="E200" s="168">
        <f t="shared" si="36"/>
        <v>9.0000000000000011E-3</v>
      </c>
      <c r="F200" s="168">
        <f t="shared" si="37"/>
        <v>1.095E-2</v>
      </c>
      <c r="G200" s="168">
        <f t="shared" si="38"/>
        <v>1.375E-2</v>
      </c>
      <c r="H200" s="168">
        <f t="shared" si="39"/>
        <v>1.5100000000000001E-2</v>
      </c>
      <c r="I200" s="168">
        <f t="shared" ref="I200:I255" si="43">U200/100</f>
        <v>1.7219999999999999E-2</v>
      </c>
      <c r="J200" s="168">
        <f t="shared" si="40"/>
        <v>1.9650000000000001E-2</v>
      </c>
      <c r="K200" s="168">
        <f t="shared" ref="K200:K255" si="44">AVERAGE(D200:J200)</f>
        <v>1.3220000000000001E-2</v>
      </c>
      <c r="L200" s="169">
        <f t="shared" ref="L200:L249" si="45">K200/K201</f>
        <v>0.98825288338316974</v>
      </c>
      <c r="M200" s="170">
        <f t="shared" ref="M200:M249" si="46">LN(L200)</f>
        <v>-1.1816659143856323E-2</v>
      </c>
      <c r="O200" s="171" t="s">
        <v>1806</v>
      </c>
      <c r="P200" s="171" t="s">
        <v>1734</v>
      </c>
      <c r="Q200" s="171" t="s">
        <v>1405</v>
      </c>
      <c r="R200" s="171" t="s">
        <v>1340</v>
      </c>
      <c r="S200" s="171" t="s">
        <v>340</v>
      </c>
      <c r="T200" s="171" t="s">
        <v>387</v>
      </c>
      <c r="U200" s="171" t="s">
        <v>539</v>
      </c>
      <c r="V200" s="171" t="s">
        <v>641</v>
      </c>
    </row>
    <row r="201" spans="2:22" ht="17.399999999999999">
      <c r="B201" s="150">
        <f t="shared" ref="B201:B255" si="47">B200+1</f>
        <v>195</v>
      </c>
      <c r="C201" s="166" t="str">
        <f t="shared" si="41"/>
        <v>2021/03/24</v>
      </c>
      <c r="D201" s="167">
        <f t="shared" si="42"/>
        <v>6.8200000000000005E-3</v>
      </c>
      <c r="E201" s="168">
        <f t="shared" si="36"/>
        <v>9.1500000000000001E-3</v>
      </c>
      <c r="F201" s="168">
        <f t="shared" si="37"/>
        <v>1.1200000000000002E-2</v>
      </c>
      <c r="G201" s="168">
        <f t="shared" si="38"/>
        <v>1.3999999999999999E-2</v>
      </c>
      <c r="H201" s="168">
        <f t="shared" si="39"/>
        <v>1.532E-2</v>
      </c>
      <c r="I201" s="168">
        <f t="shared" si="43"/>
        <v>1.7350000000000001E-2</v>
      </c>
      <c r="J201" s="168">
        <f t="shared" si="40"/>
        <v>1.9799999999999998E-2</v>
      </c>
      <c r="K201" s="168">
        <f t="shared" si="44"/>
        <v>1.3377142857142857E-2</v>
      </c>
      <c r="L201" s="169">
        <f t="shared" si="45"/>
        <v>0.9741989180191426</v>
      </c>
      <c r="M201" s="170">
        <f t="shared" si="46"/>
        <v>-2.6139768245558286E-2</v>
      </c>
      <c r="O201" s="171" t="s">
        <v>1807</v>
      </c>
      <c r="P201" s="171" t="s">
        <v>1798</v>
      </c>
      <c r="Q201" s="171" t="s">
        <v>1466</v>
      </c>
      <c r="R201" s="171" t="s">
        <v>1336</v>
      </c>
      <c r="S201" s="171" t="s">
        <v>346</v>
      </c>
      <c r="T201" s="171" t="s">
        <v>382</v>
      </c>
      <c r="U201" s="171" t="s">
        <v>525</v>
      </c>
      <c r="V201" s="171" t="s">
        <v>602</v>
      </c>
    </row>
    <row r="202" spans="2:22" ht="17.399999999999999">
      <c r="B202" s="150">
        <f t="shared" si="47"/>
        <v>196</v>
      </c>
      <c r="C202" s="166" t="str">
        <f t="shared" si="41"/>
        <v>2021/03/23</v>
      </c>
      <c r="D202" s="167">
        <f t="shared" si="42"/>
        <v>6.8200000000000005E-3</v>
      </c>
      <c r="E202" s="168">
        <f t="shared" si="36"/>
        <v>9.2500000000000013E-3</v>
      </c>
      <c r="F202" s="168">
        <f t="shared" si="37"/>
        <v>1.1470000000000001E-2</v>
      </c>
      <c r="G202" s="168">
        <f t="shared" si="38"/>
        <v>1.44E-2</v>
      </c>
      <c r="H202" s="168">
        <f t="shared" si="39"/>
        <v>1.5949999999999999E-2</v>
      </c>
      <c r="I202" s="168">
        <f t="shared" si="43"/>
        <v>1.7860000000000001E-2</v>
      </c>
      <c r="J202" s="168">
        <f t="shared" si="40"/>
        <v>2.0369999999999999E-2</v>
      </c>
      <c r="K202" s="168">
        <f t="shared" si="44"/>
        <v>1.3731428571428573E-2</v>
      </c>
      <c r="L202" s="169">
        <f t="shared" si="45"/>
        <v>0.99916839916839928</v>
      </c>
      <c r="M202" s="170">
        <f t="shared" si="46"/>
        <v>-8.319468033925315E-4</v>
      </c>
      <c r="O202" s="171" t="s">
        <v>1808</v>
      </c>
      <c r="P202" s="171" t="s">
        <v>1798</v>
      </c>
      <c r="Q202" s="171" t="s">
        <v>1473</v>
      </c>
      <c r="R202" s="171" t="s">
        <v>1357</v>
      </c>
      <c r="S202" s="171" t="s">
        <v>372</v>
      </c>
      <c r="T202" s="171" t="s">
        <v>443</v>
      </c>
      <c r="U202" s="171" t="s">
        <v>885</v>
      </c>
      <c r="V202" s="171" t="s">
        <v>722</v>
      </c>
    </row>
    <row r="203" spans="2:22" ht="17.399999999999999">
      <c r="B203" s="150">
        <f t="shared" si="47"/>
        <v>197</v>
      </c>
      <c r="C203" s="166" t="str">
        <f t="shared" si="41"/>
        <v>2021/03/22</v>
      </c>
      <c r="D203" s="167">
        <f t="shared" si="42"/>
        <v>6.8700000000000002E-3</v>
      </c>
      <c r="E203" s="168">
        <f t="shared" si="36"/>
        <v>9.1000000000000004E-3</v>
      </c>
      <c r="F203" s="168">
        <f t="shared" si="37"/>
        <v>1.1299999999999999E-2</v>
      </c>
      <c r="G203" s="168">
        <f t="shared" si="38"/>
        <v>1.4499999999999999E-2</v>
      </c>
      <c r="H203" s="168">
        <f t="shared" si="39"/>
        <v>1.602E-2</v>
      </c>
      <c r="I203" s="168">
        <f t="shared" si="43"/>
        <v>1.7909999999999999E-2</v>
      </c>
      <c r="J203" s="168">
        <f t="shared" si="40"/>
        <v>2.0499999999999997E-2</v>
      </c>
      <c r="K203" s="168">
        <f t="shared" si="44"/>
        <v>1.3742857142857143E-2</v>
      </c>
      <c r="L203" s="169">
        <f t="shared" si="45"/>
        <v>0.98213374170495149</v>
      </c>
      <c r="M203" s="170">
        <f t="shared" si="46"/>
        <v>-1.802778671888897E-2</v>
      </c>
      <c r="O203" s="171" t="s">
        <v>1809</v>
      </c>
      <c r="P203" s="171" t="s">
        <v>1734</v>
      </c>
      <c r="Q203" s="171" t="s">
        <v>1464</v>
      </c>
      <c r="R203" s="171" t="s">
        <v>1332</v>
      </c>
      <c r="S203" s="171" t="s">
        <v>373</v>
      </c>
      <c r="T203" s="171" t="s">
        <v>469</v>
      </c>
      <c r="U203" s="171" t="s">
        <v>1368</v>
      </c>
      <c r="V203" s="171" t="s">
        <v>723</v>
      </c>
    </row>
    <row r="204" spans="2:22" ht="17.399999999999999">
      <c r="B204" s="150">
        <f t="shared" si="47"/>
        <v>198</v>
      </c>
      <c r="C204" s="166" t="str">
        <f t="shared" si="41"/>
        <v>2021/03/19</v>
      </c>
      <c r="D204" s="167">
        <f t="shared" si="42"/>
        <v>6.8700000000000002E-3</v>
      </c>
      <c r="E204" s="168">
        <f t="shared" si="36"/>
        <v>8.9300000000000004E-3</v>
      </c>
      <c r="F204" s="168">
        <f t="shared" si="37"/>
        <v>1.142E-2</v>
      </c>
      <c r="G204" s="168">
        <f t="shared" si="38"/>
        <v>1.5089999999999999E-2</v>
      </c>
      <c r="H204" s="168">
        <f t="shared" si="39"/>
        <v>1.6200000000000003E-2</v>
      </c>
      <c r="I204" s="168">
        <f t="shared" si="43"/>
        <v>1.8290000000000001E-2</v>
      </c>
      <c r="J204" s="168">
        <f t="shared" si="40"/>
        <v>2.1150000000000002E-2</v>
      </c>
      <c r="K204" s="168">
        <f t="shared" si="44"/>
        <v>1.3992857142857144E-2</v>
      </c>
      <c r="L204" s="169">
        <f t="shared" si="45"/>
        <v>0.99280356780863577</v>
      </c>
      <c r="M204" s="170">
        <f t="shared" si="46"/>
        <v>-7.2224514150423828E-3</v>
      </c>
      <c r="O204" s="171" t="s">
        <v>1810</v>
      </c>
      <c r="P204" s="171" t="s">
        <v>1734</v>
      </c>
      <c r="Q204" s="171" t="s">
        <v>1410</v>
      </c>
      <c r="R204" s="171" t="s">
        <v>1350</v>
      </c>
      <c r="S204" s="171" t="s">
        <v>418</v>
      </c>
      <c r="T204" s="171" t="s">
        <v>464</v>
      </c>
      <c r="U204" s="171" t="s">
        <v>879</v>
      </c>
      <c r="V204" s="171" t="s">
        <v>955</v>
      </c>
    </row>
    <row r="205" spans="2:22" ht="17.399999999999999">
      <c r="B205" s="150">
        <f t="shared" si="47"/>
        <v>199</v>
      </c>
      <c r="C205" s="166" t="str">
        <f t="shared" si="41"/>
        <v>2021/03/18</v>
      </c>
      <c r="D205" s="167">
        <f t="shared" si="42"/>
        <v>6.8700000000000002E-3</v>
      </c>
      <c r="E205" s="168">
        <f t="shared" si="36"/>
        <v>8.7399999999999995E-3</v>
      </c>
      <c r="F205" s="168">
        <f t="shared" si="37"/>
        <v>1.137E-2</v>
      </c>
      <c r="G205" s="168">
        <f t="shared" si="38"/>
        <v>1.5100000000000001E-2</v>
      </c>
      <c r="H205" s="168">
        <f t="shared" si="39"/>
        <v>1.635E-2</v>
      </c>
      <c r="I205" s="168">
        <f t="shared" si="43"/>
        <v>1.8610000000000002E-2</v>
      </c>
      <c r="J205" s="168">
        <f t="shared" si="40"/>
        <v>2.162E-2</v>
      </c>
      <c r="K205" s="168">
        <f t="shared" si="44"/>
        <v>1.4094285714285714E-2</v>
      </c>
      <c r="L205" s="169">
        <f t="shared" si="45"/>
        <v>0.99505799293998987</v>
      </c>
      <c r="M205" s="170">
        <f t="shared" si="46"/>
        <v>-4.9542591602128412E-3</v>
      </c>
      <c r="O205" s="171" t="s">
        <v>1811</v>
      </c>
      <c r="P205" s="171" t="s">
        <v>1734</v>
      </c>
      <c r="Q205" s="171" t="s">
        <v>1489</v>
      </c>
      <c r="R205" s="171" t="s">
        <v>1457</v>
      </c>
      <c r="S205" s="171" t="s">
        <v>387</v>
      </c>
      <c r="T205" s="171" t="s">
        <v>530</v>
      </c>
      <c r="U205" s="171" t="s">
        <v>1390</v>
      </c>
      <c r="V205" s="171" t="s">
        <v>979</v>
      </c>
    </row>
    <row r="206" spans="2:22" ht="17.399999999999999">
      <c r="B206" s="150">
        <f t="shared" si="47"/>
        <v>200</v>
      </c>
      <c r="C206" s="166" t="str">
        <f t="shared" si="41"/>
        <v>2021/03/17</v>
      </c>
      <c r="D206" s="167">
        <f t="shared" si="42"/>
        <v>6.8899999999999994E-3</v>
      </c>
      <c r="E206" s="168">
        <f t="shared" si="36"/>
        <v>8.8500000000000002E-3</v>
      </c>
      <c r="F206" s="168">
        <f t="shared" si="37"/>
        <v>1.1770000000000001E-2</v>
      </c>
      <c r="G206" s="168">
        <f t="shared" si="38"/>
        <v>1.537E-2</v>
      </c>
      <c r="H206" s="168">
        <f t="shared" si="39"/>
        <v>1.6399999999999998E-2</v>
      </c>
      <c r="I206" s="168">
        <f t="shared" si="43"/>
        <v>1.8500000000000003E-2</v>
      </c>
      <c r="J206" s="168">
        <f t="shared" si="40"/>
        <v>2.137E-2</v>
      </c>
      <c r="K206" s="168">
        <f t="shared" si="44"/>
        <v>1.4164285714285714E-2</v>
      </c>
      <c r="L206" s="169">
        <f t="shared" si="45"/>
        <v>1.0128715905608336</v>
      </c>
      <c r="M206" s="170">
        <f t="shared" si="46"/>
        <v>1.2789455692466095E-2</v>
      </c>
      <c r="O206" s="171" t="s">
        <v>1812</v>
      </c>
      <c r="P206" s="171" t="s">
        <v>1813</v>
      </c>
      <c r="Q206" s="171" t="s">
        <v>1401</v>
      </c>
      <c r="R206" s="171" t="s">
        <v>1339</v>
      </c>
      <c r="S206" s="171" t="s">
        <v>403</v>
      </c>
      <c r="T206" s="171" t="s">
        <v>479</v>
      </c>
      <c r="U206" s="171" t="s">
        <v>662</v>
      </c>
      <c r="V206" s="171" t="s">
        <v>751</v>
      </c>
    </row>
    <row r="207" spans="2:22" ht="17.399999999999999">
      <c r="B207" s="150">
        <f t="shared" si="47"/>
        <v>201</v>
      </c>
      <c r="C207" s="166" t="str">
        <f t="shared" si="41"/>
        <v>2021/03/16</v>
      </c>
      <c r="D207" s="167">
        <f t="shared" si="42"/>
        <v>6.9099999999999995E-3</v>
      </c>
      <c r="E207" s="168">
        <f t="shared" si="36"/>
        <v>8.9499999999999996E-3</v>
      </c>
      <c r="F207" s="168">
        <f t="shared" si="37"/>
        <v>1.175E-2</v>
      </c>
      <c r="G207" s="168">
        <f t="shared" si="38"/>
        <v>1.512E-2</v>
      </c>
      <c r="H207" s="168">
        <f t="shared" si="39"/>
        <v>1.6060000000000001E-2</v>
      </c>
      <c r="I207" s="168">
        <f t="shared" si="43"/>
        <v>1.813E-2</v>
      </c>
      <c r="J207" s="168">
        <f t="shared" si="40"/>
        <v>2.0969999999999999E-2</v>
      </c>
      <c r="K207" s="168">
        <f t="shared" si="44"/>
        <v>1.3984285714285713E-2</v>
      </c>
      <c r="L207" s="169">
        <f t="shared" si="45"/>
        <v>0.97529142173956351</v>
      </c>
      <c r="M207" s="170">
        <f t="shared" si="46"/>
        <v>-2.5018958552370095E-2</v>
      </c>
      <c r="O207" s="171" t="s">
        <v>1814</v>
      </c>
      <c r="P207" s="171" t="s">
        <v>1510</v>
      </c>
      <c r="Q207" s="171" t="s">
        <v>1411</v>
      </c>
      <c r="R207" s="171" t="s">
        <v>1319</v>
      </c>
      <c r="S207" s="171" t="s">
        <v>376</v>
      </c>
      <c r="T207" s="171" t="s">
        <v>672</v>
      </c>
      <c r="U207" s="171" t="s">
        <v>866</v>
      </c>
      <c r="V207" s="171" t="s">
        <v>763</v>
      </c>
    </row>
    <row r="208" spans="2:22" ht="17.399999999999999">
      <c r="B208" s="150">
        <f t="shared" si="47"/>
        <v>202</v>
      </c>
      <c r="C208" s="166" t="str">
        <f t="shared" si="41"/>
        <v>2021/03/15</v>
      </c>
      <c r="D208" s="167">
        <f t="shared" si="42"/>
        <v>7.0099999999999997E-3</v>
      </c>
      <c r="E208" s="168">
        <f t="shared" si="36"/>
        <v>9.5999999999999992E-3</v>
      </c>
      <c r="F208" s="168">
        <f t="shared" si="37"/>
        <v>1.2199999999999999E-2</v>
      </c>
      <c r="G208" s="168">
        <f t="shared" si="38"/>
        <v>1.537E-2</v>
      </c>
      <c r="H208" s="168">
        <f t="shared" si="39"/>
        <v>1.6200000000000003E-2</v>
      </c>
      <c r="I208" s="168">
        <f t="shared" si="43"/>
        <v>1.847E-2</v>
      </c>
      <c r="J208" s="168">
        <f t="shared" si="40"/>
        <v>2.1520000000000001E-2</v>
      </c>
      <c r="K208" s="168">
        <f t="shared" si="44"/>
        <v>1.4338571428571428E-2</v>
      </c>
      <c r="L208" s="169">
        <f t="shared" si="45"/>
        <v>1.0076297560485896</v>
      </c>
      <c r="M208" s="170">
        <f t="shared" si="46"/>
        <v>7.6007966686347517E-3</v>
      </c>
      <c r="O208" s="171" t="s">
        <v>1815</v>
      </c>
      <c r="P208" s="171" t="s">
        <v>1816</v>
      </c>
      <c r="Q208" s="171" t="s">
        <v>1421</v>
      </c>
      <c r="R208" s="171" t="s">
        <v>1328</v>
      </c>
      <c r="S208" s="171" t="s">
        <v>403</v>
      </c>
      <c r="T208" s="171" t="s">
        <v>464</v>
      </c>
      <c r="U208" s="171" t="s">
        <v>578</v>
      </c>
      <c r="V208" s="171" t="s">
        <v>980</v>
      </c>
    </row>
    <row r="209" spans="2:22" ht="17.399999999999999">
      <c r="B209" s="150">
        <f t="shared" si="47"/>
        <v>203</v>
      </c>
      <c r="C209" s="166" t="str">
        <f t="shared" si="41"/>
        <v>2021/03/12</v>
      </c>
      <c r="D209" s="167">
        <f t="shared" si="42"/>
        <v>6.9499999999999996E-3</v>
      </c>
      <c r="E209" s="168">
        <f t="shared" si="36"/>
        <v>9.8799999999999999E-3</v>
      </c>
      <c r="F209" s="168">
        <f t="shared" si="37"/>
        <v>1.23E-2</v>
      </c>
      <c r="G209" s="168">
        <f t="shared" si="38"/>
        <v>1.52E-2</v>
      </c>
      <c r="H209" s="168">
        <f t="shared" si="39"/>
        <v>1.6049999999999998E-2</v>
      </c>
      <c r="I209" s="168">
        <f t="shared" si="43"/>
        <v>1.8180000000000002E-2</v>
      </c>
      <c r="J209" s="168">
        <f t="shared" si="40"/>
        <v>2.1049999999999999E-2</v>
      </c>
      <c r="K209" s="168">
        <f t="shared" si="44"/>
        <v>1.4229999999999998E-2</v>
      </c>
      <c r="L209" s="169">
        <f t="shared" si="45"/>
        <v>1.0389027951606173</v>
      </c>
      <c r="M209" s="170">
        <f t="shared" si="46"/>
        <v>3.8165151590890602E-2</v>
      </c>
      <c r="O209" s="171" t="s">
        <v>1817</v>
      </c>
      <c r="P209" s="171" t="s">
        <v>1512</v>
      </c>
      <c r="Q209" s="171" t="s">
        <v>1818</v>
      </c>
      <c r="R209" s="171" t="s">
        <v>1303</v>
      </c>
      <c r="S209" s="171" t="s">
        <v>393</v>
      </c>
      <c r="T209" s="171" t="s">
        <v>449</v>
      </c>
      <c r="U209" s="171" t="s">
        <v>890</v>
      </c>
      <c r="V209" s="171" t="s">
        <v>924</v>
      </c>
    </row>
    <row r="210" spans="2:22" ht="17.399999999999999">
      <c r="B210" s="150">
        <f t="shared" si="47"/>
        <v>204</v>
      </c>
      <c r="C210" s="166" t="str">
        <f t="shared" si="41"/>
        <v>2021/03/11</v>
      </c>
      <c r="D210" s="167">
        <f t="shared" si="42"/>
        <v>6.8300000000000001E-3</v>
      </c>
      <c r="E210" s="168">
        <f t="shared" si="36"/>
        <v>9.7999999999999997E-3</v>
      </c>
      <c r="F210" s="168">
        <f t="shared" si="37"/>
        <v>1.175E-2</v>
      </c>
      <c r="G210" s="168">
        <f t="shared" si="38"/>
        <v>1.4499999999999999E-2</v>
      </c>
      <c r="H210" s="168">
        <f t="shared" si="39"/>
        <v>1.5300000000000001E-2</v>
      </c>
      <c r="I210" s="168">
        <f t="shared" si="43"/>
        <v>1.7479999999999999E-2</v>
      </c>
      <c r="J210" s="168">
        <f t="shared" si="40"/>
        <v>2.0219999999999998E-2</v>
      </c>
      <c r="K210" s="168">
        <f t="shared" si="44"/>
        <v>1.3697142857142857E-2</v>
      </c>
      <c r="L210" s="169">
        <f t="shared" si="45"/>
        <v>0.98947368421052617</v>
      </c>
      <c r="M210" s="170">
        <f t="shared" si="46"/>
        <v>-1.0582109330537083E-2</v>
      </c>
      <c r="O210" s="171" t="s">
        <v>1819</v>
      </c>
      <c r="P210" s="171" t="s">
        <v>1820</v>
      </c>
      <c r="Q210" s="171" t="s">
        <v>1406</v>
      </c>
      <c r="R210" s="171" t="s">
        <v>1319</v>
      </c>
      <c r="S210" s="171" t="s">
        <v>373</v>
      </c>
      <c r="T210" s="171" t="s">
        <v>383</v>
      </c>
      <c r="U210" s="171" t="s">
        <v>865</v>
      </c>
      <c r="V210" s="171" t="s">
        <v>850</v>
      </c>
    </row>
    <row r="211" spans="2:22" ht="17.399999999999999">
      <c r="B211" s="150">
        <f t="shared" si="47"/>
        <v>205</v>
      </c>
      <c r="C211" s="166" t="str">
        <f t="shared" si="41"/>
        <v>2021/03/10</v>
      </c>
      <c r="D211" s="167">
        <f t="shared" si="42"/>
        <v>6.7400000000000003E-3</v>
      </c>
      <c r="E211" s="168">
        <f t="shared" si="36"/>
        <v>1.0049999999999998E-2</v>
      </c>
      <c r="F211" s="168">
        <f t="shared" si="37"/>
        <v>1.175E-2</v>
      </c>
      <c r="G211" s="168">
        <f t="shared" si="38"/>
        <v>1.47E-2</v>
      </c>
      <c r="H211" s="168">
        <f t="shared" si="39"/>
        <v>1.5700000000000002E-2</v>
      </c>
      <c r="I211" s="168">
        <f t="shared" si="43"/>
        <v>1.7610000000000001E-2</v>
      </c>
      <c r="J211" s="168">
        <f t="shared" si="40"/>
        <v>2.035E-2</v>
      </c>
      <c r="K211" s="168">
        <f t="shared" si="44"/>
        <v>1.3842857142857145E-2</v>
      </c>
      <c r="L211" s="169">
        <f t="shared" si="45"/>
        <v>1.0008262755629005</v>
      </c>
      <c r="M211" s="170">
        <f t="shared" si="46"/>
        <v>8.2593438517251266E-4</v>
      </c>
      <c r="O211" s="171" t="s">
        <v>1821</v>
      </c>
      <c r="P211" s="171" t="s">
        <v>1822</v>
      </c>
      <c r="Q211" s="171" t="s">
        <v>1479</v>
      </c>
      <c r="R211" s="171" t="s">
        <v>1319</v>
      </c>
      <c r="S211" s="171" t="s">
        <v>412</v>
      </c>
      <c r="T211" s="171" t="s">
        <v>435</v>
      </c>
      <c r="U211" s="171" t="s">
        <v>588</v>
      </c>
      <c r="V211" s="171" t="s">
        <v>725</v>
      </c>
    </row>
    <row r="212" spans="2:22" ht="17.399999999999999">
      <c r="B212" s="150">
        <f t="shared" si="47"/>
        <v>206</v>
      </c>
      <c r="C212" s="166" t="str">
        <f t="shared" si="41"/>
        <v>2021/03/09</v>
      </c>
      <c r="D212" s="167">
        <f t="shared" si="42"/>
        <v>6.4000000000000003E-3</v>
      </c>
      <c r="E212" s="168">
        <f t="shared" si="36"/>
        <v>1.0029999999999999E-2</v>
      </c>
      <c r="F212" s="168">
        <f t="shared" si="37"/>
        <v>1.2199999999999999E-2</v>
      </c>
      <c r="G212" s="168">
        <f t="shared" si="38"/>
        <v>1.3899999999999999E-2</v>
      </c>
      <c r="H212" s="168">
        <f t="shared" si="39"/>
        <v>1.6049999999999998E-2</v>
      </c>
      <c r="I212" s="168">
        <f t="shared" si="43"/>
        <v>1.789E-2</v>
      </c>
      <c r="J212" s="168">
        <f t="shared" si="40"/>
        <v>2.035E-2</v>
      </c>
      <c r="K212" s="168">
        <f t="shared" si="44"/>
        <v>1.3831428571428569E-2</v>
      </c>
      <c r="L212" s="169">
        <f t="shared" si="45"/>
        <v>1.038172850096504</v>
      </c>
      <c r="M212" s="170">
        <f t="shared" si="46"/>
        <v>3.7462293131373073E-2</v>
      </c>
      <c r="O212" s="171" t="s">
        <v>1823</v>
      </c>
      <c r="P212" s="171" t="s">
        <v>1409</v>
      </c>
      <c r="Q212" s="171" t="s">
        <v>1513</v>
      </c>
      <c r="R212" s="171" t="s">
        <v>1328</v>
      </c>
      <c r="S212" s="171" t="s">
        <v>356</v>
      </c>
      <c r="T212" s="171" t="s">
        <v>449</v>
      </c>
      <c r="U212" s="171" t="s">
        <v>881</v>
      </c>
      <c r="V212" s="171" t="s">
        <v>725</v>
      </c>
    </row>
    <row r="213" spans="2:22" ht="17.399999999999999">
      <c r="B213" s="150">
        <f t="shared" si="47"/>
        <v>207</v>
      </c>
      <c r="C213" s="166" t="str">
        <f t="shared" si="41"/>
        <v>2021/03/08</v>
      </c>
      <c r="D213" s="167">
        <f t="shared" si="42"/>
        <v>6.1599999999999997E-3</v>
      </c>
      <c r="E213" s="168">
        <f t="shared" si="36"/>
        <v>9.4900000000000002E-3</v>
      </c>
      <c r="F213" s="168">
        <f t="shared" si="37"/>
        <v>1.15E-2</v>
      </c>
      <c r="G213" s="168">
        <f t="shared" si="38"/>
        <v>1.306E-2</v>
      </c>
      <c r="H213" s="168">
        <f t="shared" si="39"/>
        <v>1.5180000000000001E-2</v>
      </c>
      <c r="I213" s="168">
        <f t="shared" si="43"/>
        <v>1.755E-2</v>
      </c>
      <c r="J213" s="168">
        <f t="shared" si="40"/>
        <v>2.0320000000000001E-2</v>
      </c>
      <c r="K213" s="168">
        <f t="shared" si="44"/>
        <v>1.3322857142857145E-2</v>
      </c>
      <c r="L213" s="169">
        <f t="shared" si="45"/>
        <v>1.0466891133557803</v>
      </c>
      <c r="M213" s="170">
        <f t="shared" si="46"/>
        <v>4.5631956903411437E-2</v>
      </c>
      <c r="O213" s="171" t="s">
        <v>1824</v>
      </c>
      <c r="P213" s="171" t="s">
        <v>1825</v>
      </c>
      <c r="Q213" s="171" t="s">
        <v>1527</v>
      </c>
      <c r="R213" s="171" t="s">
        <v>1321</v>
      </c>
      <c r="S213" s="171" t="s">
        <v>1308</v>
      </c>
      <c r="T213" s="171" t="s">
        <v>477</v>
      </c>
      <c r="U213" s="171" t="s">
        <v>508</v>
      </c>
      <c r="V213" s="171" t="s">
        <v>728</v>
      </c>
    </row>
    <row r="214" spans="2:22" ht="17.399999999999999">
      <c r="B214" s="150">
        <f t="shared" si="47"/>
        <v>208</v>
      </c>
      <c r="C214" s="166" t="str">
        <f t="shared" si="41"/>
        <v>2021/03/05</v>
      </c>
      <c r="D214" s="167">
        <f t="shared" si="42"/>
        <v>6.11E-3</v>
      </c>
      <c r="E214" s="168">
        <f t="shared" si="36"/>
        <v>8.7200000000000003E-3</v>
      </c>
      <c r="F214" s="168">
        <f t="shared" si="37"/>
        <v>1.0669999999999999E-2</v>
      </c>
      <c r="G214" s="168">
        <f t="shared" si="38"/>
        <v>1.2239999999999999E-2</v>
      </c>
      <c r="H214" s="168">
        <f t="shared" si="39"/>
        <v>1.4410000000000001E-2</v>
      </c>
      <c r="I214" s="168">
        <f t="shared" si="43"/>
        <v>1.7000000000000001E-2</v>
      </c>
      <c r="J214" s="168">
        <f t="shared" si="40"/>
        <v>1.9950000000000002E-2</v>
      </c>
      <c r="K214" s="168">
        <f t="shared" si="44"/>
        <v>1.2728571428571426E-2</v>
      </c>
      <c r="L214" s="169">
        <f t="shared" si="45"/>
        <v>1.0165430690245292</v>
      </c>
      <c r="M214" s="170">
        <f t="shared" si="46"/>
        <v>1.6407723109519923E-2</v>
      </c>
      <c r="O214" s="171" t="s">
        <v>1826</v>
      </c>
      <c r="P214" s="171" t="s">
        <v>1483</v>
      </c>
      <c r="Q214" s="171" t="s">
        <v>1419</v>
      </c>
      <c r="R214" s="171" t="s">
        <v>1471</v>
      </c>
      <c r="S214" s="171" t="s">
        <v>1827</v>
      </c>
      <c r="T214" s="171" t="s">
        <v>454</v>
      </c>
      <c r="U214" s="171" t="s">
        <v>505</v>
      </c>
      <c r="V214" s="171" t="s">
        <v>903</v>
      </c>
    </row>
    <row r="215" spans="2:22" ht="17.399999999999999">
      <c r="B215" s="150">
        <f t="shared" si="47"/>
        <v>209</v>
      </c>
      <c r="C215" s="166" t="str">
        <f t="shared" si="41"/>
        <v>2021/03/04</v>
      </c>
      <c r="D215" s="167">
        <f t="shared" si="42"/>
        <v>6.0999999999999995E-3</v>
      </c>
      <c r="E215" s="168">
        <f t="shared" si="36"/>
        <v>8.539999999999999E-3</v>
      </c>
      <c r="F215" s="168">
        <f t="shared" si="37"/>
        <v>1.035E-2</v>
      </c>
      <c r="G215" s="168">
        <f t="shared" si="38"/>
        <v>1.1979999999999999E-2</v>
      </c>
      <c r="H215" s="168">
        <f t="shared" si="39"/>
        <v>1.422E-2</v>
      </c>
      <c r="I215" s="168">
        <f t="shared" si="43"/>
        <v>1.6789999999999999E-2</v>
      </c>
      <c r="J215" s="168">
        <f t="shared" si="40"/>
        <v>1.967E-2</v>
      </c>
      <c r="K215" s="168">
        <f t="shared" si="44"/>
        <v>1.2521428571428572E-2</v>
      </c>
      <c r="L215" s="169">
        <f t="shared" si="45"/>
        <v>1.0063145809414467</v>
      </c>
      <c r="M215" s="170">
        <f t="shared" si="46"/>
        <v>6.2947275087864374E-3</v>
      </c>
      <c r="O215" s="171" t="s">
        <v>1828</v>
      </c>
      <c r="P215" s="171" t="s">
        <v>1449</v>
      </c>
      <c r="Q215" s="171" t="s">
        <v>1517</v>
      </c>
      <c r="R215" s="171" t="s">
        <v>1516</v>
      </c>
      <c r="S215" s="171" t="s">
        <v>1314</v>
      </c>
      <c r="T215" s="171" t="s">
        <v>427</v>
      </c>
      <c r="U215" s="171" t="s">
        <v>608</v>
      </c>
      <c r="V215" s="171" t="s">
        <v>631</v>
      </c>
    </row>
    <row r="216" spans="2:22" ht="17.399999999999999">
      <c r="B216" s="150">
        <f t="shared" si="47"/>
        <v>210</v>
      </c>
      <c r="C216" s="166" t="str">
        <f t="shared" si="41"/>
        <v>2021/03/03</v>
      </c>
      <c r="D216" s="167">
        <f t="shared" si="42"/>
        <v>6.13E-3</v>
      </c>
      <c r="E216" s="168">
        <f t="shared" si="36"/>
        <v>8.4200000000000004E-3</v>
      </c>
      <c r="F216" s="168">
        <f t="shared" si="37"/>
        <v>1.0169999999999998E-2</v>
      </c>
      <c r="G216" s="168">
        <f t="shared" si="38"/>
        <v>1.1950000000000001E-2</v>
      </c>
      <c r="H216" s="168">
        <f t="shared" si="39"/>
        <v>1.422E-2</v>
      </c>
      <c r="I216" s="168">
        <f t="shared" si="43"/>
        <v>1.6709999999999999E-2</v>
      </c>
      <c r="J216" s="168">
        <f t="shared" si="40"/>
        <v>1.95E-2</v>
      </c>
      <c r="K216" s="168">
        <f t="shared" si="44"/>
        <v>1.2442857142857144E-2</v>
      </c>
      <c r="L216" s="169">
        <f t="shared" si="45"/>
        <v>0.98629826746687821</v>
      </c>
      <c r="M216" s="170">
        <f t="shared" si="46"/>
        <v>-1.3796467622253571E-2</v>
      </c>
      <c r="O216" s="171" t="s">
        <v>1829</v>
      </c>
      <c r="P216" s="171" t="s">
        <v>1830</v>
      </c>
      <c r="Q216" s="171" t="s">
        <v>1446</v>
      </c>
      <c r="R216" s="171" t="s">
        <v>1532</v>
      </c>
      <c r="S216" s="171" t="s">
        <v>1329</v>
      </c>
      <c r="T216" s="171" t="s">
        <v>427</v>
      </c>
      <c r="U216" s="171" t="s">
        <v>882</v>
      </c>
      <c r="V216" s="171" t="s">
        <v>754</v>
      </c>
    </row>
    <row r="217" spans="2:22" ht="17.399999999999999">
      <c r="B217" s="150">
        <f t="shared" si="47"/>
        <v>211</v>
      </c>
      <c r="C217" s="166" t="str">
        <f t="shared" si="41"/>
        <v>2021/03/02</v>
      </c>
      <c r="D217" s="167">
        <f t="shared" si="42"/>
        <v>6.1900000000000002E-3</v>
      </c>
      <c r="E217" s="168">
        <f t="shared" si="36"/>
        <v>8.4700000000000001E-3</v>
      </c>
      <c r="F217" s="168">
        <f t="shared" si="37"/>
        <v>1.022E-2</v>
      </c>
      <c r="G217" s="168">
        <f t="shared" si="38"/>
        <v>1.217E-2</v>
      </c>
      <c r="H217" s="168">
        <f t="shared" si="39"/>
        <v>1.4570000000000001E-2</v>
      </c>
      <c r="I217" s="168">
        <f t="shared" si="43"/>
        <v>1.6990000000000002E-2</v>
      </c>
      <c r="J217" s="168">
        <f t="shared" si="40"/>
        <v>1.9699999999999999E-2</v>
      </c>
      <c r="K217" s="168">
        <f t="shared" si="44"/>
        <v>1.2615714285714286E-2</v>
      </c>
      <c r="L217" s="169">
        <f t="shared" si="45"/>
        <v>1.0001132502831256</v>
      </c>
      <c r="M217" s="170">
        <f t="shared" si="46"/>
        <v>1.132438707964012E-4</v>
      </c>
      <c r="O217" s="171" t="s">
        <v>1831</v>
      </c>
      <c r="P217" s="171" t="s">
        <v>1832</v>
      </c>
      <c r="Q217" s="171" t="s">
        <v>1437</v>
      </c>
      <c r="R217" s="171" t="s">
        <v>1492</v>
      </c>
      <c r="S217" s="171" t="s">
        <v>1324</v>
      </c>
      <c r="T217" s="171" t="s">
        <v>424</v>
      </c>
      <c r="U217" s="171" t="s">
        <v>1377</v>
      </c>
      <c r="V217" s="171" t="s">
        <v>655</v>
      </c>
    </row>
    <row r="218" spans="2:22" ht="17.399999999999999">
      <c r="B218" s="150">
        <f t="shared" si="47"/>
        <v>212</v>
      </c>
      <c r="C218" s="166" t="str">
        <f t="shared" si="41"/>
        <v>2021/02/26</v>
      </c>
      <c r="D218" s="167">
        <f t="shared" si="42"/>
        <v>6.1900000000000002E-3</v>
      </c>
      <c r="E218" s="168">
        <f t="shared" si="36"/>
        <v>8.5000000000000006E-3</v>
      </c>
      <c r="F218" s="168">
        <f t="shared" si="37"/>
        <v>1.0200000000000001E-2</v>
      </c>
      <c r="G218" s="168">
        <f t="shared" si="38"/>
        <v>1.217E-2</v>
      </c>
      <c r="H218" s="168">
        <f t="shared" si="39"/>
        <v>1.455E-2</v>
      </c>
      <c r="I218" s="168">
        <f t="shared" si="43"/>
        <v>1.6990000000000002E-2</v>
      </c>
      <c r="J218" s="168">
        <f t="shared" si="40"/>
        <v>1.9699999999999999E-2</v>
      </c>
      <c r="K218" s="168">
        <f t="shared" si="44"/>
        <v>1.2614285714285715E-2</v>
      </c>
      <c r="L218" s="169">
        <f t="shared" si="45"/>
        <v>1.0372371666862448</v>
      </c>
      <c r="M218" s="170">
        <f t="shared" si="46"/>
        <v>3.6560607713948846E-2</v>
      </c>
      <c r="O218" s="171" t="s">
        <v>1833</v>
      </c>
      <c r="P218" s="171" t="s">
        <v>1832</v>
      </c>
      <c r="Q218" s="171" t="s">
        <v>1441</v>
      </c>
      <c r="R218" s="171" t="s">
        <v>1502</v>
      </c>
      <c r="S218" s="171" t="s">
        <v>1324</v>
      </c>
      <c r="T218" s="171" t="s">
        <v>378</v>
      </c>
      <c r="U218" s="171" t="s">
        <v>1377</v>
      </c>
      <c r="V218" s="171" t="s">
        <v>655</v>
      </c>
    </row>
    <row r="219" spans="2:22" ht="17.399999999999999">
      <c r="B219" s="150">
        <f t="shared" si="47"/>
        <v>213</v>
      </c>
      <c r="C219" s="166" t="str">
        <f t="shared" si="41"/>
        <v>2021/02/25</v>
      </c>
      <c r="D219" s="167">
        <f t="shared" si="42"/>
        <v>6.1599999999999997E-3</v>
      </c>
      <c r="E219" s="168">
        <f t="shared" si="36"/>
        <v>8.3499999999999998E-3</v>
      </c>
      <c r="F219" s="168">
        <f t="shared" si="37"/>
        <v>9.9600000000000001E-3</v>
      </c>
      <c r="G219" s="168">
        <f t="shared" si="38"/>
        <v>1.167E-2</v>
      </c>
      <c r="H219" s="168">
        <f t="shared" si="39"/>
        <v>1.3819999999999999E-2</v>
      </c>
      <c r="I219" s="168">
        <f t="shared" si="43"/>
        <v>1.6250000000000001E-2</v>
      </c>
      <c r="J219" s="168">
        <f t="shared" si="40"/>
        <v>1.8919999999999999E-2</v>
      </c>
      <c r="K219" s="168">
        <f t="shared" si="44"/>
        <v>1.216142857142857E-2</v>
      </c>
      <c r="L219" s="169">
        <f t="shared" si="45"/>
        <v>1.0103251839544265</v>
      </c>
      <c r="M219" s="170">
        <f t="shared" si="46"/>
        <v>1.027224334509493E-2</v>
      </c>
      <c r="O219" s="171" t="s">
        <v>1834</v>
      </c>
      <c r="P219" s="171" t="s">
        <v>1825</v>
      </c>
      <c r="Q219" s="171" t="s">
        <v>1439</v>
      </c>
      <c r="R219" s="171" t="s">
        <v>1535</v>
      </c>
      <c r="S219" s="171" t="s">
        <v>1345</v>
      </c>
      <c r="T219" s="171" t="s">
        <v>342</v>
      </c>
      <c r="U219" s="171" t="s">
        <v>498</v>
      </c>
      <c r="V219" s="171" t="s">
        <v>618</v>
      </c>
    </row>
    <row r="220" spans="2:22" ht="17.399999999999999">
      <c r="B220" s="150">
        <f t="shared" si="47"/>
        <v>214</v>
      </c>
      <c r="C220" s="166" t="str">
        <f t="shared" si="41"/>
        <v>2021/02/24</v>
      </c>
      <c r="D220" s="167">
        <f t="shared" si="42"/>
        <v>6.1799999999999997E-3</v>
      </c>
      <c r="E220" s="168">
        <f t="shared" si="36"/>
        <v>8.3999999999999995E-3</v>
      </c>
      <c r="F220" s="168">
        <f t="shared" si="37"/>
        <v>1.0019999999999999E-2</v>
      </c>
      <c r="G220" s="168">
        <f t="shared" si="38"/>
        <v>1.1619999999999998E-2</v>
      </c>
      <c r="H220" s="168">
        <f t="shared" si="39"/>
        <v>1.3600000000000001E-2</v>
      </c>
      <c r="I220" s="168">
        <f t="shared" si="43"/>
        <v>1.592E-2</v>
      </c>
      <c r="J220" s="168">
        <f t="shared" si="40"/>
        <v>1.8520000000000002E-2</v>
      </c>
      <c r="K220" s="168">
        <f t="shared" si="44"/>
        <v>1.2037142857142857E-2</v>
      </c>
      <c r="L220" s="169">
        <f t="shared" si="45"/>
        <v>0.98665105386416863</v>
      </c>
      <c r="M220" s="170">
        <f t="shared" si="46"/>
        <v>-1.3438844243653696E-2</v>
      </c>
      <c r="O220" s="171" t="s">
        <v>1835</v>
      </c>
      <c r="P220" s="171" t="s">
        <v>1487</v>
      </c>
      <c r="Q220" s="171" t="s">
        <v>1447</v>
      </c>
      <c r="R220" s="171" t="s">
        <v>1480</v>
      </c>
      <c r="S220" s="171" t="s">
        <v>1351</v>
      </c>
      <c r="T220" s="171" t="s">
        <v>343</v>
      </c>
      <c r="U220" s="171" t="s">
        <v>489</v>
      </c>
      <c r="V220" s="171" t="s">
        <v>858</v>
      </c>
    </row>
    <row r="221" spans="2:22" ht="17.399999999999999">
      <c r="B221" s="150">
        <f t="shared" si="47"/>
        <v>215</v>
      </c>
      <c r="C221" s="166" t="str">
        <f t="shared" si="41"/>
        <v>2021/02/23</v>
      </c>
      <c r="D221" s="167">
        <f t="shared" si="42"/>
        <v>6.2300000000000003E-3</v>
      </c>
      <c r="E221" s="168">
        <f t="shared" si="36"/>
        <v>8.4499999999999992E-3</v>
      </c>
      <c r="F221" s="168">
        <f t="shared" si="37"/>
        <v>1.0149999999999999E-2</v>
      </c>
      <c r="G221" s="168">
        <f t="shared" si="38"/>
        <v>1.175E-2</v>
      </c>
      <c r="H221" s="168">
        <f t="shared" si="39"/>
        <v>1.3720000000000001E-2</v>
      </c>
      <c r="I221" s="168">
        <f t="shared" si="43"/>
        <v>1.618E-2</v>
      </c>
      <c r="J221" s="168">
        <f t="shared" si="40"/>
        <v>1.8919999999999999E-2</v>
      </c>
      <c r="K221" s="168">
        <f t="shared" si="44"/>
        <v>1.2200000000000001E-2</v>
      </c>
      <c r="L221" s="169">
        <f t="shared" si="45"/>
        <v>0.98682690085509583</v>
      </c>
      <c r="M221" s="170">
        <f t="shared" si="46"/>
        <v>-1.3260634002214626E-2</v>
      </c>
      <c r="O221" s="171" t="s">
        <v>1836</v>
      </c>
      <c r="P221" s="171" t="s">
        <v>1475</v>
      </c>
      <c r="Q221" s="171" t="s">
        <v>1436</v>
      </c>
      <c r="R221" s="171" t="s">
        <v>1507</v>
      </c>
      <c r="S221" s="171" t="s">
        <v>1319</v>
      </c>
      <c r="T221" s="171" t="s">
        <v>1273</v>
      </c>
      <c r="U221" s="171" t="s">
        <v>675</v>
      </c>
      <c r="V221" s="171" t="s">
        <v>618</v>
      </c>
    </row>
    <row r="222" spans="2:22" ht="17.399999999999999">
      <c r="B222" s="150">
        <f t="shared" si="47"/>
        <v>216</v>
      </c>
      <c r="C222" s="166" t="str">
        <f t="shared" si="41"/>
        <v>2021/02/22</v>
      </c>
      <c r="D222" s="167">
        <f t="shared" si="42"/>
        <v>6.2599999999999999E-3</v>
      </c>
      <c r="E222" s="168">
        <f t="shared" si="36"/>
        <v>8.5500000000000003E-3</v>
      </c>
      <c r="F222" s="168">
        <f t="shared" si="37"/>
        <v>1.0200000000000001E-2</v>
      </c>
      <c r="G222" s="168">
        <f t="shared" si="38"/>
        <v>1.187E-2</v>
      </c>
      <c r="H222" s="168">
        <f t="shared" si="39"/>
        <v>1.3899999999999999E-2</v>
      </c>
      <c r="I222" s="168">
        <f t="shared" si="43"/>
        <v>1.6459999999999999E-2</v>
      </c>
      <c r="J222" s="168">
        <f t="shared" si="40"/>
        <v>1.9299999999999998E-2</v>
      </c>
      <c r="K222" s="168">
        <f t="shared" si="44"/>
        <v>1.2362857142857144E-2</v>
      </c>
      <c r="L222" s="169">
        <f t="shared" si="45"/>
        <v>1.0260848944747454</v>
      </c>
      <c r="M222" s="170">
        <f t="shared" si="46"/>
        <v>2.5750486478325219E-2</v>
      </c>
      <c r="O222" s="171" t="s">
        <v>1837</v>
      </c>
      <c r="P222" s="171" t="s">
        <v>1472</v>
      </c>
      <c r="Q222" s="171" t="s">
        <v>1462</v>
      </c>
      <c r="R222" s="171" t="s">
        <v>1502</v>
      </c>
      <c r="S222" s="171" t="s">
        <v>1354</v>
      </c>
      <c r="T222" s="171" t="s">
        <v>356</v>
      </c>
      <c r="U222" s="171" t="s">
        <v>686</v>
      </c>
      <c r="V222" s="171" t="s">
        <v>579</v>
      </c>
    </row>
    <row r="223" spans="2:22" ht="17.399999999999999">
      <c r="B223" s="150">
        <f t="shared" si="47"/>
        <v>217</v>
      </c>
      <c r="C223" s="166" t="str">
        <f t="shared" si="41"/>
        <v>2021/02/19</v>
      </c>
      <c r="D223" s="167">
        <f t="shared" si="42"/>
        <v>6.2599999999999999E-3</v>
      </c>
      <c r="E223" s="168">
        <f t="shared" si="36"/>
        <v>8.4200000000000004E-3</v>
      </c>
      <c r="F223" s="168">
        <f t="shared" si="37"/>
        <v>9.9500000000000005E-3</v>
      </c>
      <c r="G223" s="168">
        <f t="shared" si="38"/>
        <v>1.1509999999999999E-2</v>
      </c>
      <c r="H223" s="168">
        <f t="shared" si="39"/>
        <v>1.345E-2</v>
      </c>
      <c r="I223" s="168">
        <f t="shared" si="43"/>
        <v>1.5980000000000001E-2</v>
      </c>
      <c r="J223" s="168">
        <f t="shared" si="40"/>
        <v>1.8769999999999998E-2</v>
      </c>
      <c r="K223" s="168">
        <f t="shared" si="44"/>
        <v>1.2048571428571426E-2</v>
      </c>
      <c r="L223" s="169">
        <f t="shared" si="45"/>
        <v>1.0094554159186113</v>
      </c>
      <c r="M223" s="170">
        <f t="shared" si="46"/>
        <v>9.4109932770107957E-3</v>
      </c>
      <c r="O223" s="171" t="s">
        <v>1838</v>
      </c>
      <c r="P223" s="171" t="s">
        <v>1472</v>
      </c>
      <c r="Q223" s="171" t="s">
        <v>1446</v>
      </c>
      <c r="R223" s="171" t="s">
        <v>1425</v>
      </c>
      <c r="S223" s="171" t="s">
        <v>1534</v>
      </c>
      <c r="T223" s="171" t="s">
        <v>348</v>
      </c>
      <c r="U223" s="171" t="s">
        <v>704</v>
      </c>
      <c r="V223" s="171" t="s">
        <v>705</v>
      </c>
    </row>
    <row r="224" spans="2:22" ht="17.399999999999999">
      <c r="B224" s="150">
        <f t="shared" si="47"/>
        <v>218</v>
      </c>
      <c r="C224" s="166" t="str">
        <f t="shared" si="41"/>
        <v>2021/02/18</v>
      </c>
      <c r="D224" s="167">
        <f t="shared" si="42"/>
        <v>6.2500000000000003E-3</v>
      </c>
      <c r="E224" s="168">
        <f t="shared" si="36"/>
        <v>8.3800000000000003E-3</v>
      </c>
      <c r="F224" s="168">
        <f t="shared" si="37"/>
        <v>9.8499999999999994E-3</v>
      </c>
      <c r="G224" s="168">
        <f t="shared" si="38"/>
        <v>1.142E-2</v>
      </c>
      <c r="H224" s="168">
        <f t="shared" si="39"/>
        <v>1.3300000000000001E-2</v>
      </c>
      <c r="I224" s="168">
        <f t="shared" si="43"/>
        <v>1.5800000000000002E-2</v>
      </c>
      <c r="J224" s="168">
        <f t="shared" si="40"/>
        <v>1.8550000000000001E-2</v>
      </c>
      <c r="K224" s="168">
        <f t="shared" si="44"/>
        <v>1.1935714285714286E-2</v>
      </c>
      <c r="L224" s="169">
        <f t="shared" si="45"/>
        <v>0.99570968895244905</v>
      </c>
      <c r="M224" s="170">
        <f t="shared" si="46"/>
        <v>-4.299540840575336E-3</v>
      </c>
      <c r="O224" s="171" t="s">
        <v>1839</v>
      </c>
      <c r="P224" s="171" t="s">
        <v>1413</v>
      </c>
      <c r="Q224" s="171" t="s">
        <v>1444</v>
      </c>
      <c r="R224" s="171" t="s">
        <v>1430</v>
      </c>
      <c r="S224" s="171" t="s">
        <v>1350</v>
      </c>
      <c r="T224" s="171" t="s">
        <v>353</v>
      </c>
      <c r="U224" s="171" t="s">
        <v>438</v>
      </c>
      <c r="V224" s="171" t="s">
        <v>567</v>
      </c>
    </row>
    <row r="225" spans="2:22" ht="17.399999999999999">
      <c r="B225" s="150">
        <f t="shared" si="47"/>
        <v>219</v>
      </c>
      <c r="C225" s="166" t="str">
        <f t="shared" si="41"/>
        <v>2021/02/17</v>
      </c>
      <c r="D225" s="167">
        <f t="shared" si="42"/>
        <v>6.2500000000000003E-3</v>
      </c>
      <c r="E225" s="168">
        <f t="shared" si="36"/>
        <v>8.3999999999999995E-3</v>
      </c>
      <c r="F225" s="168">
        <f t="shared" si="37"/>
        <v>9.8200000000000006E-3</v>
      </c>
      <c r="G225" s="168">
        <f t="shared" si="38"/>
        <v>1.1519999999999999E-2</v>
      </c>
      <c r="H225" s="168">
        <f t="shared" si="39"/>
        <v>1.3420000000000001E-2</v>
      </c>
      <c r="I225" s="168">
        <f t="shared" si="43"/>
        <v>1.5880000000000002E-2</v>
      </c>
      <c r="J225" s="168">
        <f t="shared" si="40"/>
        <v>1.8620000000000001E-2</v>
      </c>
      <c r="K225" s="168">
        <f t="shared" si="44"/>
        <v>1.1987142857142858E-2</v>
      </c>
      <c r="L225" s="169">
        <f t="shared" si="45"/>
        <v>1.0047898455274817</v>
      </c>
      <c r="M225" s="170">
        <f t="shared" si="46"/>
        <v>4.77841071684E-3</v>
      </c>
      <c r="O225" s="171" t="s">
        <v>1840</v>
      </c>
      <c r="P225" s="171" t="s">
        <v>1413</v>
      </c>
      <c r="Q225" s="171" t="s">
        <v>1447</v>
      </c>
      <c r="R225" s="171" t="s">
        <v>1429</v>
      </c>
      <c r="S225" s="171" t="s">
        <v>1342</v>
      </c>
      <c r="T225" s="171" t="s">
        <v>358</v>
      </c>
      <c r="U225" s="171" t="s">
        <v>1936</v>
      </c>
      <c r="V225" s="171" t="s">
        <v>591</v>
      </c>
    </row>
    <row r="226" spans="2:22" ht="17.399999999999999">
      <c r="B226" s="150">
        <f t="shared" si="47"/>
        <v>220</v>
      </c>
      <c r="C226" s="166" t="str">
        <f t="shared" si="41"/>
        <v>2021/02/16</v>
      </c>
      <c r="D226" s="167">
        <f t="shared" si="42"/>
        <v>6.2500000000000003E-3</v>
      </c>
      <c r="E226" s="168">
        <f t="shared" si="36"/>
        <v>8.4099999999999991E-3</v>
      </c>
      <c r="F226" s="168">
        <f t="shared" si="37"/>
        <v>9.7999999999999997E-3</v>
      </c>
      <c r="G226" s="168">
        <f t="shared" si="38"/>
        <v>1.1470000000000001E-2</v>
      </c>
      <c r="H226" s="168">
        <f t="shared" si="39"/>
        <v>1.3349999999999999E-2</v>
      </c>
      <c r="I226" s="168">
        <f t="shared" si="43"/>
        <v>1.5780000000000002E-2</v>
      </c>
      <c r="J226" s="168">
        <f t="shared" si="40"/>
        <v>1.8450000000000001E-2</v>
      </c>
      <c r="K226" s="168">
        <f t="shared" si="44"/>
        <v>1.193E-2</v>
      </c>
      <c r="L226" s="169">
        <f t="shared" si="45"/>
        <v>0.98711583924349888</v>
      </c>
      <c r="M226" s="170">
        <f t="shared" si="46"/>
        <v>-1.2967881447039479E-2</v>
      </c>
      <c r="O226" s="171" t="s">
        <v>1841</v>
      </c>
      <c r="P226" s="171" t="s">
        <v>1413</v>
      </c>
      <c r="Q226" s="171" t="s">
        <v>1504</v>
      </c>
      <c r="R226" s="171" t="s">
        <v>1406</v>
      </c>
      <c r="S226" s="171" t="s">
        <v>1357</v>
      </c>
      <c r="T226" s="171" t="s">
        <v>344</v>
      </c>
      <c r="U226" s="171" t="s">
        <v>734</v>
      </c>
      <c r="V226" s="171" t="s">
        <v>841</v>
      </c>
    </row>
    <row r="227" spans="2:22" ht="17.399999999999999">
      <c r="B227" s="150">
        <f t="shared" si="47"/>
        <v>221</v>
      </c>
      <c r="C227" s="166" t="str">
        <f t="shared" si="41"/>
        <v>2021/02/15</v>
      </c>
      <c r="D227" s="167">
        <f t="shared" si="42"/>
        <v>6.2700000000000004E-3</v>
      </c>
      <c r="E227" s="168">
        <f t="shared" si="36"/>
        <v>8.4899999999999993E-3</v>
      </c>
      <c r="F227" s="168">
        <f t="shared" si="37"/>
        <v>9.9399999999999992E-3</v>
      </c>
      <c r="G227" s="168">
        <f t="shared" si="38"/>
        <v>1.1650000000000001E-2</v>
      </c>
      <c r="H227" s="168">
        <f t="shared" si="39"/>
        <v>1.357E-2</v>
      </c>
      <c r="I227" s="168">
        <f t="shared" si="43"/>
        <v>1.6029999999999999E-2</v>
      </c>
      <c r="J227" s="168">
        <f t="shared" si="40"/>
        <v>1.865E-2</v>
      </c>
      <c r="K227" s="168">
        <f t="shared" si="44"/>
        <v>1.2085714285714285E-2</v>
      </c>
      <c r="L227" s="169">
        <f t="shared" si="45"/>
        <v>1.0134163871586008</v>
      </c>
      <c r="M227" s="170">
        <f t="shared" si="46"/>
        <v>1.3327184403177561E-2</v>
      </c>
      <c r="O227" s="171" t="s">
        <v>1842</v>
      </c>
      <c r="P227" s="171" t="s">
        <v>1470</v>
      </c>
      <c r="Q227" s="171" t="s">
        <v>1461</v>
      </c>
      <c r="R227" s="171" t="s">
        <v>1843</v>
      </c>
      <c r="S227" s="171" t="s">
        <v>1322</v>
      </c>
      <c r="T227" s="171" t="s">
        <v>1270</v>
      </c>
      <c r="U227" s="171" t="s">
        <v>748</v>
      </c>
      <c r="V227" s="171" t="s">
        <v>893</v>
      </c>
    </row>
    <row r="228" spans="2:22" ht="17.399999999999999">
      <c r="B228" s="150">
        <f t="shared" si="47"/>
        <v>222</v>
      </c>
      <c r="C228" s="166" t="str">
        <f t="shared" si="41"/>
        <v>2021/02/10</v>
      </c>
      <c r="D228" s="167">
        <f t="shared" si="42"/>
        <v>6.2700000000000004E-3</v>
      </c>
      <c r="E228" s="168">
        <f t="shared" si="36"/>
        <v>8.3999999999999995E-3</v>
      </c>
      <c r="F228" s="168">
        <f t="shared" si="37"/>
        <v>9.92E-3</v>
      </c>
      <c r="G228" s="168">
        <f t="shared" si="38"/>
        <v>1.15E-2</v>
      </c>
      <c r="H228" s="168">
        <f t="shared" si="39"/>
        <v>1.3349999999999999E-2</v>
      </c>
      <c r="I228" s="168">
        <f t="shared" si="43"/>
        <v>1.5740000000000001E-2</v>
      </c>
      <c r="J228" s="168">
        <f t="shared" si="40"/>
        <v>1.83E-2</v>
      </c>
      <c r="K228" s="168">
        <f t="shared" si="44"/>
        <v>1.1925714285714286E-2</v>
      </c>
      <c r="L228" s="169">
        <f t="shared" si="45"/>
        <v>1.0059043258223881</v>
      </c>
      <c r="M228" s="170">
        <f t="shared" si="46"/>
        <v>5.8869635986432437E-3</v>
      </c>
      <c r="O228" s="171" t="s">
        <v>1844</v>
      </c>
      <c r="P228" s="171" t="s">
        <v>1470</v>
      </c>
      <c r="Q228" s="171" t="s">
        <v>1447</v>
      </c>
      <c r="R228" s="171" t="s">
        <v>1478</v>
      </c>
      <c r="S228" s="171" t="s">
        <v>1321</v>
      </c>
      <c r="T228" s="171" t="s">
        <v>344</v>
      </c>
      <c r="U228" s="171" t="s">
        <v>514</v>
      </c>
      <c r="V228" s="171" t="s">
        <v>730</v>
      </c>
    </row>
    <row r="229" spans="2:22" ht="17.399999999999999">
      <c r="B229" s="150">
        <f t="shared" si="47"/>
        <v>223</v>
      </c>
      <c r="C229" s="166" t="str">
        <f t="shared" si="41"/>
        <v>2021/02/09</v>
      </c>
      <c r="D229" s="167">
        <f t="shared" si="42"/>
        <v>6.2700000000000004E-3</v>
      </c>
      <c r="E229" s="168">
        <f t="shared" si="36"/>
        <v>8.3499999999999998E-3</v>
      </c>
      <c r="F229" s="168">
        <f t="shared" si="37"/>
        <v>9.8999999999999991E-3</v>
      </c>
      <c r="G229" s="168">
        <f t="shared" si="38"/>
        <v>1.145E-2</v>
      </c>
      <c r="H229" s="168">
        <f t="shared" si="39"/>
        <v>1.32E-2</v>
      </c>
      <c r="I229" s="168">
        <f t="shared" si="43"/>
        <v>1.562E-2</v>
      </c>
      <c r="J229" s="168">
        <f t="shared" si="40"/>
        <v>1.8200000000000001E-2</v>
      </c>
      <c r="K229" s="168">
        <f t="shared" si="44"/>
        <v>1.1855714285714287E-2</v>
      </c>
      <c r="L229" s="169">
        <f t="shared" si="45"/>
        <v>0.99591983679347196</v>
      </c>
      <c r="M229" s="170">
        <f t="shared" si="46"/>
        <v>-4.0885097837585812E-3</v>
      </c>
      <c r="O229" s="171" t="s">
        <v>1845</v>
      </c>
      <c r="P229" s="171" t="s">
        <v>1470</v>
      </c>
      <c r="Q229" s="171" t="s">
        <v>1439</v>
      </c>
      <c r="R229" s="171" t="s">
        <v>1427</v>
      </c>
      <c r="S229" s="171" t="s">
        <v>1325</v>
      </c>
      <c r="T229" s="171" t="s">
        <v>1288</v>
      </c>
      <c r="U229" s="171" t="s">
        <v>414</v>
      </c>
      <c r="V229" s="171" t="s">
        <v>547</v>
      </c>
    </row>
    <row r="230" spans="2:22" ht="17.399999999999999">
      <c r="B230" s="150">
        <f t="shared" si="47"/>
        <v>224</v>
      </c>
      <c r="C230" s="166" t="str">
        <f t="shared" si="41"/>
        <v>2021/02/08</v>
      </c>
      <c r="D230" s="167">
        <f t="shared" si="42"/>
        <v>6.2700000000000004E-3</v>
      </c>
      <c r="E230" s="168">
        <f t="shared" si="36"/>
        <v>8.3499999999999998E-3</v>
      </c>
      <c r="F230" s="168">
        <f t="shared" si="37"/>
        <v>9.9500000000000005E-3</v>
      </c>
      <c r="G230" s="168">
        <f t="shared" si="38"/>
        <v>1.1519999999999999E-2</v>
      </c>
      <c r="H230" s="168">
        <f t="shared" si="39"/>
        <v>1.328E-2</v>
      </c>
      <c r="I230" s="168">
        <f t="shared" si="43"/>
        <v>1.5689999999999999E-2</v>
      </c>
      <c r="J230" s="168">
        <f t="shared" si="40"/>
        <v>1.8269999999999998E-2</v>
      </c>
      <c r="K230" s="168">
        <f t="shared" si="44"/>
        <v>1.1904285714285713E-2</v>
      </c>
      <c r="L230" s="169">
        <f t="shared" si="45"/>
        <v>1.0184551454412123</v>
      </c>
      <c r="M230" s="170">
        <f t="shared" si="46"/>
        <v>1.8286915892862781E-2</v>
      </c>
      <c r="O230" s="171" t="s">
        <v>1846</v>
      </c>
      <c r="P230" s="171" t="s">
        <v>1470</v>
      </c>
      <c r="Q230" s="171" t="s">
        <v>1439</v>
      </c>
      <c r="R230" s="171" t="s">
        <v>1425</v>
      </c>
      <c r="S230" s="171" t="s">
        <v>1342</v>
      </c>
      <c r="T230" s="171" t="s">
        <v>354</v>
      </c>
      <c r="U230" s="171" t="s">
        <v>689</v>
      </c>
      <c r="V230" s="171" t="s">
        <v>564</v>
      </c>
    </row>
    <row r="231" spans="2:22" ht="17.399999999999999">
      <c r="B231" s="150">
        <f t="shared" si="47"/>
        <v>225</v>
      </c>
      <c r="C231" s="166" t="str">
        <f t="shared" si="41"/>
        <v>2021/02/05</v>
      </c>
      <c r="D231" s="167">
        <f t="shared" si="42"/>
        <v>6.1599999999999997E-3</v>
      </c>
      <c r="E231" s="168">
        <f t="shared" si="36"/>
        <v>8.3000000000000001E-3</v>
      </c>
      <c r="F231" s="168">
        <f t="shared" si="37"/>
        <v>9.8200000000000006E-3</v>
      </c>
      <c r="G231" s="168">
        <f t="shared" si="38"/>
        <v>1.1319999999999998E-2</v>
      </c>
      <c r="H231" s="168">
        <f t="shared" si="39"/>
        <v>1.3049999999999999E-2</v>
      </c>
      <c r="I231" s="168">
        <f t="shared" si="43"/>
        <v>1.5349999999999999E-2</v>
      </c>
      <c r="J231" s="168">
        <f t="shared" si="40"/>
        <v>1.7819999999999999E-2</v>
      </c>
      <c r="K231" s="168">
        <f t="shared" si="44"/>
        <v>1.1688571428571428E-2</v>
      </c>
      <c r="L231" s="169">
        <f t="shared" si="45"/>
        <v>0.99598295800365189</v>
      </c>
      <c r="M231" s="170">
        <f t="shared" si="46"/>
        <v>-4.0251319820245506E-3</v>
      </c>
      <c r="O231" s="171" t="s">
        <v>1847</v>
      </c>
      <c r="P231" s="171" t="s">
        <v>1825</v>
      </c>
      <c r="Q231" s="171" t="s">
        <v>1440</v>
      </c>
      <c r="R231" s="171" t="s">
        <v>1429</v>
      </c>
      <c r="S231" s="171" t="s">
        <v>1331</v>
      </c>
      <c r="T231" s="171" t="s">
        <v>1279</v>
      </c>
      <c r="U231" s="171" t="s">
        <v>399</v>
      </c>
      <c r="V231" s="171" t="s">
        <v>531</v>
      </c>
    </row>
    <row r="232" spans="2:22" ht="17.399999999999999">
      <c r="B232" s="150">
        <f t="shared" si="47"/>
        <v>226</v>
      </c>
      <c r="C232" s="166" t="str">
        <f t="shared" ref="C232:C255" si="48">O232</f>
        <v>2021/02/04</v>
      </c>
      <c r="D232" s="167">
        <f t="shared" si="42"/>
        <v>6.1799999999999997E-3</v>
      </c>
      <c r="E232" s="168">
        <f t="shared" si="36"/>
        <v>8.26E-3</v>
      </c>
      <c r="F232" s="168">
        <f t="shared" si="37"/>
        <v>9.7999999999999997E-3</v>
      </c>
      <c r="G232" s="168">
        <f t="shared" si="38"/>
        <v>1.1339999999999999E-2</v>
      </c>
      <c r="H232" s="168">
        <f t="shared" si="39"/>
        <v>1.32E-2</v>
      </c>
      <c r="I232" s="168">
        <f t="shared" si="43"/>
        <v>1.5469999999999999E-2</v>
      </c>
      <c r="J232" s="168">
        <f t="shared" si="40"/>
        <v>1.7899999999999999E-2</v>
      </c>
      <c r="K232" s="168">
        <f t="shared" si="44"/>
        <v>1.1735714285714285E-2</v>
      </c>
      <c r="L232" s="169">
        <f t="shared" si="45"/>
        <v>1.0042787286063568</v>
      </c>
      <c r="M232" s="170">
        <f t="shared" si="46"/>
        <v>4.2696008745755553E-3</v>
      </c>
      <c r="O232" s="171" t="s">
        <v>1848</v>
      </c>
      <c r="P232" s="171" t="s">
        <v>1487</v>
      </c>
      <c r="Q232" s="171" t="s">
        <v>1451</v>
      </c>
      <c r="R232" s="171" t="s">
        <v>1406</v>
      </c>
      <c r="S232" s="171" t="s">
        <v>1849</v>
      </c>
      <c r="T232" s="171" t="s">
        <v>1288</v>
      </c>
      <c r="U232" s="171" t="s">
        <v>451</v>
      </c>
      <c r="V232" s="171" t="s">
        <v>522</v>
      </c>
    </row>
    <row r="233" spans="2:22" ht="17.399999999999999">
      <c r="B233" s="150">
        <f t="shared" si="47"/>
        <v>227</v>
      </c>
      <c r="C233" s="166" t="str">
        <f t="shared" si="48"/>
        <v>2021/02/03</v>
      </c>
      <c r="D233" s="167">
        <f t="shared" si="42"/>
        <v>6.1799999999999997E-3</v>
      </c>
      <c r="E233" s="168">
        <f t="shared" si="36"/>
        <v>8.3499999999999998E-3</v>
      </c>
      <c r="F233" s="168">
        <f t="shared" si="37"/>
        <v>9.7699999999999992E-3</v>
      </c>
      <c r="G233" s="168">
        <f t="shared" si="38"/>
        <v>1.1299999999999999E-2</v>
      </c>
      <c r="H233" s="168">
        <f t="shared" si="39"/>
        <v>1.3169999999999999E-2</v>
      </c>
      <c r="I233" s="168">
        <f t="shared" si="43"/>
        <v>1.536E-2</v>
      </c>
      <c r="J233" s="168">
        <f t="shared" si="40"/>
        <v>1.7669999999999998E-2</v>
      </c>
      <c r="K233" s="168">
        <f t="shared" si="44"/>
        <v>1.1685714285714287E-2</v>
      </c>
      <c r="L233" s="169">
        <f t="shared" si="45"/>
        <v>0.99622457678723686</v>
      </c>
      <c r="M233" s="170">
        <f t="shared" si="46"/>
        <v>-3.7825681119958016E-3</v>
      </c>
      <c r="O233" s="171" t="s">
        <v>1850</v>
      </c>
      <c r="P233" s="171" t="s">
        <v>1487</v>
      </c>
      <c r="Q233" s="171" t="s">
        <v>1439</v>
      </c>
      <c r="R233" s="171" t="s">
        <v>1432</v>
      </c>
      <c r="S233" s="171" t="s">
        <v>1332</v>
      </c>
      <c r="T233" s="171" t="s">
        <v>338</v>
      </c>
      <c r="U233" s="171" t="s">
        <v>402</v>
      </c>
      <c r="V233" s="171" t="s">
        <v>617</v>
      </c>
    </row>
    <row r="234" spans="2:22" ht="17.399999999999999">
      <c r="B234" s="150">
        <f t="shared" si="47"/>
        <v>228</v>
      </c>
      <c r="C234" s="166" t="str">
        <f t="shared" si="48"/>
        <v>2021/02/02</v>
      </c>
      <c r="D234" s="167">
        <f t="shared" si="42"/>
        <v>6.2599999999999999E-3</v>
      </c>
      <c r="E234" s="168">
        <f t="shared" si="36"/>
        <v>8.5199999999999998E-3</v>
      </c>
      <c r="F234" s="168">
        <f t="shared" si="37"/>
        <v>9.7999999999999997E-3</v>
      </c>
      <c r="G234" s="168">
        <f t="shared" si="38"/>
        <v>1.1319999999999998E-2</v>
      </c>
      <c r="H234" s="168">
        <f t="shared" si="39"/>
        <v>1.32E-2</v>
      </c>
      <c r="I234" s="168">
        <f t="shared" si="43"/>
        <v>1.536E-2</v>
      </c>
      <c r="J234" s="168">
        <f t="shared" si="40"/>
        <v>1.7649999999999999E-2</v>
      </c>
      <c r="K234" s="168">
        <f t="shared" si="44"/>
        <v>1.1729999999999999E-2</v>
      </c>
      <c r="L234" s="169">
        <f t="shared" si="45"/>
        <v>0.98749248346361984</v>
      </c>
      <c r="M234" s="170">
        <f t="shared" si="46"/>
        <v>-1.2586393918239408E-2</v>
      </c>
      <c r="O234" s="171" t="s">
        <v>1851</v>
      </c>
      <c r="P234" s="171" t="s">
        <v>1472</v>
      </c>
      <c r="Q234" s="171" t="s">
        <v>1435</v>
      </c>
      <c r="R234" s="171" t="s">
        <v>1406</v>
      </c>
      <c r="S234" s="171" t="s">
        <v>1331</v>
      </c>
      <c r="T234" s="171" t="s">
        <v>1288</v>
      </c>
      <c r="U234" s="171" t="s">
        <v>402</v>
      </c>
      <c r="V234" s="171" t="s">
        <v>635</v>
      </c>
    </row>
    <row r="235" spans="2:22" ht="17.399999999999999">
      <c r="B235" s="150">
        <f t="shared" si="47"/>
        <v>229</v>
      </c>
      <c r="C235" s="166" t="str">
        <f t="shared" si="48"/>
        <v>2021/02/01</v>
      </c>
      <c r="D235" s="167">
        <f t="shared" si="42"/>
        <v>6.3600000000000002E-3</v>
      </c>
      <c r="E235" s="168">
        <f t="shared" si="36"/>
        <v>8.6199999999999992E-3</v>
      </c>
      <c r="F235" s="168">
        <f t="shared" si="37"/>
        <v>9.8700000000000003E-3</v>
      </c>
      <c r="G235" s="168">
        <f t="shared" si="38"/>
        <v>1.142E-2</v>
      </c>
      <c r="H235" s="168">
        <f t="shared" si="39"/>
        <v>1.337E-2</v>
      </c>
      <c r="I235" s="168">
        <f t="shared" si="43"/>
        <v>1.559E-2</v>
      </c>
      <c r="J235" s="168">
        <f t="shared" si="40"/>
        <v>1.7920000000000002E-2</v>
      </c>
      <c r="K235" s="168">
        <f t="shared" si="44"/>
        <v>1.1878571428571429E-2</v>
      </c>
      <c r="L235" s="169">
        <f t="shared" si="45"/>
        <v>1.0141480668374194</v>
      </c>
      <c r="M235" s="170">
        <f t="shared" si="46"/>
        <v>1.4048917030850571E-2</v>
      </c>
      <c r="O235" s="171" t="s">
        <v>1852</v>
      </c>
      <c r="P235" s="171" t="s">
        <v>1407</v>
      </c>
      <c r="Q235" s="171" t="s">
        <v>1415</v>
      </c>
      <c r="R235" s="171" t="s">
        <v>1456</v>
      </c>
      <c r="S235" s="171" t="s">
        <v>1350</v>
      </c>
      <c r="T235" s="171" t="s">
        <v>337</v>
      </c>
      <c r="U235" s="171" t="s">
        <v>729</v>
      </c>
      <c r="V235" s="171" t="s">
        <v>541</v>
      </c>
    </row>
    <row r="236" spans="2:22" ht="17.399999999999999">
      <c r="B236" s="150">
        <f t="shared" si="47"/>
        <v>230</v>
      </c>
      <c r="C236" s="166" t="str">
        <f t="shared" si="48"/>
        <v>2021/01/29</v>
      </c>
      <c r="D236" s="167">
        <f t="shared" si="42"/>
        <v>6.3600000000000002E-3</v>
      </c>
      <c r="E236" s="168">
        <f t="shared" si="36"/>
        <v>8.5000000000000006E-3</v>
      </c>
      <c r="F236" s="168">
        <f t="shared" si="37"/>
        <v>9.7199999999999995E-3</v>
      </c>
      <c r="G236" s="168">
        <f t="shared" si="38"/>
        <v>1.1259999999999999E-2</v>
      </c>
      <c r="H236" s="168">
        <f t="shared" si="39"/>
        <v>1.315E-2</v>
      </c>
      <c r="I236" s="168">
        <f t="shared" si="43"/>
        <v>1.5349999999999999E-2</v>
      </c>
      <c r="J236" s="168">
        <f t="shared" si="40"/>
        <v>1.7649999999999999E-2</v>
      </c>
      <c r="K236" s="168">
        <f t="shared" si="44"/>
        <v>1.1712857142857141E-2</v>
      </c>
      <c r="L236" s="169">
        <f t="shared" si="45"/>
        <v>0.99105523993714484</v>
      </c>
      <c r="M236" s="170">
        <f t="shared" si="46"/>
        <v>-8.985004594005282E-3</v>
      </c>
      <c r="O236" s="171" t="s">
        <v>1853</v>
      </c>
      <c r="P236" s="171" t="s">
        <v>1407</v>
      </c>
      <c r="Q236" s="171" t="s">
        <v>1441</v>
      </c>
      <c r="R236" s="171" t="s">
        <v>1403</v>
      </c>
      <c r="S236" s="171" t="s">
        <v>1854</v>
      </c>
      <c r="T236" s="171" t="s">
        <v>339</v>
      </c>
      <c r="U236" s="171" t="s">
        <v>399</v>
      </c>
      <c r="V236" s="171" t="s">
        <v>635</v>
      </c>
    </row>
    <row r="237" spans="2:22" ht="17.399999999999999">
      <c r="B237" s="150">
        <f t="shared" si="47"/>
        <v>231</v>
      </c>
      <c r="C237" s="166" t="str">
        <f t="shared" si="48"/>
        <v>2021/01/28</v>
      </c>
      <c r="D237" s="167">
        <f t="shared" si="42"/>
        <v>6.4600000000000005E-3</v>
      </c>
      <c r="E237" s="168">
        <f t="shared" si="36"/>
        <v>8.6800000000000002E-3</v>
      </c>
      <c r="F237" s="168">
        <f t="shared" si="37"/>
        <v>9.7699999999999992E-3</v>
      </c>
      <c r="G237" s="168">
        <f t="shared" si="38"/>
        <v>1.142E-2</v>
      </c>
      <c r="H237" s="168">
        <f t="shared" si="39"/>
        <v>1.3300000000000001E-2</v>
      </c>
      <c r="I237" s="168">
        <f t="shared" si="43"/>
        <v>1.5449999999999998E-2</v>
      </c>
      <c r="J237" s="168">
        <f t="shared" si="40"/>
        <v>1.7649999999999999E-2</v>
      </c>
      <c r="K237" s="168">
        <f t="shared" si="44"/>
        <v>1.1818571428571428E-2</v>
      </c>
      <c r="L237" s="169">
        <f t="shared" si="45"/>
        <v>0.99291886701872289</v>
      </c>
      <c r="M237" s="170">
        <f t="shared" si="46"/>
        <v>-7.1063231906798204E-3</v>
      </c>
      <c r="O237" s="171" t="s">
        <v>1855</v>
      </c>
      <c r="P237" s="171" t="s">
        <v>1404</v>
      </c>
      <c r="Q237" s="171" t="s">
        <v>1723</v>
      </c>
      <c r="R237" s="171" t="s">
        <v>1432</v>
      </c>
      <c r="S237" s="171" t="s">
        <v>1350</v>
      </c>
      <c r="T237" s="171" t="s">
        <v>353</v>
      </c>
      <c r="U237" s="171" t="s">
        <v>439</v>
      </c>
      <c r="V237" s="171" t="s">
        <v>635</v>
      </c>
    </row>
    <row r="238" spans="2:22" ht="17.399999999999999">
      <c r="B238" s="150">
        <f t="shared" si="47"/>
        <v>232</v>
      </c>
      <c r="C238" s="166" t="str">
        <f t="shared" si="48"/>
        <v>2021/01/27</v>
      </c>
      <c r="D238" s="167">
        <f t="shared" si="42"/>
        <v>6.5700000000000003E-3</v>
      </c>
      <c r="E238" s="168">
        <f t="shared" si="36"/>
        <v>8.8500000000000002E-3</v>
      </c>
      <c r="F238" s="168">
        <f t="shared" si="37"/>
        <v>9.8700000000000003E-3</v>
      </c>
      <c r="G238" s="168">
        <f t="shared" si="38"/>
        <v>1.157E-2</v>
      </c>
      <c r="H238" s="168">
        <f t="shared" si="39"/>
        <v>1.337E-2</v>
      </c>
      <c r="I238" s="168">
        <f t="shared" si="43"/>
        <v>1.5469999999999999E-2</v>
      </c>
      <c r="J238" s="168">
        <f t="shared" si="40"/>
        <v>1.762E-2</v>
      </c>
      <c r="K238" s="168">
        <f t="shared" si="44"/>
        <v>1.1902857142857144E-2</v>
      </c>
      <c r="L238" s="169">
        <f t="shared" si="45"/>
        <v>0.99202285986426986</v>
      </c>
      <c r="M238" s="170">
        <f t="shared" si="46"/>
        <v>-8.009127744764203E-3</v>
      </c>
      <c r="O238" s="171" t="s">
        <v>1856</v>
      </c>
      <c r="P238" s="171" t="s">
        <v>1400</v>
      </c>
      <c r="Q238" s="171" t="s">
        <v>1401</v>
      </c>
      <c r="R238" s="171" t="s">
        <v>1456</v>
      </c>
      <c r="S238" s="171" t="s">
        <v>1343</v>
      </c>
      <c r="T238" s="171" t="s">
        <v>337</v>
      </c>
      <c r="U238" s="171" t="s">
        <v>451</v>
      </c>
      <c r="V238" s="171" t="s">
        <v>589</v>
      </c>
    </row>
    <row r="239" spans="2:22" ht="17.399999999999999">
      <c r="B239" s="150">
        <f t="shared" si="47"/>
        <v>233</v>
      </c>
      <c r="C239" s="166" t="str">
        <f t="shared" si="48"/>
        <v>2021/01/26</v>
      </c>
      <c r="D239" s="167">
        <f t="shared" si="42"/>
        <v>6.5799999999999999E-3</v>
      </c>
      <c r="E239" s="168">
        <f t="shared" si="36"/>
        <v>9.0100000000000006E-3</v>
      </c>
      <c r="F239" s="168">
        <f t="shared" si="37"/>
        <v>1.0019999999999999E-2</v>
      </c>
      <c r="G239" s="168">
        <f t="shared" si="38"/>
        <v>1.171E-2</v>
      </c>
      <c r="H239" s="168">
        <f t="shared" si="39"/>
        <v>1.345E-2</v>
      </c>
      <c r="I239" s="168">
        <f t="shared" si="43"/>
        <v>1.555E-2</v>
      </c>
      <c r="J239" s="168">
        <f t="shared" si="40"/>
        <v>1.7669999999999998E-2</v>
      </c>
      <c r="K239" s="168">
        <f t="shared" si="44"/>
        <v>1.1998571428571426E-2</v>
      </c>
      <c r="L239" s="169">
        <f t="shared" si="45"/>
        <v>0.99655908875177968</v>
      </c>
      <c r="M239" s="170">
        <f t="shared" si="46"/>
        <v>-3.4468447984526392E-3</v>
      </c>
      <c r="O239" s="171" t="s">
        <v>1857</v>
      </c>
      <c r="P239" s="171" t="s">
        <v>1858</v>
      </c>
      <c r="Q239" s="171" t="s">
        <v>1526</v>
      </c>
      <c r="R239" s="171" t="s">
        <v>1480</v>
      </c>
      <c r="S239" s="171" t="s">
        <v>1537</v>
      </c>
      <c r="T239" s="171" t="s">
        <v>348</v>
      </c>
      <c r="U239" s="171" t="s">
        <v>409</v>
      </c>
      <c r="V239" s="171" t="s">
        <v>617</v>
      </c>
    </row>
    <row r="240" spans="2:22" ht="17.399999999999999">
      <c r="B240" s="150">
        <f t="shared" si="47"/>
        <v>234</v>
      </c>
      <c r="C240" s="166" t="str">
        <f t="shared" si="48"/>
        <v>2021/01/25</v>
      </c>
      <c r="D240" s="167">
        <f t="shared" si="42"/>
        <v>6.5599999999999999E-3</v>
      </c>
      <c r="E240" s="168">
        <f t="shared" si="36"/>
        <v>9.0200000000000002E-3</v>
      </c>
      <c r="F240" s="168">
        <f t="shared" si="37"/>
        <v>1.0059999999999999E-2</v>
      </c>
      <c r="G240" s="168">
        <f t="shared" si="38"/>
        <v>1.175E-2</v>
      </c>
      <c r="H240" s="168">
        <f t="shared" si="39"/>
        <v>1.3500000000000002E-2</v>
      </c>
      <c r="I240" s="168">
        <f t="shared" si="43"/>
        <v>1.562E-2</v>
      </c>
      <c r="J240" s="168">
        <f t="shared" si="40"/>
        <v>1.7769999999999998E-2</v>
      </c>
      <c r="K240" s="168">
        <f t="shared" si="44"/>
        <v>1.2039999999999999E-2</v>
      </c>
      <c r="L240" s="169">
        <f t="shared" si="45"/>
        <v>1.0139557266602504</v>
      </c>
      <c r="M240" s="170">
        <f t="shared" si="46"/>
        <v>1.3859242145016446E-2</v>
      </c>
      <c r="O240" s="171" t="s">
        <v>1859</v>
      </c>
      <c r="P240" s="171" t="s">
        <v>1398</v>
      </c>
      <c r="Q240" s="171" t="s">
        <v>1474</v>
      </c>
      <c r="R240" s="171" t="s">
        <v>1860</v>
      </c>
      <c r="S240" s="171" t="s">
        <v>1319</v>
      </c>
      <c r="T240" s="171" t="s">
        <v>334</v>
      </c>
      <c r="U240" s="171" t="s">
        <v>414</v>
      </c>
      <c r="V240" s="171" t="s">
        <v>538</v>
      </c>
    </row>
    <row r="241" spans="2:22" ht="17.399999999999999">
      <c r="B241" s="150">
        <f t="shared" si="47"/>
        <v>235</v>
      </c>
      <c r="C241" s="166" t="str">
        <f t="shared" si="48"/>
        <v>2021/01/22</v>
      </c>
      <c r="D241" s="167">
        <f t="shared" si="42"/>
        <v>6.5500000000000003E-3</v>
      </c>
      <c r="E241" s="168">
        <f t="shared" si="36"/>
        <v>8.8999999999999999E-3</v>
      </c>
      <c r="F241" s="168">
        <f t="shared" si="37"/>
        <v>9.8999999999999991E-3</v>
      </c>
      <c r="G241" s="168">
        <f t="shared" si="38"/>
        <v>1.157E-2</v>
      </c>
      <c r="H241" s="168">
        <f t="shared" si="39"/>
        <v>1.325E-2</v>
      </c>
      <c r="I241" s="168">
        <f t="shared" si="43"/>
        <v>1.54E-2</v>
      </c>
      <c r="J241" s="168">
        <f t="shared" si="40"/>
        <v>1.755E-2</v>
      </c>
      <c r="K241" s="168">
        <f t="shared" si="44"/>
        <v>1.1874285714285712E-2</v>
      </c>
      <c r="L241" s="169">
        <f t="shared" si="45"/>
        <v>1.0256663376110562</v>
      </c>
      <c r="M241" s="170">
        <f t="shared" si="46"/>
        <v>2.5342486850543935E-2</v>
      </c>
      <c r="O241" s="171" t="s">
        <v>1861</v>
      </c>
      <c r="P241" s="171" t="s">
        <v>1399</v>
      </c>
      <c r="Q241" s="171" t="s">
        <v>1422</v>
      </c>
      <c r="R241" s="171" t="s">
        <v>1427</v>
      </c>
      <c r="S241" s="171" t="s">
        <v>1343</v>
      </c>
      <c r="T241" s="171" t="s">
        <v>1277</v>
      </c>
      <c r="U241" s="171" t="s">
        <v>434</v>
      </c>
      <c r="V241" s="171" t="s">
        <v>508</v>
      </c>
    </row>
    <row r="242" spans="2:22" ht="17.399999999999999">
      <c r="B242" s="150">
        <f t="shared" si="47"/>
        <v>236</v>
      </c>
      <c r="C242" s="166" t="str">
        <f t="shared" si="48"/>
        <v>2021/01/21</v>
      </c>
      <c r="D242" s="167">
        <f t="shared" si="42"/>
        <v>6.5500000000000003E-3</v>
      </c>
      <c r="E242" s="168">
        <f t="shared" si="36"/>
        <v>8.6999999999999994E-3</v>
      </c>
      <c r="F242" s="168">
        <f t="shared" si="37"/>
        <v>9.7000000000000003E-3</v>
      </c>
      <c r="G242" s="168">
        <f t="shared" si="38"/>
        <v>1.1270000000000001E-2</v>
      </c>
      <c r="H242" s="168">
        <f t="shared" si="39"/>
        <v>1.2849999999999999E-2</v>
      </c>
      <c r="I242" s="168">
        <f t="shared" si="43"/>
        <v>1.4950000000000001E-2</v>
      </c>
      <c r="J242" s="168">
        <f t="shared" si="40"/>
        <v>1.702E-2</v>
      </c>
      <c r="K242" s="168">
        <f t="shared" si="44"/>
        <v>1.1577142857142857E-2</v>
      </c>
      <c r="L242" s="169">
        <f t="shared" si="45"/>
        <v>0.99926017262638711</v>
      </c>
      <c r="M242" s="170">
        <f t="shared" si="46"/>
        <v>-7.4010118093936197E-4</v>
      </c>
      <c r="O242" s="171" t="s">
        <v>1862</v>
      </c>
      <c r="P242" s="171" t="s">
        <v>1399</v>
      </c>
      <c r="Q242" s="171" t="s">
        <v>1431</v>
      </c>
      <c r="R242" s="171" t="s">
        <v>1402</v>
      </c>
      <c r="S242" s="171" t="s">
        <v>1348</v>
      </c>
      <c r="T242" s="171" t="s">
        <v>1284</v>
      </c>
      <c r="U242" s="171" t="s">
        <v>375</v>
      </c>
      <c r="V242" s="171" t="s">
        <v>568</v>
      </c>
    </row>
    <row r="243" spans="2:22" ht="17.399999999999999">
      <c r="B243" s="150">
        <f t="shared" si="47"/>
        <v>237</v>
      </c>
      <c r="C243" s="166" t="str">
        <f t="shared" si="48"/>
        <v>2021/01/20</v>
      </c>
      <c r="D243" s="167">
        <f t="shared" si="42"/>
        <v>6.5500000000000003E-3</v>
      </c>
      <c r="E243" s="168">
        <f t="shared" si="36"/>
        <v>8.7100000000000007E-3</v>
      </c>
      <c r="F243" s="168">
        <f t="shared" si="37"/>
        <v>9.75E-3</v>
      </c>
      <c r="G243" s="168">
        <f t="shared" si="38"/>
        <v>1.1270000000000001E-2</v>
      </c>
      <c r="H243" s="168">
        <f t="shared" si="39"/>
        <v>1.2849999999999999E-2</v>
      </c>
      <c r="I243" s="168">
        <f t="shared" si="43"/>
        <v>1.4950000000000001E-2</v>
      </c>
      <c r="J243" s="168">
        <f t="shared" si="40"/>
        <v>1.702E-2</v>
      </c>
      <c r="K243" s="168">
        <f t="shared" si="44"/>
        <v>1.1585714285714286E-2</v>
      </c>
      <c r="L243" s="169">
        <f t="shared" si="45"/>
        <v>0.99729463846532218</v>
      </c>
      <c r="M243" s="170">
        <f t="shared" si="46"/>
        <v>-2.7090276387786503E-3</v>
      </c>
      <c r="O243" s="171" t="s">
        <v>1863</v>
      </c>
      <c r="P243" s="171" t="s">
        <v>1399</v>
      </c>
      <c r="Q243" s="171" t="s">
        <v>1864</v>
      </c>
      <c r="R243" s="171" t="s">
        <v>1490</v>
      </c>
      <c r="S243" s="171" t="s">
        <v>1348</v>
      </c>
      <c r="T243" s="171" t="s">
        <v>1284</v>
      </c>
      <c r="U243" s="171" t="s">
        <v>375</v>
      </c>
      <c r="V243" s="171" t="s">
        <v>568</v>
      </c>
    </row>
    <row r="244" spans="2:22" ht="17.399999999999999">
      <c r="B244" s="150">
        <f t="shared" si="47"/>
        <v>238</v>
      </c>
      <c r="C244" s="166" t="str">
        <f t="shared" si="48"/>
        <v>2021/01/19</v>
      </c>
      <c r="D244" s="167">
        <f t="shared" si="42"/>
        <v>6.4099999999999999E-3</v>
      </c>
      <c r="E244" s="168">
        <f t="shared" si="36"/>
        <v>8.6899999999999998E-3</v>
      </c>
      <c r="F244" s="168">
        <f t="shared" si="37"/>
        <v>9.7699999999999992E-3</v>
      </c>
      <c r="G244" s="168">
        <f t="shared" si="38"/>
        <v>1.1310000000000001E-2</v>
      </c>
      <c r="H244" s="168">
        <f t="shared" si="39"/>
        <v>1.2969999999999999E-2</v>
      </c>
      <c r="I244" s="168">
        <f t="shared" si="43"/>
        <v>1.5069999999999998E-2</v>
      </c>
      <c r="J244" s="168">
        <f t="shared" si="40"/>
        <v>1.7100000000000001E-2</v>
      </c>
      <c r="K244" s="168">
        <f t="shared" si="44"/>
        <v>1.1617142857142857E-2</v>
      </c>
      <c r="L244" s="169">
        <f t="shared" si="45"/>
        <v>1.002341920374707</v>
      </c>
      <c r="M244" s="170">
        <f t="shared" si="46"/>
        <v>2.3391823531720194E-3</v>
      </c>
      <c r="O244" s="171" t="s">
        <v>1865</v>
      </c>
      <c r="P244" s="171" t="s">
        <v>1866</v>
      </c>
      <c r="Q244" s="171" t="s">
        <v>1525</v>
      </c>
      <c r="R244" s="171" t="s">
        <v>1432</v>
      </c>
      <c r="S244" s="171" t="s">
        <v>1524</v>
      </c>
      <c r="T244" s="171" t="s">
        <v>1290</v>
      </c>
      <c r="U244" s="171" t="s">
        <v>388</v>
      </c>
      <c r="V244" s="171" t="s">
        <v>544</v>
      </c>
    </row>
    <row r="245" spans="2:22" ht="17.399999999999999">
      <c r="B245" s="150">
        <f t="shared" si="47"/>
        <v>239</v>
      </c>
      <c r="C245" s="166" t="str">
        <f t="shared" si="48"/>
        <v>2021/01/18</v>
      </c>
      <c r="D245" s="167">
        <f t="shared" si="42"/>
        <v>6.4000000000000003E-3</v>
      </c>
      <c r="E245" s="168">
        <f t="shared" si="36"/>
        <v>8.6099999999999996E-3</v>
      </c>
      <c r="F245" s="168">
        <f t="shared" si="37"/>
        <v>9.6699999999999998E-3</v>
      </c>
      <c r="G245" s="168">
        <f t="shared" si="38"/>
        <v>1.125E-2</v>
      </c>
      <c r="H245" s="168">
        <f t="shared" si="39"/>
        <v>1.302E-2</v>
      </c>
      <c r="I245" s="168">
        <f t="shared" si="43"/>
        <v>1.508E-2</v>
      </c>
      <c r="J245" s="168">
        <f t="shared" si="40"/>
        <v>1.7100000000000001E-2</v>
      </c>
      <c r="K245" s="168">
        <f t="shared" si="44"/>
        <v>1.1590000000000001E-2</v>
      </c>
      <c r="L245" s="169">
        <f t="shared" si="45"/>
        <v>0.99375306222440007</v>
      </c>
      <c r="M245" s="170">
        <f t="shared" si="46"/>
        <v>-6.2665315346701264E-3</v>
      </c>
      <c r="O245" s="171" t="s">
        <v>1867</v>
      </c>
      <c r="P245" s="171" t="s">
        <v>1409</v>
      </c>
      <c r="Q245" s="171" t="s">
        <v>1721</v>
      </c>
      <c r="R245" s="171" t="s">
        <v>1452</v>
      </c>
      <c r="S245" s="171" t="s">
        <v>1333</v>
      </c>
      <c r="T245" s="171" t="s">
        <v>1280</v>
      </c>
      <c r="U245" s="171" t="s">
        <v>386</v>
      </c>
      <c r="V245" s="171" t="s">
        <v>544</v>
      </c>
    </row>
    <row r="246" spans="2:22" ht="17.399999999999999">
      <c r="B246" s="150">
        <f t="shared" si="47"/>
        <v>240</v>
      </c>
      <c r="C246" s="166" t="str">
        <f t="shared" si="48"/>
        <v>2021/01/15</v>
      </c>
      <c r="D246" s="167">
        <f t="shared" si="42"/>
        <v>6.3899999999999998E-3</v>
      </c>
      <c r="E246" s="168">
        <f t="shared" si="36"/>
        <v>8.6199999999999992E-3</v>
      </c>
      <c r="F246" s="168">
        <f t="shared" si="37"/>
        <v>9.7000000000000003E-3</v>
      </c>
      <c r="G246" s="168">
        <f t="shared" si="38"/>
        <v>1.1319999999999998E-2</v>
      </c>
      <c r="H246" s="168">
        <f t="shared" si="39"/>
        <v>1.3100000000000001E-2</v>
      </c>
      <c r="I246" s="168">
        <f t="shared" si="43"/>
        <v>1.521E-2</v>
      </c>
      <c r="J246" s="168">
        <f t="shared" si="40"/>
        <v>1.7299999999999999E-2</v>
      </c>
      <c r="K246" s="168">
        <f t="shared" si="44"/>
        <v>1.1662857142857141E-2</v>
      </c>
      <c r="L246" s="169">
        <f t="shared" si="45"/>
        <v>0.99149866407578324</v>
      </c>
      <c r="M246" s="170">
        <f t="shared" si="46"/>
        <v>-8.5376784001146792E-3</v>
      </c>
      <c r="O246" s="171" t="s">
        <v>1868</v>
      </c>
      <c r="P246" s="171" t="s">
        <v>1777</v>
      </c>
      <c r="Q246" s="171" t="s">
        <v>1415</v>
      </c>
      <c r="R246" s="171" t="s">
        <v>1402</v>
      </c>
      <c r="S246" s="171" t="s">
        <v>1331</v>
      </c>
      <c r="T246" s="171" t="s">
        <v>355</v>
      </c>
      <c r="U246" s="171" t="s">
        <v>706</v>
      </c>
      <c r="V246" s="171" t="s">
        <v>513</v>
      </c>
    </row>
    <row r="247" spans="2:22" ht="17.399999999999999">
      <c r="B247" s="150">
        <f t="shared" si="47"/>
        <v>241</v>
      </c>
      <c r="C247" s="166" t="str">
        <f t="shared" si="48"/>
        <v>2021/01/14</v>
      </c>
      <c r="D247" s="167">
        <f t="shared" si="42"/>
        <v>6.3899999999999998E-3</v>
      </c>
      <c r="E247" s="168">
        <f t="shared" si="36"/>
        <v>8.7200000000000003E-3</v>
      </c>
      <c r="F247" s="168">
        <f t="shared" si="37"/>
        <v>9.8700000000000003E-3</v>
      </c>
      <c r="G247" s="168">
        <f t="shared" si="38"/>
        <v>1.1509999999999999E-2</v>
      </c>
      <c r="H247" s="168">
        <f t="shared" si="39"/>
        <v>1.325E-2</v>
      </c>
      <c r="I247" s="168">
        <f t="shared" si="43"/>
        <v>1.528E-2</v>
      </c>
      <c r="J247" s="168">
        <f t="shared" si="40"/>
        <v>1.7319999999999999E-2</v>
      </c>
      <c r="K247" s="168">
        <f t="shared" si="44"/>
        <v>1.1762857142857143E-2</v>
      </c>
      <c r="L247" s="169">
        <f t="shared" si="45"/>
        <v>1.01080284802357</v>
      </c>
      <c r="M247" s="170">
        <f t="shared" si="46"/>
        <v>1.0744914121492265E-2</v>
      </c>
      <c r="O247" s="171" t="s">
        <v>1869</v>
      </c>
      <c r="P247" s="171" t="s">
        <v>1777</v>
      </c>
      <c r="Q247" s="171" t="s">
        <v>1419</v>
      </c>
      <c r="R247" s="171" t="s">
        <v>1456</v>
      </c>
      <c r="S247" s="171" t="s">
        <v>1534</v>
      </c>
      <c r="T247" s="171" t="s">
        <v>1277</v>
      </c>
      <c r="U247" s="171" t="s">
        <v>407</v>
      </c>
      <c r="V247" s="171" t="s">
        <v>521</v>
      </c>
    </row>
    <row r="248" spans="2:22" ht="17.399999999999999">
      <c r="B248" s="150">
        <f t="shared" si="47"/>
        <v>242</v>
      </c>
      <c r="C248" s="166" t="str">
        <f t="shared" si="48"/>
        <v>2021/01/13</v>
      </c>
      <c r="D248" s="167">
        <f t="shared" si="42"/>
        <v>6.3899999999999998E-3</v>
      </c>
      <c r="E248" s="168">
        <f t="shared" si="36"/>
        <v>8.6499999999999997E-3</v>
      </c>
      <c r="F248" s="168">
        <f t="shared" si="37"/>
        <v>9.75E-3</v>
      </c>
      <c r="G248" s="168">
        <f t="shared" si="38"/>
        <v>1.1319999999999998E-2</v>
      </c>
      <c r="H248" s="168">
        <f t="shared" si="39"/>
        <v>1.307E-2</v>
      </c>
      <c r="I248" s="168">
        <f t="shared" si="43"/>
        <v>1.5109999999999998E-2</v>
      </c>
      <c r="J248" s="168">
        <f t="shared" si="40"/>
        <v>1.7170000000000001E-2</v>
      </c>
      <c r="K248" s="168">
        <f t="shared" si="44"/>
        <v>1.1637142857142856E-2</v>
      </c>
      <c r="L248" s="169">
        <f t="shared" si="45"/>
        <v>0.99730656219392722</v>
      </c>
      <c r="M248" s="170">
        <f t="shared" si="46"/>
        <v>-2.6970716361439024E-3</v>
      </c>
      <c r="O248" s="171" t="s">
        <v>1870</v>
      </c>
      <c r="P248" s="171" t="s">
        <v>1777</v>
      </c>
      <c r="Q248" s="171" t="s">
        <v>1506</v>
      </c>
      <c r="R248" s="171" t="s">
        <v>1490</v>
      </c>
      <c r="S248" s="171" t="s">
        <v>1331</v>
      </c>
      <c r="T248" s="171" t="s">
        <v>1282</v>
      </c>
      <c r="U248" s="171" t="s">
        <v>467</v>
      </c>
      <c r="V248" s="171" t="s">
        <v>527</v>
      </c>
    </row>
    <row r="249" spans="2:22" ht="17.399999999999999">
      <c r="B249" s="150">
        <f t="shared" si="47"/>
        <v>243</v>
      </c>
      <c r="C249" s="166" t="str">
        <f t="shared" si="48"/>
        <v>2021/01/12</v>
      </c>
      <c r="D249" s="167">
        <f t="shared" si="42"/>
        <v>6.3899999999999998E-3</v>
      </c>
      <c r="E249" s="168">
        <f t="shared" si="36"/>
        <v>8.7100000000000007E-3</v>
      </c>
      <c r="F249" s="168">
        <f t="shared" si="37"/>
        <v>9.7699999999999992E-3</v>
      </c>
      <c r="G249" s="168">
        <f t="shared" si="38"/>
        <v>1.137E-2</v>
      </c>
      <c r="H249" s="168">
        <f t="shared" si="39"/>
        <v>1.311E-2</v>
      </c>
      <c r="I249" s="168">
        <f t="shared" si="43"/>
        <v>1.516E-2</v>
      </c>
      <c r="J249" s="168">
        <f t="shared" si="40"/>
        <v>1.7170000000000001E-2</v>
      </c>
      <c r="K249" s="168">
        <f t="shared" si="44"/>
        <v>1.1668571428571431E-2</v>
      </c>
      <c r="L249" s="169">
        <f t="shared" si="45"/>
        <v>1.0130224482202654</v>
      </c>
      <c r="M249" s="170">
        <f t="shared" si="46"/>
        <v>1.2938385159479475E-2</v>
      </c>
      <c r="O249" s="171" t="s">
        <v>1871</v>
      </c>
      <c r="P249" s="171" t="s">
        <v>1777</v>
      </c>
      <c r="Q249" s="171" t="s">
        <v>1864</v>
      </c>
      <c r="R249" s="171" t="s">
        <v>1432</v>
      </c>
      <c r="S249" s="171" t="s">
        <v>1457</v>
      </c>
      <c r="T249" s="171" t="s">
        <v>1307</v>
      </c>
      <c r="U249" s="171" t="s">
        <v>458</v>
      </c>
      <c r="V249" s="171" t="s">
        <v>527</v>
      </c>
    </row>
    <row r="250" spans="2:22" ht="17.399999999999999">
      <c r="B250" s="150">
        <f t="shared" si="47"/>
        <v>244</v>
      </c>
      <c r="C250" s="166" t="str">
        <f t="shared" si="48"/>
        <v>2021/01/11</v>
      </c>
      <c r="D250" s="167">
        <f t="shared" si="42"/>
        <v>6.3299999999999997E-3</v>
      </c>
      <c r="E250" s="168">
        <f t="shared" si="36"/>
        <v>8.6499999999999997E-3</v>
      </c>
      <c r="F250" s="168">
        <f t="shared" si="37"/>
        <v>9.6499999999999989E-3</v>
      </c>
      <c r="G250" s="168">
        <f t="shared" si="38"/>
        <v>1.1270000000000001E-2</v>
      </c>
      <c r="H250" s="168">
        <f t="shared" si="39"/>
        <v>1.295E-2</v>
      </c>
      <c r="I250" s="168">
        <f t="shared" si="43"/>
        <v>1.4930000000000001E-2</v>
      </c>
      <c r="J250" s="168">
        <f t="shared" si="40"/>
        <v>1.685E-2</v>
      </c>
      <c r="K250" s="168">
        <f t="shared" si="44"/>
        <v>1.151857142857143E-2</v>
      </c>
      <c r="L250" s="169">
        <f>K250/K251</f>
        <v>0.98461350592257924</v>
      </c>
      <c r="M250" s="170">
        <f>LN(L250)</f>
        <v>-1.5506094585166044E-2</v>
      </c>
      <c r="O250" s="171" t="s">
        <v>1872</v>
      </c>
      <c r="P250" s="171" t="s">
        <v>1453</v>
      </c>
      <c r="Q250" s="171" t="s">
        <v>1506</v>
      </c>
      <c r="R250" s="171" t="s">
        <v>1423</v>
      </c>
      <c r="S250" s="171" t="s">
        <v>1348</v>
      </c>
      <c r="T250" s="171" t="s">
        <v>1306</v>
      </c>
      <c r="U250" s="171" t="s">
        <v>1278</v>
      </c>
      <c r="V250" s="171" t="s">
        <v>623</v>
      </c>
    </row>
    <row r="251" spans="2:22" ht="17.399999999999999">
      <c r="B251" s="150">
        <f t="shared" si="47"/>
        <v>245</v>
      </c>
      <c r="C251" s="166" t="str">
        <f t="shared" si="48"/>
        <v>2021/01/08</v>
      </c>
      <c r="D251" s="167">
        <f t="shared" si="42"/>
        <v>6.3299999999999997E-3</v>
      </c>
      <c r="E251" s="168">
        <f t="shared" si="36"/>
        <v>8.6999999999999994E-3</v>
      </c>
      <c r="F251" s="168">
        <f t="shared" si="37"/>
        <v>9.7699999999999992E-3</v>
      </c>
      <c r="G251" s="168">
        <f t="shared" si="38"/>
        <v>1.145E-2</v>
      </c>
      <c r="H251" s="168">
        <f t="shared" si="39"/>
        <v>1.321E-2</v>
      </c>
      <c r="I251" s="168">
        <f t="shared" si="43"/>
        <v>1.5229999999999999E-2</v>
      </c>
      <c r="J251" s="168">
        <f t="shared" si="40"/>
        <v>1.72E-2</v>
      </c>
      <c r="K251" s="168">
        <f t="shared" si="44"/>
        <v>1.1698571428571428E-2</v>
      </c>
      <c r="L251" s="169">
        <f>K251/K252</f>
        <v>1.0012226433549334</v>
      </c>
      <c r="M251" s="170">
        <f>LN(L251)</f>
        <v>1.2218965352141658E-3</v>
      </c>
      <c r="O251" s="171" t="s">
        <v>1873</v>
      </c>
      <c r="P251" s="171" t="s">
        <v>1453</v>
      </c>
      <c r="Q251" s="171" t="s">
        <v>1431</v>
      </c>
      <c r="R251" s="171" t="s">
        <v>1432</v>
      </c>
      <c r="S251" s="171" t="s">
        <v>1325</v>
      </c>
      <c r="T251" s="171" t="s">
        <v>1379</v>
      </c>
      <c r="U251" s="171" t="s">
        <v>462</v>
      </c>
      <c r="V251" s="171" t="s">
        <v>537</v>
      </c>
    </row>
    <row r="252" spans="2:22" ht="17.399999999999999">
      <c r="B252" s="150">
        <f t="shared" si="47"/>
        <v>246</v>
      </c>
      <c r="C252" s="166" t="str">
        <f t="shared" si="48"/>
        <v>2021/01/07</v>
      </c>
      <c r="D252" s="167">
        <f t="shared" si="42"/>
        <v>6.3600000000000002E-3</v>
      </c>
      <c r="E252" s="168">
        <f t="shared" si="36"/>
        <v>8.6499999999999997E-3</v>
      </c>
      <c r="F252" s="168">
        <f t="shared" si="37"/>
        <v>9.7000000000000003E-3</v>
      </c>
      <c r="G252" s="168">
        <f t="shared" si="38"/>
        <v>1.1430000000000001E-2</v>
      </c>
      <c r="H252" s="168">
        <f t="shared" si="39"/>
        <v>1.3220000000000001E-2</v>
      </c>
      <c r="I252" s="168">
        <f t="shared" si="43"/>
        <v>1.5229999999999999E-2</v>
      </c>
      <c r="J252" s="168">
        <f t="shared" si="40"/>
        <v>1.72E-2</v>
      </c>
      <c r="K252" s="168">
        <f t="shared" si="44"/>
        <v>1.1684285714285715E-2</v>
      </c>
      <c r="L252" s="169">
        <f>K252/K253</f>
        <v>1.0007341245564665</v>
      </c>
      <c r="M252" s="170">
        <f>LN(L252)</f>
        <v>7.3385521884446355E-4</v>
      </c>
      <c r="O252" s="171" t="s">
        <v>1874</v>
      </c>
      <c r="P252" s="171" t="s">
        <v>1407</v>
      </c>
      <c r="Q252" s="171" t="s">
        <v>1506</v>
      </c>
      <c r="R252" s="171" t="s">
        <v>1402</v>
      </c>
      <c r="S252" s="171" t="s">
        <v>1875</v>
      </c>
      <c r="T252" s="171" t="s">
        <v>359</v>
      </c>
      <c r="U252" s="171" t="s">
        <v>462</v>
      </c>
      <c r="V252" s="171" t="s">
        <v>537</v>
      </c>
    </row>
    <row r="253" spans="2:22" ht="17.399999999999999">
      <c r="B253" s="150">
        <f t="shared" si="47"/>
        <v>247</v>
      </c>
      <c r="C253" s="166" t="str">
        <f t="shared" si="48"/>
        <v>2021/01/06</v>
      </c>
      <c r="D253" s="167">
        <f t="shared" si="42"/>
        <v>6.3600000000000002E-3</v>
      </c>
      <c r="E253" s="168">
        <f t="shared" si="36"/>
        <v>8.5699999999999995E-3</v>
      </c>
      <c r="F253" s="168">
        <f t="shared" si="37"/>
        <v>9.5999999999999992E-3</v>
      </c>
      <c r="G253" s="168">
        <f t="shared" si="38"/>
        <v>1.137E-2</v>
      </c>
      <c r="H253" s="168">
        <f t="shared" si="39"/>
        <v>1.3220000000000001E-2</v>
      </c>
      <c r="I253" s="168">
        <f t="shared" si="43"/>
        <v>1.529E-2</v>
      </c>
      <c r="J253" s="168">
        <f t="shared" si="40"/>
        <v>1.7319999999999999E-2</v>
      </c>
      <c r="K253" s="168">
        <f t="shared" si="44"/>
        <v>1.1675714285714286E-2</v>
      </c>
      <c r="L253" s="169">
        <f t="shared" ref="L253:L255" si="49">K253/K254</f>
        <v>1.0181886134296747</v>
      </c>
      <c r="M253" s="170">
        <f t="shared" ref="M253:M255" si="50">LN(L253)</f>
        <v>1.8025179384552715E-2</v>
      </c>
      <c r="O253" s="171" t="s">
        <v>1876</v>
      </c>
      <c r="P253" s="171" t="s">
        <v>1407</v>
      </c>
      <c r="Q253" s="171" t="s">
        <v>1433</v>
      </c>
      <c r="R253" s="171" t="s">
        <v>1421</v>
      </c>
      <c r="S253" s="171" t="s">
        <v>1457</v>
      </c>
      <c r="T253" s="171" t="s">
        <v>359</v>
      </c>
      <c r="U253" s="171" t="s">
        <v>461</v>
      </c>
      <c r="V253" s="171" t="s">
        <v>521</v>
      </c>
    </row>
    <row r="254" spans="2:22" ht="17.399999999999999">
      <c r="B254" s="150">
        <f t="shared" si="47"/>
        <v>248</v>
      </c>
      <c r="C254" s="166" t="str">
        <f t="shared" si="48"/>
        <v>2021/01/05</v>
      </c>
      <c r="D254" s="167">
        <f t="shared" si="42"/>
        <v>6.3600000000000002E-3</v>
      </c>
      <c r="E254" s="168">
        <f t="shared" si="36"/>
        <v>8.4700000000000001E-3</v>
      </c>
      <c r="F254" s="168">
        <f t="shared" si="37"/>
        <v>9.3699999999999999E-3</v>
      </c>
      <c r="G254" s="168">
        <f t="shared" si="38"/>
        <v>1.1209999999999999E-2</v>
      </c>
      <c r="H254" s="168">
        <f t="shared" si="39"/>
        <v>1.295E-2</v>
      </c>
      <c r="I254" s="168">
        <f t="shared" si="43"/>
        <v>1.4959999999999999E-2</v>
      </c>
      <c r="J254" s="168">
        <f t="shared" si="40"/>
        <v>1.695E-2</v>
      </c>
      <c r="K254" s="168">
        <f t="shared" si="44"/>
        <v>1.1467142857142858E-2</v>
      </c>
      <c r="L254" s="169">
        <f t="shared" si="49"/>
        <v>0.97771010962241167</v>
      </c>
      <c r="M254" s="170">
        <f t="shared" si="50"/>
        <v>-2.2542064314897074E-2</v>
      </c>
      <c r="O254" s="171" t="s">
        <v>1877</v>
      </c>
      <c r="P254" s="171" t="s">
        <v>1407</v>
      </c>
      <c r="Q254" s="171" t="s">
        <v>1437</v>
      </c>
      <c r="R254" s="171" t="s">
        <v>1493</v>
      </c>
      <c r="S254" s="171" t="s">
        <v>1335</v>
      </c>
      <c r="T254" s="171" t="s">
        <v>1306</v>
      </c>
      <c r="U254" s="171" t="s">
        <v>437</v>
      </c>
      <c r="V254" s="171" t="s">
        <v>640</v>
      </c>
    </row>
    <row r="255" spans="2:22" ht="17.399999999999999">
      <c r="B255" s="150">
        <f t="shared" si="47"/>
        <v>249</v>
      </c>
      <c r="C255" s="166" t="str">
        <f t="shared" si="48"/>
        <v>2021/01/04</v>
      </c>
      <c r="D255" s="167">
        <f t="shared" si="42"/>
        <v>6.5100000000000002E-3</v>
      </c>
      <c r="E255" s="168">
        <f t="shared" si="36"/>
        <v>8.6499999999999997E-3</v>
      </c>
      <c r="F255" s="168">
        <f t="shared" si="37"/>
        <v>9.5499999999999995E-3</v>
      </c>
      <c r="G255" s="168">
        <f t="shared" si="38"/>
        <v>1.153E-2</v>
      </c>
      <c r="H255" s="168">
        <f t="shared" si="39"/>
        <v>1.325E-2</v>
      </c>
      <c r="I255" s="168">
        <f t="shared" si="43"/>
        <v>1.529E-2</v>
      </c>
      <c r="J255" s="168">
        <f t="shared" si="40"/>
        <v>1.7319999999999999E-2</v>
      </c>
      <c r="K255" s="168">
        <f t="shared" si="44"/>
        <v>1.172857142857143E-2</v>
      </c>
      <c r="L255" s="169" t="e">
        <f t="shared" si="49"/>
        <v>#DIV/0!</v>
      </c>
      <c r="M255" s="170" t="e">
        <f t="shared" si="50"/>
        <v>#DIV/0!</v>
      </c>
      <c r="O255" s="171" t="s">
        <v>1878</v>
      </c>
      <c r="P255" s="171" t="s">
        <v>1879</v>
      </c>
      <c r="Q255" s="171" t="s">
        <v>1506</v>
      </c>
      <c r="R255" s="171" t="s">
        <v>1450</v>
      </c>
      <c r="S255" s="171" t="s">
        <v>1523</v>
      </c>
      <c r="T255" s="171" t="s">
        <v>1277</v>
      </c>
      <c r="U255" s="171" t="s">
        <v>461</v>
      </c>
      <c r="V255" s="171" t="s">
        <v>521</v>
      </c>
    </row>
    <row r="256" spans="2:22" ht="10.8">
      <c r="C256" s="166"/>
      <c r="D256" s="167"/>
      <c r="E256" s="168"/>
      <c r="F256" s="168"/>
      <c r="G256" s="168"/>
      <c r="H256" s="168"/>
      <c r="I256" s="168"/>
      <c r="J256" s="168"/>
      <c r="K256" s="168"/>
      <c r="L256" s="169"/>
      <c r="M256" s="170"/>
    </row>
  </sheetData>
  <mergeCells count="2">
    <mergeCell ref="O4:O6"/>
    <mergeCell ref="C4:C6"/>
  </mergeCells>
  <phoneticPr fontId="3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8A070-13E8-435F-A393-7D01BF702CD0}">
  <sheetPr codeName="Sheet6"/>
  <dimension ref="B1:CF70"/>
  <sheetViews>
    <sheetView showGridLines="0" zoomScale="85" zoomScaleNormal="85" workbookViewId="0"/>
  </sheetViews>
  <sheetFormatPr defaultColWidth="14.3984375" defaultRowHeight="17.399999999999999"/>
  <cols>
    <col min="1" max="1" width="2.69921875" style="124" customWidth="1"/>
    <col min="2" max="16384" width="14.3984375" style="124"/>
  </cols>
  <sheetData>
    <row r="1" spans="2:22" ht="18" customHeight="1">
      <c r="B1" s="123" t="s">
        <v>825</v>
      </c>
      <c r="C1" s="123" t="s">
        <v>2038</v>
      </c>
      <c r="D1" s="123" t="s">
        <v>2039</v>
      </c>
      <c r="E1" s="123" t="s">
        <v>5</v>
      </c>
      <c r="F1" s="123" t="s">
        <v>6</v>
      </c>
      <c r="G1" s="123" t="s">
        <v>7</v>
      </c>
      <c r="H1" s="123" t="s">
        <v>1</v>
      </c>
      <c r="I1" s="123" t="s">
        <v>2040</v>
      </c>
      <c r="J1" s="123" t="s">
        <v>250</v>
      </c>
      <c r="K1" s="123" t="s">
        <v>2041</v>
      </c>
      <c r="L1" s="123" t="s">
        <v>2</v>
      </c>
      <c r="M1" s="123" t="s">
        <v>251</v>
      </c>
      <c r="N1" s="123" t="s">
        <v>3</v>
      </c>
      <c r="O1" s="123" t="s">
        <v>2042</v>
      </c>
      <c r="P1" s="123" t="s">
        <v>4</v>
      </c>
      <c r="Q1" s="123" t="s">
        <v>2043</v>
      </c>
      <c r="R1" s="123" t="s">
        <v>8</v>
      </c>
      <c r="S1" s="123" t="s">
        <v>2044</v>
      </c>
      <c r="T1" s="123" t="s">
        <v>2045</v>
      </c>
      <c r="V1" s="125">
        <v>44926</v>
      </c>
    </row>
    <row r="2" spans="2:22">
      <c r="B2" s="126"/>
      <c r="C2" s="127" t="s">
        <v>2046</v>
      </c>
      <c r="D2" s="128" t="s">
        <v>2047</v>
      </c>
      <c r="E2" s="129">
        <v>3.6749999999999998</v>
      </c>
      <c r="F2" s="129">
        <v>3.7349999999999999</v>
      </c>
      <c r="G2" s="129">
        <v>3.79</v>
      </c>
      <c r="H2" s="129">
        <v>3.7549999999999999</v>
      </c>
      <c r="I2" s="129">
        <v>3.7549999999999999</v>
      </c>
      <c r="J2" s="129">
        <v>3.81</v>
      </c>
      <c r="K2" s="129">
        <v>3.7650000000000001</v>
      </c>
      <c r="L2" s="129">
        <v>3.7269999999999999</v>
      </c>
      <c r="M2" s="129">
        <v>3.7949999999999999</v>
      </c>
      <c r="N2" s="129">
        <v>3.74</v>
      </c>
      <c r="O2" s="129">
        <v>3.79</v>
      </c>
      <c r="P2" s="129">
        <v>3.7349999999999999</v>
      </c>
      <c r="Q2" s="129">
        <v>3.7349999999999999</v>
      </c>
      <c r="R2" s="129">
        <v>3.68</v>
      </c>
      <c r="S2" s="129">
        <v>3.6850000000000001</v>
      </c>
      <c r="T2" s="129">
        <v>3.69</v>
      </c>
    </row>
    <row r="3" spans="2:22" ht="13.5" customHeight="1">
      <c r="B3" s="126" t="s">
        <v>2048</v>
      </c>
      <c r="C3" s="127" t="s">
        <v>2049</v>
      </c>
      <c r="D3" s="128" t="s">
        <v>2049</v>
      </c>
      <c r="E3" s="130">
        <v>3.4950000000000001</v>
      </c>
      <c r="F3" s="130">
        <v>3.4950000000000001</v>
      </c>
      <c r="G3" s="130">
        <v>3.6589999999999998</v>
      </c>
      <c r="H3" s="130">
        <v>3.6669999999999998</v>
      </c>
      <c r="I3" s="130">
        <v>3.6280000000000001</v>
      </c>
      <c r="J3" s="130">
        <v>3.6760000000000002</v>
      </c>
      <c r="K3" s="130">
        <v>3.7029999999999998</v>
      </c>
      <c r="L3" s="130">
        <v>3.7480000000000002</v>
      </c>
      <c r="M3" s="130">
        <v>3.778</v>
      </c>
      <c r="N3" s="130">
        <v>3.86</v>
      </c>
      <c r="O3" s="130">
        <v>3.7829999999999999</v>
      </c>
      <c r="P3" s="130">
        <v>3.8159999999999998</v>
      </c>
      <c r="Q3" s="130">
        <v>3.82</v>
      </c>
      <c r="R3" s="130">
        <v>3.8530000000000002</v>
      </c>
      <c r="S3" s="130" t="s">
        <v>0</v>
      </c>
      <c r="T3" s="130" t="s">
        <v>0</v>
      </c>
    </row>
    <row r="4" spans="2:22" ht="13.5" customHeight="1">
      <c r="B4" s="126"/>
      <c r="C4" s="127" t="s">
        <v>2050</v>
      </c>
      <c r="D4" s="128" t="s">
        <v>2050</v>
      </c>
      <c r="E4" s="131">
        <v>3.7149999999999999</v>
      </c>
      <c r="F4" s="131">
        <v>3.7759999999999998</v>
      </c>
      <c r="G4" s="131">
        <v>3.8919999999999999</v>
      </c>
      <c r="H4" s="131">
        <v>3.8889999999999998</v>
      </c>
      <c r="I4" s="131">
        <v>3.88</v>
      </c>
      <c r="J4" s="131">
        <v>3.9260000000000002</v>
      </c>
      <c r="K4" s="131">
        <v>3.9510000000000001</v>
      </c>
      <c r="L4" s="131">
        <v>3.968</v>
      </c>
      <c r="M4" s="131">
        <v>3.9990000000000001</v>
      </c>
      <c r="N4" s="131">
        <v>4.08</v>
      </c>
      <c r="O4" s="131" t="s">
        <v>0</v>
      </c>
      <c r="P4" s="131" t="s">
        <v>0</v>
      </c>
      <c r="Q4" s="131" t="s">
        <v>0</v>
      </c>
      <c r="R4" s="131" t="s">
        <v>0</v>
      </c>
      <c r="S4" s="131" t="s">
        <v>0</v>
      </c>
      <c r="T4" s="131" t="s">
        <v>0</v>
      </c>
    </row>
    <row r="5" spans="2:22" ht="13.5" customHeight="1">
      <c r="B5" s="126" t="s">
        <v>2051</v>
      </c>
      <c r="C5" s="127" t="s">
        <v>2052</v>
      </c>
      <c r="D5" s="128" t="s">
        <v>2053</v>
      </c>
      <c r="E5" s="130">
        <v>3.7909999999999999</v>
      </c>
      <c r="F5" s="130">
        <v>3.823</v>
      </c>
      <c r="G5" s="130">
        <v>3.98</v>
      </c>
      <c r="H5" s="130">
        <v>3.98</v>
      </c>
      <c r="I5" s="130">
        <v>3.93</v>
      </c>
      <c r="J5" s="130">
        <v>3.9729999999999999</v>
      </c>
      <c r="K5" s="130">
        <v>3.9969999999999999</v>
      </c>
      <c r="L5" s="130">
        <v>4.0369999999999999</v>
      </c>
      <c r="M5" s="130">
        <v>4.0830000000000002</v>
      </c>
      <c r="N5" s="130">
        <v>4.1369999999999996</v>
      </c>
      <c r="O5" s="130">
        <v>4.0720000000000001</v>
      </c>
      <c r="P5" s="130" t="s">
        <v>0</v>
      </c>
      <c r="Q5" s="130" t="s">
        <v>0</v>
      </c>
      <c r="R5" s="130" t="s">
        <v>0</v>
      </c>
      <c r="S5" s="130" t="s">
        <v>0</v>
      </c>
      <c r="T5" s="130" t="s">
        <v>0</v>
      </c>
    </row>
    <row r="6" spans="2:22" ht="13.5" customHeight="1">
      <c r="B6" s="126"/>
      <c r="C6" s="127" t="s">
        <v>2054</v>
      </c>
      <c r="D6" s="128" t="s">
        <v>2054</v>
      </c>
      <c r="E6" s="131">
        <v>3.7909999999999999</v>
      </c>
      <c r="F6" s="131">
        <v>3.823</v>
      </c>
      <c r="G6" s="131">
        <v>3.98</v>
      </c>
      <c r="H6" s="131">
        <v>3.98</v>
      </c>
      <c r="I6" s="131">
        <v>3.93</v>
      </c>
      <c r="J6" s="131">
        <v>3.9729999999999999</v>
      </c>
      <c r="K6" s="131">
        <v>3.9969999999999999</v>
      </c>
      <c r="L6" s="131">
        <v>4.0369999999999999</v>
      </c>
      <c r="M6" s="131">
        <v>4.0830000000000002</v>
      </c>
      <c r="N6" s="131">
        <v>4.1369999999999996</v>
      </c>
      <c r="O6" s="131">
        <v>4.0720000000000001</v>
      </c>
      <c r="P6" s="131">
        <v>4.0720000000000001</v>
      </c>
      <c r="Q6" s="131">
        <v>4.0519999999999996</v>
      </c>
      <c r="R6" s="131">
        <v>4.0810000000000004</v>
      </c>
      <c r="S6" s="131" t="s">
        <v>0</v>
      </c>
      <c r="T6" s="131" t="s">
        <v>0</v>
      </c>
    </row>
    <row r="7" spans="2:22" ht="13.5" customHeight="1">
      <c r="B7" s="126"/>
      <c r="C7" s="127"/>
      <c r="D7" s="128" t="s">
        <v>2055</v>
      </c>
      <c r="E7" s="130">
        <v>3.9870000000000001</v>
      </c>
      <c r="F7" s="130">
        <v>4.2990000000000004</v>
      </c>
      <c r="G7" s="130">
        <v>4.3250000000000002</v>
      </c>
      <c r="H7" s="130">
        <v>4.3369999999999997</v>
      </c>
      <c r="I7" s="130">
        <v>4.3600000000000003</v>
      </c>
      <c r="J7" s="130">
        <v>4.4080000000000004</v>
      </c>
      <c r="K7" s="130">
        <v>4.4390000000000001</v>
      </c>
      <c r="L7" s="130">
        <v>4.4800000000000004</v>
      </c>
      <c r="M7" s="130">
        <v>4.5359999999999996</v>
      </c>
      <c r="N7" s="130">
        <v>4.5659999999999998</v>
      </c>
      <c r="O7" s="130">
        <v>4.4820000000000002</v>
      </c>
      <c r="P7" s="130">
        <v>4.3410000000000002</v>
      </c>
      <c r="Q7" s="130">
        <v>4.34</v>
      </c>
      <c r="R7" s="130">
        <v>4.2990000000000004</v>
      </c>
      <c r="S7" s="130">
        <v>4.3639999999999999</v>
      </c>
      <c r="T7" s="130" t="s">
        <v>0</v>
      </c>
    </row>
    <row r="8" spans="2:22" ht="13.5" customHeight="1">
      <c r="B8" s="126"/>
      <c r="C8" s="127" t="s">
        <v>2056</v>
      </c>
      <c r="D8" s="128" t="s">
        <v>2057</v>
      </c>
      <c r="E8" s="131">
        <v>4.0410000000000004</v>
      </c>
      <c r="F8" s="131">
        <v>4.3840000000000003</v>
      </c>
      <c r="G8" s="131">
        <v>4.4420000000000002</v>
      </c>
      <c r="H8" s="131">
        <v>4.4640000000000004</v>
      </c>
      <c r="I8" s="131">
        <v>4.508</v>
      </c>
      <c r="J8" s="131">
        <v>4.5810000000000004</v>
      </c>
      <c r="K8" s="131">
        <v>4.617</v>
      </c>
      <c r="L8" s="131">
        <v>4.6559999999999997</v>
      </c>
      <c r="M8" s="131">
        <v>4.6980000000000004</v>
      </c>
      <c r="N8" s="131">
        <v>4.7279999999999998</v>
      </c>
      <c r="O8" s="131">
        <v>4.6440000000000001</v>
      </c>
      <c r="P8" s="131">
        <v>4.53</v>
      </c>
      <c r="Q8" s="131">
        <v>4.5350000000000001</v>
      </c>
      <c r="R8" s="131">
        <v>4.5220000000000002</v>
      </c>
      <c r="S8" s="131" t="s">
        <v>0</v>
      </c>
      <c r="T8" s="131" t="s">
        <v>0</v>
      </c>
    </row>
    <row r="9" spans="2:22" ht="13.5" customHeight="1">
      <c r="B9" s="126" t="s">
        <v>2058</v>
      </c>
      <c r="C9" s="127"/>
      <c r="D9" s="128" t="s">
        <v>2059</v>
      </c>
      <c r="E9" s="130">
        <v>4.1689999999999996</v>
      </c>
      <c r="F9" s="130">
        <v>4.5220000000000002</v>
      </c>
      <c r="G9" s="130">
        <v>4.6100000000000003</v>
      </c>
      <c r="H9" s="130">
        <v>4.6470000000000002</v>
      </c>
      <c r="I9" s="130">
        <v>4.68</v>
      </c>
      <c r="J9" s="130">
        <v>4.7359999999999998</v>
      </c>
      <c r="K9" s="130">
        <v>4.7679999999999998</v>
      </c>
      <c r="L9" s="130">
        <v>4.8120000000000003</v>
      </c>
      <c r="M9" s="130">
        <v>4.8440000000000003</v>
      </c>
      <c r="N9" s="130">
        <v>4.8609999999999998</v>
      </c>
      <c r="O9" s="130">
        <v>4.7789999999999999</v>
      </c>
      <c r="P9" s="130">
        <v>4.6790000000000003</v>
      </c>
      <c r="Q9" s="130">
        <v>4.694</v>
      </c>
      <c r="R9" s="130">
        <v>4.6859999999999999</v>
      </c>
      <c r="S9" s="130" t="s">
        <v>0</v>
      </c>
      <c r="T9" s="130" t="s">
        <v>0</v>
      </c>
    </row>
    <row r="10" spans="2:22" ht="13.5" customHeight="1">
      <c r="B10" s="126"/>
      <c r="C10" s="127"/>
      <c r="D10" s="128" t="s">
        <v>2060</v>
      </c>
      <c r="E10" s="131">
        <v>4.2889999999999997</v>
      </c>
      <c r="F10" s="131">
        <v>4.6349999999999998</v>
      </c>
      <c r="G10" s="131">
        <v>4.7220000000000004</v>
      </c>
      <c r="H10" s="131">
        <v>4.7590000000000003</v>
      </c>
      <c r="I10" s="131">
        <v>4.8150000000000004</v>
      </c>
      <c r="J10" s="131">
        <v>4.8769999999999998</v>
      </c>
      <c r="K10" s="131">
        <v>4.9109999999999996</v>
      </c>
      <c r="L10" s="131">
        <v>4.9550000000000001</v>
      </c>
      <c r="M10" s="131">
        <v>4.9770000000000003</v>
      </c>
      <c r="N10" s="131">
        <v>4.992</v>
      </c>
      <c r="O10" s="131">
        <v>4.8959999999999999</v>
      </c>
      <c r="P10" s="131">
        <v>4.7990000000000004</v>
      </c>
      <c r="Q10" s="131">
        <v>4.8079999999999998</v>
      </c>
      <c r="R10" s="131">
        <v>4.8079999999999998</v>
      </c>
      <c r="S10" s="131" t="s">
        <v>0</v>
      </c>
      <c r="T10" s="131" t="s">
        <v>0</v>
      </c>
    </row>
    <row r="11" spans="2:22" ht="13.5" customHeight="1">
      <c r="B11" s="126"/>
      <c r="C11" s="127" t="s">
        <v>2061</v>
      </c>
      <c r="D11" s="128" t="s">
        <v>2061</v>
      </c>
      <c r="E11" s="130">
        <v>3.7970000000000002</v>
      </c>
      <c r="F11" s="130">
        <v>4.08</v>
      </c>
      <c r="G11" s="130">
        <v>4.08</v>
      </c>
      <c r="H11" s="130">
        <v>4.085</v>
      </c>
      <c r="I11" s="130">
        <v>4.1050000000000004</v>
      </c>
      <c r="J11" s="130">
        <v>4.1310000000000002</v>
      </c>
      <c r="K11" s="130">
        <v>4.1870000000000003</v>
      </c>
      <c r="L11" s="130">
        <v>4.2469999999999999</v>
      </c>
      <c r="M11" s="130">
        <v>4.3120000000000003</v>
      </c>
      <c r="N11" s="130">
        <v>4.3840000000000003</v>
      </c>
      <c r="O11" s="130">
        <v>4.4279999999999999</v>
      </c>
      <c r="P11" s="130">
        <v>4.319</v>
      </c>
      <c r="Q11" s="130">
        <v>4.3250000000000002</v>
      </c>
      <c r="R11" s="130">
        <v>4.2830000000000004</v>
      </c>
      <c r="S11" s="130" t="s">
        <v>0</v>
      </c>
      <c r="T11" s="130" t="s">
        <v>0</v>
      </c>
    </row>
    <row r="12" spans="2:22" ht="13.5" customHeight="1">
      <c r="B12" s="126"/>
      <c r="C12" s="127" t="s">
        <v>9</v>
      </c>
      <c r="D12" s="128" t="s">
        <v>9</v>
      </c>
      <c r="E12" s="131">
        <v>3.98</v>
      </c>
      <c r="F12" s="131">
        <v>4.3360000000000003</v>
      </c>
      <c r="G12" s="131">
        <v>4.4189999999999996</v>
      </c>
      <c r="H12" s="131">
        <v>4.4409999999999998</v>
      </c>
      <c r="I12" s="131">
        <v>4.4859999999999998</v>
      </c>
      <c r="J12" s="131">
        <v>4.548</v>
      </c>
      <c r="K12" s="131">
        <v>4.5810000000000004</v>
      </c>
      <c r="L12" s="131">
        <v>4.6289999999999996</v>
      </c>
      <c r="M12" s="131">
        <v>4.6639999999999997</v>
      </c>
      <c r="N12" s="131">
        <v>4.7130000000000001</v>
      </c>
      <c r="O12" s="131">
        <v>4.5970000000000004</v>
      </c>
      <c r="P12" s="131">
        <v>4.4610000000000003</v>
      </c>
      <c r="Q12" s="131">
        <v>4.4409999999999998</v>
      </c>
      <c r="R12" s="131">
        <v>4.4059999999999997</v>
      </c>
      <c r="S12" s="131">
        <v>4.4710000000000001</v>
      </c>
      <c r="T12" s="131" t="s">
        <v>0</v>
      </c>
    </row>
    <row r="13" spans="2:22" ht="13.5" customHeight="1">
      <c r="B13" s="126" t="s">
        <v>2062</v>
      </c>
      <c r="C13" s="127" t="s">
        <v>2062</v>
      </c>
      <c r="D13" s="128" t="s">
        <v>2062</v>
      </c>
      <c r="E13" s="130">
        <v>3.53</v>
      </c>
      <c r="F13" s="130">
        <v>3.71</v>
      </c>
      <c r="G13" s="130">
        <v>3.72</v>
      </c>
      <c r="H13" s="130">
        <v>3.7349999999999999</v>
      </c>
      <c r="I13" s="130">
        <v>3.7749999999999999</v>
      </c>
      <c r="J13" s="130">
        <v>3.8</v>
      </c>
      <c r="K13" s="130">
        <v>3.85</v>
      </c>
      <c r="L13" s="130">
        <v>3.887</v>
      </c>
      <c r="M13" s="130" t="s">
        <v>0</v>
      </c>
      <c r="N13" s="130" t="s">
        <v>0</v>
      </c>
      <c r="O13" s="130" t="s">
        <v>0</v>
      </c>
      <c r="P13" s="130" t="s">
        <v>0</v>
      </c>
      <c r="Q13" s="130" t="s">
        <v>0</v>
      </c>
      <c r="R13" s="130" t="s">
        <v>0</v>
      </c>
      <c r="S13" s="130" t="s">
        <v>0</v>
      </c>
      <c r="T13" s="130" t="s">
        <v>0</v>
      </c>
    </row>
    <row r="14" spans="2:22" ht="13.5" customHeight="1">
      <c r="B14" s="126"/>
      <c r="C14" s="127"/>
      <c r="D14" s="128" t="s">
        <v>2063</v>
      </c>
      <c r="E14" s="131">
        <v>3.887</v>
      </c>
      <c r="F14" s="131">
        <v>4.1109999999999998</v>
      </c>
      <c r="G14" s="131">
        <v>4.1130000000000004</v>
      </c>
      <c r="H14" s="131">
        <v>4.1180000000000003</v>
      </c>
      <c r="I14" s="131">
        <v>4.1420000000000003</v>
      </c>
      <c r="J14" s="131">
        <v>4.202</v>
      </c>
      <c r="K14" s="131">
        <v>4.3129999999999997</v>
      </c>
      <c r="L14" s="131">
        <v>4.367</v>
      </c>
      <c r="M14" s="131">
        <v>4.5090000000000003</v>
      </c>
      <c r="N14" s="131">
        <v>4.5839999999999996</v>
      </c>
      <c r="O14" s="131">
        <v>4.633</v>
      </c>
      <c r="P14" s="131">
        <v>4.5369999999999999</v>
      </c>
      <c r="Q14" s="131">
        <v>4.4850000000000003</v>
      </c>
      <c r="R14" s="131">
        <v>4.45</v>
      </c>
      <c r="S14" s="131" t="s">
        <v>0</v>
      </c>
      <c r="T14" s="131" t="s">
        <v>0</v>
      </c>
    </row>
    <row r="15" spans="2:22" ht="13.5" customHeight="1">
      <c r="B15" s="126"/>
      <c r="C15" s="127"/>
      <c r="D15" s="128" t="s">
        <v>2064</v>
      </c>
      <c r="E15" s="130">
        <v>3.887</v>
      </c>
      <c r="F15" s="130">
        <v>4.1109999999999998</v>
      </c>
      <c r="G15" s="130">
        <v>4.1130000000000004</v>
      </c>
      <c r="H15" s="130">
        <v>4.1180000000000003</v>
      </c>
      <c r="I15" s="130">
        <v>4.1420000000000003</v>
      </c>
      <c r="J15" s="130">
        <v>4.202</v>
      </c>
      <c r="K15" s="130">
        <v>4.3129999999999997</v>
      </c>
      <c r="L15" s="130">
        <v>4.367</v>
      </c>
      <c r="M15" s="130">
        <v>4.5090000000000003</v>
      </c>
      <c r="N15" s="130">
        <v>4.5990000000000002</v>
      </c>
      <c r="O15" s="130">
        <v>4.6580000000000004</v>
      </c>
      <c r="P15" s="130">
        <v>4.5629999999999997</v>
      </c>
      <c r="Q15" s="130">
        <v>4.5110000000000001</v>
      </c>
      <c r="R15" s="130">
        <v>4.4800000000000004</v>
      </c>
      <c r="S15" s="130" t="s">
        <v>0</v>
      </c>
      <c r="T15" s="130" t="s">
        <v>0</v>
      </c>
    </row>
    <row r="16" spans="2:22" ht="13.5" customHeight="1">
      <c r="B16" s="126"/>
      <c r="C16" s="127"/>
      <c r="D16" s="128" t="s">
        <v>2065</v>
      </c>
      <c r="E16" s="131">
        <v>4.0430000000000001</v>
      </c>
      <c r="F16" s="131">
        <v>4.3310000000000004</v>
      </c>
      <c r="G16" s="131">
        <v>4.3330000000000002</v>
      </c>
      <c r="H16" s="131">
        <v>4.3380000000000001</v>
      </c>
      <c r="I16" s="131">
        <v>4.3689999999999998</v>
      </c>
      <c r="J16" s="131">
        <v>4.42</v>
      </c>
      <c r="K16" s="131">
        <v>4.492</v>
      </c>
      <c r="L16" s="131">
        <v>4.5640000000000001</v>
      </c>
      <c r="M16" s="131">
        <v>4.6449999999999996</v>
      </c>
      <c r="N16" s="131">
        <v>4.6970000000000001</v>
      </c>
      <c r="O16" s="131">
        <v>4.7149999999999999</v>
      </c>
      <c r="P16" s="131">
        <v>4.6230000000000002</v>
      </c>
      <c r="Q16" s="131">
        <v>4.5679999999999996</v>
      </c>
      <c r="R16" s="131">
        <v>4.5389999999999997</v>
      </c>
      <c r="S16" s="131" t="s">
        <v>0</v>
      </c>
      <c r="T16" s="131" t="s">
        <v>0</v>
      </c>
    </row>
    <row r="17" spans="2:24">
      <c r="B17" s="126"/>
      <c r="C17" s="127"/>
      <c r="D17" s="128" t="s">
        <v>2066</v>
      </c>
      <c r="E17" s="130">
        <v>4.0869999999999997</v>
      </c>
      <c r="F17" s="130">
        <v>4.3710000000000004</v>
      </c>
      <c r="G17" s="130">
        <v>4.4009999999999998</v>
      </c>
      <c r="H17" s="130">
        <v>4.4119999999999999</v>
      </c>
      <c r="I17" s="130">
        <v>4.4420000000000002</v>
      </c>
      <c r="J17" s="130">
        <v>4.5</v>
      </c>
      <c r="K17" s="130">
        <v>4.5720000000000001</v>
      </c>
      <c r="L17" s="130">
        <v>4.6449999999999996</v>
      </c>
      <c r="M17" s="130">
        <v>4.7249999999999996</v>
      </c>
      <c r="N17" s="130">
        <v>4.7770000000000001</v>
      </c>
      <c r="O17" s="130">
        <v>4.7880000000000003</v>
      </c>
      <c r="P17" s="130">
        <v>4.6989999999999998</v>
      </c>
      <c r="Q17" s="130">
        <v>4.7439999999999998</v>
      </c>
      <c r="R17" s="130">
        <v>4.7539999999999996</v>
      </c>
      <c r="S17" s="130" t="s">
        <v>0</v>
      </c>
      <c r="T17" s="130" t="s">
        <v>0</v>
      </c>
      <c r="U17" s="123"/>
      <c r="V17" s="123"/>
      <c r="W17" s="123"/>
      <c r="X17" s="123"/>
    </row>
    <row r="18" spans="2:24">
      <c r="B18" s="126" t="s">
        <v>2067</v>
      </c>
      <c r="C18" s="127" t="s">
        <v>2068</v>
      </c>
      <c r="D18" s="128" t="s">
        <v>2069</v>
      </c>
      <c r="E18" s="131">
        <v>4.2489999999999997</v>
      </c>
      <c r="F18" s="131">
        <v>4.5449999999999999</v>
      </c>
      <c r="G18" s="131">
        <v>4.5869999999999997</v>
      </c>
      <c r="H18" s="131">
        <v>4.5970000000000004</v>
      </c>
      <c r="I18" s="131">
        <v>4.6390000000000002</v>
      </c>
      <c r="J18" s="131">
        <v>4.726</v>
      </c>
      <c r="K18" s="131">
        <v>4.8310000000000004</v>
      </c>
      <c r="L18" s="131">
        <v>4.9029999999999996</v>
      </c>
      <c r="M18" s="131">
        <v>4.9880000000000004</v>
      </c>
      <c r="N18" s="131">
        <v>5.04</v>
      </c>
      <c r="O18" s="131">
        <v>5.0830000000000002</v>
      </c>
      <c r="P18" s="131">
        <v>5.0620000000000003</v>
      </c>
      <c r="Q18" s="131">
        <v>5.0940000000000003</v>
      </c>
      <c r="R18" s="131">
        <v>5.1020000000000003</v>
      </c>
      <c r="S18" s="131" t="s">
        <v>0</v>
      </c>
      <c r="T18" s="131" t="s">
        <v>0</v>
      </c>
      <c r="U18" s="132"/>
      <c r="V18" s="132"/>
    </row>
    <row r="19" spans="2:24">
      <c r="B19" s="126"/>
      <c r="C19" s="127"/>
      <c r="D19" s="128" t="s">
        <v>2070</v>
      </c>
      <c r="E19" s="130">
        <v>4.4000000000000004</v>
      </c>
      <c r="F19" s="130">
        <v>4.7629999999999999</v>
      </c>
      <c r="G19" s="130">
        <v>4.8250000000000002</v>
      </c>
      <c r="H19" s="130">
        <v>4.8470000000000004</v>
      </c>
      <c r="I19" s="130">
        <v>4.899</v>
      </c>
      <c r="J19" s="130">
        <v>4.984</v>
      </c>
      <c r="K19" s="130">
        <v>5.069</v>
      </c>
      <c r="L19" s="130">
        <v>5.141</v>
      </c>
      <c r="M19" s="130">
        <v>5.2220000000000004</v>
      </c>
      <c r="N19" s="130">
        <v>5.274</v>
      </c>
      <c r="O19" s="130">
        <v>5.3280000000000003</v>
      </c>
      <c r="P19" s="130">
        <v>5.3319999999999999</v>
      </c>
      <c r="Q19" s="130">
        <v>5.3550000000000004</v>
      </c>
      <c r="R19" s="130">
        <v>5.3570000000000002</v>
      </c>
      <c r="S19" s="130" t="s">
        <v>0</v>
      </c>
      <c r="T19" s="130" t="s">
        <v>0</v>
      </c>
    </row>
    <row r="20" spans="2:24">
      <c r="B20" s="126"/>
      <c r="C20" s="127"/>
      <c r="D20" s="128" t="s">
        <v>2071</v>
      </c>
      <c r="E20" s="131">
        <v>4.4950000000000001</v>
      </c>
      <c r="F20" s="131">
        <v>4.8479999999999999</v>
      </c>
      <c r="G20" s="131">
        <v>4.9169999999999998</v>
      </c>
      <c r="H20" s="131">
        <v>4.9470000000000001</v>
      </c>
      <c r="I20" s="131">
        <v>5.008</v>
      </c>
      <c r="J20" s="131">
        <v>5.093</v>
      </c>
      <c r="K20" s="131">
        <v>5.181</v>
      </c>
      <c r="L20" s="131">
        <v>5.2530000000000001</v>
      </c>
      <c r="M20" s="131">
        <v>5.3369999999999997</v>
      </c>
      <c r="N20" s="131">
        <v>5.399</v>
      </c>
      <c r="O20" s="131">
        <v>5.4809999999999999</v>
      </c>
      <c r="P20" s="131">
        <v>5.5369999999999999</v>
      </c>
      <c r="Q20" s="131">
        <v>5.5540000000000003</v>
      </c>
      <c r="R20" s="131">
        <v>5.5620000000000003</v>
      </c>
      <c r="S20" s="131" t="s">
        <v>0</v>
      </c>
      <c r="T20" s="131" t="s">
        <v>0</v>
      </c>
    </row>
    <row r="21" spans="2:24">
      <c r="B21" s="126"/>
      <c r="C21" s="127"/>
      <c r="D21" s="128" t="s">
        <v>2072</v>
      </c>
      <c r="E21" s="130">
        <v>4.5839999999999996</v>
      </c>
      <c r="F21" s="130">
        <v>4.9279999999999999</v>
      </c>
      <c r="G21" s="130">
        <v>4.9969999999999999</v>
      </c>
      <c r="H21" s="130">
        <v>5.0369999999999999</v>
      </c>
      <c r="I21" s="130">
        <v>5.1020000000000003</v>
      </c>
      <c r="J21" s="130">
        <v>5.1929999999999996</v>
      </c>
      <c r="K21" s="130">
        <v>5.2750000000000004</v>
      </c>
      <c r="L21" s="130">
        <v>5.3490000000000002</v>
      </c>
      <c r="M21" s="130">
        <v>5.4320000000000004</v>
      </c>
      <c r="N21" s="130">
        <v>5.51</v>
      </c>
      <c r="O21" s="130">
        <v>5.6139999999999999</v>
      </c>
      <c r="P21" s="130">
        <v>5.6870000000000003</v>
      </c>
      <c r="Q21" s="130">
        <v>5.702</v>
      </c>
      <c r="R21" s="130">
        <v>5.702</v>
      </c>
      <c r="S21" s="130" t="s">
        <v>0</v>
      </c>
      <c r="T21" s="130" t="s">
        <v>0</v>
      </c>
    </row>
    <row r="22" spans="2:24">
      <c r="B22" s="126"/>
      <c r="C22" s="127"/>
      <c r="D22" s="128" t="s">
        <v>2073</v>
      </c>
      <c r="E22" s="131">
        <v>4.665</v>
      </c>
      <c r="F22" s="131">
        <v>5.0179999999999998</v>
      </c>
      <c r="G22" s="131">
        <v>5.0869999999999997</v>
      </c>
      <c r="H22" s="131">
        <v>5.117</v>
      </c>
      <c r="I22" s="131">
        <v>5.1779999999999999</v>
      </c>
      <c r="J22" s="131">
        <v>5.2830000000000004</v>
      </c>
      <c r="K22" s="131">
        <v>5.3710000000000004</v>
      </c>
      <c r="L22" s="131">
        <v>5.4429999999999996</v>
      </c>
      <c r="M22" s="131">
        <v>5.5309999999999997</v>
      </c>
      <c r="N22" s="131">
        <v>5.6289999999999996</v>
      </c>
      <c r="O22" s="131">
        <v>5.734</v>
      </c>
      <c r="P22" s="131">
        <v>5.8289999999999997</v>
      </c>
      <c r="Q22" s="131">
        <v>5.8470000000000004</v>
      </c>
      <c r="R22" s="131">
        <v>5.8520000000000003</v>
      </c>
      <c r="S22" s="131" t="s">
        <v>0</v>
      </c>
      <c r="T22" s="131" t="s">
        <v>0</v>
      </c>
    </row>
    <row r="23" spans="2:24">
      <c r="B23" s="126"/>
      <c r="C23" s="127"/>
      <c r="D23" s="128" t="s">
        <v>2074</v>
      </c>
      <c r="E23" s="130">
        <v>4.6319999999999997</v>
      </c>
      <c r="F23" s="130">
        <v>4.9939999999999998</v>
      </c>
      <c r="G23" s="130">
        <v>5.2370000000000001</v>
      </c>
      <c r="H23" s="130">
        <v>5.3049999999999997</v>
      </c>
      <c r="I23" s="130">
        <v>5.3250000000000002</v>
      </c>
      <c r="J23" s="130">
        <v>5.4050000000000002</v>
      </c>
      <c r="K23" s="130">
        <v>5.44</v>
      </c>
      <c r="L23" s="130">
        <v>5.5350000000000001</v>
      </c>
      <c r="M23" s="130">
        <v>5.6609999999999996</v>
      </c>
      <c r="N23" s="130">
        <v>5.7409999999999997</v>
      </c>
      <c r="O23" s="130">
        <v>5.8049999999999997</v>
      </c>
      <c r="P23" s="130">
        <v>5.8410000000000002</v>
      </c>
      <c r="Q23" s="130">
        <v>5.8490000000000002</v>
      </c>
      <c r="R23" s="130">
        <v>5.8570000000000002</v>
      </c>
      <c r="S23" s="130" t="s">
        <v>0</v>
      </c>
      <c r="T23" s="130" t="s">
        <v>0</v>
      </c>
    </row>
    <row r="24" spans="2:24">
      <c r="B24" s="126"/>
      <c r="C24" s="127"/>
      <c r="D24" s="128" t="s">
        <v>2075</v>
      </c>
      <c r="E24" s="131">
        <v>4.6779999999999999</v>
      </c>
      <c r="F24" s="131">
        <v>5.0839999999999996</v>
      </c>
      <c r="G24" s="131">
        <v>5.3109999999999999</v>
      </c>
      <c r="H24" s="131">
        <v>5.4089999999999998</v>
      </c>
      <c r="I24" s="131">
        <v>5.44</v>
      </c>
      <c r="J24" s="131">
        <v>5.52</v>
      </c>
      <c r="K24" s="131">
        <v>5.5549999999999997</v>
      </c>
      <c r="L24" s="131">
        <v>5.65</v>
      </c>
      <c r="M24" s="131">
        <v>5.7750000000000004</v>
      </c>
      <c r="N24" s="131">
        <v>5.89</v>
      </c>
      <c r="O24" s="131">
        <v>5.9509999999999996</v>
      </c>
      <c r="P24" s="131">
        <v>6.0069999999999997</v>
      </c>
      <c r="Q24" s="131">
        <v>6.0149999999999997</v>
      </c>
      <c r="R24" s="131">
        <v>6.0869999999999997</v>
      </c>
      <c r="S24" s="131" t="s">
        <v>0</v>
      </c>
      <c r="T24" s="131" t="s">
        <v>0</v>
      </c>
    </row>
    <row r="25" spans="2:24">
      <c r="B25" s="126"/>
      <c r="C25" s="127"/>
      <c r="D25" s="128" t="s">
        <v>2076</v>
      </c>
      <c r="E25" s="130">
        <v>4.8209999999999997</v>
      </c>
      <c r="F25" s="130">
        <v>5.2750000000000004</v>
      </c>
      <c r="G25" s="130">
        <v>5.5170000000000003</v>
      </c>
      <c r="H25" s="130">
        <v>5.6890000000000001</v>
      </c>
      <c r="I25" s="130">
        <v>5.7649999999999997</v>
      </c>
      <c r="J25" s="130">
        <v>5.85</v>
      </c>
      <c r="K25" s="130">
        <v>5.8849999999999998</v>
      </c>
      <c r="L25" s="130">
        <v>5.9829999999999997</v>
      </c>
      <c r="M25" s="130">
        <v>6.0659999999999998</v>
      </c>
      <c r="N25" s="130">
        <v>6.1379999999999999</v>
      </c>
      <c r="O25" s="130">
        <v>6.1829999999999998</v>
      </c>
      <c r="P25" s="130">
        <v>6.2409999999999997</v>
      </c>
      <c r="Q25" s="130">
        <v>6.26</v>
      </c>
      <c r="R25" s="130">
        <v>6.3360000000000003</v>
      </c>
      <c r="S25" s="130" t="s">
        <v>0</v>
      </c>
      <c r="T25" s="130" t="s">
        <v>0</v>
      </c>
    </row>
    <row r="26" spans="2:24">
      <c r="B26" s="126"/>
      <c r="C26" s="127"/>
      <c r="D26" s="128" t="s">
        <v>2077</v>
      </c>
      <c r="E26" s="131">
        <v>5.3070000000000004</v>
      </c>
      <c r="F26" s="131">
        <v>5.899</v>
      </c>
      <c r="G26" s="131">
        <v>6.2320000000000002</v>
      </c>
      <c r="H26" s="131">
        <v>6.3940000000000001</v>
      </c>
      <c r="I26" s="131">
        <v>6.4379999999999997</v>
      </c>
      <c r="J26" s="131">
        <v>6.4880000000000004</v>
      </c>
      <c r="K26" s="131">
        <v>6.5279999999999996</v>
      </c>
      <c r="L26" s="131">
        <v>6.577</v>
      </c>
      <c r="M26" s="131">
        <v>6.6159999999999997</v>
      </c>
      <c r="N26" s="131">
        <v>6.6630000000000003</v>
      </c>
      <c r="O26" s="131">
        <v>6.6760000000000002</v>
      </c>
      <c r="P26" s="131">
        <v>6.7119999999999997</v>
      </c>
      <c r="Q26" s="131">
        <v>6.72</v>
      </c>
      <c r="R26" s="131">
        <v>6.734</v>
      </c>
      <c r="S26" s="131" t="s">
        <v>0</v>
      </c>
      <c r="T26" s="131" t="s">
        <v>0</v>
      </c>
    </row>
    <row r="27" spans="2:24" ht="13.5" customHeight="1">
      <c r="B27" s="126" t="s">
        <v>2078</v>
      </c>
      <c r="C27" s="127" t="s">
        <v>2079</v>
      </c>
      <c r="D27" s="128" t="s">
        <v>2080</v>
      </c>
      <c r="E27" s="130">
        <v>5.5650000000000004</v>
      </c>
      <c r="F27" s="130">
        <v>6.1420000000000003</v>
      </c>
      <c r="G27" s="130">
        <v>6.468</v>
      </c>
      <c r="H27" s="130">
        <v>6.6539999999999999</v>
      </c>
      <c r="I27" s="130">
        <v>6.7469999999999999</v>
      </c>
      <c r="J27" s="130">
        <v>6.8109999999999999</v>
      </c>
      <c r="K27" s="130">
        <v>6.8570000000000002</v>
      </c>
      <c r="L27" s="130">
        <v>6.907</v>
      </c>
      <c r="M27" s="130">
        <v>6.9470000000000001</v>
      </c>
      <c r="N27" s="130">
        <v>7.0330000000000004</v>
      </c>
      <c r="O27" s="130">
        <v>7.0549999999999997</v>
      </c>
      <c r="P27" s="130">
        <v>7.08</v>
      </c>
      <c r="Q27" s="130">
        <v>7.0880000000000001</v>
      </c>
      <c r="R27" s="130">
        <v>7.0970000000000004</v>
      </c>
      <c r="S27" s="130" t="s">
        <v>0</v>
      </c>
      <c r="T27" s="130" t="s">
        <v>0</v>
      </c>
    </row>
    <row r="28" spans="2:24" ht="13.5" customHeight="1">
      <c r="B28" s="126"/>
      <c r="C28" s="127"/>
      <c r="D28" s="128" t="s">
        <v>2081</v>
      </c>
      <c r="E28" s="131">
        <v>6.1470000000000002</v>
      </c>
      <c r="F28" s="131">
        <v>6.8570000000000002</v>
      </c>
      <c r="G28" s="131">
        <v>7.17</v>
      </c>
      <c r="H28" s="131">
        <v>7.3230000000000004</v>
      </c>
      <c r="I28" s="131">
        <v>7.3940000000000001</v>
      </c>
      <c r="J28" s="131">
        <v>7.4619999999999997</v>
      </c>
      <c r="K28" s="131">
        <v>7.516</v>
      </c>
      <c r="L28" s="131">
        <v>7.569</v>
      </c>
      <c r="M28" s="131">
        <v>7.6310000000000002</v>
      </c>
      <c r="N28" s="131">
        <v>7.6669999999999998</v>
      </c>
      <c r="O28" s="131">
        <v>7.6769999999999996</v>
      </c>
      <c r="P28" s="131">
        <v>7.6959999999999997</v>
      </c>
      <c r="Q28" s="131">
        <v>7.718</v>
      </c>
      <c r="R28" s="131">
        <v>7.7249999999999996</v>
      </c>
      <c r="S28" s="131" t="s">
        <v>0</v>
      </c>
      <c r="T28" s="131" t="s">
        <v>0</v>
      </c>
    </row>
    <row r="29" spans="2:24" ht="13.5" customHeight="1">
      <c r="B29" s="126"/>
      <c r="C29" s="127"/>
      <c r="D29" s="128" t="s">
        <v>2082</v>
      </c>
      <c r="E29" s="130">
        <v>6.7939999999999996</v>
      </c>
      <c r="F29" s="130">
        <v>7.694</v>
      </c>
      <c r="G29" s="130">
        <v>8.1199999999999992</v>
      </c>
      <c r="H29" s="130">
        <v>8.3249999999999993</v>
      </c>
      <c r="I29" s="130">
        <v>8.3960000000000008</v>
      </c>
      <c r="J29" s="130">
        <v>8.6590000000000007</v>
      </c>
      <c r="K29" s="130">
        <v>8.8219999999999992</v>
      </c>
      <c r="L29" s="130">
        <v>8.8689999999999998</v>
      </c>
      <c r="M29" s="130">
        <v>8.91</v>
      </c>
      <c r="N29" s="130">
        <v>8.9420000000000002</v>
      </c>
      <c r="O29" s="130">
        <v>8.9499999999999993</v>
      </c>
      <c r="P29" s="130">
        <v>8.9749999999999996</v>
      </c>
      <c r="Q29" s="130">
        <v>9.0139999999999993</v>
      </c>
      <c r="R29" s="130">
        <v>9.1389999999999993</v>
      </c>
      <c r="S29" s="130" t="s">
        <v>0</v>
      </c>
      <c r="T29" s="130" t="s">
        <v>0</v>
      </c>
    </row>
    <row r="30" spans="2:24" ht="13.5" customHeight="1">
      <c r="B30" s="126"/>
      <c r="C30" s="127"/>
      <c r="D30" s="128" t="s">
        <v>2083</v>
      </c>
      <c r="E30" s="131">
        <v>7.4420000000000002</v>
      </c>
      <c r="F30" s="131">
        <v>8.4239999999999995</v>
      </c>
      <c r="G30" s="131">
        <v>8.8580000000000005</v>
      </c>
      <c r="H30" s="131">
        <v>9.1129999999999995</v>
      </c>
      <c r="I30" s="131">
        <v>9.1850000000000005</v>
      </c>
      <c r="J30" s="131">
        <v>9.5220000000000002</v>
      </c>
      <c r="K30" s="131">
        <v>9.7379999999999995</v>
      </c>
      <c r="L30" s="131">
        <v>9.7899999999999991</v>
      </c>
      <c r="M30" s="131">
        <v>9.8450000000000006</v>
      </c>
      <c r="N30" s="131">
        <v>9.9819999999999993</v>
      </c>
      <c r="O30" s="131">
        <v>10.003</v>
      </c>
      <c r="P30" s="131">
        <v>10.25</v>
      </c>
      <c r="Q30" s="131">
        <v>10.381</v>
      </c>
      <c r="R30" s="131">
        <v>10.707000000000001</v>
      </c>
      <c r="S30" s="131" t="s">
        <v>0</v>
      </c>
      <c r="T30" s="131" t="s">
        <v>0</v>
      </c>
    </row>
    <row r="31" spans="2:24" ht="13.5" customHeight="1">
      <c r="B31" s="126"/>
      <c r="C31" s="127"/>
      <c r="D31" s="128" t="s">
        <v>2084</v>
      </c>
      <c r="E31" s="130">
        <v>8.8550000000000004</v>
      </c>
      <c r="F31" s="130">
        <v>9.7720000000000002</v>
      </c>
      <c r="G31" s="130">
        <v>10.247999999999999</v>
      </c>
      <c r="H31" s="130">
        <v>10.458</v>
      </c>
      <c r="I31" s="130">
        <v>10.54</v>
      </c>
      <c r="J31" s="130">
        <v>10.897</v>
      </c>
      <c r="K31" s="130">
        <v>11.122999999999999</v>
      </c>
      <c r="L31" s="130">
        <v>11.202999999999999</v>
      </c>
      <c r="M31" s="130">
        <v>11.259</v>
      </c>
      <c r="N31" s="130">
        <v>11.465</v>
      </c>
      <c r="O31" s="130">
        <v>11.486000000000001</v>
      </c>
      <c r="P31" s="130">
        <v>11.635</v>
      </c>
      <c r="Q31" s="130">
        <v>11.766</v>
      </c>
      <c r="R31" s="130">
        <v>12.042</v>
      </c>
      <c r="S31" s="130" t="s">
        <v>0</v>
      </c>
      <c r="T31" s="130" t="s">
        <v>0</v>
      </c>
    </row>
    <row r="32" spans="2:24" ht="13.5" customHeight="1">
      <c r="B32" s="126"/>
      <c r="C32" s="127"/>
      <c r="D32" s="128" t="s">
        <v>2085</v>
      </c>
      <c r="E32" s="131">
        <v>4.5010000000000003</v>
      </c>
      <c r="F32" s="131">
        <v>4.8170000000000002</v>
      </c>
      <c r="G32" s="131">
        <v>4.8360000000000003</v>
      </c>
      <c r="H32" s="131">
        <v>4.8550000000000004</v>
      </c>
      <c r="I32" s="131">
        <v>4.875</v>
      </c>
      <c r="J32" s="131">
        <v>4.907</v>
      </c>
      <c r="K32" s="131">
        <v>4.9390000000000001</v>
      </c>
      <c r="L32" s="131">
        <v>4.9800000000000004</v>
      </c>
      <c r="M32" s="131">
        <v>5.0270000000000001</v>
      </c>
      <c r="N32" s="131">
        <v>5.0819999999999999</v>
      </c>
      <c r="O32" s="131">
        <v>5.141</v>
      </c>
      <c r="P32" s="131">
        <v>5.1660000000000004</v>
      </c>
      <c r="Q32" s="131">
        <v>5.1950000000000003</v>
      </c>
      <c r="R32" s="131">
        <v>5.2080000000000002</v>
      </c>
      <c r="S32" s="131" t="s">
        <v>0</v>
      </c>
      <c r="T32" s="131" t="s">
        <v>0</v>
      </c>
    </row>
    <row r="33" spans="2:24" ht="13.5" customHeight="1">
      <c r="B33" s="126"/>
      <c r="C33" s="127"/>
      <c r="D33" s="128" t="s">
        <v>2086</v>
      </c>
      <c r="E33" s="130">
        <v>4.5960000000000001</v>
      </c>
      <c r="F33" s="130">
        <v>4.9210000000000003</v>
      </c>
      <c r="G33" s="130">
        <v>4.9249999999999998</v>
      </c>
      <c r="H33" s="130">
        <v>4.9429999999999996</v>
      </c>
      <c r="I33" s="130">
        <v>4.9630000000000001</v>
      </c>
      <c r="J33" s="130">
        <v>5.008</v>
      </c>
      <c r="K33" s="130">
        <v>5.0460000000000003</v>
      </c>
      <c r="L33" s="130">
        <v>5.0860000000000003</v>
      </c>
      <c r="M33" s="130">
        <v>5.1349999999999998</v>
      </c>
      <c r="N33" s="130">
        <v>5.19</v>
      </c>
      <c r="O33" s="130">
        <v>5.242</v>
      </c>
      <c r="P33" s="130">
        <v>5.2990000000000004</v>
      </c>
      <c r="Q33" s="130">
        <v>5.3419999999999996</v>
      </c>
      <c r="R33" s="130">
        <v>5.4029999999999996</v>
      </c>
      <c r="S33" s="130" t="s">
        <v>0</v>
      </c>
      <c r="T33" s="130" t="s">
        <v>0</v>
      </c>
    </row>
    <row r="34" spans="2:24" ht="13.5" customHeight="1">
      <c r="B34" s="126"/>
      <c r="C34" s="127"/>
      <c r="D34" s="128" t="s">
        <v>2087</v>
      </c>
      <c r="E34" s="131">
        <v>4.6449999999999996</v>
      </c>
      <c r="F34" s="131">
        <v>4.9649999999999999</v>
      </c>
      <c r="G34" s="131">
        <v>4.968</v>
      </c>
      <c r="H34" s="131">
        <v>4.9809999999999999</v>
      </c>
      <c r="I34" s="131">
        <v>5.0010000000000003</v>
      </c>
      <c r="J34" s="131">
        <v>5.0490000000000004</v>
      </c>
      <c r="K34" s="131">
        <v>5.0839999999999996</v>
      </c>
      <c r="L34" s="131">
        <v>5.1239999999999997</v>
      </c>
      <c r="M34" s="131">
        <v>5.173</v>
      </c>
      <c r="N34" s="131">
        <v>5.2530000000000001</v>
      </c>
      <c r="O34" s="131">
        <v>5.3319999999999999</v>
      </c>
      <c r="P34" s="131">
        <v>5.633</v>
      </c>
      <c r="Q34" s="131">
        <v>5.8929999999999998</v>
      </c>
      <c r="R34" s="131">
        <v>5.9870000000000001</v>
      </c>
      <c r="S34" s="131" t="s">
        <v>0</v>
      </c>
      <c r="T34" s="131" t="s">
        <v>0</v>
      </c>
    </row>
    <row r="35" spans="2:24" ht="13.5" customHeight="1">
      <c r="B35" s="126"/>
      <c r="C35" s="127"/>
      <c r="D35" s="128" t="s">
        <v>2088</v>
      </c>
      <c r="E35" s="130">
        <v>4.6669999999999998</v>
      </c>
      <c r="F35" s="130">
        <v>4.9800000000000004</v>
      </c>
      <c r="G35" s="130">
        <v>4.9950000000000001</v>
      </c>
      <c r="H35" s="130">
        <v>5.0129999999999999</v>
      </c>
      <c r="I35" s="130">
        <v>5.0330000000000004</v>
      </c>
      <c r="J35" s="130">
        <v>5.0979999999999999</v>
      </c>
      <c r="K35" s="130">
        <v>5.1340000000000003</v>
      </c>
      <c r="L35" s="130">
        <v>5.1740000000000004</v>
      </c>
      <c r="M35" s="130">
        <v>5.2690000000000001</v>
      </c>
      <c r="N35" s="130">
        <v>5.3490000000000002</v>
      </c>
      <c r="O35" s="130">
        <v>5.5279999999999996</v>
      </c>
      <c r="P35" s="130">
        <v>5.9790000000000001</v>
      </c>
      <c r="Q35" s="130">
        <v>6.3460000000000001</v>
      </c>
      <c r="R35" s="130">
        <v>6.5190000000000001</v>
      </c>
      <c r="S35" s="130" t="s">
        <v>0</v>
      </c>
      <c r="T35" s="130" t="s">
        <v>0</v>
      </c>
    </row>
    <row r="36" spans="2:24" ht="13.5" customHeight="1">
      <c r="B36" s="126"/>
      <c r="C36" s="127"/>
      <c r="D36" s="128" t="s">
        <v>2089</v>
      </c>
      <c r="E36" s="131">
        <v>4.9169999999999998</v>
      </c>
      <c r="F36" s="131">
        <v>5.2880000000000003</v>
      </c>
      <c r="G36" s="131">
        <v>5.3019999999999996</v>
      </c>
      <c r="H36" s="131">
        <v>5.3170000000000002</v>
      </c>
      <c r="I36" s="131">
        <v>5.3369999999999997</v>
      </c>
      <c r="J36" s="131">
        <v>5.367</v>
      </c>
      <c r="K36" s="131">
        <v>5.4219999999999997</v>
      </c>
      <c r="L36" s="131">
        <v>5.4690000000000003</v>
      </c>
      <c r="M36" s="131">
        <v>5.5439999999999996</v>
      </c>
      <c r="N36" s="131">
        <v>5.7809999999999997</v>
      </c>
      <c r="O36" s="131">
        <v>5.968</v>
      </c>
      <c r="P36" s="131">
        <v>6.4160000000000004</v>
      </c>
      <c r="Q36" s="131">
        <v>6.7270000000000003</v>
      </c>
      <c r="R36" s="131">
        <v>6.899</v>
      </c>
      <c r="S36" s="131" t="s">
        <v>0</v>
      </c>
      <c r="T36" s="131" t="s">
        <v>0</v>
      </c>
    </row>
    <row r="37" spans="2:24">
      <c r="B37" s="126"/>
      <c r="C37" s="127"/>
      <c r="D37" s="128" t="s">
        <v>2090</v>
      </c>
      <c r="E37" s="130">
        <v>5.056</v>
      </c>
      <c r="F37" s="130">
        <v>5.4370000000000003</v>
      </c>
      <c r="G37" s="130">
        <v>5.4669999999999996</v>
      </c>
      <c r="H37" s="130">
        <v>5.4870000000000001</v>
      </c>
      <c r="I37" s="130">
        <v>5.5069999999999997</v>
      </c>
      <c r="J37" s="130">
        <v>5.5430000000000001</v>
      </c>
      <c r="K37" s="130">
        <v>5.6130000000000004</v>
      </c>
      <c r="L37" s="130">
        <v>5.74</v>
      </c>
      <c r="M37" s="130">
        <v>5.8970000000000002</v>
      </c>
      <c r="N37" s="130">
        <v>6.2210000000000001</v>
      </c>
      <c r="O37" s="130">
        <v>6.4279999999999999</v>
      </c>
      <c r="P37" s="130">
        <v>6.9009999999999998</v>
      </c>
      <c r="Q37" s="130">
        <v>7.1689999999999996</v>
      </c>
      <c r="R37" s="130">
        <v>7.2990000000000004</v>
      </c>
      <c r="S37" s="130" t="s">
        <v>0</v>
      </c>
      <c r="T37" s="130" t="s">
        <v>0</v>
      </c>
    </row>
    <row r="38" spans="2:24">
      <c r="B38" s="126"/>
      <c r="C38" s="127"/>
      <c r="D38" s="128" t="s">
        <v>2091</v>
      </c>
      <c r="E38" s="131">
        <v>5.2649999999999997</v>
      </c>
      <c r="F38" s="131">
        <v>5.6619999999999999</v>
      </c>
      <c r="G38" s="131">
        <v>5.7089999999999996</v>
      </c>
      <c r="H38" s="131">
        <v>5.7480000000000002</v>
      </c>
      <c r="I38" s="131">
        <v>5.7880000000000003</v>
      </c>
      <c r="J38" s="131">
        <v>5.8929999999999998</v>
      </c>
      <c r="K38" s="131">
        <v>6.0179999999999998</v>
      </c>
      <c r="L38" s="131">
        <v>6.1950000000000003</v>
      </c>
      <c r="M38" s="131">
        <v>6.4219999999999997</v>
      </c>
      <c r="N38" s="131">
        <v>6.8310000000000004</v>
      </c>
      <c r="O38" s="131">
        <v>6.976</v>
      </c>
      <c r="P38" s="131">
        <v>7.4290000000000003</v>
      </c>
      <c r="Q38" s="131">
        <v>7.6920000000000002</v>
      </c>
      <c r="R38" s="131">
        <v>7.8490000000000002</v>
      </c>
      <c r="S38" s="131" t="s">
        <v>0</v>
      </c>
      <c r="T38" s="131" t="s">
        <v>0</v>
      </c>
    </row>
    <row r="39" spans="2:24" ht="13.5" customHeight="1">
      <c r="B39" s="126"/>
      <c r="C39" s="127" t="s">
        <v>2092</v>
      </c>
      <c r="D39" s="128" t="s">
        <v>2093</v>
      </c>
      <c r="E39" s="130">
        <v>5.91</v>
      </c>
      <c r="F39" s="130">
        <v>6.6050000000000004</v>
      </c>
      <c r="G39" s="130">
        <v>6.9610000000000003</v>
      </c>
      <c r="H39" s="130">
        <v>7.1909999999999998</v>
      </c>
      <c r="I39" s="130">
        <v>7.5629999999999997</v>
      </c>
      <c r="J39" s="130">
        <v>8.1110000000000007</v>
      </c>
      <c r="K39" s="130">
        <v>8.4489999999999998</v>
      </c>
      <c r="L39" s="130">
        <v>8.7080000000000002</v>
      </c>
      <c r="M39" s="130">
        <v>8.8170000000000002</v>
      </c>
      <c r="N39" s="130">
        <v>8.9109999999999996</v>
      </c>
      <c r="O39" s="130">
        <v>8.9770000000000003</v>
      </c>
      <c r="P39" s="130">
        <v>9.1129999999999995</v>
      </c>
      <c r="Q39" s="130">
        <v>9.3209999999999997</v>
      </c>
      <c r="R39" s="130">
        <v>9.4789999999999992</v>
      </c>
      <c r="S39" s="130" t="s">
        <v>0</v>
      </c>
      <c r="T39" s="130" t="s">
        <v>0</v>
      </c>
    </row>
    <row r="40" spans="2:24" ht="13.5" customHeight="1">
      <c r="B40" s="126"/>
      <c r="C40" s="127"/>
      <c r="D40" s="128" t="s">
        <v>2094</v>
      </c>
      <c r="E40" s="131">
        <v>6.29</v>
      </c>
      <c r="F40" s="131">
        <v>7.1050000000000004</v>
      </c>
      <c r="G40" s="131">
        <v>7.5410000000000004</v>
      </c>
      <c r="H40" s="131">
        <v>7.8609999999999998</v>
      </c>
      <c r="I40" s="131">
        <v>8.3729999999999993</v>
      </c>
      <c r="J40" s="131">
        <v>9.0510000000000002</v>
      </c>
      <c r="K40" s="131">
        <v>9.4789999999999992</v>
      </c>
      <c r="L40" s="131">
        <v>9.7539999999999996</v>
      </c>
      <c r="M40" s="131">
        <v>9.8620000000000001</v>
      </c>
      <c r="N40" s="131">
        <v>9.9649999999999999</v>
      </c>
      <c r="O40" s="131">
        <v>10.032</v>
      </c>
      <c r="P40" s="131">
        <v>10.226000000000001</v>
      </c>
      <c r="Q40" s="131">
        <v>10.461</v>
      </c>
      <c r="R40" s="131">
        <v>10.659000000000001</v>
      </c>
      <c r="S40" s="131" t="s">
        <v>0</v>
      </c>
      <c r="T40" s="131" t="s">
        <v>0</v>
      </c>
    </row>
    <row r="41" spans="2:24" ht="13.5" customHeight="1">
      <c r="B41" s="126"/>
      <c r="C41" s="127"/>
      <c r="D41" s="128" t="s">
        <v>2095</v>
      </c>
      <c r="E41" s="130">
        <v>6.9649999999999999</v>
      </c>
      <c r="F41" s="130">
        <v>7.9</v>
      </c>
      <c r="G41" s="130">
        <v>8.4760000000000009</v>
      </c>
      <c r="H41" s="130">
        <v>8.8460000000000001</v>
      </c>
      <c r="I41" s="130">
        <v>9.4830000000000005</v>
      </c>
      <c r="J41" s="130">
        <v>10.201000000000001</v>
      </c>
      <c r="K41" s="130">
        <v>10.696</v>
      </c>
      <c r="L41" s="130">
        <v>11.121</v>
      </c>
      <c r="M41" s="130">
        <v>11.286</v>
      </c>
      <c r="N41" s="130">
        <v>11.38</v>
      </c>
      <c r="O41" s="130">
        <v>11.446</v>
      </c>
      <c r="P41" s="130">
        <v>11.646000000000001</v>
      </c>
      <c r="Q41" s="130">
        <v>11.871</v>
      </c>
      <c r="R41" s="130">
        <v>12.079000000000001</v>
      </c>
      <c r="S41" s="130" t="s">
        <v>0</v>
      </c>
      <c r="T41" s="130" t="s">
        <v>0</v>
      </c>
    </row>
    <row r="42" spans="2:24">
      <c r="B42" s="126"/>
      <c r="C42" s="127"/>
      <c r="D42" s="128" t="s">
        <v>2096</v>
      </c>
      <c r="E42" s="131">
        <v>8.42</v>
      </c>
      <c r="F42" s="131">
        <v>9.4499999999999993</v>
      </c>
      <c r="G42" s="131">
        <v>10.058999999999999</v>
      </c>
      <c r="H42" s="131">
        <v>10.535</v>
      </c>
      <c r="I42" s="131">
        <v>11.167</v>
      </c>
      <c r="J42" s="131">
        <v>11.929</v>
      </c>
      <c r="K42" s="131">
        <v>12.503</v>
      </c>
      <c r="L42" s="131">
        <v>13.065</v>
      </c>
      <c r="M42" s="131">
        <v>13.468</v>
      </c>
      <c r="N42" s="131">
        <v>13.672000000000001</v>
      </c>
      <c r="O42" s="131">
        <v>14.064</v>
      </c>
      <c r="P42" s="131">
        <v>14.2</v>
      </c>
      <c r="Q42" s="131">
        <v>14.481</v>
      </c>
      <c r="R42" s="131">
        <v>14.765000000000001</v>
      </c>
      <c r="S42" s="131" t="s">
        <v>0</v>
      </c>
      <c r="T42" s="131" t="s">
        <v>0</v>
      </c>
    </row>
    <row r="43" spans="2:24">
      <c r="B43" s="126"/>
      <c r="C43" s="127"/>
      <c r="D43" s="128" t="s">
        <v>2097</v>
      </c>
      <c r="E43" s="130">
        <v>9.1300000000000008</v>
      </c>
      <c r="F43" s="130">
        <v>10.193</v>
      </c>
      <c r="G43" s="130">
        <v>10.83</v>
      </c>
      <c r="H43" s="130">
        <v>11.33</v>
      </c>
      <c r="I43" s="130">
        <v>12.002000000000001</v>
      </c>
      <c r="J43" s="130">
        <v>12.797000000000001</v>
      </c>
      <c r="K43" s="130">
        <v>13.398</v>
      </c>
      <c r="L43" s="130">
        <v>13.984999999999999</v>
      </c>
      <c r="M43" s="130">
        <v>14.428000000000001</v>
      </c>
      <c r="N43" s="130">
        <v>14.664999999999999</v>
      </c>
      <c r="O43" s="130">
        <v>15.108000000000001</v>
      </c>
      <c r="P43" s="130">
        <v>15.302</v>
      </c>
      <c r="Q43" s="130">
        <v>15.65</v>
      </c>
      <c r="R43" s="130">
        <v>15.983000000000001</v>
      </c>
      <c r="S43" s="130" t="s">
        <v>0</v>
      </c>
      <c r="T43" s="130" t="s">
        <v>0</v>
      </c>
      <c r="U43" s="123"/>
      <c r="V43" s="123"/>
      <c r="W43" s="123"/>
      <c r="X43" s="123"/>
    </row>
    <row r="44" spans="2:24">
      <c r="B44" s="126"/>
      <c r="C44" s="127"/>
      <c r="D44" s="128" t="s">
        <v>2098</v>
      </c>
      <c r="E44" s="131">
        <v>9.6690000000000005</v>
      </c>
      <c r="F44" s="131">
        <v>10.739000000000001</v>
      </c>
      <c r="G44" s="131">
        <v>11.382</v>
      </c>
      <c r="H44" s="131">
        <v>11.887</v>
      </c>
      <c r="I44" s="131">
        <v>12.569000000000001</v>
      </c>
      <c r="J44" s="131">
        <v>13.371</v>
      </c>
      <c r="K44" s="131">
        <v>13.978999999999999</v>
      </c>
      <c r="L44" s="131">
        <v>14.57</v>
      </c>
      <c r="M44" s="131">
        <v>15.022</v>
      </c>
      <c r="N44" s="131">
        <v>15.266</v>
      </c>
      <c r="O44" s="131">
        <v>15.721</v>
      </c>
      <c r="P44" s="131">
        <v>15.928000000000001</v>
      </c>
      <c r="Q44" s="131">
        <v>16.291</v>
      </c>
      <c r="R44" s="131">
        <v>16.635000000000002</v>
      </c>
      <c r="S44" s="131" t="s">
        <v>0</v>
      </c>
      <c r="T44" s="131" t="s">
        <v>0</v>
      </c>
      <c r="U44" s="132"/>
      <c r="V44" s="132"/>
    </row>
    <row r="45" spans="2:24">
      <c r="B45" s="126"/>
      <c r="C45" s="127"/>
      <c r="D45" s="128" t="s">
        <v>2099</v>
      </c>
      <c r="E45" s="130">
        <v>10.717000000000001</v>
      </c>
      <c r="F45" s="130">
        <v>11.884</v>
      </c>
      <c r="G45" s="130">
        <v>12.609</v>
      </c>
      <c r="H45" s="130">
        <v>13.185</v>
      </c>
      <c r="I45" s="130">
        <v>13.984</v>
      </c>
      <c r="J45" s="130">
        <v>14.882999999999999</v>
      </c>
      <c r="K45" s="130">
        <v>15.573</v>
      </c>
      <c r="L45" s="130">
        <v>16.234999999999999</v>
      </c>
      <c r="M45" s="130">
        <v>16.805</v>
      </c>
      <c r="N45" s="130">
        <v>17.146000000000001</v>
      </c>
      <c r="O45" s="130">
        <v>17.754000000000001</v>
      </c>
      <c r="P45" s="130">
        <v>18.128</v>
      </c>
      <c r="Q45" s="130">
        <v>18.690000000000001</v>
      </c>
      <c r="R45" s="130">
        <v>19.178000000000001</v>
      </c>
      <c r="S45" s="130" t="s">
        <v>0</v>
      </c>
      <c r="T45" s="130" t="s">
        <v>0</v>
      </c>
    </row>
    <row r="46" spans="2:24">
      <c r="B46" s="126" t="s">
        <v>2100</v>
      </c>
      <c r="C46" s="127"/>
      <c r="D46" s="128" t="s">
        <v>2101</v>
      </c>
      <c r="E46" s="131">
        <v>13.446999999999999</v>
      </c>
      <c r="F46" s="131">
        <v>14.702999999999999</v>
      </c>
      <c r="G46" s="131">
        <v>15.503</v>
      </c>
      <c r="H46" s="131">
        <v>16.145</v>
      </c>
      <c r="I46" s="131">
        <v>17.053000000000001</v>
      </c>
      <c r="J46" s="131">
        <v>18.041</v>
      </c>
      <c r="K46" s="131">
        <v>18.806000000000001</v>
      </c>
      <c r="L46" s="131">
        <v>19.533999999999999</v>
      </c>
      <c r="M46" s="131">
        <v>20.213999999999999</v>
      </c>
      <c r="N46" s="131">
        <v>20.643999999999998</v>
      </c>
      <c r="O46" s="131">
        <v>21.393000000000001</v>
      </c>
      <c r="P46" s="131">
        <v>21.922999999999998</v>
      </c>
      <c r="Q46" s="131">
        <v>22.669</v>
      </c>
      <c r="R46" s="131">
        <v>23.29</v>
      </c>
      <c r="S46" s="131" t="s">
        <v>0</v>
      </c>
      <c r="T46" s="131" t="s">
        <v>0</v>
      </c>
    </row>
    <row r="47" spans="2:24">
      <c r="B47" s="126"/>
      <c r="C47" s="127"/>
      <c r="D47" s="128" t="s">
        <v>2102</v>
      </c>
      <c r="E47" s="129">
        <v>13.798999999999999</v>
      </c>
      <c r="F47" s="129">
        <v>15.138999999999999</v>
      </c>
      <c r="G47" s="129">
        <v>16.010000000000002</v>
      </c>
      <c r="H47" s="129">
        <v>16.713000000000001</v>
      </c>
      <c r="I47" s="129">
        <v>17.725000000000001</v>
      </c>
      <c r="J47" s="129">
        <v>18.797000000000001</v>
      </c>
      <c r="K47" s="129">
        <v>19.632999999999999</v>
      </c>
      <c r="L47" s="129">
        <v>20.422000000000001</v>
      </c>
      <c r="M47" s="129">
        <v>21.204000000000001</v>
      </c>
      <c r="N47" s="129">
        <v>21.718</v>
      </c>
      <c r="O47" s="129">
        <v>22.599</v>
      </c>
      <c r="P47" s="129">
        <v>23.276</v>
      </c>
      <c r="Q47" s="129">
        <v>24.193999999999999</v>
      </c>
      <c r="R47" s="129">
        <v>24.940999999999999</v>
      </c>
      <c r="S47" s="129" t="s">
        <v>0</v>
      </c>
      <c r="T47" s="129" t="s">
        <v>0</v>
      </c>
    </row>
    <row r="48" spans="2:24">
      <c r="B48" s="126"/>
      <c r="C48" s="127"/>
      <c r="D48" s="128" t="s">
        <v>2085</v>
      </c>
      <c r="E48" s="131">
        <v>4.62</v>
      </c>
      <c r="F48" s="131">
        <v>4.96</v>
      </c>
      <c r="G48" s="131">
        <v>4.9989999999999997</v>
      </c>
      <c r="H48" s="131">
        <v>5.0350000000000001</v>
      </c>
      <c r="I48" s="131">
        <v>5.0839999999999996</v>
      </c>
      <c r="J48" s="131">
        <v>5.14</v>
      </c>
      <c r="K48" s="131">
        <v>5.1920000000000002</v>
      </c>
      <c r="L48" s="131">
        <v>5.25</v>
      </c>
      <c r="M48" s="131">
        <v>5.3259999999999996</v>
      </c>
      <c r="N48" s="131">
        <v>5.4050000000000002</v>
      </c>
      <c r="O48" s="131">
        <v>5.5010000000000003</v>
      </c>
      <c r="P48" s="131">
        <v>5.5679999999999996</v>
      </c>
      <c r="Q48" s="131">
        <v>5.6449999999999996</v>
      </c>
      <c r="R48" s="131">
        <v>5.694</v>
      </c>
      <c r="S48" s="131" t="s">
        <v>0</v>
      </c>
      <c r="T48" s="131" t="s">
        <v>0</v>
      </c>
    </row>
    <row r="49" spans="2:20">
      <c r="B49" s="126"/>
      <c r="C49" s="127"/>
      <c r="D49" s="128" t="s">
        <v>2086</v>
      </c>
      <c r="E49" s="130" t="s">
        <v>2103</v>
      </c>
      <c r="F49" s="130" t="s">
        <v>2104</v>
      </c>
      <c r="G49" s="130" t="s">
        <v>2105</v>
      </c>
      <c r="H49" s="130" t="s">
        <v>2106</v>
      </c>
      <c r="I49" s="130" t="s">
        <v>2107</v>
      </c>
      <c r="J49" s="130" t="s">
        <v>2108</v>
      </c>
      <c r="K49" s="130" t="s">
        <v>2109</v>
      </c>
      <c r="L49" s="130" t="s">
        <v>2110</v>
      </c>
      <c r="M49" s="130" t="s">
        <v>2111</v>
      </c>
      <c r="N49" s="130" t="s">
        <v>2112</v>
      </c>
      <c r="O49" s="130" t="s">
        <v>2113</v>
      </c>
      <c r="P49" s="130" t="s">
        <v>2114</v>
      </c>
      <c r="Q49" s="130" t="s">
        <v>2115</v>
      </c>
      <c r="R49" s="130" t="s">
        <v>2116</v>
      </c>
      <c r="S49" s="130" t="s">
        <v>0</v>
      </c>
      <c r="T49" s="130" t="s">
        <v>0</v>
      </c>
    </row>
    <row r="50" spans="2:20">
      <c r="B50" s="126"/>
      <c r="C50" s="127"/>
      <c r="D50" s="128" t="s">
        <v>2087</v>
      </c>
      <c r="E50" s="131" t="s">
        <v>2117</v>
      </c>
      <c r="F50" s="131" t="s">
        <v>2118</v>
      </c>
      <c r="G50" s="131" t="s">
        <v>2119</v>
      </c>
      <c r="H50" s="131" t="s">
        <v>2120</v>
      </c>
      <c r="I50" s="131" t="s">
        <v>2121</v>
      </c>
      <c r="J50" s="131" t="s">
        <v>2122</v>
      </c>
      <c r="K50" s="131" t="s">
        <v>2123</v>
      </c>
      <c r="L50" s="131" t="s">
        <v>2124</v>
      </c>
      <c r="M50" s="131" t="s">
        <v>2125</v>
      </c>
      <c r="N50" s="131" t="s">
        <v>2126</v>
      </c>
      <c r="O50" s="131" t="s">
        <v>2127</v>
      </c>
      <c r="P50" s="131" t="s">
        <v>2128</v>
      </c>
      <c r="Q50" s="131" t="s">
        <v>2129</v>
      </c>
      <c r="R50" s="131" t="s">
        <v>2130</v>
      </c>
      <c r="S50" s="131" t="s">
        <v>0</v>
      </c>
      <c r="T50" s="131" t="s">
        <v>0</v>
      </c>
    </row>
    <row r="51" spans="2:20">
      <c r="B51" s="126"/>
      <c r="C51" s="127"/>
      <c r="D51" s="128" t="s">
        <v>2088</v>
      </c>
      <c r="E51" s="130" t="s">
        <v>2131</v>
      </c>
      <c r="F51" s="130" t="s">
        <v>2132</v>
      </c>
      <c r="G51" s="130" t="s">
        <v>2133</v>
      </c>
      <c r="H51" s="130" t="s">
        <v>2121</v>
      </c>
      <c r="I51" s="130" t="s">
        <v>2134</v>
      </c>
      <c r="J51" s="130" t="s">
        <v>2135</v>
      </c>
      <c r="K51" s="130" t="s">
        <v>2136</v>
      </c>
      <c r="L51" s="130" t="s">
        <v>2137</v>
      </c>
      <c r="M51" s="130" t="s">
        <v>2138</v>
      </c>
      <c r="N51" s="130" t="s">
        <v>2139</v>
      </c>
      <c r="O51" s="130" t="s">
        <v>2140</v>
      </c>
      <c r="P51" s="130" t="s">
        <v>2141</v>
      </c>
      <c r="Q51" s="130" t="s">
        <v>2142</v>
      </c>
      <c r="R51" s="130" t="s">
        <v>2143</v>
      </c>
      <c r="S51" s="130" t="s">
        <v>0</v>
      </c>
      <c r="T51" s="130" t="s">
        <v>0</v>
      </c>
    </row>
    <row r="52" spans="2:20">
      <c r="B52" s="126"/>
      <c r="C52" s="127"/>
      <c r="D52" s="128" t="s">
        <v>2089</v>
      </c>
      <c r="E52" s="131" t="s">
        <v>2105</v>
      </c>
      <c r="F52" s="131" t="s">
        <v>2144</v>
      </c>
      <c r="G52" s="131" t="s">
        <v>2145</v>
      </c>
      <c r="H52" s="131" t="s">
        <v>2146</v>
      </c>
      <c r="I52" s="131" t="s">
        <v>2147</v>
      </c>
      <c r="J52" s="131" t="s">
        <v>2148</v>
      </c>
      <c r="K52" s="131" t="s">
        <v>2149</v>
      </c>
      <c r="L52" s="131" t="s">
        <v>2150</v>
      </c>
      <c r="M52" s="131" t="s">
        <v>2151</v>
      </c>
      <c r="N52" s="131" t="s">
        <v>2152</v>
      </c>
      <c r="O52" s="131" t="s">
        <v>2153</v>
      </c>
      <c r="P52" s="131" t="s">
        <v>2154</v>
      </c>
      <c r="Q52" s="131" t="s">
        <v>2155</v>
      </c>
      <c r="R52" s="131" t="s">
        <v>2156</v>
      </c>
      <c r="S52" s="131" t="s">
        <v>0</v>
      </c>
      <c r="T52" s="131" t="s">
        <v>0</v>
      </c>
    </row>
    <row r="53" spans="2:20">
      <c r="B53" s="126"/>
      <c r="C53" s="127"/>
      <c r="D53" s="128" t="s">
        <v>2090</v>
      </c>
      <c r="E53" s="130" t="s">
        <v>2157</v>
      </c>
      <c r="F53" s="130" t="s">
        <v>2158</v>
      </c>
      <c r="G53" s="130" t="s">
        <v>2159</v>
      </c>
      <c r="H53" s="130" t="s">
        <v>2160</v>
      </c>
      <c r="I53" s="130" t="s">
        <v>2161</v>
      </c>
      <c r="J53" s="130" t="s">
        <v>2162</v>
      </c>
      <c r="K53" s="130" t="s">
        <v>2163</v>
      </c>
      <c r="L53" s="130" t="s">
        <v>2164</v>
      </c>
      <c r="M53" s="130" t="s">
        <v>2165</v>
      </c>
      <c r="N53" s="130" t="s">
        <v>2166</v>
      </c>
      <c r="O53" s="130" t="s">
        <v>2167</v>
      </c>
      <c r="P53" s="130" t="s">
        <v>2168</v>
      </c>
      <c r="Q53" s="130" t="s">
        <v>2169</v>
      </c>
      <c r="R53" s="130" t="s">
        <v>2170</v>
      </c>
      <c r="S53" s="130" t="s">
        <v>0</v>
      </c>
      <c r="T53" s="130" t="s">
        <v>0</v>
      </c>
    </row>
    <row r="54" spans="2:20">
      <c r="B54" s="126"/>
      <c r="C54" s="127" t="s">
        <v>2171</v>
      </c>
      <c r="D54" s="128" t="s">
        <v>2091</v>
      </c>
      <c r="E54" s="131" t="s">
        <v>2172</v>
      </c>
      <c r="F54" s="131" t="s">
        <v>2173</v>
      </c>
      <c r="G54" s="131" t="s">
        <v>2174</v>
      </c>
      <c r="H54" s="131" t="s">
        <v>2175</v>
      </c>
      <c r="I54" s="131" t="s">
        <v>2176</v>
      </c>
      <c r="J54" s="131" t="s">
        <v>2177</v>
      </c>
      <c r="K54" s="131" t="s">
        <v>2129</v>
      </c>
      <c r="L54" s="131" t="s">
        <v>2178</v>
      </c>
      <c r="M54" s="131" t="s">
        <v>2179</v>
      </c>
      <c r="N54" s="131" t="s">
        <v>2180</v>
      </c>
      <c r="O54" s="131" t="s">
        <v>2181</v>
      </c>
      <c r="P54" s="131" t="s">
        <v>2182</v>
      </c>
      <c r="Q54" s="131" t="s">
        <v>2183</v>
      </c>
      <c r="R54" s="131" t="s">
        <v>2184</v>
      </c>
      <c r="S54" s="131" t="s">
        <v>0</v>
      </c>
      <c r="T54" s="131" t="s">
        <v>0</v>
      </c>
    </row>
    <row r="55" spans="2:20">
      <c r="B55" s="126"/>
      <c r="C55" s="127"/>
      <c r="D55" s="128" t="s">
        <v>2093</v>
      </c>
      <c r="E55" s="130" t="s">
        <v>2185</v>
      </c>
      <c r="F55" s="130" t="s">
        <v>2186</v>
      </c>
      <c r="G55" s="130" t="s">
        <v>2187</v>
      </c>
      <c r="H55" s="130" t="s">
        <v>2188</v>
      </c>
      <c r="I55" s="130" t="s">
        <v>2189</v>
      </c>
      <c r="J55" s="130" t="s">
        <v>2190</v>
      </c>
      <c r="K55" s="130" t="s">
        <v>2191</v>
      </c>
      <c r="L55" s="130" t="s">
        <v>2192</v>
      </c>
      <c r="M55" s="130" t="s">
        <v>2193</v>
      </c>
      <c r="N55" s="130" t="s">
        <v>2194</v>
      </c>
      <c r="O55" s="130" t="s">
        <v>2195</v>
      </c>
      <c r="P55" s="130" t="s">
        <v>2196</v>
      </c>
      <c r="Q55" s="130" t="s">
        <v>2197</v>
      </c>
      <c r="R55" s="130" t="s">
        <v>2198</v>
      </c>
      <c r="S55" s="130" t="s">
        <v>0</v>
      </c>
      <c r="T55" s="130" t="s">
        <v>0</v>
      </c>
    </row>
    <row r="56" spans="2:20">
      <c r="B56" s="126"/>
      <c r="C56" s="127"/>
      <c r="D56" s="128" t="s">
        <v>2094</v>
      </c>
      <c r="E56" s="131" t="s">
        <v>2199</v>
      </c>
      <c r="F56" s="131" t="s">
        <v>2200</v>
      </c>
      <c r="G56" s="131" t="s">
        <v>2201</v>
      </c>
      <c r="H56" s="131" t="s">
        <v>2202</v>
      </c>
      <c r="I56" s="131" t="s">
        <v>2203</v>
      </c>
      <c r="J56" s="131" t="s">
        <v>2204</v>
      </c>
      <c r="K56" s="131" t="s">
        <v>2205</v>
      </c>
      <c r="L56" s="131" t="s">
        <v>2206</v>
      </c>
      <c r="M56" s="131" t="s">
        <v>2207</v>
      </c>
      <c r="N56" s="131" t="s">
        <v>2208</v>
      </c>
      <c r="O56" s="131" t="s">
        <v>2209</v>
      </c>
      <c r="P56" s="131" t="s">
        <v>2210</v>
      </c>
      <c r="Q56" s="131" t="s">
        <v>2211</v>
      </c>
      <c r="R56" s="131" t="s">
        <v>2212</v>
      </c>
      <c r="S56" s="131" t="s">
        <v>0</v>
      </c>
      <c r="T56" s="131" t="s">
        <v>0</v>
      </c>
    </row>
    <row r="57" spans="2:20">
      <c r="B57" s="126"/>
      <c r="C57" s="127"/>
      <c r="D57" s="128" t="s">
        <v>2095</v>
      </c>
      <c r="E57" s="130" t="s">
        <v>2213</v>
      </c>
      <c r="F57" s="130" t="s">
        <v>2214</v>
      </c>
      <c r="G57" s="130" t="s">
        <v>2215</v>
      </c>
      <c r="H57" s="130" t="s">
        <v>2216</v>
      </c>
      <c r="I57" s="130" t="s">
        <v>2217</v>
      </c>
      <c r="J57" s="130" t="s">
        <v>2218</v>
      </c>
      <c r="K57" s="130" t="s">
        <v>2219</v>
      </c>
      <c r="L57" s="130" t="s">
        <v>2220</v>
      </c>
      <c r="M57" s="130" t="s">
        <v>2221</v>
      </c>
      <c r="N57" s="130" t="s">
        <v>2222</v>
      </c>
      <c r="O57" s="130" t="s">
        <v>2223</v>
      </c>
      <c r="P57" s="130" t="s">
        <v>2224</v>
      </c>
      <c r="Q57" s="130" t="s">
        <v>2225</v>
      </c>
      <c r="R57" s="130" t="s">
        <v>2226</v>
      </c>
      <c r="S57" s="130" t="s">
        <v>0</v>
      </c>
      <c r="T57" s="130" t="s">
        <v>0</v>
      </c>
    </row>
    <row r="58" spans="2:20">
      <c r="B58" s="126"/>
      <c r="C58" s="127"/>
      <c r="D58" s="128" t="s">
        <v>2096</v>
      </c>
      <c r="E58" s="131" t="s">
        <v>2227</v>
      </c>
      <c r="F58" s="131" t="s">
        <v>2228</v>
      </c>
      <c r="G58" s="131" t="s">
        <v>2229</v>
      </c>
      <c r="H58" s="131" t="s">
        <v>2230</v>
      </c>
      <c r="I58" s="131" t="s">
        <v>2231</v>
      </c>
      <c r="J58" s="131" t="s">
        <v>2232</v>
      </c>
      <c r="K58" s="131" t="s">
        <v>2233</v>
      </c>
      <c r="L58" s="131" t="s">
        <v>2234</v>
      </c>
      <c r="M58" s="131" t="s">
        <v>2235</v>
      </c>
      <c r="N58" s="131" t="s">
        <v>2236</v>
      </c>
      <c r="O58" s="131" t="s">
        <v>2237</v>
      </c>
      <c r="P58" s="131" t="s">
        <v>2238</v>
      </c>
      <c r="Q58" s="131" t="s">
        <v>2239</v>
      </c>
      <c r="R58" s="131" t="s">
        <v>2240</v>
      </c>
      <c r="S58" s="131" t="s">
        <v>0</v>
      </c>
      <c r="T58" s="131" t="s">
        <v>0</v>
      </c>
    </row>
    <row r="59" spans="2:20">
      <c r="B59" s="126"/>
      <c r="C59" s="127"/>
      <c r="D59" s="128" t="s">
        <v>2097</v>
      </c>
      <c r="E59" s="130" t="s">
        <v>2241</v>
      </c>
      <c r="F59" s="130" t="s">
        <v>2242</v>
      </c>
      <c r="G59" s="130" t="s">
        <v>2243</v>
      </c>
      <c r="H59" s="130" t="s">
        <v>2244</v>
      </c>
      <c r="I59" s="130" t="s">
        <v>2245</v>
      </c>
      <c r="J59" s="130" t="s">
        <v>2246</v>
      </c>
      <c r="K59" s="130" t="s">
        <v>2247</v>
      </c>
      <c r="L59" s="130" t="s">
        <v>2248</v>
      </c>
      <c r="M59" s="130" t="s">
        <v>2249</v>
      </c>
      <c r="N59" s="130" t="s">
        <v>2250</v>
      </c>
      <c r="O59" s="130" t="s">
        <v>2251</v>
      </c>
      <c r="P59" s="130" t="s">
        <v>2252</v>
      </c>
      <c r="Q59" s="130" t="s">
        <v>2253</v>
      </c>
      <c r="R59" s="130" t="s">
        <v>2254</v>
      </c>
      <c r="S59" s="130" t="s">
        <v>0</v>
      </c>
      <c r="T59" s="130" t="s">
        <v>0</v>
      </c>
    </row>
    <row r="60" spans="2:20">
      <c r="B60" s="126"/>
      <c r="C60" s="127"/>
      <c r="D60" s="128" t="s">
        <v>2098</v>
      </c>
      <c r="E60" s="131" t="s">
        <v>2255</v>
      </c>
      <c r="F60" s="131" t="s">
        <v>2256</v>
      </c>
      <c r="G60" s="131" t="s">
        <v>2257</v>
      </c>
      <c r="H60" s="131" t="s">
        <v>2258</v>
      </c>
      <c r="I60" s="131" t="s">
        <v>2259</v>
      </c>
      <c r="J60" s="131" t="s">
        <v>2260</v>
      </c>
      <c r="K60" s="131" t="s">
        <v>2261</v>
      </c>
      <c r="L60" s="131" t="s">
        <v>2262</v>
      </c>
      <c r="M60" s="131" t="s">
        <v>2263</v>
      </c>
      <c r="N60" s="131" t="s">
        <v>2264</v>
      </c>
      <c r="O60" s="131" t="s">
        <v>2265</v>
      </c>
      <c r="P60" s="131" t="s">
        <v>2266</v>
      </c>
      <c r="Q60" s="131" t="s">
        <v>2267</v>
      </c>
      <c r="R60" s="131" t="s">
        <v>2268</v>
      </c>
      <c r="S60" s="131" t="s">
        <v>0</v>
      </c>
      <c r="T60" s="131" t="s">
        <v>0</v>
      </c>
    </row>
    <row r="68" spans="4:84">
      <c r="E68" s="133">
        <v>0.25</v>
      </c>
      <c r="F68" s="133">
        <v>0.5</v>
      </c>
      <c r="G68" s="133">
        <v>0.75</v>
      </c>
      <c r="H68" s="133">
        <v>1</v>
      </c>
      <c r="I68" s="133">
        <v>1.25</v>
      </c>
      <c r="J68" s="133">
        <v>1.5</v>
      </c>
      <c r="K68" s="133">
        <v>1.75</v>
      </c>
      <c r="L68" s="133">
        <v>2</v>
      </c>
      <c r="M68" s="133">
        <v>2.25</v>
      </c>
      <c r="N68" s="133">
        <v>2.5</v>
      </c>
      <c r="O68" s="133">
        <v>2.75</v>
      </c>
      <c r="P68" s="133">
        <v>3</v>
      </c>
      <c r="Q68" s="133">
        <v>3.25</v>
      </c>
      <c r="R68" s="133">
        <v>3.5</v>
      </c>
      <c r="S68" s="133">
        <v>3.75</v>
      </c>
      <c r="T68" s="133">
        <v>4</v>
      </c>
      <c r="U68" s="133">
        <v>4.25</v>
      </c>
      <c r="V68" s="133">
        <v>4.5</v>
      </c>
      <c r="W68" s="133">
        <v>4.75</v>
      </c>
      <c r="X68" s="133">
        <v>5</v>
      </c>
      <c r="Y68" s="133">
        <v>5.25</v>
      </c>
      <c r="Z68" s="133">
        <v>5.5</v>
      </c>
      <c r="AA68" s="133">
        <v>5.75</v>
      </c>
      <c r="AB68" s="133">
        <v>6</v>
      </c>
      <c r="AC68" s="133">
        <v>6.25</v>
      </c>
      <c r="AD68" s="133">
        <v>6.5</v>
      </c>
      <c r="AE68" s="133">
        <v>6.75</v>
      </c>
      <c r="AF68" s="133">
        <v>7</v>
      </c>
      <c r="AG68" s="133">
        <v>7.25</v>
      </c>
      <c r="AH68" s="133">
        <v>7.5</v>
      </c>
      <c r="AI68" s="133">
        <v>7.75</v>
      </c>
      <c r="AJ68" s="133">
        <v>8</v>
      </c>
      <c r="AK68" s="133">
        <v>8.25</v>
      </c>
      <c r="AL68" s="133">
        <v>8.5</v>
      </c>
      <c r="AM68" s="133">
        <v>8.75</v>
      </c>
      <c r="AN68" s="133">
        <v>9</v>
      </c>
      <c r="AO68" s="133">
        <v>9.25</v>
      </c>
      <c r="AP68" s="133">
        <v>9.5</v>
      </c>
      <c r="AQ68" s="133">
        <v>9.75</v>
      </c>
      <c r="AR68" s="133">
        <v>10</v>
      </c>
      <c r="AS68" s="134"/>
      <c r="AT68" s="134"/>
      <c r="AU68" s="134"/>
      <c r="AV68" s="134"/>
      <c r="AW68" s="134"/>
      <c r="AX68" s="134"/>
      <c r="AY68" s="134"/>
      <c r="AZ68" s="134"/>
      <c r="BA68" s="134"/>
      <c r="BB68" s="134"/>
      <c r="BC68" s="134"/>
      <c r="BD68" s="134"/>
      <c r="BE68" s="134"/>
      <c r="BF68" s="134"/>
      <c r="BG68" s="134"/>
      <c r="BH68" s="134"/>
      <c r="BI68" s="134"/>
      <c r="BJ68" s="134"/>
      <c r="BK68" s="134"/>
      <c r="BL68" s="134"/>
      <c r="BM68" s="134"/>
      <c r="BN68" s="134"/>
      <c r="BO68" s="134"/>
      <c r="BP68" s="134"/>
      <c r="BQ68" s="134"/>
      <c r="BR68" s="134"/>
      <c r="BS68" s="134"/>
      <c r="BT68" s="134"/>
      <c r="BU68" s="134"/>
      <c r="BV68" s="134"/>
      <c r="BW68" s="134"/>
      <c r="BX68" s="134"/>
      <c r="BY68" s="134"/>
      <c r="BZ68" s="134"/>
      <c r="CA68" s="134"/>
      <c r="CB68" s="134"/>
      <c r="CC68" s="134"/>
      <c r="CD68" s="134"/>
      <c r="CE68" s="134"/>
      <c r="CF68" s="134"/>
    </row>
    <row r="69" spans="4:84">
      <c r="D69" s="124" t="s">
        <v>2047</v>
      </c>
      <c r="E69" s="124">
        <f t="shared" ref="E69:G69" si="0">E2</f>
        <v>3.6749999999999998</v>
      </c>
      <c r="F69" s="124">
        <f t="shared" si="0"/>
        <v>3.7349999999999999</v>
      </c>
      <c r="G69" s="124">
        <f t="shared" si="0"/>
        <v>3.79</v>
      </c>
      <c r="H69" s="124">
        <f>H2</f>
        <v>3.7549999999999999</v>
      </c>
      <c r="I69" s="124">
        <f>AVERAGE(H69,J69)</f>
        <v>3.7549999999999999</v>
      </c>
      <c r="J69" s="124">
        <f>I2</f>
        <v>3.7549999999999999</v>
      </c>
      <c r="K69" s="124">
        <f>AVERAGE(J69,L69)</f>
        <v>3.7824999999999998</v>
      </c>
      <c r="L69" s="124">
        <f>J2</f>
        <v>3.81</v>
      </c>
      <c r="M69" s="124">
        <f>AVERAGE(L69,N69)</f>
        <v>3.7875000000000001</v>
      </c>
      <c r="N69" s="124">
        <f>K2</f>
        <v>3.7650000000000001</v>
      </c>
      <c r="O69" s="124">
        <f>AVERAGE(N69,P69)</f>
        <v>3.746</v>
      </c>
      <c r="P69" s="124">
        <f>L2</f>
        <v>3.7269999999999999</v>
      </c>
      <c r="Q69" s="124">
        <f>($T$69-$P$69)/4+P$69</f>
        <v>3.7439999999999998</v>
      </c>
      <c r="R69" s="124">
        <f t="shared" ref="R69:S69" si="1">($T$69-$P$69)/4+Q$69</f>
        <v>3.7609999999999997</v>
      </c>
      <c r="S69" s="124">
        <f t="shared" si="1"/>
        <v>3.7779999999999996</v>
      </c>
      <c r="T69" s="124">
        <f>M2</f>
        <v>3.7949999999999999</v>
      </c>
      <c r="U69" s="124">
        <f>($X$69-$T$69)/4+T$69</f>
        <v>3.78125</v>
      </c>
      <c r="V69" s="124">
        <f>($X$69-$T$69)/4+U$69</f>
        <v>3.7675000000000001</v>
      </c>
      <c r="W69" s="124">
        <f>($X$69-$T$69)/4+V$69</f>
        <v>3.7537500000000001</v>
      </c>
      <c r="X69" s="124">
        <f>N2</f>
        <v>3.74</v>
      </c>
      <c r="Y69" s="124">
        <f>($AF$69-$X$69)/8+X$69</f>
        <v>3.7462500000000003</v>
      </c>
      <c r="Z69" s="124">
        <f t="shared" ref="Z69:AE69" si="2">($AF$69-$X$69)/8+Y$69</f>
        <v>3.7525000000000004</v>
      </c>
      <c r="AA69" s="124">
        <f t="shared" si="2"/>
        <v>3.7587500000000005</v>
      </c>
      <c r="AB69" s="124">
        <f t="shared" si="2"/>
        <v>3.7650000000000006</v>
      </c>
      <c r="AC69" s="124">
        <f t="shared" si="2"/>
        <v>3.7712500000000007</v>
      </c>
      <c r="AD69" s="124">
        <f t="shared" si="2"/>
        <v>3.7775000000000007</v>
      </c>
      <c r="AE69" s="124">
        <f t="shared" si="2"/>
        <v>3.7837500000000008</v>
      </c>
      <c r="AF69" s="124">
        <f>O2</f>
        <v>3.79</v>
      </c>
      <c r="AG69" s="124">
        <f>($AR$69-$AF$69)/12+AF$69</f>
        <v>3.7854166666666669</v>
      </c>
      <c r="AH69" s="124">
        <f t="shared" ref="AH69:AQ69" si="3">($AR$69-$AF$69)/12+AG$69</f>
        <v>3.7808333333333337</v>
      </c>
      <c r="AI69" s="124">
        <f t="shared" si="3"/>
        <v>3.7762500000000006</v>
      </c>
      <c r="AJ69" s="124">
        <f t="shared" si="3"/>
        <v>3.7716666666666674</v>
      </c>
      <c r="AK69" s="124">
        <f t="shared" si="3"/>
        <v>3.7670833333333342</v>
      </c>
      <c r="AL69" s="124">
        <f t="shared" si="3"/>
        <v>3.7625000000000011</v>
      </c>
      <c r="AM69" s="124">
        <f t="shared" si="3"/>
        <v>3.7579166666666679</v>
      </c>
      <c r="AN69" s="124">
        <f t="shared" si="3"/>
        <v>3.7533333333333347</v>
      </c>
      <c r="AO69" s="124">
        <f t="shared" si="3"/>
        <v>3.7487500000000016</v>
      </c>
      <c r="AP69" s="124">
        <f t="shared" si="3"/>
        <v>3.7441666666666684</v>
      </c>
      <c r="AQ69" s="124">
        <f t="shared" si="3"/>
        <v>3.7395833333333353</v>
      </c>
      <c r="AR69" s="124">
        <f>P2</f>
        <v>3.7349999999999999</v>
      </c>
    </row>
    <row r="70" spans="4:84">
      <c r="D70" s="124" t="s">
        <v>2102</v>
      </c>
      <c r="E70" s="124">
        <f>E47</f>
        <v>13.798999999999999</v>
      </c>
      <c r="F70" s="124">
        <f>F47</f>
        <v>15.138999999999999</v>
      </c>
      <c r="G70" s="124">
        <f>G47</f>
        <v>16.010000000000002</v>
      </c>
      <c r="H70" s="124">
        <f>H47</f>
        <v>16.713000000000001</v>
      </c>
      <c r="I70" s="124">
        <f>AVERAGE(H70,J70)</f>
        <v>17.219000000000001</v>
      </c>
      <c r="J70" s="124">
        <f>I47</f>
        <v>17.725000000000001</v>
      </c>
      <c r="K70" s="124">
        <f>AVERAGE(J70,L70)</f>
        <v>18.261000000000003</v>
      </c>
      <c r="L70" s="124">
        <f>J47</f>
        <v>18.797000000000001</v>
      </c>
      <c r="M70" s="124">
        <f>AVERAGE(L70,N70)</f>
        <v>19.215</v>
      </c>
      <c r="N70" s="124">
        <f>K47</f>
        <v>19.632999999999999</v>
      </c>
      <c r="O70" s="124">
        <f>AVERAGE(N70,P70)</f>
        <v>20.0275</v>
      </c>
      <c r="P70" s="124">
        <f>L47</f>
        <v>20.422000000000001</v>
      </c>
      <c r="Q70" s="124">
        <f>($T$70-$P$70)/4+P$70</f>
        <v>20.6175</v>
      </c>
      <c r="R70" s="124">
        <f t="shared" ref="R70:S70" si="4">($T$70-$P$70)/4+Q$70</f>
        <v>20.812999999999999</v>
      </c>
      <c r="S70" s="124">
        <f t="shared" si="4"/>
        <v>21.008499999999998</v>
      </c>
      <c r="T70" s="124">
        <f>M47</f>
        <v>21.204000000000001</v>
      </c>
      <c r="U70" s="124">
        <f>($X$70-$T$70)/4+T$70</f>
        <v>21.3325</v>
      </c>
      <c r="V70" s="124">
        <f t="shared" ref="V70:W70" si="5">($X$70-$T$70)/4+U$70</f>
        <v>21.460999999999999</v>
      </c>
      <c r="W70" s="124">
        <f t="shared" si="5"/>
        <v>21.589499999999997</v>
      </c>
      <c r="X70" s="124">
        <f>N47</f>
        <v>21.718</v>
      </c>
      <c r="Y70" s="124">
        <f>($AF$70-$X$70)/8+X$70</f>
        <v>21.828125</v>
      </c>
      <c r="Z70" s="124">
        <f t="shared" ref="Z70:AE70" si="6">($AF$70-$X$70)/8+Y$70</f>
        <v>21.93825</v>
      </c>
      <c r="AA70" s="124">
        <f t="shared" si="6"/>
        <v>22.048375</v>
      </c>
      <c r="AB70" s="124">
        <f t="shared" si="6"/>
        <v>22.1585</v>
      </c>
      <c r="AC70" s="124">
        <f t="shared" si="6"/>
        <v>22.268625</v>
      </c>
      <c r="AD70" s="124">
        <f t="shared" si="6"/>
        <v>22.37875</v>
      </c>
      <c r="AE70" s="124">
        <f t="shared" si="6"/>
        <v>22.488875</v>
      </c>
      <c r="AF70" s="124">
        <f>O47</f>
        <v>22.599</v>
      </c>
      <c r="AG70" s="124">
        <f>($AR$70-$AF$70)/12+AF$70</f>
        <v>22.655416666666667</v>
      </c>
      <c r="AH70" s="124">
        <f t="shared" ref="AH70:AQ70" si="7">($AR$70-$AF$70)/12+AG$70</f>
        <v>22.711833333333335</v>
      </c>
      <c r="AI70" s="124">
        <f t="shared" si="7"/>
        <v>22.768250000000002</v>
      </c>
      <c r="AJ70" s="124">
        <f t="shared" si="7"/>
        <v>22.824666666666669</v>
      </c>
      <c r="AK70" s="124">
        <f t="shared" si="7"/>
        <v>22.881083333333336</v>
      </c>
      <c r="AL70" s="124">
        <f t="shared" si="7"/>
        <v>22.937500000000004</v>
      </c>
      <c r="AM70" s="124">
        <f t="shared" si="7"/>
        <v>22.993916666666671</v>
      </c>
      <c r="AN70" s="124">
        <f t="shared" si="7"/>
        <v>23.050333333333338</v>
      </c>
      <c r="AO70" s="124">
        <f t="shared" si="7"/>
        <v>23.106750000000005</v>
      </c>
      <c r="AP70" s="124">
        <f t="shared" si="7"/>
        <v>23.163166666666672</v>
      </c>
      <c r="AQ70" s="124">
        <f t="shared" si="7"/>
        <v>23.21958333333334</v>
      </c>
      <c r="AR70" s="124">
        <f>P47</f>
        <v>23.276</v>
      </c>
    </row>
  </sheetData>
  <phoneticPr fontId="3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EE024-2A3A-49C8-874A-56FAA19F708C}">
  <sheetPr codeName="Sheet5"/>
  <dimension ref="B1:CH87"/>
  <sheetViews>
    <sheetView showGridLines="0" zoomScale="85" zoomScaleNormal="85" workbookViewId="0"/>
  </sheetViews>
  <sheetFormatPr defaultColWidth="8.796875" defaultRowHeight="17.399999999999999"/>
  <cols>
    <col min="1" max="1" width="2.69921875" style="134" customWidth="1"/>
    <col min="2" max="2" width="8.796875" style="134"/>
    <col min="3" max="3" width="15.09765625" style="134" customWidth="1"/>
    <col min="4" max="4" width="8.8984375" style="134" bestFit="1" customWidth="1"/>
    <col min="5" max="5" width="9.3984375" style="134" bestFit="1" customWidth="1"/>
    <col min="6" max="8" width="9" style="134" bestFit="1" customWidth="1"/>
    <col min="9" max="9" width="9.09765625" style="134" bestFit="1" customWidth="1"/>
    <col min="10" max="10" width="11.19921875" style="134" customWidth="1"/>
    <col min="11" max="11" width="19.09765625" style="134" customWidth="1"/>
    <col min="12" max="12" width="8.8984375" style="134" bestFit="1" customWidth="1"/>
    <col min="13" max="14" width="9.3984375" style="134" bestFit="1" customWidth="1"/>
    <col min="15" max="24" width="8.8984375" style="134" bestFit="1" customWidth="1"/>
    <col min="25" max="25" width="11.296875" style="134" bestFit="1" customWidth="1"/>
    <col min="26" max="26" width="10.09765625" style="134" bestFit="1" customWidth="1"/>
    <col min="27" max="27" width="11.296875" style="134" bestFit="1" customWidth="1"/>
    <col min="28" max="28" width="8.8984375" style="134" bestFit="1" customWidth="1"/>
    <col min="29" max="29" width="11.296875" style="134" bestFit="1" customWidth="1"/>
    <col min="30" max="30" width="10.09765625" style="134" bestFit="1" customWidth="1"/>
    <col min="31" max="31" width="11.296875" style="134" bestFit="1" customWidth="1"/>
    <col min="32" max="32" width="8.8984375" style="134" bestFit="1" customWidth="1"/>
    <col min="33" max="34" width="13.796875" style="134" bestFit="1" customWidth="1"/>
    <col min="35" max="35" width="10.09765625" style="134" bestFit="1" customWidth="1"/>
    <col min="36" max="37" width="13.796875" style="134" bestFit="1" customWidth="1"/>
    <col min="38" max="38" width="8.8984375" style="134" bestFit="1" customWidth="1"/>
    <col min="39" max="40" width="13.796875" style="134" bestFit="1" customWidth="1"/>
    <col min="41" max="41" width="10.09765625" style="134" bestFit="1" customWidth="1"/>
    <col min="42" max="43" width="13.796875" style="134" bestFit="1" customWidth="1"/>
    <col min="44" max="86" width="8.8984375" style="134" bestFit="1" customWidth="1"/>
    <col min="87" max="16384" width="8.796875" style="134"/>
  </cols>
  <sheetData>
    <row r="1" spans="2:86">
      <c r="D1" s="135" t="s">
        <v>1944</v>
      </c>
      <c r="E1" s="133">
        <v>0.25</v>
      </c>
      <c r="F1" s="133">
        <v>0.5</v>
      </c>
      <c r="G1" s="133">
        <v>0.75</v>
      </c>
      <c r="H1" s="133">
        <v>1</v>
      </c>
      <c r="I1" s="133">
        <v>1.25</v>
      </c>
      <c r="J1" s="133">
        <v>1.5</v>
      </c>
      <c r="K1" s="133">
        <v>1.75</v>
      </c>
      <c r="L1" s="133">
        <v>2</v>
      </c>
      <c r="M1" s="133">
        <v>2.25</v>
      </c>
      <c r="N1" s="133">
        <v>2.5</v>
      </c>
      <c r="O1" s="133">
        <v>2.75</v>
      </c>
      <c r="P1" s="133">
        <v>3</v>
      </c>
      <c r="Q1" s="133">
        <v>3.25</v>
      </c>
      <c r="R1" s="133">
        <v>3.5</v>
      </c>
      <c r="S1" s="133">
        <v>3.75</v>
      </c>
      <c r="T1" s="133">
        <v>4</v>
      </c>
      <c r="U1" s="133">
        <v>4.25</v>
      </c>
      <c r="V1" s="133">
        <v>4.5</v>
      </c>
      <c r="W1" s="133">
        <v>4.75</v>
      </c>
      <c r="X1" s="133">
        <v>5</v>
      </c>
      <c r="Y1" s="133">
        <v>5.25</v>
      </c>
      <c r="Z1" s="133">
        <v>5.5</v>
      </c>
      <c r="AA1" s="133">
        <v>5.75</v>
      </c>
      <c r="AB1" s="133">
        <v>6</v>
      </c>
      <c r="AC1" s="133">
        <v>6.25</v>
      </c>
      <c r="AD1" s="133">
        <v>6.5</v>
      </c>
      <c r="AE1" s="133">
        <v>6.75</v>
      </c>
      <c r="AF1" s="133">
        <v>7</v>
      </c>
      <c r="AG1" s="133">
        <v>7.25</v>
      </c>
      <c r="AH1" s="133">
        <v>7.5</v>
      </c>
      <c r="AI1" s="133">
        <v>7.75</v>
      </c>
      <c r="AJ1" s="133">
        <v>8</v>
      </c>
      <c r="AK1" s="133">
        <v>8.25</v>
      </c>
      <c r="AL1" s="133">
        <v>8.5</v>
      </c>
      <c r="AM1" s="133">
        <v>8.75</v>
      </c>
      <c r="AN1" s="133">
        <v>9</v>
      </c>
      <c r="AO1" s="133">
        <v>9.25</v>
      </c>
      <c r="AP1" s="133">
        <v>9.5</v>
      </c>
      <c r="AQ1" s="133">
        <v>9.75</v>
      </c>
      <c r="AR1" s="133">
        <v>10</v>
      </c>
      <c r="AS1" s="136">
        <f t="shared" ref="AS1:BK1" si="0">AR1+0.25</f>
        <v>10.25</v>
      </c>
      <c r="AT1" s="136">
        <f t="shared" si="0"/>
        <v>10.5</v>
      </c>
      <c r="AU1" s="136">
        <f t="shared" si="0"/>
        <v>10.75</v>
      </c>
      <c r="AV1" s="136">
        <f t="shared" si="0"/>
        <v>11</v>
      </c>
      <c r="AW1" s="136">
        <f t="shared" si="0"/>
        <v>11.25</v>
      </c>
      <c r="AX1" s="136">
        <f t="shared" si="0"/>
        <v>11.5</v>
      </c>
      <c r="AY1" s="136">
        <f t="shared" si="0"/>
        <v>11.75</v>
      </c>
      <c r="AZ1" s="136">
        <f t="shared" si="0"/>
        <v>12</v>
      </c>
      <c r="BA1" s="136">
        <f t="shared" si="0"/>
        <v>12.25</v>
      </c>
      <c r="BB1" s="136">
        <f t="shared" si="0"/>
        <v>12.5</v>
      </c>
      <c r="BC1" s="136">
        <f t="shared" si="0"/>
        <v>12.75</v>
      </c>
      <c r="BD1" s="136">
        <f t="shared" si="0"/>
        <v>13</v>
      </c>
      <c r="BE1" s="136">
        <f t="shared" si="0"/>
        <v>13.25</v>
      </c>
      <c r="BF1" s="136">
        <f t="shared" si="0"/>
        <v>13.5</v>
      </c>
      <c r="BG1" s="136">
        <f t="shared" si="0"/>
        <v>13.75</v>
      </c>
      <c r="BH1" s="136">
        <f t="shared" si="0"/>
        <v>14</v>
      </c>
      <c r="BI1" s="136">
        <f t="shared" si="0"/>
        <v>14.25</v>
      </c>
      <c r="BJ1" s="136">
        <f t="shared" si="0"/>
        <v>14.5</v>
      </c>
      <c r="BK1" s="136">
        <f t="shared" si="0"/>
        <v>14.75</v>
      </c>
      <c r="BL1" s="136">
        <v>15</v>
      </c>
      <c r="BM1" s="136">
        <f t="shared" ref="BM1:CE1" si="1">BL1+0.25</f>
        <v>15.25</v>
      </c>
      <c r="BN1" s="136">
        <f t="shared" si="1"/>
        <v>15.5</v>
      </c>
      <c r="BO1" s="136">
        <f t="shared" si="1"/>
        <v>15.75</v>
      </c>
      <c r="BP1" s="136">
        <f t="shared" si="1"/>
        <v>16</v>
      </c>
      <c r="BQ1" s="136">
        <f t="shared" si="1"/>
        <v>16.25</v>
      </c>
      <c r="BR1" s="136">
        <f t="shared" si="1"/>
        <v>16.5</v>
      </c>
      <c r="BS1" s="136">
        <f t="shared" si="1"/>
        <v>16.75</v>
      </c>
      <c r="BT1" s="136">
        <f t="shared" si="1"/>
        <v>17</v>
      </c>
      <c r="BU1" s="136">
        <f t="shared" si="1"/>
        <v>17.25</v>
      </c>
      <c r="BV1" s="136">
        <f t="shared" si="1"/>
        <v>17.5</v>
      </c>
      <c r="BW1" s="136">
        <f t="shared" si="1"/>
        <v>17.75</v>
      </c>
      <c r="BX1" s="136">
        <f t="shared" si="1"/>
        <v>18</v>
      </c>
      <c r="BY1" s="136">
        <f t="shared" si="1"/>
        <v>18.25</v>
      </c>
      <c r="BZ1" s="136">
        <f t="shared" si="1"/>
        <v>18.5</v>
      </c>
      <c r="CA1" s="136">
        <f t="shared" si="1"/>
        <v>18.75</v>
      </c>
      <c r="CB1" s="136">
        <f t="shared" si="1"/>
        <v>19</v>
      </c>
      <c r="CC1" s="136">
        <f t="shared" si="1"/>
        <v>19.25</v>
      </c>
      <c r="CD1" s="136">
        <f t="shared" si="1"/>
        <v>19.5</v>
      </c>
      <c r="CE1" s="136">
        <f t="shared" si="1"/>
        <v>19.75</v>
      </c>
      <c r="CF1" s="136">
        <v>20</v>
      </c>
      <c r="CG1" s="136">
        <v>30</v>
      </c>
      <c r="CH1" s="136">
        <v>50</v>
      </c>
    </row>
    <row r="2" spans="2:86"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37"/>
      <c r="AR2" s="137"/>
      <c r="BL2" s="137"/>
      <c r="CF2" s="137"/>
      <c r="CG2" s="137"/>
      <c r="CH2" s="137"/>
    </row>
    <row r="3" spans="2:86">
      <c r="D3" s="138" t="s">
        <v>1943</v>
      </c>
      <c r="E3" s="139">
        <f>YTM21!E70</f>
        <v>13.798999999999999</v>
      </c>
      <c r="F3" s="140">
        <f>YTM21!F70</f>
        <v>15.138999999999999</v>
      </c>
      <c r="G3" s="140">
        <f>YTM21!G70</f>
        <v>16.010000000000002</v>
      </c>
      <c r="H3" s="140">
        <f>YTM21!H70</f>
        <v>16.713000000000001</v>
      </c>
      <c r="I3" s="141">
        <f>YTM21!I70</f>
        <v>17.219000000000001</v>
      </c>
      <c r="J3" s="142">
        <f>YTM21!J70</f>
        <v>17.725000000000001</v>
      </c>
      <c r="K3" s="142">
        <f>YTM21!K70</f>
        <v>18.261000000000003</v>
      </c>
      <c r="L3" s="142">
        <f>YTM21!L70</f>
        <v>18.797000000000001</v>
      </c>
      <c r="M3" s="142">
        <f>YTM21!M70</f>
        <v>19.215</v>
      </c>
      <c r="N3" s="142">
        <f>YTM21!N70</f>
        <v>19.632999999999999</v>
      </c>
      <c r="O3" s="142">
        <f>YTM21!O70</f>
        <v>20.0275</v>
      </c>
      <c r="P3" s="140">
        <f>YTM21!P70</f>
        <v>20.422000000000001</v>
      </c>
      <c r="Q3" s="141">
        <f>YTM21!Q70</f>
        <v>20.6175</v>
      </c>
      <c r="R3" s="141">
        <f>YTM21!R70</f>
        <v>20.812999999999999</v>
      </c>
      <c r="S3" s="141">
        <f>YTM21!S70</f>
        <v>21.008499999999998</v>
      </c>
      <c r="T3" s="141">
        <f>YTM21!T70</f>
        <v>21.204000000000001</v>
      </c>
      <c r="U3" s="141">
        <f>YTM21!U70</f>
        <v>21.3325</v>
      </c>
      <c r="V3" s="141">
        <f>YTM21!V70</f>
        <v>21.460999999999999</v>
      </c>
      <c r="W3" s="141">
        <f>YTM21!W70</f>
        <v>21.589499999999997</v>
      </c>
      <c r="X3" s="140">
        <f>YTM21!X70</f>
        <v>21.718</v>
      </c>
      <c r="Y3" s="141">
        <f>YTM21!Y70</f>
        <v>21.828125</v>
      </c>
      <c r="Z3" s="141">
        <f>YTM21!Z70</f>
        <v>21.93825</v>
      </c>
      <c r="AA3" s="141">
        <f>YTM21!AA70</f>
        <v>22.048375</v>
      </c>
      <c r="AB3" s="141">
        <f>YTM21!AB70</f>
        <v>22.1585</v>
      </c>
      <c r="AC3" s="141">
        <f>YTM21!AC70</f>
        <v>22.268625</v>
      </c>
      <c r="AD3" s="141">
        <f>YTM21!AD70</f>
        <v>22.37875</v>
      </c>
      <c r="AE3" s="141">
        <f>YTM21!AE70</f>
        <v>22.488875</v>
      </c>
      <c r="AF3" s="141">
        <f>YTM21!AF70</f>
        <v>22.599</v>
      </c>
      <c r="AG3" s="141">
        <f>YTM21!AG70</f>
        <v>22.655416666666667</v>
      </c>
      <c r="AH3" s="141">
        <f>YTM21!AH70</f>
        <v>22.711833333333335</v>
      </c>
      <c r="AI3" s="141">
        <f>YTM21!AI70</f>
        <v>22.768250000000002</v>
      </c>
      <c r="AJ3" s="141">
        <f>YTM21!AJ70</f>
        <v>22.824666666666669</v>
      </c>
      <c r="AK3" s="141">
        <f>YTM21!AK70</f>
        <v>22.881083333333336</v>
      </c>
      <c r="AL3" s="141">
        <f>YTM21!AL70</f>
        <v>22.937500000000004</v>
      </c>
      <c r="AM3" s="141">
        <f>YTM21!AM70</f>
        <v>22.993916666666671</v>
      </c>
      <c r="AN3" s="141">
        <f>YTM21!AN70</f>
        <v>23.050333333333338</v>
      </c>
      <c r="AO3" s="141">
        <f>YTM21!AO70</f>
        <v>23.106750000000005</v>
      </c>
      <c r="AP3" s="141">
        <f>YTM21!AP70</f>
        <v>23.163166666666672</v>
      </c>
      <c r="AQ3" s="141">
        <f>YTM21!AQ70</f>
        <v>23.21958333333334</v>
      </c>
      <c r="AR3" s="140">
        <f>YTM21!AR70</f>
        <v>23.276</v>
      </c>
      <c r="AS3" s="141">
        <f>YTM21!AS70</f>
        <v>0</v>
      </c>
      <c r="AT3" s="141">
        <f>YTM21!AT70</f>
        <v>0</v>
      </c>
      <c r="AU3" s="141">
        <f>YTM21!AU70</f>
        <v>0</v>
      </c>
      <c r="AV3" s="141">
        <f>YTM21!AV70</f>
        <v>0</v>
      </c>
      <c r="AW3" s="141">
        <f>YTM21!AW70</f>
        <v>0</v>
      </c>
      <c r="AX3" s="141">
        <f>YTM21!AX70</f>
        <v>0</v>
      </c>
      <c r="AY3" s="141">
        <f>YTM21!AY70</f>
        <v>0</v>
      </c>
      <c r="AZ3" s="141">
        <f>YTM21!AZ70</f>
        <v>0</v>
      </c>
      <c r="BA3" s="141">
        <f>YTM21!BA70</f>
        <v>0</v>
      </c>
      <c r="BB3" s="141">
        <f>YTM21!BB70</f>
        <v>0</v>
      </c>
      <c r="BC3" s="141">
        <f>YTM21!BC70</f>
        <v>0</v>
      </c>
      <c r="BD3" s="141">
        <f>YTM21!BD70</f>
        <v>0</v>
      </c>
      <c r="BE3" s="141">
        <f>YTM21!BE70</f>
        <v>0</v>
      </c>
      <c r="BF3" s="141">
        <f>YTM21!BF70</f>
        <v>0</v>
      </c>
      <c r="BG3" s="141">
        <f>YTM21!BG70</f>
        <v>0</v>
      </c>
      <c r="BH3" s="141">
        <f>YTM21!BH70</f>
        <v>0</v>
      </c>
      <c r="BI3" s="141">
        <f>YTM21!BI70</f>
        <v>0</v>
      </c>
      <c r="BJ3" s="141">
        <f>YTM21!BJ70</f>
        <v>0</v>
      </c>
      <c r="BK3" s="141">
        <f>YTM21!BK70</f>
        <v>0</v>
      </c>
      <c r="BL3" s="140">
        <f>YTM21!BL70</f>
        <v>0</v>
      </c>
      <c r="BM3" s="141">
        <f>YTM21!BM70</f>
        <v>0</v>
      </c>
      <c r="BN3" s="141">
        <f>YTM21!BN70</f>
        <v>0</v>
      </c>
      <c r="BO3" s="141">
        <f>YTM21!BO70</f>
        <v>0</v>
      </c>
      <c r="BP3" s="141">
        <f>YTM21!BP70</f>
        <v>0</v>
      </c>
      <c r="BQ3" s="141">
        <f>YTM21!BQ70</f>
        <v>0</v>
      </c>
      <c r="BR3" s="141">
        <f>YTM21!BR70</f>
        <v>0</v>
      </c>
      <c r="BS3" s="141">
        <f>YTM21!BS70</f>
        <v>0</v>
      </c>
      <c r="BT3" s="141">
        <f>YTM21!BT70</f>
        <v>0</v>
      </c>
      <c r="BU3" s="141">
        <f>YTM21!BU70</f>
        <v>0</v>
      </c>
      <c r="BV3" s="141">
        <f>YTM21!BV70</f>
        <v>0</v>
      </c>
      <c r="BW3" s="141">
        <f>YTM21!BW70</f>
        <v>0</v>
      </c>
      <c r="BX3" s="141">
        <f>YTM21!BX70</f>
        <v>0</v>
      </c>
      <c r="BY3" s="141">
        <f>YTM21!BY70</f>
        <v>0</v>
      </c>
      <c r="BZ3" s="141">
        <f>YTM21!BZ70</f>
        <v>0</v>
      </c>
      <c r="CA3" s="141">
        <f>YTM21!CA70</f>
        <v>0</v>
      </c>
      <c r="CB3" s="141">
        <f>YTM21!CB70</f>
        <v>0</v>
      </c>
      <c r="CC3" s="141">
        <f>YTM21!CC70</f>
        <v>0</v>
      </c>
      <c r="CD3" s="141">
        <f>YTM21!CD70</f>
        <v>0</v>
      </c>
      <c r="CE3" s="141">
        <f>YTM21!CE70</f>
        <v>0</v>
      </c>
      <c r="CF3" s="140">
        <f>YTM21!CF70</f>
        <v>0</v>
      </c>
      <c r="CG3" s="142">
        <f>YTM21!CG70</f>
        <v>0</v>
      </c>
      <c r="CH3" s="142">
        <f>YTM21!CH70</f>
        <v>0</v>
      </c>
    </row>
    <row r="4" spans="2:86">
      <c r="D4" s="134" t="s">
        <v>1946</v>
      </c>
      <c r="E4" s="143">
        <f t="shared" ref="E4:AJ4" si="2">INDEX($N$8:$N$87,MATCH(E1,$D$8:$D$87,0))</f>
        <v>0.13799</v>
      </c>
      <c r="F4" s="143">
        <f t="shared" si="2"/>
        <v>0.15164442279618573</v>
      </c>
      <c r="G4" s="143">
        <f t="shared" si="2"/>
        <v>0.16063488048238117</v>
      </c>
      <c r="H4" s="143">
        <f t="shared" si="2"/>
        <v>0.16800623082655886</v>
      </c>
      <c r="I4" s="143">
        <f t="shared" si="2"/>
        <v>0.17337312176858077</v>
      </c>
      <c r="J4" s="143">
        <f t="shared" si="2"/>
        <v>0.17887009633412365</v>
      </c>
      <c r="K4" s="143">
        <f t="shared" si="2"/>
        <v>0.18485161948788154</v>
      </c>
      <c r="L4" s="143">
        <f t="shared" si="2"/>
        <v>0.19098831573549013</v>
      </c>
      <c r="M4" s="143">
        <f t="shared" si="2"/>
        <v>0.19582740709734558</v>
      </c>
      <c r="N4" s="143">
        <f t="shared" si="2"/>
        <v>0.20081569853421133</v>
      </c>
      <c r="O4" s="143">
        <f t="shared" si="2"/>
        <v>0.20565059090362503</v>
      </c>
      <c r="P4" s="143">
        <f t="shared" si="2"/>
        <v>0.21065127883448653</v>
      </c>
      <c r="Q4" s="143">
        <f t="shared" si="2"/>
        <v>0.2129577340683948</v>
      </c>
      <c r="R4" s="143">
        <f t="shared" si="2"/>
        <v>0.21537299944199173</v>
      </c>
      <c r="S4" s="143">
        <f t="shared" si="2"/>
        <v>0.21789668902663895</v>
      </c>
      <c r="T4" s="143">
        <f t="shared" si="2"/>
        <v>0.22053088815310584</v>
      </c>
      <c r="U4" s="143">
        <f t="shared" si="2"/>
        <v>0.22216162913423876</v>
      </c>
      <c r="V4" s="143">
        <f t="shared" si="2"/>
        <v>0.22388042026556132</v>
      </c>
      <c r="W4" s="143">
        <f t="shared" si="2"/>
        <v>0.2256877933681567</v>
      </c>
      <c r="X4" s="143">
        <f t="shared" si="2"/>
        <v>0.22758568496082976</v>
      </c>
      <c r="Y4" s="143">
        <f t="shared" si="2"/>
        <v>0.22921969115436358</v>
      </c>
      <c r="Z4" s="143">
        <f t="shared" si="2"/>
        <v>0.23094014505163685</v>
      </c>
      <c r="AA4" s="143">
        <f t="shared" si="2"/>
        <v>0.23275039237622241</v>
      </c>
      <c r="AB4" s="143">
        <f t="shared" si="2"/>
        <v>0.2346548537666715</v>
      </c>
      <c r="AC4" s="143">
        <f t="shared" si="2"/>
        <v>0.23665905321592007</v>
      </c>
      <c r="AD4" s="143">
        <f t="shared" si="2"/>
        <v>0.23876968699743095</v>
      </c>
      <c r="AE4" s="143">
        <f t="shared" si="2"/>
        <v>0.24099473395383253</v>
      </c>
      <c r="AF4" s="143">
        <f t="shared" si="2"/>
        <v>0.24334361112623615</v>
      </c>
      <c r="AG4" s="143">
        <f t="shared" si="2"/>
        <v>0.24431542361768965</v>
      </c>
      <c r="AH4" s="143">
        <f t="shared" si="2"/>
        <v>0.24536421190298441</v>
      </c>
      <c r="AI4" s="143">
        <f t="shared" si="2"/>
        <v>0.24649246911867717</v>
      </c>
      <c r="AJ4" s="143">
        <f t="shared" si="2"/>
        <v>0.24770345735820065</v>
      </c>
      <c r="AK4" s="143">
        <f t="shared" ref="AK4:BP4" si="3">INDEX($N$8:$N$87,MATCH(AK1,$D$8:$D$87,0))</f>
        <v>0.24900124784357303</v>
      </c>
      <c r="AL4" s="143">
        <f t="shared" si="3"/>
        <v>0.25039078345679755</v>
      </c>
      <c r="AM4" s="143">
        <f t="shared" si="3"/>
        <v>0.25187796607098623</v>
      </c>
      <c r="AN4" s="143">
        <f t="shared" si="3"/>
        <v>0.2534697725538031</v>
      </c>
      <c r="AO4" s="143">
        <f t="shared" si="3"/>
        <v>0.25517440507289546</v>
      </c>
      <c r="AP4" s="143">
        <f t="shared" si="3"/>
        <v>0.25700148359931418</v>
      </c>
      <c r="AQ4" s="143">
        <f t="shared" si="3"/>
        <v>0.25896229153941785</v>
      </c>
      <c r="AR4" s="143">
        <f t="shared" si="3"/>
        <v>0.26107008960729505</v>
      </c>
      <c r="AS4" s="143">
        <f t="shared" si="3"/>
        <v>0</v>
      </c>
      <c r="AT4" s="143">
        <f t="shared" si="3"/>
        <v>0</v>
      </c>
      <c r="AU4" s="143">
        <f t="shared" si="3"/>
        <v>0</v>
      </c>
      <c r="AV4" s="143">
        <f t="shared" si="3"/>
        <v>0</v>
      </c>
      <c r="AW4" s="143">
        <f t="shared" si="3"/>
        <v>0</v>
      </c>
      <c r="AX4" s="143">
        <f t="shared" si="3"/>
        <v>0</v>
      </c>
      <c r="AY4" s="143">
        <f t="shared" si="3"/>
        <v>0</v>
      </c>
      <c r="AZ4" s="143">
        <f t="shared" si="3"/>
        <v>0</v>
      </c>
      <c r="BA4" s="143">
        <f t="shared" si="3"/>
        <v>0</v>
      </c>
      <c r="BB4" s="143">
        <f t="shared" si="3"/>
        <v>0</v>
      </c>
      <c r="BC4" s="143">
        <f t="shared" si="3"/>
        <v>0</v>
      </c>
      <c r="BD4" s="143">
        <f t="shared" si="3"/>
        <v>0</v>
      </c>
      <c r="BE4" s="143">
        <f t="shared" si="3"/>
        <v>0</v>
      </c>
      <c r="BF4" s="143">
        <f t="shared" si="3"/>
        <v>0</v>
      </c>
      <c r="BG4" s="143">
        <f t="shared" si="3"/>
        <v>0</v>
      </c>
      <c r="BH4" s="143">
        <f t="shared" si="3"/>
        <v>0</v>
      </c>
      <c r="BI4" s="143">
        <f t="shared" si="3"/>
        <v>0</v>
      </c>
      <c r="BJ4" s="143">
        <f t="shared" si="3"/>
        <v>0</v>
      </c>
      <c r="BK4" s="143">
        <f t="shared" si="3"/>
        <v>0</v>
      </c>
      <c r="BL4" s="143">
        <f t="shared" si="3"/>
        <v>0</v>
      </c>
      <c r="BM4" s="143">
        <f t="shared" si="3"/>
        <v>0</v>
      </c>
      <c r="BN4" s="143">
        <f t="shared" si="3"/>
        <v>0</v>
      </c>
      <c r="BO4" s="143">
        <f t="shared" si="3"/>
        <v>0</v>
      </c>
      <c r="BP4" s="143">
        <f t="shared" si="3"/>
        <v>0</v>
      </c>
      <c r="BQ4" s="143">
        <f t="shared" ref="BQ4:CF4" si="4">INDEX($N$8:$N$87,MATCH(BQ1,$D$8:$D$87,0))</f>
        <v>0</v>
      </c>
      <c r="BR4" s="143">
        <f t="shared" si="4"/>
        <v>0</v>
      </c>
      <c r="BS4" s="143">
        <f t="shared" si="4"/>
        <v>0</v>
      </c>
      <c r="BT4" s="143">
        <f t="shared" si="4"/>
        <v>0</v>
      </c>
      <c r="BU4" s="143">
        <f t="shared" si="4"/>
        <v>0</v>
      </c>
      <c r="BV4" s="143">
        <f t="shared" si="4"/>
        <v>0</v>
      </c>
      <c r="BW4" s="143">
        <f t="shared" si="4"/>
        <v>0</v>
      </c>
      <c r="BX4" s="143">
        <f t="shared" si="4"/>
        <v>0</v>
      </c>
      <c r="BY4" s="143">
        <f t="shared" si="4"/>
        <v>0</v>
      </c>
      <c r="BZ4" s="143">
        <f t="shared" si="4"/>
        <v>0</v>
      </c>
      <c r="CA4" s="143">
        <f t="shared" si="4"/>
        <v>0</v>
      </c>
      <c r="CB4" s="143">
        <f t="shared" si="4"/>
        <v>0</v>
      </c>
      <c r="CC4" s="143">
        <f t="shared" si="4"/>
        <v>0</v>
      </c>
      <c r="CD4" s="143">
        <f t="shared" si="4"/>
        <v>0</v>
      </c>
      <c r="CE4" s="143">
        <f t="shared" si="4"/>
        <v>0</v>
      </c>
      <c r="CF4" s="143">
        <f t="shared" si="4"/>
        <v>0</v>
      </c>
    </row>
    <row r="5" spans="2:86">
      <c r="E5" s="143"/>
      <c r="F5" s="143"/>
      <c r="G5" s="143"/>
      <c r="H5" s="143"/>
      <c r="I5" s="143"/>
      <c r="J5" s="143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143"/>
      <c r="V5" s="143"/>
      <c r="W5" s="143"/>
      <c r="X5" s="143"/>
      <c r="Y5" s="143"/>
      <c r="Z5" s="143"/>
      <c r="AA5" s="143"/>
      <c r="AB5" s="143"/>
      <c r="AC5" s="143"/>
      <c r="AD5" s="143"/>
      <c r="AE5" s="143"/>
      <c r="AF5" s="143"/>
      <c r="AG5" s="143"/>
      <c r="AH5" s="143"/>
      <c r="AI5" s="143"/>
      <c r="AJ5" s="143"/>
      <c r="AK5" s="143"/>
      <c r="AL5" s="143"/>
      <c r="AM5" s="143"/>
      <c r="AN5" s="143"/>
      <c r="AO5" s="143"/>
      <c r="AP5" s="143"/>
      <c r="AQ5" s="143"/>
      <c r="AR5" s="143"/>
      <c r="AS5" s="143"/>
      <c r="AT5" s="143"/>
      <c r="AU5" s="143"/>
      <c r="AV5" s="143"/>
      <c r="AW5" s="143"/>
      <c r="AX5" s="143"/>
      <c r="AY5" s="143"/>
      <c r="AZ5" s="143"/>
      <c r="BA5" s="143"/>
      <c r="BB5" s="143"/>
      <c r="BC5" s="143"/>
      <c r="BD5" s="143"/>
      <c r="BE5" s="143"/>
      <c r="BF5" s="143"/>
      <c r="BG5" s="143"/>
      <c r="BH5" s="143"/>
      <c r="BI5" s="143"/>
      <c r="BJ5" s="143"/>
      <c r="BK5" s="143"/>
      <c r="BL5" s="143"/>
      <c r="BM5" s="143"/>
      <c r="BN5" s="143"/>
      <c r="BO5" s="143"/>
      <c r="BP5" s="143"/>
      <c r="BQ5" s="143"/>
      <c r="BR5" s="143"/>
      <c r="BS5" s="143"/>
      <c r="BT5" s="143"/>
      <c r="BU5" s="143"/>
      <c r="BV5" s="143"/>
      <c r="BW5" s="143"/>
      <c r="BX5" s="143"/>
      <c r="BY5" s="143"/>
      <c r="BZ5" s="143"/>
      <c r="CA5" s="143"/>
      <c r="CB5" s="143"/>
      <c r="CC5" s="143"/>
      <c r="CD5" s="143"/>
      <c r="CE5" s="143"/>
      <c r="CF5" s="143"/>
    </row>
    <row r="7" spans="2:86">
      <c r="C7" s="133" t="s">
        <v>1945</v>
      </c>
      <c r="D7" s="133" t="s">
        <v>1944</v>
      </c>
      <c r="E7" s="133" t="s">
        <v>1943</v>
      </c>
      <c r="F7" s="133" t="s">
        <v>1942</v>
      </c>
      <c r="G7" s="133" t="s">
        <v>1941</v>
      </c>
      <c r="H7" s="133" t="s">
        <v>1940</v>
      </c>
      <c r="K7" s="133" t="s">
        <v>1939</v>
      </c>
      <c r="L7" s="133"/>
      <c r="M7" s="133"/>
      <c r="N7" s="133" t="s">
        <v>1938</v>
      </c>
      <c r="R7" s="144"/>
    </row>
    <row r="8" spans="2:86">
      <c r="B8" s="134" t="s">
        <v>1937</v>
      </c>
      <c r="C8" s="134">
        <v>1</v>
      </c>
      <c r="D8" s="94">
        <v>0.25</v>
      </c>
      <c r="E8" s="145">
        <f t="shared" ref="E8:E39" si="5">IFERROR(HLOOKUP(D8,$E$1:$CF$3,3)/100,0)</f>
        <v>0.13799</v>
      </c>
      <c r="F8" s="145">
        <f t="shared" ref="F8:F39" si="6">E8/4</f>
        <v>3.44975E-2</v>
      </c>
      <c r="G8" s="145">
        <f>F8</f>
        <v>3.44975E-2</v>
      </c>
      <c r="H8" s="146">
        <f>1/(1+G8)</f>
        <v>0.96665289186295755</v>
      </c>
      <c r="I8" s="147"/>
      <c r="J8" s="148"/>
      <c r="K8" s="149">
        <f>F8*SUM($H$8:$H8)+H8</f>
        <v>0.99999999999999989</v>
      </c>
      <c r="L8" s="134" t="b">
        <f t="shared" ref="L8:L39" si="7">ROUND(K8,10)=1</f>
        <v>1</v>
      </c>
      <c r="M8" s="147"/>
      <c r="N8" s="145">
        <f t="shared" ref="N8:N39" si="8">G8*4</f>
        <v>0.13799</v>
      </c>
      <c r="O8" s="145"/>
      <c r="R8" s="144"/>
    </row>
    <row r="9" spans="2:86">
      <c r="C9" s="134">
        <v>2</v>
      </c>
      <c r="D9" s="94">
        <v>0.5</v>
      </c>
      <c r="E9" s="145">
        <f t="shared" si="5"/>
        <v>0.15139</v>
      </c>
      <c r="F9" s="145">
        <f t="shared" si="6"/>
        <v>3.7847499999999999E-2</v>
      </c>
      <c r="G9" s="145">
        <f>((F9+1)/(1-F9*(SUM($H$8:$H8))))^(1/C9)-1</f>
        <v>3.7911105699046432E-2</v>
      </c>
      <c r="H9" s="146">
        <f t="shared" ref="H9:H40" si="9">1/((1+G9)^C9)</f>
        <v>0.92828147167596065</v>
      </c>
      <c r="I9" s="145"/>
      <c r="J9" s="148"/>
      <c r="K9" s="149">
        <f>F9*SUM($H$8:$H9)+H9</f>
        <v>0.99999999999999989</v>
      </c>
      <c r="L9" s="134" t="b">
        <f t="shared" si="7"/>
        <v>1</v>
      </c>
      <c r="M9" s="147"/>
      <c r="N9" s="145">
        <f t="shared" si="8"/>
        <v>0.15164442279618573</v>
      </c>
      <c r="O9" s="145"/>
      <c r="R9" s="144"/>
    </row>
    <row r="10" spans="2:86">
      <c r="C10" s="134">
        <v>3</v>
      </c>
      <c r="D10" s="94">
        <v>0.75</v>
      </c>
      <c r="E10" s="145">
        <f t="shared" si="5"/>
        <v>0.16010000000000002</v>
      </c>
      <c r="F10" s="145">
        <f t="shared" si="6"/>
        <v>4.0025000000000005E-2</v>
      </c>
      <c r="G10" s="145">
        <f>((F10+1)/(1-F10*(SUM($H$8:$H9))))^(1/C10)-1</f>
        <v>4.0158720120595293E-2</v>
      </c>
      <c r="H10" s="146">
        <f t="shared" si="9"/>
        <v>0.88858945900276898</v>
      </c>
      <c r="I10" s="145"/>
      <c r="J10" s="148"/>
      <c r="K10" s="149">
        <f>F10*SUM($H$8:$H10)+H10</f>
        <v>1</v>
      </c>
      <c r="L10" s="134" t="b">
        <f t="shared" si="7"/>
        <v>1</v>
      </c>
      <c r="M10" s="147"/>
      <c r="N10" s="145">
        <f t="shared" si="8"/>
        <v>0.16063488048238117</v>
      </c>
      <c r="O10" s="145"/>
      <c r="R10" s="144"/>
    </row>
    <row r="11" spans="2:86">
      <c r="C11" s="134">
        <v>4</v>
      </c>
      <c r="D11" s="94">
        <v>1</v>
      </c>
      <c r="E11" s="145">
        <f t="shared" si="5"/>
        <v>0.16713</v>
      </c>
      <c r="F11" s="145">
        <f t="shared" si="6"/>
        <v>4.17825E-2</v>
      </c>
      <c r="G11" s="145">
        <f>((F11+1)/(1-F11*(SUM($H$8:$H10))))^(1/C11)-1</f>
        <v>4.2001557706639714E-2</v>
      </c>
      <c r="H11" s="146">
        <f t="shared" si="9"/>
        <v>0.84825519327177401</v>
      </c>
      <c r="I11" s="145"/>
      <c r="J11" s="148"/>
      <c r="K11" s="149">
        <f>F11*SUM($H$8:$H11)+H11</f>
        <v>1</v>
      </c>
      <c r="L11" s="134" t="b">
        <f t="shared" si="7"/>
        <v>1</v>
      </c>
      <c r="M11" s="147"/>
      <c r="N11" s="145">
        <f t="shared" si="8"/>
        <v>0.16800623082655886</v>
      </c>
      <c r="O11" s="145"/>
      <c r="R11" s="144"/>
    </row>
    <row r="12" spans="2:86">
      <c r="C12" s="134">
        <v>5</v>
      </c>
      <c r="D12" s="94">
        <v>1.25</v>
      </c>
      <c r="E12" s="145">
        <f t="shared" si="5"/>
        <v>0.17219000000000001</v>
      </c>
      <c r="F12" s="145">
        <f t="shared" si="6"/>
        <v>4.3047500000000002E-2</v>
      </c>
      <c r="G12" s="145">
        <f>((F12+1)/(1-F12*(SUM($H$8:$H11))))^(1/C12)-1</f>
        <v>4.3343280442145193E-2</v>
      </c>
      <c r="H12" s="146">
        <f t="shared" si="9"/>
        <v>0.80884235168270835</v>
      </c>
      <c r="I12" s="145"/>
      <c r="J12" s="148"/>
      <c r="K12" s="149">
        <f>F12*SUM($H$8:$H12)+H12</f>
        <v>0.99999999999999978</v>
      </c>
      <c r="L12" s="134" t="b">
        <f t="shared" si="7"/>
        <v>1</v>
      </c>
      <c r="M12" s="147"/>
      <c r="N12" s="145">
        <f t="shared" si="8"/>
        <v>0.17337312176858077</v>
      </c>
      <c r="O12" s="145"/>
      <c r="R12" s="144"/>
    </row>
    <row r="13" spans="2:86">
      <c r="C13" s="134">
        <v>6</v>
      </c>
      <c r="D13" s="94">
        <v>1.5</v>
      </c>
      <c r="E13" s="145">
        <f t="shared" si="5"/>
        <v>0.17725000000000002</v>
      </c>
      <c r="F13" s="145">
        <f t="shared" si="6"/>
        <v>4.4312500000000005E-2</v>
      </c>
      <c r="G13" s="145">
        <f>((F13+1)/(1-F13*(SUM($H$8:$H12))))^(1/C13)-1</f>
        <v>4.4717524083530913E-2</v>
      </c>
      <c r="H13" s="146">
        <f t="shared" si="9"/>
        <v>0.76914234546922089</v>
      </c>
      <c r="I13" s="145"/>
      <c r="J13" s="148"/>
      <c r="K13" s="149">
        <f>F13*SUM($H$8:$H13)+H13</f>
        <v>0.99999999999999978</v>
      </c>
      <c r="L13" s="134" t="b">
        <f t="shared" si="7"/>
        <v>1</v>
      </c>
      <c r="M13" s="147"/>
      <c r="N13" s="145">
        <f t="shared" si="8"/>
        <v>0.17887009633412365</v>
      </c>
      <c r="O13" s="145"/>
      <c r="R13" s="144"/>
    </row>
    <row r="14" spans="2:86">
      <c r="C14" s="134">
        <v>7</v>
      </c>
      <c r="D14" s="94">
        <v>1.75</v>
      </c>
      <c r="E14" s="145">
        <f t="shared" si="5"/>
        <v>0.18261000000000002</v>
      </c>
      <c r="F14" s="145">
        <f t="shared" si="6"/>
        <v>4.5652500000000006E-2</v>
      </c>
      <c r="G14" s="145">
        <f>((F14+1)/(1-F14*(SUM($H$8:$H13))))^(1/C14)-1</f>
        <v>4.6212904871970384E-2</v>
      </c>
      <c r="H14" s="146">
        <f t="shared" si="9"/>
        <v>0.72888580297359495</v>
      </c>
      <c r="I14" s="145"/>
      <c r="J14" s="148"/>
      <c r="K14" s="149">
        <f>F14*SUM($H$8:$H14)+H14</f>
        <v>0.99999999999999956</v>
      </c>
      <c r="L14" s="134" t="b">
        <f t="shared" si="7"/>
        <v>1</v>
      </c>
      <c r="M14" s="147"/>
      <c r="N14" s="145">
        <f t="shared" si="8"/>
        <v>0.18485161948788154</v>
      </c>
      <c r="O14" s="145"/>
      <c r="R14" s="144"/>
    </row>
    <row r="15" spans="2:86">
      <c r="C15" s="134">
        <v>8</v>
      </c>
      <c r="D15" s="94">
        <v>2</v>
      </c>
      <c r="E15" s="145">
        <f t="shared" si="5"/>
        <v>0.18797</v>
      </c>
      <c r="F15" s="145">
        <f t="shared" si="6"/>
        <v>4.69925E-2</v>
      </c>
      <c r="G15" s="145">
        <f>((F15+1)/(1-F15*(SUM($H$8:$H14))))^(1/C15)-1</f>
        <v>4.7747078933872533E-2</v>
      </c>
      <c r="H15" s="146">
        <f t="shared" si="9"/>
        <v>0.68857036953200457</v>
      </c>
      <c r="I15" s="145"/>
      <c r="J15" s="148"/>
      <c r="K15" s="149">
        <f>F15*SUM($H$8:$H15)+H15</f>
        <v>1</v>
      </c>
      <c r="L15" s="134" t="b">
        <f t="shared" si="7"/>
        <v>1</v>
      </c>
      <c r="M15" s="147"/>
      <c r="N15" s="145">
        <f t="shared" si="8"/>
        <v>0.19098831573549013</v>
      </c>
      <c r="O15" s="145"/>
      <c r="R15" s="144"/>
    </row>
    <row r="16" spans="2:86">
      <c r="C16" s="134">
        <v>9</v>
      </c>
      <c r="D16" s="94">
        <v>2.25</v>
      </c>
      <c r="E16" s="145">
        <f t="shared" si="5"/>
        <v>0.19214999999999999</v>
      </c>
      <c r="F16" s="145">
        <f t="shared" si="6"/>
        <v>4.8037499999999997E-2</v>
      </c>
      <c r="G16" s="145">
        <f>((F16+1)/(1-F16*(SUM($H$8:$H15))))^(1/C16)-1</f>
        <v>4.8956851774336396E-2</v>
      </c>
      <c r="H16" s="146">
        <f t="shared" si="9"/>
        <v>0.65040127357245159</v>
      </c>
      <c r="I16" s="145"/>
      <c r="J16" s="148"/>
      <c r="K16" s="149">
        <f>F16*SUM($H$8:$H16)+H16</f>
        <v>1.0000000000000009</v>
      </c>
      <c r="L16" s="134" t="b">
        <f t="shared" si="7"/>
        <v>1</v>
      </c>
      <c r="M16" s="147"/>
      <c r="N16" s="145">
        <f t="shared" si="8"/>
        <v>0.19582740709734558</v>
      </c>
      <c r="O16" s="145"/>
      <c r="R16" s="144"/>
    </row>
    <row r="17" spans="3:18">
      <c r="C17" s="134">
        <v>10</v>
      </c>
      <c r="D17" s="94">
        <v>2.5</v>
      </c>
      <c r="E17" s="145">
        <f t="shared" si="5"/>
        <v>0.19633</v>
      </c>
      <c r="F17" s="145">
        <f t="shared" si="6"/>
        <v>4.9082500000000001E-2</v>
      </c>
      <c r="G17" s="145">
        <f>((F17+1)/(1-F17*(SUM($H$8:$H16))))^(1/C17)-1</f>
        <v>5.0203924633552832E-2</v>
      </c>
      <c r="H17" s="146">
        <f t="shared" si="9"/>
        <v>0.61272222104672469</v>
      </c>
      <c r="I17" s="145"/>
      <c r="J17" s="148"/>
      <c r="K17" s="149">
        <f>F17*SUM($H$8:$H17)+H17</f>
        <v>1.0000000000000002</v>
      </c>
      <c r="L17" s="134" t="b">
        <f t="shared" si="7"/>
        <v>1</v>
      </c>
      <c r="M17" s="147"/>
      <c r="N17" s="145">
        <f t="shared" si="8"/>
        <v>0.20081569853421133</v>
      </c>
      <c r="O17" s="145"/>
      <c r="R17" s="144"/>
    </row>
    <row r="18" spans="3:18">
      <c r="C18" s="134">
        <v>11</v>
      </c>
      <c r="D18" s="94">
        <v>2.75</v>
      </c>
      <c r="E18" s="145">
        <f t="shared" si="5"/>
        <v>0.20027500000000001</v>
      </c>
      <c r="F18" s="145">
        <f t="shared" si="6"/>
        <v>5.0068750000000002E-2</v>
      </c>
      <c r="G18" s="145">
        <f>((F18+1)/(1-F18*(SUM($H$8:$H17))))^(1/C18)-1</f>
        <v>5.1412647725906258E-2</v>
      </c>
      <c r="H18" s="146">
        <f t="shared" si="9"/>
        <v>0.57609596503858429</v>
      </c>
      <c r="I18" s="145"/>
      <c r="J18" s="148"/>
      <c r="K18" s="149">
        <f>F18*SUM($H$8:$H18)+H18</f>
        <v>0.99999999999999933</v>
      </c>
      <c r="L18" s="134" t="b">
        <f t="shared" si="7"/>
        <v>1</v>
      </c>
      <c r="M18" s="147"/>
      <c r="N18" s="145">
        <f t="shared" si="8"/>
        <v>0.20565059090362503</v>
      </c>
      <c r="O18" s="145"/>
    </row>
    <row r="19" spans="3:18">
      <c r="C19" s="134">
        <v>12</v>
      </c>
      <c r="D19" s="94">
        <v>3</v>
      </c>
      <c r="E19" s="145">
        <f t="shared" si="5"/>
        <v>0.20422000000000001</v>
      </c>
      <c r="F19" s="145">
        <f t="shared" si="6"/>
        <v>5.1055000000000003E-2</v>
      </c>
      <c r="G19" s="145">
        <f>((F19+1)/(1-F19*(SUM($H$8:$H18))))^(1/C19)-1</f>
        <v>5.2662819708621633E-2</v>
      </c>
      <c r="H19" s="146">
        <f t="shared" si="9"/>
        <v>0.54016767841307245</v>
      </c>
      <c r="I19" s="145"/>
      <c r="J19" s="148"/>
      <c r="K19" s="149">
        <f>F19*SUM($H$8:$H19)+H19</f>
        <v>1.0000000000000002</v>
      </c>
      <c r="L19" s="134" t="b">
        <f t="shared" si="7"/>
        <v>1</v>
      </c>
      <c r="M19" s="147"/>
      <c r="N19" s="145">
        <f t="shared" si="8"/>
        <v>0.21065127883448653</v>
      </c>
      <c r="O19" s="145"/>
    </row>
    <row r="20" spans="3:18">
      <c r="C20" s="134">
        <v>13</v>
      </c>
      <c r="D20" s="94">
        <v>3.25</v>
      </c>
      <c r="E20" s="145">
        <f t="shared" si="5"/>
        <v>0.206175</v>
      </c>
      <c r="F20" s="145">
        <f t="shared" si="6"/>
        <v>5.1543749999999999E-2</v>
      </c>
      <c r="G20" s="145">
        <f>((F20+1)/(1-F20*(SUM($H$8:$H19))))^(1/C20)-1</f>
        <v>5.32394335170987E-2</v>
      </c>
      <c r="H20" s="146">
        <f t="shared" si="9"/>
        <v>0.50950395476205002</v>
      </c>
      <c r="I20" s="145"/>
      <c r="J20" s="148"/>
      <c r="K20" s="149">
        <f>F20*SUM($H$8:$H20)+H20</f>
        <v>1.0000000000000002</v>
      </c>
      <c r="L20" s="134" t="b">
        <f t="shared" si="7"/>
        <v>1</v>
      </c>
      <c r="M20" s="147"/>
      <c r="N20" s="145">
        <f t="shared" si="8"/>
        <v>0.2129577340683948</v>
      </c>
      <c r="O20" s="145"/>
    </row>
    <row r="21" spans="3:18">
      <c r="C21" s="134">
        <v>14</v>
      </c>
      <c r="D21" s="94">
        <v>3.5</v>
      </c>
      <c r="E21" s="145">
        <f t="shared" si="5"/>
        <v>0.20812999999999998</v>
      </c>
      <c r="F21" s="145">
        <f t="shared" si="6"/>
        <v>5.2032499999999995E-2</v>
      </c>
      <c r="G21" s="145">
        <f>((F21+1)/(1-F21*(SUM($H$8:$H20))))^(1/C21)-1</f>
        <v>5.3843249860497933E-2</v>
      </c>
      <c r="H21" s="146">
        <f t="shared" si="9"/>
        <v>0.47988342139753748</v>
      </c>
      <c r="I21" s="145"/>
      <c r="J21" s="148"/>
      <c r="K21" s="149">
        <f>F21*SUM($H$8:$H21)+H21</f>
        <v>1.0000000000000009</v>
      </c>
      <c r="L21" s="134" t="b">
        <f t="shared" si="7"/>
        <v>1</v>
      </c>
      <c r="M21" s="147"/>
      <c r="N21" s="145">
        <f t="shared" si="8"/>
        <v>0.21537299944199173</v>
      </c>
      <c r="O21" s="145"/>
    </row>
    <row r="22" spans="3:18">
      <c r="C22" s="134">
        <v>15</v>
      </c>
      <c r="D22" s="94">
        <v>3.75</v>
      </c>
      <c r="E22" s="145">
        <f t="shared" si="5"/>
        <v>0.21008499999999997</v>
      </c>
      <c r="F22" s="145">
        <f t="shared" si="6"/>
        <v>5.2521249999999992E-2</v>
      </c>
      <c r="G22" s="145">
        <f>((F22+1)/(1-F22*(SUM($H$8:$H21))))^(1/C22)-1</f>
        <v>5.4474172256659736E-2</v>
      </c>
      <c r="H22" s="146">
        <f t="shared" si="9"/>
        <v>0.45129528656517115</v>
      </c>
      <c r="I22" s="145"/>
      <c r="J22" s="148"/>
      <c r="K22" s="149">
        <f>F22*SUM($H$8:$H22)+H22</f>
        <v>0.99999999999999978</v>
      </c>
      <c r="L22" s="134" t="b">
        <f t="shared" si="7"/>
        <v>1</v>
      </c>
      <c r="M22" s="147"/>
      <c r="N22" s="145">
        <f t="shared" si="8"/>
        <v>0.21789668902663895</v>
      </c>
      <c r="O22" s="145"/>
    </row>
    <row r="23" spans="3:18">
      <c r="C23" s="134">
        <v>16</v>
      </c>
      <c r="D23" s="94">
        <v>4</v>
      </c>
      <c r="E23" s="145">
        <f t="shared" si="5"/>
        <v>0.21204000000000001</v>
      </c>
      <c r="F23" s="145">
        <f t="shared" si="6"/>
        <v>5.3010000000000002E-2</v>
      </c>
      <c r="G23" s="145">
        <f>((F23+1)/(1-F23*(SUM($H$8:$H22))))^(1/C23)-1</f>
        <v>5.513272203827646E-2</v>
      </c>
      <c r="H23" s="146">
        <f t="shared" si="9"/>
        <v>0.42372738504953256</v>
      </c>
      <c r="I23" s="145"/>
      <c r="J23" s="148"/>
      <c r="K23" s="149">
        <f>F23*SUM($H$8:$H23)+H23</f>
        <v>0.99999999999999978</v>
      </c>
      <c r="L23" s="134" t="b">
        <f t="shared" si="7"/>
        <v>1</v>
      </c>
      <c r="M23" s="147"/>
      <c r="N23" s="145">
        <f t="shared" si="8"/>
        <v>0.22053088815310584</v>
      </c>
      <c r="O23" s="145"/>
    </row>
    <row r="24" spans="3:18">
      <c r="C24" s="134">
        <v>17</v>
      </c>
      <c r="D24" s="94">
        <v>4.25</v>
      </c>
      <c r="E24" s="145">
        <f t="shared" si="5"/>
        <v>0.21332499999999999</v>
      </c>
      <c r="F24" s="145">
        <f t="shared" si="6"/>
        <v>5.3331249999999997E-2</v>
      </c>
      <c r="G24" s="145">
        <f>((F24+1)/(1-F24*(SUM($H$8:$H23))))^(1/C24)-1</f>
        <v>5.554040728355969E-2</v>
      </c>
      <c r="H24" s="146">
        <f t="shared" si="9"/>
        <v>0.3989581347893863</v>
      </c>
      <c r="I24" s="145"/>
      <c r="J24" s="148"/>
      <c r="K24" s="149">
        <f>F24*SUM($H$8:$H24)+H24</f>
        <v>1.0000000000000002</v>
      </c>
      <c r="L24" s="134" t="b">
        <f t="shared" si="7"/>
        <v>1</v>
      </c>
      <c r="M24" s="147"/>
      <c r="N24" s="145">
        <f t="shared" si="8"/>
        <v>0.22216162913423876</v>
      </c>
      <c r="O24" s="145"/>
    </row>
    <row r="25" spans="3:18">
      <c r="C25" s="134">
        <v>18</v>
      </c>
      <c r="D25" s="94">
        <v>4.5</v>
      </c>
      <c r="E25" s="145">
        <f t="shared" si="5"/>
        <v>0.21461</v>
      </c>
      <c r="F25" s="145">
        <f t="shared" si="6"/>
        <v>5.3652499999999999E-2</v>
      </c>
      <c r="G25" s="145">
        <f>((F25+1)/(1-F25*(SUM($H$8:$H24))))^(1/C25)-1</f>
        <v>5.597010506639033E-2</v>
      </c>
      <c r="H25" s="146">
        <f t="shared" si="9"/>
        <v>0.37520686872989428</v>
      </c>
      <c r="I25" s="145"/>
      <c r="J25" s="148"/>
      <c r="K25" s="149">
        <f>F25*SUM($H$8:$H25)+H25</f>
        <v>1.0000000000000004</v>
      </c>
      <c r="L25" s="134" t="b">
        <f t="shared" si="7"/>
        <v>1</v>
      </c>
      <c r="M25" s="147"/>
      <c r="N25" s="145">
        <f t="shared" si="8"/>
        <v>0.22388042026556132</v>
      </c>
      <c r="O25" s="145"/>
    </row>
    <row r="26" spans="3:18">
      <c r="C26" s="134">
        <v>19</v>
      </c>
      <c r="D26" s="94">
        <v>4.75</v>
      </c>
      <c r="E26" s="145">
        <f t="shared" si="5"/>
        <v>0.21589499999999998</v>
      </c>
      <c r="F26" s="145">
        <f t="shared" si="6"/>
        <v>5.3973749999999994E-2</v>
      </c>
      <c r="G26" s="145">
        <f>((F26+1)/(1-F26*(SUM($H$8:$H25))))^(1/C26)-1</f>
        <v>5.6421948342039174E-2</v>
      </c>
      <c r="H26" s="146">
        <f t="shared" si="9"/>
        <v>0.35244317421411425</v>
      </c>
      <c r="I26" s="145"/>
      <c r="J26" s="148"/>
      <c r="K26" s="149">
        <f>F26*SUM($H$8:$H26)+H26</f>
        <v>1.0000000000000002</v>
      </c>
      <c r="L26" s="134" t="b">
        <f t="shared" si="7"/>
        <v>1</v>
      </c>
      <c r="M26" s="147"/>
      <c r="N26" s="145">
        <f t="shared" si="8"/>
        <v>0.2256877933681567</v>
      </c>
      <c r="O26" s="145"/>
    </row>
    <row r="27" spans="3:18">
      <c r="C27" s="134">
        <v>20</v>
      </c>
      <c r="D27" s="94">
        <v>5</v>
      </c>
      <c r="E27" s="145">
        <f t="shared" si="5"/>
        <v>0.21718000000000001</v>
      </c>
      <c r="F27" s="145">
        <f t="shared" si="6"/>
        <v>5.4295000000000003E-2</v>
      </c>
      <c r="G27" s="145">
        <f>((F27+1)/(1-F27*(SUM($H$8:$H26))))^(1/C27)-1</f>
        <v>5.689642124020744E-2</v>
      </c>
      <c r="H27" s="146">
        <f t="shared" si="9"/>
        <v>0.33063700112668282</v>
      </c>
      <c r="I27" s="145"/>
      <c r="J27" s="148"/>
      <c r="K27" s="149">
        <f>F27*SUM($H$8:$H27)+H27</f>
        <v>0.99999999999999911</v>
      </c>
      <c r="L27" s="134" t="b">
        <f t="shared" si="7"/>
        <v>1</v>
      </c>
      <c r="M27" s="147"/>
      <c r="N27" s="145">
        <f t="shared" si="8"/>
        <v>0.22758568496082976</v>
      </c>
      <c r="O27" s="145"/>
    </row>
    <row r="28" spans="3:18">
      <c r="C28" s="134">
        <v>21</v>
      </c>
      <c r="D28" s="94">
        <v>5.25</v>
      </c>
      <c r="E28" s="145">
        <f t="shared" si="5"/>
        <v>0.21828125000000001</v>
      </c>
      <c r="F28" s="145">
        <f t="shared" si="6"/>
        <v>5.4570312500000002E-2</v>
      </c>
      <c r="G28" s="145">
        <f>((F28+1)/(1-F28*(SUM($H$8:$H27))))^(1/C28)-1</f>
        <v>5.7304922788590895E-2</v>
      </c>
      <c r="H28" s="146">
        <f t="shared" si="9"/>
        <v>0.3103092060785953</v>
      </c>
      <c r="I28" s="145"/>
      <c r="J28" s="148"/>
      <c r="K28" s="149">
        <f>F28*SUM($H$8:$H28)+H28</f>
        <v>0.99999999999999911</v>
      </c>
      <c r="L28" s="134" t="b">
        <f t="shared" si="7"/>
        <v>1</v>
      </c>
      <c r="M28" s="147"/>
      <c r="N28" s="145">
        <f t="shared" si="8"/>
        <v>0.22921969115436358</v>
      </c>
      <c r="O28" s="145"/>
    </row>
    <row r="29" spans="3:18">
      <c r="C29" s="134">
        <v>22</v>
      </c>
      <c r="D29" s="94">
        <v>5.5</v>
      </c>
      <c r="E29" s="145">
        <f t="shared" si="5"/>
        <v>0.21938250000000001</v>
      </c>
      <c r="F29" s="145">
        <f t="shared" si="6"/>
        <v>5.4845625000000002E-2</v>
      </c>
      <c r="G29" s="145">
        <f>((F29+1)/(1-F29*(SUM($H$8:$H28))))^(1/C29)-1</f>
        <v>5.7735036262909212E-2</v>
      </c>
      <c r="H29" s="146">
        <f t="shared" si="9"/>
        <v>0.29087635394472655</v>
      </c>
      <c r="I29" s="145"/>
      <c r="J29" s="148"/>
      <c r="K29" s="149">
        <f>F29*SUM($H$8:$H29)+H29</f>
        <v>1.0000000000000004</v>
      </c>
      <c r="L29" s="134" t="b">
        <f t="shared" si="7"/>
        <v>1</v>
      </c>
      <c r="M29" s="147"/>
      <c r="N29" s="145">
        <f t="shared" si="8"/>
        <v>0.23094014505163685</v>
      </c>
      <c r="O29" s="145"/>
    </row>
    <row r="30" spans="3:18">
      <c r="C30" s="134">
        <v>23</v>
      </c>
      <c r="D30" s="94">
        <v>5.75</v>
      </c>
      <c r="E30" s="145">
        <f t="shared" si="5"/>
        <v>0.22048375000000001</v>
      </c>
      <c r="F30" s="145">
        <f t="shared" si="6"/>
        <v>5.5120937500000002E-2</v>
      </c>
      <c r="G30" s="145">
        <f>((F30+1)/(1-F30*(SUM($H$8:$H29))))^(1/C30)-1</f>
        <v>5.8187598094055604E-2</v>
      </c>
      <c r="H30" s="146">
        <f t="shared" si="9"/>
        <v>0.27230690353396608</v>
      </c>
      <c r="I30" s="145"/>
      <c r="J30" s="148"/>
      <c r="K30" s="149">
        <f>F30*SUM($H$8:$H30)+H30</f>
        <v>0.99999999999999978</v>
      </c>
      <c r="L30" s="134" t="b">
        <f t="shared" si="7"/>
        <v>1</v>
      </c>
      <c r="M30" s="147"/>
      <c r="N30" s="145">
        <f t="shared" si="8"/>
        <v>0.23275039237622241</v>
      </c>
      <c r="O30" s="145"/>
    </row>
    <row r="31" spans="3:18">
      <c r="C31" s="134">
        <v>24</v>
      </c>
      <c r="D31" s="94">
        <v>6</v>
      </c>
      <c r="E31" s="145">
        <f t="shared" si="5"/>
        <v>0.221585</v>
      </c>
      <c r="F31" s="145">
        <f t="shared" si="6"/>
        <v>5.5396250000000001E-2</v>
      </c>
      <c r="G31" s="145">
        <f>((F31+1)/(1-F31*(SUM($H$8:$H30))))^(1/C31)-1</f>
        <v>5.8663713441667875E-2</v>
      </c>
      <c r="H31" s="146">
        <f t="shared" si="9"/>
        <v>0.25457006829363049</v>
      </c>
      <c r="I31" s="145"/>
      <c r="J31" s="148"/>
      <c r="K31" s="149">
        <f>F31*SUM($H$8:$H31)+H31</f>
        <v>0.99999999999999978</v>
      </c>
      <c r="L31" s="134" t="b">
        <f t="shared" si="7"/>
        <v>1</v>
      </c>
      <c r="M31" s="147"/>
      <c r="N31" s="145">
        <f t="shared" si="8"/>
        <v>0.2346548537666715</v>
      </c>
      <c r="O31" s="145"/>
    </row>
    <row r="32" spans="3:18">
      <c r="C32" s="134">
        <v>25</v>
      </c>
      <c r="D32" s="94">
        <v>6.25</v>
      </c>
      <c r="E32" s="145">
        <f t="shared" si="5"/>
        <v>0.22268625</v>
      </c>
      <c r="F32" s="145">
        <f t="shared" si="6"/>
        <v>5.5671562500000001E-2</v>
      </c>
      <c r="G32" s="145">
        <f>((F32+1)/(1-F32*(SUM($H$8:$H31))))^(1/C32)-1</f>
        <v>5.9164763303980017E-2</v>
      </c>
      <c r="H32" s="146">
        <f t="shared" si="9"/>
        <v>0.23763581665777669</v>
      </c>
      <c r="I32" s="145"/>
      <c r="J32" s="148"/>
      <c r="K32" s="149">
        <f>F32*SUM($H$8:$H32)+H32</f>
        <v>0.99999999999999978</v>
      </c>
      <c r="L32" s="134" t="b">
        <f t="shared" si="7"/>
        <v>1</v>
      </c>
      <c r="M32" s="147"/>
      <c r="N32" s="145">
        <f t="shared" si="8"/>
        <v>0.23665905321592007</v>
      </c>
      <c r="O32" s="145"/>
    </row>
    <row r="33" spans="3:15">
      <c r="C33" s="134">
        <v>26</v>
      </c>
      <c r="D33" s="94">
        <v>6.5</v>
      </c>
      <c r="E33" s="145">
        <f t="shared" si="5"/>
        <v>0.2237875</v>
      </c>
      <c r="F33" s="145">
        <f t="shared" si="6"/>
        <v>5.5946875E-2</v>
      </c>
      <c r="G33" s="145">
        <f>((F33+1)/(1-F33*(SUM($H$8:$H32))))^(1/C33)-1</f>
        <v>5.9692421749357738E-2</v>
      </c>
      <c r="H33" s="146">
        <f t="shared" si="9"/>
        <v>0.22147487119600712</v>
      </c>
      <c r="I33" s="145"/>
      <c r="J33" s="148"/>
      <c r="K33" s="149">
        <f>F33*SUM($H$8:$H33)+H33</f>
        <v>0.99999999999999978</v>
      </c>
      <c r="L33" s="134" t="b">
        <f t="shared" si="7"/>
        <v>1</v>
      </c>
      <c r="M33" s="147"/>
      <c r="N33" s="145">
        <f t="shared" si="8"/>
        <v>0.23876968699743095</v>
      </c>
      <c r="O33" s="145"/>
    </row>
    <row r="34" spans="3:15">
      <c r="C34" s="134">
        <v>27</v>
      </c>
      <c r="D34" s="94">
        <v>6.75</v>
      </c>
      <c r="E34" s="145">
        <f t="shared" si="5"/>
        <v>0.22488875</v>
      </c>
      <c r="F34" s="145">
        <f t="shared" si="6"/>
        <v>5.62221875E-2</v>
      </c>
      <c r="G34" s="145">
        <f>((F34+1)/(1-F34*(SUM($H$8:$H33))))^(1/C34)-1</f>
        <v>6.0248683488458132E-2</v>
      </c>
      <c r="H34" s="146">
        <f t="shared" si="9"/>
        <v>0.20605870662815104</v>
      </c>
      <c r="I34" s="145"/>
      <c r="J34" s="148"/>
      <c r="K34" s="149">
        <f>F34*SUM($H$8:$H34)+H34</f>
        <v>1.0000000000000007</v>
      </c>
      <c r="L34" s="134" t="b">
        <f t="shared" si="7"/>
        <v>1</v>
      </c>
      <c r="M34" s="147"/>
      <c r="N34" s="145">
        <f t="shared" si="8"/>
        <v>0.24099473395383253</v>
      </c>
      <c r="O34" s="145"/>
    </row>
    <row r="35" spans="3:15">
      <c r="C35" s="134">
        <v>28</v>
      </c>
      <c r="D35" s="94">
        <v>7</v>
      </c>
      <c r="E35" s="145">
        <f t="shared" si="5"/>
        <v>0.22599</v>
      </c>
      <c r="F35" s="145">
        <f t="shared" si="6"/>
        <v>5.6497499999999999E-2</v>
      </c>
      <c r="G35" s="145">
        <f>((F35+1)/(1-F35*(SUM($H$8:$H34))))^(1/C35)-1</f>
        <v>6.0835902781559037E-2</v>
      </c>
      <c r="H35" s="146">
        <f t="shared" si="9"/>
        <v>0.19135954676909336</v>
      </c>
      <c r="I35" s="145"/>
      <c r="J35" s="148"/>
      <c r="K35" s="149">
        <f>F35*SUM($H$8:$H35)+H35</f>
        <v>0.99999999999999989</v>
      </c>
      <c r="L35" s="134" t="b">
        <f t="shared" si="7"/>
        <v>1</v>
      </c>
      <c r="M35" s="147"/>
      <c r="N35" s="145">
        <f t="shared" si="8"/>
        <v>0.24334361112623615</v>
      </c>
      <c r="O35" s="145"/>
    </row>
    <row r="36" spans="3:15">
      <c r="C36" s="134">
        <v>29</v>
      </c>
      <c r="D36" s="94">
        <v>7.25</v>
      </c>
      <c r="E36" s="145">
        <f t="shared" si="5"/>
        <v>0.22655416666666667</v>
      </c>
      <c r="F36" s="145">
        <f t="shared" si="6"/>
        <v>5.6638541666666667E-2</v>
      </c>
      <c r="G36" s="145">
        <f>((F36+1)/(1-F36*(SUM($H$8:$H35))))^(1/C36)-1</f>
        <v>6.1078855904422413E-2</v>
      </c>
      <c r="H36" s="146">
        <f t="shared" si="9"/>
        <v>0.17919168245231057</v>
      </c>
      <c r="I36" s="145"/>
      <c r="J36" s="148"/>
      <c r="K36" s="149">
        <f>F36*SUM($H$8:$H36)+H36</f>
        <v>0.99999999999999978</v>
      </c>
      <c r="L36" s="134" t="b">
        <f t="shared" si="7"/>
        <v>1</v>
      </c>
      <c r="M36" s="147"/>
      <c r="N36" s="145">
        <f t="shared" si="8"/>
        <v>0.24431542361768965</v>
      </c>
      <c r="O36" s="145"/>
    </row>
    <row r="37" spans="3:15">
      <c r="C37" s="134">
        <v>30</v>
      </c>
      <c r="D37" s="94">
        <v>7.5</v>
      </c>
      <c r="E37" s="145">
        <f t="shared" si="5"/>
        <v>0.22711833333333334</v>
      </c>
      <c r="F37" s="145">
        <f t="shared" si="6"/>
        <v>5.6779583333333335E-2</v>
      </c>
      <c r="G37" s="145">
        <f>((F37+1)/(1-F37*(SUM($H$8:$H36))))^(1/C37)-1</f>
        <v>6.1341052975746102E-2</v>
      </c>
      <c r="H37" s="146">
        <f t="shared" si="9"/>
        <v>0.16762975270217798</v>
      </c>
      <c r="I37" s="145"/>
      <c r="J37" s="148"/>
      <c r="K37" s="149">
        <f>F37*SUM($H$8:$H37)+H37</f>
        <v>0.99999999999999978</v>
      </c>
      <c r="L37" s="134" t="b">
        <f t="shared" si="7"/>
        <v>1</v>
      </c>
      <c r="M37" s="147"/>
      <c r="N37" s="145">
        <f t="shared" si="8"/>
        <v>0.24536421190298441</v>
      </c>
      <c r="O37" s="145"/>
    </row>
    <row r="38" spans="3:15">
      <c r="C38" s="134">
        <v>31</v>
      </c>
      <c r="D38" s="94">
        <v>7.75</v>
      </c>
      <c r="E38" s="145">
        <f t="shared" si="5"/>
        <v>0.22768250000000001</v>
      </c>
      <c r="F38" s="145">
        <f t="shared" si="6"/>
        <v>5.6920625000000002E-2</v>
      </c>
      <c r="G38" s="145">
        <f>((F38+1)/(1-F38*(SUM($H$8:$H37))))^(1/C38)-1</f>
        <v>6.1623117279669293E-2</v>
      </c>
      <c r="H38" s="146">
        <f t="shared" si="9"/>
        <v>0.15664575349264348</v>
      </c>
      <c r="I38" s="145"/>
      <c r="J38" s="148"/>
      <c r="K38" s="149">
        <f>F38*SUM($H$8:$H38)+H38</f>
        <v>0.99999999999999978</v>
      </c>
      <c r="L38" s="134" t="b">
        <f t="shared" si="7"/>
        <v>1</v>
      </c>
      <c r="M38" s="147"/>
      <c r="N38" s="145">
        <f t="shared" si="8"/>
        <v>0.24649246911867717</v>
      </c>
      <c r="O38" s="145"/>
    </row>
    <row r="39" spans="3:15">
      <c r="C39" s="134">
        <v>32</v>
      </c>
      <c r="D39" s="94">
        <v>8</v>
      </c>
      <c r="E39" s="145">
        <f t="shared" si="5"/>
        <v>0.22824666666666668</v>
      </c>
      <c r="F39" s="145">
        <f t="shared" si="6"/>
        <v>5.706166666666667E-2</v>
      </c>
      <c r="G39" s="145">
        <f>((F39+1)/(1-F39*(SUM($H$8:$H38))))^(1/C39)-1</f>
        <v>6.1925864339550163E-2</v>
      </c>
      <c r="H39" s="146">
        <f t="shared" si="9"/>
        <v>0.14621288404557689</v>
      </c>
      <c r="I39" s="145"/>
      <c r="J39" s="148"/>
      <c r="K39" s="149">
        <f>F39*SUM($H$8:$H39)+H39</f>
        <v>1</v>
      </c>
      <c r="L39" s="134" t="b">
        <f t="shared" si="7"/>
        <v>1</v>
      </c>
      <c r="M39" s="147"/>
      <c r="N39" s="145">
        <f t="shared" si="8"/>
        <v>0.24770345735820065</v>
      </c>
      <c r="O39" s="145"/>
    </row>
    <row r="40" spans="3:15">
      <c r="C40" s="134">
        <v>33</v>
      </c>
      <c r="D40" s="94">
        <v>8.25</v>
      </c>
      <c r="E40" s="145">
        <f t="shared" ref="E40:E71" si="10">IFERROR(HLOOKUP(D40,$E$1:$CF$3,3)/100,0)</f>
        <v>0.22881083333333335</v>
      </c>
      <c r="F40" s="145">
        <f t="shared" ref="F40:F71" si="11">E40/4</f>
        <v>5.7202708333333338E-2</v>
      </c>
      <c r="G40" s="145">
        <f>((F40+1)/(1-F40*(SUM($H$8:$H39))))^(1/C40)-1</f>
        <v>6.2250311960893256E-2</v>
      </c>
      <c r="H40" s="146">
        <f t="shared" si="9"/>
        <v>0.13630549960339472</v>
      </c>
      <c r="I40" s="145"/>
      <c r="J40" s="148"/>
      <c r="K40" s="149">
        <f>F40*SUM($H$8:$H40)+H40</f>
        <v>1.0000000000000002</v>
      </c>
      <c r="L40" s="134" t="b">
        <f t="shared" ref="L40:L71" si="12">ROUND(K40,10)=1</f>
        <v>1</v>
      </c>
      <c r="M40" s="147"/>
      <c r="N40" s="145">
        <f t="shared" ref="N40:N71" si="13">G40*4</f>
        <v>0.24900124784357303</v>
      </c>
      <c r="O40" s="145"/>
    </row>
    <row r="41" spans="3:15">
      <c r="C41" s="134">
        <v>34</v>
      </c>
      <c r="D41" s="94">
        <v>8.5</v>
      </c>
      <c r="E41" s="145">
        <f t="shared" si="10"/>
        <v>0.22937500000000002</v>
      </c>
      <c r="F41" s="145">
        <f t="shared" si="11"/>
        <v>5.7343750000000006E-2</v>
      </c>
      <c r="G41" s="145">
        <f>((F41+1)/(1-F41*(SUM($H$8:$H40))))^(1/C41)-1</f>
        <v>6.2597695864199387E-2</v>
      </c>
      <c r="H41" s="146">
        <f t="shared" ref="H41:H72" si="14">1/((1+G41)^C41)</f>
        <v>0.1268990658377793</v>
      </c>
      <c r="I41" s="145"/>
      <c r="J41" s="148"/>
      <c r="K41" s="149">
        <f>F41*SUM($H$8:$H41)+H41</f>
        <v>0.99999999999999989</v>
      </c>
      <c r="L41" s="134" t="b">
        <f t="shared" si="12"/>
        <v>1</v>
      </c>
      <c r="M41" s="147"/>
      <c r="N41" s="145">
        <f t="shared" si="13"/>
        <v>0.25039078345679755</v>
      </c>
      <c r="O41" s="145"/>
    </row>
    <row r="42" spans="3:15">
      <c r="C42" s="134">
        <v>35</v>
      </c>
      <c r="D42" s="94">
        <v>8.75</v>
      </c>
      <c r="E42" s="145">
        <f t="shared" si="10"/>
        <v>0.22993916666666669</v>
      </c>
      <c r="F42" s="145">
        <f t="shared" si="11"/>
        <v>5.7484791666666674E-2</v>
      </c>
      <c r="G42" s="145">
        <f>((F42+1)/(1-F42*(SUM($H$8:$H41))))^(1/C42)-1</f>
        <v>6.2969491517746556E-2</v>
      </c>
      <c r="H42" s="146">
        <f t="shared" si="14"/>
        <v>0.11797011484811815</v>
      </c>
      <c r="I42" s="145"/>
      <c r="J42" s="148"/>
      <c r="K42" s="149">
        <f>F42*SUM($H$8:$H42)+H42</f>
        <v>0.99999999999999978</v>
      </c>
      <c r="L42" s="134" t="b">
        <f t="shared" si="12"/>
        <v>1</v>
      </c>
      <c r="M42" s="147"/>
      <c r="N42" s="145">
        <f t="shared" si="13"/>
        <v>0.25187796607098623</v>
      </c>
      <c r="O42" s="145"/>
    </row>
    <row r="43" spans="3:15">
      <c r="C43" s="134">
        <v>36</v>
      </c>
      <c r="D43" s="94">
        <v>9</v>
      </c>
      <c r="E43" s="145">
        <f t="shared" si="10"/>
        <v>0.23050333333333339</v>
      </c>
      <c r="F43" s="145">
        <f t="shared" si="11"/>
        <v>5.7625833333333348E-2</v>
      </c>
      <c r="G43" s="145">
        <f>((F43+1)/(1-F43*(SUM($H$8:$H42))))^(1/C43)-1</f>
        <v>6.3367443138450774E-2</v>
      </c>
      <c r="H43" s="146">
        <f t="shared" si="14"/>
        <v>0.10949620270411914</v>
      </c>
      <c r="I43" s="145"/>
      <c r="J43" s="148"/>
      <c r="K43" s="149">
        <f>F43*SUM($H$8:$H43)+H43</f>
        <v>1.0000000000000004</v>
      </c>
      <c r="L43" s="134" t="b">
        <f t="shared" si="12"/>
        <v>1</v>
      </c>
      <c r="M43" s="147"/>
      <c r="N43" s="145">
        <f t="shared" si="13"/>
        <v>0.2534697725538031</v>
      </c>
      <c r="O43" s="145"/>
    </row>
    <row r="44" spans="3:15">
      <c r="C44" s="134">
        <v>37</v>
      </c>
      <c r="D44" s="94">
        <v>9.25</v>
      </c>
      <c r="E44" s="145">
        <f t="shared" si="10"/>
        <v>0.23106750000000006</v>
      </c>
      <c r="F44" s="145">
        <f t="shared" si="11"/>
        <v>5.7766875000000016E-2</v>
      </c>
      <c r="G44" s="145">
        <f>((F44+1)/(1-F44*(SUM($H$8:$H43))))^(1/C44)-1</f>
        <v>6.3793601268223865E-2</v>
      </c>
      <c r="H44" s="146">
        <f t="shared" si="14"/>
        <v>0.1014558684878992</v>
      </c>
      <c r="I44" s="145"/>
      <c r="J44" s="148"/>
      <c r="K44" s="149">
        <f>F44*SUM($H$8:$H44)+H44</f>
        <v>0.99999999999999978</v>
      </c>
      <c r="L44" s="134" t="b">
        <f t="shared" si="12"/>
        <v>1</v>
      </c>
      <c r="M44" s="147"/>
      <c r="N44" s="145">
        <f t="shared" si="13"/>
        <v>0.25517440507289546</v>
      </c>
      <c r="O44" s="145"/>
    </row>
    <row r="45" spans="3:15">
      <c r="C45" s="134">
        <v>38</v>
      </c>
      <c r="D45" s="94">
        <v>9.5</v>
      </c>
      <c r="E45" s="145">
        <f t="shared" si="10"/>
        <v>0.23163166666666674</v>
      </c>
      <c r="F45" s="145">
        <f t="shared" si="11"/>
        <v>5.7907916666666684E-2</v>
      </c>
      <c r="G45" s="145">
        <f>((F45+1)/(1-F45*(SUM($H$8:$H44))))^(1/C45)-1</f>
        <v>6.4250370899828546E-2</v>
      </c>
      <c r="H45" s="146">
        <f t="shared" si="14"/>
        <v>9.3828594791704245E-2</v>
      </c>
      <c r="I45" s="145"/>
      <c r="J45" s="148"/>
      <c r="K45" s="149">
        <f>F45*SUM($H$8:$H45)+H45</f>
        <v>1</v>
      </c>
      <c r="L45" s="134" t="b">
        <f t="shared" si="12"/>
        <v>1</v>
      </c>
      <c r="M45" s="147"/>
      <c r="N45" s="145">
        <f t="shared" si="13"/>
        <v>0.25700148359931418</v>
      </c>
      <c r="O45" s="145"/>
    </row>
    <row r="46" spans="3:15">
      <c r="C46" s="134">
        <v>39</v>
      </c>
      <c r="D46" s="94">
        <v>9.75</v>
      </c>
      <c r="E46" s="145">
        <f t="shared" si="10"/>
        <v>0.23219583333333341</v>
      </c>
      <c r="F46" s="145">
        <f t="shared" si="11"/>
        <v>5.8048958333333352E-2</v>
      </c>
      <c r="G46" s="145">
        <f>((F46+1)/(1-F46*(SUM($H$8:$H45))))^(1/C46)-1</f>
        <v>6.4740572884854464E-2</v>
      </c>
      <c r="H46" s="146">
        <f t="shared" si="14"/>
        <v>8.6594769628233079E-2</v>
      </c>
      <c r="I46" s="145"/>
      <c r="J46" s="148"/>
      <c r="K46" s="149">
        <f>F46*SUM($H$8:$H46)+H46</f>
        <v>1.0000000000000002</v>
      </c>
      <c r="L46" s="134" t="b">
        <f t="shared" si="12"/>
        <v>1</v>
      </c>
      <c r="M46" s="147"/>
      <c r="N46" s="145">
        <f t="shared" si="13"/>
        <v>0.25896229153941785</v>
      </c>
      <c r="O46" s="145"/>
    </row>
    <row r="47" spans="3:15">
      <c r="C47" s="134">
        <v>40</v>
      </c>
      <c r="D47" s="94">
        <v>10</v>
      </c>
      <c r="E47" s="145">
        <f t="shared" si="10"/>
        <v>0.23275999999999999</v>
      </c>
      <c r="F47" s="145">
        <f t="shared" si="11"/>
        <v>5.8189999999999999E-2</v>
      </c>
      <c r="G47" s="145">
        <f>((F47+1)/(1-F47*(SUM($H$8:$H46))))^(1/C47)-1</f>
        <v>6.5267522401823763E-2</v>
      </c>
      <c r="H47" s="146">
        <f t="shared" si="14"/>
        <v>7.9735649711453152E-2</v>
      </c>
      <c r="I47" s="145"/>
      <c r="J47" s="148"/>
      <c r="K47" s="149">
        <f>F47*SUM($H$8:$H47)+H47</f>
        <v>0.99999999999999978</v>
      </c>
      <c r="L47" s="134" t="b">
        <f t="shared" si="12"/>
        <v>1</v>
      </c>
      <c r="M47" s="147"/>
      <c r="N47" s="145">
        <f t="shared" si="13"/>
        <v>0.26107008960729505</v>
      </c>
      <c r="O47" s="145"/>
    </row>
    <row r="48" spans="3:15">
      <c r="C48" s="134">
        <f t="shared" ref="C48:C87" si="15">C47+1</f>
        <v>41</v>
      </c>
      <c r="D48" s="94">
        <f t="shared" ref="D48:D87" si="16">D47+0.25</f>
        <v>10.25</v>
      </c>
      <c r="E48" s="145">
        <f t="shared" si="10"/>
        <v>0</v>
      </c>
      <c r="F48" s="145">
        <f t="shared" si="11"/>
        <v>0</v>
      </c>
      <c r="G48" s="145">
        <f>((F48+1)/(1-F48*(SUM($H$8:$H47))))^(1/C48)-1</f>
        <v>0</v>
      </c>
      <c r="H48" s="146">
        <f t="shared" si="14"/>
        <v>1</v>
      </c>
      <c r="I48" s="145"/>
      <c r="J48" s="148"/>
      <c r="K48" s="149">
        <f>F48*SUM($H$8:$H48)+H48</f>
        <v>1</v>
      </c>
      <c r="L48" s="134" t="b">
        <f t="shared" si="12"/>
        <v>1</v>
      </c>
      <c r="M48" s="147"/>
      <c r="N48" s="145">
        <f t="shared" si="13"/>
        <v>0</v>
      </c>
      <c r="O48" s="145"/>
    </row>
    <row r="49" spans="3:15">
      <c r="C49" s="134">
        <f t="shared" si="15"/>
        <v>42</v>
      </c>
      <c r="D49" s="94">
        <f t="shared" si="16"/>
        <v>10.5</v>
      </c>
      <c r="E49" s="145">
        <f t="shared" si="10"/>
        <v>0</v>
      </c>
      <c r="F49" s="145">
        <f t="shared" si="11"/>
        <v>0</v>
      </c>
      <c r="G49" s="145">
        <f>((F49+1)/(1-F49*(SUM($H$8:$H48))))^(1/C49)-1</f>
        <v>0</v>
      </c>
      <c r="H49" s="146">
        <f t="shared" si="14"/>
        <v>1</v>
      </c>
      <c r="I49" s="145"/>
      <c r="J49" s="148"/>
      <c r="K49" s="149">
        <f>F49*SUM($H$8:$H49)+H49</f>
        <v>1</v>
      </c>
      <c r="L49" s="134" t="b">
        <f t="shared" si="12"/>
        <v>1</v>
      </c>
      <c r="M49" s="147"/>
      <c r="N49" s="145">
        <f t="shared" si="13"/>
        <v>0</v>
      </c>
      <c r="O49" s="145"/>
    </row>
    <row r="50" spans="3:15">
      <c r="C50" s="134">
        <f t="shared" si="15"/>
        <v>43</v>
      </c>
      <c r="D50" s="94">
        <f t="shared" si="16"/>
        <v>10.75</v>
      </c>
      <c r="E50" s="145">
        <f t="shared" si="10"/>
        <v>0</v>
      </c>
      <c r="F50" s="145">
        <f t="shared" si="11"/>
        <v>0</v>
      </c>
      <c r="G50" s="145">
        <f>((F50+1)/(1-F50*(SUM($H$8:$H49))))^(1/C50)-1</f>
        <v>0</v>
      </c>
      <c r="H50" s="146">
        <f t="shared" si="14"/>
        <v>1</v>
      </c>
      <c r="I50" s="145"/>
      <c r="J50" s="148"/>
      <c r="K50" s="149">
        <f>F50*SUM($H$8:$H50)+H50</f>
        <v>1</v>
      </c>
      <c r="L50" s="134" t="b">
        <f t="shared" si="12"/>
        <v>1</v>
      </c>
      <c r="M50" s="147"/>
      <c r="N50" s="145">
        <f t="shared" si="13"/>
        <v>0</v>
      </c>
      <c r="O50" s="145"/>
    </row>
    <row r="51" spans="3:15">
      <c r="C51" s="134">
        <f t="shared" si="15"/>
        <v>44</v>
      </c>
      <c r="D51" s="94">
        <f t="shared" si="16"/>
        <v>11</v>
      </c>
      <c r="E51" s="145">
        <f t="shared" si="10"/>
        <v>0</v>
      </c>
      <c r="F51" s="145">
        <f t="shared" si="11"/>
        <v>0</v>
      </c>
      <c r="G51" s="145">
        <f>((F51+1)/(1-F51*(SUM($H$8:$H50))))^(1/C51)-1</f>
        <v>0</v>
      </c>
      <c r="H51" s="146">
        <f t="shared" si="14"/>
        <v>1</v>
      </c>
      <c r="I51" s="145"/>
      <c r="J51" s="148"/>
      <c r="K51" s="149">
        <f>F51*SUM($H$8:$H51)+H51</f>
        <v>1</v>
      </c>
      <c r="L51" s="134" t="b">
        <f t="shared" si="12"/>
        <v>1</v>
      </c>
      <c r="M51" s="147"/>
      <c r="N51" s="145">
        <f t="shared" si="13"/>
        <v>0</v>
      </c>
      <c r="O51" s="145"/>
    </row>
    <row r="52" spans="3:15">
      <c r="C52" s="134">
        <f t="shared" si="15"/>
        <v>45</v>
      </c>
      <c r="D52" s="94">
        <f t="shared" si="16"/>
        <v>11.25</v>
      </c>
      <c r="E52" s="145">
        <f t="shared" si="10"/>
        <v>0</v>
      </c>
      <c r="F52" s="145">
        <f t="shared" si="11"/>
        <v>0</v>
      </c>
      <c r="G52" s="145">
        <f>((F52+1)/(1-F52*(SUM($H$8:$H51))))^(1/C52)-1</f>
        <v>0</v>
      </c>
      <c r="H52" s="146">
        <f t="shared" si="14"/>
        <v>1</v>
      </c>
      <c r="I52" s="145"/>
      <c r="J52" s="148"/>
      <c r="K52" s="149">
        <f>F52*SUM($H$8:$H52)+H52</f>
        <v>1</v>
      </c>
      <c r="L52" s="134" t="b">
        <f t="shared" si="12"/>
        <v>1</v>
      </c>
      <c r="M52" s="147"/>
      <c r="N52" s="145">
        <f t="shared" si="13"/>
        <v>0</v>
      </c>
      <c r="O52" s="145"/>
    </row>
    <row r="53" spans="3:15">
      <c r="C53" s="134">
        <f t="shared" si="15"/>
        <v>46</v>
      </c>
      <c r="D53" s="94">
        <f t="shared" si="16"/>
        <v>11.5</v>
      </c>
      <c r="E53" s="145">
        <f t="shared" si="10"/>
        <v>0</v>
      </c>
      <c r="F53" s="145">
        <f t="shared" si="11"/>
        <v>0</v>
      </c>
      <c r="G53" s="145">
        <f>((F53+1)/(1-F53*(SUM($H$8:$H52))))^(1/C53)-1</f>
        <v>0</v>
      </c>
      <c r="H53" s="146">
        <f t="shared" si="14"/>
        <v>1</v>
      </c>
      <c r="I53" s="145"/>
      <c r="J53" s="148"/>
      <c r="K53" s="149">
        <f>F53*SUM($H$8:$H53)+H53</f>
        <v>1</v>
      </c>
      <c r="L53" s="134" t="b">
        <f t="shared" si="12"/>
        <v>1</v>
      </c>
      <c r="M53" s="147"/>
      <c r="N53" s="145">
        <f t="shared" si="13"/>
        <v>0</v>
      </c>
      <c r="O53" s="145"/>
    </row>
    <row r="54" spans="3:15">
      <c r="C54" s="134">
        <f t="shared" si="15"/>
        <v>47</v>
      </c>
      <c r="D54" s="94">
        <f t="shared" si="16"/>
        <v>11.75</v>
      </c>
      <c r="E54" s="145">
        <f t="shared" si="10"/>
        <v>0</v>
      </c>
      <c r="F54" s="145">
        <f t="shared" si="11"/>
        <v>0</v>
      </c>
      <c r="G54" s="145">
        <f>((F54+1)/(1-F54*(SUM($H$8:$H53))))^(1/C54)-1</f>
        <v>0</v>
      </c>
      <c r="H54" s="146">
        <f t="shared" si="14"/>
        <v>1</v>
      </c>
      <c r="I54" s="145"/>
      <c r="J54" s="148"/>
      <c r="K54" s="149">
        <f>F54*SUM($H$8:$H54)+H54</f>
        <v>1</v>
      </c>
      <c r="L54" s="134" t="b">
        <f t="shared" si="12"/>
        <v>1</v>
      </c>
      <c r="M54" s="147"/>
      <c r="N54" s="145">
        <f t="shared" si="13"/>
        <v>0</v>
      </c>
      <c r="O54" s="145"/>
    </row>
    <row r="55" spans="3:15">
      <c r="C55" s="134">
        <f t="shared" si="15"/>
        <v>48</v>
      </c>
      <c r="D55" s="94">
        <f t="shared" si="16"/>
        <v>12</v>
      </c>
      <c r="E55" s="145">
        <f t="shared" si="10"/>
        <v>0</v>
      </c>
      <c r="F55" s="145">
        <f t="shared" si="11"/>
        <v>0</v>
      </c>
      <c r="G55" s="145">
        <f>((F55+1)/(1-F55*(SUM($H$8:$H54))))^(1/C55)-1</f>
        <v>0</v>
      </c>
      <c r="H55" s="146">
        <f t="shared" si="14"/>
        <v>1</v>
      </c>
      <c r="I55" s="145"/>
      <c r="J55" s="148"/>
      <c r="K55" s="149">
        <f>F55*SUM($H$8:$H55)+H55</f>
        <v>1</v>
      </c>
      <c r="L55" s="134" t="b">
        <f t="shared" si="12"/>
        <v>1</v>
      </c>
      <c r="M55" s="147"/>
      <c r="N55" s="145">
        <f t="shared" si="13"/>
        <v>0</v>
      </c>
      <c r="O55" s="145"/>
    </row>
    <row r="56" spans="3:15">
      <c r="C56" s="134">
        <f t="shared" si="15"/>
        <v>49</v>
      </c>
      <c r="D56" s="94">
        <f t="shared" si="16"/>
        <v>12.25</v>
      </c>
      <c r="E56" s="145">
        <f t="shared" si="10"/>
        <v>0</v>
      </c>
      <c r="F56" s="145">
        <f t="shared" si="11"/>
        <v>0</v>
      </c>
      <c r="G56" s="145">
        <f>((F56+1)/(1-F56*(SUM($H$8:$H55))))^(1/C56)-1</f>
        <v>0</v>
      </c>
      <c r="H56" s="146">
        <f t="shared" si="14"/>
        <v>1</v>
      </c>
      <c r="I56" s="145"/>
      <c r="J56" s="148"/>
      <c r="K56" s="149">
        <f>F56*SUM($H$8:$H56)+H56</f>
        <v>1</v>
      </c>
      <c r="L56" s="134" t="b">
        <f t="shared" si="12"/>
        <v>1</v>
      </c>
      <c r="M56" s="147"/>
      <c r="N56" s="145">
        <f t="shared" si="13"/>
        <v>0</v>
      </c>
      <c r="O56" s="145"/>
    </row>
    <row r="57" spans="3:15">
      <c r="C57" s="134">
        <f t="shared" si="15"/>
        <v>50</v>
      </c>
      <c r="D57" s="94">
        <f t="shared" si="16"/>
        <v>12.5</v>
      </c>
      <c r="E57" s="145">
        <f t="shared" si="10"/>
        <v>0</v>
      </c>
      <c r="F57" s="145">
        <f t="shared" si="11"/>
        <v>0</v>
      </c>
      <c r="G57" s="145">
        <f>((F57+1)/(1-F57*(SUM($H$8:$H56))))^(1/C57)-1</f>
        <v>0</v>
      </c>
      <c r="H57" s="146">
        <f t="shared" si="14"/>
        <v>1</v>
      </c>
      <c r="I57" s="145"/>
      <c r="J57" s="148"/>
      <c r="K57" s="149">
        <f>F57*SUM($H$8:$H57)+H57</f>
        <v>1</v>
      </c>
      <c r="L57" s="134" t="b">
        <f t="shared" si="12"/>
        <v>1</v>
      </c>
      <c r="M57" s="147"/>
      <c r="N57" s="145">
        <f t="shared" si="13"/>
        <v>0</v>
      </c>
      <c r="O57" s="145"/>
    </row>
    <row r="58" spans="3:15">
      <c r="C58" s="134">
        <f t="shared" si="15"/>
        <v>51</v>
      </c>
      <c r="D58" s="94">
        <f t="shared" si="16"/>
        <v>12.75</v>
      </c>
      <c r="E58" s="145">
        <f t="shared" si="10"/>
        <v>0</v>
      </c>
      <c r="F58" s="145">
        <f t="shared" si="11"/>
        <v>0</v>
      </c>
      <c r="G58" s="145">
        <f>((F58+1)/(1-F58*(SUM($H$8:$H57))))^(1/C58)-1</f>
        <v>0</v>
      </c>
      <c r="H58" s="146">
        <f t="shared" si="14"/>
        <v>1</v>
      </c>
      <c r="I58" s="145"/>
      <c r="J58" s="148"/>
      <c r="K58" s="149">
        <f>F58*SUM($H$8:$H58)+H58</f>
        <v>1</v>
      </c>
      <c r="L58" s="134" t="b">
        <f t="shared" si="12"/>
        <v>1</v>
      </c>
      <c r="M58" s="147"/>
      <c r="N58" s="145">
        <f t="shared" si="13"/>
        <v>0</v>
      </c>
      <c r="O58" s="145"/>
    </row>
    <row r="59" spans="3:15">
      <c r="C59" s="134">
        <f t="shared" si="15"/>
        <v>52</v>
      </c>
      <c r="D59" s="94">
        <f t="shared" si="16"/>
        <v>13</v>
      </c>
      <c r="E59" s="145">
        <f t="shared" si="10"/>
        <v>0</v>
      </c>
      <c r="F59" s="145">
        <f t="shared" si="11"/>
        <v>0</v>
      </c>
      <c r="G59" s="145">
        <f>((F59+1)/(1-F59*(SUM($H$8:$H58))))^(1/C59)-1</f>
        <v>0</v>
      </c>
      <c r="H59" s="146">
        <f t="shared" si="14"/>
        <v>1</v>
      </c>
      <c r="I59" s="145"/>
      <c r="J59" s="148"/>
      <c r="K59" s="149">
        <f>F59*SUM($H$8:$H59)+H59</f>
        <v>1</v>
      </c>
      <c r="L59" s="134" t="b">
        <f t="shared" si="12"/>
        <v>1</v>
      </c>
      <c r="M59" s="147"/>
      <c r="N59" s="145">
        <f t="shared" si="13"/>
        <v>0</v>
      </c>
      <c r="O59" s="145"/>
    </row>
    <row r="60" spans="3:15">
      <c r="C60" s="134">
        <f t="shared" si="15"/>
        <v>53</v>
      </c>
      <c r="D60" s="94">
        <f t="shared" si="16"/>
        <v>13.25</v>
      </c>
      <c r="E60" s="145">
        <f t="shared" si="10"/>
        <v>0</v>
      </c>
      <c r="F60" s="145">
        <f t="shared" si="11"/>
        <v>0</v>
      </c>
      <c r="G60" s="145">
        <f>((F60+1)/(1-F60*(SUM($H$8:$H59))))^(1/C60)-1</f>
        <v>0</v>
      </c>
      <c r="H60" s="146">
        <f t="shared" si="14"/>
        <v>1</v>
      </c>
      <c r="I60" s="145"/>
      <c r="J60" s="148"/>
      <c r="K60" s="149">
        <f>F60*SUM($H$8:$H60)+H60</f>
        <v>1</v>
      </c>
      <c r="L60" s="134" t="b">
        <f t="shared" si="12"/>
        <v>1</v>
      </c>
      <c r="M60" s="147"/>
      <c r="N60" s="145">
        <f t="shared" si="13"/>
        <v>0</v>
      </c>
      <c r="O60" s="145"/>
    </row>
    <row r="61" spans="3:15">
      <c r="C61" s="134">
        <f t="shared" si="15"/>
        <v>54</v>
      </c>
      <c r="D61" s="94">
        <f t="shared" si="16"/>
        <v>13.5</v>
      </c>
      <c r="E61" s="145">
        <f t="shared" si="10"/>
        <v>0</v>
      </c>
      <c r="F61" s="145">
        <f t="shared" si="11"/>
        <v>0</v>
      </c>
      <c r="G61" s="145">
        <f>((F61+1)/(1-F61*(SUM($H$8:$H60))))^(1/C61)-1</f>
        <v>0</v>
      </c>
      <c r="H61" s="146">
        <f t="shared" si="14"/>
        <v>1</v>
      </c>
      <c r="I61" s="145"/>
      <c r="J61" s="148"/>
      <c r="K61" s="149">
        <f>F61*SUM($H$8:$H61)+H61</f>
        <v>1</v>
      </c>
      <c r="L61" s="134" t="b">
        <f t="shared" si="12"/>
        <v>1</v>
      </c>
      <c r="M61" s="147"/>
      <c r="N61" s="145">
        <f t="shared" si="13"/>
        <v>0</v>
      </c>
      <c r="O61" s="145"/>
    </row>
    <row r="62" spans="3:15">
      <c r="C62" s="134">
        <f t="shared" si="15"/>
        <v>55</v>
      </c>
      <c r="D62" s="94">
        <f t="shared" si="16"/>
        <v>13.75</v>
      </c>
      <c r="E62" s="145">
        <f t="shared" si="10"/>
        <v>0</v>
      </c>
      <c r="F62" s="145">
        <f t="shared" si="11"/>
        <v>0</v>
      </c>
      <c r="G62" s="145">
        <f>((F62+1)/(1-F62*(SUM($H$8:$H61))))^(1/C62)-1</f>
        <v>0</v>
      </c>
      <c r="H62" s="146">
        <f t="shared" si="14"/>
        <v>1</v>
      </c>
      <c r="I62" s="145"/>
      <c r="J62" s="148"/>
      <c r="K62" s="149">
        <f>F62*SUM($H$8:$H62)+H62</f>
        <v>1</v>
      </c>
      <c r="L62" s="134" t="b">
        <f t="shared" si="12"/>
        <v>1</v>
      </c>
      <c r="M62" s="147"/>
      <c r="N62" s="145">
        <f t="shared" si="13"/>
        <v>0</v>
      </c>
      <c r="O62" s="145"/>
    </row>
    <row r="63" spans="3:15">
      <c r="C63" s="134">
        <f t="shared" si="15"/>
        <v>56</v>
      </c>
      <c r="D63" s="94">
        <f t="shared" si="16"/>
        <v>14</v>
      </c>
      <c r="E63" s="145">
        <f t="shared" si="10"/>
        <v>0</v>
      </c>
      <c r="F63" s="145">
        <f t="shared" si="11"/>
        <v>0</v>
      </c>
      <c r="G63" s="145">
        <f>((F63+1)/(1-F63*(SUM($H$8:$H62))))^(1/C63)-1</f>
        <v>0</v>
      </c>
      <c r="H63" s="146">
        <f t="shared" si="14"/>
        <v>1</v>
      </c>
      <c r="I63" s="145"/>
      <c r="J63" s="148"/>
      <c r="K63" s="149">
        <f>F63*SUM($H$8:$H63)+H63</f>
        <v>1</v>
      </c>
      <c r="L63" s="134" t="b">
        <f t="shared" si="12"/>
        <v>1</v>
      </c>
      <c r="M63" s="147"/>
      <c r="N63" s="145">
        <f t="shared" si="13"/>
        <v>0</v>
      </c>
      <c r="O63" s="145"/>
    </row>
    <row r="64" spans="3:15">
      <c r="C64" s="134">
        <f t="shared" si="15"/>
        <v>57</v>
      </c>
      <c r="D64" s="94">
        <f t="shared" si="16"/>
        <v>14.25</v>
      </c>
      <c r="E64" s="145">
        <f t="shared" si="10"/>
        <v>0</v>
      </c>
      <c r="F64" s="145">
        <f t="shared" si="11"/>
        <v>0</v>
      </c>
      <c r="G64" s="145">
        <f>((F64+1)/(1-F64*(SUM($H$8:$H63))))^(1/C64)-1</f>
        <v>0</v>
      </c>
      <c r="H64" s="146">
        <f t="shared" si="14"/>
        <v>1</v>
      </c>
      <c r="I64" s="145"/>
      <c r="J64" s="148"/>
      <c r="K64" s="149">
        <f>F64*SUM($H$8:$H64)+H64</f>
        <v>1</v>
      </c>
      <c r="L64" s="134" t="b">
        <f t="shared" si="12"/>
        <v>1</v>
      </c>
      <c r="M64" s="147"/>
      <c r="N64" s="145">
        <f t="shared" si="13"/>
        <v>0</v>
      </c>
      <c r="O64" s="145"/>
    </row>
    <row r="65" spans="3:15">
      <c r="C65" s="134">
        <f t="shared" si="15"/>
        <v>58</v>
      </c>
      <c r="D65" s="94">
        <f t="shared" si="16"/>
        <v>14.5</v>
      </c>
      <c r="E65" s="145">
        <f t="shared" si="10"/>
        <v>0</v>
      </c>
      <c r="F65" s="145">
        <f t="shared" si="11"/>
        <v>0</v>
      </c>
      <c r="G65" s="145">
        <f>((F65+1)/(1-F65*(SUM($H$8:$H64))))^(1/C65)-1</f>
        <v>0</v>
      </c>
      <c r="H65" s="146">
        <f t="shared" si="14"/>
        <v>1</v>
      </c>
      <c r="I65" s="145"/>
      <c r="J65" s="148"/>
      <c r="K65" s="149">
        <f>F65*SUM($H$8:$H65)+H65</f>
        <v>1</v>
      </c>
      <c r="L65" s="134" t="b">
        <f t="shared" si="12"/>
        <v>1</v>
      </c>
      <c r="M65" s="147"/>
      <c r="N65" s="145">
        <f t="shared" si="13"/>
        <v>0</v>
      </c>
      <c r="O65" s="145"/>
    </row>
    <row r="66" spans="3:15">
      <c r="C66" s="134">
        <f t="shared" si="15"/>
        <v>59</v>
      </c>
      <c r="D66" s="94">
        <f t="shared" si="16"/>
        <v>14.75</v>
      </c>
      <c r="E66" s="145">
        <f t="shared" si="10"/>
        <v>0</v>
      </c>
      <c r="F66" s="145">
        <f t="shared" si="11"/>
        <v>0</v>
      </c>
      <c r="G66" s="145">
        <f>((F66+1)/(1-F66*(SUM($H$8:$H65))))^(1/C66)-1</f>
        <v>0</v>
      </c>
      <c r="H66" s="146">
        <f t="shared" si="14"/>
        <v>1</v>
      </c>
      <c r="I66" s="145"/>
      <c r="J66" s="148"/>
      <c r="K66" s="149">
        <f>F66*SUM($H$8:$H66)+H66</f>
        <v>1</v>
      </c>
      <c r="L66" s="134" t="b">
        <f t="shared" si="12"/>
        <v>1</v>
      </c>
      <c r="M66" s="147"/>
      <c r="N66" s="145">
        <f t="shared" si="13"/>
        <v>0</v>
      </c>
      <c r="O66" s="145"/>
    </row>
    <row r="67" spans="3:15">
      <c r="C67" s="134">
        <f t="shared" si="15"/>
        <v>60</v>
      </c>
      <c r="D67" s="94">
        <f t="shared" si="16"/>
        <v>15</v>
      </c>
      <c r="E67" s="145">
        <f t="shared" si="10"/>
        <v>0</v>
      </c>
      <c r="F67" s="145">
        <f t="shared" si="11"/>
        <v>0</v>
      </c>
      <c r="G67" s="145">
        <f>((F67+1)/(1-F67*(SUM($H$8:$H66))))^(1/C67)-1</f>
        <v>0</v>
      </c>
      <c r="H67" s="146">
        <f t="shared" si="14"/>
        <v>1</v>
      </c>
      <c r="I67" s="145"/>
      <c r="J67" s="148"/>
      <c r="K67" s="149">
        <f>F67*SUM($H$8:$H67)+H67</f>
        <v>1</v>
      </c>
      <c r="L67" s="134" t="b">
        <f t="shared" si="12"/>
        <v>1</v>
      </c>
      <c r="M67" s="147"/>
      <c r="N67" s="145">
        <f t="shared" si="13"/>
        <v>0</v>
      </c>
      <c r="O67" s="145"/>
    </row>
    <row r="68" spans="3:15">
      <c r="C68" s="134">
        <f t="shared" si="15"/>
        <v>61</v>
      </c>
      <c r="D68" s="94">
        <f t="shared" si="16"/>
        <v>15.25</v>
      </c>
      <c r="E68" s="145">
        <f t="shared" si="10"/>
        <v>0</v>
      </c>
      <c r="F68" s="145">
        <f t="shared" si="11"/>
        <v>0</v>
      </c>
      <c r="G68" s="145">
        <f>((F68+1)/(1-F68*(SUM($H$8:$H67))))^(1/C68)-1</f>
        <v>0</v>
      </c>
      <c r="H68" s="146">
        <f t="shared" si="14"/>
        <v>1</v>
      </c>
      <c r="I68" s="145"/>
      <c r="J68" s="148"/>
      <c r="K68" s="149">
        <f>F68*SUM($H$8:$H68)+H68</f>
        <v>1</v>
      </c>
      <c r="L68" s="134" t="b">
        <f t="shared" si="12"/>
        <v>1</v>
      </c>
      <c r="M68" s="147"/>
      <c r="N68" s="145">
        <f t="shared" si="13"/>
        <v>0</v>
      </c>
      <c r="O68" s="145"/>
    </row>
    <row r="69" spans="3:15">
      <c r="C69" s="134">
        <f t="shared" si="15"/>
        <v>62</v>
      </c>
      <c r="D69" s="94">
        <f t="shared" si="16"/>
        <v>15.5</v>
      </c>
      <c r="E69" s="145">
        <f t="shared" si="10"/>
        <v>0</v>
      </c>
      <c r="F69" s="145">
        <f t="shared" si="11"/>
        <v>0</v>
      </c>
      <c r="G69" s="145">
        <f>((F69+1)/(1-F69*(SUM($H$8:$H68))))^(1/C69)-1</f>
        <v>0</v>
      </c>
      <c r="H69" s="146">
        <f t="shared" si="14"/>
        <v>1</v>
      </c>
      <c r="I69" s="145"/>
      <c r="J69" s="148"/>
      <c r="K69" s="149">
        <f>F69*SUM($H$8:$H69)+H69</f>
        <v>1</v>
      </c>
      <c r="L69" s="134" t="b">
        <f t="shared" si="12"/>
        <v>1</v>
      </c>
      <c r="M69" s="147"/>
      <c r="N69" s="145">
        <f t="shared" si="13"/>
        <v>0</v>
      </c>
      <c r="O69" s="145"/>
    </row>
    <row r="70" spans="3:15">
      <c r="C70" s="134">
        <f t="shared" si="15"/>
        <v>63</v>
      </c>
      <c r="D70" s="94">
        <f t="shared" si="16"/>
        <v>15.75</v>
      </c>
      <c r="E70" s="145">
        <f t="shared" si="10"/>
        <v>0</v>
      </c>
      <c r="F70" s="145">
        <f t="shared" si="11"/>
        <v>0</v>
      </c>
      <c r="G70" s="145">
        <f>((F70+1)/(1-F70*(SUM($H$8:$H69))))^(1/C70)-1</f>
        <v>0</v>
      </c>
      <c r="H70" s="146">
        <f t="shared" si="14"/>
        <v>1</v>
      </c>
      <c r="I70" s="145"/>
      <c r="J70" s="148"/>
      <c r="K70" s="149">
        <f>F70*SUM($H$8:$H70)+H70</f>
        <v>1</v>
      </c>
      <c r="L70" s="134" t="b">
        <f t="shared" si="12"/>
        <v>1</v>
      </c>
      <c r="M70" s="147"/>
      <c r="N70" s="145">
        <f t="shared" si="13"/>
        <v>0</v>
      </c>
      <c r="O70" s="145"/>
    </row>
    <row r="71" spans="3:15">
      <c r="C71" s="134">
        <f t="shared" si="15"/>
        <v>64</v>
      </c>
      <c r="D71" s="94">
        <f t="shared" si="16"/>
        <v>16</v>
      </c>
      <c r="E71" s="145">
        <f t="shared" si="10"/>
        <v>0</v>
      </c>
      <c r="F71" s="145">
        <f t="shared" si="11"/>
        <v>0</v>
      </c>
      <c r="G71" s="145">
        <f>((F71+1)/(1-F71*(SUM($H$8:$H70))))^(1/C71)-1</f>
        <v>0</v>
      </c>
      <c r="H71" s="146">
        <f t="shared" si="14"/>
        <v>1</v>
      </c>
      <c r="I71" s="145"/>
      <c r="J71" s="148"/>
      <c r="K71" s="149">
        <f>F71*SUM($H$8:$H71)+H71</f>
        <v>1</v>
      </c>
      <c r="L71" s="134" t="b">
        <f t="shared" si="12"/>
        <v>1</v>
      </c>
      <c r="M71" s="147"/>
      <c r="N71" s="145">
        <f t="shared" si="13"/>
        <v>0</v>
      </c>
      <c r="O71" s="145"/>
    </row>
    <row r="72" spans="3:15">
      <c r="C72" s="134">
        <f t="shared" si="15"/>
        <v>65</v>
      </c>
      <c r="D72" s="94">
        <f t="shared" si="16"/>
        <v>16.25</v>
      </c>
      <c r="E72" s="145">
        <f t="shared" ref="E72:E87" si="17">IFERROR(HLOOKUP(D72,$E$1:$CF$3,3)/100,0)</f>
        <v>0</v>
      </c>
      <c r="F72" s="145">
        <f t="shared" ref="F72:F87" si="18">E72/4</f>
        <v>0</v>
      </c>
      <c r="G72" s="145">
        <f>((F72+1)/(1-F72*(SUM($H$8:$H71))))^(1/C72)-1</f>
        <v>0</v>
      </c>
      <c r="H72" s="146">
        <f t="shared" si="14"/>
        <v>1</v>
      </c>
      <c r="I72" s="145"/>
      <c r="J72" s="148"/>
      <c r="K72" s="149">
        <f>F72*SUM($H$8:$H72)+H72</f>
        <v>1</v>
      </c>
      <c r="L72" s="134" t="b">
        <f t="shared" ref="L72:L87" si="19">ROUND(K72,10)=1</f>
        <v>1</v>
      </c>
      <c r="M72" s="147"/>
      <c r="N72" s="145">
        <f t="shared" ref="N72:N87" si="20">G72*4</f>
        <v>0</v>
      </c>
      <c r="O72" s="145"/>
    </row>
    <row r="73" spans="3:15">
      <c r="C73" s="134">
        <f t="shared" si="15"/>
        <v>66</v>
      </c>
      <c r="D73" s="94">
        <f t="shared" si="16"/>
        <v>16.5</v>
      </c>
      <c r="E73" s="145">
        <f t="shared" si="17"/>
        <v>0</v>
      </c>
      <c r="F73" s="145">
        <f t="shared" si="18"/>
        <v>0</v>
      </c>
      <c r="G73" s="145">
        <f>((F73+1)/(1-F73*(SUM($H$8:$H72))))^(1/C73)-1</f>
        <v>0</v>
      </c>
      <c r="H73" s="146">
        <f t="shared" ref="H73:H87" si="21">1/((1+G73)^C73)</f>
        <v>1</v>
      </c>
      <c r="I73" s="145"/>
      <c r="J73" s="148"/>
      <c r="K73" s="149">
        <f>F73*SUM($H$8:$H73)+H73</f>
        <v>1</v>
      </c>
      <c r="L73" s="134" t="b">
        <f t="shared" si="19"/>
        <v>1</v>
      </c>
      <c r="M73" s="147"/>
      <c r="N73" s="145">
        <f t="shared" si="20"/>
        <v>0</v>
      </c>
      <c r="O73" s="145"/>
    </row>
    <row r="74" spans="3:15">
      <c r="C74" s="134">
        <f t="shared" si="15"/>
        <v>67</v>
      </c>
      <c r="D74" s="94">
        <f t="shared" si="16"/>
        <v>16.75</v>
      </c>
      <c r="E74" s="145">
        <f t="shared" si="17"/>
        <v>0</v>
      </c>
      <c r="F74" s="145">
        <f t="shared" si="18"/>
        <v>0</v>
      </c>
      <c r="G74" s="145">
        <f>((F74+1)/(1-F74*(SUM($H$8:$H73))))^(1/C74)-1</f>
        <v>0</v>
      </c>
      <c r="H74" s="146">
        <f t="shared" si="21"/>
        <v>1</v>
      </c>
      <c r="I74" s="145"/>
      <c r="J74" s="148"/>
      <c r="K74" s="149">
        <f>F74*SUM($H$8:$H74)+H74</f>
        <v>1</v>
      </c>
      <c r="L74" s="134" t="b">
        <f t="shared" si="19"/>
        <v>1</v>
      </c>
      <c r="M74" s="147"/>
      <c r="N74" s="145">
        <f t="shared" si="20"/>
        <v>0</v>
      </c>
      <c r="O74" s="145"/>
    </row>
    <row r="75" spans="3:15">
      <c r="C75" s="134">
        <f t="shared" si="15"/>
        <v>68</v>
      </c>
      <c r="D75" s="94">
        <f t="shared" si="16"/>
        <v>17</v>
      </c>
      <c r="E75" s="145">
        <f t="shared" si="17"/>
        <v>0</v>
      </c>
      <c r="F75" s="145">
        <f t="shared" si="18"/>
        <v>0</v>
      </c>
      <c r="G75" s="145">
        <f>((F75+1)/(1-F75*(SUM($H$8:$H74))))^(1/C75)-1</f>
        <v>0</v>
      </c>
      <c r="H75" s="146">
        <f t="shared" si="21"/>
        <v>1</v>
      </c>
      <c r="I75" s="145"/>
      <c r="J75" s="148"/>
      <c r="K75" s="149">
        <f>F75*SUM($H$8:$H75)+H75</f>
        <v>1</v>
      </c>
      <c r="L75" s="134" t="b">
        <f t="shared" si="19"/>
        <v>1</v>
      </c>
      <c r="M75" s="147"/>
      <c r="N75" s="145">
        <f t="shared" si="20"/>
        <v>0</v>
      </c>
      <c r="O75" s="145"/>
    </row>
    <row r="76" spans="3:15">
      <c r="C76" s="134">
        <f t="shared" si="15"/>
        <v>69</v>
      </c>
      <c r="D76" s="94">
        <f t="shared" si="16"/>
        <v>17.25</v>
      </c>
      <c r="E76" s="145">
        <f t="shared" si="17"/>
        <v>0</v>
      </c>
      <c r="F76" s="145">
        <f t="shared" si="18"/>
        <v>0</v>
      </c>
      <c r="G76" s="145">
        <f>((F76+1)/(1-F76*(SUM($H$8:$H75))))^(1/C76)-1</f>
        <v>0</v>
      </c>
      <c r="H76" s="146">
        <f t="shared" si="21"/>
        <v>1</v>
      </c>
      <c r="I76" s="145"/>
      <c r="J76" s="148"/>
      <c r="K76" s="149">
        <f>F76*SUM($H$8:$H76)+H76</f>
        <v>1</v>
      </c>
      <c r="L76" s="134" t="b">
        <f t="shared" si="19"/>
        <v>1</v>
      </c>
      <c r="M76" s="147"/>
      <c r="N76" s="145">
        <f t="shared" si="20"/>
        <v>0</v>
      </c>
      <c r="O76" s="145"/>
    </row>
    <row r="77" spans="3:15">
      <c r="C77" s="134">
        <f t="shared" si="15"/>
        <v>70</v>
      </c>
      <c r="D77" s="94">
        <f t="shared" si="16"/>
        <v>17.5</v>
      </c>
      <c r="E77" s="145">
        <f t="shared" si="17"/>
        <v>0</v>
      </c>
      <c r="F77" s="145">
        <f t="shared" si="18"/>
        <v>0</v>
      </c>
      <c r="G77" s="145">
        <f>((F77+1)/(1-F77*(SUM($H$8:$H76))))^(1/C77)-1</f>
        <v>0</v>
      </c>
      <c r="H77" s="146">
        <f t="shared" si="21"/>
        <v>1</v>
      </c>
      <c r="I77" s="145"/>
      <c r="J77" s="148"/>
      <c r="K77" s="149">
        <f>F77*SUM($H$8:$H77)+H77</f>
        <v>1</v>
      </c>
      <c r="L77" s="134" t="b">
        <f t="shared" si="19"/>
        <v>1</v>
      </c>
      <c r="M77" s="147"/>
      <c r="N77" s="145">
        <f t="shared" si="20"/>
        <v>0</v>
      </c>
      <c r="O77" s="145"/>
    </row>
    <row r="78" spans="3:15">
      <c r="C78" s="134">
        <f t="shared" si="15"/>
        <v>71</v>
      </c>
      <c r="D78" s="94">
        <f t="shared" si="16"/>
        <v>17.75</v>
      </c>
      <c r="E78" s="145">
        <f t="shared" si="17"/>
        <v>0</v>
      </c>
      <c r="F78" s="145">
        <f t="shared" si="18"/>
        <v>0</v>
      </c>
      <c r="G78" s="145">
        <f>((F78+1)/(1-F78*(SUM($H$8:$H77))))^(1/C78)-1</f>
        <v>0</v>
      </c>
      <c r="H78" s="146">
        <f t="shared" si="21"/>
        <v>1</v>
      </c>
      <c r="I78" s="145"/>
      <c r="J78" s="148"/>
      <c r="K78" s="149">
        <f>F78*SUM($H$8:$H78)+H78</f>
        <v>1</v>
      </c>
      <c r="L78" s="134" t="b">
        <f t="shared" si="19"/>
        <v>1</v>
      </c>
      <c r="M78" s="147"/>
      <c r="N78" s="145">
        <f t="shared" si="20"/>
        <v>0</v>
      </c>
      <c r="O78" s="145"/>
    </row>
    <row r="79" spans="3:15">
      <c r="C79" s="134">
        <f t="shared" si="15"/>
        <v>72</v>
      </c>
      <c r="D79" s="94">
        <f t="shared" si="16"/>
        <v>18</v>
      </c>
      <c r="E79" s="145">
        <f t="shared" si="17"/>
        <v>0</v>
      </c>
      <c r="F79" s="145">
        <f t="shared" si="18"/>
        <v>0</v>
      </c>
      <c r="G79" s="145">
        <f>((F79+1)/(1-F79*(SUM($H$8:$H78))))^(1/C79)-1</f>
        <v>0</v>
      </c>
      <c r="H79" s="146">
        <f t="shared" si="21"/>
        <v>1</v>
      </c>
      <c r="I79" s="145"/>
      <c r="J79" s="148"/>
      <c r="K79" s="149">
        <f>F79*SUM($H$8:$H79)+H79</f>
        <v>1</v>
      </c>
      <c r="L79" s="134" t="b">
        <f t="shared" si="19"/>
        <v>1</v>
      </c>
      <c r="M79" s="147"/>
      <c r="N79" s="145">
        <f t="shared" si="20"/>
        <v>0</v>
      </c>
      <c r="O79" s="145"/>
    </row>
    <row r="80" spans="3:15">
      <c r="C80" s="134">
        <f t="shared" si="15"/>
        <v>73</v>
      </c>
      <c r="D80" s="94">
        <f t="shared" si="16"/>
        <v>18.25</v>
      </c>
      <c r="E80" s="145">
        <f t="shared" si="17"/>
        <v>0</v>
      </c>
      <c r="F80" s="145">
        <f t="shared" si="18"/>
        <v>0</v>
      </c>
      <c r="G80" s="145">
        <f>((F80+1)/(1-F80*(SUM($H$8:$H79))))^(1/C80)-1</f>
        <v>0</v>
      </c>
      <c r="H80" s="146">
        <f t="shared" si="21"/>
        <v>1</v>
      </c>
      <c r="I80" s="145"/>
      <c r="J80" s="148"/>
      <c r="K80" s="149">
        <f>F80*SUM($H$8:$H80)+H80</f>
        <v>1</v>
      </c>
      <c r="L80" s="134" t="b">
        <f t="shared" si="19"/>
        <v>1</v>
      </c>
      <c r="M80" s="147"/>
      <c r="N80" s="145">
        <f t="shared" si="20"/>
        <v>0</v>
      </c>
      <c r="O80" s="145"/>
    </row>
    <row r="81" spans="3:15">
      <c r="C81" s="134">
        <f t="shared" si="15"/>
        <v>74</v>
      </c>
      <c r="D81" s="94">
        <f t="shared" si="16"/>
        <v>18.5</v>
      </c>
      <c r="E81" s="145">
        <f t="shared" si="17"/>
        <v>0</v>
      </c>
      <c r="F81" s="145">
        <f t="shared" si="18"/>
        <v>0</v>
      </c>
      <c r="G81" s="145">
        <f>((F81+1)/(1-F81*(SUM($H$8:$H80))))^(1/C81)-1</f>
        <v>0</v>
      </c>
      <c r="H81" s="146">
        <f t="shared" si="21"/>
        <v>1</v>
      </c>
      <c r="I81" s="145"/>
      <c r="J81" s="148"/>
      <c r="K81" s="149">
        <f>F81*SUM($H$8:$H81)+H81</f>
        <v>1</v>
      </c>
      <c r="L81" s="134" t="b">
        <f t="shared" si="19"/>
        <v>1</v>
      </c>
      <c r="M81" s="147"/>
      <c r="N81" s="145">
        <f t="shared" si="20"/>
        <v>0</v>
      </c>
      <c r="O81" s="145"/>
    </row>
    <row r="82" spans="3:15">
      <c r="C82" s="134">
        <f t="shared" si="15"/>
        <v>75</v>
      </c>
      <c r="D82" s="94">
        <f t="shared" si="16"/>
        <v>18.75</v>
      </c>
      <c r="E82" s="145">
        <f t="shared" si="17"/>
        <v>0</v>
      </c>
      <c r="F82" s="145">
        <f t="shared" si="18"/>
        <v>0</v>
      </c>
      <c r="G82" s="145">
        <f>((F82+1)/(1-F82*(SUM($H$8:$H81))))^(1/C82)-1</f>
        <v>0</v>
      </c>
      <c r="H82" s="146">
        <f t="shared" si="21"/>
        <v>1</v>
      </c>
      <c r="I82" s="145"/>
      <c r="J82" s="148"/>
      <c r="K82" s="149">
        <f>F82*SUM($H$8:$H82)+H82</f>
        <v>1</v>
      </c>
      <c r="L82" s="134" t="b">
        <f t="shared" si="19"/>
        <v>1</v>
      </c>
      <c r="M82" s="147"/>
      <c r="N82" s="145">
        <f t="shared" si="20"/>
        <v>0</v>
      </c>
      <c r="O82" s="145"/>
    </row>
    <row r="83" spans="3:15">
      <c r="C83" s="134">
        <f t="shared" si="15"/>
        <v>76</v>
      </c>
      <c r="D83" s="94">
        <f t="shared" si="16"/>
        <v>19</v>
      </c>
      <c r="E83" s="145">
        <f t="shared" si="17"/>
        <v>0</v>
      </c>
      <c r="F83" s="145">
        <f t="shared" si="18"/>
        <v>0</v>
      </c>
      <c r="G83" s="145">
        <f>((F83+1)/(1-F83*(SUM($H$8:$H82))))^(1/C83)-1</f>
        <v>0</v>
      </c>
      <c r="H83" s="146">
        <f t="shared" si="21"/>
        <v>1</v>
      </c>
      <c r="I83" s="145"/>
      <c r="J83" s="148"/>
      <c r="K83" s="149">
        <f>F83*SUM($H$8:$H83)+H83</f>
        <v>1</v>
      </c>
      <c r="L83" s="134" t="b">
        <f t="shared" si="19"/>
        <v>1</v>
      </c>
      <c r="M83" s="147"/>
      <c r="N83" s="145">
        <f t="shared" si="20"/>
        <v>0</v>
      </c>
      <c r="O83" s="145"/>
    </row>
    <row r="84" spans="3:15">
      <c r="C84" s="134">
        <f t="shared" si="15"/>
        <v>77</v>
      </c>
      <c r="D84" s="94">
        <f t="shared" si="16"/>
        <v>19.25</v>
      </c>
      <c r="E84" s="145">
        <f t="shared" si="17"/>
        <v>0</v>
      </c>
      <c r="F84" s="145">
        <f t="shared" si="18"/>
        <v>0</v>
      </c>
      <c r="G84" s="145">
        <f>((F84+1)/(1-F84*(SUM($H$8:$H83))))^(1/C84)-1</f>
        <v>0</v>
      </c>
      <c r="H84" s="146">
        <f t="shared" si="21"/>
        <v>1</v>
      </c>
      <c r="I84" s="145"/>
      <c r="J84" s="148"/>
      <c r="K84" s="149">
        <f>F84*SUM($H$8:$H84)+H84</f>
        <v>1</v>
      </c>
      <c r="L84" s="134" t="b">
        <f t="shared" si="19"/>
        <v>1</v>
      </c>
      <c r="M84" s="147"/>
      <c r="N84" s="145">
        <f t="shared" si="20"/>
        <v>0</v>
      </c>
      <c r="O84" s="145"/>
    </row>
    <row r="85" spans="3:15">
      <c r="C85" s="134">
        <f t="shared" si="15"/>
        <v>78</v>
      </c>
      <c r="D85" s="94">
        <f t="shared" si="16"/>
        <v>19.5</v>
      </c>
      <c r="E85" s="145">
        <f t="shared" si="17"/>
        <v>0</v>
      </c>
      <c r="F85" s="145">
        <f t="shared" si="18"/>
        <v>0</v>
      </c>
      <c r="G85" s="145">
        <f>((F85+1)/(1-F85*(SUM($H$8:$H84))))^(1/C85)-1</f>
        <v>0</v>
      </c>
      <c r="H85" s="146">
        <f t="shared" si="21"/>
        <v>1</v>
      </c>
      <c r="I85" s="145"/>
      <c r="J85" s="148"/>
      <c r="K85" s="149">
        <f>F85*SUM($H$8:$H85)+H85</f>
        <v>1</v>
      </c>
      <c r="L85" s="134" t="b">
        <f t="shared" si="19"/>
        <v>1</v>
      </c>
      <c r="M85" s="147"/>
      <c r="N85" s="145">
        <f t="shared" si="20"/>
        <v>0</v>
      </c>
      <c r="O85" s="145"/>
    </row>
    <row r="86" spans="3:15">
      <c r="C86" s="134">
        <f t="shared" si="15"/>
        <v>79</v>
      </c>
      <c r="D86" s="94">
        <f t="shared" si="16"/>
        <v>19.75</v>
      </c>
      <c r="E86" s="145">
        <f t="shared" si="17"/>
        <v>0</v>
      </c>
      <c r="F86" s="145">
        <f t="shared" si="18"/>
        <v>0</v>
      </c>
      <c r="G86" s="145">
        <f>((F86+1)/(1-F86*(SUM($H$8:$H85))))^(1/C86)-1</f>
        <v>0</v>
      </c>
      <c r="H86" s="146">
        <f t="shared" si="21"/>
        <v>1</v>
      </c>
      <c r="I86" s="145"/>
      <c r="J86" s="148"/>
      <c r="K86" s="149">
        <f>F86*SUM($H$8:$H86)+H86</f>
        <v>1</v>
      </c>
      <c r="L86" s="134" t="b">
        <f t="shared" si="19"/>
        <v>1</v>
      </c>
      <c r="M86" s="147"/>
      <c r="N86" s="145">
        <f t="shared" si="20"/>
        <v>0</v>
      </c>
      <c r="O86" s="145"/>
    </row>
    <row r="87" spans="3:15">
      <c r="C87" s="134">
        <f t="shared" si="15"/>
        <v>80</v>
      </c>
      <c r="D87" s="94">
        <f t="shared" si="16"/>
        <v>20</v>
      </c>
      <c r="E87" s="145">
        <f t="shared" si="17"/>
        <v>0</v>
      </c>
      <c r="F87" s="145">
        <f t="shared" si="18"/>
        <v>0</v>
      </c>
      <c r="G87" s="145">
        <f>((F87+1)/(1-F87*(SUM($H$8:$H86))))^(1/C87)-1</f>
        <v>0</v>
      </c>
      <c r="H87" s="146">
        <f t="shared" si="21"/>
        <v>1</v>
      </c>
      <c r="I87" s="145"/>
      <c r="J87" s="148"/>
      <c r="K87" s="149">
        <f>F87*SUM($H$8:$H87)+H87</f>
        <v>1</v>
      </c>
      <c r="L87" s="134" t="b">
        <f t="shared" si="19"/>
        <v>1</v>
      </c>
      <c r="M87" s="147"/>
      <c r="N87" s="145">
        <f t="shared" si="20"/>
        <v>0</v>
      </c>
      <c r="O87" s="14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000A1-1DCE-4509-B138-DED43F058C7E}">
  <sheetPr codeName="Sheet7"/>
  <dimension ref="B1:BX6380"/>
  <sheetViews>
    <sheetView showGridLines="0" zoomScale="85" zoomScaleNormal="85" workbookViewId="0"/>
  </sheetViews>
  <sheetFormatPr defaultColWidth="9.8984375" defaultRowHeight="13.2"/>
  <cols>
    <col min="1" max="1" width="2.69921875" style="91" customWidth="1"/>
    <col min="2" max="2" width="9.8984375" style="91" bestFit="1" customWidth="1"/>
    <col min="3" max="4" width="12.09765625" style="91" bestFit="1" customWidth="1"/>
    <col min="5" max="16" width="11" style="91" bestFit="1" customWidth="1"/>
    <col min="17" max="16384" width="9.8984375" style="91"/>
  </cols>
  <sheetData>
    <row r="1" spans="2:76">
      <c r="C1" s="91" t="s">
        <v>2037</v>
      </c>
      <c r="D1" s="92">
        <f>상환권BDT_21년!C3</f>
        <v>44561</v>
      </c>
    </row>
    <row r="2" spans="2:76">
      <c r="T2" s="91" t="s">
        <v>2036</v>
      </c>
    </row>
    <row r="3" spans="2:76" ht="17.399999999999999">
      <c r="C3" s="93" t="s">
        <v>2035</v>
      </c>
      <c r="D3" s="93"/>
      <c r="E3" s="94">
        <v>0.25</v>
      </c>
      <c r="F3" s="94">
        <v>0.5</v>
      </c>
      <c r="G3" s="94">
        <v>0.75</v>
      </c>
      <c r="H3" s="94">
        <v>1</v>
      </c>
      <c r="I3" s="94">
        <v>1.25</v>
      </c>
      <c r="J3" s="94">
        <v>1.5</v>
      </c>
      <c r="K3" s="94">
        <v>1.75</v>
      </c>
      <c r="L3" s="94">
        <v>2</v>
      </c>
      <c r="M3" s="94">
        <v>2.25</v>
      </c>
      <c r="N3" s="94">
        <v>2.5</v>
      </c>
      <c r="O3" s="94">
        <v>2.75</v>
      </c>
      <c r="P3" s="94">
        <v>3</v>
      </c>
      <c r="Q3" s="94">
        <v>3.25</v>
      </c>
      <c r="R3" s="94">
        <v>3.5</v>
      </c>
      <c r="S3" s="94">
        <v>3.75</v>
      </c>
      <c r="T3" s="94">
        <v>4</v>
      </c>
      <c r="U3" s="94">
        <v>4.25</v>
      </c>
      <c r="V3" s="94">
        <v>4.5</v>
      </c>
      <c r="W3" s="94">
        <v>4.75</v>
      </c>
      <c r="X3" s="94">
        <v>5</v>
      </c>
      <c r="Y3" s="94">
        <v>5.25</v>
      </c>
      <c r="Z3" s="94">
        <v>5.5</v>
      </c>
      <c r="AA3" s="94">
        <v>5.75</v>
      </c>
      <c r="AB3" s="94">
        <v>6</v>
      </c>
      <c r="AC3" s="94">
        <v>6.25</v>
      </c>
      <c r="AD3" s="94">
        <v>6.5</v>
      </c>
      <c r="AE3" s="94">
        <v>6.75</v>
      </c>
      <c r="AF3" s="94">
        <v>7</v>
      </c>
      <c r="AG3" s="94">
        <v>7.25</v>
      </c>
      <c r="AH3" s="94">
        <v>7.5</v>
      </c>
      <c r="AI3" s="94">
        <v>7.75</v>
      </c>
      <c r="AJ3" s="94">
        <v>8</v>
      </c>
      <c r="AK3" s="94">
        <v>8.25</v>
      </c>
      <c r="AL3" s="94">
        <v>8.5</v>
      </c>
      <c r="AM3" s="94">
        <v>8.75</v>
      </c>
      <c r="AN3" s="94">
        <v>9</v>
      </c>
      <c r="AO3" s="94">
        <v>9.25</v>
      </c>
      <c r="AP3" s="94">
        <v>9.5</v>
      </c>
      <c r="AQ3" s="94">
        <v>9.75</v>
      </c>
      <c r="AR3" s="94">
        <v>10</v>
      </c>
      <c r="AS3" s="94">
        <f t="shared" ref="AS3:BX3" si="0">AR3+0.25</f>
        <v>10.25</v>
      </c>
      <c r="AT3" s="94">
        <f t="shared" si="0"/>
        <v>10.5</v>
      </c>
      <c r="AU3" s="94">
        <f t="shared" si="0"/>
        <v>10.75</v>
      </c>
      <c r="AV3" s="94">
        <f t="shared" si="0"/>
        <v>11</v>
      </c>
      <c r="AW3" s="94">
        <f t="shared" si="0"/>
        <v>11.25</v>
      </c>
      <c r="AX3" s="94">
        <f t="shared" si="0"/>
        <v>11.5</v>
      </c>
      <c r="AY3" s="94">
        <f t="shared" si="0"/>
        <v>11.75</v>
      </c>
      <c r="AZ3" s="94">
        <f t="shared" si="0"/>
        <v>12</v>
      </c>
      <c r="BA3" s="94">
        <f t="shared" si="0"/>
        <v>12.25</v>
      </c>
      <c r="BB3" s="94">
        <f t="shared" si="0"/>
        <v>12.5</v>
      </c>
      <c r="BC3" s="94">
        <f t="shared" si="0"/>
        <v>12.75</v>
      </c>
      <c r="BD3" s="94">
        <f t="shared" si="0"/>
        <v>13</v>
      </c>
      <c r="BE3" s="94">
        <f t="shared" si="0"/>
        <v>13.25</v>
      </c>
      <c r="BF3" s="94">
        <f t="shared" si="0"/>
        <v>13.5</v>
      </c>
      <c r="BG3" s="94">
        <f t="shared" si="0"/>
        <v>13.75</v>
      </c>
      <c r="BH3" s="94">
        <f t="shared" si="0"/>
        <v>14</v>
      </c>
      <c r="BI3" s="94">
        <f t="shared" si="0"/>
        <v>14.25</v>
      </c>
      <c r="BJ3" s="94">
        <f t="shared" si="0"/>
        <v>14.5</v>
      </c>
      <c r="BK3" s="94">
        <f t="shared" si="0"/>
        <v>14.75</v>
      </c>
      <c r="BL3" s="95">
        <f t="shared" si="0"/>
        <v>15</v>
      </c>
      <c r="BM3" s="94">
        <f t="shared" si="0"/>
        <v>15.25</v>
      </c>
      <c r="BN3" s="94">
        <f t="shared" si="0"/>
        <v>15.5</v>
      </c>
      <c r="BO3" s="94">
        <f t="shared" si="0"/>
        <v>15.75</v>
      </c>
      <c r="BP3" s="94">
        <f t="shared" si="0"/>
        <v>16</v>
      </c>
      <c r="BQ3" s="94">
        <f t="shared" si="0"/>
        <v>16.25</v>
      </c>
      <c r="BR3" s="94">
        <f t="shared" si="0"/>
        <v>16.5</v>
      </c>
      <c r="BS3" s="94">
        <f t="shared" si="0"/>
        <v>16.75</v>
      </c>
      <c r="BT3" s="94">
        <f t="shared" si="0"/>
        <v>17</v>
      </c>
      <c r="BU3" s="94">
        <f t="shared" si="0"/>
        <v>17.25</v>
      </c>
      <c r="BV3" s="94">
        <f t="shared" si="0"/>
        <v>17.5</v>
      </c>
      <c r="BW3" s="94">
        <f t="shared" si="0"/>
        <v>17.75</v>
      </c>
      <c r="BX3" s="94">
        <f t="shared" si="0"/>
        <v>18</v>
      </c>
    </row>
    <row r="4" spans="2:76">
      <c r="C4" s="93"/>
      <c r="D4" s="96" t="s">
        <v>2034</v>
      </c>
      <c r="E4" s="97">
        <f>'분기 Bootstrapping(위험)_21'!E4</f>
        <v>0.13799</v>
      </c>
      <c r="F4" s="97">
        <f>'분기 Bootstrapping(위험)_21'!F4</f>
        <v>0.15164442279618573</v>
      </c>
      <c r="G4" s="97">
        <f>'분기 Bootstrapping(위험)_21'!G4</f>
        <v>0.16063488048238117</v>
      </c>
      <c r="H4" s="97">
        <f>'분기 Bootstrapping(위험)_21'!H4</f>
        <v>0.16800623082655886</v>
      </c>
      <c r="I4" s="97">
        <f>'분기 Bootstrapping(위험)_21'!I4</f>
        <v>0.17337312176858077</v>
      </c>
      <c r="J4" s="97">
        <f>'분기 Bootstrapping(위험)_21'!J4</f>
        <v>0.17887009633412365</v>
      </c>
      <c r="K4" s="97">
        <f>'분기 Bootstrapping(위험)_21'!K4</f>
        <v>0.18485161948788154</v>
      </c>
      <c r="L4" s="97">
        <f>'분기 Bootstrapping(위험)_21'!L4</f>
        <v>0.19098831573549013</v>
      </c>
      <c r="M4" s="97">
        <f>'분기 Bootstrapping(위험)_21'!M4</f>
        <v>0.19582740709734558</v>
      </c>
      <c r="N4" s="97">
        <f>'분기 Bootstrapping(위험)_21'!N4</f>
        <v>0.20081569853421133</v>
      </c>
      <c r="O4" s="97">
        <f>'분기 Bootstrapping(위험)_21'!O4</f>
        <v>0.20565059090362503</v>
      </c>
      <c r="P4" s="97">
        <f>'분기 Bootstrapping(위험)_21'!P4</f>
        <v>0.21065127883448653</v>
      </c>
      <c r="Q4" s="97">
        <f>'분기 Bootstrapping(위험)_21'!Q4</f>
        <v>0.2129577340683948</v>
      </c>
      <c r="R4" s="97">
        <f>'분기 Bootstrapping(위험)_21'!R4</f>
        <v>0.21537299944199173</v>
      </c>
      <c r="S4" s="97">
        <f>'분기 Bootstrapping(위험)_21'!S4</f>
        <v>0.21789668902663895</v>
      </c>
      <c r="T4" s="97">
        <f>'분기 Bootstrapping(위험)_21'!T4</f>
        <v>0.22053088815310584</v>
      </c>
      <c r="U4" s="97">
        <f>'분기 Bootstrapping(위험)_21'!U4</f>
        <v>0.22216162913423876</v>
      </c>
      <c r="V4" s="97">
        <f>'분기 Bootstrapping(위험)_21'!V4</f>
        <v>0.22388042026556132</v>
      </c>
      <c r="W4" s="97">
        <f>'분기 Bootstrapping(위험)_21'!W4</f>
        <v>0.2256877933681567</v>
      </c>
      <c r="X4" s="97">
        <f>'분기 Bootstrapping(위험)_21'!X4</f>
        <v>0.22758568496082976</v>
      </c>
      <c r="Y4" s="97">
        <f>'분기 Bootstrapping(위험)_21'!Y4</f>
        <v>0.22921969115436358</v>
      </c>
      <c r="Z4" s="97">
        <f>'분기 Bootstrapping(위험)_21'!Z4</f>
        <v>0.23094014505163685</v>
      </c>
      <c r="AA4" s="97">
        <f>'분기 Bootstrapping(위험)_21'!AA4</f>
        <v>0.23275039237622241</v>
      </c>
      <c r="AB4" s="97">
        <f>'분기 Bootstrapping(위험)_21'!AB4</f>
        <v>0.2346548537666715</v>
      </c>
      <c r="AC4" s="97">
        <f>'분기 Bootstrapping(위험)_21'!AC4</f>
        <v>0.23665905321592007</v>
      </c>
      <c r="AD4" s="97">
        <f>'분기 Bootstrapping(위험)_21'!AD4</f>
        <v>0.23876968699743095</v>
      </c>
      <c r="AE4" s="97">
        <f>'분기 Bootstrapping(위험)_21'!AE4</f>
        <v>0.24099473395383253</v>
      </c>
      <c r="AF4" s="97">
        <f>'분기 Bootstrapping(위험)_21'!AF4</f>
        <v>0.24334361112623615</v>
      </c>
      <c r="AG4" s="97">
        <f>'분기 Bootstrapping(위험)_21'!AG4</f>
        <v>0.24431542361768965</v>
      </c>
      <c r="AH4" s="97">
        <f>'분기 Bootstrapping(위험)_21'!AH4</f>
        <v>0.24536421190298441</v>
      </c>
      <c r="AI4" s="97">
        <f>'분기 Bootstrapping(위험)_21'!AI4</f>
        <v>0.24649246911867717</v>
      </c>
      <c r="AJ4" s="97">
        <f>'분기 Bootstrapping(위험)_21'!AJ4</f>
        <v>0.24770345735820065</v>
      </c>
      <c r="AK4" s="97">
        <f>'분기 Bootstrapping(위험)_21'!AK4</f>
        <v>0.24900124784357303</v>
      </c>
      <c r="AL4" s="97">
        <f>'분기 Bootstrapping(위험)_21'!AL4</f>
        <v>0.25039078345679755</v>
      </c>
      <c r="AM4" s="97">
        <f>'분기 Bootstrapping(위험)_21'!AM4</f>
        <v>0.25187796607098623</v>
      </c>
      <c r="AN4" s="97">
        <f>'분기 Bootstrapping(위험)_21'!AN4</f>
        <v>0.2534697725538031</v>
      </c>
      <c r="AO4" s="97">
        <f>'분기 Bootstrapping(위험)_21'!AO4</f>
        <v>0.25517440507289546</v>
      </c>
      <c r="AP4" s="97">
        <f>'분기 Bootstrapping(위험)_21'!AP4</f>
        <v>0.25700148359931418</v>
      </c>
      <c r="AQ4" s="97">
        <f>'분기 Bootstrapping(위험)_21'!AQ4</f>
        <v>0.25896229153941785</v>
      </c>
      <c r="AR4" s="97">
        <f>'분기 Bootstrapping(위험)_21'!AR4</f>
        <v>0.26107008960729505</v>
      </c>
      <c r="AS4" s="97">
        <f>'분기 Bootstrapping(위험)_21'!AS4</f>
        <v>0</v>
      </c>
      <c r="AT4" s="97">
        <f>'분기 Bootstrapping(위험)_21'!AT4</f>
        <v>0</v>
      </c>
      <c r="AU4" s="97">
        <f>'분기 Bootstrapping(위험)_21'!AU4</f>
        <v>0</v>
      </c>
      <c r="AV4" s="97">
        <f>'분기 Bootstrapping(위험)_21'!AV4</f>
        <v>0</v>
      </c>
      <c r="AW4" s="97">
        <f>'분기 Bootstrapping(위험)_21'!AW4</f>
        <v>0</v>
      </c>
      <c r="AX4" s="97">
        <f>'분기 Bootstrapping(위험)_21'!AX4</f>
        <v>0</v>
      </c>
      <c r="AY4" s="97">
        <f>'분기 Bootstrapping(위험)_21'!AY4</f>
        <v>0</v>
      </c>
      <c r="AZ4" s="97">
        <f>'분기 Bootstrapping(위험)_21'!AZ4</f>
        <v>0</v>
      </c>
      <c r="BA4" s="97">
        <f>'분기 Bootstrapping(위험)_21'!BA4</f>
        <v>0</v>
      </c>
      <c r="BB4" s="97">
        <f>'분기 Bootstrapping(위험)_21'!BB4</f>
        <v>0</v>
      </c>
      <c r="BC4" s="97">
        <f>'분기 Bootstrapping(위험)_21'!BC4</f>
        <v>0</v>
      </c>
      <c r="BD4" s="97">
        <f>'분기 Bootstrapping(위험)_21'!BD4</f>
        <v>0</v>
      </c>
      <c r="BE4" s="97">
        <f>'분기 Bootstrapping(위험)_21'!BE4</f>
        <v>0</v>
      </c>
      <c r="BF4" s="97">
        <f>'분기 Bootstrapping(위험)_21'!BF4</f>
        <v>0</v>
      </c>
      <c r="BG4" s="97">
        <f>'분기 Bootstrapping(위험)_21'!BG4</f>
        <v>0</v>
      </c>
      <c r="BH4" s="97">
        <f>'분기 Bootstrapping(위험)_21'!BH4</f>
        <v>0</v>
      </c>
      <c r="BI4" s="97">
        <f>'분기 Bootstrapping(위험)_21'!BI4</f>
        <v>0</v>
      </c>
      <c r="BJ4" s="97">
        <f>'분기 Bootstrapping(위험)_21'!BJ4</f>
        <v>0</v>
      </c>
      <c r="BK4" s="97">
        <f>'분기 Bootstrapping(위험)_21'!BK4</f>
        <v>0</v>
      </c>
      <c r="BL4" s="98">
        <f>'분기 Bootstrapping(위험)_21'!BL4</f>
        <v>0</v>
      </c>
      <c r="BM4" s="97">
        <f>'분기 Bootstrapping(위험)_21'!BM4</f>
        <v>0</v>
      </c>
      <c r="BN4" s="97">
        <f>'분기 Bootstrapping(위험)_21'!BN4</f>
        <v>0</v>
      </c>
      <c r="BO4" s="97">
        <f>'분기 Bootstrapping(위험)_21'!BO4</f>
        <v>0</v>
      </c>
      <c r="BP4" s="97">
        <f>'분기 Bootstrapping(위험)_21'!BP4</f>
        <v>0</v>
      </c>
      <c r="BQ4" s="97">
        <f>'분기 Bootstrapping(위험)_21'!BQ4</f>
        <v>0</v>
      </c>
      <c r="BR4" s="97">
        <f>'분기 Bootstrapping(위험)_21'!BR4</f>
        <v>0</v>
      </c>
      <c r="BS4" s="97">
        <f>'분기 Bootstrapping(위험)_21'!BS4</f>
        <v>0</v>
      </c>
      <c r="BT4" s="97">
        <f>'분기 Bootstrapping(위험)_21'!BT4</f>
        <v>0</v>
      </c>
      <c r="BU4" s="97">
        <f>'분기 Bootstrapping(위험)_21'!BU4</f>
        <v>0</v>
      </c>
      <c r="BV4" s="97">
        <f>'분기 Bootstrapping(위험)_21'!BV4</f>
        <v>0</v>
      </c>
      <c r="BW4" s="97">
        <f>'분기 Bootstrapping(위험)_21'!BW4</f>
        <v>0</v>
      </c>
      <c r="BX4" s="97">
        <f>'분기 Bootstrapping(위험)_21'!BX4</f>
        <v>0</v>
      </c>
    </row>
    <row r="5" spans="2:76">
      <c r="C5" s="99" t="s">
        <v>2033</v>
      </c>
      <c r="D5" s="99"/>
      <c r="E5" s="100">
        <f t="shared" ref="E5:AJ5" si="1">EDATE($D$1,E7)</f>
        <v>44651</v>
      </c>
      <c r="F5" s="100">
        <f t="shared" si="1"/>
        <v>44742</v>
      </c>
      <c r="G5" s="100">
        <f t="shared" si="1"/>
        <v>44834</v>
      </c>
      <c r="H5" s="100">
        <f t="shared" si="1"/>
        <v>44926</v>
      </c>
      <c r="I5" s="100">
        <f t="shared" si="1"/>
        <v>45016</v>
      </c>
      <c r="J5" s="100">
        <f t="shared" si="1"/>
        <v>45107</v>
      </c>
      <c r="K5" s="100">
        <f t="shared" si="1"/>
        <v>45199</v>
      </c>
      <c r="L5" s="100">
        <f t="shared" si="1"/>
        <v>45291</v>
      </c>
      <c r="M5" s="100">
        <f t="shared" si="1"/>
        <v>45382</v>
      </c>
      <c r="N5" s="100">
        <f t="shared" si="1"/>
        <v>45473</v>
      </c>
      <c r="O5" s="100">
        <f t="shared" si="1"/>
        <v>45565</v>
      </c>
      <c r="P5" s="100">
        <f t="shared" si="1"/>
        <v>45657</v>
      </c>
      <c r="Q5" s="100">
        <f t="shared" si="1"/>
        <v>45747</v>
      </c>
      <c r="R5" s="100">
        <f t="shared" si="1"/>
        <v>45838</v>
      </c>
      <c r="S5" s="100">
        <f t="shared" si="1"/>
        <v>45930</v>
      </c>
      <c r="T5" s="100">
        <f t="shared" si="1"/>
        <v>46022</v>
      </c>
      <c r="U5" s="100">
        <f t="shared" si="1"/>
        <v>46112</v>
      </c>
      <c r="V5" s="100">
        <f t="shared" si="1"/>
        <v>46203</v>
      </c>
      <c r="W5" s="100">
        <f t="shared" si="1"/>
        <v>46295</v>
      </c>
      <c r="X5" s="101">
        <f t="shared" si="1"/>
        <v>46387</v>
      </c>
      <c r="Y5" s="101">
        <f t="shared" si="1"/>
        <v>46477</v>
      </c>
      <c r="Z5" s="101">
        <f t="shared" si="1"/>
        <v>46568</v>
      </c>
      <c r="AA5" s="101">
        <f t="shared" si="1"/>
        <v>46660</v>
      </c>
      <c r="AB5" s="101">
        <f t="shared" si="1"/>
        <v>46752</v>
      </c>
      <c r="AC5" s="101">
        <f t="shared" si="1"/>
        <v>46843</v>
      </c>
      <c r="AD5" s="101">
        <f t="shared" si="1"/>
        <v>46934</v>
      </c>
      <c r="AE5" s="101">
        <f t="shared" si="1"/>
        <v>47026</v>
      </c>
      <c r="AF5" s="101">
        <f t="shared" si="1"/>
        <v>47118</v>
      </c>
      <c r="AG5" s="101">
        <f t="shared" si="1"/>
        <v>47208</v>
      </c>
      <c r="AH5" s="101">
        <f t="shared" si="1"/>
        <v>47299</v>
      </c>
      <c r="AI5" s="101">
        <f t="shared" si="1"/>
        <v>47391</v>
      </c>
      <c r="AJ5" s="101">
        <f t="shared" si="1"/>
        <v>47483</v>
      </c>
      <c r="AK5" s="101">
        <f t="shared" ref="AK5:BP5" si="2">EDATE($D$1,AK7)</f>
        <v>47573</v>
      </c>
      <c r="AL5" s="101">
        <f t="shared" si="2"/>
        <v>47664</v>
      </c>
      <c r="AM5" s="101">
        <f t="shared" si="2"/>
        <v>47756</v>
      </c>
      <c r="AN5" s="101">
        <f t="shared" si="2"/>
        <v>47848</v>
      </c>
      <c r="AO5" s="101">
        <f t="shared" si="2"/>
        <v>47938</v>
      </c>
      <c r="AP5" s="101">
        <f t="shared" si="2"/>
        <v>48029</v>
      </c>
      <c r="AQ5" s="101">
        <f t="shared" si="2"/>
        <v>48121</v>
      </c>
      <c r="AR5" s="101">
        <f t="shared" si="2"/>
        <v>48213</v>
      </c>
      <c r="AS5" s="101">
        <f t="shared" si="2"/>
        <v>48304</v>
      </c>
      <c r="AT5" s="101">
        <f t="shared" si="2"/>
        <v>48395</v>
      </c>
      <c r="AU5" s="101">
        <f t="shared" si="2"/>
        <v>48487</v>
      </c>
      <c r="AV5" s="101">
        <f t="shared" si="2"/>
        <v>48579</v>
      </c>
      <c r="AW5" s="101">
        <f t="shared" si="2"/>
        <v>48669</v>
      </c>
      <c r="AX5" s="101">
        <f t="shared" si="2"/>
        <v>48760</v>
      </c>
      <c r="AY5" s="101">
        <f t="shared" si="2"/>
        <v>48852</v>
      </c>
      <c r="AZ5" s="101">
        <f t="shared" si="2"/>
        <v>48944</v>
      </c>
      <c r="BA5" s="101">
        <f t="shared" si="2"/>
        <v>49034</v>
      </c>
      <c r="BB5" s="101">
        <f t="shared" si="2"/>
        <v>49125</v>
      </c>
      <c r="BC5" s="101">
        <f t="shared" si="2"/>
        <v>49217</v>
      </c>
      <c r="BD5" s="101">
        <f t="shared" si="2"/>
        <v>49309</v>
      </c>
      <c r="BE5" s="101">
        <f t="shared" si="2"/>
        <v>49399</v>
      </c>
      <c r="BF5" s="101">
        <f t="shared" si="2"/>
        <v>49490</v>
      </c>
      <c r="BG5" s="101">
        <f t="shared" si="2"/>
        <v>49582</v>
      </c>
      <c r="BH5" s="101">
        <f t="shared" si="2"/>
        <v>49674</v>
      </c>
      <c r="BI5" s="101">
        <f t="shared" si="2"/>
        <v>49765</v>
      </c>
      <c r="BJ5" s="101">
        <f t="shared" si="2"/>
        <v>49856</v>
      </c>
      <c r="BK5" s="101">
        <f t="shared" si="2"/>
        <v>49948</v>
      </c>
      <c r="BL5" s="101">
        <f t="shared" si="2"/>
        <v>50040</v>
      </c>
      <c r="BM5" s="101">
        <f t="shared" si="2"/>
        <v>50130</v>
      </c>
      <c r="BN5" s="101">
        <f t="shared" si="2"/>
        <v>50221</v>
      </c>
      <c r="BO5" s="101">
        <f t="shared" si="2"/>
        <v>50313</v>
      </c>
      <c r="BP5" s="101">
        <f t="shared" si="2"/>
        <v>50405</v>
      </c>
      <c r="BQ5" s="101">
        <f t="shared" ref="BQ5:BX5" si="3">EDATE($D$1,BQ7)</f>
        <v>50495</v>
      </c>
      <c r="BR5" s="101">
        <f t="shared" si="3"/>
        <v>50586</v>
      </c>
      <c r="BS5" s="101">
        <f t="shared" si="3"/>
        <v>50678</v>
      </c>
      <c r="BT5" s="101">
        <f t="shared" si="3"/>
        <v>50770</v>
      </c>
      <c r="BU5" s="101">
        <f t="shared" si="3"/>
        <v>50860</v>
      </c>
      <c r="BV5" s="101">
        <f t="shared" si="3"/>
        <v>50951</v>
      </c>
      <c r="BW5" s="101">
        <f t="shared" si="3"/>
        <v>51043</v>
      </c>
      <c r="BX5" s="101">
        <f t="shared" si="3"/>
        <v>51135</v>
      </c>
    </row>
    <row r="6" spans="2:76" ht="17.399999999999999">
      <c r="B6" s="91">
        <v>1</v>
      </c>
      <c r="C6" s="102" t="s">
        <v>2032</v>
      </c>
      <c r="D6" s="103"/>
      <c r="E6" s="104" t="s">
        <v>2031</v>
      </c>
      <c r="F6" s="104" t="s">
        <v>2030</v>
      </c>
      <c r="G6" s="104" t="s">
        <v>2029</v>
      </c>
      <c r="H6" s="104" t="s">
        <v>2028</v>
      </c>
      <c r="I6" s="104" t="s">
        <v>2027</v>
      </c>
      <c r="J6" s="104" t="s">
        <v>2026</v>
      </c>
      <c r="K6" s="104" t="s">
        <v>2025</v>
      </c>
      <c r="L6" s="104" t="s">
        <v>2024</v>
      </c>
      <c r="M6" s="104" t="s">
        <v>2023</v>
      </c>
      <c r="N6" s="104" t="s">
        <v>2022</v>
      </c>
      <c r="O6" s="104" t="s">
        <v>2021</v>
      </c>
      <c r="P6" s="104" t="s">
        <v>2020</v>
      </c>
      <c r="Q6" s="104" t="s">
        <v>2019</v>
      </c>
      <c r="R6" s="104" t="s">
        <v>2018</v>
      </c>
      <c r="S6" s="104" t="s">
        <v>2017</v>
      </c>
      <c r="T6" s="104" t="s">
        <v>2016</v>
      </c>
      <c r="U6" s="104" t="s">
        <v>2015</v>
      </c>
      <c r="V6" s="104" t="s">
        <v>2014</v>
      </c>
      <c r="W6" s="104" t="s">
        <v>2013</v>
      </c>
      <c r="X6" s="105" t="s">
        <v>2012</v>
      </c>
      <c r="Y6" s="105" t="s">
        <v>2011</v>
      </c>
      <c r="Z6" s="105" t="s">
        <v>2010</v>
      </c>
      <c r="AA6" s="105" t="s">
        <v>2009</v>
      </c>
      <c r="AB6" s="105" t="s">
        <v>2008</v>
      </c>
      <c r="AC6" s="105" t="s">
        <v>2007</v>
      </c>
      <c r="AD6" s="105" t="s">
        <v>2006</v>
      </c>
      <c r="AE6" s="105" t="s">
        <v>2005</v>
      </c>
      <c r="AF6" s="105" t="s">
        <v>2004</v>
      </c>
      <c r="AG6" s="105" t="s">
        <v>2003</v>
      </c>
      <c r="AH6" s="105" t="s">
        <v>2002</v>
      </c>
      <c r="AI6" s="105" t="s">
        <v>2001</v>
      </c>
      <c r="AJ6" s="105" t="s">
        <v>2000</v>
      </c>
      <c r="AK6" s="105" t="s">
        <v>1999</v>
      </c>
      <c r="AL6" s="105" t="s">
        <v>1998</v>
      </c>
      <c r="AM6" s="105" t="s">
        <v>1997</v>
      </c>
      <c r="AN6" s="105" t="s">
        <v>1996</v>
      </c>
      <c r="AO6" s="105" t="s">
        <v>1995</v>
      </c>
      <c r="AP6" s="105" t="s">
        <v>1994</v>
      </c>
      <c r="AQ6" s="105" t="s">
        <v>1993</v>
      </c>
      <c r="AR6" s="105" t="s">
        <v>1992</v>
      </c>
      <c r="AS6" s="105" t="s">
        <v>1991</v>
      </c>
      <c r="AT6" s="105" t="s">
        <v>1990</v>
      </c>
      <c r="AU6" s="105" t="s">
        <v>1989</v>
      </c>
      <c r="AV6" s="105" t="s">
        <v>1988</v>
      </c>
      <c r="AW6" s="105" t="s">
        <v>1987</v>
      </c>
      <c r="AX6" s="105" t="s">
        <v>1986</v>
      </c>
      <c r="AY6" s="105" t="s">
        <v>1985</v>
      </c>
      <c r="AZ6" s="105" t="s">
        <v>1984</v>
      </c>
      <c r="BA6" s="105" t="s">
        <v>1983</v>
      </c>
      <c r="BB6" s="105" t="s">
        <v>1982</v>
      </c>
      <c r="BC6" s="105" t="s">
        <v>1981</v>
      </c>
      <c r="BD6" s="105" t="s">
        <v>1980</v>
      </c>
      <c r="BE6" s="105" t="s">
        <v>1979</v>
      </c>
      <c r="BF6" s="105" t="s">
        <v>1978</v>
      </c>
      <c r="BG6" s="105" t="s">
        <v>1977</v>
      </c>
      <c r="BH6" s="105" t="s">
        <v>1976</v>
      </c>
      <c r="BI6" s="105" t="s">
        <v>1975</v>
      </c>
      <c r="BJ6" s="105" t="s">
        <v>1974</v>
      </c>
      <c r="BK6" s="105" t="s">
        <v>1973</v>
      </c>
      <c r="BL6" s="106" t="s">
        <v>1972</v>
      </c>
      <c r="BM6" s="105" t="s">
        <v>1971</v>
      </c>
      <c r="BN6" s="105" t="s">
        <v>1970</v>
      </c>
      <c r="BO6" s="105" t="s">
        <v>1969</v>
      </c>
      <c r="BP6" s="105" t="s">
        <v>1968</v>
      </c>
      <c r="BQ6" s="105" t="s">
        <v>1967</v>
      </c>
      <c r="BR6" s="105" t="s">
        <v>1966</v>
      </c>
      <c r="BS6" s="105" t="s">
        <v>1965</v>
      </c>
      <c r="BT6" s="105" t="s">
        <v>1964</v>
      </c>
      <c r="BU6" s="105" t="s">
        <v>1963</v>
      </c>
      <c r="BV6" s="105" t="s">
        <v>1962</v>
      </c>
      <c r="BW6" s="105" t="s">
        <v>1961</v>
      </c>
      <c r="BX6" s="105" t="s">
        <v>1960</v>
      </c>
    </row>
    <row r="7" spans="2:76">
      <c r="B7" s="91">
        <v>2</v>
      </c>
      <c r="C7" s="102" t="s">
        <v>1959</v>
      </c>
      <c r="D7" s="103"/>
      <c r="E7" s="107">
        <v>3</v>
      </c>
      <c r="F7" s="107">
        <f t="shared" ref="F7:AK7" si="4">E7+3</f>
        <v>6</v>
      </c>
      <c r="G7" s="107">
        <f t="shared" si="4"/>
        <v>9</v>
      </c>
      <c r="H7" s="107">
        <f t="shared" si="4"/>
        <v>12</v>
      </c>
      <c r="I7" s="107">
        <f t="shared" si="4"/>
        <v>15</v>
      </c>
      <c r="J7" s="107">
        <f t="shared" si="4"/>
        <v>18</v>
      </c>
      <c r="K7" s="107">
        <f t="shared" si="4"/>
        <v>21</v>
      </c>
      <c r="L7" s="107">
        <f t="shared" si="4"/>
        <v>24</v>
      </c>
      <c r="M7" s="107">
        <f t="shared" si="4"/>
        <v>27</v>
      </c>
      <c r="N7" s="107">
        <f t="shared" si="4"/>
        <v>30</v>
      </c>
      <c r="O7" s="107">
        <f t="shared" si="4"/>
        <v>33</v>
      </c>
      <c r="P7" s="107">
        <f t="shared" si="4"/>
        <v>36</v>
      </c>
      <c r="Q7" s="107">
        <f t="shared" si="4"/>
        <v>39</v>
      </c>
      <c r="R7" s="107">
        <f t="shared" si="4"/>
        <v>42</v>
      </c>
      <c r="S7" s="107">
        <f t="shared" si="4"/>
        <v>45</v>
      </c>
      <c r="T7" s="107">
        <f t="shared" si="4"/>
        <v>48</v>
      </c>
      <c r="U7" s="107">
        <f t="shared" si="4"/>
        <v>51</v>
      </c>
      <c r="V7" s="107">
        <f t="shared" si="4"/>
        <v>54</v>
      </c>
      <c r="W7" s="107">
        <f t="shared" si="4"/>
        <v>57</v>
      </c>
      <c r="X7" s="107">
        <f t="shared" si="4"/>
        <v>60</v>
      </c>
      <c r="Y7" s="107">
        <f t="shared" si="4"/>
        <v>63</v>
      </c>
      <c r="Z7" s="107">
        <f t="shared" si="4"/>
        <v>66</v>
      </c>
      <c r="AA7" s="107">
        <f t="shared" si="4"/>
        <v>69</v>
      </c>
      <c r="AB7" s="107">
        <f t="shared" si="4"/>
        <v>72</v>
      </c>
      <c r="AC7" s="107">
        <f t="shared" si="4"/>
        <v>75</v>
      </c>
      <c r="AD7" s="107">
        <f t="shared" si="4"/>
        <v>78</v>
      </c>
      <c r="AE7" s="107">
        <f t="shared" si="4"/>
        <v>81</v>
      </c>
      <c r="AF7" s="107">
        <f t="shared" si="4"/>
        <v>84</v>
      </c>
      <c r="AG7" s="107">
        <f t="shared" si="4"/>
        <v>87</v>
      </c>
      <c r="AH7" s="107">
        <f t="shared" si="4"/>
        <v>90</v>
      </c>
      <c r="AI7" s="107">
        <f t="shared" si="4"/>
        <v>93</v>
      </c>
      <c r="AJ7" s="107">
        <f t="shared" si="4"/>
        <v>96</v>
      </c>
      <c r="AK7" s="107">
        <f t="shared" si="4"/>
        <v>99</v>
      </c>
      <c r="AL7" s="107">
        <f t="shared" ref="AL7:BQ7" si="5">AK7+3</f>
        <v>102</v>
      </c>
      <c r="AM7" s="107">
        <f t="shared" si="5"/>
        <v>105</v>
      </c>
      <c r="AN7" s="107">
        <f t="shared" si="5"/>
        <v>108</v>
      </c>
      <c r="AO7" s="107">
        <f t="shared" si="5"/>
        <v>111</v>
      </c>
      <c r="AP7" s="107">
        <f t="shared" si="5"/>
        <v>114</v>
      </c>
      <c r="AQ7" s="107">
        <f t="shared" si="5"/>
        <v>117</v>
      </c>
      <c r="AR7" s="107">
        <f t="shared" si="5"/>
        <v>120</v>
      </c>
      <c r="AS7" s="107">
        <f t="shared" si="5"/>
        <v>123</v>
      </c>
      <c r="AT7" s="107">
        <f t="shared" si="5"/>
        <v>126</v>
      </c>
      <c r="AU7" s="107">
        <f t="shared" si="5"/>
        <v>129</v>
      </c>
      <c r="AV7" s="107">
        <f t="shared" si="5"/>
        <v>132</v>
      </c>
      <c r="AW7" s="107">
        <f t="shared" si="5"/>
        <v>135</v>
      </c>
      <c r="AX7" s="107">
        <f t="shared" si="5"/>
        <v>138</v>
      </c>
      <c r="AY7" s="107">
        <f t="shared" si="5"/>
        <v>141</v>
      </c>
      <c r="AZ7" s="107">
        <f t="shared" si="5"/>
        <v>144</v>
      </c>
      <c r="BA7" s="107">
        <f t="shared" si="5"/>
        <v>147</v>
      </c>
      <c r="BB7" s="107">
        <f t="shared" si="5"/>
        <v>150</v>
      </c>
      <c r="BC7" s="107">
        <f t="shared" si="5"/>
        <v>153</v>
      </c>
      <c r="BD7" s="107">
        <f t="shared" si="5"/>
        <v>156</v>
      </c>
      <c r="BE7" s="107">
        <f t="shared" si="5"/>
        <v>159</v>
      </c>
      <c r="BF7" s="107">
        <f t="shared" si="5"/>
        <v>162</v>
      </c>
      <c r="BG7" s="107">
        <f t="shared" si="5"/>
        <v>165</v>
      </c>
      <c r="BH7" s="107">
        <f t="shared" si="5"/>
        <v>168</v>
      </c>
      <c r="BI7" s="107">
        <f t="shared" si="5"/>
        <v>171</v>
      </c>
      <c r="BJ7" s="107">
        <f t="shared" si="5"/>
        <v>174</v>
      </c>
      <c r="BK7" s="107">
        <f t="shared" si="5"/>
        <v>177</v>
      </c>
      <c r="BL7" s="108">
        <f t="shared" si="5"/>
        <v>180</v>
      </c>
      <c r="BM7" s="107">
        <f t="shared" si="5"/>
        <v>183</v>
      </c>
      <c r="BN7" s="107">
        <f t="shared" si="5"/>
        <v>186</v>
      </c>
      <c r="BO7" s="107">
        <f t="shared" si="5"/>
        <v>189</v>
      </c>
      <c r="BP7" s="107">
        <f t="shared" si="5"/>
        <v>192</v>
      </c>
      <c r="BQ7" s="107">
        <f t="shared" si="5"/>
        <v>195</v>
      </c>
      <c r="BR7" s="107">
        <f t="shared" ref="BR7:BX7" si="6">BQ7+3</f>
        <v>198</v>
      </c>
      <c r="BS7" s="107">
        <f t="shared" si="6"/>
        <v>201</v>
      </c>
      <c r="BT7" s="107">
        <f t="shared" si="6"/>
        <v>204</v>
      </c>
      <c r="BU7" s="107">
        <f t="shared" si="6"/>
        <v>207</v>
      </c>
      <c r="BV7" s="107">
        <f t="shared" si="6"/>
        <v>210</v>
      </c>
      <c r="BW7" s="107">
        <f t="shared" si="6"/>
        <v>213</v>
      </c>
      <c r="BX7" s="107">
        <f t="shared" si="6"/>
        <v>216</v>
      </c>
    </row>
    <row r="8" spans="2:76">
      <c r="B8" s="91">
        <v>3</v>
      </c>
      <c r="C8" s="102" t="s">
        <v>1958</v>
      </c>
      <c r="D8" s="103"/>
      <c r="E8" s="107">
        <f>E5-D1+1</f>
        <v>91</v>
      </c>
      <c r="F8" s="107">
        <f t="shared" ref="F8:AK8" si="7">F5-E5</f>
        <v>91</v>
      </c>
      <c r="G8" s="107">
        <f t="shared" si="7"/>
        <v>92</v>
      </c>
      <c r="H8" s="107">
        <f t="shared" si="7"/>
        <v>92</v>
      </c>
      <c r="I8" s="107">
        <f t="shared" si="7"/>
        <v>90</v>
      </c>
      <c r="J8" s="107">
        <f t="shared" si="7"/>
        <v>91</v>
      </c>
      <c r="K8" s="107">
        <f t="shared" si="7"/>
        <v>92</v>
      </c>
      <c r="L8" s="107">
        <f t="shared" si="7"/>
        <v>92</v>
      </c>
      <c r="M8" s="107">
        <f t="shared" si="7"/>
        <v>91</v>
      </c>
      <c r="N8" s="107">
        <f t="shared" si="7"/>
        <v>91</v>
      </c>
      <c r="O8" s="107">
        <f t="shared" si="7"/>
        <v>92</v>
      </c>
      <c r="P8" s="107">
        <f t="shared" si="7"/>
        <v>92</v>
      </c>
      <c r="Q8" s="107">
        <f t="shared" si="7"/>
        <v>90</v>
      </c>
      <c r="R8" s="107">
        <f t="shared" si="7"/>
        <v>91</v>
      </c>
      <c r="S8" s="107">
        <f t="shared" si="7"/>
        <v>92</v>
      </c>
      <c r="T8" s="107">
        <f t="shared" si="7"/>
        <v>92</v>
      </c>
      <c r="U8" s="107">
        <f t="shared" si="7"/>
        <v>90</v>
      </c>
      <c r="V8" s="107">
        <f t="shared" si="7"/>
        <v>91</v>
      </c>
      <c r="W8" s="107">
        <f t="shared" si="7"/>
        <v>92</v>
      </c>
      <c r="X8" s="109">
        <f t="shared" si="7"/>
        <v>92</v>
      </c>
      <c r="Y8" s="109">
        <f t="shared" si="7"/>
        <v>90</v>
      </c>
      <c r="Z8" s="109">
        <f t="shared" si="7"/>
        <v>91</v>
      </c>
      <c r="AA8" s="109">
        <f t="shared" si="7"/>
        <v>92</v>
      </c>
      <c r="AB8" s="109">
        <f t="shared" si="7"/>
        <v>92</v>
      </c>
      <c r="AC8" s="109">
        <f t="shared" si="7"/>
        <v>91</v>
      </c>
      <c r="AD8" s="109">
        <f t="shared" si="7"/>
        <v>91</v>
      </c>
      <c r="AE8" s="109">
        <f t="shared" si="7"/>
        <v>92</v>
      </c>
      <c r="AF8" s="109">
        <f t="shared" si="7"/>
        <v>92</v>
      </c>
      <c r="AG8" s="109">
        <f t="shared" si="7"/>
        <v>90</v>
      </c>
      <c r="AH8" s="109">
        <f t="shared" si="7"/>
        <v>91</v>
      </c>
      <c r="AI8" s="109">
        <f t="shared" si="7"/>
        <v>92</v>
      </c>
      <c r="AJ8" s="109">
        <f t="shared" si="7"/>
        <v>92</v>
      </c>
      <c r="AK8" s="109">
        <f t="shared" si="7"/>
        <v>90</v>
      </c>
      <c r="AL8" s="109">
        <f t="shared" ref="AL8:BQ8" si="8">AL5-AK5</f>
        <v>91</v>
      </c>
      <c r="AM8" s="109">
        <f t="shared" si="8"/>
        <v>92</v>
      </c>
      <c r="AN8" s="109">
        <f t="shared" si="8"/>
        <v>92</v>
      </c>
      <c r="AO8" s="109">
        <f t="shared" si="8"/>
        <v>90</v>
      </c>
      <c r="AP8" s="109">
        <f t="shared" si="8"/>
        <v>91</v>
      </c>
      <c r="AQ8" s="109">
        <f t="shared" si="8"/>
        <v>92</v>
      </c>
      <c r="AR8" s="109">
        <f t="shared" si="8"/>
        <v>92</v>
      </c>
      <c r="AS8" s="109">
        <f t="shared" si="8"/>
        <v>91</v>
      </c>
      <c r="AT8" s="109">
        <f t="shared" si="8"/>
        <v>91</v>
      </c>
      <c r="AU8" s="109">
        <f t="shared" si="8"/>
        <v>92</v>
      </c>
      <c r="AV8" s="109">
        <f t="shared" si="8"/>
        <v>92</v>
      </c>
      <c r="AW8" s="109">
        <f t="shared" si="8"/>
        <v>90</v>
      </c>
      <c r="AX8" s="109">
        <f t="shared" si="8"/>
        <v>91</v>
      </c>
      <c r="AY8" s="109">
        <f t="shared" si="8"/>
        <v>92</v>
      </c>
      <c r="AZ8" s="109">
        <f t="shared" si="8"/>
        <v>92</v>
      </c>
      <c r="BA8" s="109">
        <f t="shared" si="8"/>
        <v>90</v>
      </c>
      <c r="BB8" s="109">
        <f t="shared" si="8"/>
        <v>91</v>
      </c>
      <c r="BC8" s="109">
        <f t="shared" si="8"/>
        <v>92</v>
      </c>
      <c r="BD8" s="109">
        <f t="shared" si="8"/>
        <v>92</v>
      </c>
      <c r="BE8" s="109">
        <f t="shared" si="8"/>
        <v>90</v>
      </c>
      <c r="BF8" s="109">
        <f t="shared" si="8"/>
        <v>91</v>
      </c>
      <c r="BG8" s="109">
        <f t="shared" si="8"/>
        <v>92</v>
      </c>
      <c r="BH8" s="109">
        <f t="shared" si="8"/>
        <v>92</v>
      </c>
      <c r="BI8" s="109">
        <f t="shared" si="8"/>
        <v>91</v>
      </c>
      <c r="BJ8" s="109">
        <f t="shared" si="8"/>
        <v>91</v>
      </c>
      <c r="BK8" s="109">
        <f t="shared" si="8"/>
        <v>92</v>
      </c>
      <c r="BL8" s="110">
        <f t="shared" si="8"/>
        <v>92</v>
      </c>
      <c r="BM8" s="109">
        <f t="shared" si="8"/>
        <v>90</v>
      </c>
      <c r="BN8" s="109">
        <f t="shared" si="8"/>
        <v>91</v>
      </c>
      <c r="BO8" s="109">
        <f t="shared" si="8"/>
        <v>92</v>
      </c>
      <c r="BP8" s="109">
        <f t="shared" si="8"/>
        <v>92</v>
      </c>
      <c r="BQ8" s="109">
        <f t="shared" si="8"/>
        <v>90</v>
      </c>
      <c r="BR8" s="109">
        <f t="shared" ref="BR8:BX8" si="9">BR5-BQ5</f>
        <v>91</v>
      </c>
      <c r="BS8" s="109">
        <f t="shared" si="9"/>
        <v>92</v>
      </c>
      <c r="BT8" s="109">
        <f t="shared" si="9"/>
        <v>92</v>
      </c>
      <c r="BU8" s="109">
        <f t="shared" si="9"/>
        <v>90</v>
      </c>
      <c r="BV8" s="109">
        <f t="shared" si="9"/>
        <v>91</v>
      </c>
      <c r="BW8" s="109">
        <f t="shared" si="9"/>
        <v>92</v>
      </c>
      <c r="BX8" s="109">
        <f t="shared" si="9"/>
        <v>92</v>
      </c>
    </row>
    <row r="9" spans="2:76">
      <c r="B9" s="91">
        <v>4</v>
      </c>
      <c r="C9" s="111" t="s">
        <v>1957</v>
      </c>
      <c r="D9" s="112"/>
      <c r="E9" s="113" t="s">
        <v>1956</v>
      </c>
      <c r="F9" s="114">
        <f t="shared" ref="F9:AK9" si="10">F4-E4</f>
        <v>1.3654422796185728E-2</v>
      </c>
      <c r="G9" s="114">
        <f t="shared" si="10"/>
        <v>8.9904576861954411E-3</v>
      </c>
      <c r="H9" s="114">
        <f t="shared" si="10"/>
        <v>7.3713503441776851E-3</v>
      </c>
      <c r="I9" s="114">
        <f t="shared" si="10"/>
        <v>5.366890942021918E-3</v>
      </c>
      <c r="J9" s="114">
        <f t="shared" si="10"/>
        <v>5.4969745655428781E-3</v>
      </c>
      <c r="K9" s="114">
        <f t="shared" si="10"/>
        <v>5.9815231537578839E-3</v>
      </c>
      <c r="L9" s="114">
        <f t="shared" si="10"/>
        <v>6.1366962476085973E-3</v>
      </c>
      <c r="M9" s="114">
        <f t="shared" si="10"/>
        <v>4.8390913618554521E-3</v>
      </c>
      <c r="N9" s="114">
        <f t="shared" si="10"/>
        <v>4.9882914368657438E-3</v>
      </c>
      <c r="O9" s="114">
        <f t="shared" si="10"/>
        <v>4.8348923694137014E-3</v>
      </c>
      <c r="P9" s="114">
        <f t="shared" si="10"/>
        <v>5.0006879308615027E-3</v>
      </c>
      <c r="Q9" s="114">
        <f t="shared" si="10"/>
        <v>2.3064552339082667E-3</v>
      </c>
      <c r="R9" s="114">
        <f t="shared" si="10"/>
        <v>2.4152653735969309E-3</v>
      </c>
      <c r="S9" s="114">
        <f t="shared" si="10"/>
        <v>2.5236895846472152E-3</v>
      </c>
      <c r="T9" s="114">
        <f t="shared" si="10"/>
        <v>2.6341991264668962E-3</v>
      </c>
      <c r="U9" s="114">
        <f t="shared" si="10"/>
        <v>1.6307409811329165E-3</v>
      </c>
      <c r="V9" s="114">
        <f t="shared" si="10"/>
        <v>1.7187911313225612E-3</v>
      </c>
      <c r="W9" s="114">
        <f t="shared" si="10"/>
        <v>1.8073731025953776E-3</v>
      </c>
      <c r="X9" s="115">
        <f t="shared" si="10"/>
        <v>1.8978915926730622E-3</v>
      </c>
      <c r="Y9" s="115">
        <f t="shared" si="10"/>
        <v>1.6340061935338213E-3</v>
      </c>
      <c r="Z9" s="115">
        <f t="shared" si="10"/>
        <v>1.7204538972732664E-3</v>
      </c>
      <c r="AA9" s="115">
        <f t="shared" si="10"/>
        <v>1.8102473245855677E-3</v>
      </c>
      <c r="AB9" s="115">
        <f t="shared" si="10"/>
        <v>1.9044613904490859E-3</v>
      </c>
      <c r="AC9" s="115">
        <f t="shared" si="10"/>
        <v>2.0041994492485671E-3</v>
      </c>
      <c r="AD9" s="115">
        <f t="shared" si="10"/>
        <v>2.1106337815108844E-3</v>
      </c>
      <c r="AE9" s="115">
        <f t="shared" si="10"/>
        <v>2.2250469564015773E-3</v>
      </c>
      <c r="AF9" s="115">
        <f t="shared" si="10"/>
        <v>2.3488771724036184E-3</v>
      </c>
      <c r="AG9" s="115">
        <f t="shared" si="10"/>
        <v>9.7181249145350534E-4</v>
      </c>
      <c r="AH9" s="115">
        <f t="shared" si="10"/>
        <v>1.048788285294755E-3</v>
      </c>
      <c r="AI9" s="115">
        <f t="shared" si="10"/>
        <v>1.1282572156927628E-3</v>
      </c>
      <c r="AJ9" s="115">
        <f t="shared" si="10"/>
        <v>1.2109882395234806E-3</v>
      </c>
      <c r="AK9" s="115">
        <f t="shared" si="10"/>
        <v>1.2977904853723743E-3</v>
      </c>
      <c r="AL9" s="115">
        <f t="shared" ref="AL9:BQ9" si="11">AL4-AK4</f>
        <v>1.389535613224524E-3</v>
      </c>
      <c r="AM9" s="115">
        <f t="shared" si="11"/>
        <v>1.4871826141886757E-3</v>
      </c>
      <c r="AN9" s="115">
        <f t="shared" si="11"/>
        <v>1.591806482816871E-3</v>
      </c>
      <c r="AO9" s="115">
        <f t="shared" si="11"/>
        <v>1.7046325190923639E-3</v>
      </c>
      <c r="AP9" s="115">
        <f t="shared" si="11"/>
        <v>1.8270785264187239E-3</v>
      </c>
      <c r="AQ9" s="115">
        <f t="shared" si="11"/>
        <v>1.9608079401036704E-3</v>
      </c>
      <c r="AR9" s="115">
        <f t="shared" si="11"/>
        <v>2.1077980678771979E-3</v>
      </c>
      <c r="AS9" s="115">
        <f t="shared" si="11"/>
        <v>-0.26107008960729505</v>
      </c>
      <c r="AT9" s="115">
        <f t="shared" si="11"/>
        <v>0</v>
      </c>
      <c r="AU9" s="115">
        <f t="shared" si="11"/>
        <v>0</v>
      </c>
      <c r="AV9" s="115">
        <f t="shared" si="11"/>
        <v>0</v>
      </c>
      <c r="AW9" s="115">
        <f t="shared" si="11"/>
        <v>0</v>
      </c>
      <c r="AX9" s="115">
        <f t="shared" si="11"/>
        <v>0</v>
      </c>
      <c r="AY9" s="115">
        <f t="shared" si="11"/>
        <v>0</v>
      </c>
      <c r="AZ9" s="115">
        <f t="shared" si="11"/>
        <v>0</v>
      </c>
      <c r="BA9" s="115">
        <f t="shared" si="11"/>
        <v>0</v>
      </c>
      <c r="BB9" s="115">
        <f t="shared" si="11"/>
        <v>0</v>
      </c>
      <c r="BC9" s="115">
        <f t="shared" si="11"/>
        <v>0</v>
      </c>
      <c r="BD9" s="115">
        <f t="shared" si="11"/>
        <v>0</v>
      </c>
      <c r="BE9" s="115">
        <f t="shared" si="11"/>
        <v>0</v>
      </c>
      <c r="BF9" s="115">
        <f t="shared" si="11"/>
        <v>0</v>
      </c>
      <c r="BG9" s="115">
        <f t="shared" si="11"/>
        <v>0</v>
      </c>
      <c r="BH9" s="115">
        <f t="shared" si="11"/>
        <v>0</v>
      </c>
      <c r="BI9" s="115">
        <f t="shared" si="11"/>
        <v>0</v>
      </c>
      <c r="BJ9" s="115">
        <f t="shared" si="11"/>
        <v>0</v>
      </c>
      <c r="BK9" s="115">
        <f t="shared" si="11"/>
        <v>0</v>
      </c>
      <c r="BL9" s="116">
        <f t="shared" si="11"/>
        <v>0</v>
      </c>
      <c r="BM9" s="115">
        <f t="shared" si="11"/>
        <v>0</v>
      </c>
      <c r="BN9" s="115">
        <f t="shared" si="11"/>
        <v>0</v>
      </c>
      <c r="BO9" s="115">
        <f t="shared" si="11"/>
        <v>0</v>
      </c>
      <c r="BP9" s="115">
        <f t="shared" si="11"/>
        <v>0</v>
      </c>
      <c r="BQ9" s="115">
        <f t="shared" si="11"/>
        <v>0</v>
      </c>
      <c r="BR9" s="115">
        <f t="shared" ref="BR9:BX9" si="12">BR4-BQ4</f>
        <v>0</v>
      </c>
      <c r="BS9" s="115">
        <f t="shared" si="12"/>
        <v>0</v>
      </c>
      <c r="BT9" s="115">
        <f t="shared" si="12"/>
        <v>0</v>
      </c>
      <c r="BU9" s="115">
        <f t="shared" si="12"/>
        <v>0</v>
      </c>
      <c r="BV9" s="115">
        <f t="shared" si="12"/>
        <v>0</v>
      </c>
      <c r="BW9" s="115">
        <f t="shared" si="12"/>
        <v>0</v>
      </c>
      <c r="BX9" s="115">
        <f t="shared" si="12"/>
        <v>0</v>
      </c>
    </row>
    <row r="10" spans="2:76">
      <c r="B10" s="91">
        <v>5</v>
      </c>
      <c r="C10" s="102" t="s">
        <v>1955</v>
      </c>
      <c r="D10" s="103"/>
      <c r="E10" s="114">
        <f>F10</f>
        <v>1.5004860215588712E-4</v>
      </c>
      <c r="F10" s="114">
        <f t="shared" ref="F10:AK10" si="13">F9/F8</f>
        <v>1.5004860215588712E-4</v>
      </c>
      <c r="G10" s="114">
        <f t="shared" si="13"/>
        <v>9.7722366154298271E-5</v>
      </c>
      <c r="H10" s="114">
        <f t="shared" si="13"/>
        <v>8.0123373306279191E-5</v>
      </c>
      <c r="I10" s="114">
        <f t="shared" si="13"/>
        <v>5.9632121578021313E-5</v>
      </c>
      <c r="J10" s="114">
        <f t="shared" si="13"/>
        <v>6.0406313907064592E-5</v>
      </c>
      <c r="K10" s="114">
        <f t="shared" si="13"/>
        <v>6.501655601910744E-5</v>
      </c>
      <c r="L10" s="114">
        <f t="shared" si="13"/>
        <v>6.6703220082702146E-5</v>
      </c>
      <c r="M10" s="114">
        <f t="shared" si="13"/>
        <v>5.3176828152257715E-5</v>
      </c>
      <c r="N10" s="114">
        <f t="shared" si="13"/>
        <v>5.4816389416107072E-5</v>
      </c>
      <c r="O10" s="114">
        <f t="shared" si="13"/>
        <v>5.2553177928409795E-5</v>
      </c>
      <c r="P10" s="114">
        <f t="shared" si="13"/>
        <v>5.4355303596320681E-5</v>
      </c>
      <c r="Q10" s="114">
        <f t="shared" si="13"/>
        <v>2.562728037675852E-5</v>
      </c>
      <c r="R10" s="114">
        <f t="shared" si="13"/>
        <v>2.6541377731834407E-5</v>
      </c>
      <c r="S10" s="114">
        <f t="shared" si="13"/>
        <v>2.7431408528774078E-5</v>
      </c>
      <c r="T10" s="114">
        <f t="shared" si="13"/>
        <v>2.8632599200727132E-5</v>
      </c>
      <c r="U10" s="114">
        <f t="shared" si="13"/>
        <v>1.8119344234810182E-5</v>
      </c>
      <c r="V10" s="114">
        <f t="shared" si="13"/>
        <v>1.8887814629918254E-5</v>
      </c>
      <c r="W10" s="114">
        <f t="shared" si="13"/>
        <v>1.9645359810819322E-5</v>
      </c>
      <c r="X10" s="115">
        <f t="shared" si="13"/>
        <v>2.0629256442098502E-5</v>
      </c>
      <c r="Y10" s="115">
        <f t="shared" si="13"/>
        <v>1.8155624372598015E-5</v>
      </c>
      <c r="Z10" s="115">
        <f t="shared" si="13"/>
        <v>1.8906086783222706E-5</v>
      </c>
      <c r="AA10" s="115">
        <f t="shared" si="13"/>
        <v>1.9676601354190954E-5</v>
      </c>
      <c r="AB10" s="115">
        <f t="shared" si="13"/>
        <v>2.0700667287490063E-5</v>
      </c>
      <c r="AC10" s="115">
        <f t="shared" si="13"/>
        <v>2.2024169771962274E-5</v>
      </c>
      <c r="AD10" s="115">
        <f t="shared" si="13"/>
        <v>2.3193777818800928E-5</v>
      </c>
      <c r="AE10" s="115">
        <f t="shared" si="13"/>
        <v>2.4185293004364972E-5</v>
      </c>
      <c r="AF10" s="115">
        <f t="shared" si="13"/>
        <v>2.553127361308281E-5</v>
      </c>
      <c r="AG10" s="115">
        <f t="shared" si="13"/>
        <v>1.0797916571705615E-5</v>
      </c>
      <c r="AH10" s="115">
        <f t="shared" si="13"/>
        <v>1.1525145992250055E-5</v>
      </c>
      <c r="AI10" s="115">
        <f t="shared" si="13"/>
        <v>1.2263665387964814E-5</v>
      </c>
      <c r="AJ10" s="115">
        <f t="shared" si="13"/>
        <v>1.3162915646994353E-5</v>
      </c>
      <c r="AK10" s="115">
        <f t="shared" si="13"/>
        <v>1.441989428191527E-5</v>
      </c>
      <c r="AL10" s="115">
        <f t="shared" ref="AL10:BQ10" si="14">AL9/AL8</f>
        <v>1.5269622123346419E-5</v>
      </c>
      <c r="AM10" s="115">
        <f t="shared" si="14"/>
        <v>1.6165028415094302E-5</v>
      </c>
      <c r="AN10" s="115">
        <f t="shared" si="14"/>
        <v>1.730224437844425E-5</v>
      </c>
      <c r="AO10" s="115">
        <f t="shared" si="14"/>
        <v>1.8940361323248487E-5</v>
      </c>
      <c r="AP10" s="115">
        <f t="shared" si="14"/>
        <v>2.0077786004601362E-5</v>
      </c>
      <c r="AQ10" s="115">
        <f t="shared" si="14"/>
        <v>2.1313129783735548E-5</v>
      </c>
      <c r="AR10" s="115">
        <f t="shared" si="14"/>
        <v>2.2910848563882585E-5</v>
      </c>
      <c r="AS10" s="115">
        <f t="shared" si="14"/>
        <v>-2.8689020835966491E-3</v>
      </c>
      <c r="AT10" s="115">
        <f t="shared" si="14"/>
        <v>0</v>
      </c>
      <c r="AU10" s="115">
        <f t="shared" si="14"/>
        <v>0</v>
      </c>
      <c r="AV10" s="115">
        <f t="shared" si="14"/>
        <v>0</v>
      </c>
      <c r="AW10" s="115">
        <f t="shared" si="14"/>
        <v>0</v>
      </c>
      <c r="AX10" s="115">
        <f t="shared" si="14"/>
        <v>0</v>
      </c>
      <c r="AY10" s="115">
        <f t="shared" si="14"/>
        <v>0</v>
      </c>
      <c r="AZ10" s="115">
        <f t="shared" si="14"/>
        <v>0</v>
      </c>
      <c r="BA10" s="115">
        <f t="shared" si="14"/>
        <v>0</v>
      </c>
      <c r="BB10" s="115">
        <f t="shared" si="14"/>
        <v>0</v>
      </c>
      <c r="BC10" s="115">
        <f t="shared" si="14"/>
        <v>0</v>
      </c>
      <c r="BD10" s="115">
        <f t="shared" si="14"/>
        <v>0</v>
      </c>
      <c r="BE10" s="115">
        <f t="shared" si="14"/>
        <v>0</v>
      </c>
      <c r="BF10" s="115">
        <f t="shared" si="14"/>
        <v>0</v>
      </c>
      <c r="BG10" s="115">
        <f t="shared" si="14"/>
        <v>0</v>
      </c>
      <c r="BH10" s="115">
        <f t="shared" si="14"/>
        <v>0</v>
      </c>
      <c r="BI10" s="115">
        <f t="shared" si="14"/>
        <v>0</v>
      </c>
      <c r="BJ10" s="115">
        <f t="shared" si="14"/>
        <v>0</v>
      </c>
      <c r="BK10" s="115">
        <f t="shared" si="14"/>
        <v>0</v>
      </c>
      <c r="BL10" s="116">
        <f t="shared" si="14"/>
        <v>0</v>
      </c>
      <c r="BM10" s="115">
        <f t="shared" si="14"/>
        <v>0</v>
      </c>
      <c r="BN10" s="115">
        <f t="shared" si="14"/>
        <v>0</v>
      </c>
      <c r="BO10" s="115">
        <f t="shared" si="14"/>
        <v>0</v>
      </c>
      <c r="BP10" s="115">
        <f t="shared" si="14"/>
        <v>0</v>
      </c>
      <c r="BQ10" s="115">
        <f t="shared" si="14"/>
        <v>0</v>
      </c>
      <c r="BR10" s="115">
        <f t="shared" ref="BR10:BX10" si="15">BR9/BR8</f>
        <v>0</v>
      </c>
      <c r="BS10" s="115">
        <f t="shared" si="15"/>
        <v>0</v>
      </c>
      <c r="BT10" s="115">
        <f t="shared" si="15"/>
        <v>0</v>
      </c>
      <c r="BU10" s="115">
        <f t="shared" si="15"/>
        <v>0</v>
      </c>
      <c r="BV10" s="115">
        <f t="shared" si="15"/>
        <v>0</v>
      </c>
      <c r="BW10" s="115">
        <f t="shared" si="15"/>
        <v>0</v>
      </c>
      <c r="BX10" s="115">
        <f t="shared" si="15"/>
        <v>0</v>
      </c>
    </row>
    <row r="11" spans="2:76">
      <c r="B11" s="91">
        <v>6</v>
      </c>
      <c r="C11" s="102" t="s">
        <v>1954</v>
      </c>
      <c r="D11" s="103"/>
      <c r="E11" s="114">
        <f>F11-(F10*E8)</f>
        <v>0.12433557720381427</v>
      </c>
      <c r="F11" s="114">
        <f t="shared" ref="F11:AK11" si="16">E4</f>
        <v>0.13799</v>
      </c>
      <c r="G11" s="114">
        <f t="shared" si="16"/>
        <v>0.15164442279618573</v>
      </c>
      <c r="H11" s="114">
        <f t="shared" si="16"/>
        <v>0.16063488048238117</v>
      </c>
      <c r="I11" s="114">
        <f t="shared" si="16"/>
        <v>0.16800623082655886</v>
      </c>
      <c r="J11" s="114">
        <f t="shared" si="16"/>
        <v>0.17337312176858077</v>
      </c>
      <c r="K11" s="114">
        <f t="shared" si="16"/>
        <v>0.17887009633412365</v>
      </c>
      <c r="L11" s="114">
        <f t="shared" si="16"/>
        <v>0.18485161948788154</v>
      </c>
      <c r="M11" s="114">
        <f t="shared" si="16"/>
        <v>0.19098831573549013</v>
      </c>
      <c r="N11" s="114">
        <f t="shared" si="16"/>
        <v>0.19582740709734558</v>
      </c>
      <c r="O11" s="114">
        <f t="shared" si="16"/>
        <v>0.20081569853421133</v>
      </c>
      <c r="P11" s="114">
        <f t="shared" si="16"/>
        <v>0.20565059090362503</v>
      </c>
      <c r="Q11" s="114">
        <f t="shared" si="16"/>
        <v>0.21065127883448653</v>
      </c>
      <c r="R11" s="114">
        <f t="shared" si="16"/>
        <v>0.2129577340683948</v>
      </c>
      <c r="S11" s="114">
        <f t="shared" si="16"/>
        <v>0.21537299944199173</v>
      </c>
      <c r="T11" s="114">
        <f t="shared" si="16"/>
        <v>0.21789668902663895</v>
      </c>
      <c r="U11" s="114">
        <f t="shared" si="16"/>
        <v>0.22053088815310584</v>
      </c>
      <c r="V11" s="114">
        <f t="shared" si="16"/>
        <v>0.22216162913423876</v>
      </c>
      <c r="W11" s="114">
        <f t="shared" si="16"/>
        <v>0.22388042026556132</v>
      </c>
      <c r="X11" s="115">
        <f t="shared" si="16"/>
        <v>0.2256877933681567</v>
      </c>
      <c r="Y11" s="115">
        <f t="shared" si="16"/>
        <v>0.22758568496082976</v>
      </c>
      <c r="Z11" s="115">
        <f t="shared" si="16"/>
        <v>0.22921969115436358</v>
      </c>
      <c r="AA11" s="115">
        <f t="shared" si="16"/>
        <v>0.23094014505163685</v>
      </c>
      <c r="AB11" s="115">
        <f t="shared" si="16"/>
        <v>0.23275039237622241</v>
      </c>
      <c r="AC11" s="115">
        <f t="shared" si="16"/>
        <v>0.2346548537666715</v>
      </c>
      <c r="AD11" s="115">
        <f t="shared" si="16"/>
        <v>0.23665905321592007</v>
      </c>
      <c r="AE11" s="115">
        <f t="shared" si="16"/>
        <v>0.23876968699743095</v>
      </c>
      <c r="AF11" s="115">
        <f t="shared" si="16"/>
        <v>0.24099473395383253</v>
      </c>
      <c r="AG11" s="115">
        <f t="shared" si="16"/>
        <v>0.24334361112623615</v>
      </c>
      <c r="AH11" s="115">
        <f t="shared" si="16"/>
        <v>0.24431542361768965</v>
      </c>
      <c r="AI11" s="115">
        <f t="shared" si="16"/>
        <v>0.24536421190298441</v>
      </c>
      <c r="AJ11" s="115">
        <f t="shared" si="16"/>
        <v>0.24649246911867717</v>
      </c>
      <c r="AK11" s="115">
        <f t="shared" si="16"/>
        <v>0.24770345735820065</v>
      </c>
      <c r="AL11" s="115">
        <f t="shared" ref="AL11:BQ11" si="17">AK4</f>
        <v>0.24900124784357303</v>
      </c>
      <c r="AM11" s="115">
        <f t="shared" si="17"/>
        <v>0.25039078345679755</v>
      </c>
      <c r="AN11" s="115">
        <f t="shared" si="17"/>
        <v>0.25187796607098623</v>
      </c>
      <c r="AO11" s="115">
        <f t="shared" si="17"/>
        <v>0.2534697725538031</v>
      </c>
      <c r="AP11" s="115">
        <f t="shared" si="17"/>
        <v>0.25517440507289546</v>
      </c>
      <c r="AQ11" s="115">
        <f t="shared" si="17"/>
        <v>0.25700148359931418</v>
      </c>
      <c r="AR11" s="115">
        <f t="shared" si="17"/>
        <v>0.25896229153941785</v>
      </c>
      <c r="AS11" s="115">
        <f t="shared" si="17"/>
        <v>0.26107008960729505</v>
      </c>
      <c r="AT11" s="115">
        <f t="shared" si="17"/>
        <v>0</v>
      </c>
      <c r="AU11" s="115">
        <f t="shared" si="17"/>
        <v>0</v>
      </c>
      <c r="AV11" s="115">
        <f t="shared" si="17"/>
        <v>0</v>
      </c>
      <c r="AW11" s="115">
        <f t="shared" si="17"/>
        <v>0</v>
      </c>
      <c r="AX11" s="115">
        <f t="shared" si="17"/>
        <v>0</v>
      </c>
      <c r="AY11" s="115">
        <f t="shared" si="17"/>
        <v>0</v>
      </c>
      <c r="AZ11" s="115">
        <f t="shared" si="17"/>
        <v>0</v>
      </c>
      <c r="BA11" s="115">
        <f t="shared" si="17"/>
        <v>0</v>
      </c>
      <c r="BB11" s="115">
        <f t="shared" si="17"/>
        <v>0</v>
      </c>
      <c r="BC11" s="115">
        <f t="shared" si="17"/>
        <v>0</v>
      </c>
      <c r="BD11" s="115">
        <f t="shared" si="17"/>
        <v>0</v>
      </c>
      <c r="BE11" s="115">
        <f t="shared" si="17"/>
        <v>0</v>
      </c>
      <c r="BF11" s="115">
        <f t="shared" si="17"/>
        <v>0</v>
      </c>
      <c r="BG11" s="115">
        <f t="shared" si="17"/>
        <v>0</v>
      </c>
      <c r="BH11" s="115">
        <f t="shared" si="17"/>
        <v>0</v>
      </c>
      <c r="BI11" s="115">
        <f t="shared" si="17"/>
        <v>0</v>
      </c>
      <c r="BJ11" s="115">
        <f t="shared" si="17"/>
        <v>0</v>
      </c>
      <c r="BK11" s="115">
        <f t="shared" si="17"/>
        <v>0</v>
      </c>
      <c r="BL11" s="116">
        <f t="shared" si="17"/>
        <v>0</v>
      </c>
      <c r="BM11" s="115">
        <f t="shared" si="17"/>
        <v>0</v>
      </c>
      <c r="BN11" s="115">
        <f t="shared" si="17"/>
        <v>0</v>
      </c>
      <c r="BO11" s="115">
        <f t="shared" si="17"/>
        <v>0</v>
      </c>
      <c r="BP11" s="115">
        <f t="shared" si="17"/>
        <v>0</v>
      </c>
      <c r="BQ11" s="115">
        <f t="shared" si="17"/>
        <v>0</v>
      </c>
      <c r="BR11" s="115">
        <f t="shared" ref="BR11:BX11" si="18">BQ4</f>
        <v>0</v>
      </c>
      <c r="BS11" s="115">
        <f t="shared" si="18"/>
        <v>0</v>
      </c>
      <c r="BT11" s="115">
        <f t="shared" si="18"/>
        <v>0</v>
      </c>
      <c r="BU11" s="115">
        <f t="shared" si="18"/>
        <v>0</v>
      </c>
      <c r="BV11" s="115">
        <f t="shared" si="18"/>
        <v>0</v>
      </c>
      <c r="BW11" s="115">
        <f t="shared" si="18"/>
        <v>0</v>
      </c>
      <c r="BX11" s="115">
        <f t="shared" si="18"/>
        <v>0</v>
      </c>
    </row>
    <row r="14" spans="2:76" ht="26.4">
      <c r="C14" s="117" t="s">
        <v>1953</v>
      </c>
      <c r="D14" s="117" t="s">
        <v>1952</v>
      </c>
      <c r="E14" s="117" t="s">
        <v>1951</v>
      </c>
      <c r="F14" s="118" t="s">
        <v>1950</v>
      </c>
      <c r="G14" s="117" t="s">
        <v>1949</v>
      </c>
      <c r="H14" s="118" t="s">
        <v>1948</v>
      </c>
      <c r="I14" s="117" t="s">
        <v>1947</v>
      </c>
    </row>
    <row r="15" spans="2:76">
      <c r="B15" s="91">
        <v>1</v>
      </c>
      <c r="C15" s="92">
        <f>D1</f>
        <v>44561</v>
      </c>
      <c r="D15" s="119" t="str">
        <f t="shared" ref="D15:D78" si="19">IF(IFERROR(HLOOKUP(C15,$E$5:$BL$6,2,FALSE),"")="",D16,HLOOKUP(C15,$E$5:$BL$7,2,FALSE))</f>
        <v>구간1</v>
      </c>
      <c r="E15" s="91">
        <f t="shared" ref="E15:E78" si="20">COUNTIF($D$15:$D$49928,D15)</f>
        <v>91</v>
      </c>
      <c r="F15" s="120">
        <f>COUNTIF($D15:D$15,D15)</f>
        <v>1</v>
      </c>
      <c r="G15" s="121">
        <f t="shared" ref="G15:G78" si="21">HLOOKUP($D15,$E$6:$BL$11,6,FALSE)</f>
        <v>0.12433557720381427</v>
      </c>
      <c r="H15" s="121">
        <f t="shared" ref="H15:H78" si="22">HLOOKUP($D15,$E$6:$BL$11,5,FALSE)*(F15)</f>
        <v>1.5004860215588712E-4</v>
      </c>
      <c r="I15" s="122">
        <f t="shared" ref="I15:I78" si="23">G15+H15</f>
        <v>0.12448562580597015</v>
      </c>
    </row>
    <row r="16" spans="2:76">
      <c r="B16" s="91">
        <f t="shared" ref="B16:B79" si="24">B15+1</f>
        <v>2</v>
      </c>
      <c r="C16" s="92">
        <f t="shared" ref="C16:C79" si="25">C15+1</f>
        <v>44562</v>
      </c>
      <c r="D16" s="119" t="str">
        <f t="shared" si="19"/>
        <v>구간1</v>
      </c>
      <c r="E16" s="91">
        <f t="shared" si="20"/>
        <v>91</v>
      </c>
      <c r="F16" s="120">
        <f>COUNTIF($D$15:D16,D16)</f>
        <v>2</v>
      </c>
      <c r="G16" s="121">
        <f t="shared" si="21"/>
        <v>0.12433557720381427</v>
      </c>
      <c r="H16" s="121">
        <f t="shared" si="22"/>
        <v>3.0009720431177424E-4</v>
      </c>
      <c r="I16" s="122">
        <f t="shared" si="23"/>
        <v>0.12463567440812605</v>
      </c>
    </row>
    <row r="17" spans="2:9">
      <c r="B17" s="91">
        <f t="shared" si="24"/>
        <v>3</v>
      </c>
      <c r="C17" s="92">
        <f t="shared" si="25"/>
        <v>44563</v>
      </c>
      <c r="D17" s="119" t="str">
        <f t="shared" si="19"/>
        <v>구간1</v>
      </c>
      <c r="E17" s="91">
        <f t="shared" si="20"/>
        <v>91</v>
      </c>
      <c r="F17" s="120">
        <f>COUNTIF($D$15:D17,D17)</f>
        <v>3</v>
      </c>
      <c r="G17" s="121">
        <f t="shared" si="21"/>
        <v>0.12433557720381427</v>
      </c>
      <c r="H17" s="121">
        <f t="shared" si="22"/>
        <v>4.5014580646766136E-4</v>
      </c>
      <c r="I17" s="122">
        <f t="shared" si="23"/>
        <v>0.12478572301028193</v>
      </c>
    </row>
    <row r="18" spans="2:9">
      <c r="B18" s="91">
        <f t="shared" si="24"/>
        <v>4</v>
      </c>
      <c r="C18" s="92">
        <f t="shared" si="25"/>
        <v>44564</v>
      </c>
      <c r="D18" s="119" t="str">
        <f t="shared" si="19"/>
        <v>구간1</v>
      </c>
      <c r="E18" s="91">
        <f t="shared" si="20"/>
        <v>91</v>
      </c>
      <c r="F18" s="120">
        <f>COUNTIF($D$15:D18,D18)</f>
        <v>4</v>
      </c>
      <c r="G18" s="121">
        <f t="shared" si="21"/>
        <v>0.12433557720381427</v>
      </c>
      <c r="H18" s="121">
        <f t="shared" si="22"/>
        <v>6.0019440862354848E-4</v>
      </c>
      <c r="I18" s="122">
        <f t="shared" si="23"/>
        <v>0.12493577161243782</v>
      </c>
    </row>
    <row r="19" spans="2:9">
      <c r="B19" s="91">
        <f t="shared" si="24"/>
        <v>5</v>
      </c>
      <c r="C19" s="92">
        <f t="shared" si="25"/>
        <v>44565</v>
      </c>
      <c r="D19" s="119" t="str">
        <f t="shared" si="19"/>
        <v>구간1</v>
      </c>
      <c r="E19" s="91">
        <f t="shared" si="20"/>
        <v>91</v>
      </c>
      <c r="F19" s="120">
        <f>COUNTIF($D$15:D19,D19)</f>
        <v>5</v>
      </c>
      <c r="G19" s="121">
        <f t="shared" si="21"/>
        <v>0.12433557720381427</v>
      </c>
      <c r="H19" s="121">
        <f t="shared" si="22"/>
        <v>7.5024301077943555E-4</v>
      </c>
      <c r="I19" s="122">
        <f t="shared" si="23"/>
        <v>0.12508582021459372</v>
      </c>
    </row>
    <row r="20" spans="2:9">
      <c r="B20" s="91">
        <f t="shared" si="24"/>
        <v>6</v>
      </c>
      <c r="C20" s="92">
        <f t="shared" si="25"/>
        <v>44566</v>
      </c>
      <c r="D20" s="119" t="str">
        <f t="shared" si="19"/>
        <v>구간1</v>
      </c>
      <c r="E20" s="91">
        <f t="shared" si="20"/>
        <v>91</v>
      </c>
      <c r="F20" s="120">
        <f>COUNTIF($D$15:D20,D20)</f>
        <v>6</v>
      </c>
      <c r="G20" s="121">
        <f t="shared" si="21"/>
        <v>0.12433557720381427</v>
      </c>
      <c r="H20" s="121">
        <f t="shared" si="22"/>
        <v>9.0029161293532273E-4</v>
      </c>
      <c r="I20" s="122">
        <f t="shared" si="23"/>
        <v>0.12523586881674958</v>
      </c>
    </row>
    <row r="21" spans="2:9">
      <c r="B21" s="91">
        <f t="shared" si="24"/>
        <v>7</v>
      </c>
      <c r="C21" s="92">
        <f t="shared" si="25"/>
        <v>44567</v>
      </c>
      <c r="D21" s="119" t="str">
        <f t="shared" si="19"/>
        <v>구간1</v>
      </c>
      <c r="E21" s="91">
        <f t="shared" si="20"/>
        <v>91</v>
      </c>
      <c r="F21" s="120">
        <f>COUNTIF($D$15:D21,D21)</f>
        <v>7</v>
      </c>
      <c r="G21" s="121">
        <f t="shared" si="21"/>
        <v>0.12433557720381427</v>
      </c>
      <c r="H21" s="121">
        <f t="shared" si="22"/>
        <v>1.0503402150912099E-3</v>
      </c>
      <c r="I21" s="122">
        <f t="shared" si="23"/>
        <v>0.12538591741890548</v>
      </c>
    </row>
    <row r="22" spans="2:9">
      <c r="B22" s="91">
        <f t="shared" si="24"/>
        <v>8</v>
      </c>
      <c r="C22" s="92">
        <f t="shared" si="25"/>
        <v>44568</v>
      </c>
      <c r="D22" s="119" t="str">
        <f t="shared" si="19"/>
        <v>구간1</v>
      </c>
      <c r="E22" s="91">
        <f t="shared" si="20"/>
        <v>91</v>
      </c>
      <c r="F22" s="120">
        <f>COUNTIF($D$15:D22,D22)</f>
        <v>8</v>
      </c>
      <c r="G22" s="121">
        <f t="shared" si="21"/>
        <v>0.12433557720381427</v>
      </c>
      <c r="H22" s="121">
        <f t="shared" si="22"/>
        <v>1.200388817247097E-3</v>
      </c>
      <c r="I22" s="122">
        <f t="shared" si="23"/>
        <v>0.12553596602106137</v>
      </c>
    </row>
    <row r="23" spans="2:9">
      <c r="B23" s="91">
        <f t="shared" si="24"/>
        <v>9</v>
      </c>
      <c r="C23" s="92">
        <f t="shared" si="25"/>
        <v>44569</v>
      </c>
      <c r="D23" s="119" t="str">
        <f t="shared" si="19"/>
        <v>구간1</v>
      </c>
      <c r="E23" s="91">
        <f t="shared" si="20"/>
        <v>91</v>
      </c>
      <c r="F23" s="120">
        <f>COUNTIF($D$15:D23,D23)</f>
        <v>9</v>
      </c>
      <c r="G23" s="121">
        <f t="shared" si="21"/>
        <v>0.12433557720381427</v>
      </c>
      <c r="H23" s="121">
        <f t="shared" si="22"/>
        <v>1.350437419402984E-3</v>
      </c>
      <c r="I23" s="122">
        <f t="shared" si="23"/>
        <v>0.12568601462321727</v>
      </c>
    </row>
    <row r="24" spans="2:9">
      <c r="B24" s="91">
        <f t="shared" si="24"/>
        <v>10</v>
      </c>
      <c r="C24" s="92">
        <f t="shared" si="25"/>
        <v>44570</v>
      </c>
      <c r="D24" s="119" t="str">
        <f t="shared" si="19"/>
        <v>구간1</v>
      </c>
      <c r="E24" s="91">
        <f t="shared" si="20"/>
        <v>91</v>
      </c>
      <c r="F24" s="120">
        <f>COUNTIF($D$15:D24,D24)</f>
        <v>10</v>
      </c>
      <c r="G24" s="121">
        <f t="shared" si="21"/>
        <v>0.12433557720381427</v>
      </c>
      <c r="H24" s="121">
        <f t="shared" si="22"/>
        <v>1.5004860215588711E-3</v>
      </c>
      <c r="I24" s="122">
        <f t="shared" si="23"/>
        <v>0.12583606322537313</v>
      </c>
    </row>
    <row r="25" spans="2:9">
      <c r="B25" s="91">
        <f t="shared" si="24"/>
        <v>11</v>
      </c>
      <c r="C25" s="92">
        <f t="shared" si="25"/>
        <v>44571</v>
      </c>
      <c r="D25" s="119" t="str">
        <f t="shared" si="19"/>
        <v>구간1</v>
      </c>
      <c r="E25" s="91">
        <f t="shared" si="20"/>
        <v>91</v>
      </c>
      <c r="F25" s="120">
        <f>COUNTIF($D$15:D25,D25)</f>
        <v>11</v>
      </c>
      <c r="G25" s="121">
        <f t="shared" si="21"/>
        <v>0.12433557720381427</v>
      </c>
      <c r="H25" s="121">
        <f t="shared" si="22"/>
        <v>1.6505346237147584E-3</v>
      </c>
      <c r="I25" s="122">
        <f t="shared" si="23"/>
        <v>0.12598611182752903</v>
      </c>
    </row>
    <row r="26" spans="2:9">
      <c r="B26" s="91">
        <f t="shared" si="24"/>
        <v>12</v>
      </c>
      <c r="C26" s="92">
        <f t="shared" si="25"/>
        <v>44572</v>
      </c>
      <c r="D26" s="119" t="str">
        <f t="shared" si="19"/>
        <v>구간1</v>
      </c>
      <c r="E26" s="91">
        <f t="shared" si="20"/>
        <v>91</v>
      </c>
      <c r="F26" s="120">
        <f>COUNTIF($D$15:D26,D26)</f>
        <v>12</v>
      </c>
      <c r="G26" s="121">
        <f t="shared" si="21"/>
        <v>0.12433557720381427</v>
      </c>
      <c r="H26" s="121">
        <f t="shared" si="22"/>
        <v>1.8005832258706455E-3</v>
      </c>
      <c r="I26" s="122">
        <f t="shared" si="23"/>
        <v>0.12613616042968492</v>
      </c>
    </row>
    <row r="27" spans="2:9">
      <c r="B27" s="91">
        <f t="shared" si="24"/>
        <v>13</v>
      </c>
      <c r="C27" s="92">
        <f t="shared" si="25"/>
        <v>44573</v>
      </c>
      <c r="D27" s="119" t="str">
        <f t="shared" si="19"/>
        <v>구간1</v>
      </c>
      <c r="E27" s="91">
        <f t="shared" si="20"/>
        <v>91</v>
      </c>
      <c r="F27" s="120">
        <f>COUNTIF($D$15:D27,D27)</f>
        <v>13</v>
      </c>
      <c r="G27" s="121">
        <f t="shared" si="21"/>
        <v>0.12433557720381427</v>
      </c>
      <c r="H27" s="121">
        <f t="shared" si="22"/>
        <v>1.9506318280265325E-3</v>
      </c>
      <c r="I27" s="122">
        <f t="shared" si="23"/>
        <v>0.12628620903184082</v>
      </c>
    </row>
    <row r="28" spans="2:9">
      <c r="B28" s="91">
        <f t="shared" si="24"/>
        <v>14</v>
      </c>
      <c r="C28" s="92">
        <f t="shared" si="25"/>
        <v>44574</v>
      </c>
      <c r="D28" s="119" t="str">
        <f t="shared" si="19"/>
        <v>구간1</v>
      </c>
      <c r="E28" s="91">
        <f t="shared" si="20"/>
        <v>91</v>
      </c>
      <c r="F28" s="120">
        <f>COUNTIF($D$15:D28,D28)</f>
        <v>14</v>
      </c>
      <c r="G28" s="121">
        <f t="shared" si="21"/>
        <v>0.12433557720381427</v>
      </c>
      <c r="H28" s="121">
        <f t="shared" si="22"/>
        <v>2.1006804301824198E-3</v>
      </c>
      <c r="I28" s="122">
        <f t="shared" si="23"/>
        <v>0.12643625763399668</v>
      </c>
    </row>
    <row r="29" spans="2:9">
      <c r="B29" s="91">
        <f t="shared" si="24"/>
        <v>15</v>
      </c>
      <c r="C29" s="92">
        <f t="shared" si="25"/>
        <v>44575</v>
      </c>
      <c r="D29" s="119" t="str">
        <f t="shared" si="19"/>
        <v>구간1</v>
      </c>
      <c r="E29" s="91">
        <f t="shared" si="20"/>
        <v>91</v>
      </c>
      <c r="F29" s="120">
        <f>COUNTIF($D$15:D29,D29)</f>
        <v>15</v>
      </c>
      <c r="G29" s="121">
        <f t="shared" si="21"/>
        <v>0.12433557720381427</v>
      </c>
      <c r="H29" s="121">
        <f t="shared" si="22"/>
        <v>2.2507290323383069E-3</v>
      </c>
      <c r="I29" s="122">
        <f t="shared" si="23"/>
        <v>0.12658630623615258</v>
      </c>
    </row>
    <row r="30" spans="2:9">
      <c r="B30" s="91">
        <f t="shared" si="24"/>
        <v>16</v>
      </c>
      <c r="C30" s="92">
        <f t="shared" si="25"/>
        <v>44576</v>
      </c>
      <c r="D30" s="119" t="str">
        <f t="shared" si="19"/>
        <v>구간1</v>
      </c>
      <c r="E30" s="91">
        <f t="shared" si="20"/>
        <v>91</v>
      </c>
      <c r="F30" s="120">
        <f>COUNTIF($D$15:D30,D30)</f>
        <v>16</v>
      </c>
      <c r="G30" s="121">
        <f t="shared" si="21"/>
        <v>0.12433557720381427</v>
      </c>
      <c r="H30" s="121">
        <f t="shared" si="22"/>
        <v>2.4007776344941939E-3</v>
      </c>
      <c r="I30" s="122">
        <f t="shared" si="23"/>
        <v>0.12673635483830847</v>
      </c>
    </row>
    <row r="31" spans="2:9">
      <c r="B31" s="91">
        <f t="shared" si="24"/>
        <v>17</v>
      </c>
      <c r="C31" s="92">
        <f t="shared" si="25"/>
        <v>44577</v>
      </c>
      <c r="D31" s="119" t="str">
        <f t="shared" si="19"/>
        <v>구간1</v>
      </c>
      <c r="E31" s="91">
        <f t="shared" si="20"/>
        <v>91</v>
      </c>
      <c r="F31" s="120">
        <f>COUNTIF($D$15:D31,D31)</f>
        <v>17</v>
      </c>
      <c r="G31" s="121">
        <f t="shared" si="21"/>
        <v>0.12433557720381427</v>
      </c>
      <c r="H31" s="121">
        <f t="shared" si="22"/>
        <v>2.550826236650081E-3</v>
      </c>
      <c r="I31" s="122">
        <f t="shared" si="23"/>
        <v>0.12688640344046437</v>
      </c>
    </row>
    <row r="32" spans="2:9">
      <c r="B32" s="91">
        <f t="shared" si="24"/>
        <v>18</v>
      </c>
      <c r="C32" s="92">
        <f t="shared" si="25"/>
        <v>44578</v>
      </c>
      <c r="D32" s="119" t="str">
        <f t="shared" si="19"/>
        <v>구간1</v>
      </c>
      <c r="E32" s="91">
        <f t="shared" si="20"/>
        <v>91</v>
      </c>
      <c r="F32" s="120">
        <f>COUNTIF($D$15:D32,D32)</f>
        <v>18</v>
      </c>
      <c r="G32" s="121">
        <f t="shared" si="21"/>
        <v>0.12433557720381427</v>
      </c>
      <c r="H32" s="121">
        <f t="shared" si="22"/>
        <v>2.7008748388059681E-3</v>
      </c>
      <c r="I32" s="122">
        <f t="shared" si="23"/>
        <v>0.12703645204262023</v>
      </c>
    </row>
    <row r="33" spans="2:9">
      <c r="B33" s="91">
        <f t="shared" si="24"/>
        <v>19</v>
      </c>
      <c r="C33" s="92">
        <f t="shared" si="25"/>
        <v>44579</v>
      </c>
      <c r="D33" s="119" t="str">
        <f t="shared" si="19"/>
        <v>구간1</v>
      </c>
      <c r="E33" s="91">
        <f t="shared" si="20"/>
        <v>91</v>
      </c>
      <c r="F33" s="120">
        <f>COUNTIF($D$15:D33,D33)</f>
        <v>19</v>
      </c>
      <c r="G33" s="121">
        <f t="shared" si="21"/>
        <v>0.12433557720381427</v>
      </c>
      <c r="H33" s="121">
        <f t="shared" si="22"/>
        <v>2.8509234409618551E-3</v>
      </c>
      <c r="I33" s="122">
        <f t="shared" si="23"/>
        <v>0.12718650064477613</v>
      </c>
    </row>
    <row r="34" spans="2:9">
      <c r="B34" s="91">
        <f t="shared" si="24"/>
        <v>20</v>
      </c>
      <c r="C34" s="92">
        <f t="shared" si="25"/>
        <v>44580</v>
      </c>
      <c r="D34" s="119" t="str">
        <f t="shared" si="19"/>
        <v>구간1</v>
      </c>
      <c r="E34" s="91">
        <f t="shared" si="20"/>
        <v>91</v>
      </c>
      <c r="F34" s="120">
        <f>COUNTIF($D$15:D34,D34)</f>
        <v>20</v>
      </c>
      <c r="G34" s="121">
        <f t="shared" si="21"/>
        <v>0.12433557720381427</v>
      </c>
      <c r="H34" s="121">
        <f t="shared" si="22"/>
        <v>3.0009720431177422E-3</v>
      </c>
      <c r="I34" s="122">
        <f t="shared" si="23"/>
        <v>0.12733654924693202</v>
      </c>
    </row>
    <row r="35" spans="2:9">
      <c r="B35" s="91">
        <f t="shared" si="24"/>
        <v>21</v>
      </c>
      <c r="C35" s="92">
        <f t="shared" si="25"/>
        <v>44581</v>
      </c>
      <c r="D35" s="119" t="str">
        <f t="shared" si="19"/>
        <v>구간1</v>
      </c>
      <c r="E35" s="91">
        <f t="shared" si="20"/>
        <v>91</v>
      </c>
      <c r="F35" s="120">
        <f>COUNTIF($D$15:D35,D35)</f>
        <v>21</v>
      </c>
      <c r="G35" s="121">
        <f t="shared" si="21"/>
        <v>0.12433557720381427</v>
      </c>
      <c r="H35" s="121">
        <f t="shared" si="22"/>
        <v>3.1510206452736297E-3</v>
      </c>
      <c r="I35" s="122">
        <f t="shared" si="23"/>
        <v>0.12748659784908789</v>
      </c>
    </row>
    <row r="36" spans="2:9">
      <c r="B36" s="91">
        <f t="shared" si="24"/>
        <v>22</v>
      </c>
      <c r="C36" s="92">
        <f t="shared" si="25"/>
        <v>44582</v>
      </c>
      <c r="D36" s="119" t="str">
        <f t="shared" si="19"/>
        <v>구간1</v>
      </c>
      <c r="E36" s="91">
        <f t="shared" si="20"/>
        <v>91</v>
      </c>
      <c r="F36" s="120">
        <f>COUNTIF($D$15:D36,D36)</f>
        <v>22</v>
      </c>
      <c r="G36" s="121">
        <f t="shared" si="21"/>
        <v>0.12433557720381427</v>
      </c>
      <c r="H36" s="121">
        <f t="shared" si="22"/>
        <v>3.3010692474295168E-3</v>
      </c>
      <c r="I36" s="122">
        <f t="shared" si="23"/>
        <v>0.12763664645124378</v>
      </c>
    </row>
    <row r="37" spans="2:9">
      <c r="B37" s="91">
        <f t="shared" si="24"/>
        <v>23</v>
      </c>
      <c r="C37" s="92">
        <f t="shared" si="25"/>
        <v>44583</v>
      </c>
      <c r="D37" s="119" t="str">
        <f t="shared" si="19"/>
        <v>구간1</v>
      </c>
      <c r="E37" s="91">
        <f t="shared" si="20"/>
        <v>91</v>
      </c>
      <c r="F37" s="120">
        <f>COUNTIF($D$15:D37,D37)</f>
        <v>23</v>
      </c>
      <c r="G37" s="121">
        <f t="shared" si="21"/>
        <v>0.12433557720381427</v>
      </c>
      <c r="H37" s="121">
        <f t="shared" si="22"/>
        <v>3.4511178495854038E-3</v>
      </c>
      <c r="I37" s="122">
        <f t="shared" si="23"/>
        <v>0.12778669505339968</v>
      </c>
    </row>
    <row r="38" spans="2:9">
      <c r="B38" s="91">
        <f t="shared" si="24"/>
        <v>24</v>
      </c>
      <c r="C38" s="92">
        <f t="shared" si="25"/>
        <v>44584</v>
      </c>
      <c r="D38" s="119" t="str">
        <f t="shared" si="19"/>
        <v>구간1</v>
      </c>
      <c r="E38" s="91">
        <f t="shared" si="20"/>
        <v>91</v>
      </c>
      <c r="F38" s="120">
        <f>COUNTIF($D$15:D38,D38)</f>
        <v>24</v>
      </c>
      <c r="G38" s="121">
        <f t="shared" si="21"/>
        <v>0.12433557720381427</v>
      </c>
      <c r="H38" s="121">
        <f t="shared" si="22"/>
        <v>3.6011664517412909E-3</v>
      </c>
      <c r="I38" s="122">
        <f t="shared" si="23"/>
        <v>0.12793674365555557</v>
      </c>
    </row>
    <row r="39" spans="2:9">
      <c r="B39" s="91">
        <f t="shared" si="24"/>
        <v>25</v>
      </c>
      <c r="C39" s="92">
        <f t="shared" si="25"/>
        <v>44585</v>
      </c>
      <c r="D39" s="119" t="str">
        <f t="shared" si="19"/>
        <v>구간1</v>
      </c>
      <c r="E39" s="91">
        <f t="shared" si="20"/>
        <v>91</v>
      </c>
      <c r="F39" s="120">
        <f>COUNTIF($D$15:D39,D39)</f>
        <v>25</v>
      </c>
      <c r="G39" s="121">
        <f t="shared" si="21"/>
        <v>0.12433557720381427</v>
      </c>
      <c r="H39" s="121">
        <f t="shared" si="22"/>
        <v>3.751215053897178E-3</v>
      </c>
      <c r="I39" s="122">
        <f t="shared" si="23"/>
        <v>0.12808679225771144</v>
      </c>
    </row>
    <row r="40" spans="2:9">
      <c r="B40" s="91">
        <f t="shared" si="24"/>
        <v>26</v>
      </c>
      <c r="C40" s="92">
        <f t="shared" si="25"/>
        <v>44586</v>
      </c>
      <c r="D40" s="119" t="str">
        <f t="shared" si="19"/>
        <v>구간1</v>
      </c>
      <c r="E40" s="91">
        <f t="shared" si="20"/>
        <v>91</v>
      </c>
      <c r="F40" s="120">
        <f>COUNTIF($D$15:D40,D40)</f>
        <v>26</v>
      </c>
      <c r="G40" s="121">
        <f t="shared" si="21"/>
        <v>0.12433557720381427</v>
      </c>
      <c r="H40" s="121">
        <f t="shared" si="22"/>
        <v>3.901263656053065E-3</v>
      </c>
      <c r="I40" s="122">
        <f t="shared" si="23"/>
        <v>0.12823684085986733</v>
      </c>
    </row>
    <row r="41" spans="2:9">
      <c r="B41" s="91">
        <f t="shared" si="24"/>
        <v>27</v>
      </c>
      <c r="C41" s="92">
        <f t="shared" si="25"/>
        <v>44587</v>
      </c>
      <c r="D41" s="119" t="str">
        <f t="shared" si="19"/>
        <v>구간1</v>
      </c>
      <c r="E41" s="91">
        <f t="shared" si="20"/>
        <v>91</v>
      </c>
      <c r="F41" s="120">
        <f>COUNTIF($D$15:D41,D41)</f>
        <v>27</v>
      </c>
      <c r="G41" s="121">
        <f t="shared" si="21"/>
        <v>0.12433557720381427</v>
      </c>
      <c r="H41" s="121">
        <f t="shared" si="22"/>
        <v>4.0513122582089521E-3</v>
      </c>
      <c r="I41" s="122">
        <f t="shared" si="23"/>
        <v>0.12838688946202323</v>
      </c>
    </row>
    <row r="42" spans="2:9">
      <c r="B42" s="91">
        <f t="shared" si="24"/>
        <v>28</v>
      </c>
      <c r="C42" s="92">
        <f t="shared" si="25"/>
        <v>44588</v>
      </c>
      <c r="D42" s="119" t="str">
        <f t="shared" si="19"/>
        <v>구간1</v>
      </c>
      <c r="E42" s="91">
        <f t="shared" si="20"/>
        <v>91</v>
      </c>
      <c r="F42" s="120">
        <f>COUNTIF($D$15:D42,D42)</f>
        <v>28</v>
      </c>
      <c r="G42" s="121">
        <f t="shared" si="21"/>
        <v>0.12433557720381427</v>
      </c>
      <c r="H42" s="121">
        <f t="shared" si="22"/>
        <v>4.2013608603648396E-3</v>
      </c>
      <c r="I42" s="122">
        <f t="shared" si="23"/>
        <v>0.12853693806417912</v>
      </c>
    </row>
    <row r="43" spans="2:9">
      <c r="B43" s="91">
        <f t="shared" si="24"/>
        <v>29</v>
      </c>
      <c r="C43" s="92">
        <f t="shared" si="25"/>
        <v>44589</v>
      </c>
      <c r="D43" s="119" t="str">
        <f t="shared" si="19"/>
        <v>구간1</v>
      </c>
      <c r="E43" s="91">
        <f t="shared" si="20"/>
        <v>91</v>
      </c>
      <c r="F43" s="120">
        <f>COUNTIF($D$15:D43,D43)</f>
        <v>29</v>
      </c>
      <c r="G43" s="121">
        <f t="shared" si="21"/>
        <v>0.12433557720381427</v>
      </c>
      <c r="H43" s="121">
        <f t="shared" si="22"/>
        <v>4.3514094625207262E-3</v>
      </c>
      <c r="I43" s="122">
        <f t="shared" si="23"/>
        <v>0.12868698666633499</v>
      </c>
    </row>
    <row r="44" spans="2:9">
      <c r="B44" s="91">
        <f t="shared" si="24"/>
        <v>30</v>
      </c>
      <c r="C44" s="92">
        <f t="shared" si="25"/>
        <v>44590</v>
      </c>
      <c r="D44" s="119" t="str">
        <f t="shared" si="19"/>
        <v>구간1</v>
      </c>
      <c r="E44" s="91">
        <f t="shared" si="20"/>
        <v>91</v>
      </c>
      <c r="F44" s="120">
        <f>COUNTIF($D$15:D44,D44)</f>
        <v>30</v>
      </c>
      <c r="G44" s="121">
        <f t="shared" si="21"/>
        <v>0.12433557720381427</v>
      </c>
      <c r="H44" s="121">
        <f t="shared" si="22"/>
        <v>4.5014580646766137E-3</v>
      </c>
      <c r="I44" s="122">
        <f t="shared" si="23"/>
        <v>0.12883703526849088</v>
      </c>
    </row>
    <row r="45" spans="2:9">
      <c r="B45" s="91">
        <f t="shared" si="24"/>
        <v>31</v>
      </c>
      <c r="C45" s="92">
        <f t="shared" si="25"/>
        <v>44591</v>
      </c>
      <c r="D45" s="119" t="str">
        <f t="shared" si="19"/>
        <v>구간1</v>
      </c>
      <c r="E45" s="91">
        <f t="shared" si="20"/>
        <v>91</v>
      </c>
      <c r="F45" s="120">
        <f>COUNTIF($D$15:D45,D45)</f>
        <v>31</v>
      </c>
      <c r="G45" s="121">
        <f t="shared" si="21"/>
        <v>0.12433557720381427</v>
      </c>
      <c r="H45" s="121">
        <f t="shared" si="22"/>
        <v>4.6515066668325004E-3</v>
      </c>
      <c r="I45" s="122">
        <f t="shared" si="23"/>
        <v>0.12898708387064678</v>
      </c>
    </row>
    <row r="46" spans="2:9">
      <c r="B46" s="91">
        <f t="shared" si="24"/>
        <v>32</v>
      </c>
      <c r="C46" s="92">
        <f t="shared" si="25"/>
        <v>44592</v>
      </c>
      <c r="D46" s="119" t="str">
        <f t="shared" si="19"/>
        <v>구간1</v>
      </c>
      <c r="E46" s="91">
        <f t="shared" si="20"/>
        <v>91</v>
      </c>
      <c r="F46" s="120">
        <f>COUNTIF($D$15:D46,D46)</f>
        <v>32</v>
      </c>
      <c r="G46" s="121">
        <f t="shared" si="21"/>
        <v>0.12433557720381427</v>
      </c>
      <c r="H46" s="121">
        <f t="shared" si="22"/>
        <v>4.8015552689883879E-3</v>
      </c>
      <c r="I46" s="122">
        <f t="shared" si="23"/>
        <v>0.12913713247280267</v>
      </c>
    </row>
    <row r="47" spans="2:9">
      <c r="B47" s="91">
        <f t="shared" si="24"/>
        <v>33</v>
      </c>
      <c r="C47" s="92">
        <f t="shared" si="25"/>
        <v>44593</v>
      </c>
      <c r="D47" s="119" t="str">
        <f t="shared" si="19"/>
        <v>구간1</v>
      </c>
      <c r="E47" s="91">
        <f t="shared" si="20"/>
        <v>91</v>
      </c>
      <c r="F47" s="120">
        <f>COUNTIF($D$15:D47,D47)</f>
        <v>33</v>
      </c>
      <c r="G47" s="121">
        <f t="shared" si="21"/>
        <v>0.12433557720381427</v>
      </c>
      <c r="H47" s="121">
        <f t="shared" si="22"/>
        <v>4.9516038711442754E-3</v>
      </c>
      <c r="I47" s="122">
        <f t="shared" si="23"/>
        <v>0.12928718107495854</v>
      </c>
    </row>
    <row r="48" spans="2:9">
      <c r="B48" s="91">
        <f t="shared" si="24"/>
        <v>34</v>
      </c>
      <c r="C48" s="92">
        <f t="shared" si="25"/>
        <v>44594</v>
      </c>
      <c r="D48" s="119" t="str">
        <f t="shared" si="19"/>
        <v>구간1</v>
      </c>
      <c r="E48" s="91">
        <f t="shared" si="20"/>
        <v>91</v>
      </c>
      <c r="F48" s="120">
        <f>COUNTIF($D$15:D48,D48)</f>
        <v>34</v>
      </c>
      <c r="G48" s="121">
        <f t="shared" si="21"/>
        <v>0.12433557720381427</v>
      </c>
      <c r="H48" s="121">
        <f t="shared" si="22"/>
        <v>5.101652473300162E-3</v>
      </c>
      <c r="I48" s="122">
        <f t="shared" si="23"/>
        <v>0.12943722967711443</v>
      </c>
    </row>
    <row r="49" spans="2:9">
      <c r="B49" s="91">
        <f t="shared" si="24"/>
        <v>35</v>
      </c>
      <c r="C49" s="92">
        <f t="shared" si="25"/>
        <v>44595</v>
      </c>
      <c r="D49" s="119" t="str">
        <f t="shared" si="19"/>
        <v>구간1</v>
      </c>
      <c r="E49" s="91">
        <f t="shared" si="20"/>
        <v>91</v>
      </c>
      <c r="F49" s="120">
        <f>COUNTIF($D$15:D49,D49)</f>
        <v>35</v>
      </c>
      <c r="G49" s="121">
        <f t="shared" si="21"/>
        <v>0.12433557720381427</v>
      </c>
      <c r="H49" s="121">
        <f t="shared" si="22"/>
        <v>5.2517010754560495E-3</v>
      </c>
      <c r="I49" s="122">
        <f t="shared" si="23"/>
        <v>0.12958727827927033</v>
      </c>
    </row>
    <row r="50" spans="2:9">
      <c r="B50" s="91">
        <f t="shared" si="24"/>
        <v>36</v>
      </c>
      <c r="C50" s="92">
        <f t="shared" si="25"/>
        <v>44596</v>
      </c>
      <c r="D50" s="119" t="str">
        <f t="shared" si="19"/>
        <v>구간1</v>
      </c>
      <c r="E50" s="91">
        <f t="shared" si="20"/>
        <v>91</v>
      </c>
      <c r="F50" s="120">
        <f>COUNTIF($D$15:D50,D50)</f>
        <v>36</v>
      </c>
      <c r="G50" s="121">
        <f t="shared" si="21"/>
        <v>0.12433557720381427</v>
      </c>
      <c r="H50" s="121">
        <f t="shared" si="22"/>
        <v>5.4017496776119361E-3</v>
      </c>
      <c r="I50" s="122">
        <f t="shared" si="23"/>
        <v>0.1297373268814262</v>
      </c>
    </row>
    <row r="51" spans="2:9">
      <c r="B51" s="91">
        <f t="shared" si="24"/>
        <v>37</v>
      </c>
      <c r="C51" s="92">
        <f t="shared" si="25"/>
        <v>44597</v>
      </c>
      <c r="D51" s="119" t="str">
        <f t="shared" si="19"/>
        <v>구간1</v>
      </c>
      <c r="E51" s="91">
        <f t="shared" si="20"/>
        <v>91</v>
      </c>
      <c r="F51" s="120">
        <f>COUNTIF($D$15:D51,D51)</f>
        <v>37</v>
      </c>
      <c r="G51" s="121">
        <f t="shared" si="21"/>
        <v>0.12433557720381427</v>
      </c>
      <c r="H51" s="121">
        <f t="shared" si="22"/>
        <v>5.5517982797678236E-3</v>
      </c>
      <c r="I51" s="122">
        <f t="shared" si="23"/>
        <v>0.12988737548358209</v>
      </c>
    </row>
    <row r="52" spans="2:9">
      <c r="B52" s="91">
        <f t="shared" si="24"/>
        <v>38</v>
      </c>
      <c r="C52" s="92">
        <f t="shared" si="25"/>
        <v>44598</v>
      </c>
      <c r="D52" s="119" t="str">
        <f t="shared" si="19"/>
        <v>구간1</v>
      </c>
      <c r="E52" s="91">
        <f t="shared" si="20"/>
        <v>91</v>
      </c>
      <c r="F52" s="120">
        <f>COUNTIF($D$15:D52,D52)</f>
        <v>38</v>
      </c>
      <c r="G52" s="121">
        <f t="shared" si="21"/>
        <v>0.12433557720381427</v>
      </c>
      <c r="H52" s="121">
        <f t="shared" si="22"/>
        <v>5.7018468819237103E-3</v>
      </c>
      <c r="I52" s="122">
        <f t="shared" si="23"/>
        <v>0.13003742408573798</v>
      </c>
    </row>
    <row r="53" spans="2:9">
      <c r="B53" s="91">
        <f t="shared" si="24"/>
        <v>39</v>
      </c>
      <c r="C53" s="92">
        <f t="shared" si="25"/>
        <v>44599</v>
      </c>
      <c r="D53" s="119" t="str">
        <f t="shared" si="19"/>
        <v>구간1</v>
      </c>
      <c r="E53" s="91">
        <f t="shared" si="20"/>
        <v>91</v>
      </c>
      <c r="F53" s="120">
        <f>COUNTIF($D$15:D53,D53)</f>
        <v>39</v>
      </c>
      <c r="G53" s="121">
        <f t="shared" si="21"/>
        <v>0.12433557720381427</v>
      </c>
      <c r="H53" s="121">
        <f t="shared" si="22"/>
        <v>5.8518954840795978E-3</v>
      </c>
      <c r="I53" s="122">
        <f t="shared" si="23"/>
        <v>0.13018747268789388</v>
      </c>
    </row>
    <row r="54" spans="2:9">
      <c r="B54" s="91">
        <f t="shared" si="24"/>
        <v>40</v>
      </c>
      <c r="C54" s="92">
        <f t="shared" si="25"/>
        <v>44600</v>
      </c>
      <c r="D54" s="119" t="str">
        <f t="shared" si="19"/>
        <v>구간1</v>
      </c>
      <c r="E54" s="91">
        <f t="shared" si="20"/>
        <v>91</v>
      </c>
      <c r="F54" s="120">
        <f>COUNTIF($D$15:D54,D54)</f>
        <v>40</v>
      </c>
      <c r="G54" s="121">
        <f t="shared" si="21"/>
        <v>0.12433557720381427</v>
      </c>
      <c r="H54" s="121">
        <f t="shared" si="22"/>
        <v>6.0019440862354844E-3</v>
      </c>
      <c r="I54" s="122">
        <f t="shared" si="23"/>
        <v>0.13033752129004975</v>
      </c>
    </row>
    <row r="55" spans="2:9">
      <c r="B55" s="91">
        <f t="shared" si="24"/>
        <v>41</v>
      </c>
      <c r="C55" s="92">
        <f t="shared" si="25"/>
        <v>44601</v>
      </c>
      <c r="D55" s="119" t="str">
        <f t="shared" si="19"/>
        <v>구간1</v>
      </c>
      <c r="E55" s="91">
        <f t="shared" si="20"/>
        <v>91</v>
      </c>
      <c r="F55" s="120">
        <f>COUNTIF($D$15:D55,D55)</f>
        <v>41</v>
      </c>
      <c r="G55" s="121">
        <f t="shared" si="21"/>
        <v>0.12433557720381427</v>
      </c>
      <c r="H55" s="121">
        <f t="shared" si="22"/>
        <v>6.1519926883913719E-3</v>
      </c>
      <c r="I55" s="122">
        <f t="shared" si="23"/>
        <v>0.13048756989220564</v>
      </c>
    </row>
    <row r="56" spans="2:9">
      <c r="B56" s="91">
        <f t="shared" si="24"/>
        <v>42</v>
      </c>
      <c r="C56" s="92">
        <f t="shared" si="25"/>
        <v>44602</v>
      </c>
      <c r="D56" s="119" t="str">
        <f t="shared" si="19"/>
        <v>구간1</v>
      </c>
      <c r="E56" s="91">
        <f t="shared" si="20"/>
        <v>91</v>
      </c>
      <c r="F56" s="120">
        <f>COUNTIF($D$15:D56,D56)</f>
        <v>42</v>
      </c>
      <c r="G56" s="121">
        <f t="shared" si="21"/>
        <v>0.12433557720381427</v>
      </c>
      <c r="H56" s="121">
        <f t="shared" si="22"/>
        <v>6.3020412905472594E-3</v>
      </c>
      <c r="I56" s="122">
        <f t="shared" si="23"/>
        <v>0.13063761849436153</v>
      </c>
    </row>
    <row r="57" spans="2:9">
      <c r="B57" s="91">
        <f t="shared" si="24"/>
        <v>43</v>
      </c>
      <c r="C57" s="92">
        <f t="shared" si="25"/>
        <v>44603</v>
      </c>
      <c r="D57" s="119" t="str">
        <f t="shared" si="19"/>
        <v>구간1</v>
      </c>
      <c r="E57" s="91">
        <f t="shared" si="20"/>
        <v>91</v>
      </c>
      <c r="F57" s="120">
        <f>COUNTIF($D$15:D57,D57)</f>
        <v>43</v>
      </c>
      <c r="G57" s="121">
        <f t="shared" si="21"/>
        <v>0.12433557720381427</v>
      </c>
      <c r="H57" s="121">
        <f t="shared" si="22"/>
        <v>6.452089892703146E-3</v>
      </c>
      <c r="I57" s="122">
        <f t="shared" si="23"/>
        <v>0.13078766709651743</v>
      </c>
    </row>
    <row r="58" spans="2:9">
      <c r="B58" s="91">
        <f t="shared" si="24"/>
        <v>44</v>
      </c>
      <c r="C58" s="92">
        <f t="shared" si="25"/>
        <v>44604</v>
      </c>
      <c r="D58" s="119" t="str">
        <f t="shared" si="19"/>
        <v>구간1</v>
      </c>
      <c r="E58" s="91">
        <f t="shared" si="20"/>
        <v>91</v>
      </c>
      <c r="F58" s="120">
        <f>COUNTIF($D$15:D58,D58)</f>
        <v>44</v>
      </c>
      <c r="G58" s="121">
        <f t="shared" si="21"/>
        <v>0.12433557720381427</v>
      </c>
      <c r="H58" s="121">
        <f t="shared" si="22"/>
        <v>6.6021384948590335E-3</v>
      </c>
      <c r="I58" s="122">
        <f t="shared" si="23"/>
        <v>0.1309377156986733</v>
      </c>
    </row>
    <row r="59" spans="2:9">
      <c r="B59" s="91">
        <f t="shared" si="24"/>
        <v>45</v>
      </c>
      <c r="C59" s="92">
        <f t="shared" si="25"/>
        <v>44605</v>
      </c>
      <c r="D59" s="119" t="str">
        <f t="shared" si="19"/>
        <v>구간1</v>
      </c>
      <c r="E59" s="91">
        <f t="shared" si="20"/>
        <v>91</v>
      </c>
      <c r="F59" s="120">
        <f>COUNTIF($D$15:D59,D59)</f>
        <v>45</v>
      </c>
      <c r="G59" s="121">
        <f t="shared" si="21"/>
        <v>0.12433557720381427</v>
      </c>
      <c r="H59" s="121">
        <f t="shared" si="22"/>
        <v>6.7521870970149202E-3</v>
      </c>
      <c r="I59" s="122">
        <f t="shared" si="23"/>
        <v>0.13108776430082919</v>
      </c>
    </row>
    <row r="60" spans="2:9">
      <c r="B60" s="91">
        <f t="shared" si="24"/>
        <v>46</v>
      </c>
      <c r="C60" s="92">
        <f t="shared" si="25"/>
        <v>44606</v>
      </c>
      <c r="D60" s="119" t="str">
        <f t="shared" si="19"/>
        <v>구간1</v>
      </c>
      <c r="E60" s="91">
        <f t="shared" si="20"/>
        <v>91</v>
      </c>
      <c r="F60" s="120">
        <f>COUNTIF($D$15:D60,D60)</f>
        <v>46</v>
      </c>
      <c r="G60" s="121">
        <f t="shared" si="21"/>
        <v>0.12433557720381427</v>
      </c>
      <c r="H60" s="121">
        <f t="shared" si="22"/>
        <v>6.9022356991708077E-3</v>
      </c>
      <c r="I60" s="122">
        <f t="shared" si="23"/>
        <v>0.13123781290298508</v>
      </c>
    </row>
    <row r="61" spans="2:9">
      <c r="B61" s="91">
        <f t="shared" si="24"/>
        <v>47</v>
      </c>
      <c r="C61" s="92">
        <f t="shared" si="25"/>
        <v>44607</v>
      </c>
      <c r="D61" s="119" t="str">
        <f t="shared" si="19"/>
        <v>구간1</v>
      </c>
      <c r="E61" s="91">
        <f t="shared" si="20"/>
        <v>91</v>
      </c>
      <c r="F61" s="120">
        <f>COUNTIF($D$15:D61,D61)</f>
        <v>47</v>
      </c>
      <c r="G61" s="121">
        <f t="shared" si="21"/>
        <v>0.12433557720381427</v>
      </c>
      <c r="H61" s="121">
        <f t="shared" si="22"/>
        <v>7.0522843013266943E-3</v>
      </c>
      <c r="I61" s="122">
        <f t="shared" si="23"/>
        <v>0.13138786150514098</v>
      </c>
    </row>
    <row r="62" spans="2:9">
      <c r="B62" s="91">
        <f t="shared" si="24"/>
        <v>48</v>
      </c>
      <c r="C62" s="92">
        <f t="shared" si="25"/>
        <v>44608</v>
      </c>
      <c r="D62" s="119" t="str">
        <f t="shared" si="19"/>
        <v>구간1</v>
      </c>
      <c r="E62" s="91">
        <f t="shared" si="20"/>
        <v>91</v>
      </c>
      <c r="F62" s="120">
        <f>COUNTIF($D$15:D62,D62)</f>
        <v>48</v>
      </c>
      <c r="G62" s="121">
        <f t="shared" si="21"/>
        <v>0.12433557720381427</v>
      </c>
      <c r="H62" s="121">
        <f t="shared" si="22"/>
        <v>7.2023329034825818E-3</v>
      </c>
      <c r="I62" s="122">
        <f t="shared" si="23"/>
        <v>0.13153791010729685</v>
      </c>
    </row>
    <row r="63" spans="2:9">
      <c r="B63" s="91">
        <f t="shared" si="24"/>
        <v>49</v>
      </c>
      <c r="C63" s="92">
        <f t="shared" si="25"/>
        <v>44609</v>
      </c>
      <c r="D63" s="119" t="str">
        <f t="shared" si="19"/>
        <v>구간1</v>
      </c>
      <c r="E63" s="91">
        <f t="shared" si="20"/>
        <v>91</v>
      </c>
      <c r="F63" s="120">
        <f>COUNTIF($D$15:D63,D63)</f>
        <v>49</v>
      </c>
      <c r="G63" s="121">
        <f t="shared" si="21"/>
        <v>0.12433557720381427</v>
      </c>
      <c r="H63" s="121">
        <f t="shared" si="22"/>
        <v>7.3523815056384693E-3</v>
      </c>
      <c r="I63" s="122">
        <f t="shared" si="23"/>
        <v>0.13168795870945274</v>
      </c>
    </row>
    <row r="64" spans="2:9">
      <c r="B64" s="91">
        <f t="shared" si="24"/>
        <v>50</v>
      </c>
      <c r="C64" s="92">
        <f t="shared" si="25"/>
        <v>44610</v>
      </c>
      <c r="D64" s="119" t="str">
        <f t="shared" si="19"/>
        <v>구간1</v>
      </c>
      <c r="E64" s="91">
        <f t="shared" si="20"/>
        <v>91</v>
      </c>
      <c r="F64" s="120">
        <f>COUNTIF($D$15:D64,D64)</f>
        <v>50</v>
      </c>
      <c r="G64" s="121">
        <f t="shared" si="21"/>
        <v>0.12433557720381427</v>
      </c>
      <c r="H64" s="121">
        <f t="shared" si="22"/>
        <v>7.5024301077943559E-3</v>
      </c>
      <c r="I64" s="122">
        <f t="shared" si="23"/>
        <v>0.13183800731160863</v>
      </c>
    </row>
    <row r="65" spans="2:9">
      <c r="B65" s="91">
        <f t="shared" si="24"/>
        <v>51</v>
      </c>
      <c r="C65" s="92">
        <f t="shared" si="25"/>
        <v>44611</v>
      </c>
      <c r="D65" s="119" t="str">
        <f t="shared" si="19"/>
        <v>구간1</v>
      </c>
      <c r="E65" s="91">
        <f t="shared" si="20"/>
        <v>91</v>
      </c>
      <c r="F65" s="120">
        <f>COUNTIF($D$15:D65,D65)</f>
        <v>51</v>
      </c>
      <c r="G65" s="121">
        <f t="shared" si="21"/>
        <v>0.12433557720381427</v>
      </c>
      <c r="H65" s="121">
        <f t="shared" si="22"/>
        <v>7.6524787099502434E-3</v>
      </c>
      <c r="I65" s="122">
        <f t="shared" si="23"/>
        <v>0.13198805591376453</v>
      </c>
    </row>
    <row r="66" spans="2:9">
      <c r="B66" s="91">
        <f t="shared" si="24"/>
        <v>52</v>
      </c>
      <c r="C66" s="92">
        <f t="shared" si="25"/>
        <v>44612</v>
      </c>
      <c r="D66" s="119" t="str">
        <f t="shared" si="19"/>
        <v>구간1</v>
      </c>
      <c r="E66" s="91">
        <f t="shared" si="20"/>
        <v>91</v>
      </c>
      <c r="F66" s="120">
        <f>COUNTIF($D$15:D66,D66)</f>
        <v>52</v>
      </c>
      <c r="G66" s="121">
        <f t="shared" si="21"/>
        <v>0.12433557720381427</v>
      </c>
      <c r="H66" s="121">
        <f t="shared" si="22"/>
        <v>7.8025273121061301E-3</v>
      </c>
      <c r="I66" s="122">
        <f t="shared" si="23"/>
        <v>0.1321381045159204</v>
      </c>
    </row>
    <row r="67" spans="2:9">
      <c r="B67" s="91">
        <f t="shared" si="24"/>
        <v>53</v>
      </c>
      <c r="C67" s="92">
        <f t="shared" si="25"/>
        <v>44613</v>
      </c>
      <c r="D67" s="119" t="str">
        <f t="shared" si="19"/>
        <v>구간1</v>
      </c>
      <c r="E67" s="91">
        <f t="shared" si="20"/>
        <v>91</v>
      </c>
      <c r="F67" s="120">
        <f>COUNTIF($D$15:D67,D67)</f>
        <v>53</v>
      </c>
      <c r="G67" s="121">
        <f t="shared" si="21"/>
        <v>0.12433557720381427</v>
      </c>
      <c r="H67" s="121">
        <f t="shared" si="22"/>
        <v>7.9525759142620167E-3</v>
      </c>
      <c r="I67" s="122">
        <f t="shared" si="23"/>
        <v>0.13228815311807629</v>
      </c>
    </row>
    <row r="68" spans="2:9">
      <c r="B68" s="91">
        <f t="shared" si="24"/>
        <v>54</v>
      </c>
      <c r="C68" s="92">
        <f t="shared" si="25"/>
        <v>44614</v>
      </c>
      <c r="D68" s="119" t="str">
        <f t="shared" si="19"/>
        <v>구간1</v>
      </c>
      <c r="E68" s="91">
        <f t="shared" si="20"/>
        <v>91</v>
      </c>
      <c r="F68" s="120">
        <f>COUNTIF($D$15:D68,D68)</f>
        <v>54</v>
      </c>
      <c r="G68" s="121">
        <f t="shared" si="21"/>
        <v>0.12433557720381427</v>
      </c>
      <c r="H68" s="121">
        <f t="shared" si="22"/>
        <v>8.1026245164179042E-3</v>
      </c>
      <c r="I68" s="122">
        <f t="shared" si="23"/>
        <v>0.13243820172023218</v>
      </c>
    </row>
    <row r="69" spans="2:9">
      <c r="B69" s="91">
        <f t="shared" si="24"/>
        <v>55</v>
      </c>
      <c r="C69" s="92">
        <f t="shared" si="25"/>
        <v>44615</v>
      </c>
      <c r="D69" s="119" t="str">
        <f t="shared" si="19"/>
        <v>구간1</v>
      </c>
      <c r="E69" s="91">
        <f t="shared" si="20"/>
        <v>91</v>
      </c>
      <c r="F69" s="120">
        <f>COUNTIF($D$15:D69,D69)</f>
        <v>55</v>
      </c>
      <c r="G69" s="121">
        <f t="shared" si="21"/>
        <v>0.12433557720381427</v>
      </c>
      <c r="H69" s="121">
        <f t="shared" si="22"/>
        <v>8.2526731185737917E-3</v>
      </c>
      <c r="I69" s="122">
        <f t="shared" si="23"/>
        <v>0.13258825032238808</v>
      </c>
    </row>
    <row r="70" spans="2:9">
      <c r="B70" s="91">
        <f t="shared" si="24"/>
        <v>56</v>
      </c>
      <c r="C70" s="92">
        <f t="shared" si="25"/>
        <v>44616</v>
      </c>
      <c r="D70" s="119" t="str">
        <f t="shared" si="19"/>
        <v>구간1</v>
      </c>
      <c r="E70" s="91">
        <f t="shared" si="20"/>
        <v>91</v>
      </c>
      <c r="F70" s="120">
        <f>COUNTIF($D$15:D70,D70)</f>
        <v>56</v>
      </c>
      <c r="G70" s="121">
        <f t="shared" si="21"/>
        <v>0.12433557720381427</v>
      </c>
      <c r="H70" s="121">
        <f t="shared" si="22"/>
        <v>8.4027217207296792E-3</v>
      </c>
      <c r="I70" s="122">
        <f t="shared" si="23"/>
        <v>0.13273829892454395</v>
      </c>
    </row>
    <row r="71" spans="2:9">
      <c r="B71" s="91">
        <f t="shared" si="24"/>
        <v>57</v>
      </c>
      <c r="C71" s="92">
        <f t="shared" si="25"/>
        <v>44617</v>
      </c>
      <c r="D71" s="119" t="str">
        <f t="shared" si="19"/>
        <v>구간1</v>
      </c>
      <c r="E71" s="91">
        <f t="shared" si="20"/>
        <v>91</v>
      </c>
      <c r="F71" s="120">
        <f>COUNTIF($D$15:D71,D71)</f>
        <v>57</v>
      </c>
      <c r="G71" s="121">
        <f t="shared" si="21"/>
        <v>0.12433557720381427</v>
      </c>
      <c r="H71" s="121">
        <f t="shared" si="22"/>
        <v>8.5527703228855667E-3</v>
      </c>
      <c r="I71" s="122">
        <f t="shared" si="23"/>
        <v>0.13288834752669984</v>
      </c>
    </row>
    <row r="72" spans="2:9">
      <c r="B72" s="91">
        <f t="shared" si="24"/>
        <v>58</v>
      </c>
      <c r="C72" s="92">
        <f t="shared" si="25"/>
        <v>44618</v>
      </c>
      <c r="D72" s="119" t="str">
        <f t="shared" si="19"/>
        <v>구간1</v>
      </c>
      <c r="E72" s="91">
        <f t="shared" si="20"/>
        <v>91</v>
      </c>
      <c r="F72" s="120">
        <f>COUNTIF($D$15:D72,D72)</f>
        <v>58</v>
      </c>
      <c r="G72" s="121">
        <f t="shared" si="21"/>
        <v>0.12433557720381427</v>
      </c>
      <c r="H72" s="121">
        <f t="shared" si="22"/>
        <v>8.7028189250414525E-3</v>
      </c>
      <c r="I72" s="122">
        <f t="shared" si="23"/>
        <v>0.13303839612885573</v>
      </c>
    </row>
    <row r="73" spans="2:9">
      <c r="B73" s="91">
        <f t="shared" si="24"/>
        <v>59</v>
      </c>
      <c r="C73" s="92">
        <f t="shared" si="25"/>
        <v>44619</v>
      </c>
      <c r="D73" s="119" t="str">
        <f t="shared" si="19"/>
        <v>구간1</v>
      </c>
      <c r="E73" s="91">
        <f t="shared" si="20"/>
        <v>91</v>
      </c>
      <c r="F73" s="120">
        <f>COUNTIF($D$15:D73,D73)</f>
        <v>59</v>
      </c>
      <c r="G73" s="121">
        <f t="shared" si="21"/>
        <v>0.12433557720381427</v>
      </c>
      <c r="H73" s="121">
        <f t="shared" si="22"/>
        <v>8.85286752719734E-3</v>
      </c>
      <c r="I73" s="122">
        <f t="shared" si="23"/>
        <v>0.1331884447310116</v>
      </c>
    </row>
    <row r="74" spans="2:9">
      <c r="B74" s="91">
        <f t="shared" si="24"/>
        <v>60</v>
      </c>
      <c r="C74" s="92">
        <f t="shared" si="25"/>
        <v>44620</v>
      </c>
      <c r="D74" s="119" t="str">
        <f t="shared" si="19"/>
        <v>구간1</v>
      </c>
      <c r="E74" s="91">
        <f t="shared" si="20"/>
        <v>91</v>
      </c>
      <c r="F74" s="120">
        <f>COUNTIF($D$15:D74,D74)</f>
        <v>60</v>
      </c>
      <c r="G74" s="121">
        <f t="shared" si="21"/>
        <v>0.12433557720381427</v>
      </c>
      <c r="H74" s="121">
        <f t="shared" si="22"/>
        <v>9.0029161293532275E-3</v>
      </c>
      <c r="I74" s="122">
        <f t="shared" si="23"/>
        <v>0.1333384933331675</v>
      </c>
    </row>
    <row r="75" spans="2:9">
      <c r="B75" s="91">
        <f t="shared" si="24"/>
        <v>61</v>
      </c>
      <c r="C75" s="92">
        <f t="shared" si="25"/>
        <v>44621</v>
      </c>
      <c r="D75" s="119" t="str">
        <f t="shared" si="19"/>
        <v>구간1</v>
      </c>
      <c r="E75" s="91">
        <f t="shared" si="20"/>
        <v>91</v>
      </c>
      <c r="F75" s="120">
        <f>COUNTIF($D$15:D75,D75)</f>
        <v>61</v>
      </c>
      <c r="G75" s="121">
        <f t="shared" si="21"/>
        <v>0.12433557720381427</v>
      </c>
      <c r="H75" s="121">
        <f t="shared" si="22"/>
        <v>9.152964731509115E-3</v>
      </c>
      <c r="I75" s="122">
        <f t="shared" si="23"/>
        <v>0.13348854193532339</v>
      </c>
    </row>
    <row r="76" spans="2:9">
      <c r="B76" s="91">
        <f t="shared" si="24"/>
        <v>62</v>
      </c>
      <c r="C76" s="92">
        <f t="shared" si="25"/>
        <v>44622</v>
      </c>
      <c r="D76" s="119" t="str">
        <f t="shared" si="19"/>
        <v>구간1</v>
      </c>
      <c r="E76" s="91">
        <f t="shared" si="20"/>
        <v>91</v>
      </c>
      <c r="F76" s="120">
        <f>COUNTIF($D$15:D76,D76)</f>
        <v>62</v>
      </c>
      <c r="G76" s="121">
        <f t="shared" si="21"/>
        <v>0.12433557720381427</v>
      </c>
      <c r="H76" s="121">
        <f t="shared" si="22"/>
        <v>9.3030133336650007E-3</v>
      </c>
      <c r="I76" s="122">
        <f t="shared" si="23"/>
        <v>0.13363859053747928</v>
      </c>
    </row>
    <row r="77" spans="2:9">
      <c r="B77" s="91">
        <f t="shared" si="24"/>
        <v>63</v>
      </c>
      <c r="C77" s="92">
        <f t="shared" si="25"/>
        <v>44623</v>
      </c>
      <c r="D77" s="119" t="str">
        <f t="shared" si="19"/>
        <v>구간1</v>
      </c>
      <c r="E77" s="91">
        <f t="shared" si="20"/>
        <v>91</v>
      </c>
      <c r="F77" s="120">
        <f>COUNTIF($D$15:D77,D77)</f>
        <v>63</v>
      </c>
      <c r="G77" s="121">
        <f t="shared" si="21"/>
        <v>0.12433557720381427</v>
      </c>
      <c r="H77" s="121">
        <f t="shared" si="22"/>
        <v>9.4530619358208882E-3</v>
      </c>
      <c r="I77" s="122">
        <f t="shared" si="23"/>
        <v>0.13378863913963515</v>
      </c>
    </row>
    <row r="78" spans="2:9">
      <c r="B78" s="91">
        <f t="shared" si="24"/>
        <v>64</v>
      </c>
      <c r="C78" s="92">
        <f t="shared" si="25"/>
        <v>44624</v>
      </c>
      <c r="D78" s="119" t="str">
        <f t="shared" si="19"/>
        <v>구간1</v>
      </c>
      <c r="E78" s="91">
        <f t="shared" si="20"/>
        <v>91</v>
      </c>
      <c r="F78" s="120">
        <f>COUNTIF($D$15:D78,D78)</f>
        <v>64</v>
      </c>
      <c r="G78" s="121">
        <f t="shared" si="21"/>
        <v>0.12433557720381427</v>
      </c>
      <c r="H78" s="121">
        <f t="shared" si="22"/>
        <v>9.6031105379767757E-3</v>
      </c>
      <c r="I78" s="122">
        <f t="shared" si="23"/>
        <v>0.13393868774179105</v>
      </c>
    </row>
    <row r="79" spans="2:9">
      <c r="B79" s="91">
        <f t="shared" si="24"/>
        <v>65</v>
      </c>
      <c r="C79" s="92">
        <f t="shared" si="25"/>
        <v>44625</v>
      </c>
      <c r="D79" s="119" t="str">
        <f t="shared" ref="D79:D142" si="26">IF(IFERROR(HLOOKUP(C79,$E$5:$BL$6,2,FALSE),"")="",D80,HLOOKUP(C79,$E$5:$BL$7,2,FALSE))</f>
        <v>구간1</v>
      </c>
      <c r="E79" s="91">
        <f t="shared" ref="E79:E142" si="27">COUNTIF($D$15:$D$49928,D79)</f>
        <v>91</v>
      </c>
      <c r="F79" s="120">
        <f>COUNTIF($D$15:D79,D79)</f>
        <v>65</v>
      </c>
      <c r="G79" s="121">
        <f t="shared" ref="G79:G142" si="28">HLOOKUP($D79,$E$6:$BL$11,6,FALSE)</f>
        <v>0.12433557720381427</v>
      </c>
      <c r="H79" s="121">
        <f t="shared" ref="H79:H142" si="29">HLOOKUP($D79,$E$6:$BL$11,5,FALSE)*(F79)</f>
        <v>9.7531591401326632E-3</v>
      </c>
      <c r="I79" s="122">
        <f t="shared" ref="I79:I142" si="30">G79+H79</f>
        <v>0.13408873634394694</v>
      </c>
    </row>
    <row r="80" spans="2:9">
      <c r="B80" s="91">
        <f t="shared" ref="B80:B143" si="31">B79+1</f>
        <v>66</v>
      </c>
      <c r="C80" s="92">
        <f t="shared" ref="C80:C143" si="32">C79+1</f>
        <v>44626</v>
      </c>
      <c r="D80" s="119" t="str">
        <f t="shared" si="26"/>
        <v>구간1</v>
      </c>
      <c r="E80" s="91">
        <f t="shared" si="27"/>
        <v>91</v>
      </c>
      <c r="F80" s="120">
        <f>COUNTIF($D$15:D80,D80)</f>
        <v>66</v>
      </c>
      <c r="G80" s="121">
        <f t="shared" si="28"/>
        <v>0.12433557720381427</v>
      </c>
      <c r="H80" s="121">
        <f t="shared" si="29"/>
        <v>9.9032077422885507E-3</v>
      </c>
      <c r="I80" s="122">
        <f t="shared" si="30"/>
        <v>0.13423878494610283</v>
      </c>
    </row>
    <row r="81" spans="2:9">
      <c r="B81" s="91">
        <f t="shared" si="31"/>
        <v>67</v>
      </c>
      <c r="C81" s="92">
        <f t="shared" si="32"/>
        <v>44627</v>
      </c>
      <c r="D81" s="119" t="str">
        <f t="shared" si="26"/>
        <v>구간1</v>
      </c>
      <c r="E81" s="91">
        <f t="shared" si="27"/>
        <v>91</v>
      </c>
      <c r="F81" s="120">
        <f>COUNTIF($D$15:D81,D81)</f>
        <v>67</v>
      </c>
      <c r="G81" s="121">
        <f t="shared" si="28"/>
        <v>0.12433557720381427</v>
      </c>
      <c r="H81" s="121">
        <f t="shared" si="29"/>
        <v>1.0053256344444437E-2</v>
      </c>
      <c r="I81" s="122">
        <f t="shared" si="30"/>
        <v>0.1343888335482587</v>
      </c>
    </row>
    <row r="82" spans="2:9">
      <c r="B82" s="91">
        <f t="shared" si="31"/>
        <v>68</v>
      </c>
      <c r="C82" s="92">
        <f t="shared" si="32"/>
        <v>44628</v>
      </c>
      <c r="D82" s="119" t="str">
        <f t="shared" si="26"/>
        <v>구간1</v>
      </c>
      <c r="E82" s="91">
        <f t="shared" si="27"/>
        <v>91</v>
      </c>
      <c r="F82" s="120">
        <f>COUNTIF($D$15:D82,D82)</f>
        <v>68</v>
      </c>
      <c r="G82" s="121">
        <f t="shared" si="28"/>
        <v>0.12433557720381427</v>
      </c>
      <c r="H82" s="121">
        <f t="shared" si="29"/>
        <v>1.0203304946600324E-2</v>
      </c>
      <c r="I82" s="122">
        <f t="shared" si="30"/>
        <v>0.1345388821504146</v>
      </c>
    </row>
    <row r="83" spans="2:9">
      <c r="B83" s="91">
        <f t="shared" si="31"/>
        <v>69</v>
      </c>
      <c r="C83" s="92">
        <f t="shared" si="32"/>
        <v>44629</v>
      </c>
      <c r="D83" s="119" t="str">
        <f t="shared" si="26"/>
        <v>구간1</v>
      </c>
      <c r="E83" s="91">
        <f t="shared" si="27"/>
        <v>91</v>
      </c>
      <c r="F83" s="120">
        <f>COUNTIF($D$15:D83,D83)</f>
        <v>69</v>
      </c>
      <c r="G83" s="121">
        <f t="shared" si="28"/>
        <v>0.12433557720381427</v>
      </c>
      <c r="H83" s="121">
        <f t="shared" si="29"/>
        <v>1.0353353548756212E-2</v>
      </c>
      <c r="I83" s="122">
        <f t="shared" si="30"/>
        <v>0.13468893075257049</v>
      </c>
    </row>
    <row r="84" spans="2:9">
      <c r="B84" s="91">
        <f t="shared" si="31"/>
        <v>70</v>
      </c>
      <c r="C84" s="92">
        <f t="shared" si="32"/>
        <v>44630</v>
      </c>
      <c r="D84" s="119" t="str">
        <f t="shared" si="26"/>
        <v>구간1</v>
      </c>
      <c r="E84" s="91">
        <f t="shared" si="27"/>
        <v>91</v>
      </c>
      <c r="F84" s="120">
        <f>COUNTIF($D$15:D84,D84)</f>
        <v>70</v>
      </c>
      <c r="G84" s="121">
        <f t="shared" si="28"/>
        <v>0.12433557720381427</v>
      </c>
      <c r="H84" s="121">
        <f t="shared" si="29"/>
        <v>1.0503402150912099E-2</v>
      </c>
      <c r="I84" s="122">
        <f t="shared" si="30"/>
        <v>0.13483897935472638</v>
      </c>
    </row>
    <row r="85" spans="2:9">
      <c r="B85" s="91">
        <f t="shared" si="31"/>
        <v>71</v>
      </c>
      <c r="C85" s="92">
        <f t="shared" si="32"/>
        <v>44631</v>
      </c>
      <c r="D85" s="119" t="str">
        <f t="shared" si="26"/>
        <v>구간1</v>
      </c>
      <c r="E85" s="91">
        <f t="shared" si="27"/>
        <v>91</v>
      </c>
      <c r="F85" s="120">
        <f>COUNTIF($D$15:D85,D85)</f>
        <v>71</v>
      </c>
      <c r="G85" s="121">
        <f t="shared" si="28"/>
        <v>0.12433557720381427</v>
      </c>
      <c r="H85" s="121">
        <f t="shared" si="29"/>
        <v>1.0653450753067985E-2</v>
      </c>
      <c r="I85" s="122">
        <f t="shared" si="30"/>
        <v>0.13498902795688225</v>
      </c>
    </row>
    <row r="86" spans="2:9">
      <c r="B86" s="91">
        <f t="shared" si="31"/>
        <v>72</v>
      </c>
      <c r="C86" s="92">
        <f t="shared" si="32"/>
        <v>44632</v>
      </c>
      <c r="D86" s="119" t="str">
        <f t="shared" si="26"/>
        <v>구간1</v>
      </c>
      <c r="E86" s="91">
        <f t="shared" si="27"/>
        <v>91</v>
      </c>
      <c r="F86" s="120">
        <f>COUNTIF($D$15:D86,D86)</f>
        <v>72</v>
      </c>
      <c r="G86" s="121">
        <f t="shared" si="28"/>
        <v>0.12433557720381427</v>
      </c>
      <c r="H86" s="121">
        <f t="shared" si="29"/>
        <v>1.0803499355223872E-2</v>
      </c>
      <c r="I86" s="122">
        <f t="shared" si="30"/>
        <v>0.13513907655903815</v>
      </c>
    </row>
    <row r="87" spans="2:9">
      <c r="B87" s="91">
        <f t="shared" si="31"/>
        <v>73</v>
      </c>
      <c r="C87" s="92">
        <f t="shared" si="32"/>
        <v>44633</v>
      </c>
      <c r="D87" s="119" t="str">
        <f t="shared" si="26"/>
        <v>구간1</v>
      </c>
      <c r="E87" s="91">
        <f t="shared" si="27"/>
        <v>91</v>
      </c>
      <c r="F87" s="120">
        <f>COUNTIF($D$15:D87,D87)</f>
        <v>73</v>
      </c>
      <c r="G87" s="121">
        <f t="shared" si="28"/>
        <v>0.12433557720381427</v>
      </c>
      <c r="H87" s="121">
        <f t="shared" si="29"/>
        <v>1.095354795737976E-2</v>
      </c>
      <c r="I87" s="122">
        <f t="shared" si="30"/>
        <v>0.13528912516119404</v>
      </c>
    </row>
    <row r="88" spans="2:9">
      <c r="B88" s="91">
        <f t="shared" si="31"/>
        <v>74</v>
      </c>
      <c r="C88" s="92">
        <f t="shared" si="32"/>
        <v>44634</v>
      </c>
      <c r="D88" s="119" t="str">
        <f t="shared" si="26"/>
        <v>구간1</v>
      </c>
      <c r="E88" s="91">
        <f t="shared" si="27"/>
        <v>91</v>
      </c>
      <c r="F88" s="120">
        <f>COUNTIF($D$15:D88,D88)</f>
        <v>74</v>
      </c>
      <c r="G88" s="121">
        <f t="shared" si="28"/>
        <v>0.12433557720381427</v>
      </c>
      <c r="H88" s="121">
        <f t="shared" si="29"/>
        <v>1.1103596559535647E-2</v>
      </c>
      <c r="I88" s="122">
        <f t="shared" si="30"/>
        <v>0.13543917376334991</v>
      </c>
    </row>
    <row r="89" spans="2:9">
      <c r="B89" s="91">
        <f t="shared" si="31"/>
        <v>75</v>
      </c>
      <c r="C89" s="92">
        <f t="shared" si="32"/>
        <v>44635</v>
      </c>
      <c r="D89" s="119" t="str">
        <f t="shared" si="26"/>
        <v>구간1</v>
      </c>
      <c r="E89" s="91">
        <f t="shared" si="27"/>
        <v>91</v>
      </c>
      <c r="F89" s="120">
        <f>COUNTIF($D$15:D89,D89)</f>
        <v>75</v>
      </c>
      <c r="G89" s="121">
        <f t="shared" si="28"/>
        <v>0.12433557720381427</v>
      </c>
      <c r="H89" s="121">
        <f t="shared" si="29"/>
        <v>1.1253645161691535E-2</v>
      </c>
      <c r="I89" s="122">
        <f t="shared" si="30"/>
        <v>0.1355892223655058</v>
      </c>
    </row>
    <row r="90" spans="2:9">
      <c r="B90" s="91">
        <f t="shared" si="31"/>
        <v>76</v>
      </c>
      <c r="C90" s="92">
        <f t="shared" si="32"/>
        <v>44636</v>
      </c>
      <c r="D90" s="119" t="str">
        <f t="shared" si="26"/>
        <v>구간1</v>
      </c>
      <c r="E90" s="91">
        <f t="shared" si="27"/>
        <v>91</v>
      </c>
      <c r="F90" s="120">
        <f>COUNTIF($D$15:D90,D90)</f>
        <v>76</v>
      </c>
      <c r="G90" s="121">
        <f t="shared" si="28"/>
        <v>0.12433557720381427</v>
      </c>
      <c r="H90" s="121">
        <f t="shared" si="29"/>
        <v>1.1403693763847421E-2</v>
      </c>
      <c r="I90" s="122">
        <f t="shared" si="30"/>
        <v>0.1357392709676617</v>
      </c>
    </row>
    <row r="91" spans="2:9">
      <c r="B91" s="91">
        <f t="shared" si="31"/>
        <v>77</v>
      </c>
      <c r="C91" s="92">
        <f t="shared" si="32"/>
        <v>44637</v>
      </c>
      <c r="D91" s="119" t="str">
        <f t="shared" si="26"/>
        <v>구간1</v>
      </c>
      <c r="E91" s="91">
        <f t="shared" si="27"/>
        <v>91</v>
      </c>
      <c r="F91" s="120">
        <f>COUNTIF($D$15:D91,D91)</f>
        <v>77</v>
      </c>
      <c r="G91" s="121">
        <f t="shared" si="28"/>
        <v>0.12433557720381427</v>
      </c>
      <c r="H91" s="121">
        <f t="shared" si="29"/>
        <v>1.1553742366003308E-2</v>
      </c>
      <c r="I91" s="122">
        <f t="shared" si="30"/>
        <v>0.13588931956981759</v>
      </c>
    </row>
    <row r="92" spans="2:9">
      <c r="B92" s="91">
        <f t="shared" si="31"/>
        <v>78</v>
      </c>
      <c r="C92" s="92">
        <f t="shared" si="32"/>
        <v>44638</v>
      </c>
      <c r="D92" s="119" t="str">
        <f t="shared" si="26"/>
        <v>구간1</v>
      </c>
      <c r="E92" s="91">
        <f t="shared" si="27"/>
        <v>91</v>
      </c>
      <c r="F92" s="120">
        <f>COUNTIF($D$15:D92,D92)</f>
        <v>78</v>
      </c>
      <c r="G92" s="121">
        <f t="shared" si="28"/>
        <v>0.12433557720381427</v>
      </c>
      <c r="H92" s="121">
        <f t="shared" si="29"/>
        <v>1.1703790968159196E-2</v>
      </c>
      <c r="I92" s="122">
        <f t="shared" si="30"/>
        <v>0.13603936817197346</v>
      </c>
    </row>
    <row r="93" spans="2:9">
      <c r="B93" s="91">
        <f t="shared" si="31"/>
        <v>79</v>
      </c>
      <c r="C93" s="92">
        <f t="shared" si="32"/>
        <v>44639</v>
      </c>
      <c r="D93" s="119" t="str">
        <f t="shared" si="26"/>
        <v>구간1</v>
      </c>
      <c r="E93" s="91">
        <f t="shared" si="27"/>
        <v>91</v>
      </c>
      <c r="F93" s="120">
        <f>COUNTIF($D$15:D93,D93)</f>
        <v>79</v>
      </c>
      <c r="G93" s="121">
        <f t="shared" si="28"/>
        <v>0.12433557720381427</v>
      </c>
      <c r="H93" s="121">
        <f t="shared" si="29"/>
        <v>1.1853839570315083E-2</v>
      </c>
      <c r="I93" s="122">
        <f t="shared" si="30"/>
        <v>0.13618941677412935</v>
      </c>
    </row>
    <row r="94" spans="2:9">
      <c r="B94" s="91">
        <f t="shared" si="31"/>
        <v>80</v>
      </c>
      <c r="C94" s="92">
        <f t="shared" si="32"/>
        <v>44640</v>
      </c>
      <c r="D94" s="119" t="str">
        <f t="shared" si="26"/>
        <v>구간1</v>
      </c>
      <c r="E94" s="91">
        <f t="shared" si="27"/>
        <v>91</v>
      </c>
      <c r="F94" s="120">
        <f>COUNTIF($D$15:D94,D94)</f>
        <v>80</v>
      </c>
      <c r="G94" s="121">
        <f t="shared" si="28"/>
        <v>0.12433557720381427</v>
      </c>
      <c r="H94" s="121">
        <f t="shared" si="29"/>
        <v>1.2003888172470969E-2</v>
      </c>
      <c r="I94" s="122">
        <f t="shared" si="30"/>
        <v>0.13633946537628525</v>
      </c>
    </row>
    <row r="95" spans="2:9">
      <c r="B95" s="91">
        <f t="shared" si="31"/>
        <v>81</v>
      </c>
      <c r="C95" s="92">
        <f t="shared" si="32"/>
        <v>44641</v>
      </c>
      <c r="D95" s="119" t="str">
        <f t="shared" si="26"/>
        <v>구간1</v>
      </c>
      <c r="E95" s="91">
        <f t="shared" si="27"/>
        <v>91</v>
      </c>
      <c r="F95" s="120">
        <f>COUNTIF($D$15:D95,D95)</f>
        <v>81</v>
      </c>
      <c r="G95" s="121">
        <f t="shared" si="28"/>
        <v>0.12433557720381427</v>
      </c>
      <c r="H95" s="121">
        <f t="shared" si="29"/>
        <v>1.2153936774626856E-2</v>
      </c>
      <c r="I95" s="122">
        <f t="shared" si="30"/>
        <v>0.13648951397844114</v>
      </c>
    </row>
    <row r="96" spans="2:9">
      <c r="B96" s="91">
        <f t="shared" si="31"/>
        <v>82</v>
      </c>
      <c r="C96" s="92">
        <f t="shared" si="32"/>
        <v>44642</v>
      </c>
      <c r="D96" s="119" t="str">
        <f t="shared" si="26"/>
        <v>구간1</v>
      </c>
      <c r="E96" s="91">
        <f t="shared" si="27"/>
        <v>91</v>
      </c>
      <c r="F96" s="120">
        <f>COUNTIF($D$15:D96,D96)</f>
        <v>82</v>
      </c>
      <c r="G96" s="121">
        <f t="shared" si="28"/>
        <v>0.12433557720381427</v>
      </c>
      <c r="H96" s="121">
        <f t="shared" si="29"/>
        <v>1.2303985376782744E-2</v>
      </c>
      <c r="I96" s="122">
        <f t="shared" si="30"/>
        <v>0.13663956258059701</v>
      </c>
    </row>
    <row r="97" spans="2:9">
      <c r="B97" s="91">
        <f t="shared" si="31"/>
        <v>83</v>
      </c>
      <c r="C97" s="92">
        <f t="shared" si="32"/>
        <v>44643</v>
      </c>
      <c r="D97" s="119" t="str">
        <f t="shared" si="26"/>
        <v>구간1</v>
      </c>
      <c r="E97" s="91">
        <f t="shared" si="27"/>
        <v>91</v>
      </c>
      <c r="F97" s="120">
        <f>COUNTIF($D$15:D97,D97)</f>
        <v>83</v>
      </c>
      <c r="G97" s="121">
        <f t="shared" si="28"/>
        <v>0.12433557720381427</v>
      </c>
      <c r="H97" s="121">
        <f t="shared" si="29"/>
        <v>1.2454033978938631E-2</v>
      </c>
      <c r="I97" s="122">
        <f t="shared" si="30"/>
        <v>0.1367896111827529</v>
      </c>
    </row>
    <row r="98" spans="2:9">
      <c r="B98" s="91">
        <f t="shared" si="31"/>
        <v>84</v>
      </c>
      <c r="C98" s="92">
        <f t="shared" si="32"/>
        <v>44644</v>
      </c>
      <c r="D98" s="119" t="str">
        <f t="shared" si="26"/>
        <v>구간1</v>
      </c>
      <c r="E98" s="91">
        <f t="shared" si="27"/>
        <v>91</v>
      </c>
      <c r="F98" s="120">
        <f>COUNTIF($D$15:D98,D98)</f>
        <v>84</v>
      </c>
      <c r="G98" s="121">
        <f t="shared" si="28"/>
        <v>0.12433557720381427</v>
      </c>
      <c r="H98" s="121">
        <f t="shared" si="29"/>
        <v>1.2604082581094519E-2</v>
      </c>
      <c r="I98" s="122">
        <f t="shared" si="30"/>
        <v>0.1369396597849088</v>
      </c>
    </row>
    <row r="99" spans="2:9">
      <c r="B99" s="91">
        <f t="shared" si="31"/>
        <v>85</v>
      </c>
      <c r="C99" s="92">
        <f t="shared" si="32"/>
        <v>44645</v>
      </c>
      <c r="D99" s="119" t="str">
        <f t="shared" si="26"/>
        <v>구간1</v>
      </c>
      <c r="E99" s="91">
        <f t="shared" si="27"/>
        <v>91</v>
      </c>
      <c r="F99" s="120">
        <f>COUNTIF($D$15:D99,D99)</f>
        <v>85</v>
      </c>
      <c r="G99" s="121">
        <f t="shared" si="28"/>
        <v>0.12433557720381427</v>
      </c>
      <c r="H99" s="121">
        <f t="shared" si="29"/>
        <v>1.2754131183250405E-2</v>
      </c>
      <c r="I99" s="122">
        <f t="shared" si="30"/>
        <v>0.13708970838706469</v>
      </c>
    </row>
    <row r="100" spans="2:9">
      <c r="B100" s="91">
        <f t="shared" si="31"/>
        <v>86</v>
      </c>
      <c r="C100" s="92">
        <f t="shared" si="32"/>
        <v>44646</v>
      </c>
      <c r="D100" s="119" t="str">
        <f t="shared" si="26"/>
        <v>구간1</v>
      </c>
      <c r="E100" s="91">
        <f t="shared" si="27"/>
        <v>91</v>
      </c>
      <c r="F100" s="120">
        <f>COUNTIF($D$15:D100,D100)</f>
        <v>86</v>
      </c>
      <c r="G100" s="121">
        <f t="shared" si="28"/>
        <v>0.12433557720381427</v>
      </c>
      <c r="H100" s="121">
        <f t="shared" si="29"/>
        <v>1.2904179785406292E-2</v>
      </c>
      <c r="I100" s="122">
        <f t="shared" si="30"/>
        <v>0.13723975698922056</v>
      </c>
    </row>
    <row r="101" spans="2:9">
      <c r="B101" s="91">
        <f t="shared" si="31"/>
        <v>87</v>
      </c>
      <c r="C101" s="92">
        <f t="shared" si="32"/>
        <v>44647</v>
      </c>
      <c r="D101" s="119" t="str">
        <f t="shared" si="26"/>
        <v>구간1</v>
      </c>
      <c r="E101" s="91">
        <f t="shared" si="27"/>
        <v>91</v>
      </c>
      <c r="F101" s="120">
        <f>COUNTIF($D$15:D101,D101)</f>
        <v>87</v>
      </c>
      <c r="G101" s="121">
        <f t="shared" si="28"/>
        <v>0.12433557720381427</v>
      </c>
      <c r="H101" s="121">
        <f t="shared" si="29"/>
        <v>1.305422838756218E-2</v>
      </c>
      <c r="I101" s="122">
        <f t="shared" si="30"/>
        <v>0.13738980559137645</v>
      </c>
    </row>
    <row r="102" spans="2:9">
      <c r="B102" s="91">
        <f t="shared" si="31"/>
        <v>88</v>
      </c>
      <c r="C102" s="92">
        <f t="shared" si="32"/>
        <v>44648</v>
      </c>
      <c r="D102" s="119" t="str">
        <f t="shared" si="26"/>
        <v>구간1</v>
      </c>
      <c r="E102" s="91">
        <f t="shared" si="27"/>
        <v>91</v>
      </c>
      <c r="F102" s="120">
        <f>COUNTIF($D$15:D102,D102)</f>
        <v>88</v>
      </c>
      <c r="G102" s="121">
        <f t="shared" si="28"/>
        <v>0.12433557720381427</v>
      </c>
      <c r="H102" s="121">
        <f t="shared" si="29"/>
        <v>1.3204276989718067E-2</v>
      </c>
      <c r="I102" s="122">
        <f t="shared" si="30"/>
        <v>0.13753985419353235</v>
      </c>
    </row>
    <row r="103" spans="2:9">
      <c r="B103" s="91">
        <f t="shared" si="31"/>
        <v>89</v>
      </c>
      <c r="C103" s="92">
        <f t="shared" si="32"/>
        <v>44649</v>
      </c>
      <c r="D103" s="119" t="str">
        <f t="shared" si="26"/>
        <v>구간1</v>
      </c>
      <c r="E103" s="91">
        <f t="shared" si="27"/>
        <v>91</v>
      </c>
      <c r="F103" s="120">
        <f>COUNTIF($D$15:D103,D103)</f>
        <v>89</v>
      </c>
      <c r="G103" s="121">
        <f t="shared" si="28"/>
        <v>0.12433557720381427</v>
      </c>
      <c r="H103" s="121">
        <f t="shared" si="29"/>
        <v>1.3354325591873955E-2</v>
      </c>
      <c r="I103" s="122">
        <f t="shared" si="30"/>
        <v>0.13768990279568824</v>
      </c>
    </row>
    <row r="104" spans="2:9">
      <c r="B104" s="91">
        <f t="shared" si="31"/>
        <v>90</v>
      </c>
      <c r="C104" s="92">
        <f t="shared" si="32"/>
        <v>44650</v>
      </c>
      <c r="D104" s="119" t="str">
        <f t="shared" si="26"/>
        <v>구간1</v>
      </c>
      <c r="E104" s="91">
        <f t="shared" si="27"/>
        <v>91</v>
      </c>
      <c r="F104" s="120">
        <f>COUNTIF($D$15:D104,D104)</f>
        <v>90</v>
      </c>
      <c r="G104" s="121">
        <f t="shared" si="28"/>
        <v>0.12433557720381427</v>
      </c>
      <c r="H104" s="121">
        <f t="shared" si="29"/>
        <v>1.350437419402984E-2</v>
      </c>
      <c r="I104" s="122">
        <f t="shared" si="30"/>
        <v>0.13783995139784411</v>
      </c>
    </row>
    <row r="105" spans="2:9">
      <c r="B105" s="91">
        <f t="shared" si="31"/>
        <v>91</v>
      </c>
      <c r="C105" s="92">
        <f t="shared" si="32"/>
        <v>44651</v>
      </c>
      <c r="D105" s="119" t="str">
        <f t="shared" si="26"/>
        <v>구간1</v>
      </c>
      <c r="E105" s="91">
        <f t="shared" si="27"/>
        <v>91</v>
      </c>
      <c r="F105" s="120">
        <f>COUNTIF($D$15:D105,D105)</f>
        <v>91</v>
      </c>
      <c r="G105" s="121">
        <f t="shared" si="28"/>
        <v>0.12433557720381427</v>
      </c>
      <c r="H105" s="121">
        <f t="shared" si="29"/>
        <v>1.3654422796185728E-2</v>
      </c>
      <c r="I105" s="122">
        <f t="shared" si="30"/>
        <v>0.13799</v>
      </c>
    </row>
    <row r="106" spans="2:9">
      <c r="B106" s="91">
        <f t="shared" si="31"/>
        <v>92</v>
      </c>
      <c r="C106" s="92">
        <f t="shared" si="32"/>
        <v>44652</v>
      </c>
      <c r="D106" s="119" t="str">
        <f t="shared" si="26"/>
        <v>구간2</v>
      </c>
      <c r="E106" s="91">
        <f t="shared" si="27"/>
        <v>91</v>
      </c>
      <c r="F106" s="120">
        <f>COUNTIF($D$15:D106,D106)</f>
        <v>1</v>
      </c>
      <c r="G106" s="121">
        <f t="shared" si="28"/>
        <v>0.13799</v>
      </c>
      <c r="H106" s="121">
        <f t="shared" si="29"/>
        <v>1.5004860215588712E-4</v>
      </c>
      <c r="I106" s="122">
        <f t="shared" si="30"/>
        <v>0.1381400486021559</v>
      </c>
    </row>
    <row r="107" spans="2:9">
      <c r="B107" s="91">
        <f t="shared" si="31"/>
        <v>93</v>
      </c>
      <c r="C107" s="92">
        <f t="shared" si="32"/>
        <v>44653</v>
      </c>
      <c r="D107" s="119" t="str">
        <f t="shared" si="26"/>
        <v>구간2</v>
      </c>
      <c r="E107" s="91">
        <f t="shared" si="27"/>
        <v>91</v>
      </c>
      <c r="F107" s="120">
        <f>COUNTIF($D$15:D107,D107)</f>
        <v>2</v>
      </c>
      <c r="G107" s="121">
        <f t="shared" si="28"/>
        <v>0.13799</v>
      </c>
      <c r="H107" s="121">
        <f t="shared" si="29"/>
        <v>3.0009720431177424E-4</v>
      </c>
      <c r="I107" s="122">
        <f t="shared" si="30"/>
        <v>0.13829009720431176</v>
      </c>
    </row>
    <row r="108" spans="2:9">
      <c r="B108" s="91">
        <f t="shared" si="31"/>
        <v>94</v>
      </c>
      <c r="C108" s="92">
        <f t="shared" si="32"/>
        <v>44654</v>
      </c>
      <c r="D108" s="119" t="str">
        <f t="shared" si="26"/>
        <v>구간2</v>
      </c>
      <c r="E108" s="91">
        <f t="shared" si="27"/>
        <v>91</v>
      </c>
      <c r="F108" s="120">
        <f>COUNTIF($D$15:D108,D108)</f>
        <v>3</v>
      </c>
      <c r="G108" s="121">
        <f t="shared" si="28"/>
        <v>0.13799</v>
      </c>
      <c r="H108" s="121">
        <f t="shared" si="29"/>
        <v>4.5014580646766136E-4</v>
      </c>
      <c r="I108" s="122">
        <f t="shared" si="30"/>
        <v>0.13844014580646766</v>
      </c>
    </row>
    <row r="109" spans="2:9">
      <c r="B109" s="91">
        <f t="shared" si="31"/>
        <v>95</v>
      </c>
      <c r="C109" s="92">
        <f t="shared" si="32"/>
        <v>44655</v>
      </c>
      <c r="D109" s="119" t="str">
        <f t="shared" si="26"/>
        <v>구간2</v>
      </c>
      <c r="E109" s="91">
        <f t="shared" si="27"/>
        <v>91</v>
      </c>
      <c r="F109" s="120">
        <f>COUNTIF($D$15:D109,D109)</f>
        <v>4</v>
      </c>
      <c r="G109" s="121">
        <f t="shared" si="28"/>
        <v>0.13799</v>
      </c>
      <c r="H109" s="121">
        <f t="shared" si="29"/>
        <v>6.0019440862354848E-4</v>
      </c>
      <c r="I109" s="122">
        <f t="shared" si="30"/>
        <v>0.13859019440862355</v>
      </c>
    </row>
    <row r="110" spans="2:9">
      <c r="B110" s="91">
        <f t="shared" si="31"/>
        <v>96</v>
      </c>
      <c r="C110" s="92">
        <f t="shared" si="32"/>
        <v>44656</v>
      </c>
      <c r="D110" s="119" t="str">
        <f t="shared" si="26"/>
        <v>구간2</v>
      </c>
      <c r="E110" s="91">
        <f t="shared" si="27"/>
        <v>91</v>
      </c>
      <c r="F110" s="120">
        <f>COUNTIF($D$15:D110,D110)</f>
        <v>5</v>
      </c>
      <c r="G110" s="121">
        <f t="shared" si="28"/>
        <v>0.13799</v>
      </c>
      <c r="H110" s="121">
        <f t="shared" si="29"/>
        <v>7.5024301077943555E-4</v>
      </c>
      <c r="I110" s="122">
        <f t="shared" si="30"/>
        <v>0.13874024301077945</v>
      </c>
    </row>
    <row r="111" spans="2:9">
      <c r="B111" s="91">
        <f t="shared" si="31"/>
        <v>97</v>
      </c>
      <c r="C111" s="92">
        <f t="shared" si="32"/>
        <v>44657</v>
      </c>
      <c r="D111" s="119" t="str">
        <f t="shared" si="26"/>
        <v>구간2</v>
      </c>
      <c r="E111" s="91">
        <f t="shared" si="27"/>
        <v>91</v>
      </c>
      <c r="F111" s="120">
        <f>COUNTIF($D$15:D111,D111)</f>
        <v>6</v>
      </c>
      <c r="G111" s="121">
        <f t="shared" si="28"/>
        <v>0.13799</v>
      </c>
      <c r="H111" s="121">
        <f t="shared" si="29"/>
        <v>9.0029161293532273E-4</v>
      </c>
      <c r="I111" s="122">
        <f t="shared" si="30"/>
        <v>0.13889029161293531</v>
      </c>
    </row>
    <row r="112" spans="2:9">
      <c r="B112" s="91">
        <f t="shared" si="31"/>
        <v>98</v>
      </c>
      <c r="C112" s="92">
        <f t="shared" si="32"/>
        <v>44658</v>
      </c>
      <c r="D112" s="119" t="str">
        <f t="shared" si="26"/>
        <v>구간2</v>
      </c>
      <c r="E112" s="91">
        <f t="shared" si="27"/>
        <v>91</v>
      </c>
      <c r="F112" s="120">
        <f>COUNTIF($D$15:D112,D112)</f>
        <v>7</v>
      </c>
      <c r="G112" s="121">
        <f t="shared" si="28"/>
        <v>0.13799</v>
      </c>
      <c r="H112" s="121">
        <f t="shared" si="29"/>
        <v>1.0503402150912099E-3</v>
      </c>
      <c r="I112" s="122">
        <f t="shared" si="30"/>
        <v>0.13904034021509121</v>
      </c>
    </row>
    <row r="113" spans="2:9">
      <c r="B113" s="91">
        <f t="shared" si="31"/>
        <v>99</v>
      </c>
      <c r="C113" s="92">
        <f t="shared" si="32"/>
        <v>44659</v>
      </c>
      <c r="D113" s="119" t="str">
        <f t="shared" si="26"/>
        <v>구간2</v>
      </c>
      <c r="E113" s="91">
        <f t="shared" si="27"/>
        <v>91</v>
      </c>
      <c r="F113" s="120">
        <f>COUNTIF($D$15:D113,D113)</f>
        <v>8</v>
      </c>
      <c r="G113" s="121">
        <f t="shared" si="28"/>
        <v>0.13799</v>
      </c>
      <c r="H113" s="121">
        <f t="shared" si="29"/>
        <v>1.200388817247097E-3</v>
      </c>
      <c r="I113" s="122">
        <f t="shared" si="30"/>
        <v>0.1391903888172471</v>
      </c>
    </row>
    <row r="114" spans="2:9">
      <c r="B114" s="91">
        <f t="shared" si="31"/>
        <v>100</v>
      </c>
      <c r="C114" s="92">
        <f t="shared" si="32"/>
        <v>44660</v>
      </c>
      <c r="D114" s="119" t="str">
        <f t="shared" si="26"/>
        <v>구간2</v>
      </c>
      <c r="E114" s="91">
        <f t="shared" si="27"/>
        <v>91</v>
      </c>
      <c r="F114" s="120">
        <f>COUNTIF($D$15:D114,D114)</f>
        <v>9</v>
      </c>
      <c r="G114" s="121">
        <f t="shared" si="28"/>
        <v>0.13799</v>
      </c>
      <c r="H114" s="121">
        <f t="shared" si="29"/>
        <v>1.350437419402984E-3</v>
      </c>
      <c r="I114" s="122">
        <f t="shared" si="30"/>
        <v>0.139340437419403</v>
      </c>
    </row>
    <row r="115" spans="2:9">
      <c r="B115" s="91">
        <f t="shared" si="31"/>
        <v>101</v>
      </c>
      <c r="C115" s="92">
        <f t="shared" si="32"/>
        <v>44661</v>
      </c>
      <c r="D115" s="119" t="str">
        <f t="shared" si="26"/>
        <v>구간2</v>
      </c>
      <c r="E115" s="91">
        <f t="shared" si="27"/>
        <v>91</v>
      </c>
      <c r="F115" s="120">
        <f>COUNTIF($D$15:D115,D115)</f>
        <v>10</v>
      </c>
      <c r="G115" s="121">
        <f t="shared" si="28"/>
        <v>0.13799</v>
      </c>
      <c r="H115" s="121">
        <f t="shared" si="29"/>
        <v>1.5004860215588711E-3</v>
      </c>
      <c r="I115" s="122">
        <f t="shared" si="30"/>
        <v>0.13949048602155886</v>
      </c>
    </row>
    <row r="116" spans="2:9">
      <c r="B116" s="91">
        <f t="shared" si="31"/>
        <v>102</v>
      </c>
      <c r="C116" s="92">
        <f t="shared" si="32"/>
        <v>44662</v>
      </c>
      <c r="D116" s="119" t="str">
        <f t="shared" si="26"/>
        <v>구간2</v>
      </c>
      <c r="E116" s="91">
        <f t="shared" si="27"/>
        <v>91</v>
      </c>
      <c r="F116" s="120">
        <f>COUNTIF($D$15:D116,D116)</f>
        <v>11</v>
      </c>
      <c r="G116" s="121">
        <f t="shared" si="28"/>
        <v>0.13799</v>
      </c>
      <c r="H116" s="121">
        <f t="shared" si="29"/>
        <v>1.6505346237147584E-3</v>
      </c>
      <c r="I116" s="122">
        <f t="shared" si="30"/>
        <v>0.13964053462371476</v>
      </c>
    </row>
    <row r="117" spans="2:9">
      <c r="B117" s="91">
        <f t="shared" si="31"/>
        <v>103</v>
      </c>
      <c r="C117" s="92">
        <f t="shared" si="32"/>
        <v>44663</v>
      </c>
      <c r="D117" s="119" t="str">
        <f t="shared" si="26"/>
        <v>구간2</v>
      </c>
      <c r="E117" s="91">
        <f t="shared" si="27"/>
        <v>91</v>
      </c>
      <c r="F117" s="120">
        <f>COUNTIF($D$15:D117,D117)</f>
        <v>12</v>
      </c>
      <c r="G117" s="121">
        <f t="shared" si="28"/>
        <v>0.13799</v>
      </c>
      <c r="H117" s="121">
        <f t="shared" si="29"/>
        <v>1.8005832258706455E-3</v>
      </c>
      <c r="I117" s="122">
        <f t="shared" si="30"/>
        <v>0.13979058322587065</v>
      </c>
    </row>
    <row r="118" spans="2:9">
      <c r="B118" s="91">
        <f t="shared" si="31"/>
        <v>104</v>
      </c>
      <c r="C118" s="92">
        <f t="shared" si="32"/>
        <v>44664</v>
      </c>
      <c r="D118" s="119" t="str">
        <f t="shared" si="26"/>
        <v>구간2</v>
      </c>
      <c r="E118" s="91">
        <f t="shared" si="27"/>
        <v>91</v>
      </c>
      <c r="F118" s="120">
        <f>COUNTIF($D$15:D118,D118)</f>
        <v>13</v>
      </c>
      <c r="G118" s="121">
        <f t="shared" si="28"/>
        <v>0.13799</v>
      </c>
      <c r="H118" s="121">
        <f t="shared" si="29"/>
        <v>1.9506318280265325E-3</v>
      </c>
      <c r="I118" s="122">
        <f t="shared" si="30"/>
        <v>0.13994063182802655</v>
      </c>
    </row>
    <row r="119" spans="2:9">
      <c r="B119" s="91">
        <f t="shared" si="31"/>
        <v>105</v>
      </c>
      <c r="C119" s="92">
        <f t="shared" si="32"/>
        <v>44665</v>
      </c>
      <c r="D119" s="119" t="str">
        <f t="shared" si="26"/>
        <v>구간2</v>
      </c>
      <c r="E119" s="91">
        <f t="shared" si="27"/>
        <v>91</v>
      </c>
      <c r="F119" s="120">
        <f>COUNTIF($D$15:D119,D119)</f>
        <v>14</v>
      </c>
      <c r="G119" s="121">
        <f t="shared" si="28"/>
        <v>0.13799</v>
      </c>
      <c r="H119" s="121">
        <f t="shared" si="29"/>
        <v>2.1006804301824198E-3</v>
      </c>
      <c r="I119" s="122">
        <f t="shared" si="30"/>
        <v>0.14009068043018241</v>
      </c>
    </row>
    <row r="120" spans="2:9">
      <c r="B120" s="91">
        <f t="shared" si="31"/>
        <v>106</v>
      </c>
      <c r="C120" s="92">
        <f t="shared" si="32"/>
        <v>44666</v>
      </c>
      <c r="D120" s="119" t="str">
        <f t="shared" si="26"/>
        <v>구간2</v>
      </c>
      <c r="E120" s="91">
        <f t="shared" si="27"/>
        <v>91</v>
      </c>
      <c r="F120" s="120">
        <f>COUNTIF($D$15:D120,D120)</f>
        <v>15</v>
      </c>
      <c r="G120" s="121">
        <f t="shared" si="28"/>
        <v>0.13799</v>
      </c>
      <c r="H120" s="121">
        <f t="shared" si="29"/>
        <v>2.2507290323383069E-3</v>
      </c>
      <c r="I120" s="122">
        <f t="shared" si="30"/>
        <v>0.14024072903233831</v>
      </c>
    </row>
    <row r="121" spans="2:9">
      <c r="B121" s="91">
        <f t="shared" si="31"/>
        <v>107</v>
      </c>
      <c r="C121" s="92">
        <f t="shared" si="32"/>
        <v>44667</v>
      </c>
      <c r="D121" s="119" t="str">
        <f t="shared" si="26"/>
        <v>구간2</v>
      </c>
      <c r="E121" s="91">
        <f t="shared" si="27"/>
        <v>91</v>
      </c>
      <c r="F121" s="120">
        <f>COUNTIF($D$15:D121,D121)</f>
        <v>16</v>
      </c>
      <c r="G121" s="121">
        <f t="shared" si="28"/>
        <v>0.13799</v>
      </c>
      <c r="H121" s="121">
        <f t="shared" si="29"/>
        <v>2.4007776344941939E-3</v>
      </c>
      <c r="I121" s="122">
        <f t="shared" si="30"/>
        <v>0.1403907776344942</v>
      </c>
    </row>
    <row r="122" spans="2:9">
      <c r="B122" s="91">
        <f t="shared" si="31"/>
        <v>108</v>
      </c>
      <c r="C122" s="92">
        <f t="shared" si="32"/>
        <v>44668</v>
      </c>
      <c r="D122" s="119" t="str">
        <f t="shared" si="26"/>
        <v>구간2</v>
      </c>
      <c r="E122" s="91">
        <f t="shared" si="27"/>
        <v>91</v>
      </c>
      <c r="F122" s="120">
        <f>COUNTIF($D$15:D122,D122)</f>
        <v>17</v>
      </c>
      <c r="G122" s="121">
        <f t="shared" si="28"/>
        <v>0.13799</v>
      </c>
      <c r="H122" s="121">
        <f t="shared" si="29"/>
        <v>2.550826236650081E-3</v>
      </c>
      <c r="I122" s="122">
        <f t="shared" si="30"/>
        <v>0.1405408262366501</v>
      </c>
    </row>
    <row r="123" spans="2:9">
      <c r="B123" s="91">
        <f t="shared" si="31"/>
        <v>109</v>
      </c>
      <c r="C123" s="92">
        <f t="shared" si="32"/>
        <v>44669</v>
      </c>
      <c r="D123" s="119" t="str">
        <f t="shared" si="26"/>
        <v>구간2</v>
      </c>
      <c r="E123" s="91">
        <f t="shared" si="27"/>
        <v>91</v>
      </c>
      <c r="F123" s="120">
        <f>COUNTIF($D$15:D123,D123)</f>
        <v>18</v>
      </c>
      <c r="G123" s="121">
        <f t="shared" si="28"/>
        <v>0.13799</v>
      </c>
      <c r="H123" s="121">
        <f t="shared" si="29"/>
        <v>2.7008748388059681E-3</v>
      </c>
      <c r="I123" s="122">
        <f t="shared" si="30"/>
        <v>0.14069087483880596</v>
      </c>
    </row>
    <row r="124" spans="2:9">
      <c r="B124" s="91">
        <f t="shared" si="31"/>
        <v>110</v>
      </c>
      <c r="C124" s="92">
        <f t="shared" si="32"/>
        <v>44670</v>
      </c>
      <c r="D124" s="119" t="str">
        <f t="shared" si="26"/>
        <v>구간2</v>
      </c>
      <c r="E124" s="91">
        <f t="shared" si="27"/>
        <v>91</v>
      </c>
      <c r="F124" s="120">
        <f>COUNTIF($D$15:D124,D124)</f>
        <v>19</v>
      </c>
      <c r="G124" s="121">
        <f t="shared" si="28"/>
        <v>0.13799</v>
      </c>
      <c r="H124" s="121">
        <f t="shared" si="29"/>
        <v>2.8509234409618551E-3</v>
      </c>
      <c r="I124" s="122">
        <f t="shared" si="30"/>
        <v>0.14084092344096186</v>
      </c>
    </row>
    <row r="125" spans="2:9">
      <c r="B125" s="91">
        <f t="shared" si="31"/>
        <v>111</v>
      </c>
      <c r="C125" s="92">
        <f t="shared" si="32"/>
        <v>44671</v>
      </c>
      <c r="D125" s="119" t="str">
        <f t="shared" si="26"/>
        <v>구간2</v>
      </c>
      <c r="E125" s="91">
        <f t="shared" si="27"/>
        <v>91</v>
      </c>
      <c r="F125" s="120">
        <f>COUNTIF($D$15:D125,D125)</f>
        <v>20</v>
      </c>
      <c r="G125" s="121">
        <f t="shared" si="28"/>
        <v>0.13799</v>
      </c>
      <c r="H125" s="121">
        <f t="shared" si="29"/>
        <v>3.0009720431177422E-3</v>
      </c>
      <c r="I125" s="122">
        <f t="shared" si="30"/>
        <v>0.14099097204311775</v>
      </c>
    </row>
    <row r="126" spans="2:9">
      <c r="B126" s="91">
        <f t="shared" si="31"/>
        <v>112</v>
      </c>
      <c r="C126" s="92">
        <f t="shared" si="32"/>
        <v>44672</v>
      </c>
      <c r="D126" s="119" t="str">
        <f t="shared" si="26"/>
        <v>구간2</v>
      </c>
      <c r="E126" s="91">
        <f t="shared" si="27"/>
        <v>91</v>
      </c>
      <c r="F126" s="120">
        <f>COUNTIF($D$15:D126,D126)</f>
        <v>21</v>
      </c>
      <c r="G126" s="121">
        <f t="shared" si="28"/>
        <v>0.13799</v>
      </c>
      <c r="H126" s="121">
        <f t="shared" si="29"/>
        <v>3.1510206452736297E-3</v>
      </c>
      <c r="I126" s="122">
        <f t="shared" si="30"/>
        <v>0.14114102064527362</v>
      </c>
    </row>
    <row r="127" spans="2:9">
      <c r="B127" s="91">
        <f t="shared" si="31"/>
        <v>113</v>
      </c>
      <c r="C127" s="92">
        <f t="shared" si="32"/>
        <v>44673</v>
      </c>
      <c r="D127" s="119" t="str">
        <f t="shared" si="26"/>
        <v>구간2</v>
      </c>
      <c r="E127" s="91">
        <f t="shared" si="27"/>
        <v>91</v>
      </c>
      <c r="F127" s="120">
        <f>COUNTIF($D$15:D127,D127)</f>
        <v>22</v>
      </c>
      <c r="G127" s="121">
        <f t="shared" si="28"/>
        <v>0.13799</v>
      </c>
      <c r="H127" s="121">
        <f t="shared" si="29"/>
        <v>3.3010692474295168E-3</v>
      </c>
      <c r="I127" s="122">
        <f t="shared" si="30"/>
        <v>0.14129106924742951</v>
      </c>
    </row>
    <row r="128" spans="2:9">
      <c r="B128" s="91">
        <f t="shared" si="31"/>
        <v>114</v>
      </c>
      <c r="C128" s="92">
        <f t="shared" si="32"/>
        <v>44674</v>
      </c>
      <c r="D128" s="119" t="str">
        <f t="shared" si="26"/>
        <v>구간2</v>
      </c>
      <c r="E128" s="91">
        <f t="shared" si="27"/>
        <v>91</v>
      </c>
      <c r="F128" s="120">
        <f>COUNTIF($D$15:D128,D128)</f>
        <v>23</v>
      </c>
      <c r="G128" s="121">
        <f t="shared" si="28"/>
        <v>0.13799</v>
      </c>
      <c r="H128" s="121">
        <f t="shared" si="29"/>
        <v>3.4511178495854038E-3</v>
      </c>
      <c r="I128" s="122">
        <f t="shared" si="30"/>
        <v>0.14144111784958541</v>
      </c>
    </row>
    <row r="129" spans="2:9">
      <c r="B129" s="91">
        <f t="shared" si="31"/>
        <v>115</v>
      </c>
      <c r="C129" s="92">
        <f t="shared" si="32"/>
        <v>44675</v>
      </c>
      <c r="D129" s="119" t="str">
        <f t="shared" si="26"/>
        <v>구간2</v>
      </c>
      <c r="E129" s="91">
        <f t="shared" si="27"/>
        <v>91</v>
      </c>
      <c r="F129" s="120">
        <f>COUNTIF($D$15:D129,D129)</f>
        <v>24</v>
      </c>
      <c r="G129" s="121">
        <f t="shared" si="28"/>
        <v>0.13799</v>
      </c>
      <c r="H129" s="121">
        <f t="shared" si="29"/>
        <v>3.6011664517412909E-3</v>
      </c>
      <c r="I129" s="122">
        <f t="shared" si="30"/>
        <v>0.1415911664517413</v>
      </c>
    </row>
    <row r="130" spans="2:9">
      <c r="B130" s="91">
        <f t="shared" si="31"/>
        <v>116</v>
      </c>
      <c r="C130" s="92">
        <f t="shared" si="32"/>
        <v>44676</v>
      </c>
      <c r="D130" s="119" t="str">
        <f t="shared" si="26"/>
        <v>구간2</v>
      </c>
      <c r="E130" s="91">
        <f t="shared" si="27"/>
        <v>91</v>
      </c>
      <c r="F130" s="120">
        <f>COUNTIF($D$15:D130,D130)</f>
        <v>25</v>
      </c>
      <c r="G130" s="121">
        <f t="shared" si="28"/>
        <v>0.13799</v>
      </c>
      <c r="H130" s="121">
        <f t="shared" si="29"/>
        <v>3.751215053897178E-3</v>
      </c>
      <c r="I130" s="122">
        <f t="shared" si="30"/>
        <v>0.14174121505389717</v>
      </c>
    </row>
    <row r="131" spans="2:9">
      <c r="B131" s="91">
        <f t="shared" si="31"/>
        <v>117</v>
      </c>
      <c r="C131" s="92">
        <f t="shared" si="32"/>
        <v>44677</v>
      </c>
      <c r="D131" s="119" t="str">
        <f t="shared" si="26"/>
        <v>구간2</v>
      </c>
      <c r="E131" s="91">
        <f t="shared" si="27"/>
        <v>91</v>
      </c>
      <c r="F131" s="120">
        <f>COUNTIF($D$15:D131,D131)</f>
        <v>26</v>
      </c>
      <c r="G131" s="121">
        <f t="shared" si="28"/>
        <v>0.13799</v>
      </c>
      <c r="H131" s="121">
        <f t="shared" si="29"/>
        <v>3.901263656053065E-3</v>
      </c>
      <c r="I131" s="122">
        <f t="shared" si="30"/>
        <v>0.14189126365605306</v>
      </c>
    </row>
    <row r="132" spans="2:9">
      <c r="B132" s="91">
        <f t="shared" si="31"/>
        <v>118</v>
      </c>
      <c r="C132" s="92">
        <f t="shared" si="32"/>
        <v>44678</v>
      </c>
      <c r="D132" s="119" t="str">
        <f t="shared" si="26"/>
        <v>구간2</v>
      </c>
      <c r="E132" s="91">
        <f t="shared" si="27"/>
        <v>91</v>
      </c>
      <c r="F132" s="120">
        <f>COUNTIF($D$15:D132,D132)</f>
        <v>27</v>
      </c>
      <c r="G132" s="121">
        <f t="shared" si="28"/>
        <v>0.13799</v>
      </c>
      <c r="H132" s="121">
        <f t="shared" si="29"/>
        <v>4.0513122582089521E-3</v>
      </c>
      <c r="I132" s="122">
        <f t="shared" si="30"/>
        <v>0.14204131225820896</v>
      </c>
    </row>
    <row r="133" spans="2:9">
      <c r="B133" s="91">
        <f t="shared" si="31"/>
        <v>119</v>
      </c>
      <c r="C133" s="92">
        <f t="shared" si="32"/>
        <v>44679</v>
      </c>
      <c r="D133" s="119" t="str">
        <f t="shared" si="26"/>
        <v>구간2</v>
      </c>
      <c r="E133" s="91">
        <f t="shared" si="27"/>
        <v>91</v>
      </c>
      <c r="F133" s="120">
        <f>COUNTIF($D$15:D133,D133)</f>
        <v>28</v>
      </c>
      <c r="G133" s="121">
        <f t="shared" si="28"/>
        <v>0.13799</v>
      </c>
      <c r="H133" s="121">
        <f t="shared" si="29"/>
        <v>4.2013608603648396E-3</v>
      </c>
      <c r="I133" s="122">
        <f t="shared" si="30"/>
        <v>0.14219136086036485</v>
      </c>
    </row>
    <row r="134" spans="2:9">
      <c r="B134" s="91">
        <f t="shared" si="31"/>
        <v>120</v>
      </c>
      <c r="C134" s="92">
        <f t="shared" si="32"/>
        <v>44680</v>
      </c>
      <c r="D134" s="119" t="str">
        <f t="shared" si="26"/>
        <v>구간2</v>
      </c>
      <c r="E134" s="91">
        <f t="shared" si="27"/>
        <v>91</v>
      </c>
      <c r="F134" s="120">
        <f>COUNTIF($D$15:D134,D134)</f>
        <v>29</v>
      </c>
      <c r="G134" s="121">
        <f t="shared" si="28"/>
        <v>0.13799</v>
      </c>
      <c r="H134" s="121">
        <f t="shared" si="29"/>
        <v>4.3514094625207262E-3</v>
      </c>
      <c r="I134" s="122">
        <f t="shared" si="30"/>
        <v>0.14234140946252072</v>
      </c>
    </row>
    <row r="135" spans="2:9">
      <c r="B135" s="91">
        <f t="shared" si="31"/>
        <v>121</v>
      </c>
      <c r="C135" s="92">
        <f t="shared" si="32"/>
        <v>44681</v>
      </c>
      <c r="D135" s="119" t="str">
        <f t="shared" si="26"/>
        <v>구간2</v>
      </c>
      <c r="E135" s="91">
        <f t="shared" si="27"/>
        <v>91</v>
      </c>
      <c r="F135" s="120">
        <f>COUNTIF($D$15:D135,D135)</f>
        <v>30</v>
      </c>
      <c r="G135" s="121">
        <f t="shared" si="28"/>
        <v>0.13799</v>
      </c>
      <c r="H135" s="121">
        <f t="shared" si="29"/>
        <v>4.5014580646766137E-3</v>
      </c>
      <c r="I135" s="122">
        <f t="shared" si="30"/>
        <v>0.14249145806467661</v>
      </c>
    </row>
    <row r="136" spans="2:9">
      <c r="B136" s="91">
        <f t="shared" si="31"/>
        <v>122</v>
      </c>
      <c r="C136" s="92">
        <f t="shared" si="32"/>
        <v>44682</v>
      </c>
      <c r="D136" s="119" t="str">
        <f t="shared" si="26"/>
        <v>구간2</v>
      </c>
      <c r="E136" s="91">
        <f t="shared" si="27"/>
        <v>91</v>
      </c>
      <c r="F136" s="120">
        <f>COUNTIF($D$15:D136,D136)</f>
        <v>31</v>
      </c>
      <c r="G136" s="121">
        <f t="shared" si="28"/>
        <v>0.13799</v>
      </c>
      <c r="H136" s="121">
        <f t="shared" si="29"/>
        <v>4.6515066668325004E-3</v>
      </c>
      <c r="I136" s="122">
        <f t="shared" si="30"/>
        <v>0.14264150666683251</v>
      </c>
    </row>
    <row r="137" spans="2:9">
      <c r="B137" s="91">
        <f t="shared" si="31"/>
        <v>123</v>
      </c>
      <c r="C137" s="92">
        <f t="shared" si="32"/>
        <v>44683</v>
      </c>
      <c r="D137" s="119" t="str">
        <f t="shared" si="26"/>
        <v>구간2</v>
      </c>
      <c r="E137" s="91">
        <f t="shared" si="27"/>
        <v>91</v>
      </c>
      <c r="F137" s="120">
        <f>COUNTIF($D$15:D137,D137)</f>
        <v>32</v>
      </c>
      <c r="G137" s="121">
        <f t="shared" si="28"/>
        <v>0.13799</v>
      </c>
      <c r="H137" s="121">
        <f t="shared" si="29"/>
        <v>4.8015552689883879E-3</v>
      </c>
      <c r="I137" s="122">
        <f t="shared" si="30"/>
        <v>0.1427915552689884</v>
      </c>
    </row>
    <row r="138" spans="2:9">
      <c r="B138" s="91">
        <f t="shared" si="31"/>
        <v>124</v>
      </c>
      <c r="C138" s="92">
        <f t="shared" si="32"/>
        <v>44684</v>
      </c>
      <c r="D138" s="119" t="str">
        <f t="shared" si="26"/>
        <v>구간2</v>
      </c>
      <c r="E138" s="91">
        <f t="shared" si="27"/>
        <v>91</v>
      </c>
      <c r="F138" s="120">
        <f>COUNTIF($D$15:D138,D138)</f>
        <v>33</v>
      </c>
      <c r="G138" s="121">
        <f t="shared" si="28"/>
        <v>0.13799</v>
      </c>
      <c r="H138" s="121">
        <f t="shared" si="29"/>
        <v>4.9516038711442754E-3</v>
      </c>
      <c r="I138" s="122">
        <f t="shared" si="30"/>
        <v>0.14294160387114427</v>
      </c>
    </row>
    <row r="139" spans="2:9">
      <c r="B139" s="91">
        <f t="shared" si="31"/>
        <v>125</v>
      </c>
      <c r="C139" s="92">
        <f t="shared" si="32"/>
        <v>44685</v>
      </c>
      <c r="D139" s="119" t="str">
        <f t="shared" si="26"/>
        <v>구간2</v>
      </c>
      <c r="E139" s="91">
        <f t="shared" si="27"/>
        <v>91</v>
      </c>
      <c r="F139" s="120">
        <f>COUNTIF($D$15:D139,D139)</f>
        <v>34</v>
      </c>
      <c r="G139" s="121">
        <f t="shared" si="28"/>
        <v>0.13799</v>
      </c>
      <c r="H139" s="121">
        <f t="shared" si="29"/>
        <v>5.101652473300162E-3</v>
      </c>
      <c r="I139" s="122">
        <f t="shared" si="30"/>
        <v>0.14309165247330016</v>
      </c>
    </row>
    <row r="140" spans="2:9">
      <c r="B140" s="91">
        <f t="shared" si="31"/>
        <v>126</v>
      </c>
      <c r="C140" s="92">
        <f t="shared" si="32"/>
        <v>44686</v>
      </c>
      <c r="D140" s="119" t="str">
        <f t="shared" si="26"/>
        <v>구간2</v>
      </c>
      <c r="E140" s="91">
        <f t="shared" si="27"/>
        <v>91</v>
      </c>
      <c r="F140" s="120">
        <f>COUNTIF($D$15:D140,D140)</f>
        <v>35</v>
      </c>
      <c r="G140" s="121">
        <f t="shared" si="28"/>
        <v>0.13799</v>
      </c>
      <c r="H140" s="121">
        <f t="shared" si="29"/>
        <v>5.2517010754560495E-3</v>
      </c>
      <c r="I140" s="122">
        <f t="shared" si="30"/>
        <v>0.14324170107545606</v>
      </c>
    </row>
    <row r="141" spans="2:9">
      <c r="B141" s="91">
        <f t="shared" si="31"/>
        <v>127</v>
      </c>
      <c r="C141" s="92">
        <f t="shared" si="32"/>
        <v>44687</v>
      </c>
      <c r="D141" s="119" t="str">
        <f t="shared" si="26"/>
        <v>구간2</v>
      </c>
      <c r="E141" s="91">
        <f t="shared" si="27"/>
        <v>91</v>
      </c>
      <c r="F141" s="120">
        <f>COUNTIF($D$15:D141,D141)</f>
        <v>36</v>
      </c>
      <c r="G141" s="121">
        <f t="shared" si="28"/>
        <v>0.13799</v>
      </c>
      <c r="H141" s="121">
        <f t="shared" si="29"/>
        <v>5.4017496776119361E-3</v>
      </c>
      <c r="I141" s="122">
        <f t="shared" si="30"/>
        <v>0.14339174967761192</v>
      </c>
    </row>
    <row r="142" spans="2:9">
      <c r="B142" s="91">
        <f t="shared" si="31"/>
        <v>128</v>
      </c>
      <c r="C142" s="92">
        <f t="shared" si="32"/>
        <v>44688</v>
      </c>
      <c r="D142" s="119" t="str">
        <f t="shared" si="26"/>
        <v>구간2</v>
      </c>
      <c r="E142" s="91">
        <f t="shared" si="27"/>
        <v>91</v>
      </c>
      <c r="F142" s="120">
        <f>COUNTIF($D$15:D142,D142)</f>
        <v>37</v>
      </c>
      <c r="G142" s="121">
        <f t="shared" si="28"/>
        <v>0.13799</v>
      </c>
      <c r="H142" s="121">
        <f t="shared" si="29"/>
        <v>5.5517982797678236E-3</v>
      </c>
      <c r="I142" s="122">
        <f t="shared" si="30"/>
        <v>0.14354179827976782</v>
      </c>
    </row>
    <row r="143" spans="2:9">
      <c r="B143" s="91">
        <f t="shared" si="31"/>
        <v>129</v>
      </c>
      <c r="C143" s="92">
        <f t="shared" si="32"/>
        <v>44689</v>
      </c>
      <c r="D143" s="119" t="str">
        <f t="shared" ref="D143:D206" si="33">IF(IFERROR(HLOOKUP(C143,$E$5:$BL$6,2,FALSE),"")="",D144,HLOOKUP(C143,$E$5:$BL$7,2,FALSE))</f>
        <v>구간2</v>
      </c>
      <c r="E143" s="91">
        <f t="shared" ref="E143:E206" si="34">COUNTIF($D$15:$D$49928,D143)</f>
        <v>91</v>
      </c>
      <c r="F143" s="120">
        <f>COUNTIF($D$15:D143,D143)</f>
        <v>38</v>
      </c>
      <c r="G143" s="121">
        <f t="shared" ref="G143:G206" si="35">HLOOKUP($D143,$E$6:$BL$11,6,FALSE)</f>
        <v>0.13799</v>
      </c>
      <c r="H143" s="121">
        <f t="shared" ref="H143:H206" si="36">HLOOKUP($D143,$E$6:$BL$11,5,FALSE)*(F143)</f>
        <v>5.7018468819237103E-3</v>
      </c>
      <c r="I143" s="122">
        <f t="shared" ref="I143:I206" si="37">G143+H143</f>
        <v>0.14369184688192371</v>
      </c>
    </row>
    <row r="144" spans="2:9">
      <c r="B144" s="91">
        <f t="shared" ref="B144:B207" si="38">B143+1</f>
        <v>130</v>
      </c>
      <c r="C144" s="92">
        <f t="shared" ref="C144:C207" si="39">C143+1</f>
        <v>44690</v>
      </c>
      <c r="D144" s="119" t="str">
        <f t="shared" si="33"/>
        <v>구간2</v>
      </c>
      <c r="E144" s="91">
        <f t="shared" si="34"/>
        <v>91</v>
      </c>
      <c r="F144" s="120">
        <f>COUNTIF($D$15:D144,D144)</f>
        <v>39</v>
      </c>
      <c r="G144" s="121">
        <f t="shared" si="35"/>
        <v>0.13799</v>
      </c>
      <c r="H144" s="121">
        <f t="shared" si="36"/>
        <v>5.8518954840795978E-3</v>
      </c>
      <c r="I144" s="122">
        <f t="shared" si="37"/>
        <v>0.14384189548407961</v>
      </c>
    </row>
    <row r="145" spans="2:9">
      <c r="B145" s="91">
        <f t="shared" si="38"/>
        <v>131</v>
      </c>
      <c r="C145" s="92">
        <f t="shared" si="39"/>
        <v>44691</v>
      </c>
      <c r="D145" s="119" t="str">
        <f t="shared" si="33"/>
        <v>구간2</v>
      </c>
      <c r="E145" s="91">
        <f t="shared" si="34"/>
        <v>91</v>
      </c>
      <c r="F145" s="120">
        <f>COUNTIF($D$15:D145,D145)</f>
        <v>40</v>
      </c>
      <c r="G145" s="121">
        <f t="shared" si="35"/>
        <v>0.13799</v>
      </c>
      <c r="H145" s="121">
        <f t="shared" si="36"/>
        <v>6.0019440862354844E-3</v>
      </c>
      <c r="I145" s="122">
        <f t="shared" si="37"/>
        <v>0.14399194408623547</v>
      </c>
    </row>
    <row r="146" spans="2:9">
      <c r="B146" s="91">
        <f t="shared" si="38"/>
        <v>132</v>
      </c>
      <c r="C146" s="92">
        <f t="shared" si="39"/>
        <v>44692</v>
      </c>
      <c r="D146" s="119" t="str">
        <f t="shared" si="33"/>
        <v>구간2</v>
      </c>
      <c r="E146" s="91">
        <f t="shared" si="34"/>
        <v>91</v>
      </c>
      <c r="F146" s="120">
        <f>COUNTIF($D$15:D146,D146)</f>
        <v>41</v>
      </c>
      <c r="G146" s="121">
        <f t="shared" si="35"/>
        <v>0.13799</v>
      </c>
      <c r="H146" s="121">
        <f t="shared" si="36"/>
        <v>6.1519926883913719E-3</v>
      </c>
      <c r="I146" s="122">
        <f t="shared" si="37"/>
        <v>0.14414199268839137</v>
      </c>
    </row>
    <row r="147" spans="2:9">
      <c r="B147" s="91">
        <f t="shared" si="38"/>
        <v>133</v>
      </c>
      <c r="C147" s="92">
        <f t="shared" si="39"/>
        <v>44693</v>
      </c>
      <c r="D147" s="119" t="str">
        <f t="shared" si="33"/>
        <v>구간2</v>
      </c>
      <c r="E147" s="91">
        <f t="shared" si="34"/>
        <v>91</v>
      </c>
      <c r="F147" s="120">
        <f>COUNTIF($D$15:D147,D147)</f>
        <v>42</v>
      </c>
      <c r="G147" s="121">
        <f t="shared" si="35"/>
        <v>0.13799</v>
      </c>
      <c r="H147" s="121">
        <f t="shared" si="36"/>
        <v>6.3020412905472594E-3</v>
      </c>
      <c r="I147" s="122">
        <f t="shared" si="37"/>
        <v>0.14429204129054726</v>
      </c>
    </row>
    <row r="148" spans="2:9">
      <c r="B148" s="91">
        <f t="shared" si="38"/>
        <v>134</v>
      </c>
      <c r="C148" s="92">
        <f t="shared" si="39"/>
        <v>44694</v>
      </c>
      <c r="D148" s="119" t="str">
        <f t="shared" si="33"/>
        <v>구간2</v>
      </c>
      <c r="E148" s="91">
        <f t="shared" si="34"/>
        <v>91</v>
      </c>
      <c r="F148" s="120">
        <f>COUNTIF($D$15:D148,D148)</f>
        <v>43</v>
      </c>
      <c r="G148" s="121">
        <f t="shared" si="35"/>
        <v>0.13799</v>
      </c>
      <c r="H148" s="121">
        <f t="shared" si="36"/>
        <v>6.452089892703146E-3</v>
      </c>
      <c r="I148" s="122">
        <f t="shared" si="37"/>
        <v>0.14444208989270316</v>
      </c>
    </row>
    <row r="149" spans="2:9">
      <c r="B149" s="91">
        <f t="shared" si="38"/>
        <v>135</v>
      </c>
      <c r="C149" s="92">
        <f t="shared" si="39"/>
        <v>44695</v>
      </c>
      <c r="D149" s="119" t="str">
        <f t="shared" si="33"/>
        <v>구간2</v>
      </c>
      <c r="E149" s="91">
        <f t="shared" si="34"/>
        <v>91</v>
      </c>
      <c r="F149" s="120">
        <f>COUNTIF($D$15:D149,D149)</f>
        <v>44</v>
      </c>
      <c r="G149" s="121">
        <f t="shared" si="35"/>
        <v>0.13799</v>
      </c>
      <c r="H149" s="121">
        <f t="shared" si="36"/>
        <v>6.6021384948590335E-3</v>
      </c>
      <c r="I149" s="122">
        <f t="shared" si="37"/>
        <v>0.14459213849485902</v>
      </c>
    </row>
    <row r="150" spans="2:9">
      <c r="B150" s="91">
        <f t="shared" si="38"/>
        <v>136</v>
      </c>
      <c r="C150" s="92">
        <f t="shared" si="39"/>
        <v>44696</v>
      </c>
      <c r="D150" s="119" t="str">
        <f t="shared" si="33"/>
        <v>구간2</v>
      </c>
      <c r="E150" s="91">
        <f t="shared" si="34"/>
        <v>91</v>
      </c>
      <c r="F150" s="120">
        <f>COUNTIF($D$15:D150,D150)</f>
        <v>45</v>
      </c>
      <c r="G150" s="121">
        <f t="shared" si="35"/>
        <v>0.13799</v>
      </c>
      <c r="H150" s="121">
        <f t="shared" si="36"/>
        <v>6.7521870970149202E-3</v>
      </c>
      <c r="I150" s="122">
        <f t="shared" si="37"/>
        <v>0.14474218709701492</v>
      </c>
    </row>
    <row r="151" spans="2:9">
      <c r="B151" s="91">
        <f t="shared" si="38"/>
        <v>137</v>
      </c>
      <c r="C151" s="92">
        <f t="shared" si="39"/>
        <v>44697</v>
      </c>
      <c r="D151" s="119" t="str">
        <f t="shared" si="33"/>
        <v>구간2</v>
      </c>
      <c r="E151" s="91">
        <f t="shared" si="34"/>
        <v>91</v>
      </c>
      <c r="F151" s="120">
        <f>COUNTIF($D$15:D151,D151)</f>
        <v>46</v>
      </c>
      <c r="G151" s="121">
        <f t="shared" si="35"/>
        <v>0.13799</v>
      </c>
      <c r="H151" s="121">
        <f t="shared" si="36"/>
        <v>6.9022356991708077E-3</v>
      </c>
      <c r="I151" s="122">
        <f t="shared" si="37"/>
        <v>0.14489223569917081</v>
      </c>
    </row>
    <row r="152" spans="2:9">
      <c r="B152" s="91">
        <f t="shared" si="38"/>
        <v>138</v>
      </c>
      <c r="C152" s="92">
        <f t="shared" si="39"/>
        <v>44698</v>
      </c>
      <c r="D152" s="119" t="str">
        <f t="shared" si="33"/>
        <v>구간2</v>
      </c>
      <c r="E152" s="91">
        <f t="shared" si="34"/>
        <v>91</v>
      </c>
      <c r="F152" s="120">
        <f>COUNTIF($D$15:D152,D152)</f>
        <v>47</v>
      </c>
      <c r="G152" s="121">
        <f t="shared" si="35"/>
        <v>0.13799</v>
      </c>
      <c r="H152" s="121">
        <f t="shared" si="36"/>
        <v>7.0522843013266943E-3</v>
      </c>
      <c r="I152" s="122">
        <f t="shared" si="37"/>
        <v>0.14504228430132671</v>
      </c>
    </row>
    <row r="153" spans="2:9">
      <c r="B153" s="91">
        <f t="shared" si="38"/>
        <v>139</v>
      </c>
      <c r="C153" s="92">
        <f t="shared" si="39"/>
        <v>44699</v>
      </c>
      <c r="D153" s="119" t="str">
        <f t="shared" si="33"/>
        <v>구간2</v>
      </c>
      <c r="E153" s="91">
        <f t="shared" si="34"/>
        <v>91</v>
      </c>
      <c r="F153" s="120">
        <f>COUNTIF($D$15:D153,D153)</f>
        <v>48</v>
      </c>
      <c r="G153" s="121">
        <f t="shared" si="35"/>
        <v>0.13799</v>
      </c>
      <c r="H153" s="121">
        <f t="shared" si="36"/>
        <v>7.2023329034825818E-3</v>
      </c>
      <c r="I153" s="122">
        <f t="shared" si="37"/>
        <v>0.14519233290348257</v>
      </c>
    </row>
    <row r="154" spans="2:9">
      <c r="B154" s="91">
        <f t="shared" si="38"/>
        <v>140</v>
      </c>
      <c r="C154" s="92">
        <f t="shared" si="39"/>
        <v>44700</v>
      </c>
      <c r="D154" s="119" t="str">
        <f t="shared" si="33"/>
        <v>구간2</v>
      </c>
      <c r="E154" s="91">
        <f t="shared" si="34"/>
        <v>91</v>
      </c>
      <c r="F154" s="120">
        <f>COUNTIF($D$15:D154,D154)</f>
        <v>49</v>
      </c>
      <c r="G154" s="121">
        <f t="shared" si="35"/>
        <v>0.13799</v>
      </c>
      <c r="H154" s="121">
        <f t="shared" si="36"/>
        <v>7.3523815056384693E-3</v>
      </c>
      <c r="I154" s="122">
        <f t="shared" si="37"/>
        <v>0.14534238150563847</v>
      </c>
    </row>
    <row r="155" spans="2:9">
      <c r="B155" s="91">
        <f t="shared" si="38"/>
        <v>141</v>
      </c>
      <c r="C155" s="92">
        <f t="shared" si="39"/>
        <v>44701</v>
      </c>
      <c r="D155" s="119" t="str">
        <f t="shared" si="33"/>
        <v>구간2</v>
      </c>
      <c r="E155" s="91">
        <f t="shared" si="34"/>
        <v>91</v>
      </c>
      <c r="F155" s="120">
        <f>COUNTIF($D$15:D155,D155)</f>
        <v>50</v>
      </c>
      <c r="G155" s="121">
        <f t="shared" si="35"/>
        <v>0.13799</v>
      </c>
      <c r="H155" s="121">
        <f t="shared" si="36"/>
        <v>7.5024301077943559E-3</v>
      </c>
      <c r="I155" s="122">
        <f t="shared" si="37"/>
        <v>0.14549243010779436</v>
      </c>
    </row>
    <row r="156" spans="2:9">
      <c r="B156" s="91">
        <f t="shared" si="38"/>
        <v>142</v>
      </c>
      <c r="C156" s="92">
        <f t="shared" si="39"/>
        <v>44702</v>
      </c>
      <c r="D156" s="119" t="str">
        <f t="shared" si="33"/>
        <v>구간2</v>
      </c>
      <c r="E156" s="91">
        <f t="shared" si="34"/>
        <v>91</v>
      </c>
      <c r="F156" s="120">
        <f>COUNTIF($D$15:D156,D156)</f>
        <v>51</v>
      </c>
      <c r="G156" s="121">
        <f t="shared" si="35"/>
        <v>0.13799</v>
      </c>
      <c r="H156" s="121">
        <f t="shared" si="36"/>
        <v>7.6524787099502434E-3</v>
      </c>
      <c r="I156" s="122">
        <f t="shared" si="37"/>
        <v>0.14564247870995026</v>
      </c>
    </row>
    <row r="157" spans="2:9">
      <c r="B157" s="91">
        <f t="shared" si="38"/>
        <v>143</v>
      </c>
      <c r="C157" s="92">
        <f t="shared" si="39"/>
        <v>44703</v>
      </c>
      <c r="D157" s="119" t="str">
        <f t="shared" si="33"/>
        <v>구간2</v>
      </c>
      <c r="E157" s="91">
        <f t="shared" si="34"/>
        <v>91</v>
      </c>
      <c r="F157" s="120">
        <f>COUNTIF($D$15:D157,D157)</f>
        <v>52</v>
      </c>
      <c r="G157" s="121">
        <f t="shared" si="35"/>
        <v>0.13799</v>
      </c>
      <c r="H157" s="121">
        <f t="shared" si="36"/>
        <v>7.8025273121061301E-3</v>
      </c>
      <c r="I157" s="122">
        <f t="shared" si="37"/>
        <v>0.14579252731210612</v>
      </c>
    </row>
    <row r="158" spans="2:9">
      <c r="B158" s="91">
        <f t="shared" si="38"/>
        <v>144</v>
      </c>
      <c r="C158" s="92">
        <f t="shared" si="39"/>
        <v>44704</v>
      </c>
      <c r="D158" s="119" t="str">
        <f t="shared" si="33"/>
        <v>구간2</v>
      </c>
      <c r="E158" s="91">
        <f t="shared" si="34"/>
        <v>91</v>
      </c>
      <c r="F158" s="120">
        <f>COUNTIF($D$15:D158,D158)</f>
        <v>53</v>
      </c>
      <c r="G158" s="121">
        <f t="shared" si="35"/>
        <v>0.13799</v>
      </c>
      <c r="H158" s="121">
        <f t="shared" si="36"/>
        <v>7.9525759142620167E-3</v>
      </c>
      <c r="I158" s="122">
        <f t="shared" si="37"/>
        <v>0.14594257591426202</v>
      </c>
    </row>
    <row r="159" spans="2:9">
      <c r="B159" s="91">
        <f t="shared" si="38"/>
        <v>145</v>
      </c>
      <c r="C159" s="92">
        <f t="shared" si="39"/>
        <v>44705</v>
      </c>
      <c r="D159" s="119" t="str">
        <f t="shared" si="33"/>
        <v>구간2</v>
      </c>
      <c r="E159" s="91">
        <f t="shared" si="34"/>
        <v>91</v>
      </c>
      <c r="F159" s="120">
        <f>COUNTIF($D$15:D159,D159)</f>
        <v>54</v>
      </c>
      <c r="G159" s="121">
        <f t="shared" si="35"/>
        <v>0.13799</v>
      </c>
      <c r="H159" s="121">
        <f t="shared" si="36"/>
        <v>8.1026245164179042E-3</v>
      </c>
      <c r="I159" s="122">
        <f t="shared" si="37"/>
        <v>0.14609262451641791</v>
      </c>
    </row>
    <row r="160" spans="2:9">
      <c r="B160" s="91">
        <f t="shared" si="38"/>
        <v>146</v>
      </c>
      <c r="C160" s="92">
        <f t="shared" si="39"/>
        <v>44706</v>
      </c>
      <c r="D160" s="119" t="str">
        <f t="shared" si="33"/>
        <v>구간2</v>
      </c>
      <c r="E160" s="91">
        <f t="shared" si="34"/>
        <v>91</v>
      </c>
      <c r="F160" s="120">
        <f>COUNTIF($D$15:D160,D160)</f>
        <v>55</v>
      </c>
      <c r="G160" s="121">
        <f t="shared" si="35"/>
        <v>0.13799</v>
      </c>
      <c r="H160" s="121">
        <f t="shared" si="36"/>
        <v>8.2526731185737917E-3</v>
      </c>
      <c r="I160" s="122">
        <f t="shared" si="37"/>
        <v>0.14624267311857381</v>
      </c>
    </row>
    <row r="161" spans="2:9">
      <c r="B161" s="91">
        <f t="shared" si="38"/>
        <v>147</v>
      </c>
      <c r="C161" s="92">
        <f t="shared" si="39"/>
        <v>44707</v>
      </c>
      <c r="D161" s="119" t="str">
        <f t="shared" si="33"/>
        <v>구간2</v>
      </c>
      <c r="E161" s="91">
        <f t="shared" si="34"/>
        <v>91</v>
      </c>
      <c r="F161" s="120">
        <f>COUNTIF($D$15:D161,D161)</f>
        <v>56</v>
      </c>
      <c r="G161" s="121">
        <f t="shared" si="35"/>
        <v>0.13799</v>
      </c>
      <c r="H161" s="121">
        <f t="shared" si="36"/>
        <v>8.4027217207296792E-3</v>
      </c>
      <c r="I161" s="122">
        <f t="shared" si="37"/>
        <v>0.14639272172072967</v>
      </c>
    </row>
    <row r="162" spans="2:9">
      <c r="B162" s="91">
        <f t="shared" si="38"/>
        <v>148</v>
      </c>
      <c r="C162" s="92">
        <f t="shared" si="39"/>
        <v>44708</v>
      </c>
      <c r="D162" s="119" t="str">
        <f t="shared" si="33"/>
        <v>구간2</v>
      </c>
      <c r="E162" s="91">
        <f t="shared" si="34"/>
        <v>91</v>
      </c>
      <c r="F162" s="120">
        <f>COUNTIF($D$15:D162,D162)</f>
        <v>57</v>
      </c>
      <c r="G162" s="121">
        <f t="shared" si="35"/>
        <v>0.13799</v>
      </c>
      <c r="H162" s="121">
        <f t="shared" si="36"/>
        <v>8.5527703228855667E-3</v>
      </c>
      <c r="I162" s="122">
        <f t="shared" si="37"/>
        <v>0.14654277032288557</v>
      </c>
    </row>
    <row r="163" spans="2:9">
      <c r="B163" s="91">
        <f t="shared" si="38"/>
        <v>149</v>
      </c>
      <c r="C163" s="92">
        <f t="shared" si="39"/>
        <v>44709</v>
      </c>
      <c r="D163" s="119" t="str">
        <f t="shared" si="33"/>
        <v>구간2</v>
      </c>
      <c r="E163" s="91">
        <f t="shared" si="34"/>
        <v>91</v>
      </c>
      <c r="F163" s="120">
        <f>COUNTIF($D$15:D163,D163)</f>
        <v>58</v>
      </c>
      <c r="G163" s="121">
        <f t="shared" si="35"/>
        <v>0.13799</v>
      </c>
      <c r="H163" s="121">
        <f t="shared" si="36"/>
        <v>8.7028189250414525E-3</v>
      </c>
      <c r="I163" s="122">
        <f t="shared" si="37"/>
        <v>0.14669281892504146</v>
      </c>
    </row>
    <row r="164" spans="2:9">
      <c r="B164" s="91">
        <f t="shared" si="38"/>
        <v>150</v>
      </c>
      <c r="C164" s="92">
        <f t="shared" si="39"/>
        <v>44710</v>
      </c>
      <c r="D164" s="119" t="str">
        <f t="shared" si="33"/>
        <v>구간2</v>
      </c>
      <c r="E164" s="91">
        <f t="shared" si="34"/>
        <v>91</v>
      </c>
      <c r="F164" s="120">
        <f>COUNTIF($D$15:D164,D164)</f>
        <v>59</v>
      </c>
      <c r="G164" s="121">
        <f t="shared" si="35"/>
        <v>0.13799</v>
      </c>
      <c r="H164" s="121">
        <f t="shared" si="36"/>
        <v>8.85286752719734E-3</v>
      </c>
      <c r="I164" s="122">
        <f t="shared" si="37"/>
        <v>0.14684286752719733</v>
      </c>
    </row>
    <row r="165" spans="2:9">
      <c r="B165" s="91">
        <f t="shared" si="38"/>
        <v>151</v>
      </c>
      <c r="C165" s="92">
        <f t="shared" si="39"/>
        <v>44711</v>
      </c>
      <c r="D165" s="119" t="str">
        <f t="shared" si="33"/>
        <v>구간2</v>
      </c>
      <c r="E165" s="91">
        <f t="shared" si="34"/>
        <v>91</v>
      </c>
      <c r="F165" s="120">
        <f>COUNTIF($D$15:D165,D165)</f>
        <v>60</v>
      </c>
      <c r="G165" s="121">
        <f t="shared" si="35"/>
        <v>0.13799</v>
      </c>
      <c r="H165" s="121">
        <f t="shared" si="36"/>
        <v>9.0029161293532275E-3</v>
      </c>
      <c r="I165" s="122">
        <f t="shared" si="37"/>
        <v>0.14699291612935322</v>
      </c>
    </row>
    <row r="166" spans="2:9">
      <c r="B166" s="91">
        <f t="shared" si="38"/>
        <v>152</v>
      </c>
      <c r="C166" s="92">
        <f t="shared" si="39"/>
        <v>44712</v>
      </c>
      <c r="D166" s="119" t="str">
        <f t="shared" si="33"/>
        <v>구간2</v>
      </c>
      <c r="E166" s="91">
        <f t="shared" si="34"/>
        <v>91</v>
      </c>
      <c r="F166" s="120">
        <f>COUNTIF($D$15:D166,D166)</f>
        <v>61</v>
      </c>
      <c r="G166" s="121">
        <f t="shared" si="35"/>
        <v>0.13799</v>
      </c>
      <c r="H166" s="121">
        <f t="shared" si="36"/>
        <v>9.152964731509115E-3</v>
      </c>
      <c r="I166" s="122">
        <f t="shared" si="37"/>
        <v>0.14714296473150912</v>
      </c>
    </row>
    <row r="167" spans="2:9">
      <c r="B167" s="91">
        <f t="shared" si="38"/>
        <v>153</v>
      </c>
      <c r="C167" s="92">
        <f t="shared" si="39"/>
        <v>44713</v>
      </c>
      <c r="D167" s="119" t="str">
        <f t="shared" si="33"/>
        <v>구간2</v>
      </c>
      <c r="E167" s="91">
        <f t="shared" si="34"/>
        <v>91</v>
      </c>
      <c r="F167" s="120">
        <f>COUNTIF($D$15:D167,D167)</f>
        <v>62</v>
      </c>
      <c r="G167" s="121">
        <f t="shared" si="35"/>
        <v>0.13799</v>
      </c>
      <c r="H167" s="121">
        <f t="shared" si="36"/>
        <v>9.3030133336650007E-3</v>
      </c>
      <c r="I167" s="122">
        <f t="shared" si="37"/>
        <v>0.14729301333366501</v>
      </c>
    </row>
    <row r="168" spans="2:9">
      <c r="B168" s="91">
        <f t="shared" si="38"/>
        <v>154</v>
      </c>
      <c r="C168" s="92">
        <f t="shared" si="39"/>
        <v>44714</v>
      </c>
      <c r="D168" s="119" t="str">
        <f t="shared" si="33"/>
        <v>구간2</v>
      </c>
      <c r="E168" s="91">
        <f t="shared" si="34"/>
        <v>91</v>
      </c>
      <c r="F168" s="120">
        <f>COUNTIF($D$15:D168,D168)</f>
        <v>63</v>
      </c>
      <c r="G168" s="121">
        <f t="shared" si="35"/>
        <v>0.13799</v>
      </c>
      <c r="H168" s="121">
        <f t="shared" si="36"/>
        <v>9.4530619358208882E-3</v>
      </c>
      <c r="I168" s="122">
        <f t="shared" si="37"/>
        <v>0.14744306193582088</v>
      </c>
    </row>
    <row r="169" spans="2:9">
      <c r="B169" s="91">
        <f t="shared" si="38"/>
        <v>155</v>
      </c>
      <c r="C169" s="92">
        <f t="shared" si="39"/>
        <v>44715</v>
      </c>
      <c r="D169" s="119" t="str">
        <f t="shared" si="33"/>
        <v>구간2</v>
      </c>
      <c r="E169" s="91">
        <f t="shared" si="34"/>
        <v>91</v>
      </c>
      <c r="F169" s="120">
        <f>COUNTIF($D$15:D169,D169)</f>
        <v>64</v>
      </c>
      <c r="G169" s="121">
        <f t="shared" si="35"/>
        <v>0.13799</v>
      </c>
      <c r="H169" s="121">
        <f t="shared" si="36"/>
        <v>9.6031105379767757E-3</v>
      </c>
      <c r="I169" s="122">
        <f t="shared" si="37"/>
        <v>0.14759311053797677</v>
      </c>
    </row>
    <row r="170" spans="2:9">
      <c r="B170" s="91">
        <f t="shared" si="38"/>
        <v>156</v>
      </c>
      <c r="C170" s="92">
        <f t="shared" si="39"/>
        <v>44716</v>
      </c>
      <c r="D170" s="119" t="str">
        <f t="shared" si="33"/>
        <v>구간2</v>
      </c>
      <c r="E170" s="91">
        <f t="shared" si="34"/>
        <v>91</v>
      </c>
      <c r="F170" s="120">
        <f>COUNTIF($D$15:D170,D170)</f>
        <v>65</v>
      </c>
      <c r="G170" s="121">
        <f t="shared" si="35"/>
        <v>0.13799</v>
      </c>
      <c r="H170" s="121">
        <f t="shared" si="36"/>
        <v>9.7531591401326632E-3</v>
      </c>
      <c r="I170" s="122">
        <f t="shared" si="37"/>
        <v>0.14774315914013267</v>
      </c>
    </row>
    <row r="171" spans="2:9">
      <c r="B171" s="91">
        <f t="shared" si="38"/>
        <v>157</v>
      </c>
      <c r="C171" s="92">
        <f t="shared" si="39"/>
        <v>44717</v>
      </c>
      <c r="D171" s="119" t="str">
        <f t="shared" si="33"/>
        <v>구간2</v>
      </c>
      <c r="E171" s="91">
        <f t="shared" si="34"/>
        <v>91</v>
      </c>
      <c r="F171" s="120">
        <f>COUNTIF($D$15:D171,D171)</f>
        <v>66</v>
      </c>
      <c r="G171" s="121">
        <f t="shared" si="35"/>
        <v>0.13799</v>
      </c>
      <c r="H171" s="121">
        <f t="shared" si="36"/>
        <v>9.9032077422885507E-3</v>
      </c>
      <c r="I171" s="122">
        <f t="shared" si="37"/>
        <v>0.14789320774228856</v>
      </c>
    </row>
    <row r="172" spans="2:9">
      <c r="B172" s="91">
        <f t="shared" si="38"/>
        <v>158</v>
      </c>
      <c r="C172" s="92">
        <f t="shared" si="39"/>
        <v>44718</v>
      </c>
      <c r="D172" s="119" t="str">
        <f t="shared" si="33"/>
        <v>구간2</v>
      </c>
      <c r="E172" s="91">
        <f t="shared" si="34"/>
        <v>91</v>
      </c>
      <c r="F172" s="120">
        <f>COUNTIF($D$15:D172,D172)</f>
        <v>67</v>
      </c>
      <c r="G172" s="121">
        <f t="shared" si="35"/>
        <v>0.13799</v>
      </c>
      <c r="H172" s="121">
        <f t="shared" si="36"/>
        <v>1.0053256344444437E-2</v>
      </c>
      <c r="I172" s="122">
        <f t="shared" si="37"/>
        <v>0.14804325634444443</v>
      </c>
    </row>
    <row r="173" spans="2:9">
      <c r="B173" s="91">
        <f t="shared" si="38"/>
        <v>159</v>
      </c>
      <c r="C173" s="92">
        <f t="shared" si="39"/>
        <v>44719</v>
      </c>
      <c r="D173" s="119" t="str">
        <f t="shared" si="33"/>
        <v>구간2</v>
      </c>
      <c r="E173" s="91">
        <f t="shared" si="34"/>
        <v>91</v>
      </c>
      <c r="F173" s="120">
        <f>COUNTIF($D$15:D173,D173)</f>
        <v>68</v>
      </c>
      <c r="G173" s="121">
        <f t="shared" si="35"/>
        <v>0.13799</v>
      </c>
      <c r="H173" s="121">
        <f t="shared" si="36"/>
        <v>1.0203304946600324E-2</v>
      </c>
      <c r="I173" s="122">
        <f t="shared" si="37"/>
        <v>0.14819330494660032</v>
      </c>
    </row>
    <row r="174" spans="2:9">
      <c r="B174" s="91">
        <f t="shared" si="38"/>
        <v>160</v>
      </c>
      <c r="C174" s="92">
        <f t="shared" si="39"/>
        <v>44720</v>
      </c>
      <c r="D174" s="119" t="str">
        <f t="shared" si="33"/>
        <v>구간2</v>
      </c>
      <c r="E174" s="91">
        <f t="shared" si="34"/>
        <v>91</v>
      </c>
      <c r="F174" s="120">
        <f>COUNTIF($D$15:D174,D174)</f>
        <v>69</v>
      </c>
      <c r="G174" s="121">
        <f t="shared" si="35"/>
        <v>0.13799</v>
      </c>
      <c r="H174" s="121">
        <f t="shared" si="36"/>
        <v>1.0353353548756212E-2</v>
      </c>
      <c r="I174" s="122">
        <f t="shared" si="37"/>
        <v>0.14834335354875622</v>
      </c>
    </row>
    <row r="175" spans="2:9">
      <c r="B175" s="91">
        <f t="shared" si="38"/>
        <v>161</v>
      </c>
      <c r="C175" s="92">
        <f t="shared" si="39"/>
        <v>44721</v>
      </c>
      <c r="D175" s="119" t="str">
        <f t="shared" si="33"/>
        <v>구간2</v>
      </c>
      <c r="E175" s="91">
        <f t="shared" si="34"/>
        <v>91</v>
      </c>
      <c r="F175" s="120">
        <f>COUNTIF($D$15:D175,D175)</f>
        <v>70</v>
      </c>
      <c r="G175" s="121">
        <f t="shared" si="35"/>
        <v>0.13799</v>
      </c>
      <c r="H175" s="121">
        <f t="shared" si="36"/>
        <v>1.0503402150912099E-2</v>
      </c>
      <c r="I175" s="122">
        <f t="shared" si="37"/>
        <v>0.14849340215091211</v>
      </c>
    </row>
    <row r="176" spans="2:9">
      <c r="B176" s="91">
        <f t="shared" si="38"/>
        <v>162</v>
      </c>
      <c r="C176" s="92">
        <f t="shared" si="39"/>
        <v>44722</v>
      </c>
      <c r="D176" s="119" t="str">
        <f t="shared" si="33"/>
        <v>구간2</v>
      </c>
      <c r="E176" s="91">
        <f t="shared" si="34"/>
        <v>91</v>
      </c>
      <c r="F176" s="120">
        <f>COUNTIF($D$15:D176,D176)</f>
        <v>71</v>
      </c>
      <c r="G176" s="121">
        <f t="shared" si="35"/>
        <v>0.13799</v>
      </c>
      <c r="H176" s="121">
        <f t="shared" si="36"/>
        <v>1.0653450753067985E-2</v>
      </c>
      <c r="I176" s="122">
        <f t="shared" si="37"/>
        <v>0.14864345075306798</v>
      </c>
    </row>
    <row r="177" spans="2:9">
      <c r="B177" s="91">
        <f t="shared" si="38"/>
        <v>163</v>
      </c>
      <c r="C177" s="92">
        <f t="shared" si="39"/>
        <v>44723</v>
      </c>
      <c r="D177" s="119" t="str">
        <f t="shared" si="33"/>
        <v>구간2</v>
      </c>
      <c r="E177" s="91">
        <f t="shared" si="34"/>
        <v>91</v>
      </c>
      <c r="F177" s="120">
        <f>COUNTIF($D$15:D177,D177)</f>
        <v>72</v>
      </c>
      <c r="G177" s="121">
        <f t="shared" si="35"/>
        <v>0.13799</v>
      </c>
      <c r="H177" s="121">
        <f t="shared" si="36"/>
        <v>1.0803499355223872E-2</v>
      </c>
      <c r="I177" s="122">
        <f t="shared" si="37"/>
        <v>0.14879349935522387</v>
      </c>
    </row>
    <row r="178" spans="2:9">
      <c r="B178" s="91">
        <f t="shared" si="38"/>
        <v>164</v>
      </c>
      <c r="C178" s="92">
        <f t="shared" si="39"/>
        <v>44724</v>
      </c>
      <c r="D178" s="119" t="str">
        <f t="shared" si="33"/>
        <v>구간2</v>
      </c>
      <c r="E178" s="91">
        <f t="shared" si="34"/>
        <v>91</v>
      </c>
      <c r="F178" s="120">
        <f>COUNTIF($D$15:D178,D178)</f>
        <v>73</v>
      </c>
      <c r="G178" s="121">
        <f t="shared" si="35"/>
        <v>0.13799</v>
      </c>
      <c r="H178" s="121">
        <f t="shared" si="36"/>
        <v>1.095354795737976E-2</v>
      </c>
      <c r="I178" s="122">
        <f t="shared" si="37"/>
        <v>0.14894354795737977</v>
      </c>
    </row>
    <row r="179" spans="2:9">
      <c r="B179" s="91">
        <f t="shared" si="38"/>
        <v>165</v>
      </c>
      <c r="C179" s="92">
        <f t="shared" si="39"/>
        <v>44725</v>
      </c>
      <c r="D179" s="119" t="str">
        <f t="shared" si="33"/>
        <v>구간2</v>
      </c>
      <c r="E179" s="91">
        <f t="shared" si="34"/>
        <v>91</v>
      </c>
      <c r="F179" s="120">
        <f>COUNTIF($D$15:D179,D179)</f>
        <v>74</v>
      </c>
      <c r="G179" s="121">
        <f t="shared" si="35"/>
        <v>0.13799</v>
      </c>
      <c r="H179" s="121">
        <f t="shared" si="36"/>
        <v>1.1103596559535647E-2</v>
      </c>
      <c r="I179" s="122">
        <f t="shared" si="37"/>
        <v>0.14909359655953563</v>
      </c>
    </row>
    <row r="180" spans="2:9">
      <c r="B180" s="91">
        <f t="shared" si="38"/>
        <v>166</v>
      </c>
      <c r="C180" s="92">
        <f t="shared" si="39"/>
        <v>44726</v>
      </c>
      <c r="D180" s="119" t="str">
        <f t="shared" si="33"/>
        <v>구간2</v>
      </c>
      <c r="E180" s="91">
        <f t="shared" si="34"/>
        <v>91</v>
      </c>
      <c r="F180" s="120">
        <f>COUNTIF($D$15:D180,D180)</f>
        <v>75</v>
      </c>
      <c r="G180" s="121">
        <f t="shared" si="35"/>
        <v>0.13799</v>
      </c>
      <c r="H180" s="121">
        <f t="shared" si="36"/>
        <v>1.1253645161691535E-2</v>
      </c>
      <c r="I180" s="122">
        <f t="shared" si="37"/>
        <v>0.14924364516169153</v>
      </c>
    </row>
    <row r="181" spans="2:9">
      <c r="B181" s="91">
        <f t="shared" si="38"/>
        <v>167</v>
      </c>
      <c r="C181" s="92">
        <f t="shared" si="39"/>
        <v>44727</v>
      </c>
      <c r="D181" s="119" t="str">
        <f t="shared" si="33"/>
        <v>구간2</v>
      </c>
      <c r="E181" s="91">
        <f t="shared" si="34"/>
        <v>91</v>
      </c>
      <c r="F181" s="120">
        <f>COUNTIF($D$15:D181,D181)</f>
        <v>76</v>
      </c>
      <c r="G181" s="121">
        <f t="shared" si="35"/>
        <v>0.13799</v>
      </c>
      <c r="H181" s="121">
        <f t="shared" si="36"/>
        <v>1.1403693763847421E-2</v>
      </c>
      <c r="I181" s="122">
        <f t="shared" si="37"/>
        <v>0.14939369376384742</v>
      </c>
    </row>
    <row r="182" spans="2:9">
      <c r="B182" s="91">
        <f t="shared" si="38"/>
        <v>168</v>
      </c>
      <c r="C182" s="92">
        <f t="shared" si="39"/>
        <v>44728</v>
      </c>
      <c r="D182" s="119" t="str">
        <f t="shared" si="33"/>
        <v>구간2</v>
      </c>
      <c r="E182" s="91">
        <f t="shared" si="34"/>
        <v>91</v>
      </c>
      <c r="F182" s="120">
        <f>COUNTIF($D$15:D182,D182)</f>
        <v>77</v>
      </c>
      <c r="G182" s="121">
        <f t="shared" si="35"/>
        <v>0.13799</v>
      </c>
      <c r="H182" s="121">
        <f t="shared" si="36"/>
        <v>1.1553742366003308E-2</v>
      </c>
      <c r="I182" s="122">
        <f t="shared" si="37"/>
        <v>0.14954374236600332</v>
      </c>
    </row>
    <row r="183" spans="2:9">
      <c r="B183" s="91">
        <f t="shared" si="38"/>
        <v>169</v>
      </c>
      <c r="C183" s="92">
        <f t="shared" si="39"/>
        <v>44729</v>
      </c>
      <c r="D183" s="119" t="str">
        <f t="shared" si="33"/>
        <v>구간2</v>
      </c>
      <c r="E183" s="91">
        <f t="shared" si="34"/>
        <v>91</v>
      </c>
      <c r="F183" s="120">
        <f>COUNTIF($D$15:D183,D183)</f>
        <v>78</v>
      </c>
      <c r="G183" s="121">
        <f t="shared" si="35"/>
        <v>0.13799</v>
      </c>
      <c r="H183" s="121">
        <f t="shared" si="36"/>
        <v>1.1703790968159196E-2</v>
      </c>
      <c r="I183" s="122">
        <f t="shared" si="37"/>
        <v>0.14969379096815918</v>
      </c>
    </row>
    <row r="184" spans="2:9">
      <c r="B184" s="91">
        <f t="shared" si="38"/>
        <v>170</v>
      </c>
      <c r="C184" s="92">
        <f t="shared" si="39"/>
        <v>44730</v>
      </c>
      <c r="D184" s="119" t="str">
        <f t="shared" si="33"/>
        <v>구간2</v>
      </c>
      <c r="E184" s="91">
        <f t="shared" si="34"/>
        <v>91</v>
      </c>
      <c r="F184" s="120">
        <f>COUNTIF($D$15:D184,D184)</f>
        <v>79</v>
      </c>
      <c r="G184" s="121">
        <f t="shared" si="35"/>
        <v>0.13799</v>
      </c>
      <c r="H184" s="121">
        <f t="shared" si="36"/>
        <v>1.1853839570315083E-2</v>
      </c>
      <c r="I184" s="122">
        <f t="shared" si="37"/>
        <v>0.14984383957031508</v>
      </c>
    </row>
    <row r="185" spans="2:9">
      <c r="B185" s="91">
        <f t="shared" si="38"/>
        <v>171</v>
      </c>
      <c r="C185" s="92">
        <f t="shared" si="39"/>
        <v>44731</v>
      </c>
      <c r="D185" s="119" t="str">
        <f t="shared" si="33"/>
        <v>구간2</v>
      </c>
      <c r="E185" s="91">
        <f t="shared" si="34"/>
        <v>91</v>
      </c>
      <c r="F185" s="120">
        <f>COUNTIF($D$15:D185,D185)</f>
        <v>80</v>
      </c>
      <c r="G185" s="121">
        <f t="shared" si="35"/>
        <v>0.13799</v>
      </c>
      <c r="H185" s="121">
        <f t="shared" si="36"/>
        <v>1.2003888172470969E-2</v>
      </c>
      <c r="I185" s="122">
        <f t="shared" si="37"/>
        <v>0.14999388817247097</v>
      </c>
    </row>
    <row r="186" spans="2:9">
      <c r="B186" s="91">
        <f t="shared" si="38"/>
        <v>172</v>
      </c>
      <c r="C186" s="92">
        <f t="shared" si="39"/>
        <v>44732</v>
      </c>
      <c r="D186" s="119" t="str">
        <f t="shared" si="33"/>
        <v>구간2</v>
      </c>
      <c r="E186" s="91">
        <f t="shared" si="34"/>
        <v>91</v>
      </c>
      <c r="F186" s="120">
        <f>COUNTIF($D$15:D186,D186)</f>
        <v>81</v>
      </c>
      <c r="G186" s="121">
        <f t="shared" si="35"/>
        <v>0.13799</v>
      </c>
      <c r="H186" s="121">
        <f t="shared" si="36"/>
        <v>1.2153936774626856E-2</v>
      </c>
      <c r="I186" s="122">
        <f t="shared" si="37"/>
        <v>0.15014393677462687</v>
      </c>
    </row>
    <row r="187" spans="2:9">
      <c r="B187" s="91">
        <f t="shared" si="38"/>
        <v>173</v>
      </c>
      <c r="C187" s="92">
        <f t="shared" si="39"/>
        <v>44733</v>
      </c>
      <c r="D187" s="119" t="str">
        <f t="shared" si="33"/>
        <v>구간2</v>
      </c>
      <c r="E187" s="91">
        <f t="shared" si="34"/>
        <v>91</v>
      </c>
      <c r="F187" s="120">
        <f>COUNTIF($D$15:D187,D187)</f>
        <v>82</v>
      </c>
      <c r="G187" s="121">
        <f t="shared" si="35"/>
        <v>0.13799</v>
      </c>
      <c r="H187" s="121">
        <f t="shared" si="36"/>
        <v>1.2303985376782744E-2</v>
      </c>
      <c r="I187" s="122">
        <f t="shared" si="37"/>
        <v>0.15029398537678273</v>
      </c>
    </row>
    <row r="188" spans="2:9">
      <c r="B188" s="91">
        <f t="shared" si="38"/>
        <v>174</v>
      </c>
      <c r="C188" s="92">
        <f t="shared" si="39"/>
        <v>44734</v>
      </c>
      <c r="D188" s="119" t="str">
        <f t="shared" si="33"/>
        <v>구간2</v>
      </c>
      <c r="E188" s="91">
        <f t="shared" si="34"/>
        <v>91</v>
      </c>
      <c r="F188" s="120">
        <f>COUNTIF($D$15:D188,D188)</f>
        <v>83</v>
      </c>
      <c r="G188" s="121">
        <f t="shared" si="35"/>
        <v>0.13799</v>
      </c>
      <c r="H188" s="121">
        <f t="shared" si="36"/>
        <v>1.2454033978938631E-2</v>
      </c>
      <c r="I188" s="122">
        <f t="shared" si="37"/>
        <v>0.15044403397893863</v>
      </c>
    </row>
    <row r="189" spans="2:9">
      <c r="B189" s="91">
        <f t="shared" si="38"/>
        <v>175</v>
      </c>
      <c r="C189" s="92">
        <f t="shared" si="39"/>
        <v>44735</v>
      </c>
      <c r="D189" s="119" t="str">
        <f t="shared" si="33"/>
        <v>구간2</v>
      </c>
      <c r="E189" s="91">
        <f t="shared" si="34"/>
        <v>91</v>
      </c>
      <c r="F189" s="120">
        <f>COUNTIF($D$15:D189,D189)</f>
        <v>84</v>
      </c>
      <c r="G189" s="121">
        <f t="shared" si="35"/>
        <v>0.13799</v>
      </c>
      <c r="H189" s="121">
        <f t="shared" si="36"/>
        <v>1.2604082581094519E-2</v>
      </c>
      <c r="I189" s="122">
        <f t="shared" si="37"/>
        <v>0.15059408258109452</v>
      </c>
    </row>
    <row r="190" spans="2:9">
      <c r="B190" s="91">
        <f t="shared" si="38"/>
        <v>176</v>
      </c>
      <c r="C190" s="92">
        <f t="shared" si="39"/>
        <v>44736</v>
      </c>
      <c r="D190" s="119" t="str">
        <f t="shared" si="33"/>
        <v>구간2</v>
      </c>
      <c r="E190" s="91">
        <f t="shared" si="34"/>
        <v>91</v>
      </c>
      <c r="F190" s="120">
        <f>COUNTIF($D$15:D190,D190)</f>
        <v>85</v>
      </c>
      <c r="G190" s="121">
        <f t="shared" si="35"/>
        <v>0.13799</v>
      </c>
      <c r="H190" s="121">
        <f t="shared" si="36"/>
        <v>1.2754131183250405E-2</v>
      </c>
      <c r="I190" s="122">
        <f t="shared" si="37"/>
        <v>0.15074413118325042</v>
      </c>
    </row>
    <row r="191" spans="2:9">
      <c r="B191" s="91">
        <f t="shared" si="38"/>
        <v>177</v>
      </c>
      <c r="C191" s="92">
        <f t="shared" si="39"/>
        <v>44737</v>
      </c>
      <c r="D191" s="119" t="str">
        <f t="shared" si="33"/>
        <v>구간2</v>
      </c>
      <c r="E191" s="91">
        <f t="shared" si="34"/>
        <v>91</v>
      </c>
      <c r="F191" s="120">
        <f>COUNTIF($D$15:D191,D191)</f>
        <v>86</v>
      </c>
      <c r="G191" s="121">
        <f t="shared" si="35"/>
        <v>0.13799</v>
      </c>
      <c r="H191" s="121">
        <f t="shared" si="36"/>
        <v>1.2904179785406292E-2</v>
      </c>
      <c r="I191" s="122">
        <f t="shared" si="37"/>
        <v>0.15089417978540628</v>
      </c>
    </row>
    <row r="192" spans="2:9">
      <c r="B192" s="91">
        <f t="shared" si="38"/>
        <v>178</v>
      </c>
      <c r="C192" s="92">
        <f t="shared" si="39"/>
        <v>44738</v>
      </c>
      <c r="D192" s="119" t="str">
        <f t="shared" si="33"/>
        <v>구간2</v>
      </c>
      <c r="E192" s="91">
        <f t="shared" si="34"/>
        <v>91</v>
      </c>
      <c r="F192" s="120">
        <f>COUNTIF($D$15:D192,D192)</f>
        <v>87</v>
      </c>
      <c r="G192" s="121">
        <f t="shared" si="35"/>
        <v>0.13799</v>
      </c>
      <c r="H192" s="121">
        <f t="shared" si="36"/>
        <v>1.305422838756218E-2</v>
      </c>
      <c r="I192" s="122">
        <f t="shared" si="37"/>
        <v>0.15104422838756218</v>
      </c>
    </row>
    <row r="193" spans="2:9">
      <c r="B193" s="91">
        <f t="shared" si="38"/>
        <v>179</v>
      </c>
      <c r="C193" s="92">
        <f t="shared" si="39"/>
        <v>44739</v>
      </c>
      <c r="D193" s="119" t="str">
        <f t="shared" si="33"/>
        <v>구간2</v>
      </c>
      <c r="E193" s="91">
        <f t="shared" si="34"/>
        <v>91</v>
      </c>
      <c r="F193" s="120">
        <f>COUNTIF($D$15:D193,D193)</f>
        <v>88</v>
      </c>
      <c r="G193" s="121">
        <f t="shared" si="35"/>
        <v>0.13799</v>
      </c>
      <c r="H193" s="121">
        <f t="shared" si="36"/>
        <v>1.3204276989718067E-2</v>
      </c>
      <c r="I193" s="122">
        <f t="shared" si="37"/>
        <v>0.15119427698971807</v>
      </c>
    </row>
    <row r="194" spans="2:9">
      <c r="B194" s="91">
        <f t="shared" si="38"/>
        <v>180</v>
      </c>
      <c r="C194" s="92">
        <f t="shared" si="39"/>
        <v>44740</v>
      </c>
      <c r="D194" s="119" t="str">
        <f t="shared" si="33"/>
        <v>구간2</v>
      </c>
      <c r="E194" s="91">
        <f t="shared" si="34"/>
        <v>91</v>
      </c>
      <c r="F194" s="120">
        <f>COUNTIF($D$15:D194,D194)</f>
        <v>89</v>
      </c>
      <c r="G194" s="121">
        <f t="shared" si="35"/>
        <v>0.13799</v>
      </c>
      <c r="H194" s="121">
        <f t="shared" si="36"/>
        <v>1.3354325591873955E-2</v>
      </c>
      <c r="I194" s="122">
        <f t="shared" si="37"/>
        <v>0.15134432559187397</v>
      </c>
    </row>
    <row r="195" spans="2:9">
      <c r="B195" s="91">
        <f t="shared" si="38"/>
        <v>181</v>
      </c>
      <c r="C195" s="92">
        <f t="shared" si="39"/>
        <v>44741</v>
      </c>
      <c r="D195" s="119" t="str">
        <f t="shared" si="33"/>
        <v>구간2</v>
      </c>
      <c r="E195" s="91">
        <f t="shared" si="34"/>
        <v>91</v>
      </c>
      <c r="F195" s="120">
        <f>COUNTIF($D$15:D195,D195)</f>
        <v>90</v>
      </c>
      <c r="G195" s="121">
        <f t="shared" si="35"/>
        <v>0.13799</v>
      </c>
      <c r="H195" s="121">
        <f t="shared" si="36"/>
        <v>1.350437419402984E-2</v>
      </c>
      <c r="I195" s="122">
        <f t="shared" si="37"/>
        <v>0.15149437419402983</v>
      </c>
    </row>
    <row r="196" spans="2:9">
      <c r="B196" s="91">
        <f t="shared" si="38"/>
        <v>182</v>
      </c>
      <c r="C196" s="92">
        <f t="shared" si="39"/>
        <v>44742</v>
      </c>
      <c r="D196" s="119" t="str">
        <f t="shared" si="33"/>
        <v>구간2</v>
      </c>
      <c r="E196" s="91">
        <f t="shared" si="34"/>
        <v>91</v>
      </c>
      <c r="F196" s="120">
        <f>COUNTIF($D$15:D196,D196)</f>
        <v>91</v>
      </c>
      <c r="G196" s="121">
        <f t="shared" si="35"/>
        <v>0.13799</v>
      </c>
      <c r="H196" s="121">
        <f t="shared" si="36"/>
        <v>1.3654422796185728E-2</v>
      </c>
      <c r="I196" s="122">
        <f t="shared" si="37"/>
        <v>0.15164442279618573</v>
      </c>
    </row>
    <row r="197" spans="2:9">
      <c r="B197" s="91">
        <f t="shared" si="38"/>
        <v>183</v>
      </c>
      <c r="C197" s="92">
        <f t="shared" si="39"/>
        <v>44743</v>
      </c>
      <c r="D197" s="119" t="str">
        <f t="shared" si="33"/>
        <v>구간3</v>
      </c>
      <c r="E197" s="91">
        <f t="shared" si="34"/>
        <v>92</v>
      </c>
      <c r="F197" s="120">
        <f>COUNTIF($D$15:D197,D197)</f>
        <v>1</v>
      </c>
      <c r="G197" s="121">
        <f t="shared" si="35"/>
        <v>0.15164442279618573</v>
      </c>
      <c r="H197" s="121">
        <f t="shared" si="36"/>
        <v>9.7722366154298271E-5</v>
      </c>
      <c r="I197" s="122">
        <f t="shared" si="37"/>
        <v>0.15174214516234003</v>
      </c>
    </row>
    <row r="198" spans="2:9">
      <c r="B198" s="91">
        <f t="shared" si="38"/>
        <v>184</v>
      </c>
      <c r="C198" s="92">
        <f t="shared" si="39"/>
        <v>44744</v>
      </c>
      <c r="D198" s="119" t="str">
        <f t="shared" si="33"/>
        <v>구간3</v>
      </c>
      <c r="E198" s="91">
        <f t="shared" si="34"/>
        <v>92</v>
      </c>
      <c r="F198" s="120">
        <f>COUNTIF($D$15:D198,D198)</f>
        <v>2</v>
      </c>
      <c r="G198" s="121">
        <f t="shared" si="35"/>
        <v>0.15164442279618573</v>
      </c>
      <c r="H198" s="121">
        <f t="shared" si="36"/>
        <v>1.9544473230859654E-4</v>
      </c>
      <c r="I198" s="122">
        <f t="shared" si="37"/>
        <v>0.15183986752849432</v>
      </c>
    </row>
    <row r="199" spans="2:9">
      <c r="B199" s="91">
        <f t="shared" si="38"/>
        <v>185</v>
      </c>
      <c r="C199" s="92">
        <f t="shared" si="39"/>
        <v>44745</v>
      </c>
      <c r="D199" s="119" t="str">
        <f t="shared" si="33"/>
        <v>구간3</v>
      </c>
      <c r="E199" s="91">
        <f t="shared" si="34"/>
        <v>92</v>
      </c>
      <c r="F199" s="120">
        <f>COUNTIF($D$15:D199,D199)</f>
        <v>3</v>
      </c>
      <c r="G199" s="121">
        <f t="shared" si="35"/>
        <v>0.15164442279618573</v>
      </c>
      <c r="H199" s="121">
        <f t="shared" si="36"/>
        <v>2.9316709846289484E-4</v>
      </c>
      <c r="I199" s="122">
        <f t="shared" si="37"/>
        <v>0.15193758989464862</v>
      </c>
    </row>
    <row r="200" spans="2:9">
      <c r="B200" s="91">
        <f t="shared" si="38"/>
        <v>186</v>
      </c>
      <c r="C200" s="92">
        <f t="shared" si="39"/>
        <v>44746</v>
      </c>
      <c r="D200" s="119" t="str">
        <f t="shared" si="33"/>
        <v>구간3</v>
      </c>
      <c r="E200" s="91">
        <f t="shared" si="34"/>
        <v>92</v>
      </c>
      <c r="F200" s="120">
        <f>COUNTIF($D$15:D200,D200)</f>
        <v>4</v>
      </c>
      <c r="G200" s="121">
        <f t="shared" si="35"/>
        <v>0.15164442279618573</v>
      </c>
      <c r="H200" s="121">
        <f t="shared" si="36"/>
        <v>3.9088946461719308E-4</v>
      </c>
      <c r="I200" s="122">
        <f t="shared" si="37"/>
        <v>0.15203531226080291</v>
      </c>
    </row>
    <row r="201" spans="2:9">
      <c r="B201" s="91">
        <f t="shared" si="38"/>
        <v>187</v>
      </c>
      <c r="C201" s="92">
        <f t="shared" si="39"/>
        <v>44747</v>
      </c>
      <c r="D201" s="119" t="str">
        <f t="shared" si="33"/>
        <v>구간3</v>
      </c>
      <c r="E201" s="91">
        <f t="shared" si="34"/>
        <v>92</v>
      </c>
      <c r="F201" s="120">
        <f>COUNTIF($D$15:D201,D201)</f>
        <v>5</v>
      </c>
      <c r="G201" s="121">
        <f t="shared" si="35"/>
        <v>0.15164442279618573</v>
      </c>
      <c r="H201" s="121">
        <f t="shared" si="36"/>
        <v>4.8861183077149133E-4</v>
      </c>
      <c r="I201" s="122">
        <f t="shared" si="37"/>
        <v>0.15213303462695721</v>
      </c>
    </row>
    <row r="202" spans="2:9">
      <c r="B202" s="91">
        <f t="shared" si="38"/>
        <v>188</v>
      </c>
      <c r="C202" s="92">
        <f t="shared" si="39"/>
        <v>44748</v>
      </c>
      <c r="D202" s="119" t="str">
        <f t="shared" si="33"/>
        <v>구간3</v>
      </c>
      <c r="E202" s="91">
        <f t="shared" si="34"/>
        <v>92</v>
      </c>
      <c r="F202" s="120">
        <f>COUNTIF($D$15:D202,D202)</f>
        <v>6</v>
      </c>
      <c r="G202" s="121">
        <f t="shared" si="35"/>
        <v>0.15164442279618573</v>
      </c>
      <c r="H202" s="121">
        <f t="shared" si="36"/>
        <v>5.8633419692578968E-4</v>
      </c>
      <c r="I202" s="122">
        <f t="shared" si="37"/>
        <v>0.15223075699311153</v>
      </c>
    </row>
    <row r="203" spans="2:9">
      <c r="B203" s="91">
        <f t="shared" si="38"/>
        <v>189</v>
      </c>
      <c r="C203" s="92">
        <f t="shared" si="39"/>
        <v>44749</v>
      </c>
      <c r="D203" s="119" t="str">
        <f t="shared" si="33"/>
        <v>구간3</v>
      </c>
      <c r="E203" s="91">
        <f t="shared" si="34"/>
        <v>92</v>
      </c>
      <c r="F203" s="120">
        <f>COUNTIF($D$15:D203,D203)</f>
        <v>7</v>
      </c>
      <c r="G203" s="121">
        <f t="shared" si="35"/>
        <v>0.15164442279618573</v>
      </c>
      <c r="H203" s="121">
        <f t="shared" si="36"/>
        <v>6.8405656308008793E-4</v>
      </c>
      <c r="I203" s="122">
        <f t="shared" si="37"/>
        <v>0.15232847935926583</v>
      </c>
    </row>
    <row r="204" spans="2:9">
      <c r="B204" s="91">
        <f t="shared" si="38"/>
        <v>190</v>
      </c>
      <c r="C204" s="92">
        <f t="shared" si="39"/>
        <v>44750</v>
      </c>
      <c r="D204" s="119" t="str">
        <f t="shared" si="33"/>
        <v>구간3</v>
      </c>
      <c r="E204" s="91">
        <f t="shared" si="34"/>
        <v>92</v>
      </c>
      <c r="F204" s="120">
        <f>COUNTIF($D$15:D204,D204)</f>
        <v>8</v>
      </c>
      <c r="G204" s="121">
        <f t="shared" si="35"/>
        <v>0.15164442279618573</v>
      </c>
      <c r="H204" s="121">
        <f t="shared" si="36"/>
        <v>7.8177892923438617E-4</v>
      </c>
      <c r="I204" s="122">
        <f t="shared" si="37"/>
        <v>0.15242620172542012</v>
      </c>
    </row>
    <row r="205" spans="2:9">
      <c r="B205" s="91">
        <f t="shared" si="38"/>
        <v>191</v>
      </c>
      <c r="C205" s="92">
        <f t="shared" si="39"/>
        <v>44751</v>
      </c>
      <c r="D205" s="119" t="str">
        <f t="shared" si="33"/>
        <v>구간3</v>
      </c>
      <c r="E205" s="91">
        <f t="shared" si="34"/>
        <v>92</v>
      </c>
      <c r="F205" s="120">
        <f>COUNTIF($D$15:D205,D205)</f>
        <v>9</v>
      </c>
      <c r="G205" s="121">
        <f t="shared" si="35"/>
        <v>0.15164442279618573</v>
      </c>
      <c r="H205" s="121">
        <f t="shared" si="36"/>
        <v>8.7950129538868441E-4</v>
      </c>
      <c r="I205" s="122">
        <f t="shared" si="37"/>
        <v>0.15252392409157442</v>
      </c>
    </row>
    <row r="206" spans="2:9">
      <c r="B206" s="91">
        <f t="shared" si="38"/>
        <v>192</v>
      </c>
      <c r="C206" s="92">
        <f t="shared" si="39"/>
        <v>44752</v>
      </c>
      <c r="D206" s="119" t="str">
        <f t="shared" si="33"/>
        <v>구간3</v>
      </c>
      <c r="E206" s="91">
        <f t="shared" si="34"/>
        <v>92</v>
      </c>
      <c r="F206" s="120">
        <f>COUNTIF($D$15:D206,D206)</f>
        <v>10</v>
      </c>
      <c r="G206" s="121">
        <f t="shared" si="35"/>
        <v>0.15164442279618573</v>
      </c>
      <c r="H206" s="121">
        <f t="shared" si="36"/>
        <v>9.7722366154298266E-4</v>
      </c>
      <c r="I206" s="122">
        <f t="shared" si="37"/>
        <v>0.15262164645772872</v>
      </c>
    </row>
    <row r="207" spans="2:9">
      <c r="B207" s="91">
        <f t="shared" si="38"/>
        <v>193</v>
      </c>
      <c r="C207" s="92">
        <f t="shared" si="39"/>
        <v>44753</v>
      </c>
      <c r="D207" s="119" t="str">
        <f t="shared" ref="D207:D270" si="40">IF(IFERROR(HLOOKUP(C207,$E$5:$BL$6,2,FALSE),"")="",D208,HLOOKUP(C207,$E$5:$BL$7,2,FALSE))</f>
        <v>구간3</v>
      </c>
      <c r="E207" s="91">
        <f t="shared" ref="E207:E270" si="41">COUNTIF($D$15:$D$49928,D207)</f>
        <v>92</v>
      </c>
      <c r="F207" s="120">
        <f>COUNTIF($D$15:D207,D207)</f>
        <v>11</v>
      </c>
      <c r="G207" s="121">
        <f t="shared" ref="G207:G270" si="42">HLOOKUP($D207,$E$6:$BL$11,6,FALSE)</f>
        <v>0.15164442279618573</v>
      </c>
      <c r="H207" s="121">
        <f t="shared" ref="H207:H270" si="43">HLOOKUP($D207,$E$6:$BL$11,5,FALSE)*(F207)</f>
        <v>1.0749460276972809E-3</v>
      </c>
      <c r="I207" s="122">
        <f t="shared" ref="I207:I270" si="44">G207+H207</f>
        <v>0.15271936882388301</v>
      </c>
    </row>
    <row r="208" spans="2:9">
      <c r="B208" s="91">
        <f t="shared" ref="B208:B271" si="45">B207+1</f>
        <v>194</v>
      </c>
      <c r="C208" s="92">
        <f t="shared" ref="C208:C271" si="46">C207+1</f>
        <v>44754</v>
      </c>
      <c r="D208" s="119" t="str">
        <f t="shared" si="40"/>
        <v>구간3</v>
      </c>
      <c r="E208" s="91">
        <f t="shared" si="41"/>
        <v>92</v>
      </c>
      <c r="F208" s="120">
        <f>COUNTIF($D$15:D208,D208)</f>
        <v>12</v>
      </c>
      <c r="G208" s="121">
        <f t="shared" si="42"/>
        <v>0.15164442279618573</v>
      </c>
      <c r="H208" s="121">
        <f t="shared" si="43"/>
        <v>1.1726683938515794E-3</v>
      </c>
      <c r="I208" s="122">
        <f t="shared" si="44"/>
        <v>0.15281709119003731</v>
      </c>
    </row>
    <row r="209" spans="2:9">
      <c r="B209" s="91">
        <f t="shared" si="45"/>
        <v>195</v>
      </c>
      <c r="C209" s="92">
        <f t="shared" si="46"/>
        <v>44755</v>
      </c>
      <c r="D209" s="119" t="str">
        <f t="shared" si="40"/>
        <v>구간3</v>
      </c>
      <c r="E209" s="91">
        <f t="shared" si="41"/>
        <v>92</v>
      </c>
      <c r="F209" s="120">
        <f>COUNTIF($D$15:D209,D209)</f>
        <v>13</v>
      </c>
      <c r="G209" s="121">
        <f t="shared" si="42"/>
        <v>0.15164442279618573</v>
      </c>
      <c r="H209" s="121">
        <f t="shared" si="43"/>
        <v>1.2703907600058776E-3</v>
      </c>
      <c r="I209" s="122">
        <f t="shared" si="44"/>
        <v>0.1529148135561916</v>
      </c>
    </row>
    <row r="210" spans="2:9">
      <c r="B210" s="91">
        <f t="shared" si="45"/>
        <v>196</v>
      </c>
      <c r="C210" s="92">
        <f t="shared" si="46"/>
        <v>44756</v>
      </c>
      <c r="D210" s="119" t="str">
        <f t="shared" si="40"/>
        <v>구간3</v>
      </c>
      <c r="E210" s="91">
        <f t="shared" si="41"/>
        <v>92</v>
      </c>
      <c r="F210" s="120">
        <f>COUNTIF($D$15:D210,D210)</f>
        <v>14</v>
      </c>
      <c r="G210" s="121">
        <f t="shared" si="42"/>
        <v>0.15164442279618573</v>
      </c>
      <c r="H210" s="121">
        <f t="shared" si="43"/>
        <v>1.3681131261601759E-3</v>
      </c>
      <c r="I210" s="122">
        <f t="shared" si="44"/>
        <v>0.1530125359223459</v>
      </c>
    </row>
    <row r="211" spans="2:9">
      <c r="B211" s="91">
        <f t="shared" si="45"/>
        <v>197</v>
      </c>
      <c r="C211" s="92">
        <f t="shared" si="46"/>
        <v>44757</v>
      </c>
      <c r="D211" s="119" t="str">
        <f t="shared" si="40"/>
        <v>구간3</v>
      </c>
      <c r="E211" s="91">
        <f t="shared" si="41"/>
        <v>92</v>
      </c>
      <c r="F211" s="120">
        <f>COUNTIF($D$15:D211,D211)</f>
        <v>15</v>
      </c>
      <c r="G211" s="121">
        <f t="shared" si="42"/>
        <v>0.15164442279618573</v>
      </c>
      <c r="H211" s="121">
        <f t="shared" si="43"/>
        <v>1.4658354923144741E-3</v>
      </c>
      <c r="I211" s="122">
        <f t="shared" si="44"/>
        <v>0.1531102582885002</v>
      </c>
    </row>
    <row r="212" spans="2:9">
      <c r="B212" s="91">
        <f t="shared" si="45"/>
        <v>198</v>
      </c>
      <c r="C212" s="92">
        <f t="shared" si="46"/>
        <v>44758</v>
      </c>
      <c r="D212" s="119" t="str">
        <f t="shared" si="40"/>
        <v>구간3</v>
      </c>
      <c r="E212" s="91">
        <f t="shared" si="41"/>
        <v>92</v>
      </c>
      <c r="F212" s="120">
        <f>COUNTIF($D$15:D212,D212)</f>
        <v>16</v>
      </c>
      <c r="G212" s="121">
        <f t="shared" si="42"/>
        <v>0.15164442279618573</v>
      </c>
      <c r="H212" s="121">
        <f t="shared" si="43"/>
        <v>1.5635578584687723E-3</v>
      </c>
      <c r="I212" s="122">
        <f t="shared" si="44"/>
        <v>0.15320798065465449</v>
      </c>
    </row>
    <row r="213" spans="2:9">
      <c r="B213" s="91">
        <f t="shared" si="45"/>
        <v>199</v>
      </c>
      <c r="C213" s="92">
        <f t="shared" si="46"/>
        <v>44759</v>
      </c>
      <c r="D213" s="119" t="str">
        <f t="shared" si="40"/>
        <v>구간3</v>
      </c>
      <c r="E213" s="91">
        <f t="shared" si="41"/>
        <v>92</v>
      </c>
      <c r="F213" s="120">
        <f>COUNTIF($D$15:D213,D213)</f>
        <v>17</v>
      </c>
      <c r="G213" s="121">
        <f t="shared" si="42"/>
        <v>0.15164442279618573</v>
      </c>
      <c r="H213" s="121">
        <f t="shared" si="43"/>
        <v>1.6612802246230706E-3</v>
      </c>
      <c r="I213" s="122">
        <f t="shared" si="44"/>
        <v>0.15330570302080879</v>
      </c>
    </row>
    <row r="214" spans="2:9">
      <c r="B214" s="91">
        <f t="shared" si="45"/>
        <v>200</v>
      </c>
      <c r="C214" s="92">
        <f t="shared" si="46"/>
        <v>44760</v>
      </c>
      <c r="D214" s="119" t="str">
        <f t="shared" si="40"/>
        <v>구간3</v>
      </c>
      <c r="E214" s="91">
        <f t="shared" si="41"/>
        <v>92</v>
      </c>
      <c r="F214" s="120">
        <f>COUNTIF($D$15:D214,D214)</f>
        <v>18</v>
      </c>
      <c r="G214" s="121">
        <f t="shared" si="42"/>
        <v>0.15164442279618573</v>
      </c>
      <c r="H214" s="121">
        <f t="shared" si="43"/>
        <v>1.7590025907773688E-3</v>
      </c>
      <c r="I214" s="122">
        <f t="shared" si="44"/>
        <v>0.15340342538696311</v>
      </c>
    </row>
    <row r="215" spans="2:9">
      <c r="B215" s="91">
        <f t="shared" si="45"/>
        <v>201</v>
      </c>
      <c r="C215" s="92">
        <f t="shared" si="46"/>
        <v>44761</v>
      </c>
      <c r="D215" s="119" t="str">
        <f t="shared" si="40"/>
        <v>구간3</v>
      </c>
      <c r="E215" s="91">
        <f t="shared" si="41"/>
        <v>92</v>
      </c>
      <c r="F215" s="120">
        <f>COUNTIF($D$15:D215,D215)</f>
        <v>19</v>
      </c>
      <c r="G215" s="121">
        <f t="shared" si="42"/>
        <v>0.15164442279618573</v>
      </c>
      <c r="H215" s="121">
        <f t="shared" si="43"/>
        <v>1.8567249569316671E-3</v>
      </c>
      <c r="I215" s="122">
        <f t="shared" si="44"/>
        <v>0.15350114775311741</v>
      </c>
    </row>
    <row r="216" spans="2:9">
      <c r="B216" s="91">
        <f t="shared" si="45"/>
        <v>202</v>
      </c>
      <c r="C216" s="92">
        <f t="shared" si="46"/>
        <v>44762</v>
      </c>
      <c r="D216" s="119" t="str">
        <f t="shared" si="40"/>
        <v>구간3</v>
      </c>
      <c r="E216" s="91">
        <f t="shared" si="41"/>
        <v>92</v>
      </c>
      <c r="F216" s="120">
        <f>COUNTIF($D$15:D216,D216)</f>
        <v>20</v>
      </c>
      <c r="G216" s="121">
        <f t="shared" si="42"/>
        <v>0.15164442279618573</v>
      </c>
      <c r="H216" s="121">
        <f t="shared" si="43"/>
        <v>1.9544473230859653E-3</v>
      </c>
      <c r="I216" s="122">
        <f t="shared" si="44"/>
        <v>0.1535988701192717</v>
      </c>
    </row>
    <row r="217" spans="2:9">
      <c r="B217" s="91">
        <f t="shared" si="45"/>
        <v>203</v>
      </c>
      <c r="C217" s="92">
        <f t="shared" si="46"/>
        <v>44763</v>
      </c>
      <c r="D217" s="119" t="str">
        <f t="shared" si="40"/>
        <v>구간3</v>
      </c>
      <c r="E217" s="91">
        <f t="shared" si="41"/>
        <v>92</v>
      </c>
      <c r="F217" s="120">
        <f>COUNTIF($D$15:D217,D217)</f>
        <v>21</v>
      </c>
      <c r="G217" s="121">
        <f t="shared" si="42"/>
        <v>0.15164442279618573</v>
      </c>
      <c r="H217" s="121">
        <f t="shared" si="43"/>
        <v>2.0521696892402638E-3</v>
      </c>
      <c r="I217" s="122">
        <f t="shared" si="44"/>
        <v>0.153696592485426</v>
      </c>
    </row>
    <row r="218" spans="2:9">
      <c r="B218" s="91">
        <f t="shared" si="45"/>
        <v>204</v>
      </c>
      <c r="C218" s="92">
        <f t="shared" si="46"/>
        <v>44764</v>
      </c>
      <c r="D218" s="119" t="str">
        <f t="shared" si="40"/>
        <v>구간3</v>
      </c>
      <c r="E218" s="91">
        <f t="shared" si="41"/>
        <v>92</v>
      </c>
      <c r="F218" s="120">
        <f>COUNTIF($D$15:D218,D218)</f>
        <v>22</v>
      </c>
      <c r="G218" s="121">
        <f t="shared" si="42"/>
        <v>0.15164442279618573</v>
      </c>
      <c r="H218" s="121">
        <f t="shared" si="43"/>
        <v>2.1498920553945618E-3</v>
      </c>
      <c r="I218" s="122">
        <f t="shared" si="44"/>
        <v>0.15379431485158029</v>
      </c>
    </row>
    <row r="219" spans="2:9">
      <c r="B219" s="91">
        <f t="shared" si="45"/>
        <v>205</v>
      </c>
      <c r="C219" s="92">
        <f t="shared" si="46"/>
        <v>44765</v>
      </c>
      <c r="D219" s="119" t="str">
        <f t="shared" si="40"/>
        <v>구간3</v>
      </c>
      <c r="E219" s="91">
        <f t="shared" si="41"/>
        <v>92</v>
      </c>
      <c r="F219" s="120">
        <f>COUNTIF($D$15:D219,D219)</f>
        <v>23</v>
      </c>
      <c r="G219" s="121">
        <f t="shared" si="42"/>
        <v>0.15164442279618573</v>
      </c>
      <c r="H219" s="121">
        <f t="shared" si="43"/>
        <v>2.2476144215488603E-3</v>
      </c>
      <c r="I219" s="122">
        <f t="shared" si="44"/>
        <v>0.15389203721773459</v>
      </c>
    </row>
    <row r="220" spans="2:9">
      <c r="B220" s="91">
        <f t="shared" si="45"/>
        <v>206</v>
      </c>
      <c r="C220" s="92">
        <f t="shared" si="46"/>
        <v>44766</v>
      </c>
      <c r="D220" s="119" t="str">
        <f t="shared" si="40"/>
        <v>구간3</v>
      </c>
      <c r="E220" s="91">
        <f t="shared" si="41"/>
        <v>92</v>
      </c>
      <c r="F220" s="120">
        <f>COUNTIF($D$15:D220,D220)</f>
        <v>24</v>
      </c>
      <c r="G220" s="121">
        <f t="shared" si="42"/>
        <v>0.15164442279618573</v>
      </c>
      <c r="H220" s="121">
        <f t="shared" si="43"/>
        <v>2.3453367877031587E-3</v>
      </c>
      <c r="I220" s="122">
        <f t="shared" si="44"/>
        <v>0.15398975958388889</v>
      </c>
    </row>
    <row r="221" spans="2:9">
      <c r="B221" s="91">
        <f t="shared" si="45"/>
        <v>207</v>
      </c>
      <c r="C221" s="92">
        <f t="shared" si="46"/>
        <v>44767</v>
      </c>
      <c r="D221" s="119" t="str">
        <f t="shared" si="40"/>
        <v>구간3</v>
      </c>
      <c r="E221" s="91">
        <f t="shared" si="41"/>
        <v>92</v>
      </c>
      <c r="F221" s="120">
        <f>COUNTIF($D$15:D221,D221)</f>
        <v>25</v>
      </c>
      <c r="G221" s="121">
        <f t="shared" si="42"/>
        <v>0.15164442279618573</v>
      </c>
      <c r="H221" s="121">
        <f t="shared" si="43"/>
        <v>2.4430591538574568E-3</v>
      </c>
      <c r="I221" s="122">
        <f t="shared" si="44"/>
        <v>0.15408748195004318</v>
      </c>
    </row>
    <row r="222" spans="2:9">
      <c r="B222" s="91">
        <f t="shared" si="45"/>
        <v>208</v>
      </c>
      <c r="C222" s="92">
        <f t="shared" si="46"/>
        <v>44768</v>
      </c>
      <c r="D222" s="119" t="str">
        <f t="shared" si="40"/>
        <v>구간3</v>
      </c>
      <c r="E222" s="91">
        <f t="shared" si="41"/>
        <v>92</v>
      </c>
      <c r="F222" s="120">
        <f>COUNTIF($D$15:D222,D222)</f>
        <v>26</v>
      </c>
      <c r="G222" s="121">
        <f t="shared" si="42"/>
        <v>0.15164442279618573</v>
      </c>
      <c r="H222" s="121">
        <f t="shared" si="43"/>
        <v>2.5407815200117552E-3</v>
      </c>
      <c r="I222" s="122">
        <f t="shared" si="44"/>
        <v>0.15418520431619748</v>
      </c>
    </row>
    <row r="223" spans="2:9">
      <c r="B223" s="91">
        <f t="shared" si="45"/>
        <v>209</v>
      </c>
      <c r="C223" s="92">
        <f t="shared" si="46"/>
        <v>44769</v>
      </c>
      <c r="D223" s="119" t="str">
        <f t="shared" si="40"/>
        <v>구간3</v>
      </c>
      <c r="E223" s="91">
        <f t="shared" si="41"/>
        <v>92</v>
      </c>
      <c r="F223" s="120">
        <f>COUNTIF($D$15:D223,D223)</f>
        <v>27</v>
      </c>
      <c r="G223" s="121">
        <f t="shared" si="42"/>
        <v>0.15164442279618573</v>
      </c>
      <c r="H223" s="121">
        <f t="shared" si="43"/>
        <v>2.6385038861660532E-3</v>
      </c>
      <c r="I223" s="122">
        <f t="shared" si="44"/>
        <v>0.15428292668235177</v>
      </c>
    </row>
    <row r="224" spans="2:9">
      <c r="B224" s="91">
        <f t="shared" si="45"/>
        <v>210</v>
      </c>
      <c r="C224" s="92">
        <f t="shared" si="46"/>
        <v>44770</v>
      </c>
      <c r="D224" s="119" t="str">
        <f t="shared" si="40"/>
        <v>구간3</v>
      </c>
      <c r="E224" s="91">
        <f t="shared" si="41"/>
        <v>92</v>
      </c>
      <c r="F224" s="120">
        <f>COUNTIF($D$15:D224,D224)</f>
        <v>28</v>
      </c>
      <c r="G224" s="121">
        <f t="shared" si="42"/>
        <v>0.15164442279618573</v>
      </c>
      <c r="H224" s="121">
        <f t="shared" si="43"/>
        <v>2.7362262523203517E-3</v>
      </c>
      <c r="I224" s="122">
        <f t="shared" si="44"/>
        <v>0.15438064904850607</v>
      </c>
    </row>
    <row r="225" spans="2:9">
      <c r="B225" s="91">
        <f t="shared" si="45"/>
        <v>211</v>
      </c>
      <c r="C225" s="92">
        <f t="shared" si="46"/>
        <v>44771</v>
      </c>
      <c r="D225" s="119" t="str">
        <f t="shared" si="40"/>
        <v>구간3</v>
      </c>
      <c r="E225" s="91">
        <f t="shared" si="41"/>
        <v>92</v>
      </c>
      <c r="F225" s="120">
        <f>COUNTIF($D$15:D225,D225)</f>
        <v>29</v>
      </c>
      <c r="G225" s="121">
        <f t="shared" si="42"/>
        <v>0.15164442279618573</v>
      </c>
      <c r="H225" s="121">
        <f t="shared" si="43"/>
        <v>2.8339486184746497E-3</v>
      </c>
      <c r="I225" s="122">
        <f t="shared" si="44"/>
        <v>0.15447837141466039</v>
      </c>
    </row>
    <row r="226" spans="2:9">
      <c r="B226" s="91">
        <f t="shared" si="45"/>
        <v>212</v>
      </c>
      <c r="C226" s="92">
        <f t="shared" si="46"/>
        <v>44772</v>
      </c>
      <c r="D226" s="119" t="str">
        <f t="shared" si="40"/>
        <v>구간3</v>
      </c>
      <c r="E226" s="91">
        <f t="shared" si="41"/>
        <v>92</v>
      </c>
      <c r="F226" s="120">
        <f>COUNTIF($D$15:D226,D226)</f>
        <v>30</v>
      </c>
      <c r="G226" s="121">
        <f t="shared" si="42"/>
        <v>0.15164442279618573</v>
      </c>
      <c r="H226" s="121">
        <f t="shared" si="43"/>
        <v>2.9316709846289482E-3</v>
      </c>
      <c r="I226" s="122">
        <f t="shared" si="44"/>
        <v>0.15457609378081469</v>
      </c>
    </row>
    <row r="227" spans="2:9">
      <c r="B227" s="91">
        <f t="shared" si="45"/>
        <v>213</v>
      </c>
      <c r="C227" s="92">
        <f t="shared" si="46"/>
        <v>44773</v>
      </c>
      <c r="D227" s="119" t="str">
        <f t="shared" si="40"/>
        <v>구간3</v>
      </c>
      <c r="E227" s="91">
        <f t="shared" si="41"/>
        <v>92</v>
      </c>
      <c r="F227" s="120">
        <f>COUNTIF($D$15:D227,D227)</f>
        <v>31</v>
      </c>
      <c r="G227" s="121">
        <f t="shared" si="42"/>
        <v>0.15164442279618573</v>
      </c>
      <c r="H227" s="121">
        <f t="shared" si="43"/>
        <v>3.0293933507832462E-3</v>
      </c>
      <c r="I227" s="122">
        <f t="shared" si="44"/>
        <v>0.15467381614696898</v>
      </c>
    </row>
    <row r="228" spans="2:9">
      <c r="B228" s="91">
        <f t="shared" si="45"/>
        <v>214</v>
      </c>
      <c r="C228" s="92">
        <f t="shared" si="46"/>
        <v>44774</v>
      </c>
      <c r="D228" s="119" t="str">
        <f t="shared" si="40"/>
        <v>구간3</v>
      </c>
      <c r="E228" s="91">
        <f t="shared" si="41"/>
        <v>92</v>
      </c>
      <c r="F228" s="120">
        <f>COUNTIF($D$15:D228,D228)</f>
        <v>32</v>
      </c>
      <c r="G228" s="121">
        <f t="shared" si="42"/>
        <v>0.15164442279618573</v>
      </c>
      <c r="H228" s="121">
        <f t="shared" si="43"/>
        <v>3.1271157169375447E-3</v>
      </c>
      <c r="I228" s="122">
        <f t="shared" si="44"/>
        <v>0.15477153851312328</v>
      </c>
    </row>
    <row r="229" spans="2:9">
      <c r="B229" s="91">
        <f t="shared" si="45"/>
        <v>215</v>
      </c>
      <c r="C229" s="92">
        <f t="shared" si="46"/>
        <v>44775</v>
      </c>
      <c r="D229" s="119" t="str">
        <f t="shared" si="40"/>
        <v>구간3</v>
      </c>
      <c r="E229" s="91">
        <f t="shared" si="41"/>
        <v>92</v>
      </c>
      <c r="F229" s="120">
        <f>COUNTIF($D$15:D229,D229)</f>
        <v>33</v>
      </c>
      <c r="G229" s="121">
        <f t="shared" si="42"/>
        <v>0.15164442279618573</v>
      </c>
      <c r="H229" s="121">
        <f t="shared" si="43"/>
        <v>3.2248380830918431E-3</v>
      </c>
      <c r="I229" s="122">
        <f t="shared" si="44"/>
        <v>0.15486926087927758</v>
      </c>
    </row>
    <row r="230" spans="2:9">
      <c r="B230" s="91">
        <f t="shared" si="45"/>
        <v>216</v>
      </c>
      <c r="C230" s="92">
        <f t="shared" si="46"/>
        <v>44776</v>
      </c>
      <c r="D230" s="119" t="str">
        <f t="shared" si="40"/>
        <v>구간3</v>
      </c>
      <c r="E230" s="91">
        <f t="shared" si="41"/>
        <v>92</v>
      </c>
      <c r="F230" s="120">
        <f>COUNTIF($D$15:D230,D230)</f>
        <v>34</v>
      </c>
      <c r="G230" s="121">
        <f t="shared" si="42"/>
        <v>0.15164442279618573</v>
      </c>
      <c r="H230" s="121">
        <f t="shared" si="43"/>
        <v>3.3225604492461412E-3</v>
      </c>
      <c r="I230" s="122">
        <f t="shared" si="44"/>
        <v>0.15496698324543187</v>
      </c>
    </row>
    <row r="231" spans="2:9">
      <c r="B231" s="91">
        <f t="shared" si="45"/>
        <v>217</v>
      </c>
      <c r="C231" s="92">
        <f t="shared" si="46"/>
        <v>44777</v>
      </c>
      <c r="D231" s="119" t="str">
        <f t="shared" si="40"/>
        <v>구간3</v>
      </c>
      <c r="E231" s="91">
        <f t="shared" si="41"/>
        <v>92</v>
      </c>
      <c r="F231" s="120">
        <f>COUNTIF($D$15:D231,D231)</f>
        <v>35</v>
      </c>
      <c r="G231" s="121">
        <f t="shared" si="42"/>
        <v>0.15164442279618573</v>
      </c>
      <c r="H231" s="121">
        <f t="shared" si="43"/>
        <v>3.4202828154004396E-3</v>
      </c>
      <c r="I231" s="122">
        <f t="shared" si="44"/>
        <v>0.15506470561158617</v>
      </c>
    </row>
    <row r="232" spans="2:9">
      <c r="B232" s="91">
        <f t="shared" si="45"/>
        <v>218</v>
      </c>
      <c r="C232" s="92">
        <f t="shared" si="46"/>
        <v>44778</v>
      </c>
      <c r="D232" s="119" t="str">
        <f t="shared" si="40"/>
        <v>구간3</v>
      </c>
      <c r="E232" s="91">
        <f t="shared" si="41"/>
        <v>92</v>
      </c>
      <c r="F232" s="120">
        <f>COUNTIF($D$15:D232,D232)</f>
        <v>36</v>
      </c>
      <c r="G232" s="121">
        <f t="shared" si="42"/>
        <v>0.15164442279618573</v>
      </c>
      <c r="H232" s="121">
        <f t="shared" si="43"/>
        <v>3.5180051815547377E-3</v>
      </c>
      <c r="I232" s="122">
        <f t="shared" si="44"/>
        <v>0.15516242797774046</v>
      </c>
    </row>
    <row r="233" spans="2:9">
      <c r="B233" s="91">
        <f t="shared" si="45"/>
        <v>219</v>
      </c>
      <c r="C233" s="92">
        <f t="shared" si="46"/>
        <v>44779</v>
      </c>
      <c r="D233" s="119" t="str">
        <f t="shared" si="40"/>
        <v>구간3</v>
      </c>
      <c r="E233" s="91">
        <f t="shared" si="41"/>
        <v>92</v>
      </c>
      <c r="F233" s="120">
        <f>COUNTIF($D$15:D233,D233)</f>
        <v>37</v>
      </c>
      <c r="G233" s="121">
        <f t="shared" si="42"/>
        <v>0.15164442279618573</v>
      </c>
      <c r="H233" s="121">
        <f t="shared" si="43"/>
        <v>3.6157275477090361E-3</v>
      </c>
      <c r="I233" s="122">
        <f t="shared" si="44"/>
        <v>0.15526015034389476</v>
      </c>
    </row>
    <row r="234" spans="2:9">
      <c r="B234" s="91">
        <f t="shared" si="45"/>
        <v>220</v>
      </c>
      <c r="C234" s="92">
        <f t="shared" si="46"/>
        <v>44780</v>
      </c>
      <c r="D234" s="119" t="str">
        <f t="shared" si="40"/>
        <v>구간3</v>
      </c>
      <c r="E234" s="91">
        <f t="shared" si="41"/>
        <v>92</v>
      </c>
      <c r="F234" s="120">
        <f>COUNTIF($D$15:D234,D234)</f>
        <v>38</v>
      </c>
      <c r="G234" s="121">
        <f t="shared" si="42"/>
        <v>0.15164442279618573</v>
      </c>
      <c r="H234" s="121">
        <f t="shared" si="43"/>
        <v>3.7134499138633341E-3</v>
      </c>
      <c r="I234" s="122">
        <f t="shared" si="44"/>
        <v>0.15535787271004906</v>
      </c>
    </row>
    <row r="235" spans="2:9">
      <c r="B235" s="91">
        <f t="shared" si="45"/>
        <v>221</v>
      </c>
      <c r="C235" s="92">
        <f t="shared" si="46"/>
        <v>44781</v>
      </c>
      <c r="D235" s="119" t="str">
        <f t="shared" si="40"/>
        <v>구간3</v>
      </c>
      <c r="E235" s="91">
        <f t="shared" si="41"/>
        <v>92</v>
      </c>
      <c r="F235" s="120">
        <f>COUNTIF($D$15:D235,D235)</f>
        <v>39</v>
      </c>
      <c r="G235" s="121">
        <f t="shared" si="42"/>
        <v>0.15164442279618573</v>
      </c>
      <c r="H235" s="121">
        <f t="shared" si="43"/>
        <v>3.8111722800176326E-3</v>
      </c>
      <c r="I235" s="122">
        <f t="shared" si="44"/>
        <v>0.15545559507620335</v>
      </c>
    </row>
    <row r="236" spans="2:9">
      <c r="B236" s="91">
        <f t="shared" si="45"/>
        <v>222</v>
      </c>
      <c r="C236" s="92">
        <f t="shared" si="46"/>
        <v>44782</v>
      </c>
      <c r="D236" s="119" t="str">
        <f t="shared" si="40"/>
        <v>구간3</v>
      </c>
      <c r="E236" s="91">
        <f t="shared" si="41"/>
        <v>92</v>
      </c>
      <c r="F236" s="120">
        <f>COUNTIF($D$15:D236,D236)</f>
        <v>40</v>
      </c>
      <c r="G236" s="121">
        <f t="shared" si="42"/>
        <v>0.15164442279618573</v>
      </c>
      <c r="H236" s="121">
        <f t="shared" si="43"/>
        <v>3.9088946461719306E-3</v>
      </c>
      <c r="I236" s="122">
        <f t="shared" si="44"/>
        <v>0.15555331744235765</v>
      </c>
    </row>
    <row r="237" spans="2:9">
      <c r="B237" s="91">
        <f t="shared" si="45"/>
        <v>223</v>
      </c>
      <c r="C237" s="92">
        <f t="shared" si="46"/>
        <v>44783</v>
      </c>
      <c r="D237" s="119" t="str">
        <f t="shared" si="40"/>
        <v>구간3</v>
      </c>
      <c r="E237" s="91">
        <f t="shared" si="41"/>
        <v>92</v>
      </c>
      <c r="F237" s="120">
        <f>COUNTIF($D$15:D237,D237)</f>
        <v>41</v>
      </c>
      <c r="G237" s="121">
        <f t="shared" si="42"/>
        <v>0.15164442279618573</v>
      </c>
      <c r="H237" s="121">
        <f t="shared" si="43"/>
        <v>4.0066170123262291E-3</v>
      </c>
      <c r="I237" s="122">
        <f t="shared" si="44"/>
        <v>0.15565103980851197</v>
      </c>
    </row>
    <row r="238" spans="2:9">
      <c r="B238" s="91">
        <f t="shared" si="45"/>
        <v>224</v>
      </c>
      <c r="C238" s="92">
        <f t="shared" si="46"/>
        <v>44784</v>
      </c>
      <c r="D238" s="119" t="str">
        <f t="shared" si="40"/>
        <v>구간3</v>
      </c>
      <c r="E238" s="91">
        <f t="shared" si="41"/>
        <v>92</v>
      </c>
      <c r="F238" s="120">
        <f>COUNTIF($D$15:D238,D238)</f>
        <v>42</v>
      </c>
      <c r="G238" s="121">
        <f t="shared" si="42"/>
        <v>0.15164442279618573</v>
      </c>
      <c r="H238" s="121">
        <f t="shared" si="43"/>
        <v>4.1043393784805276E-3</v>
      </c>
      <c r="I238" s="122">
        <f t="shared" si="44"/>
        <v>0.15574876217466627</v>
      </c>
    </row>
    <row r="239" spans="2:9">
      <c r="B239" s="91">
        <f t="shared" si="45"/>
        <v>225</v>
      </c>
      <c r="C239" s="92">
        <f t="shared" si="46"/>
        <v>44785</v>
      </c>
      <c r="D239" s="119" t="str">
        <f t="shared" si="40"/>
        <v>구간3</v>
      </c>
      <c r="E239" s="91">
        <f t="shared" si="41"/>
        <v>92</v>
      </c>
      <c r="F239" s="120">
        <f>COUNTIF($D$15:D239,D239)</f>
        <v>43</v>
      </c>
      <c r="G239" s="121">
        <f t="shared" si="42"/>
        <v>0.15164442279618573</v>
      </c>
      <c r="H239" s="121">
        <f t="shared" si="43"/>
        <v>4.202061744634826E-3</v>
      </c>
      <c r="I239" s="122">
        <f t="shared" si="44"/>
        <v>0.15584648454082056</v>
      </c>
    </row>
    <row r="240" spans="2:9">
      <c r="B240" s="91">
        <f t="shared" si="45"/>
        <v>226</v>
      </c>
      <c r="C240" s="92">
        <f t="shared" si="46"/>
        <v>44786</v>
      </c>
      <c r="D240" s="119" t="str">
        <f t="shared" si="40"/>
        <v>구간3</v>
      </c>
      <c r="E240" s="91">
        <f t="shared" si="41"/>
        <v>92</v>
      </c>
      <c r="F240" s="120">
        <f>COUNTIF($D$15:D240,D240)</f>
        <v>44</v>
      </c>
      <c r="G240" s="121">
        <f t="shared" si="42"/>
        <v>0.15164442279618573</v>
      </c>
      <c r="H240" s="121">
        <f t="shared" si="43"/>
        <v>4.2997841107891236E-3</v>
      </c>
      <c r="I240" s="122">
        <f t="shared" si="44"/>
        <v>0.15594420690697486</v>
      </c>
    </row>
    <row r="241" spans="2:9">
      <c r="B241" s="91">
        <f t="shared" si="45"/>
        <v>227</v>
      </c>
      <c r="C241" s="92">
        <f t="shared" si="46"/>
        <v>44787</v>
      </c>
      <c r="D241" s="119" t="str">
        <f t="shared" si="40"/>
        <v>구간3</v>
      </c>
      <c r="E241" s="91">
        <f t="shared" si="41"/>
        <v>92</v>
      </c>
      <c r="F241" s="120">
        <f>COUNTIF($D$15:D241,D241)</f>
        <v>45</v>
      </c>
      <c r="G241" s="121">
        <f t="shared" si="42"/>
        <v>0.15164442279618573</v>
      </c>
      <c r="H241" s="121">
        <f t="shared" si="43"/>
        <v>4.3975064769434221E-3</v>
      </c>
      <c r="I241" s="122">
        <f t="shared" si="44"/>
        <v>0.15604192927312915</v>
      </c>
    </row>
    <row r="242" spans="2:9">
      <c r="B242" s="91">
        <f t="shared" si="45"/>
        <v>228</v>
      </c>
      <c r="C242" s="92">
        <f t="shared" si="46"/>
        <v>44788</v>
      </c>
      <c r="D242" s="119" t="str">
        <f t="shared" si="40"/>
        <v>구간3</v>
      </c>
      <c r="E242" s="91">
        <f t="shared" si="41"/>
        <v>92</v>
      </c>
      <c r="F242" s="120">
        <f>COUNTIF($D$15:D242,D242)</f>
        <v>46</v>
      </c>
      <c r="G242" s="121">
        <f t="shared" si="42"/>
        <v>0.15164442279618573</v>
      </c>
      <c r="H242" s="121">
        <f t="shared" si="43"/>
        <v>4.4952288430977205E-3</v>
      </c>
      <c r="I242" s="122">
        <f t="shared" si="44"/>
        <v>0.15613965163928345</v>
      </c>
    </row>
    <row r="243" spans="2:9">
      <c r="B243" s="91">
        <f t="shared" si="45"/>
        <v>229</v>
      </c>
      <c r="C243" s="92">
        <f t="shared" si="46"/>
        <v>44789</v>
      </c>
      <c r="D243" s="119" t="str">
        <f t="shared" si="40"/>
        <v>구간3</v>
      </c>
      <c r="E243" s="91">
        <f t="shared" si="41"/>
        <v>92</v>
      </c>
      <c r="F243" s="120">
        <f>COUNTIF($D$15:D243,D243)</f>
        <v>47</v>
      </c>
      <c r="G243" s="121">
        <f t="shared" si="42"/>
        <v>0.15164442279618573</v>
      </c>
      <c r="H243" s="121">
        <f t="shared" si="43"/>
        <v>4.592951209252019E-3</v>
      </c>
      <c r="I243" s="122">
        <f t="shared" si="44"/>
        <v>0.15623737400543775</v>
      </c>
    </row>
    <row r="244" spans="2:9">
      <c r="B244" s="91">
        <f t="shared" si="45"/>
        <v>230</v>
      </c>
      <c r="C244" s="92">
        <f t="shared" si="46"/>
        <v>44790</v>
      </c>
      <c r="D244" s="119" t="str">
        <f t="shared" si="40"/>
        <v>구간3</v>
      </c>
      <c r="E244" s="91">
        <f t="shared" si="41"/>
        <v>92</v>
      </c>
      <c r="F244" s="120">
        <f>COUNTIF($D$15:D244,D244)</f>
        <v>48</v>
      </c>
      <c r="G244" s="121">
        <f t="shared" si="42"/>
        <v>0.15164442279618573</v>
      </c>
      <c r="H244" s="121">
        <f t="shared" si="43"/>
        <v>4.6906735754063174E-3</v>
      </c>
      <c r="I244" s="122">
        <f t="shared" si="44"/>
        <v>0.15633509637159204</v>
      </c>
    </row>
    <row r="245" spans="2:9">
      <c r="B245" s="91">
        <f t="shared" si="45"/>
        <v>231</v>
      </c>
      <c r="C245" s="92">
        <f t="shared" si="46"/>
        <v>44791</v>
      </c>
      <c r="D245" s="119" t="str">
        <f t="shared" si="40"/>
        <v>구간3</v>
      </c>
      <c r="E245" s="91">
        <f t="shared" si="41"/>
        <v>92</v>
      </c>
      <c r="F245" s="120">
        <f>COUNTIF($D$15:D245,D245)</f>
        <v>49</v>
      </c>
      <c r="G245" s="121">
        <f t="shared" si="42"/>
        <v>0.15164442279618573</v>
      </c>
      <c r="H245" s="121">
        <f t="shared" si="43"/>
        <v>4.788395941560615E-3</v>
      </c>
      <c r="I245" s="122">
        <f t="shared" si="44"/>
        <v>0.15643281873774634</v>
      </c>
    </row>
    <row r="246" spans="2:9">
      <c r="B246" s="91">
        <f t="shared" si="45"/>
        <v>232</v>
      </c>
      <c r="C246" s="92">
        <f t="shared" si="46"/>
        <v>44792</v>
      </c>
      <c r="D246" s="119" t="str">
        <f t="shared" si="40"/>
        <v>구간3</v>
      </c>
      <c r="E246" s="91">
        <f t="shared" si="41"/>
        <v>92</v>
      </c>
      <c r="F246" s="120">
        <f>COUNTIF($D$15:D246,D246)</f>
        <v>50</v>
      </c>
      <c r="G246" s="121">
        <f t="shared" si="42"/>
        <v>0.15164442279618573</v>
      </c>
      <c r="H246" s="121">
        <f t="shared" si="43"/>
        <v>4.8861183077149135E-3</v>
      </c>
      <c r="I246" s="122">
        <f t="shared" si="44"/>
        <v>0.15653054110390063</v>
      </c>
    </row>
    <row r="247" spans="2:9">
      <c r="B247" s="91">
        <f t="shared" si="45"/>
        <v>233</v>
      </c>
      <c r="C247" s="92">
        <f t="shared" si="46"/>
        <v>44793</v>
      </c>
      <c r="D247" s="119" t="str">
        <f t="shared" si="40"/>
        <v>구간3</v>
      </c>
      <c r="E247" s="91">
        <f t="shared" si="41"/>
        <v>92</v>
      </c>
      <c r="F247" s="120">
        <f>COUNTIF($D$15:D247,D247)</f>
        <v>51</v>
      </c>
      <c r="G247" s="121">
        <f t="shared" si="42"/>
        <v>0.15164442279618573</v>
      </c>
      <c r="H247" s="121">
        <f t="shared" si="43"/>
        <v>4.983840673869212E-3</v>
      </c>
      <c r="I247" s="122">
        <f t="shared" si="44"/>
        <v>0.15662826347005493</v>
      </c>
    </row>
    <row r="248" spans="2:9">
      <c r="B248" s="91">
        <f t="shared" si="45"/>
        <v>234</v>
      </c>
      <c r="C248" s="92">
        <f t="shared" si="46"/>
        <v>44794</v>
      </c>
      <c r="D248" s="119" t="str">
        <f t="shared" si="40"/>
        <v>구간3</v>
      </c>
      <c r="E248" s="91">
        <f t="shared" si="41"/>
        <v>92</v>
      </c>
      <c r="F248" s="120">
        <f>COUNTIF($D$15:D248,D248)</f>
        <v>52</v>
      </c>
      <c r="G248" s="121">
        <f t="shared" si="42"/>
        <v>0.15164442279618573</v>
      </c>
      <c r="H248" s="121">
        <f t="shared" si="43"/>
        <v>5.0815630400235104E-3</v>
      </c>
      <c r="I248" s="122">
        <f t="shared" si="44"/>
        <v>0.15672598583620925</v>
      </c>
    </row>
    <row r="249" spans="2:9">
      <c r="B249" s="91">
        <f t="shared" si="45"/>
        <v>235</v>
      </c>
      <c r="C249" s="92">
        <f t="shared" si="46"/>
        <v>44795</v>
      </c>
      <c r="D249" s="119" t="str">
        <f t="shared" si="40"/>
        <v>구간3</v>
      </c>
      <c r="E249" s="91">
        <f t="shared" si="41"/>
        <v>92</v>
      </c>
      <c r="F249" s="120">
        <f>COUNTIF($D$15:D249,D249)</f>
        <v>53</v>
      </c>
      <c r="G249" s="121">
        <f t="shared" si="42"/>
        <v>0.15164442279618573</v>
      </c>
      <c r="H249" s="121">
        <f t="shared" si="43"/>
        <v>5.179285406177808E-3</v>
      </c>
      <c r="I249" s="122">
        <f t="shared" si="44"/>
        <v>0.15682370820236355</v>
      </c>
    </row>
    <row r="250" spans="2:9">
      <c r="B250" s="91">
        <f t="shared" si="45"/>
        <v>236</v>
      </c>
      <c r="C250" s="92">
        <f t="shared" si="46"/>
        <v>44796</v>
      </c>
      <c r="D250" s="119" t="str">
        <f t="shared" si="40"/>
        <v>구간3</v>
      </c>
      <c r="E250" s="91">
        <f t="shared" si="41"/>
        <v>92</v>
      </c>
      <c r="F250" s="120">
        <f>COUNTIF($D$15:D250,D250)</f>
        <v>54</v>
      </c>
      <c r="G250" s="121">
        <f t="shared" si="42"/>
        <v>0.15164442279618573</v>
      </c>
      <c r="H250" s="121">
        <f t="shared" si="43"/>
        <v>5.2770077723321065E-3</v>
      </c>
      <c r="I250" s="122">
        <f t="shared" si="44"/>
        <v>0.15692143056851784</v>
      </c>
    </row>
    <row r="251" spans="2:9">
      <c r="B251" s="91">
        <f t="shared" si="45"/>
        <v>237</v>
      </c>
      <c r="C251" s="92">
        <f t="shared" si="46"/>
        <v>44797</v>
      </c>
      <c r="D251" s="119" t="str">
        <f t="shared" si="40"/>
        <v>구간3</v>
      </c>
      <c r="E251" s="91">
        <f t="shared" si="41"/>
        <v>92</v>
      </c>
      <c r="F251" s="120">
        <f>COUNTIF($D$15:D251,D251)</f>
        <v>55</v>
      </c>
      <c r="G251" s="121">
        <f t="shared" si="42"/>
        <v>0.15164442279618573</v>
      </c>
      <c r="H251" s="121">
        <f t="shared" si="43"/>
        <v>5.3747301384864049E-3</v>
      </c>
      <c r="I251" s="122">
        <f t="shared" si="44"/>
        <v>0.15701915293467214</v>
      </c>
    </row>
    <row r="252" spans="2:9">
      <c r="B252" s="91">
        <f t="shared" si="45"/>
        <v>238</v>
      </c>
      <c r="C252" s="92">
        <f t="shared" si="46"/>
        <v>44798</v>
      </c>
      <c r="D252" s="119" t="str">
        <f t="shared" si="40"/>
        <v>구간3</v>
      </c>
      <c r="E252" s="91">
        <f t="shared" si="41"/>
        <v>92</v>
      </c>
      <c r="F252" s="120">
        <f>COUNTIF($D$15:D252,D252)</f>
        <v>56</v>
      </c>
      <c r="G252" s="121">
        <f t="shared" si="42"/>
        <v>0.15164442279618573</v>
      </c>
      <c r="H252" s="121">
        <f t="shared" si="43"/>
        <v>5.4724525046407034E-3</v>
      </c>
      <c r="I252" s="122">
        <f t="shared" si="44"/>
        <v>0.15711687530082644</v>
      </c>
    </row>
    <row r="253" spans="2:9">
      <c r="B253" s="91">
        <f t="shared" si="45"/>
        <v>239</v>
      </c>
      <c r="C253" s="92">
        <f t="shared" si="46"/>
        <v>44799</v>
      </c>
      <c r="D253" s="119" t="str">
        <f t="shared" si="40"/>
        <v>구간3</v>
      </c>
      <c r="E253" s="91">
        <f t="shared" si="41"/>
        <v>92</v>
      </c>
      <c r="F253" s="120">
        <f>COUNTIF($D$15:D253,D253)</f>
        <v>57</v>
      </c>
      <c r="G253" s="121">
        <f t="shared" si="42"/>
        <v>0.15164442279618573</v>
      </c>
      <c r="H253" s="121">
        <f t="shared" si="43"/>
        <v>5.5701748707950019E-3</v>
      </c>
      <c r="I253" s="122">
        <f t="shared" si="44"/>
        <v>0.15721459766698073</v>
      </c>
    </row>
    <row r="254" spans="2:9">
      <c r="B254" s="91">
        <f t="shared" si="45"/>
        <v>240</v>
      </c>
      <c r="C254" s="92">
        <f t="shared" si="46"/>
        <v>44800</v>
      </c>
      <c r="D254" s="119" t="str">
        <f t="shared" si="40"/>
        <v>구간3</v>
      </c>
      <c r="E254" s="91">
        <f t="shared" si="41"/>
        <v>92</v>
      </c>
      <c r="F254" s="120">
        <f>COUNTIF($D$15:D254,D254)</f>
        <v>58</v>
      </c>
      <c r="G254" s="121">
        <f t="shared" si="42"/>
        <v>0.15164442279618573</v>
      </c>
      <c r="H254" s="121">
        <f t="shared" si="43"/>
        <v>5.6678972369492995E-3</v>
      </c>
      <c r="I254" s="122">
        <f t="shared" si="44"/>
        <v>0.15731232003313503</v>
      </c>
    </row>
    <row r="255" spans="2:9">
      <c r="B255" s="91">
        <f t="shared" si="45"/>
        <v>241</v>
      </c>
      <c r="C255" s="92">
        <f t="shared" si="46"/>
        <v>44801</v>
      </c>
      <c r="D255" s="119" t="str">
        <f t="shared" si="40"/>
        <v>구간3</v>
      </c>
      <c r="E255" s="91">
        <f t="shared" si="41"/>
        <v>92</v>
      </c>
      <c r="F255" s="120">
        <f>COUNTIF($D$15:D255,D255)</f>
        <v>59</v>
      </c>
      <c r="G255" s="121">
        <f t="shared" si="42"/>
        <v>0.15164442279618573</v>
      </c>
      <c r="H255" s="121">
        <f t="shared" si="43"/>
        <v>5.7656196031035979E-3</v>
      </c>
      <c r="I255" s="122">
        <f t="shared" si="44"/>
        <v>0.15741004239928932</v>
      </c>
    </row>
    <row r="256" spans="2:9">
      <c r="B256" s="91">
        <f t="shared" si="45"/>
        <v>242</v>
      </c>
      <c r="C256" s="92">
        <f t="shared" si="46"/>
        <v>44802</v>
      </c>
      <c r="D256" s="119" t="str">
        <f t="shared" si="40"/>
        <v>구간3</v>
      </c>
      <c r="E256" s="91">
        <f t="shared" si="41"/>
        <v>92</v>
      </c>
      <c r="F256" s="120">
        <f>COUNTIF($D$15:D256,D256)</f>
        <v>60</v>
      </c>
      <c r="G256" s="121">
        <f t="shared" si="42"/>
        <v>0.15164442279618573</v>
      </c>
      <c r="H256" s="121">
        <f t="shared" si="43"/>
        <v>5.8633419692578964E-3</v>
      </c>
      <c r="I256" s="122">
        <f t="shared" si="44"/>
        <v>0.15750776476544362</v>
      </c>
    </row>
    <row r="257" spans="2:9">
      <c r="B257" s="91">
        <f t="shared" si="45"/>
        <v>243</v>
      </c>
      <c r="C257" s="92">
        <f t="shared" si="46"/>
        <v>44803</v>
      </c>
      <c r="D257" s="119" t="str">
        <f t="shared" si="40"/>
        <v>구간3</v>
      </c>
      <c r="E257" s="91">
        <f t="shared" si="41"/>
        <v>92</v>
      </c>
      <c r="F257" s="120">
        <f>COUNTIF($D$15:D257,D257)</f>
        <v>61</v>
      </c>
      <c r="G257" s="121">
        <f t="shared" si="42"/>
        <v>0.15164442279618573</v>
      </c>
      <c r="H257" s="121">
        <f t="shared" si="43"/>
        <v>5.9610643354121948E-3</v>
      </c>
      <c r="I257" s="122">
        <f t="shared" si="44"/>
        <v>0.15760548713159792</v>
      </c>
    </row>
    <row r="258" spans="2:9">
      <c r="B258" s="91">
        <f t="shared" si="45"/>
        <v>244</v>
      </c>
      <c r="C258" s="92">
        <f t="shared" si="46"/>
        <v>44804</v>
      </c>
      <c r="D258" s="119" t="str">
        <f t="shared" si="40"/>
        <v>구간3</v>
      </c>
      <c r="E258" s="91">
        <f t="shared" si="41"/>
        <v>92</v>
      </c>
      <c r="F258" s="120">
        <f>COUNTIF($D$15:D258,D258)</f>
        <v>62</v>
      </c>
      <c r="G258" s="121">
        <f t="shared" si="42"/>
        <v>0.15164442279618573</v>
      </c>
      <c r="H258" s="121">
        <f t="shared" si="43"/>
        <v>6.0587867015664924E-3</v>
      </c>
      <c r="I258" s="122">
        <f t="shared" si="44"/>
        <v>0.15770320949775221</v>
      </c>
    </row>
    <row r="259" spans="2:9">
      <c r="B259" s="91">
        <f t="shared" si="45"/>
        <v>245</v>
      </c>
      <c r="C259" s="92">
        <f t="shared" si="46"/>
        <v>44805</v>
      </c>
      <c r="D259" s="119" t="str">
        <f t="shared" si="40"/>
        <v>구간3</v>
      </c>
      <c r="E259" s="91">
        <f t="shared" si="41"/>
        <v>92</v>
      </c>
      <c r="F259" s="120">
        <f>COUNTIF($D$15:D259,D259)</f>
        <v>63</v>
      </c>
      <c r="G259" s="121">
        <f t="shared" si="42"/>
        <v>0.15164442279618573</v>
      </c>
      <c r="H259" s="121">
        <f t="shared" si="43"/>
        <v>6.1565090677207909E-3</v>
      </c>
      <c r="I259" s="122">
        <f t="shared" si="44"/>
        <v>0.15780093186390651</v>
      </c>
    </row>
    <row r="260" spans="2:9">
      <c r="B260" s="91">
        <f t="shared" si="45"/>
        <v>246</v>
      </c>
      <c r="C260" s="92">
        <f t="shared" si="46"/>
        <v>44806</v>
      </c>
      <c r="D260" s="119" t="str">
        <f t="shared" si="40"/>
        <v>구간3</v>
      </c>
      <c r="E260" s="91">
        <f t="shared" si="41"/>
        <v>92</v>
      </c>
      <c r="F260" s="120">
        <f>COUNTIF($D$15:D260,D260)</f>
        <v>64</v>
      </c>
      <c r="G260" s="121">
        <f t="shared" si="42"/>
        <v>0.15164442279618573</v>
      </c>
      <c r="H260" s="121">
        <f t="shared" si="43"/>
        <v>6.2542314338750894E-3</v>
      </c>
      <c r="I260" s="122">
        <f t="shared" si="44"/>
        <v>0.15789865423006083</v>
      </c>
    </row>
    <row r="261" spans="2:9">
      <c r="B261" s="91">
        <f t="shared" si="45"/>
        <v>247</v>
      </c>
      <c r="C261" s="92">
        <f t="shared" si="46"/>
        <v>44807</v>
      </c>
      <c r="D261" s="119" t="str">
        <f t="shared" si="40"/>
        <v>구간3</v>
      </c>
      <c r="E261" s="91">
        <f t="shared" si="41"/>
        <v>92</v>
      </c>
      <c r="F261" s="120">
        <f>COUNTIF($D$15:D261,D261)</f>
        <v>65</v>
      </c>
      <c r="G261" s="121">
        <f t="shared" si="42"/>
        <v>0.15164442279618573</v>
      </c>
      <c r="H261" s="121">
        <f t="shared" si="43"/>
        <v>6.3519538000293878E-3</v>
      </c>
      <c r="I261" s="122">
        <f t="shared" si="44"/>
        <v>0.15799637659621513</v>
      </c>
    </row>
    <row r="262" spans="2:9">
      <c r="B262" s="91">
        <f t="shared" si="45"/>
        <v>248</v>
      </c>
      <c r="C262" s="92">
        <f t="shared" si="46"/>
        <v>44808</v>
      </c>
      <c r="D262" s="119" t="str">
        <f t="shared" si="40"/>
        <v>구간3</v>
      </c>
      <c r="E262" s="91">
        <f t="shared" si="41"/>
        <v>92</v>
      </c>
      <c r="F262" s="120">
        <f>COUNTIF($D$15:D262,D262)</f>
        <v>66</v>
      </c>
      <c r="G262" s="121">
        <f t="shared" si="42"/>
        <v>0.15164442279618573</v>
      </c>
      <c r="H262" s="121">
        <f t="shared" si="43"/>
        <v>6.4496761661836863E-3</v>
      </c>
      <c r="I262" s="122">
        <f t="shared" si="44"/>
        <v>0.15809409896236942</v>
      </c>
    </row>
    <row r="263" spans="2:9">
      <c r="B263" s="91">
        <f t="shared" si="45"/>
        <v>249</v>
      </c>
      <c r="C263" s="92">
        <f t="shared" si="46"/>
        <v>44809</v>
      </c>
      <c r="D263" s="119" t="str">
        <f t="shared" si="40"/>
        <v>구간3</v>
      </c>
      <c r="E263" s="91">
        <f t="shared" si="41"/>
        <v>92</v>
      </c>
      <c r="F263" s="120">
        <f>COUNTIF($D$15:D263,D263)</f>
        <v>67</v>
      </c>
      <c r="G263" s="121">
        <f t="shared" si="42"/>
        <v>0.15164442279618573</v>
      </c>
      <c r="H263" s="121">
        <f t="shared" si="43"/>
        <v>6.5473985323379839E-3</v>
      </c>
      <c r="I263" s="122">
        <f t="shared" si="44"/>
        <v>0.15819182132852372</v>
      </c>
    </row>
    <row r="264" spans="2:9">
      <c r="B264" s="91">
        <f t="shared" si="45"/>
        <v>250</v>
      </c>
      <c r="C264" s="92">
        <f t="shared" si="46"/>
        <v>44810</v>
      </c>
      <c r="D264" s="119" t="str">
        <f t="shared" si="40"/>
        <v>구간3</v>
      </c>
      <c r="E264" s="91">
        <f t="shared" si="41"/>
        <v>92</v>
      </c>
      <c r="F264" s="120">
        <f>COUNTIF($D$15:D264,D264)</f>
        <v>68</v>
      </c>
      <c r="G264" s="121">
        <f t="shared" si="42"/>
        <v>0.15164442279618573</v>
      </c>
      <c r="H264" s="121">
        <f t="shared" si="43"/>
        <v>6.6451208984922823E-3</v>
      </c>
      <c r="I264" s="122">
        <f t="shared" si="44"/>
        <v>0.15828954369467801</v>
      </c>
    </row>
    <row r="265" spans="2:9">
      <c r="B265" s="91">
        <f t="shared" si="45"/>
        <v>251</v>
      </c>
      <c r="C265" s="92">
        <f t="shared" si="46"/>
        <v>44811</v>
      </c>
      <c r="D265" s="119" t="str">
        <f t="shared" si="40"/>
        <v>구간3</v>
      </c>
      <c r="E265" s="91">
        <f t="shared" si="41"/>
        <v>92</v>
      </c>
      <c r="F265" s="120">
        <f>COUNTIF($D$15:D265,D265)</f>
        <v>69</v>
      </c>
      <c r="G265" s="121">
        <f t="shared" si="42"/>
        <v>0.15164442279618573</v>
      </c>
      <c r="H265" s="121">
        <f t="shared" si="43"/>
        <v>6.7428432646465808E-3</v>
      </c>
      <c r="I265" s="122">
        <f t="shared" si="44"/>
        <v>0.15838726606083231</v>
      </c>
    </row>
    <row r="266" spans="2:9">
      <c r="B266" s="91">
        <f t="shared" si="45"/>
        <v>252</v>
      </c>
      <c r="C266" s="92">
        <f t="shared" si="46"/>
        <v>44812</v>
      </c>
      <c r="D266" s="119" t="str">
        <f t="shared" si="40"/>
        <v>구간3</v>
      </c>
      <c r="E266" s="91">
        <f t="shared" si="41"/>
        <v>92</v>
      </c>
      <c r="F266" s="120">
        <f>COUNTIF($D$15:D266,D266)</f>
        <v>70</v>
      </c>
      <c r="G266" s="121">
        <f t="shared" si="42"/>
        <v>0.15164442279618573</v>
      </c>
      <c r="H266" s="121">
        <f t="shared" si="43"/>
        <v>6.8405656308008793E-3</v>
      </c>
      <c r="I266" s="122">
        <f t="shared" si="44"/>
        <v>0.15848498842698661</v>
      </c>
    </row>
    <row r="267" spans="2:9">
      <c r="B267" s="91">
        <f t="shared" si="45"/>
        <v>253</v>
      </c>
      <c r="C267" s="92">
        <f t="shared" si="46"/>
        <v>44813</v>
      </c>
      <c r="D267" s="119" t="str">
        <f t="shared" si="40"/>
        <v>구간3</v>
      </c>
      <c r="E267" s="91">
        <f t="shared" si="41"/>
        <v>92</v>
      </c>
      <c r="F267" s="120">
        <f>COUNTIF($D$15:D267,D267)</f>
        <v>71</v>
      </c>
      <c r="G267" s="121">
        <f t="shared" si="42"/>
        <v>0.15164442279618573</v>
      </c>
      <c r="H267" s="121">
        <f t="shared" si="43"/>
        <v>6.9382879969551768E-3</v>
      </c>
      <c r="I267" s="122">
        <f t="shared" si="44"/>
        <v>0.1585827107931409</v>
      </c>
    </row>
    <row r="268" spans="2:9">
      <c r="B268" s="91">
        <f t="shared" si="45"/>
        <v>254</v>
      </c>
      <c r="C268" s="92">
        <f t="shared" si="46"/>
        <v>44814</v>
      </c>
      <c r="D268" s="119" t="str">
        <f t="shared" si="40"/>
        <v>구간3</v>
      </c>
      <c r="E268" s="91">
        <f t="shared" si="41"/>
        <v>92</v>
      </c>
      <c r="F268" s="120">
        <f>COUNTIF($D$15:D268,D268)</f>
        <v>72</v>
      </c>
      <c r="G268" s="121">
        <f t="shared" si="42"/>
        <v>0.15164442279618573</v>
      </c>
      <c r="H268" s="121">
        <f t="shared" si="43"/>
        <v>7.0360103631094753E-3</v>
      </c>
      <c r="I268" s="122">
        <f t="shared" si="44"/>
        <v>0.1586804331592952</v>
      </c>
    </row>
    <row r="269" spans="2:9">
      <c r="B269" s="91">
        <f t="shared" si="45"/>
        <v>255</v>
      </c>
      <c r="C269" s="92">
        <f t="shared" si="46"/>
        <v>44815</v>
      </c>
      <c r="D269" s="119" t="str">
        <f t="shared" si="40"/>
        <v>구간3</v>
      </c>
      <c r="E269" s="91">
        <f t="shared" si="41"/>
        <v>92</v>
      </c>
      <c r="F269" s="120">
        <f>COUNTIF($D$15:D269,D269)</f>
        <v>73</v>
      </c>
      <c r="G269" s="121">
        <f t="shared" si="42"/>
        <v>0.15164442279618573</v>
      </c>
      <c r="H269" s="121">
        <f t="shared" si="43"/>
        <v>7.1337327292637738E-3</v>
      </c>
      <c r="I269" s="122">
        <f t="shared" si="44"/>
        <v>0.15877815552544949</v>
      </c>
    </row>
    <row r="270" spans="2:9">
      <c r="B270" s="91">
        <f t="shared" si="45"/>
        <v>256</v>
      </c>
      <c r="C270" s="92">
        <f t="shared" si="46"/>
        <v>44816</v>
      </c>
      <c r="D270" s="119" t="str">
        <f t="shared" si="40"/>
        <v>구간3</v>
      </c>
      <c r="E270" s="91">
        <f t="shared" si="41"/>
        <v>92</v>
      </c>
      <c r="F270" s="120">
        <f>COUNTIF($D$15:D270,D270)</f>
        <v>74</v>
      </c>
      <c r="G270" s="121">
        <f t="shared" si="42"/>
        <v>0.15164442279618573</v>
      </c>
      <c r="H270" s="121">
        <f t="shared" si="43"/>
        <v>7.2314550954180722E-3</v>
      </c>
      <c r="I270" s="122">
        <f t="shared" si="44"/>
        <v>0.15887587789160379</v>
      </c>
    </row>
    <row r="271" spans="2:9">
      <c r="B271" s="91">
        <f t="shared" si="45"/>
        <v>257</v>
      </c>
      <c r="C271" s="92">
        <f t="shared" si="46"/>
        <v>44817</v>
      </c>
      <c r="D271" s="119" t="str">
        <f t="shared" ref="D271:D334" si="47">IF(IFERROR(HLOOKUP(C271,$E$5:$BL$6,2,FALSE),"")="",D272,HLOOKUP(C271,$E$5:$BL$7,2,FALSE))</f>
        <v>구간3</v>
      </c>
      <c r="E271" s="91">
        <f t="shared" ref="E271:E334" si="48">COUNTIF($D$15:$D$49928,D271)</f>
        <v>92</v>
      </c>
      <c r="F271" s="120">
        <f>COUNTIF($D$15:D271,D271)</f>
        <v>75</v>
      </c>
      <c r="G271" s="121">
        <f t="shared" ref="G271:G334" si="49">HLOOKUP($D271,$E$6:$BL$11,6,FALSE)</f>
        <v>0.15164442279618573</v>
      </c>
      <c r="H271" s="121">
        <f t="shared" ref="H271:H334" si="50">HLOOKUP($D271,$E$6:$BL$11,5,FALSE)*(F271)</f>
        <v>7.3291774615723707E-3</v>
      </c>
      <c r="I271" s="122">
        <f t="shared" ref="I271:I334" si="51">G271+H271</f>
        <v>0.15897360025775811</v>
      </c>
    </row>
    <row r="272" spans="2:9">
      <c r="B272" s="91">
        <f t="shared" ref="B272:B335" si="52">B271+1</f>
        <v>258</v>
      </c>
      <c r="C272" s="92">
        <f t="shared" ref="C272:C335" si="53">C271+1</f>
        <v>44818</v>
      </c>
      <c r="D272" s="119" t="str">
        <f t="shared" si="47"/>
        <v>구간3</v>
      </c>
      <c r="E272" s="91">
        <f t="shared" si="48"/>
        <v>92</v>
      </c>
      <c r="F272" s="120">
        <f>COUNTIF($D$15:D272,D272)</f>
        <v>76</v>
      </c>
      <c r="G272" s="121">
        <f t="shared" si="49"/>
        <v>0.15164442279618573</v>
      </c>
      <c r="H272" s="121">
        <f t="shared" si="50"/>
        <v>7.4268998277266683E-3</v>
      </c>
      <c r="I272" s="122">
        <f t="shared" si="51"/>
        <v>0.15907132262391241</v>
      </c>
    </row>
    <row r="273" spans="2:9">
      <c r="B273" s="91">
        <f t="shared" si="52"/>
        <v>259</v>
      </c>
      <c r="C273" s="92">
        <f t="shared" si="53"/>
        <v>44819</v>
      </c>
      <c r="D273" s="119" t="str">
        <f t="shared" si="47"/>
        <v>구간3</v>
      </c>
      <c r="E273" s="91">
        <f t="shared" si="48"/>
        <v>92</v>
      </c>
      <c r="F273" s="120">
        <f>COUNTIF($D$15:D273,D273)</f>
        <v>77</v>
      </c>
      <c r="G273" s="121">
        <f t="shared" si="49"/>
        <v>0.15164442279618573</v>
      </c>
      <c r="H273" s="121">
        <f t="shared" si="50"/>
        <v>7.5246221938809667E-3</v>
      </c>
      <c r="I273" s="122">
        <f t="shared" si="51"/>
        <v>0.1591690449900667</v>
      </c>
    </row>
    <row r="274" spans="2:9">
      <c r="B274" s="91">
        <f t="shared" si="52"/>
        <v>260</v>
      </c>
      <c r="C274" s="92">
        <f t="shared" si="53"/>
        <v>44820</v>
      </c>
      <c r="D274" s="119" t="str">
        <f t="shared" si="47"/>
        <v>구간3</v>
      </c>
      <c r="E274" s="91">
        <f t="shared" si="48"/>
        <v>92</v>
      </c>
      <c r="F274" s="120">
        <f>COUNTIF($D$15:D274,D274)</f>
        <v>78</v>
      </c>
      <c r="G274" s="121">
        <f t="shared" si="49"/>
        <v>0.15164442279618573</v>
      </c>
      <c r="H274" s="121">
        <f t="shared" si="50"/>
        <v>7.6223445600352652E-3</v>
      </c>
      <c r="I274" s="122">
        <f t="shared" si="51"/>
        <v>0.159266767356221</v>
      </c>
    </row>
    <row r="275" spans="2:9">
      <c r="B275" s="91">
        <f t="shared" si="52"/>
        <v>261</v>
      </c>
      <c r="C275" s="92">
        <f t="shared" si="53"/>
        <v>44821</v>
      </c>
      <c r="D275" s="119" t="str">
        <f t="shared" si="47"/>
        <v>구간3</v>
      </c>
      <c r="E275" s="91">
        <f t="shared" si="48"/>
        <v>92</v>
      </c>
      <c r="F275" s="120">
        <f>COUNTIF($D$15:D275,D275)</f>
        <v>79</v>
      </c>
      <c r="G275" s="121">
        <f t="shared" si="49"/>
        <v>0.15164442279618573</v>
      </c>
      <c r="H275" s="121">
        <f t="shared" si="50"/>
        <v>7.7200669261895637E-3</v>
      </c>
      <c r="I275" s="122">
        <f t="shared" si="51"/>
        <v>0.1593644897223753</v>
      </c>
    </row>
    <row r="276" spans="2:9">
      <c r="B276" s="91">
        <f t="shared" si="52"/>
        <v>262</v>
      </c>
      <c r="C276" s="92">
        <f t="shared" si="53"/>
        <v>44822</v>
      </c>
      <c r="D276" s="119" t="str">
        <f t="shared" si="47"/>
        <v>구간3</v>
      </c>
      <c r="E276" s="91">
        <f t="shared" si="48"/>
        <v>92</v>
      </c>
      <c r="F276" s="120">
        <f>COUNTIF($D$15:D276,D276)</f>
        <v>80</v>
      </c>
      <c r="G276" s="121">
        <f t="shared" si="49"/>
        <v>0.15164442279618573</v>
      </c>
      <c r="H276" s="121">
        <f t="shared" si="50"/>
        <v>7.8177892923438613E-3</v>
      </c>
      <c r="I276" s="122">
        <f t="shared" si="51"/>
        <v>0.15946221208852959</v>
      </c>
    </row>
    <row r="277" spans="2:9">
      <c r="B277" s="91">
        <f t="shared" si="52"/>
        <v>263</v>
      </c>
      <c r="C277" s="92">
        <f t="shared" si="53"/>
        <v>44823</v>
      </c>
      <c r="D277" s="119" t="str">
        <f t="shared" si="47"/>
        <v>구간3</v>
      </c>
      <c r="E277" s="91">
        <f t="shared" si="48"/>
        <v>92</v>
      </c>
      <c r="F277" s="120">
        <f>COUNTIF($D$15:D277,D277)</f>
        <v>81</v>
      </c>
      <c r="G277" s="121">
        <f t="shared" si="49"/>
        <v>0.15164442279618573</v>
      </c>
      <c r="H277" s="121">
        <f t="shared" si="50"/>
        <v>7.9155116584981606E-3</v>
      </c>
      <c r="I277" s="122">
        <f t="shared" si="51"/>
        <v>0.15955993445468389</v>
      </c>
    </row>
    <row r="278" spans="2:9">
      <c r="B278" s="91">
        <f t="shared" si="52"/>
        <v>264</v>
      </c>
      <c r="C278" s="92">
        <f t="shared" si="53"/>
        <v>44824</v>
      </c>
      <c r="D278" s="119" t="str">
        <f t="shared" si="47"/>
        <v>구간3</v>
      </c>
      <c r="E278" s="91">
        <f t="shared" si="48"/>
        <v>92</v>
      </c>
      <c r="F278" s="120">
        <f>COUNTIF($D$15:D278,D278)</f>
        <v>82</v>
      </c>
      <c r="G278" s="121">
        <f t="shared" si="49"/>
        <v>0.15164442279618573</v>
      </c>
      <c r="H278" s="121">
        <f t="shared" si="50"/>
        <v>8.0132340246524582E-3</v>
      </c>
      <c r="I278" s="122">
        <f t="shared" si="51"/>
        <v>0.15965765682083818</v>
      </c>
    </row>
    <row r="279" spans="2:9">
      <c r="B279" s="91">
        <f t="shared" si="52"/>
        <v>265</v>
      </c>
      <c r="C279" s="92">
        <f t="shared" si="53"/>
        <v>44825</v>
      </c>
      <c r="D279" s="119" t="str">
        <f t="shared" si="47"/>
        <v>구간3</v>
      </c>
      <c r="E279" s="91">
        <f t="shared" si="48"/>
        <v>92</v>
      </c>
      <c r="F279" s="120">
        <f>COUNTIF($D$15:D279,D279)</f>
        <v>83</v>
      </c>
      <c r="G279" s="121">
        <f t="shared" si="49"/>
        <v>0.15164442279618573</v>
      </c>
      <c r="H279" s="121">
        <f t="shared" si="50"/>
        <v>8.1109563908067558E-3</v>
      </c>
      <c r="I279" s="122">
        <f t="shared" si="51"/>
        <v>0.15975537918699248</v>
      </c>
    </row>
    <row r="280" spans="2:9">
      <c r="B280" s="91">
        <f t="shared" si="52"/>
        <v>266</v>
      </c>
      <c r="C280" s="92">
        <f t="shared" si="53"/>
        <v>44826</v>
      </c>
      <c r="D280" s="119" t="str">
        <f t="shared" si="47"/>
        <v>구간3</v>
      </c>
      <c r="E280" s="91">
        <f t="shared" si="48"/>
        <v>92</v>
      </c>
      <c r="F280" s="120">
        <f>COUNTIF($D$15:D280,D280)</f>
        <v>84</v>
      </c>
      <c r="G280" s="121">
        <f t="shared" si="49"/>
        <v>0.15164442279618573</v>
      </c>
      <c r="H280" s="121">
        <f t="shared" si="50"/>
        <v>8.2086787569610551E-3</v>
      </c>
      <c r="I280" s="122">
        <f t="shared" si="51"/>
        <v>0.15985310155314678</v>
      </c>
    </row>
    <row r="281" spans="2:9">
      <c r="B281" s="91">
        <f t="shared" si="52"/>
        <v>267</v>
      </c>
      <c r="C281" s="92">
        <f t="shared" si="53"/>
        <v>44827</v>
      </c>
      <c r="D281" s="119" t="str">
        <f t="shared" si="47"/>
        <v>구간3</v>
      </c>
      <c r="E281" s="91">
        <f t="shared" si="48"/>
        <v>92</v>
      </c>
      <c r="F281" s="120">
        <f>COUNTIF($D$15:D281,D281)</f>
        <v>85</v>
      </c>
      <c r="G281" s="121">
        <f t="shared" si="49"/>
        <v>0.15164442279618573</v>
      </c>
      <c r="H281" s="121">
        <f t="shared" si="50"/>
        <v>8.3064011231153527E-3</v>
      </c>
      <c r="I281" s="122">
        <f t="shared" si="51"/>
        <v>0.15995082391930107</v>
      </c>
    </row>
    <row r="282" spans="2:9">
      <c r="B282" s="91">
        <f t="shared" si="52"/>
        <v>268</v>
      </c>
      <c r="C282" s="92">
        <f t="shared" si="53"/>
        <v>44828</v>
      </c>
      <c r="D282" s="119" t="str">
        <f t="shared" si="47"/>
        <v>구간3</v>
      </c>
      <c r="E282" s="91">
        <f t="shared" si="48"/>
        <v>92</v>
      </c>
      <c r="F282" s="120">
        <f>COUNTIF($D$15:D282,D282)</f>
        <v>86</v>
      </c>
      <c r="G282" s="121">
        <f t="shared" si="49"/>
        <v>0.15164442279618573</v>
      </c>
      <c r="H282" s="121">
        <f t="shared" si="50"/>
        <v>8.404123489269652E-3</v>
      </c>
      <c r="I282" s="122">
        <f t="shared" si="51"/>
        <v>0.1600485462854554</v>
      </c>
    </row>
    <row r="283" spans="2:9">
      <c r="B283" s="91">
        <f t="shared" si="52"/>
        <v>269</v>
      </c>
      <c r="C283" s="92">
        <f t="shared" si="53"/>
        <v>44829</v>
      </c>
      <c r="D283" s="119" t="str">
        <f t="shared" si="47"/>
        <v>구간3</v>
      </c>
      <c r="E283" s="91">
        <f t="shared" si="48"/>
        <v>92</v>
      </c>
      <c r="F283" s="120">
        <f>COUNTIF($D$15:D283,D283)</f>
        <v>87</v>
      </c>
      <c r="G283" s="121">
        <f t="shared" si="49"/>
        <v>0.15164442279618573</v>
      </c>
      <c r="H283" s="121">
        <f t="shared" si="50"/>
        <v>8.5018458554239496E-3</v>
      </c>
      <c r="I283" s="122">
        <f t="shared" si="51"/>
        <v>0.16014626865160969</v>
      </c>
    </row>
    <row r="284" spans="2:9">
      <c r="B284" s="91">
        <f t="shared" si="52"/>
        <v>270</v>
      </c>
      <c r="C284" s="92">
        <f t="shared" si="53"/>
        <v>44830</v>
      </c>
      <c r="D284" s="119" t="str">
        <f t="shared" si="47"/>
        <v>구간3</v>
      </c>
      <c r="E284" s="91">
        <f t="shared" si="48"/>
        <v>92</v>
      </c>
      <c r="F284" s="120">
        <f>COUNTIF($D$15:D284,D284)</f>
        <v>88</v>
      </c>
      <c r="G284" s="121">
        <f t="shared" si="49"/>
        <v>0.15164442279618573</v>
      </c>
      <c r="H284" s="121">
        <f t="shared" si="50"/>
        <v>8.5995682215782472E-3</v>
      </c>
      <c r="I284" s="122">
        <f t="shared" si="51"/>
        <v>0.16024399101776399</v>
      </c>
    </row>
    <row r="285" spans="2:9">
      <c r="B285" s="91">
        <f t="shared" si="52"/>
        <v>271</v>
      </c>
      <c r="C285" s="92">
        <f t="shared" si="53"/>
        <v>44831</v>
      </c>
      <c r="D285" s="119" t="str">
        <f t="shared" si="47"/>
        <v>구간3</v>
      </c>
      <c r="E285" s="91">
        <f t="shared" si="48"/>
        <v>92</v>
      </c>
      <c r="F285" s="120">
        <f>COUNTIF($D$15:D285,D285)</f>
        <v>89</v>
      </c>
      <c r="G285" s="121">
        <f t="shared" si="49"/>
        <v>0.15164442279618573</v>
      </c>
      <c r="H285" s="121">
        <f t="shared" si="50"/>
        <v>8.6972905877325465E-3</v>
      </c>
      <c r="I285" s="122">
        <f t="shared" si="51"/>
        <v>0.16034171338391828</v>
      </c>
    </row>
    <row r="286" spans="2:9">
      <c r="B286" s="91">
        <f t="shared" si="52"/>
        <v>272</v>
      </c>
      <c r="C286" s="92">
        <f t="shared" si="53"/>
        <v>44832</v>
      </c>
      <c r="D286" s="119" t="str">
        <f t="shared" si="47"/>
        <v>구간3</v>
      </c>
      <c r="E286" s="91">
        <f t="shared" si="48"/>
        <v>92</v>
      </c>
      <c r="F286" s="120">
        <f>COUNTIF($D$15:D286,D286)</f>
        <v>90</v>
      </c>
      <c r="G286" s="121">
        <f t="shared" si="49"/>
        <v>0.15164442279618573</v>
      </c>
      <c r="H286" s="121">
        <f t="shared" si="50"/>
        <v>8.7950129538868441E-3</v>
      </c>
      <c r="I286" s="122">
        <f t="shared" si="51"/>
        <v>0.16043943575007258</v>
      </c>
    </row>
    <row r="287" spans="2:9">
      <c r="B287" s="91">
        <f t="shared" si="52"/>
        <v>273</v>
      </c>
      <c r="C287" s="92">
        <f t="shared" si="53"/>
        <v>44833</v>
      </c>
      <c r="D287" s="119" t="str">
        <f t="shared" si="47"/>
        <v>구간3</v>
      </c>
      <c r="E287" s="91">
        <f t="shared" si="48"/>
        <v>92</v>
      </c>
      <c r="F287" s="120">
        <f>COUNTIF($D$15:D287,D287)</f>
        <v>91</v>
      </c>
      <c r="G287" s="121">
        <f t="shared" si="49"/>
        <v>0.15164442279618573</v>
      </c>
      <c r="H287" s="121">
        <f t="shared" si="50"/>
        <v>8.8927353200411435E-3</v>
      </c>
      <c r="I287" s="122">
        <f t="shared" si="51"/>
        <v>0.16053715811622687</v>
      </c>
    </row>
    <row r="288" spans="2:9">
      <c r="B288" s="91">
        <f t="shared" si="52"/>
        <v>274</v>
      </c>
      <c r="C288" s="92">
        <f t="shared" si="53"/>
        <v>44834</v>
      </c>
      <c r="D288" s="119" t="str">
        <f t="shared" si="47"/>
        <v>구간3</v>
      </c>
      <c r="E288" s="91">
        <f t="shared" si="48"/>
        <v>92</v>
      </c>
      <c r="F288" s="120">
        <f>COUNTIF($D$15:D288,D288)</f>
        <v>92</v>
      </c>
      <c r="G288" s="121">
        <f t="shared" si="49"/>
        <v>0.15164442279618573</v>
      </c>
      <c r="H288" s="121">
        <f t="shared" si="50"/>
        <v>8.9904576861954411E-3</v>
      </c>
      <c r="I288" s="122">
        <f t="shared" si="51"/>
        <v>0.16063488048238117</v>
      </c>
    </row>
    <row r="289" spans="2:9">
      <c r="B289" s="91">
        <f t="shared" si="52"/>
        <v>275</v>
      </c>
      <c r="C289" s="92">
        <f t="shared" si="53"/>
        <v>44835</v>
      </c>
      <c r="D289" s="119" t="str">
        <f t="shared" si="47"/>
        <v>구간4</v>
      </c>
      <c r="E289" s="91">
        <f t="shared" si="48"/>
        <v>92</v>
      </c>
      <c r="F289" s="120">
        <f>COUNTIF($D$15:D289,D289)</f>
        <v>1</v>
      </c>
      <c r="G289" s="121">
        <f t="shared" si="49"/>
        <v>0.16063488048238117</v>
      </c>
      <c r="H289" s="121">
        <f t="shared" si="50"/>
        <v>8.0123373306279191E-5</v>
      </c>
      <c r="I289" s="122">
        <f t="shared" si="51"/>
        <v>0.16071500385568746</v>
      </c>
    </row>
    <row r="290" spans="2:9">
      <c r="B290" s="91">
        <f t="shared" si="52"/>
        <v>276</v>
      </c>
      <c r="C290" s="92">
        <f t="shared" si="53"/>
        <v>44836</v>
      </c>
      <c r="D290" s="119" t="str">
        <f t="shared" si="47"/>
        <v>구간4</v>
      </c>
      <c r="E290" s="91">
        <f t="shared" si="48"/>
        <v>92</v>
      </c>
      <c r="F290" s="120">
        <f>COUNTIF($D$15:D290,D290)</f>
        <v>2</v>
      </c>
      <c r="G290" s="121">
        <f t="shared" si="49"/>
        <v>0.16063488048238117</v>
      </c>
      <c r="H290" s="121">
        <f t="shared" si="50"/>
        <v>1.6024674661255838E-4</v>
      </c>
      <c r="I290" s="122">
        <f t="shared" si="51"/>
        <v>0.16079512722899372</v>
      </c>
    </row>
    <row r="291" spans="2:9">
      <c r="B291" s="91">
        <f t="shared" si="52"/>
        <v>277</v>
      </c>
      <c r="C291" s="92">
        <f t="shared" si="53"/>
        <v>44837</v>
      </c>
      <c r="D291" s="119" t="str">
        <f t="shared" si="47"/>
        <v>구간4</v>
      </c>
      <c r="E291" s="91">
        <f t="shared" si="48"/>
        <v>92</v>
      </c>
      <c r="F291" s="120">
        <f>COUNTIF($D$15:D291,D291)</f>
        <v>3</v>
      </c>
      <c r="G291" s="121">
        <f t="shared" si="49"/>
        <v>0.16063488048238117</v>
      </c>
      <c r="H291" s="121">
        <f t="shared" si="50"/>
        <v>2.4037011991883756E-4</v>
      </c>
      <c r="I291" s="122">
        <f t="shared" si="51"/>
        <v>0.16087525060230001</v>
      </c>
    </row>
    <row r="292" spans="2:9">
      <c r="B292" s="91">
        <f t="shared" si="52"/>
        <v>278</v>
      </c>
      <c r="C292" s="92">
        <f t="shared" si="53"/>
        <v>44838</v>
      </c>
      <c r="D292" s="119" t="str">
        <f t="shared" si="47"/>
        <v>구간4</v>
      </c>
      <c r="E292" s="91">
        <f t="shared" si="48"/>
        <v>92</v>
      </c>
      <c r="F292" s="120">
        <f>COUNTIF($D$15:D292,D292)</f>
        <v>4</v>
      </c>
      <c r="G292" s="121">
        <f t="shared" si="49"/>
        <v>0.16063488048238117</v>
      </c>
      <c r="H292" s="121">
        <f t="shared" si="50"/>
        <v>3.2049349322511676E-4</v>
      </c>
      <c r="I292" s="122">
        <f t="shared" si="51"/>
        <v>0.16095537397560628</v>
      </c>
    </row>
    <row r="293" spans="2:9">
      <c r="B293" s="91">
        <f t="shared" si="52"/>
        <v>279</v>
      </c>
      <c r="C293" s="92">
        <f t="shared" si="53"/>
        <v>44839</v>
      </c>
      <c r="D293" s="119" t="str">
        <f t="shared" si="47"/>
        <v>구간4</v>
      </c>
      <c r="E293" s="91">
        <f t="shared" si="48"/>
        <v>92</v>
      </c>
      <c r="F293" s="120">
        <f>COUNTIF($D$15:D293,D293)</f>
        <v>5</v>
      </c>
      <c r="G293" s="121">
        <f t="shared" si="49"/>
        <v>0.16063488048238117</v>
      </c>
      <c r="H293" s="121">
        <f t="shared" si="50"/>
        <v>4.0061686653139597E-4</v>
      </c>
      <c r="I293" s="122">
        <f t="shared" si="51"/>
        <v>0.16103549734891257</v>
      </c>
    </row>
    <row r="294" spans="2:9">
      <c r="B294" s="91">
        <f t="shared" si="52"/>
        <v>280</v>
      </c>
      <c r="C294" s="92">
        <f t="shared" si="53"/>
        <v>44840</v>
      </c>
      <c r="D294" s="119" t="str">
        <f t="shared" si="47"/>
        <v>구간4</v>
      </c>
      <c r="E294" s="91">
        <f t="shared" si="48"/>
        <v>92</v>
      </c>
      <c r="F294" s="120">
        <f>COUNTIF($D$15:D294,D294)</f>
        <v>6</v>
      </c>
      <c r="G294" s="121">
        <f t="shared" si="49"/>
        <v>0.16063488048238117</v>
      </c>
      <c r="H294" s="121">
        <f t="shared" si="50"/>
        <v>4.8074023983767512E-4</v>
      </c>
      <c r="I294" s="122">
        <f t="shared" si="51"/>
        <v>0.16111562072221886</v>
      </c>
    </row>
    <row r="295" spans="2:9">
      <c r="B295" s="91">
        <f t="shared" si="52"/>
        <v>281</v>
      </c>
      <c r="C295" s="92">
        <f t="shared" si="53"/>
        <v>44841</v>
      </c>
      <c r="D295" s="119" t="str">
        <f t="shared" si="47"/>
        <v>구간4</v>
      </c>
      <c r="E295" s="91">
        <f t="shared" si="48"/>
        <v>92</v>
      </c>
      <c r="F295" s="120">
        <f>COUNTIF($D$15:D295,D295)</f>
        <v>7</v>
      </c>
      <c r="G295" s="121">
        <f t="shared" si="49"/>
        <v>0.16063488048238117</v>
      </c>
      <c r="H295" s="121">
        <f t="shared" si="50"/>
        <v>5.6086361314395432E-4</v>
      </c>
      <c r="I295" s="122">
        <f t="shared" si="51"/>
        <v>0.16119574409552512</v>
      </c>
    </row>
    <row r="296" spans="2:9">
      <c r="B296" s="91">
        <f t="shared" si="52"/>
        <v>282</v>
      </c>
      <c r="C296" s="92">
        <f t="shared" si="53"/>
        <v>44842</v>
      </c>
      <c r="D296" s="119" t="str">
        <f t="shared" si="47"/>
        <v>구간4</v>
      </c>
      <c r="E296" s="91">
        <f t="shared" si="48"/>
        <v>92</v>
      </c>
      <c r="F296" s="120">
        <f>COUNTIF($D$15:D296,D296)</f>
        <v>8</v>
      </c>
      <c r="G296" s="121">
        <f t="shared" si="49"/>
        <v>0.16063488048238117</v>
      </c>
      <c r="H296" s="121">
        <f t="shared" si="50"/>
        <v>6.4098698645023353E-4</v>
      </c>
      <c r="I296" s="122">
        <f t="shared" si="51"/>
        <v>0.16127586746883141</v>
      </c>
    </row>
    <row r="297" spans="2:9">
      <c r="B297" s="91">
        <f t="shared" si="52"/>
        <v>283</v>
      </c>
      <c r="C297" s="92">
        <f t="shared" si="53"/>
        <v>44843</v>
      </c>
      <c r="D297" s="119" t="str">
        <f t="shared" si="47"/>
        <v>구간4</v>
      </c>
      <c r="E297" s="91">
        <f t="shared" si="48"/>
        <v>92</v>
      </c>
      <c r="F297" s="120">
        <f>COUNTIF($D$15:D297,D297)</f>
        <v>9</v>
      </c>
      <c r="G297" s="121">
        <f t="shared" si="49"/>
        <v>0.16063488048238117</v>
      </c>
      <c r="H297" s="121">
        <f t="shared" si="50"/>
        <v>7.2111035975651273E-4</v>
      </c>
      <c r="I297" s="122">
        <f t="shared" si="51"/>
        <v>0.16135599084213767</v>
      </c>
    </row>
    <row r="298" spans="2:9">
      <c r="B298" s="91">
        <f t="shared" si="52"/>
        <v>284</v>
      </c>
      <c r="C298" s="92">
        <f t="shared" si="53"/>
        <v>44844</v>
      </c>
      <c r="D298" s="119" t="str">
        <f t="shared" si="47"/>
        <v>구간4</v>
      </c>
      <c r="E298" s="91">
        <f t="shared" si="48"/>
        <v>92</v>
      </c>
      <c r="F298" s="120">
        <f>COUNTIF($D$15:D298,D298)</f>
        <v>10</v>
      </c>
      <c r="G298" s="121">
        <f t="shared" si="49"/>
        <v>0.16063488048238117</v>
      </c>
      <c r="H298" s="121">
        <f t="shared" si="50"/>
        <v>8.0123373306279194E-4</v>
      </c>
      <c r="I298" s="122">
        <f t="shared" si="51"/>
        <v>0.16143611421544396</v>
      </c>
    </row>
    <row r="299" spans="2:9">
      <c r="B299" s="91">
        <f t="shared" si="52"/>
        <v>285</v>
      </c>
      <c r="C299" s="92">
        <f t="shared" si="53"/>
        <v>44845</v>
      </c>
      <c r="D299" s="119" t="str">
        <f t="shared" si="47"/>
        <v>구간4</v>
      </c>
      <c r="E299" s="91">
        <f t="shared" si="48"/>
        <v>92</v>
      </c>
      <c r="F299" s="120">
        <f>COUNTIF($D$15:D299,D299)</f>
        <v>11</v>
      </c>
      <c r="G299" s="121">
        <f t="shared" si="49"/>
        <v>0.16063488048238117</v>
      </c>
      <c r="H299" s="121">
        <f t="shared" si="50"/>
        <v>8.8135710636907114E-4</v>
      </c>
      <c r="I299" s="122">
        <f t="shared" si="51"/>
        <v>0.16151623758875025</v>
      </c>
    </row>
    <row r="300" spans="2:9">
      <c r="B300" s="91">
        <f t="shared" si="52"/>
        <v>286</v>
      </c>
      <c r="C300" s="92">
        <f t="shared" si="53"/>
        <v>44846</v>
      </c>
      <c r="D300" s="119" t="str">
        <f t="shared" si="47"/>
        <v>구간4</v>
      </c>
      <c r="E300" s="91">
        <f t="shared" si="48"/>
        <v>92</v>
      </c>
      <c r="F300" s="120">
        <f>COUNTIF($D$15:D300,D300)</f>
        <v>12</v>
      </c>
      <c r="G300" s="121">
        <f t="shared" si="49"/>
        <v>0.16063488048238117</v>
      </c>
      <c r="H300" s="121">
        <f t="shared" si="50"/>
        <v>9.6148047967535024E-4</v>
      </c>
      <c r="I300" s="122">
        <f t="shared" si="51"/>
        <v>0.16159636096205651</v>
      </c>
    </row>
    <row r="301" spans="2:9">
      <c r="B301" s="91">
        <f t="shared" si="52"/>
        <v>287</v>
      </c>
      <c r="C301" s="92">
        <f t="shared" si="53"/>
        <v>44847</v>
      </c>
      <c r="D301" s="119" t="str">
        <f t="shared" si="47"/>
        <v>구간4</v>
      </c>
      <c r="E301" s="91">
        <f t="shared" si="48"/>
        <v>92</v>
      </c>
      <c r="F301" s="120">
        <f>COUNTIF($D$15:D301,D301)</f>
        <v>13</v>
      </c>
      <c r="G301" s="121">
        <f t="shared" si="49"/>
        <v>0.16063488048238117</v>
      </c>
      <c r="H301" s="121">
        <f t="shared" si="50"/>
        <v>1.0416038529816294E-3</v>
      </c>
      <c r="I301" s="122">
        <f t="shared" si="51"/>
        <v>0.1616764843353628</v>
      </c>
    </row>
    <row r="302" spans="2:9">
      <c r="B302" s="91">
        <f t="shared" si="52"/>
        <v>288</v>
      </c>
      <c r="C302" s="92">
        <f t="shared" si="53"/>
        <v>44848</v>
      </c>
      <c r="D302" s="119" t="str">
        <f t="shared" si="47"/>
        <v>구간4</v>
      </c>
      <c r="E302" s="91">
        <f t="shared" si="48"/>
        <v>92</v>
      </c>
      <c r="F302" s="120">
        <f>COUNTIF($D$15:D302,D302)</f>
        <v>14</v>
      </c>
      <c r="G302" s="121">
        <f t="shared" si="49"/>
        <v>0.16063488048238117</v>
      </c>
      <c r="H302" s="121">
        <f t="shared" si="50"/>
        <v>1.1217272262879086E-3</v>
      </c>
      <c r="I302" s="122">
        <f t="shared" si="51"/>
        <v>0.16175660770866909</v>
      </c>
    </row>
    <row r="303" spans="2:9">
      <c r="B303" s="91">
        <f t="shared" si="52"/>
        <v>289</v>
      </c>
      <c r="C303" s="92">
        <f t="shared" si="53"/>
        <v>44849</v>
      </c>
      <c r="D303" s="119" t="str">
        <f t="shared" si="47"/>
        <v>구간4</v>
      </c>
      <c r="E303" s="91">
        <f t="shared" si="48"/>
        <v>92</v>
      </c>
      <c r="F303" s="120">
        <f>COUNTIF($D$15:D303,D303)</f>
        <v>15</v>
      </c>
      <c r="G303" s="121">
        <f t="shared" si="49"/>
        <v>0.16063488048238117</v>
      </c>
      <c r="H303" s="121">
        <f t="shared" si="50"/>
        <v>1.2018505995941879E-3</v>
      </c>
      <c r="I303" s="122">
        <f t="shared" si="51"/>
        <v>0.16183673108197535</v>
      </c>
    </row>
    <row r="304" spans="2:9">
      <c r="B304" s="91">
        <f t="shared" si="52"/>
        <v>290</v>
      </c>
      <c r="C304" s="92">
        <f t="shared" si="53"/>
        <v>44850</v>
      </c>
      <c r="D304" s="119" t="str">
        <f t="shared" si="47"/>
        <v>구간4</v>
      </c>
      <c r="E304" s="91">
        <f t="shared" si="48"/>
        <v>92</v>
      </c>
      <c r="F304" s="120">
        <f>COUNTIF($D$15:D304,D304)</f>
        <v>16</v>
      </c>
      <c r="G304" s="121">
        <f t="shared" si="49"/>
        <v>0.16063488048238117</v>
      </c>
      <c r="H304" s="121">
        <f t="shared" si="50"/>
        <v>1.2819739729004671E-3</v>
      </c>
      <c r="I304" s="122">
        <f t="shared" si="51"/>
        <v>0.16191685445528164</v>
      </c>
    </row>
    <row r="305" spans="2:9">
      <c r="B305" s="91">
        <f t="shared" si="52"/>
        <v>291</v>
      </c>
      <c r="C305" s="92">
        <f t="shared" si="53"/>
        <v>44851</v>
      </c>
      <c r="D305" s="119" t="str">
        <f t="shared" si="47"/>
        <v>구간4</v>
      </c>
      <c r="E305" s="91">
        <f t="shared" si="48"/>
        <v>92</v>
      </c>
      <c r="F305" s="120">
        <f>COUNTIF($D$15:D305,D305)</f>
        <v>17</v>
      </c>
      <c r="G305" s="121">
        <f t="shared" si="49"/>
        <v>0.16063488048238117</v>
      </c>
      <c r="H305" s="121">
        <f t="shared" si="50"/>
        <v>1.3620973462067463E-3</v>
      </c>
      <c r="I305" s="122">
        <f t="shared" si="51"/>
        <v>0.16199697782858791</v>
      </c>
    </row>
    <row r="306" spans="2:9">
      <c r="B306" s="91">
        <f t="shared" si="52"/>
        <v>292</v>
      </c>
      <c r="C306" s="92">
        <f t="shared" si="53"/>
        <v>44852</v>
      </c>
      <c r="D306" s="119" t="str">
        <f t="shared" si="47"/>
        <v>구간4</v>
      </c>
      <c r="E306" s="91">
        <f t="shared" si="48"/>
        <v>92</v>
      </c>
      <c r="F306" s="120">
        <f>COUNTIF($D$15:D306,D306)</f>
        <v>18</v>
      </c>
      <c r="G306" s="121">
        <f t="shared" si="49"/>
        <v>0.16063488048238117</v>
      </c>
      <c r="H306" s="121">
        <f t="shared" si="50"/>
        <v>1.4422207195130255E-3</v>
      </c>
      <c r="I306" s="122">
        <f t="shared" si="51"/>
        <v>0.1620771012018942</v>
      </c>
    </row>
    <row r="307" spans="2:9">
      <c r="B307" s="91">
        <f t="shared" si="52"/>
        <v>293</v>
      </c>
      <c r="C307" s="92">
        <f t="shared" si="53"/>
        <v>44853</v>
      </c>
      <c r="D307" s="119" t="str">
        <f t="shared" si="47"/>
        <v>구간4</v>
      </c>
      <c r="E307" s="91">
        <f t="shared" si="48"/>
        <v>92</v>
      </c>
      <c r="F307" s="120">
        <f>COUNTIF($D$15:D307,D307)</f>
        <v>19</v>
      </c>
      <c r="G307" s="121">
        <f t="shared" si="49"/>
        <v>0.16063488048238117</v>
      </c>
      <c r="H307" s="121">
        <f t="shared" si="50"/>
        <v>1.5223440928193047E-3</v>
      </c>
      <c r="I307" s="122">
        <f t="shared" si="51"/>
        <v>0.16215722457520049</v>
      </c>
    </row>
    <row r="308" spans="2:9">
      <c r="B308" s="91">
        <f t="shared" si="52"/>
        <v>294</v>
      </c>
      <c r="C308" s="92">
        <f t="shared" si="53"/>
        <v>44854</v>
      </c>
      <c r="D308" s="119" t="str">
        <f t="shared" si="47"/>
        <v>구간4</v>
      </c>
      <c r="E308" s="91">
        <f t="shared" si="48"/>
        <v>92</v>
      </c>
      <c r="F308" s="120">
        <f>COUNTIF($D$15:D308,D308)</f>
        <v>20</v>
      </c>
      <c r="G308" s="121">
        <f t="shared" si="49"/>
        <v>0.16063488048238117</v>
      </c>
      <c r="H308" s="121">
        <f t="shared" si="50"/>
        <v>1.6024674661255839E-3</v>
      </c>
      <c r="I308" s="122">
        <f t="shared" si="51"/>
        <v>0.16223734794850675</v>
      </c>
    </row>
    <row r="309" spans="2:9">
      <c r="B309" s="91">
        <f t="shared" si="52"/>
        <v>295</v>
      </c>
      <c r="C309" s="92">
        <f t="shared" si="53"/>
        <v>44855</v>
      </c>
      <c r="D309" s="119" t="str">
        <f t="shared" si="47"/>
        <v>구간4</v>
      </c>
      <c r="E309" s="91">
        <f t="shared" si="48"/>
        <v>92</v>
      </c>
      <c r="F309" s="120">
        <f>COUNTIF($D$15:D309,D309)</f>
        <v>21</v>
      </c>
      <c r="G309" s="121">
        <f t="shared" si="49"/>
        <v>0.16063488048238117</v>
      </c>
      <c r="H309" s="121">
        <f t="shared" si="50"/>
        <v>1.6825908394318631E-3</v>
      </c>
      <c r="I309" s="122">
        <f t="shared" si="51"/>
        <v>0.16231747132181304</v>
      </c>
    </row>
    <row r="310" spans="2:9">
      <c r="B310" s="91">
        <f t="shared" si="52"/>
        <v>296</v>
      </c>
      <c r="C310" s="92">
        <f t="shared" si="53"/>
        <v>44856</v>
      </c>
      <c r="D310" s="119" t="str">
        <f t="shared" si="47"/>
        <v>구간4</v>
      </c>
      <c r="E310" s="91">
        <f t="shared" si="48"/>
        <v>92</v>
      </c>
      <c r="F310" s="120">
        <f>COUNTIF($D$15:D310,D310)</f>
        <v>22</v>
      </c>
      <c r="G310" s="121">
        <f t="shared" si="49"/>
        <v>0.16063488048238117</v>
      </c>
      <c r="H310" s="121">
        <f t="shared" si="50"/>
        <v>1.7627142127381423E-3</v>
      </c>
      <c r="I310" s="122">
        <f t="shared" si="51"/>
        <v>0.1623975946951193</v>
      </c>
    </row>
    <row r="311" spans="2:9">
      <c r="B311" s="91">
        <f t="shared" si="52"/>
        <v>297</v>
      </c>
      <c r="C311" s="92">
        <f t="shared" si="53"/>
        <v>44857</v>
      </c>
      <c r="D311" s="119" t="str">
        <f t="shared" si="47"/>
        <v>구간4</v>
      </c>
      <c r="E311" s="91">
        <f t="shared" si="48"/>
        <v>92</v>
      </c>
      <c r="F311" s="120">
        <f>COUNTIF($D$15:D311,D311)</f>
        <v>23</v>
      </c>
      <c r="G311" s="121">
        <f t="shared" si="49"/>
        <v>0.16063488048238117</v>
      </c>
      <c r="H311" s="121">
        <f t="shared" si="50"/>
        <v>1.8428375860444215E-3</v>
      </c>
      <c r="I311" s="122">
        <f t="shared" si="51"/>
        <v>0.16247771806842559</v>
      </c>
    </row>
    <row r="312" spans="2:9">
      <c r="B312" s="91">
        <f t="shared" si="52"/>
        <v>298</v>
      </c>
      <c r="C312" s="92">
        <f t="shared" si="53"/>
        <v>44858</v>
      </c>
      <c r="D312" s="119" t="str">
        <f t="shared" si="47"/>
        <v>구간4</v>
      </c>
      <c r="E312" s="91">
        <f t="shared" si="48"/>
        <v>92</v>
      </c>
      <c r="F312" s="120">
        <f>COUNTIF($D$15:D312,D312)</f>
        <v>24</v>
      </c>
      <c r="G312" s="121">
        <f t="shared" si="49"/>
        <v>0.16063488048238117</v>
      </c>
      <c r="H312" s="121">
        <f t="shared" si="50"/>
        <v>1.9229609593507005E-3</v>
      </c>
      <c r="I312" s="122">
        <f t="shared" si="51"/>
        <v>0.16255784144173188</v>
      </c>
    </row>
    <row r="313" spans="2:9">
      <c r="B313" s="91">
        <f t="shared" si="52"/>
        <v>299</v>
      </c>
      <c r="C313" s="92">
        <f t="shared" si="53"/>
        <v>44859</v>
      </c>
      <c r="D313" s="119" t="str">
        <f t="shared" si="47"/>
        <v>구간4</v>
      </c>
      <c r="E313" s="91">
        <f t="shared" si="48"/>
        <v>92</v>
      </c>
      <c r="F313" s="120">
        <f>COUNTIF($D$15:D313,D313)</f>
        <v>25</v>
      </c>
      <c r="G313" s="121">
        <f t="shared" si="49"/>
        <v>0.16063488048238117</v>
      </c>
      <c r="H313" s="121">
        <f t="shared" si="50"/>
        <v>2.0030843326569797E-3</v>
      </c>
      <c r="I313" s="122">
        <f t="shared" si="51"/>
        <v>0.16263796481503814</v>
      </c>
    </row>
    <row r="314" spans="2:9">
      <c r="B314" s="91">
        <f t="shared" si="52"/>
        <v>300</v>
      </c>
      <c r="C314" s="92">
        <f t="shared" si="53"/>
        <v>44860</v>
      </c>
      <c r="D314" s="119" t="str">
        <f t="shared" si="47"/>
        <v>구간4</v>
      </c>
      <c r="E314" s="91">
        <f t="shared" si="48"/>
        <v>92</v>
      </c>
      <c r="F314" s="120">
        <f>COUNTIF($D$15:D314,D314)</f>
        <v>26</v>
      </c>
      <c r="G314" s="121">
        <f t="shared" si="49"/>
        <v>0.16063488048238117</v>
      </c>
      <c r="H314" s="121">
        <f t="shared" si="50"/>
        <v>2.0832077059632589E-3</v>
      </c>
      <c r="I314" s="122">
        <f t="shared" si="51"/>
        <v>0.16271808818834443</v>
      </c>
    </row>
    <row r="315" spans="2:9">
      <c r="B315" s="91">
        <f t="shared" si="52"/>
        <v>301</v>
      </c>
      <c r="C315" s="92">
        <f t="shared" si="53"/>
        <v>44861</v>
      </c>
      <c r="D315" s="119" t="str">
        <f t="shared" si="47"/>
        <v>구간4</v>
      </c>
      <c r="E315" s="91">
        <f t="shared" si="48"/>
        <v>92</v>
      </c>
      <c r="F315" s="120">
        <f>COUNTIF($D$15:D315,D315)</f>
        <v>27</v>
      </c>
      <c r="G315" s="121">
        <f t="shared" si="49"/>
        <v>0.16063488048238117</v>
      </c>
      <c r="H315" s="121">
        <f t="shared" si="50"/>
        <v>2.1633310792695381E-3</v>
      </c>
      <c r="I315" s="122">
        <f t="shared" si="51"/>
        <v>0.1627982115616507</v>
      </c>
    </row>
    <row r="316" spans="2:9">
      <c r="B316" s="91">
        <f t="shared" si="52"/>
        <v>302</v>
      </c>
      <c r="C316" s="92">
        <f t="shared" si="53"/>
        <v>44862</v>
      </c>
      <c r="D316" s="119" t="str">
        <f t="shared" si="47"/>
        <v>구간4</v>
      </c>
      <c r="E316" s="91">
        <f t="shared" si="48"/>
        <v>92</v>
      </c>
      <c r="F316" s="120">
        <f>COUNTIF($D$15:D316,D316)</f>
        <v>28</v>
      </c>
      <c r="G316" s="121">
        <f t="shared" si="49"/>
        <v>0.16063488048238117</v>
      </c>
      <c r="H316" s="121">
        <f t="shared" si="50"/>
        <v>2.2434544525758173E-3</v>
      </c>
      <c r="I316" s="122">
        <f t="shared" si="51"/>
        <v>0.16287833493495699</v>
      </c>
    </row>
    <row r="317" spans="2:9">
      <c r="B317" s="91">
        <f t="shared" si="52"/>
        <v>303</v>
      </c>
      <c r="C317" s="92">
        <f t="shared" si="53"/>
        <v>44863</v>
      </c>
      <c r="D317" s="119" t="str">
        <f t="shared" si="47"/>
        <v>구간4</v>
      </c>
      <c r="E317" s="91">
        <f t="shared" si="48"/>
        <v>92</v>
      </c>
      <c r="F317" s="120">
        <f>COUNTIF($D$15:D317,D317)</f>
        <v>29</v>
      </c>
      <c r="G317" s="121">
        <f t="shared" si="49"/>
        <v>0.16063488048238117</v>
      </c>
      <c r="H317" s="121">
        <f t="shared" si="50"/>
        <v>2.3235778258820965E-3</v>
      </c>
      <c r="I317" s="122">
        <f t="shared" si="51"/>
        <v>0.16295845830826328</v>
      </c>
    </row>
    <row r="318" spans="2:9">
      <c r="B318" s="91">
        <f t="shared" si="52"/>
        <v>304</v>
      </c>
      <c r="C318" s="92">
        <f t="shared" si="53"/>
        <v>44864</v>
      </c>
      <c r="D318" s="119" t="str">
        <f t="shared" si="47"/>
        <v>구간4</v>
      </c>
      <c r="E318" s="91">
        <f t="shared" si="48"/>
        <v>92</v>
      </c>
      <c r="F318" s="120">
        <f>COUNTIF($D$15:D318,D318)</f>
        <v>30</v>
      </c>
      <c r="G318" s="121">
        <f t="shared" si="49"/>
        <v>0.16063488048238117</v>
      </c>
      <c r="H318" s="121">
        <f t="shared" si="50"/>
        <v>2.4037011991883757E-3</v>
      </c>
      <c r="I318" s="122">
        <f t="shared" si="51"/>
        <v>0.16303858168156954</v>
      </c>
    </row>
    <row r="319" spans="2:9">
      <c r="B319" s="91">
        <f t="shared" si="52"/>
        <v>305</v>
      </c>
      <c r="C319" s="92">
        <f t="shared" si="53"/>
        <v>44865</v>
      </c>
      <c r="D319" s="119" t="str">
        <f t="shared" si="47"/>
        <v>구간4</v>
      </c>
      <c r="E319" s="91">
        <f t="shared" si="48"/>
        <v>92</v>
      </c>
      <c r="F319" s="120">
        <f>COUNTIF($D$15:D319,D319)</f>
        <v>31</v>
      </c>
      <c r="G319" s="121">
        <f t="shared" si="49"/>
        <v>0.16063488048238117</v>
      </c>
      <c r="H319" s="121">
        <f t="shared" si="50"/>
        <v>2.4838245724946549E-3</v>
      </c>
      <c r="I319" s="122">
        <f t="shared" si="51"/>
        <v>0.16311870505487583</v>
      </c>
    </row>
    <row r="320" spans="2:9">
      <c r="B320" s="91">
        <f t="shared" si="52"/>
        <v>306</v>
      </c>
      <c r="C320" s="92">
        <f t="shared" si="53"/>
        <v>44866</v>
      </c>
      <c r="D320" s="119" t="str">
        <f t="shared" si="47"/>
        <v>구간4</v>
      </c>
      <c r="E320" s="91">
        <f t="shared" si="48"/>
        <v>92</v>
      </c>
      <c r="F320" s="120">
        <f>COUNTIF($D$15:D320,D320)</f>
        <v>32</v>
      </c>
      <c r="G320" s="121">
        <f t="shared" si="49"/>
        <v>0.16063488048238117</v>
      </c>
      <c r="H320" s="121">
        <f t="shared" si="50"/>
        <v>2.5639479458009341E-3</v>
      </c>
      <c r="I320" s="122">
        <f t="shared" si="51"/>
        <v>0.16319882842818209</v>
      </c>
    </row>
    <row r="321" spans="2:9">
      <c r="B321" s="91">
        <f t="shared" si="52"/>
        <v>307</v>
      </c>
      <c r="C321" s="92">
        <f t="shared" si="53"/>
        <v>44867</v>
      </c>
      <c r="D321" s="119" t="str">
        <f t="shared" si="47"/>
        <v>구간4</v>
      </c>
      <c r="E321" s="91">
        <f t="shared" si="48"/>
        <v>92</v>
      </c>
      <c r="F321" s="120">
        <f>COUNTIF($D$15:D321,D321)</f>
        <v>33</v>
      </c>
      <c r="G321" s="121">
        <f t="shared" si="49"/>
        <v>0.16063488048238117</v>
      </c>
      <c r="H321" s="121">
        <f t="shared" si="50"/>
        <v>2.6440713191072133E-3</v>
      </c>
      <c r="I321" s="122">
        <f t="shared" si="51"/>
        <v>0.16327895180148838</v>
      </c>
    </row>
    <row r="322" spans="2:9">
      <c r="B322" s="91">
        <f t="shared" si="52"/>
        <v>308</v>
      </c>
      <c r="C322" s="92">
        <f t="shared" si="53"/>
        <v>44868</v>
      </c>
      <c r="D322" s="119" t="str">
        <f t="shared" si="47"/>
        <v>구간4</v>
      </c>
      <c r="E322" s="91">
        <f t="shared" si="48"/>
        <v>92</v>
      </c>
      <c r="F322" s="120">
        <f>COUNTIF($D$15:D322,D322)</f>
        <v>34</v>
      </c>
      <c r="G322" s="121">
        <f t="shared" si="49"/>
        <v>0.16063488048238117</v>
      </c>
      <c r="H322" s="121">
        <f t="shared" si="50"/>
        <v>2.7241946924134925E-3</v>
      </c>
      <c r="I322" s="122">
        <f t="shared" si="51"/>
        <v>0.16335907517479467</v>
      </c>
    </row>
    <row r="323" spans="2:9">
      <c r="B323" s="91">
        <f t="shared" si="52"/>
        <v>309</v>
      </c>
      <c r="C323" s="92">
        <f t="shared" si="53"/>
        <v>44869</v>
      </c>
      <c r="D323" s="119" t="str">
        <f t="shared" si="47"/>
        <v>구간4</v>
      </c>
      <c r="E323" s="91">
        <f t="shared" si="48"/>
        <v>92</v>
      </c>
      <c r="F323" s="120">
        <f>COUNTIF($D$15:D323,D323)</f>
        <v>35</v>
      </c>
      <c r="G323" s="121">
        <f t="shared" si="49"/>
        <v>0.16063488048238117</v>
      </c>
      <c r="H323" s="121">
        <f t="shared" si="50"/>
        <v>2.8043180657197717E-3</v>
      </c>
      <c r="I323" s="122">
        <f t="shared" si="51"/>
        <v>0.16343919854810093</v>
      </c>
    </row>
    <row r="324" spans="2:9">
      <c r="B324" s="91">
        <f t="shared" si="52"/>
        <v>310</v>
      </c>
      <c r="C324" s="92">
        <f t="shared" si="53"/>
        <v>44870</v>
      </c>
      <c r="D324" s="119" t="str">
        <f t="shared" si="47"/>
        <v>구간4</v>
      </c>
      <c r="E324" s="91">
        <f t="shared" si="48"/>
        <v>92</v>
      </c>
      <c r="F324" s="120">
        <f>COUNTIF($D$15:D324,D324)</f>
        <v>36</v>
      </c>
      <c r="G324" s="121">
        <f t="shared" si="49"/>
        <v>0.16063488048238117</v>
      </c>
      <c r="H324" s="121">
        <f t="shared" si="50"/>
        <v>2.8844414390260509E-3</v>
      </c>
      <c r="I324" s="122">
        <f t="shared" si="51"/>
        <v>0.16351932192140722</v>
      </c>
    </row>
    <row r="325" spans="2:9">
      <c r="B325" s="91">
        <f t="shared" si="52"/>
        <v>311</v>
      </c>
      <c r="C325" s="92">
        <f t="shared" si="53"/>
        <v>44871</v>
      </c>
      <c r="D325" s="119" t="str">
        <f t="shared" si="47"/>
        <v>구간4</v>
      </c>
      <c r="E325" s="91">
        <f t="shared" si="48"/>
        <v>92</v>
      </c>
      <c r="F325" s="120">
        <f>COUNTIF($D$15:D325,D325)</f>
        <v>37</v>
      </c>
      <c r="G325" s="121">
        <f t="shared" si="49"/>
        <v>0.16063488048238117</v>
      </c>
      <c r="H325" s="121">
        <f t="shared" si="50"/>
        <v>2.9645648123323301E-3</v>
      </c>
      <c r="I325" s="122">
        <f t="shared" si="51"/>
        <v>0.16359944529471351</v>
      </c>
    </row>
    <row r="326" spans="2:9">
      <c r="B326" s="91">
        <f t="shared" si="52"/>
        <v>312</v>
      </c>
      <c r="C326" s="92">
        <f t="shared" si="53"/>
        <v>44872</v>
      </c>
      <c r="D326" s="119" t="str">
        <f t="shared" si="47"/>
        <v>구간4</v>
      </c>
      <c r="E326" s="91">
        <f t="shared" si="48"/>
        <v>92</v>
      </c>
      <c r="F326" s="120">
        <f>COUNTIF($D$15:D326,D326)</f>
        <v>38</v>
      </c>
      <c r="G326" s="121">
        <f t="shared" si="49"/>
        <v>0.16063488048238117</v>
      </c>
      <c r="H326" s="121">
        <f t="shared" si="50"/>
        <v>3.0446881856386093E-3</v>
      </c>
      <c r="I326" s="122">
        <f t="shared" si="51"/>
        <v>0.16367956866801978</v>
      </c>
    </row>
    <row r="327" spans="2:9">
      <c r="B327" s="91">
        <f t="shared" si="52"/>
        <v>313</v>
      </c>
      <c r="C327" s="92">
        <f t="shared" si="53"/>
        <v>44873</v>
      </c>
      <c r="D327" s="119" t="str">
        <f t="shared" si="47"/>
        <v>구간4</v>
      </c>
      <c r="E327" s="91">
        <f t="shared" si="48"/>
        <v>92</v>
      </c>
      <c r="F327" s="120">
        <f>COUNTIF($D$15:D327,D327)</f>
        <v>39</v>
      </c>
      <c r="G327" s="121">
        <f t="shared" si="49"/>
        <v>0.16063488048238117</v>
      </c>
      <c r="H327" s="121">
        <f t="shared" si="50"/>
        <v>3.1248115589448885E-3</v>
      </c>
      <c r="I327" s="122">
        <f t="shared" si="51"/>
        <v>0.16375969204132607</v>
      </c>
    </row>
    <row r="328" spans="2:9">
      <c r="B328" s="91">
        <f t="shared" si="52"/>
        <v>314</v>
      </c>
      <c r="C328" s="92">
        <f t="shared" si="53"/>
        <v>44874</v>
      </c>
      <c r="D328" s="119" t="str">
        <f t="shared" si="47"/>
        <v>구간4</v>
      </c>
      <c r="E328" s="91">
        <f t="shared" si="48"/>
        <v>92</v>
      </c>
      <c r="F328" s="120">
        <f>COUNTIF($D$15:D328,D328)</f>
        <v>40</v>
      </c>
      <c r="G328" s="121">
        <f t="shared" si="49"/>
        <v>0.16063488048238117</v>
      </c>
      <c r="H328" s="121">
        <f t="shared" si="50"/>
        <v>3.2049349322511678E-3</v>
      </c>
      <c r="I328" s="122">
        <f t="shared" si="51"/>
        <v>0.16383981541463233</v>
      </c>
    </row>
    <row r="329" spans="2:9">
      <c r="B329" s="91">
        <f t="shared" si="52"/>
        <v>315</v>
      </c>
      <c r="C329" s="92">
        <f t="shared" si="53"/>
        <v>44875</v>
      </c>
      <c r="D329" s="119" t="str">
        <f t="shared" si="47"/>
        <v>구간4</v>
      </c>
      <c r="E329" s="91">
        <f t="shared" si="48"/>
        <v>92</v>
      </c>
      <c r="F329" s="120">
        <f>COUNTIF($D$15:D329,D329)</f>
        <v>41</v>
      </c>
      <c r="G329" s="121">
        <f t="shared" si="49"/>
        <v>0.16063488048238117</v>
      </c>
      <c r="H329" s="121">
        <f t="shared" si="50"/>
        <v>3.285058305557447E-3</v>
      </c>
      <c r="I329" s="122">
        <f t="shared" si="51"/>
        <v>0.16391993878793862</v>
      </c>
    </row>
    <row r="330" spans="2:9">
      <c r="B330" s="91">
        <f t="shared" si="52"/>
        <v>316</v>
      </c>
      <c r="C330" s="92">
        <f t="shared" si="53"/>
        <v>44876</v>
      </c>
      <c r="D330" s="119" t="str">
        <f t="shared" si="47"/>
        <v>구간4</v>
      </c>
      <c r="E330" s="91">
        <f t="shared" si="48"/>
        <v>92</v>
      </c>
      <c r="F330" s="120">
        <f>COUNTIF($D$15:D330,D330)</f>
        <v>42</v>
      </c>
      <c r="G330" s="121">
        <f t="shared" si="49"/>
        <v>0.16063488048238117</v>
      </c>
      <c r="H330" s="121">
        <f t="shared" si="50"/>
        <v>3.3651816788637262E-3</v>
      </c>
      <c r="I330" s="122">
        <f t="shared" si="51"/>
        <v>0.16400006216124491</v>
      </c>
    </row>
    <row r="331" spans="2:9">
      <c r="B331" s="91">
        <f t="shared" si="52"/>
        <v>317</v>
      </c>
      <c r="C331" s="92">
        <f t="shared" si="53"/>
        <v>44877</v>
      </c>
      <c r="D331" s="119" t="str">
        <f t="shared" si="47"/>
        <v>구간4</v>
      </c>
      <c r="E331" s="91">
        <f t="shared" si="48"/>
        <v>92</v>
      </c>
      <c r="F331" s="120">
        <f>COUNTIF($D$15:D331,D331)</f>
        <v>43</v>
      </c>
      <c r="G331" s="121">
        <f t="shared" si="49"/>
        <v>0.16063488048238117</v>
      </c>
      <c r="H331" s="121">
        <f t="shared" si="50"/>
        <v>3.4453050521700054E-3</v>
      </c>
      <c r="I331" s="122">
        <f t="shared" si="51"/>
        <v>0.16408018553455117</v>
      </c>
    </row>
    <row r="332" spans="2:9">
      <c r="B332" s="91">
        <f t="shared" si="52"/>
        <v>318</v>
      </c>
      <c r="C332" s="92">
        <f t="shared" si="53"/>
        <v>44878</v>
      </c>
      <c r="D332" s="119" t="str">
        <f t="shared" si="47"/>
        <v>구간4</v>
      </c>
      <c r="E332" s="91">
        <f t="shared" si="48"/>
        <v>92</v>
      </c>
      <c r="F332" s="120">
        <f>COUNTIF($D$15:D332,D332)</f>
        <v>44</v>
      </c>
      <c r="G332" s="121">
        <f t="shared" si="49"/>
        <v>0.16063488048238117</v>
      </c>
      <c r="H332" s="121">
        <f t="shared" si="50"/>
        <v>3.5254284254762846E-3</v>
      </c>
      <c r="I332" s="122">
        <f t="shared" si="51"/>
        <v>0.16416030890785746</v>
      </c>
    </row>
    <row r="333" spans="2:9">
      <c r="B333" s="91">
        <f t="shared" si="52"/>
        <v>319</v>
      </c>
      <c r="C333" s="92">
        <f t="shared" si="53"/>
        <v>44879</v>
      </c>
      <c r="D333" s="119" t="str">
        <f t="shared" si="47"/>
        <v>구간4</v>
      </c>
      <c r="E333" s="91">
        <f t="shared" si="48"/>
        <v>92</v>
      </c>
      <c r="F333" s="120">
        <f>COUNTIF($D$15:D333,D333)</f>
        <v>45</v>
      </c>
      <c r="G333" s="121">
        <f t="shared" si="49"/>
        <v>0.16063488048238117</v>
      </c>
      <c r="H333" s="121">
        <f t="shared" si="50"/>
        <v>3.6055517987825638E-3</v>
      </c>
      <c r="I333" s="122">
        <f t="shared" si="51"/>
        <v>0.16424043228116372</v>
      </c>
    </row>
    <row r="334" spans="2:9">
      <c r="B334" s="91">
        <f t="shared" si="52"/>
        <v>320</v>
      </c>
      <c r="C334" s="92">
        <f t="shared" si="53"/>
        <v>44880</v>
      </c>
      <c r="D334" s="119" t="str">
        <f t="shared" si="47"/>
        <v>구간4</v>
      </c>
      <c r="E334" s="91">
        <f t="shared" si="48"/>
        <v>92</v>
      </c>
      <c r="F334" s="120">
        <f>COUNTIF($D$15:D334,D334)</f>
        <v>46</v>
      </c>
      <c r="G334" s="121">
        <f t="shared" si="49"/>
        <v>0.16063488048238117</v>
      </c>
      <c r="H334" s="121">
        <f t="shared" si="50"/>
        <v>3.685675172088843E-3</v>
      </c>
      <c r="I334" s="122">
        <f t="shared" si="51"/>
        <v>0.16432055565447001</v>
      </c>
    </row>
    <row r="335" spans="2:9">
      <c r="B335" s="91">
        <f t="shared" si="52"/>
        <v>321</v>
      </c>
      <c r="C335" s="92">
        <f t="shared" si="53"/>
        <v>44881</v>
      </c>
      <c r="D335" s="119" t="str">
        <f t="shared" ref="D335:D398" si="54">IF(IFERROR(HLOOKUP(C335,$E$5:$BL$6,2,FALSE),"")="",D336,HLOOKUP(C335,$E$5:$BL$7,2,FALSE))</f>
        <v>구간4</v>
      </c>
      <c r="E335" s="91">
        <f t="shared" ref="E335:E398" si="55">COUNTIF($D$15:$D$49928,D335)</f>
        <v>92</v>
      </c>
      <c r="F335" s="120">
        <f>COUNTIF($D$15:D335,D335)</f>
        <v>47</v>
      </c>
      <c r="G335" s="121">
        <f t="shared" ref="G335:G398" si="56">HLOOKUP($D335,$E$6:$BL$11,6,FALSE)</f>
        <v>0.16063488048238117</v>
      </c>
      <c r="H335" s="121">
        <f t="shared" ref="H335:H398" si="57">HLOOKUP($D335,$E$6:$BL$11,5,FALSE)*(F335)</f>
        <v>3.7657985453951222E-3</v>
      </c>
      <c r="I335" s="122">
        <f t="shared" ref="I335:I398" si="58">G335+H335</f>
        <v>0.1644006790277763</v>
      </c>
    </row>
    <row r="336" spans="2:9">
      <c r="B336" s="91">
        <f t="shared" ref="B336:B399" si="59">B335+1</f>
        <v>322</v>
      </c>
      <c r="C336" s="92">
        <f t="shared" ref="C336:C399" si="60">C335+1</f>
        <v>44882</v>
      </c>
      <c r="D336" s="119" t="str">
        <f t="shared" si="54"/>
        <v>구간4</v>
      </c>
      <c r="E336" s="91">
        <f t="shared" si="55"/>
        <v>92</v>
      </c>
      <c r="F336" s="120">
        <f>COUNTIF($D$15:D336,D336)</f>
        <v>48</v>
      </c>
      <c r="G336" s="121">
        <f t="shared" si="56"/>
        <v>0.16063488048238117</v>
      </c>
      <c r="H336" s="121">
        <f t="shared" si="57"/>
        <v>3.845921918701401E-3</v>
      </c>
      <c r="I336" s="122">
        <f t="shared" si="58"/>
        <v>0.16448080240108257</v>
      </c>
    </row>
    <row r="337" spans="2:9">
      <c r="B337" s="91">
        <f t="shared" si="59"/>
        <v>323</v>
      </c>
      <c r="C337" s="92">
        <f t="shared" si="60"/>
        <v>44883</v>
      </c>
      <c r="D337" s="119" t="str">
        <f t="shared" si="54"/>
        <v>구간4</v>
      </c>
      <c r="E337" s="91">
        <f t="shared" si="55"/>
        <v>92</v>
      </c>
      <c r="F337" s="120">
        <f>COUNTIF($D$15:D337,D337)</f>
        <v>49</v>
      </c>
      <c r="G337" s="121">
        <f t="shared" si="56"/>
        <v>0.16063488048238117</v>
      </c>
      <c r="H337" s="121">
        <f t="shared" si="57"/>
        <v>3.9260452920076806E-3</v>
      </c>
      <c r="I337" s="122">
        <f t="shared" si="58"/>
        <v>0.16456092577438886</v>
      </c>
    </row>
    <row r="338" spans="2:9">
      <c r="B338" s="91">
        <f t="shared" si="59"/>
        <v>324</v>
      </c>
      <c r="C338" s="92">
        <f t="shared" si="60"/>
        <v>44884</v>
      </c>
      <c r="D338" s="119" t="str">
        <f t="shared" si="54"/>
        <v>구간4</v>
      </c>
      <c r="E338" s="91">
        <f t="shared" si="55"/>
        <v>92</v>
      </c>
      <c r="F338" s="120">
        <f>COUNTIF($D$15:D338,D338)</f>
        <v>50</v>
      </c>
      <c r="G338" s="121">
        <f t="shared" si="56"/>
        <v>0.16063488048238117</v>
      </c>
      <c r="H338" s="121">
        <f t="shared" si="57"/>
        <v>4.0061686653139594E-3</v>
      </c>
      <c r="I338" s="122">
        <f t="shared" si="58"/>
        <v>0.16464104914769512</v>
      </c>
    </row>
    <row r="339" spans="2:9">
      <c r="B339" s="91">
        <f t="shared" si="59"/>
        <v>325</v>
      </c>
      <c r="C339" s="92">
        <f t="shared" si="60"/>
        <v>44885</v>
      </c>
      <c r="D339" s="119" t="str">
        <f t="shared" si="54"/>
        <v>구간4</v>
      </c>
      <c r="E339" s="91">
        <f t="shared" si="55"/>
        <v>92</v>
      </c>
      <c r="F339" s="120">
        <f>COUNTIF($D$15:D339,D339)</f>
        <v>51</v>
      </c>
      <c r="G339" s="121">
        <f t="shared" si="56"/>
        <v>0.16063488048238117</v>
      </c>
      <c r="H339" s="121">
        <f t="shared" si="57"/>
        <v>4.086292038620239E-3</v>
      </c>
      <c r="I339" s="122">
        <f t="shared" si="58"/>
        <v>0.16472117252100141</v>
      </c>
    </row>
    <row r="340" spans="2:9">
      <c r="B340" s="91">
        <f t="shared" si="59"/>
        <v>326</v>
      </c>
      <c r="C340" s="92">
        <f t="shared" si="60"/>
        <v>44886</v>
      </c>
      <c r="D340" s="119" t="str">
        <f t="shared" si="54"/>
        <v>구간4</v>
      </c>
      <c r="E340" s="91">
        <f t="shared" si="55"/>
        <v>92</v>
      </c>
      <c r="F340" s="120">
        <f>COUNTIF($D$15:D340,D340)</f>
        <v>52</v>
      </c>
      <c r="G340" s="121">
        <f t="shared" si="56"/>
        <v>0.16063488048238117</v>
      </c>
      <c r="H340" s="121">
        <f t="shared" si="57"/>
        <v>4.1664154119265178E-3</v>
      </c>
      <c r="I340" s="122">
        <f t="shared" si="58"/>
        <v>0.1648012958943077</v>
      </c>
    </row>
    <row r="341" spans="2:9">
      <c r="B341" s="91">
        <f t="shared" si="59"/>
        <v>327</v>
      </c>
      <c r="C341" s="92">
        <f t="shared" si="60"/>
        <v>44887</v>
      </c>
      <c r="D341" s="119" t="str">
        <f t="shared" si="54"/>
        <v>구간4</v>
      </c>
      <c r="E341" s="91">
        <f t="shared" si="55"/>
        <v>92</v>
      </c>
      <c r="F341" s="120">
        <f>COUNTIF($D$15:D341,D341)</f>
        <v>53</v>
      </c>
      <c r="G341" s="121">
        <f t="shared" si="56"/>
        <v>0.16063488048238117</v>
      </c>
      <c r="H341" s="121">
        <f t="shared" si="57"/>
        <v>4.2465387852327974E-3</v>
      </c>
      <c r="I341" s="122">
        <f t="shared" si="58"/>
        <v>0.16488141926761396</v>
      </c>
    </row>
    <row r="342" spans="2:9">
      <c r="B342" s="91">
        <f t="shared" si="59"/>
        <v>328</v>
      </c>
      <c r="C342" s="92">
        <f t="shared" si="60"/>
        <v>44888</v>
      </c>
      <c r="D342" s="119" t="str">
        <f t="shared" si="54"/>
        <v>구간4</v>
      </c>
      <c r="E342" s="91">
        <f t="shared" si="55"/>
        <v>92</v>
      </c>
      <c r="F342" s="120">
        <f>COUNTIF($D$15:D342,D342)</f>
        <v>54</v>
      </c>
      <c r="G342" s="121">
        <f t="shared" si="56"/>
        <v>0.16063488048238117</v>
      </c>
      <c r="H342" s="121">
        <f t="shared" si="57"/>
        <v>4.3266621585390762E-3</v>
      </c>
      <c r="I342" s="122">
        <f t="shared" si="58"/>
        <v>0.16496154264092025</v>
      </c>
    </row>
    <row r="343" spans="2:9">
      <c r="B343" s="91">
        <f t="shared" si="59"/>
        <v>329</v>
      </c>
      <c r="C343" s="92">
        <f t="shared" si="60"/>
        <v>44889</v>
      </c>
      <c r="D343" s="119" t="str">
        <f t="shared" si="54"/>
        <v>구간4</v>
      </c>
      <c r="E343" s="91">
        <f t="shared" si="55"/>
        <v>92</v>
      </c>
      <c r="F343" s="120">
        <f>COUNTIF($D$15:D343,D343)</f>
        <v>55</v>
      </c>
      <c r="G343" s="121">
        <f t="shared" si="56"/>
        <v>0.16063488048238117</v>
      </c>
      <c r="H343" s="121">
        <f t="shared" si="57"/>
        <v>4.4067855318453558E-3</v>
      </c>
      <c r="I343" s="122">
        <f t="shared" si="58"/>
        <v>0.16504166601422654</v>
      </c>
    </row>
    <row r="344" spans="2:9">
      <c r="B344" s="91">
        <f t="shared" si="59"/>
        <v>330</v>
      </c>
      <c r="C344" s="92">
        <f t="shared" si="60"/>
        <v>44890</v>
      </c>
      <c r="D344" s="119" t="str">
        <f t="shared" si="54"/>
        <v>구간4</v>
      </c>
      <c r="E344" s="91">
        <f t="shared" si="55"/>
        <v>92</v>
      </c>
      <c r="F344" s="120">
        <f>COUNTIF($D$15:D344,D344)</f>
        <v>56</v>
      </c>
      <c r="G344" s="121">
        <f t="shared" si="56"/>
        <v>0.16063488048238117</v>
      </c>
      <c r="H344" s="121">
        <f t="shared" si="57"/>
        <v>4.4869089051516346E-3</v>
      </c>
      <c r="I344" s="122">
        <f t="shared" si="58"/>
        <v>0.1651217893875328</v>
      </c>
    </row>
    <row r="345" spans="2:9">
      <c r="B345" s="91">
        <f t="shared" si="59"/>
        <v>331</v>
      </c>
      <c r="C345" s="92">
        <f t="shared" si="60"/>
        <v>44891</v>
      </c>
      <c r="D345" s="119" t="str">
        <f t="shared" si="54"/>
        <v>구간4</v>
      </c>
      <c r="E345" s="91">
        <f t="shared" si="55"/>
        <v>92</v>
      </c>
      <c r="F345" s="120">
        <f>COUNTIF($D$15:D345,D345)</f>
        <v>57</v>
      </c>
      <c r="G345" s="121">
        <f t="shared" si="56"/>
        <v>0.16063488048238117</v>
      </c>
      <c r="H345" s="121">
        <f t="shared" si="57"/>
        <v>4.5670322784579142E-3</v>
      </c>
      <c r="I345" s="122">
        <f t="shared" si="58"/>
        <v>0.16520191276083909</v>
      </c>
    </row>
    <row r="346" spans="2:9">
      <c r="B346" s="91">
        <f t="shared" si="59"/>
        <v>332</v>
      </c>
      <c r="C346" s="92">
        <f t="shared" si="60"/>
        <v>44892</v>
      </c>
      <c r="D346" s="119" t="str">
        <f t="shared" si="54"/>
        <v>구간4</v>
      </c>
      <c r="E346" s="91">
        <f t="shared" si="55"/>
        <v>92</v>
      </c>
      <c r="F346" s="120">
        <f>COUNTIF($D$15:D346,D346)</f>
        <v>58</v>
      </c>
      <c r="G346" s="121">
        <f t="shared" si="56"/>
        <v>0.16063488048238117</v>
      </c>
      <c r="H346" s="121">
        <f t="shared" si="57"/>
        <v>4.647155651764193E-3</v>
      </c>
      <c r="I346" s="122">
        <f t="shared" si="58"/>
        <v>0.16528203613414535</v>
      </c>
    </row>
    <row r="347" spans="2:9">
      <c r="B347" s="91">
        <f t="shared" si="59"/>
        <v>333</v>
      </c>
      <c r="C347" s="92">
        <f t="shared" si="60"/>
        <v>44893</v>
      </c>
      <c r="D347" s="119" t="str">
        <f t="shared" si="54"/>
        <v>구간4</v>
      </c>
      <c r="E347" s="91">
        <f t="shared" si="55"/>
        <v>92</v>
      </c>
      <c r="F347" s="120">
        <f>COUNTIF($D$15:D347,D347)</f>
        <v>59</v>
      </c>
      <c r="G347" s="121">
        <f t="shared" si="56"/>
        <v>0.16063488048238117</v>
      </c>
      <c r="H347" s="121">
        <f t="shared" si="57"/>
        <v>4.7272790250704726E-3</v>
      </c>
      <c r="I347" s="122">
        <f t="shared" si="58"/>
        <v>0.16536215950745164</v>
      </c>
    </row>
    <row r="348" spans="2:9">
      <c r="B348" s="91">
        <f t="shared" si="59"/>
        <v>334</v>
      </c>
      <c r="C348" s="92">
        <f t="shared" si="60"/>
        <v>44894</v>
      </c>
      <c r="D348" s="119" t="str">
        <f t="shared" si="54"/>
        <v>구간4</v>
      </c>
      <c r="E348" s="91">
        <f t="shared" si="55"/>
        <v>92</v>
      </c>
      <c r="F348" s="120">
        <f>COUNTIF($D$15:D348,D348)</f>
        <v>60</v>
      </c>
      <c r="G348" s="121">
        <f t="shared" si="56"/>
        <v>0.16063488048238117</v>
      </c>
      <c r="H348" s="121">
        <f t="shared" si="57"/>
        <v>4.8074023983767514E-3</v>
      </c>
      <c r="I348" s="122">
        <f t="shared" si="58"/>
        <v>0.16544228288075793</v>
      </c>
    </row>
    <row r="349" spans="2:9">
      <c r="B349" s="91">
        <f t="shared" si="59"/>
        <v>335</v>
      </c>
      <c r="C349" s="92">
        <f t="shared" si="60"/>
        <v>44895</v>
      </c>
      <c r="D349" s="119" t="str">
        <f t="shared" si="54"/>
        <v>구간4</v>
      </c>
      <c r="E349" s="91">
        <f t="shared" si="55"/>
        <v>92</v>
      </c>
      <c r="F349" s="120">
        <f>COUNTIF($D$15:D349,D349)</f>
        <v>61</v>
      </c>
      <c r="G349" s="121">
        <f t="shared" si="56"/>
        <v>0.16063488048238117</v>
      </c>
      <c r="H349" s="121">
        <f t="shared" si="57"/>
        <v>4.887525771683031E-3</v>
      </c>
      <c r="I349" s="122">
        <f t="shared" si="58"/>
        <v>0.1655224062540642</v>
      </c>
    </row>
    <row r="350" spans="2:9">
      <c r="B350" s="91">
        <f t="shared" si="59"/>
        <v>336</v>
      </c>
      <c r="C350" s="92">
        <f t="shared" si="60"/>
        <v>44896</v>
      </c>
      <c r="D350" s="119" t="str">
        <f t="shared" si="54"/>
        <v>구간4</v>
      </c>
      <c r="E350" s="91">
        <f t="shared" si="55"/>
        <v>92</v>
      </c>
      <c r="F350" s="120">
        <f>COUNTIF($D$15:D350,D350)</f>
        <v>62</v>
      </c>
      <c r="G350" s="121">
        <f t="shared" si="56"/>
        <v>0.16063488048238117</v>
      </c>
      <c r="H350" s="121">
        <f t="shared" si="57"/>
        <v>4.9676491449893098E-3</v>
      </c>
      <c r="I350" s="122">
        <f t="shared" si="58"/>
        <v>0.16560252962737049</v>
      </c>
    </row>
    <row r="351" spans="2:9">
      <c r="B351" s="91">
        <f t="shared" si="59"/>
        <v>337</v>
      </c>
      <c r="C351" s="92">
        <f t="shared" si="60"/>
        <v>44897</v>
      </c>
      <c r="D351" s="119" t="str">
        <f t="shared" si="54"/>
        <v>구간4</v>
      </c>
      <c r="E351" s="91">
        <f t="shared" si="55"/>
        <v>92</v>
      </c>
      <c r="F351" s="120">
        <f>COUNTIF($D$15:D351,D351)</f>
        <v>63</v>
      </c>
      <c r="G351" s="121">
        <f t="shared" si="56"/>
        <v>0.16063488048238117</v>
      </c>
      <c r="H351" s="121">
        <f t="shared" si="57"/>
        <v>5.0477725182955895E-3</v>
      </c>
      <c r="I351" s="122">
        <f t="shared" si="58"/>
        <v>0.16568265300067675</v>
      </c>
    </row>
    <row r="352" spans="2:9">
      <c r="B352" s="91">
        <f t="shared" si="59"/>
        <v>338</v>
      </c>
      <c r="C352" s="92">
        <f t="shared" si="60"/>
        <v>44898</v>
      </c>
      <c r="D352" s="119" t="str">
        <f t="shared" si="54"/>
        <v>구간4</v>
      </c>
      <c r="E352" s="91">
        <f t="shared" si="55"/>
        <v>92</v>
      </c>
      <c r="F352" s="120">
        <f>COUNTIF($D$15:D352,D352)</f>
        <v>64</v>
      </c>
      <c r="G352" s="121">
        <f t="shared" si="56"/>
        <v>0.16063488048238117</v>
      </c>
      <c r="H352" s="121">
        <f t="shared" si="57"/>
        <v>5.1278958916018682E-3</v>
      </c>
      <c r="I352" s="122">
        <f t="shared" si="58"/>
        <v>0.16576277637398304</v>
      </c>
    </row>
    <row r="353" spans="2:9">
      <c r="B353" s="91">
        <f t="shared" si="59"/>
        <v>339</v>
      </c>
      <c r="C353" s="92">
        <f t="shared" si="60"/>
        <v>44899</v>
      </c>
      <c r="D353" s="119" t="str">
        <f t="shared" si="54"/>
        <v>구간4</v>
      </c>
      <c r="E353" s="91">
        <f t="shared" si="55"/>
        <v>92</v>
      </c>
      <c r="F353" s="120">
        <f>COUNTIF($D$15:D353,D353)</f>
        <v>65</v>
      </c>
      <c r="G353" s="121">
        <f t="shared" si="56"/>
        <v>0.16063488048238117</v>
      </c>
      <c r="H353" s="121">
        <f t="shared" si="57"/>
        <v>5.208019264908147E-3</v>
      </c>
      <c r="I353" s="122">
        <f t="shared" si="58"/>
        <v>0.16584289974728933</v>
      </c>
    </row>
    <row r="354" spans="2:9">
      <c r="B354" s="91">
        <f t="shared" si="59"/>
        <v>340</v>
      </c>
      <c r="C354" s="92">
        <f t="shared" si="60"/>
        <v>44900</v>
      </c>
      <c r="D354" s="119" t="str">
        <f t="shared" si="54"/>
        <v>구간4</v>
      </c>
      <c r="E354" s="91">
        <f t="shared" si="55"/>
        <v>92</v>
      </c>
      <c r="F354" s="120">
        <f>COUNTIF($D$15:D354,D354)</f>
        <v>66</v>
      </c>
      <c r="G354" s="121">
        <f t="shared" si="56"/>
        <v>0.16063488048238117</v>
      </c>
      <c r="H354" s="121">
        <f t="shared" si="57"/>
        <v>5.2881426382144266E-3</v>
      </c>
      <c r="I354" s="122">
        <f t="shared" si="58"/>
        <v>0.16592302312059559</v>
      </c>
    </row>
    <row r="355" spans="2:9">
      <c r="B355" s="91">
        <f t="shared" si="59"/>
        <v>341</v>
      </c>
      <c r="C355" s="92">
        <f t="shared" si="60"/>
        <v>44901</v>
      </c>
      <c r="D355" s="119" t="str">
        <f t="shared" si="54"/>
        <v>구간4</v>
      </c>
      <c r="E355" s="91">
        <f t="shared" si="55"/>
        <v>92</v>
      </c>
      <c r="F355" s="120">
        <f>COUNTIF($D$15:D355,D355)</f>
        <v>67</v>
      </c>
      <c r="G355" s="121">
        <f t="shared" si="56"/>
        <v>0.16063488048238117</v>
      </c>
      <c r="H355" s="121">
        <f t="shared" si="57"/>
        <v>5.3682660115207054E-3</v>
      </c>
      <c r="I355" s="122">
        <f t="shared" si="58"/>
        <v>0.16600314649390188</v>
      </c>
    </row>
    <row r="356" spans="2:9">
      <c r="B356" s="91">
        <f t="shared" si="59"/>
        <v>342</v>
      </c>
      <c r="C356" s="92">
        <f t="shared" si="60"/>
        <v>44902</v>
      </c>
      <c r="D356" s="119" t="str">
        <f t="shared" si="54"/>
        <v>구간4</v>
      </c>
      <c r="E356" s="91">
        <f t="shared" si="55"/>
        <v>92</v>
      </c>
      <c r="F356" s="120">
        <f>COUNTIF($D$15:D356,D356)</f>
        <v>68</v>
      </c>
      <c r="G356" s="121">
        <f t="shared" si="56"/>
        <v>0.16063488048238117</v>
      </c>
      <c r="H356" s="121">
        <f t="shared" si="57"/>
        <v>5.448389384826985E-3</v>
      </c>
      <c r="I356" s="122">
        <f t="shared" si="58"/>
        <v>0.16608326986720814</v>
      </c>
    </row>
    <row r="357" spans="2:9">
      <c r="B357" s="91">
        <f t="shared" si="59"/>
        <v>343</v>
      </c>
      <c r="C357" s="92">
        <f t="shared" si="60"/>
        <v>44903</v>
      </c>
      <c r="D357" s="119" t="str">
        <f t="shared" si="54"/>
        <v>구간4</v>
      </c>
      <c r="E357" s="91">
        <f t="shared" si="55"/>
        <v>92</v>
      </c>
      <c r="F357" s="120">
        <f>COUNTIF($D$15:D357,D357)</f>
        <v>69</v>
      </c>
      <c r="G357" s="121">
        <f t="shared" si="56"/>
        <v>0.16063488048238117</v>
      </c>
      <c r="H357" s="121">
        <f t="shared" si="57"/>
        <v>5.5285127581332638E-3</v>
      </c>
      <c r="I357" s="122">
        <f t="shared" si="58"/>
        <v>0.16616339324051443</v>
      </c>
    </row>
    <row r="358" spans="2:9">
      <c r="B358" s="91">
        <f t="shared" si="59"/>
        <v>344</v>
      </c>
      <c r="C358" s="92">
        <f t="shared" si="60"/>
        <v>44904</v>
      </c>
      <c r="D358" s="119" t="str">
        <f t="shared" si="54"/>
        <v>구간4</v>
      </c>
      <c r="E358" s="91">
        <f t="shared" si="55"/>
        <v>92</v>
      </c>
      <c r="F358" s="120">
        <f>COUNTIF($D$15:D358,D358)</f>
        <v>70</v>
      </c>
      <c r="G358" s="121">
        <f t="shared" si="56"/>
        <v>0.16063488048238117</v>
      </c>
      <c r="H358" s="121">
        <f t="shared" si="57"/>
        <v>5.6086361314395435E-3</v>
      </c>
      <c r="I358" s="122">
        <f t="shared" si="58"/>
        <v>0.16624351661382072</v>
      </c>
    </row>
    <row r="359" spans="2:9">
      <c r="B359" s="91">
        <f t="shared" si="59"/>
        <v>345</v>
      </c>
      <c r="C359" s="92">
        <f t="shared" si="60"/>
        <v>44905</v>
      </c>
      <c r="D359" s="119" t="str">
        <f t="shared" si="54"/>
        <v>구간4</v>
      </c>
      <c r="E359" s="91">
        <f t="shared" si="55"/>
        <v>92</v>
      </c>
      <c r="F359" s="120">
        <f>COUNTIF($D$15:D359,D359)</f>
        <v>71</v>
      </c>
      <c r="G359" s="121">
        <f t="shared" si="56"/>
        <v>0.16063488048238117</v>
      </c>
      <c r="H359" s="121">
        <f t="shared" si="57"/>
        <v>5.6887595047458222E-3</v>
      </c>
      <c r="I359" s="122">
        <f t="shared" si="58"/>
        <v>0.16632363998712699</v>
      </c>
    </row>
    <row r="360" spans="2:9">
      <c r="B360" s="91">
        <f t="shared" si="59"/>
        <v>346</v>
      </c>
      <c r="C360" s="92">
        <f t="shared" si="60"/>
        <v>44906</v>
      </c>
      <c r="D360" s="119" t="str">
        <f t="shared" si="54"/>
        <v>구간4</v>
      </c>
      <c r="E360" s="91">
        <f t="shared" si="55"/>
        <v>92</v>
      </c>
      <c r="F360" s="120">
        <f>COUNTIF($D$15:D360,D360)</f>
        <v>72</v>
      </c>
      <c r="G360" s="121">
        <f t="shared" si="56"/>
        <v>0.16063488048238117</v>
      </c>
      <c r="H360" s="121">
        <f t="shared" si="57"/>
        <v>5.7688828780521019E-3</v>
      </c>
      <c r="I360" s="122">
        <f t="shared" si="58"/>
        <v>0.16640376336043328</v>
      </c>
    </row>
    <row r="361" spans="2:9">
      <c r="B361" s="91">
        <f t="shared" si="59"/>
        <v>347</v>
      </c>
      <c r="C361" s="92">
        <f t="shared" si="60"/>
        <v>44907</v>
      </c>
      <c r="D361" s="119" t="str">
        <f t="shared" si="54"/>
        <v>구간4</v>
      </c>
      <c r="E361" s="91">
        <f t="shared" si="55"/>
        <v>92</v>
      </c>
      <c r="F361" s="120">
        <f>COUNTIF($D$15:D361,D361)</f>
        <v>73</v>
      </c>
      <c r="G361" s="121">
        <f t="shared" si="56"/>
        <v>0.16063488048238117</v>
      </c>
      <c r="H361" s="121">
        <f t="shared" si="57"/>
        <v>5.8490062513583806E-3</v>
      </c>
      <c r="I361" s="122">
        <f t="shared" si="58"/>
        <v>0.16648388673373954</v>
      </c>
    </row>
    <row r="362" spans="2:9">
      <c r="B362" s="91">
        <f t="shared" si="59"/>
        <v>348</v>
      </c>
      <c r="C362" s="92">
        <f t="shared" si="60"/>
        <v>44908</v>
      </c>
      <c r="D362" s="119" t="str">
        <f t="shared" si="54"/>
        <v>구간4</v>
      </c>
      <c r="E362" s="91">
        <f t="shared" si="55"/>
        <v>92</v>
      </c>
      <c r="F362" s="120">
        <f>COUNTIF($D$15:D362,D362)</f>
        <v>74</v>
      </c>
      <c r="G362" s="121">
        <f t="shared" si="56"/>
        <v>0.16063488048238117</v>
      </c>
      <c r="H362" s="121">
        <f t="shared" si="57"/>
        <v>5.9291296246646603E-3</v>
      </c>
      <c r="I362" s="122">
        <f t="shared" si="58"/>
        <v>0.16656401010704583</v>
      </c>
    </row>
    <row r="363" spans="2:9">
      <c r="B363" s="91">
        <f t="shared" si="59"/>
        <v>349</v>
      </c>
      <c r="C363" s="92">
        <f t="shared" si="60"/>
        <v>44909</v>
      </c>
      <c r="D363" s="119" t="str">
        <f t="shared" si="54"/>
        <v>구간4</v>
      </c>
      <c r="E363" s="91">
        <f t="shared" si="55"/>
        <v>92</v>
      </c>
      <c r="F363" s="120">
        <f>COUNTIF($D$15:D363,D363)</f>
        <v>75</v>
      </c>
      <c r="G363" s="121">
        <f t="shared" si="56"/>
        <v>0.16063488048238117</v>
      </c>
      <c r="H363" s="121">
        <f t="shared" si="57"/>
        <v>6.009252997970939E-3</v>
      </c>
      <c r="I363" s="122">
        <f t="shared" si="58"/>
        <v>0.16664413348035212</v>
      </c>
    </row>
    <row r="364" spans="2:9">
      <c r="B364" s="91">
        <f t="shared" si="59"/>
        <v>350</v>
      </c>
      <c r="C364" s="92">
        <f t="shared" si="60"/>
        <v>44910</v>
      </c>
      <c r="D364" s="119" t="str">
        <f t="shared" si="54"/>
        <v>구간4</v>
      </c>
      <c r="E364" s="91">
        <f t="shared" si="55"/>
        <v>92</v>
      </c>
      <c r="F364" s="120">
        <f>COUNTIF($D$15:D364,D364)</f>
        <v>76</v>
      </c>
      <c r="G364" s="121">
        <f t="shared" si="56"/>
        <v>0.16063488048238117</v>
      </c>
      <c r="H364" s="121">
        <f t="shared" si="57"/>
        <v>6.0893763712772187E-3</v>
      </c>
      <c r="I364" s="122">
        <f t="shared" si="58"/>
        <v>0.16672425685365838</v>
      </c>
    </row>
    <row r="365" spans="2:9">
      <c r="B365" s="91">
        <f t="shared" si="59"/>
        <v>351</v>
      </c>
      <c r="C365" s="92">
        <f t="shared" si="60"/>
        <v>44911</v>
      </c>
      <c r="D365" s="119" t="str">
        <f t="shared" si="54"/>
        <v>구간4</v>
      </c>
      <c r="E365" s="91">
        <f t="shared" si="55"/>
        <v>92</v>
      </c>
      <c r="F365" s="120">
        <f>COUNTIF($D$15:D365,D365)</f>
        <v>77</v>
      </c>
      <c r="G365" s="121">
        <f t="shared" si="56"/>
        <v>0.16063488048238117</v>
      </c>
      <c r="H365" s="121">
        <f t="shared" si="57"/>
        <v>6.1694997445834975E-3</v>
      </c>
      <c r="I365" s="122">
        <f t="shared" si="58"/>
        <v>0.16680438022696467</v>
      </c>
    </row>
    <row r="366" spans="2:9">
      <c r="B366" s="91">
        <f t="shared" si="59"/>
        <v>352</v>
      </c>
      <c r="C366" s="92">
        <f t="shared" si="60"/>
        <v>44912</v>
      </c>
      <c r="D366" s="119" t="str">
        <f t="shared" si="54"/>
        <v>구간4</v>
      </c>
      <c r="E366" s="91">
        <f t="shared" si="55"/>
        <v>92</v>
      </c>
      <c r="F366" s="120">
        <f>COUNTIF($D$15:D366,D366)</f>
        <v>78</v>
      </c>
      <c r="G366" s="121">
        <f t="shared" si="56"/>
        <v>0.16063488048238117</v>
      </c>
      <c r="H366" s="121">
        <f t="shared" si="57"/>
        <v>6.2496231178897771E-3</v>
      </c>
      <c r="I366" s="122">
        <f t="shared" si="58"/>
        <v>0.16688450360027096</v>
      </c>
    </row>
    <row r="367" spans="2:9">
      <c r="B367" s="91">
        <f t="shared" si="59"/>
        <v>353</v>
      </c>
      <c r="C367" s="92">
        <f t="shared" si="60"/>
        <v>44913</v>
      </c>
      <c r="D367" s="119" t="str">
        <f t="shared" si="54"/>
        <v>구간4</v>
      </c>
      <c r="E367" s="91">
        <f t="shared" si="55"/>
        <v>92</v>
      </c>
      <c r="F367" s="120">
        <f>COUNTIF($D$15:D367,D367)</f>
        <v>79</v>
      </c>
      <c r="G367" s="121">
        <f t="shared" si="56"/>
        <v>0.16063488048238117</v>
      </c>
      <c r="H367" s="121">
        <f t="shared" si="57"/>
        <v>6.3297464911960559E-3</v>
      </c>
      <c r="I367" s="122">
        <f t="shared" si="58"/>
        <v>0.16696462697357722</v>
      </c>
    </row>
    <row r="368" spans="2:9">
      <c r="B368" s="91">
        <f t="shared" si="59"/>
        <v>354</v>
      </c>
      <c r="C368" s="92">
        <f t="shared" si="60"/>
        <v>44914</v>
      </c>
      <c r="D368" s="119" t="str">
        <f t="shared" si="54"/>
        <v>구간4</v>
      </c>
      <c r="E368" s="91">
        <f t="shared" si="55"/>
        <v>92</v>
      </c>
      <c r="F368" s="120">
        <f>COUNTIF($D$15:D368,D368)</f>
        <v>80</v>
      </c>
      <c r="G368" s="121">
        <f t="shared" si="56"/>
        <v>0.16063488048238117</v>
      </c>
      <c r="H368" s="121">
        <f t="shared" si="57"/>
        <v>6.4098698645023355E-3</v>
      </c>
      <c r="I368" s="122">
        <f t="shared" si="58"/>
        <v>0.16704475034688351</v>
      </c>
    </row>
    <row r="369" spans="2:9">
      <c r="B369" s="91">
        <f t="shared" si="59"/>
        <v>355</v>
      </c>
      <c r="C369" s="92">
        <f t="shared" si="60"/>
        <v>44915</v>
      </c>
      <c r="D369" s="119" t="str">
        <f t="shared" si="54"/>
        <v>구간4</v>
      </c>
      <c r="E369" s="91">
        <f t="shared" si="55"/>
        <v>92</v>
      </c>
      <c r="F369" s="120">
        <f>COUNTIF($D$15:D369,D369)</f>
        <v>81</v>
      </c>
      <c r="G369" s="121">
        <f t="shared" si="56"/>
        <v>0.16063488048238117</v>
      </c>
      <c r="H369" s="121">
        <f t="shared" si="57"/>
        <v>6.4899932378086143E-3</v>
      </c>
      <c r="I369" s="122">
        <f t="shared" si="58"/>
        <v>0.16712487372018978</v>
      </c>
    </row>
    <row r="370" spans="2:9">
      <c r="B370" s="91">
        <f t="shared" si="59"/>
        <v>356</v>
      </c>
      <c r="C370" s="92">
        <f t="shared" si="60"/>
        <v>44916</v>
      </c>
      <c r="D370" s="119" t="str">
        <f t="shared" si="54"/>
        <v>구간4</v>
      </c>
      <c r="E370" s="91">
        <f t="shared" si="55"/>
        <v>92</v>
      </c>
      <c r="F370" s="120">
        <f>COUNTIF($D$15:D370,D370)</f>
        <v>82</v>
      </c>
      <c r="G370" s="121">
        <f t="shared" si="56"/>
        <v>0.16063488048238117</v>
      </c>
      <c r="H370" s="121">
        <f t="shared" si="57"/>
        <v>6.5701166111148939E-3</v>
      </c>
      <c r="I370" s="122">
        <f t="shared" si="58"/>
        <v>0.16720499709349607</v>
      </c>
    </row>
    <row r="371" spans="2:9">
      <c r="B371" s="91">
        <f t="shared" si="59"/>
        <v>357</v>
      </c>
      <c r="C371" s="92">
        <f t="shared" si="60"/>
        <v>44917</v>
      </c>
      <c r="D371" s="119" t="str">
        <f t="shared" si="54"/>
        <v>구간4</v>
      </c>
      <c r="E371" s="91">
        <f t="shared" si="55"/>
        <v>92</v>
      </c>
      <c r="F371" s="120">
        <f>COUNTIF($D$15:D371,D371)</f>
        <v>83</v>
      </c>
      <c r="G371" s="121">
        <f t="shared" si="56"/>
        <v>0.16063488048238117</v>
      </c>
      <c r="H371" s="121">
        <f t="shared" si="57"/>
        <v>6.6502399844211727E-3</v>
      </c>
      <c r="I371" s="122">
        <f t="shared" si="58"/>
        <v>0.16728512046680236</v>
      </c>
    </row>
    <row r="372" spans="2:9">
      <c r="B372" s="91">
        <f t="shared" si="59"/>
        <v>358</v>
      </c>
      <c r="C372" s="92">
        <f t="shared" si="60"/>
        <v>44918</v>
      </c>
      <c r="D372" s="119" t="str">
        <f t="shared" si="54"/>
        <v>구간4</v>
      </c>
      <c r="E372" s="91">
        <f t="shared" si="55"/>
        <v>92</v>
      </c>
      <c r="F372" s="120">
        <f>COUNTIF($D$15:D372,D372)</f>
        <v>84</v>
      </c>
      <c r="G372" s="121">
        <f t="shared" si="56"/>
        <v>0.16063488048238117</v>
      </c>
      <c r="H372" s="121">
        <f t="shared" si="57"/>
        <v>6.7303633577274523E-3</v>
      </c>
      <c r="I372" s="122">
        <f t="shared" si="58"/>
        <v>0.16736524384010862</v>
      </c>
    </row>
    <row r="373" spans="2:9">
      <c r="B373" s="91">
        <f t="shared" si="59"/>
        <v>359</v>
      </c>
      <c r="C373" s="92">
        <f t="shared" si="60"/>
        <v>44919</v>
      </c>
      <c r="D373" s="119" t="str">
        <f t="shared" si="54"/>
        <v>구간4</v>
      </c>
      <c r="E373" s="91">
        <f t="shared" si="55"/>
        <v>92</v>
      </c>
      <c r="F373" s="120">
        <f>COUNTIF($D$15:D373,D373)</f>
        <v>85</v>
      </c>
      <c r="G373" s="121">
        <f t="shared" si="56"/>
        <v>0.16063488048238117</v>
      </c>
      <c r="H373" s="121">
        <f t="shared" si="57"/>
        <v>6.8104867310337311E-3</v>
      </c>
      <c r="I373" s="122">
        <f t="shared" si="58"/>
        <v>0.16744536721341491</v>
      </c>
    </row>
    <row r="374" spans="2:9">
      <c r="B374" s="91">
        <f t="shared" si="59"/>
        <v>360</v>
      </c>
      <c r="C374" s="92">
        <f t="shared" si="60"/>
        <v>44920</v>
      </c>
      <c r="D374" s="119" t="str">
        <f t="shared" si="54"/>
        <v>구간4</v>
      </c>
      <c r="E374" s="91">
        <f t="shared" si="55"/>
        <v>92</v>
      </c>
      <c r="F374" s="120">
        <f>COUNTIF($D$15:D374,D374)</f>
        <v>86</v>
      </c>
      <c r="G374" s="121">
        <f t="shared" si="56"/>
        <v>0.16063488048238117</v>
      </c>
      <c r="H374" s="121">
        <f t="shared" si="57"/>
        <v>6.8906101043400107E-3</v>
      </c>
      <c r="I374" s="122">
        <f t="shared" si="58"/>
        <v>0.16752549058672117</v>
      </c>
    </row>
    <row r="375" spans="2:9">
      <c r="B375" s="91">
        <f t="shared" si="59"/>
        <v>361</v>
      </c>
      <c r="C375" s="92">
        <f t="shared" si="60"/>
        <v>44921</v>
      </c>
      <c r="D375" s="119" t="str">
        <f t="shared" si="54"/>
        <v>구간4</v>
      </c>
      <c r="E375" s="91">
        <f t="shared" si="55"/>
        <v>92</v>
      </c>
      <c r="F375" s="120">
        <f>COUNTIF($D$15:D375,D375)</f>
        <v>87</v>
      </c>
      <c r="G375" s="121">
        <f t="shared" si="56"/>
        <v>0.16063488048238117</v>
      </c>
      <c r="H375" s="121">
        <f t="shared" si="57"/>
        <v>6.9707334776462895E-3</v>
      </c>
      <c r="I375" s="122">
        <f t="shared" si="58"/>
        <v>0.16760561396002746</v>
      </c>
    </row>
    <row r="376" spans="2:9">
      <c r="B376" s="91">
        <f t="shared" si="59"/>
        <v>362</v>
      </c>
      <c r="C376" s="92">
        <f t="shared" si="60"/>
        <v>44922</v>
      </c>
      <c r="D376" s="119" t="str">
        <f t="shared" si="54"/>
        <v>구간4</v>
      </c>
      <c r="E376" s="91">
        <f t="shared" si="55"/>
        <v>92</v>
      </c>
      <c r="F376" s="120">
        <f>COUNTIF($D$15:D376,D376)</f>
        <v>88</v>
      </c>
      <c r="G376" s="121">
        <f t="shared" si="56"/>
        <v>0.16063488048238117</v>
      </c>
      <c r="H376" s="121">
        <f t="shared" si="57"/>
        <v>7.0508568509525691E-3</v>
      </c>
      <c r="I376" s="122">
        <f t="shared" si="58"/>
        <v>0.16768573733333375</v>
      </c>
    </row>
    <row r="377" spans="2:9">
      <c r="B377" s="91">
        <f t="shared" si="59"/>
        <v>363</v>
      </c>
      <c r="C377" s="92">
        <f t="shared" si="60"/>
        <v>44923</v>
      </c>
      <c r="D377" s="119" t="str">
        <f t="shared" si="54"/>
        <v>구간4</v>
      </c>
      <c r="E377" s="91">
        <f t="shared" si="55"/>
        <v>92</v>
      </c>
      <c r="F377" s="120">
        <f>COUNTIF($D$15:D377,D377)</f>
        <v>89</v>
      </c>
      <c r="G377" s="121">
        <f t="shared" si="56"/>
        <v>0.16063488048238117</v>
      </c>
      <c r="H377" s="121">
        <f t="shared" si="57"/>
        <v>7.1309802242588479E-3</v>
      </c>
      <c r="I377" s="122">
        <f t="shared" si="58"/>
        <v>0.16776586070664001</v>
      </c>
    </row>
    <row r="378" spans="2:9">
      <c r="B378" s="91">
        <f t="shared" si="59"/>
        <v>364</v>
      </c>
      <c r="C378" s="92">
        <f t="shared" si="60"/>
        <v>44924</v>
      </c>
      <c r="D378" s="119" t="str">
        <f t="shared" si="54"/>
        <v>구간4</v>
      </c>
      <c r="E378" s="91">
        <f t="shared" si="55"/>
        <v>92</v>
      </c>
      <c r="F378" s="120">
        <f>COUNTIF($D$15:D378,D378)</f>
        <v>90</v>
      </c>
      <c r="G378" s="121">
        <f t="shared" si="56"/>
        <v>0.16063488048238117</v>
      </c>
      <c r="H378" s="121">
        <f t="shared" si="57"/>
        <v>7.2111035975651275E-3</v>
      </c>
      <c r="I378" s="122">
        <f t="shared" si="58"/>
        <v>0.1678459840799463</v>
      </c>
    </row>
    <row r="379" spans="2:9">
      <c r="B379" s="91">
        <f t="shared" si="59"/>
        <v>365</v>
      </c>
      <c r="C379" s="92">
        <f t="shared" si="60"/>
        <v>44925</v>
      </c>
      <c r="D379" s="119" t="str">
        <f t="shared" si="54"/>
        <v>구간4</v>
      </c>
      <c r="E379" s="91">
        <f t="shared" si="55"/>
        <v>92</v>
      </c>
      <c r="F379" s="120">
        <f>COUNTIF($D$15:D379,D379)</f>
        <v>91</v>
      </c>
      <c r="G379" s="121">
        <f t="shared" si="56"/>
        <v>0.16063488048238117</v>
      </c>
      <c r="H379" s="121">
        <f t="shared" si="57"/>
        <v>7.2912269708714063E-3</v>
      </c>
      <c r="I379" s="122">
        <f t="shared" si="58"/>
        <v>0.16792610745325257</v>
      </c>
    </row>
    <row r="380" spans="2:9">
      <c r="B380" s="91">
        <f t="shared" si="59"/>
        <v>366</v>
      </c>
      <c r="C380" s="92">
        <f t="shared" si="60"/>
        <v>44926</v>
      </c>
      <c r="D380" s="119" t="str">
        <f t="shared" si="54"/>
        <v>구간4</v>
      </c>
      <c r="E380" s="91">
        <f t="shared" si="55"/>
        <v>92</v>
      </c>
      <c r="F380" s="120">
        <f>COUNTIF($D$15:D380,D380)</f>
        <v>92</v>
      </c>
      <c r="G380" s="121">
        <f t="shared" si="56"/>
        <v>0.16063488048238117</v>
      </c>
      <c r="H380" s="121">
        <f t="shared" si="57"/>
        <v>7.371350344177686E-3</v>
      </c>
      <c r="I380" s="122">
        <f t="shared" si="58"/>
        <v>0.16800623082655886</v>
      </c>
    </row>
    <row r="381" spans="2:9">
      <c r="B381" s="91">
        <f t="shared" si="59"/>
        <v>367</v>
      </c>
      <c r="C381" s="92">
        <f t="shared" si="60"/>
        <v>44927</v>
      </c>
      <c r="D381" s="119" t="str">
        <f t="shared" si="54"/>
        <v>구간5</v>
      </c>
      <c r="E381" s="91">
        <f t="shared" si="55"/>
        <v>90</v>
      </c>
      <c r="F381" s="120">
        <f>COUNTIF($D$15:D381,D381)</f>
        <v>1</v>
      </c>
      <c r="G381" s="121">
        <f t="shared" si="56"/>
        <v>0.16800623082655886</v>
      </c>
      <c r="H381" s="121">
        <f t="shared" si="57"/>
        <v>5.9632121578021313E-5</v>
      </c>
      <c r="I381" s="122">
        <f t="shared" si="58"/>
        <v>0.16806586294813688</v>
      </c>
    </row>
    <row r="382" spans="2:9">
      <c r="B382" s="91">
        <f t="shared" si="59"/>
        <v>368</v>
      </c>
      <c r="C382" s="92">
        <f t="shared" si="60"/>
        <v>44928</v>
      </c>
      <c r="D382" s="119" t="str">
        <f t="shared" si="54"/>
        <v>구간5</v>
      </c>
      <c r="E382" s="91">
        <f t="shared" si="55"/>
        <v>90</v>
      </c>
      <c r="F382" s="120">
        <f>COUNTIF($D$15:D382,D382)</f>
        <v>2</v>
      </c>
      <c r="G382" s="121">
        <f t="shared" si="56"/>
        <v>0.16800623082655886</v>
      </c>
      <c r="H382" s="121">
        <f t="shared" si="57"/>
        <v>1.1926424315604263E-4</v>
      </c>
      <c r="I382" s="122">
        <f t="shared" si="58"/>
        <v>0.16812549506971489</v>
      </c>
    </row>
    <row r="383" spans="2:9">
      <c r="B383" s="91">
        <f t="shared" si="59"/>
        <v>369</v>
      </c>
      <c r="C383" s="92">
        <f t="shared" si="60"/>
        <v>44929</v>
      </c>
      <c r="D383" s="119" t="str">
        <f t="shared" si="54"/>
        <v>구간5</v>
      </c>
      <c r="E383" s="91">
        <f t="shared" si="55"/>
        <v>90</v>
      </c>
      <c r="F383" s="120">
        <f>COUNTIF($D$15:D383,D383)</f>
        <v>3</v>
      </c>
      <c r="G383" s="121">
        <f t="shared" si="56"/>
        <v>0.16800623082655886</v>
      </c>
      <c r="H383" s="121">
        <f t="shared" si="57"/>
        <v>1.7889636473406394E-4</v>
      </c>
      <c r="I383" s="122">
        <f t="shared" si="58"/>
        <v>0.16818512719129292</v>
      </c>
    </row>
    <row r="384" spans="2:9">
      <c r="B384" s="91">
        <f t="shared" si="59"/>
        <v>370</v>
      </c>
      <c r="C384" s="92">
        <f t="shared" si="60"/>
        <v>44930</v>
      </c>
      <c r="D384" s="119" t="str">
        <f t="shared" si="54"/>
        <v>구간5</v>
      </c>
      <c r="E384" s="91">
        <f t="shared" si="55"/>
        <v>90</v>
      </c>
      <c r="F384" s="120">
        <f>COUNTIF($D$15:D384,D384)</f>
        <v>4</v>
      </c>
      <c r="G384" s="121">
        <f t="shared" si="56"/>
        <v>0.16800623082655886</v>
      </c>
      <c r="H384" s="121">
        <f t="shared" si="57"/>
        <v>2.3852848631208525E-4</v>
      </c>
      <c r="I384" s="122">
        <f t="shared" si="58"/>
        <v>0.16824475931287095</v>
      </c>
    </row>
    <row r="385" spans="2:9">
      <c r="B385" s="91">
        <f t="shared" si="59"/>
        <v>371</v>
      </c>
      <c r="C385" s="92">
        <f t="shared" si="60"/>
        <v>44931</v>
      </c>
      <c r="D385" s="119" t="str">
        <f t="shared" si="54"/>
        <v>구간5</v>
      </c>
      <c r="E385" s="91">
        <f t="shared" si="55"/>
        <v>90</v>
      </c>
      <c r="F385" s="120">
        <f>COUNTIF($D$15:D385,D385)</f>
        <v>5</v>
      </c>
      <c r="G385" s="121">
        <f t="shared" si="56"/>
        <v>0.16800623082655886</v>
      </c>
      <c r="H385" s="121">
        <f t="shared" si="57"/>
        <v>2.9816060789010658E-4</v>
      </c>
      <c r="I385" s="122">
        <f t="shared" si="58"/>
        <v>0.16830439143444897</v>
      </c>
    </row>
    <row r="386" spans="2:9">
      <c r="B386" s="91">
        <f t="shared" si="59"/>
        <v>372</v>
      </c>
      <c r="C386" s="92">
        <f t="shared" si="60"/>
        <v>44932</v>
      </c>
      <c r="D386" s="119" t="str">
        <f t="shared" si="54"/>
        <v>구간5</v>
      </c>
      <c r="E386" s="91">
        <f t="shared" si="55"/>
        <v>90</v>
      </c>
      <c r="F386" s="120">
        <f>COUNTIF($D$15:D386,D386)</f>
        <v>6</v>
      </c>
      <c r="G386" s="121">
        <f t="shared" si="56"/>
        <v>0.16800623082655886</v>
      </c>
      <c r="H386" s="121">
        <f t="shared" si="57"/>
        <v>3.5779272946812789E-4</v>
      </c>
      <c r="I386" s="122">
        <f t="shared" si="58"/>
        <v>0.16836402355602698</v>
      </c>
    </row>
    <row r="387" spans="2:9">
      <c r="B387" s="91">
        <f t="shared" si="59"/>
        <v>373</v>
      </c>
      <c r="C387" s="92">
        <f t="shared" si="60"/>
        <v>44933</v>
      </c>
      <c r="D387" s="119" t="str">
        <f t="shared" si="54"/>
        <v>구간5</v>
      </c>
      <c r="E387" s="91">
        <f t="shared" si="55"/>
        <v>90</v>
      </c>
      <c r="F387" s="120">
        <f>COUNTIF($D$15:D387,D387)</f>
        <v>7</v>
      </c>
      <c r="G387" s="121">
        <f t="shared" si="56"/>
        <v>0.16800623082655886</v>
      </c>
      <c r="H387" s="121">
        <f t="shared" si="57"/>
        <v>4.174248510461492E-4</v>
      </c>
      <c r="I387" s="122">
        <f t="shared" si="58"/>
        <v>0.16842365567760501</v>
      </c>
    </row>
    <row r="388" spans="2:9">
      <c r="B388" s="91">
        <f t="shared" si="59"/>
        <v>374</v>
      </c>
      <c r="C388" s="92">
        <f t="shared" si="60"/>
        <v>44934</v>
      </c>
      <c r="D388" s="119" t="str">
        <f t="shared" si="54"/>
        <v>구간5</v>
      </c>
      <c r="E388" s="91">
        <f t="shared" si="55"/>
        <v>90</v>
      </c>
      <c r="F388" s="120">
        <f>COUNTIF($D$15:D388,D388)</f>
        <v>8</v>
      </c>
      <c r="G388" s="121">
        <f t="shared" si="56"/>
        <v>0.16800623082655886</v>
      </c>
      <c r="H388" s="121">
        <f t="shared" si="57"/>
        <v>4.770569726241705E-4</v>
      </c>
      <c r="I388" s="122">
        <f t="shared" si="58"/>
        <v>0.16848328779918303</v>
      </c>
    </row>
    <row r="389" spans="2:9">
      <c r="B389" s="91">
        <f t="shared" si="59"/>
        <v>375</v>
      </c>
      <c r="C389" s="92">
        <f t="shared" si="60"/>
        <v>44935</v>
      </c>
      <c r="D389" s="119" t="str">
        <f t="shared" si="54"/>
        <v>구간5</v>
      </c>
      <c r="E389" s="91">
        <f t="shared" si="55"/>
        <v>90</v>
      </c>
      <c r="F389" s="120">
        <f>COUNTIF($D$15:D389,D389)</f>
        <v>9</v>
      </c>
      <c r="G389" s="121">
        <f t="shared" si="56"/>
        <v>0.16800623082655886</v>
      </c>
      <c r="H389" s="121">
        <f t="shared" si="57"/>
        <v>5.3668909420219186E-4</v>
      </c>
      <c r="I389" s="122">
        <f t="shared" si="58"/>
        <v>0.16854291992076104</v>
      </c>
    </row>
    <row r="390" spans="2:9">
      <c r="B390" s="91">
        <f t="shared" si="59"/>
        <v>376</v>
      </c>
      <c r="C390" s="92">
        <f t="shared" si="60"/>
        <v>44936</v>
      </c>
      <c r="D390" s="119" t="str">
        <f t="shared" si="54"/>
        <v>구간5</v>
      </c>
      <c r="E390" s="91">
        <f t="shared" si="55"/>
        <v>90</v>
      </c>
      <c r="F390" s="120">
        <f>COUNTIF($D$15:D390,D390)</f>
        <v>10</v>
      </c>
      <c r="G390" s="121">
        <f t="shared" si="56"/>
        <v>0.16800623082655886</v>
      </c>
      <c r="H390" s="121">
        <f t="shared" si="57"/>
        <v>5.9632121578021317E-4</v>
      </c>
      <c r="I390" s="122">
        <f t="shared" si="58"/>
        <v>0.16860255204233907</v>
      </c>
    </row>
    <row r="391" spans="2:9">
      <c r="B391" s="91">
        <f t="shared" si="59"/>
        <v>377</v>
      </c>
      <c r="C391" s="92">
        <f t="shared" si="60"/>
        <v>44937</v>
      </c>
      <c r="D391" s="119" t="str">
        <f t="shared" si="54"/>
        <v>구간5</v>
      </c>
      <c r="E391" s="91">
        <f t="shared" si="55"/>
        <v>90</v>
      </c>
      <c r="F391" s="120">
        <f>COUNTIF($D$15:D391,D391)</f>
        <v>11</v>
      </c>
      <c r="G391" s="121">
        <f t="shared" si="56"/>
        <v>0.16800623082655886</v>
      </c>
      <c r="H391" s="121">
        <f t="shared" si="57"/>
        <v>6.5595333735823447E-4</v>
      </c>
      <c r="I391" s="122">
        <f t="shared" si="58"/>
        <v>0.16866218416391709</v>
      </c>
    </row>
    <row r="392" spans="2:9">
      <c r="B392" s="91">
        <f t="shared" si="59"/>
        <v>378</v>
      </c>
      <c r="C392" s="92">
        <f t="shared" si="60"/>
        <v>44938</v>
      </c>
      <c r="D392" s="119" t="str">
        <f t="shared" si="54"/>
        <v>구간5</v>
      </c>
      <c r="E392" s="91">
        <f t="shared" si="55"/>
        <v>90</v>
      </c>
      <c r="F392" s="120">
        <f>COUNTIF($D$15:D392,D392)</f>
        <v>12</v>
      </c>
      <c r="G392" s="121">
        <f t="shared" si="56"/>
        <v>0.16800623082655886</v>
      </c>
      <c r="H392" s="121">
        <f t="shared" si="57"/>
        <v>7.1558545893625578E-4</v>
      </c>
      <c r="I392" s="122">
        <f t="shared" si="58"/>
        <v>0.16872181628549512</v>
      </c>
    </row>
    <row r="393" spans="2:9">
      <c r="B393" s="91">
        <f t="shared" si="59"/>
        <v>379</v>
      </c>
      <c r="C393" s="92">
        <f t="shared" si="60"/>
        <v>44939</v>
      </c>
      <c r="D393" s="119" t="str">
        <f t="shared" si="54"/>
        <v>구간5</v>
      </c>
      <c r="E393" s="91">
        <f t="shared" si="55"/>
        <v>90</v>
      </c>
      <c r="F393" s="120">
        <f>COUNTIF($D$15:D393,D393)</f>
        <v>13</v>
      </c>
      <c r="G393" s="121">
        <f t="shared" si="56"/>
        <v>0.16800623082655886</v>
      </c>
      <c r="H393" s="121">
        <f t="shared" si="57"/>
        <v>7.7521758051427709E-4</v>
      </c>
      <c r="I393" s="122">
        <f t="shared" si="58"/>
        <v>0.16878144840707313</v>
      </c>
    </row>
    <row r="394" spans="2:9">
      <c r="B394" s="91">
        <f t="shared" si="59"/>
        <v>380</v>
      </c>
      <c r="C394" s="92">
        <f t="shared" si="60"/>
        <v>44940</v>
      </c>
      <c r="D394" s="119" t="str">
        <f t="shared" si="54"/>
        <v>구간5</v>
      </c>
      <c r="E394" s="91">
        <f t="shared" si="55"/>
        <v>90</v>
      </c>
      <c r="F394" s="120">
        <f>COUNTIF($D$15:D394,D394)</f>
        <v>14</v>
      </c>
      <c r="G394" s="121">
        <f t="shared" si="56"/>
        <v>0.16800623082655886</v>
      </c>
      <c r="H394" s="121">
        <f t="shared" si="57"/>
        <v>8.3484970209229839E-4</v>
      </c>
      <c r="I394" s="122">
        <f t="shared" si="58"/>
        <v>0.16884108052865116</v>
      </c>
    </row>
    <row r="395" spans="2:9">
      <c r="B395" s="91">
        <f t="shared" si="59"/>
        <v>381</v>
      </c>
      <c r="C395" s="92">
        <f t="shared" si="60"/>
        <v>44941</v>
      </c>
      <c r="D395" s="119" t="str">
        <f t="shared" si="54"/>
        <v>구간5</v>
      </c>
      <c r="E395" s="91">
        <f t="shared" si="55"/>
        <v>90</v>
      </c>
      <c r="F395" s="120">
        <f>COUNTIF($D$15:D395,D395)</f>
        <v>15</v>
      </c>
      <c r="G395" s="121">
        <f t="shared" si="56"/>
        <v>0.16800623082655886</v>
      </c>
      <c r="H395" s="121">
        <f t="shared" si="57"/>
        <v>8.944818236703197E-4</v>
      </c>
      <c r="I395" s="122">
        <f t="shared" si="58"/>
        <v>0.16890071265022918</v>
      </c>
    </row>
    <row r="396" spans="2:9">
      <c r="B396" s="91">
        <f t="shared" si="59"/>
        <v>382</v>
      </c>
      <c r="C396" s="92">
        <f t="shared" si="60"/>
        <v>44942</v>
      </c>
      <c r="D396" s="119" t="str">
        <f t="shared" si="54"/>
        <v>구간5</v>
      </c>
      <c r="E396" s="91">
        <f t="shared" si="55"/>
        <v>90</v>
      </c>
      <c r="F396" s="120">
        <f>COUNTIF($D$15:D396,D396)</f>
        <v>16</v>
      </c>
      <c r="G396" s="121">
        <f t="shared" si="56"/>
        <v>0.16800623082655886</v>
      </c>
      <c r="H396" s="121">
        <f t="shared" si="57"/>
        <v>9.54113945248341E-4</v>
      </c>
      <c r="I396" s="122">
        <f t="shared" si="58"/>
        <v>0.16896034477180719</v>
      </c>
    </row>
    <row r="397" spans="2:9">
      <c r="B397" s="91">
        <f t="shared" si="59"/>
        <v>383</v>
      </c>
      <c r="C397" s="92">
        <f t="shared" si="60"/>
        <v>44943</v>
      </c>
      <c r="D397" s="119" t="str">
        <f t="shared" si="54"/>
        <v>구간5</v>
      </c>
      <c r="E397" s="91">
        <f t="shared" si="55"/>
        <v>90</v>
      </c>
      <c r="F397" s="120">
        <f>COUNTIF($D$15:D397,D397)</f>
        <v>17</v>
      </c>
      <c r="G397" s="121">
        <f t="shared" si="56"/>
        <v>0.16800623082655886</v>
      </c>
      <c r="H397" s="121">
        <f t="shared" si="57"/>
        <v>1.0137460668263624E-3</v>
      </c>
      <c r="I397" s="122">
        <f t="shared" si="58"/>
        <v>0.16901997689338522</v>
      </c>
    </row>
    <row r="398" spans="2:9">
      <c r="B398" s="91">
        <f t="shared" si="59"/>
        <v>384</v>
      </c>
      <c r="C398" s="92">
        <f t="shared" si="60"/>
        <v>44944</v>
      </c>
      <c r="D398" s="119" t="str">
        <f t="shared" si="54"/>
        <v>구간5</v>
      </c>
      <c r="E398" s="91">
        <f t="shared" si="55"/>
        <v>90</v>
      </c>
      <c r="F398" s="120">
        <f>COUNTIF($D$15:D398,D398)</f>
        <v>18</v>
      </c>
      <c r="G398" s="121">
        <f t="shared" si="56"/>
        <v>0.16800623082655886</v>
      </c>
      <c r="H398" s="121">
        <f t="shared" si="57"/>
        <v>1.0733781884043837E-3</v>
      </c>
      <c r="I398" s="122">
        <f t="shared" si="58"/>
        <v>0.16907960901496324</v>
      </c>
    </row>
    <row r="399" spans="2:9">
      <c r="B399" s="91">
        <f t="shared" si="59"/>
        <v>385</v>
      </c>
      <c r="C399" s="92">
        <f t="shared" si="60"/>
        <v>44945</v>
      </c>
      <c r="D399" s="119" t="str">
        <f t="shared" ref="D399:D462" si="61">IF(IFERROR(HLOOKUP(C399,$E$5:$BL$6,2,FALSE),"")="",D400,HLOOKUP(C399,$E$5:$BL$7,2,FALSE))</f>
        <v>구간5</v>
      </c>
      <c r="E399" s="91">
        <f t="shared" ref="E399:E462" si="62">COUNTIF($D$15:$D$49928,D399)</f>
        <v>90</v>
      </c>
      <c r="F399" s="120">
        <f>COUNTIF($D$15:D399,D399)</f>
        <v>19</v>
      </c>
      <c r="G399" s="121">
        <f t="shared" ref="G399:G462" si="63">HLOOKUP($D399,$E$6:$BL$11,6,FALSE)</f>
        <v>0.16800623082655886</v>
      </c>
      <c r="H399" s="121">
        <f t="shared" ref="H399:H462" si="64">HLOOKUP($D399,$E$6:$BL$11,5,FALSE)*(F399)</f>
        <v>1.133010309982405E-3</v>
      </c>
      <c r="I399" s="122">
        <f t="shared" ref="I399:I462" si="65">G399+H399</f>
        <v>0.16913924113654127</v>
      </c>
    </row>
    <row r="400" spans="2:9">
      <c r="B400" s="91">
        <f t="shared" ref="B400:B463" si="66">B399+1</f>
        <v>386</v>
      </c>
      <c r="C400" s="92">
        <f t="shared" ref="C400:C463" si="67">C399+1</f>
        <v>44946</v>
      </c>
      <c r="D400" s="119" t="str">
        <f t="shared" si="61"/>
        <v>구간5</v>
      </c>
      <c r="E400" s="91">
        <f t="shared" si="62"/>
        <v>90</v>
      </c>
      <c r="F400" s="120">
        <f>COUNTIF($D$15:D400,D400)</f>
        <v>20</v>
      </c>
      <c r="G400" s="121">
        <f t="shared" si="63"/>
        <v>0.16800623082655886</v>
      </c>
      <c r="H400" s="121">
        <f t="shared" si="64"/>
        <v>1.1926424315604263E-3</v>
      </c>
      <c r="I400" s="122">
        <f t="shared" si="65"/>
        <v>0.16919887325811928</v>
      </c>
    </row>
    <row r="401" spans="2:9">
      <c r="B401" s="91">
        <f t="shared" si="66"/>
        <v>387</v>
      </c>
      <c r="C401" s="92">
        <f t="shared" si="67"/>
        <v>44947</v>
      </c>
      <c r="D401" s="119" t="str">
        <f t="shared" si="61"/>
        <v>구간5</v>
      </c>
      <c r="E401" s="91">
        <f t="shared" si="62"/>
        <v>90</v>
      </c>
      <c r="F401" s="120">
        <f>COUNTIF($D$15:D401,D401)</f>
        <v>21</v>
      </c>
      <c r="G401" s="121">
        <f t="shared" si="63"/>
        <v>0.16800623082655886</v>
      </c>
      <c r="H401" s="121">
        <f t="shared" si="64"/>
        <v>1.2522745531384476E-3</v>
      </c>
      <c r="I401" s="122">
        <f t="shared" si="65"/>
        <v>0.1692585053796973</v>
      </c>
    </row>
    <row r="402" spans="2:9">
      <c r="B402" s="91">
        <f t="shared" si="66"/>
        <v>388</v>
      </c>
      <c r="C402" s="92">
        <f t="shared" si="67"/>
        <v>44948</v>
      </c>
      <c r="D402" s="119" t="str">
        <f t="shared" si="61"/>
        <v>구간5</v>
      </c>
      <c r="E402" s="91">
        <f t="shared" si="62"/>
        <v>90</v>
      </c>
      <c r="F402" s="120">
        <f>COUNTIF($D$15:D402,D402)</f>
        <v>22</v>
      </c>
      <c r="G402" s="121">
        <f t="shared" si="63"/>
        <v>0.16800623082655886</v>
      </c>
      <c r="H402" s="121">
        <f t="shared" si="64"/>
        <v>1.3119066747164689E-3</v>
      </c>
      <c r="I402" s="122">
        <f t="shared" si="65"/>
        <v>0.16931813750127533</v>
      </c>
    </row>
    <row r="403" spans="2:9">
      <c r="B403" s="91">
        <f t="shared" si="66"/>
        <v>389</v>
      </c>
      <c r="C403" s="92">
        <f t="shared" si="67"/>
        <v>44949</v>
      </c>
      <c r="D403" s="119" t="str">
        <f t="shared" si="61"/>
        <v>구간5</v>
      </c>
      <c r="E403" s="91">
        <f t="shared" si="62"/>
        <v>90</v>
      </c>
      <c r="F403" s="120">
        <f>COUNTIF($D$15:D403,D403)</f>
        <v>23</v>
      </c>
      <c r="G403" s="121">
        <f t="shared" si="63"/>
        <v>0.16800623082655886</v>
      </c>
      <c r="H403" s="121">
        <f t="shared" si="64"/>
        <v>1.3715387962944903E-3</v>
      </c>
      <c r="I403" s="122">
        <f t="shared" si="65"/>
        <v>0.16937776962285334</v>
      </c>
    </row>
    <row r="404" spans="2:9">
      <c r="B404" s="91">
        <f t="shared" si="66"/>
        <v>390</v>
      </c>
      <c r="C404" s="92">
        <f t="shared" si="67"/>
        <v>44950</v>
      </c>
      <c r="D404" s="119" t="str">
        <f t="shared" si="61"/>
        <v>구간5</v>
      </c>
      <c r="E404" s="91">
        <f t="shared" si="62"/>
        <v>90</v>
      </c>
      <c r="F404" s="120">
        <f>COUNTIF($D$15:D404,D404)</f>
        <v>24</v>
      </c>
      <c r="G404" s="121">
        <f t="shared" si="63"/>
        <v>0.16800623082655886</v>
      </c>
      <c r="H404" s="121">
        <f t="shared" si="64"/>
        <v>1.4311709178725116E-3</v>
      </c>
      <c r="I404" s="122">
        <f t="shared" si="65"/>
        <v>0.16943740174443137</v>
      </c>
    </row>
    <row r="405" spans="2:9">
      <c r="B405" s="91">
        <f t="shared" si="66"/>
        <v>391</v>
      </c>
      <c r="C405" s="92">
        <f t="shared" si="67"/>
        <v>44951</v>
      </c>
      <c r="D405" s="119" t="str">
        <f t="shared" si="61"/>
        <v>구간5</v>
      </c>
      <c r="E405" s="91">
        <f t="shared" si="62"/>
        <v>90</v>
      </c>
      <c r="F405" s="120">
        <f>COUNTIF($D$15:D405,D405)</f>
        <v>25</v>
      </c>
      <c r="G405" s="121">
        <f t="shared" si="63"/>
        <v>0.16800623082655886</v>
      </c>
      <c r="H405" s="121">
        <f t="shared" si="64"/>
        <v>1.4908030394505329E-3</v>
      </c>
      <c r="I405" s="122">
        <f t="shared" si="65"/>
        <v>0.16949703386600939</v>
      </c>
    </row>
    <row r="406" spans="2:9">
      <c r="B406" s="91">
        <f t="shared" si="66"/>
        <v>392</v>
      </c>
      <c r="C406" s="92">
        <f t="shared" si="67"/>
        <v>44952</v>
      </c>
      <c r="D406" s="119" t="str">
        <f t="shared" si="61"/>
        <v>구간5</v>
      </c>
      <c r="E406" s="91">
        <f t="shared" si="62"/>
        <v>90</v>
      </c>
      <c r="F406" s="120">
        <f>COUNTIF($D$15:D406,D406)</f>
        <v>26</v>
      </c>
      <c r="G406" s="121">
        <f t="shared" si="63"/>
        <v>0.16800623082655886</v>
      </c>
      <c r="H406" s="121">
        <f t="shared" si="64"/>
        <v>1.5504351610285542E-3</v>
      </c>
      <c r="I406" s="122">
        <f t="shared" si="65"/>
        <v>0.1695566659875874</v>
      </c>
    </row>
    <row r="407" spans="2:9">
      <c r="B407" s="91">
        <f t="shared" si="66"/>
        <v>393</v>
      </c>
      <c r="C407" s="92">
        <f t="shared" si="67"/>
        <v>44953</v>
      </c>
      <c r="D407" s="119" t="str">
        <f t="shared" si="61"/>
        <v>구간5</v>
      </c>
      <c r="E407" s="91">
        <f t="shared" si="62"/>
        <v>90</v>
      </c>
      <c r="F407" s="120">
        <f>COUNTIF($D$15:D407,D407)</f>
        <v>27</v>
      </c>
      <c r="G407" s="121">
        <f t="shared" si="63"/>
        <v>0.16800623082655886</v>
      </c>
      <c r="H407" s="121">
        <f t="shared" si="64"/>
        <v>1.6100672826065755E-3</v>
      </c>
      <c r="I407" s="122">
        <f t="shared" si="65"/>
        <v>0.16961629810916543</v>
      </c>
    </row>
    <row r="408" spans="2:9">
      <c r="B408" s="91">
        <f t="shared" si="66"/>
        <v>394</v>
      </c>
      <c r="C408" s="92">
        <f t="shared" si="67"/>
        <v>44954</v>
      </c>
      <c r="D408" s="119" t="str">
        <f t="shared" si="61"/>
        <v>구간5</v>
      </c>
      <c r="E408" s="91">
        <f t="shared" si="62"/>
        <v>90</v>
      </c>
      <c r="F408" s="120">
        <f>COUNTIF($D$15:D408,D408)</f>
        <v>28</v>
      </c>
      <c r="G408" s="121">
        <f t="shared" si="63"/>
        <v>0.16800623082655886</v>
      </c>
      <c r="H408" s="121">
        <f t="shared" si="64"/>
        <v>1.6696994041845968E-3</v>
      </c>
      <c r="I408" s="122">
        <f t="shared" si="65"/>
        <v>0.16967593023074345</v>
      </c>
    </row>
    <row r="409" spans="2:9">
      <c r="B409" s="91">
        <f t="shared" si="66"/>
        <v>395</v>
      </c>
      <c r="C409" s="92">
        <f t="shared" si="67"/>
        <v>44955</v>
      </c>
      <c r="D409" s="119" t="str">
        <f t="shared" si="61"/>
        <v>구간5</v>
      </c>
      <c r="E409" s="91">
        <f t="shared" si="62"/>
        <v>90</v>
      </c>
      <c r="F409" s="120">
        <f>COUNTIF($D$15:D409,D409)</f>
        <v>29</v>
      </c>
      <c r="G409" s="121">
        <f t="shared" si="63"/>
        <v>0.16800623082655886</v>
      </c>
      <c r="H409" s="121">
        <f t="shared" si="64"/>
        <v>1.7293315257626181E-3</v>
      </c>
      <c r="I409" s="122">
        <f t="shared" si="65"/>
        <v>0.16973556235232148</v>
      </c>
    </row>
    <row r="410" spans="2:9">
      <c r="B410" s="91">
        <f t="shared" si="66"/>
        <v>396</v>
      </c>
      <c r="C410" s="92">
        <f t="shared" si="67"/>
        <v>44956</v>
      </c>
      <c r="D410" s="119" t="str">
        <f t="shared" si="61"/>
        <v>구간5</v>
      </c>
      <c r="E410" s="91">
        <f t="shared" si="62"/>
        <v>90</v>
      </c>
      <c r="F410" s="120">
        <f>COUNTIF($D$15:D410,D410)</f>
        <v>30</v>
      </c>
      <c r="G410" s="121">
        <f t="shared" si="63"/>
        <v>0.16800623082655886</v>
      </c>
      <c r="H410" s="121">
        <f t="shared" si="64"/>
        <v>1.7889636473406394E-3</v>
      </c>
      <c r="I410" s="122">
        <f t="shared" si="65"/>
        <v>0.16979519447389949</v>
      </c>
    </row>
    <row r="411" spans="2:9">
      <c r="B411" s="91">
        <f t="shared" si="66"/>
        <v>397</v>
      </c>
      <c r="C411" s="92">
        <f t="shared" si="67"/>
        <v>44957</v>
      </c>
      <c r="D411" s="119" t="str">
        <f t="shared" si="61"/>
        <v>구간5</v>
      </c>
      <c r="E411" s="91">
        <f t="shared" si="62"/>
        <v>90</v>
      </c>
      <c r="F411" s="120">
        <f>COUNTIF($D$15:D411,D411)</f>
        <v>31</v>
      </c>
      <c r="G411" s="121">
        <f t="shared" si="63"/>
        <v>0.16800623082655886</v>
      </c>
      <c r="H411" s="121">
        <f t="shared" si="64"/>
        <v>1.8485957689186607E-3</v>
      </c>
      <c r="I411" s="122">
        <f t="shared" si="65"/>
        <v>0.16985482659547751</v>
      </c>
    </row>
    <row r="412" spans="2:9">
      <c r="B412" s="91">
        <f t="shared" si="66"/>
        <v>398</v>
      </c>
      <c r="C412" s="92">
        <f t="shared" si="67"/>
        <v>44958</v>
      </c>
      <c r="D412" s="119" t="str">
        <f t="shared" si="61"/>
        <v>구간5</v>
      </c>
      <c r="E412" s="91">
        <f t="shared" si="62"/>
        <v>90</v>
      </c>
      <c r="F412" s="120">
        <f>COUNTIF($D$15:D412,D412)</f>
        <v>32</v>
      </c>
      <c r="G412" s="121">
        <f t="shared" si="63"/>
        <v>0.16800623082655886</v>
      </c>
      <c r="H412" s="121">
        <f t="shared" si="64"/>
        <v>1.908227890496682E-3</v>
      </c>
      <c r="I412" s="122">
        <f t="shared" si="65"/>
        <v>0.16991445871705554</v>
      </c>
    </row>
    <row r="413" spans="2:9">
      <c r="B413" s="91">
        <f t="shared" si="66"/>
        <v>399</v>
      </c>
      <c r="C413" s="92">
        <f t="shared" si="67"/>
        <v>44959</v>
      </c>
      <c r="D413" s="119" t="str">
        <f t="shared" si="61"/>
        <v>구간5</v>
      </c>
      <c r="E413" s="91">
        <f t="shared" si="62"/>
        <v>90</v>
      </c>
      <c r="F413" s="120">
        <f>COUNTIF($D$15:D413,D413)</f>
        <v>33</v>
      </c>
      <c r="G413" s="121">
        <f t="shared" si="63"/>
        <v>0.16800623082655886</v>
      </c>
      <c r="H413" s="121">
        <f t="shared" si="64"/>
        <v>1.9678600120747033E-3</v>
      </c>
      <c r="I413" s="122">
        <f t="shared" si="65"/>
        <v>0.16997409083863355</v>
      </c>
    </row>
    <row r="414" spans="2:9">
      <c r="B414" s="91">
        <f t="shared" si="66"/>
        <v>400</v>
      </c>
      <c r="C414" s="92">
        <f t="shared" si="67"/>
        <v>44960</v>
      </c>
      <c r="D414" s="119" t="str">
        <f t="shared" si="61"/>
        <v>구간5</v>
      </c>
      <c r="E414" s="91">
        <f t="shared" si="62"/>
        <v>90</v>
      </c>
      <c r="F414" s="120">
        <f>COUNTIF($D$15:D414,D414)</f>
        <v>34</v>
      </c>
      <c r="G414" s="121">
        <f t="shared" si="63"/>
        <v>0.16800623082655886</v>
      </c>
      <c r="H414" s="121">
        <f t="shared" si="64"/>
        <v>2.0274921336527248E-3</v>
      </c>
      <c r="I414" s="122">
        <f t="shared" si="65"/>
        <v>0.17003372296021158</v>
      </c>
    </row>
    <row r="415" spans="2:9">
      <c r="B415" s="91">
        <f t="shared" si="66"/>
        <v>401</v>
      </c>
      <c r="C415" s="92">
        <f t="shared" si="67"/>
        <v>44961</v>
      </c>
      <c r="D415" s="119" t="str">
        <f t="shared" si="61"/>
        <v>구간5</v>
      </c>
      <c r="E415" s="91">
        <f t="shared" si="62"/>
        <v>90</v>
      </c>
      <c r="F415" s="120">
        <f>COUNTIF($D$15:D415,D415)</f>
        <v>35</v>
      </c>
      <c r="G415" s="121">
        <f t="shared" si="63"/>
        <v>0.16800623082655886</v>
      </c>
      <c r="H415" s="121">
        <f t="shared" si="64"/>
        <v>2.0871242552307459E-3</v>
      </c>
      <c r="I415" s="122">
        <f t="shared" si="65"/>
        <v>0.1700933550817896</v>
      </c>
    </row>
    <row r="416" spans="2:9">
      <c r="B416" s="91">
        <f t="shared" si="66"/>
        <v>402</v>
      </c>
      <c r="C416" s="92">
        <f t="shared" si="67"/>
        <v>44962</v>
      </c>
      <c r="D416" s="119" t="str">
        <f t="shared" si="61"/>
        <v>구간5</v>
      </c>
      <c r="E416" s="91">
        <f t="shared" si="62"/>
        <v>90</v>
      </c>
      <c r="F416" s="120">
        <f>COUNTIF($D$15:D416,D416)</f>
        <v>36</v>
      </c>
      <c r="G416" s="121">
        <f t="shared" si="63"/>
        <v>0.16800623082655886</v>
      </c>
      <c r="H416" s="121">
        <f t="shared" si="64"/>
        <v>2.1467563768087674E-3</v>
      </c>
      <c r="I416" s="122">
        <f t="shared" si="65"/>
        <v>0.17015298720336763</v>
      </c>
    </row>
    <row r="417" spans="2:9">
      <c r="B417" s="91">
        <f t="shared" si="66"/>
        <v>403</v>
      </c>
      <c r="C417" s="92">
        <f t="shared" si="67"/>
        <v>44963</v>
      </c>
      <c r="D417" s="119" t="str">
        <f t="shared" si="61"/>
        <v>구간5</v>
      </c>
      <c r="E417" s="91">
        <f t="shared" si="62"/>
        <v>90</v>
      </c>
      <c r="F417" s="120">
        <f>COUNTIF($D$15:D417,D417)</f>
        <v>37</v>
      </c>
      <c r="G417" s="121">
        <f t="shared" si="63"/>
        <v>0.16800623082655886</v>
      </c>
      <c r="H417" s="121">
        <f t="shared" si="64"/>
        <v>2.2063884983867885E-3</v>
      </c>
      <c r="I417" s="122">
        <f t="shared" si="65"/>
        <v>0.17021261932494564</v>
      </c>
    </row>
    <row r="418" spans="2:9">
      <c r="B418" s="91">
        <f t="shared" si="66"/>
        <v>404</v>
      </c>
      <c r="C418" s="92">
        <f t="shared" si="67"/>
        <v>44964</v>
      </c>
      <c r="D418" s="119" t="str">
        <f t="shared" si="61"/>
        <v>구간5</v>
      </c>
      <c r="E418" s="91">
        <f t="shared" si="62"/>
        <v>90</v>
      </c>
      <c r="F418" s="120">
        <f>COUNTIF($D$15:D418,D418)</f>
        <v>38</v>
      </c>
      <c r="G418" s="121">
        <f t="shared" si="63"/>
        <v>0.16800623082655886</v>
      </c>
      <c r="H418" s="121">
        <f t="shared" si="64"/>
        <v>2.2660206199648101E-3</v>
      </c>
      <c r="I418" s="122">
        <f t="shared" si="65"/>
        <v>0.17027225144652366</v>
      </c>
    </row>
    <row r="419" spans="2:9">
      <c r="B419" s="91">
        <f t="shared" si="66"/>
        <v>405</v>
      </c>
      <c r="C419" s="92">
        <f t="shared" si="67"/>
        <v>44965</v>
      </c>
      <c r="D419" s="119" t="str">
        <f t="shared" si="61"/>
        <v>구간5</v>
      </c>
      <c r="E419" s="91">
        <f t="shared" si="62"/>
        <v>90</v>
      </c>
      <c r="F419" s="120">
        <f>COUNTIF($D$15:D419,D419)</f>
        <v>39</v>
      </c>
      <c r="G419" s="121">
        <f t="shared" si="63"/>
        <v>0.16800623082655886</v>
      </c>
      <c r="H419" s="121">
        <f t="shared" si="64"/>
        <v>2.3256527415428311E-3</v>
      </c>
      <c r="I419" s="122">
        <f t="shared" si="65"/>
        <v>0.17033188356810169</v>
      </c>
    </row>
    <row r="420" spans="2:9">
      <c r="B420" s="91">
        <f t="shared" si="66"/>
        <v>406</v>
      </c>
      <c r="C420" s="92">
        <f t="shared" si="67"/>
        <v>44966</v>
      </c>
      <c r="D420" s="119" t="str">
        <f t="shared" si="61"/>
        <v>구간5</v>
      </c>
      <c r="E420" s="91">
        <f t="shared" si="62"/>
        <v>90</v>
      </c>
      <c r="F420" s="120">
        <f>COUNTIF($D$15:D420,D420)</f>
        <v>40</v>
      </c>
      <c r="G420" s="121">
        <f t="shared" si="63"/>
        <v>0.16800623082655886</v>
      </c>
      <c r="H420" s="121">
        <f t="shared" si="64"/>
        <v>2.3852848631208527E-3</v>
      </c>
      <c r="I420" s="122">
        <f t="shared" si="65"/>
        <v>0.1703915156896797</v>
      </c>
    </row>
    <row r="421" spans="2:9">
      <c r="B421" s="91">
        <f t="shared" si="66"/>
        <v>407</v>
      </c>
      <c r="C421" s="92">
        <f t="shared" si="67"/>
        <v>44967</v>
      </c>
      <c r="D421" s="119" t="str">
        <f t="shared" si="61"/>
        <v>구간5</v>
      </c>
      <c r="E421" s="91">
        <f t="shared" si="62"/>
        <v>90</v>
      </c>
      <c r="F421" s="120">
        <f>COUNTIF($D$15:D421,D421)</f>
        <v>41</v>
      </c>
      <c r="G421" s="121">
        <f t="shared" si="63"/>
        <v>0.16800623082655886</v>
      </c>
      <c r="H421" s="121">
        <f t="shared" si="64"/>
        <v>2.4449169846988738E-3</v>
      </c>
      <c r="I421" s="122">
        <f t="shared" si="65"/>
        <v>0.17045114781125772</v>
      </c>
    </row>
    <row r="422" spans="2:9">
      <c r="B422" s="91">
        <f t="shared" si="66"/>
        <v>408</v>
      </c>
      <c r="C422" s="92">
        <f t="shared" si="67"/>
        <v>44968</v>
      </c>
      <c r="D422" s="119" t="str">
        <f t="shared" si="61"/>
        <v>구간5</v>
      </c>
      <c r="E422" s="91">
        <f t="shared" si="62"/>
        <v>90</v>
      </c>
      <c r="F422" s="120">
        <f>COUNTIF($D$15:D422,D422)</f>
        <v>42</v>
      </c>
      <c r="G422" s="121">
        <f t="shared" si="63"/>
        <v>0.16800623082655886</v>
      </c>
      <c r="H422" s="121">
        <f t="shared" si="64"/>
        <v>2.5045491062768953E-3</v>
      </c>
      <c r="I422" s="122">
        <f t="shared" si="65"/>
        <v>0.17051077993283575</v>
      </c>
    </row>
    <row r="423" spans="2:9">
      <c r="B423" s="91">
        <f t="shared" si="66"/>
        <v>409</v>
      </c>
      <c r="C423" s="92">
        <f t="shared" si="67"/>
        <v>44969</v>
      </c>
      <c r="D423" s="119" t="str">
        <f t="shared" si="61"/>
        <v>구간5</v>
      </c>
      <c r="E423" s="91">
        <f t="shared" si="62"/>
        <v>90</v>
      </c>
      <c r="F423" s="120">
        <f>COUNTIF($D$15:D423,D423)</f>
        <v>43</v>
      </c>
      <c r="G423" s="121">
        <f t="shared" si="63"/>
        <v>0.16800623082655886</v>
      </c>
      <c r="H423" s="121">
        <f t="shared" si="64"/>
        <v>2.5641812278549164E-3</v>
      </c>
      <c r="I423" s="122">
        <f t="shared" si="65"/>
        <v>0.17057041205441378</v>
      </c>
    </row>
    <row r="424" spans="2:9">
      <c r="B424" s="91">
        <f t="shared" si="66"/>
        <v>410</v>
      </c>
      <c r="C424" s="92">
        <f t="shared" si="67"/>
        <v>44970</v>
      </c>
      <c r="D424" s="119" t="str">
        <f t="shared" si="61"/>
        <v>구간5</v>
      </c>
      <c r="E424" s="91">
        <f t="shared" si="62"/>
        <v>90</v>
      </c>
      <c r="F424" s="120">
        <f>COUNTIF($D$15:D424,D424)</f>
        <v>44</v>
      </c>
      <c r="G424" s="121">
        <f t="shared" si="63"/>
        <v>0.16800623082655886</v>
      </c>
      <c r="H424" s="121">
        <f t="shared" si="64"/>
        <v>2.6238133494329379E-3</v>
      </c>
      <c r="I424" s="122">
        <f t="shared" si="65"/>
        <v>0.17063004417599179</v>
      </c>
    </row>
    <row r="425" spans="2:9">
      <c r="B425" s="91">
        <f t="shared" si="66"/>
        <v>411</v>
      </c>
      <c r="C425" s="92">
        <f t="shared" si="67"/>
        <v>44971</v>
      </c>
      <c r="D425" s="119" t="str">
        <f t="shared" si="61"/>
        <v>구간5</v>
      </c>
      <c r="E425" s="91">
        <f t="shared" si="62"/>
        <v>90</v>
      </c>
      <c r="F425" s="120">
        <f>COUNTIF($D$15:D425,D425)</f>
        <v>45</v>
      </c>
      <c r="G425" s="121">
        <f t="shared" si="63"/>
        <v>0.16800623082655886</v>
      </c>
      <c r="H425" s="121">
        <f t="shared" si="64"/>
        <v>2.683445471010959E-3</v>
      </c>
      <c r="I425" s="122">
        <f t="shared" si="65"/>
        <v>0.17068967629756981</v>
      </c>
    </row>
    <row r="426" spans="2:9">
      <c r="B426" s="91">
        <f t="shared" si="66"/>
        <v>412</v>
      </c>
      <c r="C426" s="92">
        <f t="shared" si="67"/>
        <v>44972</v>
      </c>
      <c r="D426" s="119" t="str">
        <f t="shared" si="61"/>
        <v>구간5</v>
      </c>
      <c r="E426" s="91">
        <f t="shared" si="62"/>
        <v>90</v>
      </c>
      <c r="F426" s="120">
        <f>COUNTIF($D$15:D426,D426)</f>
        <v>46</v>
      </c>
      <c r="G426" s="121">
        <f t="shared" si="63"/>
        <v>0.16800623082655886</v>
      </c>
      <c r="H426" s="121">
        <f t="shared" si="64"/>
        <v>2.7430775925889805E-3</v>
      </c>
      <c r="I426" s="122">
        <f t="shared" si="65"/>
        <v>0.17074930841914784</v>
      </c>
    </row>
    <row r="427" spans="2:9">
      <c r="B427" s="91">
        <f t="shared" si="66"/>
        <v>413</v>
      </c>
      <c r="C427" s="92">
        <f t="shared" si="67"/>
        <v>44973</v>
      </c>
      <c r="D427" s="119" t="str">
        <f t="shared" si="61"/>
        <v>구간5</v>
      </c>
      <c r="E427" s="91">
        <f t="shared" si="62"/>
        <v>90</v>
      </c>
      <c r="F427" s="120">
        <f>COUNTIF($D$15:D427,D427)</f>
        <v>47</v>
      </c>
      <c r="G427" s="121">
        <f t="shared" si="63"/>
        <v>0.16800623082655886</v>
      </c>
      <c r="H427" s="121">
        <f t="shared" si="64"/>
        <v>2.8027097141670016E-3</v>
      </c>
      <c r="I427" s="122">
        <f t="shared" si="65"/>
        <v>0.17080894054072585</v>
      </c>
    </row>
    <row r="428" spans="2:9">
      <c r="B428" s="91">
        <f t="shared" si="66"/>
        <v>414</v>
      </c>
      <c r="C428" s="92">
        <f t="shared" si="67"/>
        <v>44974</v>
      </c>
      <c r="D428" s="119" t="str">
        <f t="shared" si="61"/>
        <v>구간5</v>
      </c>
      <c r="E428" s="91">
        <f t="shared" si="62"/>
        <v>90</v>
      </c>
      <c r="F428" s="120">
        <f>COUNTIF($D$15:D428,D428)</f>
        <v>48</v>
      </c>
      <c r="G428" s="121">
        <f t="shared" si="63"/>
        <v>0.16800623082655886</v>
      </c>
      <c r="H428" s="121">
        <f t="shared" si="64"/>
        <v>2.8623418357450231E-3</v>
      </c>
      <c r="I428" s="122">
        <f t="shared" si="65"/>
        <v>0.17086857266230387</v>
      </c>
    </row>
    <row r="429" spans="2:9">
      <c r="B429" s="91">
        <f t="shared" si="66"/>
        <v>415</v>
      </c>
      <c r="C429" s="92">
        <f t="shared" si="67"/>
        <v>44975</v>
      </c>
      <c r="D429" s="119" t="str">
        <f t="shared" si="61"/>
        <v>구간5</v>
      </c>
      <c r="E429" s="91">
        <f t="shared" si="62"/>
        <v>90</v>
      </c>
      <c r="F429" s="120">
        <f>COUNTIF($D$15:D429,D429)</f>
        <v>49</v>
      </c>
      <c r="G429" s="121">
        <f t="shared" si="63"/>
        <v>0.16800623082655886</v>
      </c>
      <c r="H429" s="121">
        <f t="shared" si="64"/>
        <v>2.9219739573230442E-3</v>
      </c>
      <c r="I429" s="122">
        <f t="shared" si="65"/>
        <v>0.1709282047838819</v>
      </c>
    </row>
    <row r="430" spans="2:9">
      <c r="B430" s="91">
        <f t="shared" si="66"/>
        <v>416</v>
      </c>
      <c r="C430" s="92">
        <f t="shared" si="67"/>
        <v>44976</v>
      </c>
      <c r="D430" s="119" t="str">
        <f t="shared" si="61"/>
        <v>구간5</v>
      </c>
      <c r="E430" s="91">
        <f t="shared" si="62"/>
        <v>90</v>
      </c>
      <c r="F430" s="120">
        <f>COUNTIF($D$15:D430,D430)</f>
        <v>50</v>
      </c>
      <c r="G430" s="121">
        <f t="shared" si="63"/>
        <v>0.16800623082655886</v>
      </c>
      <c r="H430" s="121">
        <f t="shared" si="64"/>
        <v>2.9816060789010657E-3</v>
      </c>
      <c r="I430" s="122">
        <f t="shared" si="65"/>
        <v>0.17098783690545993</v>
      </c>
    </row>
    <row r="431" spans="2:9">
      <c r="B431" s="91">
        <f t="shared" si="66"/>
        <v>417</v>
      </c>
      <c r="C431" s="92">
        <f t="shared" si="67"/>
        <v>44977</v>
      </c>
      <c r="D431" s="119" t="str">
        <f t="shared" si="61"/>
        <v>구간5</v>
      </c>
      <c r="E431" s="91">
        <f t="shared" si="62"/>
        <v>90</v>
      </c>
      <c r="F431" s="120">
        <f>COUNTIF($D$15:D431,D431)</f>
        <v>51</v>
      </c>
      <c r="G431" s="121">
        <f t="shared" si="63"/>
        <v>0.16800623082655886</v>
      </c>
      <c r="H431" s="121">
        <f t="shared" si="64"/>
        <v>3.0412382004790868E-3</v>
      </c>
      <c r="I431" s="122">
        <f t="shared" si="65"/>
        <v>0.17104746902703793</v>
      </c>
    </row>
    <row r="432" spans="2:9">
      <c r="B432" s="91">
        <f t="shared" si="66"/>
        <v>418</v>
      </c>
      <c r="C432" s="92">
        <f t="shared" si="67"/>
        <v>44978</v>
      </c>
      <c r="D432" s="119" t="str">
        <f t="shared" si="61"/>
        <v>구간5</v>
      </c>
      <c r="E432" s="91">
        <f t="shared" si="62"/>
        <v>90</v>
      </c>
      <c r="F432" s="120">
        <f>COUNTIF($D$15:D432,D432)</f>
        <v>52</v>
      </c>
      <c r="G432" s="121">
        <f t="shared" si="63"/>
        <v>0.16800623082655886</v>
      </c>
      <c r="H432" s="121">
        <f t="shared" si="64"/>
        <v>3.1008703220571083E-3</v>
      </c>
      <c r="I432" s="122">
        <f t="shared" si="65"/>
        <v>0.17110710114861596</v>
      </c>
    </row>
    <row r="433" spans="2:9">
      <c r="B433" s="91">
        <f t="shared" si="66"/>
        <v>419</v>
      </c>
      <c r="C433" s="92">
        <f t="shared" si="67"/>
        <v>44979</v>
      </c>
      <c r="D433" s="119" t="str">
        <f t="shared" si="61"/>
        <v>구간5</v>
      </c>
      <c r="E433" s="91">
        <f t="shared" si="62"/>
        <v>90</v>
      </c>
      <c r="F433" s="120">
        <f>COUNTIF($D$15:D433,D433)</f>
        <v>53</v>
      </c>
      <c r="G433" s="121">
        <f t="shared" si="63"/>
        <v>0.16800623082655886</v>
      </c>
      <c r="H433" s="121">
        <f t="shared" si="64"/>
        <v>3.1605024436351294E-3</v>
      </c>
      <c r="I433" s="122">
        <f t="shared" si="65"/>
        <v>0.17116673327019399</v>
      </c>
    </row>
    <row r="434" spans="2:9">
      <c r="B434" s="91">
        <f t="shared" si="66"/>
        <v>420</v>
      </c>
      <c r="C434" s="92">
        <f t="shared" si="67"/>
        <v>44980</v>
      </c>
      <c r="D434" s="119" t="str">
        <f t="shared" si="61"/>
        <v>구간5</v>
      </c>
      <c r="E434" s="91">
        <f t="shared" si="62"/>
        <v>90</v>
      </c>
      <c r="F434" s="120">
        <f>COUNTIF($D$15:D434,D434)</f>
        <v>54</v>
      </c>
      <c r="G434" s="121">
        <f t="shared" si="63"/>
        <v>0.16800623082655886</v>
      </c>
      <c r="H434" s="121">
        <f t="shared" si="64"/>
        <v>3.220134565213151E-3</v>
      </c>
      <c r="I434" s="122">
        <f t="shared" si="65"/>
        <v>0.171226365391772</v>
      </c>
    </row>
    <row r="435" spans="2:9">
      <c r="B435" s="91">
        <f t="shared" si="66"/>
        <v>421</v>
      </c>
      <c r="C435" s="92">
        <f t="shared" si="67"/>
        <v>44981</v>
      </c>
      <c r="D435" s="119" t="str">
        <f t="shared" si="61"/>
        <v>구간5</v>
      </c>
      <c r="E435" s="91">
        <f t="shared" si="62"/>
        <v>90</v>
      </c>
      <c r="F435" s="120">
        <f>COUNTIF($D$15:D435,D435)</f>
        <v>55</v>
      </c>
      <c r="G435" s="121">
        <f t="shared" si="63"/>
        <v>0.16800623082655886</v>
      </c>
      <c r="H435" s="121">
        <f t="shared" si="64"/>
        <v>3.279766686791172E-3</v>
      </c>
      <c r="I435" s="122">
        <f t="shared" si="65"/>
        <v>0.17128599751335002</v>
      </c>
    </row>
    <row r="436" spans="2:9">
      <c r="B436" s="91">
        <f t="shared" si="66"/>
        <v>422</v>
      </c>
      <c r="C436" s="92">
        <f t="shared" si="67"/>
        <v>44982</v>
      </c>
      <c r="D436" s="119" t="str">
        <f t="shared" si="61"/>
        <v>구간5</v>
      </c>
      <c r="E436" s="91">
        <f t="shared" si="62"/>
        <v>90</v>
      </c>
      <c r="F436" s="120">
        <f>COUNTIF($D$15:D436,D436)</f>
        <v>56</v>
      </c>
      <c r="G436" s="121">
        <f t="shared" si="63"/>
        <v>0.16800623082655886</v>
      </c>
      <c r="H436" s="121">
        <f t="shared" si="64"/>
        <v>3.3393988083691936E-3</v>
      </c>
      <c r="I436" s="122">
        <f t="shared" si="65"/>
        <v>0.17134562963492805</v>
      </c>
    </row>
    <row r="437" spans="2:9">
      <c r="B437" s="91">
        <f t="shared" si="66"/>
        <v>423</v>
      </c>
      <c r="C437" s="92">
        <f t="shared" si="67"/>
        <v>44983</v>
      </c>
      <c r="D437" s="119" t="str">
        <f t="shared" si="61"/>
        <v>구간5</v>
      </c>
      <c r="E437" s="91">
        <f t="shared" si="62"/>
        <v>90</v>
      </c>
      <c r="F437" s="120">
        <f>COUNTIF($D$15:D437,D437)</f>
        <v>57</v>
      </c>
      <c r="G437" s="121">
        <f t="shared" si="63"/>
        <v>0.16800623082655886</v>
      </c>
      <c r="H437" s="121">
        <f t="shared" si="64"/>
        <v>3.3990309299472147E-3</v>
      </c>
      <c r="I437" s="122">
        <f t="shared" si="65"/>
        <v>0.17140526175650608</v>
      </c>
    </row>
    <row r="438" spans="2:9">
      <c r="B438" s="91">
        <f t="shared" si="66"/>
        <v>424</v>
      </c>
      <c r="C438" s="92">
        <f t="shared" si="67"/>
        <v>44984</v>
      </c>
      <c r="D438" s="119" t="str">
        <f t="shared" si="61"/>
        <v>구간5</v>
      </c>
      <c r="E438" s="91">
        <f t="shared" si="62"/>
        <v>90</v>
      </c>
      <c r="F438" s="120">
        <f>COUNTIF($D$15:D438,D438)</f>
        <v>58</v>
      </c>
      <c r="G438" s="121">
        <f t="shared" si="63"/>
        <v>0.16800623082655886</v>
      </c>
      <c r="H438" s="121">
        <f t="shared" si="64"/>
        <v>3.4586630515252362E-3</v>
      </c>
      <c r="I438" s="122">
        <f t="shared" si="65"/>
        <v>0.17146489387808408</v>
      </c>
    </row>
    <row r="439" spans="2:9">
      <c r="B439" s="91">
        <f t="shared" si="66"/>
        <v>425</v>
      </c>
      <c r="C439" s="92">
        <f t="shared" si="67"/>
        <v>44985</v>
      </c>
      <c r="D439" s="119" t="str">
        <f t="shared" si="61"/>
        <v>구간5</v>
      </c>
      <c r="E439" s="91">
        <f t="shared" si="62"/>
        <v>90</v>
      </c>
      <c r="F439" s="120">
        <f>COUNTIF($D$15:D439,D439)</f>
        <v>59</v>
      </c>
      <c r="G439" s="121">
        <f t="shared" si="63"/>
        <v>0.16800623082655886</v>
      </c>
      <c r="H439" s="121">
        <f t="shared" si="64"/>
        <v>3.5182951731032573E-3</v>
      </c>
      <c r="I439" s="122">
        <f t="shared" si="65"/>
        <v>0.17152452599966211</v>
      </c>
    </row>
    <row r="440" spans="2:9">
      <c r="B440" s="91">
        <f t="shared" si="66"/>
        <v>426</v>
      </c>
      <c r="C440" s="92">
        <f t="shared" si="67"/>
        <v>44986</v>
      </c>
      <c r="D440" s="119" t="str">
        <f t="shared" si="61"/>
        <v>구간5</v>
      </c>
      <c r="E440" s="91">
        <f t="shared" si="62"/>
        <v>90</v>
      </c>
      <c r="F440" s="120">
        <f>COUNTIF($D$15:D440,D440)</f>
        <v>60</v>
      </c>
      <c r="G440" s="121">
        <f t="shared" si="63"/>
        <v>0.16800623082655886</v>
      </c>
      <c r="H440" s="121">
        <f t="shared" si="64"/>
        <v>3.5779272946812788E-3</v>
      </c>
      <c r="I440" s="122">
        <f t="shared" si="65"/>
        <v>0.17158415812124014</v>
      </c>
    </row>
    <row r="441" spans="2:9">
      <c r="B441" s="91">
        <f t="shared" si="66"/>
        <v>427</v>
      </c>
      <c r="C441" s="92">
        <f t="shared" si="67"/>
        <v>44987</v>
      </c>
      <c r="D441" s="119" t="str">
        <f t="shared" si="61"/>
        <v>구간5</v>
      </c>
      <c r="E441" s="91">
        <f t="shared" si="62"/>
        <v>90</v>
      </c>
      <c r="F441" s="120">
        <f>COUNTIF($D$15:D441,D441)</f>
        <v>61</v>
      </c>
      <c r="G441" s="121">
        <f t="shared" si="63"/>
        <v>0.16800623082655886</v>
      </c>
      <c r="H441" s="121">
        <f t="shared" si="64"/>
        <v>3.6375594162592999E-3</v>
      </c>
      <c r="I441" s="122">
        <f t="shared" si="65"/>
        <v>0.17164379024281815</v>
      </c>
    </row>
    <row r="442" spans="2:9">
      <c r="B442" s="91">
        <f t="shared" si="66"/>
        <v>428</v>
      </c>
      <c r="C442" s="92">
        <f t="shared" si="67"/>
        <v>44988</v>
      </c>
      <c r="D442" s="119" t="str">
        <f t="shared" si="61"/>
        <v>구간5</v>
      </c>
      <c r="E442" s="91">
        <f t="shared" si="62"/>
        <v>90</v>
      </c>
      <c r="F442" s="120">
        <f>COUNTIF($D$15:D442,D442)</f>
        <v>62</v>
      </c>
      <c r="G442" s="121">
        <f t="shared" si="63"/>
        <v>0.16800623082655886</v>
      </c>
      <c r="H442" s="121">
        <f t="shared" si="64"/>
        <v>3.6971915378373214E-3</v>
      </c>
      <c r="I442" s="122">
        <f t="shared" si="65"/>
        <v>0.17170342236439617</v>
      </c>
    </row>
    <row r="443" spans="2:9">
      <c r="B443" s="91">
        <f t="shared" si="66"/>
        <v>429</v>
      </c>
      <c r="C443" s="92">
        <f t="shared" si="67"/>
        <v>44989</v>
      </c>
      <c r="D443" s="119" t="str">
        <f t="shared" si="61"/>
        <v>구간5</v>
      </c>
      <c r="E443" s="91">
        <f t="shared" si="62"/>
        <v>90</v>
      </c>
      <c r="F443" s="120">
        <f>COUNTIF($D$15:D443,D443)</f>
        <v>63</v>
      </c>
      <c r="G443" s="121">
        <f t="shared" si="63"/>
        <v>0.16800623082655886</v>
      </c>
      <c r="H443" s="121">
        <f t="shared" si="64"/>
        <v>3.7568236594153425E-3</v>
      </c>
      <c r="I443" s="122">
        <f t="shared" si="65"/>
        <v>0.1717630544859742</v>
      </c>
    </row>
    <row r="444" spans="2:9">
      <c r="B444" s="91">
        <f t="shared" si="66"/>
        <v>430</v>
      </c>
      <c r="C444" s="92">
        <f t="shared" si="67"/>
        <v>44990</v>
      </c>
      <c r="D444" s="119" t="str">
        <f t="shared" si="61"/>
        <v>구간5</v>
      </c>
      <c r="E444" s="91">
        <f t="shared" si="62"/>
        <v>90</v>
      </c>
      <c r="F444" s="120">
        <f>COUNTIF($D$15:D444,D444)</f>
        <v>64</v>
      </c>
      <c r="G444" s="121">
        <f t="shared" si="63"/>
        <v>0.16800623082655886</v>
      </c>
      <c r="H444" s="121">
        <f t="shared" si="64"/>
        <v>3.816455780993364E-3</v>
      </c>
      <c r="I444" s="122">
        <f t="shared" si="65"/>
        <v>0.17182268660755223</v>
      </c>
    </row>
    <row r="445" spans="2:9">
      <c r="B445" s="91">
        <f t="shared" si="66"/>
        <v>431</v>
      </c>
      <c r="C445" s="92">
        <f t="shared" si="67"/>
        <v>44991</v>
      </c>
      <c r="D445" s="119" t="str">
        <f t="shared" si="61"/>
        <v>구간5</v>
      </c>
      <c r="E445" s="91">
        <f t="shared" si="62"/>
        <v>90</v>
      </c>
      <c r="F445" s="120">
        <f>COUNTIF($D$15:D445,D445)</f>
        <v>65</v>
      </c>
      <c r="G445" s="121">
        <f t="shared" si="63"/>
        <v>0.16800623082655886</v>
      </c>
      <c r="H445" s="121">
        <f t="shared" si="64"/>
        <v>3.8760879025713855E-3</v>
      </c>
      <c r="I445" s="122">
        <f t="shared" si="65"/>
        <v>0.17188231872913023</v>
      </c>
    </row>
    <row r="446" spans="2:9">
      <c r="B446" s="91">
        <f t="shared" si="66"/>
        <v>432</v>
      </c>
      <c r="C446" s="92">
        <f t="shared" si="67"/>
        <v>44992</v>
      </c>
      <c r="D446" s="119" t="str">
        <f t="shared" si="61"/>
        <v>구간5</v>
      </c>
      <c r="E446" s="91">
        <f t="shared" si="62"/>
        <v>90</v>
      </c>
      <c r="F446" s="120">
        <f>COUNTIF($D$15:D446,D446)</f>
        <v>66</v>
      </c>
      <c r="G446" s="121">
        <f t="shared" si="63"/>
        <v>0.16800623082655886</v>
      </c>
      <c r="H446" s="121">
        <f t="shared" si="64"/>
        <v>3.9357200241494066E-3</v>
      </c>
      <c r="I446" s="122">
        <f t="shared" si="65"/>
        <v>0.17194195085070826</v>
      </c>
    </row>
    <row r="447" spans="2:9">
      <c r="B447" s="91">
        <f t="shared" si="66"/>
        <v>433</v>
      </c>
      <c r="C447" s="92">
        <f t="shared" si="67"/>
        <v>44993</v>
      </c>
      <c r="D447" s="119" t="str">
        <f t="shared" si="61"/>
        <v>구간5</v>
      </c>
      <c r="E447" s="91">
        <f t="shared" si="62"/>
        <v>90</v>
      </c>
      <c r="F447" s="120">
        <f>COUNTIF($D$15:D447,D447)</f>
        <v>67</v>
      </c>
      <c r="G447" s="121">
        <f t="shared" si="63"/>
        <v>0.16800623082655886</v>
      </c>
      <c r="H447" s="121">
        <f t="shared" si="64"/>
        <v>3.9953521457274281E-3</v>
      </c>
      <c r="I447" s="122">
        <f t="shared" si="65"/>
        <v>0.17200158297228629</v>
      </c>
    </row>
    <row r="448" spans="2:9">
      <c r="B448" s="91">
        <f t="shared" si="66"/>
        <v>434</v>
      </c>
      <c r="C448" s="92">
        <f t="shared" si="67"/>
        <v>44994</v>
      </c>
      <c r="D448" s="119" t="str">
        <f t="shared" si="61"/>
        <v>구간5</v>
      </c>
      <c r="E448" s="91">
        <f t="shared" si="62"/>
        <v>90</v>
      </c>
      <c r="F448" s="120">
        <f>COUNTIF($D$15:D448,D448)</f>
        <v>68</v>
      </c>
      <c r="G448" s="121">
        <f t="shared" si="63"/>
        <v>0.16800623082655886</v>
      </c>
      <c r="H448" s="121">
        <f t="shared" si="64"/>
        <v>4.0549842673054497E-3</v>
      </c>
      <c r="I448" s="122">
        <f t="shared" si="65"/>
        <v>0.17206121509386429</v>
      </c>
    </row>
    <row r="449" spans="2:9">
      <c r="B449" s="91">
        <f t="shared" si="66"/>
        <v>435</v>
      </c>
      <c r="C449" s="92">
        <f t="shared" si="67"/>
        <v>44995</v>
      </c>
      <c r="D449" s="119" t="str">
        <f t="shared" si="61"/>
        <v>구간5</v>
      </c>
      <c r="E449" s="91">
        <f t="shared" si="62"/>
        <v>90</v>
      </c>
      <c r="F449" s="120">
        <f>COUNTIF($D$15:D449,D449)</f>
        <v>69</v>
      </c>
      <c r="G449" s="121">
        <f t="shared" si="63"/>
        <v>0.16800623082655886</v>
      </c>
      <c r="H449" s="121">
        <f t="shared" si="64"/>
        <v>4.1146163888834703E-3</v>
      </c>
      <c r="I449" s="122">
        <f t="shared" si="65"/>
        <v>0.17212084721544232</v>
      </c>
    </row>
    <row r="450" spans="2:9">
      <c r="B450" s="91">
        <f t="shared" si="66"/>
        <v>436</v>
      </c>
      <c r="C450" s="92">
        <f t="shared" si="67"/>
        <v>44996</v>
      </c>
      <c r="D450" s="119" t="str">
        <f t="shared" si="61"/>
        <v>구간5</v>
      </c>
      <c r="E450" s="91">
        <f t="shared" si="62"/>
        <v>90</v>
      </c>
      <c r="F450" s="120">
        <f>COUNTIF($D$15:D450,D450)</f>
        <v>70</v>
      </c>
      <c r="G450" s="121">
        <f t="shared" si="63"/>
        <v>0.16800623082655886</v>
      </c>
      <c r="H450" s="121">
        <f t="shared" si="64"/>
        <v>4.1742485104614918E-3</v>
      </c>
      <c r="I450" s="122">
        <f t="shared" si="65"/>
        <v>0.17218047933702035</v>
      </c>
    </row>
    <row r="451" spans="2:9">
      <c r="B451" s="91">
        <f t="shared" si="66"/>
        <v>437</v>
      </c>
      <c r="C451" s="92">
        <f t="shared" si="67"/>
        <v>44997</v>
      </c>
      <c r="D451" s="119" t="str">
        <f t="shared" si="61"/>
        <v>구간5</v>
      </c>
      <c r="E451" s="91">
        <f t="shared" si="62"/>
        <v>90</v>
      </c>
      <c r="F451" s="120">
        <f>COUNTIF($D$15:D451,D451)</f>
        <v>71</v>
      </c>
      <c r="G451" s="121">
        <f t="shared" si="63"/>
        <v>0.16800623082655886</v>
      </c>
      <c r="H451" s="121">
        <f t="shared" si="64"/>
        <v>4.2338806320395134E-3</v>
      </c>
      <c r="I451" s="122">
        <f t="shared" si="65"/>
        <v>0.17224011145859836</v>
      </c>
    </row>
    <row r="452" spans="2:9">
      <c r="B452" s="91">
        <f t="shared" si="66"/>
        <v>438</v>
      </c>
      <c r="C452" s="92">
        <f t="shared" si="67"/>
        <v>44998</v>
      </c>
      <c r="D452" s="119" t="str">
        <f t="shared" si="61"/>
        <v>구간5</v>
      </c>
      <c r="E452" s="91">
        <f t="shared" si="62"/>
        <v>90</v>
      </c>
      <c r="F452" s="120">
        <f>COUNTIF($D$15:D452,D452)</f>
        <v>72</v>
      </c>
      <c r="G452" s="121">
        <f t="shared" si="63"/>
        <v>0.16800623082655886</v>
      </c>
      <c r="H452" s="121">
        <f t="shared" si="64"/>
        <v>4.2935127536175349E-3</v>
      </c>
      <c r="I452" s="122">
        <f t="shared" si="65"/>
        <v>0.17229974358017638</v>
      </c>
    </row>
    <row r="453" spans="2:9">
      <c r="B453" s="91">
        <f t="shared" si="66"/>
        <v>439</v>
      </c>
      <c r="C453" s="92">
        <f t="shared" si="67"/>
        <v>44999</v>
      </c>
      <c r="D453" s="119" t="str">
        <f t="shared" si="61"/>
        <v>구간5</v>
      </c>
      <c r="E453" s="91">
        <f t="shared" si="62"/>
        <v>90</v>
      </c>
      <c r="F453" s="120">
        <f>COUNTIF($D$15:D453,D453)</f>
        <v>73</v>
      </c>
      <c r="G453" s="121">
        <f t="shared" si="63"/>
        <v>0.16800623082655886</v>
      </c>
      <c r="H453" s="121">
        <f t="shared" si="64"/>
        <v>4.3531448751955555E-3</v>
      </c>
      <c r="I453" s="122">
        <f t="shared" si="65"/>
        <v>0.17235937570175441</v>
      </c>
    </row>
    <row r="454" spans="2:9">
      <c r="B454" s="91">
        <f t="shared" si="66"/>
        <v>440</v>
      </c>
      <c r="C454" s="92">
        <f t="shared" si="67"/>
        <v>45000</v>
      </c>
      <c r="D454" s="119" t="str">
        <f t="shared" si="61"/>
        <v>구간5</v>
      </c>
      <c r="E454" s="91">
        <f t="shared" si="62"/>
        <v>90</v>
      </c>
      <c r="F454" s="120">
        <f>COUNTIF($D$15:D454,D454)</f>
        <v>74</v>
      </c>
      <c r="G454" s="121">
        <f t="shared" si="63"/>
        <v>0.16800623082655886</v>
      </c>
      <c r="H454" s="121">
        <f t="shared" si="64"/>
        <v>4.4127769967735771E-3</v>
      </c>
      <c r="I454" s="122">
        <f t="shared" si="65"/>
        <v>0.17241900782333244</v>
      </c>
    </row>
    <row r="455" spans="2:9">
      <c r="B455" s="91">
        <f t="shared" si="66"/>
        <v>441</v>
      </c>
      <c r="C455" s="92">
        <f t="shared" si="67"/>
        <v>45001</v>
      </c>
      <c r="D455" s="119" t="str">
        <f t="shared" si="61"/>
        <v>구간5</v>
      </c>
      <c r="E455" s="91">
        <f t="shared" si="62"/>
        <v>90</v>
      </c>
      <c r="F455" s="120">
        <f>COUNTIF($D$15:D455,D455)</f>
        <v>75</v>
      </c>
      <c r="G455" s="121">
        <f t="shared" si="63"/>
        <v>0.16800623082655886</v>
      </c>
      <c r="H455" s="121">
        <f t="shared" si="64"/>
        <v>4.4724091183515986E-3</v>
      </c>
      <c r="I455" s="122">
        <f t="shared" si="65"/>
        <v>0.17247863994491044</v>
      </c>
    </row>
    <row r="456" spans="2:9">
      <c r="B456" s="91">
        <f t="shared" si="66"/>
        <v>442</v>
      </c>
      <c r="C456" s="92">
        <f t="shared" si="67"/>
        <v>45002</v>
      </c>
      <c r="D456" s="119" t="str">
        <f t="shared" si="61"/>
        <v>구간5</v>
      </c>
      <c r="E456" s="91">
        <f t="shared" si="62"/>
        <v>90</v>
      </c>
      <c r="F456" s="120">
        <f>COUNTIF($D$15:D456,D456)</f>
        <v>76</v>
      </c>
      <c r="G456" s="121">
        <f t="shared" si="63"/>
        <v>0.16800623082655886</v>
      </c>
      <c r="H456" s="121">
        <f t="shared" si="64"/>
        <v>4.5320412399296201E-3</v>
      </c>
      <c r="I456" s="122">
        <f t="shared" si="65"/>
        <v>0.17253827206648847</v>
      </c>
    </row>
    <row r="457" spans="2:9">
      <c r="B457" s="91">
        <f t="shared" si="66"/>
        <v>443</v>
      </c>
      <c r="C457" s="92">
        <f t="shared" si="67"/>
        <v>45003</v>
      </c>
      <c r="D457" s="119" t="str">
        <f t="shared" si="61"/>
        <v>구간5</v>
      </c>
      <c r="E457" s="91">
        <f t="shared" si="62"/>
        <v>90</v>
      </c>
      <c r="F457" s="120">
        <f>COUNTIF($D$15:D457,D457)</f>
        <v>77</v>
      </c>
      <c r="G457" s="121">
        <f t="shared" si="63"/>
        <v>0.16800623082655886</v>
      </c>
      <c r="H457" s="121">
        <f t="shared" si="64"/>
        <v>4.5916733615076408E-3</v>
      </c>
      <c r="I457" s="122">
        <f t="shared" si="65"/>
        <v>0.1725979041880665</v>
      </c>
    </row>
    <row r="458" spans="2:9">
      <c r="B458" s="91">
        <f t="shared" si="66"/>
        <v>444</v>
      </c>
      <c r="C458" s="92">
        <f t="shared" si="67"/>
        <v>45004</v>
      </c>
      <c r="D458" s="119" t="str">
        <f t="shared" si="61"/>
        <v>구간5</v>
      </c>
      <c r="E458" s="91">
        <f t="shared" si="62"/>
        <v>90</v>
      </c>
      <c r="F458" s="120">
        <f>COUNTIF($D$15:D458,D458)</f>
        <v>78</v>
      </c>
      <c r="G458" s="121">
        <f t="shared" si="63"/>
        <v>0.16800623082655886</v>
      </c>
      <c r="H458" s="121">
        <f t="shared" si="64"/>
        <v>4.6513054830856623E-3</v>
      </c>
      <c r="I458" s="122">
        <f t="shared" si="65"/>
        <v>0.1726575363096445</v>
      </c>
    </row>
    <row r="459" spans="2:9">
      <c r="B459" s="91">
        <f t="shared" si="66"/>
        <v>445</v>
      </c>
      <c r="C459" s="92">
        <f t="shared" si="67"/>
        <v>45005</v>
      </c>
      <c r="D459" s="119" t="str">
        <f t="shared" si="61"/>
        <v>구간5</v>
      </c>
      <c r="E459" s="91">
        <f t="shared" si="62"/>
        <v>90</v>
      </c>
      <c r="F459" s="120">
        <f>COUNTIF($D$15:D459,D459)</f>
        <v>79</v>
      </c>
      <c r="G459" s="121">
        <f t="shared" si="63"/>
        <v>0.16800623082655886</v>
      </c>
      <c r="H459" s="121">
        <f t="shared" si="64"/>
        <v>4.7109376046636838E-3</v>
      </c>
      <c r="I459" s="122">
        <f t="shared" si="65"/>
        <v>0.17271716843122253</v>
      </c>
    </row>
    <row r="460" spans="2:9">
      <c r="B460" s="91">
        <f t="shared" si="66"/>
        <v>446</v>
      </c>
      <c r="C460" s="92">
        <f t="shared" si="67"/>
        <v>45006</v>
      </c>
      <c r="D460" s="119" t="str">
        <f t="shared" si="61"/>
        <v>구간5</v>
      </c>
      <c r="E460" s="91">
        <f t="shared" si="62"/>
        <v>90</v>
      </c>
      <c r="F460" s="120">
        <f>COUNTIF($D$15:D460,D460)</f>
        <v>80</v>
      </c>
      <c r="G460" s="121">
        <f t="shared" si="63"/>
        <v>0.16800623082655886</v>
      </c>
      <c r="H460" s="121">
        <f t="shared" si="64"/>
        <v>4.7705697262417053E-3</v>
      </c>
      <c r="I460" s="122">
        <f t="shared" si="65"/>
        <v>0.17277680055280056</v>
      </c>
    </row>
    <row r="461" spans="2:9">
      <c r="B461" s="91">
        <f t="shared" si="66"/>
        <v>447</v>
      </c>
      <c r="C461" s="92">
        <f t="shared" si="67"/>
        <v>45007</v>
      </c>
      <c r="D461" s="119" t="str">
        <f t="shared" si="61"/>
        <v>구간5</v>
      </c>
      <c r="E461" s="91">
        <f t="shared" si="62"/>
        <v>90</v>
      </c>
      <c r="F461" s="120">
        <f>COUNTIF($D$15:D461,D461)</f>
        <v>81</v>
      </c>
      <c r="G461" s="121">
        <f t="shared" si="63"/>
        <v>0.16800623082655886</v>
      </c>
      <c r="H461" s="121">
        <f t="shared" si="64"/>
        <v>4.830201847819726E-3</v>
      </c>
      <c r="I461" s="122">
        <f t="shared" si="65"/>
        <v>0.17283643267437859</v>
      </c>
    </row>
    <row r="462" spans="2:9">
      <c r="B462" s="91">
        <f t="shared" si="66"/>
        <v>448</v>
      </c>
      <c r="C462" s="92">
        <f t="shared" si="67"/>
        <v>45008</v>
      </c>
      <c r="D462" s="119" t="str">
        <f t="shared" si="61"/>
        <v>구간5</v>
      </c>
      <c r="E462" s="91">
        <f t="shared" si="62"/>
        <v>90</v>
      </c>
      <c r="F462" s="120">
        <f>COUNTIF($D$15:D462,D462)</f>
        <v>82</v>
      </c>
      <c r="G462" s="121">
        <f t="shared" si="63"/>
        <v>0.16800623082655886</v>
      </c>
      <c r="H462" s="121">
        <f t="shared" si="64"/>
        <v>4.8898339693977475E-3</v>
      </c>
      <c r="I462" s="122">
        <f t="shared" si="65"/>
        <v>0.17289606479595659</v>
      </c>
    </row>
    <row r="463" spans="2:9">
      <c r="B463" s="91">
        <f t="shared" si="66"/>
        <v>449</v>
      </c>
      <c r="C463" s="92">
        <f t="shared" si="67"/>
        <v>45009</v>
      </c>
      <c r="D463" s="119" t="str">
        <f t="shared" ref="D463:D526" si="68">IF(IFERROR(HLOOKUP(C463,$E$5:$BL$6,2,FALSE),"")="",D464,HLOOKUP(C463,$E$5:$BL$7,2,FALSE))</f>
        <v>구간5</v>
      </c>
      <c r="E463" s="91">
        <f t="shared" ref="E463:E526" si="69">COUNTIF($D$15:$D$49928,D463)</f>
        <v>90</v>
      </c>
      <c r="F463" s="120">
        <f>COUNTIF($D$15:D463,D463)</f>
        <v>83</v>
      </c>
      <c r="G463" s="121">
        <f t="shared" ref="G463:G526" si="70">HLOOKUP($D463,$E$6:$BL$11,6,FALSE)</f>
        <v>0.16800623082655886</v>
      </c>
      <c r="H463" s="121">
        <f t="shared" ref="H463:H526" si="71">HLOOKUP($D463,$E$6:$BL$11,5,FALSE)*(F463)</f>
        <v>4.949466090975769E-3</v>
      </c>
      <c r="I463" s="122">
        <f t="shared" ref="I463:I526" si="72">G463+H463</f>
        <v>0.17295569691753462</v>
      </c>
    </row>
    <row r="464" spans="2:9">
      <c r="B464" s="91">
        <f t="shared" ref="B464:B527" si="73">B463+1</f>
        <v>450</v>
      </c>
      <c r="C464" s="92">
        <f t="shared" ref="C464:C527" si="74">C463+1</f>
        <v>45010</v>
      </c>
      <c r="D464" s="119" t="str">
        <f t="shared" si="68"/>
        <v>구간5</v>
      </c>
      <c r="E464" s="91">
        <f t="shared" si="69"/>
        <v>90</v>
      </c>
      <c r="F464" s="120">
        <f>COUNTIF($D$15:D464,D464)</f>
        <v>84</v>
      </c>
      <c r="G464" s="121">
        <f t="shared" si="70"/>
        <v>0.16800623082655886</v>
      </c>
      <c r="H464" s="121">
        <f t="shared" si="71"/>
        <v>5.0090982125537906E-3</v>
      </c>
      <c r="I464" s="122">
        <f t="shared" si="72"/>
        <v>0.17301532903911265</v>
      </c>
    </row>
    <row r="465" spans="2:9">
      <c r="B465" s="91">
        <f t="shared" si="73"/>
        <v>451</v>
      </c>
      <c r="C465" s="92">
        <f t="shared" si="74"/>
        <v>45011</v>
      </c>
      <c r="D465" s="119" t="str">
        <f t="shared" si="68"/>
        <v>구간5</v>
      </c>
      <c r="E465" s="91">
        <f t="shared" si="69"/>
        <v>90</v>
      </c>
      <c r="F465" s="120">
        <f>COUNTIF($D$15:D465,D465)</f>
        <v>85</v>
      </c>
      <c r="G465" s="121">
        <f t="shared" si="70"/>
        <v>0.16800623082655886</v>
      </c>
      <c r="H465" s="121">
        <f t="shared" si="71"/>
        <v>5.0687303341318112E-3</v>
      </c>
      <c r="I465" s="122">
        <f t="shared" si="72"/>
        <v>0.17307496116069065</v>
      </c>
    </row>
    <row r="466" spans="2:9">
      <c r="B466" s="91">
        <f t="shared" si="73"/>
        <v>452</v>
      </c>
      <c r="C466" s="92">
        <f t="shared" si="74"/>
        <v>45012</v>
      </c>
      <c r="D466" s="119" t="str">
        <f t="shared" si="68"/>
        <v>구간5</v>
      </c>
      <c r="E466" s="91">
        <f t="shared" si="69"/>
        <v>90</v>
      </c>
      <c r="F466" s="120">
        <f>COUNTIF($D$15:D466,D466)</f>
        <v>86</v>
      </c>
      <c r="G466" s="121">
        <f t="shared" si="70"/>
        <v>0.16800623082655886</v>
      </c>
      <c r="H466" s="121">
        <f t="shared" si="71"/>
        <v>5.1283624557098327E-3</v>
      </c>
      <c r="I466" s="122">
        <f t="shared" si="72"/>
        <v>0.17313459328226868</v>
      </c>
    </row>
    <row r="467" spans="2:9">
      <c r="B467" s="91">
        <f t="shared" si="73"/>
        <v>453</v>
      </c>
      <c r="C467" s="92">
        <f t="shared" si="74"/>
        <v>45013</v>
      </c>
      <c r="D467" s="119" t="str">
        <f t="shared" si="68"/>
        <v>구간5</v>
      </c>
      <c r="E467" s="91">
        <f t="shared" si="69"/>
        <v>90</v>
      </c>
      <c r="F467" s="120">
        <f>COUNTIF($D$15:D467,D467)</f>
        <v>87</v>
      </c>
      <c r="G467" s="121">
        <f t="shared" si="70"/>
        <v>0.16800623082655886</v>
      </c>
      <c r="H467" s="121">
        <f t="shared" si="71"/>
        <v>5.1879945772878543E-3</v>
      </c>
      <c r="I467" s="122">
        <f t="shared" si="72"/>
        <v>0.17319422540384671</v>
      </c>
    </row>
    <row r="468" spans="2:9">
      <c r="B468" s="91">
        <f t="shared" si="73"/>
        <v>454</v>
      </c>
      <c r="C468" s="92">
        <f t="shared" si="74"/>
        <v>45014</v>
      </c>
      <c r="D468" s="119" t="str">
        <f t="shared" si="68"/>
        <v>구간5</v>
      </c>
      <c r="E468" s="91">
        <f t="shared" si="69"/>
        <v>90</v>
      </c>
      <c r="F468" s="120">
        <f>COUNTIF($D$15:D468,D468)</f>
        <v>88</v>
      </c>
      <c r="G468" s="121">
        <f t="shared" si="70"/>
        <v>0.16800623082655886</v>
      </c>
      <c r="H468" s="121">
        <f t="shared" si="71"/>
        <v>5.2476266988658758E-3</v>
      </c>
      <c r="I468" s="122">
        <f t="shared" si="72"/>
        <v>0.17325385752542474</v>
      </c>
    </row>
    <row r="469" spans="2:9">
      <c r="B469" s="91">
        <f t="shared" si="73"/>
        <v>455</v>
      </c>
      <c r="C469" s="92">
        <f t="shared" si="74"/>
        <v>45015</v>
      </c>
      <c r="D469" s="119" t="str">
        <f t="shared" si="68"/>
        <v>구간5</v>
      </c>
      <c r="E469" s="91">
        <f t="shared" si="69"/>
        <v>90</v>
      </c>
      <c r="F469" s="120">
        <f>COUNTIF($D$15:D469,D469)</f>
        <v>89</v>
      </c>
      <c r="G469" s="121">
        <f t="shared" si="70"/>
        <v>0.16800623082655886</v>
      </c>
      <c r="H469" s="121">
        <f t="shared" si="71"/>
        <v>5.3072588204438964E-3</v>
      </c>
      <c r="I469" s="122">
        <f t="shared" si="72"/>
        <v>0.17331348964700274</v>
      </c>
    </row>
    <row r="470" spans="2:9">
      <c r="B470" s="91">
        <f t="shared" si="73"/>
        <v>456</v>
      </c>
      <c r="C470" s="92">
        <f t="shared" si="74"/>
        <v>45016</v>
      </c>
      <c r="D470" s="119" t="str">
        <f t="shared" si="68"/>
        <v>구간5</v>
      </c>
      <c r="E470" s="91">
        <f t="shared" si="69"/>
        <v>90</v>
      </c>
      <c r="F470" s="120">
        <f>COUNTIF($D$15:D470,D470)</f>
        <v>90</v>
      </c>
      <c r="G470" s="121">
        <f t="shared" si="70"/>
        <v>0.16800623082655886</v>
      </c>
      <c r="H470" s="121">
        <f t="shared" si="71"/>
        <v>5.366890942021918E-3</v>
      </c>
      <c r="I470" s="122">
        <f t="shared" si="72"/>
        <v>0.17337312176858077</v>
      </c>
    </row>
    <row r="471" spans="2:9">
      <c r="B471" s="91">
        <f t="shared" si="73"/>
        <v>457</v>
      </c>
      <c r="C471" s="92">
        <f t="shared" si="74"/>
        <v>45017</v>
      </c>
      <c r="D471" s="119" t="str">
        <f t="shared" si="68"/>
        <v>구간6</v>
      </c>
      <c r="E471" s="91">
        <f t="shared" si="69"/>
        <v>91</v>
      </c>
      <c r="F471" s="120">
        <f>COUNTIF($D$15:D471,D471)</f>
        <v>1</v>
      </c>
      <c r="G471" s="121">
        <f t="shared" si="70"/>
        <v>0.17337312176858077</v>
      </c>
      <c r="H471" s="121">
        <f t="shared" si="71"/>
        <v>6.0406313907064592E-5</v>
      </c>
      <c r="I471" s="122">
        <f t="shared" si="72"/>
        <v>0.17343352808248783</v>
      </c>
    </row>
    <row r="472" spans="2:9">
      <c r="B472" s="91">
        <f t="shared" si="73"/>
        <v>458</v>
      </c>
      <c r="C472" s="92">
        <f t="shared" si="74"/>
        <v>45018</v>
      </c>
      <c r="D472" s="119" t="str">
        <f t="shared" si="68"/>
        <v>구간6</v>
      </c>
      <c r="E472" s="91">
        <f t="shared" si="69"/>
        <v>91</v>
      </c>
      <c r="F472" s="120">
        <f>COUNTIF($D$15:D472,D472)</f>
        <v>2</v>
      </c>
      <c r="G472" s="121">
        <f t="shared" si="70"/>
        <v>0.17337312176858077</v>
      </c>
      <c r="H472" s="121">
        <f t="shared" si="71"/>
        <v>1.2081262781412918E-4</v>
      </c>
      <c r="I472" s="122">
        <f t="shared" si="72"/>
        <v>0.17349393439639491</v>
      </c>
    </row>
    <row r="473" spans="2:9">
      <c r="B473" s="91">
        <f t="shared" si="73"/>
        <v>459</v>
      </c>
      <c r="C473" s="92">
        <f t="shared" si="74"/>
        <v>45019</v>
      </c>
      <c r="D473" s="119" t="str">
        <f t="shared" si="68"/>
        <v>구간6</v>
      </c>
      <c r="E473" s="91">
        <f t="shared" si="69"/>
        <v>91</v>
      </c>
      <c r="F473" s="120">
        <f>COUNTIF($D$15:D473,D473)</f>
        <v>3</v>
      </c>
      <c r="G473" s="121">
        <f t="shared" si="70"/>
        <v>0.17337312176858077</v>
      </c>
      <c r="H473" s="121">
        <f t="shared" si="71"/>
        <v>1.8121894172119378E-4</v>
      </c>
      <c r="I473" s="122">
        <f t="shared" si="72"/>
        <v>0.17355434071030196</v>
      </c>
    </row>
    <row r="474" spans="2:9">
      <c r="B474" s="91">
        <f t="shared" si="73"/>
        <v>460</v>
      </c>
      <c r="C474" s="92">
        <f t="shared" si="74"/>
        <v>45020</v>
      </c>
      <c r="D474" s="119" t="str">
        <f t="shared" si="68"/>
        <v>구간6</v>
      </c>
      <c r="E474" s="91">
        <f t="shared" si="69"/>
        <v>91</v>
      </c>
      <c r="F474" s="120">
        <f>COUNTIF($D$15:D474,D474)</f>
        <v>4</v>
      </c>
      <c r="G474" s="121">
        <f t="shared" si="70"/>
        <v>0.17337312176858077</v>
      </c>
      <c r="H474" s="121">
        <f t="shared" si="71"/>
        <v>2.4162525562825837E-4</v>
      </c>
      <c r="I474" s="122">
        <f t="shared" si="72"/>
        <v>0.17361474702420904</v>
      </c>
    </row>
    <row r="475" spans="2:9">
      <c r="B475" s="91">
        <f t="shared" si="73"/>
        <v>461</v>
      </c>
      <c r="C475" s="92">
        <f t="shared" si="74"/>
        <v>45021</v>
      </c>
      <c r="D475" s="119" t="str">
        <f t="shared" si="68"/>
        <v>구간6</v>
      </c>
      <c r="E475" s="91">
        <f t="shared" si="69"/>
        <v>91</v>
      </c>
      <c r="F475" s="120">
        <f>COUNTIF($D$15:D475,D475)</f>
        <v>5</v>
      </c>
      <c r="G475" s="121">
        <f t="shared" si="70"/>
        <v>0.17337312176858077</v>
      </c>
      <c r="H475" s="121">
        <f t="shared" si="71"/>
        <v>3.0203156953532295E-4</v>
      </c>
      <c r="I475" s="122">
        <f t="shared" si="72"/>
        <v>0.17367515333811609</v>
      </c>
    </row>
    <row r="476" spans="2:9">
      <c r="B476" s="91">
        <f t="shared" si="73"/>
        <v>462</v>
      </c>
      <c r="C476" s="92">
        <f t="shared" si="74"/>
        <v>45022</v>
      </c>
      <c r="D476" s="119" t="str">
        <f t="shared" si="68"/>
        <v>구간6</v>
      </c>
      <c r="E476" s="91">
        <f t="shared" si="69"/>
        <v>91</v>
      </c>
      <c r="F476" s="120">
        <f>COUNTIF($D$15:D476,D476)</f>
        <v>6</v>
      </c>
      <c r="G476" s="121">
        <f t="shared" si="70"/>
        <v>0.17337312176858077</v>
      </c>
      <c r="H476" s="121">
        <f t="shared" si="71"/>
        <v>3.6243788344238756E-4</v>
      </c>
      <c r="I476" s="122">
        <f t="shared" si="72"/>
        <v>0.17373555965202317</v>
      </c>
    </row>
    <row r="477" spans="2:9">
      <c r="B477" s="91">
        <f t="shared" si="73"/>
        <v>463</v>
      </c>
      <c r="C477" s="92">
        <f t="shared" si="74"/>
        <v>45023</v>
      </c>
      <c r="D477" s="119" t="str">
        <f t="shared" si="68"/>
        <v>구간6</v>
      </c>
      <c r="E477" s="91">
        <f t="shared" si="69"/>
        <v>91</v>
      </c>
      <c r="F477" s="120">
        <f>COUNTIF($D$15:D477,D477)</f>
        <v>7</v>
      </c>
      <c r="G477" s="121">
        <f t="shared" si="70"/>
        <v>0.17337312176858077</v>
      </c>
      <c r="H477" s="121">
        <f t="shared" si="71"/>
        <v>4.2284419734945212E-4</v>
      </c>
      <c r="I477" s="122">
        <f t="shared" si="72"/>
        <v>0.17379596596593022</v>
      </c>
    </row>
    <row r="478" spans="2:9">
      <c r="B478" s="91">
        <f t="shared" si="73"/>
        <v>464</v>
      </c>
      <c r="C478" s="92">
        <f t="shared" si="74"/>
        <v>45024</v>
      </c>
      <c r="D478" s="119" t="str">
        <f t="shared" si="68"/>
        <v>구간6</v>
      </c>
      <c r="E478" s="91">
        <f t="shared" si="69"/>
        <v>91</v>
      </c>
      <c r="F478" s="120">
        <f>COUNTIF($D$15:D478,D478)</f>
        <v>8</v>
      </c>
      <c r="G478" s="121">
        <f t="shared" si="70"/>
        <v>0.17337312176858077</v>
      </c>
      <c r="H478" s="121">
        <f t="shared" si="71"/>
        <v>4.8325051125651673E-4</v>
      </c>
      <c r="I478" s="122">
        <f t="shared" si="72"/>
        <v>0.1738563722798373</v>
      </c>
    </row>
    <row r="479" spans="2:9">
      <c r="B479" s="91">
        <f t="shared" si="73"/>
        <v>465</v>
      </c>
      <c r="C479" s="92">
        <f t="shared" si="74"/>
        <v>45025</v>
      </c>
      <c r="D479" s="119" t="str">
        <f t="shared" si="68"/>
        <v>구간6</v>
      </c>
      <c r="E479" s="91">
        <f t="shared" si="69"/>
        <v>91</v>
      </c>
      <c r="F479" s="120">
        <f>COUNTIF($D$15:D479,D479)</f>
        <v>9</v>
      </c>
      <c r="G479" s="121">
        <f t="shared" si="70"/>
        <v>0.17337312176858077</v>
      </c>
      <c r="H479" s="121">
        <f t="shared" si="71"/>
        <v>5.4365682516358134E-4</v>
      </c>
      <c r="I479" s="122">
        <f t="shared" si="72"/>
        <v>0.17391677859374435</v>
      </c>
    </row>
    <row r="480" spans="2:9">
      <c r="B480" s="91">
        <f t="shared" si="73"/>
        <v>466</v>
      </c>
      <c r="C480" s="92">
        <f t="shared" si="74"/>
        <v>45026</v>
      </c>
      <c r="D480" s="119" t="str">
        <f t="shared" si="68"/>
        <v>구간6</v>
      </c>
      <c r="E480" s="91">
        <f t="shared" si="69"/>
        <v>91</v>
      </c>
      <c r="F480" s="120">
        <f>COUNTIF($D$15:D480,D480)</f>
        <v>10</v>
      </c>
      <c r="G480" s="121">
        <f t="shared" si="70"/>
        <v>0.17337312176858077</v>
      </c>
      <c r="H480" s="121">
        <f t="shared" si="71"/>
        <v>6.040631390706459E-4</v>
      </c>
      <c r="I480" s="122">
        <f t="shared" si="72"/>
        <v>0.17397718490765143</v>
      </c>
    </row>
    <row r="481" spans="2:9">
      <c r="B481" s="91">
        <f t="shared" si="73"/>
        <v>467</v>
      </c>
      <c r="C481" s="92">
        <f t="shared" si="74"/>
        <v>45027</v>
      </c>
      <c r="D481" s="119" t="str">
        <f t="shared" si="68"/>
        <v>구간6</v>
      </c>
      <c r="E481" s="91">
        <f t="shared" si="69"/>
        <v>91</v>
      </c>
      <c r="F481" s="120">
        <f>COUNTIF($D$15:D481,D481)</f>
        <v>11</v>
      </c>
      <c r="G481" s="121">
        <f t="shared" si="70"/>
        <v>0.17337312176858077</v>
      </c>
      <c r="H481" s="121">
        <f t="shared" si="71"/>
        <v>6.6446945297771046E-4</v>
      </c>
      <c r="I481" s="122">
        <f t="shared" si="72"/>
        <v>0.17403759122155849</v>
      </c>
    </row>
    <row r="482" spans="2:9">
      <c r="B482" s="91">
        <f t="shared" si="73"/>
        <v>468</v>
      </c>
      <c r="C482" s="92">
        <f t="shared" si="74"/>
        <v>45028</v>
      </c>
      <c r="D482" s="119" t="str">
        <f t="shared" si="68"/>
        <v>구간6</v>
      </c>
      <c r="E482" s="91">
        <f t="shared" si="69"/>
        <v>91</v>
      </c>
      <c r="F482" s="120">
        <f>COUNTIF($D$15:D482,D482)</f>
        <v>12</v>
      </c>
      <c r="G482" s="121">
        <f t="shared" si="70"/>
        <v>0.17337312176858077</v>
      </c>
      <c r="H482" s="121">
        <f t="shared" si="71"/>
        <v>7.2487576688477513E-4</v>
      </c>
      <c r="I482" s="122">
        <f t="shared" si="72"/>
        <v>0.17409799753546554</v>
      </c>
    </row>
    <row r="483" spans="2:9">
      <c r="B483" s="91">
        <f t="shared" si="73"/>
        <v>469</v>
      </c>
      <c r="C483" s="92">
        <f t="shared" si="74"/>
        <v>45029</v>
      </c>
      <c r="D483" s="119" t="str">
        <f t="shared" si="68"/>
        <v>구간6</v>
      </c>
      <c r="E483" s="91">
        <f t="shared" si="69"/>
        <v>91</v>
      </c>
      <c r="F483" s="120">
        <f>COUNTIF($D$15:D483,D483)</f>
        <v>13</v>
      </c>
      <c r="G483" s="121">
        <f t="shared" si="70"/>
        <v>0.17337312176858077</v>
      </c>
      <c r="H483" s="121">
        <f t="shared" si="71"/>
        <v>7.8528208079183968E-4</v>
      </c>
      <c r="I483" s="122">
        <f t="shared" si="72"/>
        <v>0.17415840384937262</v>
      </c>
    </row>
    <row r="484" spans="2:9">
      <c r="B484" s="91">
        <f t="shared" si="73"/>
        <v>470</v>
      </c>
      <c r="C484" s="92">
        <f t="shared" si="74"/>
        <v>45030</v>
      </c>
      <c r="D484" s="119" t="str">
        <f t="shared" si="68"/>
        <v>구간6</v>
      </c>
      <c r="E484" s="91">
        <f t="shared" si="69"/>
        <v>91</v>
      </c>
      <c r="F484" s="120">
        <f>COUNTIF($D$15:D484,D484)</f>
        <v>14</v>
      </c>
      <c r="G484" s="121">
        <f t="shared" si="70"/>
        <v>0.17337312176858077</v>
      </c>
      <c r="H484" s="121">
        <f t="shared" si="71"/>
        <v>8.4568839469890424E-4</v>
      </c>
      <c r="I484" s="122">
        <f t="shared" si="72"/>
        <v>0.17421881016327967</v>
      </c>
    </row>
    <row r="485" spans="2:9">
      <c r="B485" s="91">
        <f t="shared" si="73"/>
        <v>471</v>
      </c>
      <c r="C485" s="92">
        <f t="shared" si="74"/>
        <v>45031</v>
      </c>
      <c r="D485" s="119" t="str">
        <f t="shared" si="68"/>
        <v>구간6</v>
      </c>
      <c r="E485" s="91">
        <f t="shared" si="69"/>
        <v>91</v>
      </c>
      <c r="F485" s="120">
        <f>COUNTIF($D$15:D485,D485)</f>
        <v>15</v>
      </c>
      <c r="G485" s="121">
        <f t="shared" si="70"/>
        <v>0.17337312176858077</v>
      </c>
      <c r="H485" s="121">
        <f t="shared" si="71"/>
        <v>9.0609470860596891E-4</v>
      </c>
      <c r="I485" s="122">
        <f t="shared" si="72"/>
        <v>0.17427921647718675</v>
      </c>
    </row>
    <row r="486" spans="2:9">
      <c r="B486" s="91">
        <f t="shared" si="73"/>
        <v>472</v>
      </c>
      <c r="C486" s="92">
        <f t="shared" si="74"/>
        <v>45032</v>
      </c>
      <c r="D486" s="119" t="str">
        <f t="shared" si="68"/>
        <v>구간6</v>
      </c>
      <c r="E486" s="91">
        <f t="shared" si="69"/>
        <v>91</v>
      </c>
      <c r="F486" s="120">
        <f>COUNTIF($D$15:D486,D486)</f>
        <v>16</v>
      </c>
      <c r="G486" s="121">
        <f t="shared" si="70"/>
        <v>0.17337312176858077</v>
      </c>
      <c r="H486" s="121">
        <f t="shared" si="71"/>
        <v>9.6650102251303347E-4</v>
      </c>
      <c r="I486" s="122">
        <f t="shared" si="72"/>
        <v>0.1743396227910938</v>
      </c>
    </row>
    <row r="487" spans="2:9">
      <c r="B487" s="91">
        <f t="shared" si="73"/>
        <v>473</v>
      </c>
      <c r="C487" s="92">
        <f t="shared" si="74"/>
        <v>45033</v>
      </c>
      <c r="D487" s="119" t="str">
        <f t="shared" si="68"/>
        <v>구간6</v>
      </c>
      <c r="E487" s="91">
        <f t="shared" si="69"/>
        <v>91</v>
      </c>
      <c r="F487" s="120">
        <f>COUNTIF($D$15:D487,D487)</f>
        <v>17</v>
      </c>
      <c r="G487" s="121">
        <f t="shared" si="70"/>
        <v>0.17337312176858077</v>
      </c>
      <c r="H487" s="121">
        <f t="shared" si="71"/>
        <v>1.026907336420098E-3</v>
      </c>
      <c r="I487" s="122">
        <f t="shared" si="72"/>
        <v>0.17440002910500088</v>
      </c>
    </row>
    <row r="488" spans="2:9">
      <c r="B488" s="91">
        <f t="shared" si="73"/>
        <v>474</v>
      </c>
      <c r="C488" s="92">
        <f t="shared" si="74"/>
        <v>45034</v>
      </c>
      <c r="D488" s="119" t="str">
        <f t="shared" si="68"/>
        <v>구간6</v>
      </c>
      <c r="E488" s="91">
        <f t="shared" si="69"/>
        <v>91</v>
      </c>
      <c r="F488" s="120">
        <f>COUNTIF($D$15:D488,D488)</f>
        <v>18</v>
      </c>
      <c r="G488" s="121">
        <f t="shared" si="70"/>
        <v>0.17337312176858077</v>
      </c>
      <c r="H488" s="121">
        <f t="shared" si="71"/>
        <v>1.0873136503271627E-3</v>
      </c>
      <c r="I488" s="122">
        <f t="shared" si="72"/>
        <v>0.17446043541890793</v>
      </c>
    </row>
    <row r="489" spans="2:9">
      <c r="B489" s="91">
        <f t="shared" si="73"/>
        <v>475</v>
      </c>
      <c r="C489" s="92">
        <f t="shared" si="74"/>
        <v>45035</v>
      </c>
      <c r="D489" s="119" t="str">
        <f t="shared" si="68"/>
        <v>구간6</v>
      </c>
      <c r="E489" s="91">
        <f t="shared" si="69"/>
        <v>91</v>
      </c>
      <c r="F489" s="120">
        <f>COUNTIF($D$15:D489,D489)</f>
        <v>19</v>
      </c>
      <c r="G489" s="121">
        <f t="shared" si="70"/>
        <v>0.17337312176858077</v>
      </c>
      <c r="H489" s="121">
        <f t="shared" si="71"/>
        <v>1.1477199642342271E-3</v>
      </c>
      <c r="I489" s="122">
        <f t="shared" si="72"/>
        <v>0.17452084173281501</v>
      </c>
    </row>
    <row r="490" spans="2:9">
      <c r="B490" s="91">
        <f t="shared" si="73"/>
        <v>476</v>
      </c>
      <c r="C490" s="92">
        <f t="shared" si="74"/>
        <v>45036</v>
      </c>
      <c r="D490" s="119" t="str">
        <f t="shared" si="68"/>
        <v>구간6</v>
      </c>
      <c r="E490" s="91">
        <f t="shared" si="69"/>
        <v>91</v>
      </c>
      <c r="F490" s="120">
        <f>COUNTIF($D$15:D490,D490)</f>
        <v>20</v>
      </c>
      <c r="G490" s="121">
        <f t="shared" si="70"/>
        <v>0.17337312176858077</v>
      </c>
      <c r="H490" s="121">
        <f t="shared" si="71"/>
        <v>1.2081262781412918E-3</v>
      </c>
      <c r="I490" s="122">
        <f t="shared" si="72"/>
        <v>0.17458124804672207</v>
      </c>
    </row>
    <row r="491" spans="2:9">
      <c r="B491" s="91">
        <f t="shared" si="73"/>
        <v>477</v>
      </c>
      <c r="C491" s="92">
        <f t="shared" si="74"/>
        <v>45037</v>
      </c>
      <c r="D491" s="119" t="str">
        <f t="shared" si="68"/>
        <v>구간6</v>
      </c>
      <c r="E491" s="91">
        <f t="shared" si="69"/>
        <v>91</v>
      </c>
      <c r="F491" s="120">
        <f>COUNTIF($D$15:D491,D491)</f>
        <v>21</v>
      </c>
      <c r="G491" s="121">
        <f t="shared" si="70"/>
        <v>0.17337312176858077</v>
      </c>
      <c r="H491" s="121">
        <f t="shared" si="71"/>
        <v>1.2685325920483565E-3</v>
      </c>
      <c r="I491" s="122">
        <f t="shared" si="72"/>
        <v>0.17464165436062912</v>
      </c>
    </row>
    <row r="492" spans="2:9">
      <c r="B492" s="91">
        <f t="shared" si="73"/>
        <v>478</v>
      </c>
      <c r="C492" s="92">
        <f t="shared" si="74"/>
        <v>45038</v>
      </c>
      <c r="D492" s="119" t="str">
        <f t="shared" si="68"/>
        <v>구간6</v>
      </c>
      <c r="E492" s="91">
        <f t="shared" si="69"/>
        <v>91</v>
      </c>
      <c r="F492" s="120">
        <f>COUNTIF($D$15:D492,D492)</f>
        <v>22</v>
      </c>
      <c r="G492" s="121">
        <f t="shared" si="70"/>
        <v>0.17337312176858077</v>
      </c>
      <c r="H492" s="121">
        <f t="shared" si="71"/>
        <v>1.3289389059554209E-3</v>
      </c>
      <c r="I492" s="122">
        <f t="shared" si="72"/>
        <v>0.1747020606745362</v>
      </c>
    </row>
    <row r="493" spans="2:9">
      <c r="B493" s="91">
        <f t="shared" si="73"/>
        <v>479</v>
      </c>
      <c r="C493" s="92">
        <f t="shared" si="74"/>
        <v>45039</v>
      </c>
      <c r="D493" s="119" t="str">
        <f t="shared" si="68"/>
        <v>구간6</v>
      </c>
      <c r="E493" s="91">
        <f t="shared" si="69"/>
        <v>91</v>
      </c>
      <c r="F493" s="120">
        <f>COUNTIF($D$15:D493,D493)</f>
        <v>23</v>
      </c>
      <c r="G493" s="121">
        <f t="shared" si="70"/>
        <v>0.17337312176858077</v>
      </c>
      <c r="H493" s="121">
        <f t="shared" si="71"/>
        <v>1.3893452198624856E-3</v>
      </c>
      <c r="I493" s="122">
        <f t="shared" si="72"/>
        <v>0.17476246698844325</v>
      </c>
    </row>
    <row r="494" spans="2:9">
      <c r="B494" s="91">
        <f t="shared" si="73"/>
        <v>480</v>
      </c>
      <c r="C494" s="92">
        <f t="shared" si="74"/>
        <v>45040</v>
      </c>
      <c r="D494" s="119" t="str">
        <f t="shared" si="68"/>
        <v>구간6</v>
      </c>
      <c r="E494" s="91">
        <f t="shared" si="69"/>
        <v>91</v>
      </c>
      <c r="F494" s="120">
        <f>COUNTIF($D$15:D494,D494)</f>
        <v>24</v>
      </c>
      <c r="G494" s="121">
        <f t="shared" si="70"/>
        <v>0.17337312176858077</v>
      </c>
      <c r="H494" s="121">
        <f t="shared" si="71"/>
        <v>1.4497515337695503E-3</v>
      </c>
      <c r="I494" s="122">
        <f t="shared" si="72"/>
        <v>0.17482287330235033</v>
      </c>
    </row>
    <row r="495" spans="2:9">
      <c r="B495" s="91">
        <f t="shared" si="73"/>
        <v>481</v>
      </c>
      <c r="C495" s="92">
        <f t="shared" si="74"/>
        <v>45041</v>
      </c>
      <c r="D495" s="119" t="str">
        <f t="shared" si="68"/>
        <v>구간6</v>
      </c>
      <c r="E495" s="91">
        <f t="shared" si="69"/>
        <v>91</v>
      </c>
      <c r="F495" s="120">
        <f>COUNTIF($D$15:D495,D495)</f>
        <v>25</v>
      </c>
      <c r="G495" s="121">
        <f t="shared" si="70"/>
        <v>0.17337312176858077</v>
      </c>
      <c r="H495" s="121">
        <f t="shared" si="71"/>
        <v>1.5101578476766147E-3</v>
      </c>
      <c r="I495" s="122">
        <f t="shared" si="72"/>
        <v>0.17488327961625738</v>
      </c>
    </row>
    <row r="496" spans="2:9">
      <c r="B496" s="91">
        <f t="shared" si="73"/>
        <v>482</v>
      </c>
      <c r="C496" s="92">
        <f t="shared" si="74"/>
        <v>45042</v>
      </c>
      <c r="D496" s="119" t="str">
        <f t="shared" si="68"/>
        <v>구간6</v>
      </c>
      <c r="E496" s="91">
        <f t="shared" si="69"/>
        <v>91</v>
      </c>
      <c r="F496" s="120">
        <f>COUNTIF($D$15:D496,D496)</f>
        <v>26</v>
      </c>
      <c r="G496" s="121">
        <f t="shared" si="70"/>
        <v>0.17337312176858077</v>
      </c>
      <c r="H496" s="121">
        <f t="shared" si="71"/>
        <v>1.5705641615836794E-3</v>
      </c>
      <c r="I496" s="122">
        <f t="shared" si="72"/>
        <v>0.17494368593016446</v>
      </c>
    </row>
    <row r="497" spans="2:9">
      <c r="B497" s="91">
        <f t="shared" si="73"/>
        <v>483</v>
      </c>
      <c r="C497" s="92">
        <f t="shared" si="74"/>
        <v>45043</v>
      </c>
      <c r="D497" s="119" t="str">
        <f t="shared" si="68"/>
        <v>구간6</v>
      </c>
      <c r="E497" s="91">
        <f t="shared" si="69"/>
        <v>91</v>
      </c>
      <c r="F497" s="120">
        <f>COUNTIF($D$15:D497,D497)</f>
        <v>27</v>
      </c>
      <c r="G497" s="121">
        <f t="shared" si="70"/>
        <v>0.17337312176858077</v>
      </c>
      <c r="H497" s="121">
        <f t="shared" si="71"/>
        <v>1.630970475490744E-3</v>
      </c>
      <c r="I497" s="122">
        <f t="shared" si="72"/>
        <v>0.17500409224407151</v>
      </c>
    </row>
    <row r="498" spans="2:9">
      <c r="B498" s="91">
        <f t="shared" si="73"/>
        <v>484</v>
      </c>
      <c r="C498" s="92">
        <f t="shared" si="74"/>
        <v>45044</v>
      </c>
      <c r="D498" s="119" t="str">
        <f t="shared" si="68"/>
        <v>구간6</v>
      </c>
      <c r="E498" s="91">
        <f t="shared" si="69"/>
        <v>91</v>
      </c>
      <c r="F498" s="120">
        <f>COUNTIF($D$15:D498,D498)</f>
        <v>28</v>
      </c>
      <c r="G498" s="121">
        <f t="shared" si="70"/>
        <v>0.17337312176858077</v>
      </c>
      <c r="H498" s="121">
        <f t="shared" si="71"/>
        <v>1.6913767893978085E-3</v>
      </c>
      <c r="I498" s="122">
        <f t="shared" si="72"/>
        <v>0.17506449855797859</v>
      </c>
    </row>
    <row r="499" spans="2:9">
      <c r="B499" s="91">
        <f t="shared" si="73"/>
        <v>485</v>
      </c>
      <c r="C499" s="92">
        <f t="shared" si="74"/>
        <v>45045</v>
      </c>
      <c r="D499" s="119" t="str">
        <f t="shared" si="68"/>
        <v>구간6</v>
      </c>
      <c r="E499" s="91">
        <f t="shared" si="69"/>
        <v>91</v>
      </c>
      <c r="F499" s="120">
        <f>COUNTIF($D$15:D499,D499)</f>
        <v>29</v>
      </c>
      <c r="G499" s="121">
        <f t="shared" si="70"/>
        <v>0.17337312176858077</v>
      </c>
      <c r="H499" s="121">
        <f t="shared" si="71"/>
        <v>1.7517831033048731E-3</v>
      </c>
      <c r="I499" s="122">
        <f t="shared" si="72"/>
        <v>0.17512490487188564</v>
      </c>
    </row>
    <row r="500" spans="2:9">
      <c r="B500" s="91">
        <f t="shared" si="73"/>
        <v>486</v>
      </c>
      <c r="C500" s="92">
        <f t="shared" si="74"/>
        <v>45046</v>
      </c>
      <c r="D500" s="119" t="str">
        <f t="shared" si="68"/>
        <v>구간6</v>
      </c>
      <c r="E500" s="91">
        <f t="shared" si="69"/>
        <v>91</v>
      </c>
      <c r="F500" s="120">
        <f>COUNTIF($D$15:D500,D500)</f>
        <v>30</v>
      </c>
      <c r="G500" s="121">
        <f t="shared" si="70"/>
        <v>0.17337312176858077</v>
      </c>
      <c r="H500" s="121">
        <f t="shared" si="71"/>
        <v>1.8121894172119378E-3</v>
      </c>
      <c r="I500" s="122">
        <f t="shared" si="72"/>
        <v>0.17518531118579272</v>
      </c>
    </row>
    <row r="501" spans="2:9">
      <c r="B501" s="91">
        <f t="shared" si="73"/>
        <v>487</v>
      </c>
      <c r="C501" s="92">
        <f t="shared" si="74"/>
        <v>45047</v>
      </c>
      <c r="D501" s="119" t="str">
        <f t="shared" si="68"/>
        <v>구간6</v>
      </c>
      <c r="E501" s="91">
        <f t="shared" si="69"/>
        <v>91</v>
      </c>
      <c r="F501" s="120">
        <f>COUNTIF($D$15:D501,D501)</f>
        <v>31</v>
      </c>
      <c r="G501" s="121">
        <f t="shared" si="70"/>
        <v>0.17337312176858077</v>
      </c>
      <c r="H501" s="121">
        <f t="shared" si="71"/>
        <v>1.8725957311190023E-3</v>
      </c>
      <c r="I501" s="122">
        <f t="shared" si="72"/>
        <v>0.17524571749969978</v>
      </c>
    </row>
    <row r="502" spans="2:9">
      <c r="B502" s="91">
        <f t="shared" si="73"/>
        <v>488</v>
      </c>
      <c r="C502" s="92">
        <f t="shared" si="74"/>
        <v>45048</v>
      </c>
      <c r="D502" s="119" t="str">
        <f t="shared" si="68"/>
        <v>구간6</v>
      </c>
      <c r="E502" s="91">
        <f t="shared" si="69"/>
        <v>91</v>
      </c>
      <c r="F502" s="120">
        <f>COUNTIF($D$15:D502,D502)</f>
        <v>32</v>
      </c>
      <c r="G502" s="121">
        <f t="shared" si="70"/>
        <v>0.17337312176858077</v>
      </c>
      <c r="H502" s="121">
        <f t="shared" si="71"/>
        <v>1.9330020450260669E-3</v>
      </c>
      <c r="I502" s="122">
        <f t="shared" si="72"/>
        <v>0.17530612381360683</v>
      </c>
    </row>
    <row r="503" spans="2:9">
      <c r="B503" s="91">
        <f t="shared" si="73"/>
        <v>489</v>
      </c>
      <c r="C503" s="92">
        <f t="shared" si="74"/>
        <v>45049</v>
      </c>
      <c r="D503" s="119" t="str">
        <f t="shared" si="68"/>
        <v>구간6</v>
      </c>
      <c r="E503" s="91">
        <f t="shared" si="69"/>
        <v>91</v>
      </c>
      <c r="F503" s="120">
        <f>COUNTIF($D$15:D503,D503)</f>
        <v>33</v>
      </c>
      <c r="G503" s="121">
        <f t="shared" si="70"/>
        <v>0.17337312176858077</v>
      </c>
      <c r="H503" s="121">
        <f t="shared" si="71"/>
        <v>1.9934083589331314E-3</v>
      </c>
      <c r="I503" s="122">
        <f t="shared" si="72"/>
        <v>0.17536653012751391</v>
      </c>
    </row>
    <row r="504" spans="2:9">
      <c r="B504" s="91">
        <f t="shared" si="73"/>
        <v>490</v>
      </c>
      <c r="C504" s="92">
        <f t="shared" si="74"/>
        <v>45050</v>
      </c>
      <c r="D504" s="119" t="str">
        <f t="shared" si="68"/>
        <v>구간6</v>
      </c>
      <c r="E504" s="91">
        <f t="shared" si="69"/>
        <v>91</v>
      </c>
      <c r="F504" s="120">
        <f>COUNTIF($D$15:D504,D504)</f>
        <v>34</v>
      </c>
      <c r="G504" s="121">
        <f t="shared" si="70"/>
        <v>0.17337312176858077</v>
      </c>
      <c r="H504" s="121">
        <f t="shared" si="71"/>
        <v>2.053814672840196E-3</v>
      </c>
      <c r="I504" s="122">
        <f t="shared" si="72"/>
        <v>0.17542693644142096</v>
      </c>
    </row>
    <row r="505" spans="2:9">
      <c r="B505" s="91">
        <f t="shared" si="73"/>
        <v>491</v>
      </c>
      <c r="C505" s="92">
        <f t="shared" si="74"/>
        <v>45051</v>
      </c>
      <c r="D505" s="119" t="str">
        <f t="shared" si="68"/>
        <v>구간6</v>
      </c>
      <c r="E505" s="91">
        <f t="shared" si="69"/>
        <v>91</v>
      </c>
      <c r="F505" s="120">
        <f>COUNTIF($D$15:D505,D505)</f>
        <v>35</v>
      </c>
      <c r="G505" s="121">
        <f t="shared" si="70"/>
        <v>0.17337312176858077</v>
      </c>
      <c r="H505" s="121">
        <f t="shared" si="71"/>
        <v>2.1142209867472607E-3</v>
      </c>
      <c r="I505" s="122">
        <f t="shared" si="72"/>
        <v>0.17548734275532804</v>
      </c>
    </row>
    <row r="506" spans="2:9">
      <c r="B506" s="91">
        <f t="shared" si="73"/>
        <v>492</v>
      </c>
      <c r="C506" s="92">
        <f t="shared" si="74"/>
        <v>45052</v>
      </c>
      <c r="D506" s="119" t="str">
        <f t="shared" si="68"/>
        <v>구간6</v>
      </c>
      <c r="E506" s="91">
        <f t="shared" si="69"/>
        <v>91</v>
      </c>
      <c r="F506" s="120">
        <f>COUNTIF($D$15:D506,D506)</f>
        <v>36</v>
      </c>
      <c r="G506" s="121">
        <f t="shared" si="70"/>
        <v>0.17337312176858077</v>
      </c>
      <c r="H506" s="121">
        <f t="shared" si="71"/>
        <v>2.1746273006543254E-3</v>
      </c>
      <c r="I506" s="122">
        <f t="shared" si="72"/>
        <v>0.17554774906923509</v>
      </c>
    </row>
    <row r="507" spans="2:9">
      <c r="B507" s="91">
        <f t="shared" si="73"/>
        <v>493</v>
      </c>
      <c r="C507" s="92">
        <f t="shared" si="74"/>
        <v>45053</v>
      </c>
      <c r="D507" s="119" t="str">
        <f t="shared" si="68"/>
        <v>구간6</v>
      </c>
      <c r="E507" s="91">
        <f t="shared" si="69"/>
        <v>91</v>
      </c>
      <c r="F507" s="120">
        <f>COUNTIF($D$15:D507,D507)</f>
        <v>37</v>
      </c>
      <c r="G507" s="121">
        <f t="shared" si="70"/>
        <v>0.17337312176858077</v>
      </c>
      <c r="H507" s="121">
        <f t="shared" si="71"/>
        <v>2.23503361456139E-3</v>
      </c>
      <c r="I507" s="122">
        <f t="shared" si="72"/>
        <v>0.17560815538314217</v>
      </c>
    </row>
    <row r="508" spans="2:9">
      <c r="B508" s="91">
        <f t="shared" si="73"/>
        <v>494</v>
      </c>
      <c r="C508" s="92">
        <f t="shared" si="74"/>
        <v>45054</v>
      </c>
      <c r="D508" s="119" t="str">
        <f t="shared" si="68"/>
        <v>구간6</v>
      </c>
      <c r="E508" s="91">
        <f t="shared" si="69"/>
        <v>91</v>
      </c>
      <c r="F508" s="120">
        <f>COUNTIF($D$15:D508,D508)</f>
        <v>38</v>
      </c>
      <c r="G508" s="121">
        <f t="shared" si="70"/>
        <v>0.17337312176858077</v>
      </c>
      <c r="H508" s="121">
        <f t="shared" si="71"/>
        <v>2.2954399284684543E-3</v>
      </c>
      <c r="I508" s="122">
        <f t="shared" si="72"/>
        <v>0.17566856169704922</v>
      </c>
    </row>
    <row r="509" spans="2:9">
      <c r="B509" s="91">
        <f t="shared" si="73"/>
        <v>495</v>
      </c>
      <c r="C509" s="92">
        <f t="shared" si="74"/>
        <v>45055</v>
      </c>
      <c r="D509" s="119" t="str">
        <f t="shared" si="68"/>
        <v>구간6</v>
      </c>
      <c r="E509" s="91">
        <f t="shared" si="69"/>
        <v>91</v>
      </c>
      <c r="F509" s="120">
        <f>COUNTIF($D$15:D509,D509)</f>
        <v>39</v>
      </c>
      <c r="G509" s="121">
        <f t="shared" si="70"/>
        <v>0.17337312176858077</v>
      </c>
      <c r="H509" s="121">
        <f t="shared" si="71"/>
        <v>2.3558462423755189E-3</v>
      </c>
      <c r="I509" s="122">
        <f t="shared" si="72"/>
        <v>0.1757289680109563</v>
      </c>
    </row>
    <row r="510" spans="2:9">
      <c r="B510" s="91">
        <f t="shared" si="73"/>
        <v>496</v>
      </c>
      <c r="C510" s="92">
        <f t="shared" si="74"/>
        <v>45056</v>
      </c>
      <c r="D510" s="119" t="str">
        <f t="shared" si="68"/>
        <v>구간6</v>
      </c>
      <c r="E510" s="91">
        <f t="shared" si="69"/>
        <v>91</v>
      </c>
      <c r="F510" s="120">
        <f>COUNTIF($D$15:D510,D510)</f>
        <v>40</v>
      </c>
      <c r="G510" s="121">
        <f t="shared" si="70"/>
        <v>0.17337312176858077</v>
      </c>
      <c r="H510" s="121">
        <f t="shared" si="71"/>
        <v>2.4162525562825836E-3</v>
      </c>
      <c r="I510" s="122">
        <f t="shared" si="72"/>
        <v>0.17578937432486336</v>
      </c>
    </row>
    <row r="511" spans="2:9">
      <c r="B511" s="91">
        <f t="shared" si="73"/>
        <v>497</v>
      </c>
      <c r="C511" s="92">
        <f t="shared" si="74"/>
        <v>45057</v>
      </c>
      <c r="D511" s="119" t="str">
        <f t="shared" si="68"/>
        <v>구간6</v>
      </c>
      <c r="E511" s="91">
        <f t="shared" si="69"/>
        <v>91</v>
      </c>
      <c r="F511" s="120">
        <f>COUNTIF($D$15:D511,D511)</f>
        <v>41</v>
      </c>
      <c r="G511" s="121">
        <f t="shared" si="70"/>
        <v>0.17337312176858077</v>
      </c>
      <c r="H511" s="121">
        <f t="shared" si="71"/>
        <v>2.4766588701896483E-3</v>
      </c>
      <c r="I511" s="122">
        <f t="shared" si="72"/>
        <v>0.17584978063877041</v>
      </c>
    </row>
    <row r="512" spans="2:9">
      <c r="B512" s="91">
        <f t="shared" si="73"/>
        <v>498</v>
      </c>
      <c r="C512" s="92">
        <f t="shared" si="74"/>
        <v>45058</v>
      </c>
      <c r="D512" s="119" t="str">
        <f t="shared" si="68"/>
        <v>구간6</v>
      </c>
      <c r="E512" s="91">
        <f t="shared" si="69"/>
        <v>91</v>
      </c>
      <c r="F512" s="120">
        <f>COUNTIF($D$15:D512,D512)</f>
        <v>42</v>
      </c>
      <c r="G512" s="121">
        <f t="shared" si="70"/>
        <v>0.17337312176858077</v>
      </c>
      <c r="H512" s="121">
        <f t="shared" si="71"/>
        <v>2.5370651840967129E-3</v>
      </c>
      <c r="I512" s="122">
        <f t="shared" si="72"/>
        <v>0.17591018695267749</v>
      </c>
    </row>
    <row r="513" spans="2:9">
      <c r="B513" s="91">
        <f t="shared" si="73"/>
        <v>499</v>
      </c>
      <c r="C513" s="92">
        <f t="shared" si="74"/>
        <v>45059</v>
      </c>
      <c r="D513" s="119" t="str">
        <f t="shared" si="68"/>
        <v>구간6</v>
      </c>
      <c r="E513" s="91">
        <f t="shared" si="69"/>
        <v>91</v>
      </c>
      <c r="F513" s="120">
        <f>COUNTIF($D$15:D513,D513)</f>
        <v>43</v>
      </c>
      <c r="G513" s="121">
        <f t="shared" si="70"/>
        <v>0.17337312176858077</v>
      </c>
      <c r="H513" s="121">
        <f t="shared" si="71"/>
        <v>2.5974714980037776E-3</v>
      </c>
      <c r="I513" s="122">
        <f t="shared" si="72"/>
        <v>0.17597059326658454</v>
      </c>
    </row>
    <row r="514" spans="2:9">
      <c r="B514" s="91">
        <f t="shared" si="73"/>
        <v>500</v>
      </c>
      <c r="C514" s="92">
        <f t="shared" si="74"/>
        <v>45060</v>
      </c>
      <c r="D514" s="119" t="str">
        <f t="shared" si="68"/>
        <v>구간6</v>
      </c>
      <c r="E514" s="91">
        <f t="shared" si="69"/>
        <v>91</v>
      </c>
      <c r="F514" s="120">
        <f>COUNTIF($D$15:D514,D514)</f>
        <v>44</v>
      </c>
      <c r="G514" s="121">
        <f t="shared" si="70"/>
        <v>0.17337312176858077</v>
      </c>
      <c r="H514" s="121">
        <f t="shared" si="71"/>
        <v>2.6578778119108418E-3</v>
      </c>
      <c r="I514" s="122">
        <f t="shared" si="72"/>
        <v>0.17603099958049162</v>
      </c>
    </row>
    <row r="515" spans="2:9">
      <c r="B515" s="91">
        <f t="shared" si="73"/>
        <v>501</v>
      </c>
      <c r="C515" s="92">
        <f t="shared" si="74"/>
        <v>45061</v>
      </c>
      <c r="D515" s="119" t="str">
        <f t="shared" si="68"/>
        <v>구간6</v>
      </c>
      <c r="E515" s="91">
        <f t="shared" si="69"/>
        <v>91</v>
      </c>
      <c r="F515" s="120">
        <f>COUNTIF($D$15:D515,D515)</f>
        <v>45</v>
      </c>
      <c r="G515" s="121">
        <f t="shared" si="70"/>
        <v>0.17337312176858077</v>
      </c>
      <c r="H515" s="121">
        <f t="shared" si="71"/>
        <v>2.7182841258179065E-3</v>
      </c>
      <c r="I515" s="122">
        <f t="shared" si="72"/>
        <v>0.17609140589439867</v>
      </c>
    </row>
    <row r="516" spans="2:9">
      <c r="B516" s="91">
        <f t="shared" si="73"/>
        <v>502</v>
      </c>
      <c r="C516" s="92">
        <f t="shared" si="74"/>
        <v>45062</v>
      </c>
      <c r="D516" s="119" t="str">
        <f t="shared" si="68"/>
        <v>구간6</v>
      </c>
      <c r="E516" s="91">
        <f t="shared" si="69"/>
        <v>91</v>
      </c>
      <c r="F516" s="120">
        <f>COUNTIF($D$15:D516,D516)</f>
        <v>46</v>
      </c>
      <c r="G516" s="121">
        <f t="shared" si="70"/>
        <v>0.17337312176858077</v>
      </c>
      <c r="H516" s="121">
        <f t="shared" si="71"/>
        <v>2.7786904397249712E-3</v>
      </c>
      <c r="I516" s="122">
        <f t="shared" si="72"/>
        <v>0.17615181220830575</v>
      </c>
    </row>
    <row r="517" spans="2:9">
      <c r="B517" s="91">
        <f t="shared" si="73"/>
        <v>503</v>
      </c>
      <c r="C517" s="92">
        <f t="shared" si="74"/>
        <v>45063</v>
      </c>
      <c r="D517" s="119" t="str">
        <f t="shared" si="68"/>
        <v>구간6</v>
      </c>
      <c r="E517" s="91">
        <f t="shared" si="69"/>
        <v>91</v>
      </c>
      <c r="F517" s="120">
        <f>COUNTIF($D$15:D517,D517)</f>
        <v>47</v>
      </c>
      <c r="G517" s="121">
        <f t="shared" si="70"/>
        <v>0.17337312176858077</v>
      </c>
      <c r="H517" s="121">
        <f t="shared" si="71"/>
        <v>2.8390967536320358E-3</v>
      </c>
      <c r="I517" s="122">
        <f t="shared" si="72"/>
        <v>0.1762122185222128</v>
      </c>
    </row>
    <row r="518" spans="2:9">
      <c r="B518" s="91">
        <f t="shared" si="73"/>
        <v>504</v>
      </c>
      <c r="C518" s="92">
        <f t="shared" si="74"/>
        <v>45064</v>
      </c>
      <c r="D518" s="119" t="str">
        <f t="shared" si="68"/>
        <v>구간6</v>
      </c>
      <c r="E518" s="91">
        <f t="shared" si="69"/>
        <v>91</v>
      </c>
      <c r="F518" s="120">
        <f>COUNTIF($D$15:D518,D518)</f>
        <v>48</v>
      </c>
      <c r="G518" s="121">
        <f t="shared" si="70"/>
        <v>0.17337312176858077</v>
      </c>
      <c r="H518" s="121">
        <f t="shared" si="71"/>
        <v>2.8995030675391005E-3</v>
      </c>
      <c r="I518" s="122">
        <f t="shared" si="72"/>
        <v>0.17627262483611988</v>
      </c>
    </row>
    <row r="519" spans="2:9">
      <c r="B519" s="91">
        <f t="shared" si="73"/>
        <v>505</v>
      </c>
      <c r="C519" s="92">
        <f t="shared" si="74"/>
        <v>45065</v>
      </c>
      <c r="D519" s="119" t="str">
        <f t="shared" si="68"/>
        <v>구간6</v>
      </c>
      <c r="E519" s="91">
        <f t="shared" si="69"/>
        <v>91</v>
      </c>
      <c r="F519" s="120">
        <f>COUNTIF($D$15:D519,D519)</f>
        <v>49</v>
      </c>
      <c r="G519" s="121">
        <f t="shared" si="70"/>
        <v>0.17337312176858077</v>
      </c>
      <c r="H519" s="121">
        <f t="shared" si="71"/>
        <v>2.9599093814461652E-3</v>
      </c>
      <c r="I519" s="122">
        <f t="shared" si="72"/>
        <v>0.17633303115002694</v>
      </c>
    </row>
    <row r="520" spans="2:9">
      <c r="B520" s="91">
        <f t="shared" si="73"/>
        <v>506</v>
      </c>
      <c r="C520" s="92">
        <f t="shared" si="74"/>
        <v>45066</v>
      </c>
      <c r="D520" s="119" t="str">
        <f t="shared" si="68"/>
        <v>구간6</v>
      </c>
      <c r="E520" s="91">
        <f t="shared" si="69"/>
        <v>91</v>
      </c>
      <c r="F520" s="120">
        <f>COUNTIF($D$15:D520,D520)</f>
        <v>50</v>
      </c>
      <c r="G520" s="121">
        <f t="shared" si="70"/>
        <v>0.17337312176858077</v>
      </c>
      <c r="H520" s="121">
        <f t="shared" si="71"/>
        <v>3.0203156953532294E-3</v>
      </c>
      <c r="I520" s="122">
        <f t="shared" si="72"/>
        <v>0.17639343746393402</v>
      </c>
    </row>
    <row r="521" spans="2:9">
      <c r="B521" s="91">
        <f t="shared" si="73"/>
        <v>507</v>
      </c>
      <c r="C521" s="92">
        <f t="shared" si="74"/>
        <v>45067</v>
      </c>
      <c r="D521" s="119" t="str">
        <f t="shared" si="68"/>
        <v>구간6</v>
      </c>
      <c r="E521" s="91">
        <f t="shared" si="69"/>
        <v>91</v>
      </c>
      <c r="F521" s="120">
        <f>COUNTIF($D$15:D521,D521)</f>
        <v>51</v>
      </c>
      <c r="G521" s="121">
        <f t="shared" si="70"/>
        <v>0.17337312176858077</v>
      </c>
      <c r="H521" s="121">
        <f t="shared" si="71"/>
        <v>3.0807220092602941E-3</v>
      </c>
      <c r="I521" s="122">
        <f t="shared" si="72"/>
        <v>0.17645384377784107</v>
      </c>
    </row>
    <row r="522" spans="2:9">
      <c r="B522" s="91">
        <f t="shared" si="73"/>
        <v>508</v>
      </c>
      <c r="C522" s="92">
        <f t="shared" si="74"/>
        <v>45068</v>
      </c>
      <c r="D522" s="119" t="str">
        <f t="shared" si="68"/>
        <v>구간6</v>
      </c>
      <c r="E522" s="91">
        <f t="shared" si="69"/>
        <v>91</v>
      </c>
      <c r="F522" s="120">
        <f>COUNTIF($D$15:D522,D522)</f>
        <v>52</v>
      </c>
      <c r="G522" s="121">
        <f t="shared" si="70"/>
        <v>0.17337312176858077</v>
      </c>
      <c r="H522" s="121">
        <f t="shared" si="71"/>
        <v>3.1411283231673587E-3</v>
      </c>
      <c r="I522" s="122">
        <f t="shared" si="72"/>
        <v>0.17651425009174812</v>
      </c>
    </row>
    <row r="523" spans="2:9">
      <c r="B523" s="91">
        <f t="shared" si="73"/>
        <v>509</v>
      </c>
      <c r="C523" s="92">
        <f t="shared" si="74"/>
        <v>45069</v>
      </c>
      <c r="D523" s="119" t="str">
        <f t="shared" si="68"/>
        <v>구간6</v>
      </c>
      <c r="E523" s="91">
        <f t="shared" si="69"/>
        <v>91</v>
      </c>
      <c r="F523" s="120">
        <f>COUNTIF($D$15:D523,D523)</f>
        <v>53</v>
      </c>
      <c r="G523" s="121">
        <f t="shared" si="70"/>
        <v>0.17337312176858077</v>
      </c>
      <c r="H523" s="121">
        <f t="shared" si="71"/>
        <v>3.2015346370744234E-3</v>
      </c>
      <c r="I523" s="122">
        <f t="shared" si="72"/>
        <v>0.1765746564056552</v>
      </c>
    </row>
    <row r="524" spans="2:9">
      <c r="B524" s="91">
        <f t="shared" si="73"/>
        <v>510</v>
      </c>
      <c r="C524" s="92">
        <f t="shared" si="74"/>
        <v>45070</v>
      </c>
      <c r="D524" s="119" t="str">
        <f t="shared" si="68"/>
        <v>구간6</v>
      </c>
      <c r="E524" s="91">
        <f t="shared" si="69"/>
        <v>91</v>
      </c>
      <c r="F524" s="120">
        <f>COUNTIF($D$15:D524,D524)</f>
        <v>54</v>
      </c>
      <c r="G524" s="121">
        <f t="shared" si="70"/>
        <v>0.17337312176858077</v>
      </c>
      <c r="H524" s="121">
        <f t="shared" si="71"/>
        <v>3.2619409509814881E-3</v>
      </c>
      <c r="I524" s="122">
        <f t="shared" si="72"/>
        <v>0.17663506271956225</v>
      </c>
    </row>
    <row r="525" spans="2:9">
      <c r="B525" s="91">
        <f t="shared" si="73"/>
        <v>511</v>
      </c>
      <c r="C525" s="92">
        <f t="shared" si="74"/>
        <v>45071</v>
      </c>
      <c r="D525" s="119" t="str">
        <f t="shared" si="68"/>
        <v>구간6</v>
      </c>
      <c r="E525" s="91">
        <f t="shared" si="69"/>
        <v>91</v>
      </c>
      <c r="F525" s="120">
        <f>COUNTIF($D$15:D525,D525)</f>
        <v>55</v>
      </c>
      <c r="G525" s="121">
        <f t="shared" si="70"/>
        <v>0.17337312176858077</v>
      </c>
      <c r="H525" s="121">
        <f t="shared" si="71"/>
        <v>3.3223472648885527E-3</v>
      </c>
      <c r="I525" s="122">
        <f t="shared" si="72"/>
        <v>0.17669546903346933</v>
      </c>
    </row>
    <row r="526" spans="2:9">
      <c r="B526" s="91">
        <f t="shared" si="73"/>
        <v>512</v>
      </c>
      <c r="C526" s="92">
        <f t="shared" si="74"/>
        <v>45072</v>
      </c>
      <c r="D526" s="119" t="str">
        <f t="shared" si="68"/>
        <v>구간6</v>
      </c>
      <c r="E526" s="91">
        <f t="shared" si="69"/>
        <v>91</v>
      </c>
      <c r="F526" s="120">
        <f>COUNTIF($D$15:D526,D526)</f>
        <v>56</v>
      </c>
      <c r="G526" s="121">
        <f t="shared" si="70"/>
        <v>0.17337312176858077</v>
      </c>
      <c r="H526" s="121">
        <f t="shared" si="71"/>
        <v>3.382753578795617E-3</v>
      </c>
      <c r="I526" s="122">
        <f t="shared" si="72"/>
        <v>0.17675587534737638</v>
      </c>
    </row>
    <row r="527" spans="2:9">
      <c r="B527" s="91">
        <f t="shared" si="73"/>
        <v>513</v>
      </c>
      <c r="C527" s="92">
        <f t="shared" si="74"/>
        <v>45073</v>
      </c>
      <c r="D527" s="119" t="str">
        <f t="shared" ref="D527:D590" si="75">IF(IFERROR(HLOOKUP(C527,$E$5:$BL$6,2,FALSE),"")="",D528,HLOOKUP(C527,$E$5:$BL$7,2,FALSE))</f>
        <v>구간6</v>
      </c>
      <c r="E527" s="91">
        <f t="shared" ref="E527:E590" si="76">COUNTIF($D$15:$D$49928,D527)</f>
        <v>91</v>
      </c>
      <c r="F527" s="120">
        <f>COUNTIF($D$15:D527,D527)</f>
        <v>57</v>
      </c>
      <c r="G527" s="121">
        <f t="shared" ref="G527:G590" si="77">HLOOKUP($D527,$E$6:$BL$11,6,FALSE)</f>
        <v>0.17337312176858077</v>
      </c>
      <c r="H527" s="121">
        <f t="shared" ref="H527:H590" si="78">HLOOKUP($D527,$E$6:$BL$11,5,FALSE)*(F527)</f>
        <v>3.4431598927026816E-3</v>
      </c>
      <c r="I527" s="122">
        <f t="shared" ref="I527:I590" si="79">G527+H527</f>
        <v>0.17681628166128346</v>
      </c>
    </row>
    <row r="528" spans="2:9">
      <c r="B528" s="91">
        <f t="shared" ref="B528:B591" si="80">B527+1</f>
        <v>514</v>
      </c>
      <c r="C528" s="92">
        <f t="shared" ref="C528:C591" si="81">C527+1</f>
        <v>45074</v>
      </c>
      <c r="D528" s="119" t="str">
        <f t="shared" si="75"/>
        <v>구간6</v>
      </c>
      <c r="E528" s="91">
        <f t="shared" si="76"/>
        <v>91</v>
      </c>
      <c r="F528" s="120">
        <f>COUNTIF($D$15:D528,D528)</f>
        <v>58</v>
      </c>
      <c r="G528" s="121">
        <f t="shared" si="77"/>
        <v>0.17337312176858077</v>
      </c>
      <c r="H528" s="121">
        <f t="shared" si="78"/>
        <v>3.5035662066097463E-3</v>
      </c>
      <c r="I528" s="122">
        <f t="shared" si="79"/>
        <v>0.17687668797519052</v>
      </c>
    </row>
    <row r="529" spans="2:9">
      <c r="B529" s="91">
        <f t="shared" si="80"/>
        <v>515</v>
      </c>
      <c r="C529" s="92">
        <f t="shared" si="81"/>
        <v>45075</v>
      </c>
      <c r="D529" s="119" t="str">
        <f t="shared" si="75"/>
        <v>구간6</v>
      </c>
      <c r="E529" s="91">
        <f t="shared" si="76"/>
        <v>91</v>
      </c>
      <c r="F529" s="120">
        <f>COUNTIF($D$15:D529,D529)</f>
        <v>59</v>
      </c>
      <c r="G529" s="121">
        <f t="shared" si="77"/>
        <v>0.17337312176858077</v>
      </c>
      <c r="H529" s="121">
        <f t="shared" si="78"/>
        <v>3.563972520516811E-3</v>
      </c>
      <c r="I529" s="122">
        <f t="shared" si="79"/>
        <v>0.1769370942890976</v>
      </c>
    </row>
    <row r="530" spans="2:9">
      <c r="B530" s="91">
        <f t="shared" si="80"/>
        <v>516</v>
      </c>
      <c r="C530" s="92">
        <f t="shared" si="81"/>
        <v>45076</v>
      </c>
      <c r="D530" s="119" t="str">
        <f t="shared" si="75"/>
        <v>구간6</v>
      </c>
      <c r="E530" s="91">
        <f t="shared" si="76"/>
        <v>91</v>
      </c>
      <c r="F530" s="120">
        <f>COUNTIF($D$15:D530,D530)</f>
        <v>60</v>
      </c>
      <c r="G530" s="121">
        <f t="shared" si="77"/>
        <v>0.17337312176858077</v>
      </c>
      <c r="H530" s="121">
        <f t="shared" si="78"/>
        <v>3.6243788344238756E-3</v>
      </c>
      <c r="I530" s="122">
        <f t="shared" si="79"/>
        <v>0.17699750060300465</v>
      </c>
    </row>
    <row r="531" spans="2:9">
      <c r="B531" s="91">
        <f t="shared" si="80"/>
        <v>517</v>
      </c>
      <c r="C531" s="92">
        <f t="shared" si="81"/>
        <v>45077</v>
      </c>
      <c r="D531" s="119" t="str">
        <f t="shared" si="75"/>
        <v>구간6</v>
      </c>
      <c r="E531" s="91">
        <f t="shared" si="76"/>
        <v>91</v>
      </c>
      <c r="F531" s="120">
        <f>COUNTIF($D$15:D531,D531)</f>
        <v>61</v>
      </c>
      <c r="G531" s="121">
        <f t="shared" si="77"/>
        <v>0.17337312176858077</v>
      </c>
      <c r="H531" s="121">
        <f t="shared" si="78"/>
        <v>3.6847851483309403E-3</v>
      </c>
      <c r="I531" s="122">
        <f t="shared" si="79"/>
        <v>0.1770579069169117</v>
      </c>
    </row>
    <row r="532" spans="2:9">
      <c r="B532" s="91">
        <f t="shared" si="80"/>
        <v>518</v>
      </c>
      <c r="C532" s="92">
        <f t="shared" si="81"/>
        <v>45078</v>
      </c>
      <c r="D532" s="119" t="str">
        <f t="shared" si="75"/>
        <v>구간6</v>
      </c>
      <c r="E532" s="91">
        <f t="shared" si="76"/>
        <v>91</v>
      </c>
      <c r="F532" s="120">
        <f>COUNTIF($D$15:D532,D532)</f>
        <v>62</v>
      </c>
      <c r="G532" s="121">
        <f t="shared" si="77"/>
        <v>0.17337312176858077</v>
      </c>
      <c r="H532" s="121">
        <f t="shared" si="78"/>
        <v>3.7451914622380045E-3</v>
      </c>
      <c r="I532" s="122">
        <f t="shared" si="79"/>
        <v>0.17711831323081878</v>
      </c>
    </row>
    <row r="533" spans="2:9">
      <c r="B533" s="91">
        <f t="shared" si="80"/>
        <v>519</v>
      </c>
      <c r="C533" s="92">
        <f t="shared" si="81"/>
        <v>45079</v>
      </c>
      <c r="D533" s="119" t="str">
        <f t="shared" si="75"/>
        <v>구간6</v>
      </c>
      <c r="E533" s="91">
        <f t="shared" si="76"/>
        <v>91</v>
      </c>
      <c r="F533" s="120">
        <f>COUNTIF($D$15:D533,D533)</f>
        <v>63</v>
      </c>
      <c r="G533" s="121">
        <f t="shared" si="77"/>
        <v>0.17337312176858077</v>
      </c>
      <c r="H533" s="121">
        <f t="shared" si="78"/>
        <v>3.8055977761450692E-3</v>
      </c>
      <c r="I533" s="122">
        <f t="shared" si="79"/>
        <v>0.17717871954472583</v>
      </c>
    </row>
    <row r="534" spans="2:9">
      <c r="B534" s="91">
        <f t="shared" si="80"/>
        <v>520</v>
      </c>
      <c r="C534" s="92">
        <f t="shared" si="81"/>
        <v>45080</v>
      </c>
      <c r="D534" s="119" t="str">
        <f t="shared" si="75"/>
        <v>구간6</v>
      </c>
      <c r="E534" s="91">
        <f t="shared" si="76"/>
        <v>91</v>
      </c>
      <c r="F534" s="120">
        <f>COUNTIF($D$15:D534,D534)</f>
        <v>64</v>
      </c>
      <c r="G534" s="121">
        <f t="shared" si="77"/>
        <v>0.17337312176858077</v>
      </c>
      <c r="H534" s="121">
        <f t="shared" si="78"/>
        <v>3.8660040900521339E-3</v>
      </c>
      <c r="I534" s="122">
        <f t="shared" si="79"/>
        <v>0.17723912585863291</v>
      </c>
    </row>
    <row r="535" spans="2:9">
      <c r="B535" s="91">
        <f t="shared" si="80"/>
        <v>521</v>
      </c>
      <c r="C535" s="92">
        <f t="shared" si="81"/>
        <v>45081</v>
      </c>
      <c r="D535" s="119" t="str">
        <f t="shared" si="75"/>
        <v>구간6</v>
      </c>
      <c r="E535" s="91">
        <f t="shared" si="76"/>
        <v>91</v>
      </c>
      <c r="F535" s="120">
        <f>COUNTIF($D$15:D535,D535)</f>
        <v>65</v>
      </c>
      <c r="G535" s="121">
        <f t="shared" si="77"/>
        <v>0.17337312176858077</v>
      </c>
      <c r="H535" s="121">
        <f t="shared" si="78"/>
        <v>3.9264104039591985E-3</v>
      </c>
      <c r="I535" s="122">
        <f t="shared" si="79"/>
        <v>0.17729953217253996</v>
      </c>
    </row>
    <row r="536" spans="2:9">
      <c r="B536" s="91">
        <f t="shared" si="80"/>
        <v>522</v>
      </c>
      <c r="C536" s="92">
        <f t="shared" si="81"/>
        <v>45082</v>
      </c>
      <c r="D536" s="119" t="str">
        <f t="shared" si="75"/>
        <v>구간6</v>
      </c>
      <c r="E536" s="91">
        <f t="shared" si="76"/>
        <v>91</v>
      </c>
      <c r="F536" s="120">
        <f>COUNTIF($D$15:D536,D536)</f>
        <v>66</v>
      </c>
      <c r="G536" s="121">
        <f t="shared" si="77"/>
        <v>0.17337312176858077</v>
      </c>
      <c r="H536" s="121">
        <f t="shared" si="78"/>
        <v>3.9868167178662628E-3</v>
      </c>
      <c r="I536" s="122">
        <f t="shared" si="79"/>
        <v>0.17735993848644704</v>
      </c>
    </row>
    <row r="537" spans="2:9">
      <c r="B537" s="91">
        <f t="shared" si="80"/>
        <v>523</v>
      </c>
      <c r="C537" s="92">
        <f t="shared" si="81"/>
        <v>45083</v>
      </c>
      <c r="D537" s="119" t="str">
        <f t="shared" si="75"/>
        <v>구간6</v>
      </c>
      <c r="E537" s="91">
        <f t="shared" si="76"/>
        <v>91</v>
      </c>
      <c r="F537" s="120">
        <f>COUNTIF($D$15:D537,D537)</f>
        <v>67</v>
      </c>
      <c r="G537" s="121">
        <f t="shared" si="77"/>
        <v>0.17337312176858077</v>
      </c>
      <c r="H537" s="121">
        <f t="shared" si="78"/>
        <v>4.0472230317733279E-3</v>
      </c>
      <c r="I537" s="122">
        <f t="shared" si="79"/>
        <v>0.1774203448003541</v>
      </c>
    </row>
    <row r="538" spans="2:9">
      <c r="B538" s="91">
        <f t="shared" si="80"/>
        <v>524</v>
      </c>
      <c r="C538" s="92">
        <f t="shared" si="81"/>
        <v>45084</v>
      </c>
      <c r="D538" s="119" t="str">
        <f t="shared" si="75"/>
        <v>구간6</v>
      </c>
      <c r="E538" s="91">
        <f t="shared" si="76"/>
        <v>91</v>
      </c>
      <c r="F538" s="120">
        <f>COUNTIF($D$15:D538,D538)</f>
        <v>68</v>
      </c>
      <c r="G538" s="121">
        <f t="shared" si="77"/>
        <v>0.17337312176858077</v>
      </c>
      <c r="H538" s="121">
        <f t="shared" si="78"/>
        <v>4.1076293456803921E-3</v>
      </c>
      <c r="I538" s="122">
        <f t="shared" si="79"/>
        <v>0.17748075111426118</v>
      </c>
    </row>
    <row r="539" spans="2:9">
      <c r="B539" s="91">
        <f t="shared" si="80"/>
        <v>525</v>
      </c>
      <c r="C539" s="92">
        <f t="shared" si="81"/>
        <v>45085</v>
      </c>
      <c r="D539" s="119" t="str">
        <f t="shared" si="75"/>
        <v>구간6</v>
      </c>
      <c r="E539" s="91">
        <f t="shared" si="76"/>
        <v>91</v>
      </c>
      <c r="F539" s="120">
        <f>COUNTIF($D$15:D539,D539)</f>
        <v>69</v>
      </c>
      <c r="G539" s="121">
        <f t="shared" si="77"/>
        <v>0.17337312176858077</v>
      </c>
      <c r="H539" s="121">
        <f t="shared" si="78"/>
        <v>4.1680356595874572E-3</v>
      </c>
      <c r="I539" s="122">
        <f t="shared" si="79"/>
        <v>0.17754115742816823</v>
      </c>
    </row>
    <row r="540" spans="2:9">
      <c r="B540" s="91">
        <f t="shared" si="80"/>
        <v>526</v>
      </c>
      <c r="C540" s="92">
        <f t="shared" si="81"/>
        <v>45086</v>
      </c>
      <c r="D540" s="119" t="str">
        <f t="shared" si="75"/>
        <v>구간6</v>
      </c>
      <c r="E540" s="91">
        <f t="shared" si="76"/>
        <v>91</v>
      </c>
      <c r="F540" s="120">
        <f>COUNTIF($D$15:D540,D540)</f>
        <v>70</v>
      </c>
      <c r="G540" s="121">
        <f t="shared" si="77"/>
        <v>0.17337312176858077</v>
      </c>
      <c r="H540" s="121">
        <f t="shared" si="78"/>
        <v>4.2284419734945214E-3</v>
      </c>
      <c r="I540" s="122">
        <f t="shared" si="79"/>
        <v>0.17760156374207531</v>
      </c>
    </row>
    <row r="541" spans="2:9">
      <c r="B541" s="91">
        <f t="shared" si="80"/>
        <v>527</v>
      </c>
      <c r="C541" s="92">
        <f t="shared" si="81"/>
        <v>45087</v>
      </c>
      <c r="D541" s="119" t="str">
        <f t="shared" si="75"/>
        <v>구간6</v>
      </c>
      <c r="E541" s="91">
        <f t="shared" si="76"/>
        <v>91</v>
      </c>
      <c r="F541" s="120">
        <f>COUNTIF($D$15:D541,D541)</f>
        <v>71</v>
      </c>
      <c r="G541" s="121">
        <f t="shared" si="77"/>
        <v>0.17337312176858077</v>
      </c>
      <c r="H541" s="121">
        <f t="shared" si="78"/>
        <v>4.2888482874015857E-3</v>
      </c>
      <c r="I541" s="122">
        <f t="shared" si="79"/>
        <v>0.17766197005598236</v>
      </c>
    </row>
    <row r="542" spans="2:9">
      <c r="B542" s="91">
        <f t="shared" si="80"/>
        <v>528</v>
      </c>
      <c r="C542" s="92">
        <f t="shared" si="81"/>
        <v>45088</v>
      </c>
      <c r="D542" s="119" t="str">
        <f t="shared" si="75"/>
        <v>구간6</v>
      </c>
      <c r="E542" s="91">
        <f t="shared" si="76"/>
        <v>91</v>
      </c>
      <c r="F542" s="120">
        <f>COUNTIF($D$15:D542,D542)</f>
        <v>72</v>
      </c>
      <c r="G542" s="121">
        <f t="shared" si="77"/>
        <v>0.17337312176858077</v>
      </c>
      <c r="H542" s="121">
        <f t="shared" si="78"/>
        <v>4.3492546013086508E-3</v>
      </c>
      <c r="I542" s="122">
        <f t="shared" si="79"/>
        <v>0.17772237636988941</v>
      </c>
    </row>
    <row r="543" spans="2:9">
      <c r="B543" s="91">
        <f t="shared" si="80"/>
        <v>529</v>
      </c>
      <c r="C543" s="92">
        <f t="shared" si="81"/>
        <v>45089</v>
      </c>
      <c r="D543" s="119" t="str">
        <f t="shared" si="75"/>
        <v>구간6</v>
      </c>
      <c r="E543" s="91">
        <f t="shared" si="76"/>
        <v>91</v>
      </c>
      <c r="F543" s="120">
        <f>COUNTIF($D$15:D543,D543)</f>
        <v>73</v>
      </c>
      <c r="G543" s="121">
        <f t="shared" si="77"/>
        <v>0.17337312176858077</v>
      </c>
      <c r="H543" s="121">
        <f t="shared" si="78"/>
        <v>4.409660915215715E-3</v>
      </c>
      <c r="I543" s="122">
        <f t="shared" si="79"/>
        <v>0.17778278268379649</v>
      </c>
    </row>
    <row r="544" spans="2:9">
      <c r="B544" s="91">
        <f t="shared" si="80"/>
        <v>530</v>
      </c>
      <c r="C544" s="92">
        <f t="shared" si="81"/>
        <v>45090</v>
      </c>
      <c r="D544" s="119" t="str">
        <f t="shared" si="75"/>
        <v>구간6</v>
      </c>
      <c r="E544" s="91">
        <f t="shared" si="76"/>
        <v>91</v>
      </c>
      <c r="F544" s="120">
        <f>COUNTIF($D$15:D544,D544)</f>
        <v>74</v>
      </c>
      <c r="G544" s="121">
        <f t="shared" si="77"/>
        <v>0.17337312176858077</v>
      </c>
      <c r="H544" s="121">
        <f t="shared" si="78"/>
        <v>4.4700672291227801E-3</v>
      </c>
      <c r="I544" s="122">
        <f t="shared" si="79"/>
        <v>0.17784318899770354</v>
      </c>
    </row>
    <row r="545" spans="2:9">
      <c r="B545" s="91">
        <f t="shared" si="80"/>
        <v>531</v>
      </c>
      <c r="C545" s="92">
        <f t="shared" si="81"/>
        <v>45091</v>
      </c>
      <c r="D545" s="119" t="str">
        <f t="shared" si="75"/>
        <v>구간6</v>
      </c>
      <c r="E545" s="91">
        <f t="shared" si="76"/>
        <v>91</v>
      </c>
      <c r="F545" s="120">
        <f>COUNTIF($D$15:D545,D545)</f>
        <v>75</v>
      </c>
      <c r="G545" s="121">
        <f t="shared" si="77"/>
        <v>0.17337312176858077</v>
      </c>
      <c r="H545" s="121">
        <f t="shared" si="78"/>
        <v>4.5304735430298443E-3</v>
      </c>
      <c r="I545" s="122">
        <f t="shared" si="79"/>
        <v>0.17790359531161062</v>
      </c>
    </row>
    <row r="546" spans="2:9">
      <c r="B546" s="91">
        <f t="shared" si="80"/>
        <v>532</v>
      </c>
      <c r="C546" s="92">
        <f t="shared" si="81"/>
        <v>45092</v>
      </c>
      <c r="D546" s="119" t="str">
        <f t="shared" si="75"/>
        <v>구간6</v>
      </c>
      <c r="E546" s="91">
        <f t="shared" si="76"/>
        <v>91</v>
      </c>
      <c r="F546" s="120">
        <f>COUNTIF($D$15:D546,D546)</f>
        <v>76</v>
      </c>
      <c r="G546" s="121">
        <f t="shared" si="77"/>
        <v>0.17337312176858077</v>
      </c>
      <c r="H546" s="121">
        <f t="shared" si="78"/>
        <v>4.5908798569369086E-3</v>
      </c>
      <c r="I546" s="122">
        <f t="shared" si="79"/>
        <v>0.17796400162551768</v>
      </c>
    </row>
    <row r="547" spans="2:9">
      <c r="B547" s="91">
        <f t="shared" si="80"/>
        <v>533</v>
      </c>
      <c r="C547" s="92">
        <f t="shared" si="81"/>
        <v>45093</v>
      </c>
      <c r="D547" s="119" t="str">
        <f t="shared" si="75"/>
        <v>구간6</v>
      </c>
      <c r="E547" s="91">
        <f t="shared" si="76"/>
        <v>91</v>
      </c>
      <c r="F547" s="120">
        <f>COUNTIF($D$15:D547,D547)</f>
        <v>77</v>
      </c>
      <c r="G547" s="121">
        <f t="shared" si="77"/>
        <v>0.17337312176858077</v>
      </c>
      <c r="H547" s="121">
        <f t="shared" si="78"/>
        <v>4.6512861708439737E-3</v>
      </c>
      <c r="I547" s="122">
        <f t="shared" si="79"/>
        <v>0.17802440793942476</v>
      </c>
    </row>
    <row r="548" spans="2:9">
      <c r="B548" s="91">
        <f t="shared" si="80"/>
        <v>534</v>
      </c>
      <c r="C548" s="92">
        <f t="shared" si="81"/>
        <v>45094</v>
      </c>
      <c r="D548" s="119" t="str">
        <f t="shared" si="75"/>
        <v>구간6</v>
      </c>
      <c r="E548" s="91">
        <f t="shared" si="76"/>
        <v>91</v>
      </c>
      <c r="F548" s="120">
        <f>COUNTIF($D$15:D548,D548)</f>
        <v>78</v>
      </c>
      <c r="G548" s="121">
        <f t="shared" si="77"/>
        <v>0.17337312176858077</v>
      </c>
      <c r="H548" s="121">
        <f t="shared" si="78"/>
        <v>4.7116924847510379E-3</v>
      </c>
      <c r="I548" s="122">
        <f t="shared" si="79"/>
        <v>0.17808481425333181</v>
      </c>
    </row>
    <row r="549" spans="2:9">
      <c r="B549" s="91">
        <f t="shared" si="80"/>
        <v>535</v>
      </c>
      <c r="C549" s="92">
        <f t="shared" si="81"/>
        <v>45095</v>
      </c>
      <c r="D549" s="119" t="str">
        <f t="shared" si="75"/>
        <v>구간6</v>
      </c>
      <c r="E549" s="91">
        <f t="shared" si="76"/>
        <v>91</v>
      </c>
      <c r="F549" s="120">
        <f>COUNTIF($D$15:D549,D549)</f>
        <v>79</v>
      </c>
      <c r="G549" s="121">
        <f t="shared" si="77"/>
        <v>0.17337312176858077</v>
      </c>
      <c r="H549" s="121">
        <f t="shared" si="78"/>
        <v>4.772098798658103E-3</v>
      </c>
      <c r="I549" s="122">
        <f t="shared" si="79"/>
        <v>0.17814522056723889</v>
      </c>
    </row>
    <row r="550" spans="2:9">
      <c r="B550" s="91">
        <f t="shared" si="80"/>
        <v>536</v>
      </c>
      <c r="C550" s="92">
        <f t="shared" si="81"/>
        <v>45096</v>
      </c>
      <c r="D550" s="119" t="str">
        <f t="shared" si="75"/>
        <v>구간6</v>
      </c>
      <c r="E550" s="91">
        <f t="shared" si="76"/>
        <v>91</v>
      </c>
      <c r="F550" s="120">
        <f>COUNTIF($D$15:D550,D550)</f>
        <v>80</v>
      </c>
      <c r="G550" s="121">
        <f t="shared" si="77"/>
        <v>0.17337312176858077</v>
      </c>
      <c r="H550" s="121">
        <f t="shared" si="78"/>
        <v>4.8325051125651672E-3</v>
      </c>
      <c r="I550" s="122">
        <f t="shared" si="79"/>
        <v>0.17820562688114594</v>
      </c>
    </row>
    <row r="551" spans="2:9">
      <c r="B551" s="91">
        <f t="shared" si="80"/>
        <v>537</v>
      </c>
      <c r="C551" s="92">
        <f t="shared" si="81"/>
        <v>45097</v>
      </c>
      <c r="D551" s="119" t="str">
        <f t="shared" si="75"/>
        <v>구간6</v>
      </c>
      <c r="E551" s="91">
        <f t="shared" si="76"/>
        <v>91</v>
      </c>
      <c r="F551" s="120">
        <f>COUNTIF($D$15:D551,D551)</f>
        <v>81</v>
      </c>
      <c r="G551" s="121">
        <f t="shared" si="77"/>
        <v>0.17337312176858077</v>
      </c>
      <c r="H551" s="121">
        <f t="shared" si="78"/>
        <v>4.8929114264722323E-3</v>
      </c>
      <c r="I551" s="122">
        <f t="shared" si="79"/>
        <v>0.17826603319505302</v>
      </c>
    </row>
    <row r="552" spans="2:9">
      <c r="B552" s="91">
        <f t="shared" si="80"/>
        <v>538</v>
      </c>
      <c r="C552" s="92">
        <f t="shared" si="81"/>
        <v>45098</v>
      </c>
      <c r="D552" s="119" t="str">
        <f t="shared" si="75"/>
        <v>구간6</v>
      </c>
      <c r="E552" s="91">
        <f t="shared" si="76"/>
        <v>91</v>
      </c>
      <c r="F552" s="120">
        <f>COUNTIF($D$15:D552,D552)</f>
        <v>82</v>
      </c>
      <c r="G552" s="121">
        <f t="shared" si="77"/>
        <v>0.17337312176858077</v>
      </c>
      <c r="H552" s="121">
        <f t="shared" si="78"/>
        <v>4.9533177403792965E-3</v>
      </c>
      <c r="I552" s="122">
        <f t="shared" si="79"/>
        <v>0.17832643950896007</v>
      </c>
    </row>
    <row r="553" spans="2:9">
      <c r="B553" s="91">
        <f t="shared" si="80"/>
        <v>539</v>
      </c>
      <c r="C553" s="92">
        <f t="shared" si="81"/>
        <v>45099</v>
      </c>
      <c r="D553" s="119" t="str">
        <f t="shared" si="75"/>
        <v>구간6</v>
      </c>
      <c r="E553" s="91">
        <f t="shared" si="76"/>
        <v>91</v>
      </c>
      <c r="F553" s="120">
        <f>COUNTIF($D$15:D553,D553)</f>
        <v>83</v>
      </c>
      <c r="G553" s="121">
        <f t="shared" si="77"/>
        <v>0.17337312176858077</v>
      </c>
      <c r="H553" s="121">
        <f t="shared" si="78"/>
        <v>5.0137240542863608E-3</v>
      </c>
      <c r="I553" s="122">
        <f t="shared" si="79"/>
        <v>0.17838684582286712</v>
      </c>
    </row>
    <row r="554" spans="2:9">
      <c r="B554" s="91">
        <f t="shared" si="80"/>
        <v>540</v>
      </c>
      <c r="C554" s="92">
        <f t="shared" si="81"/>
        <v>45100</v>
      </c>
      <c r="D554" s="119" t="str">
        <f t="shared" si="75"/>
        <v>구간6</v>
      </c>
      <c r="E554" s="91">
        <f t="shared" si="76"/>
        <v>91</v>
      </c>
      <c r="F554" s="120">
        <f>COUNTIF($D$15:D554,D554)</f>
        <v>84</v>
      </c>
      <c r="G554" s="121">
        <f t="shared" si="77"/>
        <v>0.17337312176858077</v>
      </c>
      <c r="H554" s="121">
        <f t="shared" si="78"/>
        <v>5.0741303681934259E-3</v>
      </c>
      <c r="I554" s="122">
        <f t="shared" si="79"/>
        <v>0.1784472521367742</v>
      </c>
    </row>
    <row r="555" spans="2:9">
      <c r="B555" s="91">
        <f t="shared" si="80"/>
        <v>541</v>
      </c>
      <c r="C555" s="92">
        <f t="shared" si="81"/>
        <v>45101</v>
      </c>
      <c r="D555" s="119" t="str">
        <f t="shared" si="75"/>
        <v>구간6</v>
      </c>
      <c r="E555" s="91">
        <f t="shared" si="76"/>
        <v>91</v>
      </c>
      <c r="F555" s="120">
        <f>COUNTIF($D$15:D555,D555)</f>
        <v>85</v>
      </c>
      <c r="G555" s="121">
        <f t="shared" si="77"/>
        <v>0.17337312176858077</v>
      </c>
      <c r="H555" s="121">
        <f t="shared" si="78"/>
        <v>5.1345366821004901E-3</v>
      </c>
      <c r="I555" s="122">
        <f t="shared" si="79"/>
        <v>0.17850765845068126</v>
      </c>
    </row>
    <row r="556" spans="2:9">
      <c r="B556" s="91">
        <f t="shared" si="80"/>
        <v>542</v>
      </c>
      <c r="C556" s="92">
        <f t="shared" si="81"/>
        <v>45102</v>
      </c>
      <c r="D556" s="119" t="str">
        <f t="shared" si="75"/>
        <v>구간6</v>
      </c>
      <c r="E556" s="91">
        <f t="shared" si="76"/>
        <v>91</v>
      </c>
      <c r="F556" s="120">
        <f>COUNTIF($D$15:D556,D556)</f>
        <v>86</v>
      </c>
      <c r="G556" s="121">
        <f t="shared" si="77"/>
        <v>0.17337312176858077</v>
      </c>
      <c r="H556" s="121">
        <f t="shared" si="78"/>
        <v>5.1949429960075552E-3</v>
      </c>
      <c r="I556" s="122">
        <f t="shared" si="79"/>
        <v>0.17856806476458834</v>
      </c>
    </row>
    <row r="557" spans="2:9">
      <c r="B557" s="91">
        <f t="shared" si="80"/>
        <v>543</v>
      </c>
      <c r="C557" s="92">
        <f t="shared" si="81"/>
        <v>45103</v>
      </c>
      <c r="D557" s="119" t="str">
        <f t="shared" si="75"/>
        <v>구간6</v>
      </c>
      <c r="E557" s="91">
        <f t="shared" si="76"/>
        <v>91</v>
      </c>
      <c r="F557" s="120">
        <f>COUNTIF($D$15:D557,D557)</f>
        <v>87</v>
      </c>
      <c r="G557" s="121">
        <f t="shared" si="77"/>
        <v>0.17337312176858077</v>
      </c>
      <c r="H557" s="121">
        <f t="shared" si="78"/>
        <v>5.2553493099146194E-3</v>
      </c>
      <c r="I557" s="122">
        <f t="shared" si="79"/>
        <v>0.17862847107849539</v>
      </c>
    </row>
    <row r="558" spans="2:9">
      <c r="B558" s="91">
        <f t="shared" si="80"/>
        <v>544</v>
      </c>
      <c r="C558" s="92">
        <f t="shared" si="81"/>
        <v>45104</v>
      </c>
      <c r="D558" s="119" t="str">
        <f t="shared" si="75"/>
        <v>구간6</v>
      </c>
      <c r="E558" s="91">
        <f t="shared" si="76"/>
        <v>91</v>
      </c>
      <c r="F558" s="120">
        <f>COUNTIF($D$15:D558,D558)</f>
        <v>88</v>
      </c>
      <c r="G558" s="121">
        <f t="shared" si="77"/>
        <v>0.17337312176858077</v>
      </c>
      <c r="H558" s="121">
        <f t="shared" si="78"/>
        <v>5.3157556238216837E-3</v>
      </c>
      <c r="I558" s="122">
        <f t="shared" si="79"/>
        <v>0.17868887739240247</v>
      </c>
    </row>
    <row r="559" spans="2:9">
      <c r="B559" s="91">
        <f t="shared" si="80"/>
        <v>545</v>
      </c>
      <c r="C559" s="92">
        <f t="shared" si="81"/>
        <v>45105</v>
      </c>
      <c r="D559" s="119" t="str">
        <f t="shared" si="75"/>
        <v>구간6</v>
      </c>
      <c r="E559" s="91">
        <f t="shared" si="76"/>
        <v>91</v>
      </c>
      <c r="F559" s="120">
        <f>COUNTIF($D$15:D559,D559)</f>
        <v>89</v>
      </c>
      <c r="G559" s="121">
        <f t="shared" si="77"/>
        <v>0.17337312176858077</v>
      </c>
      <c r="H559" s="121">
        <f t="shared" si="78"/>
        <v>5.3761619377287488E-3</v>
      </c>
      <c r="I559" s="122">
        <f t="shared" si="79"/>
        <v>0.17874928370630952</v>
      </c>
    </row>
    <row r="560" spans="2:9">
      <c r="B560" s="91">
        <f t="shared" si="80"/>
        <v>546</v>
      </c>
      <c r="C560" s="92">
        <f t="shared" si="81"/>
        <v>45106</v>
      </c>
      <c r="D560" s="119" t="str">
        <f t="shared" si="75"/>
        <v>구간6</v>
      </c>
      <c r="E560" s="91">
        <f t="shared" si="76"/>
        <v>91</v>
      </c>
      <c r="F560" s="120">
        <f>COUNTIF($D$15:D560,D560)</f>
        <v>90</v>
      </c>
      <c r="G560" s="121">
        <f t="shared" si="77"/>
        <v>0.17337312176858077</v>
      </c>
      <c r="H560" s="121">
        <f t="shared" si="78"/>
        <v>5.436568251635813E-3</v>
      </c>
      <c r="I560" s="122">
        <f t="shared" si="79"/>
        <v>0.1788096900202166</v>
      </c>
    </row>
    <row r="561" spans="2:9">
      <c r="B561" s="91">
        <f t="shared" si="80"/>
        <v>547</v>
      </c>
      <c r="C561" s="92">
        <f t="shared" si="81"/>
        <v>45107</v>
      </c>
      <c r="D561" s="119" t="str">
        <f t="shared" si="75"/>
        <v>구간6</v>
      </c>
      <c r="E561" s="91">
        <f t="shared" si="76"/>
        <v>91</v>
      </c>
      <c r="F561" s="120">
        <f>COUNTIF($D$15:D561,D561)</f>
        <v>91</v>
      </c>
      <c r="G561" s="121">
        <f t="shared" si="77"/>
        <v>0.17337312176858077</v>
      </c>
      <c r="H561" s="121">
        <f t="shared" si="78"/>
        <v>5.4969745655428781E-3</v>
      </c>
      <c r="I561" s="122">
        <f t="shared" si="79"/>
        <v>0.17887009633412365</v>
      </c>
    </row>
    <row r="562" spans="2:9">
      <c r="B562" s="91">
        <f t="shared" si="80"/>
        <v>548</v>
      </c>
      <c r="C562" s="92">
        <f t="shared" si="81"/>
        <v>45108</v>
      </c>
      <c r="D562" s="119" t="str">
        <f t="shared" si="75"/>
        <v>구간7</v>
      </c>
      <c r="E562" s="91">
        <f t="shared" si="76"/>
        <v>92</v>
      </c>
      <c r="F562" s="120">
        <f>COUNTIF($D$15:D562,D562)</f>
        <v>1</v>
      </c>
      <c r="G562" s="121">
        <f t="shared" si="77"/>
        <v>0.17887009633412365</v>
      </c>
      <c r="H562" s="121">
        <f t="shared" si="78"/>
        <v>6.501655601910744E-5</v>
      </c>
      <c r="I562" s="122">
        <f t="shared" si="79"/>
        <v>0.17893511289014277</v>
      </c>
    </row>
    <row r="563" spans="2:9">
      <c r="B563" s="91">
        <f t="shared" si="80"/>
        <v>549</v>
      </c>
      <c r="C563" s="92">
        <f t="shared" si="81"/>
        <v>45109</v>
      </c>
      <c r="D563" s="119" t="str">
        <f t="shared" si="75"/>
        <v>구간7</v>
      </c>
      <c r="E563" s="91">
        <f t="shared" si="76"/>
        <v>92</v>
      </c>
      <c r="F563" s="120">
        <f>COUNTIF($D$15:D563,D563)</f>
        <v>2</v>
      </c>
      <c r="G563" s="121">
        <f t="shared" si="77"/>
        <v>0.17887009633412365</v>
      </c>
      <c r="H563" s="121">
        <f t="shared" si="78"/>
        <v>1.3003311203821488E-4</v>
      </c>
      <c r="I563" s="122">
        <f t="shared" si="79"/>
        <v>0.17900012944616187</v>
      </c>
    </row>
    <row r="564" spans="2:9">
      <c r="B564" s="91">
        <f t="shared" si="80"/>
        <v>550</v>
      </c>
      <c r="C564" s="92">
        <f t="shared" si="81"/>
        <v>45110</v>
      </c>
      <c r="D564" s="119" t="str">
        <f t="shared" si="75"/>
        <v>구간7</v>
      </c>
      <c r="E564" s="91">
        <f t="shared" si="76"/>
        <v>92</v>
      </c>
      <c r="F564" s="120">
        <f>COUNTIF($D$15:D564,D564)</f>
        <v>3</v>
      </c>
      <c r="G564" s="121">
        <f t="shared" si="77"/>
        <v>0.17887009633412365</v>
      </c>
      <c r="H564" s="121">
        <f t="shared" si="78"/>
        <v>1.9504966805732233E-4</v>
      </c>
      <c r="I564" s="122">
        <f t="shared" si="79"/>
        <v>0.17906514600218099</v>
      </c>
    </row>
    <row r="565" spans="2:9">
      <c r="B565" s="91">
        <f t="shared" si="80"/>
        <v>551</v>
      </c>
      <c r="C565" s="92">
        <f t="shared" si="81"/>
        <v>45111</v>
      </c>
      <c r="D565" s="119" t="str">
        <f t="shared" si="75"/>
        <v>구간7</v>
      </c>
      <c r="E565" s="91">
        <f t="shared" si="76"/>
        <v>92</v>
      </c>
      <c r="F565" s="120">
        <f>COUNTIF($D$15:D565,D565)</f>
        <v>4</v>
      </c>
      <c r="G565" s="121">
        <f t="shared" si="77"/>
        <v>0.17887009633412365</v>
      </c>
      <c r="H565" s="121">
        <f t="shared" si="78"/>
        <v>2.6006622407642976E-4</v>
      </c>
      <c r="I565" s="122">
        <f t="shared" si="79"/>
        <v>0.17913016255820008</v>
      </c>
    </row>
    <row r="566" spans="2:9">
      <c r="B566" s="91">
        <f t="shared" si="80"/>
        <v>552</v>
      </c>
      <c r="C566" s="92">
        <f t="shared" si="81"/>
        <v>45112</v>
      </c>
      <c r="D566" s="119" t="str">
        <f t="shared" si="75"/>
        <v>구간7</v>
      </c>
      <c r="E566" s="91">
        <f t="shared" si="76"/>
        <v>92</v>
      </c>
      <c r="F566" s="120">
        <f>COUNTIF($D$15:D566,D566)</f>
        <v>5</v>
      </c>
      <c r="G566" s="121">
        <f t="shared" si="77"/>
        <v>0.17887009633412365</v>
      </c>
      <c r="H566" s="121">
        <f t="shared" si="78"/>
        <v>3.2508278009553719E-4</v>
      </c>
      <c r="I566" s="122">
        <f t="shared" si="79"/>
        <v>0.1791951791142192</v>
      </c>
    </row>
    <row r="567" spans="2:9">
      <c r="B567" s="91">
        <f t="shared" si="80"/>
        <v>553</v>
      </c>
      <c r="C567" s="92">
        <f t="shared" si="81"/>
        <v>45113</v>
      </c>
      <c r="D567" s="119" t="str">
        <f t="shared" si="75"/>
        <v>구간7</v>
      </c>
      <c r="E567" s="91">
        <f t="shared" si="76"/>
        <v>92</v>
      </c>
      <c r="F567" s="120">
        <f>COUNTIF($D$15:D567,D567)</f>
        <v>6</v>
      </c>
      <c r="G567" s="121">
        <f t="shared" si="77"/>
        <v>0.17887009633412365</v>
      </c>
      <c r="H567" s="121">
        <f t="shared" si="78"/>
        <v>3.9009933611464467E-4</v>
      </c>
      <c r="I567" s="122">
        <f t="shared" si="79"/>
        <v>0.17926019567023829</v>
      </c>
    </row>
    <row r="568" spans="2:9">
      <c r="B568" s="91">
        <f t="shared" si="80"/>
        <v>554</v>
      </c>
      <c r="C568" s="92">
        <f t="shared" si="81"/>
        <v>45114</v>
      </c>
      <c r="D568" s="119" t="str">
        <f t="shared" si="75"/>
        <v>구간7</v>
      </c>
      <c r="E568" s="91">
        <f t="shared" si="76"/>
        <v>92</v>
      </c>
      <c r="F568" s="120">
        <f>COUNTIF($D$15:D568,D568)</f>
        <v>7</v>
      </c>
      <c r="G568" s="121">
        <f t="shared" si="77"/>
        <v>0.17887009633412365</v>
      </c>
      <c r="H568" s="121">
        <f t="shared" si="78"/>
        <v>4.551158921337521E-4</v>
      </c>
      <c r="I568" s="122">
        <f t="shared" si="79"/>
        <v>0.17932521222625741</v>
      </c>
    </row>
    <row r="569" spans="2:9">
      <c r="B569" s="91">
        <f t="shared" si="80"/>
        <v>555</v>
      </c>
      <c r="C569" s="92">
        <f t="shared" si="81"/>
        <v>45115</v>
      </c>
      <c r="D569" s="119" t="str">
        <f t="shared" si="75"/>
        <v>구간7</v>
      </c>
      <c r="E569" s="91">
        <f t="shared" si="76"/>
        <v>92</v>
      </c>
      <c r="F569" s="120">
        <f>COUNTIF($D$15:D569,D569)</f>
        <v>8</v>
      </c>
      <c r="G569" s="121">
        <f t="shared" si="77"/>
        <v>0.17887009633412365</v>
      </c>
      <c r="H569" s="121">
        <f t="shared" si="78"/>
        <v>5.2013244815285952E-4</v>
      </c>
      <c r="I569" s="122">
        <f t="shared" si="79"/>
        <v>0.17939022878227651</v>
      </c>
    </row>
    <row r="570" spans="2:9">
      <c r="B570" s="91">
        <f t="shared" si="80"/>
        <v>556</v>
      </c>
      <c r="C570" s="92">
        <f t="shared" si="81"/>
        <v>45116</v>
      </c>
      <c r="D570" s="119" t="str">
        <f t="shared" si="75"/>
        <v>구간7</v>
      </c>
      <c r="E570" s="91">
        <f t="shared" si="76"/>
        <v>92</v>
      </c>
      <c r="F570" s="120">
        <f>COUNTIF($D$15:D570,D570)</f>
        <v>9</v>
      </c>
      <c r="G570" s="121">
        <f t="shared" si="77"/>
        <v>0.17887009633412365</v>
      </c>
      <c r="H570" s="121">
        <f t="shared" si="78"/>
        <v>5.85149004171967E-4</v>
      </c>
      <c r="I570" s="122">
        <f t="shared" si="79"/>
        <v>0.17945524533829563</v>
      </c>
    </row>
    <row r="571" spans="2:9">
      <c r="B571" s="91">
        <f t="shared" si="80"/>
        <v>557</v>
      </c>
      <c r="C571" s="92">
        <f t="shared" si="81"/>
        <v>45117</v>
      </c>
      <c r="D571" s="119" t="str">
        <f t="shared" si="75"/>
        <v>구간7</v>
      </c>
      <c r="E571" s="91">
        <f t="shared" si="76"/>
        <v>92</v>
      </c>
      <c r="F571" s="120">
        <f>COUNTIF($D$15:D571,D571)</f>
        <v>10</v>
      </c>
      <c r="G571" s="121">
        <f t="shared" si="77"/>
        <v>0.17887009633412365</v>
      </c>
      <c r="H571" s="121">
        <f t="shared" si="78"/>
        <v>6.5016556019107438E-4</v>
      </c>
      <c r="I571" s="122">
        <f t="shared" si="79"/>
        <v>0.17952026189431472</v>
      </c>
    </row>
    <row r="572" spans="2:9">
      <c r="B572" s="91">
        <f t="shared" si="80"/>
        <v>558</v>
      </c>
      <c r="C572" s="92">
        <f t="shared" si="81"/>
        <v>45118</v>
      </c>
      <c r="D572" s="119" t="str">
        <f t="shared" si="75"/>
        <v>구간7</v>
      </c>
      <c r="E572" s="91">
        <f t="shared" si="76"/>
        <v>92</v>
      </c>
      <c r="F572" s="120">
        <f>COUNTIF($D$15:D572,D572)</f>
        <v>11</v>
      </c>
      <c r="G572" s="121">
        <f t="shared" si="77"/>
        <v>0.17887009633412365</v>
      </c>
      <c r="H572" s="121">
        <f t="shared" si="78"/>
        <v>7.1518211621018186E-4</v>
      </c>
      <c r="I572" s="122">
        <f t="shared" si="79"/>
        <v>0.17958527845033384</v>
      </c>
    </row>
    <row r="573" spans="2:9">
      <c r="B573" s="91">
        <f t="shared" si="80"/>
        <v>559</v>
      </c>
      <c r="C573" s="92">
        <f t="shared" si="81"/>
        <v>45119</v>
      </c>
      <c r="D573" s="119" t="str">
        <f t="shared" si="75"/>
        <v>구간7</v>
      </c>
      <c r="E573" s="91">
        <f t="shared" si="76"/>
        <v>92</v>
      </c>
      <c r="F573" s="120">
        <f>COUNTIF($D$15:D573,D573)</f>
        <v>12</v>
      </c>
      <c r="G573" s="121">
        <f t="shared" si="77"/>
        <v>0.17887009633412365</v>
      </c>
      <c r="H573" s="121">
        <f t="shared" si="78"/>
        <v>7.8019867222928934E-4</v>
      </c>
      <c r="I573" s="122">
        <f t="shared" si="79"/>
        <v>0.17965029500635293</v>
      </c>
    </row>
    <row r="574" spans="2:9">
      <c r="B574" s="91">
        <f t="shared" si="80"/>
        <v>560</v>
      </c>
      <c r="C574" s="92">
        <f t="shared" si="81"/>
        <v>45120</v>
      </c>
      <c r="D574" s="119" t="str">
        <f t="shared" si="75"/>
        <v>구간7</v>
      </c>
      <c r="E574" s="91">
        <f t="shared" si="76"/>
        <v>92</v>
      </c>
      <c r="F574" s="120">
        <f>COUNTIF($D$15:D574,D574)</f>
        <v>13</v>
      </c>
      <c r="G574" s="121">
        <f t="shared" si="77"/>
        <v>0.17887009633412365</v>
      </c>
      <c r="H574" s="121">
        <f t="shared" si="78"/>
        <v>8.4521522824839671E-4</v>
      </c>
      <c r="I574" s="122">
        <f t="shared" si="79"/>
        <v>0.17971531156237205</v>
      </c>
    </row>
    <row r="575" spans="2:9">
      <c r="B575" s="91">
        <f t="shared" si="80"/>
        <v>561</v>
      </c>
      <c r="C575" s="92">
        <f t="shared" si="81"/>
        <v>45121</v>
      </c>
      <c r="D575" s="119" t="str">
        <f t="shared" si="75"/>
        <v>구간7</v>
      </c>
      <c r="E575" s="91">
        <f t="shared" si="76"/>
        <v>92</v>
      </c>
      <c r="F575" s="120">
        <f>COUNTIF($D$15:D575,D575)</f>
        <v>14</v>
      </c>
      <c r="G575" s="121">
        <f t="shared" si="77"/>
        <v>0.17887009633412365</v>
      </c>
      <c r="H575" s="121">
        <f t="shared" si="78"/>
        <v>9.1023178426750419E-4</v>
      </c>
      <c r="I575" s="122">
        <f t="shared" si="79"/>
        <v>0.17978032811839115</v>
      </c>
    </row>
    <row r="576" spans="2:9">
      <c r="B576" s="91">
        <f t="shared" si="80"/>
        <v>562</v>
      </c>
      <c r="C576" s="92">
        <f t="shared" si="81"/>
        <v>45122</v>
      </c>
      <c r="D576" s="119" t="str">
        <f t="shared" si="75"/>
        <v>구간7</v>
      </c>
      <c r="E576" s="91">
        <f t="shared" si="76"/>
        <v>92</v>
      </c>
      <c r="F576" s="120">
        <f>COUNTIF($D$15:D576,D576)</f>
        <v>15</v>
      </c>
      <c r="G576" s="121">
        <f t="shared" si="77"/>
        <v>0.17887009633412365</v>
      </c>
      <c r="H576" s="121">
        <f t="shared" si="78"/>
        <v>9.7524834028661156E-4</v>
      </c>
      <c r="I576" s="122">
        <f t="shared" si="79"/>
        <v>0.17984534467441027</v>
      </c>
    </row>
    <row r="577" spans="2:9">
      <c r="B577" s="91">
        <f t="shared" si="80"/>
        <v>563</v>
      </c>
      <c r="C577" s="92">
        <f t="shared" si="81"/>
        <v>45123</v>
      </c>
      <c r="D577" s="119" t="str">
        <f t="shared" si="75"/>
        <v>구간7</v>
      </c>
      <c r="E577" s="91">
        <f t="shared" si="76"/>
        <v>92</v>
      </c>
      <c r="F577" s="120">
        <f>COUNTIF($D$15:D577,D577)</f>
        <v>16</v>
      </c>
      <c r="G577" s="121">
        <f t="shared" si="77"/>
        <v>0.17887009633412365</v>
      </c>
      <c r="H577" s="121">
        <f t="shared" si="78"/>
        <v>1.040264896305719E-3</v>
      </c>
      <c r="I577" s="122">
        <f t="shared" si="79"/>
        <v>0.17991036123042936</v>
      </c>
    </row>
    <row r="578" spans="2:9">
      <c r="B578" s="91">
        <f t="shared" si="80"/>
        <v>564</v>
      </c>
      <c r="C578" s="92">
        <f t="shared" si="81"/>
        <v>45124</v>
      </c>
      <c r="D578" s="119" t="str">
        <f t="shared" si="75"/>
        <v>구간7</v>
      </c>
      <c r="E578" s="91">
        <f t="shared" si="76"/>
        <v>92</v>
      </c>
      <c r="F578" s="120">
        <f>COUNTIF($D$15:D578,D578)</f>
        <v>17</v>
      </c>
      <c r="G578" s="121">
        <f t="shared" si="77"/>
        <v>0.17887009633412365</v>
      </c>
      <c r="H578" s="121">
        <f t="shared" si="78"/>
        <v>1.1052814523248265E-3</v>
      </c>
      <c r="I578" s="122">
        <f t="shared" si="79"/>
        <v>0.17997537778644848</v>
      </c>
    </row>
    <row r="579" spans="2:9">
      <c r="B579" s="91">
        <f t="shared" si="80"/>
        <v>565</v>
      </c>
      <c r="C579" s="92">
        <f t="shared" si="81"/>
        <v>45125</v>
      </c>
      <c r="D579" s="119" t="str">
        <f t="shared" si="75"/>
        <v>구간7</v>
      </c>
      <c r="E579" s="91">
        <f t="shared" si="76"/>
        <v>92</v>
      </c>
      <c r="F579" s="120">
        <f>COUNTIF($D$15:D579,D579)</f>
        <v>18</v>
      </c>
      <c r="G579" s="121">
        <f t="shared" si="77"/>
        <v>0.17887009633412365</v>
      </c>
      <c r="H579" s="121">
        <f t="shared" si="78"/>
        <v>1.170298008343934E-3</v>
      </c>
      <c r="I579" s="122">
        <f t="shared" si="79"/>
        <v>0.18004039434246757</v>
      </c>
    </row>
    <row r="580" spans="2:9">
      <c r="B580" s="91">
        <f t="shared" si="80"/>
        <v>566</v>
      </c>
      <c r="C580" s="92">
        <f t="shared" si="81"/>
        <v>45126</v>
      </c>
      <c r="D580" s="119" t="str">
        <f t="shared" si="75"/>
        <v>구간7</v>
      </c>
      <c r="E580" s="91">
        <f t="shared" si="76"/>
        <v>92</v>
      </c>
      <c r="F580" s="120">
        <f>COUNTIF($D$15:D580,D580)</f>
        <v>19</v>
      </c>
      <c r="G580" s="121">
        <f t="shared" si="77"/>
        <v>0.17887009633412365</v>
      </c>
      <c r="H580" s="121">
        <f t="shared" si="78"/>
        <v>1.2353145643630413E-3</v>
      </c>
      <c r="I580" s="122">
        <f t="shared" si="79"/>
        <v>0.1801054108984867</v>
      </c>
    </row>
    <row r="581" spans="2:9">
      <c r="B581" s="91">
        <f t="shared" si="80"/>
        <v>567</v>
      </c>
      <c r="C581" s="92">
        <f t="shared" si="81"/>
        <v>45127</v>
      </c>
      <c r="D581" s="119" t="str">
        <f t="shared" si="75"/>
        <v>구간7</v>
      </c>
      <c r="E581" s="91">
        <f t="shared" si="76"/>
        <v>92</v>
      </c>
      <c r="F581" s="120">
        <f>COUNTIF($D$15:D581,D581)</f>
        <v>20</v>
      </c>
      <c r="G581" s="121">
        <f t="shared" si="77"/>
        <v>0.17887009633412365</v>
      </c>
      <c r="H581" s="121">
        <f t="shared" si="78"/>
        <v>1.3003311203821488E-3</v>
      </c>
      <c r="I581" s="122">
        <f t="shared" si="79"/>
        <v>0.18017042745450579</v>
      </c>
    </row>
    <row r="582" spans="2:9">
      <c r="B582" s="91">
        <f t="shared" si="80"/>
        <v>568</v>
      </c>
      <c r="C582" s="92">
        <f t="shared" si="81"/>
        <v>45128</v>
      </c>
      <c r="D582" s="119" t="str">
        <f t="shared" si="75"/>
        <v>구간7</v>
      </c>
      <c r="E582" s="91">
        <f t="shared" si="76"/>
        <v>92</v>
      </c>
      <c r="F582" s="120">
        <f>COUNTIF($D$15:D582,D582)</f>
        <v>21</v>
      </c>
      <c r="G582" s="121">
        <f t="shared" si="77"/>
        <v>0.17887009633412365</v>
      </c>
      <c r="H582" s="121">
        <f t="shared" si="78"/>
        <v>1.3653476764012562E-3</v>
      </c>
      <c r="I582" s="122">
        <f t="shared" si="79"/>
        <v>0.18023544401052491</v>
      </c>
    </row>
    <row r="583" spans="2:9">
      <c r="B583" s="91">
        <f t="shared" si="80"/>
        <v>569</v>
      </c>
      <c r="C583" s="92">
        <f t="shared" si="81"/>
        <v>45129</v>
      </c>
      <c r="D583" s="119" t="str">
        <f t="shared" si="75"/>
        <v>구간7</v>
      </c>
      <c r="E583" s="91">
        <f t="shared" si="76"/>
        <v>92</v>
      </c>
      <c r="F583" s="120">
        <f>COUNTIF($D$15:D583,D583)</f>
        <v>22</v>
      </c>
      <c r="G583" s="121">
        <f t="shared" si="77"/>
        <v>0.17887009633412365</v>
      </c>
      <c r="H583" s="121">
        <f t="shared" si="78"/>
        <v>1.4303642324203637E-3</v>
      </c>
      <c r="I583" s="122">
        <f t="shared" si="79"/>
        <v>0.180300460566544</v>
      </c>
    </row>
    <row r="584" spans="2:9">
      <c r="B584" s="91">
        <f t="shared" si="80"/>
        <v>570</v>
      </c>
      <c r="C584" s="92">
        <f t="shared" si="81"/>
        <v>45130</v>
      </c>
      <c r="D584" s="119" t="str">
        <f t="shared" si="75"/>
        <v>구간7</v>
      </c>
      <c r="E584" s="91">
        <f t="shared" si="76"/>
        <v>92</v>
      </c>
      <c r="F584" s="120">
        <f>COUNTIF($D$15:D584,D584)</f>
        <v>23</v>
      </c>
      <c r="G584" s="121">
        <f t="shared" si="77"/>
        <v>0.17887009633412365</v>
      </c>
      <c r="H584" s="121">
        <f t="shared" si="78"/>
        <v>1.4953807884394712E-3</v>
      </c>
      <c r="I584" s="122">
        <f t="shared" si="79"/>
        <v>0.18036547712256312</v>
      </c>
    </row>
    <row r="585" spans="2:9">
      <c r="B585" s="91">
        <f t="shared" si="80"/>
        <v>571</v>
      </c>
      <c r="C585" s="92">
        <f t="shared" si="81"/>
        <v>45131</v>
      </c>
      <c r="D585" s="119" t="str">
        <f t="shared" si="75"/>
        <v>구간7</v>
      </c>
      <c r="E585" s="91">
        <f t="shared" si="76"/>
        <v>92</v>
      </c>
      <c r="F585" s="120">
        <f>COUNTIF($D$15:D585,D585)</f>
        <v>24</v>
      </c>
      <c r="G585" s="121">
        <f t="shared" si="77"/>
        <v>0.17887009633412365</v>
      </c>
      <c r="H585" s="121">
        <f t="shared" si="78"/>
        <v>1.5603973444585787E-3</v>
      </c>
      <c r="I585" s="122">
        <f t="shared" si="79"/>
        <v>0.18043049367858224</v>
      </c>
    </row>
    <row r="586" spans="2:9">
      <c r="B586" s="91">
        <f t="shared" si="80"/>
        <v>572</v>
      </c>
      <c r="C586" s="92">
        <f t="shared" si="81"/>
        <v>45132</v>
      </c>
      <c r="D586" s="119" t="str">
        <f t="shared" si="75"/>
        <v>구간7</v>
      </c>
      <c r="E586" s="91">
        <f t="shared" si="76"/>
        <v>92</v>
      </c>
      <c r="F586" s="120">
        <f>COUNTIF($D$15:D586,D586)</f>
        <v>25</v>
      </c>
      <c r="G586" s="121">
        <f t="shared" si="77"/>
        <v>0.17887009633412365</v>
      </c>
      <c r="H586" s="121">
        <f t="shared" si="78"/>
        <v>1.6254139004776859E-3</v>
      </c>
      <c r="I586" s="122">
        <f t="shared" si="79"/>
        <v>0.18049551023460134</v>
      </c>
    </row>
    <row r="587" spans="2:9">
      <c r="B587" s="91">
        <f t="shared" si="80"/>
        <v>573</v>
      </c>
      <c r="C587" s="92">
        <f t="shared" si="81"/>
        <v>45133</v>
      </c>
      <c r="D587" s="119" t="str">
        <f t="shared" si="75"/>
        <v>구간7</v>
      </c>
      <c r="E587" s="91">
        <f t="shared" si="76"/>
        <v>92</v>
      </c>
      <c r="F587" s="120">
        <f>COUNTIF($D$15:D587,D587)</f>
        <v>26</v>
      </c>
      <c r="G587" s="121">
        <f t="shared" si="77"/>
        <v>0.17887009633412365</v>
      </c>
      <c r="H587" s="121">
        <f t="shared" si="78"/>
        <v>1.6904304564967934E-3</v>
      </c>
      <c r="I587" s="122">
        <f t="shared" si="79"/>
        <v>0.18056052679062046</v>
      </c>
    </row>
    <row r="588" spans="2:9">
      <c r="B588" s="91">
        <f t="shared" si="80"/>
        <v>574</v>
      </c>
      <c r="C588" s="92">
        <f t="shared" si="81"/>
        <v>45134</v>
      </c>
      <c r="D588" s="119" t="str">
        <f t="shared" si="75"/>
        <v>구간7</v>
      </c>
      <c r="E588" s="91">
        <f t="shared" si="76"/>
        <v>92</v>
      </c>
      <c r="F588" s="120">
        <f>COUNTIF($D$15:D588,D588)</f>
        <v>27</v>
      </c>
      <c r="G588" s="121">
        <f t="shared" si="77"/>
        <v>0.17887009633412365</v>
      </c>
      <c r="H588" s="121">
        <f t="shared" si="78"/>
        <v>1.7554470125159009E-3</v>
      </c>
      <c r="I588" s="122">
        <f t="shared" si="79"/>
        <v>0.18062554334663955</v>
      </c>
    </row>
    <row r="589" spans="2:9">
      <c r="B589" s="91">
        <f t="shared" si="80"/>
        <v>575</v>
      </c>
      <c r="C589" s="92">
        <f t="shared" si="81"/>
        <v>45135</v>
      </c>
      <c r="D589" s="119" t="str">
        <f t="shared" si="75"/>
        <v>구간7</v>
      </c>
      <c r="E589" s="91">
        <f t="shared" si="76"/>
        <v>92</v>
      </c>
      <c r="F589" s="120">
        <f>COUNTIF($D$15:D589,D589)</f>
        <v>28</v>
      </c>
      <c r="G589" s="121">
        <f t="shared" si="77"/>
        <v>0.17887009633412365</v>
      </c>
      <c r="H589" s="121">
        <f t="shared" si="78"/>
        <v>1.8204635685350084E-3</v>
      </c>
      <c r="I589" s="122">
        <f t="shared" si="79"/>
        <v>0.18069055990265867</v>
      </c>
    </row>
    <row r="590" spans="2:9">
      <c r="B590" s="91">
        <f t="shared" si="80"/>
        <v>576</v>
      </c>
      <c r="C590" s="92">
        <f t="shared" si="81"/>
        <v>45136</v>
      </c>
      <c r="D590" s="119" t="str">
        <f t="shared" si="75"/>
        <v>구간7</v>
      </c>
      <c r="E590" s="91">
        <f t="shared" si="76"/>
        <v>92</v>
      </c>
      <c r="F590" s="120">
        <f>COUNTIF($D$15:D590,D590)</f>
        <v>29</v>
      </c>
      <c r="G590" s="121">
        <f t="shared" si="77"/>
        <v>0.17887009633412365</v>
      </c>
      <c r="H590" s="121">
        <f t="shared" si="78"/>
        <v>1.8854801245541159E-3</v>
      </c>
      <c r="I590" s="122">
        <f t="shared" si="79"/>
        <v>0.18075557645867776</v>
      </c>
    </row>
    <row r="591" spans="2:9">
      <c r="B591" s="91">
        <f t="shared" si="80"/>
        <v>577</v>
      </c>
      <c r="C591" s="92">
        <f t="shared" si="81"/>
        <v>45137</v>
      </c>
      <c r="D591" s="119" t="str">
        <f t="shared" ref="D591:D654" si="82">IF(IFERROR(HLOOKUP(C591,$E$5:$BL$6,2,FALSE),"")="",D592,HLOOKUP(C591,$E$5:$BL$7,2,FALSE))</f>
        <v>구간7</v>
      </c>
      <c r="E591" s="91">
        <f t="shared" ref="E591:E654" si="83">COUNTIF($D$15:$D$49928,D591)</f>
        <v>92</v>
      </c>
      <c r="F591" s="120">
        <f>COUNTIF($D$15:D591,D591)</f>
        <v>30</v>
      </c>
      <c r="G591" s="121">
        <f t="shared" ref="G591:G654" si="84">HLOOKUP($D591,$E$6:$BL$11,6,FALSE)</f>
        <v>0.17887009633412365</v>
      </c>
      <c r="H591" s="121">
        <f t="shared" ref="H591:H654" si="85">HLOOKUP($D591,$E$6:$BL$11,5,FALSE)*(F591)</f>
        <v>1.9504966805732231E-3</v>
      </c>
      <c r="I591" s="122">
        <f t="shared" ref="I591:I654" si="86">G591+H591</f>
        <v>0.18082059301469688</v>
      </c>
    </row>
    <row r="592" spans="2:9">
      <c r="B592" s="91">
        <f t="shared" ref="B592:B655" si="87">B591+1</f>
        <v>578</v>
      </c>
      <c r="C592" s="92">
        <f t="shared" ref="C592:C655" si="88">C591+1</f>
        <v>45138</v>
      </c>
      <c r="D592" s="119" t="str">
        <f t="shared" si="82"/>
        <v>구간7</v>
      </c>
      <c r="E592" s="91">
        <f t="shared" si="83"/>
        <v>92</v>
      </c>
      <c r="F592" s="120">
        <f>COUNTIF($D$15:D592,D592)</f>
        <v>31</v>
      </c>
      <c r="G592" s="121">
        <f t="shared" si="84"/>
        <v>0.17887009633412365</v>
      </c>
      <c r="H592" s="121">
        <f t="shared" si="85"/>
        <v>2.0155132365923308E-3</v>
      </c>
      <c r="I592" s="122">
        <f t="shared" si="86"/>
        <v>0.18088560957071598</v>
      </c>
    </row>
    <row r="593" spans="2:9">
      <c r="B593" s="91">
        <f t="shared" si="87"/>
        <v>579</v>
      </c>
      <c r="C593" s="92">
        <f t="shared" si="88"/>
        <v>45139</v>
      </c>
      <c r="D593" s="119" t="str">
        <f t="shared" si="82"/>
        <v>구간7</v>
      </c>
      <c r="E593" s="91">
        <f t="shared" si="83"/>
        <v>92</v>
      </c>
      <c r="F593" s="120">
        <f>COUNTIF($D$15:D593,D593)</f>
        <v>32</v>
      </c>
      <c r="G593" s="121">
        <f t="shared" si="84"/>
        <v>0.17887009633412365</v>
      </c>
      <c r="H593" s="121">
        <f t="shared" si="85"/>
        <v>2.0805297926114381E-3</v>
      </c>
      <c r="I593" s="122">
        <f t="shared" si="86"/>
        <v>0.1809506261267351</v>
      </c>
    </row>
    <row r="594" spans="2:9">
      <c r="B594" s="91">
        <f t="shared" si="87"/>
        <v>580</v>
      </c>
      <c r="C594" s="92">
        <f t="shared" si="88"/>
        <v>45140</v>
      </c>
      <c r="D594" s="119" t="str">
        <f t="shared" si="82"/>
        <v>구간7</v>
      </c>
      <c r="E594" s="91">
        <f t="shared" si="83"/>
        <v>92</v>
      </c>
      <c r="F594" s="120">
        <f>COUNTIF($D$15:D594,D594)</f>
        <v>33</v>
      </c>
      <c r="G594" s="121">
        <f t="shared" si="84"/>
        <v>0.17887009633412365</v>
      </c>
      <c r="H594" s="121">
        <f t="shared" si="85"/>
        <v>2.1455463486305454E-3</v>
      </c>
      <c r="I594" s="122">
        <f t="shared" si="86"/>
        <v>0.18101564268275419</v>
      </c>
    </row>
    <row r="595" spans="2:9">
      <c r="B595" s="91">
        <f t="shared" si="87"/>
        <v>581</v>
      </c>
      <c r="C595" s="92">
        <f t="shared" si="88"/>
        <v>45141</v>
      </c>
      <c r="D595" s="119" t="str">
        <f t="shared" si="82"/>
        <v>구간7</v>
      </c>
      <c r="E595" s="91">
        <f t="shared" si="83"/>
        <v>92</v>
      </c>
      <c r="F595" s="120">
        <f>COUNTIF($D$15:D595,D595)</f>
        <v>34</v>
      </c>
      <c r="G595" s="121">
        <f t="shared" si="84"/>
        <v>0.17887009633412365</v>
      </c>
      <c r="H595" s="121">
        <f t="shared" si="85"/>
        <v>2.210562904649653E-3</v>
      </c>
      <c r="I595" s="122">
        <f t="shared" si="86"/>
        <v>0.18108065923877331</v>
      </c>
    </row>
    <row r="596" spans="2:9">
      <c r="B596" s="91">
        <f t="shared" si="87"/>
        <v>582</v>
      </c>
      <c r="C596" s="92">
        <f t="shared" si="88"/>
        <v>45142</v>
      </c>
      <c r="D596" s="119" t="str">
        <f t="shared" si="82"/>
        <v>구간7</v>
      </c>
      <c r="E596" s="91">
        <f t="shared" si="83"/>
        <v>92</v>
      </c>
      <c r="F596" s="120">
        <f>COUNTIF($D$15:D596,D596)</f>
        <v>35</v>
      </c>
      <c r="G596" s="121">
        <f t="shared" si="84"/>
        <v>0.17887009633412365</v>
      </c>
      <c r="H596" s="121">
        <f t="shared" si="85"/>
        <v>2.2755794606687603E-3</v>
      </c>
      <c r="I596" s="122">
        <f t="shared" si="86"/>
        <v>0.1811456757947924</v>
      </c>
    </row>
    <row r="597" spans="2:9">
      <c r="B597" s="91">
        <f t="shared" si="87"/>
        <v>583</v>
      </c>
      <c r="C597" s="92">
        <f t="shared" si="88"/>
        <v>45143</v>
      </c>
      <c r="D597" s="119" t="str">
        <f t="shared" si="82"/>
        <v>구간7</v>
      </c>
      <c r="E597" s="91">
        <f t="shared" si="83"/>
        <v>92</v>
      </c>
      <c r="F597" s="120">
        <f>COUNTIF($D$15:D597,D597)</f>
        <v>36</v>
      </c>
      <c r="G597" s="121">
        <f t="shared" si="84"/>
        <v>0.17887009633412365</v>
      </c>
      <c r="H597" s="121">
        <f t="shared" si="85"/>
        <v>2.340596016687868E-3</v>
      </c>
      <c r="I597" s="122">
        <f t="shared" si="86"/>
        <v>0.18121069235081153</v>
      </c>
    </row>
    <row r="598" spans="2:9">
      <c r="B598" s="91">
        <f t="shared" si="87"/>
        <v>584</v>
      </c>
      <c r="C598" s="92">
        <f t="shared" si="88"/>
        <v>45144</v>
      </c>
      <c r="D598" s="119" t="str">
        <f t="shared" si="82"/>
        <v>구간7</v>
      </c>
      <c r="E598" s="91">
        <f t="shared" si="83"/>
        <v>92</v>
      </c>
      <c r="F598" s="120">
        <f>COUNTIF($D$15:D598,D598)</f>
        <v>37</v>
      </c>
      <c r="G598" s="121">
        <f t="shared" si="84"/>
        <v>0.17887009633412365</v>
      </c>
      <c r="H598" s="121">
        <f t="shared" si="85"/>
        <v>2.4056125727069753E-3</v>
      </c>
      <c r="I598" s="122">
        <f t="shared" si="86"/>
        <v>0.18127570890683062</v>
      </c>
    </row>
    <row r="599" spans="2:9">
      <c r="B599" s="91">
        <f t="shared" si="87"/>
        <v>585</v>
      </c>
      <c r="C599" s="92">
        <f t="shared" si="88"/>
        <v>45145</v>
      </c>
      <c r="D599" s="119" t="str">
        <f t="shared" si="82"/>
        <v>구간7</v>
      </c>
      <c r="E599" s="91">
        <f t="shared" si="83"/>
        <v>92</v>
      </c>
      <c r="F599" s="120">
        <f>COUNTIF($D$15:D599,D599)</f>
        <v>38</v>
      </c>
      <c r="G599" s="121">
        <f t="shared" si="84"/>
        <v>0.17887009633412365</v>
      </c>
      <c r="H599" s="121">
        <f t="shared" si="85"/>
        <v>2.4706291287260825E-3</v>
      </c>
      <c r="I599" s="122">
        <f t="shared" si="86"/>
        <v>0.18134072546284974</v>
      </c>
    </row>
    <row r="600" spans="2:9">
      <c r="B600" s="91">
        <f t="shared" si="87"/>
        <v>586</v>
      </c>
      <c r="C600" s="92">
        <f t="shared" si="88"/>
        <v>45146</v>
      </c>
      <c r="D600" s="119" t="str">
        <f t="shared" si="82"/>
        <v>구간7</v>
      </c>
      <c r="E600" s="91">
        <f t="shared" si="83"/>
        <v>92</v>
      </c>
      <c r="F600" s="120">
        <f>COUNTIF($D$15:D600,D600)</f>
        <v>39</v>
      </c>
      <c r="G600" s="121">
        <f t="shared" si="84"/>
        <v>0.17887009633412365</v>
      </c>
      <c r="H600" s="121">
        <f t="shared" si="85"/>
        <v>2.5356456847451902E-3</v>
      </c>
      <c r="I600" s="122">
        <f t="shared" si="86"/>
        <v>0.18140574201886883</v>
      </c>
    </row>
    <row r="601" spans="2:9">
      <c r="B601" s="91">
        <f t="shared" si="87"/>
        <v>587</v>
      </c>
      <c r="C601" s="92">
        <f t="shared" si="88"/>
        <v>45147</v>
      </c>
      <c r="D601" s="119" t="str">
        <f t="shared" si="82"/>
        <v>구간7</v>
      </c>
      <c r="E601" s="91">
        <f t="shared" si="83"/>
        <v>92</v>
      </c>
      <c r="F601" s="120">
        <f>COUNTIF($D$15:D601,D601)</f>
        <v>40</v>
      </c>
      <c r="G601" s="121">
        <f t="shared" si="84"/>
        <v>0.17887009633412365</v>
      </c>
      <c r="H601" s="121">
        <f t="shared" si="85"/>
        <v>2.6006622407642975E-3</v>
      </c>
      <c r="I601" s="122">
        <f t="shared" si="86"/>
        <v>0.18147075857488795</v>
      </c>
    </row>
    <row r="602" spans="2:9">
      <c r="B602" s="91">
        <f t="shared" si="87"/>
        <v>588</v>
      </c>
      <c r="C602" s="92">
        <f t="shared" si="88"/>
        <v>45148</v>
      </c>
      <c r="D602" s="119" t="str">
        <f t="shared" si="82"/>
        <v>구간7</v>
      </c>
      <c r="E602" s="91">
        <f t="shared" si="83"/>
        <v>92</v>
      </c>
      <c r="F602" s="120">
        <f>COUNTIF($D$15:D602,D602)</f>
        <v>41</v>
      </c>
      <c r="G602" s="121">
        <f t="shared" si="84"/>
        <v>0.17887009633412365</v>
      </c>
      <c r="H602" s="121">
        <f t="shared" si="85"/>
        <v>2.6656787967834052E-3</v>
      </c>
      <c r="I602" s="122">
        <f t="shared" si="86"/>
        <v>0.18153577513090705</v>
      </c>
    </row>
    <row r="603" spans="2:9">
      <c r="B603" s="91">
        <f t="shared" si="87"/>
        <v>589</v>
      </c>
      <c r="C603" s="92">
        <f t="shared" si="88"/>
        <v>45149</v>
      </c>
      <c r="D603" s="119" t="str">
        <f t="shared" si="82"/>
        <v>구간7</v>
      </c>
      <c r="E603" s="91">
        <f t="shared" si="83"/>
        <v>92</v>
      </c>
      <c r="F603" s="120">
        <f>COUNTIF($D$15:D603,D603)</f>
        <v>42</v>
      </c>
      <c r="G603" s="121">
        <f t="shared" si="84"/>
        <v>0.17887009633412365</v>
      </c>
      <c r="H603" s="121">
        <f t="shared" si="85"/>
        <v>2.7306953528025125E-3</v>
      </c>
      <c r="I603" s="122">
        <f t="shared" si="86"/>
        <v>0.18160079168692617</v>
      </c>
    </row>
    <row r="604" spans="2:9">
      <c r="B604" s="91">
        <f t="shared" si="87"/>
        <v>590</v>
      </c>
      <c r="C604" s="92">
        <f t="shared" si="88"/>
        <v>45150</v>
      </c>
      <c r="D604" s="119" t="str">
        <f t="shared" si="82"/>
        <v>구간7</v>
      </c>
      <c r="E604" s="91">
        <f t="shared" si="83"/>
        <v>92</v>
      </c>
      <c r="F604" s="120">
        <f>COUNTIF($D$15:D604,D604)</f>
        <v>43</v>
      </c>
      <c r="G604" s="121">
        <f t="shared" si="84"/>
        <v>0.17887009633412365</v>
      </c>
      <c r="H604" s="121">
        <f t="shared" si="85"/>
        <v>2.7957119088216197E-3</v>
      </c>
      <c r="I604" s="122">
        <f t="shared" si="86"/>
        <v>0.18166580824294526</v>
      </c>
    </row>
    <row r="605" spans="2:9">
      <c r="B605" s="91">
        <f t="shared" si="87"/>
        <v>591</v>
      </c>
      <c r="C605" s="92">
        <f t="shared" si="88"/>
        <v>45151</v>
      </c>
      <c r="D605" s="119" t="str">
        <f t="shared" si="82"/>
        <v>구간7</v>
      </c>
      <c r="E605" s="91">
        <f t="shared" si="83"/>
        <v>92</v>
      </c>
      <c r="F605" s="120">
        <f>COUNTIF($D$15:D605,D605)</f>
        <v>44</v>
      </c>
      <c r="G605" s="121">
        <f t="shared" si="84"/>
        <v>0.17887009633412365</v>
      </c>
      <c r="H605" s="121">
        <f t="shared" si="85"/>
        <v>2.8607284648407274E-3</v>
      </c>
      <c r="I605" s="122">
        <f t="shared" si="86"/>
        <v>0.18173082479896438</v>
      </c>
    </row>
    <row r="606" spans="2:9">
      <c r="B606" s="91">
        <f t="shared" si="87"/>
        <v>592</v>
      </c>
      <c r="C606" s="92">
        <f t="shared" si="88"/>
        <v>45152</v>
      </c>
      <c r="D606" s="119" t="str">
        <f t="shared" si="82"/>
        <v>구간7</v>
      </c>
      <c r="E606" s="91">
        <f t="shared" si="83"/>
        <v>92</v>
      </c>
      <c r="F606" s="120">
        <f>COUNTIF($D$15:D606,D606)</f>
        <v>45</v>
      </c>
      <c r="G606" s="121">
        <f t="shared" si="84"/>
        <v>0.17887009633412365</v>
      </c>
      <c r="H606" s="121">
        <f t="shared" si="85"/>
        <v>2.9257450208598347E-3</v>
      </c>
      <c r="I606" s="122">
        <f t="shared" si="86"/>
        <v>0.18179584135498347</v>
      </c>
    </row>
    <row r="607" spans="2:9">
      <c r="B607" s="91">
        <f t="shared" si="87"/>
        <v>593</v>
      </c>
      <c r="C607" s="92">
        <f t="shared" si="88"/>
        <v>45153</v>
      </c>
      <c r="D607" s="119" t="str">
        <f t="shared" si="82"/>
        <v>구간7</v>
      </c>
      <c r="E607" s="91">
        <f t="shared" si="83"/>
        <v>92</v>
      </c>
      <c r="F607" s="120">
        <f>COUNTIF($D$15:D607,D607)</f>
        <v>46</v>
      </c>
      <c r="G607" s="121">
        <f t="shared" si="84"/>
        <v>0.17887009633412365</v>
      </c>
      <c r="H607" s="121">
        <f t="shared" si="85"/>
        <v>2.9907615768789424E-3</v>
      </c>
      <c r="I607" s="122">
        <f t="shared" si="86"/>
        <v>0.18186085791100259</v>
      </c>
    </row>
    <row r="608" spans="2:9">
      <c r="B608" s="91">
        <f t="shared" si="87"/>
        <v>594</v>
      </c>
      <c r="C608" s="92">
        <f t="shared" si="88"/>
        <v>45154</v>
      </c>
      <c r="D608" s="119" t="str">
        <f t="shared" si="82"/>
        <v>구간7</v>
      </c>
      <c r="E608" s="91">
        <f t="shared" si="83"/>
        <v>92</v>
      </c>
      <c r="F608" s="120">
        <f>COUNTIF($D$15:D608,D608)</f>
        <v>47</v>
      </c>
      <c r="G608" s="121">
        <f t="shared" si="84"/>
        <v>0.17887009633412365</v>
      </c>
      <c r="H608" s="121">
        <f t="shared" si="85"/>
        <v>3.0557781328980496E-3</v>
      </c>
      <c r="I608" s="122">
        <f t="shared" si="86"/>
        <v>0.18192587446702171</v>
      </c>
    </row>
    <row r="609" spans="2:9">
      <c r="B609" s="91">
        <f t="shared" si="87"/>
        <v>595</v>
      </c>
      <c r="C609" s="92">
        <f t="shared" si="88"/>
        <v>45155</v>
      </c>
      <c r="D609" s="119" t="str">
        <f t="shared" si="82"/>
        <v>구간7</v>
      </c>
      <c r="E609" s="91">
        <f t="shared" si="83"/>
        <v>92</v>
      </c>
      <c r="F609" s="120">
        <f>COUNTIF($D$15:D609,D609)</f>
        <v>48</v>
      </c>
      <c r="G609" s="121">
        <f t="shared" si="84"/>
        <v>0.17887009633412365</v>
      </c>
      <c r="H609" s="121">
        <f t="shared" si="85"/>
        <v>3.1207946889171573E-3</v>
      </c>
      <c r="I609" s="122">
        <f t="shared" si="86"/>
        <v>0.18199089102304081</v>
      </c>
    </row>
    <row r="610" spans="2:9">
      <c r="B610" s="91">
        <f t="shared" si="87"/>
        <v>596</v>
      </c>
      <c r="C610" s="92">
        <f t="shared" si="88"/>
        <v>45156</v>
      </c>
      <c r="D610" s="119" t="str">
        <f t="shared" si="82"/>
        <v>구간7</v>
      </c>
      <c r="E610" s="91">
        <f t="shared" si="83"/>
        <v>92</v>
      </c>
      <c r="F610" s="120">
        <f>COUNTIF($D$15:D610,D610)</f>
        <v>49</v>
      </c>
      <c r="G610" s="121">
        <f t="shared" si="84"/>
        <v>0.17887009633412365</v>
      </c>
      <c r="H610" s="121">
        <f t="shared" si="85"/>
        <v>3.1858112449362646E-3</v>
      </c>
      <c r="I610" s="122">
        <f t="shared" si="86"/>
        <v>0.18205590757905993</v>
      </c>
    </row>
    <row r="611" spans="2:9">
      <c r="B611" s="91">
        <f t="shared" si="87"/>
        <v>597</v>
      </c>
      <c r="C611" s="92">
        <f t="shared" si="88"/>
        <v>45157</v>
      </c>
      <c r="D611" s="119" t="str">
        <f t="shared" si="82"/>
        <v>구간7</v>
      </c>
      <c r="E611" s="91">
        <f t="shared" si="83"/>
        <v>92</v>
      </c>
      <c r="F611" s="120">
        <f>COUNTIF($D$15:D611,D611)</f>
        <v>50</v>
      </c>
      <c r="G611" s="121">
        <f t="shared" si="84"/>
        <v>0.17887009633412365</v>
      </c>
      <c r="H611" s="121">
        <f t="shared" si="85"/>
        <v>3.2508278009553719E-3</v>
      </c>
      <c r="I611" s="122">
        <f t="shared" si="86"/>
        <v>0.18212092413507902</v>
      </c>
    </row>
    <row r="612" spans="2:9">
      <c r="B612" s="91">
        <f t="shared" si="87"/>
        <v>598</v>
      </c>
      <c r="C612" s="92">
        <f t="shared" si="88"/>
        <v>45158</v>
      </c>
      <c r="D612" s="119" t="str">
        <f t="shared" si="82"/>
        <v>구간7</v>
      </c>
      <c r="E612" s="91">
        <f t="shared" si="83"/>
        <v>92</v>
      </c>
      <c r="F612" s="120">
        <f>COUNTIF($D$15:D612,D612)</f>
        <v>51</v>
      </c>
      <c r="G612" s="121">
        <f t="shared" si="84"/>
        <v>0.17887009633412365</v>
      </c>
      <c r="H612" s="121">
        <f t="shared" si="85"/>
        <v>3.3158443569744796E-3</v>
      </c>
      <c r="I612" s="122">
        <f t="shared" si="86"/>
        <v>0.18218594069109814</v>
      </c>
    </row>
    <row r="613" spans="2:9">
      <c r="B613" s="91">
        <f t="shared" si="87"/>
        <v>599</v>
      </c>
      <c r="C613" s="92">
        <f t="shared" si="88"/>
        <v>45159</v>
      </c>
      <c r="D613" s="119" t="str">
        <f t="shared" si="82"/>
        <v>구간7</v>
      </c>
      <c r="E613" s="91">
        <f t="shared" si="83"/>
        <v>92</v>
      </c>
      <c r="F613" s="120">
        <f>COUNTIF($D$15:D613,D613)</f>
        <v>52</v>
      </c>
      <c r="G613" s="121">
        <f t="shared" si="84"/>
        <v>0.17887009633412365</v>
      </c>
      <c r="H613" s="121">
        <f t="shared" si="85"/>
        <v>3.3808609129935868E-3</v>
      </c>
      <c r="I613" s="122">
        <f t="shared" si="86"/>
        <v>0.18225095724711723</v>
      </c>
    </row>
    <row r="614" spans="2:9">
      <c r="B614" s="91">
        <f t="shared" si="87"/>
        <v>600</v>
      </c>
      <c r="C614" s="92">
        <f t="shared" si="88"/>
        <v>45160</v>
      </c>
      <c r="D614" s="119" t="str">
        <f t="shared" si="82"/>
        <v>구간7</v>
      </c>
      <c r="E614" s="91">
        <f t="shared" si="83"/>
        <v>92</v>
      </c>
      <c r="F614" s="120">
        <f>COUNTIF($D$15:D614,D614)</f>
        <v>53</v>
      </c>
      <c r="G614" s="121">
        <f t="shared" si="84"/>
        <v>0.17887009633412365</v>
      </c>
      <c r="H614" s="121">
        <f t="shared" si="85"/>
        <v>3.4458774690126945E-3</v>
      </c>
      <c r="I614" s="122">
        <f t="shared" si="86"/>
        <v>0.18231597380313636</v>
      </c>
    </row>
    <row r="615" spans="2:9">
      <c r="B615" s="91">
        <f t="shared" si="87"/>
        <v>601</v>
      </c>
      <c r="C615" s="92">
        <f t="shared" si="88"/>
        <v>45161</v>
      </c>
      <c r="D615" s="119" t="str">
        <f t="shared" si="82"/>
        <v>구간7</v>
      </c>
      <c r="E615" s="91">
        <f t="shared" si="83"/>
        <v>92</v>
      </c>
      <c r="F615" s="120">
        <f>COUNTIF($D$15:D615,D615)</f>
        <v>54</v>
      </c>
      <c r="G615" s="121">
        <f t="shared" si="84"/>
        <v>0.17887009633412365</v>
      </c>
      <c r="H615" s="121">
        <f t="shared" si="85"/>
        <v>3.5108940250318018E-3</v>
      </c>
      <c r="I615" s="122">
        <f t="shared" si="86"/>
        <v>0.18238099035915545</v>
      </c>
    </row>
    <row r="616" spans="2:9">
      <c r="B616" s="91">
        <f t="shared" si="87"/>
        <v>602</v>
      </c>
      <c r="C616" s="92">
        <f t="shared" si="88"/>
        <v>45162</v>
      </c>
      <c r="D616" s="119" t="str">
        <f t="shared" si="82"/>
        <v>구간7</v>
      </c>
      <c r="E616" s="91">
        <f t="shared" si="83"/>
        <v>92</v>
      </c>
      <c r="F616" s="120">
        <f>COUNTIF($D$15:D616,D616)</f>
        <v>55</v>
      </c>
      <c r="G616" s="121">
        <f t="shared" si="84"/>
        <v>0.17887009633412365</v>
      </c>
      <c r="H616" s="121">
        <f t="shared" si="85"/>
        <v>3.5759105810509091E-3</v>
      </c>
      <c r="I616" s="122">
        <f t="shared" si="86"/>
        <v>0.18244600691517457</v>
      </c>
    </row>
    <row r="617" spans="2:9">
      <c r="B617" s="91">
        <f t="shared" si="87"/>
        <v>603</v>
      </c>
      <c r="C617" s="92">
        <f t="shared" si="88"/>
        <v>45163</v>
      </c>
      <c r="D617" s="119" t="str">
        <f t="shared" si="82"/>
        <v>구간7</v>
      </c>
      <c r="E617" s="91">
        <f t="shared" si="83"/>
        <v>92</v>
      </c>
      <c r="F617" s="120">
        <f>COUNTIF($D$15:D617,D617)</f>
        <v>56</v>
      </c>
      <c r="G617" s="121">
        <f t="shared" si="84"/>
        <v>0.17887009633412365</v>
      </c>
      <c r="H617" s="121">
        <f t="shared" si="85"/>
        <v>3.6409271370700168E-3</v>
      </c>
      <c r="I617" s="122">
        <f t="shared" si="86"/>
        <v>0.18251102347119366</v>
      </c>
    </row>
    <row r="618" spans="2:9">
      <c r="B618" s="91">
        <f t="shared" si="87"/>
        <v>604</v>
      </c>
      <c r="C618" s="92">
        <f t="shared" si="88"/>
        <v>45164</v>
      </c>
      <c r="D618" s="119" t="str">
        <f t="shared" si="82"/>
        <v>구간7</v>
      </c>
      <c r="E618" s="91">
        <f t="shared" si="83"/>
        <v>92</v>
      </c>
      <c r="F618" s="120">
        <f>COUNTIF($D$15:D618,D618)</f>
        <v>57</v>
      </c>
      <c r="G618" s="121">
        <f t="shared" si="84"/>
        <v>0.17887009633412365</v>
      </c>
      <c r="H618" s="121">
        <f t="shared" si="85"/>
        <v>3.705943693089124E-3</v>
      </c>
      <c r="I618" s="122">
        <f t="shared" si="86"/>
        <v>0.18257604002721278</v>
      </c>
    </row>
    <row r="619" spans="2:9">
      <c r="B619" s="91">
        <f t="shared" si="87"/>
        <v>605</v>
      </c>
      <c r="C619" s="92">
        <f t="shared" si="88"/>
        <v>45165</v>
      </c>
      <c r="D619" s="119" t="str">
        <f t="shared" si="82"/>
        <v>구간7</v>
      </c>
      <c r="E619" s="91">
        <f t="shared" si="83"/>
        <v>92</v>
      </c>
      <c r="F619" s="120">
        <f>COUNTIF($D$15:D619,D619)</f>
        <v>58</v>
      </c>
      <c r="G619" s="121">
        <f t="shared" si="84"/>
        <v>0.17887009633412365</v>
      </c>
      <c r="H619" s="121">
        <f t="shared" si="85"/>
        <v>3.7709602491082317E-3</v>
      </c>
      <c r="I619" s="122">
        <f t="shared" si="86"/>
        <v>0.18264105658323188</v>
      </c>
    </row>
    <row r="620" spans="2:9">
      <c r="B620" s="91">
        <f t="shared" si="87"/>
        <v>606</v>
      </c>
      <c r="C620" s="92">
        <f t="shared" si="88"/>
        <v>45166</v>
      </c>
      <c r="D620" s="119" t="str">
        <f t="shared" si="82"/>
        <v>구간7</v>
      </c>
      <c r="E620" s="91">
        <f t="shared" si="83"/>
        <v>92</v>
      </c>
      <c r="F620" s="120">
        <f>COUNTIF($D$15:D620,D620)</f>
        <v>59</v>
      </c>
      <c r="G620" s="121">
        <f t="shared" si="84"/>
        <v>0.17887009633412365</v>
      </c>
      <c r="H620" s="121">
        <f t="shared" si="85"/>
        <v>3.835976805127339E-3</v>
      </c>
      <c r="I620" s="122">
        <f t="shared" si="86"/>
        <v>0.182706073139251</v>
      </c>
    </row>
    <row r="621" spans="2:9">
      <c r="B621" s="91">
        <f t="shared" si="87"/>
        <v>607</v>
      </c>
      <c r="C621" s="92">
        <f t="shared" si="88"/>
        <v>45167</v>
      </c>
      <c r="D621" s="119" t="str">
        <f t="shared" si="82"/>
        <v>구간7</v>
      </c>
      <c r="E621" s="91">
        <f t="shared" si="83"/>
        <v>92</v>
      </c>
      <c r="F621" s="120">
        <f>COUNTIF($D$15:D621,D621)</f>
        <v>60</v>
      </c>
      <c r="G621" s="121">
        <f t="shared" si="84"/>
        <v>0.17887009633412365</v>
      </c>
      <c r="H621" s="121">
        <f t="shared" si="85"/>
        <v>3.9009933611464463E-3</v>
      </c>
      <c r="I621" s="122">
        <f t="shared" si="86"/>
        <v>0.18277108969527009</v>
      </c>
    </row>
    <row r="622" spans="2:9">
      <c r="B622" s="91">
        <f t="shared" si="87"/>
        <v>608</v>
      </c>
      <c r="C622" s="92">
        <f t="shared" si="88"/>
        <v>45168</v>
      </c>
      <c r="D622" s="119" t="str">
        <f t="shared" si="82"/>
        <v>구간7</v>
      </c>
      <c r="E622" s="91">
        <f t="shared" si="83"/>
        <v>92</v>
      </c>
      <c r="F622" s="120">
        <f>COUNTIF($D$15:D622,D622)</f>
        <v>61</v>
      </c>
      <c r="G622" s="121">
        <f t="shared" si="84"/>
        <v>0.17887009633412365</v>
      </c>
      <c r="H622" s="121">
        <f t="shared" si="85"/>
        <v>3.9660099171655539E-3</v>
      </c>
      <c r="I622" s="122">
        <f t="shared" si="86"/>
        <v>0.18283610625128921</v>
      </c>
    </row>
    <row r="623" spans="2:9">
      <c r="B623" s="91">
        <f t="shared" si="87"/>
        <v>609</v>
      </c>
      <c r="C623" s="92">
        <f t="shared" si="88"/>
        <v>45169</v>
      </c>
      <c r="D623" s="119" t="str">
        <f t="shared" si="82"/>
        <v>구간7</v>
      </c>
      <c r="E623" s="91">
        <f t="shared" si="83"/>
        <v>92</v>
      </c>
      <c r="F623" s="120">
        <f>COUNTIF($D$15:D623,D623)</f>
        <v>62</v>
      </c>
      <c r="G623" s="121">
        <f t="shared" si="84"/>
        <v>0.17887009633412365</v>
      </c>
      <c r="H623" s="121">
        <f t="shared" si="85"/>
        <v>4.0310264731846616E-3</v>
      </c>
      <c r="I623" s="122">
        <f t="shared" si="86"/>
        <v>0.1829011228073083</v>
      </c>
    </row>
    <row r="624" spans="2:9">
      <c r="B624" s="91">
        <f t="shared" si="87"/>
        <v>610</v>
      </c>
      <c r="C624" s="92">
        <f t="shared" si="88"/>
        <v>45170</v>
      </c>
      <c r="D624" s="119" t="str">
        <f t="shared" si="82"/>
        <v>구간7</v>
      </c>
      <c r="E624" s="91">
        <f t="shared" si="83"/>
        <v>92</v>
      </c>
      <c r="F624" s="120">
        <f>COUNTIF($D$15:D624,D624)</f>
        <v>63</v>
      </c>
      <c r="G624" s="121">
        <f t="shared" si="84"/>
        <v>0.17887009633412365</v>
      </c>
      <c r="H624" s="121">
        <f t="shared" si="85"/>
        <v>4.0960430292037685E-3</v>
      </c>
      <c r="I624" s="122">
        <f t="shared" si="86"/>
        <v>0.18296613936332742</v>
      </c>
    </row>
    <row r="625" spans="2:9">
      <c r="B625" s="91">
        <f t="shared" si="87"/>
        <v>611</v>
      </c>
      <c r="C625" s="92">
        <f t="shared" si="88"/>
        <v>45171</v>
      </c>
      <c r="D625" s="119" t="str">
        <f t="shared" si="82"/>
        <v>구간7</v>
      </c>
      <c r="E625" s="91">
        <f t="shared" si="83"/>
        <v>92</v>
      </c>
      <c r="F625" s="120">
        <f>COUNTIF($D$15:D625,D625)</f>
        <v>64</v>
      </c>
      <c r="G625" s="121">
        <f t="shared" si="84"/>
        <v>0.17887009633412365</v>
      </c>
      <c r="H625" s="121">
        <f t="shared" si="85"/>
        <v>4.1610595852228762E-3</v>
      </c>
      <c r="I625" s="122">
        <f t="shared" si="86"/>
        <v>0.18303115591934652</v>
      </c>
    </row>
    <row r="626" spans="2:9">
      <c r="B626" s="91">
        <f t="shared" si="87"/>
        <v>612</v>
      </c>
      <c r="C626" s="92">
        <f t="shared" si="88"/>
        <v>45172</v>
      </c>
      <c r="D626" s="119" t="str">
        <f t="shared" si="82"/>
        <v>구간7</v>
      </c>
      <c r="E626" s="91">
        <f t="shared" si="83"/>
        <v>92</v>
      </c>
      <c r="F626" s="120">
        <f>COUNTIF($D$15:D626,D626)</f>
        <v>65</v>
      </c>
      <c r="G626" s="121">
        <f t="shared" si="84"/>
        <v>0.17887009633412365</v>
      </c>
      <c r="H626" s="121">
        <f t="shared" si="85"/>
        <v>4.2260761412419839E-3</v>
      </c>
      <c r="I626" s="122">
        <f t="shared" si="86"/>
        <v>0.18309617247536564</v>
      </c>
    </row>
    <row r="627" spans="2:9">
      <c r="B627" s="91">
        <f t="shared" si="87"/>
        <v>613</v>
      </c>
      <c r="C627" s="92">
        <f t="shared" si="88"/>
        <v>45173</v>
      </c>
      <c r="D627" s="119" t="str">
        <f t="shared" si="82"/>
        <v>구간7</v>
      </c>
      <c r="E627" s="91">
        <f t="shared" si="83"/>
        <v>92</v>
      </c>
      <c r="F627" s="120">
        <f>COUNTIF($D$15:D627,D627)</f>
        <v>66</v>
      </c>
      <c r="G627" s="121">
        <f t="shared" si="84"/>
        <v>0.17887009633412365</v>
      </c>
      <c r="H627" s="121">
        <f t="shared" si="85"/>
        <v>4.2910926972610907E-3</v>
      </c>
      <c r="I627" s="122">
        <f t="shared" si="86"/>
        <v>0.18316118903138473</v>
      </c>
    </row>
    <row r="628" spans="2:9">
      <c r="B628" s="91">
        <f t="shared" si="87"/>
        <v>614</v>
      </c>
      <c r="C628" s="92">
        <f t="shared" si="88"/>
        <v>45174</v>
      </c>
      <c r="D628" s="119" t="str">
        <f t="shared" si="82"/>
        <v>구간7</v>
      </c>
      <c r="E628" s="91">
        <f t="shared" si="83"/>
        <v>92</v>
      </c>
      <c r="F628" s="120">
        <f>COUNTIF($D$15:D628,D628)</f>
        <v>67</v>
      </c>
      <c r="G628" s="121">
        <f t="shared" si="84"/>
        <v>0.17887009633412365</v>
      </c>
      <c r="H628" s="121">
        <f t="shared" si="85"/>
        <v>4.3561092532801984E-3</v>
      </c>
      <c r="I628" s="122">
        <f t="shared" si="86"/>
        <v>0.18322620558740385</v>
      </c>
    </row>
    <row r="629" spans="2:9">
      <c r="B629" s="91">
        <f t="shared" si="87"/>
        <v>615</v>
      </c>
      <c r="C629" s="92">
        <f t="shared" si="88"/>
        <v>45175</v>
      </c>
      <c r="D629" s="119" t="str">
        <f t="shared" si="82"/>
        <v>구간7</v>
      </c>
      <c r="E629" s="91">
        <f t="shared" si="83"/>
        <v>92</v>
      </c>
      <c r="F629" s="120">
        <f>COUNTIF($D$15:D629,D629)</f>
        <v>68</v>
      </c>
      <c r="G629" s="121">
        <f t="shared" si="84"/>
        <v>0.17887009633412365</v>
      </c>
      <c r="H629" s="121">
        <f t="shared" si="85"/>
        <v>4.4211258092993061E-3</v>
      </c>
      <c r="I629" s="122">
        <f t="shared" si="86"/>
        <v>0.18329122214342297</v>
      </c>
    </row>
    <row r="630" spans="2:9">
      <c r="B630" s="91">
        <f t="shared" si="87"/>
        <v>616</v>
      </c>
      <c r="C630" s="92">
        <f t="shared" si="88"/>
        <v>45176</v>
      </c>
      <c r="D630" s="119" t="str">
        <f t="shared" si="82"/>
        <v>구간7</v>
      </c>
      <c r="E630" s="91">
        <f t="shared" si="83"/>
        <v>92</v>
      </c>
      <c r="F630" s="120">
        <f>COUNTIF($D$15:D630,D630)</f>
        <v>69</v>
      </c>
      <c r="G630" s="121">
        <f t="shared" si="84"/>
        <v>0.17887009633412365</v>
      </c>
      <c r="H630" s="121">
        <f t="shared" si="85"/>
        <v>4.4861423653184138E-3</v>
      </c>
      <c r="I630" s="122">
        <f t="shared" si="86"/>
        <v>0.18335623869944206</v>
      </c>
    </row>
    <row r="631" spans="2:9">
      <c r="B631" s="91">
        <f t="shared" si="87"/>
        <v>617</v>
      </c>
      <c r="C631" s="92">
        <f t="shared" si="88"/>
        <v>45177</v>
      </c>
      <c r="D631" s="119" t="str">
        <f t="shared" si="82"/>
        <v>구간7</v>
      </c>
      <c r="E631" s="91">
        <f t="shared" si="83"/>
        <v>92</v>
      </c>
      <c r="F631" s="120">
        <f>COUNTIF($D$15:D631,D631)</f>
        <v>70</v>
      </c>
      <c r="G631" s="121">
        <f t="shared" si="84"/>
        <v>0.17887009633412365</v>
      </c>
      <c r="H631" s="121">
        <f t="shared" si="85"/>
        <v>4.5511589213375206E-3</v>
      </c>
      <c r="I631" s="122">
        <f t="shared" si="86"/>
        <v>0.18342125525546119</v>
      </c>
    </row>
    <row r="632" spans="2:9">
      <c r="B632" s="91">
        <f t="shared" si="87"/>
        <v>618</v>
      </c>
      <c r="C632" s="92">
        <f t="shared" si="88"/>
        <v>45178</v>
      </c>
      <c r="D632" s="119" t="str">
        <f t="shared" si="82"/>
        <v>구간7</v>
      </c>
      <c r="E632" s="91">
        <f t="shared" si="83"/>
        <v>92</v>
      </c>
      <c r="F632" s="120">
        <f>COUNTIF($D$15:D632,D632)</f>
        <v>71</v>
      </c>
      <c r="G632" s="121">
        <f t="shared" si="84"/>
        <v>0.17887009633412365</v>
      </c>
      <c r="H632" s="121">
        <f t="shared" si="85"/>
        <v>4.6161754773566283E-3</v>
      </c>
      <c r="I632" s="122">
        <f t="shared" si="86"/>
        <v>0.18348627181148028</v>
      </c>
    </row>
    <row r="633" spans="2:9">
      <c r="B633" s="91">
        <f t="shared" si="87"/>
        <v>619</v>
      </c>
      <c r="C633" s="92">
        <f t="shared" si="88"/>
        <v>45179</v>
      </c>
      <c r="D633" s="119" t="str">
        <f t="shared" si="82"/>
        <v>구간7</v>
      </c>
      <c r="E633" s="91">
        <f t="shared" si="83"/>
        <v>92</v>
      </c>
      <c r="F633" s="120">
        <f>COUNTIF($D$15:D633,D633)</f>
        <v>72</v>
      </c>
      <c r="G633" s="121">
        <f t="shared" si="84"/>
        <v>0.17887009633412365</v>
      </c>
      <c r="H633" s="121">
        <f t="shared" si="85"/>
        <v>4.681192033375736E-3</v>
      </c>
      <c r="I633" s="122">
        <f t="shared" si="86"/>
        <v>0.1835512883674994</v>
      </c>
    </row>
    <row r="634" spans="2:9">
      <c r="B634" s="91">
        <f t="shared" si="87"/>
        <v>620</v>
      </c>
      <c r="C634" s="92">
        <f t="shared" si="88"/>
        <v>45180</v>
      </c>
      <c r="D634" s="119" t="str">
        <f t="shared" si="82"/>
        <v>구간7</v>
      </c>
      <c r="E634" s="91">
        <f t="shared" si="83"/>
        <v>92</v>
      </c>
      <c r="F634" s="120">
        <f>COUNTIF($D$15:D634,D634)</f>
        <v>73</v>
      </c>
      <c r="G634" s="121">
        <f t="shared" si="84"/>
        <v>0.17887009633412365</v>
      </c>
      <c r="H634" s="121">
        <f t="shared" si="85"/>
        <v>4.7462085893948429E-3</v>
      </c>
      <c r="I634" s="122">
        <f t="shared" si="86"/>
        <v>0.18361630492351849</v>
      </c>
    </row>
    <row r="635" spans="2:9">
      <c r="B635" s="91">
        <f t="shared" si="87"/>
        <v>621</v>
      </c>
      <c r="C635" s="92">
        <f t="shared" si="88"/>
        <v>45181</v>
      </c>
      <c r="D635" s="119" t="str">
        <f t="shared" si="82"/>
        <v>구간7</v>
      </c>
      <c r="E635" s="91">
        <f t="shared" si="83"/>
        <v>92</v>
      </c>
      <c r="F635" s="120">
        <f>COUNTIF($D$15:D635,D635)</f>
        <v>74</v>
      </c>
      <c r="G635" s="121">
        <f t="shared" si="84"/>
        <v>0.17887009633412365</v>
      </c>
      <c r="H635" s="121">
        <f t="shared" si="85"/>
        <v>4.8112251454139505E-3</v>
      </c>
      <c r="I635" s="122">
        <f t="shared" si="86"/>
        <v>0.18368132147953761</v>
      </c>
    </row>
    <row r="636" spans="2:9">
      <c r="B636" s="91">
        <f t="shared" si="87"/>
        <v>622</v>
      </c>
      <c r="C636" s="92">
        <f t="shared" si="88"/>
        <v>45182</v>
      </c>
      <c r="D636" s="119" t="str">
        <f t="shared" si="82"/>
        <v>구간7</v>
      </c>
      <c r="E636" s="91">
        <f t="shared" si="83"/>
        <v>92</v>
      </c>
      <c r="F636" s="120">
        <f>COUNTIF($D$15:D636,D636)</f>
        <v>75</v>
      </c>
      <c r="G636" s="121">
        <f t="shared" si="84"/>
        <v>0.17887009633412365</v>
      </c>
      <c r="H636" s="121">
        <f t="shared" si="85"/>
        <v>4.8762417014330582E-3</v>
      </c>
      <c r="I636" s="122">
        <f t="shared" si="86"/>
        <v>0.18374633803555671</v>
      </c>
    </row>
    <row r="637" spans="2:9">
      <c r="B637" s="91">
        <f t="shared" si="87"/>
        <v>623</v>
      </c>
      <c r="C637" s="92">
        <f t="shared" si="88"/>
        <v>45183</v>
      </c>
      <c r="D637" s="119" t="str">
        <f t="shared" si="82"/>
        <v>구간7</v>
      </c>
      <c r="E637" s="91">
        <f t="shared" si="83"/>
        <v>92</v>
      </c>
      <c r="F637" s="120">
        <f>COUNTIF($D$15:D637,D637)</f>
        <v>76</v>
      </c>
      <c r="G637" s="121">
        <f t="shared" si="84"/>
        <v>0.17887009633412365</v>
      </c>
      <c r="H637" s="121">
        <f t="shared" si="85"/>
        <v>4.9412582574521651E-3</v>
      </c>
      <c r="I637" s="122">
        <f t="shared" si="86"/>
        <v>0.18381135459157583</v>
      </c>
    </row>
    <row r="638" spans="2:9">
      <c r="B638" s="91">
        <f t="shared" si="87"/>
        <v>624</v>
      </c>
      <c r="C638" s="92">
        <f t="shared" si="88"/>
        <v>45184</v>
      </c>
      <c r="D638" s="119" t="str">
        <f t="shared" si="82"/>
        <v>구간7</v>
      </c>
      <c r="E638" s="91">
        <f t="shared" si="83"/>
        <v>92</v>
      </c>
      <c r="F638" s="120">
        <f>COUNTIF($D$15:D638,D638)</f>
        <v>77</v>
      </c>
      <c r="G638" s="121">
        <f t="shared" si="84"/>
        <v>0.17887009633412365</v>
      </c>
      <c r="H638" s="121">
        <f t="shared" si="85"/>
        <v>5.0062748134712728E-3</v>
      </c>
      <c r="I638" s="122">
        <f t="shared" si="86"/>
        <v>0.18387637114759492</v>
      </c>
    </row>
    <row r="639" spans="2:9">
      <c r="B639" s="91">
        <f t="shared" si="87"/>
        <v>625</v>
      </c>
      <c r="C639" s="92">
        <f t="shared" si="88"/>
        <v>45185</v>
      </c>
      <c r="D639" s="119" t="str">
        <f t="shared" si="82"/>
        <v>구간7</v>
      </c>
      <c r="E639" s="91">
        <f t="shared" si="83"/>
        <v>92</v>
      </c>
      <c r="F639" s="120">
        <f>COUNTIF($D$15:D639,D639)</f>
        <v>78</v>
      </c>
      <c r="G639" s="121">
        <f t="shared" si="84"/>
        <v>0.17887009633412365</v>
      </c>
      <c r="H639" s="121">
        <f t="shared" si="85"/>
        <v>5.0712913694903805E-3</v>
      </c>
      <c r="I639" s="122">
        <f t="shared" si="86"/>
        <v>0.18394138770361404</v>
      </c>
    </row>
    <row r="640" spans="2:9">
      <c r="B640" s="91">
        <f t="shared" si="87"/>
        <v>626</v>
      </c>
      <c r="C640" s="92">
        <f t="shared" si="88"/>
        <v>45186</v>
      </c>
      <c r="D640" s="119" t="str">
        <f t="shared" si="82"/>
        <v>구간7</v>
      </c>
      <c r="E640" s="91">
        <f t="shared" si="83"/>
        <v>92</v>
      </c>
      <c r="F640" s="120">
        <f>COUNTIF($D$15:D640,D640)</f>
        <v>79</v>
      </c>
      <c r="G640" s="121">
        <f t="shared" si="84"/>
        <v>0.17887009633412365</v>
      </c>
      <c r="H640" s="121">
        <f t="shared" si="85"/>
        <v>5.1363079255094882E-3</v>
      </c>
      <c r="I640" s="122">
        <f t="shared" si="86"/>
        <v>0.18400640425963313</v>
      </c>
    </row>
    <row r="641" spans="2:9">
      <c r="B641" s="91">
        <f t="shared" si="87"/>
        <v>627</v>
      </c>
      <c r="C641" s="92">
        <f t="shared" si="88"/>
        <v>45187</v>
      </c>
      <c r="D641" s="119" t="str">
        <f t="shared" si="82"/>
        <v>구간7</v>
      </c>
      <c r="E641" s="91">
        <f t="shared" si="83"/>
        <v>92</v>
      </c>
      <c r="F641" s="120">
        <f>COUNTIF($D$15:D641,D641)</f>
        <v>80</v>
      </c>
      <c r="G641" s="121">
        <f t="shared" si="84"/>
        <v>0.17887009633412365</v>
      </c>
      <c r="H641" s="121">
        <f t="shared" si="85"/>
        <v>5.201324481528595E-3</v>
      </c>
      <c r="I641" s="122">
        <f t="shared" si="86"/>
        <v>0.18407142081565225</v>
      </c>
    </row>
    <row r="642" spans="2:9">
      <c r="B642" s="91">
        <f t="shared" si="87"/>
        <v>628</v>
      </c>
      <c r="C642" s="92">
        <f t="shared" si="88"/>
        <v>45188</v>
      </c>
      <c r="D642" s="119" t="str">
        <f t="shared" si="82"/>
        <v>구간7</v>
      </c>
      <c r="E642" s="91">
        <f t="shared" si="83"/>
        <v>92</v>
      </c>
      <c r="F642" s="120">
        <f>COUNTIF($D$15:D642,D642)</f>
        <v>81</v>
      </c>
      <c r="G642" s="121">
        <f t="shared" si="84"/>
        <v>0.17887009633412365</v>
      </c>
      <c r="H642" s="121">
        <f t="shared" si="85"/>
        <v>5.2663410375477027E-3</v>
      </c>
      <c r="I642" s="122">
        <f t="shared" si="86"/>
        <v>0.18413643737167135</v>
      </c>
    </row>
    <row r="643" spans="2:9">
      <c r="B643" s="91">
        <f t="shared" si="87"/>
        <v>629</v>
      </c>
      <c r="C643" s="92">
        <f t="shared" si="88"/>
        <v>45189</v>
      </c>
      <c r="D643" s="119" t="str">
        <f t="shared" si="82"/>
        <v>구간7</v>
      </c>
      <c r="E643" s="91">
        <f t="shared" si="83"/>
        <v>92</v>
      </c>
      <c r="F643" s="120">
        <f>COUNTIF($D$15:D643,D643)</f>
        <v>82</v>
      </c>
      <c r="G643" s="121">
        <f t="shared" si="84"/>
        <v>0.17887009633412365</v>
      </c>
      <c r="H643" s="121">
        <f t="shared" si="85"/>
        <v>5.3313575935668104E-3</v>
      </c>
      <c r="I643" s="122">
        <f t="shared" si="86"/>
        <v>0.18420145392769047</v>
      </c>
    </row>
    <row r="644" spans="2:9">
      <c r="B644" s="91">
        <f t="shared" si="87"/>
        <v>630</v>
      </c>
      <c r="C644" s="92">
        <f t="shared" si="88"/>
        <v>45190</v>
      </c>
      <c r="D644" s="119" t="str">
        <f t="shared" si="82"/>
        <v>구간7</v>
      </c>
      <c r="E644" s="91">
        <f t="shared" si="83"/>
        <v>92</v>
      </c>
      <c r="F644" s="120">
        <f>COUNTIF($D$15:D644,D644)</f>
        <v>83</v>
      </c>
      <c r="G644" s="121">
        <f t="shared" si="84"/>
        <v>0.17887009633412365</v>
      </c>
      <c r="H644" s="121">
        <f t="shared" si="85"/>
        <v>5.3963741495859172E-3</v>
      </c>
      <c r="I644" s="122">
        <f t="shared" si="86"/>
        <v>0.18426647048370956</v>
      </c>
    </row>
    <row r="645" spans="2:9">
      <c r="B645" s="91">
        <f t="shared" si="87"/>
        <v>631</v>
      </c>
      <c r="C645" s="92">
        <f t="shared" si="88"/>
        <v>45191</v>
      </c>
      <c r="D645" s="119" t="str">
        <f t="shared" si="82"/>
        <v>구간7</v>
      </c>
      <c r="E645" s="91">
        <f t="shared" si="83"/>
        <v>92</v>
      </c>
      <c r="F645" s="120">
        <f>COUNTIF($D$15:D645,D645)</f>
        <v>84</v>
      </c>
      <c r="G645" s="121">
        <f t="shared" si="84"/>
        <v>0.17887009633412365</v>
      </c>
      <c r="H645" s="121">
        <f t="shared" si="85"/>
        <v>5.4613907056050249E-3</v>
      </c>
      <c r="I645" s="122">
        <f t="shared" si="86"/>
        <v>0.18433148703972868</v>
      </c>
    </row>
    <row r="646" spans="2:9">
      <c r="B646" s="91">
        <f t="shared" si="87"/>
        <v>632</v>
      </c>
      <c r="C646" s="92">
        <f t="shared" si="88"/>
        <v>45192</v>
      </c>
      <c r="D646" s="119" t="str">
        <f t="shared" si="82"/>
        <v>구간7</v>
      </c>
      <c r="E646" s="91">
        <f t="shared" si="83"/>
        <v>92</v>
      </c>
      <c r="F646" s="120">
        <f>COUNTIF($D$15:D646,D646)</f>
        <v>85</v>
      </c>
      <c r="G646" s="121">
        <f t="shared" si="84"/>
        <v>0.17887009633412365</v>
      </c>
      <c r="H646" s="121">
        <f t="shared" si="85"/>
        <v>5.5264072616241326E-3</v>
      </c>
      <c r="I646" s="122">
        <f t="shared" si="86"/>
        <v>0.18439650359574777</v>
      </c>
    </row>
    <row r="647" spans="2:9">
      <c r="B647" s="91">
        <f t="shared" si="87"/>
        <v>633</v>
      </c>
      <c r="C647" s="92">
        <f t="shared" si="88"/>
        <v>45193</v>
      </c>
      <c r="D647" s="119" t="str">
        <f t="shared" si="82"/>
        <v>구간7</v>
      </c>
      <c r="E647" s="91">
        <f t="shared" si="83"/>
        <v>92</v>
      </c>
      <c r="F647" s="120">
        <f>COUNTIF($D$15:D647,D647)</f>
        <v>86</v>
      </c>
      <c r="G647" s="121">
        <f t="shared" si="84"/>
        <v>0.17887009633412365</v>
      </c>
      <c r="H647" s="121">
        <f t="shared" si="85"/>
        <v>5.5914238176432395E-3</v>
      </c>
      <c r="I647" s="122">
        <f t="shared" si="86"/>
        <v>0.18446152015176689</v>
      </c>
    </row>
    <row r="648" spans="2:9">
      <c r="B648" s="91">
        <f t="shared" si="87"/>
        <v>634</v>
      </c>
      <c r="C648" s="92">
        <f t="shared" si="88"/>
        <v>45194</v>
      </c>
      <c r="D648" s="119" t="str">
        <f t="shared" si="82"/>
        <v>구간7</v>
      </c>
      <c r="E648" s="91">
        <f t="shared" si="83"/>
        <v>92</v>
      </c>
      <c r="F648" s="120">
        <f>COUNTIF($D$15:D648,D648)</f>
        <v>87</v>
      </c>
      <c r="G648" s="121">
        <f t="shared" si="84"/>
        <v>0.17887009633412365</v>
      </c>
      <c r="H648" s="121">
        <f t="shared" si="85"/>
        <v>5.6564403736623471E-3</v>
      </c>
      <c r="I648" s="122">
        <f t="shared" si="86"/>
        <v>0.18452653670778599</v>
      </c>
    </row>
    <row r="649" spans="2:9">
      <c r="B649" s="91">
        <f t="shared" si="87"/>
        <v>635</v>
      </c>
      <c r="C649" s="92">
        <f t="shared" si="88"/>
        <v>45195</v>
      </c>
      <c r="D649" s="119" t="str">
        <f t="shared" si="82"/>
        <v>구간7</v>
      </c>
      <c r="E649" s="91">
        <f t="shared" si="83"/>
        <v>92</v>
      </c>
      <c r="F649" s="120">
        <f>COUNTIF($D$15:D649,D649)</f>
        <v>88</v>
      </c>
      <c r="G649" s="121">
        <f t="shared" si="84"/>
        <v>0.17887009633412365</v>
      </c>
      <c r="H649" s="121">
        <f t="shared" si="85"/>
        <v>5.7214569296814548E-3</v>
      </c>
      <c r="I649" s="122">
        <f t="shared" si="86"/>
        <v>0.18459155326380511</v>
      </c>
    </row>
    <row r="650" spans="2:9">
      <c r="B650" s="91">
        <f t="shared" si="87"/>
        <v>636</v>
      </c>
      <c r="C650" s="92">
        <f t="shared" si="88"/>
        <v>45196</v>
      </c>
      <c r="D650" s="119" t="str">
        <f t="shared" si="82"/>
        <v>구간7</v>
      </c>
      <c r="E650" s="91">
        <f t="shared" si="83"/>
        <v>92</v>
      </c>
      <c r="F650" s="120">
        <f>COUNTIF($D$15:D650,D650)</f>
        <v>89</v>
      </c>
      <c r="G650" s="121">
        <f t="shared" si="84"/>
        <v>0.17887009633412365</v>
      </c>
      <c r="H650" s="121">
        <f t="shared" si="85"/>
        <v>5.7864734857005625E-3</v>
      </c>
      <c r="I650" s="122">
        <f t="shared" si="86"/>
        <v>0.1846565698198242</v>
      </c>
    </row>
    <row r="651" spans="2:9">
      <c r="B651" s="91">
        <f t="shared" si="87"/>
        <v>637</v>
      </c>
      <c r="C651" s="92">
        <f t="shared" si="88"/>
        <v>45197</v>
      </c>
      <c r="D651" s="119" t="str">
        <f t="shared" si="82"/>
        <v>구간7</v>
      </c>
      <c r="E651" s="91">
        <f t="shared" si="83"/>
        <v>92</v>
      </c>
      <c r="F651" s="120">
        <f>COUNTIF($D$15:D651,D651)</f>
        <v>90</v>
      </c>
      <c r="G651" s="121">
        <f t="shared" si="84"/>
        <v>0.17887009633412365</v>
      </c>
      <c r="H651" s="121">
        <f t="shared" si="85"/>
        <v>5.8514900417196694E-3</v>
      </c>
      <c r="I651" s="122">
        <f t="shared" si="86"/>
        <v>0.18472158637584332</v>
      </c>
    </row>
    <row r="652" spans="2:9">
      <c r="B652" s="91">
        <f t="shared" si="87"/>
        <v>638</v>
      </c>
      <c r="C652" s="92">
        <f t="shared" si="88"/>
        <v>45198</v>
      </c>
      <c r="D652" s="119" t="str">
        <f t="shared" si="82"/>
        <v>구간7</v>
      </c>
      <c r="E652" s="91">
        <f t="shared" si="83"/>
        <v>92</v>
      </c>
      <c r="F652" s="120">
        <f>COUNTIF($D$15:D652,D652)</f>
        <v>91</v>
      </c>
      <c r="G652" s="121">
        <f t="shared" si="84"/>
        <v>0.17887009633412365</v>
      </c>
      <c r="H652" s="121">
        <f t="shared" si="85"/>
        <v>5.9165065977387771E-3</v>
      </c>
      <c r="I652" s="122">
        <f t="shared" si="86"/>
        <v>0.18478660293186244</v>
      </c>
    </row>
    <row r="653" spans="2:9">
      <c r="B653" s="91">
        <f t="shared" si="87"/>
        <v>639</v>
      </c>
      <c r="C653" s="92">
        <f t="shared" si="88"/>
        <v>45199</v>
      </c>
      <c r="D653" s="119" t="str">
        <f t="shared" si="82"/>
        <v>구간7</v>
      </c>
      <c r="E653" s="91">
        <f t="shared" si="83"/>
        <v>92</v>
      </c>
      <c r="F653" s="120">
        <f>COUNTIF($D$15:D653,D653)</f>
        <v>92</v>
      </c>
      <c r="G653" s="121">
        <f t="shared" si="84"/>
        <v>0.17887009633412365</v>
      </c>
      <c r="H653" s="121">
        <f t="shared" si="85"/>
        <v>5.9815231537578848E-3</v>
      </c>
      <c r="I653" s="122">
        <f t="shared" si="86"/>
        <v>0.18485161948788154</v>
      </c>
    </row>
    <row r="654" spans="2:9">
      <c r="B654" s="91">
        <f t="shared" si="87"/>
        <v>640</v>
      </c>
      <c r="C654" s="92">
        <f t="shared" si="88"/>
        <v>45200</v>
      </c>
      <c r="D654" s="119" t="str">
        <f t="shared" si="82"/>
        <v>구간8</v>
      </c>
      <c r="E654" s="91">
        <f t="shared" si="83"/>
        <v>92</v>
      </c>
      <c r="F654" s="120">
        <f>COUNTIF($D$15:D654,D654)</f>
        <v>1</v>
      </c>
      <c r="G654" s="121">
        <f t="shared" si="84"/>
        <v>0.18485161948788154</v>
      </c>
      <c r="H654" s="121">
        <f t="shared" si="85"/>
        <v>6.6703220082702146E-5</v>
      </c>
      <c r="I654" s="122">
        <f t="shared" si="86"/>
        <v>0.18491832270796424</v>
      </c>
    </row>
    <row r="655" spans="2:9">
      <c r="B655" s="91">
        <f t="shared" si="87"/>
        <v>641</v>
      </c>
      <c r="C655" s="92">
        <f t="shared" si="88"/>
        <v>45201</v>
      </c>
      <c r="D655" s="119" t="str">
        <f t="shared" ref="D655:D718" si="89">IF(IFERROR(HLOOKUP(C655,$E$5:$BL$6,2,FALSE),"")="",D656,HLOOKUP(C655,$E$5:$BL$7,2,FALSE))</f>
        <v>구간8</v>
      </c>
      <c r="E655" s="91">
        <f t="shared" ref="E655:E718" si="90">COUNTIF($D$15:$D$49928,D655)</f>
        <v>92</v>
      </c>
      <c r="F655" s="120">
        <f>COUNTIF($D$15:D655,D655)</f>
        <v>2</v>
      </c>
      <c r="G655" s="121">
        <f t="shared" ref="G655:G718" si="91">HLOOKUP($D655,$E$6:$BL$11,6,FALSE)</f>
        <v>0.18485161948788154</v>
      </c>
      <c r="H655" s="121">
        <f t="shared" ref="H655:H718" si="92">HLOOKUP($D655,$E$6:$BL$11,5,FALSE)*(F655)</f>
        <v>1.3340644016540429E-4</v>
      </c>
      <c r="I655" s="122">
        <f t="shared" ref="I655:I718" si="93">G655+H655</f>
        <v>0.18498502592804694</v>
      </c>
    </row>
    <row r="656" spans="2:9">
      <c r="B656" s="91">
        <f t="shared" ref="B656:B719" si="94">B655+1</f>
        <v>642</v>
      </c>
      <c r="C656" s="92">
        <f t="shared" ref="C656:C719" si="95">C655+1</f>
        <v>45202</v>
      </c>
      <c r="D656" s="119" t="str">
        <f t="shared" si="89"/>
        <v>구간8</v>
      </c>
      <c r="E656" s="91">
        <f t="shared" si="90"/>
        <v>92</v>
      </c>
      <c r="F656" s="120">
        <f>COUNTIF($D$15:D656,D656)</f>
        <v>3</v>
      </c>
      <c r="G656" s="121">
        <f t="shared" si="91"/>
        <v>0.18485161948788154</v>
      </c>
      <c r="H656" s="121">
        <f t="shared" si="92"/>
        <v>2.0010966024810642E-4</v>
      </c>
      <c r="I656" s="122">
        <f t="shared" si="93"/>
        <v>0.18505172914812965</v>
      </c>
    </row>
    <row r="657" spans="2:9">
      <c r="B657" s="91">
        <f t="shared" si="94"/>
        <v>643</v>
      </c>
      <c r="C657" s="92">
        <f t="shared" si="95"/>
        <v>45203</v>
      </c>
      <c r="D657" s="119" t="str">
        <f t="shared" si="89"/>
        <v>구간8</v>
      </c>
      <c r="E657" s="91">
        <f t="shared" si="90"/>
        <v>92</v>
      </c>
      <c r="F657" s="120">
        <f>COUNTIF($D$15:D657,D657)</f>
        <v>4</v>
      </c>
      <c r="G657" s="121">
        <f t="shared" si="91"/>
        <v>0.18485161948788154</v>
      </c>
      <c r="H657" s="121">
        <f t="shared" si="92"/>
        <v>2.6681288033080858E-4</v>
      </c>
      <c r="I657" s="122">
        <f t="shared" si="93"/>
        <v>0.18511843236821235</v>
      </c>
    </row>
    <row r="658" spans="2:9">
      <c r="B658" s="91">
        <f t="shared" si="94"/>
        <v>644</v>
      </c>
      <c r="C658" s="92">
        <f t="shared" si="95"/>
        <v>45204</v>
      </c>
      <c r="D658" s="119" t="str">
        <f t="shared" si="89"/>
        <v>구간8</v>
      </c>
      <c r="E658" s="91">
        <f t="shared" si="90"/>
        <v>92</v>
      </c>
      <c r="F658" s="120">
        <f>COUNTIF($D$15:D658,D658)</f>
        <v>5</v>
      </c>
      <c r="G658" s="121">
        <f t="shared" si="91"/>
        <v>0.18485161948788154</v>
      </c>
      <c r="H658" s="121">
        <f t="shared" si="92"/>
        <v>3.3351610041351074E-4</v>
      </c>
      <c r="I658" s="122">
        <f t="shared" si="93"/>
        <v>0.18518513558829505</v>
      </c>
    </row>
    <row r="659" spans="2:9">
      <c r="B659" s="91">
        <f t="shared" si="94"/>
        <v>645</v>
      </c>
      <c r="C659" s="92">
        <f t="shared" si="95"/>
        <v>45205</v>
      </c>
      <c r="D659" s="119" t="str">
        <f t="shared" si="89"/>
        <v>구간8</v>
      </c>
      <c r="E659" s="91">
        <f t="shared" si="90"/>
        <v>92</v>
      </c>
      <c r="F659" s="120">
        <f>COUNTIF($D$15:D659,D659)</f>
        <v>6</v>
      </c>
      <c r="G659" s="121">
        <f t="shared" si="91"/>
        <v>0.18485161948788154</v>
      </c>
      <c r="H659" s="121">
        <f t="shared" si="92"/>
        <v>4.0021932049621285E-4</v>
      </c>
      <c r="I659" s="122">
        <f t="shared" si="93"/>
        <v>0.18525183880837776</v>
      </c>
    </row>
    <row r="660" spans="2:9">
      <c r="B660" s="91">
        <f t="shared" si="94"/>
        <v>646</v>
      </c>
      <c r="C660" s="92">
        <f t="shared" si="95"/>
        <v>45206</v>
      </c>
      <c r="D660" s="119" t="str">
        <f t="shared" si="89"/>
        <v>구간8</v>
      </c>
      <c r="E660" s="91">
        <f t="shared" si="90"/>
        <v>92</v>
      </c>
      <c r="F660" s="120">
        <f>COUNTIF($D$15:D660,D660)</f>
        <v>7</v>
      </c>
      <c r="G660" s="121">
        <f t="shared" si="91"/>
        <v>0.18485161948788154</v>
      </c>
      <c r="H660" s="121">
        <f t="shared" si="92"/>
        <v>4.66922540578915E-4</v>
      </c>
      <c r="I660" s="122">
        <f t="shared" si="93"/>
        <v>0.18531854202846046</v>
      </c>
    </row>
    <row r="661" spans="2:9">
      <c r="B661" s="91">
        <f t="shared" si="94"/>
        <v>647</v>
      </c>
      <c r="C661" s="92">
        <f t="shared" si="95"/>
        <v>45207</v>
      </c>
      <c r="D661" s="119" t="str">
        <f t="shared" si="89"/>
        <v>구간8</v>
      </c>
      <c r="E661" s="91">
        <f t="shared" si="90"/>
        <v>92</v>
      </c>
      <c r="F661" s="120">
        <f>COUNTIF($D$15:D661,D661)</f>
        <v>8</v>
      </c>
      <c r="G661" s="121">
        <f t="shared" si="91"/>
        <v>0.18485161948788154</v>
      </c>
      <c r="H661" s="121">
        <f t="shared" si="92"/>
        <v>5.3362576066161716E-4</v>
      </c>
      <c r="I661" s="122">
        <f t="shared" si="93"/>
        <v>0.18538524524854316</v>
      </c>
    </row>
    <row r="662" spans="2:9">
      <c r="B662" s="91">
        <f t="shared" si="94"/>
        <v>648</v>
      </c>
      <c r="C662" s="92">
        <f t="shared" si="95"/>
        <v>45208</v>
      </c>
      <c r="D662" s="119" t="str">
        <f t="shared" si="89"/>
        <v>구간8</v>
      </c>
      <c r="E662" s="91">
        <f t="shared" si="90"/>
        <v>92</v>
      </c>
      <c r="F662" s="120">
        <f>COUNTIF($D$15:D662,D662)</f>
        <v>9</v>
      </c>
      <c r="G662" s="121">
        <f t="shared" si="91"/>
        <v>0.18485161948788154</v>
      </c>
      <c r="H662" s="121">
        <f t="shared" si="92"/>
        <v>6.0032898074431932E-4</v>
      </c>
      <c r="I662" s="122">
        <f t="shared" si="93"/>
        <v>0.18545194846862587</v>
      </c>
    </row>
    <row r="663" spans="2:9">
      <c r="B663" s="91">
        <f t="shared" si="94"/>
        <v>649</v>
      </c>
      <c r="C663" s="92">
        <f t="shared" si="95"/>
        <v>45209</v>
      </c>
      <c r="D663" s="119" t="str">
        <f t="shared" si="89"/>
        <v>구간8</v>
      </c>
      <c r="E663" s="91">
        <f t="shared" si="90"/>
        <v>92</v>
      </c>
      <c r="F663" s="120">
        <f>COUNTIF($D$15:D663,D663)</f>
        <v>10</v>
      </c>
      <c r="G663" s="121">
        <f t="shared" si="91"/>
        <v>0.18485161948788154</v>
      </c>
      <c r="H663" s="121">
        <f t="shared" si="92"/>
        <v>6.6703220082702148E-4</v>
      </c>
      <c r="I663" s="122">
        <f t="shared" si="93"/>
        <v>0.18551865168870857</v>
      </c>
    </row>
    <row r="664" spans="2:9">
      <c r="B664" s="91">
        <f t="shared" si="94"/>
        <v>650</v>
      </c>
      <c r="C664" s="92">
        <f t="shared" si="95"/>
        <v>45210</v>
      </c>
      <c r="D664" s="119" t="str">
        <f t="shared" si="89"/>
        <v>구간8</v>
      </c>
      <c r="E664" s="91">
        <f t="shared" si="90"/>
        <v>92</v>
      </c>
      <c r="F664" s="120">
        <f>COUNTIF($D$15:D664,D664)</f>
        <v>11</v>
      </c>
      <c r="G664" s="121">
        <f t="shared" si="91"/>
        <v>0.18485161948788154</v>
      </c>
      <c r="H664" s="121">
        <f t="shared" si="92"/>
        <v>7.3373542090972364E-4</v>
      </c>
      <c r="I664" s="122">
        <f t="shared" si="93"/>
        <v>0.18558535490879127</v>
      </c>
    </row>
    <row r="665" spans="2:9">
      <c r="B665" s="91">
        <f t="shared" si="94"/>
        <v>651</v>
      </c>
      <c r="C665" s="92">
        <f t="shared" si="95"/>
        <v>45211</v>
      </c>
      <c r="D665" s="119" t="str">
        <f t="shared" si="89"/>
        <v>구간8</v>
      </c>
      <c r="E665" s="91">
        <f t="shared" si="90"/>
        <v>92</v>
      </c>
      <c r="F665" s="120">
        <f>COUNTIF($D$15:D665,D665)</f>
        <v>12</v>
      </c>
      <c r="G665" s="121">
        <f t="shared" si="91"/>
        <v>0.18485161948788154</v>
      </c>
      <c r="H665" s="121">
        <f t="shared" si="92"/>
        <v>8.0043864099242569E-4</v>
      </c>
      <c r="I665" s="122">
        <f t="shared" si="93"/>
        <v>0.18565205812887395</v>
      </c>
    </row>
    <row r="666" spans="2:9">
      <c r="B666" s="91">
        <f t="shared" si="94"/>
        <v>652</v>
      </c>
      <c r="C666" s="92">
        <f t="shared" si="95"/>
        <v>45212</v>
      </c>
      <c r="D666" s="119" t="str">
        <f t="shared" si="89"/>
        <v>구간8</v>
      </c>
      <c r="E666" s="91">
        <f t="shared" si="90"/>
        <v>92</v>
      </c>
      <c r="F666" s="120">
        <f>COUNTIF($D$15:D666,D666)</f>
        <v>13</v>
      </c>
      <c r="G666" s="121">
        <f t="shared" si="91"/>
        <v>0.18485161948788154</v>
      </c>
      <c r="H666" s="121">
        <f t="shared" si="92"/>
        <v>8.6714186107512785E-4</v>
      </c>
      <c r="I666" s="122">
        <f t="shared" si="93"/>
        <v>0.18571876134895665</v>
      </c>
    </row>
    <row r="667" spans="2:9">
      <c r="B667" s="91">
        <f t="shared" si="94"/>
        <v>653</v>
      </c>
      <c r="C667" s="92">
        <f t="shared" si="95"/>
        <v>45213</v>
      </c>
      <c r="D667" s="119" t="str">
        <f t="shared" si="89"/>
        <v>구간8</v>
      </c>
      <c r="E667" s="91">
        <f t="shared" si="90"/>
        <v>92</v>
      </c>
      <c r="F667" s="120">
        <f>COUNTIF($D$15:D667,D667)</f>
        <v>14</v>
      </c>
      <c r="G667" s="121">
        <f t="shared" si="91"/>
        <v>0.18485161948788154</v>
      </c>
      <c r="H667" s="121">
        <f t="shared" si="92"/>
        <v>9.3384508115783001E-4</v>
      </c>
      <c r="I667" s="122">
        <f t="shared" si="93"/>
        <v>0.18578546456903935</v>
      </c>
    </row>
    <row r="668" spans="2:9">
      <c r="B668" s="91">
        <f t="shared" si="94"/>
        <v>654</v>
      </c>
      <c r="C668" s="92">
        <f t="shared" si="95"/>
        <v>45214</v>
      </c>
      <c r="D668" s="119" t="str">
        <f t="shared" si="89"/>
        <v>구간8</v>
      </c>
      <c r="E668" s="91">
        <f t="shared" si="90"/>
        <v>92</v>
      </c>
      <c r="F668" s="120">
        <f>COUNTIF($D$15:D668,D668)</f>
        <v>15</v>
      </c>
      <c r="G668" s="121">
        <f t="shared" si="91"/>
        <v>0.18485161948788154</v>
      </c>
      <c r="H668" s="121">
        <f t="shared" si="92"/>
        <v>1.0005483012405323E-3</v>
      </c>
      <c r="I668" s="122">
        <f t="shared" si="93"/>
        <v>0.18585216778912206</v>
      </c>
    </row>
    <row r="669" spans="2:9">
      <c r="B669" s="91">
        <f t="shared" si="94"/>
        <v>655</v>
      </c>
      <c r="C669" s="92">
        <f t="shared" si="95"/>
        <v>45215</v>
      </c>
      <c r="D669" s="119" t="str">
        <f t="shared" si="89"/>
        <v>구간8</v>
      </c>
      <c r="E669" s="91">
        <f t="shared" si="90"/>
        <v>92</v>
      </c>
      <c r="F669" s="120">
        <f>COUNTIF($D$15:D669,D669)</f>
        <v>16</v>
      </c>
      <c r="G669" s="121">
        <f t="shared" si="91"/>
        <v>0.18485161948788154</v>
      </c>
      <c r="H669" s="121">
        <f t="shared" si="92"/>
        <v>1.0672515213232343E-3</v>
      </c>
      <c r="I669" s="122">
        <f t="shared" si="93"/>
        <v>0.18591887100920476</v>
      </c>
    </row>
    <row r="670" spans="2:9">
      <c r="B670" s="91">
        <f t="shared" si="94"/>
        <v>656</v>
      </c>
      <c r="C670" s="92">
        <f t="shared" si="95"/>
        <v>45216</v>
      </c>
      <c r="D670" s="119" t="str">
        <f t="shared" si="89"/>
        <v>구간8</v>
      </c>
      <c r="E670" s="91">
        <f t="shared" si="90"/>
        <v>92</v>
      </c>
      <c r="F670" s="120">
        <f>COUNTIF($D$15:D670,D670)</f>
        <v>17</v>
      </c>
      <c r="G670" s="121">
        <f t="shared" si="91"/>
        <v>0.18485161948788154</v>
      </c>
      <c r="H670" s="121">
        <f t="shared" si="92"/>
        <v>1.1339547414059364E-3</v>
      </c>
      <c r="I670" s="122">
        <f t="shared" si="93"/>
        <v>0.18598557422928746</v>
      </c>
    </row>
    <row r="671" spans="2:9">
      <c r="B671" s="91">
        <f t="shared" si="94"/>
        <v>657</v>
      </c>
      <c r="C671" s="92">
        <f t="shared" si="95"/>
        <v>45217</v>
      </c>
      <c r="D671" s="119" t="str">
        <f t="shared" si="89"/>
        <v>구간8</v>
      </c>
      <c r="E671" s="91">
        <f t="shared" si="90"/>
        <v>92</v>
      </c>
      <c r="F671" s="120">
        <f>COUNTIF($D$15:D671,D671)</f>
        <v>18</v>
      </c>
      <c r="G671" s="121">
        <f t="shared" si="91"/>
        <v>0.18485161948788154</v>
      </c>
      <c r="H671" s="121">
        <f t="shared" si="92"/>
        <v>1.2006579614886386E-3</v>
      </c>
      <c r="I671" s="122">
        <f t="shared" si="93"/>
        <v>0.18605227744937017</v>
      </c>
    </row>
    <row r="672" spans="2:9">
      <c r="B672" s="91">
        <f t="shared" si="94"/>
        <v>658</v>
      </c>
      <c r="C672" s="92">
        <f t="shared" si="95"/>
        <v>45218</v>
      </c>
      <c r="D672" s="119" t="str">
        <f t="shared" si="89"/>
        <v>구간8</v>
      </c>
      <c r="E672" s="91">
        <f t="shared" si="90"/>
        <v>92</v>
      </c>
      <c r="F672" s="120">
        <f>COUNTIF($D$15:D672,D672)</f>
        <v>19</v>
      </c>
      <c r="G672" s="121">
        <f t="shared" si="91"/>
        <v>0.18485161948788154</v>
      </c>
      <c r="H672" s="121">
        <f t="shared" si="92"/>
        <v>1.2673611815713407E-3</v>
      </c>
      <c r="I672" s="122">
        <f t="shared" si="93"/>
        <v>0.18611898066945287</v>
      </c>
    </row>
    <row r="673" spans="2:9">
      <c r="B673" s="91">
        <f t="shared" si="94"/>
        <v>659</v>
      </c>
      <c r="C673" s="92">
        <f t="shared" si="95"/>
        <v>45219</v>
      </c>
      <c r="D673" s="119" t="str">
        <f t="shared" si="89"/>
        <v>구간8</v>
      </c>
      <c r="E673" s="91">
        <f t="shared" si="90"/>
        <v>92</v>
      </c>
      <c r="F673" s="120">
        <f>COUNTIF($D$15:D673,D673)</f>
        <v>20</v>
      </c>
      <c r="G673" s="121">
        <f t="shared" si="91"/>
        <v>0.18485161948788154</v>
      </c>
      <c r="H673" s="121">
        <f t="shared" si="92"/>
        <v>1.334064401654043E-3</v>
      </c>
      <c r="I673" s="122">
        <f t="shared" si="93"/>
        <v>0.18618568388953557</v>
      </c>
    </row>
    <row r="674" spans="2:9">
      <c r="B674" s="91">
        <f t="shared" si="94"/>
        <v>660</v>
      </c>
      <c r="C674" s="92">
        <f t="shared" si="95"/>
        <v>45220</v>
      </c>
      <c r="D674" s="119" t="str">
        <f t="shared" si="89"/>
        <v>구간8</v>
      </c>
      <c r="E674" s="91">
        <f t="shared" si="90"/>
        <v>92</v>
      </c>
      <c r="F674" s="120">
        <f>COUNTIF($D$15:D674,D674)</f>
        <v>21</v>
      </c>
      <c r="G674" s="121">
        <f t="shared" si="91"/>
        <v>0.18485161948788154</v>
      </c>
      <c r="H674" s="121">
        <f t="shared" si="92"/>
        <v>1.400767621736745E-3</v>
      </c>
      <c r="I674" s="122">
        <f t="shared" si="93"/>
        <v>0.18625238710961828</v>
      </c>
    </row>
    <row r="675" spans="2:9">
      <c r="B675" s="91">
        <f t="shared" si="94"/>
        <v>661</v>
      </c>
      <c r="C675" s="92">
        <f t="shared" si="95"/>
        <v>45221</v>
      </c>
      <c r="D675" s="119" t="str">
        <f t="shared" si="89"/>
        <v>구간8</v>
      </c>
      <c r="E675" s="91">
        <f t="shared" si="90"/>
        <v>92</v>
      </c>
      <c r="F675" s="120">
        <f>COUNTIF($D$15:D675,D675)</f>
        <v>22</v>
      </c>
      <c r="G675" s="121">
        <f t="shared" si="91"/>
        <v>0.18485161948788154</v>
      </c>
      <c r="H675" s="121">
        <f t="shared" si="92"/>
        <v>1.4674708418194473E-3</v>
      </c>
      <c r="I675" s="122">
        <f t="shared" si="93"/>
        <v>0.18631909032970098</v>
      </c>
    </row>
    <row r="676" spans="2:9">
      <c r="B676" s="91">
        <f t="shared" si="94"/>
        <v>662</v>
      </c>
      <c r="C676" s="92">
        <f t="shared" si="95"/>
        <v>45222</v>
      </c>
      <c r="D676" s="119" t="str">
        <f t="shared" si="89"/>
        <v>구간8</v>
      </c>
      <c r="E676" s="91">
        <f t="shared" si="90"/>
        <v>92</v>
      </c>
      <c r="F676" s="120">
        <f>COUNTIF($D$15:D676,D676)</f>
        <v>23</v>
      </c>
      <c r="G676" s="121">
        <f t="shared" si="91"/>
        <v>0.18485161948788154</v>
      </c>
      <c r="H676" s="121">
        <f t="shared" si="92"/>
        <v>1.5341740619021493E-3</v>
      </c>
      <c r="I676" s="122">
        <f t="shared" si="93"/>
        <v>0.18638579354978368</v>
      </c>
    </row>
    <row r="677" spans="2:9">
      <c r="B677" s="91">
        <f t="shared" si="94"/>
        <v>663</v>
      </c>
      <c r="C677" s="92">
        <f t="shared" si="95"/>
        <v>45223</v>
      </c>
      <c r="D677" s="119" t="str">
        <f t="shared" si="89"/>
        <v>구간8</v>
      </c>
      <c r="E677" s="91">
        <f t="shared" si="90"/>
        <v>92</v>
      </c>
      <c r="F677" s="120">
        <f>COUNTIF($D$15:D677,D677)</f>
        <v>24</v>
      </c>
      <c r="G677" s="121">
        <f t="shared" si="91"/>
        <v>0.18485161948788154</v>
      </c>
      <c r="H677" s="121">
        <f t="shared" si="92"/>
        <v>1.6008772819848514E-3</v>
      </c>
      <c r="I677" s="122">
        <f t="shared" si="93"/>
        <v>0.18645249676986639</v>
      </c>
    </row>
    <row r="678" spans="2:9">
      <c r="B678" s="91">
        <f t="shared" si="94"/>
        <v>664</v>
      </c>
      <c r="C678" s="92">
        <f t="shared" si="95"/>
        <v>45224</v>
      </c>
      <c r="D678" s="119" t="str">
        <f t="shared" si="89"/>
        <v>구간8</v>
      </c>
      <c r="E678" s="91">
        <f t="shared" si="90"/>
        <v>92</v>
      </c>
      <c r="F678" s="120">
        <f>COUNTIF($D$15:D678,D678)</f>
        <v>25</v>
      </c>
      <c r="G678" s="121">
        <f t="shared" si="91"/>
        <v>0.18485161948788154</v>
      </c>
      <c r="H678" s="121">
        <f t="shared" si="92"/>
        <v>1.6675805020675537E-3</v>
      </c>
      <c r="I678" s="122">
        <f t="shared" si="93"/>
        <v>0.18651919998994909</v>
      </c>
    </row>
    <row r="679" spans="2:9">
      <c r="B679" s="91">
        <f t="shared" si="94"/>
        <v>665</v>
      </c>
      <c r="C679" s="92">
        <f t="shared" si="95"/>
        <v>45225</v>
      </c>
      <c r="D679" s="119" t="str">
        <f t="shared" si="89"/>
        <v>구간8</v>
      </c>
      <c r="E679" s="91">
        <f t="shared" si="90"/>
        <v>92</v>
      </c>
      <c r="F679" s="120">
        <f>COUNTIF($D$15:D679,D679)</f>
        <v>26</v>
      </c>
      <c r="G679" s="121">
        <f t="shared" si="91"/>
        <v>0.18485161948788154</v>
      </c>
      <c r="H679" s="121">
        <f t="shared" si="92"/>
        <v>1.7342837221502557E-3</v>
      </c>
      <c r="I679" s="122">
        <f t="shared" si="93"/>
        <v>0.18658590321003179</v>
      </c>
    </row>
    <row r="680" spans="2:9">
      <c r="B680" s="91">
        <f t="shared" si="94"/>
        <v>666</v>
      </c>
      <c r="C680" s="92">
        <f t="shared" si="95"/>
        <v>45226</v>
      </c>
      <c r="D680" s="119" t="str">
        <f t="shared" si="89"/>
        <v>구간8</v>
      </c>
      <c r="E680" s="91">
        <f t="shared" si="90"/>
        <v>92</v>
      </c>
      <c r="F680" s="120">
        <f>COUNTIF($D$15:D680,D680)</f>
        <v>27</v>
      </c>
      <c r="G680" s="121">
        <f t="shared" si="91"/>
        <v>0.18485161948788154</v>
      </c>
      <c r="H680" s="121">
        <f t="shared" si="92"/>
        <v>1.800986942232958E-3</v>
      </c>
      <c r="I680" s="122">
        <f t="shared" si="93"/>
        <v>0.1866526064301145</v>
      </c>
    </row>
    <row r="681" spans="2:9">
      <c r="B681" s="91">
        <f t="shared" si="94"/>
        <v>667</v>
      </c>
      <c r="C681" s="92">
        <f t="shared" si="95"/>
        <v>45227</v>
      </c>
      <c r="D681" s="119" t="str">
        <f t="shared" si="89"/>
        <v>구간8</v>
      </c>
      <c r="E681" s="91">
        <f t="shared" si="90"/>
        <v>92</v>
      </c>
      <c r="F681" s="120">
        <f>COUNTIF($D$15:D681,D681)</f>
        <v>28</v>
      </c>
      <c r="G681" s="121">
        <f t="shared" si="91"/>
        <v>0.18485161948788154</v>
      </c>
      <c r="H681" s="121">
        <f t="shared" si="92"/>
        <v>1.86769016231566E-3</v>
      </c>
      <c r="I681" s="122">
        <f t="shared" si="93"/>
        <v>0.1867193096501972</v>
      </c>
    </row>
    <row r="682" spans="2:9">
      <c r="B682" s="91">
        <f t="shared" si="94"/>
        <v>668</v>
      </c>
      <c r="C682" s="92">
        <f t="shared" si="95"/>
        <v>45228</v>
      </c>
      <c r="D682" s="119" t="str">
        <f t="shared" si="89"/>
        <v>구간8</v>
      </c>
      <c r="E682" s="91">
        <f t="shared" si="90"/>
        <v>92</v>
      </c>
      <c r="F682" s="120">
        <f>COUNTIF($D$15:D682,D682)</f>
        <v>29</v>
      </c>
      <c r="G682" s="121">
        <f t="shared" si="91"/>
        <v>0.18485161948788154</v>
      </c>
      <c r="H682" s="121">
        <f t="shared" si="92"/>
        <v>1.9343933823983623E-3</v>
      </c>
      <c r="I682" s="122">
        <f t="shared" si="93"/>
        <v>0.1867860128702799</v>
      </c>
    </row>
    <row r="683" spans="2:9">
      <c r="B683" s="91">
        <f t="shared" si="94"/>
        <v>669</v>
      </c>
      <c r="C683" s="92">
        <f t="shared" si="95"/>
        <v>45229</v>
      </c>
      <c r="D683" s="119" t="str">
        <f t="shared" si="89"/>
        <v>구간8</v>
      </c>
      <c r="E683" s="91">
        <f t="shared" si="90"/>
        <v>92</v>
      </c>
      <c r="F683" s="120">
        <f>COUNTIF($D$15:D683,D683)</f>
        <v>30</v>
      </c>
      <c r="G683" s="121">
        <f t="shared" si="91"/>
        <v>0.18485161948788154</v>
      </c>
      <c r="H683" s="121">
        <f t="shared" si="92"/>
        <v>2.0010966024810646E-3</v>
      </c>
      <c r="I683" s="122">
        <f t="shared" si="93"/>
        <v>0.18685271609036261</v>
      </c>
    </row>
    <row r="684" spans="2:9">
      <c r="B684" s="91">
        <f t="shared" si="94"/>
        <v>670</v>
      </c>
      <c r="C684" s="92">
        <f t="shared" si="95"/>
        <v>45230</v>
      </c>
      <c r="D684" s="119" t="str">
        <f t="shared" si="89"/>
        <v>구간8</v>
      </c>
      <c r="E684" s="91">
        <f t="shared" si="90"/>
        <v>92</v>
      </c>
      <c r="F684" s="120">
        <f>COUNTIF($D$15:D684,D684)</f>
        <v>31</v>
      </c>
      <c r="G684" s="121">
        <f t="shared" si="91"/>
        <v>0.18485161948788154</v>
      </c>
      <c r="H684" s="121">
        <f t="shared" si="92"/>
        <v>2.0677998225637666E-3</v>
      </c>
      <c r="I684" s="122">
        <f t="shared" si="93"/>
        <v>0.18691941931044531</v>
      </c>
    </row>
    <row r="685" spans="2:9">
      <c r="B685" s="91">
        <f t="shared" si="94"/>
        <v>671</v>
      </c>
      <c r="C685" s="92">
        <f t="shared" si="95"/>
        <v>45231</v>
      </c>
      <c r="D685" s="119" t="str">
        <f t="shared" si="89"/>
        <v>구간8</v>
      </c>
      <c r="E685" s="91">
        <f t="shared" si="90"/>
        <v>92</v>
      </c>
      <c r="F685" s="120">
        <f>COUNTIF($D$15:D685,D685)</f>
        <v>32</v>
      </c>
      <c r="G685" s="121">
        <f t="shared" si="91"/>
        <v>0.18485161948788154</v>
      </c>
      <c r="H685" s="121">
        <f t="shared" si="92"/>
        <v>2.1345030426464687E-3</v>
      </c>
      <c r="I685" s="122">
        <f t="shared" si="93"/>
        <v>0.18698612253052802</v>
      </c>
    </row>
    <row r="686" spans="2:9">
      <c r="B686" s="91">
        <f t="shared" si="94"/>
        <v>672</v>
      </c>
      <c r="C686" s="92">
        <f t="shared" si="95"/>
        <v>45232</v>
      </c>
      <c r="D686" s="119" t="str">
        <f t="shared" si="89"/>
        <v>구간8</v>
      </c>
      <c r="E686" s="91">
        <f t="shared" si="90"/>
        <v>92</v>
      </c>
      <c r="F686" s="120">
        <f>COUNTIF($D$15:D686,D686)</f>
        <v>33</v>
      </c>
      <c r="G686" s="121">
        <f t="shared" si="91"/>
        <v>0.18485161948788154</v>
      </c>
      <c r="H686" s="121">
        <f t="shared" si="92"/>
        <v>2.2012062627291707E-3</v>
      </c>
      <c r="I686" s="122">
        <f t="shared" si="93"/>
        <v>0.18705282575061072</v>
      </c>
    </row>
    <row r="687" spans="2:9">
      <c r="B687" s="91">
        <f t="shared" si="94"/>
        <v>673</v>
      </c>
      <c r="C687" s="92">
        <f t="shared" si="95"/>
        <v>45233</v>
      </c>
      <c r="D687" s="119" t="str">
        <f t="shared" si="89"/>
        <v>구간8</v>
      </c>
      <c r="E687" s="91">
        <f t="shared" si="90"/>
        <v>92</v>
      </c>
      <c r="F687" s="120">
        <f>COUNTIF($D$15:D687,D687)</f>
        <v>34</v>
      </c>
      <c r="G687" s="121">
        <f t="shared" si="91"/>
        <v>0.18485161948788154</v>
      </c>
      <c r="H687" s="121">
        <f t="shared" si="92"/>
        <v>2.2679094828118728E-3</v>
      </c>
      <c r="I687" s="122">
        <f t="shared" si="93"/>
        <v>0.18711952897069342</v>
      </c>
    </row>
    <row r="688" spans="2:9">
      <c r="B688" s="91">
        <f t="shared" si="94"/>
        <v>674</v>
      </c>
      <c r="C688" s="92">
        <f t="shared" si="95"/>
        <v>45234</v>
      </c>
      <c r="D688" s="119" t="str">
        <f t="shared" si="89"/>
        <v>구간8</v>
      </c>
      <c r="E688" s="91">
        <f t="shared" si="90"/>
        <v>92</v>
      </c>
      <c r="F688" s="120">
        <f>COUNTIF($D$15:D688,D688)</f>
        <v>35</v>
      </c>
      <c r="G688" s="121">
        <f t="shared" si="91"/>
        <v>0.18485161948788154</v>
      </c>
      <c r="H688" s="121">
        <f t="shared" si="92"/>
        <v>2.3346127028945752E-3</v>
      </c>
      <c r="I688" s="122">
        <f t="shared" si="93"/>
        <v>0.1871862321907761</v>
      </c>
    </row>
    <row r="689" spans="2:9">
      <c r="B689" s="91">
        <f t="shared" si="94"/>
        <v>675</v>
      </c>
      <c r="C689" s="92">
        <f t="shared" si="95"/>
        <v>45235</v>
      </c>
      <c r="D689" s="119" t="str">
        <f t="shared" si="89"/>
        <v>구간8</v>
      </c>
      <c r="E689" s="91">
        <f t="shared" si="90"/>
        <v>92</v>
      </c>
      <c r="F689" s="120">
        <f>COUNTIF($D$15:D689,D689)</f>
        <v>36</v>
      </c>
      <c r="G689" s="121">
        <f t="shared" si="91"/>
        <v>0.18485161948788154</v>
      </c>
      <c r="H689" s="121">
        <f t="shared" si="92"/>
        <v>2.4013159229772773E-3</v>
      </c>
      <c r="I689" s="122">
        <f t="shared" si="93"/>
        <v>0.1872529354108588</v>
      </c>
    </row>
    <row r="690" spans="2:9">
      <c r="B690" s="91">
        <f t="shared" si="94"/>
        <v>676</v>
      </c>
      <c r="C690" s="92">
        <f t="shared" si="95"/>
        <v>45236</v>
      </c>
      <c r="D690" s="119" t="str">
        <f t="shared" si="89"/>
        <v>구간8</v>
      </c>
      <c r="E690" s="91">
        <f t="shared" si="90"/>
        <v>92</v>
      </c>
      <c r="F690" s="120">
        <f>COUNTIF($D$15:D690,D690)</f>
        <v>37</v>
      </c>
      <c r="G690" s="121">
        <f t="shared" si="91"/>
        <v>0.18485161948788154</v>
      </c>
      <c r="H690" s="121">
        <f t="shared" si="92"/>
        <v>2.4680191430599793E-3</v>
      </c>
      <c r="I690" s="122">
        <f t="shared" si="93"/>
        <v>0.1873196386309415</v>
      </c>
    </row>
    <row r="691" spans="2:9">
      <c r="B691" s="91">
        <f t="shared" si="94"/>
        <v>677</v>
      </c>
      <c r="C691" s="92">
        <f t="shared" si="95"/>
        <v>45237</v>
      </c>
      <c r="D691" s="119" t="str">
        <f t="shared" si="89"/>
        <v>구간8</v>
      </c>
      <c r="E691" s="91">
        <f t="shared" si="90"/>
        <v>92</v>
      </c>
      <c r="F691" s="120">
        <f>COUNTIF($D$15:D691,D691)</f>
        <v>38</v>
      </c>
      <c r="G691" s="121">
        <f t="shared" si="91"/>
        <v>0.18485161948788154</v>
      </c>
      <c r="H691" s="121">
        <f t="shared" si="92"/>
        <v>2.5347223631426814E-3</v>
      </c>
      <c r="I691" s="122">
        <f t="shared" si="93"/>
        <v>0.18738634185102421</v>
      </c>
    </row>
    <row r="692" spans="2:9">
      <c r="B692" s="91">
        <f t="shared" si="94"/>
        <v>678</v>
      </c>
      <c r="C692" s="92">
        <f t="shared" si="95"/>
        <v>45238</v>
      </c>
      <c r="D692" s="119" t="str">
        <f t="shared" si="89"/>
        <v>구간8</v>
      </c>
      <c r="E692" s="91">
        <f t="shared" si="90"/>
        <v>92</v>
      </c>
      <c r="F692" s="120">
        <f>COUNTIF($D$15:D692,D692)</f>
        <v>39</v>
      </c>
      <c r="G692" s="121">
        <f t="shared" si="91"/>
        <v>0.18485161948788154</v>
      </c>
      <c r="H692" s="121">
        <f t="shared" si="92"/>
        <v>2.6014255832253839E-3</v>
      </c>
      <c r="I692" s="122">
        <f t="shared" si="93"/>
        <v>0.18745304507110691</v>
      </c>
    </row>
    <row r="693" spans="2:9">
      <c r="B693" s="91">
        <f t="shared" si="94"/>
        <v>679</v>
      </c>
      <c r="C693" s="92">
        <f t="shared" si="95"/>
        <v>45239</v>
      </c>
      <c r="D693" s="119" t="str">
        <f t="shared" si="89"/>
        <v>구간8</v>
      </c>
      <c r="E693" s="91">
        <f t="shared" si="90"/>
        <v>92</v>
      </c>
      <c r="F693" s="120">
        <f>COUNTIF($D$15:D693,D693)</f>
        <v>40</v>
      </c>
      <c r="G693" s="121">
        <f t="shared" si="91"/>
        <v>0.18485161948788154</v>
      </c>
      <c r="H693" s="121">
        <f t="shared" si="92"/>
        <v>2.6681288033080859E-3</v>
      </c>
      <c r="I693" s="122">
        <f t="shared" si="93"/>
        <v>0.18751974829118961</v>
      </c>
    </row>
    <row r="694" spans="2:9">
      <c r="B694" s="91">
        <f t="shared" si="94"/>
        <v>680</v>
      </c>
      <c r="C694" s="92">
        <f t="shared" si="95"/>
        <v>45240</v>
      </c>
      <c r="D694" s="119" t="str">
        <f t="shared" si="89"/>
        <v>구간8</v>
      </c>
      <c r="E694" s="91">
        <f t="shared" si="90"/>
        <v>92</v>
      </c>
      <c r="F694" s="120">
        <f>COUNTIF($D$15:D694,D694)</f>
        <v>41</v>
      </c>
      <c r="G694" s="121">
        <f t="shared" si="91"/>
        <v>0.18485161948788154</v>
      </c>
      <c r="H694" s="121">
        <f t="shared" si="92"/>
        <v>2.734832023390788E-3</v>
      </c>
      <c r="I694" s="122">
        <f t="shared" si="93"/>
        <v>0.18758645151127232</v>
      </c>
    </row>
    <row r="695" spans="2:9">
      <c r="B695" s="91">
        <f t="shared" si="94"/>
        <v>681</v>
      </c>
      <c r="C695" s="92">
        <f t="shared" si="95"/>
        <v>45241</v>
      </c>
      <c r="D695" s="119" t="str">
        <f t="shared" si="89"/>
        <v>구간8</v>
      </c>
      <c r="E695" s="91">
        <f t="shared" si="90"/>
        <v>92</v>
      </c>
      <c r="F695" s="120">
        <f>COUNTIF($D$15:D695,D695)</f>
        <v>42</v>
      </c>
      <c r="G695" s="121">
        <f t="shared" si="91"/>
        <v>0.18485161948788154</v>
      </c>
      <c r="H695" s="121">
        <f t="shared" si="92"/>
        <v>2.80153524347349E-3</v>
      </c>
      <c r="I695" s="122">
        <f t="shared" si="93"/>
        <v>0.18765315473135502</v>
      </c>
    </row>
    <row r="696" spans="2:9">
      <c r="B696" s="91">
        <f t="shared" si="94"/>
        <v>682</v>
      </c>
      <c r="C696" s="92">
        <f t="shared" si="95"/>
        <v>45242</v>
      </c>
      <c r="D696" s="119" t="str">
        <f t="shared" si="89"/>
        <v>구간8</v>
      </c>
      <c r="E696" s="91">
        <f t="shared" si="90"/>
        <v>92</v>
      </c>
      <c r="F696" s="120">
        <f>COUNTIF($D$15:D696,D696)</f>
        <v>43</v>
      </c>
      <c r="G696" s="121">
        <f t="shared" si="91"/>
        <v>0.18485161948788154</v>
      </c>
      <c r="H696" s="121">
        <f t="shared" si="92"/>
        <v>2.8682384635561921E-3</v>
      </c>
      <c r="I696" s="122">
        <f t="shared" si="93"/>
        <v>0.18771985795143772</v>
      </c>
    </row>
    <row r="697" spans="2:9">
      <c r="B697" s="91">
        <f t="shared" si="94"/>
        <v>683</v>
      </c>
      <c r="C697" s="92">
        <f t="shared" si="95"/>
        <v>45243</v>
      </c>
      <c r="D697" s="119" t="str">
        <f t="shared" si="89"/>
        <v>구간8</v>
      </c>
      <c r="E697" s="91">
        <f t="shared" si="90"/>
        <v>92</v>
      </c>
      <c r="F697" s="120">
        <f>COUNTIF($D$15:D697,D697)</f>
        <v>44</v>
      </c>
      <c r="G697" s="121">
        <f t="shared" si="91"/>
        <v>0.18485161948788154</v>
      </c>
      <c r="H697" s="121">
        <f t="shared" si="92"/>
        <v>2.9349416836388946E-3</v>
      </c>
      <c r="I697" s="122">
        <f t="shared" si="93"/>
        <v>0.18778656117152043</v>
      </c>
    </row>
    <row r="698" spans="2:9">
      <c r="B698" s="91">
        <f t="shared" si="94"/>
        <v>684</v>
      </c>
      <c r="C698" s="92">
        <f t="shared" si="95"/>
        <v>45244</v>
      </c>
      <c r="D698" s="119" t="str">
        <f t="shared" si="89"/>
        <v>구간8</v>
      </c>
      <c r="E698" s="91">
        <f t="shared" si="90"/>
        <v>92</v>
      </c>
      <c r="F698" s="120">
        <f>COUNTIF($D$15:D698,D698)</f>
        <v>45</v>
      </c>
      <c r="G698" s="121">
        <f t="shared" si="91"/>
        <v>0.18485161948788154</v>
      </c>
      <c r="H698" s="121">
        <f t="shared" si="92"/>
        <v>3.0016449037215966E-3</v>
      </c>
      <c r="I698" s="122">
        <f t="shared" si="93"/>
        <v>0.18785326439160313</v>
      </c>
    </row>
    <row r="699" spans="2:9">
      <c r="B699" s="91">
        <f t="shared" si="94"/>
        <v>685</v>
      </c>
      <c r="C699" s="92">
        <f t="shared" si="95"/>
        <v>45245</v>
      </c>
      <c r="D699" s="119" t="str">
        <f t="shared" si="89"/>
        <v>구간8</v>
      </c>
      <c r="E699" s="91">
        <f t="shared" si="90"/>
        <v>92</v>
      </c>
      <c r="F699" s="120">
        <f>COUNTIF($D$15:D699,D699)</f>
        <v>46</v>
      </c>
      <c r="G699" s="121">
        <f t="shared" si="91"/>
        <v>0.18485161948788154</v>
      </c>
      <c r="H699" s="121">
        <f t="shared" si="92"/>
        <v>3.0683481238042987E-3</v>
      </c>
      <c r="I699" s="122">
        <f t="shared" si="93"/>
        <v>0.18791996761168583</v>
      </c>
    </row>
    <row r="700" spans="2:9">
      <c r="B700" s="91">
        <f t="shared" si="94"/>
        <v>686</v>
      </c>
      <c r="C700" s="92">
        <f t="shared" si="95"/>
        <v>45246</v>
      </c>
      <c r="D700" s="119" t="str">
        <f t="shared" si="89"/>
        <v>구간8</v>
      </c>
      <c r="E700" s="91">
        <f t="shared" si="90"/>
        <v>92</v>
      </c>
      <c r="F700" s="120">
        <f>COUNTIF($D$15:D700,D700)</f>
        <v>47</v>
      </c>
      <c r="G700" s="121">
        <f t="shared" si="91"/>
        <v>0.18485161948788154</v>
      </c>
      <c r="H700" s="121">
        <f t="shared" si="92"/>
        <v>3.1350513438870007E-3</v>
      </c>
      <c r="I700" s="122">
        <f t="shared" si="93"/>
        <v>0.18798667083176854</v>
      </c>
    </row>
    <row r="701" spans="2:9">
      <c r="B701" s="91">
        <f t="shared" si="94"/>
        <v>687</v>
      </c>
      <c r="C701" s="92">
        <f t="shared" si="95"/>
        <v>45247</v>
      </c>
      <c r="D701" s="119" t="str">
        <f t="shared" si="89"/>
        <v>구간8</v>
      </c>
      <c r="E701" s="91">
        <f t="shared" si="90"/>
        <v>92</v>
      </c>
      <c r="F701" s="120">
        <f>COUNTIF($D$15:D701,D701)</f>
        <v>48</v>
      </c>
      <c r="G701" s="121">
        <f t="shared" si="91"/>
        <v>0.18485161948788154</v>
      </c>
      <c r="H701" s="121">
        <f t="shared" si="92"/>
        <v>3.2017545639697028E-3</v>
      </c>
      <c r="I701" s="122">
        <f t="shared" si="93"/>
        <v>0.18805337405185124</v>
      </c>
    </row>
    <row r="702" spans="2:9">
      <c r="B702" s="91">
        <f t="shared" si="94"/>
        <v>688</v>
      </c>
      <c r="C702" s="92">
        <f t="shared" si="95"/>
        <v>45248</v>
      </c>
      <c r="D702" s="119" t="str">
        <f t="shared" si="89"/>
        <v>구간8</v>
      </c>
      <c r="E702" s="91">
        <f t="shared" si="90"/>
        <v>92</v>
      </c>
      <c r="F702" s="120">
        <f>COUNTIF($D$15:D702,D702)</f>
        <v>49</v>
      </c>
      <c r="G702" s="121">
        <f t="shared" si="91"/>
        <v>0.18485161948788154</v>
      </c>
      <c r="H702" s="121">
        <f t="shared" si="92"/>
        <v>3.2684577840524053E-3</v>
      </c>
      <c r="I702" s="122">
        <f t="shared" si="93"/>
        <v>0.18812007727193394</v>
      </c>
    </row>
    <row r="703" spans="2:9">
      <c r="B703" s="91">
        <f t="shared" si="94"/>
        <v>689</v>
      </c>
      <c r="C703" s="92">
        <f t="shared" si="95"/>
        <v>45249</v>
      </c>
      <c r="D703" s="119" t="str">
        <f t="shared" si="89"/>
        <v>구간8</v>
      </c>
      <c r="E703" s="91">
        <f t="shared" si="90"/>
        <v>92</v>
      </c>
      <c r="F703" s="120">
        <f>COUNTIF($D$15:D703,D703)</f>
        <v>50</v>
      </c>
      <c r="G703" s="121">
        <f t="shared" si="91"/>
        <v>0.18485161948788154</v>
      </c>
      <c r="H703" s="121">
        <f t="shared" si="92"/>
        <v>3.3351610041351073E-3</v>
      </c>
      <c r="I703" s="122">
        <f t="shared" si="93"/>
        <v>0.18818678049201665</v>
      </c>
    </row>
    <row r="704" spans="2:9">
      <c r="B704" s="91">
        <f t="shared" si="94"/>
        <v>690</v>
      </c>
      <c r="C704" s="92">
        <f t="shared" si="95"/>
        <v>45250</v>
      </c>
      <c r="D704" s="119" t="str">
        <f t="shared" si="89"/>
        <v>구간8</v>
      </c>
      <c r="E704" s="91">
        <f t="shared" si="90"/>
        <v>92</v>
      </c>
      <c r="F704" s="120">
        <f>COUNTIF($D$15:D704,D704)</f>
        <v>51</v>
      </c>
      <c r="G704" s="121">
        <f t="shared" si="91"/>
        <v>0.18485161948788154</v>
      </c>
      <c r="H704" s="121">
        <f t="shared" si="92"/>
        <v>3.4018642242178094E-3</v>
      </c>
      <c r="I704" s="122">
        <f t="shared" si="93"/>
        <v>0.18825348371209935</v>
      </c>
    </row>
    <row r="705" spans="2:9">
      <c r="B705" s="91">
        <f t="shared" si="94"/>
        <v>691</v>
      </c>
      <c r="C705" s="92">
        <f t="shared" si="95"/>
        <v>45251</v>
      </c>
      <c r="D705" s="119" t="str">
        <f t="shared" si="89"/>
        <v>구간8</v>
      </c>
      <c r="E705" s="91">
        <f t="shared" si="90"/>
        <v>92</v>
      </c>
      <c r="F705" s="120">
        <f>COUNTIF($D$15:D705,D705)</f>
        <v>52</v>
      </c>
      <c r="G705" s="121">
        <f t="shared" si="91"/>
        <v>0.18485161948788154</v>
      </c>
      <c r="H705" s="121">
        <f t="shared" si="92"/>
        <v>3.4685674443005114E-3</v>
      </c>
      <c r="I705" s="122">
        <f t="shared" si="93"/>
        <v>0.18832018693218205</v>
      </c>
    </row>
    <row r="706" spans="2:9">
      <c r="B706" s="91">
        <f t="shared" si="94"/>
        <v>692</v>
      </c>
      <c r="C706" s="92">
        <f t="shared" si="95"/>
        <v>45252</v>
      </c>
      <c r="D706" s="119" t="str">
        <f t="shared" si="89"/>
        <v>구간8</v>
      </c>
      <c r="E706" s="91">
        <f t="shared" si="90"/>
        <v>92</v>
      </c>
      <c r="F706" s="120">
        <f>COUNTIF($D$15:D706,D706)</f>
        <v>53</v>
      </c>
      <c r="G706" s="121">
        <f t="shared" si="91"/>
        <v>0.18485161948788154</v>
      </c>
      <c r="H706" s="121">
        <f t="shared" si="92"/>
        <v>3.5352706643832139E-3</v>
      </c>
      <c r="I706" s="122">
        <f t="shared" si="93"/>
        <v>0.18838689015226476</v>
      </c>
    </row>
    <row r="707" spans="2:9">
      <c r="B707" s="91">
        <f t="shared" si="94"/>
        <v>693</v>
      </c>
      <c r="C707" s="92">
        <f t="shared" si="95"/>
        <v>45253</v>
      </c>
      <c r="D707" s="119" t="str">
        <f t="shared" si="89"/>
        <v>구간8</v>
      </c>
      <c r="E707" s="91">
        <f t="shared" si="90"/>
        <v>92</v>
      </c>
      <c r="F707" s="120">
        <f>COUNTIF($D$15:D707,D707)</f>
        <v>54</v>
      </c>
      <c r="G707" s="121">
        <f t="shared" si="91"/>
        <v>0.18485161948788154</v>
      </c>
      <c r="H707" s="121">
        <f t="shared" si="92"/>
        <v>3.6019738844659159E-3</v>
      </c>
      <c r="I707" s="122">
        <f t="shared" si="93"/>
        <v>0.18845359337234746</v>
      </c>
    </row>
    <row r="708" spans="2:9">
      <c r="B708" s="91">
        <f t="shared" si="94"/>
        <v>694</v>
      </c>
      <c r="C708" s="92">
        <f t="shared" si="95"/>
        <v>45254</v>
      </c>
      <c r="D708" s="119" t="str">
        <f t="shared" si="89"/>
        <v>구간8</v>
      </c>
      <c r="E708" s="91">
        <f t="shared" si="90"/>
        <v>92</v>
      </c>
      <c r="F708" s="120">
        <f>COUNTIF($D$15:D708,D708)</f>
        <v>55</v>
      </c>
      <c r="G708" s="121">
        <f t="shared" si="91"/>
        <v>0.18485161948788154</v>
      </c>
      <c r="H708" s="121">
        <f t="shared" si="92"/>
        <v>3.668677104548618E-3</v>
      </c>
      <c r="I708" s="122">
        <f t="shared" si="93"/>
        <v>0.18852029659243016</v>
      </c>
    </row>
    <row r="709" spans="2:9">
      <c r="B709" s="91">
        <f t="shared" si="94"/>
        <v>695</v>
      </c>
      <c r="C709" s="92">
        <f t="shared" si="95"/>
        <v>45255</v>
      </c>
      <c r="D709" s="119" t="str">
        <f t="shared" si="89"/>
        <v>구간8</v>
      </c>
      <c r="E709" s="91">
        <f t="shared" si="90"/>
        <v>92</v>
      </c>
      <c r="F709" s="120">
        <f>COUNTIF($D$15:D709,D709)</f>
        <v>56</v>
      </c>
      <c r="G709" s="121">
        <f t="shared" si="91"/>
        <v>0.18485161948788154</v>
      </c>
      <c r="H709" s="121">
        <f t="shared" si="92"/>
        <v>3.73538032463132E-3</v>
      </c>
      <c r="I709" s="122">
        <f t="shared" si="93"/>
        <v>0.18858699981251287</v>
      </c>
    </row>
    <row r="710" spans="2:9">
      <c r="B710" s="91">
        <f t="shared" si="94"/>
        <v>696</v>
      </c>
      <c r="C710" s="92">
        <f t="shared" si="95"/>
        <v>45256</v>
      </c>
      <c r="D710" s="119" t="str">
        <f t="shared" si="89"/>
        <v>구간8</v>
      </c>
      <c r="E710" s="91">
        <f t="shared" si="90"/>
        <v>92</v>
      </c>
      <c r="F710" s="120">
        <f>COUNTIF($D$15:D710,D710)</f>
        <v>57</v>
      </c>
      <c r="G710" s="121">
        <f t="shared" si="91"/>
        <v>0.18485161948788154</v>
      </c>
      <c r="H710" s="121">
        <f t="shared" si="92"/>
        <v>3.8020835447140221E-3</v>
      </c>
      <c r="I710" s="122">
        <f t="shared" si="93"/>
        <v>0.18865370303259557</v>
      </c>
    </row>
    <row r="711" spans="2:9">
      <c r="B711" s="91">
        <f t="shared" si="94"/>
        <v>697</v>
      </c>
      <c r="C711" s="92">
        <f t="shared" si="95"/>
        <v>45257</v>
      </c>
      <c r="D711" s="119" t="str">
        <f t="shared" si="89"/>
        <v>구간8</v>
      </c>
      <c r="E711" s="91">
        <f t="shared" si="90"/>
        <v>92</v>
      </c>
      <c r="F711" s="120">
        <f>COUNTIF($D$15:D711,D711)</f>
        <v>58</v>
      </c>
      <c r="G711" s="121">
        <f t="shared" si="91"/>
        <v>0.18485161948788154</v>
      </c>
      <c r="H711" s="121">
        <f t="shared" si="92"/>
        <v>3.8687867647967246E-3</v>
      </c>
      <c r="I711" s="122">
        <f t="shared" si="93"/>
        <v>0.18872040625267825</v>
      </c>
    </row>
    <row r="712" spans="2:9">
      <c r="B712" s="91">
        <f t="shared" si="94"/>
        <v>698</v>
      </c>
      <c r="C712" s="92">
        <f t="shared" si="95"/>
        <v>45258</v>
      </c>
      <c r="D712" s="119" t="str">
        <f t="shared" si="89"/>
        <v>구간8</v>
      </c>
      <c r="E712" s="91">
        <f t="shared" si="90"/>
        <v>92</v>
      </c>
      <c r="F712" s="120">
        <f>COUNTIF($D$15:D712,D712)</f>
        <v>59</v>
      </c>
      <c r="G712" s="121">
        <f t="shared" si="91"/>
        <v>0.18485161948788154</v>
      </c>
      <c r="H712" s="121">
        <f t="shared" si="92"/>
        <v>3.9354899848794266E-3</v>
      </c>
      <c r="I712" s="122">
        <f t="shared" si="93"/>
        <v>0.18878710947276095</v>
      </c>
    </row>
    <row r="713" spans="2:9">
      <c r="B713" s="91">
        <f t="shared" si="94"/>
        <v>699</v>
      </c>
      <c r="C713" s="92">
        <f t="shared" si="95"/>
        <v>45259</v>
      </c>
      <c r="D713" s="119" t="str">
        <f t="shared" si="89"/>
        <v>구간8</v>
      </c>
      <c r="E713" s="91">
        <f t="shared" si="90"/>
        <v>92</v>
      </c>
      <c r="F713" s="120">
        <f>COUNTIF($D$15:D713,D713)</f>
        <v>60</v>
      </c>
      <c r="G713" s="121">
        <f t="shared" si="91"/>
        <v>0.18485161948788154</v>
      </c>
      <c r="H713" s="121">
        <f t="shared" si="92"/>
        <v>4.0021932049621291E-3</v>
      </c>
      <c r="I713" s="122">
        <f t="shared" si="93"/>
        <v>0.18885381269284365</v>
      </c>
    </row>
    <row r="714" spans="2:9">
      <c r="B714" s="91">
        <f t="shared" si="94"/>
        <v>700</v>
      </c>
      <c r="C714" s="92">
        <f t="shared" si="95"/>
        <v>45260</v>
      </c>
      <c r="D714" s="119" t="str">
        <f t="shared" si="89"/>
        <v>구간8</v>
      </c>
      <c r="E714" s="91">
        <f t="shared" si="90"/>
        <v>92</v>
      </c>
      <c r="F714" s="120">
        <f>COUNTIF($D$15:D714,D714)</f>
        <v>61</v>
      </c>
      <c r="G714" s="121">
        <f t="shared" si="91"/>
        <v>0.18485161948788154</v>
      </c>
      <c r="H714" s="121">
        <f t="shared" si="92"/>
        <v>4.0688964250448307E-3</v>
      </c>
      <c r="I714" s="122">
        <f t="shared" si="93"/>
        <v>0.18892051591292636</v>
      </c>
    </row>
    <row r="715" spans="2:9">
      <c r="B715" s="91">
        <f t="shared" si="94"/>
        <v>701</v>
      </c>
      <c r="C715" s="92">
        <f t="shared" si="95"/>
        <v>45261</v>
      </c>
      <c r="D715" s="119" t="str">
        <f t="shared" si="89"/>
        <v>구간8</v>
      </c>
      <c r="E715" s="91">
        <f t="shared" si="90"/>
        <v>92</v>
      </c>
      <c r="F715" s="120">
        <f>COUNTIF($D$15:D715,D715)</f>
        <v>62</v>
      </c>
      <c r="G715" s="121">
        <f t="shared" si="91"/>
        <v>0.18485161948788154</v>
      </c>
      <c r="H715" s="121">
        <f t="shared" si="92"/>
        <v>4.1355996451275332E-3</v>
      </c>
      <c r="I715" s="122">
        <f t="shared" si="93"/>
        <v>0.18898721913300906</v>
      </c>
    </row>
    <row r="716" spans="2:9">
      <c r="B716" s="91">
        <f t="shared" si="94"/>
        <v>702</v>
      </c>
      <c r="C716" s="92">
        <f t="shared" si="95"/>
        <v>45262</v>
      </c>
      <c r="D716" s="119" t="str">
        <f t="shared" si="89"/>
        <v>구간8</v>
      </c>
      <c r="E716" s="91">
        <f t="shared" si="90"/>
        <v>92</v>
      </c>
      <c r="F716" s="120">
        <f>COUNTIF($D$15:D716,D716)</f>
        <v>63</v>
      </c>
      <c r="G716" s="121">
        <f t="shared" si="91"/>
        <v>0.18485161948788154</v>
      </c>
      <c r="H716" s="121">
        <f t="shared" si="92"/>
        <v>4.2023028652102348E-3</v>
      </c>
      <c r="I716" s="122">
        <f t="shared" si="93"/>
        <v>0.18905392235309176</v>
      </c>
    </row>
    <row r="717" spans="2:9">
      <c r="B717" s="91">
        <f t="shared" si="94"/>
        <v>703</v>
      </c>
      <c r="C717" s="92">
        <f t="shared" si="95"/>
        <v>45263</v>
      </c>
      <c r="D717" s="119" t="str">
        <f t="shared" si="89"/>
        <v>구간8</v>
      </c>
      <c r="E717" s="91">
        <f t="shared" si="90"/>
        <v>92</v>
      </c>
      <c r="F717" s="120">
        <f>COUNTIF($D$15:D717,D717)</f>
        <v>64</v>
      </c>
      <c r="G717" s="121">
        <f t="shared" si="91"/>
        <v>0.18485161948788154</v>
      </c>
      <c r="H717" s="121">
        <f t="shared" si="92"/>
        <v>4.2690060852929373E-3</v>
      </c>
      <c r="I717" s="122">
        <f t="shared" si="93"/>
        <v>0.18912062557317447</v>
      </c>
    </row>
    <row r="718" spans="2:9">
      <c r="B718" s="91">
        <f t="shared" si="94"/>
        <v>704</v>
      </c>
      <c r="C718" s="92">
        <f t="shared" si="95"/>
        <v>45264</v>
      </c>
      <c r="D718" s="119" t="str">
        <f t="shared" si="89"/>
        <v>구간8</v>
      </c>
      <c r="E718" s="91">
        <f t="shared" si="90"/>
        <v>92</v>
      </c>
      <c r="F718" s="120">
        <f>COUNTIF($D$15:D718,D718)</f>
        <v>65</v>
      </c>
      <c r="G718" s="121">
        <f t="shared" si="91"/>
        <v>0.18485161948788154</v>
      </c>
      <c r="H718" s="121">
        <f t="shared" si="92"/>
        <v>4.3357093053756398E-3</v>
      </c>
      <c r="I718" s="122">
        <f t="shared" si="93"/>
        <v>0.18918732879325717</v>
      </c>
    </row>
    <row r="719" spans="2:9">
      <c r="B719" s="91">
        <f t="shared" si="94"/>
        <v>705</v>
      </c>
      <c r="C719" s="92">
        <f t="shared" si="95"/>
        <v>45265</v>
      </c>
      <c r="D719" s="119" t="str">
        <f t="shared" ref="D719:D782" si="96">IF(IFERROR(HLOOKUP(C719,$E$5:$BL$6,2,FALSE),"")="",D720,HLOOKUP(C719,$E$5:$BL$7,2,FALSE))</f>
        <v>구간8</v>
      </c>
      <c r="E719" s="91">
        <f t="shared" ref="E719:E782" si="97">COUNTIF($D$15:$D$49928,D719)</f>
        <v>92</v>
      </c>
      <c r="F719" s="120">
        <f>COUNTIF($D$15:D719,D719)</f>
        <v>66</v>
      </c>
      <c r="G719" s="121">
        <f t="shared" ref="G719:G782" si="98">HLOOKUP($D719,$E$6:$BL$11,6,FALSE)</f>
        <v>0.18485161948788154</v>
      </c>
      <c r="H719" s="121">
        <f t="shared" ref="H719:H782" si="99">HLOOKUP($D719,$E$6:$BL$11,5,FALSE)*(F719)</f>
        <v>4.4024125254583414E-3</v>
      </c>
      <c r="I719" s="122">
        <f t="shared" ref="I719:I782" si="100">G719+H719</f>
        <v>0.18925403201333987</v>
      </c>
    </row>
    <row r="720" spans="2:9">
      <c r="B720" s="91">
        <f t="shared" ref="B720:B783" si="101">B719+1</f>
        <v>706</v>
      </c>
      <c r="C720" s="92">
        <f t="shared" ref="C720:C783" si="102">C719+1</f>
        <v>45266</v>
      </c>
      <c r="D720" s="119" t="str">
        <f t="shared" si="96"/>
        <v>구간8</v>
      </c>
      <c r="E720" s="91">
        <f t="shared" si="97"/>
        <v>92</v>
      </c>
      <c r="F720" s="120">
        <f>COUNTIF($D$15:D720,D720)</f>
        <v>67</v>
      </c>
      <c r="G720" s="121">
        <f t="shared" si="98"/>
        <v>0.18485161948788154</v>
      </c>
      <c r="H720" s="121">
        <f t="shared" si="99"/>
        <v>4.4691157455410439E-3</v>
      </c>
      <c r="I720" s="122">
        <f t="shared" si="100"/>
        <v>0.18932073523342258</v>
      </c>
    </row>
    <row r="721" spans="2:9">
      <c r="B721" s="91">
        <f t="shared" si="101"/>
        <v>707</v>
      </c>
      <c r="C721" s="92">
        <f t="shared" si="102"/>
        <v>45267</v>
      </c>
      <c r="D721" s="119" t="str">
        <f t="shared" si="96"/>
        <v>구간8</v>
      </c>
      <c r="E721" s="91">
        <f t="shared" si="97"/>
        <v>92</v>
      </c>
      <c r="F721" s="120">
        <f>COUNTIF($D$15:D721,D721)</f>
        <v>68</v>
      </c>
      <c r="G721" s="121">
        <f t="shared" si="98"/>
        <v>0.18485161948788154</v>
      </c>
      <c r="H721" s="121">
        <f t="shared" si="99"/>
        <v>4.5358189656237455E-3</v>
      </c>
      <c r="I721" s="122">
        <f t="shared" si="100"/>
        <v>0.18938743845350528</v>
      </c>
    </row>
    <row r="722" spans="2:9">
      <c r="B722" s="91">
        <f t="shared" si="101"/>
        <v>708</v>
      </c>
      <c r="C722" s="92">
        <f t="shared" si="102"/>
        <v>45268</v>
      </c>
      <c r="D722" s="119" t="str">
        <f t="shared" si="96"/>
        <v>구간8</v>
      </c>
      <c r="E722" s="91">
        <f t="shared" si="97"/>
        <v>92</v>
      </c>
      <c r="F722" s="120">
        <f>COUNTIF($D$15:D722,D722)</f>
        <v>69</v>
      </c>
      <c r="G722" s="121">
        <f t="shared" si="98"/>
        <v>0.18485161948788154</v>
      </c>
      <c r="H722" s="121">
        <f t="shared" si="99"/>
        <v>4.602522185706448E-3</v>
      </c>
      <c r="I722" s="122">
        <f t="shared" si="100"/>
        <v>0.18945414167358798</v>
      </c>
    </row>
    <row r="723" spans="2:9">
      <c r="B723" s="91">
        <f t="shared" si="101"/>
        <v>709</v>
      </c>
      <c r="C723" s="92">
        <f t="shared" si="102"/>
        <v>45269</v>
      </c>
      <c r="D723" s="119" t="str">
        <f t="shared" si="96"/>
        <v>구간8</v>
      </c>
      <c r="E723" s="91">
        <f t="shared" si="97"/>
        <v>92</v>
      </c>
      <c r="F723" s="120">
        <f>COUNTIF($D$15:D723,D723)</f>
        <v>70</v>
      </c>
      <c r="G723" s="121">
        <f t="shared" si="98"/>
        <v>0.18485161948788154</v>
      </c>
      <c r="H723" s="121">
        <f t="shared" si="99"/>
        <v>4.6692254057891505E-3</v>
      </c>
      <c r="I723" s="122">
        <f t="shared" si="100"/>
        <v>0.18952084489367069</v>
      </c>
    </row>
    <row r="724" spans="2:9">
      <c r="B724" s="91">
        <f t="shared" si="101"/>
        <v>710</v>
      </c>
      <c r="C724" s="92">
        <f t="shared" si="102"/>
        <v>45270</v>
      </c>
      <c r="D724" s="119" t="str">
        <f t="shared" si="96"/>
        <v>구간8</v>
      </c>
      <c r="E724" s="91">
        <f t="shared" si="97"/>
        <v>92</v>
      </c>
      <c r="F724" s="120">
        <f>COUNTIF($D$15:D724,D724)</f>
        <v>71</v>
      </c>
      <c r="G724" s="121">
        <f t="shared" si="98"/>
        <v>0.18485161948788154</v>
      </c>
      <c r="H724" s="121">
        <f t="shared" si="99"/>
        <v>4.7359286258718521E-3</v>
      </c>
      <c r="I724" s="122">
        <f t="shared" si="100"/>
        <v>0.18958754811375339</v>
      </c>
    </row>
    <row r="725" spans="2:9">
      <c r="B725" s="91">
        <f t="shared" si="101"/>
        <v>711</v>
      </c>
      <c r="C725" s="92">
        <f t="shared" si="102"/>
        <v>45271</v>
      </c>
      <c r="D725" s="119" t="str">
        <f t="shared" si="96"/>
        <v>구간8</v>
      </c>
      <c r="E725" s="91">
        <f t="shared" si="97"/>
        <v>92</v>
      </c>
      <c r="F725" s="120">
        <f>COUNTIF($D$15:D725,D725)</f>
        <v>72</v>
      </c>
      <c r="G725" s="121">
        <f t="shared" si="98"/>
        <v>0.18485161948788154</v>
      </c>
      <c r="H725" s="121">
        <f t="shared" si="99"/>
        <v>4.8026318459545546E-3</v>
      </c>
      <c r="I725" s="122">
        <f t="shared" si="100"/>
        <v>0.18965425133383609</v>
      </c>
    </row>
    <row r="726" spans="2:9">
      <c r="B726" s="91">
        <f t="shared" si="101"/>
        <v>712</v>
      </c>
      <c r="C726" s="92">
        <f t="shared" si="102"/>
        <v>45272</v>
      </c>
      <c r="D726" s="119" t="str">
        <f t="shared" si="96"/>
        <v>구간8</v>
      </c>
      <c r="E726" s="91">
        <f t="shared" si="97"/>
        <v>92</v>
      </c>
      <c r="F726" s="120">
        <f>COUNTIF($D$15:D726,D726)</f>
        <v>73</v>
      </c>
      <c r="G726" s="121">
        <f t="shared" si="98"/>
        <v>0.18485161948788154</v>
      </c>
      <c r="H726" s="121">
        <f t="shared" si="99"/>
        <v>4.8693350660372562E-3</v>
      </c>
      <c r="I726" s="122">
        <f t="shared" si="100"/>
        <v>0.1897209545539188</v>
      </c>
    </row>
    <row r="727" spans="2:9">
      <c r="B727" s="91">
        <f t="shared" si="101"/>
        <v>713</v>
      </c>
      <c r="C727" s="92">
        <f t="shared" si="102"/>
        <v>45273</v>
      </c>
      <c r="D727" s="119" t="str">
        <f t="shared" si="96"/>
        <v>구간8</v>
      </c>
      <c r="E727" s="91">
        <f t="shared" si="97"/>
        <v>92</v>
      </c>
      <c r="F727" s="120">
        <f>COUNTIF($D$15:D727,D727)</f>
        <v>74</v>
      </c>
      <c r="G727" s="121">
        <f t="shared" si="98"/>
        <v>0.18485161948788154</v>
      </c>
      <c r="H727" s="121">
        <f t="shared" si="99"/>
        <v>4.9360382861199587E-3</v>
      </c>
      <c r="I727" s="122">
        <f t="shared" si="100"/>
        <v>0.1897876577740015</v>
      </c>
    </row>
    <row r="728" spans="2:9">
      <c r="B728" s="91">
        <f t="shared" si="101"/>
        <v>714</v>
      </c>
      <c r="C728" s="92">
        <f t="shared" si="102"/>
        <v>45274</v>
      </c>
      <c r="D728" s="119" t="str">
        <f t="shared" si="96"/>
        <v>구간8</v>
      </c>
      <c r="E728" s="91">
        <f t="shared" si="97"/>
        <v>92</v>
      </c>
      <c r="F728" s="120">
        <f>COUNTIF($D$15:D728,D728)</f>
        <v>75</v>
      </c>
      <c r="G728" s="121">
        <f t="shared" si="98"/>
        <v>0.18485161948788154</v>
      </c>
      <c r="H728" s="121">
        <f t="shared" si="99"/>
        <v>5.0027415062026612E-3</v>
      </c>
      <c r="I728" s="122">
        <f t="shared" si="100"/>
        <v>0.1898543609940842</v>
      </c>
    </row>
    <row r="729" spans="2:9">
      <c r="B729" s="91">
        <f t="shared" si="101"/>
        <v>715</v>
      </c>
      <c r="C729" s="92">
        <f t="shared" si="102"/>
        <v>45275</v>
      </c>
      <c r="D729" s="119" t="str">
        <f t="shared" si="96"/>
        <v>구간8</v>
      </c>
      <c r="E729" s="91">
        <f t="shared" si="97"/>
        <v>92</v>
      </c>
      <c r="F729" s="120">
        <f>COUNTIF($D$15:D729,D729)</f>
        <v>76</v>
      </c>
      <c r="G729" s="121">
        <f t="shared" si="98"/>
        <v>0.18485161948788154</v>
      </c>
      <c r="H729" s="121">
        <f t="shared" si="99"/>
        <v>5.0694447262853628E-3</v>
      </c>
      <c r="I729" s="122">
        <f t="shared" si="100"/>
        <v>0.18992106421416691</v>
      </c>
    </row>
    <row r="730" spans="2:9">
      <c r="B730" s="91">
        <f t="shared" si="101"/>
        <v>716</v>
      </c>
      <c r="C730" s="92">
        <f t="shared" si="102"/>
        <v>45276</v>
      </c>
      <c r="D730" s="119" t="str">
        <f t="shared" si="96"/>
        <v>구간8</v>
      </c>
      <c r="E730" s="91">
        <f t="shared" si="97"/>
        <v>92</v>
      </c>
      <c r="F730" s="120">
        <f>COUNTIF($D$15:D730,D730)</f>
        <v>77</v>
      </c>
      <c r="G730" s="121">
        <f t="shared" si="98"/>
        <v>0.18485161948788154</v>
      </c>
      <c r="H730" s="121">
        <f t="shared" si="99"/>
        <v>5.1361479463680653E-3</v>
      </c>
      <c r="I730" s="122">
        <f t="shared" si="100"/>
        <v>0.18998776743424961</v>
      </c>
    </row>
    <row r="731" spans="2:9">
      <c r="B731" s="91">
        <f t="shared" si="101"/>
        <v>717</v>
      </c>
      <c r="C731" s="92">
        <f t="shared" si="102"/>
        <v>45277</v>
      </c>
      <c r="D731" s="119" t="str">
        <f t="shared" si="96"/>
        <v>구간8</v>
      </c>
      <c r="E731" s="91">
        <f t="shared" si="97"/>
        <v>92</v>
      </c>
      <c r="F731" s="120">
        <f>COUNTIF($D$15:D731,D731)</f>
        <v>78</v>
      </c>
      <c r="G731" s="121">
        <f t="shared" si="98"/>
        <v>0.18485161948788154</v>
      </c>
      <c r="H731" s="121">
        <f t="shared" si="99"/>
        <v>5.2028511664507678E-3</v>
      </c>
      <c r="I731" s="122">
        <f t="shared" si="100"/>
        <v>0.19005447065433231</v>
      </c>
    </row>
    <row r="732" spans="2:9">
      <c r="B732" s="91">
        <f t="shared" si="101"/>
        <v>718</v>
      </c>
      <c r="C732" s="92">
        <f t="shared" si="102"/>
        <v>45278</v>
      </c>
      <c r="D732" s="119" t="str">
        <f t="shared" si="96"/>
        <v>구간8</v>
      </c>
      <c r="E732" s="91">
        <f t="shared" si="97"/>
        <v>92</v>
      </c>
      <c r="F732" s="120">
        <f>COUNTIF($D$15:D732,D732)</f>
        <v>79</v>
      </c>
      <c r="G732" s="121">
        <f t="shared" si="98"/>
        <v>0.18485161948788154</v>
      </c>
      <c r="H732" s="121">
        <f t="shared" si="99"/>
        <v>5.2695543865334694E-3</v>
      </c>
      <c r="I732" s="122">
        <f t="shared" si="100"/>
        <v>0.19012117387441502</v>
      </c>
    </row>
    <row r="733" spans="2:9">
      <c r="B733" s="91">
        <f t="shared" si="101"/>
        <v>719</v>
      </c>
      <c r="C733" s="92">
        <f t="shared" si="102"/>
        <v>45279</v>
      </c>
      <c r="D733" s="119" t="str">
        <f t="shared" si="96"/>
        <v>구간8</v>
      </c>
      <c r="E733" s="91">
        <f t="shared" si="97"/>
        <v>92</v>
      </c>
      <c r="F733" s="120">
        <f>COUNTIF($D$15:D733,D733)</f>
        <v>80</v>
      </c>
      <c r="G733" s="121">
        <f t="shared" si="98"/>
        <v>0.18485161948788154</v>
      </c>
      <c r="H733" s="121">
        <f t="shared" si="99"/>
        <v>5.3362576066161719E-3</v>
      </c>
      <c r="I733" s="122">
        <f t="shared" si="100"/>
        <v>0.19018787709449772</v>
      </c>
    </row>
    <row r="734" spans="2:9">
      <c r="B734" s="91">
        <f t="shared" si="101"/>
        <v>720</v>
      </c>
      <c r="C734" s="92">
        <f t="shared" si="102"/>
        <v>45280</v>
      </c>
      <c r="D734" s="119" t="str">
        <f t="shared" si="96"/>
        <v>구간8</v>
      </c>
      <c r="E734" s="91">
        <f t="shared" si="97"/>
        <v>92</v>
      </c>
      <c r="F734" s="120">
        <f>COUNTIF($D$15:D734,D734)</f>
        <v>81</v>
      </c>
      <c r="G734" s="121">
        <f t="shared" si="98"/>
        <v>0.18485161948788154</v>
      </c>
      <c r="H734" s="121">
        <f t="shared" si="99"/>
        <v>5.4029608266988735E-3</v>
      </c>
      <c r="I734" s="122">
        <f t="shared" si="100"/>
        <v>0.1902545803145804</v>
      </c>
    </row>
    <row r="735" spans="2:9">
      <c r="B735" s="91">
        <f t="shared" si="101"/>
        <v>721</v>
      </c>
      <c r="C735" s="92">
        <f t="shared" si="102"/>
        <v>45281</v>
      </c>
      <c r="D735" s="119" t="str">
        <f t="shared" si="96"/>
        <v>구간8</v>
      </c>
      <c r="E735" s="91">
        <f t="shared" si="97"/>
        <v>92</v>
      </c>
      <c r="F735" s="120">
        <f>COUNTIF($D$15:D735,D735)</f>
        <v>82</v>
      </c>
      <c r="G735" s="121">
        <f t="shared" si="98"/>
        <v>0.18485161948788154</v>
      </c>
      <c r="H735" s="121">
        <f t="shared" si="99"/>
        <v>5.469664046781576E-3</v>
      </c>
      <c r="I735" s="122">
        <f t="shared" si="100"/>
        <v>0.1903212835346631</v>
      </c>
    </row>
    <row r="736" spans="2:9">
      <c r="B736" s="91">
        <f t="shared" si="101"/>
        <v>722</v>
      </c>
      <c r="C736" s="92">
        <f t="shared" si="102"/>
        <v>45282</v>
      </c>
      <c r="D736" s="119" t="str">
        <f t="shared" si="96"/>
        <v>구간8</v>
      </c>
      <c r="E736" s="91">
        <f t="shared" si="97"/>
        <v>92</v>
      </c>
      <c r="F736" s="120">
        <f>COUNTIF($D$15:D736,D736)</f>
        <v>83</v>
      </c>
      <c r="G736" s="121">
        <f t="shared" si="98"/>
        <v>0.18485161948788154</v>
      </c>
      <c r="H736" s="121">
        <f t="shared" si="99"/>
        <v>5.5363672668642784E-3</v>
      </c>
      <c r="I736" s="122">
        <f t="shared" si="100"/>
        <v>0.1903879867547458</v>
      </c>
    </row>
    <row r="737" spans="2:9">
      <c r="B737" s="91">
        <f t="shared" si="101"/>
        <v>723</v>
      </c>
      <c r="C737" s="92">
        <f t="shared" si="102"/>
        <v>45283</v>
      </c>
      <c r="D737" s="119" t="str">
        <f t="shared" si="96"/>
        <v>구간8</v>
      </c>
      <c r="E737" s="91">
        <f t="shared" si="97"/>
        <v>92</v>
      </c>
      <c r="F737" s="120">
        <f>COUNTIF($D$15:D737,D737)</f>
        <v>84</v>
      </c>
      <c r="G737" s="121">
        <f t="shared" si="98"/>
        <v>0.18485161948788154</v>
      </c>
      <c r="H737" s="121">
        <f t="shared" si="99"/>
        <v>5.6030704869469801E-3</v>
      </c>
      <c r="I737" s="122">
        <f t="shared" si="100"/>
        <v>0.19045468997482851</v>
      </c>
    </row>
    <row r="738" spans="2:9">
      <c r="B738" s="91">
        <f t="shared" si="101"/>
        <v>724</v>
      </c>
      <c r="C738" s="92">
        <f t="shared" si="102"/>
        <v>45284</v>
      </c>
      <c r="D738" s="119" t="str">
        <f t="shared" si="96"/>
        <v>구간8</v>
      </c>
      <c r="E738" s="91">
        <f t="shared" si="97"/>
        <v>92</v>
      </c>
      <c r="F738" s="120">
        <f>COUNTIF($D$15:D738,D738)</f>
        <v>85</v>
      </c>
      <c r="G738" s="121">
        <f t="shared" si="98"/>
        <v>0.18485161948788154</v>
      </c>
      <c r="H738" s="121">
        <f t="shared" si="99"/>
        <v>5.6697737070296825E-3</v>
      </c>
      <c r="I738" s="122">
        <f t="shared" si="100"/>
        <v>0.19052139319491121</v>
      </c>
    </row>
    <row r="739" spans="2:9">
      <c r="B739" s="91">
        <f t="shared" si="101"/>
        <v>725</v>
      </c>
      <c r="C739" s="92">
        <f t="shared" si="102"/>
        <v>45285</v>
      </c>
      <c r="D739" s="119" t="str">
        <f t="shared" si="96"/>
        <v>구간8</v>
      </c>
      <c r="E739" s="91">
        <f t="shared" si="97"/>
        <v>92</v>
      </c>
      <c r="F739" s="120">
        <f>COUNTIF($D$15:D739,D739)</f>
        <v>86</v>
      </c>
      <c r="G739" s="121">
        <f t="shared" si="98"/>
        <v>0.18485161948788154</v>
      </c>
      <c r="H739" s="121">
        <f t="shared" si="99"/>
        <v>5.7364769271123842E-3</v>
      </c>
      <c r="I739" s="122">
        <f t="shared" si="100"/>
        <v>0.19058809641499391</v>
      </c>
    </row>
    <row r="740" spans="2:9">
      <c r="B740" s="91">
        <f t="shared" si="101"/>
        <v>726</v>
      </c>
      <c r="C740" s="92">
        <f t="shared" si="102"/>
        <v>45286</v>
      </c>
      <c r="D740" s="119" t="str">
        <f t="shared" si="96"/>
        <v>구간8</v>
      </c>
      <c r="E740" s="91">
        <f t="shared" si="97"/>
        <v>92</v>
      </c>
      <c r="F740" s="120">
        <f>COUNTIF($D$15:D740,D740)</f>
        <v>87</v>
      </c>
      <c r="G740" s="121">
        <f t="shared" si="98"/>
        <v>0.18485161948788154</v>
      </c>
      <c r="H740" s="121">
        <f t="shared" si="99"/>
        <v>5.8031801471950866E-3</v>
      </c>
      <c r="I740" s="122">
        <f t="shared" si="100"/>
        <v>0.19065479963507662</v>
      </c>
    </row>
    <row r="741" spans="2:9">
      <c r="B741" s="91">
        <f t="shared" si="101"/>
        <v>727</v>
      </c>
      <c r="C741" s="92">
        <f t="shared" si="102"/>
        <v>45287</v>
      </c>
      <c r="D741" s="119" t="str">
        <f t="shared" si="96"/>
        <v>구간8</v>
      </c>
      <c r="E741" s="91">
        <f t="shared" si="97"/>
        <v>92</v>
      </c>
      <c r="F741" s="120">
        <f>COUNTIF($D$15:D741,D741)</f>
        <v>88</v>
      </c>
      <c r="G741" s="121">
        <f t="shared" si="98"/>
        <v>0.18485161948788154</v>
      </c>
      <c r="H741" s="121">
        <f t="shared" si="99"/>
        <v>5.8698833672777891E-3</v>
      </c>
      <c r="I741" s="122">
        <f t="shared" si="100"/>
        <v>0.19072150285515932</v>
      </c>
    </row>
    <row r="742" spans="2:9">
      <c r="B742" s="91">
        <f t="shared" si="101"/>
        <v>728</v>
      </c>
      <c r="C742" s="92">
        <f t="shared" si="102"/>
        <v>45288</v>
      </c>
      <c r="D742" s="119" t="str">
        <f t="shared" si="96"/>
        <v>구간8</v>
      </c>
      <c r="E742" s="91">
        <f t="shared" si="97"/>
        <v>92</v>
      </c>
      <c r="F742" s="120">
        <f>COUNTIF($D$15:D742,D742)</f>
        <v>89</v>
      </c>
      <c r="G742" s="121">
        <f t="shared" si="98"/>
        <v>0.18485161948788154</v>
      </c>
      <c r="H742" s="121">
        <f t="shared" si="99"/>
        <v>5.9365865873604907E-3</v>
      </c>
      <c r="I742" s="122">
        <f t="shared" si="100"/>
        <v>0.19078820607524202</v>
      </c>
    </row>
    <row r="743" spans="2:9">
      <c r="B743" s="91">
        <f t="shared" si="101"/>
        <v>729</v>
      </c>
      <c r="C743" s="92">
        <f t="shared" si="102"/>
        <v>45289</v>
      </c>
      <c r="D743" s="119" t="str">
        <f t="shared" si="96"/>
        <v>구간8</v>
      </c>
      <c r="E743" s="91">
        <f t="shared" si="97"/>
        <v>92</v>
      </c>
      <c r="F743" s="120">
        <f>COUNTIF($D$15:D743,D743)</f>
        <v>90</v>
      </c>
      <c r="G743" s="121">
        <f t="shared" si="98"/>
        <v>0.18485161948788154</v>
      </c>
      <c r="H743" s="121">
        <f t="shared" si="99"/>
        <v>6.0032898074431932E-3</v>
      </c>
      <c r="I743" s="122">
        <f t="shared" si="100"/>
        <v>0.19085490929532473</v>
      </c>
    </row>
    <row r="744" spans="2:9">
      <c r="B744" s="91">
        <f t="shared" si="101"/>
        <v>730</v>
      </c>
      <c r="C744" s="92">
        <f t="shared" si="102"/>
        <v>45290</v>
      </c>
      <c r="D744" s="119" t="str">
        <f t="shared" si="96"/>
        <v>구간8</v>
      </c>
      <c r="E744" s="91">
        <f t="shared" si="97"/>
        <v>92</v>
      </c>
      <c r="F744" s="120">
        <f>COUNTIF($D$15:D744,D744)</f>
        <v>91</v>
      </c>
      <c r="G744" s="121">
        <f t="shared" si="98"/>
        <v>0.18485161948788154</v>
      </c>
      <c r="H744" s="121">
        <f t="shared" si="99"/>
        <v>6.0699930275258948E-3</v>
      </c>
      <c r="I744" s="122">
        <f t="shared" si="100"/>
        <v>0.19092161251540743</v>
      </c>
    </row>
    <row r="745" spans="2:9">
      <c r="B745" s="91">
        <f t="shared" si="101"/>
        <v>731</v>
      </c>
      <c r="C745" s="92">
        <f t="shared" si="102"/>
        <v>45291</v>
      </c>
      <c r="D745" s="119" t="str">
        <f t="shared" si="96"/>
        <v>구간8</v>
      </c>
      <c r="E745" s="91">
        <f t="shared" si="97"/>
        <v>92</v>
      </c>
      <c r="F745" s="120">
        <f>COUNTIF($D$15:D745,D745)</f>
        <v>92</v>
      </c>
      <c r="G745" s="121">
        <f t="shared" si="98"/>
        <v>0.18485161948788154</v>
      </c>
      <c r="H745" s="121">
        <f t="shared" si="99"/>
        <v>6.1366962476085973E-3</v>
      </c>
      <c r="I745" s="122">
        <f t="shared" si="100"/>
        <v>0.19098831573549013</v>
      </c>
    </row>
    <row r="746" spans="2:9">
      <c r="B746" s="91">
        <f t="shared" si="101"/>
        <v>732</v>
      </c>
      <c r="C746" s="92">
        <f t="shared" si="102"/>
        <v>45292</v>
      </c>
      <c r="D746" s="119" t="str">
        <f t="shared" si="96"/>
        <v>구간9</v>
      </c>
      <c r="E746" s="91">
        <f t="shared" si="97"/>
        <v>91</v>
      </c>
      <c r="F746" s="120">
        <f>COUNTIF($D$15:D746,D746)</f>
        <v>1</v>
      </c>
      <c r="G746" s="121">
        <f t="shared" si="98"/>
        <v>0.19098831573549013</v>
      </c>
      <c r="H746" s="121">
        <f t="shared" si="99"/>
        <v>5.3176828152257715E-5</v>
      </c>
      <c r="I746" s="122">
        <f t="shared" si="100"/>
        <v>0.19104149256364239</v>
      </c>
    </row>
    <row r="747" spans="2:9">
      <c r="B747" s="91">
        <f t="shared" si="101"/>
        <v>733</v>
      </c>
      <c r="C747" s="92">
        <f t="shared" si="102"/>
        <v>45293</v>
      </c>
      <c r="D747" s="119" t="str">
        <f t="shared" si="96"/>
        <v>구간9</v>
      </c>
      <c r="E747" s="91">
        <f t="shared" si="97"/>
        <v>91</v>
      </c>
      <c r="F747" s="120">
        <f>COUNTIF($D$15:D747,D747)</f>
        <v>2</v>
      </c>
      <c r="G747" s="121">
        <f t="shared" si="98"/>
        <v>0.19098831573549013</v>
      </c>
      <c r="H747" s="121">
        <f t="shared" si="99"/>
        <v>1.0635365630451543E-4</v>
      </c>
      <c r="I747" s="122">
        <f t="shared" si="100"/>
        <v>0.19109466939179465</v>
      </c>
    </row>
    <row r="748" spans="2:9">
      <c r="B748" s="91">
        <f t="shared" si="101"/>
        <v>734</v>
      </c>
      <c r="C748" s="92">
        <f t="shared" si="102"/>
        <v>45294</v>
      </c>
      <c r="D748" s="119" t="str">
        <f t="shared" si="96"/>
        <v>구간9</v>
      </c>
      <c r="E748" s="91">
        <f t="shared" si="97"/>
        <v>91</v>
      </c>
      <c r="F748" s="120">
        <f>COUNTIF($D$15:D748,D748)</f>
        <v>3</v>
      </c>
      <c r="G748" s="121">
        <f t="shared" si="98"/>
        <v>0.19098831573549013</v>
      </c>
      <c r="H748" s="121">
        <f t="shared" si="99"/>
        <v>1.5953048445677316E-4</v>
      </c>
      <c r="I748" s="122">
        <f t="shared" si="100"/>
        <v>0.1911478462199469</v>
      </c>
    </row>
    <row r="749" spans="2:9">
      <c r="B749" s="91">
        <f t="shared" si="101"/>
        <v>735</v>
      </c>
      <c r="C749" s="92">
        <f t="shared" si="102"/>
        <v>45295</v>
      </c>
      <c r="D749" s="119" t="str">
        <f t="shared" si="96"/>
        <v>구간9</v>
      </c>
      <c r="E749" s="91">
        <f t="shared" si="97"/>
        <v>91</v>
      </c>
      <c r="F749" s="120">
        <f>COUNTIF($D$15:D749,D749)</f>
        <v>4</v>
      </c>
      <c r="G749" s="121">
        <f t="shared" si="98"/>
        <v>0.19098831573549013</v>
      </c>
      <c r="H749" s="121">
        <f t="shared" si="99"/>
        <v>2.1270731260903086E-4</v>
      </c>
      <c r="I749" s="122">
        <f t="shared" si="100"/>
        <v>0.19120102304809916</v>
      </c>
    </row>
    <row r="750" spans="2:9">
      <c r="B750" s="91">
        <f t="shared" si="101"/>
        <v>736</v>
      </c>
      <c r="C750" s="92">
        <f t="shared" si="102"/>
        <v>45296</v>
      </c>
      <c r="D750" s="119" t="str">
        <f t="shared" si="96"/>
        <v>구간9</v>
      </c>
      <c r="E750" s="91">
        <f t="shared" si="97"/>
        <v>91</v>
      </c>
      <c r="F750" s="120">
        <f>COUNTIF($D$15:D750,D750)</f>
        <v>5</v>
      </c>
      <c r="G750" s="121">
        <f t="shared" si="98"/>
        <v>0.19098831573549013</v>
      </c>
      <c r="H750" s="121">
        <f t="shared" si="99"/>
        <v>2.6588414076128856E-4</v>
      </c>
      <c r="I750" s="122">
        <f t="shared" si="100"/>
        <v>0.19125419987625142</v>
      </c>
    </row>
    <row r="751" spans="2:9">
      <c r="B751" s="91">
        <f t="shared" si="101"/>
        <v>737</v>
      </c>
      <c r="C751" s="92">
        <f t="shared" si="102"/>
        <v>45297</v>
      </c>
      <c r="D751" s="119" t="str">
        <f t="shared" si="96"/>
        <v>구간9</v>
      </c>
      <c r="E751" s="91">
        <f t="shared" si="97"/>
        <v>91</v>
      </c>
      <c r="F751" s="120">
        <f>COUNTIF($D$15:D751,D751)</f>
        <v>6</v>
      </c>
      <c r="G751" s="121">
        <f t="shared" si="98"/>
        <v>0.19098831573549013</v>
      </c>
      <c r="H751" s="121">
        <f t="shared" si="99"/>
        <v>3.1906096891354632E-4</v>
      </c>
      <c r="I751" s="122">
        <f t="shared" si="100"/>
        <v>0.19130737670440368</v>
      </c>
    </row>
    <row r="752" spans="2:9">
      <c r="B752" s="91">
        <f t="shared" si="101"/>
        <v>738</v>
      </c>
      <c r="C752" s="92">
        <f t="shared" si="102"/>
        <v>45298</v>
      </c>
      <c r="D752" s="119" t="str">
        <f t="shared" si="96"/>
        <v>구간9</v>
      </c>
      <c r="E752" s="91">
        <f t="shared" si="97"/>
        <v>91</v>
      </c>
      <c r="F752" s="120">
        <f>COUNTIF($D$15:D752,D752)</f>
        <v>7</v>
      </c>
      <c r="G752" s="121">
        <f t="shared" si="98"/>
        <v>0.19098831573549013</v>
      </c>
      <c r="H752" s="121">
        <f t="shared" si="99"/>
        <v>3.7223779706580402E-4</v>
      </c>
      <c r="I752" s="122">
        <f t="shared" si="100"/>
        <v>0.19136055353255593</v>
      </c>
    </row>
    <row r="753" spans="2:9">
      <c r="B753" s="91">
        <f t="shared" si="101"/>
        <v>739</v>
      </c>
      <c r="C753" s="92">
        <f t="shared" si="102"/>
        <v>45299</v>
      </c>
      <c r="D753" s="119" t="str">
        <f t="shared" si="96"/>
        <v>구간9</v>
      </c>
      <c r="E753" s="91">
        <f t="shared" si="97"/>
        <v>91</v>
      </c>
      <c r="F753" s="120">
        <f>COUNTIF($D$15:D753,D753)</f>
        <v>8</v>
      </c>
      <c r="G753" s="121">
        <f t="shared" si="98"/>
        <v>0.19098831573549013</v>
      </c>
      <c r="H753" s="121">
        <f t="shared" si="99"/>
        <v>4.2541462521806172E-4</v>
      </c>
      <c r="I753" s="122">
        <f t="shared" si="100"/>
        <v>0.19141373036070819</v>
      </c>
    </row>
    <row r="754" spans="2:9">
      <c r="B754" s="91">
        <f t="shared" si="101"/>
        <v>740</v>
      </c>
      <c r="C754" s="92">
        <f t="shared" si="102"/>
        <v>45300</v>
      </c>
      <c r="D754" s="119" t="str">
        <f t="shared" si="96"/>
        <v>구간9</v>
      </c>
      <c r="E754" s="91">
        <f t="shared" si="97"/>
        <v>91</v>
      </c>
      <c r="F754" s="120">
        <f>COUNTIF($D$15:D754,D754)</f>
        <v>9</v>
      </c>
      <c r="G754" s="121">
        <f t="shared" si="98"/>
        <v>0.19098831573549013</v>
      </c>
      <c r="H754" s="121">
        <f t="shared" si="99"/>
        <v>4.7859145337031942E-4</v>
      </c>
      <c r="I754" s="122">
        <f t="shared" si="100"/>
        <v>0.19146690718886045</v>
      </c>
    </row>
    <row r="755" spans="2:9">
      <c r="B755" s="91">
        <f t="shared" si="101"/>
        <v>741</v>
      </c>
      <c r="C755" s="92">
        <f t="shared" si="102"/>
        <v>45301</v>
      </c>
      <c r="D755" s="119" t="str">
        <f t="shared" si="96"/>
        <v>구간9</v>
      </c>
      <c r="E755" s="91">
        <f t="shared" si="97"/>
        <v>91</v>
      </c>
      <c r="F755" s="120">
        <f>COUNTIF($D$15:D755,D755)</f>
        <v>10</v>
      </c>
      <c r="G755" s="121">
        <f t="shared" si="98"/>
        <v>0.19098831573549013</v>
      </c>
      <c r="H755" s="121">
        <f t="shared" si="99"/>
        <v>5.3176828152257712E-4</v>
      </c>
      <c r="I755" s="122">
        <f t="shared" si="100"/>
        <v>0.1915200840170127</v>
      </c>
    </row>
    <row r="756" spans="2:9">
      <c r="B756" s="91">
        <f t="shared" si="101"/>
        <v>742</v>
      </c>
      <c r="C756" s="92">
        <f t="shared" si="102"/>
        <v>45302</v>
      </c>
      <c r="D756" s="119" t="str">
        <f t="shared" si="96"/>
        <v>구간9</v>
      </c>
      <c r="E756" s="91">
        <f t="shared" si="97"/>
        <v>91</v>
      </c>
      <c r="F756" s="120">
        <f>COUNTIF($D$15:D756,D756)</f>
        <v>11</v>
      </c>
      <c r="G756" s="121">
        <f t="shared" si="98"/>
        <v>0.19098831573549013</v>
      </c>
      <c r="H756" s="121">
        <f t="shared" si="99"/>
        <v>5.8494510967483488E-4</v>
      </c>
      <c r="I756" s="122">
        <f t="shared" si="100"/>
        <v>0.19157326084516496</v>
      </c>
    </row>
    <row r="757" spans="2:9">
      <c r="B757" s="91">
        <f t="shared" si="101"/>
        <v>743</v>
      </c>
      <c r="C757" s="92">
        <f t="shared" si="102"/>
        <v>45303</v>
      </c>
      <c r="D757" s="119" t="str">
        <f t="shared" si="96"/>
        <v>구간9</v>
      </c>
      <c r="E757" s="91">
        <f t="shared" si="97"/>
        <v>91</v>
      </c>
      <c r="F757" s="120">
        <f>COUNTIF($D$15:D757,D757)</f>
        <v>12</v>
      </c>
      <c r="G757" s="121">
        <f t="shared" si="98"/>
        <v>0.19098831573549013</v>
      </c>
      <c r="H757" s="121">
        <f t="shared" si="99"/>
        <v>6.3812193782709263E-4</v>
      </c>
      <c r="I757" s="122">
        <f t="shared" si="100"/>
        <v>0.19162643767331722</v>
      </c>
    </row>
    <row r="758" spans="2:9">
      <c r="B758" s="91">
        <f t="shared" si="101"/>
        <v>744</v>
      </c>
      <c r="C758" s="92">
        <f t="shared" si="102"/>
        <v>45304</v>
      </c>
      <c r="D758" s="119" t="str">
        <f t="shared" si="96"/>
        <v>구간9</v>
      </c>
      <c r="E758" s="91">
        <f t="shared" si="97"/>
        <v>91</v>
      </c>
      <c r="F758" s="120">
        <f>COUNTIF($D$15:D758,D758)</f>
        <v>13</v>
      </c>
      <c r="G758" s="121">
        <f t="shared" si="98"/>
        <v>0.19098831573549013</v>
      </c>
      <c r="H758" s="121">
        <f t="shared" si="99"/>
        <v>6.9129876597935028E-4</v>
      </c>
      <c r="I758" s="122">
        <f t="shared" si="100"/>
        <v>0.19167961450146948</v>
      </c>
    </row>
    <row r="759" spans="2:9">
      <c r="B759" s="91">
        <f t="shared" si="101"/>
        <v>745</v>
      </c>
      <c r="C759" s="92">
        <f t="shared" si="102"/>
        <v>45305</v>
      </c>
      <c r="D759" s="119" t="str">
        <f t="shared" si="96"/>
        <v>구간9</v>
      </c>
      <c r="E759" s="91">
        <f t="shared" si="97"/>
        <v>91</v>
      </c>
      <c r="F759" s="120">
        <f>COUNTIF($D$15:D759,D759)</f>
        <v>14</v>
      </c>
      <c r="G759" s="121">
        <f t="shared" si="98"/>
        <v>0.19098831573549013</v>
      </c>
      <c r="H759" s="121">
        <f t="shared" si="99"/>
        <v>7.4447559413160804E-4</v>
      </c>
      <c r="I759" s="122">
        <f t="shared" si="100"/>
        <v>0.19173279132962173</v>
      </c>
    </row>
    <row r="760" spans="2:9">
      <c r="B760" s="91">
        <f t="shared" si="101"/>
        <v>746</v>
      </c>
      <c r="C760" s="92">
        <f t="shared" si="102"/>
        <v>45306</v>
      </c>
      <c r="D760" s="119" t="str">
        <f t="shared" si="96"/>
        <v>구간9</v>
      </c>
      <c r="E760" s="91">
        <f t="shared" si="97"/>
        <v>91</v>
      </c>
      <c r="F760" s="120">
        <f>COUNTIF($D$15:D760,D760)</f>
        <v>15</v>
      </c>
      <c r="G760" s="121">
        <f t="shared" si="98"/>
        <v>0.19098831573549013</v>
      </c>
      <c r="H760" s="121">
        <f t="shared" si="99"/>
        <v>7.9765242228386568E-4</v>
      </c>
      <c r="I760" s="122">
        <f t="shared" si="100"/>
        <v>0.19178596815777399</v>
      </c>
    </row>
    <row r="761" spans="2:9">
      <c r="B761" s="91">
        <f t="shared" si="101"/>
        <v>747</v>
      </c>
      <c r="C761" s="92">
        <f t="shared" si="102"/>
        <v>45307</v>
      </c>
      <c r="D761" s="119" t="str">
        <f t="shared" si="96"/>
        <v>구간9</v>
      </c>
      <c r="E761" s="91">
        <f t="shared" si="97"/>
        <v>91</v>
      </c>
      <c r="F761" s="120">
        <f>COUNTIF($D$15:D761,D761)</f>
        <v>16</v>
      </c>
      <c r="G761" s="121">
        <f t="shared" si="98"/>
        <v>0.19098831573549013</v>
      </c>
      <c r="H761" s="121">
        <f t="shared" si="99"/>
        <v>8.5082925043612344E-4</v>
      </c>
      <c r="I761" s="122">
        <f t="shared" si="100"/>
        <v>0.19183914498592625</v>
      </c>
    </row>
    <row r="762" spans="2:9">
      <c r="B762" s="91">
        <f t="shared" si="101"/>
        <v>748</v>
      </c>
      <c r="C762" s="92">
        <f t="shared" si="102"/>
        <v>45308</v>
      </c>
      <c r="D762" s="119" t="str">
        <f t="shared" si="96"/>
        <v>구간9</v>
      </c>
      <c r="E762" s="91">
        <f t="shared" si="97"/>
        <v>91</v>
      </c>
      <c r="F762" s="120">
        <f>COUNTIF($D$15:D762,D762)</f>
        <v>17</v>
      </c>
      <c r="G762" s="121">
        <f t="shared" si="98"/>
        <v>0.19098831573549013</v>
      </c>
      <c r="H762" s="121">
        <f t="shared" si="99"/>
        <v>9.040060785883812E-4</v>
      </c>
      <c r="I762" s="122">
        <f t="shared" si="100"/>
        <v>0.1918923218140785</v>
      </c>
    </row>
    <row r="763" spans="2:9">
      <c r="B763" s="91">
        <f t="shared" si="101"/>
        <v>749</v>
      </c>
      <c r="C763" s="92">
        <f t="shared" si="102"/>
        <v>45309</v>
      </c>
      <c r="D763" s="119" t="str">
        <f t="shared" si="96"/>
        <v>구간9</v>
      </c>
      <c r="E763" s="91">
        <f t="shared" si="97"/>
        <v>91</v>
      </c>
      <c r="F763" s="120">
        <f>COUNTIF($D$15:D763,D763)</f>
        <v>18</v>
      </c>
      <c r="G763" s="121">
        <f t="shared" si="98"/>
        <v>0.19098831573549013</v>
      </c>
      <c r="H763" s="121">
        <f t="shared" si="99"/>
        <v>9.5718290674063884E-4</v>
      </c>
      <c r="I763" s="122">
        <f t="shared" si="100"/>
        <v>0.19194549864223076</v>
      </c>
    </row>
    <row r="764" spans="2:9">
      <c r="B764" s="91">
        <f t="shared" si="101"/>
        <v>750</v>
      </c>
      <c r="C764" s="92">
        <f t="shared" si="102"/>
        <v>45310</v>
      </c>
      <c r="D764" s="119" t="str">
        <f t="shared" si="96"/>
        <v>구간9</v>
      </c>
      <c r="E764" s="91">
        <f t="shared" si="97"/>
        <v>91</v>
      </c>
      <c r="F764" s="120">
        <f>COUNTIF($D$15:D764,D764)</f>
        <v>19</v>
      </c>
      <c r="G764" s="121">
        <f t="shared" si="98"/>
        <v>0.19098831573549013</v>
      </c>
      <c r="H764" s="121">
        <f t="shared" si="99"/>
        <v>1.0103597348928965E-3</v>
      </c>
      <c r="I764" s="122">
        <f t="shared" si="100"/>
        <v>0.19199867547038302</v>
      </c>
    </row>
    <row r="765" spans="2:9">
      <c r="B765" s="91">
        <f t="shared" si="101"/>
        <v>751</v>
      </c>
      <c r="C765" s="92">
        <f t="shared" si="102"/>
        <v>45311</v>
      </c>
      <c r="D765" s="119" t="str">
        <f t="shared" si="96"/>
        <v>구간9</v>
      </c>
      <c r="E765" s="91">
        <f t="shared" si="97"/>
        <v>91</v>
      </c>
      <c r="F765" s="120">
        <f>COUNTIF($D$15:D765,D765)</f>
        <v>20</v>
      </c>
      <c r="G765" s="121">
        <f t="shared" si="98"/>
        <v>0.19098831573549013</v>
      </c>
      <c r="H765" s="121">
        <f t="shared" si="99"/>
        <v>1.0635365630451542E-3</v>
      </c>
      <c r="I765" s="122">
        <f t="shared" si="100"/>
        <v>0.19205185229853527</v>
      </c>
    </row>
    <row r="766" spans="2:9">
      <c r="B766" s="91">
        <f t="shared" si="101"/>
        <v>752</v>
      </c>
      <c r="C766" s="92">
        <f t="shared" si="102"/>
        <v>45312</v>
      </c>
      <c r="D766" s="119" t="str">
        <f t="shared" si="96"/>
        <v>구간9</v>
      </c>
      <c r="E766" s="91">
        <f t="shared" si="97"/>
        <v>91</v>
      </c>
      <c r="F766" s="120">
        <f>COUNTIF($D$15:D766,D766)</f>
        <v>21</v>
      </c>
      <c r="G766" s="121">
        <f t="shared" si="98"/>
        <v>0.19098831573549013</v>
      </c>
      <c r="H766" s="121">
        <f t="shared" si="99"/>
        <v>1.116713391197412E-3</v>
      </c>
      <c r="I766" s="122">
        <f t="shared" si="100"/>
        <v>0.19210502912668753</v>
      </c>
    </row>
    <row r="767" spans="2:9">
      <c r="B767" s="91">
        <f t="shared" si="101"/>
        <v>753</v>
      </c>
      <c r="C767" s="92">
        <f t="shared" si="102"/>
        <v>45313</v>
      </c>
      <c r="D767" s="119" t="str">
        <f t="shared" si="96"/>
        <v>구간9</v>
      </c>
      <c r="E767" s="91">
        <f t="shared" si="97"/>
        <v>91</v>
      </c>
      <c r="F767" s="120">
        <f>COUNTIF($D$15:D767,D767)</f>
        <v>22</v>
      </c>
      <c r="G767" s="121">
        <f t="shared" si="98"/>
        <v>0.19098831573549013</v>
      </c>
      <c r="H767" s="121">
        <f t="shared" si="99"/>
        <v>1.1698902193496698E-3</v>
      </c>
      <c r="I767" s="122">
        <f t="shared" si="100"/>
        <v>0.19215820595483979</v>
      </c>
    </row>
    <row r="768" spans="2:9">
      <c r="B768" s="91">
        <f t="shared" si="101"/>
        <v>754</v>
      </c>
      <c r="C768" s="92">
        <f t="shared" si="102"/>
        <v>45314</v>
      </c>
      <c r="D768" s="119" t="str">
        <f t="shared" si="96"/>
        <v>구간9</v>
      </c>
      <c r="E768" s="91">
        <f t="shared" si="97"/>
        <v>91</v>
      </c>
      <c r="F768" s="120">
        <f>COUNTIF($D$15:D768,D768)</f>
        <v>23</v>
      </c>
      <c r="G768" s="121">
        <f t="shared" si="98"/>
        <v>0.19098831573549013</v>
      </c>
      <c r="H768" s="121">
        <f t="shared" si="99"/>
        <v>1.2230670475019275E-3</v>
      </c>
      <c r="I768" s="122">
        <f t="shared" si="100"/>
        <v>0.19221138278299207</v>
      </c>
    </row>
    <row r="769" spans="2:9">
      <c r="B769" s="91">
        <f t="shared" si="101"/>
        <v>755</v>
      </c>
      <c r="C769" s="92">
        <f t="shared" si="102"/>
        <v>45315</v>
      </c>
      <c r="D769" s="119" t="str">
        <f t="shared" si="96"/>
        <v>구간9</v>
      </c>
      <c r="E769" s="91">
        <f t="shared" si="97"/>
        <v>91</v>
      </c>
      <c r="F769" s="120">
        <f>COUNTIF($D$15:D769,D769)</f>
        <v>24</v>
      </c>
      <c r="G769" s="121">
        <f t="shared" si="98"/>
        <v>0.19098831573549013</v>
      </c>
      <c r="H769" s="121">
        <f t="shared" si="99"/>
        <v>1.2762438756541853E-3</v>
      </c>
      <c r="I769" s="122">
        <f t="shared" si="100"/>
        <v>0.19226455961114433</v>
      </c>
    </row>
    <row r="770" spans="2:9">
      <c r="B770" s="91">
        <f t="shared" si="101"/>
        <v>756</v>
      </c>
      <c r="C770" s="92">
        <f t="shared" si="102"/>
        <v>45316</v>
      </c>
      <c r="D770" s="119" t="str">
        <f t="shared" si="96"/>
        <v>구간9</v>
      </c>
      <c r="E770" s="91">
        <f t="shared" si="97"/>
        <v>91</v>
      </c>
      <c r="F770" s="120">
        <f>COUNTIF($D$15:D770,D770)</f>
        <v>25</v>
      </c>
      <c r="G770" s="121">
        <f t="shared" si="98"/>
        <v>0.19098831573549013</v>
      </c>
      <c r="H770" s="121">
        <f t="shared" si="99"/>
        <v>1.3294207038064428E-3</v>
      </c>
      <c r="I770" s="122">
        <f t="shared" si="100"/>
        <v>0.19231773643929659</v>
      </c>
    </row>
    <row r="771" spans="2:9">
      <c r="B771" s="91">
        <f t="shared" si="101"/>
        <v>757</v>
      </c>
      <c r="C771" s="92">
        <f t="shared" si="102"/>
        <v>45317</v>
      </c>
      <c r="D771" s="119" t="str">
        <f t="shared" si="96"/>
        <v>구간9</v>
      </c>
      <c r="E771" s="91">
        <f t="shared" si="97"/>
        <v>91</v>
      </c>
      <c r="F771" s="120">
        <f>COUNTIF($D$15:D771,D771)</f>
        <v>26</v>
      </c>
      <c r="G771" s="121">
        <f t="shared" si="98"/>
        <v>0.19098831573549013</v>
      </c>
      <c r="H771" s="121">
        <f t="shared" si="99"/>
        <v>1.3825975319587006E-3</v>
      </c>
      <c r="I771" s="122">
        <f t="shared" si="100"/>
        <v>0.19237091326744885</v>
      </c>
    </row>
    <row r="772" spans="2:9">
      <c r="B772" s="91">
        <f t="shared" si="101"/>
        <v>758</v>
      </c>
      <c r="C772" s="92">
        <f t="shared" si="102"/>
        <v>45318</v>
      </c>
      <c r="D772" s="119" t="str">
        <f t="shared" si="96"/>
        <v>구간9</v>
      </c>
      <c r="E772" s="91">
        <f t="shared" si="97"/>
        <v>91</v>
      </c>
      <c r="F772" s="120">
        <f>COUNTIF($D$15:D772,D772)</f>
        <v>27</v>
      </c>
      <c r="G772" s="121">
        <f t="shared" si="98"/>
        <v>0.19098831573549013</v>
      </c>
      <c r="H772" s="121">
        <f t="shared" si="99"/>
        <v>1.4357743601109583E-3</v>
      </c>
      <c r="I772" s="122">
        <f t="shared" si="100"/>
        <v>0.1924240900956011</v>
      </c>
    </row>
    <row r="773" spans="2:9">
      <c r="B773" s="91">
        <f t="shared" si="101"/>
        <v>759</v>
      </c>
      <c r="C773" s="92">
        <f t="shared" si="102"/>
        <v>45319</v>
      </c>
      <c r="D773" s="119" t="str">
        <f t="shared" si="96"/>
        <v>구간9</v>
      </c>
      <c r="E773" s="91">
        <f t="shared" si="97"/>
        <v>91</v>
      </c>
      <c r="F773" s="120">
        <f>COUNTIF($D$15:D773,D773)</f>
        <v>28</v>
      </c>
      <c r="G773" s="121">
        <f t="shared" si="98"/>
        <v>0.19098831573549013</v>
      </c>
      <c r="H773" s="121">
        <f t="shared" si="99"/>
        <v>1.4889511882632161E-3</v>
      </c>
      <c r="I773" s="122">
        <f t="shared" si="100"/>
        <v>0.19247726692375336</v>
      </c>
    </row>
    <row r="774" spans="2:9">
      <c r="B774" s="91">
        <f t="shared" si="101"/>
        <v>760</v>
      </c>
      <c r="C774" s="92">
        <f t="shared" si="102"/>
        <v>45320</v>
      </c>
      <c r="D774" s="119" t="str">
        <f t="shared" si="96"/>
        <v>구간9</v>
      </c>
      <c r="E774" s="91">
        <f t="shared" si="97"/>
        <v>91</v>
      </c>
      <c r="F774" s="120">
        <f>COUNTIF($D$15:D774,D774)</f>
        <v>29</v>
      </c>
      <c r="G774" s="121">
        <f t="shared" si="98"/>
        <v>0.19098831573549013</v>
      </c>
      <c r="H774" s="121">
        <f t="shared" si="99"/>
        <v>1.5421280164154738E-3</v>
      </c>
      <c r="I774" s="122">
        <f t="shared" si="100"/>
        <v>0.19253044375190562</v>
      </c>
    </row>
    <row r="775" spans="2:9">
      <c r="B775" s="91">
        <f t="shared" si="101"/>
        <v>761</v>
      </c>
      <c r="C775" s="92">
        <f t="shared" si="102"/>
        <v>45321</v>
      </c>
      <c r="D775" s="119" t="str">
        <f t="shared" si="96"/>
        <v>구간9</v>
      </c>
      <c r="E775" s="91">
        <f t="shared" si="97"/>
        <v>91</v>
      </c>
      <c r="F775" s="120">
        <f>COUNTIF($D$15:D775,D775)</f>
        <v>30</v>
      </c>
      <c r="G775" s="121">
        <f t="shared" si="98"/>
        <v>0.19098831573549013</v>
      </c>
      <c r="H775" s="121">
        <f t="shared" si="99"/>
        <v>1.5953048445677314E-3</v>
      </c>
      <c r="I775" s="122">
        <f t="shared" si="100"/>
        <v>0.19258362058005787</v>
      </c>
    </row>
    <row r="776" spans="2:9">
      <c r="B776" s="91">
        <f t="shared" si="101"/>
        <v>762</v>
      </c>
      <c r="C776" s="92">
        <f t="shared" si="102"/>
        <v>45322</v>
      </c>
      <c r="D776" s="119" t="str">
        <f t="shared" si="96"/>
        <v>구간9</v>
      </c>
      <c r="E776" s="91">
        <f t="shared" si="97"/>
        <v>91</v>
      </c>
      <c r="F776" s="120">
        <f>COUNTIF($D$15:D776,D776)</f>
        <v>31</v>
      </c>
      <c r="G776" s="121">
        <f t="shared" si="98"/>
        <v>0.19098831573549013</v>
      </c>
      <c r="H776" s="121">
        <f t="shared" si="99"/>
        <v>1.6484816727199891E-3</v>
      </c>
      <c r="I776" s="122">
        <f t="shared" si="100"/>
        <v>0.19263679740821013</v>
      </c>
    </row>
    <row r="777" spans="2:9">
      <c r="B777" s="91">
        <f t="shared" si="101"/>
        <v>763</v>
      </c>
      <c r="C777" s="92">
        <f t="shared" si="102"/>
        <v>45323</v>
      </c>
      <c r="D777" s="119" t="str">
        <f t="shared" si="96"/>
        <v>구간9</v>
      </c>
      <c r="E777" s="91">
        <f t="shared" si="97"/>
        <v>91</v>
      </c>
      <c r="F777" s="120">
        <f>COUNTIF($D$15:D777,D777)</f>
        <v>32</v>
      </c>
      <c r="G777" s="121">
        <f t="shared" si="98"/>
        <v>0.19098831573549013</v>
      </c>
      <c r="H777" s="121">
        <f t="shared" si="99"/>
        <v>1.7016585008722469E-3</v>
      </c>
      <c r="I777" s="122">
        <f t="shared" si="100"/>
        <v>0.19268997423636239</v>
      </c>
    </row>
    <row r="778" spans="2:9">
      <c r="B778" s="91">
        <f t="shared" si="101"/>
        <v>764</v>
      </c>
      <c r="C778" s="92">
        <f t="shared" si="102"/>
        <v>45324</v>
      </c>
      <c r="D778" s="119" t="str">
        <f t="shared" si="96"/>
        <v>구간9</v>
      </c>
      <c r="E778" s="91">
        <f t="shared" si="97"/>
        <v>91</v>
      </c>
      <c r="F778" s="120">
        <f>COUNTIF($D$15:D778,D778)</f>
        <v>33</v>
      </c>
      <c r="G778" s="121">
        <f t="shared" si="98"/>
        <v>0.19098831573549013</v>
      </c>
      <c r="H778" s="121">
        <f t="shared" si="99"/>
        <v>1.7548353290245046E-3</v>
      </c>
      <c r="I778" s="122">
        <f t="shared" si="100"/>
        <v>0.19274315106451465</v>
      </c>
    </row>
    <row r="779" spans="2:9">
      <c r="B779" s="91">
        <f t="shared" si="101"/>
        <v>765</v>
      </c>
      <c r="C779" s="92">
        <f t="shared" si="102"/>
        <v>45325</v>
      </c>
      <c r="D779" s="119" t="str">
        <f t="shared" si="96"/>
        <v>구간9</v>
      </c>
      <c r="E779" s="91">
        <f t="shared" si="97"/>
        <v>91</v>
      </c>
      <c r="F779" s="120">
        <f>COUNTIF($D$15:D779,D779)</f>
        <v>34</v>
      </c>
      <c r="G779" s="121">
        <f t="shared" si="98"/>
        <v>0.19098831573549013</v>
      </c>
      <c r="H779" s="121">
        <f t="shared" si="99"/>
        <v>1.8080121571767624E-3</v>
      </c>
      <c r="I779" s="122">
        <f t="shared" si="100"/>
        <v>0.1927963278926669</v>
      </c>
    </row>
    <row r="780" spans="2:9">
      <c r="B780" s="91">
        <f t="shared" si="101"/>
        <v>766</v>
      </c>
      <c r="C780" s="92">
        <f t="shared" si="102"/>
        <v>45326</v>
      </c>
      <c r="D780" s="119" t="str">
        <f t="shared" si="96"/>
        <v>구간9</v>
      </c>
      <c r="E780" s="91">
        <f t="shared" si="97"/>
        <v>91</v>
      </c>
      <c r="F780" s="120">
        <f>COUNTIF($D$15:D780,D780)</f>
        <v>35</v>
      </c>
      <c r="G780" s="121">
        <f t="shared" si="98"/>
        <v>0.19098831573549013</v>
      </c>
      <c r="H780" s="121">
        <f t="shared" si="99"/>
        <v>1.8611889853290199E-3</v>
      </c>
      <c r="I780" s="122">
        <f t="shared" si="100"/>
        <v>0.19284950472081916</v>
      </c>
    </row>
    <row r="781" spans="2:9">
      <c r="B781" s="91">
        <f t="shared" si="101"/>
        <v>767</v>
      </c>
      <c r="C781" s="92">
        <f t="shared" si="102"/>
        <v>45327</v>
      </c>
      <c r="D781" s="119" t="str">
        <f t="shared" si="96"/>
        <v>구간9</v>
      </c>
      <c r="E781" s="91">
        <f t="shared" si="97"/>
        <v>91</v>
      </c>
      <c r="F781" s="120">
        <f>COUNTIF($D$15:D781,D781)</f>
        <v>36</v>
      </c>
      <c r="G781" s="121">
        <f t="shared" si="98"/>
        <v>0.19098831573549013</v>
      </c>
      <c r="H781" s="121">
        <f t="shared" si="99"/>
        <v>1.9143658134812777E-3</v>
      </c>
      <c r="I781" s="122">
        <f t="shared" si="100"/>
        <v>0.19290268154897142</v>
      </c>
    </row>
    <row r="782" spans="2:9">
      <c r="B782" s="91">
        <f t="shared" si="101"/>
        <v>768</v>
      </c>
      <c r="C782" s="92">
        <f t="shared" si="102"/>
        <v>45328</v>
      </c>
      <c r="D782" s="119" t="str">
        <f t="shared" si="96"/>
        <v>구간9</v>
      </c>
      <c r="E782" s="91">
        <f t="shared" si="97"/>
        <v>91</v>
      </c>
      <c r="F782" s="120">
        <f>COUNTIF($D$15:D782,D782)</f>
        <v>37</v>
      </c>
      <c r="G782" s="121">
        <f t="shared" si="98"/>
        <v>0.19098831573549013</v>
      </c>
      <c r="H782" s="121">
        <f t="shared" si="99"/>
        <v>1.9675426416335354E-3</v>
      </c>
      <c r="I782" s="122">
        <f t="shared" si="100"/>
        <v>0.19295585837712367</v>
      </c>
    </row>
    <row r="783" spans="2:9">
      <c r="B783" s="91">
        <f t="shared" si="101"/>
        <v>769</v>
      </c>
      <c r="C783" s="92">
        <f t="shared" si="102"/>
        <v>45329</v>
      </c>
      <c r="D783" s="119" t="str">
        <f t="shared" ref="D783:D846" si="103">IF(IFERROR(HLOOKUP(C783,$E$5:$BL$6,2,FALSE),"")="",D784,HLOOKUP(C783,$E$5:$BL$7,2,FALSE))</f>
        <v>구간9</v>
      </c>
      <c r="E783" s="91">
        <f t="shared" ref="E783:E846" si="104">COUNTIF($D$15:$D$49928,D783)</f>
        <v>91</v>
      </c>
      <c r="F783" s="120">
        <f>COUNTIF($D$15:D783,D783)</f>
        <v>38</v>
      </c>
      <c r="G783" s="121">
        <f t="shared" ref="G783:G846" si="105">HLOOKUP($D783,$E$6:$BL$11,6,FALSE)</f>
        <v>0.19098831573549013</v>
      </c>
      <c r="H783" s="121">
        <f t="shared" ref="H783:H846" si="106">HLOOKUP($D783,$E$6:$BL$11,5,FALSE)*(F783)</f>
        <v>2.020719469785793E-3</v>
      </c>
      <c r="I783" s="122">
        <f t="shared" ref="I783:I846" si="107">G783+H783</f>
        <v>0.19300903520527593</v>
      </c>
    </row>
    <row r="784" spans="2:9">
      <c r="B784" s="91">
        <f t="shared" ref="B784:B847" si="108">B783+1</f>
        <v>770</v>
      </c>
      <c r="C784" s="92">
        <f t="shared" ref="C784:C847" si="109">C783+1</f>
        <v>45330</v>
      </c>
      <c r="D784" s="119" t="str">
        <f t="shared" si="103"/>
        <v>구간9</v>
      </c>
      <c r="E784" s="91">
        <f t="shared" si="104"/>
        <v>91</v>
      </c>
      <c r="F784" s="120">
        <f>COUNTIF($D$15:D784,D784)</f>
        <v>39</v>
      </c>
      <c r="G784" s="121">
        <f t="shared" si="105"/>
        <v>0.19098831573549013</v>
      </c>
      <c r="H784" s="121">
        <f t="shared" si="106"/>
        <v>2.073896297938051E-3</v>
      </c>
      <c r="I784" s="122">
        <f t="shared" si="107"/>
        <v>0.19306221203342819</v>
      </c>
    </row>
    <row r="785" spans="2:9">
      <c r="B785" s="91">
        <f t="shared" si="108"/>
        <v>771</v>
      </c>
      <c r="C785" s="92">
        <f t="shared" si="109"/>
        <v>45331</v>
      </c>
      <c r="D785" s="119" t="str">
        <f t="shared" si="103"/>
        <v>구간9</v>
      </c>
      <c r="E785" s="91">
        <f t="shared" si="104"/>
        <v>91</v>
      </c>
      <c r="F785" s="120">
        <f>COUNTIF($D$15:D785,D785)</f>
        <v>40</v>
      </c>
      <c r="G785" s="121">
        <f t="shared" si="105"/>
        <v>0.19098831573549013</v>
      </c>
      <c r="H785" s="121">
        <f t="shared" si="106"/>
        <v>2.1270731260903085E-3</v>
      </c>
      <c r="I785" s="122">
        <f t="shared" si="107"/>
        <v>0.19311538886158044</v>
      </c>
    </row>
    <row r="786" spans="2:9">
      <c r="B786" s="91">
        <f t="shared" si="108"/>
        <v>772</v>
      </c>
      <c r="C786" s="92">
        <f t="shared" si="109"/>
        <v>45332</v>
      </c>
      <c r="D786" s="119" t="str">
        <f t="shared" si="103"/>
        <v>구간9</v>
      </c>
      <c r="E786" s="91">
        <f t="shared" si="104"/>
        <v>91</v>
      </c>
      <c r="F786" s="120">
        <f>COUNTIF($D$15:D786,D786)</f>
        <v>41</v>
      </c>
      <c r="G786" s="121">
        <f t="shared" si="105"/>
        <v>0.19098831573549013</v>
      </c>
      <c r="H786" s="121">
        <f t="shared" si="106"/>
        <v>2.1802499542425665E-3</v>
      </c>
      <c r="I786" s="122">
        <f t="shared" si="107"/>
        <v>0.1931685656897327</v>
      </c>
    </row>
    <row r="787" spans="2:9">
      <c r="B787" s="91">
        <f t="shared" si="108"/>
        <v>773</v>
      </c>
      <c r="C787" s="92">
        <f t="shared" si="109"/>
        <v>45333</v>
      </c>
      <c r="D787" s="119" t="str">
        <f t="shared" si="103"/>
        <v>구간9</v>
      </c>
      <c r="E787" s="91">
        <f t="shared" si="104"/>
        <v>91</v>
      </c>
      <c r="F787" s="120">
        <f>COUNTIF($D$15:D787,D787)</f>
        <v>42</v>
      </c>
      <c r="G787" s="121">
        <f t="shared" si="105"/>
        <v>0.19098831573549013</v>
      </c>
      <c r="H787" s="121">
        <f t="shared" si="106"/>
        <v>2.233426782394824E-3</v>
      </c>
      <c r="I787" s="122">
        <f t="shared" si="107"/>
        <v>0.19322174251788496</v>
      </c>
    </row>
    <row r="788" spans="2:9">
      <c r="B788" s="91">
        <f t="shared" si="108"/>
        <v>774</v>
      </c>
      <c r="C788" s="92">
        <f t="shared" si="109"/>
        <v>45334</v>
      </c>
      <c r="D788" s="119" t="str">
        <f t="shared" si="103"/>
        <v>구간9</v>
      </c>
      <c r="E788" s="91">
        <f t="shared" si="104"/>
        <v>91</v>
      </c>
      <c r="F788" s="120">
        <f>COUNTIF($D$15:D788,D788)</f>
        <v>43</v>
      </c>
      <c r="G788" s="121">
        <f t="shared" si="105"/>
        <v>0.19098831573549013</v>
      </c>
      <c r="H788" s="121">
        <f t="shared" si="106"/>
        <v>2.2866036105470815E-3</v>
      </c>
      <c r="I788" s="122">
        <f t="shared" si="107"/>
        <v>0.19327491934603722</v>
      </c>
    </row>
    <row r="789" spans="2:9">
      <c r="B789" s="91">
        <f t="shared" si="108"/>
        <v>775</v>
      </c>
      <c r="C789" s="92">
        <f t="shared" si="109"/>
        <v>45335</v>
      </c>
      <c r="D789" s="119" t="str">
        <f t="shared" si="103"/>
        <v>구간9</v>
      </c>
      <c r="E789" s="91">
        <f t="shared" si="104"/>
        <v>91</v>
      </c>
      <c r="F789" s="120">
        <f>COUNTIF($D$15:D789,D789)</f>
        <v>44</v>
      </c>
      <c r="G789" s="121">
        <f t="shared" si="105"/>
        <v>0.19098831573549013</v>
      </c>
      <c r="H789" s="121">
        <f t="shared" si="106"/>
        <v>2.3397804386993395E-3</v>
      </c>
      <c r="I789" s="122">
        <f t="shared" si="107"/>
        <v>0.19332809617418947</v>
      </c>
    </row>
    <row r="790" spans="2:9">
      <c r="B790" s="91">
        <f t="shared" si="108"/>
        <v>776</v>
      </c>
      <c r="C790" s="92">
        <f t="shared" si="109"/>
        <v>45336</v>
      </c>
      <c r="D790" s="119" t="str">
        <f t="shared" si="103"/>
        <v>구간9</v>
      </c>
      <c r="E790" s="91">
        <f t="shared" si="104"/>
        <v>91</v>
      </c>
      <c r="F790" s="120">
        <f>COUNTIF($D$15:D790,D790)</f>
        <v>45</v>
      </c>
      <c r="G790" s="121">
        <f t="shared" si="105"/>
        <v>0.19098831573549013</v>
      </c>
      <c r="H790" s="121">
        <f t="shared" si="106"/>
        <v>2.3929572668515971E-3</v>
      </c>
      <c r="I790" s="122">
        <f t="shared" si="107"/>
        <v>0.19338127300234173</v>
      </c>
    </row>
    <row r="791" spans="2:9">
      <c r="B791" s="91">
        <f t="shared" si="108"/>
        <v>777</v>
      </c>
      <c r="C791" s="92">
        <f t="shared" si="109"/>
        <v>45337</v>
      </c>
      <c r="D791" s="119" t="str">
        <f t="shared" si="103"/>
        <v>구간9</v>
      </c>
      <c r="E791" s="91">
        <f t="shared" si="104"/>
        <v>91</v>
      </c>
      <c r="F791" s="120">
        <f>COUNTIF($D$15:D791,D791)</f>
        <v>46</v>
      </c>
      <c r="G791" s="121">
        <f t="shared" si="105"/>
        <v>0.19098831573549013</v>
      </c>
      <c r="H791" s="121">
        <f t="shared" si="106"/>
        <v>2.446134095003855E-3</v>
      </c>
      <c r="I791" s="122">
        <f t="shared" si="107"/>
        <v>0.19343444983049399</v>
      </c>
    </row>
    <row r="792" spans="2:9">
      <c r="B792" s="91">
        <f t="shared" si="108"/>
        <v>778</v>
      </c>
      <c r="C792" s="92">
        <f t="shared" si="109"/>
        <v>45338</v>
      </c>
      <c r="D792" s="119" t="str">
        <f t="shared" si="103"/>
        <v>구간9</v>
      </c>
      <c r="E792" s="91">
        <f t="shared" si="104"/>
        <v>91</v>
      </c>
      <c r="F792" s="120">
        <f>COUNTIF($D$15:D792,D792)</f>
        <v>47</v>
      </c>
      <c r="G792" s="121">
        <f t="shared" si="105"/>
        <v>0.19098831573549013</v>
      </c>
      <c r="H792" s="121">
        <f t="shared" si="106"/>
        <v>2.4993109231561126E-3</v>
      </c>
      <c r="I792" s="122">
        <f t="shared" si="107"/>
        <v>0.19348762665864624</v>
      </c>
    </row>
    <row r="793" spans="2:9">
      <c r="B793" s="91">
        <f t="shared" si="108"/>
        <v>779</v>
      </c>
      <c r="C793" s="92">
        <f t="shared" si="109"/>
        <v>45339</v>
      </c>
      <c r="D793" s="119" t="str">
        <f t="shared" si="103"/>
        <v>구간9</v>
      </c>
      <c r="E793" s="91">
        <f t="shared" si="104"/>
        <v>91</v>
      </c>
      <c r="F793" s="120">
        <f>COUNTIF($D$15:D793,D793)</f>
        <v>48</v>
      </c>
      <c r="G793" s="121">
        <f t="shared" si="105"/>
        <v>0.19098831573549013</v>
      </c>
      <c r="H793" s="121">
        <f t="shared" si="106"/>
        <v>2.5524877513083705E-3</v>
      </c>
      <c r="I793" s="122">
        <f t="shared" si="107"/>
        <v>0.1935408034867985</v>
      </c>
    </row>
    <row r="794" spans="2:9">
      <c r="B794" s="91">
        <f t="shared" si="108"/>
        <v>780</v>
      </c>
      <c r="C794" s="92">
        <f t="shared" si="109"/>
        <v>45340</v>
      </c>
      <c r="D794" s="119" t="str">
        <f t="shared" si="103"/>
        <v>구간9</v>
      </c>
      <c r="E794" s="91">
        <f t="shared" si="104"/>
        <v>91</v>
      </c>
      <c r="F794" s="120">
        <f>COUNTIF($D$15:D794,D794)</f>
        <v>49</v>
      </c>
      <c r="G794" s="121">
        <f t="shared" si="105"/>
        <v>0.19098831573549013</v>
      </c>
      <c r="H794" s="121">
        <f t="shared" si="106"/>
        <v>2.6056645794606281E-3</v>
      </c>
      <c r="I794" s="122">
        <f t="shared" si="107"/>
        <v>0.19359398031495076</v>
      </c>
    </row>
    <row r="795" spans="2:9">
      <c r="B795" s="91">
        <f t="shared" si="108"/>
        <v>781</v>
      </c>
      <c r="C795" s="92">
        <f t="shared" si="109"/>
        <v>45341</v>
      </c>
      <c r="D795" s="119" t="str">
        <f t="shared" si="103"/>
        <v>구간9</v>
      </c>
      <c r="E795" s="91">
        <f t="shared" si="104"/>
        <v>91</v>
      </c>
      <c r="F795" s="120">
        <f>COUNTIF($D$15:D795,D795)</f>
        <v>50</v>
      </c>
      <c r="G795" s="121">
        <f t="shared" si="105"/>
        <v>0.19098831573549013</v>
      </c>
      <c r="H795" s="121">
        <f t="shared" si="106"/>
        <v>2.6588414076128856E-3</v>
      </c>
      <c r="I795" s="122">
        <f t="shared" si="107"/>
        <v>0.19364715714310302</v>
      </c>
    </row>
    <row r="796" spans="2:9">
      <c r="B796" s="91">
        <f t="shared" si="108"/>
        <v>782</v>
      </c>
      <c r="C796" s="92">
        <f t="shared" si="109"/>
        <v>45342</v>
      </c>
      <c r="D796" s="119" t="str">
        <f t="shared" si="103"/>
        <v>구간9</v>
      </c>
      <c r="E796" s="91">
        <f t="shared" si="104"/>
        <v>91</v>
      </c>
      <c r="F796" s="120">
        <f>COUNTIF($D$15:D796,D796)</f>
        <v>51</v>
      </c>
      <c r="G796" s="121">
        <f t="shared" si="105"/>
        <v>0.19098831573549013</v>
      </c>
      <c r="H796" s="121">
        <f t="shared" si="106"/>
        <v>2.7120182357651436E-3</v>
      </c>
      <c r="I796" s="122">
        <f t="shared" si="107"/>
        <v>0.19370033397125527</v>
      </c>
    </row>
    <row r="797" spans="2:9">
      <c r="B797" s="91">
        <f t="shared" si="108"/>
        <v>783</v>
      </c>
      <c r="C797" s="92">
        <f t="shared" si="109"/>
        <v>45343</v>
      </c>
      <c r="D797" s="119" t="str">
        <f t="shared" si="103"/>
        <v>구간9</v>
      </c>
      <c r="E797" s="91">
        <f t="shared" si="104"/>
        <v>91</v>
      </c>
      <c r="F797" s="120">
        <f>COUNTIF($D$15:D797,D797)</f>
        <v>52</v>
      </c>
      <c r="G797" s="121">
        <f t="shared" si="105"/>
        <v>0.19098831573549013</v>
      </c>
      <c r="H797" s="121">
        <f t="shared" si="106"/>
        <v>2.7651950639174011E-3</v>
      </c>
      <c r="I797" s="122">
        <f t="shared" si="107"/>
        <v>0.19375351079940753</v>
      </c>
    </row>
    <row r="798" spans="2:9">
      <c r="B798" s="91">
        <f t="shared" si="108"/>
        <v>784</v>
      </c>
      <c r="C798" s="92">
        <f t="shared" si="109"/>
        <v>45344</v>
      </c>
      <c r="D798" s="119" t="str">
        <f t="shared" si="103"/>
        <v>구간9</v>
      </c>
      <c r="E798" s="91">
        <f t="shared" si="104"/>
        <v>91</v>
      </c>
      <c r="F798" s="120">
        <f>COUNTIF($D$15:D798,D798)</f>
        <v>53</v>
      </c>
      <c r="G798" s="121">
        <f t="shared" si="105"/>
        <v>0.19098831573549013</v>
      </c>
      <c r="H798" s="121">
        <f t="shared" si="106"/>
        <v>2.8183718920696591E-3</v>
      </c>
      <c r="I798" s="122">
        <f t="shared" si="107"/>
        <v>0.19380668762755979</v>
      </c>
    </row>
    <row r="799" spans="2:9">
      <c r="B799" s="91">
        <f t="shared" si="108"/>
        <v>785</v>
      </c>
      <c r="C799" s="92">
        <f t="shared" si="109"/>
        <v>45345</v>
      </c>
      <c r="D799" s="119" t="str">
        <f t="shared" si="103"/>
        <v>구간9</v>
      </c>
      <c r="E799" s="91">
        <f t="shared" si="104"/>
        <v>91</v>
      </c>
      <c r="F799" s="120">
        <f>COUNTIF($D$15:D799,D799)</f>
        <v>54</v>
      </c>
      <c r="G799" s="121">
        <f t="shared" si="105"/>
        <v>0.19098831573549013</v>
      </c>
      <c r="H799" s="121">
        <f t="shared" si="106"/>
        <v>2.8715487202219166E-3</v>
      </c>
      <c r="I799" s="122">
        <f t="shared" si="107"/>
        <v>0.19385986445571204</v>
      </c>
    </row>
    <row r="800" spans="2:9">
      <c r="B800" s="91">
        <f t="shared" si="108"/>
        <v>786</v>
      </c>
      <c r="C800" s="92">
        <f t="shared" si="109"/>
        <v>45346</v>
      </c>
      <c r="D800" s="119" t="str">
        <f t="shared" si="103"/>
        <v>구간9</v>
      </c>
      <c r="E800" s="91">
        <f t="shared" si="104"/>
        <v>91</v>
      </c>
      <c r="F800" s="120">
        <f>COUNTIF($D$15:D800,D800)</f>
        <v>55</v>
      </c>
      <c r="G800" s="121">
        <f t="shared" si="105"/>
        <v>0.19098831573549013</v>
      </c>
      <c r="H800" s="121">
        <f t="shared" si="106"/>
        <v>2.9247255483741742E-3</v>
      </c>
      <c r="I800" s="122">
        <f t="shared" si="107"/>
        <v>0.1939130412838643</v>
      </c>
    </row>
    <row r="801" spans="2:9">
      <c r="B801" s="91">
        <f t="shared" si="108"/>
        <v>787</v>
      </c>
      <c r="C801" s="92">
        <f t="shared" si="109"/>
        <v>45347</v>
      </c>
      <c r="D801" s="119" t="str">
        <f t="shared" si="103"/>
        <v>구간9</v>
      </c>
      <c r="E801" s="91">
        <f t="shared" si="104"/>
        <v>91</v>
      </c>
      <c r="F801" s="120">
        <f>COUNTIF($D$15:D801,D801)</f>
        <v>56</v>
      </c>
      <c r="G801" s="121">
        <f t="shared" si="105"/>
        <v>0.19098831573549013</v>
      </c>
      <c r="H801" s="121">
        <f t="shared" si="106"/>
        <v>2.9779023765264321E-3</v>
      </c>
      <c r="I801" s="122">
        <f t="shared" si="107"/>
        <v>0.19396621811201656</v>
      </c>
    </row>
    <row r="802" spans="2:9">
      <c r="B802" s="91">
        <f t="shared" si="108"/>
        <v>788</v>
      </c>
      <c r="C802" s="92">
        <f t="shared" si="109"/>
        <v>45348</v>
      </c>
      <c r="D802" s="119" t="str">
        <f t="shared" si="103"/>
        <v>구간9</v>
      </c>
      <c r="E802" s="91">
        <f t="shared" si="104"/>
        <v>91</v>
      </c>
      <c r="F802" s="120">
        <f>COUNTIF($D$15:D802,D802)</f>
        <v>57</v>
      </c>
      <c r="G802" s="121">
        <f t="shared" si="105"/>
        <v>0.19098831573549013</v>
      </c>
      <c r="H802" s="121">
        <f t="shared" si="106"/>
        <v>3.0310792046786897E-3</v>
      </c>
      <c r="I802" s="122">
        <f t="shared" si="107"/>
        <v>0.19401939494016882</v>
      </c>
    </row>
    <row r="803" spans="2:9">
      <c r="B803" s="91">
        <f t="shared" si="108"/>
        <v>789</v>
      </c>
      <c r="C803" s="92">
        <f t="shared" si="109"/>
        <v>45349</v>
      </c>
      <c r="D803" s="119" t="str">
        <f t="shared" si="103"/>
        <v>구간9</v>
      </c>
      <c r="E803" s="91">
        <f t="shared" si="104"/>
        <v>91</v>
      </c>
      <c r="F803" s="120">
        <f>COUNTIF($D$15:D803,D803)</f>
        <v>58</v>
      </c>
      <c r="G803" s="121">
        <f t="shared" si="105"/>
        <v>0.19098831573549013</v>
      </c>
      <c r="H803" s="121">
        <f t="shared" si="106"/>
        <v>3.0842560328309477E-3</v>
      </c>
      <c r="I803" s="122">
        <f t="shared" si="107"/>
        <v>0.19407257176832107</v>
      </c>
    </row>
    <row r="804" spans="2:9">
      <c r="B804" s="91">
        <f t="shared" si="108"/>
        <v>790</v>
      </c>
      <c r="C804" s="92">
        <f t="shared" si="109"/>
        <v>45350</v>
      </c>
      <c r="D804" s="119" t="str">
        <f t="shared" si="103"/>
        <v>구간9</v>
      </c>
      <c r="E804" s="91">
        <f t="shared" si="104"/>
        <v>91</v>
      </c>
      <c r="F804" s="120">
        <f>COUNTIF($D$15:D804,D804)</f>
        <v>59</v>
      </c>
      <c r="G804" s="121">
        <f t="shared" si="105"/>
        <v>0.19098831573549013</v>
      </c>
      <c r="H804" s="121">
        <f t="shared" si="106"/>
        <v>3.1374328609832052E-3</v>
      </c>
      <c r="I804" s="122">
        <f t="shared" si="107"/>
        <v>0.19412574859647333</v>
      </c>
    </row>
    <row r="805" spans="2:9">
      <c r="B805" s="91">
        <f t="shared" si="108"/>
        <v>791</v>
      </c>
      <c r="C805" s="92">
        <f t="shared" si="109"/>
        <v>45351</v>
      </c>
      <c r="D805" s="119" t="str">
        <f t="shared" si="103"/>
        <v>구간9</v>
      </c>
      <c r="E805" s="91">
        <f t="shared" si="104"/>
        <v>91</v>
      </c>
      <c r="F805" s="120">
        <f>COUNTIF($D$15:D805,D805)</f>
        <v>60</v>
      </c>
      <c r="G805" s="121">
        <f t="shared" si="105"/>
        <v>0.19098831573549013</v>
      </c>
      <c r="H805" s="121">
        <f t="shared" si="106"/>
        <v>3.1906096891354627E-3</v>
      </c>
      <c r="I805" s="122">
        <f t="shared" si="107"/>
        <v>0.19417892542462559</v>
      </c>
    </row>
    <row r="806" spans="2:9">
      <c r="B806" s="91">
        <f t="shared" si="108"/>
        <v>792</v>
      </c>
      <c r="C806" s="92">
        <f t="shared" si="109"/>
        <v>45352</v>
      </c>
      <c r="D806" s="119" t="str">
        <f t="shared" si="103"/>
        <v>구간9</v>
      </c>
      <c r="E806" s="91">
        <f t="shared" si="104"/>
        <v>91</v>
      </c>
      <c r="F806" s="120">
        <f>COUNTIF($D$15:D806,D806)</f>
        <v>61</v>
      </c>
      <c r="G806" s="121">
        <f t="shared" si="105"/>
        <v>0.19098831573549013</v>
      </c>
      <c r="H806" s="121">
        <f t="shared" si="106"/>
        <v>3.2437865172877207E-3</v>
      </c>
      <c r="I806" s="122">
        <f t="shared" si="107"/>
        <v>0.19423210225277784</v>
      </c>
    </row>
    <row r="807" spans="2:9">
      <c r="B807" s="91">
        <f t="shared" si="108"/>
        <v>793</v>
      </c>
      <c r="C807" s="92">
        <f t="shared" si="109"/>
        <v>45353</v>
      </c>
      <c r="D807" s="119" t="str">
        <f t="shared" si="103"/>
        <v>구간9</v>
      </c>
      <c r="E807" s="91">
        <f t="shared" si="104"/>
        <v>91</v>
      </c>
      <c r="F807" s="120">
        <f>COUNTIF($D$15:D807,D807)</f>
        <v>62</v>
      </c>
      <c r="G807" s="121">
        <f t="shared" si="105"/>
        <v>0.19098831573549013</v>
      </c>
      <c r="H807" s="121">
        <f t="shared" si="106"/>
        <v>3.2969633454399782E-3</v>
      </c>
      <c r="I807" s="122">
        <f t="shared" si="107"/>
        <v>0.1942852790809301</v>
      </c>
    </row>
    <row r="808" spans="2:9">
      <c r="B808" s="91">
        <f t="shared" si="108"/>
        <v>794</v>
      </c>
      <c r="C808" s="92">
        <f t="shared" si="109"/>
        <v>45354</v>
      </c>
      <c r="D808" s="119" t="str">
        <f t="shared" si="103"/>
        <v>구간9</v>
      </c>
      <c r="E808" s="91">
        <f t="shared" si="104"/>
        <v>91</v>
      </c>
      <c r="F808" s="120">
        <f>COUNTIF($D$15:D808,D808)</f>
        <v>63</v>
      </c>
      <c r="G808" s="121">
        <f t="shared" si="105"/>
        <v>0.19098831573549013</v>
      </c>
      <c r="H808" s="121">
        <f t="shared" si="106"/>
        <v>3.3501401735922362E-3</v>
      </c>
      <c r="I808" s="122">
        <f t="shared" si="107"/>
        <v>0.19433845590908236</v>
      </c>
    </row>
    <row r="809" spans="2:9">
      <c r="B809" s="91">
        <f t="shared" si="108"/>
        <v>795</v>
      </c>
      <c r="C809" s="92">
        <f t="shared" si="109"/>
        <v>45355</v>
      </c>
      <c r="D809" s="119" t="str">
        <f t="shared" si="103"/>
        <v>구간9</v>
      </c>
      <c r="E809" s="91">
        <f t="shared" si="104"/>
        <v>91</v>
      </c>
      <c r="F809" s="120">
        <f>COUNTIF($D$15:D809,D809)</f>
        <v>64</v>
      </c>
      <c r="G809" s="121">
        <f t="shared" si="105"/>
        <v>0.19098831573549013</v>
      </c>
      <c r="H809" s="121">
        <f t="shared" si="106"/>
        <v>3.4033170017444938E-3</v>
      </c>
      <c r="I809" s="122">
        <f t="shared" si="107"/>
        <v>0.19439163273723462</v>
      </c>
    </row>
    <row r="810" spans="2:9">
      <c r="B810" s="91">
        <f t="shared" si="108"/>
        <v>796</v>
      </c>
      <c r="C810" s="92">
        <f t="shared" si="109"/>
        <v>45356</v>
      </c>
      <c r="D810" s="119" t="str">
        <f t="shared" si="103"/>
        <v>구간9</v>
      </c>
      <c r="E810" s="91">
        <f t="shared" si="104"/>
        <v>91</v>
      </c>
      <c r="F810" s="120">
        <f>COUNTIF($D$15:D810,D810)</f>
        <v>65</v>
      </c>
      <c r="G810" s="121">
        <f t="shared" si="105"/>
        <v>0.19098831573549013</v>
      </c>
      <c r="H810" s="121">
        <f t="shared" si="106"/>
        <v>3.4564938298967513E-3</v>
      </c>
      <c r="I810" s="122">
        <f t="shared" si="107"/>
        <v>0.19444480956538687</v>
      </c>
    </row>
    <row r="811" spans="2:9">
      <c r="B811" s="91">
        <f t="shared" si="108"/>
        <v>797</v>
      </c>
      <c r="C811" s="92">
        <f t="shared" si="109"/>
        <v>45357</v>
      </c>
      <c r="D811" s="119" t="str">
        <f t="shared" si="103"/>
        <v>구간9</v>
      </c>
      <c r="E811" s="91">
        <f t="shared" si="104"/>
        <v>91</v>
      </c>
      <c r="F811" s="120">
        <f>COUNTIF($D$15:D811,D811)</f>
        <v>66</v>
      </c>
      <c r="G811" s="121">
        <f t="shared" si="105"/>
        <v>0.19098831573549013</v>
      </c>
      <c r="H811" s="121">
        <f t="shared" si="106"/>
        <v>3.5096706580490093E-3</v>
      </c>
      <c r="I811" s="122">
        <f t="shared" si="107"/>
        <v>0.19449798639353913</v>
      </c>
    </row>
    <row r="812" spans="2:9">
      <c r="B812" s="91">
        <f t="shared" si="108"/>
        <v>798</v>
      </c>
      <c r="C812" s="92">
        <f t="shared" si="109"/>
        <v>45358</v>
      </c>
      <c r="D812" s="119" t="str">
        <f t="shared" si="103"/>
        <v>구간9</v>
      </c>
      <c r="E812" s="91">
        <f t="shared" si="104"/>
        <v>91</v>
      </c>
      <c r="F812" s="120">
        <f>COUNTIF($D$15:D812,D812)</f>
        <v>67</v>
      </c>
      <c r="G812" s="121">
        <f t="shared" si="105"/>
        <v>0.19098831573549013</v>
      </c>
      <c r="H812" s="121">
        <f t="shared" si="106"/>
        <v>3.5628474862012668E-3</v>
      </c>
      <c r="I812" s="122">
        <f t="shared" si="107"/>
        <v>0.19455116322169139</v>
      </c>
    </row>
    <row r="813" spans="2:9">
      <c r="B813" s="91">
        <f t="shared" si="108"/>
        <v>799</v>
      </c>
      <c r="C813" s="92">
        <f t="shared" si="109"/>
        <v>45359</v>
      </c>
      <c r="D813" s="119" t="str">
        <f t="shared" si="103"/>
        <v>구간9</v>
      </c>
      <c r="E813" s="91">
        <f t="shared" si="104"/>
        <v>91</v>
      </c>
      <c r="F813" s="120">
        <f>COUNTIF($D$15:D813,D813)</f>
        <v>68</v>
      </c>
      <c r="G813" s="121">
        <f t="shared" si="105"/>
        <v>0.19098831573549013</v>
      </c>
      <c r="H813" s="121">
        <f t="shared" si="106"/>
        <v>3.6160243143535248E-3</v>
      </c>
      <c r="I813" s="122">
        <f t="shared" si="107"/>
        <v>0.19460434004984367</v>
      </c>
    </row>
    <row r="814" spans="2:9">
      <c r="B814" s="91">
        <f t="shared" si="108"/>
        <v>800</v>
      </c>
      <c r="C814" s="92">
        <f t="shared" si="109"/>
        <v>45360</v>
      </c>
      <c r="D814" s="119" t="str">
        <f t="shared" si="103"/>
        <v>구간9</v>
      </c>
      <c r="E814" s="91">
        <f t="shared" si="104"/>
        <v>91</v>
      </c>
      <c r="F814" s="120">
        <f>COUNTIF($D$15:D814,D814)</f>
        <v>69</v>
      </c>
      <c r="G814" s="121">
        <f t="shared" si="105"/>
        <v>0.19098831573549013</v>
      </c>
      <c r="H814" s="121">
        <f t="shared" si="106"/>
        <v>3.6692011425057823E-3</v>
      </c>
      <c r="I814" s="122">
        <f t="shared" si="107"/>
        <v>0.19465751687799593</v>
      </c>
    </row>
    <row r="815" spans="2:9">
      <c r="B815" s="91">
        <f t="shared" si="108"/>
        <v>801</v>
      </c>
      <c r="C815" s="92">
        <f t="shared" si="109"/>
        <v>45361</v>
      </c>
      <c r="D815" s="119" t="str">
        <f t="shared" si="103"/>
        <v>구간9</v>
      </c>
      <c r="E815" s="91">
        <f t="shared" si="104"/>
        <v>91</v>
      </c>
      <c r="F815" s="120">
        <f>COUNTIF($D$15:D815,D815)</f>
        <v>70</v>
      </c>
      <c r="G815" s="121">
        <f t="shared" si="105"/>
        <v>0.19098831573549013</v>
      </c>
      <c r="H815" s="121">
        <f t="shared" si="106"/>
        <v>3.7223779706580399E-3</v>
      </c>
      <c r="I815" s="122">
        <f t="shared" si="107"/>
        <v>0.19471069370614819</v>
      </c>
    </row>
    <row r="816" spans="2:9">
      <c r="B816" s="91">
        <f t="shared" si="108"/>
        <v>802</v>
      </c>
      <c r="C816" s="92">
        <f t="shared" si="109"/>
        <v>45362</v>
      </c>
      <c r="D816" s="119" t="str">
        <f t="shared" si="103"/>
        <v>구간9</v>
      </c>
      <c r="E816" s="91">
        <f t="shared" si="104"/>
        <v>91</v>
      </c>
      <c r="F816" s="120">
        <f>COUNTIF($D$15:D816,D816)</f>
        <v>71</v>
      </c>
      <c r="G816" s="121">
        <f t="shared" si="105"/>
        <v>0.19098831573549013</v>
      </c>
      <c r="H816" s="121">
        <f t="shared" si="106"/>
        <v>3.7755547988102978E-3</v>
      </c>
      <c r="I816" s="122">
        <f t="shared" si="107"/>
        <v>0.19476387053430044</v>
      </c>
    </row>
    <row r="817" spans="2:9">
      <c r="B817" s="91">
        <f t="shared" si="108"/>
        <v>803</v>
      </c>
      <c r="C817" s="92">
        <f t="shared" si="109"/>
        <v>45363</v>
      </c>
      <c r="D817" s="119" t="str">
        <f t="shared" si="103"/>
        <v>구간9</v>
      </c>
      <c r="E817" s="91">
        <f t="shared" si="104"/>
        <v>91</v>
      </c>
      <c r="F817" s="120">
        <f>COUNTIF($D$15:D817,D817)</f>
        <v>72</v>
      </c>
      <c r="G817" s="121">
        <f t="shared" si="105"/>
        <v>0.19098831573549013</v>
      </c>
      <c r="H817" s="121">
        <f t="shared" si="106"/>
        <v>3.8287316269625554E-3</v>
      </c>
      <c r="I817" s="122">
        <f t="shared" si="107"/>
        <v>0.1948170473624527</v>
      </c>
    </row>
    <row r="818" spans="2:9">
      <c r="B818" s="91">
        <f t="shared" si="108"/>
        <v>804</v>
      </c>
      <c r="C818" s="92">
        <f t="shared" si="109"/>
        <v>45364</v>
      </c>
      <c r="D818" s="119" t="str">
        <f t="shared" si="103"/>
        <v>구간9</v>
      </c>
      <c r="E818" s="91">
        <f t="shared" si="104"/>
        <v>91</v>
      </c>
      <c r="F818" s="120">
        <f>COUNTIF($D$15:D818,D818)</f>
        <v>73</v>
      </c>
      <c r="G818" s="121">
        <f t="shared" si="105"/>
        <v>0.19098831573549013</v>
      </c>
      <c r="H818" s="121">
        <f t="shared" si="106"/>
        <v>3.8819084551148133E-3</v>
      </c>
      <c r="I818" s="122">
        <f t="shared" si="107"/>
        <v>0.19487022419060496</v>
      </c>
    </row>
    <row r="819" spans="2:9">
      <c r="B819" s="91">
        <f t="shared" si="108"/>
        <v>805</v>
      </c>
      <c r="C819" s="92">
        <f t="shared" si="109"/>
        <v>45365</v>
      </c>
      <c r="D819" s="119" t="str">
        <f t="shared" si="103"/>
        <v>구간9</v>
      </c>
      <c r="E819" s="91">
        <f t="shared" si="104"/>
        <v>91</v>
      </c>
      <c r="F819" s="120">
        <f>COUNTIF($D$15:D819,D819)</f>
        <v>74</v>
      </c>
      <c r="G819" s="121">
        <f t="shared" si="105"/>
        <v>0.19098831573549013</v>
      </c>
      <c r="H819" s="121">
        <f t="shared" si="106"/>
        <v>3.9350852832670709E-3</v>
      </c>
      <c r="I819" s="122">
        <f t="shared" si="107"/>
        <v>0.19492340101875721</v>
      </c>
    </row>
    <row r="820" spans="2:9">
      <c r="B820" s="91">
        <f t="shared" si="108"/>
        <v>806</v>
      </c>
      <c r="C820" s="92">
        <f t="shared" si="109"/>
        <v>45366</v>
      </c>
      <c r="D820" s="119" t="str">
        <f t="shared" si="103"/>
        <v>구간9</v>
      </c>
      <c r="E820" s="91">
        <f t="shared" si="104"/>
        <v>91</v>
      </c>
      <c r="F820" s="120">
        <f>COUNTIF($D$15:D820,D820)</f>
        <v>75</v>
      </c>
      <c r="G820" s="121">
        <f t="shared" si="105"/>
        <v>0.19098831573549013</v>
      </c>
      <c r="H820" s="121">
        <f t="shared" si="106"/>
        <v>3.9882621114193289E-3</v>
      </c>
      <c r="I820" s="122">
        <f t="shared" si="107"/>
        <v>0.19497657784690947</v>
      </c>
    </row>
    <row r="821" spans="2:9">
      <c r="B821" s="91">
        <f t="shared" si="108"/>
        <v>807</v>
      </c>
      <c r="C821" s="92">
        <f t="shared" si="109"/>
        <v>45367</v>
      </c>
      <c r="D821" s="119" t="str">
        <f t="shared" si="103"/>
        <v>구간9</v>
      </c>
      <c r="E821" s="91">
        <f t="shared" si="104"/>
        <v>91</v>
      </c>
      <c r="F821" s="120">
        <f>COUNTIF($D$15:D821,D821)</f>
        <v>76</v>
      </c>
      <c r="G821" s="121">
        <f t="shared" si="105"/>
        <v>0.19098831573549013</v>
      </c>
      <c r="H821" s="121">
        <f t="shared" si="106"/>
        <v>4.041438939571586E-3</v>
      </c>
      <c r="I821" s="122">
        <f t="shared" si="107"/>
        <v>0.19502975467506173</v>
      </c>
    </row>
    <row r="822" spans="2:9">
      <c r="B822" s="91">
        <f t="shared" si="108"/>
        <v>808</v>
      </c>
      <c r="C822" s="92">
        <f t="shared" si="109"/>
        <v>45368</v>
      </c>
      <c r="D822" s="119" t="str">
        <f t="shared" si="103"/>
        <v>구간9</v>
      </c>
      <c r="E822" s="91">
        <f t="shared" si="104"/>
        <v>91</v>
      </c>
      <c r="F822" s="120">
        <f>COUNTIF($D$15:D822,D822)</f>
        <v>77</v>
      </c>
      <c r="G822" s="121">
        <f t="shared" si="105"/>
        <v>0.19098831573549013</v>
      </c>
      <c r="H822" s="121">
        <f t="shared" si="106"/>
        <v>4.0946157677238439E-3</v>
      </c>
      <c r="I822" s="122">
        <f t="shared" si="107"/>
        <v>0.19508293150321399</v>
      </c>
    </row>
    <row r="823" spans="2:9">
      <c r="B823" s="91">
        <f t="shared" si="108"/>
        <v>809</v>
      </c>
      <c r="C823" s="92">
        <f t="shared" si="109"/>
        <v>45369</v>
      </c>
      <c r="D823" s="119" t="str">
        <f t="shared" si="103"/>
        <v>구간9</v>
      </c>
      <c r="E823" s="91">
        <f t="shared" si="104"/>
        <v>91</v>
      </c>
      <c r="F823" s="120">
        <f>COUNTIF($D$15:D823,D823)</f>
        <v>78</v>
      </c>
      <c r="G823" s="121">
        <f t="shared" si="105"/>
        <v>0.19098831573549013</v>
      </c>
      <c r="H823" s="121">
        <f t="shared" si="106"/>
        <v>4.1477925958761019E-3</v>
      </c>
      <c r="I823" s="122">
        <f t="shared" si="107"/>
        <v>0.19513610833136624</v>
      </c>
    </row>
    <row r="824" spans="2:9">
      <c r="B824" s="91">
        <f t="shared" si="108"/>
        <v>810</v>
      </c>
      <c r="C824" s="92">
        <f t="shared" si="109"/>
        <v>45370</v>
      </c>
      <c r="D824" s="119" t="str">
        <f t="shared" si="103"/>
        <v>구간9</v>
      </c>
      <c r="E824" s="91">
        <f t="shared" si="104"/>
        <v>91</v>
      </c>
      <c r="F824" s="120">
        <f>COUNTIF($D$15:D824,D824)</f>
        <v>79</v>
      </c>
      <c r="G824" s="121">
        <f t="shared" si="105"/>
        <v>0.19098831573549013</v>
      </c>
      <c r="H824" s="121">
        <f t="shared" si="106"/>
        <v>4.2009694240283599E-3</v>
      </c>
      <c r="I824" s="122">
        <f t="shared" si="107"/>
        <v>0.1951892851595185</v>
      </c>
    </row>
    <row r="825" spans="2:9">
      <c r="B825" s="91">
        <f t="shared" si="108"/>
        <v>811</v>
      </c>
      <c r="C825" s="92">
        <f t="shared" si="109"/>
        <v>45371</v>
      </c>
      <c r="D825" s="119" t="str">
        <f t="shared" si="103"/>
        <v>구간9</v>
      </c>
      <c r="E825" s="91">
        <f t="shared" si="104"/>
        <v>91</v>
      </c>
      <c r="F825" s="120">
        <f>COUNTIF($D$15:D825,D825)</f>
        <v>80</v>
      </c>
      <c r="G825" s="121">
        <f t="shared" si="105"/>
        <v>0.19098831573549013</v>
      </c>
      <c r="H825" s="121">
        <f t="shared" si="106"/>
        <v>4.254146252180617E-3</v>
      </c>
      <c r="I825" s="122">
        <f t="shared" si="107"/>
        <v>0.19524246198767076</v>
      </c>
    </row>
    <row r="826" spans="2:9">
      <c r="B826" s="91">
        <f t="shared" si="108"/>
        <v>812</v>
      </c>
      <c r="C826" s="92">
        <f t="shared" si="109"/>
        <v>45372</v>
      </c>
      <c r="D826" s="119" t="str">
        <f t="shared" si="103"/>
        <v>구간9</v>
      </c>
      <c r="E826" s="91">
        <f t="shared" si="104"/>
        <v>91</v>
      </c>
      <c r="F826" s="120">
        <f>COUNTIF($D$15:D826,D826)</f>
        <v>81</v>
      </c>
      <c r="G826" s="121">
        <f t="shared" si="105"/>
        <v>0.19098831573549013</v>
      </c>
      <c r="H826" s="121">
        <f t="shared" si="106"/>
        <v>4.307323080332875E-3</v>
      </c>
      <c r="I826" s="122">
        <f t="shared" si="107"/>
        <v>0.19529563881582301</v>
      </c>
    </row>
    <row r="827" spans="2:9">
      <c r="B827" s="91">
        <f t="shared" si="108"/>
        <v>813</v>
      </c>
      <c r="C827" s="92">
        <f t="shared" si="109"/>
        <v>45373</v>
      </c>
      <c r="D827" s="119" t="str">
        <f t="shared" si="103"/>
        <v>구간9</v>
      </c>
      <c r="E827" s="91">
        <f t="shared" si="104"/>
        <v>91</v>
      </c>
      <c r="F827" s="120">
        <f>COUNTIF($D$15:D827,D827)</f>
        <v>82</v>
      </c>
      <c r="G827" s="121">
        <f t="shared" si="105"/>
        <v>0.19098831573549013</v>
      </c>
      <c r="H827" s="121">
        <f t="shared" si="106"/>
        <v>4.3604999084851329E-3</v>
      </c>
      <c r="I827" s="122">
        <f t="shared" si="107"/>
        <v>0.19534881564397527</v>
      </c>
    </row>
    <row r="828" spans="2:9">
      <c r="B828" s="91">
        <f t="shared" si="108"/>
        <v>814</v>
      </c>
      <c r="C828" s="92">
        <f t="shared" si="109"/>
        <v>45374</v>
      </c>
      <c r="D828" s="119" t="str">
        <f t="shared" si="103"/>
        <v>구간9</v>
      </c>
      <c r="E828" s="91">
        <f t="shared" si="104"/>
        <v>91</v>
      </c>
      <c r="F828" s="120">
        <f>COUNTIF($D$15:D828,D828)</f>
        <v>83</v>
      </c>
      <c r="G828" s="121">
        <f t="shared" si="105"/>
        <v>0.19098831573549013</v>
      </c>
      <c r="H828" s="121">
        <f t="shared" si="106"/>
        <v>4.41367673663739E-3</v>
      </c>
      <c r="I828" s="122">
        <f t="shared" si="107"/>
        <v>0.19540199247212753</v>
      </c>
    </row>
    <row r="829" spans="2:9">
      <c r="B829" s="91">
        <f t="shared" si="108"/>
        <v>815</v>
      </c>
      <c r="C829" s="92">
        <f t="shared" si="109"/>
        <v>45375</v>
      </c>
      <c r="D829" s="119" t="str">
        <f t="shared" si="103"/>
        <v>구간9</v>
      </c>
      <c r="E829" s="91">
        <f t="shared" si="104"/>
        <v>91</v>
      </c>
      <c r="F829" s="120">
        <f>COUNTIF($D$15:D829,D829)</f>
        <v>84</v>
      </c>
      <c r="G829" s="121">
        <f t="shared" si="105"/>
        <v>0.19098831573549013</v>
      </c>
      <c r="H829" s="121">
        <f t="shared" si="106"/>
        <v>4.466853564789648E-3</v>
      </c>
      <c r="I829" s="122">
        <f t="shared" si="107"/>
        <v>0.19545516930027979</v>
      </c>
    </row>
    <row r="830" spans="2:9">
      <c r="B830" s="91">
        <f t="shared" si="108"/>
        <v>816</v>
      </c>
      <c r="C830" s="92">
        <f t="shared" si="109"/>
        <v>45376</v>
      </c>
      <c r="D830" s="119" t="str">
        <f t="shared" si="103"/>
        <v>구간9</v>
      </c>
      <c r="E830" s="91">
        <f t="shared" si="104"/>
        <v>91</v>
      </c>
      <c r="F830" s="120">
        <f>COUNTIF($D$15:D830,D830)</f>
        <v>85</v>
      </c>
      <c r="G830" s="121">
        <f t="shared" si="105"/>
        <v>0.19098831573549013</v>
      </c>
      <c r="H830" s="121">
        <f t="shared" si="106"/>
        <v>4.520030392941906E-3</v>
      </c>
      <c r="I830" s="122">
        <f t="shared" si="107"/>
        <v>0.19550834612843204</v>
      </c>
    </row>
    <row r="831" spans="2:9">
      <c r="B831" s="91">
        <f t="shared" si="108"/>
        <v>817</v>
      </c>
      <c r="C831" s="92">
        <f t="shared" si="109"/>
        <v>45377</v>
      </c>
      <c r="D831" s="119" t="str">
        <f t="shared" si="103"/>
        <v>구간9</v>
      </c>
      <c r="E831" s="91">
        <f t="shared" si="104"/>
        <v>91</v>
      </c>
      <c r="F831" s="120">
        <f>COUNTIF($D$15:D831,D831)</f>
        <v>86</v>
      </c>
      <c r="G831" s="121">
        <f t="shared" si="105"/>
        <v>0.19098831573549013</v>
      </c>
      <c r="H831" s="121">
        <f t="shared" si="106"/>
        <v>4.5732072210941631E-3</v>
      </c>
      <c r="I831" s="122">
        <f t="shared" si="107"/>
        <v>0.1955615229565843</v>
      </c>
    </row>
    <row r="832" spans="2:9">
      <c r="B832" s="91">
        <f t="shared" si="108"/>
        <v>818</v>
      </c>
      <c r="C832" s="92">
        <f t="shared" si="109"/>
        <v>45378</v>
      </c>
      <c r="D832" s="119" t="str">
        <f t="shared" si="103"/>
        <v>구간9</v>
      </c>
      <c r="E832" s="91">
        <f t="shared" si="104"/>
        <v>91</v>
      </c>
      <c r="F832" s="120">
        <f>COUNTIF($D$15:D832,D832)</f>
        <v>87</v>
      </c>
      <c r="G832" s="121">
        <f t="shared" si="105"/>
        <v>0.19098831573549013</v>
      </c>
      <c r="H832" s="121">
        <f t="shared" si="106"/>
        <v>4.6263840492464211E-3</v>
      </c>
      <c r="I832" s="122">
        <f t="shared" si="107"/>
        <v>0.19561469978473656</v>
      </c>
    </row>
    <row r="833" spans="2:9">
      <c r="B833" s="91">
        <f t="shared" si="108"/>
        <v>819</v>
      </c>
      <c r="C833" s="92">
        <f t="shared" si="109"/>
        <v>45379</v>
      </c>
      <c r="D833" s="119" t="str">
        <f t="shared" si="103"/>
        <v>구간9</v>
      </c>
      <c r="E833" s="91">
        <f t="shared" si="104"/>
        <v>91</v>
      </c>
      <c r="F833" s="120">
        <f>COUNTIF($D$15:D833,D833)</f>
        <v>88</v>
      </c>
      <c r="G833" s="121">
        <f t="shared" si="105"/>
        <v>0.19098831573549013</v>
      </c>
      <c r="H833" s="121">
        <f t="shared" si="106"/>
        <v>4.679560877398679E-3</v>
      </c>
      <c r="I833" s="122">
        <f t="shared" si="107"/>
        <v>0.19566787661288881</v>
      </c>
    </row>
    <row r="834" spans="2:9">
      <c r="B834" s="91">
        <f t="shared" si="108"/>
        <v>820</v>
      </c>
      <c r="C834" s="92">
        <f t="shared" si="109"/>
        <v>45380</v>
      </c>
      <c r="D834" s="119" t="str">
        <f t="shared" si="103"/>
        <v>구간9</v>
      </c>
      <c r="E834" s="91">
        <f t="shared" si="104"/>
        <v>91</v>
      </c>
      <c r="F834" s="120">
        <f>COUNTIF($D$15:D834,D834)</f>
        <v>89</v>
      </c>
      <c r="G834" s="121">
        <f t="shared" si="105"/>
        <v>0.19098831573549013</v>
      </c>
      <c r="H834" s="121">
        <f t="shared" si="106"/>
        <v>4.732737705550937E-3</v>
      </c>
      <c r="I834" s="122">
        <f t="shared" si="107"/>
        <v>0.19572105344104107</v>
      </c>
    </row>
    <row r="835" spans="2:9">
      <c r="B835" s="91">
        <f t="shared" si="108"/>
        <v>821</v>
      </c>
      <c r="C835" s="92">
        <f t="shared" si="109"/>
        <v>45381</v>
      </c>
      <c r="D835" s="119" t="str">
        <f t="shared" si="103"/>
        <v>구간9</v>
      </c>
      <c r="E835" s="91">
        <f t="shared" si="104"/>
        <v>91</v>
      </c>
      <c r="F835" s="120">
        <f>COUNTIF($D$15:D835,D835)</f>
        <v>90</v>
      </c>
      <c r="G835" s="121">
        <f t="shared" si="105"/>
        <v>0.19098831573549013</v>
      </c>
      <c r="H835" s="121">
        <f t="shared" si="106"/>
        <v>4.7859145337031941E-3</v>
      </c>
      <c r="I835" s="122">
        <f t="shared" si="107"/>
        <v>0.19577423026919333</v>
      </c>
    </row>
    <row r="836" spans="2:9">
      <c r="B836" s="91">
        <f t="shared" si="108"/>
        <v>822</v>
      </c>
      <c r="C836" s="92">
        <f t="shared" si="109"/>
        <v>45382</v>
      </c>
      <c r="D836" s="119" t="str">
        <f t="shared" si="103"/>
        <v>구간9</v>
      </c>
      <c r="E836" s="91">
        <f t="shared" si="104"/>
        <v>91</v>
      </c>
      <c r="F836" s="120">
        <f>COUNTIF($D$15:D836,D836)</f>
        <v>91</v>
      </c>
      <c r="G836" s="121">
        <f t="shared" si="105"/>
        <v>0.19098831573549013</v>
      </c>
      <c r="H836" s="121">
        <f t="shared" si="106"/>
        <v>4.8390913618554521E-3</v>
      </c>
      <c r="I836" s="122">
        <f t="shared" si="107"/>
        <v>0.19582740709734558</v>
      </c>
    </row>
    <row r="837" spans="2:9">
      <c r="B837" s="91">
        <f t="shared" si="108"/>
        <v>823</v>
      </c>
      <c r="C837" s="92">
        <f t="shared" si="109"/>
        <v>45383</v>
      </c>
      <c r="D837" s="119" t="str">
        <f t="shared" si="103"/>
        <v>구간10</v>
      </c>
      <c r="E837" s="91">
        <f t="shared" si="104"/>
        <v>91</v>
      </c>
      <c r="F837" s="120">
        <f>COUNTIF($D$15:D837,D837)</f>
        <v>1</v>
      </c>
      <c r="G837" s="121">
        <f t="shared" si="105"/>
        <v>0.19582740709734558</v>
      </c>
      <c r="H837" s="121">
        <f t="shared" si="106"/>
        <v>5.4816389416107072E-5</v>
      </c>
      <c r="I837" s="122">
        <f t="shared" si="107"/>
        <v>0.19588222348676168</v>
      </c>
    </row>
    <row r="838" spans="2:9">
      <c r="B838" s="91">
        <f t="shared" si="108"/>
        <v>824</v>
      </c>
      <c r="C838" s="92">
        <f t="shared" si="109"/>
        <v>45384</v>
      </c>
      <c r="D838" s="119" t="str">
        <f t="shared" si="103"/>
        <v>구간10</v>
      </c>
      <c r="E838" s="91">
        <f t="shared" si="104"/>
        <v>91</v>
      </c>
      <c r="F838" s="120">
        <f>COUNTIF($D$15:D838,D838)</f>
        <v>2</v>
      </c>
      <c r="G838" s="121">
        <f t="shared" si="105"/>
        <v>0.19582740709734558</v>
      </c>
      <c r="H838" s="121">
        <f t="shared" si="106"/>
        <v>1.0963277883221414E-4</v>
      </c>
      <c r="I838" s="122">
        <f t="shared" si="107"/>
        <v>0.1959370398761778</v>
      </c>
    </row>
    <row r="839" spans="2:9">
      <c r="B839" s="91">
        <f t="shared" si="108"/>
        <v>825</v>
      </c>
      <c r="C839" s="92">
        <f t="shared" si="109"/>
        <v>45385</v>
      </c>
      <c r="D839" s="119" t="str">
        <f t="shared" si="103"/>
        <v>구간10</v>
      </c>
      <c r="E839" s="91">
        <f t="shared" si="104"/>
        <v>91</v>
      </c>
      <c r="F839" s="120">
        <f>COUNTIF($D$15:D839,D839)</f>
        <v>3</v>
      </c>
      <c r="G839" s="121">
        <f t="shared" si="105"/>
        <v>0.19582740709734558</v>
      </c>
      <c r="H839" s="121">
        <f t="shared" si="106"/>
        <v>1.6444916824832122E-4</v>
      </c>
      <c r="I839" s="122">
        <f t="shared" si="107"/>
        <v>0.1959918562655939</v>
      </c>
    </row>
    <row r="840" spans="2:9">
      <c r="B840" s="91">
        <f t="shared" si="108"/>
        <v>826</v>
      </c>
      <c r="C840" s="92">
        <f t="shared" si="109"/>
        <v>45386</v>
      </c>
      <c r="D840" s="119" t="str">
        <f t="shared" si="103"/>
        <v>구간10</v>
      </c>
      <c r="E840" s="91">
        <f t="shared" si="104"/>
        <v>91</v>
      </c>
      <c r="F840" s="120">
        <f>COUNTIF($D$15:D840,D840)</f>
        <v>4</v>
      </c>
      <c r="G840" s="121">
        <f t="shared" si="105"/>
        <v>0.19582740709734558</v>
      </c>
      <c r="H840" s="121">
        <f t="shared" si="106"/>
        <v>2.1926555766442829E-4</v>
      </c>
      <c r="I840" s="122">
        <f t="shared" si="107"/>
        <v>0.19604667265501002</v>
      </c>
    </row>
    <row r="841" spans="2:9">
      <c r="B841" s="91">
        <f t="shared" si="108"/>
        <v>827</v>
      </c>
      <c r="C841" s="92">
        <f t="shared" si="109"/>
        <v>45387</v>
      </c>
      <c r="D841" s="119" t="str">
        <f t="shared" si="103"/>
        <v>구간10</v>
      </c>
      <c r="E841" s="91">
        <f t="shared" si="104"/>
        <v>91</v>
      </c>
      <c r="F841" s="120">
        <f>COUNTIF($D$15:D841,D841)</f>
        <v>5</v>
      </c>
      <c r="G841" s="121">
        <f t="shared" si="105"/>
        <v>0.19582740709734558</v>
      </c>
      <c r="H841" s="121">
        <f t="shared" si="106"/>
        <v>2.7408194708053538E-4</v>
      </c>
      <c r="I841" s="122">
        <f t="shared" si="107"/>
        <v>0.19610148904442612</v>
      </c>
    </row>
    <row r="842" spans="2:9">
      <c r="B842" s="91">
        <f t="shared" si="108"/>
        <v>828</v>
      </c>
      <c r="C842" s="92">
        <f t="shared" si="109"/>
        <v>45388</v>
      </c>
      <c r="D842" s="119" t="str">
        <f t="shared" si="103"/>
        <v>구간10</v>
      </c>
      <c r="E842" s="91">
        <f t="shared" si="104"/>
        <v>91</v>
      </c>
      <c r="F842" s="120">
        <f>COUNTIF($D$15:D842,D842)</f>
        <v>6</v>
      </c>
      <c r="G842" s="121">
        <f t="shared" si="105"/>
        <v>0.19582740709734558</v>
      </c>
      <c r="H842" s="121">
        <f t="shared" si="106"/>
        <v>3.2889833649664245E-4</v>
      </c>
      <c r="I842" s="122">
        <f t="shared" si="107"/>
        <v>0.19615630543384222</v>
      </c>
    </row>
    <row r="843" spans="2:9">
      <c r="B843" s="91">
        <f t="shared" si="108"/>
        <v>829</v>
      </c>
      <c r="C843" s="92">
        <f t="shared" si="109"/>
        <v>45389</v>
      </c>
      <c r="D843" s="119" t="str">
        <f t="shared" si="103"/>
        <v>구간10</v>
      </c>
      <c r="E843" s="91">
        <f t="shared" si="104"/>
        <v>91</v>
      </c>
      <c r="F843" s="120">
        <f>COUNTIF($D$15:D843,D843)</f>
        <v>7</v>
      </c>
      <c r="G843" s="121">
        <f t="shared" si="105"/>
        <v>0.19582740709734558</v>
      </c>
      <c r="H843" s="121">
        <f t="shared" si="106"/>
        <v>3.8371472591274951E-4</v>
      </c>
      <c r="I843" s="122">
        <f t="shared" si="107"/>
        <v>0.19621112182325834</v>
      </c>
    </row>
    <row r="844" spans="2:9">
      <c r="B844" s="91">
        <f t="shared" si="108"/>
        <v>830</v>
      </c>
      <c r="C844" s="92">
        <f t="shared" si="109"/>
        <v>45390</v>
      </c>
      <c r="D844" s="119" t="str">
        <f t="shared" si="103"/>
        <v>구간10</v>
      </c>
      <c r="E844" s="91">
        <f t="shared" si="104"/>
        <v>91</v>
      </c>
      <c r="F844" s="120">
        <f>COUNTIF($D$15:D844,D844)</f>
        <v>8</v>
      </c>
      <c r="G844" s="121">
        <f t="shared" si="105"/>
        <v>0.19582740709734558</v>
      </c>
      <c r="H844" s="121">
        <f t="shared" si="106"/>
        <v>4.3853111532885658E-4</v>
      </c>
      <c r="I844" s="122">
        <f t="shared" si="107"/>
        <v>0.19626593821267443</v>
      </c>
    </row>
    <row r="845" spans="2:9">
      <c r="B845" s="91">
        <f t="shared" si="108"/>
        <v>831</v>
      </c>
      <c r="C845" s="92">
        <f t="shared" si="109"/>
        <v>45391</v>
      </c>
      <c r="D845" s="119" t="str">
        <f t="shared" si="103"/>
        <v>구간10</v>
      </c>
      <c r="E845" s="91">
        <f t="shared" si="104"/>
        <v>91</v>
      </c>
      <c r="F845" s="120">
        <f>COUNTIF($D$15:D845,D845)</f>
        <v>9</v>
      </c>
      <c r="G845" s="121">
        <f t="shared" si="105"/>
        <v>0.19582740709734558</v>
      </c>
      <c r="H845" s="121">
        <f t="shared" si="106"/>
        <v>4.933475047449637E-4</v>
      </c>
      <c r="I845" s="122">
        <f t="shared" si="107"/>
        <v>0.19632075460209056</v>
      </c>
    </row>
    <row r="846" spans="2:9">
      <c r="B846" s="91">
        <f t="shared" si="108"/>
        <v>832</v>
      </c>
      <c r="C846" s="92">
        <f t="shared" si="109"/>
        <v>45392</v>
      </c>
      <c r="D846" s="119" t="str">
        <f t="shared" si="103"/>
        <v>구간10</v>
      </c>
      <c r="E846" s="91">
        <f t="shared" si="104"/>
        <v>91</v>
      </c>
      <c r="F846" s="120">
        <f>COUNTIF($D$15:D846,D846)</f>
        <v>10</v>
      </c>
      <c r="G846" s="121">
        <f t="shared" si="105"/>
        <v>0.19582740709734558</v>
      </c>
      <c r="H846" s="121">
        <f t="shared" si="106"/>
        <v>5.4816389416107076E-4</v>
      </c>
      <c r="I846" s="122">
        <f t="shared" si="107"/>
        <v>0.19637557099150665</v>
      </c>
    </row>
    <row r="847" spans="2:9">
      <c r="B847" s="91">
        <f t="shared" si="108"/>
        <v>833</v>
      </c>
      <c r="C847" s="92">
        <f t="shared" si="109"/>
        <v>45393</v>
      </c>
      <c r="D847" s="119" t="str">
        <f t="shared" ref="D847:D910" si="110">IF(IFERROR(HLOOKUP(C847,$E$5:$BL$6,2,FALSE),"")="",D848,HLOOKUP(C847,$E$5:$BL$7,2,FALSE))</f>
        <v>구간10</v>
      </c>
      <c r="E847" s="91">
        <f t="shared" ref="E847:E910" si="111">COUNTIF($D$15:$D$49928,D847)</f>
        <v>91</v>
      </c>
      <c r="F847" s="120">
        <f>COUNTIF($D$15:D847,D847)</f>
        <v>11</v>
      </c>
      <c r="G847" s="121">
        <f t="shared" ref="G847:G910" si="112">HLOOKUP($D847,$E$6:$BL$11,6,FALSE)</f>
        <v>0.19582740709734558</v>
      </c>
      <c r="H847" s="121">
        <f t="shared" ref="H847:H910" si="113">HLOOKUP($D847,$E$6:$BL$11,5,FALSE)*(F847)</f>
        <v>6.0298028357717783E-4</v>
      </c>
      <c r="I847" s="122">
        <f t="shared" ref="I847:I910" si="114">G847+H847</f>
        <v>0.19643038738092275</v>
      </c>
    </row>
    <row r="848" spans="2:9">
      <c r="B848" s="91">
        <f t="shared" ref="B848:B911" si="115">B847+1</f>
        <v>834</v>
      </c>
      <c r="C848" s="92">
        <f t="shared" ref="C848:C911" si="116">C847+1</f>
        <v>45394</v>
      </c>
      <c r="D848" s="119" t="str">
        <f t="shared" si="110"/>
        <v>구간10</v>
      </c>
      <c r="E848" s="91">
        <f t="shared" si="111"/>
        <v>91</v>
      </c>
      <c r="F848" s="120">
        <f>COUNTIF($D$15:D848,D848)</f>
        <v>12</v>
      </c>
      <c r="G848" s="121">
        <f t="shared" si="112"/>
        <v>0.19582740709734558</v>
      </c>
      <c r="H848" s="121">
        <f t="shared" si="113"/>
        <v>6.577966729932849E-4</v>
      </c>
      <c r="I848" s="122">
        <f t="shared" si="114"/>
        <v>0.19648520377033887</v>
      </c>
    </row>
    <row r="849" spans="2:9">
      <c r="B849" s="91">
        <f t="shared" si="115"/>
        <v>835</v>
      </c>
      <c r="C849" s="92">
        <f t="shared" si="116"/>
        <v>45395</v>
      </c>
      <c r="D849" s="119" t="str">
        <f t="shared" si="110"/>
        <v>구간10</v>
      </c>
      <c r="E849" s="91">
        <f t="shared" si="111"/>
        <v>91</v>
      </c>
      <c r="F849" s="120">
        <f>COUNTIF($D$15:D849,D849)</f>
        <v>13</v>
      </c>
      <c r="G849" s="121">
        <f t="shared" si="112"/>
        <v>0.19582740709734558</v>
      </c>
      <c r="H849" s="121">
        <f t="shared" si="113"/>
        <v>7.1261306240939196E-4</v>
      </c>
      <c r="I849" s="122">
        <f t="shared" si="114"/>
        <v>0.19654002015975497</v>
      </c>
    </row>
    <row r="850" spans="2:9">
      <c r="B850" s="91">
        <f t="shared" si="115"/>
        <v>836</v>
      </c>
      <c r="C850" s="92">
        <f t="shared" si="116"/>
        <v>45396</v>
      </c>
      <c r="D850" s="119" t="str">
        <f t="shared" si="110"/>
        <v>구간10</v>
      </c>
      <c r="E850" s="91">
        <f t="shared" si="111"/>
        <v>91</v>
      </c>
      <c r="F850" s="120">
        <f>COUNTIF($D$15:D850,D850)</f>
        <v>14</v>
      </c>
      <c r="G850" s="121">
        <f t="shared" si="112"/>
        <v>0.19582740709734558</v>
      </c>
      <c r="H850" s="121">
        <f t="shared" si="113"/>
        <v>7.6742945182549903E-4</v>
      </c>
      <c r="I850" s="122">
        <f t="shared" si="114"/>
        <v>0.19659483654917109</v>
      </c>
    </row>
    <row r="851" spans="2:9">
      <c r="B851" s="91">
        <f t="shared" si="115"/>
        <v>837</v>
      </c>
      <c r="C851" s="92">
        <f t="shared" si="116"/>
        <v>45397</v>
      </c>
      <c r="D851" s="119" t="str">
        <f t="shared" si="110"/>
        <v>구간10</v>
      </c>
      <c r="E851" s="91">
        <f t="shared" si="111"/>
        <v>91</v>
      </c>
      <c r="F851" s="120">
        <f>COUNTIF($D$15:D851,D851)</f>
        <v>15</v>
      </c>
      <c r="G851" s="121">
        <f t="shared" si="112"/>
        <v>0.19582740709734558</v>
      </c>
      <c r="H851" s="121">
        <f t="shared" si="113"/>
        <v>8.2224584124160609E-4</v>
      </c>
      <c r="I851" s="122">
        <f t="shared" si="114"/>
        <v>0.19664965293858719</v>
      </c>
    </row>
    <row r="852" spans="2:9">
      <c r="B852" s="91">
        <f t="shared" si="115"/>
        <v>838</v>
      </c>
      <c r="C852" s="92">
        <f t="shared" si="116"/>
        <v>45398</v>
      </c>
      <c r="D852" s="119" t="str">
        <f t="shared" si="110"/>
        <v>구간10</v>
      </c>
      <c r="E852" s="91">
        <f t="shared" si="111"/>
        <v>91</v>
      </c>
      <c r="F852" s="120">
        <f>COUNTIF($D$15:D852,D852)</f>
        <v>16</v>
      </c>
      <c r="G852" s="121">
        <f t="shared" si="112"/>
        <v>0.19582740709734558</v>
      </c>
      <c r="H852" s="121">
        <f t="shared" si="113"/>
        <v>8.7706223065771316E-4</v>
      </c>
      <c r="I852" s="122">
        <f t="shared" si="114"/>
        <v>0.19670446932800331</v>
      </c>
    </row>
    <row r="853" spans="2:9">
      <c r="B853" s="91">
        <f t="shared" si="115"/>
        <v>839</v>
      </c>
      <c r="C853" s="92">
        <f t="shared" si="116"/>
        <v>45399</v>
      </c>
      <c r="D853" s="119" t="str">
        <f t="shared" si="110"/>
        <v>구간10</v>
      </c>
      <c r="E853" s="91">
        <f t="shared" si="111"/>
        <v>91</v>
      </c>
      <c r="F853" s="120">
        <f>COUNTIF($D$15:D853,D853)</f>
        <v>17</v>
      </c>
      <c r="G853" s="121">
        <f t="shared" si="112"/>
        <v>0.19582740709734558</v>
      </c>
      <c r="H853" s="121">
        <f t="shared" si="113"/>
        <v>9.3187862007382022E-4</v>
      </c>
      <c r="I853" s="122">
        <f t="shared" si="114"/>
        <v>0.19675928571741941</v>
      </c>
    </row>
    <row r="854" spans="2:9">
      <c r="B854" s="91">
        <f t="shared" si="115"/>
        <v>840</v>
      </c>
      <c r="C854" s="92">
        <f t="shared" si="116"/>
        <v>45400</v>
      </c>
      <c r="D854" s="119" t="str">
        <f t="shared" si="110"/>
        <v>구간10</v>
      </c>
      <c r="E854" s="91">
        <f t="shared" si="111"/>
        <v>91</v>
      </c>
      <c r="F854" s="120">
        <f>COUNTIF($D$15:D854,D854)</f>
        <v>18</v>
      </c>
      <c r="G854" s="121">
        <f t="shared" si="112"/>
        <v>0.19582740709734558</v>
      </c>
      <c r="H854" s="121">
        <f t="shared" si="113"/>
        <v>9.866950094899274E-4</v>
      </c>
      <c r="I854" s="122">
        <f t="shared" si="114"/>
        <v>0.1968141021068355</v>
      </c>
    </row>
    <row r="855" spans="2:9">
      <c r="B855" s="91">
        <f t="shared" si="115"/>
        <v>841</v>
      </c>
      <c r="C855" s="92">
        <f t="shared" si="116"/>
        <v>45401</v>
      </c>
      <c r="D855" s="119" t="str">
        <f t="shared" si="110"/>
        <v>구간10</v>
      </c>
      <c r="E855" s="91">
        <f t="shared" si="111"/>
        <v>91</v>
      </c>
      <c r="F855" s="120">
        <f>COUNTIF($D$15:D855,D855)</f>
        <v>19</v>
      </c>
      <c r="G855" s="121">
        <f t="shared" si="112"/>
        <v>0.19582740709734558</v>
      </c>
      <c r="H855" s="121">
        <f t="shared" si="113"/>
        <v>1.0415113989060345E-3</v>
      </c>
      <c r="I855" s="122">
        <f t="shared" si="114"/>
        <v>0.19686891849625163</v>
      </c>
    </row>
    <row r="856" spans="2:9">
      <c r="B856" s="91">
        <f t="shared" si="115"/>
        <v>842</v>
      </c>
      <c r="C856" s="92">
        <f t="shared" si="116"/>
        <v>45402</v>
      </c>
      <c r="D856" s="119" t="str">
        <f t="shared" si="110"/>
        <v>구간10</v>
      </c>
      <c r="E856" s="91">
        <f t="shared" si="111"/>
        <v>91</v>
      </c>
      <c r="F856" s="120">
        <f>COUNTIF($D$15:D856,D856)</f>
        <v>20</v>
      </c>
      <c r="G856" s="121">
        <f t="shared" si="112"/>
        <v>0.19582740709734558</v>
      </c>
      <c r="H856" s="121">
        <f t="shared" si="113"/>
        <v>1.0963277883221415E-3</v>
      </c>
      <c r="I856" s="122">
        <f t="shared" si="114"/>
        <v>0.19692373488566772</v>
      </c>
    </row>
    <row r="857" spans="2:9">
      <c r="B857" s="91">
        <f t="shared" si="115"/>
        <v>843</v>
      </c>
      <c r="C857" s="92">
        <f t="shared" si="116"/>
        <v>45403</v>
      </c>
      <c r="D857" s="119" t="str">
        <f t="shared" si="110"/>
        <v>구간10</v>
      </c>
      <c r="E857" s="91">
        <f t="shared" si="111"/>
        <v>91</v>
      </c>
      <c r="F857" s="120">
        <f>COUNTIF($D$15:D857,D857)</f>
        <v>21</v>
      </c>
      <c r="G857" s="121">
        <f t="shared" si="112"/>
        <v>0.19582740709734558</v>
      </c>
      <c r="H857" s="121">
        <f t="shared" si="113"/>
        <v>1.1511441777382486E-3</v>
      </c>
      <c r="I857" s="122">
        <f t="shared" si="114"/>
        <v>0.19697855127508385</v>
      </c>
    </row>
    <row r="858" spans="2:9">
      <c r="B858" s="91">
        <f t="shared" si="115"/>
        <v>844</v>
      </c>
      <c r="C858" s="92">
        <f t="shared" si="116"/>
        <v>45404</v>
      </c>
      <c r="D858" s="119" t="str">
        <f t="shared" si="110"/>
        <v>구간10</v>
      </c>
      <c r="E858" s="91">
        <f t="shared" si="111"/>
        <v>91</v>
      </c>
      <c r="F858" s="120">
        <f>COUNTIF($D$15:D858,D858)</f>
        <v>22</v>
      </c>
      <c r="G858" s="121">
        <f t="shared" si="112"/>
        <v>0.19582740709734558</v>
      </c>
      <c r="H858" s="121">
        <f t="shared" si="113"/>
        <v>1.2059605671543557E-3</v>
      </c>
      <c r="I858" s="122">
        <f t="shared" si="114"/>
        <v>0.19703336766449994</v>
      </c>
    </row>
    <row r="859" spans="2:9">
      <c r="B859" s="91">
        <f t="shared" si="115"/>
        <v>845</v>
      </c>
      <c r="C859" s="92">
        <f t="shared" si="116"/>
        <v>45405</v>
      </c>
      <c r="D859" s="119" t="str">
        <f t="shared" si="110"/>
        <v>구간10</v>
      </c>
      <c r="E859" s="91">
        <f t="shared" si="111"/>
        <v>91</v>
      </c>
      <c r="F859" s="120">
        <f>COUNTIF($D$15:D859,D859)</f>
        <v>23</v>
      </c>
      <c r="G859" s="121">
        <f t="shared" si="112"/>
        <v>0.19582740709734558</v>
      </c>
      <c r="H859" s="121">
        <f t="shared" si="113"/>
        <v>1.2607769565704627E-3</v>
      </c>
      <c r="I859" s="122">
        <f t="shared" si="114"/>
        <v>0.19708818405391604</v>
      </c>
    </row>
    <row r="860" spans="2:9">
      <c r="B860" s="91">
        <f t="shared" si="115"/>
        <v>846</v>
      </c>
      <c r="C860" s="92">
        <f t="shared" si="116"/>
        <v>45406</v>
      </c>
      <c r="D860" s="119" t="str">
        <f t="shared" si="110"/>
        <v>구간10</v>
      </c>
      <c r="E860" s="91">
        <f t="shared" si="111"/>
        <v>91</v>
      </c>
      <c r="F860" s="120">
        <f>COUNTIF($D$15:D860,D860)</f>
        <v>24</v>
      </c>
      <c r="G860" s="121">
        <f t="shared" si="112"/>
        <v>0.19582740709734558</v>
      </c>
      <c r="H860" s="121">
        <f t="shared" si="113"/>
        <v>1.3155933459865698E-3</v>
      </c>
      <c r="I860" s="122">
        <f t="shared" si="114"/>
        <v>0.19714300044333216</v>
      </c>
    </row>
    <row r="861" spans="2:9">
      <c r="B861" s="91">
        <f t="shared" si="115"/>
        <v>847</v>
      </c>
      <c r="C861" s="92">
        <f t="shared" si="116"/>
        <v>45407</v>
      </c>
      <c r="D861" s="119" t="str">
        <f t="shared" si="110"/>
        <v>구간10</v>
      </c>
      <c r="E861" s="91">
        <f t="shared" si="111"/>
        <v>91</v>
      </c>
      <c r="F861" s="120">
        <f>COUNTIF($D$15:D861,D861)</f>
        <v>25</v>
      </c>
      <c r="G861" s="121">
        <f t="shared" si="112"/>
        <v>0.19582740709734558</v>
      </c>
      <c r="H861" s="121">
        <f t="shared" si="113"/>
        <v>1.3704097354026769E-3</v>
      </c>
      <c r="I861" s="122">
        <f t="shared" si="114"/>
        <v>0.19719781683274826</v>
      </c>
    </row>
    <row r="862" spans="2:9">
      <c r="B862" s="91">
        <f t="shared" si="115"/>
        <v>848</v>
      </c>
      <c r="C862" s="92">
        <f t="shared" si="116"/>
        <v>45408</v>
      </c>
      <c r="D862" s="119" t="str">
        <f t="shared" si="110"/>
        <v>구간10</v>
      </c>
      <c r="E862" s="91">
        <f t="shared" si="111"/>
        <v>91</v>
      </c>
      <c r="F862" s="120">
        <f>COUNTIF($D$15:D862,D862)</f>
        <v>26</v>
      </c>
      <c r="G862" s="121">
        <f t="shared" si="112"/>
        <v>0.19582740709734558</v>
      </c>
      <c r="H862" s="121">
        <f t="shared" si="113"/>
        <v>1.4252261248187839E-3</v>
      </c>
      <c r="I862" s="122">
        <f t="shared" si="114"/>
        <v>0.19725263322216438</v>
      </c>
    </row>
    <row r="863" spans="2:9">
      <c r="B863" s="91">
        <f t="shared" si="115"/>
        <v>849</v>
      </c>
      <c r="C863" s="92">
        <f t="shared" si="116"/>
        <v>45409</v>
      </c>
      <c r="D863" s="119" t="str">
        <f t="shared" si="110"/>
        <v>구간10</v>
      </c>
      <c r="E863" s="91">
        <f t="shared" si="111"/>
        <v>91</v>
      </c>
      <c r="F863" s="120">
        <f>COUNTIF($D$15:D863,D863)</f>
        <v>27</v>
      </c>
      <c r="G863" s="121">
        <f t="shared" si="112"/>
        <v>0.19582740709734558</v>
      </c>
      <c r="H863" s="121">
        <f t="shared" si="113"/>
        <v>1.480042514234891E-3</v>
      </c>
      <c r="I863" s="122">
        <f t="shared" si="114"/>
        <v>0.19730744961158048</v>
      </c>
    </row>
    <row r="864" spans="2:9">
      <c r="B864" s="91">
        <f t="shared" si="115"/>
        <v>850</v>
      </c>
      <c r="C864" s="92">
        <f t="shared" si="116"/>
        <v>45410</v>
      </c>
      <c r="D864" s="119" t="str">
        <f t="shared" si="110"/>
        <v>구간10</v>
      </c>
      <c r="E864" s="91">
        <f t="shared" si="111"/>
        <v>91</v>
      </c>
      <c r="F864" s="120">
        <f>COUNTIF($D$15:D864,D864)</f>
        <v>28</v>
      </c>
      <c r="G864" s="121">
        <f t="shared" si="112"/>
        <v>0.19582740709734558</v>
      </c>
      <c r="H864" s="121">
        <f t="shared" si="113"/>
        <v>1.5348589036509981E-3</v>
      </c>
      <c r="I864" s="122">
        <f t="shared" si="114"/>
        <v>0.19736226600099657</v>
      </c>
    </row>
    <row r="865" spans="2:9">
      <c r="B865" s="91">
        <f t="shared" si="115"/>
        <v>851</v>
      </c>
      <c r="C865" s="92">
        <f t="shared" si="116"/>
        <v>45411</v>
      </c>
      <c r="D865" s="119" t="str">
        <f t="shared" si="110"/>
        <v>구간10</v>
      </c>
      <c r="E865" s="91">
        <f t="shared" si="111"/>
        <v>91</v>
      </c>
      <c r="F865" s="120">
        <f>COUNTIF($D$15:D865,D865)</f>
        <v>29</v>
      </c>
      <c r="G865" s="121">
        <f t="shared" si="112"/>
        <v>0.19582740709734558</v>
      </c>
      <c r="H865" s="121">
        <f t="shared" si="113"/>
        <v>1.5896752930671051E-3</v>
      </c>
      <c r="I865" s="122">
        <f t="shared" si="114"/>
        <v>0.1974170823904127</v>
      </c>
    </row>
    <row r="866" spans="2:9">
      <c r="B866" s="91">
        <f t="shared" si="115"/>
        <v>852</v>
      </c>
      <c r="C866" s="92">
        <f t="shared" si="116"/>
        <v>45412</v>
      </c>
      <c r="D866" s="119" t="str">
        <f t="shared" si="110"/>
        <v>구간10</v>
      </c>
      <c r="E866" s="91">
        <f t="shared" si="111"/>
        <v>91</v>
      </c>
      <c r="F866" s="120">
        <f>COUNTIF($D$15:D866,D866)</f>
        <v>30</v>
      </c>
      <c r="G866" s="121">
        <f t="shared" si="112"/>
        <v>0.19582740709734558</v>
      </c>
      <c r="H866" s="121">
        <f t="shared" si="113"/>
        <v>1.6444916824832122E-3</v>
      </c>
      <c r="I866" s="122">
        <f t="shared" si="114"/>
        <v>0.19747189877982879</v>
      </c>
    </row>
    <row r="867" spans="2:9">
      <c r="B867" s="91">
        <f t="shared" si="115"/>
        <v>853</v>
      </c>
      <c r="C867" s="92">
        <f t="shared" si="116"/>
        <v>45413</v>
      </c>
      <c r="D867" s="119" t="str">
        <f t="shared" si="110"/>
        <v>구간10</v>
      </c>
      <c r="E867" s="91">
        <f t="shared" si="111"/>
        <v>91</v>
      </c>
      <c r="F867" s="120">
        <f>COUNTIF($D$15:D867,D867)</f>
        <v>31</v>
      </c>
      <c r="G867" s="121">
        <f t="shared" si="112"/>
        <v>0.19582740709734558</v>
      </c>
      <c r="H867" s="121">
        <f t="shared" si="113"/>
        <v>1.6993080718993192E-3</v>
      </c>
      <c r="I867" s="122">
        <f t="shared" si="114"/>
        <v>0.19752671516924492</v>
      </c>
    </row>
    <row r="868" spans="2:9">
      <c r="B868" s="91">
        <f t="shared" si="115"/>
        <v>854</v>
      </c>
      <c r="C868" s="92">
        <f t="shared" si="116"/>
        <v>45414</v>
      </c>
      <c r="D868" s="119" t="str">
        <f t="shared" si="110"/>
        <v>구간10</v>
      </c>
      <c r="E868" s="91">
        <f t="shared" si="111"/>
        <v>91</v>
      </c>
      <c r="F868" s="120">
        <f>COUNTIF($D$15:D868,D868)</f>
        <v>32</v>
      </c>
      <c r="G868" s="121">
        <f t="shared" si="112"/>
        <v>0.19582740709734558</v>
      </c>
      <c r="H868" s="121">
        <f t="shared" si="113"/>
        <v>1.7541244613154263E-3</v>
      </c>
      <c r="I868" s="122">
        <f t="shared" si="114"/>
        <v>0.19758153155866101</v>
      </c>
    </row>
    <row r="869" spans="2:9">
      <c r="B869" s="91">
        <f t="shared" si="115"/>
        <v>855</v>
      </c>
      <c r="C869" s="92">
        <f t="shared" si="116"/>
        <v>45415</v>
      </c>
      <c r="D869" s="119" t="str">
        <f t="shared" si="110"/>
        <v>구간10</v>
      </c>
      <c r="E869" s="91">
        <f t="shared" si="111"/>
        <v>91</v>
      </c>
      <c r="F869" s="120">
        <f>COUNTIF($D$15:D869,D869)</f>
        <v>33</v>
      </c>
      <c r="G869" s="121">
        <f t="shared" si="112"/>
        <v>0.19582740709734558</v>
      </c>
      <c r="H869" s="121">
        <f t="shared" si="113"/>
        <v>1.8089408507315334E-3</v>
      </c>
      <c r="I869" s="122">
        <f t="shared" si="114"/>
        <v>0.19763634794807711</v>
      </c>
    </row>
    <row r="870" spans="2:9">
      <c r="B870" s="91">
        <f t="shared" si="115"/>
        <v>856</v>
      </c>
      <c r="C870" s="92">
        <f t="shared" si="116"/>
        <v>45416</v>
      </c>
      <c r="D870" s="119" t="str">
        <f t="shared" si="110"/>
        <v>구간10</v>
      </c>
      <c r="E870" s="91">
        <f t="shared" si="111"/>
        <v>91</v>
      </c>
      <c r="F870" s="120">
        <f>COUNTIF($D$15:D870,D870)</f>
        <v>34</v>
      </c>
      <c r="G870" s="121">
        <f t="shared" si="112"/>
        <v>0.19582740709734558</v>
      </c>
      <c r="H870" s="121">
        <f t="shared" si="113"/>
        <v>1.8637572401476404E-3</v>
      </c>
      <c r="I870" s="122">
        <f t="shared" si="114"/>
        <v>0.19769116433749323</v>
      </c>
    </row>
    <row r="871" spans="2:9">
      <c r="B871" s="91">
        <f t="shared" si="115"/>
        <v>857</v>
      </c>
      <c r="C871" s="92">
        <f t="shared" si="116"/>
        <v>45417</v>
      </c>
      <c r="D871" s="119" t="str">
        <f t="shared" si="110"/>
        <v>구간10</v>
      </c>
      <c r="E871" s="91">
        <f t="shared" si="111"/>
        <v>91</v>
      </c>
      <c r="F871" s="120">
        <f>COUNTIF($D$15:D871,D871)</f>
        <v>35</v>
      </c>
      <c r="G871" s="121">
        <f t="shared" si="112"/>
        <v>0.19582740709734558</v>
      </c>
      <c r="H871" s="121">
        <f t="shared" si="113"/>
        <v>1.9185736295637475E-3</v>
      </c>
      <c r="I871" s="122">
        <f t="shared" si="114"/>
        <v>0.19774598072690933</v>
      </c>
    </row>
    <row r="872" spans="2:9">
      <c r="B872" s="91">
        <f t="shared" si="115"/>
        <v>858</v>
      </c>
      <c r="C872" s="92">
        <f t="shared" si="116"/>
        <v>45418</v>
      </c>
      <c r="D872" s="119" t="str">
        <f t="shared" si="110"/>
        <v>구간10</v>
      </c>
      <c r="E872" s="91">
        <f t="shared" si="111"/>
        <v>91</v>
      </c>
      <c r="F872" s="120">
        <f>COUNTIF($D$15:D872,D872)</f>
        <v>36</v>
      </c>
      <c r="G872" s="121">
        <f t="shared" si="112"/>
        <v>0.19582740709734558</v>
      </c>
      <c r="H872" s="121">
        <f t="shared" si="113"/>
        <v>1.9733900189798548E-3</v>
      </c>
      <c r="I872" s="122">
        <f t="shared" si="114"/>
        <v>0.19780079711632545</v>
      </c>
    </row>
    <row r="873" spans="2:9">
      <c r="B873" s="91">
        <f t="shared" si="115"/>
        <v>859</v>
      </c>
      <c r="C873" s="92">
        <f t="shared" si="116"/>
        <v>45419</v>
      </c>
      <c r="D873" s="119" t="str">
        <f t="shared" si="110"/>
        <v>구간10</v>
      </c>
      <c r="E873" s="91">
        <f t="shared" si="111"/>
        <v>91</v>
      </c>
      <c r="F873" s="120">
        <f>COUNTIF($D$15:D873,D873)</f>
        <v>37</v>
      </c>
      <c r="G873" s="121">
        <f t="shared" si="112"/>
        <v>0.19582740709734558</v>
      </c>
      <c r="H873" s="121">
        <f t="shared" si="113"/>
        <v>2.0282064083959619E-3</v>
      </c>
      <c r="I873" s="122">
        <f t="shared" si="114"/>
        <v>0.19785561350574155</v>
      </c>
    </row>
    <row r="874" spans="2:9">
      <c r="B874" s="91">
        <f t="shared" si="115"/>
        <v>860</v>
      </c>
      <c r="C874" s="92">
        <f t="shared" si="116"/>
        <v>45420</v>
      </c>
      <c r="D874" s="119" t="str">
        <f t="shared" si="110"/>
        <v>구간10</v>
      </c>
      <c r="E874" s="91">
        <f t="shared" si="111"/>
        <v>91</v>
      </c>
      <c r="F874" s="120">
        <f>COUNTIF($D$15:D874,D874)</f>
        <v>38</v>
      </c>
      <c r="G874" s="121">
        <f t="shared" si="112"/>
        <v>0.19582740709734558</v>
      </c>
      <c r="H874" s="121">
        <f t="shared" si="113"/>
        <v>2.0830227978120689E-3</v>
      </c>
      <c r="I874" s="122">
        <f t="shared" si="114"/>
        <v>0.19791042989515764</v>
      </c>
    </row>
    <row r="875" spans="2:9">
      <c r="B875" s="91">
        <f t="shared" si="115"/>
        <v>861</v>
      </c>
      <c r="C875" s="92">
        <f t="shared" si="116"/>
        <v>45421</v>
      </c>
      <c r="D875" s="119" t="str">
        <f t="shared" si="110"/>
        <v>구간10</v>
      </c>
      <c r="E875" s="91">
        <f t="shared" si="111"/>
        <v>91</v>
      </c>
      <c r="F875" s="120">
        <f>COUNTIF($D$15:D875,D875)</f>
        <v>39</v>
      </c>
      <c r="G875" s="121">
        <f t="shared" si="112"/>
        <v>0.19582740709734558</v>
      </c>
      <c r="H875" s="121">
        <f t="shared" si="113"/>
        <v>2.137839187228176E-3</v>
      </c>
      <c r="I875" s="122">
        <f t="shared" si="114"/>
        <v>0.19796524628457376</v>
      </c>
    </row>
    <row r="876" spans="2:9">
      <c r="B876" s="91">
        <f t="shared" si="115"/>
        <v>862</v>
      </c>
      <c r="C876" s="92">
        <f t="shared" si="116"/>
        <v>45422</v>
      </c>
      <c r="D876" s="119" t="str">
        <f t="shared" si="110"/>
        <v>구간10</v>
      </c>
      <c r="E876" s="91">
        <f t="shared" si="111"/>
        <v>91</v>
      </c>
      <c r="F876" s="120">
        <f>COUNTIF($D$15:D876,D876)</f>
        <v>40</v>
      </c>
      <c r="G876" s="121">
        <f t="shared" si="112"/>
        <v>0.19582740709734558</v>
      </c>
      <c r="H876" s="121">
        <f t="shared" si="113"/>
        <v>2.1926555766442831E-3</v>
      </c>
      <c r="I876" s="122">
        <f t="shared" si="114"/>
        <v>0.19802006267398986</v>
      </c>
    </row>
    <row r="877" spans="2:9">
      <c r="B877" s="91">
        <f t="shared" si="115"/>
        <v>863</v>
      </c>
      <c r="C877" s="92">
        <f t="shared" si="116"/>
        <v>45423</v>
      </c>
      <c r="D877" s="119" t="str">
        <f t="shared" si="110"/>
        <v>구간10</v>
      </c>
      <c r="E877" s="91">
        <f t="shared" si="111"/>
        <v>91</v>
      </c>
      <c r="F877" s="120">
        <f>COUNTIF($D$15:D877,D877)</f>
        <v>41</v>
      </c>
      <c r="G877" s="121">
        <f t="shared" si="112"/>
        <v>0.19582740709734558</v>
      </c>
      <c r="H877" s="121">
        <f t="shared" si="113"/>
        <v>2.2474719660603901E-3</v>
      </c>
      <c r="I877" s="122">
        <f t="shared" si="114"/>
        <v>0.19807487906340598</v>
      </c>
    </row>
    <row r="878" spans="2:9">
      <c r="B878" s="91">
        <f t="shared" si="115"/>
        <v>864</v>
      </c>
      <c r="C878" s="92">
        <f t="shared" si="116"/>
        <v>45424</v>
      </c>
      <c r="D878" s="119" t="str">
        <f t="shared" si="110"/>
        <v>구간10</v>
      </c>
      <c r="E878" s="91">
        <f t="shared" si="111"/>
        <v>91</v>
      </c>
      <c r="F878" s="120">
        <f>COUNTIF($D$15:D878,D878)</f>
        <v>42</v>
      </c>
      <c r="G878" s="121">
        <f t="shared" si="112"/>
        <v>0.19582740709734558</v>
      </c>
      <c r="H878" s="121">
        <f t="shared" si="113"/>
        <v>2.3022883554764972E-3</v>
      </c>
      <c r="I878" s="122">
        <f t="shared" si="114"/>
        <v>0.19812969545282208</v>
      </c>
    </row>
    <row r="879" spans="2:9">
      <c r="B879" s="91">
        <f t="shared" si="115"/>
        <v>865</v>
      </c>
      <c r="C879" s="92">
        <f t="shared" si="116"/>
        <v>45425</v>
      </c>
      <c r="D879" s="119" t="str">
        <f t="shared" si="110"/>
        <v>구간10</v>
      </c>
      <c r="E879" s="91">
        <f t="shared" si="111"/>
        <v>91</v>
      </c>
      <c r="F879" s="120">
        <f>COUNTIF($D$15:D879,D879)</f>
        <v>43</v>
      </c>
      <c r="G879" s="121">
        <f t="shared" si="112"/>
        <v>0.19582740709734558</v>
      </c>
      <c r="H879" s="121">
        <f t="shared" si="113"/>
        <v>2.3571047448926043E-3</v>
      </c>
      <c r="I879" s="122">
        <f t="shared" si="114"/>
        <v>0.19818451184223818</v>
      </c>
    </row>
    <row r="880" spans="2:9">
      <c r="B880" s="91">
        <f t="shared" si="115"/>
        <v>866</v>
      </c>
      <c r="C880" s="92">
        <f t="shared" si="116"/>
        <v>45426</v>
      </c>
      <c r="D880" s="119" t="str">
        <f t="shared" si="110"/>
        <v>구간10</v>
      </c>
      <c r="E880" s="91">
        <f t="shared" si="111"/>
        <v>91</v>
      </c>
      <c r="F880" s="120">
        <f>COUNTIF($D$15:D880,D880)</f>
        <v>44</v>
      </c>
      <c r="G880" s="121">
        <f t="shared" si="112"/>
        <v>0.19582740709734558</v>
      </c>
      <c r="H880" s="121">
        <f t="shared" si="113"/>
        <v>2.4119211343087113E-3</v>
      </c>
      <c r="I880" s="122">
        <f t="shared" si="114"/>
        <v>0.1982393282316543</v>
      </c>
    </row>
    <row r="881" spans="2:9">
      <c r="B881" s="91">
        <f t="shared" si="115"/>
        <v>867</v>
      </c>
      <c r="C881" s="92">
        <f t="shared" si="116"/>
        <v>45427</v>
      </c>
      <c r="D881" s="119" t="str">
        <f t="shared" si="110"/>
        <v>구간10</v>
      </c>
      <c r="E881" s="91">
        <f t="shared" si="111"/>
        <v>91</v>
      </c>
      <c r="F881" s="120">
        <f>COUNTIF($D$15:D881,D881)</f>
        <v>45</v>
      </c>
      <c r="G881" s="121">
        <f t="shared" si="112"/>
        <v>0.19582740709734558</v>
      </c>
      <c r="H881" s="121">
        <f t="shared" si="113"/>
        <v>2.4667375237248184E-3</v>
      </c>
      <c r="I881" s="122">
        <f t="shared" si="114"/>
        <v>0.1982941446210704</v>
      </c>
    </row>
    <row r="882" spans="2:9">
      <c r="B882" s="91">
        <f t="shared" si="115"/>
        <v>868</v>
      </c>
      <c r="C882" s="92">
        <f t="shared" si="116"/>
        <v>45428</v>
      </c>
      <c r="D882" s="119" t="str">
        <f t="shared" si="110"/>
        <v>구간10</v>
      </c>
      <c r="E882" s="91">
        <f t="shared" si="111"/>
        <v>91</v>
      </c>
      <c r="F882" s="120">
        <f>COUNTIF($D$15:D882,D882)</f>
        <v>46</v>
      </c>
      <c r="G882" s="121">
        <f t="shared" si="112"/>
        <v>0.19582740709734558</v>
      </c>
      <c r="H882" s="121">
        <f t="shared" si="113"/>
        <v>2.5215539131409254E-3</v>
      </c>
      <c r="I882" s="122">
        <f t="shared" si="114"/>
        <v>0.19834896101048652</v>
      </c>
    </row>
    <row r="883" spans="2:9">
      <c r="B883" s="91">
        <f t="shared" si="115"/>
        <v>869</v>
      </c>
      <c r="C883" s="92">
        <f t="shared" si="116"/>
        <v>45429</v>
      </c>
      <c r="D883" s="119" t="str">
        <f t="shared" si="110"/>
        <v>구간10</v>
      </c>
      <c r="E883" s="91">
        <f t="shared" si="111"/>
        <v>91</v>
      </c>
      <c r="F883" s="120">
        <f>COUNTIF($D$15:D883,D883)</f>
        <v>47</v>
      </c>
      <c r="G883" s="121">
        <f t="shared" si="112"/>
        <v>0.19582740709734558</v>
      </c>
      <c r="H883" s="121">
        <f t="shared" si="113"/>
        <v>2.5763703025570325E-3</v>
      </c>
      <c r="I883" s="122">
        <f t="shared" si="114"/>
        <v>0.19840377739990261</v>
      </c>
    </row>
    <row r="884" spans="2:9">
      <c r="B884" s="91">
        <f t="shared" si="115"/>
        <v>870</v>
      </c>
      <c r="C884" s="92">
        <f t="shared" si="116"/>
        <v>45430</v>
      </c>
      <c r="D884" s="119" t="str">
        <f t="shared" si="110"/>
        <v>구간10</v>
      </c>
      <c r="E884" s="91">
        <f t="shared" si="111"/>
        <v>91</v>
      </c>
      <c r="F884" s="120">
        <f>COUNTIF($D$15:D884,D884)</f>
        <v>48</v>
      </c>
      <c r="G884" s="121">
        <f t="shared" si="112"/>
        <v>0.19582740709734558</v>
      </c>
      <c r="H884" s="121">
        <f t="shared" si="113"/>
        <v>2.6311866919731396E-3</v>
      </c>
      <c r="I884" s="122">
        <f t="shared" si="114"/>
        <v>0.19845859378931874</v>
      </c>
    </row>
    <row r="885" spans="2:9">
      <c r="B885" s="91">
        <f t="shared" si="115"/>
        <v>871</v>
      </c>
      <c r="C885" s="92">
        <f t="shared" si="116"/>
        <v>45431</v>
      </c>
      <c r="D885" s="119" t="str">
        <f t="shared" si="110"/>
        <v>구간10</v>
      </c>
      <c r="E885" s="91">
        <f t="shared" si="111"/>
        <v>91</v>
      </c>
      <c r="F885" s="120">
        <f>COUNTIF($D$15:D885,D885)</f>
        <v>49</v>
      </c>
      <c r="G885" s="121">
        <f t="shared" si="112"/>
        <v>0.19582740709734558</v>
      </c>
      <c r="H885" s="121">
        <f t="shared" si="113"/>
        <v>2.6860030813892466E-3</v>
      </c>
      <c r="I885" s="122">
        <f t="shared" si="114"/>
        <v>0.19851341017873483</v>
      </c>
    </row>
    <row r="886" spans="2:9">
      <c r="B886" s="91">
        <f t="shared" si="115"/>
        <v>872</v>
      </c>
      <c r="C886" s="92">
        <f t="shared" si="116"/>
        <v>45432</v>
      </c>
      <c r="D886" s="119" t="str">
        <f t="shared" si="110"/>
        <v>구간10</v>
      </c>
      <c r="E886" s="91">
        <f t="shared" si="111"/>
        <v>91</v>
      </c>
      <c r="F886" s="120">
        <f>COUNTIF($D$15:D886,D886)</f>
        <v>50</v>
      </c>
      <c r="G886" s="121">
        <f t="shared" si="112"/>
        <v>0.19582740709734558</v>
      </c>
      <c r="H886" s="121">
        <f t="shared" si="113"/>
        <v>2.7408194708053537E-3</v>
      </c>
      <c r="I886" s="122">
        <f t="shared" si="114"/>
        <v>0.19856822656815093</v>
      </c>
    </row>
    <row r="887" spans="2:9">
      <c r="B887" s="91">
        <f t="shared" si="115"/>
        <v>873</v>
      </c>
      <c r="C887" s="92">
        <f t="shared" si="116"/>
        <v>45433</v>
      </c>
      <c r="D887" s="119" t="str">
        <f t="shared" si="110"/>
        <v>구간10</v>
      </c>
      <c r="E887" s="91">
        <f t="shared" si="111"/>
        <v>91</v>
      </c>
      <c r="F887" s="120">
        <f>COUNTIF($D$15:D887,D887)</f>
        <v>51</v>
      </c>
      <c r="G887" s="121">
        <f t="shared" si="112"/>
        <v>0.19582740709734558</v>
      </c>
      <c r="H887" s="121">
        <f t="shared" si="113"/>
        <v>2.7956358602214608E-3</v>
      </c>
      <c r="I887" s="122">
        <f t="shared" si="114"/>
        <v>0.19862304295756705</v>
      </c>
    </row>
    <row r="888" spans="2:9">
      <c r="B888" s="91">
        <f t="shared" si="115"/>
        <v>874</v>
      </c>
      <c r="C888" s="92">
        <f t="shared" si="116"/>
        <v>45434</v>
      </c>
      <c r="D888" s="119" t="str">
        <f t="shared" si="110"/>
        <v>구간10</v>
      </c>
      <c r="E888" s="91">
        <f t="shared" si="111"/>
        <v>91</v>
      </c>
      <c r="F888" s="120">
        <f>COUNTIF($D$15:D888,D888)</f>
        <v>52</v>
      </c>
      <c r="G888" s="121">
        <f t="shared" si="112"/>
        <v>0.19582740709734558</v>
      </c>
      <c r="H888" s="121">
        <f t="shared" si="113"/>
        <v>2.8504522496375678E-3</v>
      </c>
      <c r="I888" s="122">
        <f t="shared" si="114"/>
        <v>0.19867785934698315</v>
      </c>
    </row>
    <row r="889" spans="2:9">
      <c r="B889" s="91">
        <f t="shared" si="115"/>
        <v>875</v>
      </c>
      <c r="C889" s="92">
        <f t="shared" si="116"/>
        <v>45435</v>
      </c>
      <c r="D889" s="119" t="str">
        <f t="shared" si="110"/>
        <v>구간10</v>
      </c>
      <c r="E889" s="91">
        <f t="shared" si="111"/>
        <v>91</v>
      </c>
      <c r="F889" s="120">
        <f>COUNTIF($D$15:D889,D889)</f>
        <v>53</v>
      </c>
      <c r="G889" s="121">
        <f t="shared" si="112"/>
        <v>0.19582740709734558</v>
      </c>
      <c r="H889" s="121">
        <f t="shared" si="113"/>
        <v>2.9052686390536749E-3</v>
      </c>
      <c r="I889" s="122">
        <f t="shared" si="114"/>
        <v>0.19873267573639927</v>
      </c>
    </row>
    <row r="890" spans="2:9">
      <c r="B890" s="91">
        <f t="shared" si="115"/>
        <v>876</v>
      </c>
      <c r="C890" s="92">
        <f t="shared" si="116"/>
        <v>45436</v>
      </c>
      <c r="D890" s="119" t="str">
        <f t="shared" si="110"/>
        <v>구간10</v>
      </c>
      <c r="E890" s="91">
        <f t="shared" si="111"/>
        <v>91</v>
      </c>
      <c r="F890" s="120">
        <f>COUNTIF($D$15:D890,D890)</f>
        <v>54</v>
      </c>
      <c r="G890" s="121">
        <f t="shared" si="112"/>
        <v>0.19582740709734558</v>
      </c>
      <c r="H890" s="121">
        <f t="shared" si="113"/>
        <v>2.960085028469782E-3</v>
      </c>
      <c r="I890" s="122">
        <f t="shared" si="114"/>
        <v>0.19878749212581537</v>
      </c>
    </row>
    <row r="891" spans="2:9">
      <c r="B891" s="91">
        <f t="shared" si="115"/>
        <v>877</v>
      </c>
      <c r="C891" s="92">
        <f t="shared" si="116"/>
        <v>45437</v>
      </c>
      <c r="D891" s="119" t="str">
        <f t="shared" si="110"/>
        <v>구간10</v>
      </c>
      <c r="E891" s="91">
        <f t="shared" si="111"/>
        <v>91</v>
      </c>
      <c r="F891" s="120">
        <f>COUNTIF($D$15:D891,D891)</f>
        <v>55</v>
      </c>
      <c r="G891" s="121">
        <f t="shared" si="112"/>
        <v>0.19582740709734558</v>
      </c>
      <c r="H891" s="121">
        <f t="shared" si="113"/>
        <v>3.014901417885889E-3</v>
      </c>
      <c r="I891" s="122">
        <f t="shared" si="114"/>
        <v>0.19884230851523146</v>
      </c>
    </row>
    <row r="892" spans="2:9">
      <c r="B892" s="91">
        <f t="shared" si="115"/>
        <v>878</v>
      </c>
      <c r="C892" s="92">
        <f t="shared" si="116"/>
        <v>45438</v>
      </c>
      <c r="D892" s="119" t="str">
        <f t="shared" si="110"/>
        <v>구간10</v>
      </c>
      <c r="E892" s="91">
        <f t="shared" si="111"/>
        <v>91</v>
      </c>
      <c r="F892" s="120">
        <f>COUNTIF($D$15:D892,D892)</f>
        <v>56</v>
      </c>
      <c r="G892" s="121">
        <f t="shared" si="112"/>
        <v>0.19582740709734558</v>
      </c>
      <c r="H892" s="121">
        <f t="shared" si="113"/>
        <v>3.0697178073019961E-3</v>
      </c>
      <c r="I892" s="122">
        <f t="shared" si="114"/>
        <v>0.19889712490464759</v>
      </c>
    </row>
    <row r="893" spans="2:9">
      <c r="B893" s="91">
        <f t="shared" si="115"/>
        <v>879</v>
      </c>
      <c r="C893" s="92">
        <f t="shared" si="116"/>
        <v>45439</v>
      </c>
      <c r="D893" s="119" t="str">
        <f t="shared" si="110"/>
        <v>구간10</v>
      </c>
      <c r="E893" s="91">
        <f t="shared" si="111"/>
        <v>91</v>
      </c>
      <c r="F893" s="120">
        <f>COUNTIF($D$15:D893,D893)</f>
        <v>57</v>
      </c>
      <c r="G893" s="121">
        <f t="shared" si="112"/>
        <v>0.19582740709734558</v>
      </c>
      <c r="H893" s="121">
        <f t="shared" si="113"/>
        <v>3.1245341967181032E-3</v>
      </c>
      <c r="I893" s="122">
        <f t="shared" si="114"/>
        <v>0.19895194129406368</v>
      </c>
    </row>
    <row r="894" spans="2:9">
      <c r="B894" s="91">
        <f t="shared" si="115"/>
        <v>880</v>
      </c>
      <c r="C894" s="92">
        <f t="shared" si="116"/>
        <v>45440</v>
      </c>
      <c r="D894" s="119" t="str">
        <f t="shared" si="110"/>
        <v>구간10</v>
      </c>
      <c r="E894" s="91">
        <f t="shared" si="111"/>
        <v>91</v>
      </c>
      <c r="F894" s="120">
        <f>COUNTIF($D$15:D894,D894)</f>
        <v>58</v>
      </c>
      <c r="G894" s="121">
        <f t="shared" si="112"/>
        <v>0.19582740709734558</v>
      </c>
      <c r="H894" s="121">
        <f t="shared" si="113"/>
        <v>3.1793505861342102E-3</v>
      </c>
      <c r="I894" s="122">
        <f t="shared" si="114"/>
        <v>0.19900675768347981</v>
      </c>
    </row>
    <row r="895" spans="2:9">
      <c r="B895" s="91">
        <f t="shared" si="115"/>
        <v>881</v>
      </c>
      <c r="C895" s="92">
        <f t="shared" si="116"/>
        <v>45441</v>
      </c>
      <c r="D895" s="119" t="str">
        <f t="shared" si="110"/>
        <v>구간10</v>
      </c>
      <c r="E895" s="91">
        <f t="shared" si="111"/>
        <v>91</v>
      </c>
      <c r="F895" s="120">
        <f>COUNTIF($D$15:D895,D895)</f>
        <v>59</v>
      </c>
      <c r="G895" s="121">
        <f t="shared" si="112"/>
        <v>0.19582740709734558</v>
      </c>
      <c r="H895" s="121">
        <f t="shared" si="113"/>
        <v>3.2341669755503173E-3</v>
      </c>
      <c r="I895" s="122">
        <f t="shared" si="114"/>
        <v>0.1990615740728959</v>
      </c>
    </row>
    <row r="896" spans="2:9">
      <c r="B896" s="91">
        <f t="shared" si="115"/>
        <v>882</v>
      </c>
      <c r="C896" s="92">
        <f t="shared" si="116"/>
        <v>45442</v>
      </c>
      <c r="D896" s="119" t="str">
        <f t="shared" si="110"/>
        <v>구간10</v>
      </c>
      <c r="E896" s="91">
        <f t="shared" si="111"/>
        <v>91</v>
      </c>
      <c r="F896" s="120">
        <f>COUNTIF($D$15:D896,D896)</f>
        <v>60</v>
      </c>
      <c r="G896" s="121">
        <f t="shared" si="112"/>
        <v>0.19582740709734558</v>
      </c>
      <c r="H896" s="121">
        <f t="shared" si="113"/>
        <v>3.2889833649664244E-3</v>
      </c>
      <c r="I896" s="122">
        <f t="shared" si="114"/>
        <v>0.199116390462312</v>
      </c>
    </row>
    <row r="897" spans="2:9">
      <c r="B897" s="91">
        <f t="shared" si="115"/>
        <v>883</v>
      </c>
      <c r="C897" s="92">
        <f t="shared" si="116"/>
        <v>45443</v>
      </c>
      <c r="D897" s="119" t="str">
        <f t="shared" si="110"/>
        <v>구간10</v>
      </c>
      <c r="E897" s="91">
        <f t="shared" si="111"/>
        <v>91</v>
      </c>
      <c r="F897" s="120">
        <f>COUNTIF($D$15:D897,D897)</f>
        <v>61</v>
      </c>
      <c r="G897" s="121">
        <f t="shared" si="112"/>
        <v>0.19582740709734558</v>
      </c>
      <c r="H897" s="121">
        <f t="shared" si="113"/>
        <v>3.3437997543825314E-3</v>
      </c>
      <c r="I897" s="122">
        <f t="shared" si="114"/>
        <v>0.19917120685172812</v>
      </c>
    </row>
    <row r="898" spans="2:9">
      <c r="B898" s="91">
        <f t="shared" si="115"/>
        <v>884</v>
      </c>
      <c r="C898" s="92">
        <f t="shared" si="116"/>
        <v>45444</v>
      </c>
      <c r="D898" s="119" t="str">
        <f t="shared" si="110"/>
        <v>구간10</v>
      </c>
      <c r="E898" s="91">
        <f t="shared" si="111"/>
        <v>91</v>
      </c>
      <c r="F898" s="120">
        <f>COUNTIF($D$15:D898,D898)</f>
        <v>62</v>
      </c>
      <c r="G898" s="121">
        <f t="shared" si="112"/>
        <v>0.19582740709734558</v>
      </c>
      <c r="H898" s="121">
        <f t="shared" si="113"/>
        <v>3.3986161437986385E-3</v>
      </c>
      <c r="I898" s="122">
        <f t="shared" si="114"/>
        <v>0.19922602324114422</v>
      </c>
    </row>
    <row r="899" spans="2:9">
      <c r="B899" s="91">
        <f t="shared" si="115"/>
        <v>885</v>
      </c>
      <c r="C899" s="92">
        <f t="shared" si="116"/>
        <v>45445</v>
      </c>
      <c r="D899" s="119" t="str">
        <f t="shared" si="110"/>
        <v>구간10</v>
      </c>
      <c r="E899" s="91">
        <f t="shared" si="111"/>
        <v>91</v>
      </c>
      <c r="F899" s="120">
        <f>COUNTIF($D$15:D899,D899)</f>
        <v>63</v>
      </c>
      <c r="G899" s="121">
        <f t="shared" si="112"/>
        <v>0.19582740709734558</v>
      </c>
      <c r="H899" s="121">
        <f t="shared" si="113"/>
        <v>3.4534325332147456E-3</v>
      </c>
      <c r="I899" s="122">
        <f t="shared" si="114"/>
        <v>0.19928083963056034</v>
      </c>
    </row>
    <row r="900" spans="2:9">
      <c r="B900" s="91">
        <f t="shared" si="115"/>
        <v>886</v>
      </c>
      <c r="C900" s="92">
        <f t="shared" si="116"/>
        <v>45446</v>
      </c>
      <c r="D900" s="119" t="str">
        <f t="shared" si="110"/>
        <v>구간10</v>
      </c>
      <c r="E900" s="91">
        <f t="shared" si="111"/>
        <v>91</v>
      </c>
      <c r="F900" s="120">
        <f>COUNTIF($D$15:D900,D900)</f>
        <v>64</v>
      </c>
      <c r="G900" s="121">
        <f t="shared" si="112"/>
        <v>0.19582740709734558</v>
      </c>
      <c r="H900" s="121">
        <f t="shared" si="113"/>
        <v>3.5082489226308526E-3</v>
      </c>
      <c r="I900" s="122">
        <f t="shared" si="114"/>
        <v>0.19933565601997644</v>
      </c>
    </row>
    <row r="901" spans="2:9">
      <c r="B901" s="91">
        <f t="shared" si="115"/>
        <v>887</v>
      </c>
      <c r="C901" s="92">
        <f t="shared" si="116"/>
        <v>45447</v>
      </c>
      <c r="D901" s="119" t="str">
        <f t="shared" si="110"/>
        <v>구간10</v>
      </c>
      <c r="E901" s="91">
        <f t="shared" si="111"/>
        <v>91</v>
      </c>
      <c r="F901" s="120">
        <f>COUNTIF($D$15:D901,D901)</f>
        <v>65</v>
      </c>
      <c r="G901" s="121">
        <f t="shared" si="112"/>
        <v>0.19582740709734558</v>
      </c>
      <c r="H901" s="121">
        <f t="shared" si="113"/>
        <v>3.5630653120469597E-3</v>
      </c>
      <c r="I901" s="122">
        <f t="shared" si="114"/>
        <v>0.19939047240939253</v>
      </c>
    </row>
    <row r="902" spans="2:9">
      <c r="B902" s="91">
        <f t="shared" si="115"/>
        <v>888</v>
      </c>
      <c r="C902" s="92">
        <f t="shared" si="116"/>
        <v>45448</v>
      </c>
      <c r="D902" s="119" t="str">
        <f t="shared" si="110"/>
        <v>구간10</v>
      </c>
      <c r="E902" s="91">
        <f t="shared" si="111"/>
        <v>91</v>
      </c>
      <c r="F902" s="120">
        <f>COUNTIF($D$15:D902,D902)</f>
        <v>66</v>
      </c>
      <c r="G902" s="121">
        <f t="shared" si="112"/>
        <v>0.19582740709734558</v>
      </c>
      <c r="H902" s="121">
        <f t="shared" si="113"/>
        <v>3.6178817014630668E-3</v>
      </c>
      <c r="I902" s="122">
        <f t="shared" si="114"/>
        <v>0.19944528879880866</v>
      </c>
    </row>
    <row r="903" spans="2:9">
      <c r="B903" s="91">
        <f t="shared" si="115"/>
        <v>889</v>
      </c>
      <c r="C903" s="92">
        <f t="shared" si="116"/>
        <v>45449</v>
      </c>
      <c r="D903" s="119" t="str">
        <f t="shared" si="110"/>
        <v>구간10</v>
      </c>
      <c r="E903" s="91">
        <f t="shared" si="111"/>
        <v>91</v>
      </c>
      <c r="F903" s="120">
        <f>COUNTIF($D$15:D903,D903)</f>
        <v>67</v>
      </c>
      <c r="G903" s="121">
        <f t="shared" si="112"/>
        <v>0.19582740709734558</v>
      </c>
      <c r="H903" s="121">
        <f t="shared" si="113"/>
        <v>3.6726980908791738E-3</v>
      </c>
      <c r="I903" s="122">
        <f t="shared" si="114"/>
        <v>0.19950010518822475</v>
      </c>
    </row>
    <row r="904" spans="2:9">
      <c r="B904" s="91">
        <f t="shared" si="115"/>
        <v>890</v>
      </c>
      <c r="C904" s="92">
        <f t="shared" si="116"/>
        <v>45450</v>
      </c>
      <c r="D904" s="119" t="str">
        <f t="shared" si="110"/>
        <v>구간10</v>
      </c>
      <c r="E904" s="91">
        <f t="shared" si="111"/>
        <v>91</v>
      </c>
      <c r="F904" s="120">
        <f>COUNTIF($D$15:D904,D904)</f>
        <v>68</v>
      </c>
      <c r="G904" s="121">
        <f t="shared" si="112"/>
        <v>0.19582740709734558</v>
      </c>
      <c r="H904" s="121">
        <f t="shared" si="113"/>
        <v>3.7275144802952809E-3</v>
      </c>
      <c r="I904" s="122">
        <f t="shared" si="114"/>
        <v>0.19955492157764088</v>
      </c>
    </row>
    <row r="905" spans="2:9">
      <c r="B905" s="91">
        <f t="shared" si="115"/>
        <v>891</v>
      </c>
      <c r="C905" s="92">
        <f t="shared" si="116"/>
        <v>45451</v>
      </c>
      <c r="D905" s="119" t="str">
        <f t="shared" si="110"/>
        <v>구간10</v>
      </c>
      <c r="E905" s="91">
        <f t="shared" si="111"/>
        <v>91</v>
      </c>
      <c r="F905" s="120">
        <f>COUNTIF($D$15:D905,D905)</f>
        <v>69</v>
      </c>
      <c r="G905" s="121">
        <f t="shared" si="112"/>
        <v>0.19582740709734558</v>
      </c>
      <c r="H905" s="121">
        <f t="shared" si="113"/>
        <v>3.782330869711388E-3</v>
      </c>
      <c r="I905" s="122">
        <f t="shared" si="114"/>
        <v>0.19960973796705697</v>
      </c>
    </row>
    <row r="906" spans="2:9">
      <c r="B906" s="91">
        <f t="shared" si="115"/>
        <v>892</v>
      </c>
      <c r="C906" s="92">
        <f t="shared" si="116"/>
        <v>45452</v>
      </c>
      <c r="D906" s="119" t="str">
        <f t="shared" si="110"/>
        <v>구간10</v>
      </c>
      <c r="E906" s="91">
        <f t="shared" si="111"/>
        <v>91</v>
      </c>
      <c r="F906" s="120">
        <f>COUNTIF($D$15:D906,D906)</f>
        <v>70</v>
      </c>
      <c r="G906" s="121">
        <f t="shared" si="112"/>
        <v>0.19582740709734558</v>
      </c>
      <c r="H906" s="121">
        <f t="shared" si="113"/>
        <v>3.837147259127495E-3</v>
      </c>
      <c r="I906" s="122">
        <f t="shared" si="114"/>
        <v>0.19966455435647307</v>
      </c>
    </row>
    <row r="907" spans="2:9">
      <c r="B907" s="91">
        <f t="shared" si="115"/>
        <v>893</v>
      </c>
      <c r="C907" s="92">
        <f t="shared" si="116"/>
        <v>45453</v>
      </c>
      <c r="D907" s="119" t="str">
        <f t="shared" si="110"/>
        <v>구간10</v>
      </c>
      <c r="E907" s="91">
        <f t="shared" si="111"/>
        <v>91</v>
      </c>
      <c r="F907" s="120">
        <f>COUNTIF($D$15:D907,D907)</f>
        <v>71</v>
      </c>
      <c r="G907" s="121">
        <f t="shared" si="112"/>
        <v>0.19582740709734558</v>
      </c>
      <c r="H907" s="121">
        <f t="shared" si="113"/>
        <v>3.8919636485436021E-3</v>
      </c>
      <c r="I907" s="122">
        <f t="shared" si="114"/>
        <v>0.19971937074588919</v>
      </c>
    </row>
    <row r="908" spans="2:9">
      <c r="B908" s="91">
        <f t="shared" si="115"/>
        <v>894</v>
      </c>
      <c r="C908" s="92">
        <f t="shared" si="116"/>
        <v>45454</v>
      </c>
      <c r="D908" s="119" t="str">
        <f t="shared" si="110"/>
        <v>구간10</v>
      </c>
      <c r="E908" s="91">
        <f t="shared" si="111"/>
        <v>91</v>
      </c>
      <c r="F908" s="120">
        <f>COUNTIF($D$15:D908,D908)</f>
        <v>72</v>
      </c>
      <c r="G908" s="121">
        <f t="shared" si="112"/>
        <v>0.19582740709734558</v>
      </c>
      <c r="H908" s="121">
        <f t="shared" si="113"/>
        <v>3.9467800379597096E-3</v>
      </c>
      <c r="I908" s="122">
        <f t="shared" si="114"/>
        <v>0.19977418713530529</v>
      </c>
    </row>
    <row r="909" spans="2:9">
      <c r="B909" s="91">
        <f t="shared" si="115"/>
        <v>895</v>
      </c>
      <c r="C909" s="92">
        <f t="shared" si="116"/>
        <v>45455</v>
      </c>
      <c r="D909" s="119" t="str">
        <f t="shared" si="110"/>
        <v>구간10</v>
      </c>
      <c r="E909" s="91">
        <f t="shared" si="111"/>
        <v>91</v>
      </c>
      <c r="F909" s="120">
        <f>COUNTIF($D$15:D909,D909)</f>
        <v>73</v>
      </c>
      <c r="G909" s="121">
        <f t="shared" si="112"/>
        <v>0.19582740709734558</v>
      </c>
      <c r="H909" s="121">
        <f t="shared" si="113"/>
        <v>4.0015964273758167E-3</v>
      </c>
      <c r="I909" s="122">
        <f t="shared" si="114"/>
        <v>0.19982900352472141</v>
      </c>
    </row>
    <row r="910" spans="2:9">
      <c r="B910" s="91">
        <f t="shared" si="115"/>
        <v>896</v>
      </c>
      <c r="C910" s="92">
        <f t="shared" si="116"/>
        <v>45456</v>
      </c>
      <c r="D910" s="119" t="str">
        <f t="shared" si="110"/>
        <v>구간10</v>
      </c>
      <c r="E910" s="91">
        <f t="shared" si="111"/>
        <v>91</v>
      </c>
      <c r="F910" s="120">
        <f>COUNTIF($D$15:D910,D910)</f>
        <v>74</v>
      </c>
      <c r="G910" s="121">
        <f t="shared" si="112"/>
        <v>0.19582740709734558</v>
      </c>
      <c r="H910" s="121">
        <f t="shared" si="113"/>
        <v>4.0564128167919237E-3</v>
      </c>
      <c r="I910" s="122">
        <f t="shared" si="114"/>
        <v>0.19988381991413751</v>
      </c>
    </row>
    <row r="911" spans="2:9">
      <c r="B911" s="91">
        <f t="shared" si="115"/>
        <v>897</v>
      </c>
      <c r="C911" s="92">
        <f t="shared" si="116"/>
        <v>45457</v>
      </c>
      <c r="D911" s="119" t="str">
        <f t="shared" ref="D911:D974" si="117">IF(IFERROR(HLOOKUP(C911,$E$5:$BL$6,2,FALSE),"")="",D912,HLOOKUP(C911,$E$5:$BL$7,2,FALSE))</f>
        <v>구간10</v>
      </c>
      <c r="E911" s="91">
        <f t="shared" ref="E911:E974" si="118">COUNTIF($D$15:$D$49928,D911)</f>
        <v>91</v>
      </c>
      <c r="F911" s="120">
        <f>COUNTIF($D$15:D911,D911)</f>
        <v>75</v>
      </c>
      <c r="G911" s="121">
        <f t="shared" ref="G911:G974" si="119">HLOOKUP($D911,$E$6:$BL$11,6,FALSE)</f>
        <v>0.19582740709734558</v>
      </c>
      <c r="H911" s="121">
        <f t="shared" ref="H911:H974" si="120">HLOOKUP($D911,$E$6:$BL$11,5,FALSE)*(F911)</f>
        <v>4.1112292062080308E-3</v>
      </c>
      <c r="I911" s="122">
        <f t="shared" ref="I911:I974" si="121">G911+H911</f>
        <v>0.19993863630355363</v>
      </c>
    </row>
    <row r="912" spans="2:9">
      <c r="B912" s="91">
        <f t="shared" ref="B912:B975" si="122">B911+1</f>
        <v>898</v>
      </c>
      <c r="C912" s="92">
        <f t="shared" ref="C912:C975" si="123">C911+1</f>
        <v>45458</v>
      </c>
      <c r="D912" s="119" t="str">
        <f t="shared" si="117"/>
        <v>구간10</v>
      </c>
      <c r="E912" s="91">
        <f t="shared" si="118"/>
        <v>91</v>
      </c>
      <c r="F912" s="120">
        <f>COUNTIF($D$15:D912,D912)</f>
        <v>76</v>
      </c>
      <c r="G912" s="121">
        <f t="shared" si="119"/>
        <v>0.19582740709734558</v>
      </c>
      <c r="H912" s="121">
        <f t="shared" si="120"/>
        <v>4.1660455956241378E-3</v>
      </c>
      <c r="I912" s="122">
        <f t="shared" si="121"/>
        <v>0.19999345269296973</v>
      </c>
    </row>
    <row r="913" spans="2:9">
      <c r="B913" s="91">
        <f t="shared" si="122"/>
        <v>899</v>
      </c>
      <c r="C913" s="92">
        <f t="shared" si="123"/>
        <v>45459</v>
      </c>
      <c r="D913" s="119" t="str">
        <f t="shared" si="117"/>
        <v>구간10</v>
      </c>
      <c r="E913" s="91">
        <f t="shared" si="118"/>
        <v>91</v>
      </c>
      <c r="F913" s="120">
        <f>COUNTIF($D$15:D913,D913)</f>
        <v>77</v>
      </c>
      <c r="G913" s="121">
        <f t="shared" si="119"/>
        <v>0.19582740709734558</v>
      </c>
      <c r="H913" s="121">
        <f t="shared" si="120"/>
        <v>4.2208619850402449E-3</v>
      </c>
      <c r="I913" s="122">
        <f t="shared" si="121"/>
        <v>0.20004826908238582</v>
      </c>
    </row>
    <row r="914" spans="2:9">
      <c r="B914" s="91">
        <f t="shared" si="122"/>
        <v>900</v>
      </c>
      <c r="C914" s="92">
        <f t="shared" si="123"/>
        <v>45460</v>
      </c>
      <c r="D914" s="119" t="str">
        <f t="shared" si="117"/>
        <v>구간10</v>
      </c>
      <c r="E914" s="91">
        <f t="shared" si="118"/>
        <v>91</v>
      </c>
      <c r="F914" s="120">
        <f>COUNTIF($D$15:D914,D914)</f>
        <v>78</v>
      </c>
      <c r="G914" s="121">
        <f t="shared" si="119"/>
        <v>0.19582740709734558</v>
      </c>
      <c r="H914" s="121">
        <f t="shared" si="120"/>
        <v>4.275678374456352E-3</v>
      </c>
      <c r="I914" s="122">
        <f t="shared" si="121"/>
        <v>0.20010308547180194</v>
      </c>
    </row>
    <row r="915" spans="2:9">
      <c r="B915" s="91">
        <f t="shared" si="122"/>
        <v>901</v>
      </c>
      <c r="C915" s="92">
        <f t="shared" si="123"/>
        <v>45461</v>
      </c>
      <c r="D915" s="119" t="str">
        <f t="shared" si="117"/>
        <v>구간10</v>
      </c>
      <c r="E915" s="91">
        <f t="shared" si="118"/>
        <v>91</v>
      </c>
      <c r="F915" s="120">
        <f>COUNTIF($D$15:D915,D915)</f>
        <v>79</v>
      </c>
      <c r="G915" s="121">
        <f t="shared" si="119"/>
        <v>0.19582740709734558</v>
      </c>
      <c r="H915" s="121">
        <f t="shared" si="120"/>
        <v>4.330494763872459E-3</v>
      </c>
      <c r="I915" s="122">
        <f t="shared" si="121"/>
        <v>0.20015790186121804</v>
      </c>
    </row>
    <row r="916" spans="2:9">
      <c r="B916" s="91">
        <f t="shared" si="122"/>
        <v>902</v>
      </c>
      <c r="C916" s="92">
        <f t="shared" si="123"/>
        <v>45462</v>
      </c>
      <c r="D916" s="119" t="str">
        <f t="shared" si="117"/>
        <v>구간10</v>
      </c>
      <c r="E916" s="91">
        <f t="shared" si="118"/>
        <v>91</v>
      </c>
      <c r="F916" s="120">
        <f>COUNTIF($D$15:D916,D916)</f>
        <v>80</v>
      </c>
      <c r="G916" s="121">
        <f t="shared" si="119"/>
        <v>0.19582740709734558</v>
      </c>
      <c r="H916" s="121">
        <f t="shared" si="120"/>
        <v>4.3853111532885661E-3</v>
      </c>
      <c r="I916" s="122">
        <f t="shared" si="121"/>
        <v>0.20021271825063416</v>
      </c>
    </row>
    <row r="917" spans="2:9">
      <c r="B917" s="91">
        <f t="shared" si="122"/>
        <v>903</v>
      </c>
      <c r="C917" s="92">
        <f t="shared" si="123"/>
        <v>45463</v>
      </c>
      <c r="D917" s="119" t="str">
        <f t="shared" si="117"/>
        <v>구간10</v>
      </c>
      <c r="E917" s="91">
        <f t="shared" si="118"/>
        <v>91</v>
      </c>
      <c r="F917" s="120">
        <f>COUNTIF($D$15:D917,D917)</f>
        <v>81</v>
      </c>
      <c r="G917" s="121">
        <f t="shared" si="119"/>
        <v>0.19582740709734558</v>
      </c>
      <c r="H917" s="121">
        <f t="shared" si="120"/>
        <v>4.4401275427046732E-3</v>
      </c>
      <c r="I917" s="122">
        <f t="shared" si="121"/>
        <v>0.20026753464005026</v>
      </c>
    </row>
    <row r="918" spans="2:9">
      <c r="B918" s="91">
        <f t="shared" si="122"/>
        <v>904</v>
      </c>
      <c r="C918" s="92">
        <f t="shared" si="123"/>
        <v>45464</v>
      </c>
      <c r="D918" s="119" t="str">
        <f t="shared" si="117"/>
        <v>구간10</v>
      </c>
      <c r="E918" s="91">
        <f t="shared" si="118"/>
        <v>91</v>
      </c>
      <c r="F918" s="120">
        <f>COUNTIF($D$15:D918,D918)</f>
        <v>82</v>
      </c>
      <c r="G918" s="121">
        <f t="shared" si="119"/>
        <v>0.19582740709734558</v>
      </c>
      <c r="H918" s="121">
        <f t="shared" si="120"/>
        <v>4.4949439321207802E-3</v>
      </c>
      <c r="I918" s="122">
        <f t="shared" si="121"/>
        <v>0.20032235102946636</v>
      </c>
    </row>
    <row r="919" spans="2:9">
      <c r="B919" s="91">
        <f t="shared" si="122"/>
        <v>905</v>
      </c>
      <c r="C919" s="92">
        <f t="shared" si="123"/>
        <v>45465</v>
      </c>
      <c r="D919" s="119" t="str">
        <f t="shared" si="117"/>
        <v>구간10</v>
      </c>
      <c r="E919" s="91">
        <f t="shared" si="118"/>
        <v>91</v>
      </c>
      <c r="F919" s="120">
        <f>COUNTIF($D$15:D919,D919)</f>
        <v>83</v>
      </c>
      <c r="G919" s="121">
        <f t="shared" si="119"/>
        <v>0.19582740709734558</v>
      </c>
      <c r="H919" s="121">
        <f t="shared" si="120"/>
        <v>4.5497603215368873E-3</v>
      </c>
      <c r="I919" s="122">
        <f t="shared" si="121"/>
        <v>0.20037716741888248</v>
      </c>
    </row>
    <row r="920" spans="2:9">
      <c r="B920" s="91">
        <f t="shared" si="122"/>
        <v>906</v>
      </c>
      <c r="C920" s="92">
        <f t="shared" si="123"/>
        <v>45466</v>
      </c>
      <c r="D920" s="119" t="str">
        <f t="shared" si="117"/>
        <v>구간10</v>
      </c>
      <c r="E920" s="91">
        <f t="shared" si="118"/>
        <v>91</v>
      </c>
      <c r="F920" s="120">
        <f>COUNTIF($D$15:D920,D920)</f>
        <v>84</v>
      </c>
      <c r="G920" s="121">
        <f t="shared" si="119"/>
        <v>0.19582740709734558</v>
      </c>
      <c r="H920" s="121">
        <f t="shared" si="120"/>
        <v>4.6045767109529944E-3</v>
      </c>
      <c r="I920" s="122">
        <f t="shared" si="121"/>
        <v>0.20043198380829857</v>
      </c>
    </row>
    <row r="921" spans="2:9">
      <c r="B921" s="91">
        <f t="shared" si="122"/>
        <v>907</v>
      </c>
      <c r="C921" s="92">
        <f t="shared" si="123"/>
        <v>45467</v>
      </c>
      <c r="D921" s="119" t="str">
        <f t="shared" si="117"/>
        <v>구간10</v>
      </c>
      <c r="E921" s="91">
        <f t="shared" si="118"/>
        <v>91</v>
      </c>
      <c r="F921" s="120">
        <f>COUNTIF($D$15:D921,D921)</f>
        <v>85</v>
      </c>
      <c r="G921" s="121">
        <f t="shared" si="119"/>
        <v>0.19582740709734558</v>
      </c>
      <c r="H921" s="121">
        <f t="shared" si="120"/>
        <v>4.6593931003691014E-3</v>
      </c>
      <c r="I921" s="122">
        <f t="shared" si="121"/>
        <v>0.2004868001977147</v>
      </c>
    </row>
    <row r="922" spans="2:9">
      <c r="B922" s="91">
        <f t="shared" si="122"/>
        <v>908</v>
      </c>
      <c r="C922" s="92">
        <f t="shared" si="123"/>
        <v>45468</v>
      </c>
      <c r="D922" s="119" t="str">
        <f t="shared" si="117"/>
        <v>구간10</v>
      </c>
      <c r="E922" s="91">
        <f t="shared" si="118"/>
        <v>91</v>
      </c>
      <c r="F922" s="120">
        <f>COUNTIF($D$15:D922,D922)</f>
        <v>86</v>
      </c>
      <c r="G922" s="121">
        <f t="shared" si="119"/>
        <v>0.19582740709734558</v>
      </c>
      <c r="H922" s="121">
        <f t="shared" si="120"/>
        <v>4.7142094897852085E-3</v>
      </c>
      <c r="I922" s="122">
        <f t="shared" si="121"/>
        <v>0.20054161658713079</v>
      </c>
    </row>
    <row r="923" spans="2:9">
      <c r="B923" s="91">
        <f t="shared" si="122"/>
        <v>909</v>
      </c>
      <c r="C923" s="92">
        <f t="shared" si="123"/>
        <v>45469</v>
      </c>
      <c r="D923" s="119" t="str">
        <f t="shared" si="117"/>
        <v>구간10</v>
      </c>
      <c r="E923" s="91">
        <f t="shared" si="118"/>
        <v>91</v>
      </c>
      <c r="F923" s="120">
        <f>COUNTIF($D$15:D923,D923)</f>
        <v>87</v>
      </c>
      <c r="G923" s="121">
        <f t="shared" si="119"/>
        <v>0.19582740709734558</v>
      </c>
      <c r="H923" s="121">
        <f t="shared" si="120"/>
        <v>4.7690258792013156E-3</v>
      </c>
      <c r="I923" s="122">
        <f t="shared" si="121"/>
        <v>0.20059643297654689</v>
      </c>
    </row>
    <row r="924" spans="2:9">
      <c r="B924" s="91">
        <f t="shared" si="122"/>
        <v>910</v>
      </c>
      <c r="C924" s="92">
        <f t="shared" si="123"/>
        <v>45470</v>
      </c>
      <c r="D924" s="119" t="str">
        <f t="shared" si="117"/>
        <v>구간10</v>
      </c>
      <c r="E924" s="91">
        <f t="shared" si="118"/>
        <v>91</v>
      </c>
      <c r="F924" s="120">
        <f>COUNTIF($D$15:D924,D924)</f>
        <v>88</v>
      </c>
      <c r="G924" s="121">
        <f t="shared" si="119"/>
        <v>0.19582740709734558</v>
      </c>
      <c r="H924" s="121">
        <f t="shared" si="120"/>
        <v>4.8238422686174226E-3</v>
      </c>
      <c r="I924" s="122">
        <f t="shared" si="121"/>
        <v>0.20065124936596301</v>
      </c>
    </row>
    <row r="925" spans="2:9">
      <c r="B925" s="91">
        <f t="shared" si="122"/>
        <v>911</v>
      </c>
      <c r="C925" s="92">
        <f t="shared" si="123"/>
        <v>45471</v>
      </c>
      <c r="D925" s="119" t="str">
        <f t="shared" si="117"/>
        <v>구간10</v>
      </c>
      <c r="E925" s="91">
        <f t="shared" si="118"/>
        <v>91</v>
      </c>
      <c r="F925" s="120">
        <f>COUNTIF($D$15:D925,D925)</f>
        <v>89</v>
      </c>
      <c r="G925" s="121">
        <f t="shared" si="119"/>
        <v>0.19582740709734558</v>
      </c>
      <c r="H925" s="121">
        <f t="shared" si="120"/>
        <v>4.8786586580335297E-3</v>
      </c>
      <c r="I925" s="122">
        <f t="shared" si="121"/>
        <v>0.20070606575537911</v>
      </c>
    </row>
    <row r="926" spans="2:9">
      <c r="B926" s="91">
        <f t="shared" si="122"/>
        <v>912</v>
      </c>
      <c r="C926" s="92">
        <f t="shared" si="123"/>
        <v>45472</v>
      </c>
      <c r="D926" s="119" t="str">
        <f t="shared" si="117"/>
        <v>구간10</v>
      </c>
      <c r="E926" s="91">
        <f t="shared" si="118"/>
        <v>91</v>
      </c>
      <c r="F926" s="120">
        <f>COUNTIF($D$15:D926,D926)</f>
        <v>90</v>
      </c>
      <c r="G926" s="121">
        <f t="shared" si="119"/>
        <v>0.19582740709734558</v>
      </c>
      <c r="H926" s="121">
        <f t="shared" si="120"/>
        <v>4.9334750474496368E-3</v>
      </c>
      <c r="I926" s="122">
        <f t="shared" si="121"/>
        <v>0.20076088214479523</v>
      </c>
    </row>
    <row r="927" spans="2:9">
      <c r="B927" s="91">
        <f t="shared" si="122"/>
        <v>913</v>
      </c>
      <c r="C927" s="92">
        <f t="shared" si="123"/>
        <v>45473</v>
      </c>
      <c r="D927" s="119" t="str">
        <f t="shared" si="117"/>
        <v>구간10</v>
      </c>
      <c r="E927" s="91">
        <f t="shared" si="118"/>
        <v>91</v>
      </c>
      <c r="F927" s="120">
        <f>COUNTIF($D$15:D927,D927)</f>
        <v>91</v>
      </c>
      <c r="G927" s="121">
        <f t="shared" si="119"/>
        <v>0.19582740709734558</v>
      </c>
      <c r="H927" s="121">
        <f t="shared" si="120"/>
        <v>4.9882914368657438E-3</v>
      </c>
      <c r="I927" s="122">
        <f t="shared" si="121"/>
        <v>0.20081569853421133</v>
      </c>
    </row>
    <row r="928" spans="2:9">
      <c r="B928" s="91">
        <f t="shared" si="122"/>
        <v>914</v>
      </c>
      <c r="C928" s="92">
        <f t="shared" si="123"/>
        <v>45474</v>
      </c>
      <c r="D928" s="119" t="str">
        <f t="shared" si="117"/>
        <v>구간11</v>
      </c>
      <c r="E928" s="91">
        <f t="shared" si="118"/>
        <v>92</v>
      </c>
      <c r="F928" s="120">
        <f>COUNTIF($D$15:D928,D928)</f>
        <v>1</v>
      </c>
      <c r="G928" s="121">
        <f t="shared" si="119"/>
        <v>0.20081569853421133</v>
      </c>
      <c r="H928" s="121">
        <f t="shared" si="120"/>
        <v>5.2553177928409795E-5</v>
      </c>
      <c r="I928" s="122">
        <f t="shared" si="121"/>
        <v>0.20086825171213973</v>
      </c>
    </row>
    <row r="929" spans="2:9">
      <c r="B929" s="91">
        <f t="shared" si="122"/>
        <v>915</v>
      </c>
      <c r="C929" s="92">
        <f t="shared" si="123"/>
        <v>45475</v>
      </c>
      <c r="D929" s="119" t="str">
        <f t="shared" si="117"/>
        <v>구간11</v>
      </c>
      <c r="E929" s="91">
        <f t="shared" si="118"/>
        <v>92</v>
      </c>
      <c r="F929" s="120">
        <f>COUNTIF($D$15:D929,D929)</f>
        <v>2</v>
      </c>
      <c r="G929" s="121">
        <f t="shared" si="119"/>
        <v>0.20081569853421133</v>
      </c>
      <c r="H929" s="121">
        <f t="shared" si="120"/>
        <v>1.0510635585681959E-4</v>
      </c>
      <c r="I929" s="122">
        <f t="shared" si="121"/>
        <v>0.20092080489006814</v>
      </c>
    </row>
    <row r="930" spans="2:9">
      <c r="B930" s="91">
        <f t="shared" si="122"/>
        <v>916</v>
      </c>
      <c r="C930" s="92">
        <f t="shared" si="123"/>
        <v>45476</v>
      </c>
      <c r="D930" s="119" t="str">
        <f t="shared" si="117"/>
        <v>구간11</v>
      </c>
      <c r="E930" s="91">
        <f t="shared" si="118"/>
        <v>92</v>
      </c>
      <c r="F930" s="120">
        <f>COUNTIF($D$15:D930,D930)</f>
        <v>3</v>
      </c>
      <c r="G930" s="121">
        <f t="shared" si="119"/>
        <v>0.20081569853421133</v>
      </c>
      <c r="H930" s="121">
        <f t="shared" si="120"/>
        <v>1.5765953378522939E-4</v>
      </c>
      <c r="I930" s="122">
        <f t="shared" si="121"/>
        <v>0.20097335806799657</v>
      </c>
    </row>
    <row r="931" spans="2:9">
      <c r="B931" s="91">
        <f t="shared" si="122"/>
        <v>917</v>
      </c>
      <c r="C931" s="92">
        <f t="shared" si="123"/>
        <v>45477</v>
      </c>
      <c r="D931" s="119" t="str">
        <f t="shared" si="117"/>
        <v>구간11</v>
      </c>
      <c r="E931" s="91">
        <f t="shared" si="118"/>
        <v>92</v>
      </c>
      <c r="F931" s="120">
        <f>COUNTIF($D$15:D931,D931)</f>
        <v>4</v>
      </c>
      <c r="G931" s="121">
        <f t="shared" si="119"/>
        <v>0.20081569853421133</v>
      </c>
      <c r="H931" s="121">
        <f t="shared" si="120"/>
        <v>2.1021271171363918E-4</v>
      </c>
      <c r="I931" s="122">
        <f t="shared" si="121"/>
        <v>0.20102591124592498</v>
      </c>
    </row>
    <row r="932" spans="2:9">
      <c r="B932" s="91">
        <f t="shared" si="122"/>
        <v>918</v>
      </c>
      <c r="C932" s="92">
        <f t="shared" si="123"/>
        <v>45478</v>
      </c>
      <c r="D932" s="119" t="str">
        <f t="shared" si="117"/>
        <v>구간11</v>
      </c>
      <c r="E932" s="91">
        <f t="shared" si="118"/>
        <v>92</v>
      </c>
      <c r="F932" s="120">
        <f>COUNTIF($D$15:D932,D932)</f>
        <v>5</v>
      </c>
      <c r="G932" s="121">
        <f t="shared" si="119"/>
        <v>0.20081569853421133</v>
      </c>
      <c r="H932" s="121">
        <f t="shared" si="120"/>
        <v>2.6276588964204898E-4</v>
      </c>
      <c r="I932" s="122">
        <f t="shared" si="121"/>
        <v>0.20107846442385338</v>
      </c>
    </row>
    <row r="933" spans="2:9">
      <c r="B933" s="91">
        <f t="shared" si="122"/>
        <v>919</v>
      </c>
      <c r="C933" s="92">
        <f t="shared" si="123"/>
        <v>45479</v>
      </c>
      <c r="D933" s="119" t="str">
        <f t="shared" si="117"/>
        <v>구간11</v>
      </c>
      <c r="E933" s="91">
        <f t="shared" si="118"/>
        <v>92</v>
      </c>
      <c r="F933" s="120">
        <f>COUNTIF($D$15:D933,D933)</f>
        <v>6</v>
      </c>
      <c r="G933" s="121">
        <f t="shared" si="119"/>
        <v>0.20081569853421133</v>
      </c>
      <c r="H933" s="121">
        <f t="shared" si="120"/>
        <v>3.1531906757045877E-4</v>
      </c>
      <c r="I933" s="122">
        <f t="shared" si="121"/>
        <v>0.20113101760178179</v>
      </c>
    </row>
    <row r="934" spans="2:9">
      <c r="B934" s="91">
        <f t="shared" si="122"/>
        <v>920</v>
      </c>
      <c r="C934" s="92">
        <f t="shared" si="123"/>
        <v>45480</v>
      </c>
      <c r="D934" s="119" t="str">
        <f t="shared" si="117"/>
        <v>구간11</v>
      </c>
      <c r="E934" s="91">
        <f t="shared" si="118"/>
        <v>92</v>
      </c>
      <c r="F934" s="120">
        <f>COUNTIF($D$15:D934,D934)</f>
        <v>7</v>
      </c>
      <c r="G934" s="121">
        <f t="shared" si="119"/>
        <v>0.20081569853421133</v>
      </c>
      <c r="H934" s="121">
        <f t="shared" si="120"/>
        <v>3.6787224549886857E-4</v>
      </c>
      <c r="I934" s="122">
        <f t="shared" si="121"/>
        <v>0.20118357077971019</v>
      </c>
    </row>
    <row r="935" spans="2:9">
      <c r="B935" s="91">
        <f t="shared" si="122"/>
        <v>921</v>
      </c>
      <c r="C935" s="92">
        <f t="shared" si="123"/>
        <v>45481</v>
      </c>
      <c r="D935" s="119" t="str">
        <f t="shared" si="117"/>
        <v>구간11</v>
      </c>
      <c r="E935" s="91">
        <f t="shared" si="118"/>
        <v>92</v>
      </c>
      <c r="F935" s="120">
        <f>COUNTIF($D$15:D935,D935)</f>
        <v>8</v>
      </c>
      <c r="G935" s="121">
        <f t="shared" si="119"/>
        <v>0.20081569853421133</v>
      </c>
      <c r="H935" s="121">
        <f t="shared" si="120"/>
        <v>4.2042542342727836E-4</v>
      </c>
      <c r="I935" s="122">
        <f t="shared" si="121"/>
        <v>0.2012361239576386</v>
      </c>
    </row>
    <row r="936" spans="2:9">
      <c r="B936" s="91">
        <f t="shared" si="122"/>
        <v>922</v>
      </c>
      <c r="C936" s="92">
        <f t="shared" si="123"/>
        <v>45482</v>
      </c>
      <c r="D936" s="119" t="str">
        <f t="shared" si="117"/>
        <v>구간11</v>
      </c>
      <c r="E936" s="91">
        <f t="shared" si="118"/>
        <v>92</v>
      </c>
      <c r="F936" s="120">
        <f>COUNTIF($D$15:D936,D936)</f>
        <v>9</v>
      </c>
      <c r="G936" s="121">
        <f t="shared" si="119"/>
        <v>0.20081569853421133</v>
      </c>
      <c r="H936" s="121">
        <f t="shared" si="120"/>
        <v>4.7297860135568816E-4</v>
      </c>
      <c r="I936" s="122">
        <f t="shared" si="121"/>
        <v>0.20128867713556703</v>
      </c>
    </row>
    <row r="937" spans="2:9">
      <c r="B937" s="91">
        <f t="shared" si="122"/>
        <v>923</v>
      </c>
      <c r="C937" s="92">
        <f t="shared" si="123"/>
        <v>45483</v>
      </c>
      <c r="D937" s="119" t="str">
        <f t="shared" si="117"/>
        <v>구간11</v>
      </c>
      <c r="E937" s="91">
        <f t="shared" si="118"/>
        <v>92</v>
      </c>
      <c r="F937" s="120">
        <f>COUNTIF($D$15:D937,D937)</f>
        <v>10</v>
      </c>
      <c r="G937" s="121">
        <f t="shared" si="119"/>
        <v>0.20081569853421133</v>
      </c>
      <c r="H937" s="121">
        <f t="shared" si="120"/>
        <v>5.2553177928409795E-4</v>
      </c>
      <c r="I937" s="122">
        <f t="shared" si="121"/>
        <v>0.20134123031349543</v>
      </c>
    </row>
    <row r="938" spans="2:9">
      <c r="B938" s="91">
        <f t="shared" si="122"/>
        <v>924</v>
      </c>
      <c r="C938" s="92">
        <f t="shared" si="123"/>
        <v>45484</v>
      </c>
      <c r="D938" s="119" t="str">
        <f t="shared" si="117"/>
        <v>구간11</v>
      </c>
      <c r="E938" s="91">
        <f t="shared" si="118"/>
        <v>92</v>
      </c>
      <c r="F938" s="120">
        <f>COUNTIF($D$15:D938,D938)</f>
        <v>11</v>
      </c>
      <c r="G938" s="121">
        <f t="shared" si="119"/>
        <v>0.20081569853421133</v>
      </c>
      <c r="H938" s="121">
        <f t="shared" si="120"/>
        <v>5.780849572125078E-4</v>
      </c>
      <c r="I938" s="122">
        <f t="shared" si="121"/>
        <v>0.20139378349142384</v>
      </c>
    </row>
    <row r="939" spans="2:9">
      <c r="B939" s="91">
        <f t="shared" si="122"/>
        <v>925</v>
      </c>
      <c r="C939" s="92">
        <f t="shared" si="123"/>
        <v>45485</v>
      </c>
      <c r="D939" s="119" t="str">
        <f t="shared" si="117"/>
        <v>구간11</v>
      </c>
      <c r="E939" s="91">
        <f t="shared" si="118"/>
        <v>92</v>
      </c>
      <c r="F939" s="120">
        <f>COUNTIF($D$15:D939,D939)</f>
        <v>12</v>
      </c>
      <c r="G939" s="121">
        <f t="shared" si="119"/>
        <v>0.20081569853421133</v>
      </c>
      <c r="H939" s="121">
        <f t="shared" si="120"/>
        <v>6.3063813514091754E-4</v>
      </c>
      <c r="I939" s="122">
        <f t="shared" si="121"/>
        <v>0.20144633666935224</v>
      </c>
    </row>
    <row r="940" spans="2:9">
      <c r="B940" s="91">
        <f t="shared" si="122"/>
        <v>926</v>
      </c>
      <c r="C940" s="92">
        <f t="shared" si="123"/>
        <v>45486</v>
      </c>
      <c r="D940" s="119" t="str">
        <f t="shared" si="117"/>
        <v>구간11</v>
      </c>
      <c r="E940" s="91">
        <f t="shared" si="118"/>
        <v>92</v>
      </c>
      <c r="F940" s="120">
        <f>COUNTIF($D$15:D940,D940)</f>
        <v>13</v>
      </c>
      <c r="G940" s="121">
        <f t="shared" si="119"/>
        <v>0.20081569853421133</v>
      </c>
      <c r="H940" s="121">
        <f t="shared" si="120"/>
        <v>6.8319131306932728E-4</v>
      </c>
      <c r="I940" s="122">
        <f t="shared" si="121"/>
        <v>0.20149888984728065</v>
      </c>
    </row>
    <row r="941" spans="2:9">
      <c r="B941" s="91">
        <f t="shared" si="122"/>
        <v>927</v>
      </c>
      <c r="C941" s="92">
        <f t="shared" si="123"/>
        <v>45487</v>
      </c>
      <c r="D941" s="119" t="str">
        <f t="shared" si="117"/>
        <v>구간11</v>
      </c>
      <c r="E941" s="91">
        <f t="shared" si="118"/>
        <v>92</v>
      </c>
      <c r="F941" s="120">
        <f>COUNTIF($D$15:D941,D941)</f>
        <v>14</v>
      </c>
      <c r="G941" s="121">
        <f t="shared" si="119"/>
        <v>0.20081569853421133</v>
      </c>
      <c r="H941" s="121">
        <f t="shared" si="120"/>
        <v>7.3574449099773713E-4</v>
      </c>
      <c r="I941" s="122">
        <f t="shared" si="121"/>
        <v>0.20155144302520905</v>
      </c>
    </row>
    <row r="942" spans="2:9">
      <c r="B942" s="91">
        <f t="shared" si="122"/>
        <v>928</v>
      </c>
      <c r="C942" s="92">
        <f t="shared" si="123"/>
        <v>45488</v>
      </c>
      <c r="D942" s="119" t="str">
        <f t="shared" si="117"/>
        <v>구간11</v>
      </c>
      <c r="E942" s="91">
        <f t="shared" si="118"/>
        <v>92</v>
      </c>
      <c r="F942" s="120">
        <f>COUNTIF($D$15:D942,D942)</f>
        <v>15</v>
      </c>
      <c r="G942" s="121">
        <f t="shared" si="119"/>
        <v>0.20081569853421133</v>
      </c>
      <c r="H942" s="121">
        <f t="shared" si="120"/>
        <v>7.8829766892614698E-4</v>
      </c>
      <c r="I942" s="122">
        <f t="shared" si="121"/>
        <v>0.20160399620313749</v>
      </c>
    </row>
    <row r="943" spans="2:9">
      <c r="B943" s="91">
        <f t="shared" si="122"/>
        <v>929</v>
      </c>
      <c r="C943" s="92">
        <f t="shared" si="123"/>
        <v>45489</v>
      </c>
      <c r="D943" s="119" t="str">
        <f t="shared" si="117"/>
        <v>구간11</v>
      </c>
      <c r="E943" s="91">
        <f t="shared" si="118"/>
        <v>92</v>
      </c>
      <c r="F943" s="120">
        <f>COUNTIF($D$15:D943,D943)</f>
        <v>16</v>
      </c>
      <c r="G943" s="121">
        <f t="shared" si="119"/>
        <v>0.20081569853421133</v>
      </c>
      <c r="H943" s="121">
        <f t="shared" si="120"/>
        <v>8.4085084685455672E-4</v>
      </c>
      <c r="I943" s="122">
        <f t="shared" si="121"/>
        <v>0.20165654938106589</v>
      </c>
    </row>
    <row r="944" spans="2:9">
      <c r="B944" s="91">
        <f t="shared" si="122"/>
        <v>930</v>
      </c>
      <c r="C944" s="92">
        <f t="shared" si="123"/>
        <v>45490</v>
      </c>
      <c r="D944" s="119" t="str">
        <f t="shared" si="117"/>
        <v>구간11</v>
      </c>
      <c r="E944" s="91">
        <f t="shared" si="118"/>
        <v>92</v>
      </c>
      <c r="F944" s="120">
        <f>COUNTIF($D$15:D944,D944)</f>
        <v>17</v>
      </c>
      <c r="G944" s="121">
        <f t="shared" si="119"/>
        <v>0.20081569853421133</v>
      </c>
      <c r="H944" s="121">
        <f t="shared" si="120"/>
        <v>8.9340402478296646E-4</v>
      </c>
      <c r="I944" s="122">
        <f t="shared" si="121"/>
        <v>0.2017091025589943</v>
      </c>
    </row>
    <row r="945" spans="2:9">
      <c r="B945" s="91">
        <f t="shared" si="122"/>
        <v>931</v>
      </c>
      <c r="C945" s="92">
        <f t="shared" si="123"/>
        <v>45491</v>
      </c>
      <c r="D945" s="119" t="str">
        <f t="shared" si="117"/>
        <v>구간11</v>
      </c>
      <c r="E945" s="91">
        <f t="shared" si="118"/>
        <v>92</v>
      </c>
      <c r="F945" s="120">
        <f>COUNTIF($D$15:D945,D945)</f>
        <v>18</v>
      </c>
      <c r="G945" s="121">
        <f t="shared" si="119"/>
        <v>0.20081569853421133</v>
      </c>
      <c r="H945" s="121">
        <f t="shared" si="120"/>
        <v>9.4595720271137631E-4</v>
      </c>
      <c r="I945" s="122">
        <f t="shared" si="121"/>
        <v>0.2017616557369227</v>
      </c>
    </row>
    <row r="946" spans="2:9">
      <c r="B946" s="91">
        <f t="shared" si="122"/>
        <v>932</v>
      </c>
      <c r="C946" s="92">
        <f t="shared" si="123"/>
        <v>45492</v>
      </c>
      <c r="D946" s="119" t="str">
        <f t="shared" si="117"/>
        <v>구간11</v>
      </c>
      <c r="E946" s="91">
        <f t="shared" si="118"/>
        <v>92</v>
      </c>
      <c r="F946" s="120">
        <f>COUNTIF($D$15:D946,D946)</f>
        <v>19</v>
      </c>
      <c r="G946" s="121">
        <f t="shared" si="119"/>
        <v>0.20081569853421133</v>
      </c>
      <c r="H946" s="121">
        <f t="shared" si="120"/>
        <v>9.9851038063978616E-4</v>
      </c>
      <c r="I946" s="122">
        <f t="shared" si="121"/>
        <v>0.20181420891485111</v>
      </c>
    </row>
    <row r="947" spans="2:9">
      <c r="B947" s="91">
        <f t="shared" si="122"/>
        <v>933</v>
      </c>
      <c r="C947" s="92">
        <f t="shared" si="123"/>
        <v>45493</v>
      </c>
      <c r="D947" s="119" t="str">
        <f t="shared" si="117"/>
        <v>구간11</v>
      </c>
      <c r="E947" s="91">
        <f t="shared" si="118"/>
        <v>92</v>
      </c>
      <c r="F947" s="120">
        <f>COUNTIF($D$15:D947,D947)</f>
        <v>20</v>
      </c>
      <c r="G947" s="121">
        <f t="shared" si="119"/>
        <v>0.20081569853421133</v>
      </c>
      <c r="H947" s="121">
        <f t="shared" si="120"/>
        <v>1.0510635585681959E-3</v>
      </c>
      <c r="I947" s="122">
        <f t="shared" si="121"/>
        <v>0.20186676209277951</v>
      </c>
    </row>
    <row r="948" spans="2:9">
      <c r="B948" s="91">
        <f t="shared" si="122"/>
        <v>934</v>
      </c>
      <c r="C948" s="92">
        <f t="shared" si="123"/>
        <v>45494</v>
      </c>
      <c r="D948" s="119" t="str">
        <f t="shared" si="117"/>
        <v>구간11</v>
      </c>
      <c r="E948" s="91">
        <f t="shared" si="118"/>
        <v>92</v>
      </c>
      <c r="F948" s="120">
        <f>COUNTIF($D$15:D948,D948)</f>
        <v>21</v>
      </c>
      <c r="G948" s="121">
        <f t="shared" si="119"/>
        <v>0.20081569853421133</v>
      </c>
      <c r="H948" s="121">
        <f t="shared" si="120"/>
        <v>1.1036167364966056E-3</v>
      </c>
      <c r="I948" s="122">
        <f t="shared" si="121"/>
        <v>0.20191931527070794</v>
      </c>
    </row>
    <row r="949" spans="2:9">
      <c r="B949" s="91">
        <f t="shared" si="122"/>
        <v>935</v>
      </c>
      <c r="C949" s="92">
        <f t="shared" si="123"/>
        <v>45495</v>
      </c>
      <c r="D949" s="119" t="str">
        <f t="shared" si="117"/>
        <v>구간11</v>
      </c>
      <c r="E949" s="91">
        <f t="shared" si="118"/>
        <v>92</v>
      </c>
      <c r="F949" s="120">
        <f>COUNTIF($D$15:D949,D949)</f>
        <v>22</v>
      </c>
      <c r="G949" s="121">
        <f t="shared" si="119"/>
        <v>0.20081569853421133</v>
      </c>
      <c r="H949" s="121">
        <f t="shared" si="120"/>
        <v>1.1561699144250156E-3</v>
      </c>
      <c r="I949" s="122">
        <f t="shared" si="121"/>
        <v>0.20197186844863635</v>
      </c>
    </row>
    <row r="950" spans="2:9">
      <c r="B950" s="91">
        <f t="shared" si="122"/>
        <v>936</v>
      </c>
      <c r="C950" s="92">
        <f t="shared" si="123"/>
        <v>45496</v>
      </c>
      <c r="D950" s="119" t="str">
        <f t="shared" si="117"/>
        <v>구간11</v>
      </c>
      <c r="E950" s="91">
        <f t="shared" si="118"/>
        <v>92</v>
      </c>
      <c r="F950" s="120">
        <f>COUNTIF($D$15:D950,D950)</f>
        <v>23</v>
      </c>
      <c r="G950" s="121">
        <f t="shared" si="119"/>
        <v>0.20081569853421133</v>
      </c>
      <c r="H950" s="121">
        <f t="shared" si="120"/>
        <v>1.2087230923534253E-3</v>
      </c>
      <c r="I950" s="122">
        <f t="shared" si="121"/>
        <v>0.20202442162656475</v>
      </c>
    </row>
    <row r="951" spans="2:9">
      <c r="B951" s="91">
        <f t="shared" si="122"/>
        <v>937</v>
      </c>
      <c r="C951" s="92">
        <f t="shared" si="123"/>
        <v>45497</v>
      </c>
      <c r="D951" s="119" t="str">
        <f t="shared" si="117"/>
        <v>구간11</v>
      </c>
      <c r="E951" s="91">
        <f t="shared" si="118"/>
        <v>92</v>
      </c>
      <c r="F951" s="120">
        <f>COUNTIF($D$15:D951,D951)</f>
        <v>24</v>
      </c>
      <c r="G951" s="121">
        <f t="shared" si="119"/>
        <v>0.20081569853421133</v>
      </c>
      <c r="H951" s="121">
        <f t="shared" si="120"/>
        <v>1.2612762702818351E-3</v>
      </c>
      <c r="I951" s="122">
        <f t="shared" si="121"/>
        <v>0.20207697480449316</v>
      </c>
    </row>
    <row r="952" spans="2:9">
      <c r="B952" s="91">
        <f t="shared" si="122"/>
        <v>938</v>
      </c>
      <c r="C952" s="92">
        <f t="shared" si="123"/>
        <v>45498</v>
      </c>
      <c r="D952" s="119" t="str">
        <f t="shared" si="117"/>
        <v>구간11</v>
      </c>
      <c r="E952" s="91">
        <f t="shared" si="118"/>
        <v>92</v>
      </c>
      <c r="F952" s="120">
        <f>COUNTIF($D$15:D952,D952)</f>
        <v>25</v>
      </c>
      <c r="G952" s="121">
        <f t="shared" si="119"/>
        <v>0.20081569853421133</v>
      </c>
      <c r="H952" s="121">
        <f t="shared" si="120"/>
        <v>1.3138294482102448E-3</v>
      </c>
      <c r="I952" s="122">
        <f t="shared" si="121"/>
        <v>0.20212952798242156</v>
      </c>
    </row>
    <row r="953" spans="2:9">
      <c r="B953" s="91">
        <f t="shared" si="122"/>
        <v>939</v>
      </c>
      <c r="C953" s="92">
        <f t="shared" si="123"/>
        <v>45499</v>
      </c>
      <c r="D953" s="119" t="str">
        <f t="shared" si="117"/>
        <v>구간11</v>
      </c>
      <c r="E953" s="91">
        <f t="shared" si="118"/>
        <v>92</v>
      </c>
      <c r="F953" s="120">
        <f>COUNTIF($D$15:D953,D953)</f>
        <v>26</v>
      </c>
      <c r="G953" s="121">
        <f t="shared" si="119"/>
        <v>0.20081569853421133</v>
      </c>
      <c r="H953" s="121">
        <f t="shared" si="120"/>
        <v>1.3663826261386546E-3</v>
      </c>
      <c r="I953" s="122">
        <f t="shared" si="121"/>
        <v>0.20218208116035</v>
      </c>
    </row>
    <row r="954" spans="2:9">
      <c r="B954" s="91">
        <f t="shared" si="122"/>
        <v>940</v>
      </c>
      <c r="C954" s="92">
        <f t="shared" si="123"/>
        <v>45500</v>
      </c>
      <c r="D954" s="119" t="str">
        <f t="shared" si="117"/>
        <v>구간11</v>
      </c>
      <c r="E954" s="91">
        <f t="shared" si="118"/>
        <v>92</v>
      </c>
      <c r="F954" s="120">
        <f>COUNTIF($D$15:D954,D954)</f>
        <v>27</v>
      </c>
      <c r="G954" s="121">
        <f t="shared" si="119"/>
        <v>0.20081569853421133</v>
      </c>
      <c r="H954" s="121">
        <f t="shared" si="120"/>
        <v>1.4189358040670645E-3</v>
      </c>
      <c r="I954" s="122">
        <f t="shared" si="121"/>
        <v>0.2022346343382784</v>
      </c>
    </row>
    <row r="955" spans="2:9">
      <c r="B955" s="91">
        <f t="shared" si="122"/>
        <v>941</v>
      </c>
      <c r="C955" s="92">
        <f t="shared" si="123"/>
        <v>45501</v>
      </c>
      <c r="D955" s="119" t="str">
        <f t="shared" si="117"/>
        <v>구간11</v>
      </c>
      <c r="E955" s="91">
        <f t="shared" si="118"/>
        <v>92</v>
      </c>
      <c r="F955" s="120">
        <f>COUNTIF($D$15:D955,D955)</f>
        <v>28</v>
      </c>
      <c r="G955" s="121">
        <f t="shared" si="119"/>
        <v>0.20081569853421133</v>
      </c>
      <c r="H955" s="121">
        <f t="shared" si="120"/>
        <v>1.4714889819954743E-3</v>
      </c>
      <c r="I955" s="122">
        <f t="shared" si="121"/>
        <v>0.20228718751620681</v>
      </c>
    </row>
    <row r="956" spans="2:9">
      <c r="B956" s="91">
        <f t="shared" si="122"/>
        <v>942</v>
      </c>
      <c r="C956" s="92">
        <f t="shared" si="123"/>
        <v>45502</v>
      </c>
      <c r="D956" s="119" t="str">
        <f t="shared" si="117"/>
        <v>구간11</v>
      </c>
      <c r="E956" s="91">
        <f t="shared" si="118"/>
        <v>92</v>
      </c>
      <c r="F956" s="120">
        <f>COUNTIF($D$15:D956,D956)</f>
        <v>29</v>
      </c>
      <c r="G956" s="121">
        <f t="shared" si="119"/>
        <v>0.20081569853421133</v>
      </c>
      <c r="H956" s="121">
        <f t="shared" si="120"/>
        <v>1.524042159923884E-3</v>
      </c>
      <c r="I956" s="122">
        <f t="shared" si="121"/>
        <v>0.20233974069413521</v>
      </c>
    </row>
    <row r="957" spans="2:9">
      <c r="B957" s="91">
        <f t="shared" si="122"/>
        <v>943</v>
      </c>
      <c r="C957" s="92">
        <f t="shared" si="123"/>
        <v>45503</v>
      </c>
      <c r="D957" s="119" t="str">
        <f t="shared" si="117"/>
        <v>구간11</v>
      </c>
      <c r="E957" s="91">
        <f t="shared" si="118"/>
        <v>92</v>
      </c>
      <c r="F957" s="120">
        <f>COUNTIF($D$15:D957,D957)</f>
        <v>30</v>
      </c>
      <c r="G957" s="121">
        <f t="shared" si="119"/>
        <v>0.20081569853421133</v>
      </c>
      <c r="H957" s="121">
        <f t="shared" si="120"/>
        <v>1.576595337852294E-3</v>
      </c>
      <c r="I957" s="122">
        <f t="shared" si="121"/>
        <v>0.20239229387206362</v>
      </c>
    </row>
    <row r="958" spans="2:9">
      <c r="B958" s="91">
        <f t="shared" si="122"/>
        <v>944</v>
      </c>
      <c r="C958" s="92">
        <f t="shared" si="123"/>
        <v>45504</v>
      </c>
      <c r="D958" s="119" t="str">
        <f t="shared" si="117"/>
        <v>구간11</v>
      </c>
      <c r="E958" s="91">
        <f t="shared" si="118"/>
        <v>92</v>
      </c>
      <c r="F958" s="120">
        <f>COUNTIF($D$15:D958,D958)</f>
        <v>31</v>
      </c>
      <c r="G958" s="121">
        <f t="shared" si="119"/>
        <v>0.20081569853421133</v>
      </c>
      <c r="H958" s="121">
        <f t="shared" si="120"/>
        <v>1.6291485157807037E-3</v>
      </c>
      <c r="I958" s="122">
        <f t="shared" si="121"/>
        <v>0.20244484704999202</v>
      </c>
    </row>
    <row r="959" spans="2:9">
      <c r="B959" s="91">
        <f t="shared" si="122"/>
        <v>945</v>
      </c>
      <c r="C959" s="92">
        <f t="shared" si="123"/>
        <v>45505</v>
      </c>
      <c r="D959" s="119" t="str">
        <f t="shared" si="117"/>
        <v>구간11</v>
      </c>
      <c r="E959" s="91">
        <f t="shared" si="118"/>
        <v>92</v>
      </c>
      <c r="F959" s="120">
        <f>COUNTIF($D$15:D959,D959)</f>
        <v>32</v>
      </c>
      <c r="G959" s="121">
        <f t="shared" si="119"/>
        <v>0.20081569853421133</v>
      </c>
      <c r="H959" s="121">
        <f t="shared" si="120"/>
        <v>1.6817016937091134E-3</v>
      </c>
      <c r="I959" s="122">
        <f t="shared" si="121"/>
        <v>0.20249740022792045</v>
      </c>
    </row>
    <row r="960" spans="2:9">
      <c r="B960" s="91">
        <f t="shared" si="122"/>
        <v>946</v>
      </c>
      <c r="C960" s="92">
        <f t="shared" si="123"/>
        <v>45506</v>
      </c>
      <c r="D960" s="119" t="str">
        <f t="shared" si="117"/>
        <v>구간11</v>
      </c>
      <c r="E960" s="91">
        <f t="shared" si="118"/>
        <v>92</v>
      </c>
      <c r="F960" s="120">
        <f>COUNTIF($D$15:D960,D960)</f>
        <v>33</v>
      </c>
      <c r="G960" s="121">
        <f t="shared" si="119"/>
        <v>0.20081569853421133</v>
      </c>
      <c r="H960" s="121">
        <f t="shared" si="120"/>
        <v>1.7342548716375232E-3</v>
      </c>
      <c r="I960" s="122">
        <f t="shared" si="121"/>
        <v>0.20254995340584886</v>
      </c>
    </row>
    <row r="961" spans="2:9">
      <c r="B961" s="91">
        <f t="shared" si="122"/>
        <v>947</v>
      </c>
      <c r="C961" s="92">
        <f t="shared" si="123"/>
        <v>45507</v>
      </c>
      <c r="D961" s="119" t="str">
        <f t="shared" si="117"/>
        <v>구간11</v>
      </c>
      <c r="E961" s="91">
        <f t="shared" si="118"/>
        <v>92</v>
      </c>
      <c r="F961" s="120">
        <f>COUNTIF($D$15:D961,D961)</f>
        <v>34</v>
      </c>
      <c r="G961" s="121">
        <f t="shared" si="119"/>
        <v>0.20081569853421133</v>
      </c>
      <c r="H961" s="121">
        <f t="shared" si="120"/>
        <v>1.7868080495659329E-3</v>
      </c>
      <c r="I961" s="122">
        <f t="shared" si="121"/>
        <v>0.20260250658377726</v>
      </c>
    </row>
    <row r="962" spans="2:9">
      <c r="B962" s="91">
        <f t="shared" si="122"/>
        <v>948</v>
      </c>
      <c r="C962" s="92">
        <f t="shared" si="123"/>
        <v>45508</v>
      </c>
      <c r="D962" s="119" t="str">
        <f t="shared" si="117"/>
        <v>구간11</v>
      </c>
      <c r="E962" s="91">
        <f t="shared" si="118"/>
        <v>92</v>
      </c>
      <c r="F962" s="120">
        <f>COUNTIF($D$15:D962,D962)</f>
        <v>35</v>
      </c>
      <c r="G962" s="121">
        <f t="shared" si="119"/>
        <v>0.20081569853421133</v>
      </c>
      <c r="H962" s="121">
        <f t="shared" si="120"/>
        <v>1.8393612274943429E-3</v>
      </c>
      <c r="I962" s="122">
        <f t="shared" si="121"/>
        <v>0.20265505976170567</v>
      </c>
    </row>
    <row r="963" spans="2:9">
      <c r="B963" s="91">
        <f t="shared" si="122"/>
        <v>949</v>
      </c>
      <c r="C963" s="92">
        <f t="shared" si="123"/>
        <v>45509</v>
      </c>
      <c r="D963" s="119" t="str">
        <f t="shared" si="117"/>
        <v>구간11</v>
      </c>
      <c r="E963" s="91">
        <f t="shared" si="118"/>
        <v>92</v>
      </c>
      <c r="F963" s="120">
        <f>COUNTIF($D$15:D963,D963)</f>
        <v>36</v>
      </c>
      <c r="G963" s="121">
        <f t="shared" si="119"/>
        <v>0.20081569853421133</v>
      </c>
      <c r="H963" s="121">
        <f t="shared" si="120"/>
        <v>1.8919144054227526E-3</v>
      </c>
      <c r="I963" s="122">
        <f t="shared" si="121"/>
        <v>0.20270761293963407</v>
      </c>
    </row>
    <row r="964" spans="2:9">
      <c r="B964" s="91">
        <f t="shared" si="122"/>
        <v>950</v>
      </c>
      <c r="C964" s="92">
        <f t="shared" si="123"/>
        <v>45510</v>
      </c>
      <c r="D964" s="119" t="str">
        <f t="shared" si="117"/>
        <v>구간11</v>
      </c>
      <c r="E964" s="91">
        <f t="shared" si="118"/>
        <v>92</v>
      </c>
      <c r="F964" s="120">
        <f>COUNTIF($D$15:D964,D964)</f>
        <v>37</v>
      </c>
      <c r="G964" s="121">
        <f t="shared" si="119"/>
        <v>0.20081569853421133</v>
      </c>
      <c r="H964" s="121">
        <f t="shared" si="120"/>
        <v>1.9444675833511624E-3</v>
      </c>
      <c r="I964" s="122">
        <f t="shared" si="121"/>
        <v>0.20276016611756248</v>
      </c>
    </row>
    <row r="965" spans="2:9">
      <c r="B965" s="91">
        <f t="shared" si="122"/>
        <v>951</v>
      </c>
      <c r="C965" s="92">
        <f t="shared" si="123"/>
        <v>45511</v>
      </c>
      <c r="D965" s="119" t="str">
        <f t="shared" si="117"/>
        <v>구간11</v>
      </c>
      <c r="E965" s="91">
        <f t="shared" si="118"/>
        <v>92</v>
      </c>
      <c r="F965" s="120">
        <f>COUNTIF($D$15:D965,D965)</f>
        <v>38</v>
      </c>
      <c r="G965" s="121">
        <f t="shared" si="119"/>
        <v>0.20081569853421133</v>
      </c>
      <c r="H965" s="121">
        <f t="shared" si="120"/>
        <v>1.9970207612795723E-3</v>
      </c>
      <c r="I965" s="122">
        <f t="shared" si="121"/>
        <v>0.20281271929549091</v>
      </c>
    </row>
    <row r="966" spans="2:9">
      <c r="B966" s="91">
        <f t="shared" si="122"/>
        <v>952</v>
      </c>
      <c r="C966" s="92">
        <f t="shared" si="123"/>
        <v>45512</v>
      </c>
      <c r="D966" s="119" t="str">
        <f t="shared" si="117"/>
        <v>구간11</v>
      </c>
      <c r="E966" s="91">
        <f t="shared" si="118"/>
        <v>92</v>
      </c>
      <c r="F966" s="120">
        <f>COUNTIF($D$15:D966,D966)</f>
        <v>39</v>
      </c>
      <c r="G966" s="121">
        <f t="shared" si="119"/>
        <v>0.20081569853421133</v>
      </c>
      <c r="H966" s="121">
        <f t="shared" si="120"/>
        <v>2.0495739392079821E-3</v>
      </c>
      <c r="I966" s="122">
        <f t="shared" si="121"/>
        <v>0.20286527247341932</v>
      </c>
    </row>
    <row r="967" spans="2:9">
      <c r="B967" s="91">
        <f t="shared" si="122"/>
        <v>953</v>
      </c>
      <c r="C967" s="92">
        <f t="shared" si="123"/>
        <v>45513</v>
      </c>
      <c r="D967" s="119" t="str">
        <f t="shared" si="117"/>
        <v>구간11</v>
      </c>
      <c r="E967" s="91">
        <f t="shared" si="118"/>
        <v>92</v>
      </c>
      <c r="F967" s="120">
        <f>COUNTIF($D$15:D967,D967)</f>
        <v>40</v>
      </c>
      <c r="G967" s="121">
        <f t="shared" si="119"/>
        <v>0.20081569853421133</v>
      </c>
      <c r="H967" s="121">
        <f t="shared" si="120"/>
        <v>2.1021271171363918E-3</v>
      </c>
      <c r="I967" s="122">
        <f t="shared" si="121"/>
        <v>0.20291782565134772</v>
      </c>
    </row>
    <row r="968" spans="2:9">
      <c r="B968" s="91">
        <f t="shared" si="122"/>
        <v>954</v>
      </c>
      <c r="C968" s="92">
        <f t="shared" si="123"/>
        <v>45514</v>
      </c>
      <c r="D968" s="119" t="str">
        <f t="shared" si="117"/>
        <v>구간11</v>
      </c>
      <c r="E968" s="91">
        <f t="shared" si="118"/>
        <v>92</v>
      </c>
      <c r="F968" s="120">
        <f>COUNTIF($D$15:D968,D968)</f>
        <v>41</v>
      </c>
      <c r="G968" s="121">
        <f t="shared" si="119"/>
        <v>0.20081569853421133</v>
      </c>
      <c r="H968" s="121">
        <f t="shared" si="120"/>
        <v>2.1546802950648015E-3</v>
      </c>
      <c r="I968" s="122">
        <f t="shared" si="121"/>
        <v>0.20297037882927613</v>
      </c>
    </row>
    <row r="969" spans="2:9">
      <c r="B969" s="91">
        <f t="shared" si="122"/>
        <v>955</v>
      </c>
      <c r="C969" s="92">
        <f t="shared" si="123"/>
        <v>45515</v>
      </c>
      <c r="D969" s="119" t="str">
        <f t="shared" si="117"/>
        <v>구간11</v>
      </c>
      <c r="E969" s="91">
        <f t="shared" si="118"/>
        <v>92</v>
      </c>
      <c r="F969" s="120">
        <f>COUNTIF($D$15:D969,D969)</f>
        <v>42</v>
      </c>
      <c r="G969" s="121">
        <f t="shared" si="119"/>
        <v>0.20081569853421133</v>
      </c>
      <c r="H969" s="121">
        <f t="shared" si="120"/>
        <v>2.2072334729932113E-3</v>
      </c>
      <c r="I969" s="122">
        <f t="shared" si="121"/>
        <v>0.20302293200720453</v>
      </c>
    </row>
    <row r="970" spans="2:9">
      <c r="B970" s="91">
        <f t="shared" si="122"/>
        <v>956</v>
      </c>
      <c r="C970" s="92">
        <f t="shared" si="123"/>
        <v>45516</v>
      </c>
      <c r="D970" s="119" t="str">
        <f t="shared" si="117"/>
        <v>구간11</v>
      </c>
      <c r="E970" s="91">
        <f t="shared" si="118"/>
        <v>92</v>
      </c>
      <c r="F970" s="120">
        <f>COUNTIF($D$15:D970,D970)</f>
        <v>43</v>
      </c>
      <c r="G970" s="121">
        <f t="shared" si="119"/>
        <v>0.20081569853421133</v>
      </c>
      <c r="H970" s="121">
        <f t="shared" si="120"/>
        <v>2.259786650921621E-3</v>
      </c>
      <c r="I970" s="122">
        <f t="shared" si="121"/>
        <v>0.20307548518513294</v>
      </c>
    </row>
    <row r="971" spans="2:9">
      <c r="B971" s="91">
        <f t="shared" si="122"/>
        <v>957</v>
      </c>
      <c r="C971" s="92">
        <f t="shared" si="123"/>
        <v>45517</v>
      </c>
      <c r="D971" s="119" t="str">
        <f t="shared" si="117"/>
        <v>구간11</v>
      </c>
      <c r="E971" s="91">
        <f t="shared" si="118"/>
        <v>92</v>
      </c>
      <c r="F971" s="120">
        <f>COUNTIF($D$15:D971,D971)</f>
        <v>44</v>
      </c>
      <c r="G971" s="121">
        <f t="shared" si="119"/>
        <v>0.20081569853421133</v>
      </c>
      <c r="H971" s="121">
        <f t="shared" si="120"/>
        <v>2.3123398288500312E-3</v>
      </c>
      <c r="I971" s="122">
        <f t="shared" si="121"/>
        <v>0.20312803836306137</v>
      </c>
    </row>
    <row r="972" spans="2:9">
      <c r="B972" s="91">
        <f t="shared" si="122"/>
        <v>958</v>
      </c>
      <c r="C972" s="92">
        <f t="shared" si="123"/>
        <v>45518</v>
      </c>
      <c r="D972" s="119" t="str">
        <f t="shared" si="117"/>
        <v>구간11</v>
      </c>
      <c r="E972" s="91">
        <f t="shared" si="118"/>
        <v>92</v>
      </c>
      <c r="F972" s="120">
        <f>COUNTIF($D$15:D972,D972)</f>
        <v>45</v>
      </c>
      <c r="G972" s="121">
        <f t="shared" si="119"/>
        <v>0.20081569853421133</v>
      </c>
      <c r="H972" s="121">
        <f t="shared" si="120"/>
        <v>2.3648930067784409E-3</v>
      </c>
      <c r="I972" s="122">
        <f t="shared" si="121"/>
        <v>0.20318059154098977</v>
      </c>
    </row>
    <row r="973" spans="2:9">
      <c r="B973" s="91">
        <f t="shared" si="122"/>
        <v>959</v>
      </c>
      <c r="C973" s="92">
        <f t="shared" si="123"/>
        <v>45519</v>
      </c>
      <c r="D973" s="119" t="str">
        <f t="shared" si="117"/>
        <v>구간11</v>
      </c>
      <c r="E973" s="91">
        <f t="shared" si="118"/>
        <v>92</v>
      </c>
      <c r="F973" s="120">
        <f>COUNTIF($D$15:D973,D973)</f>
        <v>46</v>
      </c>
      <c r="G973" s="121">
        <f t="shared" si="119"/>
        <v>0.20081569853421133</v>
      </c>
      <c r="H973" s="121">
        <f t="shared" si="120"/>
        <v>2.4174461847068507E-3</v>
      </c>
      <c r="I973" s="122">
        <f t="shared" si="121"/>
        <v>0.20323314471891818</v>
      </c>
    </row>
    <row r="974" spans="2:9">
      <c r="B974" s="91">
        <f t="shared" si="122"/>
        <v>960</v>
      </c>
      <c r="C974" s="92">
        <f t="shared" si="123"/>
        <v>45520</v>
      </c>
      <c r="D974" s="119" t="str">
        <f t="shared" si="117"/>
        <v>구간11</v>
      </c>
      <c r="E974" s="91">
        <f t="shared" si="118"/>
        <v>92</v>
      </c>
      <c r="F974" s="120">
        <f>COUNTIF($D$15:D974,D974)</f>
        <v>47</v>
      </c>
      <c r="G974" s="121">
        <f t="shared" si="119"/>
        <v>0.20081569853421133</v>
      </c>
      <c r="H974" s="121">
        <f t="shared" si="120"/>
        <v>2.4699993626352604E-3</v>
      </c>
      <c r="I974" s="122">
        <f t="shared" si="121"/>
        <v>0.20328569789684658</v>
      </c>
    </row>
    <row r="975" spans="2:9">
      <c r="B975" s="91">
        <f t="shared" si="122"/>
        <v>961</v>
      </c>
      <c r="C975" s="92">
        <f t="shared" si="123"/>
        <v>45521</v>
      </c>
      <c r="D975" s="119" t="str">
        <f t="shared" ref="D975:D1038" si="124">IF(IFERROR(HLOOKUP(C975,$E$5:$BL$6,2,FALSE),"")="",D976,HLOOKUP(C975,$E$5:$BL$7,2,FALSE))</f>
        <v>구간11</v>
      </c>
      <c r="E975" s="91">
        <f t="shared" ref="E975:E1038" si="125">COUNTIF($D$15:$D$49928,D975)</f>
        <v>92</v>
      </c>
      <c r="F975" s="120">
        <f>COUNTIF($D$15:D975,D975)</f>
        <v>48</v>
      </c>
      <c r="G975" s="121">
        <f t="shared" ref="G975:G1038" si="126">HLOOKUP($D975,$E$6:$BL$11,6,FALSE)</f>
        <v>0.20081569853421133</v>
      </c>
      <c r="H975" s="121">
        <f t="shared" ref="H975:H1038" si="127">HLOOKUP($D975,$E$6:$BL$11,5,FALSE)*(F975)</f>
        <v>2.5225525405636702E-3</v>
      </c>
      <c r="I975" s="122">
        <f t="shared" ref="I975:I1038" si="128">G975+H975</f>
        <v>0.20333825107477499</v>
      </c>
    </row>
    <row r="976" spans="2:9">
      <c r="B976" s="91">
        <f t="shared" ref="B976:B1039" si="129">B975+1</f>
        <v>962</v>
      </c>
      <c r="C976" s="92">
        <f t="shared" ref="C976:C1039" si="130">C975+1</f>
        <v>45522</v>
      </c>
      <c r="D976" s="119" t="str">
        <f t="shared" si="124"/>
        <v>구간11</v>
      </c>
      <c r="E976" s="91">
        <f t="shared" si="125"/>
        <v>92</v>
      </c>
      <c r="F976" s="120">
        <f>COUNTIF($D$15:D976,D976)</f>
        <v>49</v>
      </c>
      <c r="G976" s="121">
        <f t="shared" si="126"/>
        <v>0.20081569853421133</v>
      </c>
      <c r="H976" s="121">
        <f t="shared" si="127"/>
        <v>2.5751057184920799E-3</v>
      </c>
      <c r="I976" s="122">
        <f t="shared" si="128"/>
        <v>0.20339080425270342</v>
      </c>
    </row>
    <row r="977" spans="2:9">
      <c r="B977" s="91">
        <f t="shared" si="129"/>
        <v>963</v>
      </c>
      <c r="C977" s="92">
        <f t="shared" si="130"/>
        <v>45523</v>
      </c>
      <c r="D977" s="119" t="str">
        <f t="shared" si="124"/>
        <v>구간11</v>
      </c>
      <c r="E977" s="91">
        <f t="shared" si="125"/>
        <v>92</v>
      </c>
      <c r="F977" s="120">
        <f>COUNTIF($D$15:D977,D977)</f>
        <v>50</v>
      </c>
      <c r="G977" s="121">
        <f t="shared" si="126"/>
        <v>0.20081569853421133</v>
      </c>
      <c r="H977" s="121">
        <f t="shared" si="127"/>
        <v>2.6276588964204897E-3</v>
      </c>
      <c r="I977" s="122">
        <f t="shared" si="128"/>
        <v>0.20344335743063183</v>
      </c>
    </row>
    <row r="978" spans="2:9">
      <c r="B978" s="91">
        <f t="shared" si="129"/>
        <v>964</v>
      </c>
      <c r="C978" s="92">
        <f t="shared" si="130"/>
        <v>45524</v>
      </c>
      <c r="D978" s="119" t="str">
        <f t="shared" si="124"/>
        <v>구간11</v>
      </c>
      <c r="E978" s="91">
        <f t="shared" si="125"/>
        <v>92</v>
      </c>
      <c r="F978" s="120">
        <f>COUNTIF($D$15:D978,D978)</f>
        <v>51</v>
      </c>
      <c r="G978" s="121">
        <f t="shared" si="126"/>
        <v>0.20081569853421133</v>
      </c>
      <c r="H978" s="121">
        <f t="shared" si="127"/>
        <v>2.6802120743488994E-3</v>
      </c>
      <c r="I978" s="122">
        <f t="shared" si="128"/>
        <v>0.20349591060856023</v>
      </c>
    </row>
    <row r="979" spans="2:9">
      <c r="B979" s="91">
        <f t="shared" si="129"/>
        <v>965</v>
      </c>
      <c r="C979" s="92">
        <f t="shared" si="130"/>
        <v>45525</v>
      </c>
      <c r="D979" s="119" t="str">
        <f t="shared" si="124"/>
        <v>구간11</v>
      </c>
      <c r="E979" s="91">
        <f t="shared" si="125"/>
        <v>92</v>
      </c>
      <c r="F979" s="120">
        <f>COUNTIF($D$15:D979,D979)</f>
        <v>52</v>
      </c>
      <c r="G979" s="121">
        <f t="shared" si="126"/>
        <v>0.20081569853421133</v>
      </c>
      <c r="H979" s="121">
        <f t="shared" si="127"/>
        <v>2.7327652522773091E-3</v>
      </c>
      <c r="I979" s="122">
        <f t="shared" si="128"/>
        <v>0.20354846378648864</v>
      </c>
    </row>
    <row r="980" spans="2:9">
      <c r="B980" s="91">
        <f t="shared" si="129"/>
        <v>966</v>
      </c>
      <c r="C980" s="92">
        <f t="shared" si="130"/>
        <v>45526</v>
      </c>
      <c r="D980" s="119" t="str">
        <f t="shared" si="124"/>
        <v>구간11</v>
      </c>
      <c r="E980" s="91">
        <f t="shared" si="125"/>
        <v>92</v>
      </c>
      <c r="F980" s="120">
        <f>COUNTIF($D$15:D980,D980)</f>
        <v>53</v>
      </c>
      <c r="G980" s="121">
        <f t="shared" si="126"/>
        <v>0.20081569853421133</v>
      </c>
      <c r="H980" s="121">
        <f t="shared" si="127"/>
        <v>2.7853184302057193E-3</v>
      </c>
      <c r="I980" s="122">
        <f t="shared" si="128"/>
        <v>0.20360101696441704</v>
      </c>
    </row>
    <row r="981" spans="2:9">
      <c r="B981" s="91">
        <f t="shared" si="129"/>
        <v>967</v>
      </c>
      <c r="C981" s="92">
        <f t="shared" si="130"/>
        <v>45527</v>
      </c>
      <c r="D981" s="119" t="str">
        <f t="shared" si="124"/>
        <v>구간11</v>
      </c>
      <c r="E981" s="91">
        <f t="shared" si="125"/>
        <v>92</v>
      </c>
      <c r="F981" s="120">
        <f>COUNTIF($D$15:D981,D981)</f>
        <v>54</v>
      </c>
      <c r="G981" s="121">
        <f t="shared" si="126"/>
        <v>0.20081569853421133</v>
      </c>
      <c r="H981" s="121">
        <f t="shared" si="127"/>
        <v>2.837871608134129E-3</v>
      </c>
      <c r="I981" s="122">
        <f t="shared" si="128"/>
        <v>0.20365357014234545</v>
      </c>
    </row>
    <row r="982" spans="2:9">
      <c r="B982" s="91">
        <f t="shared" si="129"/>
        <v>968</v>
      </c>
      <c r="C982" s="92">
        <f t="shared" si="130"/>
        <v>45528</v>
      </c>
      <c r="D982" s="119" t="str">
        <f t="shared" si="124"/>
        <v>구간11</v>
      </c>
      <c r="E982" s="91">
        <f t="shared" si="125"/>
        <v>92</v>
      </c>
      <c r="F982" s="120">
        <f>COUNTIF($D$15:D982,D982)</f>
        <v>55</v>
      </c>
      <c r="G982" s="121">
        <f t="shared" si="126"/>
        <v>0.20081569853421133</v>
      </c>
      <c r="H982" s="121">
        <f t="shared" si="127"/>
        <v>2.8904247860625388E-3</v>
      </c>
      <c r="I982" s="122">
        <f t="shared" si="128"/>
        <v>0.20370612332027388</v>
      </c>
    </row>
    <row r="983" spans="2:9">
      <c r="B983" s="91">
        <f t="shared" si="129"/>
        <v>969</v>
      </c>
      <c r="C983" s="92">
        <f t="shared" si="130"/>
        <v>45529</v>
      </c>
      <c r="D983" s="119" t="str">
        <f t="shared" si="124"/>
        <v>구간11</v>
      </c>
      <c r="E983" s="91">
        <f t="shared" si="125"/>
        <v>92</v>
      </c>
      <c r="F983" s="120">
        <f>COUNTIF($D$15:D983,D983)</f>
        <v>56</v>
      </c>
      <c r="G983" s="121">
        <f t="shared" si="126"/>
        <v>0.20081569853421133</v>
      </c>
      <c r="H983" s="121">
        <f t="shared" si="127"/>
        <v>2.9429779639909485E-3</v>
      </c>
      <c r="I983" s="122">
        <f t="shared" si="128"/>
        <v>0.20375867649820228</v>
      </c>
    </row>
    <row r="984" spans="2:9">
      <c r="B984" s="91">
        <f t="shared" si="129"/>
        <v>970</v>
      </c>
      <c r="C984" s="92">
        <f t="shared" si="130"/>
        <v>45530</v>
      </c>
      <c r="D984" s="119" t="str">
        <f t="shared" si="124"/>
        <v>구간11</v>
      </c>
      <c r="E984" s="91">
        <f t="shared" si="125"/>
        <v>92</v>
      </c>
      <c r="F984" s="120">
        <f>COUNTIF($D$15:D984,D984)</f>
        <v>57</v>
      </c>
      <c r="G984" s="121">
        <f t="shared" si="126"/>
        <v>0.20081569853421133</v>
      </c>
      <c r="H984" s="121">
        <f t="shared" si="127"/>
        <v>2.9955311419193583E-3</v>
      </c>
      <c r="I984" s="122">
        <f t="shared" si="128"/>
        <v>0.20381122967613069</v>
      </c>
    </row>
    <row r="985" spans="2:9">
      <c r="B985" s="91">
        <f t="shared" si="129"/>
        <v>971</v>
      </c>
      <c r="C985" s="92">
        <f t="shared" si="130"/>
        <v>45531</v>
      </c>
      <c r="D985" s="119" t="str">
        <f t="shared" si="124"/>
        <v>구간11</v>
      </c>
      <c r="E985" s="91">
        <f t="shared" si="125"/>
        <v>92</v>
      </c>
      <c r="F985" s="120">
        <f>COUNTIF($D$15:D985,D985)</f>
        <v>58</v>
      </c>
      <c r="G985" s="121">
        <f t="shared" si="126"/>
        <v>0.20081569853421133</v>
      </c>
      <c r="H985" s="121">
        <f t="shared" si="127"/>
        <v>3.048084319847768E-3</v>
      </c>
      <c r="I985" s="122">
        <f t="shared" si="128"/>
        <v>0.20386378285405909</v>
      </c>
    </row>
    <row r="986" spans="2:9">
      <c r="B986" s="91">
        <f t="shared" si="129"/>
        <v>972</v>
      </c>
      <c r="C986" s="92">
        <f t="shared" si="130"/>
        <v>45532</v>
      </c>
      <c r="D986" s="119" t="str">
        <f t="shared" si="124"/>
        <v>구간11</v>
      </c>
      <c r="E986" s="91">
        <f t="shared" si="125"/>
        <v>92</v>
      </c>
      <c r="F986" s="120">
        <f>COUNTIF($D$15:D986,D986)</f>
        <v>59</v>
      </c>
      <c r="G986" s="121">
        <f t="shared" si="126"/>
        <v>0.20081569853421133</v>
      </c>
      <c r="H986" s="121">
        <f t="shared" si="127"/>
        <v>3.1006374977761778E-3</v>
      </c>
      <c r="I986" s="122">
        <f t="shared" si="128"/>
        <v>0.2039163360319875</v>
      </c>
    </row>
    <row r="987" spans="2:9">
      <c r="B987" s="91">
        <f t="shared" si="129"/>
        <v>973</v>
      </c>
      <c r="C987" s="92">
        <f t="shared" si="130"/>
        <v>45533</v>
      </c>
      <c r="D987" s="119" t="str">
        <f t="shared" si="124"/>
        <v>구간11</v>
      </c>
      <c r="E987" s="91">
        <f t="shared" si="125"/>
        <v>92</v>
      </c>
      <c r="F987" s="120">
        <f>COUNTIF($D$15:D987,D987)</f>
        <v>60</v>
      </c>
      <c r="G987" s="121">
        <f t="shared" si="126"/>
        <v>0.20081569853421133</v>
      </c>
      <c r="H987" s="121">
        <f t="shared" si="127"/>
        <v>3.1531906757045879E-3</v>
      </c>
      <c r="I987" s="122">
        <f t="shared" si="128"/>
        <v>0.2039688892099159</v>
      </c>
    </row>
    <row r="988" spans="2:9">
      <c r="B988" s="91">
        <f t="shared" si="129"/>
        <v>974</v>
      </c>
      <c r="C988" s="92">
        <f t="shared" si="130"/>
        <v>45534</v>
      </c>
      <c r="D988" s="119" t="str">
        <f t="shared" si="124"/>
        <v>구간11</v>
      </c>
      <c r="E988" s="91">
        <f t="shared" si="125"/>
        <v>92</v>
      </c>
      <c r="F988" s="120">
        <f>COUNTIF($D$15:D988,D988)</f>
        <v>61</v>
      </c>
      <c r="G988" s="121">
        <f t="shared" si="126"/>
        <v>0.20081569853421133</v>
      </c>
      <c r="H988" s="121">
        <f t="shared" si="127"/>
        <v>3.2057438536329977E-3</v>
      </c>
      <c r="I988" s="122">
        <f t="shared" si="128"/>
        <v>0.20402144238784434</v>
      </c>
    </row>
    <row r="989" spans="2:9">
      <c r="B989" s="91">
        <f t="shared" si="129"/>
        <v>975</v>
      </c>
      <c r="C989" s="92">
        <f t="shared" si="130"/>
        <v>45535</v>
      </c>
      <c r="D989" s="119" t="str">
        <f t="shared" si="124"/>
        <v>구간11</v>
      </c>
      <c r="E989" s="91">
        <f t="shared" si="125"/>
        <v>92</v>
      </c>
      <c r="F989" s="120">
        <f>COUNTIF($D$15:D989,D989)</f>
        <v>62</v>
      </c>
      <c r="G989" s="121">
        <f t="shared" si="126"/>
        <v>0.20081569853421133</v>
      </c>
      <c r="H989" s="121">
        <f t="shared" si="127"/>
        <v>3.2582970315614074E-3</v>
      </c>
      <c r="I989" s="122">
        <f t="shared" si="128"/>
        <v>0.20407399556577274</v>
      </c>
    </row>
    <row r="990" spans="2:9">
      <c r="B990" s="91">
        <f t="shared" si="129"/>
        <v>976</v>
      </c>
      <c r="C990" s="92">
        <f t="shared" si="130"/>
        <v>45536</v>
      </c>
      <c r="D990" s="119" t="str">
        <f t="shared" si="124"/>
        <v>구간11</v>
      </c>
      <c r="E990" s="91">
        <f t="shared" si="125"/>
        <v>92</v>
      </c>
      <c r="F990" s="120">
        <f>COUNTIF($D$15:D990,D990)</f>
        <v>63</v>
      </c>
      <c r="G990" s="121">
        <f t="shared" si="126"/>
        <v>0.20081569853421133</v>
      </c>
      <c r="H990" s="121">
        <f t="shared" si="127"/>
        <v>3.3108502094898172E-3</v>
      </c>
      <c r="I990" s="122">
        <f t="shared" si="128"/>
        <v>0.20412654874370115</v>
      </c>
    </row>
    <row r="991" spans="2:9">
      <c r="B991" s="91">
        <f t="shared" si="129"/>
        <v>977</v>
      </c>
      <c r="C991" s="92">
        <f t="shared" si="130"/>
        <v>45537</v>
      </c>
      <c r="D991" s="119" t="str">
        <f t="shared" si="124"/>
        <v>구간11</v>
      </c>
      <c r="E991" s="91">
        <f t="shared" si="125"/>
        <v>92</v>
      </c>
      <c r="F991" s="120">
        <f>COUNTIF($D$15:D991,D991)</f>
        <v>64</v>
      </c>
      <c r="G991" s="121">
        <f t="shared" si="126"/>
        <v>0.20081569853421133</v>
      </c>
      <c r="H991" s="121">
        <f t="shared" si="127"/>
        <v>3.3634033874182269E-3</v>
      </c>
      <c r="I991" s="122">
        <f t="shared" si="128"/>
        <v>0.20417910192162955</v>
      </c>
    </row>
    <row r="992" spans="2:9">
      <c r="B992" s="91">
        <f t="shared" si="129"/>
        <v>978</v>
      </c>
      <c r="C992" s="92">
        <f t="shared" si="130"/>
        <v>45538</v>
      </c>
      <c r="D992" s="119" t="str">
        <f t="shared" si="124"/>
        <v>구간11</v>
      </c>
      <c r="E992" s="91">
        <f t="shared" si="125"/>
        <v>92</v>
      </c>
      <c r="F992" s="120">
        <f>COUNTIF($D$15:D992,D992)</f>
        <v>65</v>
      </c>
      <c r="G992" s="121">
        <f t="shared" si="126"/>
        <v>0.20081569853421133</v>
      </c>
      <c r="H992" s="121">
        <f t="shared" si="127"/>
        <v>3.4159565653466366E-3</v>
      </c>
      <c r="I992" s="122">
        <f t="shared" si="128"/>
        <v>0.20423165509955796</v>
      </c>
    </row>
    <row r="993" spans="2:9">
      <c r="B993" s="91">
        <f t="shared" si="129"/>
        <v>979</v>
      </c>
      <c r="C993" s="92">
        <f t="shared" si="130"/>
        <v>45539</v>
      </c>
      <c r="D993" s="119" t="str">
        <f t="shared" si="124"/>
        <v>구간11</v>
      </c>
      <c r="E993" s="91">
        <f t="shared" si="125"/>
        <v>92</v>
      </c>
      <c r="F993" s="120">
        <f>COUNTIF($D$15:D993,D993)</f>
        <v>66</v>
      </c>
      <c r="G993" s="121">
        <f t="shared" si="126"/>
        <v>0.20081569853421133</v>
      </c>
      <c r="H993" s="121">
        <f t="shared" si="127"/>
        <v>3.4685097432750464E-3</v>
      </c>
      <c r="I993" s="122">
        <f t="shared" si="128"/>
        <v>0.20428420827748636</v>
      </c>
    </row>
    <row r="994" spans="2:9">
      <c r="B994" s="91">
        <f t="shared" si="129"/>
        <v>980</v>
      </c>
      <c r="C994" s="92">
        <f t="shared" si="130"/>
        <v>45540</v>
      </c>
      <c r="D994" s="119" t="str">
        <f t="shared" si="124"/>
        <v>구간11</v>
      </c>
      <c r="E994" s="91">
        <f t="shared" si="125"/>
        <v>92</v>
      </c>
      <c r="F994" s="120">
        <f>COUNTIF($D$15:D994,D994)</f>
        <v>67</v>
      </c>
      <c r="G994" s="121">
        <f t="shared" si="126"/>
        <v>0.20081569853421133</v>
      </c>
      <c r="H994" s="121">
        <f t="shared" si="127"/>
        <v>3.5210629212034561E-3</v>
      </c>
      <c r="I994" s="122">
        <f t="shared" si="128"/>
        <v>0.20433676145541479</v>
      </c>
    </row>
    <row r="995" spans="2:9">
      <c r="B995" s="91">
        <f t="shared" si="129"/>
        <v>981</v>
      </c>
      <c r="C995" s="92">
        <f t="shared" si="130"/>
        <v>45541</v>
      </c>
      <c r="D995" s="119" t="str">
        <f t="shared" si="124"/>
        <v>구간11</v>
      </c>
      <c r="E995" s="91">
        <f t="shared" si="125"/>
        <v>92</v>
      </c>
      <c r="F995" s="120">
        <f>COUNTIF($D$15:D995,D995)</f>
        <v>68</v>
      </c>
      <c r="G995" s="121">
        <f t="shared" si="126"/>
        <v>0.20081569853421133</v>
      </c>
      <c r="H995" s="121">
        <f t="shared" si="127"/>
        <v>3.5736160991318659E-3</v>
      </c>
      <c r="I995" s="122">
        <f t="shared" si="128"/>
        <v>0.2043893146333432</v>
      </c>
    </row>
    <row r="996" spans="2:9">
      <c r="B996" s="91">
        <f t="shared" si="129"/>
        <v>982</v>
      </c>
      <c r="C996" s="92">
        <f t="shared" si="130"/>
        <v>45542</v>
      </c>
      <c r="D996" s="119" t="str">
        <f t="shared" si="124"/>
        <v>구간11</v>
      </c>
      <c r="E996" s="91">
        <f t="shared" si="125"/>
        <v>92</v>
      </c>
      <c r="F996" s="120">
        <f>COUNTIF($D$15:D996,D996)</f>
        <v>69</v>
      </c>
      <c r="G996" s="121">
        <f t="shared" si="126"/>
        <v>0.20081569853421133</v>
      </c>
      <c r="H996" s="121">
        <f t="shared" si="127"/>
        <v>3.626169277060276E-3</v>
      </c>
      <c r="I996" s="122">
        <f t="shared" si="128"/>
        <v>0.2044418678112716</v>
      </c>
    </row>
    <row r="997" spans="2:9">
      <c r="B997" s="91">
        <f t="shared" si="129"/>
        <v>983</v>
      </c>
      <c r="C997" s="92">
        <f t="shared" si="130"/>
        <v>45543</v>
      </c>
      <c r="D997" s="119" t="str">
        <f t="shared" si="124"/>
        <v>구간11</v>
      </c>
      <c r="E997" s="91">
        <f t="shared" si="125"/>
        <v>92</v>
      </c>
      <c r="F997" s="120">
        <f>COUNTIF($D$15:D997,D997)</f>
        <v>70</v>
      </c>
      <c r="G997" s="121">
        <f t="shared" si="126"/>
        <v>0.20081569853421133</v>
      </c>
      <c r="H997" s="121">
        <f t="shared" si="127"/>
        <v>3.6787224549886858E-3</v>
      </c>
      <c r="I997" s="122">
        <f t="shared" si="128"/>
        <v>0.20449442098920001</v>
      </c>
    </row>
    <row r="998" spans="2:9">
      <c r="B998" s="91">
        <f t="shared" si="129"/>
        <v>984</v>
      </c>
      <c r="C998" s="92">
        <f t="shared" si="130"/>
        <v>45544</v>
      </c>
      <c r="D998" s="119" t="str">
        <f t="shared" si="124"/>
        <v>구간11</v>
      </c>
      <c r="E998" s="91">
        <f t="shared" si="125"/>
        <v>92</v>
      </c>
      <c r="F998" s="120">
        <f>COUNTIF($D$15:D998,D998)</f>
        <v>71</v>
      </c>
      <c r="G998" s="121">
        <f t="shared" si="126"/>
        <v>0.20081569853421133</v>
      </c>
      <c r="H998" s="121">
        <f t="shared" si="127"/>
        <v>3.7312756329170955E-3</v>
      </c>
      <c r="I998" s="122">
        <f t="shared" si="128"/>
        <v>0.20454697416712841</v>
      </c>
    </row>
    <row r="999" spans="2:9">
      <c r="B999" s="91">
        <f t="shared" si="129"/>
        <v>985</v>
      </c>
      <c r="C999" s="92">
        <f t="shared" si="130"/>
        <v>45545</v>
      </c>
      <c r="D999" s="119" t="str">
        <f t="shared" si="124"/>
        <v>구간11</v>
      </c>
      <c r="E999" s="91">
        <f t="shared" si="125"/>
        <v>92</v>
      </c>
      <c r="F999" s="120">
        <f>COUNTIF($D$15:D999,D999)</f>
        <v>72</v>
      </c>
      <c r="G999" s="121">
        <f t="shared" si="126"/>
        <v>0.20081569853421133</v>
      </c>
      <c r="H999" s="121">
        <f t="shared" si="127"/>
        <v>3.7838288108455053E-3</v>
      </c>
      <c r="I999" s="122">
        <f t="shared" si="128"/>
        <v>0.20459952734505685</v>
      </c>
    </row>
    <row r="1000" spans="2:9">
      <c r="B1000" s="91">
        <f t="shared" si="129"/>
        <v>986</v>
      </c>
      <c r="C1000" s="92">
        <f t="shared" si="130"/>
        <v>45546</v>
      </c>
      <c r="D1000" s="119" t="str">
        <f t="shared" si="124"/>
        <v>구간11</v>
      </c>
      <c r="E1000" s="91">
        <f t="shared" si="125"/>
        <v>92</v>
      </c>
      <c r="F1000" s="120">
        <f>COUNTIF($D$15:D1000,D1000)</f>
        <v>73</v>
      </c>
      <c r="G1000" s="121">
        <f t="shared" si="126"/>
        <v>0.20081569853421133</v>
      </c>
      <c r="H1000" s="121">
        <f t="shared" si="127"/>
        <v>3.836381988773915E-3</v>
      </c>
      <c r="I1000" s="122">
        <f t="shared" si="128"/>
        <v>0.20465208052298525</v>
      </c>
    </row>
    <row r="1001" spans="2:9">
      <c r="B1001" s="91">
        <f t="shared" si="129"/>
        <v>987</v>
      </c>
      <c r="C1001" s="92">
        <f t="shared" si="130"/>
        <v>45547</v>
      </c>
      <c r="D1001" s="119" t="str">
        <f t="shared" si="124"/>
        <v>구간11</v>
      </c>
      <c r="E1001" s="91">
        <f t="shared" si="125"/>
        <v>92</v>
      </c>
      <c r="F1001" s="120">
        <f>COUNTIF($D$15:D1001,D1001)</f>
        <v>74</v>
      </c>
      <c r="G1001" s="121">
        <f t="shared" si="126"/>
        <v>0.20081569853421133</v>
      </c>
      <c r="H1001" s="121">
        <f t="shared" si="127"/>
        <v>3.8889351667023247E-3</v>
      </c>
      <c r="I1001" s="122">
        <f t="shared" si="128"/>
        <v>0.20470463370091366</v>
      </c>
    </row>
    <row r="1002" spans="2:9">
      <c r="B1002" s="91">
        <f t="shared" si="129"/>
        <v>988</v>
      </c>
      <c r="C1002" s="92">
        <f t="shared" si="130"/>
        <v>45548</v>
      </c>
      <c r="D1002" s="119" t="str">
        <f t="shared" si="124"/>
        <v>구간11</v>
      </c>
      <c r="E1002" s="91">
        <f t="shared" si="125"/>
        <v>92</v>
      </c>
      <c r="F1002" s="120">
        <f>COUNTIF($D$15:D1002,D1002)</f>
        <v>75</v>
      </c>
      <c r="G1002" s="121">
        <f t="shared" si="126"/>
        <v>0.20081569853421133</v>
      </c>
      <c r="H1002" s="121">
        <f t="shared" si="127"/>
        <v>3.9414883446307345E-3</v>
      </c>
      <c r="I1002" s="122">
        <f t="shared" si="128"/>
        <v>0.20475718687884206</v>
      </c>
    </row>
    <row r="1003" spans="2:9">
      <c r="B1003" s="91">
        <f t="shared" si="129"/>
        <v>989</v>
      </c>
      <c r="C1003" s="92">
        <f t="shared" si="130"/>
        <v>45549</v>
      </c>
      <c r="D1003" s="119" t="str">
        <f t="shared" si="124"/>
        <v>구간11</v>
      </c>
      <c r="E1003" s="91">
        <f t="shared" si="125"/>
        <v>92</v>
      </c>
      <c r="F1003" s="120">
        <f>COUNTIF($D$15:D1003,D1003)</f>
        <v>76</v>
      </c>
      <c r="G1003" s="121">
        <f t="shared" si="126"/>
        <v>0.20081569853421133</v>
      </c>
      <c r="H1003" s="121">
        <f t="shared" si="127"/>
        <v>3.9940415225591447E-3</v>
      </c>
      <c r="I1003" s="122">
        <f t="shared" si="128"/>
        <v>0.20480974005677047</v>
      </c>
    </row>
    <row r="1004" spans="2:9">
      <c r="B1004" s="91">
        <f t="shared" si="129"/>
        <v>990</v>
      </c>
      <c r="C1004" s="92">
        <f t="shared" si="130"/>
        <v>45550</v>
      </c>
      <c r="D1004" s="119" t="str">
        <f t="shared" si="124"/>
        <v>구간11</v>
      </c>
      <c r="E1004" s="91">
        <f t="shared" si="125"/>
        <v>92</v>
      </c>
      <c r="F1004" s="120">
        <f>COUNTIF($D$15:D1004,D1004)</f>
        <v>77</v>
      </c>
      <c r="G1004" s="121">
        <f t="shared" si="126"/>
        <v>0.20081569853421133</v>
      </c>
      <c r="H1004" s="121">
        <f t="shared" si="127"/>
        <v>4.046594700487554E-3</v>
      </c>
      <c r="I1004" s="122">
        <f t="shared" si="128"/>
        <v>0.20486229323469887</v>
      </c>
    </row>
    <row r="1005" spans="2:9">
      <c r="B1005" s="91">
        <f t="shared" si="129"/>
        <v>991</v>
      </c>
      <c r="C1005" s="92">
        <f t="shared" si="130"/>
        <v>45551</v>
      </c>
      <c r="D1005" s="119" t="str">
        <f t="shared" si="124"/>
        <v>구간11</v>
      </c>
      <c r="E1005" s="91">
        <f t="shared" si="125"/>
        <v>92</v>
      </c>
      <c r="F1005" s="120">
        <f>COUNTIF($D$15:D1005,D1005)</f>
        <v>78</v>
      </c>
      <c r="G1005" s="121">
        <f t="shared" si="126"/>
        <v>0.20081569853421133</v>
      </c>
      <c r="H1005" s="121">
        <f t="shared" si="127"/>
        <v>4.0991478784159641E-3</v>
      </c>
      <c r="I1005" s="122">
        <f t="shared" si="128"/>
        <v>0.20491484641262731</v>
      </c>
    </row>
    <row r="1006" spans="2:9">
      <c r="B1006" s="91">
        <f t="shared" si="129"/>
        <v>992</v>
      </c>
      <c r="C1006" s="92">
        <f t="shared" si="130"/>
        <v>45552</v>
      </c>
      <c r="D1006" s="119" t="str">
        <f t="shared" si="124"/>
        <v>구간11</v>
      </c>
      <c r="E1006" s="91">
        <f t="shared" si="125"/>
        <v>92</v>
      </c>
      <c r="F1006" s="120">
        <f>COUNTIF($D$15:D1006,D1006)</f>
        <v>79</v>
      </c>
      <c r="G1006" s="121">
        <f t="shared" si="126"/>
        <v>0.20081569853421133</v>
      </c>
      <c r="H1006" s="121">
        <f t="shared" si="127"/>
        <v>4.1517010563443734E-3</v>
      </c>
      <c r="I1006" s="122">
        <f t="shared" si="128"/>
        <v>0.20496739959055571</v>
      </c>
    </row>
    <row r="1007" spans="2:9">
      <c r="B1007" s="91">
        <f t="shared" si="129"/>
        <v>993</v>
      </c>
      <c r="C1007" s="92">
        <f t="shared" si="130"/>
        <v>45553</v>
      </c>
      <c r="D1007" s="119" t="str">
        <f t="shared" si="124"/>
        <v>구간11</v>
      </c>
      <c r="E1007" s="91">
        <f t="shared" si="125"/>
        <v>92</v>
      </c>
      <c r="F1007" s="120">
        <f>COUNTIF($D$15:D1007,D1007)</f>
        <v>80</v>
      </c>
      <c r="G1007" s="121">
        <f t="shared" si="126"/>
        <v>0.20081569853421133</v>
      </c>
      <c r="H1007" s="121">
        <f t="shared" si="127"/>
        <v>4.2042542342727836E-3</v>
      </c>
      <c r="I1007" s="122">
        <f t="shared" si="128"/>
        <v>0.20501995276848411</v>
      </c>
    </row>
    <row r="1008" spans="2:9">
      <c r="B1008" s="91">
        <f t="shared" si="129"/>
        <v>994</v>
      </c>
      <c r="C1008" s="92">
        <f t="shared" si="130"/>
        <v>45554</v>
      </c>
      <c r="D1008" s="119" t="str">
        <f t="shared" si="124"/>
        <v>구간11</v>
      </c>
      <c r="E1008" s="91">
        <f t="shared" si="125"/>
        <v>92</v>
      </c>
      <c r="F1008" s="120">
        <f>COUNTIF($D$15:D1008,D1008)</f>
        <v>81</v>
      </c>
      <c r="G1008" s="121">
        <f t="shared" si="126"/>
        <v>0.20081569853421133</v>
      </c>
      <c r="H1008" s="121">
        <f t="shared" si="127"/>
        <v>4.2568074122011938E-3</v>
      </c>
      <c r="I1008" s="122">
        <f t="shared" si="128"/>
        <v>0.20507250594641252</v>
      </c>
    </row>
    <row r="1009" spans="2:9">
      <c r="B1009" s="91">
        <f t="shared" si="129"/>
        <v>995</v>
      </c>
      <c r="C1009" s="92">
        <f t="shared" si="130"/>
        <v>45555</v>
      </c>
      <c r="D1009" s="119" t="str">
        <f t="shared" si="124"/>
        <v>구간11</v>
      </c>
      <c r="E1009" s="91">
        <f t="shared" si="125"/>
        <v>92</v>
      </c>
      <c r="F1009" s="120">
        <f>COUNTIF($D$15:D1009,D1009)</f>
        <v>82</v>
      </c>
      <c r="G1009" s="121">
        <f t="shared" si="126"/>
        <v>0.20081569853421133</v>
      </c>
      <c r="H1009" s="121">
        <f t="shared" si="127"/>
        <v>4.3093605901296031E-3</v>
      </c>
      <c r="I1009" s="122">
        <f t="shared" si="128"/>
        <v>0.20512505912434092</v>
      </c>
    </row>
    <row r="1010" spans="2:9">
      <c r="B1010" s="91">
        <f t="shared" si="129"/>
        <v>996</v>
      </c>
      <c r="C1010" s="92">
        <f t="shared" si="130"/>
        <v>45556</v>
      </c>
      <c r="D1010" s="119" t="str">
        <f t="shared" si="124"/>
        <v>구간11</v>
      </c>
      <c r="E1010" s="91">
        <f t="shared" si="125"/>
        <v>92</v>
      </c>
      <c r="F1010" s="120">
        <f>COUNTIF($D$15:D1010,D1010)</f>
        <v>83</v>
      </c>
      <c r="G1010" s="121">
        <f t="shared" si="126"/>
        <v>0.20081569853421133</v>
      </c>
      <c r="H1010" s="121">
        <f t="shared" si="127"/>
        <v>4.3619137680580133E-3</v>
      </c>
      <c r="I1010" s="122">
        <f t="shared" si="128"/>
        <v>0.20517761230226933</v>
      </c>
    </row>
    <row r="1011" spans="2:9">
      <c r="B1011" s="91">
        <f t="shared" si="129"/>
        <v>997</v>
      </c>
      <c r="C1011" s="92">
        <f t="shared" si="130"/>
        <v>45557</v>
      </c>
      <c r="D1011" s="119" t="str">
        <f t="shared" si="124"/>
        <v>구간11</v>
      </c>
      <c r="E1011" s="91">
        <f t="shared" si="125"/>
        <v>92</v>
      </c>
      <c r="F1011" s="120">
        <f>COUNTIF($D$15:D1011,D1011)</f>
        <v>84</v>
      </c>
      <c r="G1011" s="121">
        <f t="shared" si="126"/>
        <v>0.20081569853421133</v>
      </c>
      <c r="H1011" s="121">
        <f t="shared" si="127"/>
        <v>4.4144669459864226E-3</v>
      </c>
      <c r="I1011" s="122">
        <f t="shared" si="128"/>
        <v>0.20523016548019776</v>
      </c>
    </row>
    <row r="1012" spans="2:9">
      <c r="B1012" s="91">
        <f t="shared" si="129"/>
        <v>998</v>
      </c>
      <c r="C1012" s="92">
        <f t="shared" si="130"/>
        <v>45558</v>
      </c>
      <c r="D1012" s="119" t="str">
        <f t="shared" si="124"/>
        <v>구간11</v>
      </c>
      <c r="E1012" s="91">
        <f t="shared" si="125"/>
        <v>92</v>
      </c>
      <c r="F1012" s="120">
        <f>COUNTIF($D$15:D1012,D1012)</f>
        <v>85</v>
      </c>
      <c r="G1012" s="121">
        <f t="shared" si="126"/>
        <v>0.20081569853421133</v>
      </c>
      <c r="H1012" s="121">
        <f t="shared" si="127"/>
        <v>4.4670201239148328E-3</v>
      </c>
      <c r="I1012" s="122">
        <f t="shared" si="128"/>
        <v>0.20528271865812617</v>
      </c>
    </row>
    <row r="1013" spans="2:9">
      <c r="B1013" s="91">
        <f t="shared" si="129"/>
        <v>999</v>
      </c>
      <c r="C1013" s="92">
        <f t="shared" si="130"/>
        <v>45559</v>
      </c>
      <c r="D1013" s="119" t="str">
        <f t="shared" si="124"/>
        <v>구간11</v>
      </c>
      <c r="E1013" s="91">
        <f t="shared" si="125"/>
        <v>92</v>
      </c>
      <c r="F1013" s="120">
        <f>COUNTIF($D$15:D1013,D1013)</f>
        <v>86</v>
      </c>
      <c r="G1013" s="121">
        <f t="shared" si="126"/>
        <v>0.20081569853421133</v>
      </c>
      <c r="H1013" s="121">
        <f t="shared" si="127"/>
        <v>4.5195733018432421E-3</v>
      </c>
      <c r="I1013" s="122">
        <f t="shared" si="128"/>
        <v>0.20533527183605457</v>
      </c>
    </row>
    <row r="1014" spans="2:9">
      <c r="B1014" s="91">
        <f t="shared" si="129"/>
        <v>1000</v>
      </c>
      <c r="C1014" s="92">
        <f t="shared" si="130"/>
        <v>45560</v>
      </c>
      <c r="D1014" s="119" t="str">
        <f t="shared" si="124"/>
        <v>구간11</v>
      </c>
      <c r="E1014" s="91">
        <f t="shared" si="125"/>
        <v>92</v>
      </c>
      <c r="F1014" s="120">
        <f>COUNTIF($D$15:D1014,D1014)</f>
        <v>87</v>
      </c>
      <c r="G1014" s="121">
        <f t="shared" si="126"/>
        <v>0.20081569853421133</v>
      </c>
      <c r="H1014" s="121">
        <f t="shared" si="127"/>
        <v>4.5721264797716522E-3</v>
      </c>
      <c r="I1014" s="122">
        <f t="shared" si="128"/>
        <v>0.20538782501398298</v>
      </c>
    </row>
    <row r="1015" spans="2:9">
      <c r="B1015" s="91">
        <f t="shared" si="129"/>
        <v>1001</v>
      </c>
      <c r="C1015" s="92">
        <f t="shared" si="130"/>
        <v>45561</v>
      </c>
      <c r="D1015" s="119" t="str">
        <f t="shared" si="124"/>
        <v>구간11</v>
      </c>
      <c r="E1015" s="91">
        <f t="shared" si="125"/>
        <v>92</v>
      </c>
      <c r="F1015" s="120">
        <f>COUNTIF($D$15:D1015,D1015)</f>
        <v>88</v>
      </c>
      <c r="G1015" s="121">
        <f t="shared" si="126"/>
        <v>0.20081569853421133</v>
      </c>
      <c r="H1015" s="121">
        <f t="shared" si="127"/>
        <v>4.6246796577000624E-3</v>
      </c>
      <c r="I1015" s="122">
        <f t="shared" si="128"/>
        <v>0.20544037819191138</v>
      </c>
    </row>
    <row r="1016" spans="2:9">
      <c r="B1016" s="91">
        <f t="shared" si="129"/>
        <v>1002</v>
      </c>
      <c r="C1016" s="92">
        <f t="shared" si="130"/>
        <v>45562</v>
      </c>
      <c r="D1016" s="119" t="str">
        <f t="shared" si="124"/>
        <v>구간11</v>
      </c>
      <c r="E1016" s="91">
        <f t="shared" si="125"/>
        <v>92</v>
      </c>
      <c r="F1016" s="120">
        <f>COUNTIF($D$15:D1016,D1016)</f>
        <v>89</v>
      </c>
      <c r="G1016" s="121">
        <f t="shared" si="126"/>
        <v>0.20081569853421133</v>
      </c>
      <c r="H1016" s="121">
        <f t="shared" si="127"/>
        <v>4.6772328356284717E-3</v>
      </c>
      <c r="I1016" s="122">
        <f t="shared" si="128"/>
        <v>0.20549293136983979</v>
      </c>
    </row>
    <row r="1017" spans="2:9">
      <c r="B1017" s="91">
        <f t="shared" si="129"/>
        <v>1003</v>
      </c>
      <c r="C1017" s="92">
        <f t="shared" si="130"/>
        <v>45563</v>
      </c>
      <c r="D1017" s="119" t="str">
        <f t="shared" si="124"/>
        <v>구간11</v>
      </c>
      <c r="E1017" s="91">
        <f t="shared" si="125"/>
        <v>92</v>
      </c>
      <c r="F1017" s="120">
        <f>COUNTIF($D$15:D1017,D1017)</f>
        <v>90</v>
      </c>
      <c r="G1017" s="121">
        <f t="shared" si="126"/>
        <v>0.20081569853421133</v>
      </c>
      <c r="H1017" s="121">
        <f t="shared" si="127"/>
        <v>4.7297860135568819E-3</v>
      </c>
      <c r="I1017" s="122">
        <f t="shared" si="128"/>
        <v>0.20554548454776822</v>
      </c>
    </row>
    <row r="1018" spans="2:9">
      <c r="B1018" s="91">
        <f t="shared" si="129"/>
        <v>1004</v>
      </c>
      <c r="C1018" s="92">
        <f t="shared" si="130"/>
        <v>45564</v>
      </c>
      <c r="D1018" s="119" t="str">
        <f t="shared" si="124"/>
        <v>구간11</v>
      </c>
      <c r="E1018" s="91">
        <f t="shared" si="125"/>
        <v>92</v>
      </c>
      <c r="F1018" s="120">
        <f>COUNTIF($D$15:D1018,D1018)</f>
        <v>91</v>
      </c>
      <c r="G1018" s="121">
        <f t="shared" si="126"/>
        <v>0.20081569853421133</v>
      </c>
      <c r="H1018" s="121">
        <f t="shared" si="127"/>
        <v>4.7823391914852912E-3</v>
      </c>
      <c r="I1018" s="122">
        <f t="shared" si="128"/>
        <v>0.20559803772569663</v>
      </c>
    </row>
    <row r="1019" spans="2:9">
      <c r="B1019" s="91">
        <f t="shared" si="129"/>
        <v>1005</v>
      </c>
      <c r="C1019" s="92">
        <f t="shared" si="130"/>
        <v>45565</v>
      </c>
      <c r="D1019" s="119" t="str">
        <f t="shared" si="124"/>
        <v>구간11</v>
      </c>
      <c r="E1019" s="91">
        <f t="shared" si="125"/>
        <v>92</v>
      </c>
      <c r="F1019" s="120">
        <f>COUNTIF($D$15:D1019,D1019)</f>
        <v>92</v>
      </c>
      <c r="G1019" s="121">
        <f t="shared" si="126"/>
        <v>0.20081569853421133</v>
      </c>
      <c r="H1019" s="121">
        <f t="shared" si="127"/>
        <v>4.8348923694137014E-3</v>
      </c>
      <c r="I1019" s="122">
        <f t="shared" si="128"/>
        <v>0.20565059090362503</v>
      </c>
    </row>
    <row r="1020" spans="2:9">
      <c r="B1020" s="91">
        <f t="shared" si="129"/>
        <v>1006</v>
      </c>
      <c r="C1020" s="92">
        <f t="shared" si="130"/>
        <v>45566</v>
      </c>
      <c r="D1020" s="119" t="str">
        <f t="shared" si="124"/>
        <v>구간12</v>
      </c>
      <c r="E1020" s="91">
        <f t="shared" si="125"/>
        <v>92</v>
      </c>
      <c r="F1020" s="120">
        <f>COUNTIF($D$15:D1020,D1020)</f>
        <v>1</v>
      </c>
      <c r="G1020" s="121">
        <f t="shared" si="126"/>
        <v>0.20565059090362503</v>
      </c>
      <c r="H1020" s="121">
        <f t="shared" si="127"/>
        <v>5.4355303596320681E-5</v>
      </c>
      <c r="I1020" s="122">
        <f t="shared" si="128"/>
        <v>0.20570494620722135</v>
      </c>
    </row>
    <row r="1021" spans="2:9">
      <c r="B1021" s="91">
        <f t="shared" si="129"/>
        <v>1007</v>
      </c>
      <c r="C1021" s="92">
        <f t="shared" si="130"/>
        <v>45567</v>
      </c>
      <c r="D1021" s="119" t="str">
        <f t="shared" si="124"/>
        <v>구간12</v>
      </c>
      <c r="E1021" s="91">
        <f t="shared" si="125"/>
        <v>92</v>
      </c>
      <c r="F1021" s="120">
        <f>COUNTIF($D$15:D1021,D1021)</f>
        <v>2</v>
      </c>
      <c r="G1021" s="121">
        <f t="shared" si="126"/>
        <v>0.20565059090362503</v>
      </c>
      <c r="H1021" s="121">
        <f t="shared" si="127"/>
        <v>1.0871060719264136E-4</v>
      </c>
      <c r="I1021" s="122">
        <f t="shared" si="128"/>
        <v>0.20575930151081767</v>
      </c>
    </row>
    <row r="1022" spans="2:9">
      <c r="B1022" s="91">
        <f t="shared" si="129"/>
        <v>1008</v>
      </c>
      <c r="C1022" s="92">
        <f t="shared" si="130"/>
        <v>45568</v>
      </c>
      <c r="D1022" s="119" t="str">
        <f t="shared" si="124"/>
        <v>구간12</v>
      </c>
      <c r="E1022" s="91">
        <f t="shared" si="125"/>
        <v>92</v>
      </c>
      <c r="F1022" s="120">
        <f>COUNTIF($D$15:D1022,D1022)</f>
        <v>3</v>
      </c>
      <c r="G1022" s="121">
        <f t="shared" si="126"/>
        <v>0.20565059090362503</v>
      </c>
      <c r="H1022" s="121">
        <f t="shared" si="127"/>
        <v>1.6306591078896204E-4</v>
      </c>
      <c r="I1022" s="122">
        <f t="shared" si="128"/>
        <v>0.20581365681441399</v>
      </c>
    </row>
    <row r="1023" spans="2:9">
      <c r="B1023" s="91">
        <f t="shared" si="129"/>
        <v>1009</v>
      </c>
      <c r="C1023" s="92">
        <f t="shared" si="130"/>
        <v>45569</v>
      </c>
      <c r="D1023" s="119" t="str">
        <f t="shared" si="124"/>
        <v>구간12</v>
      </c>
      <c r="E1023" s="91">
        <f t="shared" si="125"/>
        <v>92</v>
      </c>
      <c r="F1023" s="120">
        <f>COUNTIF($D$15:D1023,D1023)</f>
        <v>4</v>
      </c>
      <c r="G1023" s="121">
        <f t="shared" si="126"/>
        <v>0.20565059090362503</v>
      </c>
      <c r="H1023" s="121">
        <f t="shared" si="127"/>
        <v>2.1742121438528272E-4</v>
      </c>
      <c r="I1023" s="122">
        <f t="shared" si="128"/>
        <v>0.20586801211801031</v>
      </c>
    </row>
    <row r="1024" spans="2:9">
      <c r="B1024" s="91">
        <f t="shared" si="129"/>
        <v>1010</v>
      </c>
      <c r="C1024" s="92">
        <f t="shared" si="130"/>
        <v>45570</v>
      </c>
      <c r="D1024" s="119" t="str">
        <f t="shared" si="124"/>
        <v>구간12</v>
      </c>
      <c r="E1024" s="91">
        <f t="shared" si="125"/>
        <v>92</v>
      </c>
      <c r="F1024" s="120">
        <f>COUNTIF($D$15:D1024,D1024)</f>
        <v>5</v>
      </c>
      <c r="G1024" s="121">
        <f t="shared" si="126"/>
        <v>0.20565059090362503</v>
      </c>
      <c r="H1024" s="121">
        <f t="shared" si="127"/>
        <v>2.717765179816034E-4</v>
      </c>
      <c r="I1024" s="122">
        <f t="shared" si="128"/>
        <v>0.20592236742160663</v>
      </c>
    </row>
    <row r="1025" spans="2:9">
      <c r="B1025" s="91">
        <f t="shared" si="129"/>
        <v>1011</v>
      </c>
      <c r="C1025" s="92">
        <f t="shared" si="130"/>
        <v>45571</v>
      </c>
      <c r="D1025" s="119" t="str">
        <f t="shared" si="124"/>
        <v>구간12</v>
      </c>
      <c r="E1025" s="91">
        <f t="shared" si="125"/>
        <v>92</v>
      </c>
      <c r="F1025" s="120">
        <f>COUNTIF($D$15:D1025,D1025)</f>
        <v>6</v>
      </c>
      <c r="G1025" s="121">
        <f t="shared" si="126"/>
        <v>0.20565059090362503</v>
      </c>
      <c r="H1025" s="121">
        <f t="shared" si="127"/>
        <v>3.2613182157792409E-4</v>
      </c>
      <c r="I1025" s="122">
        <f t="shared" si="128"/>
        <v>0.20597672272520295</v>
      </c>
    </row>
    <row r="1026" spans="2:9">
      <c r="B1026" s="91">
        <f t="shared" si="129"/>
        <v>1012</v>
      </c>
      <c r="C1026" s="92">
        <f t="shared" si="130"/>
        <v>45572</v>
      </c>
      <c r="D1026" s="119" t="str">
        <f t="shared" si="124"/>
        <v>구간12</v>
      </c>
      <c r="E1026" s="91">
        <f t="shared" si="125"/>
        <v>92</v>
      </c>
      <c r="F1026" s="120">
        <f>COUNTIF($D$15:D1026,D1026)</f>
        <v>7</v>
      </c>
      <c r="G1026" s="121">
        <f t="shared" si="126"/>
        <v>0.20565059090362503</v>
      </c>
      <c r="H1026" s="121">
        <f t="shared" si="127"/>
        <v>3.8048712517424477E-4</v>
      </c>
      <c r="I1026" s="122">
        <f t="shared" si="128"/>
        <v>0.20603107802879927</v>
      </c>
    </row>
    <row r="1027" spans="2:9">
      <c r="B1027" s="91">
        <f t="shared" si="129"/>
        <v>1013</v>
      </c>
      <c r="C1027" s="92">
        <f t="shared" si="130"/>
        <v>45573</v>
      </c>
      <c r="D1027" s="119" t="str">
        <f t="shared" si="124"/>
        <v>구간12</v>
      </c>
      <c r="E1027" s="91">
        <f t="shared" si="125"/>
        <v>92</v>
      </c>
      <c r="F1027" s="120">
        <f>COUNTIF($D$15:D1027,D1027)</f>
        <v>8</v>
      </c>
      <c r="G1027" s="121">
        <f t="shared" si="126"/>
        <v>0.20565059090362503</v>
      </c>
      <c r="H1027" s="121">
        <f t="shared" si="127"/>
        <v>4.3484242877056545E-4</v>
      </c>
      <c r="I1027" s="122">
        <f t="shared" si="128"/>
        <v>0.2060854333323956</v>
      </c>
    </row>
    <row r="1028" spans="2:9">
      <c r="B1028" s="91">
        <f t="shared" si="129"/>
        <v>1014</v>
      </c>
      <c r="C1028" s="92">
        <f t="shared" si="130"/>
        <v>45574</v>
      </c>
      <c r="D1028" s="119" t="str">
        <f t="shared" si="124"/>
        <v>구간12</v>
      </c>
      <c r="E1028" s="91">
        <f t="shared" si="125"/>
        <v>92</v>
      </c>
      <c r="F1028" s="120">
        <f>COUNTIF($D$15:D1028,D1028)</f>
        <v>9</v>
      </c>
      <c r="G1028" s="121">
        <f t="shared" si="126"/>
        <v>0.20565059090362503</v>
      </c>
      <c r="H1028" s="121">
        <f t="shared" si="127"/>
        <v>4.8919773236688613E-4</v>
      </c>
      <c r="I1028" s="122">
        <f t="shared" si="128"/>
        <v>0.20613978863599192</v>
      </c>
    </row>
    <row r="1029" spans="2:9">
      <c r="B1029" s="91">
        <f t="shared" si="129"/>
        <v>1015</v>
      </c>
      <c r="C1029" s="92">
        <f t="shared" si="130"/>
        <v>45575</v>
      </c>
      <c r="D1029" s="119" t="str">
        <f t="shared" si="124"/>
        <v>구간12</v>
      </c>
      <c r="E1029" s="91">
        <f t="shared" si="125"/>
        <v>92</v>
      </c>
      <c r="F1029" s="120">
        <f>COUNTIF($D$15:D1029,D1029)</f>
        <v>10</v>
      </c>
      <c r="G1029" s="121">
        <f t="shared" si="126"/>
        <v>0.20565059090362503</v>
      </c>
      <c r="H1029" s="121">
        <f t="shared" si="127"/>
        <v>5.4355303596320681E-4</v>
      </c>
      <c r="I1029" s="122">
        <f t="shared" si="128"/>
        <v>0.20619414393958824</v>
      </c>
    </row>
    <row r="1030" spans="2:9">
      <c r="B1030" s="91">
        <f t="shared" si="129"/>
        <v>1016</v>
      </c>
      <c r="C1030" s="92">
        <f t="shared" si="130"/>
        <v>45576</v>
      </c>
      <c r="D1030" s="119" t="str">
        <f t="shared" si="124"/>
        <v>구간12</v>
      </c>
      <c r="E1030" s="91">
        <f t="shared" si="125"/>
        <v>92</v>
      </c>
      <c r="F1030" s="120">
        <f>COUNTIF($D$15:D1030,D1030)</f>
        <v>11</v>
      </c>
      <c r="G1030" s="121">
        <f t="shared" si="126"/>
        <v>0.20565059090362503</v>
      </c>
      <c r="H1030" s="121">
        <f t="shared" si="127"/>
        <v>5.9790833955952749E-4</v>
      </c>
      <c r="I1030" s="122">
        <f t="shared" si="128"/>
        <v>0.20624849924318456</v>
      </c>
    </row>
    <row r="1031" spans="2:9">
      <c r="B1031" s="91">
        <f t="shared" si="129"/>
        <v>1017</v>
      </c>
      <c r="C1031" s="92">
        <f t="shared" si="130"/>
        <v>45577</v>
      </c>
      <c r="D1031" s="119" t="str">
        <f t="shared" si="124"/>
        <v>구간12</v>
      </c>
      <c r="E1031" s="91">
        <f t="shared" si="125"/>
        <v>92</v>
      </c>
      <c r="F1031" s="120">
        <f>COUNTIF($D$15:D1031,D1031)</f>
        <v>12</v>
      </c>
      <c r="G1031" s="121">
        <f t="shared" si="126"/>
        <v>0.20565059090362503</v>
      </c>
      <c r="H1031" s="121">
        <f t="shared" si="127"/>
        <v>6.5226364315584817E-4</v>
      </c>
      <c r="I1031" s="122">
        <f t="shared" si="128"/>
        <v>0.20630285454678088</v>
      </c>
    </row>
    <row r="1032" spans="2:9">
      <c r="B1032" s="91">
        <f t="shared" si="129"/>
        <v>1018</v>
      </c>
      <c r="C1032" s="92">
        <f t="shared" si="130"/>
        <v>45578</v>
      </c>
      <c r="D1032" s="119" t="str">
        <f t="shared" si="124"/>
        <v>구간12</v>
      </c>
      <c r="E1032" s="91">
        <f t="shared" si="125"/>
        <v>92</v>
      </c>
      <c r="F1032" s="120">
        <f>COUNTIF($D$15:D1032,D1032)</f>
        <v>13</v>
      </c>
      <c r="G1032" s="121">
        <f t="shared" si="126"/>
        <v>0.20565059090362503</v>
      </c>
      <c r="H1032" s="121">
        <f t="shared" si="127"/>
        <v>7.0661894675216885E-4</v>
      </c>
      <c r="I1032" s="122">
        <f t="shared" si="128"/>
        <v>0.2063572098503772</v>
      </c>
    </row>
    <row r="1033" spans="2:9">
      <c r="B1033" s="91">
        <f t="shared" si="129"/>
        <v>1019</v>
      </c>
      <c r="C1033" s="92">
        <f t="shared" si="130"/>
        <v>45579</v>
      </c>
      <c r="D1033" s="119" t="str">
        <f t="shared" si="124"/>
        <v>구간12</v>
      </c>
      <c r="E1033" s="91">
        <f t="shared" si="125"/>
        <v>92</v>
      </c>
      <c r="F1033" s="120">
        <f>COUNTIF($D$15:D1033,D1033)</f>
        <v>14</v>
      </c>
      <c r="G1033" s="121">
        <f t="shared" si="126"/>
        <v>0.20565059090362503</v>
      </c>
      <c r="H1033" s="121">
        <f t="shared" si="127"/>
        <v>7.6097425034848953E-4</v>
      </c>
      <c r="I1033" s="122">
        <f t="shared" si="128"/>
        <v>0.20641156515397352</v>
      </c>
    </row>
    <row r="1034" spans="2:9">
      <c r="B1034" s="91">
        <f t="shared" si="129"/>
        <v>1020</v>
      </c>
      <c r="C1034" s="92">
        <f t="shared" si="130"/>
        <v>45580</v>
      </c>
      <c r="D1034" s="119" t="str">
        <f t="shared" si="124"/>
        <v>구간12</v>
      </c>
      <c r="E1034" s="91">
        <f t="shared" si="125"/>
        <v>92</v>
      </c>
      <c r="F1034" s="120">
        <f>COUNTIF($D$15:D1034,D1034)</f>
        <v>15</v>
      </c>
      <c r="G1034" s="121">
        <f t="shared" si="126"/>
        <v>0.20565059090362503</v>
      </c>
      <c r="H1034" s="121">
        <f t="shared" si="127"/>
        <v>8.1532955394481021E-4</v>
      </c>
      <c r="I1034" s="122">
        <f t="shared" si="128"/>
        <v>0.20646592045756984</v>
      </c>
    </row>
    <row r="1035" spans="2:9">
      <c r="B1035" s="91">
        <f t="shared" si="129"/>
        <v>1021</v>
      </c>
      <c r="C1035" s="92">
        <f t="shared" si="130"/>
        <v>45581</v>
      </c>
      <c r="D1035" s="119" t="str">
        <f t="shared" si="124"/>
        <v>구간12</v>
      </c>
      <c r="E1035" s="91">
        <f t="shared" si="125"/>
        <v>92</v>
      </c>
      <c r="F1035" s="120">
        <f>COUNTIF($D$15:D1035,D1035)</f>
        <v>16</v>
      </c>
      <c r="G1035" s="121">
        <f t="shared" si="126"/>
        <v>0.20565059090362503</v>
      </c>
      <c r="H1035" s="121">
        <f t="shared" si="127"/>
        <v>8.696848575411309E-4</v>
      </c>
      <c r="I1035" s="122">
        <f t="shared" si="128"/>
        <v>0.20652027576116616</v>
      </c>
    </row>
    <row r="1036" spans="2:9">
      <c r="B1036" s="91">
        <f t="shared" si="129"/>
        <v>1022</v>
      </c>
      <c r="C1036" s="92">
        <f t="shared" si="130"/>
        <v>45582</v>
      </c>
      <c r="D1036" s="119" t="str">
        <f t="shared" si="124"/>
        <v>구간12</v>
      </c>
      <c r="E1036" s="91">
        <f t="shared" si="125"/>
        <v>92</v>
      </c>
      <c r="F1036" s="120">
        <f>COUNTIF($D$15:D1036,D1036)</f>
        <v>17</v>
      </c>
      <c r="G1036" s="121">
        <f t="shared" si="126"/>
        <v>0.20565059090362503</v>
      </c>
      <c r="H1036" s="121">
        <f t="shared" si="127"/>
        <v>9.2404016113745158E-4</v>
      </c>
      <c r="I1036" s="122">
        <f t="shared" si="128"/>
        <v>0.20657463106476248</v>
      </c>
    </row>
    <row r="1037" spans="2:9">
      <c r="B1037" s="91">
        <f t="shared" si="129"/>
        <v>1023</v>
      </c>
      <c r="C1037" s="92">
        <f t="shared" si="130"/>
        <v>45583</v>
      </c>
      <c r="D1037" s="119" t="str">
        <f t="shared" si="124"/>
        <v>구간12</v>
      </c>
      <c r="E1037" s="91">
        <f t="shared" si="125"/>
        <v>92</v>
      </c>
      <c r="F1037" s="120">
        <f>COUNTIF($D$15:D1037,D1037)</f>
        <v>18</v>
      </c>
      <c r="G1037" s="121">
        <f t="shared" si="126"/>
        <v>0.20565059090362503</v>
      </c>
      <c r="H1037" s="121">
        <f t="shared" si="127"/>
        <v>9.7839546473377226E-4</v>
      </c>
      <c r="I1037" s="122">
        <f t="shared" si="128"/>
        <v>0.2066289863683588</v>
      </c>
    </row>
    <row r="1038" spans="2:9">
      <c r="B1038" s="91">
        <f t="shared" si="129"/>
        <v>1024</v>
      </c>
      <c r="C1038" s="92">
        <f t="shared" si="130"/>
        <v>45584</v>
      </c>
      <c r="D1038" s="119" t="str">
        <f t="shared" si="124"/>
        <v>구간12</v>
      </c>
      <c r="E1038" s="91">
        <f t="shared" si="125"/>
        <v>92</v>
      </c>
      <c r="F1038" s="120">
        <f>COUNTIF($D$15:D1038,D1038)</f>
        <v>19</v>
      </c>
      <c r="G1038" s="121">
        <f t="shared" si="126"/>
        <v>0.20565059090362503</v>
      </c>
      <c r="H1038" s="121">
        <f t="shared" si="127"/>
        <v>1.0327507683300929E-3</v>
      </c>
      <c r="I1038" s="122">
        <f t="shared" si="128"/>
        <v>0.20668334167195512</v>
      </c>
    </row>
    <row r="1039" spans="2:9">
      <c r="B1039" s="91">
        <f t="shared" si="129"/>
        <v>1025</v>
      </c>
      <c r="C1039" s="92">
        <f t="shared" si="130"/>
        <v>45585</v>
      </c>
      <c r="D1039" s="119" t="str">
        <f t="shared" ref="D1039:D1102" si="131">IF(IFERROR(HLOOKUP(C1039,$E$5:$BL$6,2,FALSE),"")="",D1040,HLOOKUP(C1039,$E$5:$BL$7,2,FALSE))</f>
        <v>구간12</v>
      </c>
      <c r="E1039" s="91">
        <f t="shared" ref="E1039:E1102" si="132">COUNTIF($D$15:$D$49928,D1039)</f>
        <v>92</v>
      </c>
      <c r="F1039" s="120">
        <f>COUNTIF($D$15:D1039,D1039)</f>
        <v>20</v>
      </c>
      <c r="G1039" s="121">
        <f t="shared" ref="G1039:G1102" si="133">HLOOKUP($D1039,$E$6:$BL$11,6,FALSE)</f>
        <v>0.20565059090362503</v>
      </c>
      <c r="H1039" s="121">
        <f t="shared" ref="H1039:H1102" si="134">HLOOKUP($D1039,$E$6:$BL$11,5,FALSE)*(F1039)</f>
        <v>1.0871060719264136E-3</v>
      </c>
      <c r="I1039" s="122">
        <f t="shared" ref="I1039:I1102" si="135">G1039+H1039</f>
        <v>0.20673769697555144</v>
      </c>
    </row>
    <row r="1040" spans="2:9">
      <c r="B1040" s="91">
        <f t="shared" ref="B1040:B1103" si="136">B1039+1</f>
        <v>1026</v>
      </c>
      <c r="C1040" s="92">
        <f t="shared" ref="C1040:C1103" si="137">C1039+1</f>
        <v>45586</v>
      </c>
      <c r="D1040" s="119" t="str">
        <f t="shared" si="131"/>
        <v>구간12</v>
      </c>
      <c r="E1040" s="91">
        <f t="shared" si="132"/>
        <v>92</v>
      </c>
      <c r="F1040" s="120">
        <f>COUNTIF($D$15:D1040,D1040)</f>
        <v>21</v>
      </c>
      <c r="G1040" s="121">
        <f t="shared" si="133"/>
        <v>0.20565059090362503</v>
      </c>
      <c r="H1040" s="121">
        <f t="shared" si="134"/>
        <v>1.1414613755227343E-3</v>
      </c>
      <c r="I1040" s="122">
        <f t="shared" si="135"/>
        <v>0.20679205227914776</v>
      </c>
    </row>
    <row r="1041" spans="2:9">
      <c r="B1041" s="91">
        <f t="shared" si="136"/>
        <v>1027</v>
      </c>
      <c r="C1041" s="92">
        <f t="shared" si="137"/>
        <v>45587</v>
      </c>
      <c r="D1041" s="119" t="str">
        <f t="shared" si="131"/>
        <v>구간12</v>
      </c>
      <c r="E1041" s="91">
        <f t="shared" si="132"/>
        <v>92</v>
      </c>
      <c r="F1041" s="120">
        <f>COUNTIF($D$15:D1041,D1041)</f>
        <v>22</v>
      </c>
      <c r="G1041" s="121">
        <f t="shared" si="133"/>
        <v>0.20565059090362503</v>
      </c>
      <c r="H1041" s="121">
        <f t="shared" si="134"/>
        <v>1.195816679119055E-3</v>
      </c>
      <c r="I1041" s="122">
        <f t="shared" si="135"/>
        <v>0.20684640758274409</v>
      </c>
    </row>
    <row r="1042" spans="2:9">
      <c r="B1042" s="91">
        <f t="shared" si="136"/>
        <v>1028</v>
      </c>
      <c r="C1042" s="92">
        <f t="shared" si="137"/>
        <v>45588</v>
      </c>
      <c r="D1042" s="119" t="str">
        <f t="shared" si="131"/>
        <v>구간12</v>
      </c>
      <c r="E1042" s="91">
        <f t="shared" si="132"/>
        <v>92</v>
      </c>
      <c r="F1042" s="120">
        <f>COUNTIF($D$15:D1042,D1042)</f>
        <v>23</v>
      </c>
      <c r="G1042" s="121">
        <f t="shared" si="133"/>
        <v>0.20565059090362503</v>
      </c>
      <c r="H1042" s="121">
        <f t="shared" si="134"/>
        <v>1.2501719827153757E-3</v>
      </c>
      <c r="I1042" s="122">
        <f t="shared" si="135"/>
        <v>0.20690076288634041</v>
      </c>
    </row>
    <row r="1043" spans="2:9">
      <c r="B1043" s="91">
        <f t="shared" si="136"/>
        <v>1029</v>
      </c>
      <c r="C1043" s="92">
        <f t="shared" si="137"/>
        <v>45589</v>
      </c>
      <c r="D1043" s="119" t="str">
        <f t="shared" si="131"/>
        <v>구간12</v>
      </c>
      <c r="E1043" s="91">
        <f t="shared" si="132"/>
        <v>92</v>
      </c>
      <c r="F1043" s="120">
        <f>COUNTIF($D$15:D1043,D1043)</f>
        <v>24</v>
      </c>
      <c r="G1043" s="121">
        <f t="shared" si="133"/>
        <v>0.20565059090362503</v>
      </c>
      <c r="H1043" s="121">
        <f t="shared" si="134"/>
        <v>1.3045272863116963E-3</v>
      </c>
      <c r="I1043" s="122">
        <f t="shared" si="135"/>
        <v>0.20695511818993673</v>
      </c>
    </row>
    <row r="1044" spans="2:9">
      <c r="B1044" s="91">
        <f t="shared" si="136"/>
        <v>1030</v>
      </c>
      <c r="C1044" s="92">
        <f t="shared" si="137"/>
        <v>45590</v>
      </c>
      <c r="D1044" s="119" t="str">
        <f t="shared" si="131"/>
        <v>구간12</v>
      </c>
      <c r="E1044" s="91">
        <f t="shared" si="132"/>
        <v>92</v>
      </c>
      <c r="F1044" s="120">
        <f>COUNTIF($D$15:D1044,D1044)</f>
        <v>25</v>
      </c>
      <c r="G1044" s="121">
        <f t="shared" si="133"/>
        <v>0.20565059090362503</v>
      </c>
      <c r="H1044" s="121">
        <f t="shared" si="134"/>
        <v>1.358882589908017E-3</v>
      </c>
      <c r="I1044" s="122">
        <f t="shared" si="135"/>
        <v>0.20700947349353305</v>
      </c>
    </row>
    <row r="1045" spans="2:9">
      <c r="B1045" s="91">
        <f t="shared" si="136"/>
        <v>1031</v>
      </c>
      <c r="C1045" s="92">
        <f t="shared" si="137"/>
        <v>45591</v>
      </c>
      <c r="D1045" s="119" t="str">
        <f t="shared" si="131"/>
        <v>구간12</v>
      </c>
      <c r="E1045" s="91">
        <f t="shared" si="132"/>
        <v>92</v>
      </c>
      <c r="F1045" s="120">
        <f>COUNTIF($D$15:D1045,D1045)</f>
        <v>26</v>
      </c>
      <c r="G1045" s="121">
        <f t="shared" si="133"/>
        <v>0.20565059090362503</v>
      </c>
      <c r="H1045" s="121">
        <f t="shared" si="134"/>
        <v>1.4132378935043377E-3</v>
      </c>
      <c r="I1045" s="122">
        <f t="shared" si="135"/>
        <v>0.20706382879712937</v>
      </c>
    </row>
    <row r="1046" spans="2:9">
      <c r="B1046" s="91">
        <f t="shared" si="136"/>
        <v>1032</v>
      </c>
      <c r="C1046" s="92">
        <f t="shared" si="137"/>
        <v>45592</v>
      </c>
      <c r="D1046" s="119" t="str">
        <f t="shared" si="131"/>
        <v>구간12</v>
      </c>
      <c r="E1046" s="91">
        <f t="shared" si="132"/>
        <v>92</v>
      </c>
      <c r="F1046" s="120">
        <f>COUNTIF($D$15:D1046,D1046)</f>
        <v>27</v>
      </c>
      <c r="G1046" s="121">
        <f t="shared" si="133"/>
        <v>0.20565059090362503</v>
      </c>
      <c r="H1046" s="121">
        <f t="shared" si="134"/>
        <v>1.4675931971006584E-3</v>
      </c>
      <c r="I1046" s="122">
        <f t="shared" si="135"/>
        <v>0.20711818410072569</v>
      </c>
    </row>
    <row r="1047" spans="2:9">
      <c r="B1047" s="91">
        <f t="shared" si="136"/>
        <v>1033</v>
      </c>
      <c r="C1047" s="92">
        <f t="shared" si="137"/>
        <v>45593</v>
      </c>
      <c r="D1047" s="119" t="str">
        <f t="shared" si="131"/>
        <v>구간12</v>
      </c>
      <c r="E1047" s="91">
        <f t="shared" si="132"/>
        <v>92</v>
      </c>
      <c r="F1047" s="120">
        <f>COUNTIF($D$15:D1047,D1047)</f>
        <v>28</v>
      </c>
      <c r="G1047" s="121">
        <f t="shared" si="133"/>
        <v>0.20565059090362503</v>
      </c>
      <c r="H1047" s="121">
        <f t="shared" si="134"/>
        <v>1.5219485006969791E-3</v>
      </c>
      <c r="I1047" s="122">
        <f t="shared" si="135"/>
        <v>0.20717253940432201</v>
      </c>
    </row>
    <row r="1048" spans="2:9">
      <c r="B1048" s="91">
        <f t="shared" si="136"/>
        <v>1034</v>
      </c>
      <c r="C1048" s="92">
        <f t="shared" si="137"/>
        <v>45594</v>
      </c>
      <c r="D1048" s="119" t="str">
        <f t="shared" si="131"/>
        <v>구간12</v>
      </c>
      <c r="E1048" s="91">
        <f t="shared" si="132"/>
        <v>92</v>
      </c>
      <c r="F1048" s="120">
        <f>COUNTIF($D$15:D1048,D1048)</f>
        <v>29</v>
      </c>
      <c r="G1048" s="121">
        <f t="shared" si="133"/>
        <v>0.20565059090362503</v>
      </c>
      <c r="H1048" s="121">
        <f t="shared" si="134"/>
        <v>1.5763038042932997E-3</v>
      </c>
      <c r="I1048" s="122">
        <f t="shared" si="135"/>
        <v>0.20722689470791833</v>
      </c>
    </row>
    <row r="1049" spans="2:9">
      <c r="B1049" s="91">
        <f t="shared" si="136"/>
        <v>1035</v>
      </c>
      <c r="C1049" s="92">
        <f t="shared" si="137"/>
        <v>45595</v>
      </c>
      <c r="D1049" s="119" t="str">
        <f t="shared" si="131"/>
        <v>구간12</v>
      </c>
      <c r="E1049" s="91">
        <f t="shared" si="132"/>
        <v>92</v>
      </c>
      <c r="F1049" s="120">
        <f>COUNTIF($D$15:D1049,D1049)</f>
        <v>30</v>
      </c>
      <c r="G1049" s="121">
        <f t="shared" si="133"/>
        <v>0.20565059090362503</v>
      </c>
      <c r="H1049" s="121">
        <f t="shared" si="134"/>
        <v>1.6306591078896204E-3</v>
      </c>
      <c r="I1049" s="122">
        <f t="shared" si="135"/>
        <v>0.20728125001151465</v>
      </c>
    </row>
    <row r="1050" spans="2:9">
      <c r="B1050" s="91">
        <f t="shared" si="136"/>
        <v>1036</v>
      </c>
      <c r="C1050" s="92">
        <f t="shared" si="137"/>
        <v>45596</v>
      </c>
      <c r="D1050" s="119" t="str">
        <f t="shared" si="131"/>
        <v>구간12</v>
      </c>
      <c r="E1050" s="91">
        <f t="shared" si="132"/>
        <v>92</v>
      </c>
      <c r="F1050" s="120">
        <f>COUNTIF($D$15:D1050,D1050)</f>
        <v>31</v>
      </c>
      <c r="G1050" s="121">
        <f t="shared" si="133"/>
        <v>0.20565059090362503</v>
      </c>
      <c r="H1050" s="121">
        <f t="shared" si="134"/>
        <v>1.6850144114859411E-3</v>
      </c>
      <c r="I1050" s="122">
        <f t="shared" si="135"/>
        <v>0.20733560531511097</v>
      </c>
    </row>
    <row r="1051" spans="2:9">
      <c r="B1051" s="91">
        <f t="shared" si="136"/>
        <v>1037</v>
      </c>
      <c r="C1051" s="92">
        <f t="shared" si="137"/>
        <v>45597</v>
      </c>
      <c r="D1051" s="119" t="str">
        <f t="shared" si="131"/>
        <v>구간12</v>
      </c>
      <c r="E1051" s="91">
        <f t="shared" si="132"/>
        <v>92</v>
      </c>
      <c r="F1051" s="120">
        <f>COUNTIF($D$15:D1051,D1051)</f>
        <v>32</v>
      </c>
      <c r="G1051" s="121">
        <f t="shared" si="133"/>
        <v>0.20565059090362503</v>
      </c>
      <c r="H1051" s="121">
        <f t="shared" si="134"/>
        <v>1.7393697150822618E-3</v>
      </c>
      <c r="I1051" s="122">
        <f t="shared" si="135"/>
        <v>0.20738996061870729</v>
      </c>
    </row>
    <row r="1052" spans="2:9">
      <c r="B1052" s="91">
        <f t="shared" si="136"/>
        <v>1038</v>
      </c>
      <c r="C1052" s="92">
        <f t="shared" si="137"/>
        <v>45598</v>
      </c>
      <c r="D1052" s="119" t="str">
        <f t="shared" si="131"/>
        <v>구간12</v>
      </c>
      <c r="E1052" s="91">
        <f t="shared" si="132"/>
        <v>92</v>
      </c>
      <c r="F1052" s="120">
        <f>COUNTIF($D$15:D1052,D1052)</f>
        <v>33</v>
      </c>
      <c r="G1052" s="121">
        <f t="shared" si="133"/>
        <v>0.20565059090362503</v>
      </c>
      <c r="H1052" s="121">
        <f t="shared" si="134"/>
        <v>1.7937250186785825E-3</v>
      </c>
      <c r="I1052" s="122">
        <f t="shared" si="135"/>
        <v>0.20744431592230361</v>
      </c>
    </row>
    <row r="1053" spans="2:9">
      <c r="B1053" s="91">
        <f t="shared" si="136"/>
        <v>1039</v>
      </c>
      <c r="C1053" s="92">
        <f t="shared" si="137"/>
        <v>45599</v>
      </c>
      <c r="D1053" s="119" t="str">
        <f t="shared" si="131"/>
        <v>구간12</v>
      </c>
      <c r="E1053" s="91">
        <f t="shared" si="132"/>
        <v>92</v>
      </c>
      <c r="F1053" s="120">
        <f>COUNTIF($D$15:D1053,D1053)</f>
        <v>34</v>
      </c>
      <c r="G1053" s="121">
        <f t="shared" si="133"/>
        <v>0.20565059090362503</v>
      </c>
      <c r="H1053" s="121">
        <f t="shared" si="134"/>
        <v>1.8480803222749032E-3</v>
      </c>
      <c r="I1053" s="122">
        <f t="shared" si="135"/>
        <v>0.20749867122589993</v>
      </c>
    </row>
    <row r="1054" spans="2:9">
      <c r="B1054" s="91">
        <f t="shared" si="136"/>
        <v>1040</v>
      </c>
      <c r="C1054" s="92">
        <f t="shared" si="137"/>
        <v>45600</v>
      </c>
      <c r="D1054" s="119" t="str">
        <f t="shared" si="131"/>
        <v>구간12</v>
      </c>
      <c r="E1054" s="91">
        <f t="shared" si="132"/>
        <v>92</v>
      </c>
      <c r="F1054" s="120">
        <f>COUNTIF($D$15:D1054,D1054)</f>
        <v>35</v>
      </c>
      <c r="G1054" s="121">
        <f t="shared" si="133"/>
        <v>0.20565059090362503</v>
      </c>
      <c r="H1054" s="121">
        <f t="shared" si="134"/>
        <v>1.9024356258712238E-3</v>
      </c>
      <c r="I1054" s="122">
        <f t="shared" si="135"/>
        <v>0.20755302652949625</v>
      </c>
    </row>
    <row r="1055" spans="2:9">
      <c r="B1055" s="91">
        <f t="shared" si="136"/>
        <v>1041</v>
      </c>
      <c r="C1055" s="92">
        <f t="shared" si="137"/>
        <v>45601</v>
      </c>
      <c r="D1055" s="119" t="str">
        <f t="shared" si="131"/>
        <v>구간12</v>
      </c>
      <c r="E1055" s="91">
        <f t="shared" si="132"/>
        <v>92</v>
      </c>
      <c r="F1055" s="120">
        <f>COUNTIF($D$15:D1055,D1055)</f>
        <v>36</v>
      </c>
      <c r="G1055" s="121">
        <f t="shared" si="133"/>
        <v>0.20565059090362503</v>
      </c>
      <c r="H1055" s="121">
        <f t="shared" si="134"/>
        <v>1.9567909294675445E-3</v>
      </c>
      <c r="I1055" s="122">
        <f t="shared" si="135"/>
        <v>0.20760738183309257</v>
      </c>
    </row>
    <row r="1056" spans="2:9">
      <c r="B1056" s="91">
        <f t="shared" si="136"/>
        <v>1042</v>
      </c>
      <c r="C1056" s="92">
        <f t="shared" si="137"/>
        <v>45602</v>
      </c>
      <c r="D1056" s="119" t="str">
        <f t="shared" si="131"/>
        <v>구간12</v>
      </c>
      <c r="E1056" s="91">
        <f t="shared" si="132"/>
        <v>92</v>
      </c>
      <c r="F1056" s="120">
        <f>COUNTIF($D$15:D1056,D1056)</f>
        <v>37</v>
      </c>
      <c r="G1056" s="121">
        <f t="shared" si="133"/>
        <v>0.20565059090362503</v>
      </c>
      <c r="H1056" s="121">
        <f t="shared" si="134"/>
        <v>2.0111462330638652E-3</v>
      </c>
      <c r="I1056" s="122">
        <f t="shared" si="135"/>
        <v>0.2076617371366889</v>
      </c>
    </row>
    <row r="1057" spans="2:9">
      <c r="B1057" s="91">
        <f t="shared" si="136"/>
        <v>1043</v>
      </c>
      <c r="C1057" s="92">
        <f t="shared" si="137"/>
        <v>45603</v>
      </c>
      <c r="D1057" s="119" t="str">
        <f t="shared" si="131"/>
        <v>구간12</v>
      </c>
      <c r="E1057" s="91">
        <f t="shared" si="132"/>
        <v>92</v>
      </c>
      <c r="F1057" s="120">
        <f>COUNTIF($D$15:D1057,D1057)</f>
        <v>38</v>
      </c>
      <c r="G1057" s="121">
        <f t="shared" si="133"/>
        <v>0.20565059090362503</v>
      </c>
      <c r="H1057" s="121">
        <f t="shared" si="134"/>
        <v>2.0655015366601859E-3</v>
      </c>
      <c r="I1057" s="122">
        <f t="shared" si="135"/>
        <v>0.20771609244028522</v>
      </c>
    </row>
    <row r="1058" spans="2:9">
      <c r="B1058" s="91">
        <f t="shared" si="136"/>
        <v>1044</v>
      </c>
      <c r="C1058" s="92">
        <f t="shared" si="137"/>
        <v>45604</v>
      </c>
      <c r="D1058" s="119" t="str">
        <f t="shared" si="131"/>
        <v>구간12</v>
      </c>
      <c r="E1058" s="91">
        <f t="shared" si="132"/>
        <v>92</v>
      </c>
      <c r="F1058" s="120">
        <f>COUNTIF($D$15:D1058,D1058)</f>
        <v>39</v>
      </c>
      <c r="G1058" s="121">
        <f t="shared" si="133"/>
        <v>0.20565059090362503</v>
      </c>
      <c r="H1058" s="121">
        <f t="shared" si="134"/>
        <v>2.1198568402565066E-3</v>
      </c>
      <c r="I1058" s="122">
        <f t="shared" si="135"/>
        <v>0.20777044774388154</v>
      </c>
    </row>
    <row r="1059" spans="2:9">
      <c r="B1059" s="91">
        <f t="shared" si="136"/>
        <v>1045</v>
      </c>
      <c r="C1059" s="92">
        <f t="shared" si="137"/>
        <v>45605</v>
      </c>
      <c r="D1059" s="119" t="str">
        <f t="shared" si="131"/>
        <v>구간12</v>
      </c>
      <c r="E1059" s="91">
        <f t="shared" si="132"/>
        <v>92</v>
      </c>
      <c r="F1059" s="120">
        <f>COUNTIF($D$15:D1059,D1059)</f>
        <v>40</v>
      </c>
      <c r="G1059" s="121">
        <f t="shared" si="133"/>
        <v>0.20565059090362503</v>
      </c>
      <c r="H1059" s="121">
        <f t="shared" si="134"/>
        <v>2.1742121438528272E-3</v>
      </c>
      <c r="I1059" s="122">
        <f t="shared" si="135"/>
        <v>0.20782480304747786</v>
      </c>
    </row>
    <row r="1060" spans="2:9">
      <c r="B1060" s="91">
        <f t="shared" si="136"/>
        <v>1046</v>
      </c>
      <c r="C1060" s="92">
        <f t="shared" si="137"/>
        <v>45606</v>
      </c>
      <c r="D1060" s="119" t="str">
        <f t="shared" si="131"/>
        <v>구간12</v>
      </c>
      <c r="E1060" s="91">
        <f t="shared" si="132"/>
        <v>92</v>
      </c>
      <c r="F1060" s="120">
        <f>COUNTIF($D$15:D1060,D1060)</f>
        <v>41</v>
      </c>
      <c r="G1060" s="121">
        <f t="shared" si="133"/>
        <v>0.20565059090362503</v>
      </c>
      <c r="H1060" s="121">
        <f t="shared" si="134"/>
        <v>2.2285674474491479E-3</v>
      </c>
      <c r="I1060" s="122">
        <f t="shared" si="135"/>
        <v>0.20787915835107418</v>
      </c>
    </row>
    <row r="1061" spans="2:9">
      <c r="B1061" s="91">
        <f t="shared" si="136"/>
        <v>1047</v>
      </c>
      <c r="C1061" s="92">
        <f t="shared" si="137"/>
        <v>45607</v>
      </c>
      <c r="D1061" s="119" t="str">
        <f t="shared" si="131"/>
        <v>구간12</v>
      </c>
      <c r="E1061" s="91">
        <f t="shared" si="132"/>
        <v>92</v>
      </c>
      <c r="F1061" s="120">
        <f>COUNTIF($D$15:D1061,D1061)</f>
        <v>42</v>
      </c>
      <c r="G1061" s="121">
        <f t="shared" si="133"/>
        <v>0.20565059090362503</v>
      </c>
      <c r="H1061" s="121">
        <f t="shared" si="134"/>
        <v>2.2829227510454686E-3</v>
      </c>
      <c r="I1061" s="122">
        <f t="shared" si="135"/>
        <v>0.2079335136546705</v>
      </c>
    </row>
    <row r="1062" spans="2:9">
      <c r="B1062" s="91">
        <f t="shared" si="136"/>
        <v>1048</v>
      </c>
      <c r="C1062" s="92">
        <f t="shared" si="137"/>
        <v>45608</v>
      </c>
      <c r="D1062" s="119" t="str">
        <f t="shared" si="131"/>
        <v>구간12</v>
      </c>
      <c r="E1062" s="91">
        <f t="shared" si="132"/>
        <v>92</v>
      </c>
      <c r="F1062" s="120">
        <f>COUNTIF($D$15:D1062,D1062)</f>
        <v>43</v>
      </c>
      <c r="G1062" s="121">
        <f t="shared" si="133"/>
        <v>0.20565059090362503</v>
      </c>
      <c r="H1062" s="121">
        <f t="shared" si="134"/>
        <v>2.3372780546417893E-3</v>
      </c>
      <c r="I1062" s="122">
        <f t="shared" si="135"/>
        <v>0.20798786895826682</v>
      </c>
    </row>
    <row r="1063" spans="2:9">
      <c r="B1063" s="91">
        <f t="shared" si="136"/>
        <v>1049</v>
      </c>
      <c r="C1063" s="92">
        <f t="shared" si="137"/>
        <v>45609</v>
      </c>
      <c r="D1063" s="119" t="str">
        <f t="shared" si="131"/>
        <v>구간12</v>
      </c>
      <c r="E1063" s="91">
        <f t="shared" si="132"/>
        <v>92</v>
      </c>
      <c r="F1063" s="120">
        <f>COUNTIF($D$15:D1063,D1063)</f>
        <v>44</v>
      </c>
      <c r="G1063" s="121">
        <f t="shared" si="133"/>
        <v>0.20565059090362503</v>
      </c>
      <c r="H1063" s="121">
        <f t="shared" si="134"/>
        <v>2.39163335823811E-3</v>
      </c>
      <c r="I1063" s="122">
        <f t="shared" si="135"/>
        <v>0.20804222426186314</v>
      </c>
    </row>
    <row r="1064" spans="2:9">
      <c r="B1064" s="91">
        <f t="shared" si="136"/>
        <v>1050</v>
      </c>
      <c r="C1064" s="92">
        <f t="shared" si="137"/>
        <v>45610</v>
      </c>
      <c r="D1064" s="119" t="str">
        <f t="shared" si="131"/>
        <v>구간12</v>
      </c>
      <c r="E1064" s="91">
        <f t="shared" si="132"/>
        <v>92</v>
      </c>
      <c r="F1064" s="120">
        <f>COUNTIF($D$15:D1064,D1064)</f>
        <v>45</v>
      </c>
      <c r="G1064" s="121">
        <f t="shared" si="133"/>
        <v>0.20565059090362503</v>
      </c>
      <c r="H1064" s="121">
        <f t="shared" si="134"/>
        <v>2.4459886618344306E-3</v>
      </c>
      <c r="I1064" s="122">
        <f t="shared" si="135"/>
        <v>0.20809657956545946</v>
      </c>
    </row>
    <row r="1065" spans="2:9">
      <c r="B1065" s="91">
        <f t="shared" si="136"/>
        <v>1051</v>
      </c>
      <c r="C1065" s="92">
        <f t="shared" si="137"/>
        <v>45611</v>
      </c>
      <c r="D1065" s="119" t="str">
        <f t="shared" si="131"/>
        <v>구간12</v>
      </c>
      <c r="E1065" s="91">
        <f t="shared" si="132"/>
        <v>92</v>
      </c>
      <c r="F1065" s="120">
        <f>COUNTIF($D$15:D1065,D1065)</f>
        <v>46</v>
      </c>
      <c r="G1065" s="121">
        <f t="shared" si="133"/>
        <v>0.20565059090362503</v>
      </c>
      <c r="H1065" s="121">
        <f t="shared" si="134"/>
        <v>2.5003439654307513E-3</v>
      </c>
      <c r="I1065" s="122">
        <f t="shared" si="135"/>
        <v>0.20815093486905578</v>
      </c>
    </row>
    <row r="1066" spans="2:9">
      <c r="B1066" s="91">
        <f t="shared" si="136"/>
        <v>1052</v>
      </c>
      <c r="C1066" s="92">
        <f t="shared" si="137"/>
        <v>45612</v>
      </c>
      <c r="D1066" s="119" t="str">
        <f t="shared" si="131"/>
        <v>구간12</v>
      </c>
      <c r="E1066" s="91">
        <f t="shared" si="132"/>
        <v>92</v>
      </c>
      <c r="F1066" s="120">
        <f>COUNTIF($D$15:D1066,D1066)</f>
        <v>47</v>
      </c>
      <c r="G1066" s="121">
        <f t="shared" si="133"/>
        <v>0.20565059090362503</v>
      </c>
      <c r="H1066" s="121">
        <f t="shared" si="134"/>
        <v>2.554699269027072E-3</v>
      </c>
      <c r="I1066" s="122">
        <f t="shared" si="135"/>
        <v>0.2082052901726521</v>
      </c>
    </row>
    <row r="1067" spans="2:9">
      <c r="B1067" s="91">
        <f t="shared" si="136"/>
        <v>1053</v>
      </c>
      <c r="C1067" s="92">
        <f t="shared" si="137"/>
        <v>45613</v>
      </c>
      <c r="D1067" s="119" t="str">
        <f t="shared" si="131"/>
        <v>구간12</v>
      </c>
      <c r="E1067" s="91">
        <f t="shared" si="132"/>
        <v>92</v>
      </c>
      <c r="F1067" s="120">
        <f>COUNTIF($D$15:D1067,D1067)</f>
        <v>48</v>
      </c>
      <c r="G1067" s="121">
        <f t="shared" si="133"/>
        <v>0.20565059090362503</v>
      </c>
      <c r="H1067" s="121">
        <f t="shared" si="134"/>
        <v>2.6090545726233927E-3</v>
      </c>
      <c r="I1067" s="122">
        <f t="shared" si="135"/>
        <v>0.20825964547624842</v>
      </c>
    </row>
    <row r="1068" spans="2:9">
      <c r="B1068" s="91">
        <f t="shared" si="136"/>
        <v>1054</v>
      </c>
      <c r="C1068" s="92">
        <f t="shared" si="137"/>
        <v>45614</v>
      </c>
      <c r="D1068" s="119" t="str">
        <f t="shared" si="131"/>
        <v>구간12</v>
      </c>
      <c r="E1068" s="91">
        <f t="shared" si="132"/>
        <v>92</v>
      </c>
      <c r="F1068" s="120">
        <f>COUNTIF($D$15:D1068,D1068)</f>
        <v>49</v>
      </c>
      <c r="G1068" s="121">
        <f t="shared" si="133"/>
        <v>0.20565059090362503</v>
      </c>
      <c r="H1068" s="121">
        <f t="shared" si="134"/>
        <v>2.6634098762197134E-3</v>
      </c>
      <c r="I1068" s="122">
        <f t="shared" si="135"/>
        <v>0.20831400077984474</v>
      </c>
    </row>
    <row r="1069" spans="2:9">
      <c r="B1069" s="91">
        <f t="shared" si="136"/>
        <v>1055</v>
      </c>
      <c r="C1069" s="92">
        <f t="shared" si="137"/>
        <v>45615</v>
      </c>
      <c r="D1069" s="119" t="str">
        <f t="shared" si="131"/>
        <v>구간12</v>
      </c>
      <c r="E1069" s="91">
        <f t="shared" si="132"/>
        <v>92</v>
      </c>
      <c r="F1069" s="120">
        <f>COUNTIF($D$15:D1069,D1069)</f>
        <v>50</v>
      </c>
      <c r="G1069" s="121">
        <f t="shared" si="133"/>
        <v>0.20565059090362503</v>
      </c>
      <c r="H1069" s="121">
        <f t="shared" si="134"/>
        <v>2.717765179816034E-3</v>
      </c>
      <c r="I1069" s="122">
        <f t="shared" si="135"/>
        <v>0.20836835608344106</v>
      </c>
    </row>
    <row r="1070" spans="2:9">
      <c r="B1070" s="91">
        <f t="shared" si="136"/>
        <v>1056</v>
      </c>
      <c r="C1070" s="92">
        <f t="shared" si="137"/>
        <v>45616</v>
      </c>
      <c r="D1070" s="119" t="str">
        <f t="shared" si="131"/>
        <v>구간12</v>
      </c>
      <c r="E1070" s="91">
        <f t="shared" si="132"/>
        <v>92</v>
      </c>
      <c r="F1070" s="120">
        <f>COUNTIF($D$15:D1070,D1070)</f>
        <v>51</v>
      </c>
      <c r="G1070" s="121">
        <f t="shared" si="133"/>
        <v>0.20565059090362503</v>
      </c>
      <c r="H1070" s="121">
        <f t="shared" si="134"/>
        <v>2.7721204834123547E-3</v>
      </c>
      <c r="I1070" s="122">
        <f t="shared" si="135"/>
        <v>0.20842271138703738</v>
      </c>
    </row>
    <row r="1071" spans="2:9">
      <c r="B1071" s="91">
        <f t="shared" si="136"/>
        <v>1057</v>
      </c>
      <c r="C1071" s="92">
        <f t="shared" si="137"/>
        <v>45617</v>
      </c>
      <c r="D1071" s="119" t="str">
        <f t="shared" si="131"/>
        <v>구간12</v>
      </c>
      <c r="E1071" s="91">
        <f t="shared" si="132"/>
        <v>92</v>
      </c>
      <c r="F1071" s="120">
        <f>COUNTIF($D$15:D1071,D1071)</f>
        <v>52</v>
      </c>
      <c r="G1071" s="121">
        <f t="shared" si="133"/>
        <v>0.20565059090362503</v>
      </c>
      <c r="H1071" s="121">
        <f t="shared" si="134"/>
        <v>2.8264757870086754E-3</v>
      </c>
      <c r="I1071" s="122">
        <f t="shared" si="135"/>
        <v>0.20847706669063371</v>
      </c>
    </row>
    <row r="1072" spans="2:9">
      <c r="B1072" s="91">
        <f t="shared" si="136"/>
        <v>1058</v>
      </c>
      <c r="C1072" s="92">
        <f t="shared" si="137"/>
        <v>45618</v>
      </c>
      <c r="D1072" s="119" t="str">
        <f t="shared" si="131"/>
        <v>구간12</v>
      </c>
      <c r="E1072" s="91">
        <f t="shared" si="132"/>
        <v>92</v>
      </c>
      <c r="F1072" s="120">
        <f>COUNTIF($D$15:D1072,D1072)</f>
        <v>53</v>
      </c>
      <c r="G1072" s="121">
        <f t="shared" si="133"/>
        <v>0.20565059090362503</v>
      </c>
      <c r="H1072" s="121">
        <f t="shared" si="134"/>
        <v>2.8808310906049961E-3</v>
      </c>
      <c r="I1072" s="122">
        <f t="shared" si="135"/>
        <v>0.20853142199423003</v>
      </c>
    </row>
    <row r="1073" spans="2:9">
      <c r="B1073" s="91">
        <f t="shared" si="136"/>
        <v>1059</v>
      </c>
      <c r="C1073" s="92">
        <f t="shared" si="137"/>
        <v>45619</v>
      </c>
      <c r="D1073" s="119" t="str">
        <f t="shared" si="131"/>
        <v>구간12</v>
      </c>
      <c r="E1073" s="91">
        <f t="shared" si="132"/>
        <v>92</v>
      </c>
      <c r="F1073" s="120">
        <f>COUNTIF($D$15:D1073,D1073)</f>
        <v>54</v>
      </c>
      <c r="G1073" s="121">
        <f t="shared" si="133"/>
        <v>0.20565059090362503</v>
      </c>
      <c r="H1073" s="121">
        <f t="shared" si="134"/>
        <v>2.9351863942013168E-3</v>
      </c>
      <c r="I1073" s="122">
        <f t="shared" si="135"/>
        <v>0.20858577729782635</v>
      </c>
    </row>
    <row r="1074" spans="2:9">
      <c r="B1074" s="91">
        <f t="shared" si="136"/>
        <v>1060</v>
      </c>
      <c r="C1074" s="92">
        <f t="shared" si="137"/>
        <v>45620</v>
      </c>
      <c r="D1074" s="119" t="str">
        <f t="shared" si="131"/>
        <v>구간12</v>
      </c>
      <c r="E1074" s="91">
        <f t="shared" si="132"/>
        <v>92</v>
      </c>
      <c r="F1074" s="120">
        <f>COUNTIF($D$15:D1074,D1074)</f>
        <v>55</v>
      </c>
      <c r="G1074" s="121">
        <f t="shared" si="133"/>
        <v>0.20565059090362503</v>
      </c>
      <c r="H1074" s="121">
        <f t="shared" si="134"/>
        <v>2.9895416977976375E-3</v>
      </c>
      <c r="I1074" s="122">
        <f t="shared" si="135"/>
        <v>0.20864013260142267</v>
      </c>
    </row>
    <row r="1075" spans="2:9">
      <c r="B1075" s="91">
        <f t="shared" si="136"/>
        <v>1061</v>
      </c>
      <c r="C1075" s="92">
        <f t="shared" si="137"/>
        <v>45621</v>
      </c>
      <c r="D1075" s="119" t="str">
        <f t="shared" si="131"/>
        <v>구간12</v>
      </c>
      <c r="E1075" s="91">
        <f t="shared" si="132"/>
        <v>92</v>
      </c>
      <c r="F1075" s="120">
        <f>COUNTIF($D$15:D1075,D1075)</f>
        <v>56</v>
      </c>
      <c r="G1075" s="121">
        <f t="shared" si="133"/>
        <v>0.20565059090362503</v>
      </c>
      <c r="H1075" s="121">
        <f t="shared" si="134"/>
        <v>3.0438970013939581E-3</v>
      </c>
      <c r="I1075" s="122">
        <f t="shared" si="135"/>
        <v>0.20869448790501899</v>
      </c>
    </row>
    <row r="1076" spans="2:9">
      <c r="B1076" s="91">
        <f t="shared" si="136"/>
        <v>1062</v>
      </c>
      <c r="C1076" s="92">
        <f t="shared" si="137"/>
        <v>45622</v>
      </c>
      <c r="D1076" s="119" t="str">
        <f t="shared" si="131"/>
        <v>구간12</v>
      </c>
      <c r="E1076" s="91">
        <f t="shared" si="132"/>
        <v>92</v>
      </c>
      <c r="F1076" s="120">
        <f>COUNTIF($D$15:D1076,D1076)</f>
        <v>57</v>
      </c>
      <c r="G1076" s="121">
        <f t="shared" si="133"/>
        <v>0.20565059090362503</v>
      </c>
      <c r="H1076" s="121">
        <f t="shared" si="134"/>
        <v>3.0982523049902788E-3</v>
      </c>
      <c r="I1076" s="122">
        <f t="shared" si="135"/>
        <v>0.20874884320861531</v>
      </c>
    </row>
    <row r="1077" spans="2:9">
      <c r="B1077" s="91">
        <f t="shared" si="136"/>
        <v>1063</v>
      </c>
      <c r="C1077" s="92">
        <f t="shared" si="137"/>
        <v>45623</v>
      </c>
      <c r="D1077" s="119" t="str">
        <f t="shared" si="131"/>
        <v>구간12</v>
      </c>
      <c r="E1077" s="91">
        <f t="shared" si="132"/>
        <v>92</v>
      </c>
      <c r="F1077" s="120">
        <f>COUNTIF($D$15:D1077,D1077)</f>
        <v>58</v>
      </c>
      <c r="G1077" s="121">
        <f t="shared" si="133"/>
        <v>0.20565059090362503</v>
      </c>
      <c r="H1077" s="121">
        <f t="shared" si="134"/>
        <v>3.1526076085865995E-3</v>
      </c>
      <c r="I1077" s="122">
        <f t="shared" si="135"/>
        <v>0.20880319851221163</v>
      </c>
    </row>
    <row r="1078" spans="2:9">
      <c r="B1078" s="91">
        <f t="shared" si="136"/>
        <v>1064</v>
      </c>
      <c r="C1078" s="92">
        <f t="shared" si="137"/>
        <v>45624</v>
      </c>
      <c r="D1078" s="119" t="str">
        <f t="shared" si="131"/>
        <v>구간12</v>
      </c>
      <c r="E1078" s="91">
        <f t="shared" si="132"/>
        <v>92</v>
      </c>
      <c r="F1078" s="120">
        <f>COUNTIF($D$15:D1078,D1078)</f>
        <v>59</v>
      </c>
      <c r="G1078" s="121">
        <f t="shared" si="133"/>
        <v>0.20565059090362503</v>
      </c>
      <c r="H1078" s="121">
        <f t="shared" si="134"/>
        <v>3.2069629121829202E-3</v>
      </c>
      <c r="I1078" s="122">
        <f t="shared" si="135"/>
        <v>0.20885755381580795</v>
      </c>
    </row>
    <row r="1079" spans="2:9">
      <c r="B1079" s="91">
        <f t="shared" si="136"/>
        <v>1065</v>
      </c>
      <c r="C1079" s="92">
        <f t="shared" si="137"/>
        <v>45625</v>
      </c>
      <c r="D1079" s="119" t="str">
        <f t="shared" si="131"/>
        <v>구간12</v>
      </c>
      <c r="E1079" s="91">
        <f t="shared" si="132"/>
        <v>92</v>
      </c>
      <c r="F1079" s="120">
        <f>COUNTIF($D$15:D1079,D1079)</f>
        <v>60</v>
      </c>
      <c r="G1079" s="121">
        <f t="shared" si="133"/>
        <v>0.20565059090362503</v>
      </c>
      <c r="H1079" s="121">
        <f t="shared" si="134"/>
        <v>3.2613182157792409E-3</v>
      </c>
      <c r="I1079" s="122">
        <f t="shared" si="135"/>
        <v>0.20891190911940427</v>
      </c>
    </row>
    <row r="1080" spans="2:9">
      <c r="B1080" s="91">
        <f t="shared" si="136"/>
        <v>1066</v>
      </c>
      <c r="C1080" s="92">
        <f t="shared" si="137"/>
        <v>45626</v>
      </c>
      <c r="D1080" s="119" t="str">
        <f t="shared" si="131"/>
        <v>구간12</v>
      </c>
      <c r="E1080" s="91">
        <f t="shared" si="132"/>
        <v>92</v>
      </c>
      <c r="F1080" s="120">
        <f>COUNTIF($D$15:D1080,D1080)</f>
        <v>61</v>
      </c>
      <c r="G1080" s="121">
        <f t="shared" si="133"/>
        <v>0.20565059090362503</v>
      </c>
      <c r="H1080" s="121">
        <f t="shared" si="134"/>
        <v>3.3156735193755615E-3</v>
      </c>
      <c r="I1080" s="122">
        <f t="shared" si="135"/>
        <v>0.20896626442300059</v>
      </c>
    </row>
    <row r="1081" spans="2:9">
      <c r="B1081" s="91">
        <f t="shared" si="136"/>
        <v>1067</v>
      </c>
      <c r="C1081" s="92">
        <f t="shared" si="137"/>
        <v>45627</v>
      </c>
      <c r="D1081" s="119" t="str">
        <f t="shared" si="131"/>
        <v>구간12</v>
      </c>
      <c r="E1081" s="91">
        <f t="shared" si="132"/>
        <v>92</v>
      </c>
      <c r="F1081" s="120">
        <f>COUNTIF($D$15:D1081,D1081)</f>
        <v>62</v>
      </c>
      <c r="G1081" s="121">
        <f t="shared" si="133"/>
        <v>0.20565059090362503</v>
      </c>
      <c r="H1081" s="121">
        <f t="shared" si="134"/>
        <v>3.3700288229718822E-3</v>
      </c>
      <c r="I1081" s="122">
        <f t="shared" si="135"/>
        <v>0.20902061972659691</v>
      </c>
    </row>
    <row r="1082" spans="2:9">
      <c r="B1082" s="91">
        <f t="shared" si="136"/>
        <v>1068</v>
      </c>
      <c r="C1082" s="92">
        <f t="shared" si="137"/>
        <v>45628</v>
      </c>
      <c r="D1082" s="119" t="str">
        <f t="shared" si="131"/>
        <v>구간12</v>
      </c>
      <c r="E1082" s="91">
        <f t="shared" si="132"/>
        <v>92</v>
      </c>
      <c r="F1082" s="120">
        <f>COUNTIF($D$15:D1082,D1082)</f>
        <v>63</v>
      </c>
      <c r="G1082" s="121">
        <f t="shared" si="133"/>
        <v>0.20565059090362503</v>
      </c>
      <c r="H1082" s="121">
        <f t="shared" si="134"/>
        <v>3.4243841265682029E-3</v>
      </c>
      <c r="I1082" s="122">
        <f t="shared" si="135"/>
        <v>0.20907497503019323</v>
      </c>
    </row>
    <row r="1083" spans="2:9">
      <c r="B1083" s="91">
        <f t="shared" si="136"/>
        <v>1069</v>
      </c>
      <c r="C1083" s="92">
        <f t="shared" si="137"/>
        <v>45629</v>
      </c>
      <c r="D1083" s="119" t="str">
        <f t="shared" si="131"/>
        <v>구간12</v>
      </c>
      <c r="E1083" s="91">
        <f t="shared" si="132"/>
        <v>92</v>
      </c>
      <c r="F1083" s="120">
        <f>COUNTIF($D$15:D1083,D1083)</f>
        <v>64</v>
      </c>
      <c r="G1083" s="121">
        <f t="shared" si="133"/>
        <v>0.20565059090362503</v>
      </c>
      <c r="H1083" s="121">
        <f t="shared" si="134"/>
        <v>3.4787394301645236E-3</v>
      </c>
      <c r="I1083" s="122">
        <f t="shared" si="135"/>
        <v>0.20912933033378955</v>
      </c>
    </row>
    <row r="1084" spans="2:9">
      <c r="B1084" s="91">
        <f t="shared" si="136"/>
        <v>1070</v>
      </c>
      <c r="C1084" s="92">
        <f t="shared" si="137"/>
        <v>45630</v>
      </c>
      <c r="D1084" s="119" t="str">
        <f t="shared" si="131"/>
        <v>구간12</v>
      </c>
      <c r="E1084" s="91">
        <f t="shared" si="132"/>
        <v>92</v>
      </c>
      <c r="F1084" s="120">
        <f>COUNTIF($D$15:D1084,D1084)</f>
        <v>65</v>
      </c>
      <c r="G1084" s="121">
        <f t="shared" si="133"/>
        <v>0.20565059090362503</v>
      </c>
      <c r="H1084" s="121">
        <f t="shared" si="134"/>
        <v>3.5330947337608443E-3</v>
      </c>
      <c r="I1084" s="122">
        <f t="shared" si="135"/>
        <v>0.20918368563738587</v>
      </c>
    </row>
    <row r="1085" spans="2:9">
      <c r="B1085" s="91">
        <f t="shared" si="136"/>
        <v>1071</v>
      </c>
      <c r="C1085" s="92">
        <f t="shared" si="137"/>
        <v>45631</v>
      </c>
      <c r="D1085" s="119" t="str">
        <f t="shared" si="131"/>
        <v>구간12</v>
      </c>
      <c r="E1085" s="91">
        <f t="shared" si="132"/>
        <v>92</v>
      </c>
      <c r="F1085" s="120">
        <f>COUNTIF($D$15:D1085,D1085)</f>
        <v>66</v>
      </c>
      <c r="G1085" s="121">
        <f t="shared" si="133"/>
        <v>0.20565059090362503</v>
      </c>
      <c r="H1085" s="121">
        <f t="shared" si="134"/>
        <v>3.5874500373571649E-3</v>
      </c>
      <c r="I1085" s="122">
        <f t="shared" si="135"/>
        <v>0.2092380409409822</v>
      </c>
    </row>
    <row r="1086" spans="2:9">
      <c r="B1086" s="91">
        <f t="shared" si="136"/>
        <v>1072</v>
      </c>
      <c r="C1086" s="92">
        <f t="shared" si="137"/>
        <v>45632</v>
      </c>
      <c r="D1086" s="119" t="str">
        <f t="shared" si="131"/>
        <v>구간12</v>
      </c>
      <c r="E1086" s="91">
        <f t="shared" si="132"/>
        <v>92</v>
      </c>
      <c r="F1086" s="120">
        <f>COUNTIF($D$15:D1086,D1086)</f>
        <v>67</v>
      </c>
      <c r="G1086" s="121">
        <f t="shared" si="133"/>
        <v>0.20565059090362503</v>
      </c>
      <c r="H1086" s="121">
        <f t="shared" si="134"/>
        <v>3.6418053409534856E-3</v>
      </c>
      <c r="I1086" s="122">
        <f t="shared" si="135"/>
        <v>0.20929239624457852</v>
      </c>
    </row>
    <row r="1087" spans="2:9">
      <c r="B1087" s="91">
        <f t="shared" si="136"/>
        <v>1073</v>
      </c>
      <c r="C1087" s="92">
        <f t="shared" si="137"/>
        <v>45633</v>
      </c>
      <c r="D1087" s="119" t="str">
        <f t="shared" si="131"/>
        <v>구간12</v>
      </c>
      <c r="E1087" s="91">
        <f t="shared" si="132"/>
        <v>92</v>
      </c>
      <c r="F1087" s="120">
        <f>COUNTIF($D$15:D1087,D1087)</f>
        <v>68</v>
      </c>
      <c r="G1087" s="121">
        <f t="shared" si="133"/>
        <v>0.20565059090362503</v>
      </c>
      <c r="H1087" s="121">
        <f t="shared" si="134"/>
        <v>3.6961606445498063E-3</v>
      </c>
      <c r="I1087" s="122">
        <f t="shared" si="135"/>
        <v>0.20934675154817484</v>
      </c>
    </row>
    <row r="1088" spans="2:9">
      <c r="B1088" s="91">
        <f t="shared" si="136"/>
        <v>1074</v>
      </c>
      <c r="C1088" s="92">
        <f t="shared" si="137"/>
        <v>45634</v>
      </c>
      <c r="D1088" s="119" t="str">
        <f t="shared" si="131"/>
        <v>구간12</v>
      </c>
      <c r="E1088" s="91">
        <f t="shared" si="132"/>
        <v>92</v>
      </c>
      <c r="F1088" s="120">
        <f>COUNTIF($D$15:D1088,D1088)</f>
        <v>69</v>
      </c>
      <c r="G1088" s="121">
        <f t="shared" si="133"/>
        <v>0.20565059090362503</v>
      </c>
      <c r="H1088" s="121">
        <f t="shared" si="134"/>
        <v>3.750515948146127E-3</v>
      </c>
      <c r="I1088" s="122">
        <f t="shared" si="135"/>
        <v>0.20940110685177116</v>
      </c>
    </row>
    <row r="1089" spans="2:9">
      <c r="B1089" s="91">
        <f t="shared" si="136"/>
        <v>1075</v>
      </c>
      <c r="C1089" s="92">
        <f t="shared" si="137"/>
        <v>45635</v>
      </c>
      <c r="D1089" s="119" t="str">
        <f t="shared" si="131"/>
        <v>구간12</v>
      </c>
      <c r="E1089" s="91">
        <f t="shared" si="132"/>
        <v>92</v>
      </c>
      <c r="F1089" s="120">
        <f>COUNTIF($D$15:D1089,D1089)</f>
        <v>70</v>
      </c>
      <c r="G1089" s="121">
        <f t="shared" si="133"/>
        <v>0.20565059090362503</v>
      </c>
      <c r="H1089" s="121">
        <f t="shared" si="134"/>
        <v>3.8048712517424477E-3</v>
      </c>
      <c r="I1089" s="122">
        <f t="shared" si="135"/>
        <v>0.20945546215536748</v>
      </c>
    </row>
    <row r="1090" spans="2:9">
      <c r="B1090" s="91">
        <f t="shared" si="136"/>
        <v>1076</v>
      </c>
      <c r="C1090" s="92">
        <f t="shared" si="137"/>
        <v>45636</v>
      </c>
      <c r="D1090" s="119" t="str">
        <f t="shared" si="131"/>
        <v>구간12</v>
      </c>
      <c r="E1090" s="91">
        <f t="shared" si="132"/>
        <v>92</v>
      </c>
      <c r="F1090" s="120">
        <f>COUNTIF($D$15:D1090,D1090)</f>
        <v>71</v>
      </c>
      <c r="G1090" s="121">
        <f t="shared" si="133"/>
        <v>0.20565059090362503</v>
      </c>
      <c r="H1090" s="121">
        <f t="shared" si="134"/>
        <v>3.8592265553387683E-3</v>
      </c>
      <c r="I1090" s="122">
        <f t="shared" si="135"/>
        <v>0.2095098174589638</v>
      </c>
    </row>
    <row r="1091" spans="2:9">
      <c r="B1091" s="91">
        <f t="shared" si="136"/>
        <v>1077</v>
      </c>
      <c r="C1091" s="92">
        <f t="shared" si="137"/>
        <v>45637</v>
      </c>
      <c r="D1091" s="119" t="str">
        <f t="shared" si="131"/>
        <v>구간12</v>
      </c>
      <c r="E1091" s="91">
        <f t="shared" si="132"/>
        <v>92</v>
      </c>
      <c r="F1091" s="120">
        <f>COUNTIF($D$15:D1091,D1091)</f>
        <v>72</v>
      </c>
      <c r="G1091" s="121">
        <f t="shared" si="133"/>
        <v>0.20565059090362503</v>
      </c>
      <c r="H1091" s="121">
        <f t="shared" si="134"/>
        <v>3.913581858935089E-3</v>
      </c>
      <c r="I1091" s="122">
        <f t="shared" si="135"/>
        <v>0.20956417276256012</v>
      </c>
    </row>
    <row r="1092" spans="2:9">
      <c r="B1092" s="91">
        <f t="shared" si="136"/>
        <v>1078</v>
      </c>
      <c r="C1092" s="92">
        <f t="shared" si="137"/>
        <v>45638</v>
      </c>
      <c r="D1092" s="119" t="str">
        <f t="shared" si="131"/>
        <v>구간12</v>
      </c>
      <c r="E1092" s="91">
        <f t="shared" si="132"/>
        <v>92</v>
      </c>
      <c r="F1092" s="120">
        <f>COUNTIF($D$15:D1092,D1092)</f>
        <v>73</v>
      </c>
      <c r="G1092" s="121">
        <f t="shared" si="133"/>
        <v>0.20565059090362503</v>
      </c>
      <c r="H1092" s="121">
        <f t="shared" si="134"/>
        <v>3.9679371625314097E-3</v>
      </c>
      <c r="I1092" s="122">
        <f t="shared" si="135"/>
        <v>0.20961852806615644</v>
      </c>
    </row>
    <row r="1093" spans="2:9">
      <c r="B1093" s="91">
        <f t="shared" si="136"/>
        <v>1079</v>
      </c>
      <c r="C1093" s="92">
        <f t="shared" si="137"/>
        <v>45639</v>
      </c>
      <c r="D1093" s="119" t="str">
        <f t="shared" si="131"/>
        <v>구간12</v>
      </c>
      <c r="E1093" s="91">
        <f t="shared" si="132"/>
        <v>92</v>
      </c>
      <c r="F1093" s="120">
        <f>COUNTIF($D$15:D1093,D1093)</f>
        <v>74</v>
      </c>
      <c r="G1093" s="121">
        <f t="shared" si="133"/>
        <v>0.20565059090362503</v>
      </c>
      <c r="H1093" s="121">
        <f t="shared" si="134"/>
        <v>4.0222924661277304E-3</v>
      </c>
      <c r="I1093" s="122">
        <f t="shared" si="135"/>
        <v>0.20967288336975276</v>
      </c>
    </row>
    <row r="1094" spans="2:9">
      <c r="B1094" s="91">
        <f t="shared" si="136"/>
        <v>1080</v>
      </c>
      <c r="C1094" s="92">
        <f t="shared" si="137"/>
        <v>45640</v>
      </c>
      <c r="D1094" s="119" t="str">
        <f t="shared" si="131"/>
        <v>구간12</v>
      </c>
      <c r="E1094" s="91">
        <f t="shared" si="132"/>
        <v>92</v>
      </c>
      <c r="F1094" s="120">
        <f>COUNTIF($D$15:D1094,D1094)</f>
        <v>75</v>
      </c>
      <c r="G1094" s="121">
        <f t="shared" si="133"/>
        <v>0.20565059090362503</v>
      </c>
      <c r="H1094" s="121">
        <f t="shared" si="134"/>
        <v>4.0766477697240511E-3</v>
      </c>
      <c r="I1094" s="122">
        <f t="shared" si="135"/>
        <v>0.20972723867334908</v>
      </c>
    </row>
    <row r="1095" spans="2:9">
      <c r="B1095" s="91">
        <f t="shared" si="136"/>
        <v>1081</v>
      </c>
      <c r="C1095" s="92">
        <f t="shared" si="137"/>
        <v>45641</v>
      </c>
      <c r="D1095" s="119" t="str">
        <f t="shared" si="131"/>
        <v>구간12</v>
      </c>
      <c r="E1095" s="91">
        <f t="shared" si="132"/>
        <v>92</v>
      </c>
      <c r="F1095" s="120">
        <f>COUNTIF($D$15:D1095,D1095)</f>
        <v>76</v>
      </c>
      <c r="G1095" s="121">
        <f t="shared" si="133"/>
        <v>0.20565059090362503</v>
      </c>
      <c r="H1095" s="121">
        <f t="shared" si="134"/>
        <v>4.1310030733203718E-3</v>
      </c>
      <c r="I1095" s="122">
        <f t="shared" si="135"/>
        <v>0.2097815939769454</v>
      </c>
    </row>
    <row r="1096" spans="2:9">
      <c r="B1096" s="91">
        <f t="shared" si="136"/>
        <v>1082</v>
      </c>
      <c r="C1096" s="92">
        <f t="shared" si="137"/>
        <v>45642</v>
      </c>
      <c r="D1096" s="119" t="str">
        <f t="shared" si="131"/>
        <v>구간12</v>
      </c>
      <c r="E1096" s="91">
        <f t="shared" si="132"/>
        <v>92</v>
      </c>
      <c r="F1096" s="120">
        <f>COUNTIF($D$15:D1096,D1096)</f>
        <v>77</v>
      </c>
      <c r="G1096" s="121">
        <f t="shared" si="133"/>
        <v>0.20565059090362503</v>
      </c>
      <c r="H1096" s="121">
        <f t="shared" si="134"/>
        <v>4.1853583769166924E-3</v>
      </c>
      <c r="I1096" s="122">
        <f t="shared" si="135"/>
        <v>0.20983594928054172</v>
      </c>
    </row>
    <row r="1097" spans="2:9">
      <c r="B1097" s="91">
        <f t="shared" si="136"/>
        <v>1083</v>
      </c>
      <c r="C1097" s="92">
        <f t="shared" si="137"/>
        <v>45643</v>
      </c>
      <c r="D1097" s="119" t="str">
        <f t="shared" si="131"/>
        <v>구간12</v>
      </c>
      <c r="E1097" s="91">
        <f t="shared" si="132"/>
        <v>92</v>
      </c>
      <c r="F1097" s="120">
        <f>COUNTIF($D$15:D1097,D1097)</f>
        <v>78</v>
      </c>
      <c r="G1097" s="121">
        <f t="shared" si="133"/>
        <v>0.20565059090362503</v>
      </c>
      <c r="H1097" s="121">
        <f t="shared" si="134"/>
        <v>4.2397136805130131E-3</v>
      </c>
      <c r="I1097" s="122">
        <f t="shared" si="135"/>
        <v>0.20989030458413804</v>
      </c>
    </row>
    <row r="1098" spans="2:9">
      <c r="B1098" s="91">
        <f t="shared" si="136"/>
        <v>1084</v>
      </c>
      <c r="C1098" s="92">
        <f t="shared" si="137"/>
        <v>45644</v>
      </c>
      <c r="D1098" s="119" t="str">
        <f t="shared" si="131"/>
        <v>구간12</v>
      </c>
      <c r="E1098" s="91">
        <f t="shared" si="132"/>
        <v>92</v>
      </c>
      <c r="F1098" s="120">
        <f>COUNTIF($D$15:D1098,D1098)</f>
        <v>79</v>
      </c>
      <c r="G1098" s="121">
        <f t="shared" si="133"/>
        <v>0.20565059090362503</v>
      </c>
      <c r="H1098" s="121">
        <f t="shared" si="134"/>
        <v>4.2940689841093338E-3</v>
      </c>
      <c r="I1098" s="122">
        <f t="shared" si="135"/>
        <v>0.20994465988773436</v>
      </c>
    </row>
    <row r="1099" spans="2:9">
      <c r="B1099" s="91">
        <f t="shared" si="136"/>
        <v>1085</v>
      </c>
      <c r="C1099" s="92">
        <f t="shared" si="137"/>
        <v>45645</v>
      </c>
      <c r="D1099" s="119" t="str">
        <f t="shared" si="131"/>
        <v>구간12</v>
      </c>
      <c r="E1099" s="91">
        <f t="shared" si="132"/>
        <v>92</v>
      </c>
      <c r="F1099" s="120">
        <f>COUNTIF($D$15:D1099,D1099)</f>
        <v>80</v>
      </c>
      <c r="G1099" s="121">
        <f t="shared" si="133"/>
        <v>0.20565059090362503</v>
      </c>
      <c r="H1099" s="121">
        <f t="shared" si="134"/>
        <v>4.3484242877056545E-3</v>
      </c>
      <c r="I1099" s="122">
        <f t="shared" si="135"/>
        <v>0.20999901519133068</v>
      </c>
    </row>
    <row r="1100" spans="2:9">
      <c r="B1100" s="91">
        <f t="shared" si="136"/>
        <v>1086</v>
      </c>
      <c r="C1100" s="92">
        <f t="shared" si="137"/>
        <v>45646</v>
      </c>
      <c r="D1100" s="119" t="str">
        <f t="shared" si="131"/>
        <v>구간12</v>
      </c>
      <c r="E1100" s="91">
        <f t="shared" si="132"/>
        <v>92</v>
      </c>
      <c r="F1100" s="120">
        <f>COUNTIF($D$15:D1100,D1100)</f>
        <v>81</v>
      </c>
      <c r="G1100" s="121">
        <f t="shared" si="133"/>
        <v>0.20565059090362503</v>
      </c>
      <c r="H1100" s="121">
        <f t="shared" si="134"/>
        <v>4.4027795913019752E-3</v>
      </c>
      <c r="I1100" s="122">
        <f t="shared" si="135"/>
        <v>0.21005337049492701</v>
      </c>
    </row>
    <row r="1101" spans="2:9">
      <c r="B1101" s="91">
        <f t="shared" si="136"/>
        <v>1087</v>
      </c>
      <c r="C1101" s="92">
        <f t="shared" si="137"/>
        <v>45647</v>
      </c>
      <c r="D1101" s="119" t="str">
        <f t="shared" si="131"/>
        <v>구간12</v>
      </c>
      <c r="E1101" s="91">
        <f t="shared" si="132"/>
        <v>92</v>
      </c>
      <c r="F1101" s="120">
        <f>COUNTIF($D$15:D1101,D1101)</f>
        <v>82</v>
      </c>
      <c r="G1101" s="121">
        <f t="shared" si="133"/>
        <v>0.20565059090362503</v>
      </c>
      <c r="H1101" s="121">
        <f t="shared" si="134"/>
        <v>4.4571348948982958E-3</v>
      </c>
      <c r="I1101" s="122">
        <f t="shared" si="135"/>
        <v>0.21010772579852333</v>
      </c>
    </row>
    <row r="1102" spans="2:9">
      <c r="B1102" s="91">
        <f t="shared" si="136"/>
        <v>1088</v>
      </c>
      <c r="C1102" s="92">
        <f t="shared" si="137"/>
        <v>45648</v>
      </c>
      <c r="D1102" s="119" t="str">
        <f t="shared" si="131"/>
        <v>구간12</v>
      </c>
      <c r="E1102" s="91">
        <f t="shared" si="132"/>
        <v>92</v>
      </c>
      <c r="F1102" s="120">
        <f>COUNTIF($D$15:D1102,D1102)</f>
        <v>83</v>
      </c>
      <c r="G1102" s="121">
        <f t="shared" si="133"/>
        <v>0.20565059090362503</v>
      </c>
      <c r="H1102" s="121">
        <f t="shared" si="134"/>
        <v>4.5114901984946165E-3</v>
      </c>
      <c r="I1102" s="122">
        <f t="shared" si="135"/>
        <v>0.21016208110211965</v>
      </c>
    </row>
    <row r="1103" spans="2:9">
      <c r="B1103" s="91">
        <f t="shared" si="136"/>
        <v>1089</v>
      </c>
      <c r="C1103" s="92">
        <f t="shared" si="137"/>
        <v>45649</v>
      </c>
      <c r="D1103" s="119" t="str">
        <f t="shared" ref="D1103:D1166" si="138">IF(IFERROR(HLOOKUP(C1103,$E$5:$BL$6,2,FALSE),"")="",D1104,HLOOKUP(C1103,$E$5:$BL$7,2,FALSE))</f>
        <v>구간12</v>
      </c>
      <c r="E1103" s="91">
        <f t="shared" ref="E1103:E1166" si="139">COUNTIF($D$15:$D$49928,D1103)</f>
        <v>92</v>
      </c>
      <c r="F1103" s="120">
        <f>COUNTIF($D$15:D1103,D1103)</f>
        <v>84</v>
      </c>
      <c r="G1103" s="121">
        <f t="shared" ref="G1103:G1166" si="140">HLOOKUP($D1103,$E$6:$BL$11,6,FALSE)</f>
        <v>0.20565059090362503</v>
      </c>
      <c r="H1103" s="121">
        <f t="shared" ref="H1103:H1166" si="141">HLOOKUP($D1103,$E$6:$BL$11,5,FALSE)*(F1103)</f>
        <v>4.5658455020909372E-3</v>
      </c>
      <c r="I1103" s="122">
        <f t="shared" ref="I1103:I1166" si="142">G1103+H1103</f>
        <v>0.21021643640571597</v>
      </c>
    </row>
    <row r="1104" spans="2:9">
      <c r="B1104" s="91">
        <f t="shared" ref="B1104:B1167" si="143">B1103+1</f>
        <v>1090</v>
      </c>
      <c r="C1104" s="92">
        <f t="shared" ref="C1104:C1167" si="144">C1103+1</f>
        <v>45650</v>
      </c>
      <c r="D1104" s="119" t="str">
        <f t="shared" si="138"/>
        <v>구간12</v>
      </c>
      <c r="E1104" s="91">
        <f t="shared" si="139"/>
        <v>92</v>
      </c>
      <c r="F1104" s="120">
        <f>COUNTIF($D$15:D1104,D1104)</f>
        <v>85</v>
      </c>
      <c r="G1104" s="121">
        <f t="shared" si="140"/>
        <v>0.20565059090362503</v>
      </c>
      <c r="H1104" s="121">
        <f t="shared" si="141"/>
        <v>4.6202008056872579E-3</v>
      </c>
      <c r="I1104" s="122">
        <f t="shared" si="142"/>
        <v>0.21027079170931229</v>
      </c>
    </row>
    <row r="1105" spans="2:9">
      <c r="B1105" s="91">
        <f t="shared" si="143"/>
        <v>1091</v>
      </c>
      <c r="C1105" s="92">
        <f t="shared" si="144"/>
        <v>45651</v>
      </c>
      <c r="D1105" s="119" t="str">
        <f t="shared" si="138"/>
        <v>구간12</v>
      </c>
      <c r="E1105" s="91">
        <f t="shared" si="139"/>
        <v>92</v>
      </c>
      <c r="F1105" s="120">
        <f>COUNTIF($D$15:D1105,D1105)</f>
        <v>86</v>
      </c>
      <c r="G1105" s="121">
        <f t="shared" si="140"/>
        <v>0.20565059090362503</v>
      </c>
      <c r="H1105" s="121">
        <f t="shared" si="141"/>
        <v>4.6745561092835786E-3</v>
      </c>
      <c r="I1105" s="122">
        <f t="shared" si="142"/>
        <v>0.21032514701290861</v>
      </c>
    </row>
    <row r="1106" spans="2:9">
      <c r="B1106" s="91">
        <f t="shared" si="143"/>
        <v>1092</v>
      </c>
      <c r="C1106" s="92">
        <f t="shared" si="144"/>
        <v>45652</v>
      </c>
      <c r="D1106" s="119" t="str">
        <f t="shared" si="138"/>
        <v>구간12</v>
      </c>
      <c r="E1106" s="91">
        <f t="shared" si="139"/>
        <v>92</v>
      </c>
      <c r="F1106" s="120">
        <f>COUNTIF($D$15:D1106,D1106)</f>
        <v>87</v>
      </c>
      <c r="G1106" s="121">
        <f t="shared" si="140"/>
        <v>0.20565059090362503</v>
      </c>
      <c r="H1106" s="121">
        <f t="shared" si="141"/>
        <v>4.7289114128798992E-3</v>
      </c>
      <c r="I1106" s="122">
        <f t="shared" si="142"/>
        <v>0.21037950231650493</v>
      </c>
    </row>
    <row r="1107" spans="2:9">
      <c r="B1107" s="91">
        <f t="shared" si="143"/>
        <v>1093</v>
      </c>
      <c r="C1107" s="92">
        <f t="shared" si="144"/>
        <v>45653</v>
      </c>
      <c r="D1107" s="119" t="str">
        <f t="shared" si="138"/>
        <v>구간12</v>
      </c>
      <c r="E1107" s="91">
        <f t="shared" si="139"/>
        <v>92</v>
      </c>
      <c r="F1107" s="120">
        <f>COUNTIF($D$15:D1107,D1107)</f>
        <v>88</v>
      </c>
      <c r="G1107" s="121">
        <f t="shared" si="140"/>
        <v>0.20565059090362503</v>
      </c>
      <c r="H1107" s="121">
        <f t="shared" si="141"/>
        <v>4.7832667164762199E-3</v>
      </c>
      <c r="I1107" s="122">
        <f t="shared" si="142"/>
        <v>0.21043385762010125</v>
      </c>
    </row>
    <row r="1108" spans="2:9">
      <c r="B1108" s="91">
        <f t="shared" si="143"/>
        <v>1094</v>
      </c>
      <c r="C1108" s="92">
        <f t="shared" si="144"/>
        <v>45654</v>
      </c>
      <c r="D1108" s="119" t="str">
        <f t="shared" si="138"/>
        <v>구간12</v>
      </c>
      <c r="E1108" s="91">
        <f t="shared" si="139"/>
        <v>92</v>
      </c>
      <c r="F1108" s="120">
        <f>COUNTIF($D$15:D1108,D1108)</f>
        <v>89</v>
      </c>
      <c r="G1108" s="121">
        <f t="shared" si="140"/>
        <v>0.20565059090362503</v>
      </c>
      <c r="H1108" s="121">
        <f t="shared" si="141"/>
        <v>4.8376220200725406E-3</v>
      </c>
      <c r="I1108" s="122">
        <f t="shared" si="142"/>
        <v>0.21048821292369757</v>
      </c>
    </row>
    <row r="1109" spans="2:9">
      <c r="B1109" s="91">
        <f t="shared" si="143"/>
        <v>1095</v>
      </c>
      <c r="C1109" s="92">
        <f t="shared" si="144"/>
        <v>45655</v>
      </c>
      <c r="D1109" s="119" t="str">
        <f t="shared" si="138"/>
        <v>구간12</v>
      </c>
      <c r="E1109" s="91">
        <f t="shared" si="139"/>
        <v>92</v>
      </c>
      <c r="F1109" s="120">
        <f>COUNTIF($D$15:D1109,D1109)</f>
        <v>90</v>
      </c>
      <c r="G1109" s="121">
        <f t="shared" si="140"/>
        <v>0.20565059090362503</v>
      </c>
      <c r="H1109" s="121">
        <f t="shared" si="141"/>
        <v>4.8919773236688613E-3</v>
      </c>
      <c r="I1109" s="122">
        <f t="shared" si="142"/>
        <v>0.21054256822729389</v>
      </c>
    </row>
    <row r="1110" spans="2:9">
      <c r="B1110" s="91">
        <f t="shared" si="143"/>
        <v>1096</v>
      </c>
      <c r="C1110" s="92">
        <f t="shared" si="144"/>
        <v>45656</v>
      </c>
      <c r="D1110" s="119" t="str">
        <f t="shared" si="138"/>
        <v>구간12</v>
      </c>
      <c r="E1110" s="91">
        <f t="shared" si="139"/>
        <v>92</v>
      </c>
      <c r="F1110" s="120">
        <f>COUNTIF($D$15:D1110,D1110)</f>
        <v>91</v>
      </c>
      <c r="G1110" s="121">
        <f t="shared" si="140"/>
        <v>0.20565059090362503</v>
      </c>
      <c r="H1110" s="121">
        <f t="shared" si="141"/>
        <v>4.946332627265182E-3</v>
      </c>
      <c r="I1110" s="122">
        <f t="shared" si="142"/>
        <v>0.21059692353089021</v>
      </c>
    </row>
    <row r="1111" spans="2:9">
      <c r="B1111" s="91">
        <f t="shared" si="143"/>
        <v>1097</v>
      </c>
      <c r="C1111" s="92">
        <f t="shared" si="144"/>
        <v>45657</v>
      </c>
      <c r="D1111" s="119" t="str">
        <f t="shared" si="138"/>
        <v>구간12</v>
      </c>
      <c r="E1111" s="91">
        <f t="shared" si="139"/>
        <v>92</v>
      </c>
      <c r="F1111" s="120">
        <f>COUNTIF($D$15:D1111,D1111)</f>
        <v>92</v>
      </c>
      <c r="G1111" s="121">
        <f t="shared" si="140"/>
        <v>0.20565059090362503</v>
      </c>
      <c r="H1111" s="121">
        <f t="shared" si="141"/>
        <v>5.0006879308615027E-3</v>
      </c>
      <c r="I1111" s="122">
        <f t="shared" si="142"/>
        <v>0.21065127883448653</v>
      </c>
    </row>
    <row r="1112" spans="2:9">
      <c r="B1112" s="91">
        <f t="shared" si="143"/>
        <v>1098</v>
      </c>
      <c r="C1112" s="92">
        <f t="shared" si="144"/>
        <v>45658</v>
      </c>
      <c r="D1112" s="119" t="str">
        <f t="shared" si="138"/>
        <v>구간13</v>
      </c>
      <c r="E1112" s="91">
        <f t="shared" si="139"/>
        <v>90</v>
      </c>
      <c r="F1112" s="120">
        <f>COUNTIF($D$15:D1112,D1112)</f>
        <v>1</v>
      </c>
      <c r="G1112" s="121">
        <f t="shared" si="140"/>
        <v>0.21065127883448653</v>
      </c>
      <c r="H1112" s="121">
        <f t="shared" si="141"/>
        <v>2.562728037675852E-5</v>
      </c>
      <c r="I1112" s="122">
        <f t="shared" si="142"/>
        <v>0.21067690611486328</v>
      </c>
    </row>
    <row r="1113" spans="2:9">
      <c r="B1113" s="91">
        <f t="shared" si="143"/>
        <v>1099</v>
      </c>
      <c r="C1113" s="92">
        <f t="shared" si="144"/>
        <v>45659</v>
      </c>
      <c r="D1113" s="119" t="str">
        <f t="shared" si="138"/>
        <v>구간13</v>
      </c>
      <c r="E1113" s="91">
        <f t="shared" si="139"/>
        <v>90</v>
      </c>
      <c r="F1113" s="120">
        <f>COUNTIF($D$15:D1113,D1113)</f>
        <v>2</v>
      </c>
      <c r="G1113" s="121">
        <f t="shared" si="140"/>
        <v>0.21065127883448653</v>
      </c>
      <c r="H1113" s="121">
        <f t="shared" si="141"/>
        <v>5.125456075351704E-5</v>
      </c>
      <c r="I1113" s="122">
        <f t="shared" si="142"/>
        <v>0.21070253339524006</v>
      </c>
    </row>
    <row r="1114" spans="2:9">
      <c r="B1114" s="91">
        <f t="shared" si="143"/>
        <v>1100</v>
      </c>
      <c r="C1114" s="92">
        <f t="shared" si="144"/>
        <v>45660</v>
      </c>
      <c r="D1114" s="119" t="str">
        <f t="shared" si="138"/>
        <v>구간13</v>
      </c>
      <c r="E1114" s="91">
        <f t="shared" si="139"/>
        <v>90</v>
      </c>
      <c r="F1114" s="120">
        <f>COUNTIF($D$15:D1114,D1114)</f>
        <v>3</v>
      </c>
      <c r="G1114" s="121">
        <f t="shared" si="140"/>
        <v>0.21065127883448653</v>
      </c>
      <c r="H1114" s="121">
        <f t="shared" si="141"/>
        <v>7.6881841130275563E-5</v>
      </c>
      <c r="I1114" s="122">
        <f t="shared" si="142"/>
        <v>0.21072816067561681</v>
      </c>
    </row>
    <row r="1115" spans="2:9">
      <c r="B1115" s="91">
        <f t="shared" si="143"/>
        <v>1101</v>
      </c>
      <c r="C1115" s="92">
        <f t="shared" si="144"/>
        <v>45661</v>
      </c>
      <c r="D1115" s="119" t="str">
        <f t="shared" si="138"/>
        <v>구간13</v>
      </c>
      <c r="E1115" s="91">
        <f t="shared" si="139"/>
        <v>90</v>
      </c>
      <c r="F1115" s="120">
        <f>COUNTIF($D$15:D1115,D1115)</f>
        <v>4</v>
      </c>
      <c r="G1115" s="121">
        <f t="shared" si="140"/>
        <v>0.21065127883448653</v>
      </c>
      <c r="H1115" s="121">
        <f t="shared" si="141"/>
        <v>1.0250912150703408E-4</v>
      </c>
      <c r="I1115" s="122">
        <f t="shared" si="142"/>
        <v>0.21075378795599356</v>
      </c>
    </row>
    <row r="1116" spans="2:9">
      <c r="B1116" s="91">
        <f t="shared" si="143"/>
        <v>1102</v>
      </c>
      <c r="C1116" s="92">
        <f t="shared" si="144"/>
        <v>45662</v>
      </c>
      <c r="D1116" s="119" t="str">
        <f t="shared" si="138"/>
        <v>구간13</v>
      </c>
      <c r="E1116" s="91">
        <f t="shared" si="139"/>
        <v>90</v>
      </c>
      <c r="F1116" s="120">
        <f>COUNTIF($D$15:D1116,D1116)</f>
        <v>5</v>
      </c>
      <c r="G1116" s="121">
        <f t="shared" si="140"/>
        <v>0.21065127883448653</v>
      </c>
      <c r="H1116" s="121">
        <f t="shared" si="141"/>
        <v>1.281364018837926E-4</v>
      </c>
      <c r="I1116" s="122">
        <f t="shared" si="142"/>
        <v>0.21077941523637034</v>
      </c>
    </row>
    <row r="1117" spans="2:9">
      <c r="B1117" s="91">
        <f t="shared" si="143"/>
        <v>1103</v>
      </c>
      <c r="C1117" s="92">
        <f t="shared" si="144"/>
        <v>45663</v>
      </c>
      <c r="D1117" s="119" t="str">
        <f t="shared" si="138"/>
        <v>구간13</v>
      </c>
      <c r="E1117" s="91">
        <f t="shared" si="139"/>
        <v>90</v>
      </c>
      <c r="F1117" s="120">
        <f>COUNTIF($D$15:D1117,D1117)</f>
        <v>6</v>
      </c>
      <c r="G1117" s="121">
        <f t="shared" si="140"/>
        <v>0.21065127883448653</v>
      </c>
      <c r="H1117" s="121">
        <f t="shared" si="141"/>
        <v>1.5376368226055113E-4</v>
      </c>
      <c r="I1117" s="122">
        <f t="shared" si="142"/>
        <v>0.21080504251674709</v>
      </c>
    </row>
    <row r="1118" spans="2:9">
      <c r="B1118" s="91">
        <f t="shared" si="143"/>
        <v>1104</v>
      </c>
      <c r="C1118" s="92">
        <f t="shared" si="144"/>
        <v>45664</v>
      </c>
      <c r="D1118" s="119" t="str">
        <f t="shared" si="138"/>
        <v>구간13</v>
      </c>
      <c r="E1118" s="91">
        <f t="shared" si="139"/>
        <v>90</v>
      </c>
      <c r="F1118" s="120">
        <f>COUNTIF($D$15:D1118,D1118)</f>
        <v>7</v>
      </c>
      <c r="G1118" s="121">
        <f t="shared" si="140"/>
        <v>0.21065127883448653</v>
      </c>
      <c r="H1118" s="121">
        <f t="shared" si="141"/>
        <v>1.7939096263730963E-4</v>
      </c>
      <c r="I1118" s="122">
        <f t="shared" si="142"/>
        <v>0.21083066979712384</v>
      </c>
    </row>
    <row r="1119" spans="2:9">
      <c r="B1119" s="91">
        <f t="shared" si="143"/>
        <v>1105</v>
      </c>
      <c r="C1119" s="92">
        <f t="shared" si="144"/>
        <v>45665</v>
      </c>
      <c r="D1119" s="119" t="str">
        <f t="shared" si="138"/>
        <v>구간13</v>
      </c>
      <c r="E1119" s="91">
        <f t="shared" si="139"/>
        <v>90</v>
      </c>
      <c r="F1119" s="120">
        <f>COUNTIF($D$15:D1119,D1119)</f>
        <v>8</v>
      </c>
      <c r="G1119" s="121">
        <f t="shared" si="140"/>
        <v>0.21065127883448653</v>
      </c>
      <c r="H1119" s="121">
        <f t="shared" si="141"/>
        <v>2.0501824301406816E-4</v>
      </c>
      <c r="I1119" s="122">
        <f t="shared" si="142"/>
        <v>0.21085629707750059</v>
      </c>
    </row>
    <row r="1120" spans="2:9">
      <c r="B1120" s="91">
        <f t="shared" si="143"/>
        <v>1106</v>
      </c>
      <c r="C1120" s="92">
        <f t="shared" si="144"/>
        <v>45666</v>
      </c>
      <c r="D1120" s="119" t="str">
        <f t="shared" si="138"/>
        <v>구간13</v>
      </c>
      <c r="E1120" s="91">
        <f t="shared" si="139"/>
        <v>90</v>
      </c>
      <c r="F1120" s="120">
        <f>COUNTIF($D$15:D1120,D1120)</f>
        <v>9</v>
      </c>
      <c r="G1120" s="121">
        <f t="shared" si="140"/>
        <v>0.21065127883448653</v>
      </c>
      <c r="H1120" s="121">
        <f t="shared" si="141"/>
        <v>2.3064552339082669E-4</v>
      </c>
      <c r="I1120" s="122">
        <f t="shared" si="142"/>
        <v>0.21088192435787737</v>
      </c>
    </row>
    <row r="1121" spans="2:9">
      <c r="B1121" s="91">
        <f t="shared" si="143"/>
        <v>1107</v>
      </c>
      <c r="C1121" s="92">
        <f t="shared" si="144"/>
        <v>45667</v>
      </c>
      <c r="D1121" s="119" t="str">
        <f t="shared" si="138"/>
        <v>구간13</v>
      </c>
      <c r="E1121" s="91">
        <f t="shared" si="139"/>
        <v>90</v>
      </c>
      <c r="F1121" s="120">
        <f>COUNTIF($D$15:D1121,D1121)</f>
        <v>10</v>
      </c>
      <c r="G1121" s="121">
        <f t="shared" si="140"/>
        <v>0.21065127883448653</v>
      </c>
      <c r="H1121" s="121">
        <f t="shared" si="141"/>
        <v>2.5627280376758519E-4</v>
      </c>
      <c r="I1121" s="122">
        <f t="shared" si="142"/>
        <v>0.21090755163825411</v>
      </c>
    </row>
    <row r="1122" spans="2:9">
      <c r="B1122" s="91">
        <f t="shared" si="143"/>
        <v>1108</v>
      </c>
      <c r="C1122" s="92">
        <f t="shared" si="144"/>
        <v>45668</v>
      </c>
      <c r="D1122" s="119" t="str">
        <f t="shared" si="138"/>
        <v>구간13</v>
      </c>
      <c r="E1122" s="91">
        <f t="shared" si="139"/>
        <v>90</v>
      </c>
      <c r="F1122" s="120">
        <f>COUNTIF($D$15:D1122,D1122)</f>
        <v>11</v>
      </c>
      <c r="G1122" s="121">
        <f t="shared" si="140"/>
        <v>0.21065127883448653</v>
      </c>
      <c r="H1122" s="121">
        <f t="shared" si="141"/>
        <v>2.819000841443437E-4</v>
      </c>
      <c r="I1122" s="122">
        <f t="shared" si="142"/>
        <v>0.21093317891863086</v>
      </c>
    </row>
    <row r="1123" spans="2:9">
      <c r="B1123" s="91">
        <f t="shared" si="143"/>
        <v>1109</v>
      </c>
      <c r="C1123" s="92">
        <f t="shared" si="144"/>
        <v>45669</v>
      </c>
      <c r="D1123" s="119" t="str">
        <f t="shared" si="138"/>
        <v>구간13</v>
      </c>
      <c r="E1123" s="91">
        <f t="shared" si="139"/>
        <v>90</v>
      </c>
      <c r="F1123" s="120">
        <f>COUNTIF($D$15:D1123,D1123)</f>
        <v>12</v>
      </c>
      <c r="G1123" s="121">
        <f t="shared" si="140"/>
        <v>0.21065127883448653</v>
      </c>
      <c r="H1123" s="121">
        <f t="shared" si="141"/>
        <v>3.0752736452110225E-4</v>
      </c>
      <c r="I1123" s="122">
        <f t="shared" si="142"/>
        <v>0.21095880619900764</v>
      </c>
    </row>
    <row r="1124" spans="2:9">
      <c r="B1124" s="91">
        <f t="shared" si="143"/>
        <v>1110</v>
      </c>
      <c r="C1124" s="92">
        <f t="shared" si="144"/>
        <v>45670</v>
      </c>
      <c r="D1124" s="119" t="str">
        <f t="shared" si="138"/>
        <v>구간13</v>
      </c>
      <c r="E1124" s="91">
        <f t="shared" si="139"/>
        <v>90</v>
      </c>
      <c r="F1124" s="120">
        <f>COUNTIF($D$15:D1124,D1124)</f>
        <v>13</v>
      </c>
      <c r="G1124" s="121">
        <f t="shared" si="140"/>
        <v>0.21065127883448653</v>
      </c>
      <c r="H1124" s="121">
        <f t="shared" si="141"/>
        <v>3.3315464489786076E-4</v>
      </c>
      <c r="I1124" s="122">
        <f t="shared" si="142"/>
        <v>0.21098443347938439</v>
      </c>
    </row>
    <row r="1125" spans="2:9">
      <c r="B1125" s="91">
        <f t="shared" si="143"/>
        <v>1111</v>
      </c>
      <c r="C1125" s="92">
        <f t="shared" si="144"/>
        <v>45671</v>
      </c>
      <c r="D1125" s="119" t="str">
        <f t="shared" si="138"/>
        <v>구간13</v>
      </c>
      <c r="E1125" s="91">
        <f t="shared" si="139"/>
        <v>90</v>
      </c>
      <c r="F1125" s="120">
        <f>COUNTIF($D$15:D1125,D1125)</f>
        <v>14</v>
      </c>
      <c r="G1125" s="121">
        <f t="shared" si="140"/>
        <v>0.21065127883448653</v>
      </c>
      <c r="H1125" s="121">
        <f t="shared" si="141"/>
        <v>3.5878192527461926E-4</v>
      </c>
      <c r="I1125" s="122">
        <f t="shared" si="142"/>
        <v>0.21101006075976114</v>
      </c>
    </row>
    <row r="1126" spans="2:9">
      <c r="B1126" s="91">
        <f t="shared" si="143"/>
        <v>1112</v>
      </c>
      <c r="C1126" s="92">
        <f t="shared" si="144"/>
        <v>45672</v>
      </c>
      <c r="D1126" s="119" t="str">
        <f t="shared" si="138"/>
        <v>구간13</v>
      </c>
      <c r="E1126" s="91">
        <f t="shared" si="139"/>
        <v>90</v>
      </c>
      <c r="F1126" s="120">
        <f>COUNTIF($D$15:D1126,D1126)</f>
        <v>15</v>
      </c>
      <c r="G1126" s="121">
        <f t="shared" si="140"/>
        <v>0.21065127883448653</v>
      </c>
      <c r="H1126" s="121">
        <f t="shared" si="141"/>
        <v>3.8440920565137782E-4</v>
      </c>
      <c r="I1126" s="122">
        <f t="shared" si="142"/>
        <v>0.21103568804013792</v>
      </c>
    </row>
    <row r="1127" spans="2:9">
      <c r="B1127" s="91">
        <f t="shared" si="143"/>
        <v>1113</v>
      </c>
      <c r="C1127" s="92">
        <f t="shared" si="144"/>
        <v>45673</v>
      </c>
      <c r="D1127" s="119" t="str">
        <f t="shared" si="138"/>
        <v>구간13</v>
      </c>
      <c r="E1127" s="91">
        <f t="shared" si="139"/>
        <v>90</v>
      </c>
      <c r="F1127" s="120">
        <f>COUNTIF($D$15:D1127,D1127)</f>
        <v>16</v>
      </c>
      <c r="G1127" s="121">
        <f t="shared" si="140"/>
        <v>0.21065127883448653</v>
      </c>
      <c r="H1127" s="121">
        <f t="shared" si="141"/>
        <v>4.1003648602813632E-4</v>
      </c>
      <c r="I1127" s="122">
        <f t="shared" si="142"/>
        <v>0.21106131532051467</v>
      </c>
    </row>
    <row r="1128" spans="2:9">
      <c r="B1128" s="91">
        <f t="shared" si="143"/>
        <v>1114</v>
      </c>
      <c r="C1128" s="92">
        <f t="shared" si="144"/>
        <v>45674</v>
      </c>
      <c r="D1128" s="119" t="str">
        <f t="shared" si="138"/>
        <v>구간13</v>
      </c>
      <c r="E1128" s="91">
        <f t="shared" si="139"/>
        <v>90</v>
      </c>
      <c r="F1128" s="120">
        <f>COUNTIF($D$15:D1128,D1128)</f>
        <v>17</v>
      </c>
      <c r="G1128" s="121">
        <f t="shared" si="140"/>
        <v>0.21065127883448653</v>
      </c>
      <c r="H1128" s="121">
        <f t="shared" si="141"/>
        <v>4.3566376640489482E-4</v>
      </c>
      <c r="I1128" s="122">
        <f t="shared" si="142"/>
        <v>0.21108694260089142</v>
      </c>
    </row>
    <row r="1129" spans="2:9">
      <c r="B1129" s="91">
        <f t="shared" si="143"/>
        <v>1115</v>
      </c>
      <c r="C1129" s="92">
        <f t="shared" si="144"/>
        <v>45675</v>
      </c>
      <c r="D1129" s="119" t="str">
        <f t="shared" si="138"/>
        <v>구간13</v>
      </c>
      <c r="E1129" s="91">
        <f t="shared" si="139"/>
        <v>90</v>
      </c>
      <c r="F1129" s="120">
        <f>COUNTIF($D$15:D1129,D1129)</f>
        <v>18</v>
      </c>
      <c r="G1129" s="121">
        <f t="shared" si="140"/>
        <v>0.21065127883448653</v>
      </c>
      <c r="H1129" s="121">
        <f t="shared" si="141"/>
        <v>4.6129104678165338E-4</v>
      </c>
      <c r="I1129" s="122">
        <f t="shared" si="142"/>
        <v>0.2111125698812682</v>
      </c>
    </row>
    <row r="1130" spans="2:9">
      <c r="B1130" s="91">
        <f t="shared" si="143"/>
        <v>1116</v>
      </c>
      <c r="C1130" s="92">
        <f t="shared" si="144"/>
        <v>45676</v>
      </c>
      <c r="D1130" s="119" t="str">
        <f t="shared" si="138"/>
        <v>구간13</v>
      </c>
      <c r="E1130" s="91">
        <f t="shared" si="139"/>
        <v>90</v>
      </c>
      <c r="F1130" s="120">
        <f>COUNTIF($D$15:D1130,D1130)</f>
        <v>19</v>
      </c>
      <c r="G1130" s="121">
        <f t="shared" si="140"/>
        <v>0.21065127883448653</v>
      </c>
      <c r="H1130" s="121">
        <f t="shared" si="141"/>
        <v>4.8691832715841188E-4</v>
      </c>
      <c r="I1130" s="122">
        <f t="shared" si="142"/>
        <v>0.21113819716164495</v>
      </c>
    </row>
    <row r="1131" spans="2:9">
      <c r="B1131" s="91">
        <f t="shared" si="143"/>
        <v>1117</v>
      </c>
      <c r="C1131" s="92">
        <f t="shared" si="144"/>
        <v>45677</v>
      </c>
      <c r="D1131" s="119" t="str">
        <f t="shared" si="138"/>
        <v>구간13</v>
      </c>
      <c r="E1131" s="91">
        <f t="shared" si="139"/>
        <v>90</v>
      </c>
      <c r="F1131" s="120">
        <f>COUNTIF($D$15:D1131,D1131)</f>
        <v>20</v>
      </c>
      <c r="G1131" s="121">
        <f t="shared" si="140"/>
        <v>0.21065127883448653</v>
      </c>
      <c r="H1131" s="121">
        <f t="shared" si="141"/>
        <v>5.1254560753517038E-4</v>
      </c>
      <c r="I1131" s="122">
        <f t="shared" si="142"/>
        <v>0.2111638244420217</v>
      </c>
    </row>
    <row r="1132" spans="2:9">
      <c r="B1132" s="91">
        <f t="shared" si="143"/>
        <v>1118</v>
      </c>
      <c r="C1132" s="92">
        <f t="shared" si="144"/>
        <v>45678</v>
      </c>
      <c r="D1132" s="119" t="str">
        <f t="shared" si="138"/>
        <v>구간13</v>
      </c>
      <c r="E1132" s="91">
        <f t="shared" si="139"/>
        <v>90</v>
      </c>
      <c r="F1132" s="120">
        <f>COUNTIF($D$15:D1132,D1132)</f>
        <v>21</v>
      </c>
      <c r="G1132" s="121">
        <f t="shared" si="140"/>
        <v>0.21065127883448653</v>
      </c>
      <c r="H1132" s="121">
        <f t="shared" si="141"/>
        <v>5.3817288791192894E-4</v>
      </c>
      <c r="I1132" s="122">
        <f t="shared" si="142"/>
        <v>0.21118945172239847</v>
      </c>
    </row>
    <row r="1133" spans="2:9">
      <c r="B1133" s="91">
        <f t="shared" si="143"/>
        <v>1119</v>
      </c>
      <c r="C1133" s="92">
        <f t="shared" si="144"/>
        <v>45679</v>
      </c>
      <c r="D1133" s="119" t="str">
        <f t="shared" si="138"/>
        <v>구간13</v>
      </c>
      <c r="E1133" s="91">
        <f t="shared" si="139"/>
        <v>90</v>
      </c>
      <c r="F1133" s="120">
        <f>COUNTIF($D$15:D1133,D1133)</f>
        <v>22</v>
      </c>
      <c r="G1133" s="121">
        <f t="shared" si="140"/>
        <v>0.21065127883448653</v>
      </c>
      <c r="H1133" s="121">
        <f t="shared" si="141"/>
        <v>5.6380016828868739E-4</v>
      </c>
      <c r="I1133" s="122">
        <f t="shared" si="142"/>
        <v>0.21121507900277522</v>
      </c>
    </row>
    <row r="1134" spans="2:9">
      <c r="B1134" s="91">
        <f t="shared" si="143"/>
        <v>1120</v>
      </c>
      <c r="C1134" s="92">
        <f t="shared" si="144"/>
        <v>45680</v>
      </c>
      <c r="D1134" s="119" t="str">
        <f t="shared" si="138"/>
        <v>구간13</v>
      </c>
      <c r="E1134" s="91">
        <f t="shared" si="139"/>
        <v>90</v>
      </c>
      <c r="F1134" s="120">
        <f>COUNTIF($D$15:D1134,D1134)</f>
        <v>23</v>
      </c>
      <c r="G1134" s="121">
        <f t="shared" si="140"/>
        <v>0.21065127883448653</v>
      </c>
      <c r="H1134" s="121">
        <f t="shared" si="141"/>
        <v>5.8942744866544595E-4</v>
      </c>
      <c r="I1134" s="122">
        <f t="shared" si="142"/>
        <v>0.21124070628315197</v>
      </c>
    </row>
    <row r="1135" spans="2:9">
      <c r="B1135" s="91">
        <f t="shared" si="143"/>
        <v>1121</v>
      </c>
      <c r="C1135" s="92">
        <f t="shared" si="144"/>
        <v>45681</v>
      </c>
      <c r="D1135" s="119" t="str">
        <f t="shared" si="138"/>
        <v>구간13</v>
      </c>
      <c r="E1135" s="91">
        <f t="shared" si="139"/>
        <v>90</v>
      </c>
      <c r="F1135" s="120">
        <f>COUNTIF($D$15:D1135,D1135)</f>
        <v>24</v>
      </c>
      <c r="G1135" s="121">
        <f t="shared" si="140"/>
        <v>0.21065127883448653</v>
      </c>
      <c r="H1135" s="121">
        <f t="shared" si="141"/>
        <v>6.1505472904220451E-4</v>
      </c>
      <c r="I1135" s="122">
        <f t="shared" si="142"/>
        <v>0.21126633356352872</v>
      </c>
    </row>
    <row r="1136" spans="2:9">
      <c r="B1136" s="91">
        <f t="shared" si="143"/>
        <v>1122</v>
      </c>
      <c r="C1136" s="92">
        <f t="shared" si="144"/>
        <v>45682</v>
      </c>
      <c r="D1136" s="119" t="str">
        <f t="shared" si="138"/>
        <v>구간13</v>
      </c>
      <c r="E1136" s="91">
        <f t="shared" si="139"/>
        <v>90</v>
      </c>
      <c r="F1136" s="120">
        <f>COUNTIF($D$15:D1136,D1136)</f>
        <v>25</v>
      </c>
      <c r="G1136" s="121">
        <f t="shared" si="140"/>
        <v>0.21065127883448653</v>
      </c>
      <c r="H1136" s="121">
        <f t="shared" si="141"/>
        <v>6.4068200941896295E-4</v>
      </c>
      <c r="I1136" s="122">
        <f t="shared" si="142"/>
        <v>0.2112919608439055</v>
      </c>
    </row>
    <row r="1137" spans="2:9">
      <c r="B1137" s="91">
        <f t="shared" si="143"/>
        <v>1123</v>
      </c>
      <c r="C1137" s="92">
        <f t="shared" si="144"/>
        <v>45683</v>
      </c>
      <c r="D1137" s="119" t="str">
        <f t="shared" si="138"/>
        <v>구간13</v>
      </c>
      <c r="E1137" s="91">
        <f t="shared" si="139"/>
        <v>90</v>
      </c>
      <c r="F1137" s="120">
        <f>COUNTIF($D$15:D1137,D1137)</f>
        <v>26</v>
      </c>
      <c r="G1137" s="121">
        <f t="shared" si="140"/>
        <v>0.21065127883448653</v>
      </c>
      <c r="H1137" s="121">
        <f t="shared" si="141"/>
        <v>6.6630928979572151E-4</v>
      </c>
      <c r="I1137" s="122">
        <f t="shared" si="142"/>
        <v>0.21131758812428225</v>
      </c>
    </row>
    <row r="1138" spans="2:9">
      <c r="B1138" s="91">
        <f t="shared" si="143"/>
        <v>1124</v>
      </c>
      <c r="C1138" s="92">
        <f t="shared" si="144"/>
        <v>45684</v>
      </c>
      <c r="D1138" s="119" t="str">
        <f t="shared" si="138"/>
        <v>구간13</v>
      </c>
      <c r="E1138" s="91">
        <f t="shared" si="139"/>
        <v>90</v>
      </c>
      <c r="F1138" s="120">
        <f>COUNTIF($D$15:D1138,D1138)</f>
        <v>27</v>
      </c>
      <c r="G1138" s="121">
        <f t="shared" si="140"/>
        <v>0.21065127883448653</v>
      </c>
      <c r="H1138" s="121">
        <f t="shared" si="141"/>
        <v>6.9193657017248007E-4</v>
      </c>
      <c r="I1138" s="122">
        <f t="shared" si="142"/>
        <v>0.211343215404659</v>
      </c>
    </row>
    <row r="1139" spans="2:9">
      <c r="B1139" s="91">
        <f t="shared" si="143"/>
        <v>1125</v>
      </c>
      <c r="C1139" s="92">
        <f t="shared" si="144"/>
        <v>45685</v>
      </c>
      <c r="D1139" s="119" t="str">
        <f t="shared" si="138"/>
        <v>구간13</v>
      </c>
      <c r="E1139" s="91">
        <f t="shared" si="139"/>
        <v>90</v>
      </c>
      <c r="F1139" s="120">
        <f>COUNTIF($D$15:D1139,D1139)</f>
        <v>28</v>
      </c>
      <c r="G1139" s="121">
        <f t="shared" si="140"/>
        <v>0.21065127883448653</v>
      </c>
      <c r="H1139" s="121">
        <f t="shared" si="141"/>
        <v>7.1756385054923852E-4</v>
      </c>
      <c r="I1139" s="122">
        <f t="shared" si="142"/>
        <v>0.21136884268503578</v>
      </c>
    </row>
    <row r="1140" spans="2:9">
      <c r="B1140" s="91">
        <f t="shared" si="143"/>
        <v>1126</v>
      </c>
      <c r="C1140" s="92">
        <f t="shared" si="144"/>
        <v>45686</v>
      </c>
      <c r="D1140" s="119" t="str">
        <f t="shared" si="138"/>
        <v>구간13</v>
      </c>
      <c r="E1140" s="91">
        <f t="shared" si="139"/>
        <v>90</v>
      </c>
      <c r="F1140" s="120">
        <f>COUNTIF($D$15:D1140,D1140)</f>
        <v>29</v>
      </c>
      <c r="G1140" s="121">
        <f t="shared" si="140"/>
        <v>0.21065127883448653</v>
      </c>
      <c r="H1140" s="121">
        <f t="shared" si="141"/>
        <v>7.4319113092599707E-4</v>
      </c>
      <c r="I1140" s="122">
        <f t="shared" si="142"/>
        <v>0.21139446996541253</v>
      </c>
    </row>
    <row r="1141" spans="2:9">
      <c r="B1141" s="91">
        <f t="shared" si="143"/>
        <v>1127</v>
      </c>
      <c r="C1141" s="92">
        <f t="shared" si="144"/>
        <v>45687</v>
      </c>
      <c r="D1141" s="119" t="str">
        <f t="shared" si="138"/>
        <v>구간13</v>
      </c>
      <c r="E1141" s="91">
        <f t="shared" si="139"/>
        <v>90</v>
      </c>
      <c r="F1141" s="120">
        <f>COUNTIF($D$15:D1141,D1141)</f>
        <v>30</v>
      </c>
      <c r="G1141" s="121">
        <f t="shared" si="140"/>
        <v>0.21065127883448653</v>
      </c>
      <c r="H1141" s="121">
        <f t="shared" si="141"/>
        <v>7.6881841130275563E-4</v>
      </c>
      <c r="I1141" s="122">
        <f t="shared" si="142"/>
        <v>0.21142009724578928</v>
      </c>
    </row>
    <row r="1142" spans="2:9">
      <c r="B1142" s="91">
        <f t="shared" si="143"/>
        <v>1128</v>
      </c>
      <c r="C1142" s="92">
        <f t="shared" si="144"/>
        <v>45688</v>
      </c>
      <c r="D1142" s="119" t="str">
        <f t="shared" si="138"/>
        <v>구간13</v>
      </c>
      <c r="E1142" s="91">
        <f t="shared" si="139"/>
        <v>90</v>
      </c>
      <c r="F1142" s="120">
        <f>COUNTIF($D$15:D1142,D1142)</f>
        <v>31</v>
      </c>
      <c r="G1142" s="121">
        <f t="shared" si="140"/>
        <v>0.21065127883448653</v>
      </c>
      <c r="H1142" s="121">
        <f t="shared" si="141"/>
        <v>7.9444569167951408E-4</v>
      </c>
      <c r="I1142" s="122">
        <f t="shared" si="142"/>
        <v>0.21144572452616606</v>
      </c>
    </row>
    <row r="1143" spans="2:9">
      <c r="B1143" s="91">
        <f t="shared" si="143"/>
        <v>1129</v>
      </c>
      <c r="C1143" s="92">
        <f t="shared" si="144"/>
        <v>45689</v>
      </c>
      <c r="D1143" s="119" t="str">
        <f t="shared" si="138"/>
        <v>구간13</v>
      </c>
      <c r="E1143" s="91">
        <f t="shared" si="139"/>
        <v>90</v>
      </c>
      <c r="F1143" s="120">
        <f>COUNTIF($D$15:D1143,D1143)</f>
        <v>32</v>
      </c>
      <c r="G1143" s="121">
        <f t="shared" si="140"/>
        <v>0.21065127883448653</v>
      </c>
      <c r="H1143" s="121">
        <f t="shared" si="141"/>
        <v>8.2007297205627264E-4</v>
      </c>
      <c r="I1143" s="122">
        <f t="shared" si="142"/>
        <v>0.21147135180654281</v>
      </c>
    </row>
    <row r="1144" spans="2:9">
      <c r="B1144" s="91">
        <f t="shared" si="143"/>
        <v>1130</v>
      </c>
      <c r="C1144" s="92">
        <f t="shared" si="144"/>
        <v>45690</v>
      </c>
      <c r="D1144" s="119" t="str">
        <f t="shared" si="138"/>
        <v>구간13</v>
      </c>
      <c r="E1144" s="91">
        <f t="shared" si="139"/>
        <v>90</v>
      </c>
      <c r="F1144" s="120">
        <f>COUNTIF($D$15:D1144,D1144)</f>
        <v>33</v>
      </c>
      <c r="G1144" s="121">
        <f t="shared" si="140"/>
        <v>0.21065127883448653</v>
      </c>
      <c r="H1144" s="121">
        <f t="shared" si="141"/>
        <v>8.4570025243303119E-4</v>
      </c>
      <c r="I1144" s="122">
        <f t="shared" si="142"/>
        <v>0.21149697908691956</v>
      </c>
    </row>
    <row r="1145" spans="2:9">
      <c r="B1145" s="91">
        <f t="shared" si="143"/>
        <v>1131</v>
      </c>
      <c r="C1145" s="92">
        <f t="shared" si="144"/>
        <v>45691</v>
      </c>
      <c r="D1145" s="119" t="str">
        <f t="shared" si="138"/>
        <v>구간13</v>
      </c>
      <c r="E1145" s="91">
        <f t="shared" si="139"/>
        <v>90</v>
      </c>
      <c r="F1145" s="120">
        <f>COUNTIF($D$15:D1145,D1145)</f>
        <v>34</v>
      </c>
      <c r="G1145" s="121">
        <f t="shared" si="140"/>
        <v>0.21065127883448653</v>
      </c>
      <c r="H1145" s="121">
        <f t="shared" si="141"/>
        <v>8.7132753280978964E-4</v>
      </c>
      <c r="I1145" s="122">
        <f t="shared" si="142"/>
        <v>0.21152260636729633</v>
      </c>
    </row>
    <row r="1146" spans="2:9">
      <c r="B1146" s="91">
        <f t="shared" si="143"/>
        <v>1132</v>
      </c>
      <c r="C1146" s="92">
        <f t="shared" si="144"/>
        <v>45692</v>
      </c>
      <c r="D1146" s="119" t="str">
        <f t="shared" si="138"/>
        <v>구간13</v>
      </c>
      <c r="E1146" s="91">
        <f t="shared" si="139"/>
        <v>90</v>
      </c>
      <c r="F1146" s="120">
        <f>COUNTIF($D$15:D1146,D1146)</f>
        <v>35</v>
      </c>
      <c r="G1146" s="121">
        <f t="shared" si="140"/>
        <v>0.21065127883448653</v>
      </c>
      <c r="H1146" s="121">
        <f t="shared" si="141"/>
        <v>8.969548131865482E-4</v>
      </c>
      <c r="I1146" s="122">
        <f t="shared" si="142"/>
        <v>0.21154823364767308</v>
      </c>
    </row>
    <row r="1147" spans="2:9">
      <c r="B1147" s="91">
        <f t="shared" si="143"/>
        <v>1133</v>
      </c>
      <c r="C1147" s="92">
        <f t="shared" si="144"/>
        <v>45693</v>
      </c>
      <c r="D1147" s="119" t="str">
        <f t="shared" si="138"/>
        <v>구간13</v>
      </c>
      <c r="E1147" s="91">
        <f t="shared" si="139"/>
        <v>90</v>
      </c>
      <c r="F1147" s="120">
        <f>COUNTIF($D$15:D1147,D1147)</f>
        <v>36</v>
      </c>
      <c r="G1147" s="121">
        <f t="shared" si="140"/>
        <v>0.21065127883448653</v>
      </c>
      <c r="H1147" s="121">
        <f t="shared" si="141"/>
        <v>9.2258209356330676E-4</v>
      </c>
      <c r="I1147" s="122">
        <f t="shared" si="142"/>
        <v>0.21157386092804983</v>
      </c>
    </row>
    <row r="1148" spans="2:9">
      <c r="B1148" s="91">
        <f t="shared" si="143"/>
        <v>1134</v>
      </c>
      <c r="C1148" s="92">
        <f t="shared" si="144"/>
        <v>45694</v>
      </c>
      <c r="D1148" s="119" t="str">
        <f t="shared" si="138"/>
        <v>구간13</v>
      </c>
      <c r="E1148" s="91">
        <f t="shared" si="139"/>
        <v>90</v>
      </c>
      <c r="F1148" s="120">
        <f>COUNTIF($D$15:D1148,D1148)</f>
        <v>37</v>
      </c>
      <c r="G1148" s="121">
        <f t="shared" si="140"/>
        <v>0.21065127883448653</v>
      </c>
      <c r="H1148" s="121">
        <f t="shared" si="141"/>
        <v>9.4820937394006521E-4</v>
      </c>
      <c r="I1148" s="122">
        <f t="shared" si="142"/>
        <v>0.21159948820842661</v>
      </c>
    </row>
    <row r="1149" spans="2:9">
      <c r="B1149" s="91">
        <f t="shared" si="143"/>
        <v>1135</v>
      </c>
      <c r="C1149" s="92">
        <f t="shared" si="144"/>
        <v>45695</v>
      </c>
      <c r="D1149" s="119" t="str">
        <f t="shared" si="138"/>
        <v>구간13</v>
      </c>
      <c r="E1149" s="91">
        <f t="shared" si="139"/>
        <v>90</v>
      </c>
      <c r="F1149" s="120">
        <f>COUNTIF($D$15:D1149,D1149)</f>
        <v>38</v>
      </c>
      <c r="G1149" s="121">
        <f t="shared" si="140"/>
        <v>0.21065127883448653</v>
      </c>
      <c r="H1149" s="121">
        <f t="shared" si="141"/>
        <v>9.7383665431682376E-4</v>
      </c>
      <c r="I1149" s="122">
        <f t="shared" si="142"/>
        <v>0.21162511548880336</v>
      </c>
    </row>
    <row r="1150" spans="2:9">
      <c r="B1150" s="91">
        <f t="shared" si="143"/>
        <v>1136</v>
      </c>
      <c r="C1150" s="92">
        <f t="shared" si="144"/>
        <v>45696</v>
      </c>
      <c r="D1150" s="119" t="str">
        <f t="shared" si="138"/>
        <v>구간13</v>
      </c>
      <c r="E1150" s="91">
        <f t="shared" si="139"/>
        <v>90</v>
      </c>
      <c r="F1150" s="120">
        <f>COUNTIF($D$15:D1150,D1150)</f>
        <v>39</v>
      </c>
      <c r="G1150" s="121">
        <f t="shared" si="140"/>
        <v>0.21065127883448653</v>
      </c>
      <c r="H1150" s="121">
        <f t="shared" si="141"/>
        <v>9.9946393469358221E-4</v>
      </c>
      <c r="I1150" s="122">
        <f t="shared" si="142"/>
        <v>0.21165074276918011</v>
      </c>
    </row>
    <row r="1151" spans="2:9">
      <c r="B1151" s="91">
        <f t="shared" si="143"/>
        <v>1137</v>
      </c>
      <c r="C1151" s="92">
        <f t="shared" si="144"/>
        <v>45697</v>
      </c>
      <c r="D1151" s="119" t="str">
        <f t="shared" si="138"/>
        <v>구간13</v>
      </c>
      <c r="E1151" s="91">
        <f t="shared" si="139"/>
        <v>90</v>
      </c>
      <c r="F1151" s="120">
        <f>COUNTIF($D$15:D1151,D1151)</f>
        <v>40</v>
      </c>
      <c r="G1151" s="121">
        <f t="shared" si="140"/>
        <v>0.21065127883448653</v>
      </c>
      <c r="H1151" s="121">
        <f t="shared" si="141"/>
        <v>1.0250912150703408E-3</v>
      </c>
      <c r="I1151" s="122">
        <f t="shared" si="142"/>
        <v>0.21167637004955686</v>
      </c>
    </row>
    <row r="1152" spans="2:9">
      <c r="B1152" s="91">
        <f t="shared" si="143"/>
        <v>1138</v>
      </c>
      <c r="C1152" s="92">
        <f t="shared" si="144"/>
        <v>45698</v>
      </c>
      <c r="D1152" s="119" t="str">
        <f t="shared" si="138"/>
        <v>구간13</v>
      </c>
      <c r="E1152" s="91">
        <f t="shared" si="139"/>
        <v>90</v>
      </c>
      <c r="F1152" s="120">
        <f>COUNTIF($D$15:D1152,D1152)</f>
        <v>41</v>
      </c>
      <c r="G1152" s="121">
        <f t="shared" si="140"/>
        <v>0.21065127883448653</v>
      </c>
      <c r="H1152" s="121">
        <f t="shared" si="141"/>
        <v>1.0507184954470993E-3</v>
      </c>
      <c r="I1152" s="122">
        <f t="shared" si="142"/>
        <v>0.21170199732993364</v>
      </c>
    </row>
    <row r="1153" spans="2:9">
      <c r="B1153" s="91">
        <f t="shared" si="143"/>
        <v>1139</v>
      </c>
      <c r="C1153" s="92">
        <f t="shared" si="144"/>
        <v>45699</v>
      </c>
      <c r="D1153" s="119" t="str">
        <f t="shared" si="138"/>
        <v>구간13</v>
      </c>
      <c r="E1153" s="91">
        <f t="shared" si="139"/>
        <v>90</v>
      </c>
      <c r="F1153" s="120">
        <f>COUNTIF($D$15:D1153,D1153)</f>
        <v>42</v>
      </c>
      <c r="G1153" s="121">
        <f t="shared" si="140"/>
        <v>0.21065127883448653</v>
      </c>
      <c r="H1153" s="121">
        <f t="shared" si="141"/>
        <v>1.0763457758238579E-3</v>
      </c>
      <c r="I1153" s="122">
        <f t="shared" si="142"/>
        <v>0.21172762461031039</v>
      </c>
    </row>
    <row r="1154" spans="2:9">
      <c r="B1154" s="91">
        <f t="shared" si="143"/>
        <v>1140</v>
      </c>
      <c r="C1154" s="92">
        <f t="shared" si="144"/>
        <v>45700</v>
      </c>
      <c r="D1154" s="119" t="str">
        <f t="shared" si="138"/>
        <v>구간13</v>
      </c>
      <c r="E1154" s="91">
        <f t="shared" si="139"/>
        <v>90</v>
      </c>
      <c r="F1154" s="120">
        <f>COUNTIF($D$15:D1154,D1154)</f>
        <v>43</v>
      </c>
      <c r="G1154" s="121">
        <f t="shared" si="140"/>
        <v>0.21065127883448653</v>
      </c>
      <c r="H1154" s="121">
        <f t="shared" si="141"/>
        <v>1.1019730562006164E-3</v>
      </c>
      <c r="I1154" s="122">
        <f t="shared" si="142"/>
        <v>0.21175325189068714</v>
      </c>
    </row>
    <row r="1155" spans="2:9">
      <c r="B1155" s="91">
        <f t="shared" si="143"/>
        <v>1141</v>
      </c>
      <c r="C1155" s="92">
        <f t="shared" si="144"/>
        <v>45701</v>
      </c>
      <c r="D1155" s="119" t="str">
        <f t="shared" si="138"/>
        <v>구간13</v>
      </c>
      <c r="E1155" s="91">
        <f t="shared" si="139"/>
        <v>90</v>
      </c>
      <c r="F1155" s="120">
        <f>COUNTIF($D$15:D1155,D1155)</f>
        <v>44</v>
      </c>
      <c r="G1155" s="121">
        <f t="shared" si="140"/>
        <v>0.21065127883448653</v>
      </c>
      <c r="H1155" s="121">
        <f t="shared" si="141"/>
        <v>1.1276003365773748E-3</v>
      </c>
      <c r="I1155" s="122">
        <f t="shared" si="142"/>
        <v>0.21177887917106392</v>
      </c>
    </row>
    <row r="1156" spans="2:9">
      <c r="B1156" s="91">
        <f t="shared" si="143"/>
        <v>1142</v>
      </c>
      <c r="C1156" s="92">
        <f t="shared" si="144"/>
        <v>45702</v>
      </c>
      <c r="D1156" s="119" t="str">
        <f t="shared" si="138"/>
        <v>구간13</v>
      </c>
      <c r="E1156" s="91">
        <f t="shared" si="139"/>
        <v>90</v>
      </c>
      <c r="F1156" s="120">
        <f>COUNTIF($D$15:D1156,D1156)</f>
        <v>45</v>
      </c>
      <c r="G1156" s="121">
        <f t="shared" si="140"/>
        <v>0.21065127883448653</v>
      </c>
      <c r="H1156" s="121">
        <f t="shared" si="141"/>
        <v>1.1532276169541333E-3</v>
      </c>
      <c r="I1156" s="122">
        <f t="shared" si="142"/>
        <v>0.21180450645144067</v>
      </c>
    </row>
    <row r="1157" spans="2:9">
      <c r="B1157" s="91">
        <f t="shared" si="143"/>
        <v>1143</v>
      </c>
      <c r="C1157" s="92">
        <f t="shared" si="144"/>
        <v>45703</v>
      </c>
      <c r="D1157" s="119" t="str">
        <f t="shared" si="138"/>
        <v>구간13</v>
      </c>
      <c r="E1157" s="91">
        <f t="shared" si="139"/>
        <v>90</v>
      </c>
      <c r="F1157" s="120">
        <f>COUNTIF($D$15:D1157,D1157)</f>
        <v>46</v>
      </c>
      <c r="G1157" s="121">
        <f t="shared" si="140"/>
        <v>0.21065127883448653</v>
      </c>
      <c r="H1157" s="121">
        <f t="shared" si="141"/>
        <v>1.1788548973308919E-3</v>
      </c>
      <c r="I1157" s="122">
        <f t="shared" si="142"/>
        <v>0.21183013373181742</v>
      </c>
    </row>
    <row r="1158" spans="2:9">
      <c r="B1158" s="91">
        <f t="shared" si="143"/>
        <v>1144</v>
      </c>
      <c r="C1158" s="92">
        <f t="shared" si="144"/>
        <v>45704</v>
      </c>
      <c r="D1158" s="119" t="str">
        <f t="shared" si="138"/>
        <v>구간13</v>
      </c>
      <c r="E1158" s="91">
        <f t="shared" si="139"/>
        <v>90</v>
      </c>
      <c r="F1158" s="120">
        <f>COUNTIF($D$15:D1158,D1158)</f>
        <v>47</v>
      </c>
      <c r="G1158" s="121">
        <f t="shared" si="140"/>
        <v>0.21065127883448653</v>
      </c>
      <c r="H1158" s="121">
        <f t="shared" si="141"/>
        <v>1.2044821777076505E-3</v>
      </c>
      <c r="I1158" s="122">
        <f t="shared" si="142"/>
        <v>0.21185576101219419</v>
      </c>
    </row>
    <row r="1159" spans="2:9">
      <c r="B1159" s="91">
        <f t="shared" si="143"/>
        <v>1145</v>
      </c>
      <c r="C1159" s="92">
        <f t="shared" si="144"/>
        <v>45705</v>
      </c>
      <c r="D1159" s="119" t="str">
        <f t="shared" si="138"/>
        <v>구간13</v>
      </c>
      <c r="E1159" s="91">
        <f t="shared" si="139"/>
        <v>90</v>
      </c>
      <c r="F1159" s="120">
        <f>COUNTIF($D$15:D1159,D1159)</f>
        <v>48</v>
      </c>
      <c r="G1159" s="121">
        <f t="shared" si="140"/>
        <v>0.21065127883448653</v>
      </c>
      <c r="H1159" s="121">
        <f t="shared" si="141"/>
        <v>1.230109458084409E-3</v>
      </c>
      <c r="I1159" s="122">
        <f t="shared" si="142"/>
        <v>0.21188138829257094</v>
      </c>
    </row>
    <row r="1160" spans="2:9">
      <c r="B1160" s="91">
        <f t="shared" si="143"/>
        <v>1146</v>
      </c>
      <c r="C1160" s="92">
        <f t="shared" si="144"/>
        <v>45706</v>
      </c>
      <c r="D1160" s="119" t="str">
        <f t="shared" si="138"/>
        <v>구간13</v>
      </c>
      <c r="E1160" s="91">
        <f t="shared" si="139"/>
        <v>90</v>
      </c>
      <c r="F1160" s="120">
        <f>COUNTIF($D$15:D1160,D1160)</f>
        <v>49</v>
      </c>
      <c r="G1160" s="121">
        <f t="shared" si="140"/>
        <v>0.21065127883448653</v>
      </c>
      <c r="H1160" s="121">
        <f t="shared" si="141"/>
        <v>1.2557367384611676E-3</v>
      </c>
      <c r="I1160" s="122">
        <f t="shared" si="142"/>
        <v>0.21190701557294769</v>
      </c>
    </row>
    <row r="1161" spans="2:9">
      <c r="B1161" s="91">
        <f t="shared" si="143"/>
        <v>1147</v>
      </c>
      <c r="C1161" s="92">
        <f t="shared" si="144"/>
        <v>45707</v>
      </c>
      <c r="D1161" s="119" t="str">
        <f t="shared" si="138"/>
        <v>구간13</v>
      </c>
      <c r="E1161" s="91">
        <f t="shared" si="139"/>
        <v>90</v>
      </c>
      <c r="F1161" s="120">
        <f>COUNTIF($D$15:D1161,D1161)</f>
        <v>50</v>
      </c>
      <c r="G1161" s="121">
        <f t="shared" si="140"/>
        <v>0.21065127883448653</v>
      </c>
      <c r="H1161" s="121">
        <f t="shared" si="141"/>
        <v>1.2813640188379259E-3</v>
      </c>
      <c r="I1161" s="122">
        <f t="shared" si="142"/>
        <v>0.21193264285332447</v>
      </c>
    </row>
    <row r="1162" spans="2:9">
      <c r="B1162" s="91">
        <f t="shared" si="143"/>
        <v>1148</v>
      </c>
      <c r="C1162" s="92">
        <f t="shared" si="144"/>
        <v>45708</v>
      </c>
      <c r="D1162" s="119" t="str">
        <f t="shared" si="138"/>
        <v>구간13</v>
      </c>
      <c r="E1162" s="91">
        <f t="shared" si="139"/>
        <v>90</v>
      </c>
      <c r="F1162" s="120">
        <f>COUNTIF($D$15:D1162,D1162)</f>
        <v>51</v>
      </c>
      <c r="G1162" s="121">
        <f t="shared" si="140"/>
        <v>0.21065127883448653</v>
      </c>
      <c r="H1162" s="121">
        <f t="shared" si="141"/>
        <v>1.3069912992146845E-3</v>
      </c>
      <c r="I1162" s="122">
        <f t="shared" si="142"/>
        <v>0.21195827013370122</v>
      </c>
    </row>
    <row r="1163" spans="2:9">
      <c r="B1163" s="91">
        <f t="shared" si="143"/>
        <v>1149</v>
      </c>
      <c r="C1163" s="92">
        <f t="shared" si="144"/>
        <v>45709</v>
      </c>
      <c r="D1163" s="119" t="str">
        <f t="shared" si="138"/>
        <v>구간13</v>
      </c>
      <c r="E1163" s="91">
        <f t="shared" si="139"/>
        <v>90</v>
      </c>
      <c r="F1163" s="120">
        <f>COUNTIF($D$15:D1163,D1163)</f>
        <v>52</v>
      </c>
      <c r="G1163" s="121">
        <f t="shared" si="140"/>
        <v>0.21065127883448653</v>
      </c>
      <c r="H1163" s="121">
        <f t="shared" si="141"/>
        <v>1.332618579591443E-3</v>
      </c>
      <c r="I1163" s="122">
        <f t="shared" si="142"/>
        <v>0.21198389741407797</v>
      </c>
    </row>
    <row r="1164" spans="2:9">
      <c r="B1164" s="91">
        <f t="shared" si="143"/>
        <v>1150</v>
      </c>
      <c r="C1164" s="92">
        <f t="shared" si="144"/>
        <v>45710</v>
      </c>
      <c r="D1164" s="119" t="str">
        <f t="shared" si="138"/>
        <v>구간13</v>
      </c>
      <c r="E1164" s="91">
        <f t="shared" si="139"/>
        <v>90</v>
      </c>
      <c r="F1164" s="120">
        <f>COUNTIF($D$15:D1164,D1164)</f>
        <v>53</v>
      </c>
      <c r="G1164" s="121">
        <f t="shared" si="140"/>
        <v>0.21065127883448653</v>
      </c>
      <c r="H1164" s="121">
        <f t="shared" si="141"/>
        <v>1.3582458599682016E-3</v>
      </c>
      <c r="I1164" s="122">
        <f t="shared" si="142"/>
        <v>0.21200952469445472</v>
      </c>
    </row>
    <row r="1165" spans="2:9">
      <c r="B1165" s="91">
        <f t="shared" si="143"/>
        <v>1151</v>
      </c>
      <c r="C1165" s="92">
        <f t="shared" si="144"/>
        <v>45711</v>
      </c>
      <c r="D1165" s="119" t="str">
        <f t="shared" si="138"/>
        <v>구간13</v>
      </c>
      <c r="E1165" s="91">
        <f t="shared" si="139"/>
        <v>90</v>
      </c>
      <c r="F1165" s="120">
        <f>COUNTIF($D$15:D1165,D1165)</f>
        <v>54</v>
      </c>
      <c r="G1165" s="121">
        <f t="shared" si="140"/>
        <v>0.21065127883448653</v>
      </c>
      <c r="H1165" s="121">
        <f t="shared" si="141"/>
        <v>1.3838731403449601E-3</v>
      </c>
      <c r="I1165" s="122">
        <f t="shared" si="142"/>
        <v>0.2120351519748315</v>
      </c>
    </row>
    <row r="1166" spans="2:9">
      <c r="B1166" s="91">
        <f t="shared" si="143"/>
        <v>1152</v>
      </c>
      <c r="C1166" s="92">
        <f t="shared" si="144"/>
        <v>45712</v>
      </c>
      <c r="D1166" s="119" t="str">
        <f t="shared" si="138"/>
        <v>구간13</v>
      </c>
      <c r="E1166" s="91">
        <f t="shared" si="139"/>
        <v>90</v>
      </c>
      <c r="F1166" s="120">
        <f>COUNTIF($D$15:D1166,D1166)</f>
        <v>55</v>
      </c>
      <c r="G1166" s="121">
        <f t="shared" si="140"/>
        <v>0.21065127883448653</v>
      </c>
      <c r="H1166" s="121">
        <f t="shared" si="141"/>
        <v>1.4095004207217187E-3</v>
      </c>
      <c r="I1166" s="122">
        <f t="shared" si="142"/>
        <v>0.21206077925520825</v>
      </c>
    </row>
    <row r="1167" spans="2:9">
      <c r="B1167" s="91">
        <f t="shared" si="143"/>
        <v>1153</v>
      </c>
      <c r="C1167" s="92">
        <f t="shared" si="144"/>
        <v>45713</v>
      </c>
      <c r="D1167" s="119" t="str">
        <f t="shared" ref="D1167:D1230" si="145">IF(IFERROR(HLOOKUP(C1167,$E$5:$BL$6,2,FALSE),"")="",D1168,HLOOKUP(C1167,$E$5:$BL$7,2,FALSE))</f>
        <v>구간13</v>
      </c>
      <c r="E1167" s="91">
        <f t="shared" ref="E1167:E1230" si="146">COUNTIF($D$15:$D$49928,D1167)</f>
        <v>90</v>
      </c>
      <c r="F1167" s="120">
        <f>COUNTIF($D$15:D1167,D1167)</f>
        <v>56</v>
      </c>
      <c r="G1167" s="121">
        <f t="shared" ref="G1167:G1230" si="147">HLOOKUP($D1167,$E$6:$BL$11,6,FALSE)</f>
        <v>0.21065127883448653</v>
      </c>
      <c r="H1167" s="121">
        <f t="shared" ref="H1167:H1230" si="148">HLOOKUP($D1167,$E$6:$BL$11,5,FALSE)*(F1167)</f>
        <v>1.435127701098477E-3</v>
      </c>
      <c r="I1167" s="122">
        <f t="shared" ref="I1167:I1230" si="149">G1167+H1167</f>
        <v>0.212086406535585</v>
      </c>
    </row>
    <row r="1168" spans="2:9">
      <c r="B1168" s="91">
        <f t="shared" ref="B1168:B1231" si="150">B1167+1</f>
        <v>1154</v>
      </c>
      <c r="C1168" s="92">
        <f t="shared" ref="C1168:C1231" si="151">C1167+1</f>
        <v>45714</v>
      </c>
      <c r="D1168" s="119" t="str">
        <f t="shared" si="145"/>
        <v>구간13</v>
      </c>
      <c r="E1168" s="91">
        <f t="shared" si="146"/>
        <v>90</v>
      </c>
      <c r="F1168" s="120">
        <f>COUNTIF($D$15:D1168,D1168)</f>
        <v>57</v>
      </c>
      <c r="G1168" s="121">
        <f t="shared" si="147"/>
        <v>0.21065127883448653</v>
      </c>
      <c r="H1168" s="121">
        <f t="shared" si="148"/>
        <v>1.4607549814752356E-3</v>
      </c>
      <c r="I1168" s="122">
        <f t="shared" si="149"/>
        <v>0.21211203381596178</v>
      </c>
    </row>
    <row r="1169" spans="2:9">
      <c r="B1169" s="91">
        <f t="shared" si="150"/>
        <v>1155</v>
      </c>
      <c r="C1169" s="92">
        <f t="shared" si="151"/>
        <v>45715</v>
      </c>
      <c r="D1169" s="119" t="str">
        <f t="shared" si="145"/>
        <v>구간13</v>
      </c>
      <c r="E1169" s="91">
        <f t="shared" si="146"/>
        <v>90</v>
      </c>
      <c r="F1169" s="120">
        <f>COUNTIF($D$15:D1169,D1169)</f>
        <v>58</v>
      </c>
      <c r="G1169" s="121">
        <f t="shared" si="147"/>
        <v>0.21065127883448653</v>
      </c>
      <c r="H1169" s="121">
        <f t="shared" si="148"/>
        <v>1.4863822618519941E-3</v>
      </c>
      <c r="I1169" s="122">
        <f t="shared" si="149"/>
        <v>0.21213766109633853</v>
      </c>
    </row>
    <row r="1170" spans="2:9">
      <c r="B1170" s="91">
        <f t="shared" si="150"/>
        <v>1156</v>
      </c>
      <c r="C1170" s="92">
        <f t="shared" si="151"/>
        <v>45716</v>
      </c>
      <c r="D1170" s="119" t="str">
        <f t="shared" si="145"/>
        <v>구간13</v>
      </c>
      <c r="E1170" s="91">
        <f t="shared" si="146"/>
        <v>90</v>
      </c>
      <c r="F1170" s="120">
        <f>COUNTIF($D$15:D1170,D1170)</f>
        <v>59</v>
      </c>
      <c r="G1170" s="121">
        <f t="shared" si="147"/>
        <v>0.21065127883448653</v>
      </c>
      <c r="H1170" s="121">
        <f t="shared" si="148"/>
        <v>1.5120095422287527E-3</v>
      </c>
      <c r="I1170" s="122">
        <f t="shared" si="149"/>
        <v>0.21216328837671528</v>
      </c>
    </row>
    <row r="1171" spans="2:9">
      <c r="B1171" s="91">
        <f t="shared" si="150"/>
        <v>1157</v>
      </c>
      <c r="C1171" s="92">
        <f t="shared" si="151"/>
        <v>45717</v>
      </c>
      <c r="D1171" s="119" t="str">
        <f t="shared" si="145"/>
        <v>구간13</v>
      </c>
      <c r="E1171" s="91">
        <f t="shared" si="146"/>
        <v>90</v>
      </c>
      <c r="F1171" s="120">
        <f>COUNTIF($D$15:D1171,D1171)</f>
        <v>60</v>
      </c>
      <c r="G1171" s="121">
        <f t="shared" si="147"/>
        <v>0.21065127883448653</v>
      </c>
      <c r="H1171" s="121">
        <f t="shared" si="148"/>
        <v>1.5376368226055113E-3</v>
      </c>
      <c r="I1171" s="122">
        <f t="shared" si="149"/>
        <v>0.21218891565709205</v>
      </c>
    </row>
    <row r="1172" spans="2:9">
      <c r="B1172" s="91">
        <f t="shared" si="150"/>
        <v>1158</v>
      </c>
      <c r="C1172" s="92">
        <f t="shared" si="151"/>
        <v>45718</v>
      </c>
      <c r="D1172" s="119" t="str">
        <f t="shared" si="145"/>
        <v>구간13</v>
      </c>
      <c r="E1172" s="91">
        <f t="shared" si="146"/>
        <v>90</v>
      </c>
      <c r="F1172" s="120">
        <f>COUNTIF($D$15:D1172,D1172)</f>
        <v>61</v>
      </c>
      <c r="G1172" s="121">
        <f t="shared" si="147"/>
        <v>0.21065127883448653</v>
      </c>
      <c r="H1172" s="121">
        <f t="shared" si="148"/>
        <v>1.5632641029822698E-3</v>
      </c>
      <c r="I1172" s="122">
        <f t="shared" si="149"/>
        <v>0.2122145429374688</v>
      </c>
    </row>
    <row r="1173" spans="2:9">
      <c r="B1173" s="91">
        <f t="shared" si="150"/>
        <v>1159</v>
      </c>
      <c r="C1173" s="92">
        <f t="shared" si="151"/>
        <v>45719</v>
      </c>
      <c r="D1173" s="119" t="str">
        <f t="shared" si="145"/>
        <v>구간13</v>
      </c>
      <c r="E1173" s="91">
        <f t="shared" si="146"/>
        <v>90</v>
      </c>
      <c r="F1173" s="120">
        <f>COUNTIF($D$15:D1173,D1173)</f>
        <v>62</v>
      </c>
      <c r="G1173" s="121">
        <f t="shared" si="147"/>
        <v>0.21065127883448653</v>
      </c>
      <c r="H1173" s="121">
        <f t="shared" si="148"/>
        <v>1.5888913833590282E-3</v>
      </c>
      <c r="I1173" s="122">
        <f t="shared" si="149"/>
        <v>0.21224017021784555</v>
      </c>
    </row>
    <row r="1174" spans="2:9">
      <c r="B1174" s="91">
        <f t="shared" si="150"/>
        <v>1160</v>
      </c>
      <c r="C1174" s="92">
        <f t="shared" si="151"/>
        <v>45720</v>
      </c>
      <c r="D1174" s="119" t="str">
        <f t="shared" si="145"/>
        <v>구간13</v>
      </c>
      <c r="E1174" s="91">
        <f t="shared" si="146"/>
        <v>90</v>
      </c>
      <c r="F1174" s="120">
        <f>COUNTIF($D$15:D1174,D1174)</f>
        <v>63</v>
      </c>
      <c r="G1174" s="121">
        <f t="shared" si="147"/>
        <v>0.21065127883448653</v>
      </c>
      <c r="H1174" s="121">
        <f t="shared" si="148"/>
        <v>1.6145186637357867E-3</v>
      </c>
      <c r="I1174" s="122">
        <f t="shared" si="149"/>
        <v>0.21226579749822233</v>
      </c>
    </row>
    <row r="1175" spans="2:9">
      <c r="B1175" s="91">
        <f t="shared" si="150"/>
        <v>1161</v>
      </c>
      <c r="C1175" s="92">
        <f t="shared" si="151"/>
        <v>45721</v>
      </c>
      <c r="D1175" s="119" t="str">
        <f t="shared" si="145"/>
        <v>구간13</v>
      </c>
      <c r="E1175" s="91">
        <f t="shared" si="146"/>
        <v>90</v>
      </c>
      <c r="F1175" s="120">
        <f>COUNTIF($D$15:D1175,D1175)</f>
        <v>64</v>
      </c>
      <c r="G1175" s="121">
        <f t="shared" si="147"/>
        <v>0.21065127883448653</v>
      </c>
      <c r="H1175" s="121">
        <f t="shared" si="148"/>
        <v>1.6401459441125453E-3</v>
      </c>
      <c r="I1175" s="122">
        <f t="shared" si="149"/>
        <v>0.21229142477859908</v>
      </c>
    </row>
    <row r="1176" spans="2:9">
      <c r="B1176" s="91">
        <f t="shared" si="150"/>
        <v>1162</v>
      </c>
      <c r="C1176" s="92">
        <f t="shared" si="151"/>
        <v>45722</v>
      </c>
      <c r="D1176" s="119" t="str">
        <f t="shared" si="145"/>
        <v>구간13</v>
      </c>
      <c r="E1176" s="91">
        <f t="shared" si="146"/>
        <v>90</v>
      </c>
      <c r="F1176" s="120">
        <f>COUNTIF($D$15:D1176,D1176)</f>
        <v>65</v>
      </c>
      <c r="G1176" s="121">
        <f t="shared" si="147"/>
        <v>0.21065127883448653</v>
      </c>
      <c r="H1176" s="121">
        <f t="shared" si="148"/>
        <v>1.6657732244893038E-3</v>
      </c>
      <c r="I1176" s="122">
        <f t="shared" si="149"/>
        <v>0.21231705205897583</v>
      </c>
    </row>
    <row r="1177" spans="2:9">
      <c r="B1177" s="91">
        <f t="shared" si="150"/>
        <v>1163</v>
      </c>
      <c r="C1177" s="92">
        <f t="shared" si="151"/>
        <v>45723</v>
      </c>
      <c r="D1177" s="119" t="str">
        <f t="shared" si="145"/>
        <v>구간13</v>
      </c>
      <c r="E1177" s="91">
        <f t="shared" si="146"/>
        <v>90</v>
      </c>
      <c r="F1177" s="120">
        <f>COUNTIF($D$15:D1177,D1177)</f>
        <v>66</v>
      </c>
      <c r="G1177" s="121">
        <f t="shared" si="147"/>
        <v>0.21065127883448653</v>
      </c>
      <c r="H1177" s="121">
        <f t="shared" si="148"/>
        <v>1.6914005048660624E-3</v>
      </c>
      <c r="I1177" s="122">
        <f t="shared" si="149"/>
        <v>0.21234267933935261</v>
      </c>
    </row>
    <row r="1178" spans="2:9">
      <c r="B1178" s="91">
        <f t="shared" si="150"/>
        <v>1164</v>
      </c>
      <c r="C1178" s="92">
        <f t="shared" si="151"/>
        <v>45724</v>
      </c>
      <c r="D1178" s="119" t="str">
        <f t="shared" si="145"/>
        <v>구간13</v>
      </c>
      <c r="E1178" s="91">
        <f t="shared" si="146"/>
        <v>90</v>
      </c>
      <c r="F1178" s="120">
        <f>COUNTIF($D$15:D1178,D1178)</f>
        <v>67</v>
      </c>
      <c r="G1178" s="121">
        <f t="shared" si="147"/>
        <v>0.21065127883448653</v>
      </c>
      <c r="H1178" s="121">
        <f t="shared" si="148"/>
        <v>1.7170277852428207E-3</v>
      </c>
      <c r="I1178" s="122">
        <f t="shared" si="149"/>
        <v>0.21236830661972936</v>
      </c>
    </row>
    <row r="1179" spans="2:9">
      <c r="B1179" s="91">
        <f t="shared" si="150"/>
        <v>1165</v>
      </c>
      <c r="C1179" s="92">
        <f t="shared" si="151"/>
        <v>45725</v>
      </c>
      <c r="D1179" s="119" t="str">
        <f t="shared" si="145"/>
        <v>구간13</v>
      </c>
      <c r="E1179" s="91">
        <f t="shared" si="146"/>
        <v>90</v>
      </c>
      <c r="F1179" s="120">
        <f>COUNTIF($D$15:D1179,D1179)</f>
        <v>68</v>
      </c>
      <c r="G1179" s="121">
        <f t="shared" si="147"/>
        <v>0.21065127883448653</v>
      </c>
      <c r="H1179" s="121">
        <f t="shared" si="148"/>
        <v>1.7426550656195793E-3</v>
      </c>
      <c r="I1179" s="122">
        <f t="shared" si="149"/>
        <v>0.21239393390010611</v>
      </c>
    </row>
    <row r="1180" spans="2:9">
      <c r="B1180" s="91">
        <f t="shared" si="150"/>
        <v>1166</v>
      </c>
      <c r="C1180" s="92">
        <f t="shared" si="151"/>
        <v>45726</v>
      </c>
      <c r="D1180" s="119" t="str">
        <f t="shared" si="145"/>
        <v>구간13</v>
      </c>
      <c r="E1180" s="91">
        <f t="shared" si="146"/>
        <v>90</v>
      </c>
      <c r="F1180" s="120">
        <f>COUNTIF($D$15:D1180,D1180)</f>
        <v>69</v>
      </c>
      <c r="G1180" s="121">
        <f t="shared" si="147"/>
        <v>0.21065127883448653</v>
      </c>
      <c r="H1180" s="121">
        <f t="shared" si="148"/>
        <v>1.7682823459963378E-3</v>
      </c>
      <c r="I1180" s="122">
        <f t="shared" si="149"/>
        <v>0.21241956118048286</v>
      </c>
    </row>
    <row r="1181" spans="2:9">
      <c r="B1181" s="91">
        <f t="shared" si="150"/>
        <v>1167</v>
      </c>
      <c r="C1181" s="92">
        <f t="shared" si="151"/>
        <v>45727</v>
      </c>
      <c r="D1181" s="119" t="str">
        <f t="shared" si="145"/>
        <v>구간13</v>
      </c>
      <c r="E1181" s="91">
        <f t="shared" si="146"/>
        <v>90</v>
      </c>
      <c r="F1181" s="120">
        <f>COUNTIF($D$15:D1181,D1181)</f>
        <v>70</v>
      </c>
      <c r="G1181" s="121">
        <f t="shared" si="147"/>
        <v>0.21065127883448653</v>
      </c>
      <c r="H1181" s="121">
        <f t="shared" si="148"/>
        <v>1.7939096263730964E-3</v>
      </c>
      <c r="I1181" s="122">
        <f t="shared" si="149"/>
        <v>0.21244518846085964</v>
      </c>
    </row>
    <row r="1182" spans="2:9">
      <c r="B1182" s="91">
        <f t="shared" si="150"/>
        <v>1168</v>
      </c>
      <c r="C1182" s="92">
        <f t="shared" si="151"/>
        <v>45728</v>
      </c>
      <c r="D1182" s="119" t="str">
        <f t="shared" si="145"/>
        <v>구간13</v>
      </c>
      <c r="E1182" s="91">
        <f t="shared" si="146"/>
        <v>90</v>
      </c>
      <c r="F1182" s="120">
        <f>COUNTIF($D$15:D1182,D1182)</f>
        <v>71</v>
      </c>
      <c r="G1182" s="121">
        <f t="shared" si="147"/>
        <v>0.21065127883448653</v>
      </c>
      <c r="H1182" s="121">
        <f t="shared" si="148"/>
        <v>1.819536906749855E-3</v>
      </c>
      <c r="I1182" s="122">
        <f t="shared" si="149"/>
        <v>0.21247081574123639</v>
      </c>
    </row>
    <row r="1183" spans="2:9">
      <c r="B1183" s="91">
        <f t="shared" si="150"/>
        <v>1169</v>
      </c>
      <c r="C1183" s="92">
        <f t="shared" si="151"/>
        <v>45729</v>
      </c>
      <c r="D1183" s="119" t="str">
        <f t="shared" si="145"/>
        <v>구간13</v>
      </c>
      <c r="E1183" s="91">
        <f t="shared" si="146"/>
        <v>90</v>
      </c>
      <c r="F1183" s="120">
        <f>COUNTIF($D$15:D1183,D1183)</f>
        <v>72</v>
      </c>
      <c r="G1183" s="121">
        <f t="shared" si="147"/>
        <v>0.21065127883448653</v>
      </c>
      <c r="H1183" s="121">
        <f t="shared" si="148"/>
        <v>1.8451641871266135E-3</v>
      </c>
      <c r="I1183" s="122">
        <f t="shared" si="149"/>
        <v>0.21249644302161314</v>
      </c>
    </row>
    <row r="1184" spans="2:9">
      <c r="B1184" s="91">
        <f t="shared" si="150"/>
        <v>1170</v>
      </c>
      <c r="C1184" s="92">
        <f t="shared" si="151"/>
        <v>45730</v>
      </c>
      <c r="D1184" s="119" t="str">
        <f t="shared" si="145"/>
        <v>구간13</v>
      </c>
      <c r="E1184" s="91">
        <f t="shared" si="146"/>
        <v>90</v>
      </c>
      <c r="F1184" s="120">
        <f>COUNTIF($D$15:D1184,D1184)</f>
        <v>73</v>
      </c>
      <c r="G1184" s="121">
        <f t="shared" si="147"/>
        <v>0.21065127883448653</v>
      </c>
      <c r="H1184" s="121">
        <f t="shared" si="148"/>
        <v>1.8707914675033719E-3</v>
      </c>
      <c r="I1184" s="122">
        <f t="shared" si="149"/>
        <v>0.21252207030198991</v>
      </c>
    </row>
    <row r="1185" spans="2:9">
      <c r="B1185" s="91">
        <f t="shared" si="150"/>
        <v>1171</v>
      </c>
      <c r="C1185" s="92">
        <f t="shared" si="151"/>
        <v>45731</v>
      </c>
      <c r="D1185" s="119" t="str">
        <f t="shared" si="145"/>
        <v>구간13</v>
      </c>
      <c r="E1185" s="91">
        <f t="shared" si="146"/>
        <v>90</v>
      </c>
      <c r="F1185" s="120">
        <f>COUNTIF($D$15:D1185,D1185)</f>
        <v>74</v>
      </c>
      <c r="G1185" s="121">
        <f t="shared" si="147"/>
        <v>0.21065127883448653</v>
      </c>
      <c r="H1185" s="121">
        <f t="shared" si="148"/>
        <v>1.8964187478801304E-3</v>
      </c>
      <c r="I1185" s="122">
        <f t="shared" si="149"/>
        <v>0.21254769758236666</v>
      </c>
    </row>
    <row r="1186" spans="2:9">
      <c r="B1186" s="91">
        <f t="shared" si="150"/>
        <v>1172</v>
      </c>
      <c r="C1186" s="92">
        <f t="shared" si="151"/>
        <v>45732</v>
      </c>
      <c r="D1186" s="119" t="str">
        <f t="shared" si="145"/>
        <v>구간13</v>
      </c>
      <c r="E1186" s="91">
        <f t="shared" si="146"/>
        <v>90</v>
      </c>
      <c r="F1186" s="120">
        <f>COUNTIF($D$15:D1186,D1186)</f>
        <v>75</v>
      </c>
      <c r="G1186" s="121">
        <f t="shared" si="147"/>
        <v>0.21065127883448653</v>
      </c>
      <c r="H1186" s="121">
        <f t="shared" si="148"/>
        <v>1.922046028256889E-3</v>
      </c>
      <c r="I1186" s="122">
        <f t="shared" si="149"/>
        <v>0.21257332486274341</v>
      </c>
    </row>
    <row r="1187" spans="2:9">
      <c r="B1187" s="91">
        <f t="shared" si="150"/>
        <v>1173</v>
      </c>
      <c r="C1187" s="92">
        <f t="shared" si="151"/>
        <v>45733</v>
      </c>
      <c r="D1187" s="119" t="str">
        <f t="shared" si="145"/>
        <v>구간13</v>
      </c>
      <c r="E1187" s="91">
        <f t="shared" si="146"/>
        <v>90</v>
      </c>
      <c r="F1187" s="120">
        <f>COUNTIF($D$15:D1187,D1187)</f>
        <v>76</v>
      </c>
      <c r="G1187" s="121">
        <f t="shared" si="147"/>
        <v>0.21065127883448653</v>
      </c>
      <c r="H1187" s="121">
        <f t="shared" si="148"/>
        <v>1.9476733086336475E-3</v>
      </c>
      <c r="I1187" s="122">
        <f t="shared" si="149"/>
        <v>0.21259895214312019</v>
      </c>
    </row>
    <row r="1188" spans="2:9">
      <c r="B1188" s="91">
        <f t="shared" si="150"/>
        <v>1174</v>
      </c>
      <c r="C1188" s="92">
        <f t="shared" si="151"/>
        <v>45734</v>
      </c>
      <c r="D1188" s="119" t="str">
        <f t="shared" si="145"/>
        <v>구간13</v>
      </c>
      <c r="E1188" s="91">
        <f t="shared" si="146"/>
        <v>90</v>
      </c>
      <c r="F1188" s="120">
        <f>COUNTIF($D$15:D1188,D1188)</f>
        <v>77</v>
      </c>
      <c r="G1188" s="121">
        <f t="shared" si="147"/>
        <v>0.21065127883448653</v>
      </c>
      <c r="H1188" s="121">
        <f t="shared" si="148"/>
        <v>1.9733005890104059E-3</v>
      </c>
      <c r="I1188" s="122">
        <f t="shared" si="149"/>
        <v>0.21262457942349694</v>
      </c>
    </row>
    <row r="1189" spans="2:9">
      <c r="B1189" s="91">
        <f t="shared" si="150"/>
        <v>1175</v>
      </c>
      <c r="C1189" s="92">
        <f t="shared" si="151"/>
        <v>45735</v>
      </c>
      <c r="D1189" s="119" t="str">
        <f t="shared" si="145"/>
        <v>구간13</v>
      </c>
      <c r="E1189" s="91">
        <f t="shared" si="146"/>
        <v>90</v>
      </c>
      <c r="F1189" s="120">
        <f>COUNTIF($D$15:D1189,D1189)</f>
        <v>78</v>
      </c>
      <c r="G1189" s="121">
        <f t="shared" si="147"/>
        <v>0.21065127883448653</v>
      </c>
      <c r="H1189" s="121">
        <f t="shared" si="148"/>
        <v>1.9989278693871644E-3</v>
      </c>
      <c r="I1189" s="122">
        <f t="shared" si="149"/>
        <v>0.21265020670387369</v>
      </c>
    </row>
    <row r="1190" spans="2:9">
      <c r="B1190" s="91">
        <f t="shared" si="150"/>
        <v>1176</v>
      </c>
      <c r="C1190" s="92">
        <f t="shared" si="151"/>
        <v>45736</v>
      </c>
      <c r="D1190" s="119" t="str">
        <f t="shared" si="145"/>
        <v>구간13</v>
      </c>
      <c r="E1190" s="91">
        <f t="shared" si="146"/>
        <v>90</v>
      </c>
      <c r="F1190" s="120">
        <f>COUNTIF($D$15:D1190,D1190)</f>
        <v>79</v>
      </c>
      <c r="G1190" s="121">
        <f t="shared" si="147"/>
        <v>0.21065127883448653</v>
      </c>
      <c r="H1190" s="121">
        <f t="shared" si="148"/>
        <v>2.024555149763923E-3</v>
      </c>
      <c r="I1190" s="122">
        <f t="shared" si="149"/>
        <v>0.21267583398425047</v>
      </c>
    </row>
    <row r="1191" spans="2:9">
      <c r="B1191" s="91">
        <f t="shared" si="150"/>
        <v>1177</v>
      </c>
      <c r="C1191" s="92">
        <f t="shared" si="151"/>
        <v>45737</v>
      </c>
      <c r="D1191" s="119" t="str">
        <f t="shared" si="145"/>
        <v>구간13</v>
      </c>
      <c r="E1191" s="91">
        <f t="shared" si="146"/>
        <v>90</v>
      </c>
      <c r="F1191" s="120">
        <f>COUNTIF($D$15:D1191,D1191)</f>
        <v>80</v>
      </c>
      <c r="G1191" s="121">
        <f t="shared" si="147"/>
        <v>0.21065127883448653</v>
      </c>
      <c r="H1191" s="121">
        <f t="shared" si="148"/>
        <v>2.0501824301406815E-3</v>
      </c>
      <c r="I1191" s="122">
        <f t="shared" si="149"/>
        <v>0.21270146126462722</v>
      </c>
    </row>
    <row r="1192" spans="2:9">
      <c r="B1192" s="91">
        <f t="shared" si="150"/>
        <v>1178</v>
      </c>
      <c r="C1192" s="92">
        <f t="shared" si="151"/>
        <v>45738</v>
      </c>
      <c r="D1192" s="119" t="str">
        <f t="shared" si="145"/>
        <v>구간13</v>
      </c>
      <c r="E1192" s="91">
        <f t="shared" si="146"/>
        <v>90</v>
      </c>
      <c r="F1192" s="120">
        <f>COUNTIF($D$15:D1192,D1192)</f>
        <v>81</v>
      </c>
      <c r="G1192" s="121">
        <f t="shared" si="147"/>
        <v>0.21065127883448653</v>
      </c>
      <c r="H1192" s="121">
        <f t="shared" si="148"/>
        <v>2.0758097105174401E-3</v>
      </c>
      <c r="I1192" s="122">
        <f t="shared" si="149"/>
        <v>0.21272708854500397</v>
      </c>
    </row>
    <row r="1193" spans="2:9">
      <c r="B1193" s="91">
        <f t="shared" si="150"/>
        <v>1179</v>
      </c>
      <c r="C1193" s="92">
        <f t="shared" si="151"/>
        <v>45739</v>
      </c>
      <c r="D1193" s="119" t="str">
        <f t="shared" si="145"/>
        <v>구간13</v>
      </c>
      <c r="E1193" s="91">
        <f t="shared" si="146"/>
        <v>90</v>
      </c>
      <c r="F1193" s="120">
        <f>COUNTIF($D$15:D1193,D1193)</f>
        <v>82</v>
      </c>
      <c r="G1193" s="121">
        <f t="shared" si="147"/>
        <v>0.21065127883448653</v>
      </c>
      <c r="H1193" s="121">
        <f t="shared" si="148"/>
        <v>2.1014369908941987E-3</v>
      </c>
      <c r="I1193" s="122">
        <f t="shared" si="149"/>
        <v>0.21275271582538074</v>
      </c>
    </row>
    <row r="1194" spans="2:9">
      <c r="B1194" s="91">
        <f t="shared" si="150"/>
        <v>1180</v>
      </c>
      <c r="C1194" s="92">
        <f t="shared" si="151"/>
        <v>45740</v>
      </c>
      <c r="D1194" s="119" t="str">
        <f t="shared" si="145"/>
        <v>구간13</v>
      </c>
      <c r="E1194" s="91">
        <f t="shared" si="146"/>
        <v>90</v>
      </c>
      <c r="F1194" s="120">
        <f>COUNTIF($D$15:D1194,D1194)</f>
        <v>83</v>
      </c>
      <c r="G1194" s="121">
        <f t="shared" si="147"/>
        <v>0.21065127883448653</v>
      </c>
      <c r="H1194" s="121">
        <f t="shared" si="148"/>
        <v>2.1270642712709572E-3</v>
      </c>
      <c r="I1194" s="122">
        <f t="shared" si="149"/>
        <v>0.21277834310575749</v>
      </c>
    </row>
    <row r="1195" spans="2:9">
      <c r="B1195" s="91">
        <f t="shared" si="150"/>
        <v>1181</v>
      </c>
      <c r="C1195" s="92">
        <f t="shared" si="151"/>
        <v>45741</v>
      </c>
      <c r="D1195" s="119" t="str">
        <f t="shared" si="145"/>
        <v>구간13</v>
      </c>
      <c r="E1195" s="91">
        <f t="shared" si="146"/>
        <v>90</v>
      </c>
      <c r="F1195" s="120">
        <f>COUNTIF($D$15:D1195,D1195)</f>
        <v>84</v>
      </c>
      <c r="G1195" s="121">
        <f t="shared" si="147"/>
        <v>0.21065127883448653</v>
      </c>
      <c r="H1195" s="121">
        <f t="shared" si="148"/>
        <v>2.1526915516477158E-3</v>
      </c>
      <c r="I1195" s="122">
        <f t="shared" si="149"/>
        <v>0.21280397038613424</v>
      </c>
    </row>
    <row r="1196" spans="2:9">
      <c r="B1196" s="91">
        <f t="shared" si="150"/>
        <v>1182</v>
      </c>
      <c r="C1196" s="92">
        <f t="shared" si="151"/>
        <v>45742</v>
      </c>
      <c r="D1196" s="119" t="str">
        <f t="shared" si="145"/>
        <v>구간13</v>
      </c>
      <c r="E1196" s="91">
        <f t="shared" si="146"/>
        <v>90</v>
      </c>
      <c r="F1196" s="120">
        <f>COUNTIF($D$15:D1196,D1196)</f>
        <v>85</v>
      </c>
      <c r="G1196" s="121">
        <f t="shared" si="147"/>
        <v>0.21065127883448653</v>
      </c>
      <c r="H1196" s="121">
        <f t="shared" si="148"/>
        <v>2.1783188320244743E-3</v>
      </c>
      <c r="I1196" s="122">
        <f t="shared" si="149"/>
        <v>0.21282959766651099</v>
      </c>
    </row>
    <row r="1197" spans="2:9">
      <c r="B1197" s="91">
        <f t="shared" si="150"/>
        <v>1183</v>
      </c>
      <c r="C1197" s="92">
        <f t="shared" si="151"/>
        <v>45743</v>
      </c>
      <c r="D1197" s="119" t="str">
        <f t="shared" si="145"/>
        <v>구간13</v>
      </c>
      <c r="E1197" s="91">
        <f t="shared" si="146"/>
        <v>90</v>
      </c>
      <c r="F1197" s="120">
        <f>COUNTIF($D$15:D1197,D1197)</f>
        <v>86</v>
      </c>
      <c r="G1197" s="121">
        <f t="shared" si="147"/>
        <v>0.21065127883448653</v>
      </c>
      <c r="H1197" s="121">
        <f t="shared" si="148"/>
        <v>2.2039461124012329E-3</v>
      </c>
      <c r="I1197" s="122">
        <f t="shared" si="149"/>
        <v>0.21285522494688777</v>
      </c>
    </row>
    <row r="1198" spans="2:9">
      <c r="B1198" s="91">
        <f t="shared" si="150"/>
        <v>1184</v>
      </c>
      <c r="C1198" s="92">
        <f t="shared" si="151"/>
        <v>45744</v>
      </c>
      <c r="D1198" s="119" t="str">
        <f t="shared" si="145"/>
        <v>구간13</v>
      </c>
      <c r="E1198" s="91">
        <f t="shared" si="146"/>
        <v>90</v>
      </c>
      <c r="F1198" s="120">
        <f>COUNTIF($D$15:D1198,D1198)</f>
        <v>87</v>
      </c>
      <c r="G1198" s="121">
        <f t="shared" si="147"/>
        <v>0.21065127883448653</v>
      </c>
      <c r="H1198" s="121">
        <f t="shared" si="148"/>
        <v>2.2295733927779914E-3</v>
      </c>
      <c r="I1198" s="122">
        <f t="shared" si="149"/>
        <v>0.21288085222726452</v>
      </c>
    </row>
    <row r="1199" spans="2:9">
      <c r="B1199" s="91">
        <f t="shared" si="150"/>
        <v>1185</v>
      </c>
      <c r="C1199" s="92">
        <f t="shared" si="151"/>
        <v>45745</v>
      </c>
      <c r="D1199" s="119" t="str">
        <f t="shared" si="145"/>
        <v>구간13</v>
      </c>
      <c r="E1199" s="91">
        <f t="shared" si="146"/>
        <v>90</v>
      </c>
      <c r="F1199" s="120">
        <f>COUNTIF($D$15:D1199,D1199)</f>
        <v>88</v>
      </c>
      <c r="G1199" s="121">
        <f t="shared" si="147"/>
        <v>0.21065127883448653</v>
      </c>
      <c r="H1199" s="121">
        <f t="shared" si="148"/>
        <v>2.2552006731547496E-3</v>
      </c>
      <c r="I1199" s="122">
        <f t="shared" si="149"/>
        <v>0.21290647950764127</v>
      </c>
    </row>
    <row r="1200" spans="2:9">
      <c r="B1200" s="91">
        <f t="shared" si="150"/>
        <v>1186</v>
      </c>
      <c r="C1200" s="92">
        <f t="shared" si="151"/>
        <v>45746</v>
      </c>
      <c r="D1200" s="119" t="str">
        <f t="shared" si="145"/>
        <v>구간13</v>
      </c>
      <c r="E1200" s="91">
        <f t="shared" si="146"/>
        <v>90</v>
      </c>
      <c r="F1200" s="120">
        <f>COUNTIF($D$15:D1200,D1200)</f>
        <v>89</v>
      </c>
      <c r="G1200" s="121">
        <f t="shared" si="147"/>
        <v>0.21065127883448653</v>
      </c>
      <c r="H1200" s="121">
        <f t="shared" si="148"/>
        <v>2.2808279535315081E-3</v>
      </c>
      <c r="I1200" s="122">
        <f t="shared" si="149"/>
        <v>0.21293210678801805</v>
      </c>
    </row>
    <row r="1201" spans="2:9">
      <c r="B1201" s="91">
        <f t="shared" si="150"/>
        <v>1187</v>
      </c>
      <c r="C1201" s="92">
        <f t="shared" si="151"/>
        <v>45747</v>
      </c>
      <c r="D1201" s="119" t="str">
        <f t="shared" si="145"/>
        <v>구간13</v>
      </c>
      <c r="E1201" s="91">
        <f t="shared" si="146"/>
        <v>90</v>
      </c>
      <c r="F1201" s="120">
        <f>COUNTIF($D$15:D1201,D1201)</f>
        <v>90</v>
      </c>
      <c r="G1201" s="121">
        <f t="shared" si="147"/>
        <v>0.21065127883448653</v>
      </c>
      <c r="H1201" s="121">
        <f t="shared" si="148"/>
        <v>2.3064552339082667E-3</v>
      </c>
      <c r="I1201" s="122">
        <f t="shared" si="149"/>
        <v>0.2129577340683948</v>
      </c>
    </row>
    <row r="1202" spans="2:9">
      <c r="B1202" s="91">
        <f t="shared" si="150"/>
        <v>1188</v>
      </c>
      <c r="C1202" s="92">
        <f t="shared" si="151"/>
        <v>45748</v>
      </c>
      <c r="D1202" s="119" t="str">
        <f t="shared" si="145"/>
        <v>구간14</v>
      </c>
      <c r="E1202" s="91">
        <f t="shared" si="146"/>
        <v>91</v>
      </c>
      <c r="F1202" s="120">
        <f>COUNTIF($D$15:D1202,D1202)</f>
        <v>1</v>
      </c>
      <c r="G1202" s="121">
        <f t="shared" si="147"/>
        <v>0.2129577340683948</v>
      </c>
      <c r="H1202" s="121">
        <f t="shared" si="148"/>
        <v>2.6541377731834407E-5</v>
      </c>
      <c r="I1202" s="122">
        <f t="shared" si="149"/>
        <v>0.21298427544612664</v>
      </c>
    </row>
    <row r="1203" spans="2:9">
      <c r="B1203" s="91">
        <f t="shared" si="150"/>
        <v>1189</v>
      </c>
      <c r="C1203" s="92">
        <f t="shared" si="151"/>
        <v>45749</v>
      </c>
      <c r="D1203" s="119" t="str">
        <f t="shared" si="145"/>
        <v>구간14</v>
      </c>
      <c r="E1203" s="91">
        <f t="shared" si="146"/>
        <v>91</v>
      </c>
      <c r="F1203" s="120">
        <f>COUNTIF($D$15:D1203,D1203)</f>
        <v>2</v>
      </c>
      <c r="G1203" s="121">
        <f t="shared" si="147"/>
        <v>0.2129577340683948</v>
      </c>
      <c r="H1203" s="121">
        <f t="shared" si="148"/>
        <v>5.3082755463668813E-5</v>
      </c>
      <c r="I1203" s="122">
        <f t="shared" si="149"/>
        <v>0.21301081682385847</v>
      </c>
    </row>
    <row r="1204" spans="2:9">
      <c r="B1204" s="91">
        <f t="shared" si="150"/>
        <v>1190</v>
      </c>
      <c r="C1204" s="92">
        <f t="shared" si="151"/>
        <v>45750</v>
      </c>
      <c r="D1204" s="119" t="str">
        <f t="shared" si="145"/>
        <v>구간14</v>
      </c>
      <c r="E1204" s="91">
        <f t="shared" si="146"/>
        <v>91</v>
      </c>
      <c r="F1204" s="120">
        <f>COUNTIF($D$15:D1204,D1204)</f>
        <v>3</v>
      </c>
      <c r="G1204" s="121">
        <f t="shared" si="147"/>
        <v>0.2129577340683948</v>
      </c>
      <c r="H1204" s="121">
        <f t="shared" si="148"/>
        <v>7.962413319550322E-5</v>
      </c>
      <c r="I1204" s="122">
        <f t="shared" si="149"/>
        <v>0.21303735820159031</v>
      </c>
    </row>
    <row r="1205" spans="2:9">
      <c r="B1205" s="91">
        <f t="shared" si="150"/>
        <v>1191</v>
      </c>
      <c r="C1205" s="92">
        <f t="shared" si="151"/>
        <v>45751</v>
      </c>
      <c r="D1205" s="119" t="str">
        <f t="shared" si="145"/>
        <v>구간14</v>
      </c>
      <c r="E1205" s="91">
        <f t="shared" si="146"/>
        <v>91</v>
      </c>
      <c r="F1205" s="120">
        <f>COUNTIF($D$15:D1205,D1205)</f>
        <v>4</v>
      </c>
      <c r="G1205" s="121">
        <f t="shared" si="147"/>
        <v>0.2129577340683948</v>
      </c>
      <c r="H1205" s="121">
        <f t="shared" si="148"/>
        <v>1.0616551092733763E-4</v>
      </c>
      <c r="I1205" s="122">
        <f t="shared" si="149"/>
        <v>0.21306389957932215</v>
      </c>
    </row>
    <row r="1206" spans="2:9">
      <c r="B1206" s="91">
        <f t="shared" si="150"/>
        <v>1192</v>
      </c>
      <c r="C1206" s="92">
        <f t="shared" si="151"/>
        <v>45752</v>
      </c>
      <c r="D1206" s="119" t="str">
        <f t="shared" si="145"/>
        <v>구간14</v>
      </c>
      <c r="E1206" s="91">
        <f t="shared" si="146"/>
        <v>91</v>
      </c>
      <c r="F1206" s="120">
        <f>COUNTIF($D$15:D1206,D1206)</f>
        <v>5</v>
      </c>
      <c r="G1206" s="121">
        <f t="shared" si="147"/>
        <v>0.2129577340683948</v>
      </c>
      <c r="H1206" s="121">
        <f t="shared" si="148"/>
        <v>1.3270688865917203E-4</v>
      </c>
      <c r="I1206" s="122">
        <f t="shared" si="149"/>
        <v>0.21309044095705398</v>
      </c>
    </row>
    <row r="1207" spans="2:9">
      <c r="B1207" s="91">
        <f t="shared" si="150"/>
        <v>1193</v>
      </c>
      <c r="C1207" s="92">
        <f t="shared" si="151"/>
        <v>45753</v>
      </c>
      <c r="D1207" s="119" t="str">
        <f t="shared" si="145"/>
        <v>구간14</v>
      </c>
      <c r="E1207" s="91">
        <f t="shared" si="146"/>
        <v>91</v>
      </c>
      <c r="F1207" s="120">
        <f>COUNTIF($D$15:D1207,D1207)</f>
        <v>6</v>
      </c>
      <c r="G1207" s="121">
        <f t="shared" si="147"/>
        <v>0.2129577340683948</v>
      </c>
      <c r="H1207" s="121">
        <f t="shared" si="148"/>
        <v>1.5924826639100644E-4</v>
      </c>
      <c r="I1207" s="122">
        <f t="shared" si="149"/>
        <v>0.21311698233478579</v>
      </c>
    </row>
    <row r="1208" spans="2:9">
      <c r="B1208" s="91">
        <f t="shared" si="150"/>
        <v>1194</v>
      </c>
      <c r="C1208" s="92">
        <f t="shared" si="151"/>
        <v>45754</v>
      </c>
      <c r="D1208" s="119" t="str">
        <f t="shared" si="145"/>
        <v>구간14</v>
      </c>
      <c r="E1208" s="91">
        <f t="shared" si="146"/>
        <v>91</v>
      </c>
      <c r="F1208" s="120">
        <f>COUNTIF($D$15:D1208,D1208)</f>
        <v>7</v>
      </c>
      <c r="G1208" s="121">
        <f t="shared" si="147"/>
        <v>0.2129577340683948</v>
      </c>
      <c r="H1208" s="121">
        <f t="shared" si="148"/>
        <v>1.8578964412284085E-4</v>
      </c>
      <c r="I1208" s="122">
        <f t="shared" si="149"/>
        <v>0.21314352371251763</v>
      </c>
    </row>
    <row r="1209" spans="2:9">
      <c r="B1209" s="91">
        <f t="shared" si="150"/>
        <v>1195</v>
      </c>
      <c r="C1209" s="92">
        <f t="shared" si="151"/>
        <v>45755</v>
      </c>
      <c r="D1209" s="119" t="str">
        <f t="shared" si="145"/>
        <v>구간14</v>
      </c>
      <c r="E1209" s="91">
        <f t="shared" si="146"/>
        <v>91</v>
      </c>
      <c r="F1209" s="120">
        <f>COUNTIF($D$15:D1209,D1209)</f>
        <v>8</v>
      </c>
      <c r="G1209" s="121">
        <f t="shared" si="147"/>
        <v>0.2129577340683948</v>
      </c>
      <c r="H1209" s="121">
        <f t="shared" si="148"/>
        <v>2.1233102185467525E-4</v>
      </c>
      <c r="I1209" s="122">
        <f t="shared" si="149"/>
        <v>0.21317006509024947</v>
      </c>
    </row>
    <row r="1210" spans="2:9">
      <c r="B1210" s="91">
        <f t="shared" si="150"/>
        <v>1196</v>
      </c>
      <c r="C1210" s="92">
        <f t="shared" si="151"/>
        <v>45756</v>
      </c>
      <c r="D1210" s="119" t="str">
        <f t="shared" si="145"/>
        <v>구간14</v>
      </c>
      <c r="E1210" s="91">
        <f t="shared" si="146"/>
        <v>91</v>
      </c>
      <c r="F1210" s="120">
        <f>COUNTIF($D$15:D1210,D1210)</f>
        <v>9</v>
      </c>
      <c r="G1210" s="121">
        <f t="shared" si="147"/>
        <v>0.2129577340683948</v>
      </c>
      <c r="H1210" s="121">
        <f t="shared" si="148"/>
        <v>2.3887239958650966E-4</v>
      </c>
      <c r="I1210" s="122">
        <f t="shared" si="149"/>
        <v>0.2131966064679813</v>
      </c>
    </row>
    <row r="1211" spans="2:9">
      <c r="B1211" s="91">
        <f t="shared" si="150"/>
        <v>1197</v>
      </c>
      <c r="C1211" s="92">
        <f t="shared" si="151"/>
        <v>45757</v>
      </c>
      <c r="D1211" s="119" t="str">
        <f t="shared" si="145"/>
        <v>구간14</v>
      </c>
      <c r="E1211" s="91">
        <f t="shared" si="146"/>
        <v>91</v>
      </c>
      <c r="F1211" s="120">
        <f>COUNTIF($D$15:D1211,D1211)</f>
        <v>10</v>
      </c>
      <c r="G1211" s="121">
        <f t="shared" si="147"/>
        <v>0.2129577340683948</v>
      </c>
      <c r="H1211" s="121">
        <f t="shared" si="148"/>
        <v>2.6541377731834407E-4</v>
      </c>
      <c r="I1211" s="122">
        <f t="shared" si="149"/>
        <v>0.21322314784571314</v>
      </c>
    </row>
    <row r="1212" spans="2:9">
      <c r="B1212" s="91">
        <f t="shared" si="150"/>
        <v>1198</v>
      </c>
      <c r="C1212" s="92">
        <f t="shared" si="151"/>
        <v>45758</v>
      </c>
      <c r="D1212" s="119" t="str">
        <f t="shared" si="145"/>
        <v>구간14</v>
      </c>
      <c r="E1212" s="91">
        <f t="shared" si="146"/>
        <v>91</v>
      </c>
      <c r="F1212" s="120">
        <f>COUNTIF($D$15:D1212,D1212)</f>
        <v>11</v>
      </c>
      <c r="G1212" s="121">
        <f t="shared" si="147"/>
        <v>0.2129577340683948</v>
      </c>
      <c r="H1212" s="121">
        <f t="shared" si="148"/>
        <v>2.9195515505017847E-4</v>
      </c>
      <c r="I1212" s="122">
        <f t="shared" si="149"/>
        <v>0.21324968922344498</v>
      </c>
    </row>
    <row r="1213" spans="2:9">
      <c r="B1213" s="91">
        <f t="shared" si="150"/>
        <v>1199</v>
      </c>
      <c r="C1213" s="92">
        <f t="shared" si="151"/>
        <v>45759</v>
      </c>
      <c r="D1213" s="119" t="str">
        <f t="shared" si="145"/>
        <v>구간14</v>
      </c>
      <c r="E1213" s="91">
        <f t="shared" si="146"/>
        <v>91</v>
      </c>
      <c r="F1213" s="120">
        <f>COUNTIF($D$15:D1213,D1213)</f>
        <v>12</v>
      </c>
      <c r="G1213" s="121">
        <f t="shared" si="147"/>
        <v>0.2129577340683948</v>
      </c>
      <c r="H1213" s="121">
        <f t="shared" si="148"/>
        <v>3.1849653278201288E-4</v>
      </c>
      <c r="I1213" s="122">
        <f t="shared" si="149"/>
        <v>0.21327623060117681</v>
      </c>
    </row>
    <row r="1214" spans="2:9">
      <c r="B1214" s="91">
        <f t="shared" si="150"/>
        <v>1200</v>
      </c>
      <c r="C1214" s="92">
        <f t="shared" si="151"/>
        <v>45760</v>
      </c>
      <c r="D1214" s="119" t="str">
        <f t="shared" si="145"/>
        <v>구간14</v>
      </c>
      <c r="E1214" s="91">
        <f t="shared" si="146"/>
        <v>91</v>
      </c>
      <c r="F1214" s="120">
        <f>COUNTIF($D$15:D1214,D1214)</f>
        <v>13</v>
      </c>
      <c r="G1214" s="121">
        <f t="shared" si="147"/>
        <v>0.2129577340683948</v>
      </c>
      <c r="H1214" s="121">
        <f t="shared" si="148"/>
        <v>3.4503791051384729E-4</v>
      </c>
      <c r="I1214" s="122">
        <f t="shared" si="149"/>
        <v>0.21330277197890865</v>
      </c>
    </row>
    <row r="1215" spans="2:9">
      <c r="B1215" s="91">
        <f t="shared" si="150"/>
        <v>1201</v>
      </c>
      <c r="C1215" s="92">
        <f t="shared" si="151"/>
        <v>45761</v>
      </c>
      <c r="D1215" s="119" t="str">
        <f t="shared" si="145"/>
        <v>구간14</v>
      </c>
      <c r="E1215" s="91">
        <f t="shared" si="146"/>
        <v>91</v>
      </c>
      <c r="F1215" s="120">
        <f>COUNTIF($D$15:D1215,D1215)</f>
        <v>14</v>
      </c>
      <c r="G1215" s="121">
        <f t="shared" si="147"/>
        <v>0.2129577340683948</v>
      </c>
      <c r="H1215" s="121">
        <f t="shared" si="148"/>
        <v>3.7157928824568169E-4</v>
      </c>
      <c r="I1215" s="122">
        <f t="shared" si="149"/>
        <v>0.21332931335664049</v>
      </c>
    </row>
    <row r="1216" spans="2:9">
      <c r="B1216" s="91">
        <f t="shared" si="150"/>
        <v>1202</v>
      </c>
      <c r="C1216" s="92">
        <f t="shared" si="151"/>
        <v>45762</v>
      </c>
      <c r="D1216" s="119" t="str">
        <f t="shared" si="145"/>
        <v>구간14</v>
      </c>
      <c r="E1216" s="91">
        <f t="shared" si="146"/>
        <v>91</v>
      </c>
      <c r="F1216" s="120">
        <f>COUNTIF($D$15:D1216,D1216)</f>
        <v>15</v>
      </c>
      <c r="G1216" s="121">
        <f t="shared" si="147"/>
        <v>0.2129577340683948</v>
      </c>
      <c r="H1216" s="121">
        <f t="shared" si="148"/>
        <v>3.981206659775161E-4</v>
      </c>
      <c r="I1216" s="122">
        <f t="shared" si="149"/>
        <v>0.21335585473437232</v>
      </c>
    </row>
    <row r="1217" spans="2:9">
      <c r="B1217" s="91">
        <f t="shared" si="150"/>
        <v>1203</v>
      </c>
      <c r="C1217" s="92">
        <f t="shared" si="151"/>
        <v>45763</v>
      </c>
      <c r="D1217" s="119" t="str">
        <f t="shared" si="145"/>
        <v>구간14</v>
      </c>
      <c r="E1217" s="91">
        <f t="shared" si="146"/>
        <v>91</v>
      </c>
      <c r="F1217" s="120">
        <f>COUNTIF($D$15:D1217,D1217)</f>
        <v>16</v>
      </c>
      <c r="G1217" s="121">
        <f t="shared" si="147"/>
        <v>0.2129577340683948</v>
      </c>
      <c r="H1217" s="121">
        <f t="shared" si="148"/>
        <v>4.246620437093505E-4</v>
      </c>
      <c r="I1217" s="122">
        <f t="shared" si="149"/>
        <v>0.21338239611210416</v>
      </c>
    </row>
    <row r="1218" spans="2:9">
      <c r="B1218" s="91">
        <f t="shared" si="150"/>
        <v>1204</v>
      </c>
      <c r="C1218" s="92">
        <f t="shared" si="151"/>
        <v>45764</v>
      </c>
      <c r="D1218" s="119" t="str">
        <f t="shared" si="145"/>
        <v>구간14</v>
      </c>
      <c r="E1218" s="91">
        <f t="shared" si="146"/>
        <v>91</v>
      </c>
      <c r="F1218" s="120">
        <f>COUNTIF($D$15:D1218,D1218)</f>
        <v>17</v>
      </c>
      <c r="G1218" s="121">
        <f t="shared" si="147"/>
        <v>0.2129577340683948</v>
      </c>
      <c r="H1218" s="121">
        <f t="shared" si="148"/>
        <v>4.5120342144118491E-4</v>
      </c>
      <c r="I1218" s="122">
        <f t="shared" si="149"/>
        <v>0.213408937489836</v>
      </c>
    </row>
    <row r="1219" spans="2:9">
      <c r="B1219" s="91">
        <f t="shared" si="150"/>
        <v>1205</v>
      </c>
      <c r="C1219" s="92">
        <f t="shared" si="151"/>
        <v>45765</v>
      </c>
      <c r="D1219" s="119" t="str">
        <f t="shared" si="145"/>
        <v>구간14</v>
      </c>
      <c r="E1219" s="91">
        <f t="shared" si="146"/>
        <v>91</v>
      </c>
      <c r="F1219" s="120">
        <f>COUNTIF($D$15:D1219,D1219)</f>
        <v>18</v>
      </c>
      <c r="G1219" s="121">
        <f t="shared" si="147"/>
        <v>0.2129577340683948</v>
      </c>
      <c r="H1219" s="121">
        <f t="shared" si="148"/>
        <v>4.7774479917301932E-4</v>
      </c>
      <c r="I1219" s="122">
        <f t="shared" si="149"/>
        <v>0.21343547886756781</v>
      </c>
    </row>
    <row r="1220" spans="2:9">
      <c r="B1220" s="91">
        <f t="shared" si="150"/>
        <v>1206</v>
      </c>
      <c r="C1220" s="92">
        <f t="shared" si="151"/>
        <v>45766</v>
      </c>
      <c r="D1220" s="119" t="str">
        <f t="shared" si="145"/>
        <v>구간14</v>
      </c>
      <c r="E1220" s="91">
        <f t="shared" si="146"/>
        <v>91</v>
      </c>
      <c r="F1220" s="120">
        <f>COUNTIF($D$15:D1220,D1220)</f>
        <v>19</v>
      </c>
      <c r="G1220" s="121">
        <f t="shared" si="147"/>
        <v>0.2129577340683948</v>
      </c>
      <c r="H1220" s="121">
        <f t="shared" si="148"/>
        <v>5.0428617690485367E-4</v>
      </c>
      <c r="I1220" s="122">
        <f t="shared" si="149"/>
        <v>0.21346202024529964</v>
      </c>
    </row>
    <row r="1221" spans="2:9">
      <c r="B1221" s="91">
        <f t="shared" si="150"/>
        <v>1207</v>
      </c>
      <c r="C1221" s="92">
        <f t="shared" si="151"/>
        <v>45767</v>
      </c>
      <c r="D1221" s="119" t="str">
        <f t="shared" si="145"/>
        <v>구간14</v>
      </c>
      <c r="E1221" s="91">
        <f t="shared" si="146"/>
        <v>91</v>
      </c>
      <c r="F1221" s="120">
        <f>COUNTIF($D$15:D1221,D1221)</f>
        <v>20</v>
      </c>
      <c r="G1221" s="121">
        <f t="shared" si="147"/>
        <v>0.2129577340683948</v>
      </c>
      <c r="H1221" s="121">
        <f t="shared" si="148"/>
        <v>5.3082755463668813E-4</v>
      </c>
      <c r="I1221" s="122">
        <f t="shared" si="149"/>
        <v>0.21348856162303148</v>
      </c>
    </row>
    <row r="1222" spans="2:9">
      <c r="B1222" s="91">
        <f t="shared" si="150"/>
        <v>1208</v>
      </c>
      <c r="C1222" s="92">
        <f t="shared" si="151"/>
        <v>45768</v>
      </c>
      <c r="D1222" s="119" t="str">
        <f t="shared" si="145"/>
        <v>구간14</v>
      </c>
      <c r="E1222" s="91">
        <f t="shared" si="146"/>
        <v>91</v>
      </c>
      <c r="F1222" s="120">
        <f>COUNTIF($D$15:D1222,D1222)</f>
        <v>21</v>
      </c>
      <c r="G1222" s="121">
        <f t="shared" si="147"/>
        <v>0.2129577340683948</v>
      </c>
      <c r="H1222" s="121">
        <f t="shared" si="148"/>
        <v>5.5736893236852259E-4</v>
      </c>
      <c r="I1222" s="122">
        <f t="shared" si="149"/>
        <v>0.21351510300076332</v>
      </c>
    </row>
    <row r="1223" spans="2:9">
      <c r="B1223" s="91">
        <f t="shared" si="150"/>
        <v>1209</v>
      </c>
      <c r="C1223" s="92">
        <f t="shared" si="151"/>
        <v>45769</v>
      </c>
      <c r="D1223" s="119" t="str">
        <f t="shared" si="145"/>
        <v>구간14</v>
      </c>
      <c r="E1223" s="91">
        <f t="shared" si="146"/>
        <v>91</v>
      </c>
      <c r="F1223" s="120">
        <f>COUNTIF($D$15:D1223,D1223)</f>
        <v>22</v>
      </c>
      <c r="G1223" s="121">
        <f t="shared" si="147"/>
        <v>0.2129577340683948</v>
      </c>
      <c r="H1223" s="121">
        <f t="shared" si="148"/>
        <v>5.8391031010035694E-4</v>
      </c>
      <c r="I1223" s="122">
        <f t="shared" si="149"/>
        <v>0.21354164437849515</v>
      </c>
    </row>
    <row r="1224" spans="2:9">
      <c r="B1224" s="91">
        <f t="shared" si="150"/>
        <v>1210</v>
      </c>
      <c r="C1224" s="92">
        <f t="shared" si="151"/>
        <v>45770</v>
      </c>
      <c r="D1224" s="119" t="str">
        <f t="shared" si="145"/>
        <v>구간14</v>
      </c>
      <c r="E1224" s="91">
        <f t="shared" si="146"/>
        <v>91</v>
      </c>
      <c r="F1224" s="120">
        <f>COUNTIF($D$15:D1224,D1224)</f>
        <v>23</v>
      </c>
      <c r="G1224" s="121">
        <f t="shared" si="147"/>
        <v>0.2129577340683948</v>
      </c>
      <c r="H1224" s="121">
        <f t="shared" si="148"/>
        <v>6.104516878321913E-4</v>
      </c>
      <c r="I1224" s="122">
        <f t="shared" si="149"/>
        <v>0.21356818575622699</v>
      </c>
    </row>
    <row r="1225" spans="2:9">
      <c r="B1225" s="91">
        <f t="shared" si="150"/>
        <v>1211</v>
      </c>
      <c r="C1225" s="92">
        <f t="shared" si="151"/>
        <v>45771</v>
      </c>
      <c r="D1225" s="119" t="str">
        <f t="shared" si="145"/>
        <v>구간14</v>
      </c>
      <c r="E1225" s="91">
        <f t="shared" si="146"/>
        <v>91</v>
      </c>
      <c r="F1225" s="120">
        <f>COUNTIF($D$15:D1225,D1225)</f>
        <v>24</v>
      </c>
      <c r="G1225" s="121">
        <f t="shared" si="147"/>
        <v>0.2129577340683948</v>
      </c>
      <c r="H1225" s="121">
        <f t="shared" si="148"/>
        <v>6.3699306556402576E-4</v>
      </c>
      <c r="I1225" s="122">
        <f t="shared" si="149"/>
        <v>0.21359472713395883</v>
      </c>
    </row>
    <row r="1226" spans="2:9">
      <c r="B1226" s="91">
        <f t="shared" si="150"/>
        <v>1212</v>
      </c>
      <c r="C1226" s="92">
        <f t="shared" si="151"/>
        <v>45772</v>
      </c>
      <c r="D1226" s="119" t="str">
        <f t="shared" si="145"/>
        <v>구간14</v>
      </c>
      <c r="E1226" s="91">
        <f t="shared" si="146"/>
        <v>91</v>
      </c>
      <c r="F1226" s="120">
        <f>COUNTIF($D$15:D1226,D1226)</f>
        <v>25</v>
      </c>
      <c r="G1226" s="121">
        <f t="shared" si="147"/>
        <v>0.2129577340683948</v>
      </c>
      <c r="H1226" s="121">
        <f t="shared" si="148"/>
        <v>6.6353444329586022E-4</v>
      </c>
      <c r="I1226" s="122">
        <f t="shared" si="149"/>
        <v>0.21362126851169067</v>
      </c>
    </row>
    <row r="1227" spans="2:9">
      <c r="B1227" s="91">
        <f t="shared" si="150"/>
        <v>1213</v>
      </c>
      <c r="C1227" s="92">
        <f t="shared" si="151"/>
        <v>45773</v>
      </c>
      <c r="D1227" s="119" t="str">
        <f t="shared" si="145"/>
        <v>구간14</v>
      </c>
      <c r="E1227" s="91">
        <f t="shared" si="146"/>
        <v>91</v>
      </c>
      <c r="F1227" s="120">
        <f>COUNTIF($D$15:D1227,D1227)</f>
        <v>26</v>
      </c>
      <c r="G1227" s="121">
        <f t="shared" si="147"/>
        <v>0.2129577340683948</v>
      </c>
      <c r="H1227" s="121">
        <f t="shared" si="148"/>
        <v>6.9007582102769457E-4</v>
      </c>
      <c r="I1227" s="122">
        <f t="shared" si="149"/>
        <v>0.2136478098894225</v>
      </c>
    </row>
    <row r="1228" spans="2:9">
      <c r="B1228" s="91">
        <f t="shared" si="150"/>
        <v>1214</v>
      </c>
      <c r="C1228" s="92">
        <f t="shared" si="151"/>
        <v>45774</v>
      </c>
      <c r="D1228" s="119" t="str">
        <f t="shared" si="145"/>
        <v>구간14</v>
      </c>
      <c r="E1228" s="91">
        <f t="shared" si="146"/>
        <v>91</v>
      </c>
      <c r="F1228" s="120">
        <f>COUNTIF($D$15:D1228,D1228)</f>
        <v>27</v>
      </c>
      <c r="G1228" s="121">
        <f t="shared" si="147"/>
        <v>0.2129577340683948</v>
      </c>
      <c r="H1228" s="121">
        <f t="shared" si="148"/>
        <v>7.1661719875952892E-4</v>
      </c>
      <c r="I1228" s="122">
        <f t="shared" si="149"/>
        <v>0.21367435126715434</v>
      </c>
    </row>
    <row r="1229" spans="2:9">
      <c r="B1229" s="91">
        <f t="shared" si="150"/>
        <v>1215</v>
      </c>
      <c r="C1229" s="92">
        <f t="shared" si="151"/>
        <v>45775</v>
      </c>
      <c r="D1229" s="119" t="str">
        <f t="shared" si="145"/>
        <v>구간14</v>
      </c>
      <c r="E1229" s="91">
        <f t="shared" si="146"/>
        <v>91</v>
      </c>
      <c r="F1229" s="120">
        <f>COUNTIF($D$15:D1229,D1229)</f>
        <v>28</v>
      </c>
      <c r="G1229" s="121">
        <f t="shared" si="147"/>
        <v>0.2129577340683948</v>
      </c>
      <c r="H1229" s="121">
        <f t="shared" si="148"/>
        <v>7.4315857649136338E-4</v>
      </c>
      <c r="I1229" s="122">
        <f t="shared" si="149"/>
        <v>0.21370089264488618</v>
      </c>
    </row>
    <row r="1230" spans="2:9">
      <c r="B1230" s="91">
        <f t="shared" si="150"/>
        <v>1216</v>
      </c>
      <c r="C1230" s="92">
        <f t="shared" si="151"/>
        <v>45776</v>
      </c>
      <c r="D1230" s="119" t="str">
        <f t="shared" si="145"/>
        <v>구간14</v>
      </c>
      <c r="E1230" s="91">
        <f t="shared" si="146"/>
        <v>91</v>
      </c>
      <c r="F1230" s="120">
        <f>COUNTIF($D$15:D1230,D1230)</f>
        <v>29</v>
      </c>
      <c r="G1230" s="121">
        <f t="shared" si="147"/>
        <v>0.2129577340683948</v>
      </c>
      <c r="H1230" s="121">
        <f t="shared" si="148"/>
        <v>7.6969995422319784E-4</v>
      </c>
      <c r="I1230" s="122">
        <f t="shared" si="149"/>
        <v>0.21372743402261798</v>
      </c>
    </row>
    <row r="1231" spans="2:9">
      <c r="B1231" s="91">
        <f t="shared" si="150"/>
        <v>1217</v>
      </c>
      <c r="C1231" s="92">
        <f t="shared" si="151"/>
        <v>45777</v>
      </c>
      <c r="D1231" s="119" t="str">
        <f t="shared" ref="D1231:D1294" si="152">IF(IFERROR(HLOOKUP(C1231,$E$5:$BL$6,2,FALSE),"")="",D1232,HLOOKUP(C1231,$E$5:$BL$7,2,FALSE))</f>
        <v>구간14</v>
      </c>
      <c r="E1231" s="91">
        <f t="shared" ref="E1231:E1294" si="153">COUNTIF($D$15:$D$49928,D1231)</f>
        <v>91</v>
      </c>
      <c r="F1231" s="120">
        <f>COUNTIF($D$15:D1231,D1231)</f>
        <v>30</v>
      </c>
      <c r="G1231" s="121">
        <f t="shared" ref="G1231:G1294" si="154">HLOOKUP($D1231,$E$6:$BL$11,6,FALSE)</f>
        <v>0.2129577340683948</v>
      </c>
      <c r="H1231" s="121">
        <f t="shared" ref="H1231:H1294" si="155">HLOOKUP($D1231,$E$6:$BL$11,5,FALSE)*(F1231)</f>
        <v>7.962413319550322E-4</v>
      </c>
      <c r="I1231" s="122">
        <f t="shared" ref="I1231:I1294" si="156">G1231+H1231</f>
        <v>0.21375397540034982</v>
      </c>
    </row>
    <row r="1232" spans="2:9">
      <c r="B1232" s="91">
        <f t="shared" ref="B1232:B1295" si="157">B1231+1</f>
        <v>1218</v>
      </c>
      <c r="C1232" s="92">
        <f t="shared" ref="C1232:C1295" si="158">C1231+1</f>
        <v>45778</v>
      </c>
      <c r="D1232" s="119" t="str">
        <f t="shared" si="152"/>
        <v>구간14</v>
      </c>
      <c r="E1232" s="91">
        <f t="shared" si="153"/>
        <v>91</v>
      </c>
      <c r="F1232" s="120">
        <f>COUNTIF($D$15:D1232,D1232)</f>
        <v>31</v>
      </c>
      <c r="G1232" s="121">
        <f t="shared" si="154"/>
        <v>0.2129577340683948</v>
      </c>
      <c r="H1232" s="121">
        <f t="shared" si="155"/>
        <v>8.2278270968686655E-4</v>
      </c>
      <c r="I1232" s="122">
        <f t="shared" si="156"/>
        <v>0.21378051677808166</v>
      </c>
    </row>
    <row r="1233" spans="2:9">
      <c r="B1233" s="91">
        <f t="shared" si="157"/>
        <v>1219</v>
      </c>
      <c r="C1233" s="92">
        <f t="shared" si="158"/>
        <v>45779</v>
      </c>
      <c r="D1233" s="119" t="str">
        <f t="shared" si="152"/>
        <v>구간14</v>
      </c>
      <c r="E1233" s="91">
        <f t="shared" si="153"/>
        <v>91</v>
      </c>
      <c r="F1233" s="120">
        <f>COUNTIF($D$15:D1233,D1233)</f>
        <v>32</v>
      </c>
      <c r="G1233" s="121">
        <f t="shared" si="154"/>
        <v>0.2129577340683948</v>
      </c>
      <c r="H1233" s="121">
        <f t="shared" si="155"/>
        <v>8.4932408741870101E-4</v>
      </c>
      <c r="I1233" s="122">
        <f t="shared" si="156"/>
        <v>0.2138070581558135</v>
      </c>
    </row>
    <row r="1234" spans="2:9">
      <c r="B1234" s="91">
        <f t="shared" si="157"/>
        <v>1220</v>
      </c>
      <c r="C1234" s="92">
        <f t="shared" si="158"/>
        <v>45780</v>
      </c>
      <c r="D1234" s="119" t="str">
        <f t="shared" si="152"/>
        <v>구간14</v>
      </c>
      <c r="E1234" s="91">
        <f t="shared" si="153"/>
        <v>91</v>
      </c>
      <c r="F1234" s="120">
        <f>COUNTIF($D$15:D1234,D1234)</f>
        <v>33</v>
      </c>
      <c r="G1234" s="121">
        <f t="shared" si="154"/>
        <v>0.2129577340683948</v>
      </c>
      <c r="H1234" s="121">
        <f t="shared" si="155"/>
        <v>8.7586546515053547E-4</v>
      </c>
      <c r="I1234" s="122">
        <f t="shared" si="156"/>
        <v>0.21383359953354533</v>
      </c>
    </row>
    <row r="1235" spans="2:9">
      <c r="B1235" s="91">
        <f t="shared" si="157"/>
        <v>1221</v>
      </c>
      <c r="C1235" s="92">
        <f t="shared" si="158"/>
        <v>45781</v>
      </c>
      <c r="D1235" s="119" t="str">
        <f t="shared" si="152"/>
        <v>구간14</v>
      </c>
      <c r="E1235" s="91">
        <f t="shared" si="153"/>
        <v>91</v>
      </c>
      <c r="F1235" s="120">
        <f>COUNTIF($D$15:D1235,D1235)</f>
        <v>34</v>
      </c>
      <c r="G1235" s="121">
        <f t="shared" si="154"/>
        <v>0.2129577340683948</v>
      </c>
      <c r="H1235" s="121">
        <f t="shared" si="155"/>
        <v>9.0240684288236982E-4</v>
      </c>
      <c r="I1235" s="122">
        <f t="shared" si="156"/>
        <v>0.21386014091127717</v>
      </c>
    </row>
    <row r="1236" spans="2:9">
      <c r="B1236" s="91">
        <f t="shared" si="157"/>
        <v>1222</v>
      </c>
      <c r="C1236" s="92">
        <f t="shared" si="158"/>
        <v>45782</v>
      </c>
      <c r="D1236" s="119" t="str">
        <f t="shared" si="152"/>
        <v>구간14</v>
      </c>
      <c r="E1236" s="91">
        <f t="shared" si="153"/>
        <v>91</v>
      </c>
      <c r="F1236" s="120">
        <f>COUNTIF($D$15:D1236,D1236)</f>
        <v>35</v>
      </c>
      <c r="G1236" s="121">
        <f t="shared" si="154"/>
        <v>0.2129577340683948</v>
      </c>
      <c r="H1236" s="121">
        <f t="shared" si="155"/>
        <v>9.2894822061420418E-4</v>
      </c>
      <c r="I1236" s="122">
        <f t="shared" si="156"/>
        <v>0.21388668228900901</v>
      </c>
    </row>
    <row r="1237" spans="2:9">
      <c r="B1237" s="91">
        <f t="shared" si="157"/>
        <v>1223</v>
      </c>
      <c r="C1237" s="92">
        <f t="shared" si="158"/>
        <v>45783</v>
      </c>
      <c r="D1237" s="119" t="str">
        <f t="shared" si="152"/>
        <v>구간14</v>
      </c>
      <c r="E1237" s="91">
        <f t="shared" si="153"/>
        <v>91</v>
      </c>
      <c r="F1237" s="120">
        <f>COUNTIF($D$15:D1237,D1237)</f>
        <v>36</v>
      </c>
      <c r="G1237" s="121">
        <f t="shared" si="154"/>
        <v>0.2129577340683948</v>
      </c>
      <c r="H1237" s="121">
        <f t="shared" si="155"/>
        <v>9.5548959834603864E-4</v>
      </c>
      <c r="I1237" s="122">
        <f t="shared" si="156"/>
        <v>0.21391322366674084</v>
      </c>
    </row>
    <row r="1238" spans="2:9">
      <c r="B1238" s="91">
        <f t="shared" si="157"/>
        <v>1224</v>
      </c>
      <c r="C1238" s="92">
        <f t="shared" si="158"/>
        <v>45784</v>
      </c>
      <c r="D1238" s="119" t="str">
        <f t="shared" si="152"/>
        <v>구간14</v>
      </c>
      <c r="E1238" s="91">
        <f t="shared" si="153"/>
        <v>91</v>
      </c>
      <c r="F1238" s="120">
        <f>COUNTIF($D$15:D1238,D1238)</f>
        <v>37</v>
      </c>
      <c r="G1238" s="121">
        <f t="shared" si="154"/>
        <v>0.2129577340683948</v>
      </c>
      <c r="H1238" s="121">
        <f t="shared" si="155"/>
        <v>9.820309760778731E-4</v>
      </c>
      <c r="I1238" s="122">
        <f t="shared" si="156"/>
        <v>0.21393976504447268</v>
      </c>
    </row>
    <row r="1239" spans="2:9">
      <c r="B1239" s="91">
        <f t="shared" si="157"/>
        <v>1225</v>
      </c>
      <c r="C1239" s="92">
        <f t="shared" si="158"/>
        <v>45785</v>
      </c>
      <c r="D1239" s="119" t="str">
        <f t="shared" si="152"/>
        <v>구간14</v>
      </c>
      <c r="E1239" s="91">
        <f t="shared" si="153"/>
        <v>91</v>
      </c>
      <c r="F1239" s="120">
        <f>COUNTIF($D$15:D1239,D1239)</f>
        <v>38</v>
      </c>
      <c r="G1239" s="121">
        <f t="shared" si="154"/>
        <v>0.2129577340683948</v>
      </c>
      <c r="H1239" s="121">
        <f t="shared" si="155"/>
        <v>1.0085723538097073E-3</v>
      </c>
      <c r="I1239" s="122">
        <f t="shared" si="156"/>
        <v>0.21396630642220452</v>
      </c>
    </row>
    <row r="1240" spans="2:9">
      <c r="B1240" s="91">
        <f t="shared" si="157"/>
        <v>1226</v>
      </c>
      <c r="C1240" s="92">
        <f t="shared" si="158"/>
        <v>45786</v>
      </c>
      <c r="D1240" s="119" t="str">
        <f t="shared" si="152"/>
        <v>구간14</v>
      </c>
      <c r="E1240" s="91">
        <f t="shared" si="153"/>
        <v>91</v>
      </c>
      <c r="F1240" s="120">
        <f>COUNTIF($D$15:D1240,D1240)</f>
        <v>39</v>
      </c>
      <c r="G1240" s="121">
        <f t="shared" si="154"/>
        <v>0.2129577340683948</v>
      </c>
      <c r="H1240" s="121">
        <f t="shared" si="155"/>
        <v>1.0351137315415418E-3</v>
      </c>
      <c r="I1240" s="122">
        <f t="shared" si="156"/>
        <v>0.21399284779993635</v>
      </c>
    </row>
    <row r="1241" spans="2:9">
      <c r="B1241" s="91">
        <f t="shared" si="157"/>
        <v>1227</v>
      </c>
      <c r="C1241" s="92">
        <f t="shared" si="158"/>
        <v>45787</v>
      </c>
      <c r="D1241" s="119" t="str">
        <f t="shared" si="152"/>
        <v>구간14</v>
      </c>
      <c r="E1241" s="91">
        <f t="shared" si="153"/>
        <v>91</v>
      </c>
      <c r="F1241" s="120">
        <f>COUNTIF($D$15:D1241,D1241)</f>
        <v>40</v>
      </c>
      <c r="G1241" s="121">
        <f t="shared" si="154"/>
        <v>0.2129577340683948</v>
      </c>
      <c r="H1241" s="121">
        <f t="shared" si="155"/>
        <v>1.0616551092733763E-3</v>
      </c>
      <c r="I1241" s="122">
        <f t="shared" si="156"/>
        <v>0.21401938917766816</v>
      </c>
    </row>
    <row r="1242" spans="2:9">
      <c r="B1242" s="91">
        <f t="shared" si="157"/>
        <v>1228</v>
      </c>
      <c r="C1242" s="92">
        <f t="shared" si="158"/>
        <v>45788</v>
      </c>
      <c r="D1242" s="119" t="str">
        <f t="shared" si="152"/>
        <v>구간14</v>
      </c>
      <c r="E1242" s="91">
        <f t="shared" si="153"/>
        <v>91</v>
      </c>
      <c r="F1242" s="120">
        <f>COUNTIF($D$15:D1242,D1242)</f>
        <v>41</v>
      </c>
      <c r="G1242" s="121">
        <f t="shared" si="154"/>
        <v>0.2129577340683948</v>
      </c>
      <c r="H1242" s="121">
        <f t="shared" si="155"/>
        <v>1.0881964870052107E-3</v>
      </c>
      <c r="I1242" s="122">
        <f t="shared" si="156"/>
        <v>0.2140459305554</v>
      </c>
    </row>
    <row r="1243" spans="2:9">
      <c r="B1243" s="91">
        <f t="shared" si="157"/>
        <v>1229</v>
      </c>
      <c r="C1243" s="92">
        <f t="shared" si="158"/>
        <v>45789</v>
      </c>
      <c r="D1243" s="119" t="str">
        <f t="shared" si="152"/>
        <v>구간14</v>
      </c>
      <c r="E1243" s="91">
        <f t="shared" si="153"/>
        <v>91</v>
      </c>
      <c r="F1243" s="120">
        <f>COUNTIF($D$15:D1243,D1243)</f>
        <v>42</v>
      </c>
      <c r="G1243" s="121">
        <f t="shared" si="154"/>
        <v>0.2129577340683948</v>
      </c>
      <c r="H1243" s="121">
        <f t="shared" si="155"/>
        <v>1.1147378647370452E-3</v>
      </c>
      <c r="I1243" s="122">
        <f t="shared" si="156"/>
        <v>0.21407247193313184</v>
      </c>
    </row>
    <row r="1244" spans="2:9">
      <c r="B1244" s="91">
        <f t="shared" si="157"/>
        <v>1230</v>
      </c>
      <c r="C1244" s="92">
        <f t="shared" si="158"/>
        <v>45790</v>
      </c>
      <c r="D1244" s="119" t="str">
        <f t="shared" si="152"/>
        <v>구간14</v>
      </c>
      <c r="E1244" s="91">
        <f t="shared" si="153"/>
        <v>91</v>
      </c>
      <c r="F1244" s="120">
        <f>COUNTIF($D$15:D1244,D1244)</f>
        <v>43</v>
      </c>
      <c r="G1244" s="121">
        <f t="shared" si="154"/>
        <v>0.2129577340683948</v>
      </c>
      <c r="H1244" s="121">
        <f t="shared" si="155"/>
        <v>1.1412792424688794E-3</v>
      </c>
      <c r="I1244" s="122">
        <f t="shared" si="156"/>
        <v>0.21409901331086367</v>
      </c>
    </row>
    <row r="1245" spans="2:9">
      <c r="B1245" s="91">
        <f t="shared" si="157"/>
        <v>1231</v>
      </c>
      <c r="C1245" s="92">
        <f t="shared" si="158"/>
        <v>45791</v>
      </c>
      <c r="D1245" s="119" t="str">
        <f t="shared" si="152"/>
        <v>구간14</v>
      </c>
      <c r="E1245" s="91">
        <f t="shared" si="153"/>
        <v>91</v>
      </c>
      <c r="F1245" s="120">
        <f>COUNTIF($D$15:D1245,D1245)</f>
        <v>44</v>
      </c>
      <c r="G1245" s="121">
        <f t="shared" si="154"/>
        <v>0.2129577340683948</v>
      </c>
      <c r="H1245" s="121">
        <f t="shared" si="155"/>
        <v>1.1678206202007139E-3</v>
      </c>
      <c r="I1245" s="122">
        <f t="shared" si="156"/>
        <v>0.21412555468859551</v>
      </c>
    </row>
    <row r="1246" spans="2:9">
      <c r="B1246" s="91">
        <f t="shared" si="157"/>
        <v>1232</v>
      </c>
      <c r="C1246" s="92">
        <f t="shared" si="158"/>
        <v>45792</v>
      </c>
      <c r="D1246" s="119" t="str">
        <f t="shared" si="152"/>
        <v>구간14</v>
      </c>
      <c r="E1246" s="91">
        <f t="shared" si="153"/>
        <v>91</v>
      </c>
      <c r="F1246" s="120">
        <f>COUNTIF($D$15:D1246,D1246)</f>
        <v>45</v>
      </c>
      <c r="G1246" s="121">
        <f t="shared" si="154"/>
        <v>0.2129577340683948</v>
      </c>
      <c r="H1246" s="121">
        <f t="shared" si="155"/>
        <v>1.1943619979325483E-3</v>
      </c>
      <c r="I1246" s="122">
        <f t="shared" si="156"/>
        <v>0.21415209606632735</v>
      </c>
    </row>
    <row r="1247" spans="2:9">
      <c r="B1247" s="91">
        <f t="shared" si="157"/>
        <v>1233</v>
      </c>
      <c r="C1247" s="92">
        <f t="shared" si="158"/>
        <v>45793</v>
      </c>
      <c r="D1247" s="119" t="str">
        <f t="shared" si="152"/>
        <v>구간14</v>
      </c>
      <c r="E1247" s="91">
        <f t="shared" si="153"/>
        <v>91</v>
      </c>
      <c r="F1247" s="120">
        <f>COUNTIF($D$15:D1247,D1247)</f>
        <v>46</v>
      </c>
      <c r="G1247" s="121">
        <f t="shared" si="154"/>
        <v>0.2129577340683948</v>
      </c>
      <c r="H1247" s="121">
        <f t="shared" si="155"/>
        <v>1.2209033756643826E-3</v>
      </c>
      <c r="I1247" s="122">
        <f t="shared" si="156"/>
        <v>0.21417863744405918</v>
      </c>
    </row>
    <row r="1248" spans="2:9">
      <c r="B1248" s="91">
        <f t="shared" si="157"/>
        <v>1234</v>
      </c>
      <c r="C1248" s="92">
        <f t="shared" si="158"/>
        <v>45794</v>
      </c>
      <c r="D1248" s="119" t="str">
        <f t="shared" si="152"/>
        <v>구간14</v>
      </c>
      <c r="E1248" s="91">
        <f t="shared" si="153"/>
        <v>91</v>
      </c>
      <c r="F1248" s="120">
        <f>COUNTIF($D$15:D1248,D1248)</f>
        <v>47</v>
      </c>
      <c r="G1248" s="121">
        <f t="shared" si="154"/>
        <v>0.2129577340683948</v>
      </c>
      <c r="H1248" s="121">
        <f t="shared" si="155"/>
        <v>1.2474447533962171E-3</v>
      </c>
      <c r="I1248" s="122">
        <f t="shared" si="156"/>
        <v>0.21420517882179102</v>
      </c>
    </row>
    <row r="1249" spans="2:9">
      <c r="B1249" s="91">
        <f t="shared" si="157"/>
        <v>1235</v>
      </c>
      <c r="C1249" s="92">
        <f t="shared" si="158"/>
        <v>45795</v>
      </c>
      <c r="D1249" s="119" t="str">
        <f t="shared" si="152"/>
        <v>구간14</v>
      </c>
      <c r="E1249" s="91">
        <f t="shared" si="153"/>
        <v>91</v>
      </c>
      <c r="F1249" s="120">
        <f>COUNTIF($D$15:D1249,D1249)</f>
        <v>48</v>
      </c>
      <c r="G1249" s="121">
        <f t="shared" si="154"/>
        <v>0.2129577340683948</v>
      </c>
      <c r="H1249" s="121">
        <f t="shared" si="155"/>
        <v>1.2739861311280515E-3</v>
      </c>
      <c r="I1249" s="122">
        <f t="shared" si="156"/>
        <v>0.21423172019952286</v>
      </c>
    </row>
    <row r="1250" spans="2:9">
      <c r="B1250" s="91">
        <f t="shared" si="157"/>
        <v>1236</v>
      </c>
      <c r="C1250" s="92">
        <f t="shared" si="158"/>
        <v>45796</v>
      </c>
      <c r="D1250" s="119" t="str">
        <f t="shared" si="152"/>
        <v>구간14</v>
      </c>
      <c r="E1250" s="91">
        <f t="shared" si="153"/>
        <v>91</v>
      </c>
      <c r="F1250" s="120">
        <f>COUNTIF($D$15:D1250,D1250)</f>
        <v>49</v>
      </c>
      <c r="G1250" s="121">
        <f t="shared" si="154"/>
        <v>0.2129577340683948</v>
      </c>
      <c r="H1250" s="121">
        <f t="shared" si="155"/>
        <v>1.300527508859886E-3</v>
      </c>
      <c r="I1250" s="122">
        <f t="shared" si="156"/>
        <v>0.21425826157725469</v>
      </c>
    </row>
    <row r="1251" spans="2:9">
      <c r="B1251" s="91">
        <f t="shared" si="157"/>
        <v>1237</v>
      </c>
      <c r="C1251" s="92">
        <f t="shared" si="158"/>
        <v>45797</v>
      </c>
      <c r="D1251" s="119" t="str">
        <f t="shared" si="152"/>
        <v>구간14</v>
      </c>
      <c r="E1251" s="91">
        <f t="shared" si="153"/>
        <v>91</v>
      </c>
      <c r="F1251" s="120">
        <f>COUNTIF($D$15:D1251,D1251)</f>
        <v>50</v>
      </c>
      <c r="G1251" s="121">
        <f t="shared" si="154"/>
        <v>0.2129577340683948</v>
      </c>
      <c r="H1251" s="121">
        <f t="shared" si="155"/>
        <v>1.3270688865917204E-3</v>
      </c>
      <c r="I1251" s="122">
        <f t="shared" si="156"/>
        <v>0.21428480295498653</v>
      </c>
    </row>
    <row r="1252" spans="2:9">
      <c r="B1252" s="91">
        <f t="shared" si="157"/>
        <v>1238</v>
      </c>
      <c r="C1252" s="92">
        <f t="shared" si="158"/>
        <v>45798</v>
      </c>
      <c r="D1252" s="119" t="str">
        <f t="shared" si="152"/>
        <v>구간14</v>
      </c>
      <c r="E1252" s="91">
        <f t="shared" si="153"/>
        <v>91</v>
      </c>
      <c r="F1252" s="120">
        <f>COUNTIF($D$15:D1252,D1252)</f>
        <v>51</v>
      </c>
      <c r="G1252" s="121">
        <f t="shared" si="154"/>
        <v>0.2129577340683948</v>
      </c>
      <c r="H1252" s="121">
        <f t="shared" si="155"/>
        <v>1.3536102643235547E-3</v>
      </c>
      <c r="I1252" s="122">
        <f t="shared" si="156"/>
        <v>0.21431134433271837</v>
      </c>
    </row>
    <row r="1253" spans="2:9">
      <c r="B1253" s="91">
        <f t="shared" si="157"/>
        <v>1239</v>
      </c>
      <c r="C1253" s="92">
        <f t="shared" si="158"/>
        <v>45799</v>
      </c>
      <c r="D1253" s="119" t="str">
        <f t="shared" si="152"/>
        <v>구간14</v>
      </c>
      <c r="E1253" s="91">
        <f t="shared" si="153"/>
        <v>91</v>
      </c>
      <c r="F1253" s="120">
        <f>COUNTIF($D$15:D1253,D1253)</f>
        <v>52</v>
      </c>
      <c r="G1253" s="121">
        <f t="shared" si="154"/>
        <v>0.2129577340683948</v>
      </c>
      <c r="H1253" s="121">
        <f t="shared" si="155"/>
        <v>1.3801516420553891E-3</v>
      </c>
      <c r="I1253" s="122">
        <f t="shared" si="156"/>
        <v>0.21433788571045018</v>
      </c>
    </row>
    <row r="1254" spans="2:9">
      <c r="B1254" s="91">
        <f t="shared" si="157"/>
        <v>1240</v>
      </c>
      <c r="C1254" s="92">
        <f t="shared" si="158"/>
        <v>45800</v>
      </c>
      <c r="D1254" s="119" t="str">
        <f t="shared" si="152"/>
        <v>구간14</v>
      </c>
      <c r="E1254" s="91">
        <f t="shared" si="153"/>
        <v>91</v>
      </c>
      <c r="F1254" s="120">
        <f>COUNTIF($D$15:D1254,D1254)</f>
        <v>53</v>
      </c>
      <c r="G1254" s="121">
        <f t="shared" si="154"/>
        <v>0.2129577340683948</v>
      </c>
      <c r="H1254" s="121">
        <f t="shared" si="155"/>
        <v>1.4066930197872236E-3</v>
      </c>
      <c r="I1254" s="122">
        <f t="shared" si="156"/>
        <v>0.21436442708818201</v>
      </c>
    </row>
    <row r="1255" spans="2:9">
      <c r="B1255" s="91">
        <f t="shared" si="157"/>
        <v>1241</v>
      </c>
      <c r="C1255" s="92">
        <f t="shared" si="158"/>
        <v>45801</v>
      </c>
      <c r="D1255" s="119" t="str">
        <f t="shared" si="152"/>
        <v>구간14</v>
      </c>
      <c r="E1255" s="91">
        <f t="shared" si="153"/>
        <v>91</v>
      </c>
      <c r="F1255" s="120">
        <f>COUNTIF($D$15:D1255,D1255)</f>
        <v>54</v>
      </c>
      <c r="G1255" s="121">
        <f t="shared" si="154"/>
        <v>0.2129577340683948</v>
      </c>
      <c r="H1255" s="121">
        <f t="shared" si="155"/>
        <v>1.4332343975190578E-3</v>
      </c>
      <c r="I1255" s="122">
        <f t="shared" si="156"/>
        <v>0.21439096846591385</v>
      </c>
    </row>
    <row r="1256" spans="2:9">
      <c r="B1256" s="91">
        <f t="shared" si="157"/>
        <v>1242</v>
      </c>
      <c r="C1256" s="92">
        <f t="shared" si="158"/>
        <v>45802</v>
      </c>
      <c r="D1256" s="119" t="str">
        <f t="shared" si="152"/>
        <v>구간14</v>
      </c>
      <c r="E1256" s="91">
        <f t="shared" si="153"/>
        <v>91</v>
      </c>
      <c r="F1256" s="120">
        <f>COUNTIF($D$15:D1256,D1256)</f>
        <v>55</v>
      </c>
      <c r="G1256" s="121">
        <f t="shared" si="154"/>
        <v>0.2129577340683948</v>
      </c>
      <c r="H1256" s="121">
        <f t="shared" si="155"/>
        <v>1.4597757752508923E-3</v>
      </c>
      <c r="I1256" s="122">
        <f t="shared" si="156"/>
        <v>0.21441750984364569</v>
      </c>
    </row>
    <row r="1257" spans="2:9">
      <c r="B1257" s="91">
        <f t="shared" si="157"/>
        <v>1243</v>
      </c>
      <c r="C1257" s="92">
        <f t="shared" si="158"/>
        <v>45803</v>
      </c>
      <c r="D1257" s="119" t="str">
        <f t="shared" si="152"/>
        <v>구간14</v>
      </c>
      <c r="E1257" s="91">
        <f t="shared" si="153"/>
        <v>91</v>
      </c>
      <c r="F1257" s="120">
        <f>COUNTIF($D$15:D1257,D1257)</f>
        <v>56</v>
      </c>
      <c r="G1257" s="121">
        <f t="shared" si="154"/>
        <v>0.2129577340683948</v>
      </c>
      <c r="H1257" s="121">
        <f t="shared" si="155"/>
        <v>1.4863171529827268E-3</v>
      </c>
      <c r="I1257" s="122">
        <f t="shared" si="156"/>
        <v>0.21444405122137752</v>
      </c>
    </row>
    <row r="1258" spans="2:9">
      <c r="B1258" s="91">
        <f t="shared" si="157"/>
        <v>1244</v>
      </c>
      <c r="C1258" s="92">
        <f t="shared" si="158"/>
        <v>45804</v>
      </c>
      <c r="D1258" s="119" t="str">
        <f t="shared" si="152"/>
        <v>구간14</v>
      </c>
      <c r="E1258" s="91">
        <f t="shared" si="153"/>
        <v>91</v>
      </c>
      <c r="F1258" s="120">
        <f>COUNTIF($D$15:D1258,D1258)</f>
        <v>57</v>
      </c>
      <c r="G1258" s="121">
        <f t="shared" si="154"/>
        <v>0.2129577340683948</v>
      </c>
      <c r="H1258" s="121">
        <f t="shared" si="155"/>
        <v>1.5128585307145612E-3</v>
      </c>
      <c r="I1258" s="122">
        <f t="shared" si="156"/>
        <v>0.21447059259910936</v>
      </c>
    </row>
    <row r="1259" spans="2:9">
      <c r="B1259" s="91">
        <f t="shared" si="157"/>
        <v>1245</v>
      </c>
      <c r="C1259" s="92">
        <f t="shared" si="158"/>
        <v>45805</v>
      </c>
      <c r="D1259" s="119" t="str">
        <f t="shared" si="152"/>
        <v>구간14</v>
      </c>
      <c r="E1259" s="91">
        <f t="shared" si="153"/>
        <v>91</v>
      </c>
      <c r="F1259" s="120">
        <f>COUNTIF($D$15:D1259,D1259)</f>
        <v>58</v>
      </c>
      <c r="G1259" s="121">
        <f t="shared" si="154"/>
        <v>0.2129577340683948</v>
      </c>
      <c r="H1259" s="121">
        <f t="shared" si="155"/>
        <v>1.5393999084463957E-3</v>
      </c>
      <c r="I1259" s="122">
        <f t="shared" si="156"/>
        <v>0.2144971339768412</v>
      </c>
    </row>
    <row r="1260" spans="2:9">
      <c r="B1260" s="91">
        <f t="shared" si="157"/>
        <v>1246</v>
      </c>
      <c r="C1260" s="92">
        <f t="shared" si="158"/>
        <v>45806</v>
      </c>
      <c r="D1260" s="119" t="str">
        <f t="shared" si="152"/>
        <v>구간14</v>
      </c>
      <c r="E1260" s="91">
        <f t="shared" si="153"/>
        <v>91</v>
      </c>
      <c r="F1260" s="120">
        <f>COUNTIF($D$15:D1260,D1260)</f>
        <v>59</v>
      </c>
      <c r="G1260" s="121">
        <f t="shared" si="154"/>
        <v>0.2129577340683948</v>
      </c>
      <c r="H1260" s="121">
        <f t="shared" si="155"/>
        <v>1.5659412861782299E-3</v>
      </c>
      <c r="I1260" s="122">
        <f t="shared" si="156"/>
        <v>0.21452367535457303</v>
      </c>
    </row>
    <row r="1261" spans="2:9">
      <c r="B1261" s="91">
        <f t="shared" si="157"/>
        <v>1247</v>
      </c>
      <c r="C1261" s="92">
        <f t="shared" si="158"/>
        <v>45807</v>
      </c>
      <c r="D1261" s="119" t="str">
        <f t="shared" si="152"/>
        <v>구간14</v>
      </c>
      <c r="E1261" s="91">
        <f t="shared" si="153"/>
        <v>91</v>
      </c>
      <c r="F1261" s="120">
        <f>COUNTIF($D$15:D1261,D1261)</f>
        <v>60</v>
      </c>
      <c r="G1261" s="121">
        <f t="shared" si="154"/>
        <v>0.2129577340683948</v>
      </c>
      <c r="H1261" s="121">
        <f t="shared" si="155"/>
        <v>1.5924826639100644E-3</v>
      </c>
      <c r="I1261" s="122">
        <f t="shared" si="156"/>
        <v>0.21455021673230487</v>
      </c>
    </row>
    <row r="1262" spans="2:9">
      <c r="B1262" s="91">
        <f t="shared" si="157"/>
        <v>1248</v>
      </c>
      <c r="C1262" s="92">
        <f t="shared" si="158"/>
        <v>45808</v>
      </c>
      <c r="D1262" s="119" t="str">
        <f t="shared" si="152"/>
        <v>구간14</v>
      </c>
      <c r="E1262" s="91">
        <f t="shared" si="153"/>
        <v>91</v>
      </c>
      <c r="F1262" s="120">
        <f>COUNTIF($D$15:D1262,D1262)</f>
        <v>61</v>
      </c>
      <c r="G1262" s="121">
        <f t="shared" si="154"/>
        <v>0.2129577340683948</v>
      </c>
      <c r="H1262" s="121">
        <f t="shared" si="155"/>
        <v>1.6190240416418989E-3</v>
      </c>
      <c r="I1262" s="122">
        <f t="shared" si="156"/>
        <v>0.21457675811003671</v>
      </c>
    </row>
    <row r="1263" spans="2:9">
      <c r="B1263" s="91">
        <f t="shared" si="157"/>
        <v>1249</v>
      </c>
      <c r="C1263" s="92">
        <f t="shared" si="158"/>
        <v>45809</v>
      </c>
      <c r="D1263" s="119" t="str">
        <f t="shared" si="152"/>
        <v>구간14</v>
      </c>
      <c r="E1263" s="91">
        <f t="shared" si="153"/>
        <v>91</v>
      </c>
      <c r="F1263" s="120">
        <f>COUNTIF($D$15:D1263,D1263)</f>
        <v>62</v>
      </c>
      <c r="G1263" s="121">
        <f t="shared" si="154"/>
        <v>0.2129577340683948</v>
      </c>
      <c r="H1263" s="121">
        <f t="shared" si="155"/>
        <v>1.6455654193737331E-3</v>
      </c>
      <c r="I1263" s="122">
        <f t="shared" si="156"/>
        <v>0.21460329948776855</v>
      </c>
    </row>
    <row r="1264" spans="2:9">
      <c r="B1264" s="91">
        <f t="shared" si="157"/>
        <v>1250</v>
      </c>
      <c r="C1264" s="92">
        <f t="shared" si="158"/>
        <v>45810</v>
      </c>
      <c r="D1264" s="119" t="str">
        <f t="shared" si="152"/>
        <v>구간14</v>
      </c>
      <c r="E1264" s="91">
        <f t="shared" si="153"/>
        <v>91</v>
      </c>
      <c r="F1264" s="120">
        <f>COUNTIF($D$15:D1264,D1264)</f>
        <v>63</v>
      </c>
      <c r="G1264" s="121">
        <f t="shared" si="154"/>
        <v>0.2129577340683948</v>
      </c>
      <c r="H1264" s="121">
        <f t="shared" si="155"/>
        <v>1.6721067971055676E-3</v>
      </c>
      <c r="I1264" s="122">
        <f t="shared" si="156"/>
        <v>0.21462984086550035</v>
      </c>
    </row>
    <row r="1265" spans="2:9">
      <c r="B1265" s="91">
        <f t="shared" si="157"/>
        <v>1251</v>
      </c>
      <c r="C1265" s="92">
        <f t="shared" si="158"/>
        <v>45811</v>
      </c>
      <c r="D1265" s="119" t="str">
        <f t="shared" si="152"/>
        <v>구간14</v>
      </c>
      <c r="E1265" s="91">
        <f t="shared" si="153"/>
        <v>91</v>
      </c>
      <c r="F1265" s="120">
        <f>COUNTIF($D$15:D1265,D1265)</f>
        <v>64</v>
      </c>
      <c r="G1265" s="121">
        <f t="shared" si="154"/>
        <v>0.2129577340683948</v>
      </c>
      <c r="H1265" s="121">
        <f t="shared" si="155"/>
        <v>1.698648174837402E-3</v>
      </c>
      <c r="I1265" s="122">
        <f t="shared" si="156"/>
        <v>0.21465638224323219</v>
      </c>
    </row>
    <row r="1266" spans="2:9">
      <c r="B1266" s="91">
        <f t="shared" si="157"/>
        <v>1252</v>
      </c>
      <c r="C1266" s="92">
        <f t="shared" si="158"/>
        <v>45812</v>
      </c>
      <c r="D1266" s="119" t="str">
        <f t="shared" si="152"/>
        <v>구간14</v>
      </c>
      <c r="E1266" s="91">
        <f t="shared" si="153"/>
        <v>91</v>
      </c>
      <c r="F1266" s="120">
        <f>COUNTIF($D$15:D1266,D1266)</f>
        <v>65</v>
      </c>
      <c r="G1266" s="121">
        <f t="shared" si="154"/>
        <v>0.2129577340683948</v>
      </c>
      <c r="H1266" s="121">
        <f t="shared" si="155"/>
        <v>1.7251895525692365E-3</v>
      </c>
      <c r="I1266" s="122">
        <f t="shared" si="156"/>
        <v>0.21468292362096403</v>
      </c>
    </row>
    <row r="1267" spans="2:9">
      <c r="B1267" s="91">
        <f t="shared" si="157"/>
        <v>1253</v>
      </c>
      <c r="C1267" s="92">
        <f t="shared" si="158"/>
        <v>45813</v>
      </c>
      <c r="D1267" s="119" t="str">
        <f t="shared" si="152"/>
        <v>구간14</v>
      </c>
      <c r="E1267" s="91">
        <f t="shared" si="153"/>
        <v>91</v>
      </c>
      <c r="F1267" s="120">
        <f>COUNTIF($D$15:D1267,D1267)</f>
        <v>66</v>
      </c>
      <c r="G1267" s="121">
        <f t="shared" si="154"/>
        <v>0.2129577340683948</v>
      </c>
      <c r="H1267" s="121">
        <f t="shared" si="155"/>
        <v>1.7517309303010709E-3</v>
      </c>
      <c r="I1267" s="122">
        <f t="shared" si="156"/>
        <v>0.21470946499869586</v>
      </c>
    </row>
    <row r="1268" spans="2:9">
      <c r="B1268" s="91">
        <f t="shared" si="157"/>
        <v>1254</v>
      </c>
      <c r="C1268" s="92">
        <f t="shared" si="158"/>
        <v>45814</v>
      </c>
      <c r="D1268" s="119" t="str">
        <f t="shared" si="152"/>
        <v>구간14</v>
      </c>
      <c r="E1268" s="91">
        <f t="shared" si="153"/>
        <v>91</v>
      </c>
      <c r="F1268" s="120">
        <f>COUNTIF($D$15:D1268,D1268)</f>
        <v>67</v>
      </c>
      <c r="G1268" s="121">
        <f t="shared" si="154"/>
        <v>0.2129577340683948</v>
      </c>
      <c r="H1268" s="121">
        <f t="shared" si="155"/>
        <v>1.7782723080329052E-3</v>
      </c>
      <c r="I1268" s="122">
        <f t="shared" si="156"/>
        <v>0.2147360063764277</v>
      </c>
    </row>
    <row r="1269" spans="2:9">
      <c r="B1269" s="91">
        <f t="shared" si="157"/>
        <v>1255</v>
      </c>
      <c r="C1269" s="92">
        <f t="shared" si="158"/>
        <v>45815</v>
      </c>
      <c r="D1269" s="119" t="str">
        <f t="shared" si="152"/>
        <v>구간14</v>
      </c>
      <c r="E1269" s="91">
        <f t="shared" si="153"/>
        <v>91</v>
      </c>
      <c r="F1269" s="120">
        <f>COUNTIF($D$15:D1269,D1269)</f>
        <v>68</v>
      </c>
      <c r="G1269" s="121">
        <f t="shared" si="154"/>
        <v>0.2129577340683948</v>
      </c>
      <c r="H1269" s="121">
        <f t="shared" si="155"/>
        <v>1.8048136857647396E-3</v>
      </c>
      <c r="I1269" s="122">
        <f t="shared" si="156"/>
        <v>0.21476254775415954</v>
      </c>
    </row>
    <row r="1270" spans="2:9">
      <c r="B1270" s="91">
        <f t="shared" si="157"/>
        <v>1256</v>
      </c>
      <c r="C1270" s="92">
        <f t="shared" si="158"/>
        <v>45816</v>
      </c>
      <c r="D1270" s="119" t="str">
        <f t="shared" si="152"/>
        <v>구간14</v>
      </c>
      <c r="E1270" s="91">
        <f t="shared" si="153"/>
        <v>91</v>
      </c>
      <c r="F1270" s="120">
        <f>COUNTIF($D$15:D1270,D1270)</f>
        <v>69</v>
      </c>
      <c r="G1270" s="121">
        <f t="shared" si="154"/>
        <v>0.2129577340683948</v>
      </c>
      <c r="H1270" s="121">
        <f t="shared" si="155"/>
        <v>1.8313550634965741E-3</v>
      </c>
      <c r="I1270" s="122">
        <f t="shared" si="156"/>
        <v>0.21478908913189138</v>
      </c>
    </row>
    <row r="1271" spans="2:9">
      <c r="B1271" s="91">
        <f t="shared" si="157"/>
        <v>1257</v>
      </c>
      <c r="C1271" s="92">
        <f t="shared" si="158"/>
        <v>45817</v>
      </c>
      <c r="D1271" s="119" t="str">
        <f t="shared" si="152"/>
        <v>구간14</v>
      </c>
      <c r="E1271" s="91">
        <f t="shared" si="153"/>
        <v>91</v>
      </c>
      <c r="F1271" s="120">
        <f>COUNTIF($D$15:D1271,D1271)</f>
        <v>70</v>
      </c>
      <c r="G1271" s="121">
        <f t="shared" si="154"/>
        <v>0.2129577340683948</v>
      </c>
      <c r="H1271" s="121">
        <f t="shared" si="155"/>
        <v>1.8578964412284084E-3</v>
      </c>
      <c r="I1271" s="122">
        <f t="shared" si="156"/>
        <v>0.21481563050962321</v>
      </c>
    </row>
    <row r="1272" spans="2:9">
      <c r="B1272" s="91">
        <f t="shared" si="157"/>
        <v>1258</v>
      </c>
      <c r="C1272" s="92">
        <f t="shared" si="158"/>
        <v>45818</v>
      </c>
      <c r="D1272" s="119" t="str">
        <f t="shared" si="152"/>
        <v>구간14</v>
      </c>
      <c r="E1272" s="91">
        <f t="shared" si="153"/>
        <v>91</v>
      </c>
      <c r="F1272" s="120">
        <f>COUNTIF($D$15:D1272,D1272)</f>
        <v>71</v>
      </c>
      <c r="G1272" s="121">
        <f t="shared" si="154"/>
        <v>0.2129577340683948</v>
      </c>
      <c r="H1272" s="121">
        <f t="shared" si="155"/>
        <v>1.8844378189602428E-3</v>
      </c>
      <c r="I1272" s="122">
        <f t="shared" si="156"/>
        <v>0.21484217188735505</v>
      </c>
    </row>
    <row r="1273" spans="2:9">
      <c r="B1273" s="91">
        <f t="shared" si="157"/>
        <v>1259</v>
      </c>
      <c r="C1273" s="92">
        <f t="shared" si="158"/>
        <v>45819</v>
      </c>
      <c r="D1273" s="119" t="str">
        <f t="shared" si="152"/>
        <v>구간14</v>
      </c>
      <c r="E1273" s="91">
        <f t="shared" si="153"/>
        <v>91</v>
      </c>
      <c r="F1273" s="120">
        <f>COUNTIF($D$15:D1273,D1273)</f>
        <v>72</v>
      </c>
      <c r="G1273" s="121">
        <f t="shared" si="154"/>
        <v>0.2129577340683948</v>
      </c>
      <c r="H1273" s="121">
        <f t="shared" si="155"/>
        <v>1.9109791966920773E-3</v>
      </c>
      <c r="I1273" s="122">
        <f t="shared" si="156"/>
        <v>0.21486871326508689</v>
      </c>
    </row>
    <row r="1274" spans="2:9">
      <c r="B1274" s="91">
        <f t="shared" si="157"/>
        <v>1260</v>
      </c>
      <c r="C1274" s="92">
        <f t="shared" si="158"/>
        <v>45820</v>
      </c>
      <c r="D1274" s="119" t="str">
        <f t="shared" si="152"/>
        <v>구간14</v>
      </c>
      <c r="E1274" s="91">
        <f t="shared" si="153"/>
        <v>91</v>
      </c>
      <c r="F1274" s="120">
        <f>COUNTIF($D$15:D1274,D1274)</f>
        <v>73</v>
      </c>
      <c r="G1274" s="121">
        <f t="shared" si="154"/>
        <v>0.2129577340683948</v>
      </c>
      <c r="H1274" s="121">
        <f t="shared" si="155"/>
        <v>1.9375205744239117E-3</v>
      </c>
      <c r="I1274" s="122">
        <f t="shared" si="156"/>
        <v>0.21489525464281872</v>
      </c>
    </row>
    <row r="1275" spans="2:9">
      <c r="B1275" s="91">
        <f t="shared" si="157"/>
        <v>1261</v>
      </c>
      <c r="C1275" s="92">
        <f t="shared" si="158"/>
        <v>45821</v>
      </c>
      <c r="D1275" s="119" t="str">
        <f t="shared" si="152"/>
        <v>구간14</v>
      </c>
      <c r="E1275" s="91">
        <f t="shared" si="153"/>
        <v>91</v>
      </c>
      <c r="F1275" s="120">
        <f>COUNTIF($D$15:D1275,D1275)</f>
        <v>74</v>
      </c>
      <c r="G1275" s="121">
        <f t="shared" si="154"/>
        <v>0.2129577340683948</v>
      </c>
      <c r="H1275" s="121">
        <f t="shared" si="155"/>
        <v>1.9640619521557462E-3</v>
      </c>
      <c r="I1275" s="122">
        <f t="shared" si="156"/>
        <v>0.21492179602055056</v>
      </c>
    </row>
    <row r="1276" spans="2:9">
      <c r="B1276" s="91">
        <f t="shared" si="157"/>
        <v>1262</v>
      </c>
      <c r="C1276" s="92">
        <f t="shared" si="158"/>
        <v>45822</v>
      </c>
      <c r="D1276" s="119" t="str">
        <f t="shared" si="152"/>
        <v>구간14</v>
      </c>
      <c r="E1276" s="91">
        <f t="shared" si="153"/>
        <v>91</v>
      </c>
      <c r="F1276" s="120">
        <f>COUNTIF($D$15:D1276,D1276)</f>
        <v>75</v>
      </c>
      <c r="G1276" s="121">
        <f t="shared" si="154"/>
        <v>0.2129577340683948</v>
      </c>
      <c r="H1276" s="121">
        <f t="shared" si="155"/>
        <v>1.9906033298875804E-3</v>
      </c>
      <c r="I1276" s="122">
        <f t="shared" si="156"/>
        <v>0.21494833739828237</v>
      </c>
    </row>
    <row r="1277" spans="2:9">
      <c r="B1277" s="91">
        <f t="shared" si="157"/>
        <v>1263</v>
      </c>
      <c r="C1277" s="92">
        <f t="shared" si="158"/>
        <v>45823</v>
      </c>
      <c r="D1277" s="119" t="str">
        <f t="shared" si="152"/>
        <v>구간14</v>
      </c>
      <c r="E1277" s="91">
        <f t="shared" si="153"/>
        <v>91</v>
      </c>
      <c r="F1277" s="120">
        <f>COUNTIF($D$15:D1277,D1277)</f>
        <v>76</v>
      </c>
      <c r="G1277" s="121">
        <f t="shared" si="154"/>
        <v>0.2129577340683948</v>
      </c>
      <c r="H1277" s="121">
        <f t="shared" si="155"/>
        <v>2.0171447076194147E-3</v>
      </c>
      <c r="I1277" s="122">
        <f t="shared" si="156"/>
        <v>0.21497487877601421</v>
      </c>
    </row>
    <row r="1278" spans="2:9">
      <c r="B1278" s="91">
        <f t="shared" si="157"/>
        <v>1264</v>
      </c>
      <c r="C1278" s="92">
        <f t="shared" si="158"/>
        <v>45824</v>
      </c>
      <c r="D1278" s="119" t="str">
        <f t="shared" si="152"/>
        <v>구간14</v>
      </c>
      <c r="E1278" s="91">
        <f t="shared" si="153"/>
        <v>91</v>
      </c>
      <c r="F1278" s="120">
        <f>COUNTIF($D$15:D1278,D1278)</f>
        <v>77</v>
      </c>
      <c r="G1278" s="121">
        <f t="shared" si="154"/>
        <v>0.2129577340683948</v>
      </c>
      <c r="H1278" s="121">
        <f t="shared" si="155"/>
        <v>2.0436860853512494E-3</v>
      </c>
      <c r="I1278" s="122">
        <f t="shared" si="156"/>
        <v>0.21500142015374604</v>
      </c>
    </row>
    <row r="1279" spans="2:9">
      <c r="B1279" s="91">
        <f t="shared" si="157"/>
        <v>1265</v>
      </c>
      <c r="C1279" s="92">
        <f t="shared" si="158"/>
        <v>45825</v>
      </c>
      <c r="D1279" s="119" t="str">
        <f t="shared" si="152"/>
        <v>구간14</v>
      </c>
      <c r="E1279" s="91">
        <f t="shared" si="153"/>
        <v>91</v>
      </c>
      <c r="F1279" s="120">
        <f>COUNTIF($D$15:D1279,D1279)</f>
        <v>78</v>
      </c>
      <c r="G1279" s="121">
        <f t="shared" si="154"/>
        <v>0.2129577340683948</v>
      </c>
      <c r="H1279" s="121">
        <f t="shared" si="155"/>
        <v>2.0702274630830836E-3</v>
      </c>
      <c r="I1279" s="122">
        <f t="shared" si="156"/>
        <v>0.21502796153147788</v>
      </c>
    </row>
    <row r="1280" spans="2:9">
      <c r="B1280" s="91">
        <f t="shared" si="157"/>
        <v>1266</v>
      </c>
      <c r="C1280" s="92">
        <f t="shared" si="158"/>
        <v>45826</v>
      </c>
      <c r="D1280" s="119" t="str">
        <f t="shared" si="152"/>
        <v>구간14</v>
      </c>
      <c r="E1280" s="91">
        <f t="shared" si="153"/>
        <v>91</v>
      </c>
      <c r="F1280" s="120">
        <f>COUNTIF($D$15:D1280,D1280)</f>
        <v>79</v>
      </c>
      <c r="G1280" s="121">
        <f t="shared" si="154"/>
        <v>0.2129577340683948</v>
      </c>
      <c r="H1280" s="121">
        <f t="shared" si="155"/>
        <v>2.0967688408149183E-3</v>
      </c>
      <c r="I1280" s="122">
        <f t="shared" si="156"/>
        <v>0.21505450290920972</v>
      </c>
    </row>
    <row r="1281" spans="2:9">
      <c r="B1281" s="91">
        <f t="shared" si="157"/>
        <v>1267</v>
      </c>
      <c r="C1281" s="92">
        <f t="shared" si="158"/>
        <v>45827</v>
      </c>
      <c r="D1281" s="119" t="str">
        <f t="shared" si="152"/>
        <v>구간14</v>
      </c>
      <c r="E1281" s="91">
        <f t="shared" si="153"/>
        <v>91</v>
      </c>
      <c r="F1281" s="120">
        <f>COUNTIF($D$15:D1281,D1281)</f>
        <v>80</v>
      </c>
      <c r="G1281" s="121">
        <f t="shared" si="154"/>
        <v>0.2129577340683948</v>
      </c>
      <c r="H1281" s="121">
        <f t="shared" si="155"/>
        <v>2.1233102185467525E-3</v>
      </c>
      <c r="I1281" s="122">
        <f t="shared" si="156"/>
        <v>0.21508104428694155</v>
      </c>
    </row>
    <row r="1282" spans="2:9">
      <c r="B1282" s="91">
        <f t="shared" si="157"/>
        <v>1268</v>
      </c>
      <c r="C1282" s="92">
        <f t="shared" si="158"/>
        <v>45828</v>
      </c>
      <c r="D1282" s="119" t="str">
        <f t="shared" si="152"/>
        <v>구간14</v>
      </c>
      <c r="E1282" s="91">
        <f t="shared" si="153"/>
        <v>91</v>
      </c>
      <c r="F1282" s="120">
        <f>COUNTIF($D$15:D1282,D1282)</f>
        <v>81</v>
      </c>
      <c r="G1282" s="121">
        <f t="shared" si="154"/>
        <v>0.2129577340683948</v>
      </c>
      <c r="H1282" s="121">
        <f t="shared" si="155"/>
        <v>2.1498515962785868E-3</v>
      </c>
      <c r="I1282" s="122">
        <f t="shared" si="156"/>
        <v>0.21510758566467339</v>
      </c>
    </row>
    <row r="1283" spans="2:9">
      <c r="B1283" s="91">
        <f t="shared" si="157"/>
        <v>1269</v>
      </c>
      <c r="C1283" s="92">
        <f t="shared" si="158"/>
        <v>45829</v>
      </c>
      <c r="D1283" s="119" t="str">
        <f t="shared" si="152"/>
        <v>구간14</v>
      </c>
      <c r="E1283" s="91">
        <f t="shared" si="153"/>
        <v>91</v>
      </c>
      <c r="F1283" s="120">
        <f>COUNTIF($D$15:D1283,D1283)</f>
        <v>82</v>
      </c>
      <c r="G1283" s="121">
        <f t="shared" si="154"/>
        <v>0.2129577340683948</v>
      </c>
      <c r="H1283" s="121">
        <f t="shared" si="155"/>
        <v>2.1763929740104214E-3</v>
      </c>
      <c r="I1283" s="122">
        <f t="shared" si="156"/>
        <v>0.21513412704240523</v>
      </c>
    </row>
    <row r="1284" spans="2:9">
      <c r="B1284" s="91">
        <f t="shared" si="157"/>
        <v>1270</v>
      </c>
      <c r="C1284" s="92">
        <f t="shared" si="158"/>
        <v>45830</v>
      </c>
      <c r="D1284" s="119" t="str">
        <f t="shared" si="152"/>
        <v>구간14</v>
      </c>
      <c r="E1284" s="91">
        <f t="shared" si="153"/>
        <v>91</v>
      </c>
      <c r="F1284" s="120">
        <f>COUNTIF($D$15:D1284,D1284)</f>
        <v>83</v>
      </c>
      <c r="G1284" s="121">
        <f t="shared" si="154"/>
        <v>0.2129577340683948</v>
      </c>
      <c r="H1284" s="121">
        <f t="shared" si="155"/>
        <v>2.2029343517422557E-3</v>
      </c>
      <c r="I1284" s="122">
        <f t="shared" si="156"/>
        <v>0.21516066842013706</v>
      </c>
    </row>
    <row r="1285" spans="2:9">
      <c r="B1285" s="91">
        <f t="shared" si="157"/>
        <v>1271</v>
      </c>
      <c r="C1285" s="92">
        <f t="shared" si="158"/>
        <v>45831</v>
      </c>
      <c r="D1285" s="119" t="str">
        <f t="shared" si="152"/>
        <v>구간14</v>
      </c>
      <c r="E1285" s="91">
        <f t="shared" si="153"/>
        <v>91</v>
      </c>
      <c r="F1285" s="120">
        <f>COUNTIF($D$15:D1285,D1285)</f>
        <v>84</v>
      </c>
      <c r="G1285" s="121">
        <f t="shared" si="154"/>
        <v>0.2129577340683948</v>
      </c>
      <c r="H1285" s="121">
        <f t="shared" si="155"/>
        <v>2.2294757294740904E-3</v>
      </c>
      <c r="I1285" s="122">
        <f t="shared" si="156"/>
        <v>0.2151872097978689</v>
      </c>
    </row>
    <row r="1286" spans="2:9">
      <c r="B1286" s="91">
        <f t="shared" si="157"/>
        <v>1272</v>
      </c>
      <c r="C1286" s="92">
        <f t="shared" si="158"/>
        <v>45832</v>
      </c>
      <c r="D1286" s="119" t="str">
        <f t="shared" si="152"/>
        <v>구간14</v>
      </c>
      <c r="E1286" s="91">
        <f t="shared" si="153"/>
        <v>91</v>
      </c>
      <c r="F1286" s="120">
        <f>COUNTIF($D$15:D1286,D1286)</f>
        <v>85</v>
      </c>
      <c r="G1286" s="121">
        <f t="shared" si="154"/>
        <v>0.2129577340683948</v>
      </c>
      <c r="H1286" s="121">
        <f t="shared" si="155"/>
        <v>2.2560171072059246E-3</v>
      </c>
      <c r="I1286" s="122">
        <f t="shared" si="156"/>
        <v>0.21521375117560074</v>
      </c>
    </row>
    <row r="1287" spans="2:9">
      <c r="B1287" s="91">
        <f t="shared" si="157"/>
        <v>1273</v>
      </c>
      <c r="C1287" s="92">
        <f t="shared" si="158"/>
        <v>45833</v>
      </c>
      <c r="D1287" s="119" t="str">
        <f t="shared" si="152"/>
        <v>구간14</v>
      </c>
      <c r="E1287" s="91">
        <f t="shared" si="153"/>
        <v>91</v>
      </c>
      <c r="F1287" s="120">
        <f>COUNTIF($D$15:D1287,D1287)</f>
        <v>86</v>
      </c>
      <c r="G1287" s="121">
        <f t="shared" si="154"/>
        <v>0.2129577340683948</v>
      </c>
      <c r="H1287" s="121">
        <f t="shared" si="155"/>
        <v>2.2825584849377589E-3</v>
      </c>
      <c r="I1287" s="122">
        <f t="shared" si="156"/>
        <v>0.21524029255333255</v>
      </c>
    </row>
    <row r="1288" spans="2:9">
      <c r="B1288" s="91">
        <f t="shared" si="157"/>
        <v>1274</v>
      </c>
      <c r="C1288" s="92">
        <f t="shared" si="158"/>
        <v>45834</v>
      </c>
      <c r="D1288" s="119" t="str">
        <f t="shared" si="152"/>
        <v>구간14</v>
      </c>
      <c r="E1288" s="91">
        <f t="shared" si="153"/>
        <v>91</v>
      </c>
      <c r="F1288" s="120">
        <f>COUNTIF($D$15:D1288,D1288)</f>
        <v>87</v>
      </c>
      <c r="G1288" s="121">
        <f t="shared" si="154"/>
        <v>0.2129577340683948</v>
      </c>
      <c r="H1288" s="121">
        <f t="shared" si="155"/>
        <v>2.3090998626695935E-3</v>
      </c>
      <c r="I1288" s="122">
        <f t="shared" si="156"/>
        <v>0.21526683393106438</v>
      </c>
    </row>
    <row r="1289" spans="2:9">
      <c r="B1289" s="91">
        <f t="shared" si="157"/>
        <v>1275</v>
      </c>
      <c r="C1289" s="92">
        <f t="shared" si="158"/>
        <v>45835</v>
      </c>
      <c r="D1289" s="119" t="str">
        <f t="shared" si="152"/>
        <v>구간14</v>
      </c>
      <c r="E1289" s="91">
        <f t="shared" si="153"/>
        <v>91</v>
      </c>
      <c r="F1289" s="120">
        <f>COUNTIF($D$15:D1289,D1289)</f>
        <v>88</v>
      </c>
      <c r="G1289" s="121">
        <f t="shared" si="154"/>
        <v>0.2129577340683948</v>
      </c>
      <c r="H1289" s="121">
        <f t="shared" si="155"/>
        <v>2.3356412404014278E-3</v>
      </c>
      <c r="I1289" s="122">
        <f t="shared" si="156"/>
        <v>0.21529337530879622</v>
      </c>
    </row>
    <row r="1290" spans="2:9">
      <c r="B1290" s="91">
        <f t="shared" si="157"/>
        <v>1276</v>
      </c>
      <c r="C1290" s="92">
        <f t="shared" si="158"/>
        <v>45836</v>
      </c>
      <c r="D1290" s="119" t="str">
        <f t="shared" si="152"/>
        <v>구간14</v>
      </c>
      <c r="E1290" s="91">
        <f t="shared" si="153"/>
        <v>91</v>
      </c>
      <c r="F1290" s="120">
        <f>COUNTIF($D$15:D1290,D1290)</f>
        <v>89</v>
      </c>
      <c r="G1290" s="121">
        <f t="shared" si="154"/>
        <v>0.2129577340683948</v>
      </c>
      <c r="H1290" s="121">
        <f t="shared" si="155"/>
        <v>2.362182618133262E-3</v>
      </c>
      <c r="I1290" s="122">
        <f t="shared" si="156"/>
        <v>0.21531991668652806</v>
      </c>
    </row>
    <row r="1291" spans="2:9">
      <c r="B1291" s="91">
        <f t="shared" si="157"/>
        <v>1277</v>
      </c>
      <c r="C1291" s="92">
        <f t="shared" si="158"/>
        <v>45837</v>
      </c>
      <c r="D1291" s="119" t="str">
        <f t="shared" si="152"/>
        <v>구간14</v>
      </c>
      <c r="E1291" s="91">
        <f t="shared" si="153"/>
        <v>91</v>
      </c>
      <c r="F1291" s="120">
        <f>COUNTIF($D$15:D1291,D1291)</f>
        <v>90</v>
      </c>
      <c r="G1291" s="121">
        <f t="shared" si="154"/>
        <v>0.2129577340683948</v>
      </c>
      <c r="H1291" s="121">
        <f t="shared" si="155"/>
        <v>2.3887239958650967E-3</v>
      </c>
      <c r="I1291" s="122">
        <f t="shared" si="156"/>
        <v>0.21534645806425989</v>
      </c>
    </row>
    <row r="1292" spans="2:9">
      <c r="B1292" s="91">
        <f t="shared" si="157"/>
        <v>1278</v>
      </c>
      <c r="C1292" s="92">
        <f t="shared" si="158"/>
        <v>45838</v>
      </c>
      <c r="D1292" s="119" t="str">
        <f t="shared" si="152"/>
        <v>구간14</v>
      </c>
      <c r="E1292" s="91">
        <f t="shared" si="153"/>
        <v>91</v>
      </c>
      <c r="F1292" s="120">
        <f>COUNTIF($D$15:D1292,D1292)</f>
        <v>91</v>
      </c>
      <c r="G1292" s="121">
        <f t="shared" si="154"/>
        <v>0.2129577340683948</v>
      </c>
      <c r="H1292" s="121">
        <f t="shared" si="155"/>
        <v>2.4152653735969309E-3</v>
      </c>
      <c r="I1292" s="122">
        <f t="shared" si="156"/>
        <v>0.21537299944199173</v>
      </c>
    </row>
    <row r="1293" spans="2:9">
      <c r="B1293" s="91">
        <f t="shared" si="157"/>
        <v>1279</v>
      </c>
      <c r="C1293" s="92">
        <f t="shared" si="158"/>
        <v>45839</v>
      </c>
      <c r="D1293" s="119" t="str">
        <f t="shared" si="152"/>
        <v>구간15</v>
      </c>
      <c r="E1293" s="91">
        <f t="shared" si="153"/>
        <v>92</v>
      </c>
      <c r="F1293" s="120">
        <f>COUNTIF($D$15:D1293,D1293)</f>
        <v>1</v>
      </c>
      <c r="G1293" s="121">
        <f t="shared" si="154"/>
        <v>0.21537299944199173</v>
      </c>
      <c r="H1293" s="121">
        <f t="shared" si="155"/>
        <v>2.7431408528774078E-5</v>
      </c>
      <c r="I1293" s="122">
        <f t="shared" si="156"/>
        <v>0.21540043085052049</v>
      </c>
    </row>
    <row r="1294" spans="2:9">
      <c r="B1294" s="91">
        <f t="shared" si="157"/>
        <v>1280</v>
      </c>
      <c r="C1294" s="92">
        <f t="shared" si="158"/>
        <v>45840</v>
      </c>
      <c r="D1294" s="119" t="str">
        <f t="shared" si="152"/>
        <v>구간15</v>
      </c>
      <c r="E1294" s="91">
        <f t="shared" si="153"/>
        <v>92</v>
      </c>
      <c r="F1294" s="120">
        <f>COUNTIF($D$15:D1294,D1294)</f>
        <v>2</v>
      </c>
      <c r="G1294" s="121">
        <f t="shared" si="154"/>
        <v>0.21537299944199173</v>
      </c>
      <c r="H1294" s="121">
        <f t="shared" si="155"/>
        <v>5.4862817057548156E-5</v>
      </c>
      <c r="I1294" s="122">
        <f t="shared" si="156"/>
        <v>0.21542786225904928</v>
      </c>
    </row>
    <row r="1295" spans="2:9">
      <c r="B1295" s="91">
        <f t="shared" si="157"/>
        <v>1281</v>
      </c>
      <c r="C1295" s="92">
        <f t="shared" si="158"/>
        <v>45841</v>
      </c>
      <c r="D1295" s="119" t="str">
        <f t="shared" ref="D1295:D1358" si="159">IF(IFERROR(HLOOKUP(C1295,$E$5:$BL$6,2,FALSE),"")="",D1296,HLOOKUP(C1295,$E$5:$BL$7,2,FALSE))</f>
        <v>구간15</v>
      </c>
      <c r="E1295" s="91">
        <f t="shared" ref="E1295:E1358" si="160">COUNTIF($D$15:$D$49928,D1295)</f>
        <v>92</v>
      </c>
      <c r="F1295" s="120">
        <f>COUNTIF($D$15:D1295,D1295)</f>
        <v>3</v>
      </c>
      <c r="G1295" s="121">
        <f t="shared" ref="G1295:G1358" si="161">HLOOKUP($D1295,$E$6:$BL$11,6,FALSE)</f>
        <v>0.21537299944199173</v>
      </c>
      <c r="H1295" s="121">
        <f t="shared" ref="H1295:H1358" si="162">HLOOKUP($D1295,$E$6:$BL$11,5,FALSE)*(F1295)</f>
        <v>8.2294225586322227E-5</v>
      </c>
      <c r="I1295" s="122">
        <f t="shared" ref="I1295:I1358" si="163">G1295+H1295</f>
        <v>0.21545529366757804</v>
      </c>
    </row>
    <row r="1296" spans="2:9">
      <c r="B1296" s="91">
        <f t="shared" ref="B1296:B1359" si="164">B1295+1</f>
        <v>1282</v>
      </c>
      <c r="C1296" s="92">
        <f t="shared" ref="C1296:C1359" si="165">C1295+1</f>
        <v>45842</v>
      </c>
      <c r="D1296" s="119" t="str">
        <f t="shared" si="159"/>
        <v>구간15</v>
      </c>
      <c r="E1296" s="91">
        <f t="shared" si="160"/>
        <v>92</v>
      </c>
      <c r="F1296" s="120">
        <f>COUNTIF($D$15:D1296,D1296)</f>
        <v>4</v>
      </c>
      <c r="G1296" s="121">
        <f t="shared" si="161"/>
        <v>0.21537299944199173</v>
      </c>
      <c r="H1296" s="121">
        <f t="shared" si="162"/>
        <v>1.0972563411509631E-4</v>
      </c>
      <c r="I1296" s="122">
        <f t="shared" si="163"/>
        <v>0.21548272507610683</v>
      </c>
    </row>
    <row r="1297" spans="2:9">
      <c r="B1297" s="91">
        <f t="shared" si="164"/>
        <v>1283</v>
      </c>
      <c r="C1297" s="92">
        <f t="shared" si="165"/>
        <v>45843</v>
      </c>
      <c r="D1297" s="119" t="str">
        <f t="shared" si="159"/>
        <v>구간15</v>
      </c>
      <c r="E1297" s="91">
        <f t="shared" si="160"/>
        <v>92</v>
      </c>
      <c r="F1297" s="120">
        <f>COUNTIF($D$15:D1297,D1297)</f>
        <v>5</v>
      </c>
      <c r="G1297" s="121">
        <f t="shared" si="161"/>
        <v>0.21537299944199173</v>
      </c>
      <c r="H1297" s="121">
        <f t="shared" si="162"/>
        <v>1.371570426438704E-4</v>
      </c>
      <c r="I1297" s="122">
        <f t="shared" si="163"/>
        <v>0.21551015648463559</v>
      </c>
    </row>
    <row r="1298" spans="2:9">
      <c r="B1298" s="91">
        <f t="shared" si="164"/>
        <v>1284</v>
      </c>
      <c r="C1298" s="92">
        <f t="shared" si="165"/>
        <v>45844</v>
      </c>
      <c r="D1298" s="119" t="str">
        <f t="shared" si="159"/>
        <v>구간15</v>
      </c>
      <c r="E1298" s="91">
        <f t="shared" si="160"/>
        <v>92</v>
      </c>
      <c r="F1298" s="120">
        <f>COUNTIF($D$15:D1298,D1298)</f>
        <v>6</v>
      </c>
      <c r="G1298" s="121">
        <f t="shared" si="161"/>
        <v>0.21537299944199173</v>
      </c>
      <c r="H1298" s="121">
        <f t="shared" si="162"/>
        <v>1.6458845117264445E-4</v>
      </c>
      <c r="I1298" s="122">
        <f t="shared" si="163"/>
        <v>0.21553758789316438</v>
      </c>
    </row>
    <row r="1299" spans="2:9">
      <c r="B1299" s="91">
        <f t="shared" si="164"/>
        <v>1285</v>
      </c>
      <c r="C1299" s="92">
        <f t="shared" si="165"/>
        <v>45845</v>
      </c>
      <c r="D1299" s="119" t="str">
        <f t="shared" si="159"/>
        <v>구간15</v>
      </c>
      <c r="E1299" s="91">
        <f t="shared" si="160"/>
        <v>92</v>
      </c>
      <c r="F1299" s="120">
        <f>COUNTIF($D$15:D1299,D1299)</f>
        <v>7</v>
      </c>
      <c r="G1299" s="121">
        <f t="shared" si="161"/>
        <v>0.21537299944199173</v>
      </c>
      <c r="H1299" s="121">
        <f t="shared" si="162"/>
        <v>1.9201985970141854E-4</v>
      </c>
      <c r="I1299" s="122">
        <f t="shared" si="163"/>
        <v>0.21556501930169314</v>
      </c>
    </row>
    <row r="1300" spans="2:9">
      <c r="B1300" s="91">
        <f t="shared" si="164"/>
        <v>1286</v>
      </c>
      <c r="C1300" s="92">
        <f t="shared" si="165"/>
        <v>45846</v>
      </c>
      <c r="D1300" s="119" t="str">
        <f t="shared" si="159"/>
        <v>구간15</v>
      </c>
      <c r="E1300" s="91">
        <f t="shared" si="160"/>
        <v>92</v>
      </c>
      <c r="F1300" s="120">
        <f>COUNTIF($D$15:D1300,D1300)</f>
        <v>8</v>
      </c>
      <c r="G1300" s="121">
        <f t="shared" si="161"/>
        <v>0.21537299944199173</v>
      </c>
      <c r="H1300" s="121">
        <f t="shared" si="162"/>
        <v>2.1945126823019262E-4</v>
      </c>
      <c r="I1300" s="122">
        <f t="shared" si="163"/>
        <v>0.21559245071022193</v>
      </c>
    </row>
    <row r="1301" spans="2:9">
      <c r="B1301" s="91">
        <f t="shared" si="164"/>
        <v>1287</v>
      </c>
      <c r="C1301" s="92">
        <f t="shared" si="165"/>
        <v>45847</v>
      </c>
      <c r="D1301" s="119" t="str">
        <f t="shared" si="159"/>
        <v>구간15</v>
      </c>
      <c r="E1301" s="91">
        <f t="shared" si="160"/>
        <v>92</v>
      </c>
      <c r="F1301" s="120">
        <f>COUNTIF($D$15:D1301,D1301)</f>
        <v>9</v>
      </c>
      <c r="G1301" s="121">
        <f t="shared" si="161"/>
        <v>0.21537299944199173</v>
      </c>
      <c r="H1301" s="121">
        <f t="shared" si="162"/>
        <v>2.4688267675896671E-4</v>
      </c>
      <c r="I1301" s="122">
        <f t="shared" si="163"/>
        <v>0.21561988211875069</v>
      </c>
    </row>
    <row r="1302" spans="2:9">
      <c r="B1302" s="91">
        <f t="shared" si="164"/>
        <v>1288</v>
      </c>
      <c r="C1302" s="92">
        <f t="shared" si="165"/>
        <v>45848</v>
      </c>
      <c r="D1302" s="119" t="str">
        <f t="shared" si="159"/>
        <v>구간15</v>
      </c>
      <c r="E1302" s="91">
        <f t="shared" si="160"/>
        <v>92</v>
      </c>
      <c r="F1302" s="120">
        <f>COUNTIF($D$15:D1302,D1302)</f>
        <v>10</v>
      </c>
      <c r="G1302" s="121">
        <f t="shared" si="161"/>
        <v>0.21537299944199173</v>
      </c>
      <c r="H1302" s="121">
        <f t="shared" si="162"/>
        <v>2.7431408528774079E-4</v>
      </c>
      <c r="I1302" s="122">
        <f t="shared" si="163"/>
        <v>0.21564731352727948</v>
      </c>
    </row>
    <row r="1303" spans="2:9">
      <c r="B1303" s="91">
        <f t="shared" si="164"/>
        <v>1289</v>
      </c>
      <c r="C1303" s="92">
        <f t="shared" si="165"/>
        <v>45849</v>
      </c>
      <c r="D1303" s="119" t="str">
        <f t="shared" si="159"/>
        <v>구간15</v>
      </c>
      <c r="E1303" s="91">
        <f t="shared" si="160"/>
        <v>92</v>
      </c>
      <c r="F1303" s="120">
        <f>COUNTIF($D$15:D1303,D1303)</f>
        <v>11</v>
      </c>
      <c r="G1303" s="121">
        <f t="shared" si="161"/>
        <v>0.21537299944199173</v>
      </c>
      <c r="H1303" s="121">
        <f t="shared" si="162"/>
        <v>3.0174549381651488E-4</v>
      </c>
      <c r="I1303" s="122">
        <f t="shared" si="163"/>
        <v>0.21567474493580824</v>
      </c>
    </row>
    <row r="1304" spans="2:9">
      <c r="B1304" s="91">
        <f t="shared" si="164"/>
        <v>1290</v>
      </c>
      <c r="C1304" s="92">
        <f t="shared" si="165"/>
        <v>45850</v>
      </c>
      <c r="D1304" s="119" t="str">
        <f t="shared" si="159"/>
        <v>구간15</v>
      </c>
      <c r="E1304" s="91">
        <f t="shared" si="160"/>
        <v>92</v>
      </c>
      <c r="F1304" s="120">
        <f>COUNTIF($D$15:D1304,D1304)</f>
        <v>12</v>
      </c>
      <c r="G1304" s="121">
        <f t="shared" si="161"/>
        <v>0.21537299944199173</v>
      </c>
      <c r="H1304" s="121">
        <f t="shared" si="162"/>
        <v>3.2917690234528891E-4</v>
      </c>
      <c r="I1304" s="122">
        <f t="shared" si="163"/>
        <v>0.21570217634433703</v>
      </c>
    </row>
    <row r="1305" spans="2:9">
      <c r="B1305" s="91">
        <f t="shared" si="164"/>
        <v>1291</v>
      </c>
      <c r="C1305" s="92">
        <f t="shared" si="165"/>
        <v>45851</v>
      </c>
      <c r="D1305" s="119" t="str">
        <f t="shared" si="159"/>
        <v>구간15</v>
      </c>
      <c r="E1305" s="91">
        <f t="shared" si="160"/>
        <v>92</v>
      </c>
      <c r="F1305" s="120">
        <f>COUNTIF($D$15:D1305,D1305)</f>
        <v>13</v>
      </c>
      <c r="G1305" s="121">
        <f t="shared" si="161"/>
        <v>0.21537299944199173</v>
      </c>
      <c r="H1305" s="121">
        <f t="shared" si="162"/>
        <v>3.5660831087406299E-4</v>
      </c>
      <c r="I1305" s="122">
        <f t="shared" si="163"/>
        <v>0.21572960775286579</v>
      </c>
    </row>
    <row r="1306" spans="2:9">
      <c r="B1306" s="91">
        <f t="shared" si="164"/>
        <v>1292</v>
      </c>
      <c r="C1306" s="92">
        <f t="shared" si="165"/>
        <v>45852</v>
      </c>
      <c r="D1306" s="119" t="str">
        <f t="shared" si="159"/>
        <v>구간15</v>
      </c>
      <c r="E1306" s="91">
        <f t="shared" si="160"/>
        <v>92</v>
      </c>
      <c r="F1306" s="120">
        <f>COUNTIF($D$15:D1306,D1306)</f>
        <v>14</v>
      </c>
      <c r="G1306" s="121">
        <f t="shared" si="161"/>
        <v>0.21537299944199173</v>
      </c>
      <c r="H1306" s="121">
        <f t="shared" si="162"/>
        <v>3.8403971940283708E-4</v>
      </c>
      <c r="I1306" s="122">
        <f t="shared" si="163"/>
        <v>0.21575703916139458</v>
      </c>
    </row>
    <row r="1307" spans="2:9">
      <c r="B1307" s="91">
        <f t="shared" si="164"/>
        <v>1293</v>
      </c>
      <c r="C1307" s="92">
        <f t="shared" si="165"/>
        <v>45853</v>
      </c>
      <c r="D1307" s="119" t="str">
        <f t="shared" si="159"/>
        <v>구간15</v>
      </c>
      <c r="E1307" s="91">
        <f t="shared" si="160"/>
        <v>92</v>
      </c>
      <c r="F1307" s="120">
        <f>COUNTIF($D$15:D1307,D1307)</f>
        <v>15</v>
      </c>
      <c r="G1307" s="121">
        <f t="shared" si="161"/>
        <v>0.21537299944199173</v>
      </c>
      <c r="H1307" s="121">
        <f t="shared" si="162"/>
        <v>4.1147112793161116E-4</v>
      </c>
      <c r="I1307" s="122">
        <f t="shared" si="163"/>
        <v>0.21578447056992334</v>
      </c>
    </row>
    <row r="1308" spans="2:9">
      <c r="B1308" s="91">
        <f t="shared" si="164"/>
        <v>1294</v>
      </c>
      <c r="C1308" s="92">
        <f t="shared" si="165"/>
        <v>45854</v>
      </c>
      <c r="D1308" s="119" t="str">
        <f t="shared" si="159"/>
        <v>구간15</v>
      </c>
      <c r="E1308" s="91">
        <f t="shared" si="160"/>
        <v>92</v>
      </c>
      <c r="F1308" s="120">
        <f>COUNTIF($D$15:D1308,D1308)</f>
        <v>16</v>
      </c>
      <c r="G1308" s="121">
        <f t="shared" si="161"/>
        <v>0.21537299944199173</v>
      </c>
      <c r="H1308" s="121">
        <f t="shared" si="162"/>
        <v>4.3890253646038525E-4</v>
      </c>
      <c r="I1308" s="122">
        <f t="shared" si="163"/>
        <v>0.21581190197845213</v>
      </c>
    </row>
    <row r="1309" spans="2:9">
      <c r="B1309" s="91">
        <f t="shared" si="164"/>
        <v>1295</v>
      </c>
      <c r="C1309" s="92">
        <f t="shared" si="165"/>
        <v>45855</v>
      </c>
      <c r="D1309" s="119" t="str">
        <f t="shared" si="159"/>
        <v>구간15</v>
      </c>
      <c r="E1309" s="91">
        <f t="shared" si="160"/>
        <v>92</v>
      </c>
      <c r="F1309" s="120">
        <f>COUNTIF($D$15:D1309,D1309)</f>
        <v>17</v>
      </c>
      <c r="G1309" s="121">
        <f t="shared" si="161"/>
        <v>0.21537299944199173</v>
      </c>
      <c r="H1309" s="121">
        <f t="shared" si="162"/>
        <v>4.6633394498915933E-4</v>
      </c>
      <c r="I1309" s="122">
        <f t="shared" si="163"/>
        <v>0.21583933338698089</v>
      </c>
    </row>
    <row r="1310" spans="2:9">
      <c r="B1310" s="91">
        <f t="shared" si="164"/>
        <v>1296</v>
      </c>
      <c r="C1310" s="92">
        <f t="shared" si="165"/>
        <v>45856</v>
      </c>
      <c r="D1310" s="119" t="str">
        <f t="shared" si="159"/>
        <v>구간15</v>
      </c>
      <c r="E1310" s="91">
        <f t="shared" si="160"/>
        <v>92</v>
      </c>
      <c r="F1310" s="120">
        <f>COUNTIF($D$15:D1310,D1310)</f>
        <v>18</v>
      </c>
      <c r="G1310" s="121">
        <f t="shared" si="161"/>
        <v>0.21537299944199173</v>
      </c>
      <c r="H1310" s="121">
        <f t="shared" si="162"/>
        <v>4.9376535351793342E-4</v>
      </c>
      <c r="I1310" s="122">
        <f t="shared" si="163"/>
        <v>0.21586676479550967</v>
      </c>
    </row>
    <row r="1311" spans="2:9">
      <c r="B1311" s="91">
        <f t="shared" si="164"/>
        <v>1297</v>
      </c>
      <c r="C1311" s="92">
        <f t="shared" si="165"/>
        <v>45857</v>
      </c>
      <c r="D1311" s="119" t="str">
        <f t="shared" si="159"/>
        <v>구간15</v>
      </c>
      <c r="E1311" s="91">
        <f t="shared" si="160"/>
        <v>92</v>
      </c>
      <c r="F1311" s="120">
        <f>COUNTIF($D$15:D1311,D1311)</f>
        <v>19</v>
      </c>
      <c r="G1311" s="121">
        <f t="shared" si="161"/>
        <v>0.21537299944199173</v>
      </c>
      <c r="H1311" s="121">
        <f t="shared" si="162"/>
        <v>5.2119676204670745E-4</v>
      </c>
      <c r="I1311" s="122">
        <f t="shared" si="163"/>
        <v>0.21589419620403844</v>
      </c>
    </row>
    <row r="1312" spans="2:9">
      <c r="B1312" s="91">
        <f t="shared" si="164"/>
        <v>1298</v>
      </c>
      <c r="C1312" s="92">
        <f t="shared" si="165"/>
        <v>45858</v>
      </c>
      <c r="D1312" s="119" t="str">
        <f t="shared" si="159"/>
        <v>구간15</v>
      </c>
      <c r="E1312" s="91">
        <f t="shared" si="160"/>
        <v>92</v>
      </c>
      <c r="F1312" s="120">
        <f>COUNTIF($D$15:D1312,D1312)</f>
        <v>20</v>
      </c>
      <c r="G1312" s="121">
        <f t="shared" si="161"/>
        <v>0.21537299944199173</v>
      </c>
      <c r="H1312" s="121">
        <f t="shared" si="162"/>
        <v>5.4862817057548159E-4</v>
      </c>
      <c r="I1312" s="122">
        <f t="shared" si="163"/>
        <v>0.21592162761256722</v>
      </c>
    </row>
    <row r="1313" spans="2:9">
      <c r="B1313" s="91">
        <f t="shared" si="164"/>
        <v>1299</v>
      </c>
      <c r="C1313" s="92">
        <f t="shared" si="165"/>
        <v>45859</v>
      </c>
      <c r="D1313" s="119" t="str">
        <f t="shared" si="159"/>
        <v>구간15</v>
      </c>
      <c r="E1313" s="91">
        <f t="shared" si="160"/>
        <v>92</v>
      </c>
      <c r="F1313" s="120">
        <f>COUNTIF($D$15:D1313,D1313)</f>
        <v>21</v>
      </c>
      <c r="G1313" s="121">
        <f t="shared" si="161"/>
        <v>0.21537299944199173</v>
      </c>
      <c r="H1313" s="121">
        <f t="shared" si="162"/>
        <v>5.7605957910425562E-4</v>
      </c>
      <c r="I1313" s="122">
        <f t="shared" si="163"/>
        <v>0.21594905902109598</v>
      </c>
    </row>
    <row r="1314" spans="2:9">
      <c r="B1314" s="91">
        <f t="shared" si="164"/>
        <v>1300</v>
      </c>
      <c r="C1314" s="92">
        <f t="shared" si="165"/>
        <v>45860</v>
      </c>
      <c r="D1314" s="119" t="str">
        <f t="shared" si="159"/>
        <v>구간15</v>
      </c>
      <c r="E1314" s="91">
        <f t="shared" si="160"/>
        <v>92</v>
      </c>
      <c r="F1314" s="120">
        <f>COUNTIF($D$15:D1314,D1314)</f>
        <v>22</v>
      </c>
      <c r="G1314" s="121">
        <f t="shared" si="161"/>
        <v>0.21537299944199173</v>
      </c>
      <c r="H1314" s="121">
        <f t="shared" si="162"/>
        <v>6.0349098763302976E-4</v>
      </c>
      <c r="I1314" s="122">
        <f t="shared" si="163"/>
        <v>0.21597649042962477</v>
      </c>
    </row>
    <row r="1315" spans="2:9">
      <c r="B1315" s="91">
        <f t="shared" si="164"/>
        <v>1301</v>
      </c>
      <c r="C1315" s="92">
        <f t="shared" si="165"/>
        <v>45861</v>
      </c>
      <c r="D1315" s="119" t="str">
        <f t="shared" si="159"/>
        <v>구간15</v>
      </c>
      <c r="E1315" s="91">
        <f t="shared" si="160"/>
        <v>92</v>
      </c>
      <c r="F1315" s="120">
        <f>COUNTIF($D$15:D1315,D1315)</f>
        <v>23</v>
      </c>
      <c r="G1315" s="121">
        <f t="shared" si="161"/>
        <v>0.21537299944199173</v>
      </c>
      <c r="H1315" s="121">
        <f t="shared" si="162"/>
        <v>6.3092239616180379E-4</v>
      </c>
      <c r="I1315" s="122">
        <f t="shared" si="163"/>
        <v>0.21600392183815353</v>
      </c>
    </row>
    <row r="1316" spans="2:9">
      <c r="B1316" s="91">
        <f t="shared" si="164"/>
        <v>1302</v>
      </c>
      <c r="C1316" s="92">
        <f t="shared" si="165"/>
        <v>45862</v>
      </c>
      <c r="D1316" s="119" t="str">
        <f t="shared" si="159"/>
        <v>구간15</v>
      </c>
      <c r="E1316" s="91">
        <f t="shared" si="160"/>
        <v>92</v>
      </c>
      <c r="F1316" s="120">
        <f>COUNTIF($D$15:D1316,D1316)</f>
        <v>24</v>
      </c>
      <c r="G1316" s="121">
        <f t="shared" si="161"/>
        <v>0.21537299944199173</v>
      </c>
      <c r="H1316" s="121">
        <f t="shared" si="162"/>
        <v>6.5835380469057782E-4</v>
      </c>
      <c r="I1316" s="122">
        <f t="shared" si="163"/>
        <v>0.21603135324668229</v>
      </c>
    </row>
    <row r="1317" spans="2:9">
      <c r="B1317" s="91">
        <f t="shared" si="164"/>
        <v>1303</v>
      </c>
      <c r="C1317" s="92">
        <f t="shared" si="165"/>
        <v>45863</v>
      </c>
      <c r="D1317" s="119" t="str">
        <f t="shared" si="159"/>
        <v>구간15</v>
      </c>
      <c r="E1317" s="91">
        <f t="shared" si="160"/>
        <v>92</v>
      </c>
      <c r="F1317" s="120">
        <f>COUNTIF($D$15:D1317,D1317)</f>
        <v>25</v>
      </c>
      <c r="G1317" s="121">
        <f t="shared" si="161"/>
        <v>0.21537299944199173</v>
      </c>
      <c r="H1317" s="121">
        <f t="shared" si="162"/>
        <v>6.8578521321935196E-4</v>
      </c>
      <c r="I1317" s="122">
        <f t="shared" si="163"/>
        <v>0.21605878465521108</v>
      </c>
    </row>
    <row r="1318" spans="2:9">
      <c r="B1318" s="91">
        <f t="shared" si="164"/>
        <v>1304</v>
      </c>
      <c r="C1318" s="92">
        <f t="shared" si="165"/>
        <v>45864</v>
      </c>
      <c r="D1318" s="119" t="str">
        <f t="shared" si="159"/>
        <v>구간15</v>
      </c>
      <c r="E1318" s="91">
        <f t="shared" si="160"/>
        <v>92</v>
      </c>
      <c r="F1318" s="120">
        <f>COUNTIF($D$15:D1318,D1318)</f>
        <v>26</v>
      </c>
      <c r="G1318" s="121">
        <f t="shared" si="161"/>
        <v>0.21537299944199173</v>
      </c>
      <c r="H1318" s="121">
        <f t="shared" si="162"/>
        <v>7.1321662174812599E-4</v>
      </c>
      <c r="I1318" s="122">
        <f t="shared" si="163"/>
        <v>0.21608621606373984</v>
      </c>
    </row>
    <row r="1319" spans="2:9">
      <c r="B1319" s="91">
        <f t="shared" si="164"/>
        <v>1305</v>
      </c>
      <c r="C1319" s="92">
        <f t="shared" si="165"/>
        <v>45865</v>
      </c>
      <c r="D1319" s="119" t="str">
        <f t="shared" si="159"/>
        <v>구간15</v>
      </c>
      <c r="E1319" s="91">
        <f t="shared" si="160"/>
        <v>92</v>
      </c>
      <c r="F1319" s="120">
        <f>COUNTIF($D$15:D1319,D1319)</f>
        <v>27</v>
      </c>
      <c r="G1319" s="121">
        <f t="shared" si="161"/>
        <v>0.21537299944199173</v>
      </c>
      <c r="H1319" s="121">
        <f t="shared" si="162"/>
        <v>7.4064803027690013E-4</v>
      </c>
      <c r="I1319" s="122">
        <f t="shared" si="163"/>
        <v>0.21611364747226863</v>
      </c>
    </row>
    <row r="1320" spans="2:9">
      <c r="B1320" s="91">
        <f t="shared" si="164"/>
        <v>1306</v>
      </c>
      <c r="C1320" s="92">
        <f t="shared" si="165"/>
        <v>45866</v>
      </c>
      <c r="D1320" s="119" t="str">
        <f t="shared" si="159"/>
        <v>구간15</v>
      </c>
      <c r="E1320" s="91">
        <f t="shared" si="160"/>
        <v>92</v>
      </c>
      <c r="F1320" s="120">
        <f>COUNTIF($D$15:D1320,D1320)</f>
        <v>28</v>
      </c>
      <c r="G1320" s="121">
        <f t="shared" si="161"/>
        <v>0.21537299944199173</v>
      </c>
      <c r="H1320" s="121">
        <f t="shared" si="162"/>
        <v>7.6807943880567416E-4</v>
      </c>
      <c r="I1320" s="122">
        <f t="shared" si="163"/>
        <v>0.21614107888079739</v>
      </c>
    </row>
    <row r="1321" spans="2:9">
      <c r="B1321" s="91">
        <f t="shared" si="164"/>
        <v>1307</v>
      </c>
      <c r="C1321" s="92">
        <f t="shared" si="165"/>
        <v>45867</v>
      </c>
      <c r="D1321" s="119" t="str">
        <f t="shared" si="159"/>
        <v>구간15</v>
      </c>
      <c r="E1321" s="91">
        <f t="shared" si="160"/>
        <v>92</v>
      </c>
      <c r="F1321" s="120">
        <f>COUNTIF($D$15:D1321,D1321)</f>
        <v>29</v>
      </c>
      <c r="G1321" s="121">
        <f t="shared" si="161"/>
        <v>0.21537299944199173</v>
      </c>
      <c r="H1321" s="121">
        <f t="shared" si="162"/>
        <v>7.955108473344483E-4</v>
      </c>
      <c r="I1321" s="122">
        <f t="shared" si="163"/>
        <v>0.21616851028932618</v>
      </c>
    </row>
    <row r="1322" spans="2:9">
      <c r="B1322" s="91">
        <f t="shared" si="164"/>
        <v>1308</v>
      </c>
      <c r="C1322" s="92">
        <f t="shared" si="165"/>
        <v>45868</v>
      </c>
      <c r="D1322" s="119" t="str">
        <f t="shared" si="159"/>
        <v>구간15</v>
      </c>
      <c r="E1322" s="91">
        <f t="shared" si="160"/>
        <v>92</v>
      </c>
      <c r="F1322" s="120">
        <f>COUNTIF($D$15:D1322,D1322)</f>
        <v>30</v>
      </c>
      <c r="G1322" s="121">
        <f t="shared" si="161"/>
        <v>0.21537299944199173</v>
      </c>
      <c r="H1322" s="121">
        <f t="shared" si="162"/>
        <v>8.2294225586322233E-4</v>
      </c>
      <c r="I1322" s="122">
        <f t="shared" si="163"/>
        <v>0.21619594169785494</v>
      </c>
    </row>
    <row r="1323" spans="2:9">
      <c r="B1323" s="91">
        <f t="shared" si="164"/>
        <v>1309</v>
      </c>
      <c r="C1323" s="92">
        <f t="shared" si="165"/>
        <v>45869</v>
      </c>
      <c r="D1323" s="119" t="str">
        <f t="shared" si="159"/>
        <v>구간15</v>
      </c>
      <c r="E1323" s="91">
        <f t="shared" si="160"/>
        <v>92</v>
      </c>
      <c r="F1323" s="120">
        <f>COUNTIF($D$15:D1323,D1323)</f>
        <v>31</v>
      </c>
      <c r="G1323" s="121">
        <f t="shared" si="161"/>
        <v>0.21537299944199173</v>
      </c>
      <c r="H1323" s="121">
        <f t="shared" si="162"/>
        <v>8.5037366439199647E-4</v>
      </c>
      <c r="I1323" s="122">
        <f t="shared" si="163"/>
        <v>0.21622337310638373</v>
      </c>
    </row>
    <row r="1324" spans="2:9">
      <c r="B1324" s="91">
        <f t="shared" si="164"/>
        <v>1310</v>
      </c>
      <c r="C1324" s="92">
        <f t="shared" si="165"/>
        <v>45870</v>
      </c>
      <c r="D1324" s="119" t="str">
        <f t="shared" si="159"/>
        <v>구간15</v>
      </c>
      <c r="E1324" s="91">
        <f t="shared" si="160"/>
        <v>92</v>
      </c>
      <c r="F1324" s="120">
        <f>COUNTIF($D$15:D1324,D1324)</f>
        <v>32</v>
      </c>
      <c r="G1324" s="121">
        <f t="shared" si="161"/>
        <v>0.21537299944199173</v>
      </c>
      <c r="H1324" s="121">
        <f t="shared" si="162"/>
        <v>8.778050729207705E-4</v>
      </c>
      <c r="I1324" s="122">
        <f t="shared" si="163"/>
        <v>0.21625080451491249</v>
      </c>
    </row>
    <row r="1325" spans="2:9">
      <c r="B1325" s="91">
        <f t="shared" si="164"/>
        <v>1311</v>
      </c>
      <c r="C1325" s="92">
        <f t="shared" si="165"/>
        <v>45871</v>
      </c>
      <c r="D1325" s="119" t="str">
        <f t="shared" si="159"/>
        <v>구간15</v>
      </c>
      <c r="E1325" s="91">
        <f t="shared" si="160"/>
        <v>92</v>
      </c>
      <c r="F1325" s="120">
        <f>COUNTIF($D$15:D1325,D1325)</f>
        <v>33</v>
      </c>
      <c r="G1325" s="121">
        <f t="shared" si="161"/>
        <v>0.21537299944199173</v>
      </c>
      <c r="H1325" s="121">
        <f t="shared" si="162"/>
        <v>9.0523648144954453E-4</v>
      </c>
      <c r="I1325" s="122">
        <f t="shared" si="163"/>
        <v>0.21627823592344128</v>
      </c>
    </row>
    <row r="1326" spans="2:9">
      <c r="B1326" s="91">
        <f t="shared" si="164"/>
        <v>1312</v>
      </c>
      <c r="C1326" s="92">
        <f t="shared" si="165"/>
        <v>45872</v>
      </c>
      <c r="D1326" s="119" t="str">
        <f t="shared" si="159"/>
        <v>구간15</v>
      </c>
      <c r="E1326" s="91">
        <f t="shared" si="160"/>
        <v>92</v>
      </c>
      <c r="F1326" s="120">
        <f>COUNTIF($D$15:D1326,D1326)</f>
        <v>34</v>
      </c>
      <c r="G1326" s="121">
        <f t="shared" si="161"/>
        <v>0.21537299944199173</v>
      </c>
      <c r="H1326" s="121">
        <f t="shared" si="162"/>
        <v>9.3266788997831867E-4</v>
      </c>
      <c r="I1326" s="122">
        <f t="shared" si="163"/>
        <v>0.21630566733197004</v>
      </c>
    </row>
    <row r="1327" spans="2:9">
      <c r="B1327" s="91">
        <f t="shared" si="164"/>
        <v>1313</v>
      </c>
      <c r="C1327" s="92">
        <f t="shared" si="165"/>
        <v>45873</v>
      </c>
      <c r="D1327" s="119" t="str">
        <f t="shared" si="159"/>
        <v>구간15</v>
      </c>
      <c r="E1327" s="91">
        <f t="shared" si="160"/>
        <v>92</v>
      </c>
      <c r="F1327" s="120">
        <f>COUNTIF($D$15:D1327,D1327)</f>
        <v>35</v>
      </c>
      <c r="G1327" s="121">
        <f t="shared" si="161"/>
        <v>0.21537299944199173</v>
      </c>
      <c r="H1327" s="121">
        <f t="shared" si="162"/>
        <v>9.600992985070927E-4</v>
      </c>
      <c r="I1327" s="122">
        <f t="shared" si="163"/>
        <v>0.21633309874049883</v>
      </c>
    </row>
    <row r="1328" spans="2:9">
      <c r="B1328" s="91">
        <f t="shared" si="164"/>
        <v>1314</v>
      </c>
      <c r="C1328" s="92">
        <f t="shared" si="165"/>
        <v>45874</v>
      </c>
      <c r="D1328" s="119" t="str">
        <f t="shared" si="159"/>
        <v>구간15</v>
      </c>
      <c r="E1328" s="91">
        <f t="shared" si="160"/>
        <v>92</v>
      </c>
      <c r="F1328" s="120">
        <f>COUNTIF($D$15:D1328,D1328)</f>
        <v>36</v>
      </c>
      <c r="G1328" s="121">
        <f t="shared" si="161"/>
        <v>0.21537299944199173</v>
      </c>
      <c r="H1328" s="121">
        <f t="shared" si="162"/>
        <v>9.8753070703586684E-4</v>
      </c>
      <c r="I1328" s="122">
        <f t="shared" si="163"/>
        <v>0.21636053014902759</v>
      </c>
    </row>
    <row r="1329" spans="2:9">
      <c r="B1329" s="91">
        <f t="shared" si="164"/>
        <v>1315</v>
      </c>
      <c r="C1329" s="92">
        <f t="shared" si="165"/>
        <v>45875</v>
      </c>
      <c r="D1329" s="119" t="str">
        <f t="shared" si="159"/>
        <v>구간15</v>
      </c>
      <c r="E1329" s="91">
        <f t="shared" si="160"/>
        <v>92</v>
      </c>
      <c r="F1329" s="120">
        <f>COUNTIF($D$15:D1329,D1329)</f>
        <v>37</v>
      </c>
      <c r="G1329" s="121">
        <f t="shared" si="161"/>
        <v>0.21537299944199173</v>
      </c>
      <c r="H1329" s="121">
        <f t="shared" si="162"/>
        <v>1.0149621155646409E-3</v>
      </c>
      <c r="I1329" s="122">
        <f t="shared" si="163"/>
        <v>0.21638796155755638</v>
      </c>
    </row>
    <row r="1330" spans="2:9">
      <c r="B1330" s="91">
        <f t="shared" si="164"/>
        <v>1316</v>
      </c>
      <c r="C1330" s="92">
        <f t="shared" si="165"/>
        <v>45876</v>
      </c>
      <c r="D1330" s="119" t="str">
        <f t="shared" si="159"/>
        <v>구간15</v>
      </c>
      <c r="E1330" s="91">
        <f t="shared" si="160"/>
        <v>92</v>
      </c>
      <c r="F1330" s="120">
        <f>COUNTIF($D$15:D1330,D1330)</f>
        <v>38</v>
      </c>
      <c r="G1330" s="121">
        <f t="shared" si="161"/>
        <v>0.21537299944199173</v>
      </c>
      <c r="H1330" s="121">
        <f t="shared" si="162"/>
        <v>1.0423935240934149E-3</v>
      </c>
      <c r="I1330" s="122">
        <f t="shared" si="163"/>
        <v>0.21641539296608514</v>
      </c>
    </row>
    <row r="1331" spans="2:9">
      <c r="B1331" s="91">
        <f t="shared" si="164"/>
        <v>1317</v>
      </c>
      <c r="C1331" s="92">
        <f t="shared" si="165"/>
        <v>45877</v>
      </c>
      <c r="D1331" s="119" t="str">
        <f t="shared" si="159"/>
        <v>구간15</v>
      </c>
      <c r="E1331" s="91">
        <f t="shared" si="160"/>
        <v>92</v>
      </c>
      <c r="F1331" s="120">
        <f>COUNTIF($D$15:D1331,D1331)</f>
        <v>39</v>
      </c>
      <c r="G1331" s="121">
        <f t="shared" si="161"/>
        <v>0.21537299944199173</v>
      </c>
      <c r="H1331" s="121">
        <f t="shared" si="162"/>
        <v>1.0698249326221891E-3</v>
      </c>
      <c r="I1331" s="122">
        <f t="shared" si="163"/>
        <v>0.21644282437461393</v>
      </c>
    </row>
    <row r="1332" spans="2:9">
      <c r="B1332" s="91">
        <f t="shared" si="164"/>
        <v>1318</v>
      </c>
      <c r="C1332" s="92">
        <f t="shared" si="165"/>
        <v>45878</v>
      </c>
      <c r="D1332" s="119" t="str">
        <f t="shared" si="159"/>
        <v>구간15</v>
      </c>
      <c r="E1332" s="91">
        <f t="shared" si="160"/>
        <v>92</v>
      </c>
      <c r="F1332" s="120">
        <f>COUNTIF($D$15:D1332,D1332)</f>
        <v>40</v>
      </c>
      <c r="G1332" s="121">
        <f t="shared" si="161"/>
        <v>0.21537299944199173</v>
      </c>
      <c r="H1332" s="121">
        <f t="shared" si="162"/>
        <v>1.0972563411509632E-3</v>
      </c>
      <c r="I1332" s="122">
        <f t="shared" si="163"/>
        <v>0.21647025578314269</v>
      </c>
    </row>
    <row r="1333" spans="2:9">
      <c r="B1333" s="91">
        <f t="shared" si="164"/>
        <v>1319</v>
      </c>
      <c r="C1333" s="92">
        <f t="shared" si="165"/>
        <v>45879</v>
      </c>
      <c r="D1333" s="119" t="str">
        <f t="shared" si="159"/>
        <v>구간15</v>
      </c>
      <c r="E1333" s="91">
        <f t="shared" si="160"/>
        <v>92</v>
      </c>
      <c r="F1333" s="120">
        <f>COUNTIF($D$15:D1333,D1333)</f>
        <v>41</v>
      </c>
      <c r="G1333" s="121">
        <f t="shared" si="161"/>
        <v>0.21537299944199173</v>
      </c>
      <c r="H1333" s="121">
        <f t="shared" si="162"/>
        <v>1.1246877496797372E-3</v>
      </c>
      <c r="I1333" s="122">
        <f t="shared" si="163"/>
        <v>0.21649768719167148</v>
      </c>
    </row>
    <row r="1334" spans="2:9">
      <c r="B1334" s="91">
        <f t="shared" si="164"/>
        <v>1320</v>
      </c>
      <c r="C1334" s="92">
        <f t="shared" si="165"/>
        <v>45880</v>
      </c>
      <c r="D1334" s="119" t="str">
        <f t="shared" si="159"/>
        <v>구간15</v>
      </c>
      <c r="E1334" s="91">
        <f t="shared" si="160"/>
        <v>92</v>
      </c>
      <c r="F1334" s="120">
        <f>COUNTIF($D$15:D1334,D1334)</f>
        <v>42</v>
      </c>
      <c r="G1334" s="121">
        <f t="shared" si="161"/>
        <v>0.21537299944199173</v>
      </c>
      <c r="H1334" s="121">
        <f t="shared" si="162"/>
        <v>1.1521191582085112E-3</v>
      </c>
      <c r="I1334" s="122">
        <f t="shared" si="163"/>
        <v>0.21652511860020024</v>
      </c>
    </row>
    <row r="1335" spans="2:9">
      <c r="B1335" s="91">
        <f t="shared" si="164"/>
        <v>1321</v>
      </c>
      <c r="C1335" s="92">
        <f t="shared" si="165"/>
        <v>45881</v>
      </c>
      <c r="D1335" s="119" t="str">
        <f t="shared" si="159"/>
        <v>구간15</v>
      </c>
      <c r="E1335" s="91">
        <f t="shared" si="160"/>
        <v>92</v>
      </c>
      <c r="F1335" s="120">
        <f>COUNTIF($D$15:D1335,D1335)</f>
        <v>43</v>
      </c>
      <c r="G1335" s="121">
        <f t="shared" si="161"/>
        <v>0.21537299944199173</v>
      </c>
      <c r="H1335" s="121">
        <f t="shared" si="162"/>
        <v>1.1795505667372853E-3</v>
      </c>
      <c r="I1335" s="122">
        <f t="shared" si="163"/>
        <v>0.21655255000872903</v>
      </c>
    </row>
    <row r="1336" spans="2:9">
      <c r="B1336" s="91">
        <f t="shared" si="164"/>
        <v>1322</v>
      </c>
      <c r="C1336" s="92">
        <f t="shared" si="165"/>
        <v>45882</v>
      </c>
      <c r="D1336" s="119" t="str">
        <f t="shared" si="159"/>
        <v>구간15</v>
      </c>
      <c r="E1336" s="91">
        <f t="shared" si="160"/>
        <v>92</v>
      </c>
      <c r="F1336" s="120">
        <f>COUNTIF($D$15:D1336,D1336)</f>
        <v>44</v>
      </c>
      <c r="G1336" s="121">
        <f t="shared" si="161"/>
        <v>0.21537299944199173</v>
      </c>
      <c r="H1336" s="121">
        <f t="shared" si="162"/>
        <v>1.2069819752660595E-3</v>
      </c>
      <c r="I1336" s="122">
        <f t="shared" si="163"/>
        <v>0.21657998141725779</v>
      </c>
    </row>
    <row r="1337" spans="2:9">
      <c r="B1337" s="91">
        <f t="shared" si="164"/>
        <v>1323</v>
      </c>
      <c r="C1337" s="92">
        <f t="shared" si="165"/>
        <v>45883</v>
      </c>
      <c r="D1337" s="119" t="str">
        <f t="shared" si="159"/>
        <v>구간15</v>
      </c>
      <c r="E1337" s="91">
        <f t="shared" si="160"/>
        <v>92</v>
      </c>
      <c r="F1337" s="120">
        <f>COUNTIF($D$15:D1337,D1337)</f>
        <v>45</v>
      </c>
      <c r="G1337" s="121">
        <f t="shared" si="161"/>
        <v>0.21537299944199173</v>
      </c>
      <c r="H1337" s="121">
        <f t="shared" si="162"/>
        <v>1.2344133837948335E-3</v>
      </c>
      <c r="I1337" s="122">
        <f t="shared" si="163"/>
        <v>0.21660741282578658</v>
      </c>
    </row>
    <row r="1338" spans="2:9">
      <c r="B1338" s="91">
        <f t="shared" si="164"/>
        <v>1324</v>
      </c>
      <c r="C1338" s="92">
        <f t="shared" si="165"/>
        <v>45884</v>
      </c>
      <c r="D1338" s="119" t="str">
        <f t="shared" si="159"/>
        <v>구간15</v>
      </c>
      <c r="E1338" s="91">
        <f t="shared" si="160"/>
        <v>92</v>
      </c>
      <c r="F1338" s="120">
        <f>COUNTIF($D$15:D1338,D1338)</f>
        <v>46</v>
      </c>
      <c r="G1338" s="121">
        <f t="shared" si="161"/>
        <v>0.21537299944199173</v>
      </c>
      <c r="H1338" s="121">
        <f t="shared" si="162"/>
        <v>1.2618447923236076E-3</v>
      </c>
      <c r="I1338" s="122">
        <f t="shared" si="163"/>
        <v>0.21663484423431534</v>
      </c>
    </row>
    <row r="1339" spans="2:9">
      <c r="B1339" s="91">
        <f t="shared" si="164"/>
        <v>1325</v>
      </c>
      <c r="C1339" s="92">
        <f t="shared" si="165"/>
        <v>45885</v>
      </c>
      <c r="D1339" s="119" t="str">
        <f t="shared" si="159"/>
        <v>구간15</v>
      </c>
      <c r="E1339" s="91">
        <f t="shared" si="160"/>
        <v>92</v>
      </c>
      <c r="F1339" s="120">
        <f>COUNTIF($D$15:D1339,D1339)</f>
        <v>47</v>
      </c>
      <c r="G1339" s="121">
        <f t="shared" si="161"/>
        <v>0.21537299944199173</v>
      </c>
      <c r="H1339" s="121">
        <f t="shared" si="162"/>
        <v>1.2892762008523816E-3</v>
      </c>
      <c r="I1339" s="122">
        <f t="shared" si="163"/>
        <v>0.2166622756428441</v>
      </c>
    </row>
    <row r="1340" spans="2:9">
      <c r="B1340" s="91">
        <f t="shared" si="164"/>
        <v>1326</v>
      </c>
      <c r="C1340" s="92">
        <f t="shared" si="165"/>
        <v>45886</v>
      </c>
      <c r="D1340" s="119" t="str">
        <f t="shared" si="159"/>
        <v>구간15</v>
      </c>
      <c r="E1340" s="91">
        <f t="shared" si="160"/>
        <v>92</v>
      </c>
      <c r="F1340" s="120">
        <f>COUNTIF($D$15:D1340,D1340)</f>
        <v>48</v>
      </c>
      <c r="G1340" s="121">
        <f t="shared" si="161"/>
        <v>0.21537299944199173</v>
      </c>
      <c r="H1340" s="121">
        <f t="shared" si="162"/>
        <v>1.3167076093811556E-3</v>
      </c>
      <c r="I1340" s="122">
        <f t="shared" si="163"/>
        <v>0.21668970705137289</v>
      </c>
    </row>
    <row r="1341" spans="2:9">
      <c r="B1341" s="91">
        <f t="shared" si="164"/>
        <v>1327</v>
      </c>
      <c r="C1341" s="92">
        <f t="shared" si="165"/>
        <v>45887</v>
      </c>
      <c r="D1341" s="119" t="str">
        <f t="shared" si="159"/>
        <v>구간15</v>
      </c>
      <c r="E1341" s="91">
        <f t="shared" si="160"/>
        <v>92</v>
      </c>
      <c r="F1341" s="120">
        <f>COUNTIF($D$15:D1341,D1341)</f>
        <v>49</v>
      </c>
      <c r="G1341" s="121">
        <f t="shared" si="161"/>
        <v>0.21537299944199173</v>
      </c>
      <c r="H1341" s="121">
        <f t="shared" si="162"/>
        <v>1.3441390179099299E-3</v>
      </c>
      <c r="I1341" s="122">
        <f t="shared" si="163"/>
        <v>0.21671713845990165</v>
      </c>
    </row>
    <row r="1342" spans="2:9">
      <c r="B1342" s="91">
        <f t="shared" si="164"/>
        <v>1328</v>
      </c>
      <c r="C1342" s="92">
        <f t="shared" si="165"/>
        <v>45888</v>
      </c>
      <c r="D1342" s="119" t="str">
        <f t="shared" si="159"/>
        <v>구간15</v>
      </c>
      <c r="E1342" s="91">
        <f t="shared" si="160"/>
        <v>92</v>
      </c>
      <c r="F1342" s="120">
        <f>COUNTIF($D$15:D1342,D1342)</f>
        <v>50</v>
      </c>
      <c r="G1342" s="121">
        <f t="shared" si="161"/>
        <v>0.21537299944199173</v>
      </c>
      <c r="H1342" s="121">
        <f t="shared" si="162"/>
        <v>1.3715704264387039E-3</v>
      </c>
      <c r="I1342" s="122">
        <f t="shared" si="163"/>
        <v>0.21674456986843044</v>
      </c>
    </row>
    <row r="1343" spans="2:9">
      <c r="B1343" s="91">
        <f t="shared" si="164"/>
        <v>1329</v>
      </c>
      <c r="C1343" s="92">
        <f t="shared" si="165"/>
        <v>45889</v>
      </c>
      <c r="D1343" s="119" t="str">
        <f t="shared" si="159"/>
        <v>구간15</v>
      </c>
      <c r="E1343" s="91">
        <f t="shared" si="160"/>
        <v>92</v>
      </c>
      <c r="F1343" s="120">
        <f>COUNTIF($D$15:D1343,D1343)</f>
        <v>51</v>
      </c>
      <c r="G1343" s="121">
        <f t="shared" si="161"/>
        <v>0.21537299944199173</v>
      </c>
      <c r="H1343" s="121">
        <f t="shared" si="162"/>
        <v>1.3990018349674779E-3</v>
      </c>
      <c r="I1343" s="122">
        <f t="shared" si="163"/>
        <v>0.2167720012769592</v>
      </c>
    </row>
    <row r="1344" spans="2:9">
      <c r="B1344" s="91">
        <f t="shared" si="164"/>
        <v>1330</v>
      </c>
      <c r="C1344" s="92">
        <f t="shared" si="165"/>
        <v>45890</v>
      </c>
      <c r="D1344" s="119" t="str">
        <f t="shared" si="159"/>
        <v>구간15</v>
      </c>
      <c r="E1344" s="91">
        <f t="shared" si="160"/>
        <v>92</v>
      </c>
      <c r="F1344" s="120">
        <f>COUNTIF($D$15:D1344,D1344)</f>
        <v>52</v>
      </c>
      <c r="G1344" s="121">
        <f t="shared" si="161"/>
        <v>0.21537299944199173</v>
      </c>
      <c r="H1344" s="121">
        <f t="shared" si="162"/>
        <v>1.426433243496252E-3</v>
      </c>
      <c r="I1344" s="122">
        <f t="shared" si="163"/>
        <v>0.21679943268548799</v>
      </c>
    </row>
    <row r="1345" spans="2:9">
      <c r="B1345" s="91">
        <f t="shared" si="164"/>
        <v>1331</v>
      </c>
      <c r="C1345" s="92">
        <f t="shared" si="165"/>
        <v>45891</v>
      </c>
      <c r="D1345" s="119" t="str">
        <f t="shared" si="159"/>
        <v>구간15</v>
      </c>
      <c r="E1345" s="91">
        <f t="shared" si="160"/>
        <v>92</v>
      </c>
      <c r="F1345" s="120">
        <f>COUNTIF($D$15:D1345,D1345)</f>
        <v>53</v>
      </c>
      <c r="G1345" s="121">
        <f t="shared" si="161"/>
        <v>0.21537299944199173</v>
      </c>
      <c r="H1345" s="121">
        <f t="shared" si="162"/>
        <v>1.4538646520250262E-3</v>
      </c>
      <c r="I1345" s="122">
        <f t="shared" si="163"/>
        <v>0.21682686409401675</v>
      </c>
    </row>
    <row r="1346" spans="2:9">
      <c r="B1346" s="91">
        <f t="shared" si="164"/>
        <v>1332</v>
      </c>
      <c r="C1346" s="92">
        <f t="shared" si="165"/>
        <v>45892</v>
      </c>
      <c r="D1346" s="119" t="str">
        <f t="shared" si="159"/>
        <v>구간15</v>
      </c>
      <c r="E1346" s="91">
        <f t="shared" si="160"/>
        <v>92</v>
      </c>
      <c r="F1346" s="120">
        <f>COUNTIF($D$15:D1346,D1346)</f>
        <v>54</v>
      </c>
      <c r="G1346" s="121">
        <f t="shared" si="161"/>
        <v>0.21537299944199173</v>
      </c>
      <c r="H1346" s="121">
        <f t="shared" si="162"/>
        <v>1.4812960605538003E-3</v>
      </c>
      <c r="I1346" s="122">
        <f t="shared" si="163"/>
        <v>0.21685429550254554</v>
      </c>
    </row>
    <row r="1347" spans="2:9">
      <c r="B1347" s="91">
        <f t="shared" si="164"/>
        <v>1333</v>
      </c>
      <c r="C1347" s="92">
        <f t="shared" si="165"/>
        <v>45893</v>
      </c>
      <c r="D1347" s="119" t="str">
        <f t="shared" si="159"/>
        <v>구간15</v>
      </c>
      <c r="E1347" s="91">
        <f t="shared" si="160"/>
        <v>92</v>
      </c>
      <c r="F1347" s="120">
        <f>COUNTIF($D$15:D1347,D1347)</f>
        <v>55</v>
      </c>
      <c r="G1347" s="121">
        <f t="shared" si="161"/>
        <v>0.21537299944199173</v>
      </c>
      <c r="H1347" s="121">
        <f t="shared" si="162"/>
        <v>1.5087274690825743E-3</v>
      </c>
      <c r="I1347" s="122">
        <f t="shared" si="163"/>
        <v>0.2168817269110743</v>
      </c>
    </row>
    <row r="1348" spans="2:9">
      <c r="B1348" s="91">
        <f t="shared" si="164"/>
        <v>1334</v>
      </c>
      <c r="C1348" s="92">
        <f t="shared" si="165"/>
        <v>45894</v>
      </c>
      <c r="D1348" s="119" t="str">
        <f t="shared" si="159"/>
        <v>구간15</v>
      </c>
      <c r="E1348" s="91">
        <f t="shared" si="160"/>
        <v>92</v>
      </c>
      <c r="F1348" s="120">
        <f>COUNTIF($D$15:D1348,D1348)</f>
        <v>56</v>
      </c>
      <c r="G1348" s="121">
        <f t="shared" si="161"/>
        <v>0.21537299944199173</v>
      </c>
      <c r="H1348" s="121">
        <f t="shared" si="162"/>
        <v>1.5361588776113483E-3</v>
      </c>
      <c r="I1348" s="122">
        <f t="shared" si="163"/>
        <v>0.21690915831960308</v>
      </c>
    </row>
    <row r="1349" spans="2:9">
      <c r="B1349" s="91">
        <f t="shared" si="164"/>
        <v>1335</v>
      </c>
      <c r="C1349" s="92">
        <f t="shared" si="165"/>
        <v>45895</v>
      </c>
      <c r="D1349" s="119" t="str">
        <f t="shared" si="159"/>
        <v>구간15</v>
      </c>
      <c r="E1349" s="91">
        <f t="shared" si="160"/>
        <v>92</v>
      </c>
      <c r="F1349" s="120">
        <f>COUNTIF($D$15:D1349,D1349)</f>
        <v>57</v>
      </c>
      <c r="G1349" s="121">
        <f t="shared" si="161"/>
        <v>0.21537299944199173</v>
      </c>
      <c r="H1349" s="121">
        <f t="shared" si="162"/>
        <v>1.5635902861401223E-3</v>
      </c>
      <c r="I1349" s="122">
        <f t="shared" si="163"/>
        <v>0.21693658972813185</v>
      </c>
    </row>
    <row r="1350" spans="2:9">
      <c r="B1350" s="91">
        <f t="shared" si="164"/>
        <v>1336</v>
      </c>
      <c r="C1350" s="92">
        <f t="shared" si="165"/>
        <v>45896</v>
      </c>
      <c r="D1350" s="119" t="str">
        <f t="shared" si="159"/>
        <v>구간15</v>
      </c>
      <c r="E1350" s="91">
        <f t="shared" si="160"/>
        <v>92</v>
      </c>
      <c r="F1350" s="120">
        <f>COUNTIF($D$15:D1350,D1350)</f>
        <v>58</v>
      </c>
      <c r="G1350" s="121">
        <f t="shared" si="161"/>
        <v>0.21537299944199173</v>
      </c>
      <c r="H1350" s="121">
        <f t="shared" si="162"/>
        <v>1.5910216946688966E-3</v>
      </c>
      <c r="I1350" s="122">
        <f t="shared" si="163"/>
        <v>0.21696402113666063</v>
      </c>
    </row>
    <row r="1351" spans="2:9">
      <c r="B1351" s="91">
        <f t="shared" si="164"/>
        <v>1337</v>
      </c>
      <c r="C1351" s="92">
        <f t="shared" si="165"/>
        <v>45897</v>
      </c>
      <c r="D1351" s="119" t="str">
        <f t="shared" si="159"/>
        <v>구간15</v>
      </c>
      <c r="E1351" s="91">
        <f t="shared" si="160"/>
        <v>92</v>
      </c>
      <c r="F1351" s="120">
        <f>COUNTIF($D$15:D1351,D1351)</f>
        <v>59</v>
      </c>
      <c r="G1351" s="121">
        <f t="shared" si="161"/>
        <v>0.21537299944199173</v>
      </c>
      <c r="H1351" s="121">
        <f t="shared" si="162"/>
        <v>1.6184531031976706E-3</v>
      </c>
      <c r="I1351" s="122">
        <f t="shared" si="163"/>
        <v>0.21699145254518939</v>
      </c>
    </row>
    <row r="1352" spans="2:9">
      <c r="B1352" s="91">
        <f t="shared" si="164"/>
        <v>1338</v>
      </c>
      <c r="C1352" s="92">
        <f t="shared" si="165"/>
        <v>45898</v>
      </c>
      <c r="D1352" s="119" t="str">
        <f t="shared" si="159"/>
        <v>구간15</v>
      </c>
      <c r="E1352" s="91">
        <f t="shared" si="160"/>
        <v>92</v>
      </c>
      <c r="F1352" s="120">
        <f>COUNTIF($D$15:D1352,D1352)</f>
        <v>60</v>
      </c>
      <c r="G1352" s="121">
        <f t="shared" si="161"/>
        <v>0.21537299944199173</v>
      </c>
      <c r="H1352" s="121">
        <f t="shared" si="162"/>
        <v>1.6458845117264447E-3</v>
      </c>
      <c r="I1352" s="122">
        <f t="shared" si="163"/>
        <v>0.21701888395371818</v>
      </c>
    </row>
    <row r="1353" spans="2:9">
      <c r="B1353" s="91">
        <f t="shared" si="164"/>
        <v>1339</v>
      </c>
      <c r="C1353" s="92">
        <f t="shared" si="165"/>
        <v>45899</v>
      </c>
      <c r="D1353" s="119" t="str">
        <f t="shared" si="159"/>
        <v>구간15</v>
      </c>
      <c r="E1353" s="91">
        <f t="shared" si="160"/>
        <v>92</v>
      </c>
      <c r="F1353" s="120">
        <f>COUNTIF($D$15:D1353,D1353)</f>
        <v>61</v>
      </c>
      <c r="G1353" s="121">
        <f t="shared" si="161"/>
        <v>0.21537299944199173</v>
      </c>
      <c r="H1353" s="121">
        <f t="shared" si="162"/>
        <v>1.6733159202552187E-3</v>
      </c>
      <c r="I1353" s="122">
        <f t="shared" si="163"/>
        <v>0.21704631536224694</v>
      </c>
    </row>
    <row r="1354" spans="2:9">
      <c r="B1354" s="91">
        <f t="shared" si="164"/>
        <v>1340</v>
      </c>
      <c r="C1354" s="92">
        <f t="shared" si="165"/>
        <v>45900</v>
      </c>
      <c r="D1354" s="119" t="str">
        <f t="shared" si="159"/>
        <v>구간15</v>
      </c>
      <c r="E1354" s="91">
        <f t="shared" si="160"/>
        <v>92</v>
      </c>
      <c r="F1354" s="120">
        <f>COUNTIF($D$15:D1354,D1354)</f>
        <v>62</v>
      </c>
      <c r="G1354" s="121">
        <f t="shared" si="161"/>
        <v>0.21537299944199173</v>
      </c>
      <c r="H1354" s="121">
        <f t="shared" si="162"/>
        <v>1.7007473287839929E-3</v>
      </c>
      <c r="I1354" s="122">
        <f t="shared" si="163"/>
        <v>0.21707374677077573</v>
      </c>
    </row>
    <row r="1355" spans="2:9">
      <c r="B1355" s="91">
        <f t="shared" si="164"/>
        <v>1341</v>
      </c>
      <c r="C1355" s="92">
        <f t="shared" si="165"/>
        <v>45901</v>
      </c>
      <c r="D1355" s="119" t="str">
        <f t="shared" si="159"/>
        <v>구간15</v>
      </c>
      <c r="E1355" s="91">
        <f t="shared" si="160"/>
        <v>92</v>
      </c>
      <c r="F1355" s="120">
        <f>COUNTIF($D$15:D1355,D1355)</f>
        <v>63</v>
      </c>
      <c r="G1355" s="121">
        <f t="shared" si="161"/>
        <v>0.21537299944199173</v>
      </c>
      <c r="H1355" s="121">
        <f t="shared" si="162"/>
        <v>1.728178737312767E-3</v>
      </c>
      <c r="I1355" s="122">
        <f t="shared" si="163"/>
        <v>0.21710117817930449</v>
      </c>
    </row>
    <row r="1356" spans="2:9">
      <c r="B1356" s="91">
        <f t="shared" si="164"/>
        <v>1342</v>
      </c>
      <c r="C1356" s="92">
        <f t="shared" si="165"/>
        <v>45902</v>
      </c>
      <c r="D1356" s="119" t="str">
        <f t="shared" si="159"/>
        <v>구간15</v>
      </c>
      <c r="E1356" s="91">
        <f t="shared" si="160"/>
        <v>92</v>
      </c>
      <c r="F1356" s="120">
        <f>COUNTIF($D$15:D1356,D1356)</f>
        <v>64</v>
      </c>
      <c r="G1356" s="121">
        <f t="shared" si="161"/>
        <v>0.21537299944199173</v>
      </c>
      <c r="H1356" s="121">
        <f t="shared" si="162"/>
        <v>1.755610145841541E-3</v>
      </c>
      <c r="I1356" s="122">
        <f t="shared" si="163"/>
        <v>0.21712860958783328</v>
      </c>
    </row>
    <row r="1357" spans="2:9">
      <c r="B1357" s="91">
        <f t="shared" si="164"/>
        <v>1343</v>
      </c>
      <c r="C1357" s="92">
        <f t="shared" si="165"/>
        <v>45903</v>
      </c>
      <c r="D1357" s="119" t="str">
        <f t="shared" si="159"/>
        <v>구간15</v>
      </c>
      <c r="E1357" s="91">
        <f t="shared" si="160"/>
        <v>92</v>
      </c>
      <c r="F1357" s="120">
        <f>COUNTIF($D$15:D1357,D1357)</f>
        <v>65</v>
      </c>
      <c r="G1357" s="121">
        <f t="shared" si="161"/>
        <v>0.21537299944199173</v>
      </c>
      <c r="H1357" s="121">
        <f t="shared" si="162"/>
        <v>1.783041554370315E-3</v>
      </c>
      <c r="I1357" s="122">
        <f t="shared" si="163"/>
        <v>0.21715604099636204</v>
      </c>
    </row>
    <row r="1358" spans="2:9">
      <c r="B1358" s="91">
        <f t="shared" si="164"/>
        <v>1344</v>
      </c>
      <c r="C1358" s="92">
        <f t="shared" si="165"/>
        <v>45904</v>
      </c>
      <c r="D1358" s="119" t="str">
        <f t="shared" si="159"/>
        <v>구간15</v>
      </c>
      <c r="E1358" s="91">
        <f t="shared" si="160"/>
        <v>92</v>
      </c>
      <c r="F1358" s="120">
        <f>COUNTIF($D$15:D1358,D1358)</f>
        <v>66</v>
      </c>
      <c r="G1358" s="121">
        <f t="shared" si="161"/>
        <v>0.21537299944199173</v>
      </c>
      <c r="H1358" s="121">
        <f t="shared" si="162"/>
        <v>1.8104729628990891E-3</v>
      </c>
      <c r="I1358" s="122">
        <f t="shared" si="163"/>
        <v>0.21718347240489083</v>
      </c>
    </row>
    <row r="1359" spans="2:9">
      <c r="B1359" s="91">
        <f t="shared" si="164"/>
        <v>1345</v>
      </c>
      <c r="C1359" s="92">
        <f t="shared" si="165"/>
        <v>45905</v>
      </c>
      <c r="D1359" s="119" t="str">
        <f t="shared" ref="D1359:D1422" si="166">IF(IFERROR(HLOOKUP(C1359,$E$5:$BL$6,2,FALSE),"")="",D1360,HLOOKUP(C1359,$E$5:$BL$7,2,FALSE))</f>
        <v>구간15</v>
      </c>
      <c r="E1359" s="91">
        <f t="shared" ref="E1359:E1422" si="167">COUNTIF($D$15:$D$49928,D1359)</f>
        <v>92</v>
      </c>
      <c r="F1359" s="120">
        <f>COUNTIF($D$15:D1359,D1359)</f>
        <v>67</v>
      </c>
      <c r="G1359" s="121">
        <f t="shared" ref="G1359:G1422" si="168">HLOOKUP($D1359,$E$6:$BL$11,6,FALSE)</f>
        <v>0.21537299944199173</v>
      </c>
      <c r="H1359" s="121">
        <f t="shared" ref="H1359:H1422" si="169">HLOOKUP($D1359,$E$6:$BL$11,5,FALSE)*(F1359)</f>
        <v>1.8379043714278633E-3</v>
      </c>
      <c r="I1359" s="122">
        <f t="shared" ref="I1359:I1422" si="170">G1359+H1359</f>
        <v>0.21721090381341959</v>
      </c>
    </row>
    <row r="1360" spans="2:9">
      <c r="B1360" s="91">
        <f t="shared" ref="B1360:B1423" si="171">B1359+1</f>
        <v>1346</v>
      </c>
      <c r="C1360" s="92">
        <f t="shared" ref="C1360:C1423" si="172">C1359+1</f>
        <v>45906</v>
      </c>
      <c r="D1360" s="119" t="str">
        <f t="shared" si="166"/>
        <v>구간15</v>
      </c>
      <c r="E1360" s="91">
        <f t="shared" si="167"/>
        <v>92</v>
      </c>
      <c r="F1360" s="120">
        <f>COUNTIF($D$15:D1360,D1360)</f>
        <v>68</v>
      </c>
      <c r="G1360" s="121">
        <f t="shared" si="168"/>
        <v>0.21537299944199173</v>
      </c>
      <c r="H1360" s="121">
        <f t="shared" si="169"/>
        <v>1.8653357799566373E-3</v>
      </c>
      <c r="I1360" s="122">
        <f t="shared" si="170"/>
        <v>0.21723833522194838</v>
      </c>
    </row>
    <row r="1361" spans="2:9">
      <c r="B1361" s="91">
        <f t="shared" si="171"/>
        <v>1347</v>
      </c>
      <c r="C1361" s="92">
        <f t="shared" si="172"/>
        <v>45907</v>
      </c>
      <c r="D1361" s="119" t="str">
        <f t="shared" si="166"/>
        <v>구간15</v>
      </c>
      <c r="E1361" s="91">
        <f t="shared" si="167"/>
        <v>92</v>
      </c>
      <c r="F1361" s="120">
        <f>COUNTIF($D$15:D1361,D1361)</f>
        <v>69</v>
      </c>
      <c r="G1361" s="121">
        <f t="shared" si="168"/>
        <v>0.21537299944199173</v>
      </c>
      <c r="H1361" s="121">
        <f t="shared" si="169"/>
        <v>1.8927671884854114E-3</v>
      </c>
      <c r="I1361" s="122">
        <f t="shared" si="170"/>
        <v>0.21726576663047714</v>
      </c>
    </row>
    <row r="1362" spans="2:9">
      <c r="B1362" s="91">
        <f t="shared" si="171"/>
        <v>1348</v>
      </c>
      <c r="C1362" s="92">
        <f t="shared" si="172"/>
        <v>45908</v>
      </c>
      <c r="D1362" s="119" t="str">
        <f t="shared" si="166"/>
        <v>구간15</v>
      </c>
      <c r="E1362" s="91">
        <f t="shared" si="167"/>
        <v>92</v>
      </c>
      <c r="F1362" s="120">
        <f>COUNTIF($D$15:D1362,D1362)</f>
        <v>70</v>
      </c>
      <c r="G1362" s="121">
        <f t="shared" si="168"/>
        <v>0.21537299944199173</v>
      </c>
      <c r="H1362" s="121">
        <f t="shared" si="169"/>
        <v>1.9201985970141854E-3</v>
      </c>
      <c r="I1362" s="122">
        <f t="shared" si="170"/>
        <v>0.2172931980390059</v>
      </c>
    </row>
    <row r="1363" spans="2:9">
      <c r="B1363" s="91">
        <f t="shared" si="171"/>
        <v>1349</v>
      </c>
      <c r="C1363" s="92">
        <f t="shared" si="172"/>
        <v>45909</v>
      </c>
      <c r="D1363" s="119" t="str">
        <f t="shared" si="166"/>
        <v>구간15</v>
      </c>
      <c r="E1363" s="91">
        <f t="shared" si="167"/>
        <v>92</v>
      </c>
      <c r="F1363" s="120">
        <f>COUNTIF($D$15:D1363,D1363)</f>
        <v>71</v>
      </c>
      <c r="G1363" s="121">
        <f t="shared" si="168"/>
        <v>0.21537299944199173</v>
      </c>
      <c r="H1363" s="121">
        <f t="shared" si="169"/>
        <v>1.9476300055429596E-3</v>
      </c>
      <c r="I1363" s="122">
        <f t="shared" si="170"/>
        <v>0.21732062944753469</v>
      </c>
    </row>
    <row r="1364" spans="2:9">
      <c r="B1364" s="91">
        <f t="shared" si="171"/>
        <v>1350</v>
      </c>
      <c r="C1364" s="92">
        <f t="shared" si="172"/>
        <v>45910</v>
      </c>
      <c r="D1364" s="119" t="str">
        <f t="shared" si="166"/>
        <v>구간15</v>
      </c>
      <c r="E1364" s="91">
        <f t="shared" si="167"/>
        <v>92</v>
      </c>
      <c r="F1364" s="120">
        <f>COUNTIF($D$15:D1364,D1364)</f>
        <v>72</v>
      </c>
      <c r="G1364" s="121">
        <f t="shared" si="168"/>
        <v>0.21537299944199173</v>
      </c>
      <c r="H1364" s="121">
        <f t="shared" si="169"/>
        <v>1.9750614140717337E-3</v>
      </c>
      <c r="I1364" s="122">
        <f t="shared" si="170"/>
        <v>0.21734806085606345</v>
      </c>
    </row>
    <row r="1365" spans="2:9">
      <c r="B1365" s="91">
        <f t="shared" si="171"/>
        <v>1351</v>
      </c>
      <c r="C1365" s="92">
        <f t="shared" si="172"/>
        <v>45911</v>
      </c>
      <c r="D1365" s="119" t="str">
        <f t="shared" si="166"/>
        <v>구간15</v>
      </c>
      <c r="E1365" s="91">
        <f t="shared" si="167"/>
        <v>92</v>
      </c>
      <c r="F1365" s="120">
        <f>COUNTIF($D$15:D1365,D1365)</f>
        <v>73</v>
      </c>
      <c r="G1365" s="121">
        <f t="shared" si="168"/>
        <v>0.21537299944199173</v>
      </c>
      <c r="H1365" s="121">
        <f t="shared" si="169"/>
        <v>2.0024928226005075E-3</v>
      </c>
      <c r="I1365" s="122">
        <f t="shared" si="170"/>
        <v>0.21737549226459224</v>
      </c>
    </row>
    <row r="1366" spans="2:9">
      <c r="B1366" s="91">
        <f t="shared" si="171"/>
        <v>1352</v>
      </c>
      <c r="C1366" s="92">
        <f t="shared" si="172"/>
        <v>45912</v>
      </c>
      <c r="D1366" s="119" t="str">
        <f t="shared" si="166"/>
        <v>구간15</v>
      </c>
      <c r="E1366" s="91">
        <f t="shared" si="167"/>
        <v>92</v>
      </c>
      <c r="F1366" s="120">
        <f>COUNTIF($D$15:D1366,D1366)</f>
        <v>74</v>
      </c>
      <c r="G1366" s="121">
        <f t="shared" si="168"/>
        <v>0.21537299944199173</v>
      </c>
      <c r="H1366" s="121">
        <f t="shared" si="169"/>
        <v>2.0299242311292817E-3</v>
      </c>
      <c r="I1366" s="122">
        <f t="shared" si="170"/>
        <v>0.217402923673121</v>
      </c>
    </row>
    <row r="1367" spans="2:9">
      <c r="B1367" s="91">
        <f t="shared" si="171"/>
        <v>1353</v>
      </c>
      <c r="C1367" s="92">
        <f t="shared" si="172"/>
        <v>45913</v>
      </c>
      <c r="D1367" s="119" t="str">
        <f t="shared" si="166"/>
        <v>구간15</v>
      </c>
      <c r="E1367" s="91">
        <f t="shared" si="167"/>
        <v>92</v>
      </c>
      <c r="F1367" s="120">
        <f>COUNTIF($D$15:D1367,D1367)</f>
        <v>75</v>
      </c>
      <c r="G1367" s="121">
        <f t="shared" si="168"/>
        <v>0.21537299944199173</v>
      </c>
      <c r="H1367" s="121">
        <f t="shared" si="169"/>
        <v>2.057355639658056E-3</v>
      </c>
      <c r="I1367" s="122">
        <f t="shared" si="170"/>
        <v>0.21743035508164979</v>
      </c>
    </row>
    <row r="1368" spans="2:9">
      <c r="B1368" s="91">
        <f t="shared" si="171"/>
        <v>1354</v>
      </c>
      <c r="C1368" s="92">
        <f t="shared" si="172"/>
        <v>45914</v>
      </c>
      <c r="D1368" s="119" t="str">
        <f t="shared" si="166"/>
        <v>구간15</v>
      </c>
      <c r="E1368" s="91">
        <f t="shared" si="167"/>
        <v>92</v>
      </c>
      <c r="F1368" s="120">
        <f>COUNTIF($D$15:D1368,D1368)</f>
        <v>76</v>
      </c>
      <c r="G1368" s="121">
        <f t="shared" si="168"/>
        <v>0.21537299944199173</v>
      </c>
      <c r="H1368" s="121">
        <f t="shared" si="169"/>
        <v>2.0847870481868298E-3</v>
      </c>
      <c r="I1368" s="122">
        <f t="shared" si="170"/>
        <v>0.21745778649017855</v>
      </c>
    </row>
    <row r="1369" spans="2:9">
      <c r="B1369" s="91">
        <f t="shared" si="171"/>
        <v>1355</v>
      </c>
      <c r="C1369" s="92">
        <f t="shared" si="172"/>
        <v>45915</v>
      </c>
      <c r="D1369" s="119" t="str">
        <f t="shared" si="166"/>
        <v>구간15</v>
      </c>
      <c r="E1369" s="91">
        <f t="shared" si="167"/>
        <v>92</v>
      </c>
      <c r="F1369" s="120">
        <f>COUNTIF($D$15:D1369,D1369)</f>
        <v>77</v>
      </c>
      <c r="G1369" s="121">
        <f t="shared" si="168"/>
        <v>0.21537299944199173</v>
      </c>
      <c r="H1369" s="121">
        <f t="shared" si="169"/>
        <v>2.112218456715604E-3</v>
      </c>
      <c r="I1369" s="122">
        <f t="shared" si="170"/>
        <v>0.21748521789870734</v>
      </c>
    </row>
    <row r="1370" spans="2:9">
      <c r="B1370" s="91">
        <f t="shared" si="171"/>
        <v>1356</v>
      </c>
      <c r="C1370" s="92">
        <f t="shared" si="172"/>
        <v>45916</v>
      </c>
      <c r="D1370" s="119" t="str">
        <f t="shared" si="166"/>
        <v>구간15</v>
      </c>
      <c r="E1370" s="91">
        <f t="shared" si="167"/>
        <v>92</v>
      </c>
      <c r="F1370" s="120">
        <f>COUNTIF($D$15:D1370,D1370)</f>
        <v>78</v>
      </c>
      <c r="G1370" s="121">
        <f t="shared" si="168"/>
        <v>0.21537299944199173</v>
      </c>
      <c r="H1370" s="121">
        <f t="shared" si="169"/>
        <v>2.1396498652443783E-3</v>
      </c>
      <c r="I1370" s="122">
        <f t="shared" si="170"/>
        <v>0.2175126493072361</v>
      </c>
    </row>
    <row r="1371" spans="2:9">
      <c r="B1371" s="91">
        <f t="shared" si="171"/>
        <v>1357</v>
      </c>
      <c r="C1371" s="92">
        <f t="shared" si="172"/>
        <v>45917</v>
      </c>
      <c r="D1371" s="119" t="str">
        <f t="shared" si="166"/>
        <v>구간15</v>
      </c>
      <c r="E1371" s="91">
        <f t="shared" si="167"/>
        <v>92</v>
      </c>
      <c r="F1371" s="120">
        <f>COUNTIF($D$15:D1371,D1371)</f>
        <v>79</v>
      </c>
      <c r="G1371" s="121">
        <f t="shared" si="168"/>
        <v>0.21537299944199173</v>
      </c>
      <c r="H1371" s="121">
        <f t="shared" si="169"/>
        <v>2.1670812737731521E-3</v>
      </c>
      <c r="I1371" s="122">
        <f t="shared" si="170"/>
        <v>0.21754008071576489</v>
      </c>
    </row>
    <row r="1372" spans="2:9">
      <c r="B1372" s="91">
        <f t="shared" si="171"/>
        <v>1358</v>
      </c>
      <c r="C1372" s="92">
        <f t="shared" si="172"/>
        <v>45918</v>
      </c>
      <c r="D1372" s="119" t="str">
        <f t="shared" si="166"/>
        <v>구간15</v>
      </c>
      <c r="E1372" s="91">
        <f t="shared" si="167"/>
        <v>92</v>
      </c>
      <c r="F1372" s="120">
        <f>COUNTIF($D$15:D1372,D1372)</f>
        <v>80</v>
      </c>
      <c r="G1372" s="121">
        <f t="shared" si="168"/>
        <v>0.21537299944199173</v>
      </c>
      <c r="H1372" s="121">
        <f t="shared" si="169"/>
        <v>2.1945126823019264E-3</v>
      </c>
      <c r="I1372" s="122">
        <f t="shared" si="170"/>
        <v>0.21756751212429365</v>
      </c>
    </row>
    <row r="1373" spans="2:9">
      <c r="B1373" s="91">
        <f t="shared" si="171"/>
        <v>1359</v>
      </c>
      <c r="C1373" s="92">
        <f t="shared" si="172"/>
        <v>45919</v>
      </c>
      <c r="D1373" s="119" t="str">
        <f t="shared" si="166"/>
        <v>구간15</v>
      </c>
      <c r="E1373" s="91">
        <f t="shared" si="167"/>
        <v>92</v>
      </c>
      <c r="F1373" s="120">
        <f>COUNTIF($D$15:D1373,D1373)</f>
        <v>81</v>
      </c>
      <c r="G1373" s="121">
        <f t="shared" si="168"/>
        <v>0.21537299944199173</v>
      </c>
      <c r="H1373" s="121">
        <f t="shared" si="169"/>
        <v>2.2219440908307002E-3</v>
      </c>
      <c r="I1373" s="122">
        <f t="shared" si="170"/>
        <v>0.21759494353282244</v>
      </c>
    </row>
    <row r="1374" spans="2:9">
      <c r="B1374" s="91">
        <f t="shared" si="171"/>
        <v>1360</v>
      </c>
      <c r="C1374" s="92">
        <f t="shared" si="172"/>
        <v>45920</v>
      </c>
      <c r="D1374" s="119" t="str">
        <f t="shared" si="166"/>
        <v>구간15</v>
      </c>
      <c r="E1374" s="91">
        <f t="shared" si="167"/>
        <v>92</v>
      </c>
      <c r="F1374" s="120">
        <f>COUNTIF($D$15:D1374,D1374)</f>
        <v>82</v>
      </c>
      <c r="G1374" s="121">
        <f t="shared" si="168"/>
        <v>0.21537299944199173</v>
      </c>
      <c r="H1374" s="121">
        <f t="shared" si="169"/>
        <v>2.2493754993594744E-3</v>
      </c>
      <c r="I1374" s="122">
        <f t="shared" si="170"/>
        <v>0.2176223749413512</v>
      </c>
    </row>
    <row r="1375" spans="2:9">
      <c r="B1375" s="91">
        <f t="shared" si="171"/>
        <v>1361</v>
      </c>
      <c r="C1375" s="92">
        <f t="shared" si="172"/>
        <v>45921</v>
      </c>
      <c r="D1375" s="119" t="str">
        <f t="shared" si="166"/>
        <v>구간15</v>
      </c>
      <c r="E1375" s="91">
        <f t="shared" si="167"/>
        <v>92</v>
      </c>
      <c r="F1375" s="120">
        <f>COUNTIF($D$15:D1375,D1375)</f>
        <v>83</v>
      </c>
      <c r="G1375" s="121">
        <f t="shared" si="168"/>
        <v>0.21537299944199173</v>
      </c>
      <c r="H1375" s="121">
        <f t="shared" si="169"/>
        <v>2.2768069078882487E-3</v>
      </c>
      <c r="I1375" s="122">
        <f t="shared" si="170"/>
        <v>0.21764980634987999</v>
      </c>
    </row>
    <row r="1376" spans="2:9">
      <c r="B1376" s="91">
        <f t="shared" si="171"/>
        <v>1362</v>
      </c>
      <c r="C1376" s="92">
        <f t="shared" si="172"/>
        <v>45922</v>
      </c>
      <c r="D1376" s="119" t="str">
        <f t="shared" si="166"/>
        <v>구간15</v>
      </c>
      <c r="E1376" s="91">
        <f t="shared" si="167"/>
        <v>92</v>
      </c>
      <c r="F1376" s="120">
        <f>COUNTIF($D$15:D1376,D1376)</f>
        <v>84</v>
      </c>
      <c r="G1376" s="121">
        <f t="shared" si="168"/>
        <v>0.21537299944199173</v>
      </c>
      <c r="H1376" s="121">
        <f t="shared" si="169"/>
        <v>2.3042383164170225E-3</v>
      </c>
      <c r="I1376" s="122">
        <f t="shared" si="170"/>
        <v>0.21767723775840875</v>
      </c>
    </row>
    <row r="1377" spans="2:9">
      <c r="B1377" s="91">
        <f t="shared" si="171"/>
        <v>1363</v>
      </c>
      <c r="C1377" s="92">
        <f t="shared" si="172"/>
        <v>45923</v>
      </c>
      <c r="D1377" s="119" t="str">
        <f t="shared" si="166"/>
        <v>구간15</v>
      </c>
      <c r="E1377" s="91">
        <f t="shared" si="167"/>
        <v>92</v>
      </c>
      <c r="F1377" s="120">
        <f>COUNTIF($D$15:D1377,D1377)</f>
        <v>85</v>
      </c>
      <c r="G1377" s="121">
        <f t="shared" si="168"/>
        <v>0.21537299944199173</v>
      </c>
      <c r="H1377" s="121">
        <f t="shared" si="169"/>
        <v>2.3316697249457967E-3</v>
      </c>
      <c r="I1377" s="122">
        <f t="shared" si="170"/>
        <v>0.21770466916693754</v>
      </c>
    </row>
    <row r="1378" spans="2:9">
      <c r="B1378" s="91">
        <f t="shared" si="171"/>
        <v>1364</v>
      </c>
      <c r="C1378" s="92">
        <f t="shared" si="172"/>
        <v>45924</v>
      </c>
      <c r="D1378" s="119" t="str">
        <f t="shared" si="166"/>
        <v>구간15</v>
      </c>
      <c r="E1378" s="91">
        <f t="shared" si="167"/>
        <v>92</v>
      </c>
      <c r="F1378" s="120">
        <f>COUNTIF($D$15:D1378,D1378)</f>
        <v>86</v>
      </c>
      <c r="G1378" s="121">
        <f t="shared" si="168"/>
        <v>0.21537299944199173</v>
      </c>
      <c r="H1378" s="121">
        <f t="shared" si="169"/>
        <v>2.3591011334745705E-3</v>
      </c>
      <c r="I1378" s="122">
        <f t="shared" si="170"/>
        <v>0.2177321005754663</v>
      </c>
    </row>
    <row r="1379" spans="2:9">
      <c r="B1379" s="91">
        <f t="shared" si="171"/>
        <v>1365</v>
      </c>
      <c r="C1379" s="92">
        <f t="shared" si="172"/>
        <v>45925</v>
      </c>
      <c r="D1379" s="119" t="str">
        <f t="shared" si="166"/>
        <v>구간15</v>
      </c>
      <c r="E1379" s="91">
        <f t="shared" si="167"/>
        <v>92</v>
      </c>
      <c r="F1379" s="120">
        <f>COUNTIF($D$15:D1379,D1379)</f>
        <v>87</v>
      </c>
      <c r="G1379" s="121">
        <f t="shared" si="168"/>
        <v>0.21537299944199173</v>
      </c>
      <c r="H1379" s="121">
        <f t="shared" si="169"/>
        <v>2.3865325420033448E-3</v>
      </c>
      <c r="I1379" s="122">
        <f t="shared" si="170"/>
        <v>0.21775953198399509</v>
      </c>
    </row>
    <row r="1380" spans="2:9">
      <c r="B1380" s="91">
        <f t="shared" si="171"/>
        <v>1366</v>
      </c>
      <c r="C1380" s="92">
        <f t="shared" si="172"/>
        <v>45926</v>
      </c>
      <c r="D1380" s="119" t="str">
        <f t="shared" si="166"/>
        <v>구간15</v>
      </c>
      <c r="E1380" s="91">
        <f t="shared" si="167"/>
        <v>92</v>
      </c>
      <c r="F1380" s="120">
        <f>COUNTIF($D$15:D1380,D1380)</f>
        <v>88</v>
      </c>
      <c r="G1380" s="121">
        <f t="shared" si="168"/>
        <v>0.21537299944199173</v>
      </c>
      <c r="H1380" s="121">
        <f t="shared" si="169"/>
        <v>2.413963950532119E-3</v>
      </c>
      <c r="I1380" s="122">
        <f t="shared" si="170"/>
        <v>0.21778696339252385</v>
      </c>
    </row>
    <row r="1381" spans="2:9">
      <c r="B1381" s="91">
        <f t="shared" si="171"/>
        <v>1367</v>
      </c>
      <c r="C1381" s="92">
        <f t="shared" si="172"/>
        <v>45927</v>
      </c>
      <c r="D1381" s="119" t="str">
        <f t="shared" si="166"/>
        <v>구간15</v>
      </c>
      <c r="E1381" s="91">
        <f t="shared" si="167"/>
        <v>92</v>
      </c>
      <c r="F1381" s="120">
        <f>COUNTIF($D$15:D1381,D1381)</f>
        <v>89</v>
      </c>
      <c r="G1381" s="121">
        <f t="shared" si="168"/>
        <v>0.21537299944199173</v>
      </c>
      <c r="H1381" s="121">
        <f t="shared" si="169"/>
        <v>2.4413953590608928E-3</v>
      </c>
      <c r="I1381" s="122">
        <f t="shared" si="170"/>
        <v>0.21781439480105264</v>
      </c>
    </row>
    <row r="1382" spans="2:9">
      <c r="B1382" s="91">
        <f t="shared" si="171"/>
        <v>1368</v>
      </c>
      <c r="C1382" s="92">
        <f t="shared" si="172"/>
        <v>45928</v>
      </c>
      <c r="D1382" s="119" t="str">
        <f t="shared" si="166"/>
        <v>구간15</v>
      </c>
      <c r="E1382" s="91">
        <f t="shared" si="167"/>
        <v>92</v>
      </c>
      <c r="F1382" s="120">
        <f>COUNTIF($D$15:D1382,D1382)</f>
        <v>90</v>
      </c>
      <c r="G1382" s="121">
        <f t="shared" si="168"/>
        <v>0.21537299944199173</v>
      </c>
      <c r="H1382" s="121">
        <f t="shared" si="169"/>
        <v>2.4688267675896671E-3</v>
      </c>
      <c r="I1382" s="122">
        <f t="shared" si="170"/>
        <v>0.2178418262095814</v>
      </c>
    </row>
    <row r="1383" spans="2:9">
      <c r="B1383" s="91">
        <f t="shared" si="171"/>
        <v>1369</v>
      </c>
      <c r="C1383" s="92">
        <f t="shared" si="172"/>
        <v>45929</v>
      </c>
      <c r="D1383" s="119" t="str">
        <f t="shared" si="166"/>
        <v>구간15</v>
      </c>
      <c r="E1383" s="91">
        <f t="shared" si="167"/>
        <v>92</v>
      </c>
      <c r="F1383" s="120">
        <f>COUNTIF($D$15:D1383,D1383)</f>
        <v>91</v>
      </c>
      <c r="G1383" s="121">
        <f t="shared" si="168"/>
        <v>0.21537299944199173</v>
      </c>
      <c r="H1383" s="121">
        <f t="shared" si="169"/>
        <v>2.4962581761184409E-3</v>
      </c>
      <c r="I1383" s="122">
        <f t="shared" si="170"/>
        <v>0.21786925761811018</v>
      </c>
    </row>
    <row r="1384" spans="2:9">
      <c r="B1384" s="91">
        <f t="shared" si="171"/>
        <v>1370</v>
      </c>
      <c r="C1384" s="92">
        <f t="shared" si="172"/>
        <v>45930</v>
      </c>
      <c r="D1384" s="119" t="str">
        <f t="shared" si="166"/>
        <v>구간15</v>
      </c>
      <c r="E1384" s="91">
        <f t="shared" si="167"/>
        <v>92</v>
      </c>
      <c r="F1384" s="120">
        <f>COUNTIF($D$15:D1384,D1384)</f>
        <v>92</v>
      </c>
      <c r="G1384" s="121">
        <f t="shared" si="168"/>
        <v>0.21537299944199173</v>
      </c>
      <c r="H1384" s="121">
        <f t="shared" si="169"/>
        <v>2.5236895846472152E-3</v>
      </c>
      <c r="I1384" s="122">
        <f t="shared" si="170"/>
        <v>0.21789668902663895</v>
      </c>
    </row>
    <row r="1385" spans="2:9">
      <c r="B1385" s="91">
        <f t="shared" si="171"/>
        <v>1371</v>
      </c>
      <c r="C1385" s="92">
        <f t="shared" si="172"/>
        <v>45931</v>
      </c>
      <c r="D1385" s="119" t="str">
        <f t="shared" si="166"/>
        <v>구간16</v>
      </c>
      <c r="E1385" s="91">
        <f t="shared" si="167"/>
        <v>92</v>
      </c>
      <c r="F1385" s="120">
        <f>COUNTIF($D$15:D1385,D1385)</f>
        <v>1</v>
      </c>
      <c r="G1385" s="121">
        <f t="shared" si="168"/>
        <v>0.21789668902663895</v>
      </c>
      <c r="H1385" s="121">
        <f t="shared" si="169"/>
        <v>2.8632599200727132E-5</v>
      </c>
      <c r="I1385" s="122">
        <f t="shared" si="170"/>
        <v>0.21792532162583966</v>
      </c>
    </row>
    <row r="1386" spans="2:9">
      <c r="B1386" s="91">
        <f t="shared" si="171"/>
        <v>1372</v>
      </c>
      <c r="C1386" s="92">
        <f t="shared" si="172"/>
        <v>45932</v>
      </c>
      <c r="D1386" s="119" t="str">
        <f t="shared" si="166"/>
        <v>구간16</v>
      </c>
      <c r="E1386" s="91">
        <f t="shared" si="167"/>
        <v>92</v>
      </c>
      <c r="F1386" s="120">
        <f>COUNTIF($D$15:D1386,D1386)</f>
        <v>2</v>
      </c>
      <c r="G1386" s="121">
        <f t="shared" si="168"/>
        <v>0.21789668902663895</v>
      </c>
      <c r="H1386" s="121">
        <f t="shared" si="169"/>
        <v>5.7265198401454264E-5</v>
      </c>
      <c r="I1386" s="122">
        <f t="shared" si="170"/>
        <v>0.21795395422504041</v>
      </c>
    </row>
    <row r="1387" spans="2:9">
      <c r="B1387" s="91">
        <f t="shared" si="171"/>
        <v>1373</v>
      </c>
      <c r="C1387" s="92">
        <f t="shared" si="172"/>
        <v>45933</v>
      </c>
      <c r="D1387" s="119" t="str">
        <f t="shared" si="166"/>
        <v>구간16</v>
      </c>
      <c r="E1387" s="91">
        <f t="shared" si="167"/>
        <v>92</v>
      </c>
      <c r="F1387" s="120">
        <f>COUNTIF($D$15:D1387,D1387)</f>
        <v>3</v>
      </c>
      <c r="G1387" s="121">
        <f t="shared" si="168"/>
        <v>0.21789668902663895</v>
      </c>
      <c r="H1387" s="121">
        <f t="shared" si="169"/>
        <v>8.5897797602181399E-5</v>
      </c>
      <c r="I1387" s="122">
        <f t="shared" si="170"/>
        <v>0.21798258682424113</v>
      </c>
    </row>
    <row r="1388" spans="2:9">
      <c r="B1388" s="91">
        <f t="shared" si="171"/>
        <v>1374</v>
      </c>
      <c r="C1388" s="92">
        <f t="shared" si="172"/>
        <v>45934</v>
      </c>
      <c r="D1388" s="119" t="str">
        <f t="shared" si="166"/>
        <v>구간16</v>
      </c>
      <c r="E1388" s="91">
        <f t="shared" si="167"/>
        <v>92</v>
      </c>
      <c r="F1388" s="120">
        <f>COUNTIF($D$15:D1388,D1388)</f>
        <v>4</v>
      </c>
      <c r="G1388" s="121">
        <f t="shared" si="168"/>
        <v>0.21789668902663895</v>
      </c>
      <c r="H1388" s="121">
        <f t="shared" si="169"/>
        <v>1.1453039680290853E-4</v>
      </c>
      <c r="I1388" s="122">
        <f t="shared" si="170"/>
        <v>0.21801121942344184</v>
      </c>
    </row>
    <row r="1389" spans="2:9">
      <c r="B1389" s="91">
        <f t="shared" si="171"/>
        <v>1375</v>
      </c>
      <c r="C1389" s="92">
        <f t="shared" si="172"/>
        <v>45935</v>
      </c>
      <c r="D1389" s="119" t="str">
        <f t="shared" si="166"/>
        <v>구간16</v>
      </c>
      <c r="E1389" s="91">
        <f t="shared" si="167"/>
        <v>92</v>
      </c>
      <c r="F1389" s="120">
        <f>COUNTIF($D$15:D1389,D1389)</f>
        <v>5</v>
      </c>
      <c r="G1389" s="121">
        <f t="shared" si="168"/>
        <v>0.21789668902663895</v>
      </c>
      <c r="H1389" s="121">
        <f t="shared" si="169"/>
        <v>1.4316299600363567E-4</v>
      </c>
      <c r="I1389" s="122">
        <f t="shared" si="170"/>
        <v>0.21803985202264259</v>
      </c>
    </row>
    <row r="1390" spans="2:9">
      <c r="B1390" s="91">
        <f t="shared" si="171"/>
        <v>1376</v>
      </c>
      <c r="C1390" s="92">
        <f t="shared" si="172"/>
        <v>45936</v>
      </c>
      <c r="D1390" s="119" t="str">
        <f t="shared" si="166"/>
        <v>구간16</v>
      </c>
      <c r="E1390" s="91">
        <f t="shared" si="167"/>
        <v>92</v>
      </c>
      <c r="F1390" s="120">
        <f>COUNTIF($D$15:D1390,D1390)</f>
        <v>6</v>
      </c>
      <c r="G1390" s="121">
        <f t="shared" si="168"/>
        <v>0.21789668902663895</v>
      </c>
      <c r="H1390" s="121">
        <f t="shared" si="169"/>
        <v>1.717955952043628E-4</v>
      </c>
      <c r="I1390" s="122">
        <f t="shared" si="170"/>
        <v>0.21806848462184331</v>
      </c>
    </row>
    <row r="1391" spans="2:9">
      <c r="B1391" s="91">
        <f t="shared" si="171"/>
        <v>1377</v>
      </c>
      <c r="C1391" s="92">
        <f t="shared" si="172"/>
        <v>45937</v>
      </c>
      <c r="D1391" s="119" t="str">
        <f t="shared" si="166"/>
        <v>구간16</v>
      </c>
      <c r="E1391" s="91">
        <f t="shared" si="167"/>
        <v>92</v>
      </c>
      <c r="F1391" s="120">
        <f>COUNTIF($D$15:D1391,D1391)</f>
        <v>7</v>
      </c>
      <c r="G1391" s="121">
        <f t="shared" si="168"/>
        <v>0.21789668902663895</v>
      </c>
      <c r="H1391" s="121">
        <f t="shared" si="169"/>
        <v>2.0042819440508993E-4</v>
      </c>
      <c r="I1391" s="122">
        <f t="shared" si="170"/>
        <v>0.21809711722104402</v>
      </c>
    </row>
    <row r="1392" spans="2:9">
      <c r="B1392" s="91">
        <f t="shared" si="171"/>
        <v>1378</v>
      </c>
      <c r="C1392" s="92">
        <f t="shared" si="172"/>
        <v>45938</v>
      </c>
      <c r="D1392" s="119" t="str">
        <f t="shared" si="166"/>
        <v>구간16</v>
      </c>
      <c r="E1392" s="91">
        <f t="shared" si="167"/>
        <v>92</v>
      </c>
      <c r="F1392" s="120">
        <f>COUNTIF($D$15:D1392,D1392)</f>
        <v>8</v>
      </c>
      <c r="G1392" s="121">
        <f t="shared" si="168"/>
        <v>0.21789668902663895</v>
      </c>
      <c r="H1392" s="121">
        <f t="shared" si="169"/>
        <v>2.2906079360581705E-4</v>
      </c>
      <c r="I1392" s="122">
        <f t="shared" si="170"/>
        <v>0.21812574982024477</v>
      </c>
    </row>
    <row r="1393" spans="2:9">
      <c r="B1393" s="91">
        <f t="shared" si="171"/>
        <v>1379</v>
      </c>
      <c r="C1393" s="92">
        <f t="shared" si="172"/>
        <v>45939</v>
      </c>
      <c r="D1393" s="119" t="str">
        <f t="shared" si="166"/>
        <v>구간16</v>
      </c>
      <c r="E1393" s="91">
        <f t="shared" si="167"/>
        <v>92</v>
      </c>
      <c r="F1393" s="120">
        <f>COUNTIF($D$15:D1393,D1393)</f>
        <v>9</v>
      </c>
      <c r="G1393" s="121">
        <f t="shared" si="168"/>
        <v>0.21789668902663895</v>
      </c>
      <c r="H1393" s="121">
        <f t="shared" si="169"/>
        <v>2.5769339280654421E-4</v>
      </c>
      <c r="I1393" s="122">
        <f t="shared" si="170"/>
        <v>0.21815438241944549</v>
      </c>
    </row>
    <row r="1394" spans="2:9">
      <c r="B1394" s="91">
        <f t="shared" si="171"/>
        <v>1380</v>
      </c>
      <c r="C1394" s="92">
        <f t="shared" si="172"/>
        <v>45940</v>
      </c>
      <c r="D1394" s="119" t="str">
        <f t="shared" si="166"/>
        <v>구간16</v>
      </c>
      <c r="E1394" s="91">
        <f t="shared" si="167"/>
        <v>92</v>
      </c>
      <c r="F1394" s="120">
        <f>COUNTIF($D$15:D1394,D1394)</f>
        <v>10</v>
      </c>
      <c r="G1394" s="121">
        <f t="shared" si="168"/>
        <v>0.21789668902663895</v>
      </c>
      <c r="H1394" s="121">
        <f t="shared" si="169"/>
        <v>2.8632599200727134E-4</v>
      </c>
      <c r="I1394" s="122">
        <f t="shared" si="170"/>
        <v>0.2181830150186462</v>
      </c>
    </row>
    <row r="1395" spans="2:9">
      <c r="B1395" s="91">
        <f t="shared" si="171"/>
        <v>1381</v>
      </c>
      <c r="C1395" s="92">
        <f t="shared" si="172"/>
        <v>45941</v>
      </c>
      <c r="D1395" s="119" t="str">
        <f t="shared" si="166"/>
        <v>구간16</v>
      </c>
      <c r="E1395" s="91">
        <f t="shared" si="167"/>
        <v>92</v>
      </c>
      <c r="F1395" s="120">
        <f>COUNTIF($D$15:D1395,D1395)</f>
        <v>11</v>
      </c>
      <c r="G1395" s="121">
        <f t="shared" si="168"/>
        <v>0.21789668902663895</v>
      </c>
      <c r="H1395" s="121">
        <f t="shared" si="169"/>
        <v>3.1495859120799847E-4</v>
      </c>
      <c r="I1395" s="122">
        <f t="shared" si="170"/>
        <v>0.21821164761784695</v>
      </c>
    </row>
    <row r="1396" spans="2:9">
      <c r="B1396" s="91">
        <f t="shared" si="171"/>
        <v>1382</v>
      </c>
      <c r="C1396" s="92">
        <f t="shared" si="172"/>
        <v>45942</v>
      </c>
      <c r="D1396" s="119" t="str">
        <f t="shared" si="166"/>
        <v>구간16</v>
      </c>
      <c r="E1396" s="91">
        <f t="shared" si="167"/>
        <v>92</v>
      </c>
      <c r="F1396" s="120">
        <f>COUNTIF($D$15:D1396,D1396)</f>
        <v>12</v>
      </c>
      <c r="G1396" s="121">
        <f t="shared" si="168"/>
        <v>0.21789668902663895</v>
      </c>
      <c r="H1396" s="121">
        <f t="shared" si="169"/>
        <v>3.4359119040872559E-4</v>
      </c>
      <c r="I1396" s="122">
        <f t="shared" si="170"/>
        <v>0.21824028021704767</v>
      </c>
    </row>
    <row r="1397" spans="2:9">
      <c r="B1397" s="91">
        <f t="shared" si="171"/>
        <v>1383</v>
      </c>
      <c r="C1397" s="92">
        <f t="shared" si="172"/>
        <v>45943</v>
      </c>
      <c r="D1397" s="119" t="str">
        <f t="shared" si="166"/>
        <v>구간16</v>
      </c>
      <c r="E1397" s="91">
        <f t="shared" si="167"/>
        <v>92</v>
      </c>
      <c r="F1397" s="120">
        <f>COUNTIF($D$15:D1397,D1397)</f>
        <v>13</v>
      </c>
      <c r="G1397" s="121">
        <f t="shared" si="168"/>
        <v>0.21789668902663895</v>
      </c>
      <c r="H1397" s="121">
        <f t="shared" si="169"/>
        <v>3.7222378960945272E-4</v>
      </c>
      <c r="I1397" s="122">
        <f t="shared" si="170"/>
        <v>0.21826891281624841</v>
      </c>
    </row>
    <row r="1398" spans="2:9">
      <c r="B1398" s="91">
        <f t="shared" si="171"/>
        <v>1384</v>
      </c>
      <c r="C1398" s="92">
        <f t="shared" si="172"/>
        <v>45944</v>
      </c>
      <c r="D1398" s="119" t="str">
        <f t="shared" si="166"/>
        <v>구간16</v>
      </c>
      <c r="E1398" s="91">
        <f t="shared" si="167"/>
        <v>92</v>
      </c>
      <c r="F1398" s="120">
        <f>COUNTIF($D$15:D1398,D1398)</f>
        <v>14</v>
      </c>
      <c r="G1398" s="121">
        <f t="shared" si="168"/>
        <v>0.21789668902663895</v>
      </c>
      <c r="H1398" s="121">
        <f t="shared" si="169"/>
        <v>4.0085638881017985E-4</v>
      </c>
      <c r="I1398" s="122">
        <f t="shared" si="170"/>
        <v>0.21829754541544913</v>
      </c>
    </row>
    <row r="1399" spans="2:9">
      <c r="B1399" s="91">
        <f t="shared" si="171"/>
        <v>1385</v>
      </c>
      <c r="C1399" s="92">
        <f t="shared" si="172"/>
        <v>45945</v>
      </c>
      <c r="D1399" s="119" t="str">
        <f t="shared" si="166"/>
        <v>구간16</v>
      </c>
      <c r="E1399" s="91">
        <f t="shared" si="167"/>
        <v>92</v>
      </c>
      <c r="F1399" s="120">
        <f>COUNTIF($D$15:D1399,D1399)</f>
        <v>15</v>
      </c>
      <c r="G1399" s="121">
        <f t="shared" si="168"/>
        <v>0.21789668902663895</v>
      </c>
      <c r="H1399" s="121">
        <f t="shared" si="169"/>
        <v>4.2948898801090698E-4</v>
      </c>
      <c r="I1399" s="122">
        <f t="shared" si="170"/>
        <v>0.21832617801464985</v>
      </c>
    </row>
    <row r="1400" spans="2:9">
      <c r="B1400" s="91">
        <f t="shared" si="171"/>
        <v>1386</v>
      </c>
      <c r="C1400" s="92">
        <f t="shared" si="172"/>
        <v>45946</v>
      </c>
      <c r="D1400" s="119" t="str">
        <f t="shared" si="166"/>
        <v>구간16</v>
      </c>
      <c r="E1400" s="91">
        <f t="shared" si="167"/>
        <v>92</v>
      </c>
      <c r="F1400" s="120">
        <f>COUNTIF($D$15:D1400,D1400)</f>
        <v>16</v>
      </c>
      <c r="G1400" s="121">
        <f t="shared" si="168"/>
        <v>0.21789668902663895</v>
      </c>
      <c r="H1400" s="121">
        <f t="shared" si="169"/>
        <v>4.5812158721163411E-4</v>
      </c>
      <c r="I1400" s="122">
        <f t="shared" si="170"/>
        <v>0.21835481061385059</v>
      </c>
    </row>
    <row r="1401" spans="2:9">
      <c r="B1401" s="91">
        <f t="shared" si="171"/>
        <v>1387</v>
      </c>
      <c r="C1401" s="92">
        <f t="shared" si="172"/>
        <v>45947</v>
      </c>
      <c r="D1401" s="119" t="str">
        <f t="shared" si="166"/>
        <v>구간16</v>
      </c>
      <c r="E1401" s="91">
        <f t="shared" si="167"/>
        <v>92</v>
      </c>
      <c r="F1401" s="120">
        <f>COUNTIF($D$15:D1401,D1401)</f>
        <v>17</v>
      </c>
      <c r="G1401" s="121">
        <f t="shared" si="168"/>
        <v>0.21789668902663895</v>
      </c>
      <c r="H1401" s="121">
        <f t="shared" si="169"/>
        <v>4.8675418641236124E-4</v>
      </c>
      <c r="I1401" s="122">
        <f t="shared" si="170"/>
        <v>0.21838344321305131</v>
      </c>
    </row>
    <row r="1402" spans="2:9">
      <c r="B1402" s="91">
        <f t="shared" si="171"/>
        <v>1388</v>
      </c>
      <c r="C1402" s="92">
        <f t="shared" si="172"/>
        <v>45948</v>
      </c>
      <c r="D1402" s="119" t="str">
        <f t="shared" si="166"/>
        <v>구간16</v>
      </c>
      <c r="E1402" s="91">
        <f t="shared" si="167"/>
        <v>92</v>
      </c>
      <c r="F1402" s="120">
        <f>COUNTIF($D$15:D1402,D1402)</f>
        <v>18</v>
      </c>
      <c r="G1402" s="121">
        <f t="shared" si="168"/>
        <v>0.21789668902663895</v>
      </c>
      <c r="H1402" s="121">
        <f t="shared" si="169"/>
        <v>5.1538678561308842E-4</v>
      </c>
      <c r="I1402" s="122">
        <f t="shared" si="170"/>
        <v>0.21841207581225203</v>
      </c>
    </row>
    <row r="1403" spans="2:9">
      <c r="B1403" s="91">
        <f t="shared" si="171"/>
        <v>1389</v>
      </c>
      <c r="C1403" s="92">
        <f t="shared" si="172"/>
        <v>45949</v>
      </c>
      <c r="D1403" s="119" t="str">
        <f t="shared" si="166"/>
        <v>구간16</v>
      </c>
      <c r="E1403" s="91">
        <f t="shared" si="167"/>
        <v>92</v>
      </c>
      <c r="F1403" s="120">
        <f>COUNTIF($D$15:D1403,D1403)</f>
        <v>19</v>
      </c>
      <c r="G1403" s="121">
        <f t="shared" si="168"/>
        <v>0.21789668902663895</v>
      </c>
      <c r="H1403" s="121">
        <f t="shared" si="169"/>
        <v>5.4401938481381555E-4</v>
      </c>
      <c r="I1403" s="122">
        <f t="shared" si="170"/>
        <v>0.21844070841145277</v>
      </c>
    </row>
    <row r="1404" spans="2:9">
      <c r="B1404" s="91">
        <f t="shared" si="171"/>
        <v>1390</v>
      </c>
      <c r="C1404" s="92">
        <f t="shared" si="172"/>
        <v>45950</v>
      </c>
      <c r="D1404" s="119" t="str">
        <f t="shared" si="166"/>
        <v>구간16</v>
      </c>
      <c r="E1404" s="91">
        <f t="shared" si="167"/>
        <v>92</v>
      </c>
      <c r="F1404" s="120">
        <f>COUNTIF($D$15:D1404,D1404)</f>
        <v>20</v>
      </c>
      <c r="G1404" s="121">
        <f t="shared" si="168"/>
        <v>0.21789668902663895</v>
      </c>
      <c r="H1404" s="121">
        <f t="shared" si="169"/>
        <v>5.7265198401454268E-4</v>
      </c>
      <c r="I1404" s="122">
        <f t="shared" si="170"/>
        <v>0.21846934101065349</v>
      </c>
    </row>
    <row r="1405" spans="2:9">
      <c r="B1405" s="91">
        <f t="shared" si="171"/>
        <v>1391</v>
      </c>
      <c r="C1405" s="92">
        <f t="shared" si="172"/>
        <v>45951</v>
      </c>
      <c r="D1405" s="119" t="str">
        <f t="shared" si="166"/>
        <v>구간16</v>
      </c>
      <c r="E1405" s="91">
        <f t="shared" si="167"/>
        <v>92</v>
      </c>
      <c r="F1405" s="120">
        <f>COUNTIF($D$15:D1405,D1405)</f>
        <v>21</v>
      </c>
      <c r="G1405" s="121">
        <f t="shared" si="168"/>
        <v>0.21789668902663895</v>
      </c>
      <c r="H1405" s="121">
        <f t="shared" si="169"/>
        <v>6.012845832152698E-4</v>
      </c>
      <c r="I1405" s="122">
        <f t="shared" si="170"/>
        <v>0.21849797360985421</v>
      </c>
    </row>
    <row r="1406" spans="2:9">
      <c r="B1406" s="91">
        <f t="shared" si="171"/>
        <v>1392</v>
      </c>
      <c r="C1406" s="92">
        <f t="shared" si="172"/>
        <v>45952</v>
      </c>
      <c r="D1406" s="119" t="str">
        <f t="shared" si="166"/>
        <v>구간16</v>
      </c>
      <c r="E1406" s="91">
        <f t="shared" si="167"/>
        <v>92</v>
      </c>
      <c r="F1406" s="120">
        <f>COUNTIF($D$15:D1406,D1406)</f>
        <v>22</v>
      </c>
      <c r="G1406" s="121">
        <f t="shared" si="168"/>
        <v>0.21789668902663895</v>
      </c>
      <c r="H1406" s="121">
        <f t="shared" si="169"/>
        <v>6.2991718241599693E-4</v>
      </c>
      <c r="I1406" s="122">
        <f t="shared" si="170"/>
        <v>0.21852660620905495</v>
      </c>
    </row>
    <row r="1407" spans="2:9">
      <c r="B1407" s="91">
        <f t="shared" si="171"/>
        <v>1393</v>
      </c>
      <c r="C1407" s="92">
        <f t="shared" si="172"/>
        <v>45953</v>
      </c>
      <c r="D1407" s="119" t="str">
        <f t="shared" si="166"/>
        <v>구간16</v>
      </c>
      <c r="E1407" s="91">
        <f t="shared" si="167"/>
        <v>92</v>
      </c>
      <c r="F1407" s="120">
        <f>COUNTIF($D$15:D1407,D1407)</f>
        <v>23</v>
      </c>
      <c r="G1407" s="121">
        <f t="shared" si="168"/>
        <v>0.21789668902663895</v>
      </c>
      <c r="H1407" s="121">
        <f t="shared" si="169"/>
        <v>6.5854978161672406E-4</v>
      </c>
      <c r="I1407" s="122">
        <f t="shared" si="170"/>
        <v>0.21855523880825567</v>
      </c>
    </row>
    <row r="1408" spans="2:9">
      <c r="B1408" s="91">
        <f t="shared" si="171"/>
        <v>1394</v>
      </c>
      <c r="C1408" s="92">
        <f t="shared" si="172"/>
        <v>45954</v>
      </c>
      <c r="D1408" s="119" t="str">
        <f t="shared" si="166"/>
        <v>구간16</v>
      </c>
      <c r="E1408" s="91">
        <f t="shared" si="167"/>
        <v>92</v>
      </c>
      <c r="F1408" s="120">
        <f>COUNTIF($D$15:D1408,D1408)</f>
        <v>24</v>
      </c>
      <c r="G1408" s="121">
        <f t="shared" si="168"/>
        <v>0.21789668902663895</v>
      </c>
      <c r="H1408" s="121">
        <f t="shared" si="169"/>
        <v>6.8718238081745119E-4</v>
      </c>
      <c r="I1408" s="122">
        <f t="shared" si="170"/>
        <v>0.21858387140745639</v>
      </c>
    </row>
    <row r="1409" spans="2:9">
      <c r="B1409" s="91">
        <f t="shared" si="171"/>
        <v>1395</v>
      </c>
      <c r="C1409" s="92">
        <f t="shared" si="172"/>
        <v>45955</v>
      </c>
      <c r="D1409" s="119" t="str">
        <f t="shared" si="166"/>
        <v>구간16</v>
      </c>
      <c r="E1409" s="91">
        <f t="shared" si="167"/>
        <v>92</v>
      </c>
      <c r="F1409" s="120">
        <f>COUNTIF($D$15:D1409,D1409)</f>
        <v>25</v>
      </c>
      <c r="G1409" s="121">
        <f t="shared" si="168"/>
        <v>0.21789668902663895</v>
      </c>
      <c r="H1409" s="121">
        <f t="shared" si="169"/>
        <v>7.1581498001817832E-4</v>
      </c>
      <c r="I1409" s="122">
        <f t="shared" si="170"/>
        <v>0.21861250400665713</v>
      </c>
    </row>
    <row r="1410" spans="2:9">
      <c r="B1410" s="91">
        <f t="shared" si="171"/>
        <v>1396</v>
      </c>
      <c r="C1410" s="92">
        <f t="shared" si="172"/>
        <v>45956</v>
      </c>
      <c r="D1410" s="119" t="str">
        <f t="shared" si="166"/>
        <v>구간16</v>
      </c>
      <c r="E1410" s="91">
        <f t="shared" si="167"/>
        <v>92</v>
      </c>
      <c r="F1410" s="120">
        <f>COUNTIF($D$15:D1410,D1410)</f>
        <v>26</v>
      </c>
      <c r="G1410" s="121">
        <f t="shared" si="168"/>
        <v>0.21789668902663895</v>
      </c>
      <c r="H1410" s="121">
        <f t="shared" si="169"/>
        <v>7.4444757921890545E-4</v>
      </c>
      <c r="I1410" s="122">
        <f t="shared" si="170"/>
        <v>0.21864113660585785</v>
      </c>
    </row>
    <row r="1411" spans="2:9">
      <c r="B1411" s="91">
        <f t="shared" si="171"/>
        <v>1397</v>
      </c>
      <c r="C1411" s="92">
        <f t="shared" si="172"/>
        <v>45957</v>
      </c>
      <c r="D1411" s="119" t="str">
        <f t="shared" si="166"/>
        <v>구간16</v>
      </c>
      <c r="E1411" s="91">
        <f t="shared" si="167"/>
        <v>92</v>
      </c>
      <c r="F1411" s="120">
        <f>COUNTIF($D$15:D1411,D1411)</f>
        <v>27</v>
      </c>
      <c r="G1411" s="121">
        <f t="shared" si="168"/>
        <v>0.21789668902663895</v>
      </c>
      <c r="H1411" s="121">
        <f t="shared" si="169"/>
        <v>7.7308017841963258E-4</v>
      </c>
      <c r="I1411" s="122">
        <f t="shared" si="170"/>
        <v>0.21866976920505857</v>
      </c>
    </row>
    <row r="1412" spans="2:9">
      <c r="B1412" s="91">
        <f t="shared" si="171"/>
        <v>1398</v>
      </c>
      <c r="C1412" s="92">
        <f t="shared" si="172"/>
        <v>45958</v>
      </c>
      <c r="D1412" s="119" t="str">
        <f t="shared" si="166"/>
        <v>구간16</v>
      </c>
      <c r="E1412" s="91">
        <f t="shared" si="167"/>
        <v>92</v>
      </c>
      <c r="F1412" s="120">
        <f>COUNTIF($D$15:D1412,D1412)</f>
        <v>28</v>
      </c>
      <c r="G1412" s="121">
        <f t="shared" si="168"/>
        <v>0.21789668902663895</v>
      </c>
      <c r="H1412" s="121">
        <f t="shared" si="169"/>
        <v>8.017127776203597E-4</v>
      </c>
      <c r="I1412" s="122">
        <f t="shared" si="170"/>
        <v>0.21869840180425931</v>
      </c>
    </row>
    <row r="1413" spans="2:9">
      <c r="B1413" s="91">
        <f t="shared" si="171"/>
        <v>1399</v>
      </c>
      <c r="C1413" s="92">
        <f t="shared" si="172"/>
        <v>45959</v>
      </c>
      <c r="D1413" s="119" t="str">
        <f t="shared" si="166"/>
        <v>구간16</v>
      </c>
      <c r="E1413" s="91">
        <f t="shared" si="167"/>
        <v>92</v>
      </c>
      <c r="F1413" s="120">
        <f>COUNTIF($D$15:D1413,D1413)</f>
        <v>29</v>
      </c>
      <c r="G1413" s="121">
        <f t="shared" si="168"/>
        <v>0.21789668902663895</v>
      </c>
      <c r="H1413" s="121">
        <f t="shared" si="169"/>
        <v>8.3034537682108683E-4</v>
      </c>
      <c r="I1413" s="122">
        <f t="shared" si="170"/>
        <v>0.21872703440346003</v>
      </c>
    </row>
    <row r="1414" spans="2:9">
      <c r="B1414" s="91">
        <f t="shared" si="171"/>
        <v>1400</v>
      </c>
      <c r="C1414" s="92">
        <f t="shared" si="172"/>
        <v>45960</v>
      </c>
      <c r="D1414" s="119" t="str">
        <f t="shared" si="166"/>
        <v>구간16</v>
      </c>
      <c r="E1414" s="91">
        <f t="shared" si="167"/>
        <v>92</v>
      </c>
      <c r="F1414" s="120">
        <f>COUNTIF($D$15:D1414,D1414)</f>
        <v>30</v>
      </c>
      <c r="G1414" s="121">
        <f t="shared" si="168"/>
        <v>0.21789668902663895</v>
      </c>
      <c r="H1414" s="121">
        <f t="shared" si="169"/>
        <v>8.5897797602181396E-4</v>
      </c>
      <c r="I1414" s="122">
        <f t="shared" si="170"/>
        <v>0.21875566700266075</v>
      </c>
    </row>
    <row r="1415" spans="2:9">
      <c r="B1415" s="91">
        <f t="shared" si="171"/>
        <v>1401</v>
      </c>
      <c r="C1415" s="92">
        <f t="shared" si="172"/>
        <v>45961</v>
      </c>
      <c r="D1415" s="119" t="str">
        <f t="shared" si="166"/>
        <v>구간16</v>
      </c>
      <c r="E1415" s="91">
        <f t="shared" si="167"/>
        <v>92</v>
      </c>
      <c r="F1415" s="120">
        <f>COUNTIF($D$15:D1415,D1415)</f>
        <v>31</v>
      </c>
      <c r="G1415" s="121">
        <f t="shared" si="168"/>
        <v>0.21789668902663895</v>
      </c>
      <c r="H1415" s="121">
        <f t="shared" si="169"/>
        <v>8.8761057522254109E-4</v>
      </c>
      <c r="I1415" s="122">
        <f t="shared" si="170"/>
        <v>0.21878429960186149</v>
      </c>
    </row>
    <row r="1416" spans="2:9">
      <c r="B1416" s="91">
        <f t="shared" si="171"/>
        <v>1402</v>
      </c>
      <c r="C1416" s="92">
        <f t="shared" si="172"/>
        <v>45962</v>
      </c>
      <c r="D1416" s="119" t="str">
        <f t="shared" si="166"/>
        <v>구간16</v>
      </c>
      <c r="E1416" s="91">
        <f t="shared" si="167"/>
        <v>92</v>
      </c>
      <c r="F1416" s="120">
        <f>COUNTIF($D$15:D1416,D1416)</f>
        <v>32</v>
      </c>
      <c r="G1416" s="121">
        <f t="shared" si="168"/>
        <v>0.21789668902663895</v>
      </c>
      <c r="H1416" s="121">
        <f t="shared" si="169"/>
        <v>9.1624317442326822E-4</v>
      </c>
      <c r="I1416" s="122">
        <f t="shared" si="170"/>
        <v>0.21881293220106221</v>
      </c>
    </row>
    <row r="1417" spans="2:9">
      <c r="B1417" s="91">
        <f t="shared" si="171"/>
        <v>1403</v>
      </c>
      <c r="C1417" s="92">
        <f t="shared" si="172"/>
        <v>45963</v>
      </c>
      <c r="D1417" s="119" t="str">
        <f t="shared" si="166"/>
        <v>구간16</v>
      </c>
      <c r="E1417" s="91">
        <f t="shared" si="167"/>
        <v>92</v>
      </c>
      <c r="F1417" s="120">
        <f>COUNTIF($D$15:D1417,D1417)</f>
        <v>33</v>
      </c>
      <c r="G1417" s="121">
        <f t="shared" si="168"/>
        <v>0.21789668902663895</v>
      </c>
      <c r="H1417" s="121">
        <f t="shared" si="169"/>
        <v>9.4487577362399535E-4</v>
      </c>
      <c r="I1417" s="122">
        <f t="shared" si="170"/>
        <v>0.21884156480026293</v>
      </c>
    </row>
    <row r="1418" spans="2:9">
      <c r="B1418" s="91">
        <f t="shared" si="171"/>
        <v>1404</v>
      </c>
      <c r="C1418" s="92">
        <f t="shared" si="172"/>
        <v>45964</v>
      </c>
      <c r="D1418" s="119" t="str">
        <f t="shared" si="166"/>
        <v>구간16</v>
      </c>
      <c r="E1418" s="91">
        <f t="shared" si="167"/>
        <v>92</v>
      </c>
      <c r="F1418" s="120">
        <f>COUNTIF($D$15:D1418,D1418)</f>
        <v>34</v>
      </c>
      <c r="G1418" s="121">
        <f t="shared" si="168"/>
        <v>0.21789668902663895</v>
      </c>
      <c r="H1418" s="121">
        <f t="shared" si="169"/>
        <v>9.7350837282472247E-4</v>
      </c>
      <c r="I1418" s="122">
        <f t="shared" si="170"/>
        <v>0.21887019739946367</v>
      </c>
    </row>
    <row r="1419" spans="2:9">
      <c r="B1419" s="91">
        <f t="shared" si="171"/>
        <v>1405</v>
      </c>
      <c r="C1419" s="92">
        <f t="shared" si="172"/>
        <v>45965</v>
      </c>
      <c r="D1419" s="119" t="str">
        <f t="shared" si="166"/>
        <v>구간16</v>
      </c>
      <c r="E1419" s="91">
        <f t="shared" si="167"/>
        <v>92</v>
      </c>
      <c r="F1419" s="120">
        <f>COUNTIF($D$15:D1419,D1419)</f>
        <v>35</v>
      </c>
      <c r="G1419" s="121">
        <f t="shared" si="168"/>
        <v>0.21789668902663895</v>
      </c>
      <c r="H1419" s="121">
        <f t="shared" si="169"/>
        <v>1.0021409720254496E-3</v>
      </c>
      <c r="I1419" s="122">
        <f t="shared" si="170"/>
        <v>0.21889882999866439</v>
      </c>
    </row>
    <row r="1420" spans="2:9">
      <c r="B1420" s="91">
        <f t="shared" si="171"/>
        <v>1406</v>
      </c>
      <c r="C1420" s="92">
        <f t="shared" si="172"/>
        <v>45966</v>
      </c>
      <c r="D1420" s="119" t="str">
        <f t="shared" si="166"/>
        <v>구간16</v>
      </c>
      <c r="E1420" s="91">
        <f t="shared" si="167"/>
        <v>92</v>
      </c>
      <c r="F1420" s="120">
        <f>COUNTIF($D$15:D1420,D1420)</f>
        <v>36</v>
      </c>
      <c r="G1420" s="121">
        <f t="shared" si="168"/>
        <v>0.21789668902663895</v>
      </c>
      <c r="H1420" s="121">
        <f t="shared" si="169"/>
        <v>1.0307735712261768E-3</v>
      </c>
      <c r="I1420" s="122">
        <f t="shared" si="170"/>
        <v>0.21892746259786514</v>
      </c>
    </row>
    <row r="1421" spans="2:9">
      <c r="B1421" s="91">
        <f t="shared" si="171"/>
        <v>1407</v>
      </c>
      <c r="C1421" s="92">
        <f t="shared" si="172"/>
        <v>45967</v>
      </c>
      <c r="D1421" s="119" t="str">
        <f t="shared" si="166"/>
        <v>구간16</v>
      </c>
      <c r="E1421" s="91">
        <f t="shared" si="167"/>
        <v>92</v>
      </c>
      <c r="F1421" s="120">
        <f>COUNTIF($D$15:D1421,D1421)</f>
        <v>37</v>
      </c>
      <c r="G1421" s="121">
        <f t="shared" si="168"/>
        <v>0.21789668902663895</v>
      </c>
      <c r="H1421" s="121">
        <f t="shared" si="169"/>
        <v>1.0594061704269039E-3</v>
      </c>
      <c r="I1421" s="122">
        <f t="shared" si="170"/>
        <v>0.21895609519706585</v>
      </c>
    </row>
    <row r="1422" spans="2:9">
      <c r="B1422" s="91">
        <f t="shared" si="171"/>
        <v>1408</v>
      </c>
      <c r="C1422" s="92">
        <f t="shared" si="172"/>
        <v>45968</v>
      </c>
      <c r="D1422" s="119" t="str">
        <f t="shared" si="166"/>
        <v>구간16</v>
      </c>
      <c r="E1422" s="91">
        <f t="shared" si="167"/>
        <v>92</v>
      </c>
      <c r="F1422" s="120">
        <f>COUNTIF($D$15:D1422,D1422)</f>
        <v>38</v>
      </c>
      <c r="G1422" s="121">
        <f t="shared" si="168"/>
        <v>0.21789668902663895</v>
      </c>
      <c r="H1422" s="121">
        <f t="shared" si="169"/>
        <v>1.0880387696276311E-3</v>
      </c>
      <c r="I1422" s="122">
        <f t="shared" si="170"/>
        <v>0.21898472779626657</v>
      </c>
    </row>
    <row r="1423" spans="2:9">
      <c r="B1423" s="91">
        <f t="shared" si="171"/>
        <v>1409</v>
      </c>
      <c r="C1423" s="92">
        <f t="shared" si="172"/>
        <v>45969</v>
      </c>
      <c r="D1423" s="119" t="str">
        <f t="shared" ref="D1423:D1486" si="173">IF(IFERROR(HLOOKUP(C1423,$E$5:$BL$6,2,FALSE),"")="",D1424,HLOOKUP(C1423,$E$5:$BL$7,2,FALSE))</f>
        <v>구간16</v>
      </c>
      <c r="E1423" s="91">
        <f t="shared" ref="E1423:E1486" si="174">COUNTIF($D$15:$D$49928,D1423)</f>
        <v>92</v>
      </c>
      <c r="F1423" s="120">
        <f>COUNTIF($D$15:D1423,D1423)</f>
        <v>39</v>
      </c>
      <c r="G1423" s="121">
        <f t="shared" ref="G1423:G1486" si="175">HLOOKUP($D1423,$E$6:$BL$11,6,FALSE)</f>
        <v>0.21789668902663895</v>
      </c>
      <c r="H1423" s="121">
        <f t="shared" ref="H1423:H1486" si="176">HLOOKUP($D1423,$E$6:$BL$11,5,FALSE)*(F1423)</f>
        <v>1.1166713688283581E-3</v>
      </c>
      <c r="I1423" s="122">
        <f t="shared" ref="I1423:I1486" si="177">G1423+H1423</f>
        <v>0.21901336039546732</v>
      </c>
    </row>
    <row r="1424" spans="2:9">
      <c r="B1424" s="91">
        <f t="shared" ref="B1424:B1487" si="178">B1423+1</f>
        <v>1410</v>
      </c>
      <c r="C1424" s="92">
        <f t="shared" ref="C1424:C1487" si="179">C1423+1</f>
        <v>45970</v>
      </c>
      <c r="D1424" s="119" t="str">
        <f t="shared" si="173"/>
        <v>구간16</v>
      </c>
      <c r="E1424" s="91">
        <f t="shared" si="174"/>
        <v>92</v>
      </c>
      <c r="F1424" s="120">
        <f>COUNTIF($D$15:D1424,D1424)</f>
        <v>40</v>
      </c>
      <c r="G1424" s="121">
        <f t="shared" si="175"/>
        <v>0.21789668902663895</v>
      </c>
      <c r="H1424" s="121">
        <f t="shared" si="176"/>
        <v>1.1453039680290854E-3</v>
      </c>
      <c r="I1424" s="122">
        <f t="shared" si="177"/>
        <v>0.21904199299466803</v>
      </c>
    </row>
    <row r="1425" spans="2:9">
      <c r="B1425" s="91">
        <f t="shared" si="178"/>
        <v>1411</v>
      </c>
      <c r="C1425" s="92">
        <f t="shared" si="179"/>
        <v>45971</v>
      </c>
      <c r="D1425" s="119" t="str">
        <f t="shared" si="173"/>
        <v>구간16</v>
      </c>
      <c r="E1425" s="91">
        <f t="shared" si="174"/>
        <v>92</v>
      </c>
      <c r="F1425" s="120">
        <f>COUNTIF($D$15:D1425,D1425)</f>
        <v>41</v>
      </c>
      <c r="G1425" s="121">
        <f t="shared" si="175"/>
        <v>0.21789668902663895</v>
      </c>
      <c r="H1425" s="121">
        <f t="shared" si="176"/>
        <v>1.1739365672298124E-3</v>
      </c>
      <c r="I1425" s="122">
        <f t="shared" si="177"/>
        <v>0.21907062559386875</v>
      </c>
    </row>
    <row r="1426" spans="2:9">
      <c r="B1426" s="91">
        <f t="shared" si="178"/>
        <v>1412</v>
      </c>
      <c r="C1426" s="92">
        <f t="shared" si="179"/>
        <v>45972</v>
      </c>
      <c r="D1426" s="119" t="str">
        <f t="shared" si="173"/>
        <v>구간16</v>
      </c>
      <c r="E1426" s="91">
        <f t="shared" si="174"/>
        <v>92</v>
      </c>
      <c r="F1426" s="120">
        <f>COUNTIF($D$15:D1426,D1426)</f>
        <v>42</v>
      </c>
      <c r="G1426" s="121">
        <f t="shared" si="175"/>
        <v>0.21789668902663895</v>
      </c>
      <c r="H1426" s="121">
        <f t="shared" si="176"/>
        <v>1.2025691664305396E-3</v>
      </c>
      <c r="I1426" s="122">
        <f t="shared" si="177"/>
        <v>0.2190992581930695</v>
      </c>
    </row>
    <row r="1427" spans="2:9">
      <c r="B1427" s="91">
        <f t="shared" si="178"/>
        <v>1413</v>
      </c>
      <c r="C1427" s="92">
        <f t="shared" si="179"/>
        <v>45973</v>
      </c>
      <c r="D1427" s="119" t="str">
        <f t="shared" si="173"/>
        <v>구간16</v>
      </c>
      <c r="E1427" s="91">
        <f t="shared" si="174"/>
        <v>92</v>
      </c>
      <c r="F1427" s="120">
        <f>COUNTIF($D$15:D1427,D1427)</f>
        <v>43</v>
      </c>
      <c r="G1427" s="121">
        <f t="shared" si="175"/>
        <v>0.21789668902663895</v>
      </c>
      <c r="H1427" s="121">
        <f t="shared" si="176"/>
        <v>1.2312017656312666E-3</v>
      </c>
      <c r="I1427" s="122">
        <f t="shared" si="177"/>
        <v>0.21912789079227021</v>
      </c>
    </row>
    <row r="1428" spans="2:9">
      <c r="B1428" s="91">
        <f t="shared" si="178"/>
        <v>1414</v>
      </c>
      <c r="C1428" s="92">
        <f t="shared" si="179"/>
        <v>45974</v>
      </c>
      <c r="D1428" s="119" t="str">
        <f t="shared" si="173"/>
        <v>구간16</v>
      </c>
      <c r="E1428" s="91">
        <f t="shared" si="174"/>
        <v>92</v>
      </c>
      <c r="F1428" s="120">
        <f>COUNTIF($D$15:D1428,D1428)</f>
        <v>44</v>
      </c>
      <c r="G1428" s="121">
        <f t="shared" si="175"/>
        <v>0.21789668902663895</v>
      </c>
      <c r="H1428" s="121">
        <f t="shared" si="176"/>
        <v>1.2598343648319939E-3</v>
      </c>
      <c r="I1428" s="122">
        <f t="shared" si="177"/>
        <v>0.21915652339147093</v>
      </c>
    </row>
    <row r="1429" spans="2:9">
      <c r="B1429" s="91">
        <f t="shared" si="178"/>
        <v>1415</v>
      </c>
      <c r="C1429" s="92">
        <f t="shared" si="179"/>
        <v>45975</v>
      </c>
      <c r="D1429" s="119" t="str">
        <f t="shared" si="173"/>
        <v>구간16</v>
      </c>
      <c r="E1429" s="91">
        <f t="shared" si="174"/>
        <v>92</v>
      </c>
      <c r="F1429" s="120">
        <f>COUNTIF($D$15:D1429,D1429)</f>
        <v>45</v>
      </c>
      <c r="G1429" s="121">
        <f t="shared" si="175"/>
        <v>0.21789668902663895</v>
      </c>
      <c r="H1429" s="121">
        <f t="shared" si="176"/>
        <v>1.2884669640327209E-3</v>
      </c>
      <c r="I1429" s="122">
        <f t="shared" si="177"/>
        <v>0.21918515599067168</v>
      </c>
    </row>
    <row r="1430" spans="2:9">
      <c r="B1430" s="91">
        <f t="shared" si="178"/>
        <v>1416</v>
      </c>
      <c r="C1430" s="92">
        <f t="shared" si="179"/>
        <v>45976</v>
      </c>
      <c r="D1430" s="119" t="str">
        <f t="shared" si="173"/>
        <v>구간16</v>
      </c>
      <c r="E1430" s="91">
        <f t="shared" si="174"/>
        <v>92</v>
      </c>
      <c r="F1430" s="120">
        <f>COUNTIF($D$15:D1430,D1430)</f>
        <v>46</v>
      </c>
      <c r="G1430" s="121">
        <f t="shared" si="175"/>
        <v>0.21789668902663895</v>
      </c>
      <c r="H1430" s="121">
        <f t="shared" si="176"/>
        <v>1.3170995632334481E-3</v>
      </c>
      <c r="I1430" s="122">
        <f t="shared" si="177"/>
        <v>0.21921378858987239</v>
      </c>
    </row>
    <row r="1431" spans="2:9">
      <c r="B1431" s="91">
        <f t="shared" si="178"/>
        <v>1417</v>
      </c>
      <c r="C1431" s="92">
        <f t="shared" si="179"/>
        <v>45977</v>
      </c>
      <c r="D1431" s="119" t="str">
        <f t="shared" si="173"/>
        <v>구간16</v>
      </c>
      <c r="E1431" s="91">
        <f t="shared" si="174"/>
        <v>92</v>
      </c>
      <c r="F1431" s="120">
        <f>COUNTIF($D$15:D1431,D1431)</f>
        <v>47</v>
      </c>
      <c r="G1431" s="121">
        <f t="shared" si="175"/>
        <v>0.21789668902663895</v>
      </c>
      <c r="H1431" s="121">
        <f t="shared" si="176"/>
        <v>1.3457321624341751E-3</v>
      </c>
      <c r="I1431" s="122">
        <f t="shared" si="177"/>
        <v>0.21924242118907311</v>
      </c>
    </row>
    <row r="1432" spans="2:9">
      <c r="B1432" s="91">
        <f t="shared" si="178"/>
        <v>1418</v>
      </c>
      <c r="C1432" s="92">
        <f t="shared" si="179"/>
        <v>45978</v>
      </c>
      <c r="D1432" s="119" t="str">
        <f t="shared" si="173"/>
        <v>구간16</v>
      </c>
      <c r="E1432" s="91">
        <f t="shared" si="174"/>
        <v>92</v>
      </c>
      <c r="F1432" s="120">
        <f>COUNTIF($D$15:D1432,D1432)</f>
        <v>48</v>
      </c>
      <c r="G1432" s="121">
        <f t="shared" si="175"/>
        <v>0.21789668902663895</v>
      </c>
      <c r="H1432" s="121">
        <f t="shared" si="176"/>
        <v>1.3743647616349024E-3</v>
      </c>
      <c r="I1432" s="122">
        <f t="shared" si="177"/>
        <v>0.21927105378827386</v>
      </c>
    </row>
    <row r="1433" spans="2:9">
      <c r="B1433" s="91">
        <f t="shared" si="178"/>
        <v>1419</v>
      </c>
      <c r="C1433" s="92">
        <f t="shared" si="179"/>
        <v>45979</v>
      </c>
      <c r="D1433" s="119" t="str">
        <f t="shared" si="173"/>
        <v>구간16</v>
      </c>
      <c r="E1433" s="91">
        <f t="shared" si="174"/>
        <v>92</v>
      </c>
      <c r="F1433" s="120">
        <f>COUNTIF($D$15:D1433,D1433)</f>
        <v>49</v>
      </c>
      <c r="G1433" s="121">
        <f t="shared" si="175"/>
        <v>0.21789668902663895</v>
      </c>
      <c r="H1433" s="121">
        <f t="shared" si="176"/>
        <v>1.4029973608356294E-3</v>
      </c>
      <c r="I1433" s="122">
        <f t="shared" si="177"/>
        <v>0.21929968638747457</v>
      </c>
    </row>
    <row r="1434" spans="2:9">
      <c r="B1434" s="91">
        <f t="shared" si="178"/>
        <v>1420</v>
      </c>
      <c r="C1434" s="92">
        <f t="shared" si="179"/>
        <v>45980</v>
      </c>
      <c r="D1434" s="119" t="str">
        <f t="shared" si="173"/>
        <v>구간16</v>
      </c>
      <c r="E1434" s="91">
        <f t="shared" si="174"/>
        <v>92</v>
      </c>
      <c r="F1434" s="120">
        <f>COUNTIF($D$15:D1434,D1434)</f>
        <v>50</v>
      </c>
      <c r="G1434" s="121">
        <f t="shared" si="175"/>
        <v>0.21789668902663895</v>
      </c>
      <c r="H1434" s="121">
        <f t="shared" si="176"/>
        <v>1.4316299600363566E-3</v>
      </c>
      <c r="I1434" s="122">
        <f t="shared" si="177"/>
        <v>0.21932831898667529</v>
      </c>
    </row>
    <row r="1435" spans="2:9">
      <c r="B1435" s="91">
        <f t="shared" si="178"/>
        <v>1421</v>
      </c>
      <c r="C1435" s="92">
        <f t="shared" si="179"/>
        <v>45981</v>
      </c>
      <c r="D1435" s="119" t="str">
        <f t="shared" si="173"/>
        <v>구간16</v>
      </c>
      <c r="E1435" s="91">
        <f t="shared" si="174"/>
        <v>92</v>
      </c>
      <c r="F1435" s="120">
        <f>COUNTIF($D$15:D1435,D1435)</f>
        <v>51</v>
      </c>
      <c r="G1435" s="121">
        <f t="shared" si="175"/>
        <v>0.21789668902663895</v>
      </c>
      <c r="H1435" s="121">
        <f t="shared" si="176"/>
        <v>1.4602625592370837E-3</v>
      </c>
      <c r="I1435" s="122">
        <f t="shared" si="177"/>
        <v>0.21935695158587604</v>
      </c>
    </row>
    <row r="1436" spans="2:9">
      <c r="B1436" s="91">
        <f t="shared" si="178"/>
        <v>1422</v>
      </c>
      <c r="C1436" s="92">
        <f t="shared" si="179"/>
        <v>45982</v>
      </c>
      <c r="D1436" s="119" t="str">
        <f t="shared" si="173"/>
        <v>구간16</v>
      </c>
      <c r="E1436" s="91">
        <f t="shared" si="174"/>
        <v>92</v>
      </c>
      <c r="F1436" s="120">
        <f>COUNTIF($D$15:D1436,D1436)</f>
        <v>52</v>
      </c>
      <c r="G1436" s="121">
        <f t="shared" si="175"/>
        <v>0.21789668902663895</v>
      </c>
      <c r="H1436" s="121">
        <f t="shared" si="176"/>
        <v>1.4888951584378109E-3</v>
      </c>
      <c r="I1436" s="122">
        <f t="shared" si="177"/>
        <v>0.21938558418507675</v>
      </c>
    </row>
    <row r="1437" spans="2:9">
      <c r="B1437" s="91">
        <f t="shared" si="178"/>
        <v>1423</v>
      </c>
      <c r="C1437" s="92">
        <f t="shared" si="179"/>
        <v>45983</v>
      </c>
      <c r="D1437" s="119" t="str">
        <f t="shared" si="173"/>
        <v>구간16</v>
      </c>
      <c r="E1437" s="91">
        <f t="shared" si="174"/>
        <v>92</v>
      </c>
      <c r="F1437" s="120">
        <f>COUNTIF($D$15:D1437,D1437)</f>
        <v>53</v>
      </c>
      <c r="G1437" s="121">
        <f t="shared" si="175"/>
        <v>0.21789668902663895</v>
      </c>
      <c r="H1437" s="121">
        <f t="shared" si="176"/>
        <v>1.5175277576385379E-3</v>
      </c>
      <c r="I1437" s="122">
        <f t="shared" si="177"/>
        <v>0.21941421678427747</v>
      </c>
    </row>
    <row r="1438" spans="2:9">
      <c r="B1438" s="91">
        <f t="shared" si="178"/>
        <v>1424</v>
      </c>
      <c r="C1438" s="92">
        <f t="shared" si="179"/>
        <v>45984</v>
      </c>
      <c r="D1438" s="119" t="str">
        <f t="shared" si="173"/>
        <v>구간16</v>
      </c>
      <c r="E1438" s="91">
        <f t="shared" si="174"/>
        <v>92</v>
      </c>
      <c r="F1438" s="120">
        <f>COUNTIF($D$15:D1438,D1438)</f>
        <v>54</v>
      </c>
      <c r="G1438" s="121">
        <f t="shared" si="175"/>
        <v>0.21789668902663895</v>
      </c>
      <c r="H1438" s="121">
        <f t="shared" si="176"/>
        <v>1.5461603568392652E-3</v>
      </c>
      <c r="I1438" s="122">
        <f t="shared" si="177"/>
        <v>0.21944284938347822</v>
      </c>
    </row>
    <row r="1439" spans="2:9">
      <c r="B1439" s="91">
        <f t="shared" si="178"/>
        <v>1425</v>
      </c>
      <c r="C1439" s="92">
        <f t="shared" si="179"/>
        <v>45985</v>
      </c>
      <c r="D1439" s="119" t="str">
        <f t="shared" si="173"/>
        <v>구간16</v>
      </c>
      <c r="E1439" s="91">
        <f t="shared" si="174"/>
        <v>92</v>
      </c>
      <c r="F1439" s="120">
        <f>COUNTIF($D$15:D1439,D1439)</f>
        <v>55</v>
      </c>
      <c r="G1439" s="121">
        <f t="shared" si="175"/>
        <v>0.21789668902663895</v>
      </c>
      <c r="H1439" s="121">
        <f t="shared" si="176"/>
        <v>1.5747929560399922E-3</v>
      </c>
      <c r="I1439" s="122">
        <f t="shared" si="177"/>
        <v>0.21947148198267893</v>
      </c>
    </row>
    <row r="1440" spans="2:9">
      <c r="B1440" s="91">
        <f t="shared" si="178"/>
        <v>1426</v>
      </c>
      <c r="C1440" s="92">
        <f t="shared" si="179"/>
        <v>45986</v>
      </c>
      <c r="D1440" s="119" t="str">
        <f t="shared" si="173"/>
        <v>구간16</v>
      </c>
      <c r="E1440" s="91">
        <f t="shared" si="174"/>
        <v>92</v>
      </c>
      <c r="F1440" s="120">
        <f>COUNTIF($D$15:D1440,D1440)</f>
        <v>56</v>
      </c>
      <c r="G1440" s="121">
        <f t="shared" si="175"/>
        <v>0.21789668902663895</v>
      </c>
      <c r="H1440" s="121">
        <f t="shared" si="176"/>
        <v>1.6034255552407194E-3</v>
      </c>
      <c r="I1440" s="122">
        <f t="shared" si="177"/>
        <v>0.21950011458187965</v>
      </c>
    </row>
    <row r="1441" spans="2:9">
      <c r="B1441" s="91">
        <f t="shared" si="178"/>
        <v>1427</v>
      </c>
      <c r="C1441" s="92">
        <f t="shared" si="179"/>
        <v>45987</v>
      </c>
      <c r="D1441" s="119" t="str">
        <f t="shared" si="173"/>
        <v>구간16</v>
      </c>
      <c r="E1441" s="91">
        <f t="shared" si="174"/>
        <v>92</v>
      </c>
      <c r="F1441" s="120">
        <f>COUNTIF($D$15:D1441,D1441)</f>
        <v>57</v>
      </c>
      <c r="G1441" s="121">
        <f t="shared" si="175"/>
        <v>0.21789668902663895</v>
      </c>
      <c r="H1441" s="121">
        <f t="shared" si="176"/>
        <v>1.6320581544414464E-3</v>
      </c>
      <c r="I1441" s="122">
        <f t="shared" si="177"/>
        <v>0.2195287471810804</v>
      </c>
    </row>
    <row r="1442" spans="2:9">
      <c r="B1442" s="91">
        <f t="shared" si="178"/>
        <v>1428</v>
      </c>
      <c r="C1442" s="92">
        <f t="shared" si="179"/>
        <v>45988</v>
      </c>
      <c r="D1442" s="119" t="str">
        <f t="shared" si="173"/>
        <v>구간16</v>
      </c>
      <c r="E1442" s="91">
        <f t="shared" si="174"/>
        <v>92</v>
      </c>
      <c r="F1442" s="120">
        <f>COUNTIF($D$15:D1442,D1442)</f>
        <v>58</v>
      </c>
      <c r="G1442" s="121">
        <f t="shared" si="175"/>
        <v>0.21789668902663895</v>
      </c>
      <c r="H1442" s="121">
        <f t="shared" si="176"/>
        <v>1.6606907536421737E-3</v>
      </c>
      <c r="I1442" s="122">
        <f t="shared" si="177"/>
        <v>0.21955737978028111</v>
      </c>
    </row>
    <row r="1443" spans="2:9">
      <c r="B1443" s="91">
        <f t="shared" si="178"/>
        <v>1429</v>
      </c>
      <c r="C1443" s="92">
        <f t="shared" si="179"/>
        <v>45989</v>
      </c>
      <c r="D1443" s="119" t="str">
        <f t="shared" si="173"/>
        <v>구간16</v>
      </c>
      <c r="E1443" s="91">
        <f t="shared" si="174"/>
        <v>92</v>
      </c>
      <c r="F1443" s="120">
        <f>COUNTIF($D$15:D1443,D1443)</f>
        <v>59</v>
      </c>
      <c r="G1443" s="121">
        <f t="shared" si="175"/>
        <v>0.21789668902663895</v>
      </c>
      <c r="H1443" s="121">
        <f t="shared" si="176"/>
        <v>1.6893233528429007E-3</v>
      </c>
      <c r="I1443" s="122">
        <f t="shared" si="177"/>
        <v>0.21958601237948186</v>
      </c>
    </row>
    <row r="1444" spans="2:9">
      <c r="B1444" s="91">
        <f t="shared" si="178"/>
        <v>1430</v>
      </c>
      <c r="C1444" s="92">
        <f t="shared" si="179"/>
        <v>45990</v>
      </c>
      <c r="D1444" s="119" t="str">
        <f t="shared" si="173"/>
        <v>구간16</v>
      </c>
      <c r="E1444" s="91">
        <f t="shared" si="174"/>
        <v>92</v>
      </c>
      <c r="F1444" s="120">
        <f>COUNTIF($D$15:D1444,D1444)</f>
        <v>60</v>
      </c>
      <c r="G1444" s="121">
        <f t="shared" si="175"/>
        <v>0.21789668902663895</v>
      </c>
      <c r="H1444" s="121">
        <f t="shared" si="176"/>
        <v>1.7179559520436279E-3</v>
      </c>
      <c r="I1444" s="122">
        <f t="shared" si="177"/>
        <v>0.21961464497868258</v>
      </c>
    </row>
    <row r="1445" spans="2:9">
      <c r="B1445" s="91">
        <f t="shared" si="178"/>
        <v>1431</v>
      </c>
      <c r="C1445" s="92">
        <f t="shared" si="179"/>
        <v>45991</v>
      </c>
      <c r="D1445" s="119" t="str">
        <f t="shared" si="173"/>
        <v>구간16</v>
      </c>
      <c r="E1445" s="91">
        <f t="shared" si="174"/>
        <v>92</v>
      </c>
      <c r="F1445" s="120">
        <f>COUNTIF($D$15:D1445,D1445)</f>
        <v>61</v>
      </c>
      <c r="G1445" s="121">
        <f t="shared" si="175"/>
        <v>0.21789668902663895</v>
      </c>
      <c r="H1445" s="121">
        <f t="shared" si="176"/>
        <v>1.7465885512443549E-3</v>
      </c>
      <c r="I1445" s="122">
        <f t="shared" si="177"/>
        <v>0.21964327757788329</v>
      </c>
    </row>
    <row r="1446" spans="2:9">
      <c r="B1446" s="91">
        <f t="shared" si="178"/>
        <v>1432</v>
      </c>
      <c r="C1446" s="92">
        <f t="shared" si="179"/>
        <v>45992</v>
      </c>
      <c r="D1446" s="119" t="str">
        <f t="shared" si="173"/>
        <v>구간16</v>
      </c>
      <c r="E1446" s="91">
        <f t="shared" si="174"/>
        <v>92</v>
      </c>
      <c r="F1446" s="120">
        <f>COUNTIF($D$15:D1446,D1446)</f>
        <v>62</v>
      </c>
      <c r="G1446" s="121">
        <f t="shared" si="175"/>
        <v>0.21789668902663895</v>
      </c>
      <c r="H1446" s="121">
        <f t="shared" si="176"/>
        <v>1.7752211504450822E-3</v>
      </c>
      <c r="I1446" s="122">
        <f t="shared" si="177"/>
        <v>0.21967191017708404</v>
      </c>
    </row>
    <row r="1447" spans="2:9">
      <c r="B1447" s="91">
        <f t="shared" si="178"/>
        <v>1433</v>
      </c>
      <c r="C1447" s="92">
        <f t="shared" si="179"/>
        <v>45993</v>
      </c>
      <c r="D1447" s="119" t="str">
        <f t="shared" si="173"/>
        <v>구간16</v>
      </c>
      <c r="E1447" s="91">
        <f t="shared" si="174"/>
        <v>92</v>
      </c>
      <c r="F1447" s="120">
        <f>COUNTIF($D$15:D1447,D1447)</f>
        <v>63</v>
      </c>
      <c r="G1447" s="121">
        <f t="shared" si="175"/>
        <v>0.21789668902663895</v>
      </c>
      <c r="H1447" s="121">
        <f t="shared" si="176"/>
        <v>1.8038537496458092E-3</v>
      </c>
      <c r="I1447" s="122">
        <f t="shared" si="177"/>
        <v>0.21970054277628476</v>
      </c>
    </row>
    <row r="1448" spans="2:9">
      <c r="B1448" s="91">
        <f t="shared" si="178"/>
        <v>1434</v>
      </c>
      <c r="C1448" s="92">
        <f t="shared" si="179"/>
        <v>45994</v>
      </c>
      <c r="D1448" s="119" t="str">
        <f t="shared" si="173"/>
        <v>구간16</v>
      </c>
      <c r="E1448" s="91">
        <f t="shared" si="174"/>
        <v>92</v>
      </c>
      <c r="F1448" s="120">
        <f>COUNTIF($D$15:D1448,D1448)</f>
        <v>64</v>
      </c>
      <c r="G1448" s="121">
        <f t="shared" si="175"/>
        <v>0.21789668902663895</v>
      </c>
      <c r="H1448" s="121">
        <f t="shared" si="176"/>
        <v>1.8324863488465364E-3</v>
      </c>
      <c r="I1448" s="122">
        <f t="shared" si="177"/>
        <v>0.21972917537548547</v>
      </c>
    </row>
    <row r="1449" spans="2:9">
      <c r="B1449" s="91">
        <f t="shared" si="178"/>
        <v>1435</v>
      </c>
      <c r="C1449" s="92">
        <f t="shared" si="179"/>
        <v>45995</v>
      </c>
      <c r="D1449" s="119" t="str">
        <f t="shared" si="173"/>
        <v>구간16</v>
      </c>
      <c r="E1449" s="91">
        <f t="shared" si="174"/>
        <v>92</v>
      </c>
      <c r="F1449" s="120">
        <f>COUNTIF($D$15:D1449,D1449)</f>
        <v>65</v>
      </c>
      <c r="G1449" s="121">
        <f t="shared" si="175"/>
        <v>0.21789668902663895</v>
      </c>
      <c r="H1449" s="121">
        <f t="shared" si="176"/>
        <v>1.8611189480472637E-3</v>
      </c>
      <c r="I1449" s="122">
        <f t="shared" si="177"/>
        <v>0.21975780797468622</v>
      </c>
    </row>
    <row r="1450" spans="2:9">
      <c r="B1450" s="91">
        <f t="shared" si="178"/>
        <v>1436</v>
      </c>
      <c r="C1450" s="92">
        <f t="shared" si="179"/>
        <v>45996</v>
      </c>
      <c r="D1450" s="119" t="str">
        <f t="shared" si="173"/>
        <v>구간16</v>
      </c>
      <c r="E1450" s="91">
        <f t="shared" si="174"/>
        <v>92</v>
      </c>
      <c r="F1450" s="120">
        <f>COUNTIF($D$15:D1450,D1450)</f>
        <v>66</v>
      </c>
      <c r="G1450" s="121">
        <f t="shared" si="175"/>
        <v>0.21789668902663895</v>
      </c>
      <c r="H1450" s="121">
        <f t="shared" si="176"/>
        <v>1.8897515472479907E-3</v>
      </c>
      <c r="I1450" s="122">
        <f t="shared" si="177"/>
        <v>0.21978644057388694</v>
      </c>
    </row>
    <row r="1451" spans="2:9">
      <c r="B1451" s="91">
        <f t="shared" si="178"/>
        <v>1437</v>
      </c>
      <c r="C1451" s="92">
        <f t="shared" si="179"/>
        <v>45997</v>
      </c>
      <c r="D1451" s="119" t="str">
        <f t="shared" si="173"/>
        <v>구간16</v>
      </c>
      <c r="E1451" s="91">
        <f t="shared" si="174"/>
        <v>92</v>
      </c>
      <c r="F1451" s="120">
        <f>COUNTIF($D$15:D1451,D1451)</f>
        <v>67</v>
      </c>
      <c r="G1451" s="121">
        <f t="shared" si="175"/>
        <v>0.21789668902663895</v>
      </c>
      <c r="H1451" s="121">
        <f t="shared" si="176"/>
        <v>1.9183841464487179E-3</v>
      </c>
      <c r="I1451" s="122">
        <f t="shared" si="177"/>
        <v>0.21981507317308766</v>
      </c>
    </row>
    <row r="1452" spans="2:9">
      <c r="B1452" s="91">
        <f t="shared" si="178"/>
        <v>1438</v>
      </c>
      <c r="C1452" s="92">
        <f t="shared" si="179"/>
        <v>45998</v>
      </c>
      <c r="D1452" s="119" t="str">
        <f t="shared" si="173"/>
        <v>구간16</v>
      </c>
      <c r="E1452" s="91">
        <f t="shared" si="174"/>
        <v>92</v>
      </c>
      <c r="F1452" s="120">
        <f>COUNTIF($D$15:D1452,D1452)</f>
        <v>68</v>
      </c>
      <c r="G1452" s="121">
        <f t="shared" si="175"/>
        <v>0.21789668902663895</v>
      </c>
      <c r="H1452" s="121">
        <f t="shared" si="176"/>
        <v>1.9470167456494449E-3</v>
      </c>
      <c r="I1452" s="122">
        <f t="shared" si="177"/>
        <v>0.2198437057722884</v>
      </c>
    </row>
    <row r="1453" spans="2:9">
      <c r="B1453" s="91">
        <f t="shared" si="178"/>
        <v>1439</v>
      </c>
      <c r="C1453" s="92">
        <f t="shared" si="179"/>
        <v>45999</v>
      </c>
      <c r="D1453" s="119" t="str">
        <f t="shared" si="173"/>
        <v>구간16</v>
      </c>
      <c r="E1453" s="91">
        <f t="shared" si="174"/>
        <v>92</v>
      </c>
      <c r="F1453" s="120">
        <f>COUNTIF($D$15:D1453,D1453)</f>
        <v>69</v>
      </c>
      <c r="G1453" s="121">
        <f t="shared" si="175"/>
        <v>0.21789668902663895</v>
      </c>
      <c r="H1453" s="121">
        <f t="shared" si="176"/>
        <v>1.9756493448501722E-3</v>
      </c>
      <c r="I1453" s="122">
        <f t="shared" si="177"/>
        <v>0.21987233837148912</v>
      </c>
    </row>
    <row r="1454" spans="2:9">
      <c r="B1454" s="91">
        <f t="shared" si="178"/>
        <v>1440</v>
      </c>
      <c r="C1454" s="92">
        <f t="shared" si="179"/>
        <v>46000</v>
      </c>
      <c r="D1454" s="119" t="str">
        <f t="shared" si="173"/>
        <v>구간16</v>
      </c>
      <c r="E1454" s="91">
        <f t="shared" si="174"/>
        <v>92</v>
      </c>
      <c r="F1454" s="120">
        <f>COUNTIF($D$15:D1454,D1454)</f>
        <v>70</v>
      </c>
      <c r="G1454" s="121">
        <f t="shared" si="175"/>
        <v>0.21789668902663895</v>
      </c>
      <c r="H1454" s="121">
        <f t="shared" si="176"/>
        <v>2.0042819440508992E-3</v>
      </c>
      <c r="I1454" s="122">
        <f t="shared" si="177"/>
        <v>0.21990097097068984</v>
      </c>
    </row>
    <row r="1455" spans="2:9">
      <c r="B1455" s="91">
        <f t="shared" si="178"/>
        <v>1441</v>
      </c>
      <c r="C1455" s="92">
        <f t="shared" si="179"/>
        <v>46001</v>
      </c>
      <c r="D1455" s="119" t="str">
        <f t="shared" si="173"/>
        <v>구간16</v>
      </c>
      <c r="E1455" s="91">
        <f t="shared" si="174"/>
        <v>92</v>
      </c>
      <c r="F1455" s="120">
        <f>COUNTIF($D$15:D1455,D1455)</f>
        <v>71</v>
      </c>
      <c r="G1455" s="121">
        <f t="shared" si="175"/>
        <v>0.21789668902663895</v>
      </c>
      <c r="H1455" s="121">
        <f t="shared" si="176"/>
        <v>2.0329145432516262E-3</v>
      </c>
      <c r="I1455" s="122">
        <f t="shared" si="177"/>
        <v>0.21992960356989058</v>
      </c>
    </row>
    <row r="1456" spans="2:9">
      <c r="B1456" s="91">
        <f t="shared" si="178"/>
        <v>1442</v>
      </c>
      <c r="C1456" s="92">
        <f t="shared" si="179"/>
        <v>46002</v>
      </c>
      <c r="D1456" s="119" t="str">
        <f t="shared" si="173"/>
        <v>구간16</v>
      </c>
      <c r="E1456" s="91">
        <f t="shared" si="174"/>
        <v>92</v>
      </c>
      <c r="F1456" s="120">
        <f>COUNTIF($D$15:D1456,D1456)</f>
        <v>72</v>
      </c>
      <c r="G1456" s="121">
        <f t="shared" si="175"/>
        <v>0.21789668902663895</v>
      </c>
      <c r="H1456" s="121">
        <f t="shared" si="176"/>
        <v>2.0615471424523537E-3</v>
      </c>
      <c r="I1456" s="122">
        <f t="shared" si="177"/>
        <v>0.2199582361690913</v>
      </c>
    </row>
    <row r="1457" spans="2:9">
      <c r="B1457" s="91">
        <f t="shared" si="178"/>
        <v>1443</v>
      </c>
      <c r="C1457" s="92">
        <f t="shared" si="179"/>
        <v>46003</v>
      </c>
      <c r="D1457" s="119" t="str">
        <f t="shared" si="173"/>
        <v>구간16</v>
      </c>
      <c r="E1457" s="91">
        <f t="shared" si="174"/>
        <v>92</v>
      </c>
      <c r="F1457" s="120">
        <f>COUNTIF($D$15:D1457,D1457)</f>
        <v>73</v>
      </c>
      <c r="G1457" s="121">
        <f t="shared" si="175"/>
        <v>0.21789668902663895</v>
      </c>
      <c r="H1457" s="121">
        <f t="shared" si="176"/>
        <v>2.0901797416530807E-3</v>
      </c>
      <c r="I1457" s="122">
        <f t="shared" si="177"/>
        <v>0.21998686876829202</v>
      </c>
    </row>
    <row r="1458" spans="2:9">
      <c r="B1458" s="91">
        <f t="shared" si="178"/>
        <v>1444</v>
      </c>
      <c r="C1458" s="92">
        <f t="shared" si="179"/>
        <v>46004</v>
      </c>
      <c r="D1458" s="119" t="str">
        <f t="shared" si="173"/>
        <v>구간16</v>
      </c>
      <c r="E1458" s="91">
        <f t="shared" si="174"/>
        <v>92</v>
      </c>
      <c r="F1458" s="120">
        <f>COUNTIF($D$15:D1458,D1458)</f>
        <v>74</v>
      </c>
      <c r="G1458" s="121">
        <f t="shared" si="175"/>
        <v>0.21789668902663895</v>
      </c>
      <c r="H1458" s="121">
        <f t="shared" si="176"/>
        <v>2.1188123408538077E-3</v>
      </c>
      <c r="I1458" s="122">
        <f t="shared" si="177"/>
        <v>0.22001550136749276</v>
      </c>
    </row>
    <row r="1459" spans="2:9">
      <c r="B1459" s="91">
        <f t="shared" si="178"/>
        <v>1445</v>
      </c>
      <c r="C1459" s="92">
        <f t="shared" si="179"/>
        <v>46005</v>
      </c>
      <c r="D1459" s="119" t="str">
        <f t="shared" si="173"/>
        <v>구간16</v>
      </c>
      <c r="E1459" s="91">
        <f t="shared" si="174"/>
        <v>92</v>
      </c>
      <c r="F1459" s="120">
        <f>COUNTIF($D$15:D1459,D1459)</f>
        <v>75</v>
      </c>
      <c r="G1459" s="121">
        <f t="shared" si="175"/>
        <v>0.21789668902663895</v>
      </c>
      <c r="H1459" s="121">
        <f t="shared" si="176"/>
        <v>2.1474449400545347E-3</v>
      </c>
      <c r="I1459" s="122">
        <f t="shared" si="177"/>
        <v>0.22004413396669348</v>
      </c>
    </row>
    <row r="1460" spans="2:9">
      <c r="B1460" s="91">
        <f t="shared" si="178"/>
        <v>1446</v>
      </c>
      <c r="C1460" s="92">
        <f t="shared" si="179"/>
        <v>46006</v>
      </c>
      <c r="D1460" s="119" t="str">
        <f t="shared" si="173"/>
        <v>구간16</v>
      </c>
      <c r="E1460" s="91">
        <f t="shared" si="174"/>
        <v>92</v>
      </c>
      <c r="F1460" s="120">
        <f>COUNTIF($D$15:D1460,D1460)</f>
        <v>76</v>
      </c>
      <c r="G1460" s="121">
        <f t="shared" si="175"/>
        <v>0.21789668902663895</v>
      </c>
      <c r="H1460" s="121">
        <f t="shared" si="176"/>
        <v>2.1760775392552622E-3</v>
      </c>
      <c r="I1460" s="122">
        <f t="shared" si="177"/>
        <v>0.2200727665658942</v>
      </c>
    </row>
    <row r="1461" spans="2:9">
      <c r="B1461" s="91">
        <f t="shared" si="178"/>
        <v>1447</v>
      </c>
      <c r="C1461" s="92">
        <f t="shared" si="179"/>
        <v>46007</v>
      </c>
      <c r="D1461" s="119" t="str">
        <f t="shared" si="173"/>
        <v>구간16</v>
      </c>
      <c r="E1461" s="91">
        <f t="shared" si="174"/>
        <v>92</v>
      </c>
      <c r="F1461" s="120">
        <f>COUNTIF($D$15:D1461,D1461)</f>
        <v>77</v>
      </c>
      <c r="G1461" s="121">
        <f t="shared" si="175"/>
        <v>0.21789668902663895</v>
      </c>
      <c r="H1461" s="121">
        <f t="shared" si="176"/>
        <v>2.2047101384559892E-3</v>
      </c>
      <c r="I1461" s="122">
        <f t="shared" si="177"/>
        <v>0.22010139916509494</v>
      </c>
    </row>
    <row r="1462" spans="2:9">
      <c r="B1462" s="91">
        <f t="shared" si="178"/>
        <v>1448</v>
      </c>
      <c r="C1462" s="92">
        <f t="shared" si="179"/>
        <v>46008</v>
      </c>
      <c r="D1462" s="119" t="str">
        <f t="shared" si="173"/>
        <v>구간16</v>
      </c>
      <c r="E1462" s="91">
        <f t="shared" si="174"/>
        <v>92</v>
      </c>
      <c r="F1462" s="120">
        <f>COUNTIF($D$15:D1462,D1462)</f>
        <v>78</v>
      </c>
      <c r="G1462" s="121">
        <f t="shared" si="175"/>
        <v>0.21789668902663895</v>
      </c>
      <c r="H1462" s="121">
        <f t="shared" si="176"/>
        <v>2.2333427376567162E-3</v>
      </c>
      <c r="I1462" s="122">
        <f t="shared" si="177"/>
        <v>0.22013003176429566</v>
      </c>
    </row>
    <row r="1463" spans="2:9">
      <c r="B1463" s="91">
        <f t="shared" si="178"/>
        <v>1449</v>
      </c>
      <c r="C1463" s="92">
        <f t="shared" si="179"/>
        <v>46009</v>
      </c>
      <c r="D1463" s="119" t="str">
        <f t="shared" si="173"/>
        <v>구간16</v>
      </c>
      <c r="E1463" s="91">
        <f t="shared" si="174"/>
        <v>92</v>
      </c>
      <c r="F1463" s="120">
        <f>COUNTIF($D$15:D1463,D1463)</f>
        <v>79</v>
      </c>
      <c r="G1463" s="121">
        <f t="shared" si="175"/>
        <v>0.21789668902663895</v>
      </c>
      <c r="H1463" s="121">
        <f t="shared" si="176"/>
        <v>2.2619753368574433E-3</v>
      </c>
      <c r="I1463" s="122">
        <f t="shared" si="177"/>
        <v>0.22015866436349638</v>
      </c>
    </row>
    <row r="1464" spans="2:9">
      <c r="B1464" s="91">
        <f t="shared" si="178"/>
        <v>1450</v>
      </c>
      <c r="C1464" s="92">
        <f t="shared" si="179"/>
        <v>46010</v>
      </c>
      <c r="D1464" s="119" t="str">
        <f t="shared" si="173"/>
        <v>구간16</v>
      </c>
      <c r="E1464" s="91">
        <f t="shared" si="174"/>
        <v>92</v>
      </c>
      <c r="F1464" s="120">
        <f>COUNTIF($D$15:D1464,D1464)</f>
        <v>80</v>
      </c>
      <c r="G1464" s="121">
        <f t="shared" si="175"/>
        <v>0.21789668902663895</v>
      </c>
      <c r="H1464" s="121">
        <f t="shared" si="176"/>
        <v>2.2906079360581707E-3</v>
      </c>
      <c r="I1464" s="122">
        <f t="shared" si="177"/>
        <v>0.22018729696269712</v>
      </c>
    </row>
    <row r="1465" spans="2:9">
      <c r="B1465" s="91">
        <f t="shared" si="178"/>
        <v>1451</v>
      </c>
      <c r="C1465" s="92">
        <f t="shared" si="179"/>
        <v>46011</v>
      </c>
      <c r="D1465" s="119" t="str">
        <f t="shared" si="173"/>
        <v>구간16</v>
      </c>
      <c r="E1465" s="91">
        <f t="shared" si="174"/>
        <v>92</v>
      </c>
      <c r="F1465" s="120">
        <f>COUNTIF($D$15:D1465,D1465)</f>
        <v>81</v>
      </c>
      <c r="G1465" s="121">
        <f t="shared" si="175"/>
        <v>0.21789668902663895</v>
      </c>
      <c r="H1465" s="121">
        <f t="shared" si="176"/>
        <v>2.3192405352588977E-3</v>
      </c>
      <c r="I1465" s="122">
        <f t="shared" si="177"/>
        <v>0.22021592956189784</v>
      </c>
    </row>
    <row r="1466" spans="2:9">
      <c r="B1466" s="91">
        <f t="shared" si="178"/>
        <v>1452</v>
      </c>
      <c r="C1466" s="92">
        <f t="shared" si="179"/>
        <v>46012</v>
      </c>
      <c r="D1466" s="119" t="str">
        <f t="shared" si="173"/>
        <v>구간16</v>
      </c>
      <c r="E1466" s="91">
        <f t="shared" si="174"/>
        <v>92</v>
      </c>
      <c r="F1466" s="120">
        <f>COUNTIF($D$15:D1466,D1466)</f>
        <v>82</v>
      </c>
      <c r="G1466" s="121">
        <f t="shared" si="175"/>
        <v>0.21789668902663895</v>
      </c>
      <c r="H1466" s="121">
        <f t="shared" si="176"/>
        <v>2.3478731344596247E-3</v>
      </c>
      <c r="I1466" s="122">
        <f t="shared" si="177"/>
        <v>0.22024456216109858</v>
      </c>
    </row>
    <row r="1467" spans="2:9">
      <c r="B1467" s="91">
        <f t="shared" si="178"/>
        <v>1453</v>
      </c>
      <c r="C1467" s="92">
        <f t="shared" si="179"/>
        <v>46013</v>
      </c>
      <c r="D1467" s="119" t="str">
        <f t="shared" si="173"/>
        <v>구간16</v>
      </c>
      <c r="E1467" s="91">
        <f t="shared" si="174"/>
        <v>92</v>
      </c>
      <c r="F1467" s="120">
        <f>COUNTIF($D$15:D1467,D1467)</f>
        <v>83</v>
      </c>
      <c r="G1467" s="121">
        <f t="shared" si="175"/>
        <v>0.21789668902663895</v>
      </c>
      <c r="H1467" s="121">
        <f t="shared" si="176"/>
        <v>2.3765057336603518E-3</v>
      </c>
      <c r="I1467" s="122">
        <f t="shared" si="177"/>
        <v>0.2202731947602993</v>
      </c>
    </row>
    <row r="1468" spans="2:9">
      <c r="B1468" s="91">
        <f t="shared" si="178"/>
        <v>1454</v>
      </c>
      <c r="C1468" s="92">
        <f t="shared" si="179"/>
        <v>46014</v>
      </c>
      <c r="D1468" s="119" t="str">
        <f t="shared" si="173"/>
        <v>구간16</v>
      </c>
      <c r="E1468" s="91">
        <f t="shared" si="174"/>
        <v>92</v>
      </c>
      <c r="F1468" s="120">
        <f>COUNTIF($D$15:D1468,D1468)</f>
        <v>84</v>
      </c>
      <c r="G1468" s="121">
        <f t="shared" si="175"/>
        <v>0.21789668902663895</v>
      </c>
      <c r="H1468" s="121">
        <f t="shared" si="176"/>
        <v>2.4051383328610792E-3</v>
      </c>
      <c r="I1468" s="122">
        <f t="shared" si="177"/>
        <v>0.22030182735950002</v>
      </c>
    </row>
    <row r="1469" spans="2:9">
      <c r="B1469" s="91">
        <f t="shared" si="178"/>
        <v>1455</v>
      </c>
      <c r="C1469" s="92">
        <f t="shared" si="179"/>
        <v>46015</v>
      </c>
      <c r="D1469" s="119" t="str">
        <f t="shared" si="173"/>
        <v>구간16</v>
      </c>
      <c r="E1469" s="91">
        <f t="shared" si="174"/>
        <v>92</v>
      </c>
      <c r="F1469" s="120">
        <f>COUNTIF($D$15:D1469,D1469)</f>
        <v>85</v>
      </c>
      <c r="G1469" s="121">
        <f t="shared" si="175"/>
        <v>0.21789668902663895</v>
      </c>
      <c r="H1469" s="121">
        <f t="shared" si="176"/>
        <v>2.4337709320618062E-3</v>
      </c>
      <c r="I1469" s="122">
        <f t="shared" si="177"/>
        <v>0.22033045995870076</v>
      </c>
    </row>
    <row r="1470" spans="2:9">
      <c r="B1470" s="91">
        <f t="shared" si="178"/>
        <v>1456</v>
      </c>
      <c r="C1470" s="92">
        <f t="shared" si="179"/>
        <v>46016</v>
      </c>
      <c r="D1470" s="119" t="str">
        <f t="shared" si="173"/>
        <v>구간16</v>
      </c>
      <c r="E1470" s="91">
        <f t="shared" si="174"/>
        <v>92</v>
      </c>
      <c r="F1470" s="120">
        <f>COUNTIF($D$15:D1470,D1470)</f>
        <v>86</v>
      </c>
      <c r="G1470" s="121">
        <f t="shared" si="175"/>
        <v>0.21789668902663895</v>
      </c>
      <c r="H1470" s="121">
        <f t="shared" si="176"/>
        <v>2.4624035312625333E-3</v>
      </c>
      <c r="I1470" s="122">
        <f t="shared" si="177"/>
        <v>0.22035909255790148</v>
      </c>
    </row>
    <row r="1471" spans="2:9">
      <c r="B1471" s="91">
        <f t="shared" si="178"/>
        <v>1457</v>
      </c>
      <c r="C1471" s="92">
        <f t="shared" si="179"/>
        <v>46017</v>
      </c>
      <c r="D1471" s="119" t="str">
        <f t="shared" si="173"/>
        <v>구간16</v>
      </c>
      <c r="E1471" s="91">
        <f t="shared" si="174"/>
        <v>92</v>
      </c>
      <c r="F1471" s="120">
        <f>COUNTIF($D$15:D1471,D1471)</f>
        <v>87</v>
      </c>
      <c r="G1471" s="121">
        <f t="shared" si="175"/>
        <v>0.21789668902663895</v>
      </c>
      <c r="H1471" s="121">
        <f t="shared" si="176"/>
        <v>2.4910361304632603E-3</v>
      </c>
      <c r="I1471" s="122">
        <f t="shared" si="177"/>
        <v>0.2203877251571022</v>
      </c>
    </row>
    <row r="1472" spans="2:9">
      <c r="B1472" s="91">
        <f t="shared" si="178"/>
        <v>1458</v>
      </c>
      <c r="C1472" s="92">
        <f t="shared" si="179"/>
        <v>46018</v>
      </c>
      <c r="D1472" s="119" t="str">
        <f t="shared" si="173"/>
        <v>구간16</v>
      </c>
      <c r="E1472" s="91">
        <f t="shared" si="174"/>
        <v>92</v>
      </c>
      <c r="F1472" s="120">
        <f>COUNTIF($D$15:D1472,D1472)</f>
        <v>88</v>
      </c>
      <c r="G1472" s="121">
        <f t="shared" si="175"/>
        <v>0.21789668902663895</v>
      </c>
      <c r="H1472" s="121">
        <f t="shared" si="176"/>
        <v>2.5196687296639877E-3</v>
      </c>
      <c r="I1472" s="122">
        <f t="shared" si="177"/>
        <v>0.22041635775630294</v>
      </c>
    </row>
    <row r="1473" spans="2:9">
      <c r="B1473" s="91">
        <f t="shared" si="178"/>
        <v>1459</v>
      </c>
      <c r="C1473" s="92">
        <f t="shared" si="179"/>
        <v>46019</v>
      </c>
      <c r="D1473" s="119" t="str">
        <f t="shared" si="173"/>
        <v>구간16</v>
      </c>
      <c r="E1473" s="91">
        <f t="shared" si="174"/>
        <v>92</v>
      </c>
      <c r="F1473" s="120">
        <f>COUNTIF($D$15:D1473,D1473)</f>
        <v>89</v>
      </c>
      <c r="G1473" s="121">
        <f t="shared" si="175"/>
        <v>0.21789668902663895</v>
      </c>
      <c r="H1473" s="121">
        <f t="shared" si="176"/>
        <v>2.5483013288647148E-3</v>
      </c>
      <c r="I1473" s="122">
        <f t="shared" si="177"/>
        <v>0.22044499035550366</v>
      </c>
    </row>
    <row r="1474" spans="2:9">
      <c r="B1474" s="91">
        <f t="shared" si="178"/>
        <v>1460</v>
      </c>
      <c r="C1474" s="92">
        <f t="shared" si="179"/>
        <v>46020</v>
      </c>
      <c r="D1474" s="119" t="str">
        <f t="shared" si="173"/>
        <v>구간16</v>
      </c>
      <c r="E1474" s="91">
        <f t="shared" si="174"/>
        <v>92</v>
      </c>
      <c r="F1474" s="120">
        <f>COUNTIF($D$15:D1474,D1474)</f>
        <v>90</v>
      </c>
      <c r="G1474" s="121">
        <f t="shared" si="175"/>
        <v>0.21789668902663895</v>
      </c>
      <c r="H1474" s="121">
        <f t="shared" si="176"/>
        <v>2.5769339280654418E-3</v>
      </c>
      <c r="I1474" s="122">
        <f t="shared" si="177"/>
        <v>0.22047362295470438</v>
      </c>
    </row>
    <row r="1475" spans="2:9">
      <c r="B1475" s="91">
        <f t="shared" si="178"/>
        <v>1461</v>
      </c>
      <c r="C1475" s="92">
        <f t="shared" si="179"/>
        <v>46021</v>
      </c>
      <c r="D1475" s="119" t="str">
        <f t="shared" si="173"/>
        <v>구간16</v>
      </c>
      <c r="E1475" s="91">
        <f t="shared" si="174"/>
        <v>92</v>
      </c>
      <c r="F1475" s="120">
        <f>COUNTIF($D$15:D1475,D1475)</f>
        <v>91</v>
      </c>
      <c r="G1475" s="121">
        <f t="shared" si="175"/>
        <v>0.21789668902663895</v>
      </c>
      <c r="H1475" s="121">
        <f t="shared" si="176"/>
        <v>2.6055665272661688E-3</v>
      </c>
      <c r="I1475" s="122">
        <f t="shared" si="177"/>
        <v>0.22050225555390512</v>
      </c>
    </row>
    <row r="1476" spans="2:9">
      <c r="B1476" s="91">
        <f t="shared" si="178"/>
        <v>1462</v>
      </c>
      <c r="C1476" s="92">
        <f t="shared" si="179"/>
        <v>46022</v>
      </c>
      <c r="D1476" s="119" t="str">
        <f t="shared" si="173"/>
        <v>구간16</v>
      </c>
      <c r="E1476" s="91">
        <f t="shared" si="174"/>
        <v>92</v>
      </c>
      <c r="F1476" s="120">
        <f>COUNTIF($D$15:D1476,D1476)</f>
        <v>92</v>
      </c>
      <c r="G1476" s="121">
        <f t="shared" si="175"/>
        <v>0.21789668902663895</v>
      </c>
      <c r="H1476" s="121">
        <f t="shared" si="176"/>
        <v>2.6341991264668962E-3</v>
      </c>
      <c r="I1476" s="122">
        <f t="shared" si="177"/>
        <v>0.22053088815310584</v>
      </c>
    </row>
    <row r="1477" spans="2:9">
      <c r="B1477" s="91">
        <f t="shared" si="178"/>
        <v>1463</v>
      </c>
      <c r="C1477" s="92">
        <f t="shared" si="179"/>
        <v>46023</v>
      </c>
      <c r="D1477" s="119" t="str">
        <f t="shared" si="173"/>
        <v>구간17</v>
      </c>
      <c r="E1477" s="91">
        <f t="shared" si="174"/>
        <v>90</v>
      </c>
      <c r="F1477" s="120">
        <f>COUNTIF($D$15:D1477,D1477)</f>
        <v>1</v>
      </c>
      <c r="G1477" s="121">
        <f t="shared" si="175"/>
        <v>0.22053088815310584</v>
      </c>
      <c r="H1477" s="121">
        <f t="shared" si="176"/>
        <v>1.8119344234810182E-5</v>
      </c>
      <c r="I1477" s="122">
        <f t="shared" si="177"/>
        <v>0.22054900749734066</v>
      </c>
    </row>
    <row r="1478" spans="2:9">
      <c r="B1478" s="91">
        <f t="shared" si="178"/>
        <v>1464</v>
      </c>
      <c r="C1478" s="92">
        <f t="shared" si="179"/>
        <v>46024</v>
      </c>
      <c r="D1478" s="119" t="str">
        <f t="shared" si="173"/>
        <v>구간17</v>
      </c>
      <c r="E1478" s="91">
        <f t="shared" si="174"/>
        <v>90</v>
      </c>
      <c r="F1478" s="120">
        <f>COUNTIF($D$15:D1478,D1478)</f>
        <v>2</v>
      </c>
      <c r="G1478" s="121">
        <f t="shared" si="175"/>
        <v>0.22053088815310584</v>
      </c>
      <c r="H1478" s="121">
        <f t="shared" si="176"/>
        <v>3.6238688469620365E-5</v>
      </c>
      <c r="I1478" s="122">
        <f t="shared" si="177"/>
        <v>0.22056712684157545</v>
      </c>
    </row>
    <row r="1479" spans="2:9">
      <c r="B1479" s="91">
        <f t="shared" si="178"/>
        <v>1465</v>
      </c>
      <c r="C1479" s="92">
        <f t="shared" si="179"/>
        <v>46025</v>
      </c>
      <c r="D1479" s="119" t="str">
        <f t="shared" si="173"/>
        <v>구간17</v>
      </c>
      <c r="E1479" s="91">
        <f t="shared" si="174"/>
        <v>90</v>
      </c>
      <c r="F1479" s="120">
        <f>COUNTIF($D$15:D1479,D1479)</f>
        <v>3</v>
      </c>
      <c r="G1479" s="121">
        <f t="shared" si="175"/>
        <v>0.22053088815310584</v>
      </c>
      <c r="H1479" s="121">
        <f t="shared" si="176"/>
        <v>5.4358032704430551E-5</v>
      </c>
      <c r="I1479" s="122">
        <f t="shared" si="177"/>
        <v>0.22058524618581027</v>
      </c>
    </row>
    <row r="1480" spans="2:9">
      <c r="B1480" s="91">
        <f t="shared" si="178"/>
        <v>1466</v>
      </c>
      <c r="C1480" s="92">
        <f t="shared" si="179"/>
        <v>46026</v>
      </c>
      <c r="D1480" s="119" t="str">
        <f t="shared" si="173"/>
        <v>구간17</v>
      </c>
      <c r="E1480" s="91">
        <f t="shared" si="174"/>
        <v>90</v>
      </c>
      <c r="F1480" s="120">
        <f>COUNTIF($D$15:D1480,D1480)</f>
        <v>4</v>
      </c>
      <c r="G1480" s="121">
        <f t="shared" si="175"/>
        <v>0.22053088815310584</v>
      </c>
      <c r="H1480" s="121">
        <f t="shared" si="176"/>
        <v>7.247737693924073E-5</v>
      </c>
      <c r="I1480" s="122">
        <f t="shared" si="177"/>
        <v>0.22060336553004509</v>
      </c>
    </row>
    <row r="1481" spans="2:9">
      <c r="B1481" s="91">
        <f t="shared" si="178"/>
        <v>1467</v>
      </c>
      <c r="C1481" s="92">
        <f t="shared" si="179"/>
        <v>46027</v>
      </c>
      <c r="D1481" s="119" t="str">
        <f t="shared" si="173"/>
        <v>구간17</v>
      </c>
      <c r="E1481" s="91">
        <f t="shared" si="174"/>
        <v>90</v>
      </c>
      <c r="F1481" s="120">
        <f>COUNTIF($D$15:D1481,D1481)</f>
        <v>5</v>
      </c>
      <c r="G1481" s="121">
        <f t="shared" si="175"/>
        <v>0.22053088815310584</v>
      </c>
      <c r="H1481" s="121">
        <f t="shared" si="176"/>
        <v>9.0596721174050909E-5</v>
      </c>
      <c r="I1481" s="122">
        <f t="shared" si="177"/>
        <v>0.22062148487427991</v>
      </c>
    </row>
    <row r="1482" spans="2:9">
      <c r="B1482" s="91">
        <f t="shared" si="178"/>
        <v>1468</v>
      </c>
      <c r="C1482" s="92">
        <f t="shared" si="179"/>
        <v>46028</v>
      </c>
      <c r="D1482" s="119" t="str">
        <f t="shared" si="173"/>
        <v>구간17</v>
      </c>
      <c r="E1482" s="91">
        <f t="shared" si="174"/>
        <v>90</v>
      </c>
      <c r="F1482" s="120">
        <f>COUNTIF($D$15:D1482,D1482)</f>
        <v>6</v>
      </c>
      <c r="G1482" s="121">
        <f t="shared" si="175"/>
        <v>0.22053088815310584</v>
      </c>
      <c r="H1482" s="121">
        <f t="shared" si="176"/>
        <v>1.087160654088611E-4</v>
      </c>
      <c r="I1482" s="122">
        <f t="shared" si="177"/>
        <v>0.2206396042185147</v>
      </c>
    </row>
    <row r="1483" spans="2:9">
      <c r="B1483" s="91">
        <f t="shared" si="178"/>
        <v>1469</v>
      </c>
      <c r="C1483" s="92">
        <f t="shared" si="179"/>
        <v>46029</v>
      </c>
      <c r="D1483" s="119" t="str">
        <f t="shared" si="173"/>
        <v>구간17</v>
      </c>
      <c r="E1483" s="91">
        <f t="shared" si="174"/>
        <v>90</v>
      </c>
      <c r="F1483" s="120">
        <f>COUNTIF($D$15:D1483,D1483)</f>
        <v>7</v>
      </c>
      <c r="G1483" s="121">
        <f t="shared" si="175"/>
        <v>0.22053088815310584</v>
      </c>
      <c r="H1483" s="121">
        <f t="shared" si="176"/>
        <v>1.2683540964367128E-4</v>
      </c>
      <c r="I1483" s="122">
        <f t="shared" si="177"/>
        <v>0.22065772356274951</v>
      </c>
    </row>
    <row r="1484" spans="2:9">
      <c r="B1484" s="91">
        <f t="shared" si="178"/>
        <v>1470</v>
      </c>
      <c r="C1484" s="92">
        <f t="shared" si="179"/>
        <v>46030</v>
      </c>
      <c r="D1484" s="119" t="str">
        <f t="shared" si="173"/>
        <v>구간17</v>
      </c>
      <c r="E1484" s="91">
        <f t="shared" si="174"/>
        <v>90</v>
      </c>
      <c r="F1484" s="120">
        <f>COUNTIF($D$15:D1484,D1484)</f>
        <v>8</v>
      </c>
      <c r="G1484" s="121">
        <f t="shared" si="175"/>
        <v>0.22053088815310584</v>
      </c>
      <c r="H1484" s="121">
        <f t="shared" si="176"/>
        <v>1.4495475387848146E-4</v>
      </c>
      <c r="I1484" s="122">
        <f t="shared" si="177"/>
        <v>0.22067584290698433</v>
      </c>
    </row>
    <row r="1485" spans="2:9">
      <c r="B1485" s="91">
        <f t="shared" si="178"/>
        <v>1471</v>
      </c>
      <c r="C1485" s="92">
        <f t="shared" si="179"/>
        <v>46031</v>
      </c>
      <c r="D1485" s="119" t="str">
        <f t="shared" si="173"/>
        <v>구간17</v>
      </c>
      <c r="E1485" s="91">
        <f t="shared" si="174"/>
        <v>90</v>
      </c>
      <c r="F1485" s="120">
        <f>COUNTIF($D$15:D1485,D1485)</f>
        <v>9</v>
      </c>
      <c r="G1485" s="121">
        <f t="shared" si="175"/>
        <v>0.22053088815310584</v>
      </c>
      <c r="H1485" s="121">
        <f t="shared" si="176"/>
        <v>1.6307409811329164E-4</v>
      </c>
      <c r="I1485" s="122">
        <f t="shared" si="177"/>
        <v>0.22069396225121912</v>
      </c>
    </row>
    <row r="1486" spans="2:9">
      <c r="B1486" s="91">
        <f t="shared" si="178"/>
        <v>1472</v>
      </c>
      <c r="C1486" s="92">
        <f t="shared" si="179"/>
        <v>46032</v>
      </c>
      <c r="D1486" s="119" t="str">
        <f t="shared" si="173"/>
        <v>구간17</v>
      </c>
      <c r="E1486" s="91">
        <f t="shared" si="174"/>
        <v>90</v>
      </c>
      <c r="F1486" s="120">
        <f>COUNTIF($D$15:D1486,D1486)</f>
        <v>10</v>
      </c>
      <c r="G1486" s="121">
        <f t="shared" si="175"/>
        <v>0.22053088815310584</v>
      </c>
      <c r="H1486" s="121">
        <f t="shared" si="176"/>
        <v>1.8119344234810182E-4</v>
      </c>
      <c r="I1486" s="122">
        <f t="shared" si="177"/>
        <v>0.22071208159545394</v>
      </c>
    </row>
    <row r="1487" spans="2:9">
      <c r="B1487" s="91">
        <f t="shared" si="178"/>
        <v>1473</v>
      </c>
      <c r="C1487" s="92">
        <f t="shared" si="179"/>
        <v>46033</v>
      </c>
      <c r="D1487" s="119" t="str">
        <f t="shared" ref="D1487:D1550" si="180">IF(IFERROR(HLOOKUP(C1487,$E$5:$BL$6,2,FALSE),"")="",D1488,HLOOKUP(C1487,$E$5:$BL$7,2,FALSE))</f>
        <v>구간17</v>
      </c>
      <c r="E1487" s="91">
        <f t="shared" ref="E1487:E1550" si="181">COUNTIF($D$15:$D$49928,D1487)</f>
        <v>90</v>
      </c>
      <c r="F1487" s="120">
        <f>COUNTIF($D$15:D1487,D1487)</f>
        <v>11</v>
      </c>
      <c r="G1487" s="121">
        <f t="shared" ref="G1487:G1550" si="182">HLOOKUP($D1487,$E$6:$BL$11,6,FALSE)</f>
        <v>0.22053088815310584</v>
      </c>
      <c r="H1487" s="121">
        <f t="shared" ref="H1487:H1550" si="183">HLOOKUP($D1487,$E$6:$BL$11,5,FALSE)*(F1487)</f>
        <v>1.99312786582912E-4</v>
      </c>
      <c r="I1487" s="122">
        <f t="shared" ref="I1487:I1550" si="184">G1487+H1487</f>
        <v>0.22073020093968876</v>
      </c>
    </row>
    <row r="1488" spans="2:9">
      <c r="B1488" s="91">
        <f t="shared" ref="B1488:B1551" si="185">B1487+1</f>
        <v>1474</v>
      </c>
      <c r="C1488" s="92">
        <f t="shared" ref="C1488:C1551" si="186">C1487+1</f>
        <v>46034</v>
      </c>
      <c r="D1488" s="119" t="str">
        <f t="shared" si="180"/>
        <v>구간17</v>
      </c>
      <c r="E1488" s="91">
        <f t="shared" si="181"/>
        <v>90</v>
      </c>
      <c r="F1488" s="120">
        <f>COUNTIF($D$15:D1488,D1488)</f>
        <v>12</v>
      </c>
      <c r="G1488" s="121">
        <f t="shared" si="182"/>
        <v>0.22053088815310584</v>
      </c>
      <c r="H1488" s="121">
        <f t="shared" si="183"/>
        <v>2.174321308177222E-4</v>
      </c>
      <c r="I1488" s="122">
        <f t="shared" si="184"/>
        <v>0.22074832028392358</v>
      </c>
    </row>
    <row r="1489" spans="2:9">
      <c r="B1489" s="91">
        <f t="shared" si="185"/>
        <v>1475</v>
      </c>
      <c r="C1489" s="92">
        <f t="shared" si="186"/>
        <v>46035</v>
      </c>
      <c r="D1489" s="119" t="str">
        <f t="shared" si="180"/>
        <v>구간17</v>
      </c>
      <c r="E1489" s="91">
        <f t="shared" si="181"/>
        <v>90</v>
      </c>
      <c r="F1489" s="120">
        <f>COUNTIF($D$15:D1489,D1489)</f>
        <v>13</v>
      </c>
      <c r="G1489" s="121">
        <f t="shared" si="182"/>
        <v>0.22053088815310584</v>
      </c>
      <c r="H1489" s="121">
        <f t="shared" si="183"/>
        <v>2.3555147505253238E-4</v>
      </c>
      <c r="I1489" s="122">
        <f t="shared" si="184"/>
        <v>0.22076643962815837</v>
      </c>
    </row>
    <row r="1490" spans="2:9">
      <c r="B1490" s="91">
        <f t="shared" si="185"/>
        <v>1476</v>
      </c>
      <c r="C1490" s="92">
        <f t="shared" si="186"/>
        <v>46036</v>
      </c>
      <c r="D1490" s="119" t="str">
        <f t="shared" si="180"/>
        <v>구간17</v>
      </c>
      <c r="E1490" s="91">
        <f t="shared" si="181"/>
        <v>90</v>
      </c>
      <c r="F1490" s="120">
        <f>COUNTIF($D$15:D1490,D1490)</f>
        <v>14</v>
      </c>
      <c r="G1490" s="121">
        <f t="shared" si="182"/>
        <v>0.22053088815310584</v>
      </c>
      <c r="H1490" s="121">
        <f t="shared" si="183"/>
        <v>2.5367081928734256E-4</v>
      </c>
      <c r="I1490" s="122">
        <f t="shared" si="184"/>
        <v>0.22078455897239319</v>
      </c>
    </row>
    <row r="1491" spans="2:9">
      <c r="B1491" s="91">
        <f t="shared" si="185"/>
        <v>1477</v>
      </c>
      <c r="C1491" s="92">
        <f t="shared" si="186"/>
        <v>46037</v>
      </c>
      <c r="D1491" s="119" t="str">
        <f t="shared" si="180"/>
        <v>구간17</v>
      </c>
      <c r="E1491" s="91">
        <f t="shared" si="181"/>
        <v>90</v>
      </c>
      <c r="F1491" s="120">
        <f>COUNTIF($D$15:D1491,D1491)</f>
        <v>15</v>
      </c>
      <c r="G1491" s="121">
        <f t="shared" si="182"/>
        <v>0.22053088815310584</v>
      </c>
      <c r="H1491" s="121">
        <f t="shared" si="183"/>
        <v>2.7179016352215274E-4</v>
      </c>
      <c r="I1491" s="122">
        <f t="shared" si="184"/>
        <v>0.220802678316628</v>
      </c>
    </row>
    <row r="1492" spans="2:9">
      <c r="B1492" s="91">
        <f t="shared" si="185"/>
        <v>1478</v>
      </c>
      <c r="C1492" s="92">
        <f t="shared" si="186"/>
        <v>46038</v>
      </c>
      <c r="D1492" s="119" t="str">
        <f t="shared" si="180"/>
        <v>구간17</v>
      </c>
      <c r="E1492" s="91">
        <f t="shared" si="181"/>
        <v>90</v>
      </c>
      <c r="F1492" s="120">
        <f>COUNTIF($D$15:D1492,D1492)</f>
        <v>16</v>
      </c>
      <c r="G1492" s="121">
        <f t="shared" si="182"/>
        <v>0.22053088815310584</v>
      </c>
      <c r="H1492" s="121">
        <f t="shared" si="183"/>
        <v>2.8990950775696292E-4</v>
      </c>
      <c r="I1492" s="122">
        <f t="shared" si="184"/>
        <v>0.22082079766086279</v>
      </c>
    </row>
    <row r="1493" spans="2:9">
      <c r="B1493" s="91">
        <f t="shared" si="185"/>
        <v>1479</v>
      </c>
      <c r="C1493" s="92">
        <f t="shared" si="186"/>
        <v>46039</v>
      </c>
      <c r="D1493" s="119" t="str">
        <f t="shared" si="180"/>
        <v>구간17</v>
      </c>
      <c r="E1493" s="91">
        <f t="shared" si="181"/>
        <v>90</v>
      </c>
      <c r="F1493" s="120">
        <f>COUNTIF($D$15:D1493,D1493)</f>
        <v>17</v>
      </c>
      <c r="G1493" s="121">
        <f t="shared" si="182"/>
        <v>0.22053088815310584</v>
      </c>
      <c r="H1493" s="121">
        <f t="shared" si="183"/>
        <v>3.080288519917731E-4</v>
      </c>
      <c r="I1493" s="122">
        <f t="shared" si="184"/>
        <v>0.22083891700509761</v>
      </c>
    </row>
    <row r="1494" spans="2:9">
      <c r="B1494" s="91">
        <f t="shared" si="185"/>
        <v>1480</v>
      </c>
      <c r="C1494" s="92">
        <f t="shared" si="186"/>
        <v>46040</v>
      </c>
      <c r="D1494" s="119" t="str">
        <f t="shared" si="180"/>
        <v>구간17</v>
      </c>
      <c r="E1494" s="91">
        <f t="shared" si="181"/>
        <v>90</v>
      </c>
      <c r="F1494" s="120">
        <f>COUNTIF($D$15:D1494,D1494)</f>
        <v>18</v>
      </c>
      <c r="G1494" s="121">
        <f t="shared" si="182"/>
        <v>0.22053088815310584</v>
      </c>
      <c r="H1494" s="121">
        <f t="shared" si="183"/>
        <v>3.2614819622658328E-4</v>
      </c>
      <c r="I1494" s="122">
        <f t="shared" si="184"/>
        <v>0.22085703634933243</v>
      </c>
    </row>
    <row r="1495" spans="2:9">
      <c r="B1495" s="91">
        <f t="shared" si="185"/>
        <v>1481</v>
      </c>
      <c r="C1495" s="92">
        <f t="shared" si="186"/>
        <v>46041</v>
      </c>
      <c r="D1495" s="119" t="str">
        <f t="shared" si="180"/>
        <v>구간17</v>
      </c>
      <c r="E1495" s="91">
        <f t="shared" si="181"/>
        <v>90</v>
      </c>
      <c r="F1495" s="120">
        <f>COUNTIF($D$15:D1495,D1495)</f>
        <v>19</v>
      </c>
      <c r="G1495" s="121">
        <f t="shared" si="182"/>
        <v>0.22053088815310584</v>
      </c>
      <c r="H1495" s="121">
        <f t="shared" si="183"/>
        <v>3.4426754046139346E-4</v>
      </c>
      <c r="I1495" s="122">
        <f t="shared" si="184"/>
        <v>0.22087515569356725</v>
      </c>
    </row>
    <row r="1496" spans="2:9">
      <c r="B1496" s="91">
        <f t="shared" si="185"/>
        <v>1482</v>
      </c>
      <c r="C1496" s="92">
        <f t="shared" si="186"/>
        <v>46042</v>
      </c>
      <c r="D1496" s="119" t="str">
        <f t="shared" si="180"/>
        <v>구간17</v>
      </c>
      <c r="E1496" s="91">
        <f t="shared" si="181"/>
        <v>90</v>
      </c>
      <c r="F1496" s="120">
        <f>COUNTIF($D$15:D1496,D1496)</f>
        <v>20</v>
      </c>
      <c r="G1496" s="121">
        <f t="shared" si="182"/>
        <v>0.22053088815310584</v>
      </c>
      <c r="H1496" s="121">
        <f t="shared" si="183"/>
        <v>3.6238688469620363E-4</v>
      </c>
      <c r="I1496" s="122">
        <f t="shared" si="184"/>
        <v>0.22089327503780204</v>
      </c>
    </row>
    <row r="1497" spans="2:9">
      <c r="B1497" s="91">
        <f t="shared" si="185"/>
        <v>1483</v>
      </c>
      <c r="C1497" s="92">
        <f t="shared" si="186"/>
        <v>46043</v>
      </c>
      <c r="D1497" s="119" t="str">
        <f t="shared" si="180"/>
        <v>구간17</v>
      </c>
      <c r="E1497" s="91">
        <f t="shared" si="181"/>
        <v>90</v>
      </c>
      <c r="F1497" s="120">
        <f>COUNTIF($D$15:D1497,D1497)</f>
        <v>21</v>
      </c>
      <c r="G1497" s="121">
        <f t="shared" si="182"/>
        <v>0.22053088815310584</v>
      </c>
      <c r="H1497" s="121">
        <f t="shared" si="183"/>
        <v>3.8050622893101381E-4</v>
      </c>
      <c r="I1497" s="122">
        <f t="shared" si="184"/>
        <v>0.22091139438203686</v>
      </c>
    </row>
    <row r="1498" spans="2:9">
      <c r="B1498" s="91">
        <f t="shared" si="185"/>
        <v>1484</v>
      </c>
      <c r="C1498" s="92">
        <f t="shared" si="186"/>
        <v>46044</v>
      </c>
      <c r="D1498" s="119" t="str">
        <f t="shared" si="180"/>
        <v>구간17</v>
      </c>
      <c r="E1498" s="91">
        <f t="shared" si="181"/>
        <v>90</v>
      </c>
      <c r="F1498" s="120">
        <f>COUNTIF($D$15:D1498,D1498)</f>
        <v>22</v>
      </c>
      <c r="G1498" s="121">
        <f t="shared" si="182"/>
        <v>0.22053088815310584</v>
      </c>
      <c r="H1498" s="121">
        <f t="shared" si="183"/>
        <v>3.9862557316582399E-4</v>
      </c>
      <c r="I1498" s="122">
        <f t="shared" si="184"/>
        <v>0.22092951372627168</v>
      </c>
    </row>
    <row r="1499" spans="2:9">
      <c r="B1499" s="91">
        <f t="shared" si="185"/>
        <v>1485</v>
      </c>
      <c r="C1499" s="92">
        <f t="shared" si="186"/>
        <v>46045</v>
      </c>
      <c r="D1499" s="119" t="str">
        <f t="shared" si="180"/>
        <v>구간17</v>
      </c>
      <c r="E1499" s="91">
        <f t="shared" si="181"/>
        <v>90</v>
      </c>
      <c r="F1499" s="120">
        <f>COUNTIF($D$15:D1499,D1499)</f>
        <v>23</v>
      </c>
      <c r="G1499" s="121">
        <f t="shared" si="182"/>
        <v>0.22053088815310584</v>
      </c>
      <c r="H1499" s="121">
        <f t="shared" si="183"/>
        <v>4.1674491740063417E-4</v>
      </c>
      <c r="I1499" s="122">
        <f t="shared" si="184"/>
        <v>0.22094763307050647</v>
      </c>
    </row>
    <row r="1500" spans="2:9">
      <c r="B1500" s="91">
        <f t="shared" si="185"/>
        <v>1486</v>
      </c>
      <c r="C1500" s="92">
        <f t="shared" si="186"/>
        <v>46046</v>
      </c>
      <c r="D1500" s="119" t="str">
        <f t="shared" si="180"/>
        <v>구간17</v>
      </c>
      <c r="E1500" s="91">
        <f t="shared" si="181"/>
        <v>90</v>
      </c>
      <c r="F1500" s="120">
        <f>COUNTIF($D$15:D1500,D1500)</f>
        <v>24</v>
      </c>
      <c r="G1500" s="121">
        <f t="shared" si="182"/>
        <v>0.22053088815310584</v>
      </c>
      <c r="H1500" s="121">
        <f t="shared" si="183"/>
        <v>4.348642616354444E-4</v>
      </c>
      <c r="I1500" s="122">
        <f t="shared" si="184"/>
        <v>0.22096575241474128</v>
      </c>
    </row>
    <row r="1501" spans="2:9">
      <c r="B1501" s="91">
        <f t="shared" si="185"/>
        <v>1487</v>
      </c>
      <c r="C1501" s="92">
        <f t="shared" si="186"/>
        <v>46047</v>
      </c>
      <c r="D1501" s="119" t="str">
        <f t="shared" si="180"/>
        <v>구간17</v>
      </c>
      <c r="E1501" s="91">
        <f t="shared" si="181"/>
        <v>90</v>
      </c>
      <c r="F1501" s="120">
        <f>COUNTIF($D$15:D1501,D1501)</f>
        <v>25</v>
      </c>
      <c r="G1501" s="121">
        <f t="shared" si="182"/>
        <v>0.22053088815310584</v>
      </c>
      <c r="H1501" s="121">
        <f t="shared" si="183"/>
        <v>4.5298360587025458E-4</v>
      </c>
      <c r="I1501" s="122">
        <f t="shared" si="184"/>
        <v>0.2209838717589761</v>
      </c>
    </row>
    <row r="1502" spans="2:9">
      <c r="B1502" s="91">
        <f t="shared" si="185"/>
        <v>1488</v>
      </c>
      <c r="C1502" s="92">
        <f t="shared" si="186"/>
        <v>46048</v>
      </c>
      <c r="D1502" s="119" t="str">
        <f t="shared" si="180"/>
        <v>구간17</v>
      </c>
      <c r="E1502" s="91">
        <f t="shared" si="181"/>
        <v>90</v>
      </c>
      <c r="F1502" s="120">
        <f>COUNTIF($D$15:D1502,D1502)</f>
        <v>26</v>
      </c>
      <c r="G1502" s="121">
        <f t="shared" si="182"/>
        <v>0.22053088815310584</v>
      </c>
      <c r="H1502" s="121">
        <f t="shared" si="183"/>
        <v>4.7110295010506476E-4</v>
      </c>
      <c r="I1502" s="122">
        <f t="shared" si="184"/>
        <v>0.22100199110321089</v>
      </c>
    </row>
    <row r="1503" spans="2:9">
      <c r="B1503" s="91">
        <f t="shared" si="185"/>
        <v>1489</v>
      </c>
      <c r="C1503" s="92">
        <f t="shared" si="186"/>
        <v>46049</v>
      </c>
      <c r="D1503" s="119" t="str">
        <f t="shared" si="180"/>
        <v>구간17</v>
      </c>
      <c r="E1503" s="91">
        <f t="shared" si="181"/>
        <v>90</v>
      </c>
      <c r="F1503" s="120">
        <f>COUNTIF($D$15:D1503,D1503)</f>
        <v>27</v>
      </c>
      <c r="G1503" s="121">
        <f t="shared" si="182"/>
        <v>0.22053088815310584</v>
      </c>
      <c r="H1503" s="121">
        <f t="shared" si="183"/>
        <v>4.8922229433987494E-4</v>
      </c>
      <c r="I1503" s="122">
        <f t="shared" si="184"/>
        <v>0.22102011044744571</v>
      </c>
    </row>
    <row r="1504" spans="2:9">
      <c r="B1504" s="91">
        <f t="shared" si="185"/>
        <v>1490</v>
      </c>
      <c r="C1504" s="92">
        <f t="shared" si="186"/>
        <v>46050</v>
      </c>
      <c r="D1504" s="119" t="str">
        <f t="shared" si="180"/>
        <v>구간17</v>
      </c>
      <c r="E1504" s="91">
        <f t="shared" si="181"/>
        <v>90</v>
      </c>
      <c r="F1504" s="120">
        <f>COUNTIF($D$15:D1504,D1504)</f>
        <v>28</v>
      </c>
      <c r="G1504" s="121">
        <f t="shared" si="182"/>
        <v>0.22053088815310584</v>
      </c>
      <c r="H1504" s="121">
        <f t="shared" si="183"/>
        <v>5.0734163857468512E-4</v>
      </c>
      <c r="I1504" s="122">
        <f t="shared" si="184"/>
        <v>0.22103822979168053</v>
      </c>
    </row>
    <row r="1505" spans="2:9">
      <c r="B1505" s="91">
        <f t="shared" si="185"/>
        <v>1491</v>
      </c>
      <c r="C1505" s="92">
        <f t="shared" si="186"/>
        <v>46051</v>
      </c>
      <c r="D1505" s="119" t="str">
        <f t="shared" si="180"/>
        <v>구간17</v>
      </c>
      <c r="E1505" s="91">
        <f t="shared" si="181"/>
        <v>90</v>
      </c>
      <c r="F1505" s="120">
        <f>COUNTIF($D$15:D1505,D1505)</f>
        <v>29</v>
      </c>
      <c r="G1505" s="121">
        <f t="shared" si="182"/>
        <v>0.22053088815310584</v>
      </c>
      <c r="H1505" s="121">
        <f t="shared" si="183"/>
        <v>5.254609828094953E-4</v>
      </c>
      <c r="I1505" s="122">
        <f t="shared" si="184"/>
        <v>0.22105634913591535</v>
      </c>
    </row>
    <row r="1506" spans="2:9">
      <c r="B1506" s="91">
        <f t="shared" si="185"/>
        <v>1492</v>
      </c>
      <c r="C1506" s="92">
        <f t="shared" si="186"/>
        <v>46052</v>
      </c>
      <c r="D1506" s="119" t="str">
        <f t="shared" si="180"/>
        <v>구간17</v>
      </c>
      <c r="E1506" s="91">
        <f t="shared" si="181"/>
        <v>90</v>
      </c>
      <c r="F1506" s="120">
        <f>COUNTIF($D$15:D1506,D1506)</f>
        <v>30</v>
      </c>
      <c r="G1506" s="121">
        <f t="shared" si="182"/>
        <v>0.22053088815310584</v>
      </c>
      <c r="H1506" s="121">
        <f t="shared" si="183"/>
        <v>5.4358032704430548E-4</v>
      </c>
      <c r="I1506" s="122">
        <f t="shared" si="184"/>
        <v>0.22107446848015014</v>
      </c>
    </row>
    <row r="1507" spans="2:9">
      <c r="B1507" s="91">
        <f t="shared" si="185"/>
        <v>1493</v>
      </c>
      <c r="C1507" s="92">
        <f t="shared" si="186"/>
        <v>46053</v>
      </c>
      <c r="D1507" s="119" t="str">
        <f t="shared" si="180"/>
        <v>구간17</v>
      </c>
      <c r="E1507" s="91">
        <f t="shared" si="181"/>
        <v>90</v>
      </c>
      <c r="F1507" s="120">
        <f>COUNTIF($D$15:D1507,D1507)</f>
        <v>31</v>
      </c>
      <c r="G1507" s="121">
        <f t="shared" si="182"/>
        <v>0.22053088815310584</v>
      </c>
      <c r="H1507" s="121">
        <f t="shared" si="183"/>
        <v>5.6169967127911566E-4</v>
      </c>
      <c r="I1507" s="122">
        <f t="shared" si="184"/>
        <v>0.22109258782438496</v>
      </c>
    </row>
    <row r="1508" spans="2:9">
      <c r="B1508" s="91">
        <f t="shared" si="185"/>
        <v>1494</v>
      </c>
      <c r="C1508" s="92">
        <f t="shared" si="186"/>
        <v>46054</v>
      </c>
      <c r="D1508" s="119" t="str">
        <f t="shared" si="180"/>
        <v>구간17</v>
      </c>
      <c r="E1508" s="91">
        <f t="shared" si="181"/>
        <v>90</v>
      </c>
      <c r="F1508" s="120">
        <f>COUNTIF($D$15:D1508,D1508)</f>
        <v>32</v>
      </c>
      <c r="G1508" s="121">
        <f t="shared" si="182"/>
        <v>0.22053088815310584</v>
      </c>
      <c r="H1508" s="121">
        <f t="shared" si="183"/>
        <v>5.7981901551392584E-4</v>
      </c>
      <c r="I1508" s="122">
        <f t="shared" si="184"/>
        <v>0.22111070716861977</v>
      </c>
    </row>
    <row r="1509" spans="2:9">
      <c r="B1509" s="91">
        <f t="shared" si="185"/>
        <v>1495</v>
      </c>
      <c r="C1509" s="92">
        <f t="shared" si="186"/>
        <v>46055</v>
      </c>
      <c r="D1509" s="119" t="str">
        <f t="shared" si="180"/>
        <v>구간17</v>
      </c>
      <c r="E1509" s="91">
        <f t="shared" si="181"/>
        <v>90</v>
      </c>
      <c r="F1509" s="120">
        <f>COUNTIF($D$15:D1509,D1509)</f>
        <v>33</v>
      </c>
      <c r="G1509" s="121">
        <f t="shared" si="182"/>
        <v>0.22053088815310584</v>
      </c>
      <c r="H1509" s="121">
        <f t="shared" si="183"/>
        <v>5.9793835974873602E-4</v>
      </c>
      <c r="I1509" s="122">
        <f t="shared" si="184"/>
        <v>0.22112882651285456</v>
      </c>
    </row>
    <row r="1510" spans="2:9">
      <c r="B1510" s="91">
        <f t="shared" si="185"/>
        <v>1496</v>
      </c>
      <c r="C1510" s="92">
        <f t="shared" si="186"/>
        <v>46056</v>
      </c>
      <c r="D1510" s="119" t="str">
        <f t="shared" si="180"/>
        <v>구간17</v>
      </c>
      <c r="E1510" s="91">
        <f t="shared" si="181"/>
        <v>90</v>
      </c>
      <c r="F1510" s="120">
        <f>COUNTIF($D$15:D1510,D1510)</f>
        <v>34</v>
      </c>
      <c r="G1510" s="121">
        <f t="shared" si="182"/>
        <v>0.22053088815310584</v>
      </c>
      <c r="H1510" s="121">
        <f t="shared" si="183"/>
        <v>6.1605770398354619E-4</v>
      </c>
      <c r="I1510" s="122">
        <f t="shared" si="184"/>
        <v>0.22114694585708938</v>
      </c>
    </row>
    <row r="1511" spans="2:9">
      <c r="B1511" s="91">
        <f t="shared" si="185"/>
        <v>1497</v>
      </c>
      <c r="C1511" s="92">
        <f t="shared" si="186"/>
        <v>46057</v>
      </c>
      <c r="D1511" s="119" t="str">
        <f t="shared" si="180"/>
        <v>구간17</v>
      </c>
      <c r="E1511" s="91">
        <f t="shared" si="181"/>
        <v>90</v>
      </c>
      <c r="F1511" s="120">
        <f>COUNTIF($D$15:D1511,D1511)</f>
        <v>35</v>
      </c>
      <c r="G1511" s="121">
        <f t="shared" si="182"/>
        <v>0.22053088815310584</v>
      </c>
      <c r="H1511" s="121">
        <f t="shared" si="183"/>
        <v>6.3417704821835637E-4</v>
      </c>
      <c r="I1511" s="122">
        <f t="shared" si="184"/>
        <v>0.2211650652013242</v>
      </c>
    </row>
    <row r="1512" spans="2:9">
      <c r="B1512" s="91">
        <f t="shared" si="185"/>
        <v>1498</v>
      </c>
      <c r="C1512" s="92">
        <f t="shared" si="186"/>
        <v>46058</v>
      </c>
      <c r="D1512" s="119" t="str">
        <f t="shared" si="180"/>
        <v>구간17</v>
      </c>
      <c r="E1512" s="91">
        <f t="shared" si="181"/>
        <v>90</v>
      </c>
      <c r="F1512" s="120">
        <f>COUNTIF($D$15:D1512,D1512)</f>
        <v>36</v>
      </c>
      <c r="G1512" s="121">
        <f t="shared" si="182"/>
        <v>0.22053088815310584</v>
      </c>
      <c r="H1512" s="121">
        <f t="shared" si="183"/>
        <v>6.5229639245316655E-4</v>
      </c>
      <c r="I1512" s="122">
        <f t="shared" si="184"/>
        <v>0.22118318454555902</v>
      </c>
    </row>
    <row r="1513" spans="2:9">
      <c r="B1513" s="91">
        <f t="shared" si="185"/>
        <v>1499</v>
      </c>
      <c r="C1513" s="92">
        <f t="shared" si="186"/>
        <v>46059</v>
      </c>
      <c r="D1513" s="119" t="str">
        <f t="shared" si="180"/>
        <v>구간17</v>
      </c>
      <c r="E1513" s="91">
        <f t="shared" si="181"/>
        <v>90</v>
      </c>
      <c r="F1513" s="120">
        <f>COUNTIF($D$15:D1513,D1513)</f>
        <v>37</v>
      </c>
      <c r="G1513" s="121">
        <f t="shared" si="182"/>
        <v>0.22053088815310584</v>
      </c>
      <c r="H1513" s="121">
        <f t="shared" si="183"/>
        <v>6.7041573668797673E-4</v>
      </c>
      <c r="I1513" s="122">
        <f t="shared" si="184"/>
        <v>0.22120130388979381</v>
      </c>
    </row>
    <row r="1514" spans="2:9">
      <c r="B1514" s="91">
        <f t="shared" si="185"/>
        <v>1500</v>
      </c>
      <c r="C1514" s="92">
        <f t="shared" si="186"/>
        <v>46060</v>
      </c>
      <c r="D1514" s="119" t="str">
        <f t="shared" si="180"/>
        <v>구간17</v>
      </c>
      <c r="E1514" s="91">
        <f t="shared" si="181"/>
        <v>90</v>
      </c>
      <c r="F1514" s="120">
        <f>COUNTIF($D$15:D1514,D1514)</f>
        <v>38</v>
      </c>
      <c r="G1514" s="121">
        <f t="shared" si="182"/>
        <v>0.22053088815310584</v>
      </c>
      <c r="H1514" s="121">
        <f t="shared" si="183"/>
        <v>6.8853508092278691E-4</v>
      </c>
      <c r="I1514" s="122">
        <f t="shared" si="184"/>
        <v>0.22121942323402863</v>
      </c>
    </row>
    <row r="1515" spans="2:9">
      <c r="B1515" s="91">
        <f t="shared" si="185"/>
        <v>1501</v>
      </c>
      <c r="C1515" s="92">
        <f t="shared" si="186"/>
        <v>46061</v>
      </c>
      <c r="D1515" s="119" t="str">
        <f t="shared" si="180"/>
        <v>구간17</v>
      </c>
      <c r="E1515" s="91">
        <f t="shared" si="181"/>
        <v>90</v>
      </c>
      <c r="F1515" s="120">
        <f>COUNTIF($D$15:D1515,D1515)</f>
        <v>39</v>
      </c>
      <c r="G1515" s="121">
        <f t="shared" si="182"/>
        <v>0.22053088815310584</v>
      </c>
      <c r="H1515" s="121">
        <f t="shared" si="183"/>
        <v>7.0665442515759709E-4</v>
      </c>
      <c r="I1515" s="122">
        <f t="shared" si="184"/>
        <v>0.22123754257826345</v>
      </c>
    </row>
    <row r="1516" spans="2:9">
      <c r="B1516" s="91">
        <f t="shared" si="185"/>
        <v>1502</v>
      </c>
      <c r="C1516" s="92">
        <f t="shared" si="186"/>
        <v>46062</v>
      </c>
      <c r="D1516" s="119" t="str">
        <f t="shared" si="180"/>
        <v>구간17</v>
      </c>
      <c r="E1516" s="91">
        <f t="shared" si="181"/>
        <v>90</v>
      </c>
      <c r="F1516" s="120">
        <f>COUNTIF($D$15:D1516,D1516)</f>
        <v>40</v>
      </c>
      <c r="G1516" s="121">
        <f t="shared" si="182"/>
        <v>0.22053088815310584</v>
      </c>
      <c r="H1516" s="121">
        <f t="shared" si="183"/>
        <v>7.2477376939240727E-4</v>
      </c>
      <c r="I1516" s="122">
        <f t="shared" si="184"/>
        <v>0.22125566192249824</v>
      </c>
    </row>
    <row r="1517" spans="2:9">
      <c r="B1517" s="91">
        <f t="shared" si="185"/>
        <v>1503</v>
      </c>
      <c r="C1517" s="92">
        <f t="shared" si="186"/>
        <v>46063</v>
      </c>
      <c r="D1517" s="119" t="str">
        <f t="shared" si="180"/>
        <v>구간17</v>
      </c>
      <c r="E1517" s="91">
        <f t="shared" si="181"/>
        <v>90</v>
      </c>
      <c r="F1517" s="120">
        <f>COUNTIF($D$15:D1517,D1517)</f>
        <v>41</v>
      </c>
      <c r="G1517" s="121">
        <f t="shared" si="182"/>
        <v>0.22053088815310584</v>
      </c>
      <c r="H1517" s="121">
        <f t="shared" si="183"/>
        <v>7.4289311362721745E-4</v>
      </c>
      <c r="I1517" s="122">
        <f t="shared" si="184"/>
        <v>0.22127378126673306</v>
      </c>
    </row>
    <row r="1518" spans="2:9">
      <c r="B1518" s="91">
        <f t="shared" si="185"/>
        <v>1504</v>
      </c>
      <c r="C1518" s="92">
        <f t="shared" si="186"/>
        <v>46064</v>
      </c>
      <c r="D1518" s="119" t="str">
        <f t="shared" si="180"/>
        <v>구간17</v>
      </c>
      <c r="E1518" s="91">
        <f t="shared" si="181"/>
        <v>90</v>
      </c>
      <c r="F1518" s="120">
        <f>COUNTIF($D$15:D1518,D1518)</f>
        <v>42</v>
      </c>
      <c r="G1518" s="121">
        <f t="shared" si="182"/>
        <v>0.22053088815310584</v>
      </c>
      <c r="H1518" s="121">
        <f t="shared" si="183"/>
        <v>7.6101245786202763E-4</v>
      </c>
      <c r="I1518" s="122">
        <f t="shared" si="184"/>
        <v>0.22129190061096787</v>
      </c>
    </row>
    <row r="1519" spans="2:9">
      <c r="B1519" s="91">
        <f t="shared" si="185"/>
        <v>1505</v>
      </c>
      <c r="C1519" s="92">
        <f t="shared" si="186"/>
        <v>46065</v>
      </c>
      <c r="D1519" s="119" t="str">
        <f t="shared" si="180"/>
        <v>구간17</v>
      </c>
      <c r="E1519" s="91">
        <f t="shared" si="181"/>
        <v>90</v>
      </c>
      <c r="F1519" s="120">
        <f>COUNTIF($D$15:D1519,D1519)</f>
        <v>43</v>
      </c>
      <c r="G1519" s="121">
        <f t="shared" si="182"/>
        <v>0.22053088815310584</v>
      </c>
      <c r="H1519" s="121">
        <f t="shared" si="183"/>
        <v>7.7913180209683781E-4</v>
      </c>
      <c r="I1519" s="122">
        <f t="shared" si="184"/>
        <v>0.22131001995520269</v>
      </c>
    </row>
    <row r="1520" spans="2:9">
      <c r="B1520" s="91">
        <f t="shared" si="185"/>
        <v>1506</v>
      </c>
      <c r="C1520" s="92">
        <f t="shared" si="186"/>
        <v>46066</v>
      </c>
      <c r="D1520" s="119" t="str">
        <f t="shared" si="180"/>
        <v>구간17</v>
      </c>
      <c r="E1520" s="91">
        <f t="shared" si="181"/>
        <v>90</v>
      </c>
      <c r="F1520" s="120">
        <f>COUNTIF($D$15:D1520,D1520)</f>
        <v>44</v>
      </c>
      <c r="G1520" s="121">
        <f t="shared" si="182"/>
        <v>0.22053088815310584</v>
      </c>
      <c r="H1520" s="121">
        <f t="shared" si="183"/>
        <v>7.9725114633164799E-4</v>
      </c>
      <c r="I1520" s="122">
        <f t="shared" si="184"/>
        <v>0.22132813929943748</v>
      </c>
    </row>
    <row r="1521" spans="2:9">
      <c r="B1521" s="91">
        <f t="shared" si="185"/>
        <v>1507</v>
      </c>
      <c r="C1521" s="92">
        <f t="shared" si="186"/>
        <v>46067</v>
      </c>
      <c r="D1521" s="119" t="str">
        <f t="shared" si="180"/>
        <v>구간17</v>
      </c>
      <c r="E1521" s="91">
        <f t="shared" si="181"/>
        <v>90</v>
      </c>
      <c r="F1521" s="120">
        <f>COUNTIF($D$15:D1521,D1521)</f>
        <v>45</v>
      </c>
      <c r="G1521" s="121">
        <f t="shared" si="182"/>
        <v>0.22053088815310584</v>
      </c>
      <c r="H1521" s="121">
        <f t="shared" si="183"/>
        <v>8.1537049056645816E-4</v>
      </c>
      <c r="I1521" s="122">
        <f t="shared" si="184"/>
        <v>0.2213462586436723</v>
      </c>
    </row>
    <row r="1522" spans="2:9">
      <c r="B1522" s="91">
        <f t="shared" si="185"/>
        <v>1508</v>
      </c>
      <c r="C1522" s="92">
        <f t="shared" si="186"/>
        <v>46068</v>
      </c>
      <c r="D1522" s="119" t="str">
        <f t="shared" si="180"/>
        <v>구간17</v>
      </c>
      <c r="E1522" s="91">
        <f t="shared" si="181"/>
        <v>90</v>
      </c>
      <c r="F1522" s="120">
        <f>COUNTIF($D$15:D1522,D1522)</f>
        <v>46</v>
      </c>
      <c r="G1522" s="121">
        <f t="shared" si="182"/>
        <v>0.22053088815310584</v>
      </c>
      <c r="H1522" s="121">
        <f t="shared" si="183"/>
        <v>8.3348983480126834E-4</v>
      </c>
      <c r="I1522" s="122">
        <f t="shared" si="184"/>
        <v>0.22136437798790712</v>
      </c>
    </row>
    <row r="1523" spans="2:9">
      <c r="B1523" s="91">
        <f t="shared" si="185"/>
        <v>1509</v>
      </c>
      <c r="C1523" s="92">
        <f t="shared" si="186"/>
        <v>46069</v>
      </c>
      <c r="D1523" s="119" t="str">
        <f t="shared" si="180"/>
        <v>구간17</v>
      </c>
      <c r="E1523" s="91">
        <f t="shared" si="181"/>
        <v>90</v>
      </c>
      <c r="F1523" s="120">
        <f>COUNTIF($D$15:D1523,D1523)</f>
        <v>47</v>
      </c>
      <c r="G1523" s="121">
        <f t="shared" si="182"/>
        <v>0.22053088815310584</v>
      </c>
      <c r="H1523" s="121">
        <f t="shared" si="183"/>
        <v>8.5160917903607852E-4</v>
      </c>
      <c r="I1523" s="122">
        <f t="shared" si="184"/>
        <v>0.22138249733214191</v>
      </c>
    </row>
    <row r="1524" spans="2:9">
      <c r="B1524" s="91">
        <f t="shared" si="185"/>
        <v>1510</v>
      </c>
      <c r="C1524" s="92">
        <f t="shared" si="186"/>
        <v>46070</v>
      </c>
      <c r="D1524" s="119" t="str">
        <f t="shared" si="180"/>
        <v>구간17</v>
      </c>
      <c r="E1524" s="91">
        <f t="shared" si="181"/>
        <v>90</v>
      </c>
      <c r="F1524" s="120">
        <f>COUNTIF($D$15:D1524,D1524)</f>
        <v>48</v>
      </c>
      <c r="G1524" s="121">
        <f t="shared" si="182"/>
        <v>0.22053088815310584</v>
      </c>
      <c r="H1524" s="121">
        <f t="shared" si="183"/>
        <v>8.6972852327088881E-4</v>
      </c>
      <c r="I1524" s="122">
        <f t="shared" si="184"/>
        <v>0.22140061667637673</v>
      </c>
    </row>
    <row r="1525" spans="2:9">
      <c r="B1525" s="91">
        <f t="shared" si="185"/>
        <v>1511</v>
      </c>
      <c r="C1525" s="92">
        <f t="shared" si="186"/>
        <v>46071</v>
      </c>
      <c r="D1525" s="119" t="str">
        <f t="shared" si="180"/>
        <v>구간17</v>
      </c>
      <c r="E1525" s="91">
        <f t="shared" si="181"/>
        <v>90</v>
      </c>
      <c r="F1525" s="120">
        <f>COUNTIF($D$15:D1525,D1525)</f>
        <v>49</v>
      </c>
      <c r="G1525" s="121">
        <f t="shared" si="182"/>
        <v>0.22053088815310584</v>
      </c>
      <c r="H1525" s="121">
        <f t="shared" si="183"/>
        <v>8.8784786750569899E-4</v>
      </c>
      <c r="I1525" s="122">
        <f t="shared" si="184"/>
        <v>0.22141873602061155</v>
      </c>
    </row>
    <row r="1526" spans="2:9">
      <c r="B1526" s="91">
        <f t="shared" si="185"/>
        <v>1512</v>
      </c>
      <c r="C1526" s="92">
        <f t="shared" si="186"/>
        <v>46072</v>
      </c>
      <c r="D1526" s="119" t="str">
        <f t="shared" si="180"/>
        <v>구간17</v>
      </c>
      <c r="E1526" s="91">
        <f t="shared" si="181"/>
        <v>90</v>
      </c>
      <c r="F1526" s="120">
        <f>COUNTIF($D$15:D1526,D1526)</f>
        <v>50</v>
      </c>
      <c r="G1526" s="121">
        <f t="shared" si="182"/>
        <v>0.22053088815310584</v>
      </c>
      <c r="H1526" s="121">
        <f t="shared" si="183"/>
        <v>9.0596721174050917E-4</v>
      </c>
      <c r="I1526" s="122">
        <f t="shared" si="184"/>
        <v>0.22143685536484636</v>
      </c>
    </row>
    <row r="1527" spans="2:9">
      <c r="B1527" s="91">
        <f t="shared" si="185"/>
        <v>1513</v>
      </c>
      <c r="C1527" s="92">
        <f t="shared" si="186"/>
        <v>46073</v>
      </c>
      <c r="D1527" s="119" t="str">
        <f t="shared" si="180"/>
        <v>구간17</v>
      </c>
      <c r="E1527" s="91">
        <f t="shared" si="181"/>
        <v>90</v>
      </c>
      <c r="F1527" s="120">
        <f>COUNTIF($D$15:D1527,D1527)</f>
        <v>51</v>
      </c>
      <c r="G1527" s="121">
        <f t="shared" si="182"/>
        <v>0.22053088815310584</v>
      </c>
      <c r="H1527" s="121">
        <f t="shared" si="183"/>
        <v>9.2408655597531935E-4</v>
      </c>
      <c r="I1527" s="122">
        <f t="shared" si="184"/>
        <v>0.22145497470908115</v>
      </c>
    </row>
    <row r="1528" spans="2:9">
      <c r="B1528" s="91">
        <f t="shared" si="185"/>
        <v>1514</v>
      </c>
      <c r="C1528" s="92">
        <f t="shared" si="186"/>
        <v>46074</v>
      </c>
      <c r="D1528" s="119" t="str">
        <f t="shared" si="180"/>
        <v>구간17</v>
      </c>
      <c r="E1528" s="91">
        <f t="shared" si="181"/>
        <v>90</v>
      </c>
      <c r="F1528" s="120">
        <f>COUNTIF($D$15:D1528,D1528)</f>
        <v>52</v>
      </c>
      <c r="G1528" s="121">
        <f t="shared" si="182"/>
        <v>0.22053088815310584</v>
      </c>
      <c r="H1528" s="121">
        <f t="shared" si="183"/>
        <v>9.4220590021012953E-4</v>
      </c>
      <c r="I1528" s="122">
        <f t="shared" si="184"/>
        <v>0.22147309405331597</v>
      </c>
    </row>
    <row r="1529" spans="2:9">
      <c r="B1529" s="91">
        <f t="shared" si="185"/>
        <v>1515</v>
      </c>
      <c r="C1529" s="92">
        <f t="shared" si="186"/>
        <v>46075</v>
      </c>
      <c r="D1529" s="119" t="str">
        <f t="shared" si="180"/>
        <v>구간17</v>
      </c>
      <c r="E1529" s="91">
        <f t="shared" si="181"/>
        <v>90</v>
      </c>
      <c r="F1529" s="120">
        <f>COUNTIF($D$15:D1529,D1529)</f>
        <v>53</v>
      </c>
      <c r="G1529" s="121">
        <f t="shared" si="182"/>
        <v>0.22053088815310584</v>
      </c>
      <c r="H1529" s="121">
        <f t="shared" si="183"/>
        <v>9.603252444449397E-4</v>
      </c>
      <c r="I1529" s="122">
        <f t="shared" si="184"/>
        <v>0.22149121339755079</v>
      </c>
    </row>
    <row r="1530" spans="2:9">
      <c r="B1530" s="91">
        <f t="shared" si="185"/>
        <v>1516</v>
      </c>
      <c r="C1530" s="92">
        <f t="shared" si="186"/>
        <v>46076</v>
      </c>
      <c r="D1530" s="119" t="str">
        <f t="shared" si="180"/>
        <v>구간17</v>
      </c>
      <c r="E1530" s="91">
        <f t="shared" si="181"/>
        <v>90</v>
      </c>
      <c r="F1530" s="120">
        <f>COUNTIF($D$15:D1530,D1530)</f>
        <v>54</v>
      </c>
      <c r="G1530" s="121">
        <f t="shared" si="182"/>
        <v>0.22053088815310584</v>
      </c>
      <c r="H1530" s="121">
        <f t="shared" si="183"/>
        <v>9.7844458867974988E-4</v>
      </c>
      <c r="I1530" s="122">
        <f t="shared" si="184"/>
        <v>0.22150933274178558</v>
      </c>
    </row>
    <row r="1531" spans="2:9">
      <c r="B1531" s="91">
        <f t="shared" si="185"/>
        <v>1517</v>
      </c>
      <c r="C1531" s="92">
        <f t="shared" si="186"/>
        <v>46077</v>
      </c>
      <c r="D1531" s="119" t="str">
        <f t="shared" si="180"/>
        <v>구간17</v>
      </c>
      <c r="E1531" s="91">
        <f t="shared" si="181"/>
        <v>90</v>
      </c>
      <c r="F1531" s="120">
        <f>COUNTIF($D$15:D1531,D1531)</f>
        <v>55</v>
      </c>
      <c r="G1531" s="121">
        <f t="shared" si="182"/>
        <v>0.22053088815310584</v>
      </c>
      <c r="H1531" s="121">
        <f t="shared" si="183"/>
        <v>9.9656393291456006E-4</v>
      </c>
      <c r="I1531" s="122">
        <f t="shared" si="184"/>
        <v>0.2215274520860204</v>
      </c>
    </row>
    <row r="1532" spans="2:9">
      <c r="B1532" s="91">
        <f t="shared" si="185"/>
        <v>1518</v>
      </c>
      <c r="C1532" s="92">
        <f t="shared" si="186"/>
        <v>46078</v>
      </c>
      <c r="D1532" s="119" t="str">
        <f t="shared" si="180"/>
        <v>구간17</v>
      </c>
      <c r="E1532" s="91">
        <f t="shared" si="181"/>
        <v>90</v>
      </c>
      <c r="F1532" s="120">
        <f>COUNTIF($D$15:D1532,D1532)</f>
        <v>56</v>
      </c>
      <c r="G1532" s="121">
        <f t="shared" si="182"/>
        <v>0.22053088815310584</v>
      </c>
      <c r="H1532" s="121">
        <f t="shared" si="183"/>
        <v>1.0146832771493702E-3</v>
      </c>
      <c r="I1532" s="122">
        <f t="shared" si="184"/>
        <v>0.22154557143025522</v>
      </c>
    </row>
    <row r="1533" spans="2:9">
      <c r="B1533" s="91">
        <f t="shared" si="185"/>
        <v>1519</v>
      </c>
      <c r="C1533" s="92">
        <f t="shared" si="186"/>
        <v>46079</v>
      </c>
      <c r="D1533" s="119" t="str">
        <f t="shared" si="180"/>
        <v>구간17</v>
      </c>
      <c r="E1533" s="91">
        <f t="shared" si="181"/>
        <v>90</v>
      </c>
      <c r="F1533" s="120">
        <f>COUNTIF($D$15:D1533,D1533)</f>
        <v>57</v>
      </c>
      <c r="G1533" s="121">
        <f t="shared" si="182"/>
        <v>0.22053088815310584</v>
      </c>
      <c r="H1533" s="121">
        <f t="shared" si="183"/>
        <v>1.0328026213841804E-3</v>
      </c>
      <c r="I1533" s="122">
        <f t="shared" si="184"/>
        <v>0.22156369077449004</v>
      </c>
    </row>
    <row r="1534" spans="2:9">
      <c r="B1534" s="91">
        <f t="shared" si="185"/>
        <v>1520</v>
      </c>
      <c r="C1534" s="92">
        <f t="shared" si="186"/>
        <v>46080</v>
      </c>
      <c r="D1534" s="119" t="str">
        <f t="shared" si="180"/>
        <v>구간17</v>
      </c>
      <c r="E1534" s="91">
        <f t="shared" si="181"/>
        <v>90</v>
      </c>
      <c r="F1534" s="120">
        <f>COUNTIF($D$15:D1534,D1534)</f>
        <v>58</v>
      </c>
      <c r="G1534" s="121">
        <f t="shared" si="182"/>
        <v>0.22053088815310584</v>
      </c>
      <c r="H1534" s="121">
        <f t="shared" si="183"/>
        <v>1.0509219656189906E-3</v>
      </c>
      <c r="I1534" s="122">
        <f t="shared" si="184"/>
        <v>0.22158181011872483</v>
      </c>
    </row>
    <row r="1535" spans="2:9">
      <c r="B1535" s="91">
        <f t="shared" si="185"/>
        <v>1521</v>
      </c>
      <c r="C1535" s="92">
        <f t="shared" si="186"/>
        <v>46081</v>
      </c>
      <c r="D1535" s="119" t="str">
        <f t="shared" si="180"/>
        <v>구간17</v>
      </c>
      <c r="E1535" s="91">
        <f t="shared" si="181"/>
        <v>90</v>
      </c>
      <c r="F1535" s="120">
        <f>COUNTIF($D$15:D1535,D1535)</f>
        <v>59</v>
      </c>
      <c r="G1535" s="121">
        <f t="shared" si="182"/>
        <v>0.22053088815310584</v>
      </c>
      <c r="H1535" s="121">
        <f t="shared" si="183"/>
        <v>1.0690413098538008E-3</v>
      </c>
      <c r="I1535" s="122">
        <f t="shared" si="184"/>
        <v>0.22159992946295964</v>
      </c>
    </row>
    <row r="1536" spans="2:9">
      <c r="B1536" s="91">
        <f t="shared" si="185"/>
        <v>1522</v>
      </c>
      <c r="C1536" s="92">
        <f t="shared" si="186"/>
        <v>46082</v>
      </c>
      <c r="D1536" s="119" t="str">
        <f t="shared" si="180"/>
        <v>구간17</v>
      </c>
      <c r="E1536" s="91">
        <f t="shared" si="181"/>
        <v>90</v>
      </c>
      <c r="F1536" s="120">
        <f>COUNTIF($D$15:D1536,D1536)</f>
        <v>60</v>
      </c>
      <c r="G1536" s="121">
        <f t="shared" si="182"/>
        <v>0.22053088815310584</v>
      </c>
      <c r="H1536" s="121">
        <f t="shared" si="183"/>
        <v>1.087160654088611E-3</v>
      </c>
      <c r="I1536" s="122">
        <f t="shared" si="184"/>
        <v>0.22161804880719446</v>
      </c>
    </row>
    <row r="1537" spans="2:9">
      <c r="B1537" s="91">
        <f t="shared" si="185"/>
        <v>1523</v>
      </c>
      <c r="C1537" s="92">
        <f t="shared" si="186"/>
        <v>46083</v>
      </c>
      <c r="D1537" s="119" t="str">
        <f t="shared" si="180"/>
        <v>구간17</v>
      </c>
      <c r="E1537" s="91">
        <f t="shared" si="181"/>
        <v>90</v>
      </c>
      <c r="F1537" s="120">
        <f>COUNTIF($D$15:D1537,D1537)</f>
        <v>61</v>
      </c>
      <c r="G1537" s="121">
        <f t="shared" si="182"/>
        <v>0.22053088815310584</v>
      </c>
      <c r="H1537" s="121">
        <f t="shared" si="183"/>
        <v>1.1052799983234211E-3</v>
      </c>
      <c r="I1537" s="122">
        <f t="shared" si="184"/>
        <v>0.22163616815142925</v>
      </c>
    </row>
    <row r="1538" spans="2:9">
      <c r="B1538" s="91">
        <f t="shared" si="185"/>
        <v>1524</v>
      </c>
      <c r="C1538" s="92">
        <f t="shared" si="186"/>
        <v>46084</v>
      </c>
      <c r="D1538" s="119" t="str">
        <f t="shared" si="180"/>
        <v>구간17</v>
      </c>
      <c r="E1538" s="91">
        <f t="shared" si="181"/>
        <v>90</v>
      </c>
      <c r="F1538" s="120">
        <f>COUNTIF($D$15:D1538,D1538)</f>
        <v>62</v>
      </c>
      <c r="G1538" s="121">
        <f t="shared" si="182"/>
        <v>0.22053088815310584</v>
      </c>
      <c r="H1538" s="121">
        <f t="shared" si="183"/>
        <v>1.1233993425582313E-3</v>
      </c>
      <c r="I1538" s="122">
        <f t="shared" si="184"/>
        <v>0.22165428749566407</v>
      </c>
    </row>
    <row r="1539" spans="2:9">
      <c r="B1539" s="91">
        <f t="shared" si="185"/>
        <v>1525</v>
      </c>
      <c r="C1539" s="92">
        <f t="shared" si="186"/>
        <v>46085</v>
      </c>
      <c r="D1539" s="119" t="str">
        <f t="shared" si="180"/>
        <v>구간17</v>
      </c>
      <c r="E1539" s="91">
        <f t="shared" si="181"/>
        <v>90</v>
      </c>
      <c r="F1539" s="120">
        <f>COUNTIF($D$15:D1539,D1539)</f>
        <v>63</v>
      </c>
      <c r="G1539" s="121">
        <f t="shared" si="182"/>
        <v>0.22053088815310584</v>
      </c>
      <c r="H1539" s="121">
        <f t="shared" si="183"/>
        <v>1.1415186867930415E-3</v>
      </c>
      <c r="I1539" s="122">
        <f t="shared" si="184"/>
        <v>0.22167240683989889</v>
      </c>
    </row>
    <row r="1540" spans="2:9">
      <c r="B1540" s="91">
        <f t="shared" si="185"/>
        <v>1526</v>
      </c>
      <c r="C1540" s="92">
        <f t="shared" si="186"/>
        <v>46086</v>
      </c>
      <c r="D1540" s="119" t="str">
        <f t="shared" si="180"/>
        <v>구간17</v>
      </c>
      <c r="E1540" s="91">
        <f t="shared" si="181"/>
        <v>90</v>
      </c>
      <c r="F1540" s="120">
        <f>COUNTIF($D$15:D1540,D1540)</f>
        <v>64</v>
      </c>
      <c r="G1540" s="121">
        <f t="shared" si="182"/>
        <v>0.22053088815310584</v>
      </c>
      <c r="H1540" s="121">
        <f t="shared" si="183"/>
        <v>1.1596380310278517E-3</v>
      </c>
      <c r="I1540" s="122">
        <f t="shared" si="184"/>
        <v>0.22169052618413371</v>
      </c>
    </row>
    <row r="1541" spans="2:9">
      <c r="B1541" s="91">
        <f t="shared" si="185"/>
        <v>1527</v>
      </c>
      <c r="C1541" s="92">
        <f t="shared" si="186"/>
        <v>46087</v>
      </c>
      <c r="D1541" s="119" t="str">
        <f t="shared" si="180"/>
        <v>구간17</v>
      </c>
      <c r="E1541" s="91">
        <f t="shared" si="181"/>
        <v>90</v>
      </c>
      <c r="F1541" s="120">
        <f>COUNTIF($D$15:D1541,D1541)</f>
        <v>65</v>
      </c>
      <c r="G1541" s="121">
        <f t="shared" si="182"/>
        <v>0.22053088815310584</v>
      </c>
      <c r="H1541" s="121">
        <f t="shared" si="183"/>
        <v>1.1777573752626619E-3</v>
      </c>
      <c r="I1541" s="122">
        <f t="shared" si="184"/>
        <v>0.2217086455283685</v>
      </c>
    </row>
    <row r="1542" spans="2:9">
      <c r="B1542" s="91">
        <f t="shared" si="185"/>
        <v>1528</v>
      </c>
      <c r="C1542" s="92">
        <f t="shared" si="186"/>
        <v>46088</v>
      </c>
      <c r="D1542" s="119" t="str">
        <f t="shared" si="180"/>
        <v>구간17</v>
      </c>
      <c r="E1542" s="91">
        <f t="shared" si="181"/>
        <v>90</v>
      </c>
      <c r="F1542" s="120">
        <f>COUNTIF($D$15:D1542,D1542)</f>
        <v>66</v>
      </c>
      <c r="G1542" s="121">
        <f t="shared" si="182"/>
        <v>0.22053088815310584</v>
      </c>
      <c r="H1542" s="121">
        <f t="shared" si="183"/>
        <v>1.195876719497472E-3</v>
      </c>
      <c r="I1542" s="122">
        <f t="shared" si="184"/>
        <v>0.22172676487260332</v>
      </c>
    </row>
    <row r="1543" spans="2:9">
      <c r="B1543" s="91">
        <f t="shared" si="185"/>
        <v>1529</v>
      </c>
      <c r="C1543" s="92">
        <f t="shared" si="186"/>
        <v>46089</v>
      </c>
      <c r="D1543" s="119" t="str">
        <f t="shared" si="180"/>
        <v>구간17</v>
      </c>
      <c r="E1543" s="91">
        <f t="shared" si="181"/>
        <v>90</v>
      </c>
      <c r="F1543" s="120">
        <f>COUNTIF($D$15:D1543,D1543)</f>
        <v>67</v>
      </c>
      <c r="G1543" s="121">
        <f t="shared" si="182"/>
        <v>0.22053088815310584</v>
      </c>
      <c r="H1543" s="121">
        <f t="shared" si="183"/>
        <v>1.2139960637322822E-3</v>
      </c>
      <c r="I1543" s="122">
        <f t="shared" si="184"/>
        <v>0.22174488421683813</v>
      </c>
    </row>
    <row r="1544" spans="2:9">
      <c r="B1544" s="91">
        <f t="shared" si="185"/>
        <v>1530</v>
      </c>
      <c r="C1544" s="92">
        <f t="shared" si="186"/>
        <v>46090</v>
      </c>
      <c r="D1544" s="119" t="str">
        <f t="shared" si="180"/>
        <v>구간17</v>
      </c>
      <c r="E1544" s="91">
        <f t="shared" si="181"/>
        <v>90</v>
      </c>
      <c r="F1544" s="120">
        <f>COUNTIF($D$15:D1544,D1544)</f>
        <v>68</v>
      </c>
      <c r="G1544" s="121">
        <f t="shared" si="182"/>
        <v>0.22053088815310584</v>
      </c>
      <c r="H1544" s="121">
        <f t="shared" si="183"/>
        <v>1.2321154079670924E-3</v>
      </c>
      <c r="I1544" s="122">
        <f t="shared" si="184"/>
        <v>0.22176300356107292</v>
      </c>
    </row>
    <row r="1545" spans="2:9">
      <c r="B1545" s="91">
        <f t="shared" si="185"/>
        <v>1531</v>
      </c>
      <c r="C1545" s="92">
        <f t="shared" si="186"/>
        <v>46091</v>
      </c>
      <c r="D1545" s="119" t="str">
        <f t="shared" si="180"/>
        <v>구간17</v>
      </c>
      <c r="E1545" s="91">
        <f t="shared" si="181"/>
        <v>90</v>
      </c>
      <c r="F1545" s="120">
        <f>COUNTIF($D$15:D1545,D1545)</f>
        <v>69</v>
      </c>
      <c r="G1545" s="121">
        <f t="shared" si="182"/>
        <v>0.22053088815310584</v>
      </c>
      <c r="H1545" s="121">
        <f t="shared" si="183"/>
        <v>1.2502347522019026E-3</v>
      </c>
      <c r="I1545" s="122">
        <f t="shared" si="184"/>
        <v>0.22178112290530774</v>
      </c>
    </row>
    <row r="1546" spans="2:9">
      <c r="B1546" s="91">
        <f t="shared" si="185"/>
        <v>1532</v>
      </c>
      <c r="C1546" s="92">
        <f t="shared" si="186"/>
        <v>46092</v>
      </c>
      <c r="D1546" s="119" t="str">
        <f t="shared" si="180"/>
        <v>구간17</v>
      </c>
      <c r="E1546" s="91">
        <f t="shared" si="181"/>
        <v>90</v>
      </c>
      <c r="F1546" s="120">
        <f>COUNTIF($D$15:D1546,D1546)</f>
        <v>70</v>
      </c>
      <c r="G1546" s="121">
        <f t="shared" si="182"/>
        <v>0.22053088815310584</v>
      </c>
      <c r="H1546" s="121">
        <f t="shared" si="183"/>
        <v>1.2683540964367127E-3</v>
      </c>
      <c r="I1546" s="122">
        <f t="shared" si="184"/>
        <v>0.22179924224954256</v>
      </c>
    </row>
    <row r="1547" spans="2:9">
      <c r="B1547" s="91">
        <f t="shared" si="185"/>
        <v>1533</v>
      </c>
      <c r="C1547" s="92">
        <f t="shared" si="186"/>
        <v>46093</v>
      </c>
      <c r="D1547" s="119" t="str">
        <f t="shared" si="180"/>
        <v>구간17</v>
      </c>
      <c r="E1547" s="91">
        <f t="shared" si="181"/>
        <v>90</v>
      </c>
      <c r="F1547" s="120">
        <f>COUNTIF($D$15:D1547,D1547)</f>
        <v>71</v>
      </c>
      <c r="G1547" s="121">
        <f t="shared" si="182"/>
        <v>0.22053088815310584</v>
      </c>
      <c r="H1547" s="121">
        <f t="shared" si="183"/>
        <v>1.2864734406715229E-3</v>
      </c>
      <c r="I1547" s="122">
        <f t="shared" si="184"/>
        <v>0.22181736159377735</v>
      </c>
    </row>
    <row r="1548" spans="2:9">
      <c r="B1548" s="91">
        <f t="shared" si="185"/>
        <v>1534</v>
      </c>
      <c r="C1548" s="92">
        <f t="shared" si="186"/>
        <v>46094</v>
      </c>
      <c r="D1548" s="119" t="str">
        <f t="shared" si="180"/>
        <v>구간17</v>
      </c>
      <c r="E1548" s="91">
        <f t="shared" si="181"/>
        <v>90</v>
      </c>
      <c r="F1548" s="120">
        <f>COUNTIF($D$15:D1548,D1548)</f>
        <v>72</v>
      </c>
      <c r="G1548" s="121">
        <f t="shared" si="182"/>
        <v>0.22053088815310584</v>
      </c>
      <c r="H1548" s="121">
        <f t="shared" si="183"/>
        <v>1.3045927849063331E-3</v>
      </c>
      <c r="I1548" s="122">
        <f t="shared" si="184"/>
        <v>0.22183548093801217</v>
      </c>
    </row>
    <row r="1549" spans="2:9">
      <c r="B1549" s="91">
        <f t="shared" si="185"/>
        <v>1535</v>
      </c>
      <c r="C1549" s="92">
        <f t="shared" si="186"/>
        <v>46095</v>
      </c>
      <c r="D1549" s="119" t="str">
        <f t="shared" si="180"/>
        <v>구간17</v>
      </c>
      <c r="E1549" s="91">
        <f t="shared" si="181"/>
        <v>90</v>
      </c>
      <c r="F1549" s="120">
        <f>COUNTIF($D$15:D1549,D1549)</f>
        <v>73</v>
      </c>
      <c r="G1549" s="121">
        <f t="shared" si="182"/>
        <v>0.22053088815310584</v>
      </c>
      <c r="H1549" s="121">
        <f t="shared" si="183"/>
        <v>1.3227121291411433E-3</v>
      </c>
      <c r="I1549" s="122">
        <f t="shared" si="184"/>
        <v>0.22185360028224699</v>
      </c>
    </row>
    <row r="1550" spans="2:9">
      <c r="B1550" s="91">
        <f t="shared" si="185"/>
        <v>1536</v>
      </c>
      <c r="C1550" s="92">
        <f t="shared" si="186"/>
        <v>46096</v>
      </c>
      <c r="D1550" s="119" t="str">
        <f t="shared" si="180"/>
        <v>구간17</v>
      </c>
      <c r="E1550" s="91">
        <f t="shared" si="181"/>
        <v>90</v>
      </c>
      <c r="F1550" s="120">
        <f>COUNTIF($D$15:D1550,D1550)</f>
        <v>74</v>
      </c>
      <c r="G1550" s="121">
        <f t="shared" si="182"/>
        <v>0.22053088815310584</v>
      </c>
      <c r="H1550" s="121">
        <f t="shared" si="183"/>
        <v>1.3408314733759535E-3</v>
      </c>
      <c r="I1550" s="122">
        <f t="shared" si="184"/>
        <v>0.22187171962648181</v>
      </c>
    </row>
    <row r="1551" spans="2:9">
      <c r="B1551" s="91">
        <f t="shared" si="185"/>
        <v>1537</v>
      </c>
      <c r="C1551" s="92">
        <f t="shared" si="186"/>
        <v>46097</v>
      </c>
      <c r="D1551" s="119" t="str">
        <f t="shared" ref="D1551:D1614" si="187">IF(IFERROR(HLOOKUP(C1551,$E$5:$BL$6,2,FALSE),"")="",D1552,HLOOKUP(C1551,$E$5:$BL$7,2,FALSE))</f>
        <v>구간17</v>
      </c>
      <c r="E1551" s="91">
        <f t="shared" ref="E1551:E1614" si="188">COUNTIF($D$15:$D$49928,D1551)</f>
        <v>90</v>
      </c>
      <c r="F1551" s="120">
        <f>COUNTIF($D$15:D1551,D1551)</f>
        <v>75</v>
      </c>
      <c r="G1551" s="121">
        <f t="shared" ref="G1551:G1614" si="189">HLOOKUP($D1551,$E$6:$BL$11,6,FALSE)</f>
        <v>0.22053088815310584</v>
      </c>
      <c r="H1551" s="121">
        <f t="shared" ref="H1551:H1614" si="190">HLOOKUP($D1551,$E$6:$BL$11,5,FALSE)*(F1551)</f>
        <v>1.3589508176107636E-3</v>
      </c>
      <c r="I1551" s="122">
        <f t="shared" ref="I1551:I1614" si="191">G1551+H1551</f>
        <v>0.2218898389707166</v>
      </c>
    </row>
    <row r="1552" spans="2:9">
      <c r="B1552" s="91">
        <f t="shared" ref="B1552:B1615" si="192">B1551+1</f>
        <v>1538</v>
      </c>
      <c r="C1552" s="92">
        <f t="shared" ref="C1552:C1615" si="193">C1551+1</f>
        <v>46098</v>
      </c>
      <c r="D1552" s="119" t="str">
        <f t="shared" si="187"/>
        <v>구간17</v>
      </c>
      <c r="E1552" s="91">
        <f t="shared" si="188"/>
        <v>90</v>
      </c>
      <c r="F1552" s="120">
        <f>COUNTIF($D$15:D1552,D1552)</f>
        <v>76</v>
      </c>
      <c r="G1552" s="121">
        <f t="shared" si="189"/>
        <v>0.22053088815310584</v>
      </c>
      <c r="H1552" s="121">
        <f t="shared" si="190"/>
        <v>1.3770701618455738E-3</v>
      </c>
      <c r="I1552" s="122">
        <f t="shared" si="191"/>
        <v>0.22190795831495141</v>
      </c>
    </row>
    <row r="1553" spans="2:9">
      <c r="B1553" s="91">
        <f t="shared" si="192"/>
        <v>1539</v>
      </c>
      <c r="C1553" s="92">
        <f t="shared" si="193"/>
        <v>46099</v>
      </c>
      <c r="D1553" s="119" t="str">
        <f t="shared" si="187"/>
        <v>구간17</v>
      </c>
      <c r="E1553" s="91">
        <f t="shared" si="188"/>
        <v>90</v>
      </c>
      <c r="F1553" s="120">
        <f>COUNTIF($D$15:D1553,D1553)</f>
        <v>77</v>
      </c>
      <c r="G1553" s="121">
        <f t="shared" si="189"/>
        <v>0.22053088815310584</v>
      </c>
      <c r="H1553" s="121">
        <f t="shared" si="190"/>
        <v>1.395189506080384E-3</v>
      </c>
      <c r="I1553" s="122">
        <f t="shared" si="191"/>
        <v>0.22192607765918623</v>
      </c>
    </row>
    <row r="1554" spans="2:9">
      <c r="B1554" s="91">
        <f t="shared" si="192"/>
        <v>1540</v>
      </c>
      <c r="C1554" s="92">
        <f t="shared" si="193"/>
        <v>46100</v>
      </c>
      <c r="D1554" s="119" t="str">
        <f t="shared" si="187"/>
        <v>구간17</v>
      </c>
      <c r="E1554" s="91">
        <f t="shared" si="188"/>
        <v>90</v>
      </c>
      <c r="F1554" s="120">
        <f>COUNTIF($D$15:D1554,D1554)</f>
        <v>78</v>
      </c>
      <c r="G1554" s="121">
        <f t="shared" si="189"/>
        <v>0.22053088815310584</v>
      </c>
      <c r="H1554" s="121">
        <f t="shared" si="190"/>
        <v>1.4133088503151942E-3</v>
      </c>
      <c r="I1554" s="122">
        <f t="shared" si="191"/>
        <v>0.22194419700342102</v>
      </c>
    </row>
    <row r="1555" spans="2:9">
      <c r="B1555" s="91">
        <f t="shared" si="192"/>
        <v>1541</v>
      </c>
      <c r="C1555" s="92">
        <f t="shared" si="193"/>
        <v>46101</v>
      </c>
      <c r="D1555" s="119" t="str">
        <f t="shared" si="187"/>
        <v>구간17</v>
      </c>
      <c r="E1555" s="91">
        <f t="shared" si="188"/>
        <v>90</v>
      </c>
      <c r="F1555" s="120">
        <f>COUNTIF($D$15:D1555,D1555)</f>
        <v>79</v>
      </c>
      <c r="G1555" s="121">
        <f t="shared" si="189"/>
        <v>0.22053088815310584</v>
      </c>
      <c r="H1555" s="121">
        <f t="shared" si="190"/>
        <v>1.4314281945500044E-3</v>
      </c>
      <c r="I1555" s="122">
        <f t="shared" si="191"/>
        <v>0.22196231634765584</v>
      </c>
    </row>
    <row r="1556" spans="2:9">
      <c r="B1556" s="91">
        <f t="shared" si="192"/>
        <v>1542</v>
      </c>
      <c r="C1556" s="92">
        <f t="shared" si="193"/>
        <v>46102</v>
      </c>
      <c r="D1556" s="119" t="str">
        <f t="shared" si="187"/>
        <v>구간17</v>
      </c>
      <c r="E1556" s="91">
        <f t="shared" si="188"/>
        <v>90</v>
      </c>
      <c r="F1556" s="120">
        <f>COUNTIF($D$15:D1556,D1556)</f>
        <v>80</v>
      </c>
      <c r="G1556" s="121">
        <f t="shared" si="189"/>
        <v>0.22053088815310584</v>
      </c>
      <c r="H1556" s="121">
        <f t="shared" si="190"/>
        <v>1.4495475387848145E-3</v>
      </c>
      <c r="I1556" s="122">
        <f t="shared" si="191"/>
        <v>0.22198043569189066</v>
      </c>
    </row>
    <row r="1557" spans="2:9">
      <c r="B1557" s="91">
        <f t="shared" si="192"/>
        <v>1543</v>
      </c>
      <c r="C1557" s="92">
        <f t="shared" si="193"/>
        <v>46103</v>
      </c>
      <c r="D1557" s="119" t="str">
        <f t="shared" si="187"/>
        <v>구간17</v>
      </c>
      <c r="E1557" s="91">
        <f t="shared" si="188"/>
        <v>90</v>
      </c>
      <c r="F1557" s="120">
        <f>COUNTIF($D$15:D1557,D1557)</f>
        <v>81</v>
      </c>
      <c r="G1557" s="121">
        <f t="shared" si="189"/>
        <v>0.22053088815310584</v>
      </c>
      <c r="H1557" s="121">
        <f t="shared" si="190"/>
        <v>1.4676668830196247E-3</v>
      </c>
      <c r="I1557" s="122">
        <f t="shared" si="191"/>
        <v>0.22199855503612548</v>
      </c>
    </row>
    <row r="1558" spans="2:9">
      <c r="B1558" s="91">
        <f t="shared" si="192"/>
        <v>1544</v>
      </c>
      <c r="C1558" s="92">
        <f t="shared" si="193"/>
        <v>46104</v>
      </c>
      <c r="D1558" s="119" t="str">
        <f t="shared" si="187"/>
        <v>구간17</v>
      </c>
      <c r="E1558" s="91">
        <f t="shared" si="188"/>
        <v>90</v>
      </c>
      <c r="F1558" s="120">
        <f>COUNTIF($D$15:D1558,D1558)</f>
        <v>82</v>
      </c>
      <c r="G1558" s="121">
        <f t="shared" si="189"/>
        <v>0.22053088815310584</v>
      </c>
      <c r="H1558" s="121">
        <f t="shared" si="190"/>
        <v>1.4857862272544349E-3</v>
      </c>
      <c r="I1558" s="122">
        <f t="shared" si="191"/>
        <v>0.22201667438036027</v>
      </c>
    </row>
    <row r="1559" spans="2:9">
      <c r="B1559" s="91">
        <f t="shared" si="192"/>
        <v>1545</v>
      </c>
      <c r="C1559" s="92">
        <f t="shared" si="193"/>
        <v>46105</v>
      </c>
      <c r="D1559" s="119" t="str">
        <f t="shared" si="187"/>
        <v>구간17</v>
      </c>
      <c r="E1559" s="91">
        <f t="shared" si="188"/>
        <v>90</v>
      </c>
      <c r="F1559" s="120">
        <f>COUNTIF($D$15:D1559,D1559)</f>
        <v>83</v>
      </c>
      <c r="G1559" s="121">
        <f t="shared" si="189"/>
        <v>0.22053088815310584</v>
      </c>
      <c r="H1559" s="121">
        <f t="shared" si="190"/>
        <v>1.5039055714892451E-3</v>
      </c>
      <c r="I1559" s="122">
        <f t="shared" si="191"/>
        <v>0.22203479372459509</v>
      </c>
    </row>
    <row r="1560" spans="2:9">
      <c r="B1560" s="91">
        <f t="shared" si="192"/>
        <v>1546</v>
      </c>
      <c r="C1560" s="92">
        <f t="shared" si="193"/>
        <v>46106</v>
      </c>
      <c r="D1560" s="119" t="str">
        <f t="shared" si="187"/>
        <v>구간17</v>
      </c>
      <c r="E1560" s="91">
        <f t="shared" si="188"/>
        <v>90</v>
      </c>
      <c r="F1560" s="120">
        <f>COUNTIF($D$15:D1560,D1560)</f>
        <v>84</v>
      </c>
      <c r="G1560" s="121">
        <f t="shared" si="189"/>
        <v>0.22053088815310584</v>
      </c>
      <c r="H1560" s="121">
        <f t="shared" si="190"/>
        <v>1.5220249157240553E-3</v>
      </c>
      <c r="I1560" s="122">
        <f t="shared" si="191"/>
        <v>0.2220529130688299</v>
      </c>
    </row>
    <row r="1561" spans="2:9">
      <c r="B1561" s="91">
        <f t="shared" si="192"/>
        <v>1547</v>
      </c>
      <c r="C1561" s="92">
        <f t="shared" si="193"/>
        <v>46107</v>
      </c>
      <c r="D1561" s="119" t="str">
        <f t="shared" si="187"/>
        <v>구간17</v>
      </c>
      <c r="E1561" s="91">
        <f t="shared" si="188"/>
        <v>90</v>
      </c>
      <c r="F1561" s="120">
        <f>COUNTIF($D$15:D1561,D1561)</f>
        <v>85</v>
      </c>
      <c r="G1561" s="121">
        <f t="shared" si="189"/>
        <v>0.22053088815310584</v>
      </c>
      <c r="H1561" s="121">
        <f t="shared" si="190"/>
        <v>1.5401442599588654E-3</v>
      </c>
      <c r="I1561" s="122">
        <f t="shared" si="191"/>
        <v>0.2220710324130647</v>
      </c>
    </row>
    <row r="1562" spans="2:9">
      <c r="B1562" s="91">
        <f t="shared" si="192"/>
        <v>1548</v>
      </c>
      <c r="C1562" s="92">
        <f t="shared" si="193"/>
        <v>46108</v>
      </c>
      <c r="D1562" s="119" t="str">
        <f t="shared" si="187"/>
        <v>구간17</v>
      </c>
      <c r="E1562" s="91">
        <f t="shared" si="188"/>
        <v>90</v>
      </c>
      <c r="F1562" s="120">
        <f>COUNTIF($D$15:D1562,D1562)</f>
        <v>86</v>
      </c>
      <c r="G1562" s="121">
        <f t="shared" si="189"/>
        <v>0.22053088815310584</v>
      </c>
      <c r="H1562" s="121">
        <f t="shared" si="190"/>
        <v>1.5582636041936756E-3</v>
      </c>
      <c r="I1562" s="122">
        <f t="shared" si="191"/>
        <v>0.22208915175729951</v>
      </c>
    </row>
    <row r="1563" spans="2:9">
      <c r="B1563" s="91">
        <f t="shared" si="192"/>
        <v>1549</v>
      </c>
      <c r="C1563" s="92">
        <f t="shared" si="193"/>
        <v>46109</v>
      </c>
      <c r="D1563" s="119" t="str">
        <f t="shared" si="187"/>
        <v>구간17</v>
      </c>
      <c r="E1563" s="91">
        <f t="shared" si="188"/>
        <v>90</v>
      </c>
      <c r="F1563" s="120">
        <f>COUNTIF($D$15:D1563,D1563)</f>
        <v>87</v>
      </c>
      <c r="G1563" s="121">
        <f t="shared" si="189"/>
        <v>0.22053088815310584</v>
      </c>
      <c r="H1563" s="121">
        <f t="shared" si="190"/>
        <v>1.5763829484284858E-3</v>
      </c>
      <c r="I1563" s="122">
        <f t="shared" si="191"/>
        <v>0.22210727110153433</v>
      </c>
    </row>
    <row r="1564" spans="2:9">
      <c r="B1564" s="91">
        <f t="shared" si="192"/>
        <v>1550</v>
      </c>
      <c r="C1564" s="92">
        <f t="shared" si="193"/>
        <v>46110</v>
      </c>
      <c r="D1564" s="119" t="str">
        <f t="shared" si="187"/>
        <v>구간17</v>
      </c>
      <c r="E1564" s="91">
        <f t="shared" si="188"/>
        <v>90</v>
      </c>
      <c r="F1564" s="120">
        <f>COUNTIF($D$15:D1564,D1564)</f>
        <v>88</v>
      </c>
      <c r="G1564" s="121">
        <f t="shared" si="189"/>
        <v>0.22053088815310584</v>
      </c>
      <c r="H1564" s="121">
        <f t="shared" si="190"/>
        <v>1.594502292663296E-3</v>
      </c>
      <c r="I1564" s="122">
        <f t="shared" si="191"/>
        <v>0.22212539044576915</v>
      </c>
    </row>
    <row r="1565" spans="2:9">
      <c r="B1565" s="91">
        <f t="shared" si="192"/>
        <v>1551</v>
      </c>
      <c r="C1565" s="92">
        <f t="shared" si="193"/>
        <v>46111</v>
      </c>
      <c r="D1565" s="119" t="str">
        <f t="shared" si="187"/>
        <v>구간17</v>
      </c>
      <c r="E1565" s="91">
        <f t="shared" si="188"/>
        <v>90</v>
      </c>
      <c r="F1565" s="120">
        <f>COUNTIF($D$15:D1565,D1565)</f>
        <v>89</v>
      </c>
      <c r="G1565" s="121">
        <f t="shared" si="189"/>
        <v>0.22053088815310584</v>
      </c>
      <c r="H1565" s="121">
        <f t="shared" si="190"/>
        <v>1.6126216368981061E-3</v>
      </c>
      <c r="I1565" s="122">
        <f t="shared" si="191"/>
        <v>0.22214350979000394</v>
      </c>
    </row>
    <row r="1566" spans="2:9">
      <c r="B1566" s="91">
        <f t="shared" si="192"/>
        <v>1552</v>
      </c>
      <c r="C1566" s="92">
        <f t="shared" si="193"/>
        <v>46112</v>
      </c>
      <c r="D1566" s="119" t="str">
        <f t="shared" si="187"/>
        <v>구간17</v>
      </c>
      <c r="E1566" s="91">
        <f t="shared" si="188"/>
        <v>90</v>
      </c>
      <c r="F1566" s="120">
        <f>COUNTIF($D$15:D1566,D1566)</f>
        <v>90</v>
      </c>
      <c r="G1566" s="121">
        <f t="shared" si="189"/>
        <v>0.22053088815310584</v>
      </c>
      <c r="H1566" s="121">
        <f t="shared" si="190"/>
        <v>1.6307409811329163E-3</v>
      </c>
      <c r="I1566" s="122">
        <f t="shared" si="191"/>
        <v>0.22216162913423876</v>
      </c>
    </row>
    <row r="1567" spans="2:9">
      <c r="B1567" s="91">
        <f t="shared" si="192"/>
        <v>1553</v>
      </c>
      <c r="C1567" s="92">
        <f t="shared" si="193"/>
        <v>46113</v>
      </c>
      <c r="D1567" s="119" t="str">
        <f t="shared" si="187"/>
        <v>구간18</v>
      </c>
      <c r="E1567" s="91">
        <f t="shared" si="188"/>
        <v>91</v>
      </c>
      <c r="F1567" s="120">
        <f>COUNTIF($D$15:D1567,D1567)</f>
        <v>1</v>
      </c>
      <c r="G1567" s="121">
        <f t="shared" si="189"/>
        <v>0.22216162913423876</v>
      </c>
      <c r="H1567" s="121">
        <f t="shared" si="190"/>
        <v>1.8887814629918254E-5</v>
      </c>
      <c r="I1567" s="122">
        <f t="shared" si="191"/>
        <v>0.22218051694886867</v>
      </c>
    </row>
    <row r="1568" spans="2:9">
      <c r="B1568" s="91">
        <f t="shared" si="192"/>
        <v>1554</v>
      </c>
      <c r="C1568" s="92">
        <f t="shared" si="193"/>
        <v>46114</v>
      </c>
      <c r="D1568" s="119" t="str">
        <f t="shared" si="187"/>
        <v>구간18</v>
      </c>
      <c r="E1568" s="91">
        <f t="shared" si="188"/>
        <v>91</v>
      </c>
      <c r="F1568" s="120">
        <f>COUNTIF($D$15:D1568,D1568)</f>
        <v>2</v>
      </c>
      <c r="G1568" s="121">
        <f t="shared" si="189"/>
        <v>0.22216162913423876</v>
      </c>
      <c r="H1568" s="121">
        <f t="shared" si="190"/>
        <v>3.7775629259836509E-5</v>
      </c>
      <c r="I1568" s="122">
        <f t="shared" si="191"/>
        <v>0.22219940476349859</v>
      </c>
    </row>
    <row r="1569" spans="2:9">
      <c r="B1569" s="91">
        <f t="shared" si="192"/>
        <v>1555</v>
      </c>
      <c r="C1569" s="92">
        <f t="shared" si="193"/>
        <v>46115</v>
      </c>
      <c r="D1569" s="119" t="str">
        <f t="shared" si="187"/>
        <v>구간18</v>
      </c>
      <c r="E1569" s="91">
        <f t="shared" si="188"/>
        <v>91</v>
      </c>
      <c r="F1569" s="120">
        <f>COUNTIF($D$15:D1569,D1569)</f>
        <v>3</v>
      </c>
      <c r="G1569" s="121">
        <f t="shared" si="189"/>
        <v>0.22216162913423876</v>
      </c>
      <c r="H1569" s="121">
        <f t="shared" si="190"/>
        <v>5.6663443889754763E-5</v>
      </c>
      <c r="I1569" s="122">
        <f t="shared" si="191"/>
        <v>0.2222182925781285</v>
      </c>
    </row>
    <row r="1570" spans="2:9">
      <c r="B1570" s="91">
        <f t="shared" si="192"/>
        <v>1556</v>
      </c>
      <c r="C1570" s="92">
        <f t="shared" si="193"/>
        <v>46116</v>
      </c>
      <c r="D1570" s="119" t="str">
        <f t="shared" si="187"/>
        <v>구간18</v>
      </c>
      <c r="E1570" s="91">
        <f t="shared" si="188"/>
        <v>91</v>
      </c>
      <c r="F1570" s="120">
        <f>COUNTIF($D$15:D1570,D1570)</f>
        <v>4</v>
      </c>
      <c r="G1570" s="121">
        <f t="shared" si="189"/>
        <v>0.22216162913423876</v>
      </c>
      <c r="H1570" s="121">
        <f t="shared" si="190"/>
        <v>7.5551258519673017E-5</v>
      </c>
      <c r="I1570" s="122">
        <f t="shared" si="191"/>
        <v>0.22223718039275844</v>
      </c>
    </row>
    <row r="1571" spans="2:9">
      <c r="B1571" s="91">
        <f t="shared" si="192"/>
        <v>1557</v>
      </c>
      <c r="C1571" s="92">
        <f t="shared" si="193"/>
        <v>46117</v>
      </c>
      <c r="D1571" s="119" t="str">
        <f t="shared" si="187"/>
        <v>구간18</v>
      </c>
      <c r="E1571" s="91">
        <f t="shared" si="188"/>
        <v>91</v>
      </c>
      <c r="F1571" s="120">
        <f>COUNTIF($D$15:D1571,D1571)</f>
        <v>5</v>
      </c>
      <c r="G1571" s="121">
        <f t="shared" si="189"/>
        <v>0.22216162913423876</v>
      </c>
      <c r="H1571" s="121">
        <f t="shared" si="190"/>
        <v>9.4439073149591265E-5</v>
      </c>
      <c r="I1571" s="122">
        <f t="shared" si="191"/>
        <v>0.22225606820738836</v>
      </c>
    </row>
    <row r="1572" spans="2:9">
      <c r="B1572" s="91">
        <f t="shared" si="192"/>
        <v>1558</v>
      </c>
      <c r="C1572" s="92">
        <f t="shared" si="193"/>
        <v>46118</v>
      </c>
      <c r="D1572" s="119" t="str">
        <f t="shared" si="187"/>
        <v>구간18</v>
      </c>
      <c r="E1572" s="91">
        <f t="shared" si="188"/>
        <v>91</v>
      </c>
      <c r="F1572" s="120">
        <f>COUNTIF($D$15:D1572,D1572)</f>
        <v>6</v>
      </c>
      <c r="G1572" s="121">
        <f t="shared" si="189"/>
        <v>0.22216162913423876</v>
      </c>
      <c r="H1572" s="121">
        <f t="shared" si="190"/>
        <v>1.1332688777950953E-4</v>
      </c>
      <c r="I1572" s="122">
        <f t="shared" si="191"/>
        <v>0.22227495602201827</v>
      </c>
    </row>
    <row r="1573" spans="2:9">
      <c r="B1573" s="91">
        <f t="shared" si="192"/>
        <v>1559</v>
      </c>
      <c r="C1573" s="92">
        <f t="shared" si="193"/>
        <v>46119</v>
      </c>
      <c r="D1573" s="119" t="str">
        <f t="shared" si="187"/>
        <v>구간18</v>
      </c>
      <c r="E1573" s="91">
        <f t="shared" si="188"/>
        <v>91</v>
      </c>
      <c r="F1573" s="120">
        <f>COUNTIF($D$15:D1573,D1573)</f>
        <v>7</v>
      </c>
      <c r="G1573" s="121">
        <f t="shared" si="189"/>
        <v>0.22216162913423876</v>
      </c>
      <c r="H1573" s="121">
        <f t="shared" si="190"/>
        <v>1.3221470240942779E-4</v>
      </c>
      <c r="I1573" s="122">
        <f t="shared" si="191"/>
        <v>0.22229384383664819</v>
      </c>
    </row>
    <row r="1574" spans="2:9">
      <c r="B1574" s="91">
        <f t="shared" si="192"/>
        <v>1560</v>
      </c>
      <c r="C1574" s="92">
        <f t="shared" si="193"/>
        <v>46120</v>
      </c>
      <c r="D1574" s="119" t="str">
        <f t="shared" si="187"/>
        <v>구간18</v>
      </c>
      <c r="E1574" s="91">
        <f t="shared" si="188"/>
        <v>91</v>
      </c>
      <c r="F1574" s="120">
        <f>COUNTIF($D$15:D1574,D1574)</f>
        <v>8</v>
      </c>
      <c r="G1574" s="121">
        <f t="shared" si="189"/>
        <v>0.22216162913423876</v>
      </c>
      <c r="H1574" s="121">
        <f t="shared" si="190"/>
        <v>1.5110251703934603E-4</v>
      </c>
      <c r="I1574" s="122">
        <f t="shared" si="191"/>
        <v>0.2223127316512781</v>
      </c>
    </row>
    <row r="1575" spans="2:9">
      <c r="B1575" s="91">
        <f t="shared" si="192"/>
        <v>1561</v>
      </c>
      <c r="C1575" s="92">
        <f t="shared" si="193"/>
        <v>46121</v>
      </c>
      <c r="D1575" s="119" t="str">
        <f t="shared" si="187"/>
        <v>구간18</v>
      </c>
      <c r="E1575" s="91">
        <f t="shared" si="188"/>
        <v>91</v>
      </c>
      <c r="F1575" s="120">
        <f>COUNTIF($D$15:D1575,D1575)</f>
        <v>9</v>
      </c>
      <c r="G1575" s="121">
        <f t="shared" si="189"/>
        <v>0.22216162913423876</v>
      </c>
      <c r="H1575" s="121">
        <f t="shared" si="190"/>
        <v>1.6999033166926428E-4</v>
      </c>
      <c r="I1575" s="122">
        <f t="shared" si="191"/>
        <v>0.22233161946590801</v>
      </c>
    </row>
    <row r="1576" spans="2:9">
      <c r="B1576" s="91">
        <f t="shared" si="192"/>
        <v>1562</v>
      </c>
      <c r="C1576" s="92">
        <f t="shared" si="193"/>
        <v>46122</v>
      </c>
      <c r="D1576" s="119" t="str">
        <f t="shared" si="187"/>
        <v>구간18</v>
      </c>
      <c r="E1576" s="91">
        <f t="shared" si="188"/>
        <v>91</v>
      </c>
      <c r="F1576" s="120">
        <f>COUNTIF($D$15:D1576,D1576)</f>
        <v>10</v>
      </c>
      <c r="G1576" s="121">
        <f t="shared" si="189"/>
        <v>0.22216162913423876</v>
      </c>
      <c r="H1576" s="121">
        <f t="shared" si="190"/>
        <v>1.8887814629918253E-4</v>
      </c>
      <c r="I1576" s="122">
        <f t="shared" si="191"/>
        <v>0.22235050728053793</v>
      </c>
    </row>
    <row r="1577" spans="2:9">
      <c r="B1577" s="91">
        <f t="shared" si="192"/>
        <v>1563</v>
      </c>
      <c r="C1577" s="92">
        <f t="shared" si="193"/>
        <v>46123</v>
      </c>
      <c r="D1577" s="119" t="str">
        <f t="shared" si="187"/>
        <v>구간18</v>
      </c>
      <c r="E1577" s="91">
        <f t="shared" si="188"/>
        <v>91</v>
      </c>
      <c r="F1577" s="120">
        <f>COUNTIF($D$15:D1577,D1577)</f>
        <v>11</v>
      </c>
      <c r="G1577" s="121">
        <f t="shared" si="189"/>
        <v>0.22216162913423876</v>
      </c>
      <c r="H1577" s="121">
        <f t="shared" si="190"/>
        <v>2.077659609291008E-4</v>
      </c>
      <c r="I1577" s="122">
        <f t="shared" si="191"/>
        <v>0.22236939509516787</v>
      </c>
    </row>
    <row r="1578" spans="2:9">
      <c r="B1578" s="91">
        <f t="shared" si="192"/>
        <v>1564</v>
      </c>
      <c r="C1578" s="92">
        <f t="shared" si="193"/>
        <v>46124</v>
      </c>
      <c r="D1578" s="119" t="str">
        <f t="shared" si="187"/>
        <v>구간18</v>
      </c>
      <c r="E1578" s="91">
        <f t="shared" si="188"/>
        <v>91</v>
      </c>
      <c r="F1578" s="120">
        <f>COUNTIF($D$15:D1578,D1578)</f>
        <v>12</v>
      </c>
      <c r="G1578" s="121">
        <f t="shared" si="189"/>
        <v>0.22216162913423876</v>
      </c>
      <c r="H1578" s="121">
        <f t="shared" si="190"/>
        <v>2.2665377555901905E-4</v>
      </c>
      <c r="I1578" s="122">
        <f t="shared" si="191"/>
        <v>0.22238828290979779</v>
      </c>
    </row>
    <row r="1579" spans="2:9">
      <c r="B1579" s="91">
        <f t="shared" si="192"/>
        <v>1565</v>
      </c>
      <c r="C1579" s="92">
        <f t="shared" si="193"/>
        <v>46125</v>
      </c>
      <c r="D1579" s="119" t="str">
        <f t="shared" si="187"/>
        <v>구간18</v>
      </c>
      <c r="E1579" s="91">
        <f t="shared" si="188"/>
        <v>91</v>
      </c>
      <c r="F1579" s="120">
        <f>COUNTIF($D$15:D1579,D1579)</f>
        <v>13</v>
      </c>
      <c r="G1579" s="121">
        <f t="shared" si="189"/>
        <v>0.22216162913423876</v>
      </c>
      <c r="H1579" s="121">
        <f t="shared" si="190"/>
        <v>2.4554159018893733E-4</v>
      </c>
      <c r="I1579" s="122">
        <f t="shared" si="191"/>
        <v>0.2224071707244277</v>
      </c>
    </row>
    <row r="1580" spans="2:9">
      <c r="B1580" s="91">
        <f t="shared" si="192"/>
        <v>1566</v>
      </c>
      <c r="C1580" s="92">
        <f t="shared" si="193"/>
        <v>46126</v>
      </c>
      <c r="D1580" s="119" t="str">
        <f t="shared" si="187"/>
        <v>구간18</v>
      </c>
      <c r="E1580" s="91">
        <f t="shared" si="188"/>
        <v>91</v>
      </c>
      <c r="F1580" s="120">
        <f>COUNTIF($D$15:D1580,D1580)</f>
        <v>14</v>
      </c>
      <c r="G1580" s="121">
        <f t="shared" si="189"/>
        <v>0.22216162913423876</v>
      </c>
      <c r="H1580" s="121">
        <f t="shared" si="190"/>
        <v>2.6442940481885557E-4</v>
      </c>
      <c r="I1580" s="122">
        <f t="shared" si="191"/>
        <v>0.22242605853905761</v>
      </c>
    </row>
    <row r="1581" spans="2:9">
      <c r="B1581" s="91">
        <f t="shared" si="192"/>
        <v>1567</v>
      </c>
      <c r="C1581" s="92">
        <f t="shared" si="193"/>
        <v>46127</v>
      </c>
      <c r="D1581" s="119" t="str">
        <f t="shared" si="187"/>
        <v>구간18</v>
      </c>
      <c r="E1581" s="91">
        <f t="shared" si="188"/>
        <v>91</v>
      </c>
      <c r="F1581" s="120">
        <f>COUNTIF($D$15:D1581,D1581)</f>
        <v>15</v>
      </c>
      <c r="G1581" s="121">
        <f t="shared" si="189"/>
        <v>0.22216162913423876</v>
      </c>
      <c r="H1581" s="121">
        <f t="shared" si="190"/>
        <v>2.8331721944877382E-4</v>
      </c>
      <c r="I1581" s="122">
        <f t="shared" si="191"/>
        <v>0.22244494635368753</v>
      </c>
    </row>
    <row r="1582" spans="2:9">
      <c r="B1582" s="91">
        <f t="shared" si="192"/>
        <v>1568</v>
      </c>
      <c r="C1582" s="92">
        <f t="shared" si="193"/>
        <v>46128</v>
      </c>
      <c r="D1582" s="119" t="str">
        <f t="shared" si="187"/>
        <v>구간18</v>
      </c>
      <c r="E1582" s="91">
        <f t="shared" si="188"/>
        <v>91</v>
      </c>
      <c r="F1582" s="120">
        <f>COUNTIF($D$15:D1582,D1582)</f>
        <v>16</v>
      </c>
      <c r="G1582" s="121">
        <f t="shared" si="189"/>
        <v>0.22216162913423876</v>
      </c>
      <c r="H1582" s="121">
        <f t="shared" si="190"/>
        <v>3.0220503407869207E-4</v>
      </c>
      <c r="I1582" s="122">
        <f t="shared" si="191"/>
        <v>0.22246383416831744</v>
      </c>
    </row>
    <row r="1583" spans="2:9">
      <c r="B1583" s="91">
        <f t="shared" si="192"/>
        <v>1569</v>
      </c>
      <c r="C1583" s="92">
        <f t="shared" si="193"/>
        <v>46129</v>
      </c>
      <c r="D1583" s="119" t="str">
        <f t="shared" si="187"/>
        <v>구간18</v>
      </c>
      <c r="E1583" s="91">
        <f t="shared" si="188"/>
        <v>91</v>
      </c>
      <c r="F1583" s="120">
        <f>COUNTIF($D$15:D1583,D1583)</f>
        <v>17</v>
      </c>
      <c r="G1583" s="121">
        <f t="shared" si="189"/>
        <v>0.22216162913423876</v>
      </c>
      <c r="H1583" s="121">
        <f t="shared" si="190"/>
        <v>3.2109284870861032E-4</v>
      </c>
      <c r="I1583" s="122">
        <f t="shared" si="191"/>
        <v>0.22248272198294736</v>
      </c>
    </row>
    <row r="1584" spans="2:9">
      <c r="B1584" s="91">
        <f t="shared" si="192"/>
        <v>1570</v>
      </c>
      <c r="C1584" s="92">
        <f t="shared" si="193"/>
        <v>46130</v>
      </c>
      <c r="D1584" s="119" t="str">
        <f t="shared" si="187"/>
        <v>구간18</v>
      </c>
      <c r="E1584" s="91">
        <f t="shared" si="188"/>
        <v>91</v>
      </c>
      <c r="F1584" s="120">
        <f>COUNTIF($D$15:D1584,D1584)</f>
        <v>18</v>
      </c>
      <c r="G1584" s="121">
        <f t="shared" si="189"/>
        <v>0.22216162913423876</v>
      </c>
      <c r="H1584" s="121">
        <f t="shared" si="190"/>
        <v>3.3998066333852856E-4</v>
      </c>
      <c r="I1584" s="122">
        <f t="shared" si="191"/>
        <v>0.2225016097975773</v>
      </c>
    </row>
    <row r="1585" spans="2:9">
      <c r="B1585" s="91">
        <f t="shared" si="192"/>
        <v>1571</v>
      </c>
      <c r="C1585" s="92">
        <f t="shared" si="193"/>
        <v>46131</v>
      </c>
      <c r="D1585" s="119" t="str">
        <f t="shared" si="187"/>
        <v>구간18</v>
      </c>
      <c r="E1585" s="91">
        <f t="shared" si="188"/>
        <v>91</v>
      </c>
      <c r="F1585" s="120">
        <f>COUNTIF($D$15:D1585,D1585)</f>
        <v>19</v>
      </c>
      <c r="G1585" s="121">
        <f t="shared" si="189"/>
        <v>0.22216162913423876</v>
      </c>
      <c r="H1585" s="121">
        <f t="shared" si="190"/>
        <v>3.5886847796844681E-4</v>
      </c>
      <c r="I1585" s="122">
        <f t="shared" si="191"/>
        <v>0.22252049761220721</v>
      </c>
    </row>
    <row r="1586" spans="2:9">
      <c r="B1586" s="91">
        <f t="shared" si="192"/>
        <v>1572</v>
      </c>
      <c r="C1586" s="92">
        <f t="shared" si="193"/>
        <v>46132</v>
      </c>
      <c r="D1586" s="119" t="str">
        <f t="shared" si="187"/>
        <v>구간18</v>
      </c>
      <c r="E1586" s="91">
        <f t="shared" si="188"/>
        <v>91</v>
      </c>
      <c r="F1586" s="120">
        <f>COUNTIF($D$15:D1586,D1586)</f>
        <v>20</v>
      </c>
      <c r="G1586" s="121">
        <f t="shared" si="189"/>
        <v>0.22216162913423876</v>
      </c>
      <c r="H1586" s="121">
        <f t="shared" si="190"/>
        <v>3.7775629259836506E-4</v>
      </c>
      <c r="I1586" s="122">
        <f t="shared" si="191"/>
        <v>0.22253938542683713</v>
      </c>
    </row>
    <row r="1587" spans="2:9">
      <c r="B1587" s="91">
        <f t="shared" si="192"/>
        <v>1573</v>
      </c>
      <c r="C1587" s="92">
        <f t="shared" si="193"/>
        <v>46133</v>
      </c>
      <c r="D1587" s="119" t="str">
        <f t="shared" si="187"/>
        <v>구간18</v>
      </c>
      <c r="E1587" s="91">
        <f t="shared" si="188"/>
        <v>91</v>
      </c>
      <c r="F1587" s="120">
        <f>COUNTIF($D$15:D1587,D1587)</f>
        <v>21</v>
      </c>
      <c r="G1587" s="121">
        <f t="shared" si="189"/>
        <v>0.22216162913423876</v>
      </c>
      <c r="H1587" s="121">
        <f t="shared" si="190"/>
        <v>3.9664410722828336E-4</v>
      </c>
      <c r="I1587" s="122">
        <f t="shared" si="191"/>
        <v>0.22255827324146704</v>
      </c>
    </row>
    <row r="1588" spans="2:9">
      <c r="B1588" s="91">
        <f t="shared" si="192"/>
        <v>1574</v>
      </c>
      <c r="C1588" s="92">
        <f t="shared" si="193"/>
        <v>46134</v>
      </c>
      <c r="D1588" s="119" t="str">
        <f t="shared" si="187"/>
        <v>구간18</v>
      </c>
      <c r="E1588" s="91">
        <f t="shared" si="188"/>
        <v>91</v>
      </c>
      <c r="F1588" s="120">
        <f>COUNTIF($D$15:D1588,D1588)</f>
        <v>22</v>
      </c>
      <c r="G1588" s="121">
        <f t="shared" si="189"/>
        <v>0.22216162913423876</v>
      </c>
      <c r="H1588" s="121">
        <f t="shared" si="190"/>
        <v>4.1553192185820161E-4</v>
      </c>
      <c r="I1588" s="122">
        <f t="shared" si="191"/>
        <v>0.22257716105609696</v>
      </c>
    </row>
    <row r="1589" spans="2:9">
      <c r="B1589" s="91">
        <f t="shared" si="192"/>
        <v>1575</v>
      </c>
      <c r="C1589" s="92">
        <f t="shared" si="193"/>
        <v>46135</v>
      </c>
      <c r="D1589" s="119" t="str">
        <f t="shared" si="187"/>
        <v>구간18</v>
      </c>
      <c r="E1589" s="91">
        <f t="shared" si="188"/>
        <v>91</v>
      </c>
      <c r="F1589" s="120">
        <f>COUNTIF($D$15:D1589,D1589)</f>
        <v>23</v>
      </c>
      <c r="G1589" s="121">
        <f t="shared" si="189"/>
        <v>0.22216162913423876</v>
      </c>
      <c r="H1589" s="121">
        <f t="shared" si="190"/>
        <v>4.3441973648811986E-4</v>
      </c>
      <c r="I1589" s="122">
        <f t="shared" si="191"/>
        <v>0.22259604887072687</v>
      </c>
    </row>
    <row r="1590" spans="2:9">
      <c r="B1590" s="91">
        <f t="shared" si="192"/>
        <v>1576</v>
      </c>
      <c r="C1590" s="92">
        <f t="shared" si="193"/>
        <v>46136</v>
      </c>
      <c r="D1590" s="119" t="str">
        <f t="shared" si="187"/>
        <v>구간18</v>
      </c>
      <c r="E1590" s="91">
        <f t="shared" si="188"/>
        <v>91</v>
      </c>
      <c r="F1590" s="120">
        <f>COUNTIF($D$15:D1590,D1590)</f>
        <v>24</v>
      </c>
      <c r="G1590" s="121">
        <f t="shared" si="189"/>
        <v>0.22216162913423876</v>
      </c>
      <c r="H1590" s="121">
        <f t="shared" si="190"/>
        <v>4.533075511180381E-4</v>
      </c>
      <c r="I1590" s="122">
        <f t="shared" si="191"/>
        <v>0.22261493668535678</v>
      </c>
    </row>
    <row r="1591" spans="2:9">
      <c r="B1591" s="91">
        <f t="shared" si="192"/>
        <v>1577</v>
      </c>
      <c r="C1591" s="92">
        <f t="shared" si="193"/>
        <v>46137</v>
      </c>
      <c r="D1591" s="119" t="str">
        <f t="shared" si="187"/>
        <v>구간18</v>
      </c>
      <c r="E1591" s="91">
        <f t="shared" si="188"/>
        <v>91</v>
      </c>
      <c r="F1591" s="120">
        <f>COUNTIF($D$15:D1591,D1591)</f>
        <v>25</v>
      </c>
      <c r="G1591" s="121">
        <f t="shared" si="189"/>
        <v>0.22216162913423876</v>
      </c>
      <c r="H1591" s="121">
        <f t="shared" si="190"/>
        <v>4.7219536574795635E-4</v>
      </c>
      <c r="I1591" s="122">
        <f t="shared" si="191"/>
        <v>0.22263382449998673</v>
      </c>
    </row>
    <row r="1592" spans="2:9">
      <c r="B1592" s="91">
        <f t="shared" si="192"/>
        <v>1578</v>
      </c>
      <c r="C1592" s="92">
        <f t="shared" si="193"/>
        <v>46138</v>
      </c>
      <c r="D1592" s="119" t="str">
        <f t="shared" si="187"/>
        <v>구간18</v>
      </c>
      <c r="E1592" s="91">
        <f t="shared" si="188"/>
        <v>91</v>
      </c>
      <c r="F1592" s="120">
        <f>COUNTIF($D$15:D1592,D1592)</f>
        <v>26</v>
      </c>
      <c r="G1592" s="121">
        <f t="shared" si="189"/>
        <v>0.22216162913423876</v>
      </c>
      <c r="H1592" s="121">
        <f t="shared" si="190"/>
        <v>4.9108318037787465E-4</v>
      </c>
      <c r="I1592" s="122">
        <f t="shared" si="191"/>
        <v>0.22265271231461664</v>
      </c>
    </row>
    <row r="1593" spans="2:9">
      <c r="B1593" s="91">
        <f t="shared" si="192"/>
        <v>1579</v>
      </c>
      <c r="C1593" s="92">
        <f t="shared" si="193"/>
        <v>46139</v>
      </c>
      <c r="D1593" s="119" t="str">
        <f t="shared" si="187"/>
        <v>구간18</v>
      </c>
      <c r="E1593" s="91">
        <f t="shared" si="188"/>
        <v>91</v>
      </c>
      <c r="F1593" s="120">
        <f>COUNTIF($D$15:D1593,D1593)</f>
        <v>27</v>
      </c>
      <c r="G1593" s="121">
        <f t="shared" si="189"/>
        <v>0.22216162913423876</v>
      </c>
      <c r="H1593" s="121">
        <f t="shared" si="190"/>
        <v>5.0997099500779285E-4</v>
      </c>
      <c r="I1593" s="122">
        <f t="shared" si="191"/>
        <v>0.22267160012924656</v>
      </c>
    </row>
    <row r="1594" spans="2:9">
      <c r="B1594" s="91">
        <f t="shared" si="192"/>
        <v>1580</v>
      </c>
      <c r="C1594" s="92">
        <f t="shared" si="193"/>
        <v>46140</v>
      </c>
      <c r="D1594" s="119" t="str">
        <f t="shared" si="187"/>
        <v>구간18</v>
      </c>
      <c r="E1594" s="91">
        <f t="shared" si="188"/>
        <v>91</v>
      </c>
      <c r="F1594" s="120">
        <f>COUNTIF($D$15:D1594,D1594)</f>
        <v>28</v>
      </c>
      <c r="G1594" s="121">
        <f t="shared" si="189"/>
        <v>0.22216162913423876</v>
      </c>
      <c r="H1594" s="121">
        <f t="shared" si="190"/>
        <v>5.2885880963771115E-4</v>
      </c>
      <c r="I1594" s="122">
        <f t="shared" si="191"/>
        <v>0.22269048794387647</v>
      </c>
    </row>
    <row r="1595" spans="2:9">
      <c r="B1595" s="91">
        <f t="shared" si="192"/>
        <v>1581</v>
      </c>
      <c r="C1595" s="92">
        <f t="shared" si="193"/>
        <v>46141</v>
      </c>
      <c r="D1595" s="119" t="str">
        <f t="shared" si="187"/>
        <v>구간18</v>
      </c>
      <c r="E1595" s="91">
        <f t="shared" si="188"/>
        <v>91</v>
      </c>
      <c r="F1595" s="120">
        <f>COUNTIF($D$15:D1595,D1595)</f>
        <v>29</v>
      </c>
      <c r="G1595" s="121">
        <f t="shared" si="189"/>
        <v>0.22216162913423876</v>
      </c>
      <c r="H1595" s="121">
        <f t="shared" si="190"/>
        <v>5.4774662426762934E-4</v>
      </c>
      <c r="I1595" s="122">
        <f t="shared" si="191"/>
        <v>0.22270937575850638</v>
      </c>
    </row>
    <row r="1596" spans="2:9">
      <c r="B1596" s="91">
        <f t="shared" si="192"/>
        <v>1582</v>
      </c>
      <c r="C1596" s="92">
        <f t="shared" si="193"/>
        <v>46142</v>
      </c>
      <c r="D1596" s="119" t="str">
        <f t="shared" si="187"/>
        <v>구간18</v>
      </c>
      <c r="E1596" s="91">
        <f t="shared" si="188"/>
        <v>91</v>
      </c>
      <c r="F1596" s="120">
        <f>COUNTIF($D$15:D1596,D1596)</f>
        <v>30</v>
      </c>
      <c r="G1596" s="121">
        <f t="shared" si="189"/>
        <v>0.22216162913423876</v>
      </c>
      <c r="H1596" s="121">
        <f t="shared" si="190"/>
        <v>5.6663443889754764E-4</v>
      </c>
      <c r="I1596" s="122">
        <f t="shared" si="191"/>
        <v>0.2227282635731363</v>
      </c>
    </row>
    <row r="1597" spans="2:9">
      <c r="B1597" s="91">
        <f t="shared" si="192"/>
        <v>1583</v>
      </c>
      <c r="C1597" s="92">
        <f t="shared" si="193"/>
        <v>46143</v>
      </c>
      <c r="D1597" s="119" t="str">
        <f t="shared" si="187"/>
        <v>구간18</v>
      </c>
      <c r="E1597" s="91">
        <f t="shared" si="188"/>
        <v>91</v>
      </c>
      <c r="F1597" s="120">
        <f>COUNTIF($D$15:D1597,D1597)</f>
        <v>31</v>
      </c>
      <c r="G1597" s="121">
        <f t="shared" si="189"/>
        <v>0.22216162913423876</v>
      </c>
      <c r="H1597" s="121">
        <f t="shared" si="190"/>
        <v>5.8552225352746584E-4</v>
      </c>
      <c r="I1597" s="122">
        <f t="shared" si="191"/>
        <v>0.22274715138776621</v>
      </c>
    </row>
    <row r="1598" spans="2:9">
      <c r="B1598" s="91">
        <f t="shared" si="192"/>
        <v>1584</v>
      </c>
      <c r="C1598" s="92">
        <f t="shared" si="193"/>
        <v>46144</v>
      </c>
      <c r="D1598" s="119" t="str">
        <f t="shared" si="187"/>
        <v>구간18</v>
      </c>
      <c r="E1598" s="91">
        <f t="shared" si="188"/>
        <v>91</v>
      </c>
      <c r="F1598" s="120">
        <f>COUNTIF($D$15:D1598,D1598)</f>
        <v>32</v>
      </c>
      <c r="G1598" s="121">
        <f t="shared" si="189"/>
        <v>0.22216162913423876</v>
      </c>
      <c r="H1598" s="121">
        <f t="shared" si="190"/>
        <v>6.0441006815738414E-4</v>
      </c>
      <c r="I1598" s="122">
        <f t="shared" si="191"/>
        <v>0.22276603920239615</v>
      </c>
    </row>
    <row r="1599" spans="2:9">
      <c r="B1599" s="91">
        <f t="shared" si="192"/>
        <v>1585</v>
      </c>
      <c r="C1599" s="92">
        <f t="shared" si="193"/>
        <v>46145</v>
      </c>
      <c r="D1599" s="119" t="str">
        <f t="shared" si="187"/>
        <v>구간18</v>
      </c>
      <c r="E1599" s="91">
        <f t="shared" si="188"/>
        <v>91</v>
      </c>
      <c r="F1599" s="120">
        <f>COUNTIF($D$15:D1599,D1599)</f>
        <v>33</v>
      </c>
      <c r="G1599" s="121">
        <f t="shared" si="189"/>
        <v>0.22216162913423876</v>
      </c>
      <c r="H1599" s="121">
        <f t="shared" si="190"/>
        <v>6.2329788278730244E-4</v>
      </c>
      <c r="I1599" s="122">
        <f t="shared" si="191"/>
        <v>0.22278492701702607</v>
      </c>
    </row>
    <row r="1600" spans="2:9">
      <c r="B1600" s="91">
        <f t="shared" si="192"/>
        <v>1586</v>
      </c>
      <c r="C1600" s="92">
        <f t="shared" si="193"/>
        <v>46146</v>
      </c>
      <c r="D1600" s="119" t="str">
        <f t="shared" si="187"/>
        <v>구간18</v>
      </c>
      <c r="E1600" s="91">
        <f t="shared" si="188"/>
        <v>91</v>
      </c>
      <c r="F1600" s="120">
        <f>COUNTIF($D$15:D1600,D1600)</f>
        <v>34</v>
      </c>
      <c r="G1600" s="121">
        <f t="shared" si="189"/>
        <v>0.22216162913423876</v>
      </c>
      <c r="H1600" s="121">
        <f t="shared" si="190"/>
        <v>6.4218569741722063E-4</v>
      </c>
      <c r="I1600" s="122">
        <f t="shared" si="191"/>
        <v>0.22280381483165598</v>
      </c>
    </row>
    <row r="1601" spans="2:9">
      <c r="B1601" s="91">
        <f t="shared" si="192"/>
        <v>1587</v>
      </c>
      <c r="C1601" s="92">
        <f t="shared" si="193"/>
        <v>46147</v>
      </c>
      <c r="D1601" s="119" t="str">
        <f t="shared" si="187"/>
        <v>구간18</v>
      </c>
      <c r="E1601" s="91">
        <f t="shared" si="188"/>
        <v>91</v>
      </c>
      <c r="F1601" s="120">
        <f>COUNTIF($D$15:D1601,D1601)</f>
        <v>35</v>
      </c>
      <c r="G1601" s="121">
        <f t="shared" si="189"/>
        <v>0.22216162913423876</v>
      </c>
      <c r="H1601" s="121">
        <f t="shared" si="190"/>
        <v>6.6107351204713893E-4</v>
      </c>
      <c r="I1601" s="122">
        <f t="shared" si="191"/>
        <v>0.2228227026462859</v>
      </c>
    </row>
    <row r="1602" spans="2:9">
      <c r="B1602" s="91">
        <f t="shared" si="192"/>
        <v>1588</v>
      </c>
      <c r="C1602" s="92">
        <f t="shared" si="193"/>
        <v>46148</v>
      </c>
      <c r="D1602" s="119" t="str">
        <f t="shared" si="187"/>
        <v>구간18</v>
      </c>
      <c r="E1602" s="91">
        <f t="shared" si="188"/>
        <v>91</v>
      </c>
      <c r="F1602" s="120">
        <f>COUNTIF($D$15:D1602,D1602)</f>
        <v>36</v>
      </c>
      <c r="G1602" s="121">
        <f t="shared" si="189"/>
        <v>0.22216162913423876</v>
      </c>
      <c r="H1602" s="121">
        <f t="shared" si="190"/>
        <v>6.7996132667705713E-4</v>
      </c>
      <c r="I1602" s="122">
        <f t="shared" si="191"/>
        <v>0.22284159046091581</v>
      </c>
    </row>
    <row r="1603" spans="2:9">
      <c r="B1603" s="91">
        <f t="shared" si="192"/>
        <v>1589</v>
      </c>
      <c r="C1603" s="92">
        <f t="shared" si="193"/>
        <v>46149</v>
      </c>
      <c r="D1603" s="119" t="str">
        <f t="shared" si="187"/>
        <v>구간18</v>
      </c>
      <c r="E1603" s="91">
        <f t="shared" si="188"/>
        <v>91</v>
      </c>
      <c r="F1603" s="120">
        <f>COUNTIF($D$15:D1603,D1603)</f>
        <v>37</v>
      </c>
      <c r="G1603" s="121">
        <f t="shared" si="189"/>
        <v>0.22216162913423876</v>
      </c>
      <c r="H1603" s="121">
        <f t="shared" si="190"/>
        <v>6.9884914130697543E-4</v>
      </c>
      <c r="I1603" s="122">
        <f t="shared" si="191"/>
        <v>0.22286047827554573</v>
      </c>
    </row>
    <row r="1604" spans="2:9">
      <c r="B1604" s="91">
        <f t="shared" si="192"/>
        <v>1590</v>
      </c>
      <c r="C1604" s="92">
        <f t="shared" si="193"/>
        <v>46150</v>
      </c>
      <c r="D1604" s="119" t="str">
        <f t="shared" si="187"/>
        <v>구간18</v>
      </c>
      <c r="E1604" s="91">
        <f t="shared" si="188"/>
        <v>91</v>
      </c>
      <c r="F1604" s="120">
        <f>COUNTIF($D$15:D1604,D1604)</f>
        <v>38</v>
      </c>
      <c r="G1604" s="121">
        <f t="shared" si="189"/>
        <v>0.22216162913423876</v>
      </c>
      <c r="H1604" s="121">
        <f t="shared" si="190"/>
        <v>7.1773695593689362E-4</v>
      </c>
      <c r="I1604" s="122">
        <f t="shared" si="191"/>
        <v>0.22287936609017564</v>
      </c>
    </row>
    <row r="1605" spans="2:9">
      <c r="B1605" s="91">
        <f t="shared" si="192"/>
        <v>1591</v>
      </c>
      <c r="C1605" s="92">
        <f t="shared" si="193"/>
        <v>46151</v>
      </c>
      <c r="D1605" s="119" t="str">
        <f t="shared" si="187"/>
        <v>구간18</v>
      </c>
      <c r="E1605" s="91">
        <f t="shared" si="188"/>
        <v>91</v>
      </c>
      <c r="F1605" s="120">
        <f>COUNTIF($D$15:D1605,D1605)</f>
        <v>39</v>
      </c>
      <c r="G1605" s="121">
        <f t="shared" si="189"/>
        <v>0.22216162913423876</v>
      </c>
      <c r="H1605" s="121">
        <f t="shared" si="190"/>
        <v>7.3662477056681192E-4</v>
      </c>
      <c r="I1605" s="122">
        <f t="shared" si="191"/>
        <v>0.22289825390480558</v>
      </c>
    </row>
    <row r="1606" spans="2:9">
      <c r="B1606" s="91">
        <f t="shared" si="192"/>
        <v>1592</v>
      </c>
      <c r="C1606" s="92">
        <f t="shared" si="193"/>
        <v>46152</v>
      </c>
      <c r="D1606" s="119" t="str">
        <f t="shared" si="187"/>
        <v>구간18</v>
      </c>
      <c r="E1606" s="91">
        <f t="shared" si="188"/>
        <v>91</v>
      </c>
      <c r="F1606" s="120">
        <f>COUNTIF($D$15:D1606,D1606)</f>
        <v>40</v>
      </c>
      <c r="G1606" s="121">
        <f t="shared" si="189"/>
        <v>0.22216162913423876</v>
      </c>
      <c r="H1606" s="121">
        <f t="shared" si="190"/>
        <v>7.5551258519673012E-4</v>
      </c>
      <c r="I1606" s="122">
        <f t="shared" si="191"/>
        <v>0.2229171417194355</v>
      </c>
    </row>
    <row r="1607" spans="2:9">
      <c r="B1607" s="91">
        <f t="shared" si="192"/>
        <v>1593</v>
      </c>
      <c r="C1607" s="92">
        <f t="shared" si="193"/>
        <v>46153</v>
      </c>
      <c r="D1607" s="119" t="str">
        <f t="shared" si="187"/>
        <v>구간18</v>
      </c>
      <c r="E1607" s="91">
        <f t="shared" si="188"/>
        <v>91</v>
      </c>
      <c r="F1607" s="120">
        <f>COUNTIF($D$15:D1607,D1607)</f>
        <v>41</v>
      </c>
      <c r="G1607" s="121">
        <f t="shared" si="189"/>
        <v>0.22216162913423876</v>
      </c>
      <c r="H1607" s="121">
        <f t="shared" si="190"/>
        <v>7.7440039982664842E-4</v>
      </c>
      <c r="I1607" s="122">
        <f t="shared" si="191"/>
        <v>0.22293602953406541</v>
      </c>
    </row>
    <row r="1608" spans="2:9">
      <c r="B1608" s="91">
        <f t="shared" si="192"/>
        <v>1594</v>
      </c>
      <c r="C1608" s="92">
        <f t="shared" si="193"/>
        <v>46154</v>
      </c>
      <c r="D1608" s="119" t="str">
        <f t="shared" si="187"/>
        <v>구간18</v>
      </c>
      <c r="E1608" s="91">
        <f t="shared" si="188"/>
        <v>91</v>
      </c>
      <c r="F1608" s="120">
        <f>COUNTIF($D$15:D1608,D1608)</f>
        <v>42</v>
      </c>
      <c r="G1608" s="121">
        <f t="shared" si="189"/>
        <v>0.22216162913423876</v>
      </c>
      <c r="H1608" s="121">
        <f t="shared" si="190"/>
        <v>7.9328821445656672E-4</v>
      </c>
      <c r="I1608" s="122">
        <f t="shared" si="191"/>
        <v>0.22295491734869533</v>
      </c>
    </row>
    <row r="1609" spans="2:9">
      <c r="B1609" s="91">
        <f t="shared" si="192"/>
        <v>1595</v>
      </c>
      <c r="C1609" s="92">
        <f t="shared" si="193"/>
        <v>46155</v>
      </c>
      <c r="D1609" s="119" t="str">
        <f t="shared" si="187"/>
        <v>구간18</v>
      </c>
      <c r="E1609" s="91">
        <f t="shared" si="188"/>
        <v>91</v>
      </c>
      <c r="F1609" s="120">
        <f>COUNTIF($D$15:D1609,D1609)</f>
        <v>43</v>
      </c>
      <c r="G1609" s="121">
        <f t="shared" si="189"/>
        <v>0.22216162913423876</v>
      </c>
      <c r="H1609" s="121">
        <f t="shared" si="190"/>
        <v>8.1217602908648491E-4</v>
      </c>
      <c r="I1609" s="122">
        <f t="shared" si="191"/>
        <v>0.22297380516332524</v>
      </c>
    </row>
    <row r="1610" spans="2:9">
      <c r="B1610" s="91">
        <f t="shared" si="192"/>
        <v>1596</v>
      </c>
      <c r="C1610" s="92">
        <f t="shared" si="193"/>
        <v>46156</v>
      </c>
      <c r="D1610" s="119" t="str">
        <f t="shared" si="187"/>
        <v>구간18</v>
      </c>
      <c r="E1610" s="91">
        <f t="shared" si="188"/>
        <v>91</v>
      </c>
      <c r="F1610" s="120">
        <f>COUNTIF($D$15:D1610,D1610)</f>
        <v>44</v>
      </c>
      <c r="G1610" s="121">
        <f t="shared" si="189"/>
        <v>0.22216162913423876</v>
      </c>
      <c r="H1610" s="121">
        <f t="shared" si="190"/>
        <v>8.3106384371640322E-4</v>
      </c>
      <c r="I1610" s="122">
        <f t="shared" si="191"/>
        <v>0.22299269297795515</v>
      </c>
    </row>
    <row r="1611" spans="2:9">
      <c r="B1611" s="91">
        <f t="shared" si="192"/>
        <v>1597</v>
      </c>
      <c r="C1611" s="92">
        <f t="shared" si="193"/>
        <v>46157</v>
      </c>
      <c r="D1611" s="119" t="str">
        <f t="shared" si="187"/>
        <v>구간18</v>
      </c>
      <c r="E1611" s="91">
        <f t="shared" si="188"/>
        <v>91</v>
      </c>
      <c r="F1611" s="120">
        <f>COUNTIF($D$15:D1611,D1611)</f>
        <v>45</v>
      </c>
      <c r="G1611" s="121">
        <f t="shared" si="189"/>
        <v>0.22216162913423876</v>
      </c>
      <c r="H1611" s="121">
        <f t="shared" si="190"/>
        <v>8.4995165834632141E-4</v>
      </c>
      <c r="I1611" s="122">
        <f t="shared" si="191"/>
        <v>0.22301158079258507</v>
      </c>
    </row>
    <row r="1612" spans="2:9">
      <c r="B1612" s="91">
        <f t="shared" si="192"/>
        <v>1598</v>
      </c>
      <c r="C1612" s="92">
        <f t="shared" si="193"/>
        <v>46158</v>
      </c>
      <c r="D1612" s="119" t="str">
        <f t="shared" si="187"/>
        <v>구간18</v>
      </c>
      <c r="E1612" s="91">
        <f t="shared" si="188"/>
        <v>91</v>
      </c>
      <c r="F1612" s="120">
        <f>COUNTIF($D$15:D1612,D1612)</f>
        <v>46</v>
      </c>
      <c r="G1612" s="121">
        <f t="shared" si="189"/>
        <v>0.22216162913423876</v>
      </c>
      <c r="H1612" s="121">
        <f t="shared" si="190"/>
        <v>8.6883947297623971E-4</v>
      </c>
      <c r="I1612" s="122">
        <f t="shared" si="191"/>
        <v>0.22303046860721501</v>
      </c>
    </row>
    <row r="1613" spans="2:9">
      <c r="B1613" s="91">
        <f t="shared" si="192"/>
        <v>1599</v>
      </c>
      <c r="C1613" s="92">
        <f t="shared" si="193"/>
        <v>46159</v>
      </c>
      <c r="D1613" s="119" t="str">
        <f t="shared" si="187"/>
        <v>구간18</v>
      </c>
      <c r="E1613" s="91">
        <f t="shared" si="188"/>
        <v>91</v>
      </c>
      <c r="F1613" s="120">
        <f>COUNTIF($D$15:D1613,D1613)</f>
        <v>47</v>
      </c>
      <c r="G1613" s="121">
        <f t="shared" si="189"/>
        <v>0.22216162913423876</v>
      </c>
      <c r="H1613" s="121">
        <f t="shared" si="190"/>
        <v>8.877272876061579E-4</v>
      </c>
      <c r="I1613" s="122">
        <f t="shared" si="191"/>
        <v>0.22304935642184492</v>
      </c>
    </row>
    <row r="1614" spans="2:9">
      <c r="B1614" s="91">
        <f t="shared" si="192"/>
        <v>1600</v>
      </c>
      <c r="C1614" s="92">
        <f t="shared" si="193"/>
        <v>46160</v>
      </c>
      <c r="D1614" s="119" t="str">
        <f t="shared" si="187"/>
        <v>구간18</v>
      </c>
      <c r="E1614" s="91">
        <f t="shared" si="188"/>
        <v>91</v>
      </c>
      <c r="F1614" s="120">
        <f>COUNTIF($D$15:D1614,D1614)</f>
        <v>48</v>
      </c>
      <c r="G1614" s="121">
        <f t="shared" si="189"/>
        <v>0.22216162913423876</v>
      </c>
      <c r="H1614" s="121">
        <f t="shared" si="190"/>
        <v>9.0661510223607621E-4</v>
      </c>
      <c r="I1614" s="122">
        <f t="shared" si="191"/>
        <v>0.22306824423647484</v>
      </c>
    </row>
    <row r="1615" spans="2:9">
      <c r="B1615" s="91">
        <f t="shared" si="192"/>
        <v>1601</v>
      </c>
      <c r="C1615" s="92">
        <f t="shared" si="193"/>
        <v>46161</v>
      </c>
      <c r="D1615" s="119" t="str">
        <f t="shared" ref="D1615:D1678" si="194">IF(IFERROR(HLOOKUP(C1615,$E$5:$BL$6,2,FALSE),"")="",D1616,HLOOKUP(C1615,$E$5:$BL$7,2,FALSE))</f>
        <v>구간18</v>
      </c>
      <c r="E1615" s="91">
        <f t="shared" ref="E1615:E1678" si="195">COUNTIF($D$15:$D$49928,D1615)</f>
        <v>91</v>
      </c>
      <c r="F1615" s="120">
        <f>COUNTIF($D$15:D1615,D1615)</f>
        <v>49</v>
      </c>
      <c r="G1615" s="121">
        <f t="shared" ref="G1615:G1678" si="196">HLOOKUP($D1615,$E$6:$BL$11,6,FALSE)</f>
        <v>0.22216162913423876</v>
      </c>
      <c r="H1615" s="121">
        <f t="shared" ref="H1615:H1678" si="197">HLOOKUP($D1615,$E$6:$BL$11,5,FALSE)*(F1615)</f>
        <v>9.2550291686599451E-4</v>
      </c>
      <c r="I1615" s="122">
        <f t="shared" ref="I1615:I1678" si="198">G1615+H1615</f>
        <v>0.22308713205110475</v>
      </c>
    </row>
    <row r="1616" spans="2:9">
      <c r="B1616" s="91">
        <f t="shared" ref="B1616:B1679" si="199">B1615+1</f>
        <v>1602</v>
      </c>
      <c r="C1616" s="92">
        <f t="shared" ref="C1616:C1679" si="200">C1615+1</f>
        <v>46162</v>
      </c>
      <c r="D1616" s="119" t="str">
        <f t="shared" si="194"/>
        <v>구간18</v>
      </c>
      <c r="E1616" s="91">
        <f t="shared" si="195"/>
        <v>91</v>
      </c>
      <c r="F1616" s="120">
        <f>COUNTIF($D$15:D1616,D1616)</f>
        <v>50</v>
      </c>
      <c r="G1616" s="121">
        <f t="shared" si="196"/>
        <v>0.22216162913423876</v>
      </c>
      <c r="H1616" s="121">
        <f t="shared" si="197"/>
        <v>9.443907314959127E-4</v>
      </c>
      <c r="I1616" s="122">
        <f t="shared" si="198"/>
        <v>0.22310601986573467</v>
      </c>
    </row>
    <row r="1617" spans="2:9">
      <c r="B1617" s="91">
        <f t="shared" si="199"/>
        <v>1603</v>
      </c>
      <c r="C1617" s="92">
        <f t="shared" si="200"/>
        <v>46163</v>
      </c>
      <c r="D1617" s="119" t="str">
        <f t="shared" si="194"/>
        <v>구간18</v>
      </c>
      <c r="E1617" s="91">
        <f t="shared" si="195"/>
        <v>91</v>
      </c>
      <c r="F1617" s="120">
        <f>COUNTIF($D$15:D1617,D1617)</f>
        <v>51</v>
      </c>
      <c r="G1617" s="121">
        <f t="shared" si="196"/>
        <v>0.22216162913423876</v>
      </c>
      <c r="H1617" s="121">
        <f t="shared" si="197"/>
        <v>9.63278546125831E-4</v>
      </c>
      <c r="I1617" s="122">
        <f t="shared" si="198"/>
        <v>0.22312490768036458</v>
      </c>
    </row>
    <row r="1618" spans="2:9">
      <c r="B1618" s="91">
        <f t="shared" si="199"/>
        <v>1604</v>
      </c>
      <c r="C1618" s="92">
        <f t="shared" si="200"/>
        <v>46164</v>
      </c>
      <c r="D1618" s="119" t="str">
        <f t="shared" si="194"/>
        <v>구간18</v>
      </c>
      <c r="E1618" s="91">
        <f t="shared" si="195"/>
        <v>91</v>
      </c>
      <c r="F1618" s="120">
        <f>COUNTIF($D$15:D1618,D1618)</f>
        <v>52</v>
      </c>
      <c r="G1618" s="121">
        <f t="shared" si="196"/>
        <v>0.22216162913423876</v>
      </c>
      <c r="H1618" s="121">
        <f t="shared" si="197"/>
        <v>9.821663607557493E-4</v>
      </c>
      <c r="I1618" s="122">
        <f t="shared" si="198"/>
        <v>0.2231437954949945</v>
      </c>
    </row>
    <row r="1619" spans="2:9">
      <c r="B1619" s="91">
        <f t="shared" si="199"/>
        <v>1605</v>
      </c>
      <c r="C1619" s="92">
        <f t="shared" si="200"/>
        <v>46165</v>
      </c>
      <c r="D1619" s="119" t="str">
        <f t="shared" si="194"/>
        <v>구간18</v>
      </c>
      <c r="E1619" s="91">
        <f t="shared" si="195"/>
        <v>91</v>
      </c>
      <c r="F1619" s="120">
        <f>COUNTIF($D$15:D1619,D1619)</f>
        <v>53</v>
      </c>
      <c r="G1619" s="121">
        <f t="shared" si="196"/>
        <v>0.22216162913423876</v>
      </c>
      <c r="H1619" s="121">
        <f t="shared" si="197"/>
        <v>1.0010541753856675E-3</v>
      </c>
      <c r="I1619" s="122">
        <f t="shared" si="198"/>
        <v>0.22316268330962444</v>
      </c>
    </row>
    <row r="1620" spans="2:9">
      <c r="B1620" s="91">
        <f t="shared" si="199"/>
        <v>1606</v>
      </c>
      <c r="C1620" s="92">
        <f t="shared" si="200"/>
        <v>46166</v>
      </c>
      <c r="D1620" s="119" t="str">
        <f t="shared" si="194"/>
        <v>구간18</v>
      </c>
      <c r="E1620" s="91">
        <f t="shared" si="195"/>
        <v>91</v>
      </c>
      <c r="F1620" s="120">
        <f>COUNTIF($D$15:D1620,D1620)</f>
        <v>54</v>
      </c>
      <c r="G1620" s="121">
        <f t="shared" si="196"/>
        <v>0.22216162913423876</v>
      </c>
      <c r="H1620" s="121">
        <f t="shared" si="197"/>
        <v>1.0199419900155857E-3</v>
      </c>
      <c r="I1620" s="122">
        <f t="shared" si="198"/>
        <v>0.22318157112425435</v>
      </c>
    </row>
    <row r="1621" spans="2:9">
      <c r="B1621" s="91">
        <f t="shared" si="199"/>
        <v>1607</v>
      </c>
      <c r="C1621" s="92">
        <f t="shared" si="200"/>
        <v>46167</v>
      </c>
      <c r="D1621" s="119" t="str">
        <f t="shared" si="194"/>
        <v>구간18</v>
      </c>
      <c r="E1621" s="91">
        <f t="shared" si="195"/>
        <v>91</v>
      </c>
      <c r="F1621" s="120">
        <f>COUNTIF($D$15:D1621,D1621)</f>
        <v>55</v>
      </c>
      <c r="G1621" s="121">
        <f t="shared" si="196"/>
        <v>0.22216162913423876</v>
      </c>
      <c r="H1621" s="121">
        <f t="shared" si="197"/>
        <v>1.0388298046455039E-3</v>
      </c>
      <c r="I1621" s="122">
        <f t="shared" si="198"/>
        <v>0.22320045893888427</v>
      </c>
    </row>
    <row r="1622" spans="2:9">
      <c r="B1622" s="91">
        <f t="shared" si="199"/>
        <v>1608</v>
      </c>
      <c r="C1622" s="92">
        <f t="shared" si="200"/>
        <v>46168</v>
      </c>
      <c r="D1622" s="119" t="str">
        <f t="shared" si="194"/>
        <v>구간18</v>
      </c>
      <c r="E1622" s="91">
        <f t="shared" si="195"/>
        <v>91</v>
      </c>
      <c r="F1622" s="120">
        <f>COUNTIF($D$15:D1622,D1622)</f>
        <v>56</v>
      </c>
      <c r="G1622" s="121">
        <f t="shared" si="196"/>
        <v>0.22216162913423876</v>
      </c>
      <c r="H1622" s="121">
        <f t="shared" si="197"/>
        <v>1.0577176192754223E-3</v>
      </c>
      <c r="I1622" s="122">
        <f t="shared" si="198"/>
        <v>0.22321934675351418</v>
      </c>
    </row>
    <row r="1623" spans="2:9">
      <c r="B1623" s="91">
        <f t="shared" si="199"/>
        <v>1609</v>
      </c>
      <c r="C1623" s="92">
        <f t="shared" si="200"/>
        <v>46169</v>
      </c>
      <c r="D1623" s="119" t="str">
        <f t="shared" si="194"/>
        <v>구간18</v>
      </c>
      <c r="E1623" s="91">
        <f t="shared" si="195"/>
        <v>91</v>
      </c>
      <c r="F1623" s="120">
        <f>COUNTIF($D$15:D1623,D1623)</f>
        <v>57</v>
      </c>
      <c r="G1623" s="121">
        <f t="shared" si="196"/>
        <v>0.22216162913423876</v>
      </c>
      <c r="H1623" s="121">
        <f t="shared" si="197"/>
        <v>1.0766054339053405E-3</v>
      </c>
      <c r="I1623" s="122">
        <f t="shared" si="198"/>
        <v>0.22323823456814409</v>
      </c>
    </row>
    <row r="1624" spans="2:9">
      <c r="B1624" s="91">
        <f t="shared" si="199"/>
        <v>1610</v>
      </c>
      <c r="C1624" s="92">
        <f t="shared" si="200"/>
        <v>46170</v>
      </c>
      <c r="D1624" s="119" t="str">
        <f t="shared" si="194"/>
        <v>구간18</v>
      </c>
      <c r="E1624" s="91">
        <f t="shared" si="195"/>
        <v>91</v>
      </c>
      <c r="F1624" s="120">
        <f>COUNTIF($D$15:D1624,D1624)</f>
        <v>58</v>
      </c>
      <c r="G1624" s="121">
        <f t="shared" si="196"/>
        <v>0.22216162913423876</v>
      </c>
      <c r="H1624" s="121">
        <f t="shared" si="197"/>
        <v>1.0954932485352587E-3</v>
      </c>
      <c r="I1624" s="122">
        <f t="shared" si="198"/>
        <v>0.22325712238277401</v>
      </c>
    </row>
    <row r="1625" spans="2:9">
      <c r="B1625" s="91">
        <f t="shared" si="199"/>
        <v>1611</v>
      </c>
      <c r="C1625" s="92">
        <f t="shared" si="200"/>
        <v>46171</v>
      </c>
      <c r="D1625" s="119" t="str">
        <f t="shared" si="194"/>
        <v>구간18</v>
      </c>
      <c r="E1625" s="91">
        <f t="shared" si="195"/>
        <v>91</v>
      </c>
      <c r="F1625" s="120">
        <f>COUNTIF($D$15:D1625,D1625)</f>
        <v>59</v>
      </c>
      <c r="G1625" s="121">
        <f t="shared" si="196"/>
        <v>0.22216162913423876</v>
      </c>
      <c r="H1625" s="121">
        <f t="shared" si="197"/>
        <v>1.1143810631651771E-3</v>
      </c>
      <c r="I1625" s="122">
        <f t="shared" si="198"/>
        <v>0.22327601019740392</v>
      </c>
    </row>
    <row r="1626" spans="2:9">
      <c r="B1626" s="91">
        <f t="shared" si="199"/>
        <v>1612</v>
      </c>
      <c r="C1626" s="92">
        <f t="shared" si="200"/>
        <v>46172</v>
      </c>
      <c r="D1626" s="119" t="str">
        <f t="shared" si="194"/>
        <v>구간18</v>
      </c>
      <c r="E1626" s="91">
        <f t="shared" si="195"/>
        <v>91</v>
      </c>
      <c r="F1626" s="120">
        <f>COUNTIF($D$15:D1626,D1626)</f>
        <v>60</v>
      </c>
      <c r="G1626" s="121">
        <f t="shared" si="196"/>
        <v>0.22216162913423876</v>
      </c>
      <c r="H1626" s="121">
        <f t="shared" si="197"/>
        <v>1.1332688777950953E-3</v>
      </c>
      <c r="I1626" s="122">
        <f t="shared" si="198"/>
        <v>0.22329489801203387</v>
      </c>
    </row>
    <row r="1627" spans="2:9">
      <c r="B1627" s="91">
        <f t="shared" si="199"/>
        <v>1613</v>
      </c>
      <c r="C1627" s="92">
        <f t="shared" si="200"/>
        <v>46173</v>
      </c>
      <c r="D1627" s="119" t="str">
        <f t="shared" si="194"/>
        <v>구간18</v>
      </c>
      <c r="E1627" s="91">
        <f t="shared" si="195"/>
        <v>91</v>
      </c>
      <c r="F1627" s="120">
        <f>COUNTIF($D$15:D1627,D1627)</f>
        <v>61</v>
      </c>
      <c r="G1627" s="121">
        <f t="shared" si="196"/>
        <v>0.22216162913423876</v>
      </c>
      <c r="H1627" s="121">
        <f t="shared" si="197"/>
        <v>1.1521566924250135E-3</v>
      </c>
      <c r="I1627" s="122">
        <f t="shared" si="198"/>
        <v>0.22331378582666378</v>
      </c>
    </row>
    <row r="1628" spans="2:9">
      <c r="B1628" s="91">
        <f t="shared" si="199"/>
        <v>1614</v>
      </c>
      <c r="C1628" s="92">
        <f t="shared" si="200"/>
        <v>46174</v>
      </c>
      <c r="D1628" s="119" t="str">
        <f t="shared" si="194"/>
        <v>구간18</v>
      </c>
      <c r="E1628" s="91">
        <f t="shared" si="195"/>
        <v>91</v>
      </c>
      <c r="F1628" s="120">
        <f>COUNTIF($D$15:D1628,D1628)</f>
        <v>62</v>
      </c>
      <c r="G1628" s="121">
        <f t="shared" si="196"/>
        <v>0.22216162913423876</v>
      </c>
      <c r="H1628" s="121">
        <f t="shared" si="197"/>
        <v>1.1710445070549317E-3</v>
      </c>
      <c r="I1628" s="122">
        <f t="shared" si="198"/>
        <v>0.22333267364129369</v>
      </c>
    </row>
    <row r="1629" spans="2:9">
      <c r="B1629" s="91">
        <f t="shared" si="199"/>
        <v>1615</v>
      </c>
      <c r="C1629" s="92">
        <f t="shared" si="200"/>
        <v>46175</v>
      </c>
      <c r="D1629" s="119" t="str">
        <f t="shared" si="194"/>
        <v>구간18</v>
      </c>
      <c r="E1629" s="91">
        <f t="shared" si="195"/>
        <v>91</v>
      </c>
      <c r="F1629" s="120">
        <f>COUNTIF($D$15:D1629,D1629)</f>
        <v>63</v>
      </c>
      <c r="G1629" s="121">
        <f t="shared" si="196"/>
        <v>0.22216162913423876</v>
      </c>
      <c r="H1629" s="121">
        <f t="shared" si="197"/>
        <v>1.1899323216848501E-3</v>
      </c>
      <c r="I1629" s="122">
        <f t="shared" si="198"/>
        <v>0.22335156145592361</v>
      </c>
    </row>
    <row r="1630" spans="2:9">
      <c r="B1630" s="91">
        <f t="shared" si="199"/>
        <v>1616</v>
      </c>
      <c r="C1630" s="92">
        <f t="shared" si="200"/>
        <v>46176</v>
      </c>
      <c r="D1630" s="119" t="str">
        <f t="shared" si="194"/>
        <v>구간18</v>
      </c>
      <c r="E1630" s="91">
        <f t="shared" si="195"/>
        <v>91</v>
      </c>
      <c r="F1630" s="120">
        <f>COUNTIF($D$15:D1630,D1630)</f>
        <v>64</v>
      </c>
      <c r="G1630" s="121">
        <f t="shared" si="196"/>
        <v>0.22216162913423876</v>
      </c>
      <c r="H1630" s="121">
        <f t="shared" si="197"/>
        <v>1.2088201363147683E-3</v>
      </c>
      <c r="I1630" s="122">
        <f t="shared" si="198"/>
        <v>0.22337044927055352</v>
      </c>
    </row>
    <row r="1631" spans="2:9">
      <c r="B1631" s="91">
        <f t="shared" si="199"/>
        <v>1617</v>
      </c>
      <c r="C1631" s="92">
        <f t="shared" si="200"/>
        <v>46177</v>
      </c>
      <c r="D1631" s="119" t="str">
        <f t="shared" si="194"/>
        <v>구간18</v>
      </c>
      <c r="E1631" s="91">
        <f t="shared" si="195"/>
        <v>91</v>
      </c>
      <c r="F1631" s="120">
        <f>COUNTIF($D$15:D1631,D1631)</f>
        <v>65</v>
      </c>
      <c r="G1631" s="121">
        <f t="shared" si="196"/>
        <v>0.22216162913423876</v>
      </c>
      <c r="H1631" s="121">
        <f t="shared" si="197"/>
        <v>1.2277079509446865E-3</v>
      </c>
      <c r="I1631" s="122">
        <f t="shared" si="198"/>
        <v>0.22338933708518344</v>
      </c>
    </row>
    <row r="1632" spans="2:9">
      <c r="B1632" s="91">
        <f t="shared" si="199"/>
        <v>1618</v>
      </c>
      <c r="C1632" s="92">
        <f t="shared" si="200"/>
        <v>46178</v>
      </c>
      <c r="D1632" s="119" t="str">
        <f t="shared" si="194"/>
        <v>구간18</v>
      </c>
      <c r="E1632" s="91">
        <f t="shared" si="195"/>
        <v>91</v>
      </c>
      <c r="F1632" s="120">
        <f>COUNTIF($D$15:D1632,D1632)</f>
        <v>66</v>
      </c>
      <c r="G1632" s="121">
        <f t="shared" si="196"/>
        <v>0.22216162913423876</v>
      </c>
      <c r="H1632" s="121">
        <f t="shared" si="197"/>
        <v>1.2465957655746049E-3</v>
      </c>
      <c r="I1632" s="122">
        <f t="shared" si="198"/>
        <v>0.22340822489981335</v>
      </c>
    </row>
    <row r="1633" spans="2:9">
      <c r="B1633" s="91">
        <f t="shared" si="199"/>
        <v>1619</v>
      </c>
      <c r="C1633" s="92">
        <f t="shared" si="200"/>
        <v>46179</v>
      </c>
      <c r="D1633" s="119" t="str">
        <f t="shared" si="194"/>
        <v>구간18</v>
      </c>
      <c r="E1633" s="91">
        <f t="shared" si="195"/>
        <v>91</v>
      </c>
      <c r="F1633" s="120">
        <f>COUNTIF($D$15:D1633,D1633)</f>
        <v>67</v>
      </c>
      <c r="G1633" s="121">
        <f t="shared" si="196"/>
        <v>0.22216162913423876</v>
      </c>
      <c r="H1633" s="121">
        <f t="shared" si="197"/>
        <v>1.2654835802045231E-3</v>
      </c>
      <c r="I1633" s="122">
        <f t="shared" si="198"/>
        <v>0.22342711271444329</v>
      </c>
    </row>
    <row r="1634" spans="2:9">
      <c r="B1634" s="91">
        <f t="shared" si="199"/>
        <v>1620</v>
      </c>
      <c r="C1634" s="92">
        <f t="shared" si="200"/>
        <v>46180</v>
      </c>
      <c r="D1634" s="119" t="str">
        <f t="shared" si="194"/>
        <v>구간18</v>
      </c>
      <c r="E1634" s="91">
        <f t="shared" si="195"/>
        <v>91</v>
      </c>
      <c r="F1634" s="120">
        <f>COUNTIF($D$15:D1634,D1634)</f>
        <v>68</v>
      </c>
      <c r="G1634" s="121">
        <f t="shared" si="196"/>
        <v>0.22216162913423876</v>
      </c>
      <c r="H1634" s="121">
        <f t="shared" si="197"/>
        <v>1.2843713948344413E-3</v>
      </c>
      <c r="I1634" s="122">
        <f t="shared" si="198"/>
        <v>0.22344600052907321</v>
      </c>
    </row>
    <row r="1635" spans="2:9">
      <c r="B1635" s="91">
        <f t="shared" si="199"/>
        <v>1621</v>
      </c>
      <c r="C1635" s="92">
        <f t="shared" si="200"/>
        <v>46181</v>
      </c>
      <c r="D1635" s="119" t="str">
        <f t="shared" si="194"/>
        <v>구간18</v>
      </c>
      <c r="E1635" s="91">
        <f t="shared" si="195"/>
        <v>91</v>
      </c>
      <c r="F1635" s="120">
        <f>COUNTIF($D$15:D1635,D1635)</f>
        <v>69</v>
      </c>
      <c r="G1635" s="121">
        <f t="shared" si="196"/>
        <v>0.22216162913423876</v>
      </c>
      <c r="H1635" s="121">
        <f t="shared" si="197"/>
        <v>1.3032592094643595E-3</v>
      </c>
      <c r="I1635" s="122">
        <f t="shared" si="198"/>
        <v>0.22346488834370312</v>
      </c>
    </row>
    <row r="1636" spans="2:9">
      <c r="B1636" s="91">
        <f t="shared" si="199"/>
        <v>1622</v>
      </c>
      <c r="C1636" s="92">
        <f t="shared" si="200"/>
        <v>46182</v>
      </c>
      <c r="D1636" s="119" t="str">
        <f t="shared" si="194"/>
        <v>구간18</v>
      </c>
      <c r="E1636" s="91">
        <f t="shared" si="195"/>
        <v>91</v>
      </c>
      <c r="F1636" s="120">
        <f>COUNTIF($D$15:D1636,D1636)</f>
        <v>70</v>
      </c>
      <c r="G1636" s="121">
        <f t="shared" si="196"/>
        <v>0.22216162913423876</v>
      </c>
      <c r="H1636" s="121">
        <f t="shared" si="197"/>
        <v>1.3221470240942779E-3</v>
      </c>
      <c r="I1636" s="122">
        <f t="shared" si="198"/>
        <v>0.22348377615833304</v>
      </c>
    </row>
    <row r="1637" spans="2:9">
      <c r="B1637" s="91">
        <f t="shared" si="199"/>
        <v>1623</v>
      </c>
      <c r="C1637" s="92">
        <f t="shared" si="200"/>
        <v>46183</v>
      </c>
      <c r="D1637" s="119" t="str">
        <f t="shared" si="194"/>
        <v>구간18</v>
      </c>
      <c r="E1637" s="91">
        <f t="shared" si="195"/>
        <v>91</v>
      </c>
      <c r="F1637" s="120">
        <f>COUNTIF($D$15:D1637,D1637)</f>
        <v>71</v>
      </c>
      <c r="G1637" s="121">
        <f t="shared" si="196"/>
        <v>0.22216162913423876</v>
      </c>
      <c r="H1637" s="121">
        <f t="shared" si="197"/>
        <v>1.3410348387241961E-3</v>
      </c>
      <c r="I1637" s="122">
        <f t="shared" si="198"/>
        <v>0.22350266397296295</v>
      </c>
    </row>
    <row r="1638" spans="2:9">
      <c r="B1638" s="91">
        <f t="shared" si="199"/>
        <v>1624</v>
      </c>
      <c r="C1638" s="92">
        <f t="shared" si="200"/>
        <v>46184</v>
      </c>
      <c r="D1638" s="119" t="str">
        <f t="shared" si="194"/>
        <v>구간18</v>
      </c>
      <c r="E1638" s="91">
        <f t="shared" si="195"/>
        <v>91</v>
      </c>
      <c r="F1638" s="120">
        <f>COUNTIF($D$15:D1638,D1638)</f>
        <v>72</v>
      </c>
      <c r="G1638" s="121">
        <f t="shared" si="196"/>
        <v>0.22216162913423876</v>
      </c>
      <c r="H1638" s="121">
        <f t="shared" si="197"/>
        <v>1.3599226533541143E-3</v>
      </c>
      <c r="I1638" s="122">
        <f t="shared" si="198"/>
        <v>0.22352155178759286</v>
      </c>
    </row>
    <row r="1639" spans="2:9">
      <c r="B1639" s="91">
        <f t="shared" si="199"/>
        <v>1625</v>
      </c>
      <c r="C1639" s="92">
        <f t="shared" si="200"/>
        <v>46185</v>
      </c>
      <c r="D1639" s="119" t="str">
        <f t="shared" si="194"/>
        <v>구간18</v>
      </c>
      <c r="E1639" s="91">
        <f t="shared" si="195"/>
        <v>91</v>
      </c>
      <c r="F1639" s="120">
        <f>COUNTIF($D$15:D1639,D1639)</f>
        <v>73</v>
      </c>
      <c r="G1639" s="121">
        <f t="shared" si="196"/>
        <v>0.22216162913423876</v>
      </c>
      <c r="H1639" s="121">
        <f t="shared" si="197"/>
        <v>1.3788104679840327E-3</v>
      </c>
      <c r="I1639" s="122">
        <f t="shared" si="198"/>
        <v>0.22354043960222278</v>
      </c>
    </row>
    <row r="1640" spans="2:9">
      <c r="B1640" s="91">
        <f t="shared" si="199"/>
        <v>1626</v>
      </c>
      <c r="C1640" s="92">
        <f t="shared" si="200"/>
        <v>46186</v>
      </c>
      <c r="D1640" s="119" t="str">
        <f t="shared" si="194"/>
        <v>구간18</v>
      </c>
      <c r="E1640" s="91">
        <f t="shared" si="195"/>
        <v>91</v>
      </c>
      <c r="F1640" s="120">
        <f>COUNTIF($D$15:D1640,D1640)</f>
        <v>74</v>
      </c>
      <c r="G1640" s="121">
        <f t="shared" si="196"/>
        <v>0.22216162913423876</v>
      </c>
      <c r="H1640" s="121">
        <f t="shared" si="197"/>
        <v>1.3976982826139509E-3</v>
      </c>
      <c r="I1640" s="122">
        <f t="shared" si="198"/>
        <v>0.22355932741685272</v>
      </c>
    </row>
    <row r="1641" spans="2:9">
      <c r="B1641" s="91">
        <f t="shared" si="199"/>
        <v>1627</v>
      </c>
      <c r="C1641" s="92">
        <f t="shared" si="200"/>
        <v>46187</v>
      </c>
      <c r="D1641" s="119" t="str">
        <f t="shared" si="194"/>
        <v>구간18</v>
      </c>
      <c r="E1641" s="91">
        <f t="shared" si="195"/>
        <v>91</v>
      </c>
      <c r="F1641" s="120">
        <f>COUNTIF($D$15:D1641,D1641)</f>
        <v>75</v>
      </c>
      <c r="G1641" s="121">
        <f t="shared" si="196"/>
        <v>0.22216162913423876</v>
      </c>
      <c r="H1641" s="121">
        <f t="shared" si="197"/>
        <v>1.4165860972438691E-3</v>
      </c>
      <c r="I1641" s="122">
        <f t="shared" si="198"/>
        <v>0.22357821523148264</v>
      </c>
    </row>
    <row r="1642" spans="2:9">
      <c r="B1642" s="91">
        <f t="shared" si="199"/>
        <v>1628</v>
      </c>
      <c r="C1642" s="92">
        <f t="shared" si="200"/>
        <v>46188</v>
      </c>
      <c r="D1642" s="119" t="str">
        <f t="shared" si="194"/>
        <v>구간18</v>
      </c>
      <c r="E1642" s="91">
        <f t="shared" si="195"/>
        <v>91</v>
      </c>
      <c r="F1642" s="120">
        <f>COUNTIF($D$15:D1642,D1642)</f>
        <v>76</v>
      </c>
      <c r="G1642" s="121">
        <f t="shared" si="196"/>
        <v>0.22216162913423876</v>
      </c>
      <c r="H1642" s="121">
        <f t="shared" si="197"/>
        <v>1.4354739118737872E-3</v>
      </c>
      <c r="I1642" s="122">
        <f t="shared" si="198"/>
        <v>0.22359710304611255</v>
      </c>
    </row>
    <row r="1643" spans="2:9">
      <c r="B1643" s="91">
        <f t="shared" si="199"/>
        <v>1629</v>
      </c>
      <c r="C1643" s="92">
        <f t="shared" si="200"/>
        <v>46189</v>
      </c>
      <c r="D1643" s="119" t="str">
        <f t="shared" si="194"/>
        <v>구간18</v>
      </c>
      <c r="E1643" s="91">
        <f t="shared" si="195"/>
        <v>91</v>
      </c>
      <c r="F1643" s="120">
        <f>COUNTIF($D$15:D1643,D1643)</f>
        <v>77</v>
      </c>
      <c r="G1643" s="121">
        <f t="shared" si="196"/>
        <v>0.22216162913423876</v>
      </c>
      <c r="H1643" s="121">
        <f t="shared" si="197"/>
        <v>1.4543617265037057E-3</v>
      </c>
      <c r="I1643" s="122">
        <f t="shared" si="198"/>
        <v>0.22361599086074246</v>
      </c>
    </row>
    <row r="1644" spans="2:9">
      <c r="B1644" s="91">
        <f t="shared" si="199"/>
        <v>1630</v>
      </c>
      <c r="C1644" s="92">
        <f t="shared" si="200"/>
        <v>46190</v>
      </c>
      <c r="D1644" s="119" t="str">
        <f t="shared" si="194"/>
        <v>구간18</v>
      </c>
      <c r="E1644" s="91">
        <f t="shared" si="195"/>
        <v>91</v>
      </c>
      <c r="F1644" s="120">
        <f>COUNTIF($D$15:D1644,D1644)</f>
        <v>78</v>
      </c>
      <c r="G1644" s="121">
        <f t="shared" si="196"/>
        <v>0.22216162913423876</v>
      </c>
      <c r="H1644" s="121">
        <f t="shared" si="197"/>
        <v>1.4732495411336238E-3</v>
      </c>
      <c r="I1644" s="122">
        <f t="shared" si="198"/>
        <v>0.22363487867537238</v>
      </c>
    </row>
    <row r="1645" spans="2:9">
      <c r="B1645" s="91">
        <f t="shared" si="199"/>
        <v>1631</v>
      </c>
      <c r="C1645" s="92">
        <f t="shared" si="200"/>
        <v>46191</v>
      </c>
      <c r="D1645" s="119" t="str">
        <f t="shared" si="194"/>
        <v>구간18</v>
      </c>
      <c r="E1645" s="91">
        <f t="shared" si="195"/>
        <v>91</v>
      </c>
      <c r="F1645" s="120">
        <f>COUNTIF($D$15:D1645,D1645)</f>
        <v>79</v>
      </c>
      <c r="G1645" s="121">
        <f t="shared" si="196"/>
        <v>0.22216162913423876</v>
      </c>
      <c r="H1645" s="121">
        <f t="shared" si="197"/>
        <v>1.492137355763542E-3</v>
      </c>
      <c r="I1645" s="122">
        <f t="shared" si="198"/>
        <v>0.22365376649000229</v>
      </c>
    </row>
    <row r="1646" spans="2:9">
      <c r="B1646" s="91">
        <f t="shared" si="199"/>
        <v>1632</v>
      </c>
      <c r="C1646" s="92">
        <f t="shared" si="200"/>
        <v>46192</v>
      </c>
      <c r="D1646" s="119" t="str">
        <f t="shared" si="194"/>
        <v>구간18</v>
      </c>
      <c r="E1646" s="91">
        <f t="shared" si="195"/>
        <v>91</v>
      </c>
      <c r="F1646" s="120">
        <f>COUNTIF($D$15:D1646,D1646)</f>
        <v>80</v>
      </c>
      <c r="G1646" s="121">
        <f t="shared" si="196"/>
        <v>0.22216162913423876</v>
      </c>
      <c r="H1646" s="121">
        <f t="shared" si="197"/>
        <v>1.5110251703934602E-3</v>
      </c>
      <c r="I1646" s="122">
        <f t="shared" si="198"/>
        <v>0.22367265430463221</v>
      </c>
    </row>
    <row r="1647" spans="2:9">
      <c r="B1647" s="91">
        <f t="shared" si="199"/>
        <v>1633</v>
      </c>
      <c r="C1647" s="92">
        <f t="shared" si="200"/>
        <v>46193</v>
      </c>
      <c r="D1647" s="119" t="str">
        <f t="shared" si="194"/>
        <v>구간18</v>
      </c>
      <c r="E1647" s="91">
        <f t="shared" si="195"/>
        <v>91</v>
      </c>
      <c r="F1647" s="120">
        <f>COUNTIF($D$15:D1647,D1647)</f>
        <v>81</v>
      </c>
      <c r="G1647" s="121">
        <f t="shared" si="196"/>
        <v>0.22216162913423876</v>
      </c>
      <c r="H1647" s="121">
        <f t="shared" si="197"/>
        <v>1.5299129850233786E-3</v>
      </c>
      <c r="I1647" s="122">
        <f t="shared" si="198"/>
        <v>0.22369154211926215</v>
      </c>
    </row>
    <row r="1648" spans="2:9">
      <c r="B1648" s="91">
        <f t="shared" si="199"/>
        <v>1634</v>
      </c>
      <c r="C1648" s="92">
        <f t="shared" si="200"/>
        <v>46194</v>
      </c>
      <c r="D1648" s="119" t="str">
        <f t="shared" si="194"/>
        <v>구간18</v>
      </c>
      <c r="E1648" s="91">
        <f t="shared" si="195"/>
        <v>91</v>
      </c>
      <c r="F1648" s="120">
        <f>COUNTIF($D$15:D1648,D1648)</f>
        <v>82</v>
      </c>
      <c r="G1648" s="121">
        <f t="shared" si="196"/>
        <v>0.22216162913423876</v>
      </c>
      <c r="H1648" s="121">
        <f t="shared" si="197"/>
        <v>1.5488007996532968E-3</v>
      </c>
      <c r="I1648" s="122">
        <f t="shared" si="198"/>
        <v>0.22371042993389206</v>
      </c>
    </row>
    <row r="1649" spans="2:9">
      <c r="B1649" s="91">
        <f t="shared" si="199"/>
        <v>1635</v>
      </c>
      <c r="C1649" s="92">
        <f t="shared" si="200"/>
        <v>46195</v>
      </c>
      <c r="D1649" s="119" t="str">
        <f t="shared" si="194"/>
        <v>구간18</v>
      </c>
      <c r="E1649" s="91">
        <f t="shared" si="195"/>
        <v>91</v>
      </c>
      <c r="F1649" s="120">
        <f>COUNTIF($D$15:D1649,D1649)</f>
        <v>83</v>
      </c>
      <c r="G1649" s="121">
        <f t="shared" si="196"/>
        <v>0.22216162913423876</v>
      </c>
      <c r="H1649" s="121">
        <f t="shared" si="197"/>
        <v>1.567688614283215E-3</v>
      </c>
      <c r="I1649" s="122">
        <f t="shared" si="198"/>
        <v>0.22372931774852198</v>
      </c>
    </row>
    <row r="1650" spans="2:9">
      <c r="B1650" s="91">
        <f t="shared" si="199"/>
        <v>1636</v>
      </c>
      <c r="C1650" s="92">
        <f t="shared" si="200"/>
        <v>46196</v>
      </c>
      <c r="D1650" s="119" t="str">
        <f t="shared" si="194"/>
        <v>구간18</v>
      </c>
      <c r="E1650" s="91">
        <f t="shared" si="195"/>
        <v>91</v>
      </c>
      <c r="F1650" s="120">
        <f>COUNTIF($D$15:D1650,D1650)</f>
        <v>84</v>
      </c>
      <c r="G1650" s="121">
        <f t="shared" si="196"/>
        <v>0.22216162913423876</v>
      </c>
      <c r="H1650" s="121">
        <f t="shared" si="197"/>
        <v>1.5865764289131334E-3</v>
      </c>
      <c r="I1650" s="122">
        <f t="shared" si="198"/>
        <v>0.22374820556315189</v>
      </c>
    </row>
    <row r="1651" spans="2:9">
      <c r="B1651" s="91">
        <f t="shared" si="199"/>
        <v>1637</v>
      </c>
      <c r="C1651" s="92">
        <f t="shared" si="200"/>
        <v>46197</v>
      </c>
      <c r="D1651" s="119" t="str">
        <f t="shared" si="194"/>
        <v>구간18</v>
      </c>
      <c r="E1651" s="91">
        <f t="shared" si="195"/>
        <v>91</v>
      </c>
      <c r="F1651" s="120">
        <f>COUNTIF($D$15:D1651,D1651)</f>
        <v>85</v>
      </c>
      <c r="G1651" s="121">
        <f t="shared" si="196"/>
        <v>0.22216162913423876</v>
      </c>
      <c r="H1651" s="121">
        <f t="shared" si="197"/>
        <v>1.6054642435430516E-3</v>
      </c>
      <c r="I1651" s="122">
        <f t="shared" si="198"/>
        <v>0.22376709337778181</v>
      </c>
    </row>
    <row r="1652" spans="2:9">
      <c r="B1652" s="91">
        <f t="shared" si="199"/>
        <v>1638</v>
      </c>
      <c r="C1652" s="92">
        <f t="shared" si="200"/>
        <v>46198</v>
      </c>
      <c r="D1652" s="119" t="str">
        <f t="shared" si="194"/>
        <v>구간18</v>
      </c>
      <c r="E1652" s="91">
        <f t="shared" si="195"/>
        <v>91</v>
      </c>
      <c r="F1652" s="120">
        <f>COUNTIF($D$15:D1652,D1652)</f>
        <v>86</v>
      </c>
      <c r="G1652" s="121">
        <f t="shared" si="196"/>
        <v>0.22216162913423876</v>
      </c>
      <c r="H1652" s="121">
        <f t="shared" si="197"/>
        <v>1.6243520581729698E-3</v>
      </c>
      <c r="I1652" s="122">
        <f t="shared" si="198"/>
        <v>0.22378598119241172</v>
      </c>
    </row>
    <row r="1653" spans="2:9">
      <c r="B1653" s="91">
        <f t="shared" si="199"/>
        <v>1639</v>
      </c>
      <c r="C1653" s="92">
        <f t="shared" si="200"/>
        <v>46199</v>
      </c>
      <c r="D1653" s="119" t="str">
        <f t="shared" si="194"/>
        <v>구간18</v>
      </c>
      <c r="E1653" s="91">
        <f t="shared" si="195"/>
        <v>91</v>
      </c>
      <c r="F1653" s="120">
        <f>COUNTIF($D$15:D1653,D1653)</f>
        <v>87</v>
      </c>
      <c r="G1653" s="121">
        <f t="shared" si="196"/>
        <v>0.22216162913423876</v>
      </c>
      <c r="H1653" s="121">
        <f t="shared" si="197"/>
        <v>1.643239872802888E-3</v>
      </c>
      <c r="I1653" s="122">
        <f t="shared" si="198"/>
        <v>0.22380486900704163</v>
      </c>
    </row>
    <row r="1654" spans="2:9">
      <c r="B1654" s="91">
        <f t="shared" si="199"/>
        <v>1640</v>
      </c>
      <c r="C1654" s="92">
        <f t="shared" si="200"/>
        <v>46200</v>
      </c>
      <c r="D1654" s="119" t="str">
        <f t="shared" si="194"/>
        <v>구간18</v>
      </c>
      <c r="E1654" s="91">
        <f t="shared" si="195"/>
        <v>91</v>
      </c>
      <c r="F1654" s="120">
        <f>COUNTIF($D$15:D1654,D1654)</f>
        <v>88</v>
      </c>
      <c r="G1654" s="121">
        <f t="shared" si="196"/>
        <v>0.22216162913423876</v>
      </c>
      <c r="H1654" s="121">
        <f t="shared" si="197"/>
        <v>1.6621276874328064E-3</v>
      </c>
      <c r="I1654" s="122">
        <f t="shared" si="198"/>
        <v>0.22382375682167158</v>
      </c>
    </row>
    <row r="1655" spans="2:9">
      <c r="B1655" s="91">
        <f t="shared" si="199"/>
        <v>1641</v>
      </c>
      <c r="C1655" s="92">
        <f t="shared" si="200"/>
        <v>46201</v>
      </c>
      <c r="D1655" s="119" t="str">
        <f t="shared" si="194"/>
        <v>구간18</v>
      </c>
      <c r="E1655" s="91">
        <f t="shared" si="195"/>
        <v>91</v>
      </c>
      <c r="F1655" s="120">
        <f>COUNTIF($D$15:D1655,D1655)</f>
        <v>89</v>
      </c>
      <c r="G1655" s="121">
        <f t="shared" si="196"/>
        <v>0.22216162913423876</v>
      </c>
      <c r="H1655" s="121">
        <f t="shared" si="197"/>
        <v>1.6810155020627246E-3</v>
      </c>
      <c r="I1655" s="122">
        <f t="shared" si="198"/>
        <v>0.22384264463630149</v>
      </c>
    </row>
    <row r="1656" spans="2:9">
      <c r="B1656" s="91">
        <f t="shared" si="199"/>
        <v>1642</v>
      </c>
      <c r="C1656" s="92">
        <f t="shared" si="200"/>
        <v>46202</v>
      </c>
      <c r="D1656" s="119" t="str">
        <f t="shared" si="194"/>
        <v>구간18</v>
      </c>
      <c r="E1656" s="91">
        <f t="shared" si="195"/>
        <v>91</v>
      </c>
      <c r="F1656" s="120">
        <f>COUNTIF($D$15:D1656,D1656)</f>
        <v>90</v>
      </c>
      <c r="G1656" s="121">
        <f t="shared" si="196"/>
        <v>0.22216162913423876</v>
      </c>
      <c r="H1656" s="121">
        <f t="shared" si="197"/>
        <v>1.6999033166926428E-3</v>
      </c>
      <c r="I1656" s="122">
        <f t="shared" si="198"/>
        <v>0.22386153245093141</v>
      </c>
    </row>
    <row r="1657" spans="2:9">
      <c r="B1657" s="91">
        <f t="shared" si="199"/>
        <v>1643</v>
      </c>
      <c r="C1657" s="92">
        <f t="shared" si="200"/>
        <v>46203</v>
      </c>
      <c r="D1657" s="119" t="str">
        <f t="shared" si="194"/>
        <v>구간18</v>
      </c>
      <c r="E1657" s="91">
        <f t="shared" si="195"/>
        <v>91</v>
      </c>
      <c r="F1657" s="120">
        <f>COUNTIF($D$15:D1657,D1657)</f>
        <v>91</v>
      </c>
      <c r="G1657" s="121">
        <f t="shared" si="196"/>
        <v>0.22216162913423876</v>
      </c>
      <c r="H1657" s="121">
        <f t="shared" si="197"/>
        <v>1.7187911313225612E-3</v>
      </c>
      <c r="I1657" s="122">
        <f t="shared" si="198"/>
        <v>0.22388042026556132</v>
      </c>
    </row>
    <row r="1658" spans="2:9">
      <c r="B1658" s="91">
        <f t="shared" si="199"/>
        <v>1644</v>
      </c>
      <c r="C1658" s="92">
        <f t="shared" si="200"/>
        <v>46204</v>
      </c>
      <c r="D1658" s="119" t="str">
        <f t="shared" si="194"/>
        <v>구간19</v>
      </c>
      <c r="E1658" s="91">
        <f t="shared" si="195"/>
        <v>92</v>
      </c>
      <c r="F1658" s="120">
        <f>COUNTIF($D$15:D1658,D1658)</f>
        <v>1</v>
      </c>
      <c r="G1658" s="121">
        <f t="shared" si="196"/>
        <v>0.22388042026556132</v>
      </c>
      <c r="H1658" s="121">
        <f t="shared" si="197"/>
        <v>1.9645359810819322E-5</v>
      </c>
      <c r="I1658" s="122">
        <f t="shared" si="198"/>
        <v>0.22390006562537215</v>
      </c>
    </row>
    <row r="1659" spans="2:9">
      <c r="B1659" s="91">
        <f t="shared" si="199"/>
        <v>1645</v>
      </c>
      <c r="C1659" s="92">
        <f t="shared" si="200"/>
        <v>46205</v>
      </c>
      <c r="D1659" s="119" t="str">
        <f t="shared" si="194"/>
        <v>구간19</v>
      </c>
      <c r="E1659" s="91">
        <f t="shared" si="195"/>
        <v>92</v>
      </c>
      <c r="F1659" s="120">
        <f>COUNTIF($D$15:D1659,D1659)</f>
        <v>2</v>
      </c>
      <c r="G1659" s="121">
        <f t="shared" si="196"/>
        <v>0.22388042026556132</v>
      </c>
      <c r="H1659" s="121">
        <f t="shared" si="197"/>
        <v>3.9290719621638644E-5</v>
      </c>
      <c r="I1659" s="122">
        <f t="shared" si="198"/>
        <v>0.22391971098518296</v>
      </c>
    </row>
    <row r="1660" spans="2:9">
      <c r="B1660" s="91">
        <f t="shared" si="199"/>
        <v>1646</v>
      </c>
      <c r="C1660" s="92">
        <f t="shared" si="200"/>
        <v>46206</v>
      </c>
      <c r="D1660" s="119" t="str">
        <f t="shared" si="194"/>
        <v>구간19</v>
      </c>
      <c r="E1660" s="91">
        <f t="shared" si="195"/>
        <v>92</v>
      </c>
      <c r="F1660" s="120">
        <f>COUNTIF($D$15:D1660,D1660)</f>
        <v>3</v>
      </c>
      <c r="G1660" s="121">
        <f t="shared" si="196"/>
        <v>0.22388042026556132</v>
      </c>
      <c r="H1660" s="121">
        <f t="shared" si="197"/>
        <v>5.8936079432457966E-5</v>
      </c>
      <c r="I1660" s="122">
        <f t="shared" si="198"/>
        <v>0.22393935634499379</v>
      </c>
    </row>
    <row r="1661" spans="2:9">
      <c r="B1661" s="91">
        <f t="shared" si="199"/>
        <v>1647</v>
      </c>
      <c r="C1661" s="92">
        <f t="shared" si="200"/>
        <v>46207</v>
      </c>
      <c r="D1661" s="119" t="str">
        <f t="shared" si="194"/>
        <v>구간19</v>
      </c>
      <c r="E1661" s="91">
        <f t="shared" si="195"/>
        <v>92</v>
      </c>
      <c r="F1661" s="120">
        <f>COUNTIF($D$15:D1661,D1661)</f>
        <v>4</v>
      </c>
      <c r="G1661" s="121">
        <f t="shared" si="196"/>
        <v>0.22388042026556132</v>
      </c>
      <c r="H1661" s="121">
        <f t="shared" si="197"/>
        <v>7.8581439243277288E-5</v>
      </c>
      <c r="I1661" s="122">
        <f t="shared" si="198"/>
        <v>0.22395900170480459</v>
      </c>
    </row>
    <row r="1662" spans="2:9">
      <c r="B1662" s="91">
        <f t="shared" si="199"/>
        <v>1648</v>
      </c>
      <c r="C1662" s="92">
        <f t="shared" si="200"/>
        <v>46208</v>
      </c>
      <c r="D1662" s="119" t="str">
        <f t="shared" si="194"/>
        <v>구간19</v>
      </c>
      <c r="E1662" s="91">
        <f t="shared" si="195"/>
        <v>92</v>
      </c>
      <c r="F1662" s="120">
        <f>COUNTIF($D$15:D1662,D1662)</f>
        <v>5</v>
      </c>
      <c r="G1662" s="121">
        <f t="shared" si="196"/>
        <v>0.22388042026556132</v>
      </c>
      <c r="H1662" s="121">
        <f t="shared" si="197"/>
        <v>9.8226799054096603E-5</v>
      </c>
      <c r="I1662" s="122">
        <f t="shared" si="198"/>
        <v>0.22397864706461543</v>
      </c>
    </row>
    <row r="1663" spans="2:9">
      <c r="B1663" s="91">
        <f t="shared" si="199"/>
        <v>1649</v>
      </c>
      <c r="C1663" s="92">
        <f t="shared" si="200"/>
        <v>46209</v>
      </c>
      <c r="D1663" s="119" t="str">
        <f t="shared" si="194"/>
        <v>구간19</v>
      </c>
      <c r="E1663" s="91">
        <f t="shared" si="195"/>
        <v>92</v>
      </c>
      <c r="F1663" s="120">
        <f>COUNTIF($D$15:D1663,D1663)</f>
        <v>6</v>
      </c>
      <c r="G1663" s="121">
        <f t="shared" si="196"/>
        <v>0.22388042026556132</v>
      </c>
      <c r="H1663" s="121">
        <f t="shared" si="197"/>
        <v>1.1787215886491593E-4</v>
      </c>
      <c r="I1663" s="122">
        <f t="shared" si="198"/>
        <v>0.22399829242442623</v>
      </c>
    </row>
    <row r="1664" spans="2:9">
      <c r="B1664" s="91">
        <f t="shared" si="199"/>
        <v>1650</v>
      </c>
      <c r="C1664" s="92">
        <f t="shared" si="200"/>
        <v>46210</v>
      </c>
      <c r="D1664" s="119" t="str">
        <f t="shared" si="194"/>
        <v>구간19</v>
      </c>
      <c r="E1664" s="91">
        <f t="shared" si="195"/>
        <v>92</v>
      </c>
      <c r="F1664" s="120">
        <f>COUNTIF($D$15:D1664,D1664)</f>
        <v>7</v>
      </c>
      <c r="G1664" s="121">
        <f t="shared" si="196"/>
        <v>0.22388042026556132</v>
      </c>
      <c r="H1664" s="121">
        <f t="shared" si="197"/>
        <v>1.3751751867573526E-4</v>
      </c>
      <c r="I1664" s="122">
        <f t="shared" si="198"/>
        <v>0.22401793778423706</v>
      </c>
    </row>
    <row r="1665" spans="2:9">
      <c r="B1665" s="91">
        <f t="shared" si="199"/>
        <v>1651</v>
      </c>
      <c r="C1665" s="92">
        <f t="shared" si="200"/>
        <v>46211</v>
      </c>
      <c r="D1665" s="119" t="str">
        <f t="shared" si="194"/>
        <v>구간19</v>
      </c>
      <c r="E1665" s="91">
        <f t="shared" si="195"/>
        <v>92</v>
      </c>
      <c r="F1665" s="120">
        <f>COUNTIF($D$15:D1665,D1665)</f>
        <v>8</v>
      </c>
      <c r="G1665" s="121">
        <f t="shared" si="196"/>
        <v>0.22388042026556132</v>
      </c>
      <c r="H1665" s="121">
        <f t="shared" si="197"/>
        <v>1.5716287848655458E-4</v>
      </c>
      <c r="I1665" s="122">
        <f t="shared" si="198"/>
        <v>0.22403758314404787</v>
      </c>
    </row>
    <row r="1666" spans="2:9">
      <c r="B1666" s="91">
        <f t="shared" si="199"/>
        <v>1652</v>
      </c>
      <c r="C1666" s="92">
        <f t="shared" si="200"/>
        <v>46212</v>
      </c>
      <c r="D1666" s="119" t="str">
        <f t="shared" si="194"/>
        <v>구간19</v>
      </c>
      <c r="E1666" s="91">
        <f t="shared" si="195"/>
        <v>92</v>
      </c>
      <c r="F1666" s="120">
        <f>COUNTIF($D$15:D1666,D1666)</f>
        <v>9</v>
      </c>
      <c r="G1666" s="121">
        <f t="shared" si="196"/>
        <v>0.22388042026556132</v>
      </c>
      <c r="H1666" s="121">
        <f t="shared" si="197"/>
        <v>1.7680823829737389E-4</v>
      </c>
      <c r="I1666" s="122">
        <f t="shared" si="198"/>
        <v>0.2240572285038587</v>
      </c>
    </row>
    <row r="1667" spans="2:9">
      <c r="B1667" s="91">
        <f t="shared" si="199"/>
        <v>1653</v>
      </c>
      <c r="C1667" s="92">
        <f t="shared" si="200"/>
        <v>46213</v>
      </c>
      <c r="D1667" s="119" t="str">
        <f t="shared" si="194"/>
        <v>구간19</v>
      </c>
      <c r="E1667" s="91">
        <f t="shared" si="195"/>
        <v>92</v>
      </c>
      <c r="F1667" s="120">
        <f>COUNTIF($D$15:D1667,D1667)</f>
        <v>10</v>
      </c>
      <c r="G1667" s="121">
        <f t="shared" si="196"/>
        <v>0.22388042026556132</v>
      </c>
      <c r="H1667" s="121">
        <f t="shared" si="197"/>
        <v>1.9645359810819321E-4</v>
      </c>
      <c r="I1667" s="122">
        <f t="shared" si="198"/>
        <v>0.22407687386366951</v>
      </c>
    </row>
    <row r="1668" spans="2:9">
      <c r="B1668" s="91">
        <f t="shared" si="199"/>
        <v>1654</v>
      </c>
      <c r="C1668" s="92">
        <f t="shared" si="200"/>
        <v>46214</v>
      </c>
      <c r="D1668" s="119" t="str">
        <f t="shared" si="194"/>
        <v>구간19</v>
      </c>
      <c r="E1668" s="91">
        <f t="shared" si="195"/>
        <v>92</v>
      </c>
      <c r="F1668" s="120">
        <f>COUNTIF($D$15:D1668,D1668)</f>
        <v>11</v>
      </c>
      <c r="G1668" s="121">
        <f t="shared" si="196"/>
        <v>0.22388042026556132</v>
      </c>
      <c r="H1668" s="121">
        <f t="shared" si="197"/>
        <v>2.1609895791901255E-4</v>
      </c>
      <c r="I1668" s="122">
        <f t="shared" si="198"/>
        <v>0.22409651922348034</v>
      </c>
    </row>
    <row r="1669" spans="2:9">
      <c r="B1669" s="91">
        <f t="shared" si="199"/>
        <v>1655</v>
      </c>
      <c r="C1669" s="92">
        <f t="shared" si="200"/>
        <v>46215</v>
      </c>
      <c r="D1669" s="119" t="str">
        <f t="shared" si="194"/>
        <v>구간19</v>
      </c>
      <c r="E1669" s="91">
        <f t="shared" si="195"/>
        <v>92</v>
      </c>
      <c r="F1669" s="120">
        <f>COUNTIF($D$15:D1669,D1669)</f>
        <v>12</v>
      </c>
      <c r="G1669" s="121">
        <f t="shared" si="196"/>
        <v>0.22388042026556132</v>
      </c>
      <c r="H1669" s="121">
        <f t="shared" si="197"/>
        <v>2.3574431772983186E-4</v>
      </c>
      <c r="I1669" s="122">
        <f t="shared" si="198"/>
        <v>0.22411616458329114</v>
      </c>
    </row>
    <row r="1670" spans="2:9">
      <c r="B1670" s="91">
        <f t="shared" si="199"/>
        <v>1656</v>
      </c>
      <c r="C1670" s="92">
        <f t="shared" si="200"/>
        <v>46216</v>
      </c>
      <c r="D1670" s="119" t="str">
        <f t="shared" si="194"/>
        <v>구간19</v>
      </c>
      <c r="E1670" s="91">
        <f t="shared" si="195"/>
        <v>92</v>
      </c>
      <c r="F1670" s="120">
        <f>COUNTIF($D$15:D1670,D1670)</f>
        <v>13</v>
      </c>
      <c r="G1670" s="121">
        <f t="shared" si="196"/>
        <v>0.22388042026556132</v>
      </c>
      <c r="H1670" s="121">
        <f t="shared" si="197"/>
        <v>2.5538967754065121E-4</v>
      </c>
      <c r="I1670" s="122">
        <f t="shared" si="198"/>
        <v>0.22413580994310198</v>
      </c>
    </row>
    <row r="1671" spans="2:9">
      <c r="B1671" s="91">
        <f t="shared" si="199"/>
        <v>1657</v>
      </c>
      <c r="C1671" s="92">
        <f t="shared" si="200"/>
        <v>46217</v>
      </c>
      <c r="D1671" s="119" t="str">
        <f t="shared" si="194"/>
        <v>구간19</v>
      </c>
      <c r="E1671" s="91">
        <f t="shared" si="195"/>
        <v>92</v>
      </c>
      <c r="F1671" s="120">
        <f>COUNTIF($D$15:D1671,D1671)</f>
        <v>14</v>
      </c>
      <c r="G1671" s="121">
        <f t="shared" si="196"/>
        <v>0.22388042026556132</v>
      </c>
      <c r="H1671" s="121">
        <f t="shared" si="197"/>
        <v>2.7503503735147052E-4</v>
      </c>
      <c r="I1671" s="122">
        <f t="shared" si="198"/>
        <v>0.22415545530291278</v>
      </c>
    </row>
    <row r="1672" spans="2:9">
      <c r="B1672" s="91">
        <f t="shared" si="199"/>
        <v>1658</v>
      </c>
      <c r="C1672" s="92">
        <f t="shared" si="200"/>
        <v>46218</v>
      </c>
      <c r="D1672" s="119" t="str">
        <f t="shared" si="194"/>
        <v>구간19</v>
      </c>
      <c r="E1672" s="91">
        <f t="shared" si="195"/>
        <v>92</v>
      </c>
      <c r="F1672" s="120">
        <f>COUNTIF($D$15:D1672,D1672)</f>
        <v>15</v>
      </c>
      <c r="G1672" s="121">
        <f t="shared" si="196"/>
        <v>0.22388042026556132</v>
      </c>
      <c r="H1672" s="121">
        <f t="shared" si="197"/>
        <v>2.9468039716228984E-4</v>
      </c>
      <c r="I1672" s="122">
        <f t="shared" si="198"/>
        <v>0.22417510066272361</v>
      </c>
    </row>
    <row r="1673" spans="2:9">
      <c r="B1673" s="91">
        <f t="shared" si="199"/>
        <v>1659</v>
      </c>
      <c r="C1673" s="92">
        <f t="shared" si="200"/>
        <v>46219</v>
      </c>
      <c r="D1673" s="119" t="str">
        <f t="shared" si="194"/>
        <v>구간19</v>
      </c>
      <c r="E1673" s="91">
        <f t="shared" si="195"/>
        <v>92</v>
      </c>
      <c r="F1673" s="120">
        <f>COUNTIF($D$15:D1673,D1673)</f>
        <v>16</v>
      </c>
      <c r="G1673" s="121">
        <f t="shared" si="196"/>
        <v>0.22388042026556132</v>
      </c>
      <c r="H1673" s="121">
        <f t="shared" si="197"/>
        <v>3.1432575697310915E-4</v>
      </c>
      <c r="I1673" s="122">
        <f t="shared" si="198"/>
        <v>0.22419474602253442</v>
      </c>
    </row>
    <row r="1674" spans="2:9">
      <c r="B1674" s="91">
        <f t="shared" si="199"/>
        <v>1660</v>
      </c>
      <c r="C1674" s="92">
        <f t="shared" si="200"/>
        <v>46220</v>
      </c>
      <c r="D1674" s="119" t="str">
        <f t="shared" si="194"/>
        <v>구간19</v>
      </c>
      <c r="E1674" s="91">
        <f t="shared" si="195"/>
        <v>92</v>
      </c>
      <c r="F1674" s="120">
        <f>COUNTIF($D$15:D1674,D1674)</f>
        <v>17</v>
      </c>
      <c r="G1674" s="121">
        <f t="shared" si="196"/>
        <v>0.22388042026556132</v>
      </c>
      <c r="H1674" s="121">
        <f t="shared" si="197"/>
        <v>3.3397111678392847E-4</v>
      </c>
      <c r="I1674" s="122">
        <f t="shared" si="198"/>
        <v>0.22421439138234525</v>
      </c>
    </row>
    <row r="1675" spans="2:9">
      <c r="B1675" s="91">
        <f t="shared" si="199"/>
        <v>1661</v>
      </c>
      <c r="C1675" s="92">
        <f t="shared" si="200"/>
        <v>46221</v>
      </c>
      <c r="D1675" s="119" t="str">
        <f t="shared" si="194"/>
        <v>구간19</v>
      </c>
      <c r="E1675" s="91">
        <f t="shared" si="195"/>
        <v>92</v>
      </c>
      <c r="F1675" s="120">
        <f>COUNTIF($D$15:D1675,D1675)</f>
        <v>18</v>
      </c>
      <c r="G1675" s="121">
        <f t="shared" si="196"/>
        <v>0.22388042026556132</v>
      </c>
      <c r="H1675" s="121">
        <f t="shared" si="197"/>
        <v>3.5361647659474778E-4</v>
      </c>
      <c r="I1675" s="122">
        <f t="shared" si="198"/>
        <v>0.22423403674215606</v>
      </c>
    </row>
    <row r="1676" spans="2:9">
      <c r="B1676" s="91">
        <f t="shared" si="199"/>
        <v>1662</v>
      </c>
      <c r="C1676" s="92">
        <f t="shared" si="200"/>
        <v>46222</v>
      </c>
      <c r="D1676" s="119" t="str">
        <f t="shared" si="194"/>
        <v>구간19</v>
      </c>
      <c r="E1676" s="91">
        <f t="shared" si="195"/>
        <v>92</v>
      </c>
      <c r="F1676" s="120">
        <f>COUNTIF($D$15:D1676,D1676)</f>
        <v>19</v>
      </c>
      <c r="G1676" s="121">
        <f t="shared" si="196"/>
        <v>0.22388042026556132</v>
      </c>
      <c r="H1676" s="121">
        <f t="shared" si="197"/>
        <v>3.732618364055671E-4</v>
      </c>
      <c r="I1676" s="122">
        <f t="shared" si="198"/>
        <v>0.22425368210196689</v>
      </c>
    </row>
    <row r="1677" spans="2:9">
      <c r="B1677" s="91">
        <f t="shared" si="199"/>
        <v>1663</v>
      </c>
      <c r="C1677" s="92">
        <f t="shared" si="200"/>
        <v>46223</v>
      </c>
      <c r="D1677" s="119" t="str">
        <f t="shared" si="194"/>
        <v>구간19</v>
      </c>
      <c r="E1677" s="91">
        <f t="shared" si="195"/>
        <v>92</v>
      </c>
      <c r="F1677" s="120">
        <f>COUNTIF($D$15:D1677,D1677)</f>
        <v>20</v>
      </c>
      <c r="G1677" s="121">
        <f t="shared" si="196"/>
        <v>0.22388042026556132</v>
      </c>
      <c r="H1677" s="121">
        <f t="shared" si="197"/>
        <v>3.9290719621638641E-4</v>
      </c>
      <c r="I1677" s="122">
        <f t="shared" si="198"/>
        <v>0.22427332746177769</v>
      </c>
    </row>
    <row r="1678" spans="2:9">
      <c r="B1678" s="91">
        <f t="shared" si="199"/>
        <v>1664</v>
      </c>
      <c r="C1678" s="92">
        <f t="shared" si="200"/>
        <v>46224</v>
      </c>
      <c r="D1678" s="119" t="str">
        <f t="shared" si="194"/>
        <v>구간19</v>
      </c>
      <c r="E1678" s="91">
        <f t="shared" si="195"/>
        <v>92</v>
      </c>
      <c r="F1678" s="120">
        <f>COUNTIF($D$15:D1678,D1678)</f>
        <v>21</v>
      </c>
      <c r="G1678" s="121">
        <f t="shared" si="196"/>
        <v>0.22388042026556132</v>
      </c>
      <c r="H1678" s="121">
        <f t="shared" si="197"/>
        <v>4.1255255602720578E-4</v>
      </c>
      <c r="I1678" s="122">
        <f t="shared" si="198"/>
        <v>0.22429297282158853</v>
      </c>
    </row>
    <row r="1679" spans="2:9">
      <c r="B1679" s="91">
        <f t="shared" si="199"/>
        <v>1665</v>
      </c>
      <c r="C1679" s="92">
        <f t="shared" si="200"/>
        <v>46225</v>
      </c>
      <c r="D1679" s="119" t="str">
        <f t="shared" ref="D1679:D1742" si="201">IF(IFERROR(HLOOKUP(C1679,$E$5:$BL$6,2,FALSE),"")="",D1680,HLOOKUP(C1679,$E$5:$BL$7,2,FALSE))</f>
        <v>구간19</v>
      </c>
      <c r="E1679" s="91">
        <f t="shared" ref="E1679:E1742" si="202">COUNTIF($D$15:$D$49928,D1679)</f>
        <v>92</v>
      </c>
      <c r="F1679" s="120">
        <f>COUNTIF($D$15:D1679,D1679)</f>
        <v>22</v>
      </c>
      <c r="G1679" s="121">
        <f t="shared" ref="G1679:G1742" si="203">HLOOKUP($D1679,$E$6:$BL$11,6,FALSE)</f>
        <v>0.22388042026556132</v>
      </c>
      <c r="H1679" s="121">
        <f t="shared" ref="H1679:H1742" si="204">HLOOKUP($D1679,$E$6:$BL$11,5,FALSE)*(F1679)</f>
        <v>4.321979158380251E-4</v>
      </c>
      <c r="I1679" s="122">
        <f t="shared" ref="I1679:I1742" si="205">G1679+H1679</f>
        <v>0.22431261818139933</v>
      </c>
    </row>
    <row r="1680" spans="2:9">
      <c r="B1680" s="91">
        <f t="shared" ref="B1680:B1743" si="206">B1679+1</f>
        <v>1666</v>
      </c>
      <c r="C1680" s="92">
        <f t="shared" ref="C1680:C1743" si="207">C1679+1</f>
        <v>46226</v>
      </c>
      <c r="D1680" s="119" t="str">
        <f t="shared" si="201"/>
        <v>구간19</v>
      </c>
      <c r="E1680" s="91">
        <f t="shared" si="202"/>
        <v>92</v>
      </c>
      <c r="F1680" s="120">
        <f>COUNTIF($D$15:D1680,D1680)</f>
        <v>23</v>
      </c>
      <c r="G1680" s="121">
        <f t="shared" si="203"/>
        <v>0.22388042026556132</v>
      </c>
      <c r="H1680" s="121">
        <f t="shared" si="204"/>
        <v>4.5184327564884441E-4</v>
      </c>
      <c r="I1680" s="122">
        <f t="shared" si="205"/>
        <v>0.22433226354121016</v>
      </c>
    </row>
    <row r="1681" spans="2:9">
      <c r="B1681" s="91">
        <f t="shared" si="206"/>
        <v>1667</v>
      </c>
      <c r="C1681" s="92">
        <f t="shared" si="207"/>
        <v>46227</v>
      </c>
      <c r="D1681" s="119" t="str">
        <f t="shared" si="201"/>
        <v>구간19</v>
      </c>
      <c r="E1681" s="91">
        <f t="shared" si="202"/>
        <v>92</v>
      </c>
      <c r="F1681" s="120">
        <f>COUNTIF($D$15:D1681,D1681)</f>
        <v>24</v>
      </c>
      <c r="G1681" s="121">
        <f t="shared" si="203"/>
        <v>0.22388042026556132</v>
      </c>
      <c r="H1681" s="121">
        <f t="shared" si="204"/>
        <v>4.7148863545966373E-4</v>
      </c>
      <c r="I1681" s="122">
        <f t="shared" si="205"/>
        <v>0.224351908901021</v>
      </c>
    </row>
    <row r="1682" spans="2:9">
      <c r="B1682" s="91">
        <f t="shared" si="206"/>
        <v>1668</v>
      </c>
      <c r="C1682" s="92">
        <f t="shared" si="207"/>
        <v>46228</v>
      </c>
      <c r="D1682" s="119" t="str">
        <f t="shared" si="201"/>
        <v>구간19</v>
      </c>
      <c r="E1682" s="91">
        <f t="shared" si="202"/>
        <v>92</v>
      </c>
      <c r="F1682" s="120">
        <f>COUNTIF($D$15:D1682,D1682)</f>
        <v>25</v>
      </c>
      <c r="G1682" s="121">
        <f t="shared" si="203"/>
        <v>0.22388042026556132</v>
      </c>
      <c r="H1682" s="121">
        <f t="shared" si="204"/>
        <v>4.9113399527048304E-4</v>
      </c>
      <c r="I1682" s="122">
        <f t="shared" si="205"/>
        <v>0.2243715542608318</v>
      </c>
    </row>
    <row r="1683" spans="2:9">
      <c r="B1683" s="91">
        <f t="shared" si="206"/>
        <v>1669</v>
      </c>
      <c r="C1683" s="92">
        <f t="shared" si="207"/>
        <v>46229</v>
      </c>
      <c r="D1683" s="119" t="str">
        <f t="shared" si="201"/>
        <v>구간19</v>
      </c>
      <c r="E1683" s="91">
        <f t="shared" si="202"/>
        <v>92</v>
      </c>
      <c r="F1683" s="120">
        <f>COUNTIF($D$15:D1683,D1683)</f>
        <v>26</v>
      </c>
      <c r="G1683" s="121">
        <f t="shared" si="203"/>
        <v>0.22388042026556132</v>
      </c>
      <c r="H1683" s="121">
        <f t="shared" si="204"/>
        <v>5.1077935508130241E-4</v>
      </c>
      <c r="I1683" s="122">
        <f t="shared" si="205"/>
        <v>0.22439119962064263</v>
      </c>
    </row>
    <row r="1684" spans="2:9">
      <c r="B1684" s="91">
        <f t="shared" si="206"/>
        <v>1670</v>
      </c>
      <c r="C1684" s="92">
        <f t="shared" si="207"/>
        <v>46230</v>
      </c>
      <c r="D1684" s="119" t="str">
        <f t="shared" si="201"/>
        <v>구간19</v>
      </c>
      <c r="E1684" s="91">
        <f t="shared" si="202"/>
        <v>92</v>
      </c>
      <c r="F1684" s="120">
        <f>COUNTIF($D$15:D1684,D1684)</f>
        <v>27</v>
      </c>
      <c r="G1684" s="121">
        <f t="shared" si="203"/>
        <v>0.22388042026556132</v>
      </c>
      <c r="H1684" s="121">
        <f t="shared" si="204"/>
        <v>5.3042471489212167E-4</v>
      </c>
      <c r="I1684" s="122">
        <f t="shared" si="205"/>
        <v>0.22441084498045344</v>
      </c>
    </row>
    <row r="1685" spans="2:9">
      <c r="B1685" s="91">
        <f t="shared" si="206"/>
        <v>1671</v>
      </c>
      <c r="C1685" s="92">
        <f t="shared" si="207"/>
        <v>46231</v>
      </c>
      <c r="D1685" s="119" t="str">
        <f t="shared" si="201"/>
        <v>구간19</v>
      </c>
      <c r="E1685" s="91">
        <f t="shared" si="202"/>
        <v>92</v>
      </c>
      <c r="F1685" s="120">
        <f>COUNTIF($D$15:D1685,D1685)</f>
        <v>28</v>
      </c>
      <c r="G1685" s="121">
        <f t="shared" si="203"/>
        <v>0.22388042026556132</v>
      </c>
      <c r="H1685" s="121">
        <f t="shared" si="204"/>
        <v>5.5007007470294104E-4</v>
      </c>
      <c r="I1685" s="122">
        <f t="shared" si="205"/>
        <v>0.22443049034026427</v>
      </c>
    </row>
    <row r="1686" spans="2:9">
      <c r="B1686" s="91">
        <f t="shared" si="206"/>
        <v>1672</v>
      </c>
      <c r="C1686" s="92">
        <f t="shared" si="207"/>
        <v>46232</v>
      </c>
      <c r="D1686" s="119" t="str">
        <f t="shared" si="201"/>
        <v>구간19</v>
      </c>
      <c r="E1686" s="91">
        <f t="shared" si="202"/>
        <v>92</v>
      </c>
      <c r="F1686" s="120">
        <f>COUNTIF($D$15:D1686,D1686)</f>
        <v>29</v>
      </c>
      <c r="G1686" s="121">
        <f t="shared" si="203"/>
        <v>0.22388042026556132</v>
      </c>
      <c r="H1686" s="121">
        <f t="shared" si="204"/>
        <v>5.697154345137603E-4</v>
      </c>
      <c r="I1686" s="122">
        <f t="shared" si="205"/>
        <v>0.22445013570007508</v>
      </c>
    </row>
    <row r="1687" spans="2:9">
      <c r="B1687" s="91">
        <f t="shared" si="206"/>
        <v>1673</v>
      </c>
      <c r="C1687" s="92">
        <f t="shared" si="207"/>
        <v>46233</v>
      </c>
      <c r="D1687" s="119" t="str">
        <f t="shared" si="201"/>
        <v>구간19</v>
      </c>
      <c r="E1687" s="91">
        <f t="shared" si="202"/>
        <v>92</v>
      </c>
      <c r="F1687" s="120">
        <f>COUNTIF($D$15:D1687,D1687)</f>
        <v>30</v>
      </c>
      <c r="G1687" s="121">
        <f t="shared" si="203"/>
        <v>0.22388042026556132</v>
      </c>
      <c r="H1687" s="121">
        <f t="shared" si="204"/>
        <v>5.8936079432457967E-4</v>
      </c>
      <c r="I1687" s="122">
        <f t="shared" si="205"/>
        <v>0.22446978105988591</v>
      </c>
    </row>
    <row r="1688" spans="2:9">
      <c r="B1688" s="91">
        <f t="shared" si="206"/>
        <v>1674</v>
      </c>
      <c r="C1688" s="92">
        <f t="shared" si="207"/>
        <v>46234</v>
      </c>
      <c r="D1688" s="119" t="str">
        <f t="shared" si="201"/>
        <v>구간19</v>
      </c>
      <c r="E1688" s="91">
        <f t="shared" si="202"/>
        <v>92</v>
      </c>
      <c r="F1688" s="120">
        <f>COUNTIF($D$15:D1688,D1688)</f>
        <v>31</v>
      </c>
      <c r="G1688" s="121">
        <f t="shared" si="203"/>
        <v>0.22388042026556132</v>
      </c>
      <c r="H1688" s="121">
        <f t="shared" si="204"/>
        <v>6.0900615413539893E-4</v>
      </c>
      <c r="I1688" s="122">
        <f t="shared" si="205"/>
        <v>0.22448942641969671</v>
      </c>
    </row>
    <row r="1689" spans="2:9">
      <c r="B1689" s="91">
        <f t="shared" si="206"/>
        <v>1675</v>
      </c>
      <c r="C1689" s="92">
        <f t="shared" si="207"/>
        <v>46235</v>
      </c>
      <c r="D1689" s="119" t="str">
        <f t="shared" si="201"/>
        <v>구간19</v>
      </c>
      <c r="E1689" s="91">
        <f t="shared" si="202"/>
        <v>92</v>
      </c>
      <c r="F1689" s="120">
        <f>COUNTIF($D$15:D1689,D1689)</f>
        <v>32</v>
      </c>
      <c r="G1689" s="121">
        <f t="shared" si="203"/>
        <v>0.22388042026556132</v>
      </c>
      <c r="H1689" s="121">
        <f t="shared" si="204"/>
        <v>6.286515139462183E-4</v>
      </c>
      <c r="I1689" s="122">
        <f t="shared" si="205"/>
        <v>0.22450907177950755</v>
      </c>
    </row>
    <row r="1690" spans="2:9">
      <c r="B1690" s="91">
        <f t="shared" si="206"/>
        <v>1676</v>
      </c>
      <c r="C1690" s="92">
        <f t="shared" si="207"/>
        <v>46236</v>
      </c>
      <c r="D1690" s="119" t="str">
        <f t="shared" si="201"/>
        <v>구간19</v>
      </c>
      <c r="E1690" s="91">
        <f t="shared" si="202"/>
        <v>92</v>
      </c>
      <c r="F1690" s="120">
        <f>COUNTIF($D$15:D1690,D1690)</f>
        <v>33</v>
      </c>
      <c r="G1690" s="121">
        <f t="shared" si="203"/>
        <v>0.22388042026556132</v>
      </c>
      <c r="H1690" s="121">
        <f t="shared" si="204"/>
        <v>6.4829687375703767E-4</v>
      </c>
      <c r="I1690" s="122">
        <f t="shared" si="205"/>
        <v>0.22452871713931835</v>
      </c>
    </row>
    <row r="1691" spans="2:9">
      <c r="B1691" s="91">
        <f t="shared" si="206"/>
        <v>1677</v>
      </c>
      <c r="C1691" s="92">
        <f t="shared" si="207"/>
        <v>46237</v>
      </c>
      <c r="D1691" s="119" t="str">
        <f t="shared" si="201"/>
        <v>구간19</v>
      </c>
      <c r="E1691" s="91">
        <f t="shared" si="202"/>
        <v>92</v>
      </c>
      <c r="F1691" s="120">
        <f>COUNTIF($D$15:D1691,D1691)</f>
        <v>34</v>
      </c>
      <c r="G1691" s="121">
        <f t="shared" si="203"/>
        <v>0.22388042026556132</v>
      </c>
      <c r="H1691" s="121">
        <f t="shared" si="204"/>
        <v>6.6794223356785693E-4</v>
      </c>
      <c r="I1691" s="122">
        <f t="shared" si="205"/>
        <v>0.22454836249912918</v>
      </c>
    </row>
    <row r="1692" spans="2:9">
      <c r="B1692" s="91">
        <f t="shared" si="206"/>
        <v>1678</v>
      </c>
      <c r="C1692" s="92">
        <f t="shared" si="207"/>
        <v>46238</v>
      </c>
      <c r="D1692" s="119" t="str">
        <f t="shared" si="201"/>
        <v>구간19</v>
      </c>
      <c r="E1692" s="91">
        <f t="shared" si="202"/>
        <v>92</v>
      </c>
      <c r="F1692" s="120">
        <f>COUNTIF($D$15:D1692,D1692)</f>
        <v>35</v>
      </c>
      <c r="G1692" s="121">
        <f t="shared" si="203"/>
        <v>0.22388042026556132</v>
      </c>
      <c r="H1692" s="121">
        <f t="shared" si="204"/>
        <v>6.875875933786763E-4</v>
      </c>
      <c r="I1692" s="122">
        <f t="shared" si="205"/>
        <v>0.22456800785893999</v>
      </c>
    </row>
    <row r="1693" spans="2:9">
      <c r="B1693" s="91">
        <f t="shared" si="206"/>
        <v>1679</v>
      </c>
      <c r="C1693" s="92">
        <f t="shared" si="207"/>
        <v>46239</v>
      </c>
      <c r="D1693" s="119" t="str">
        <f t="shared" si="201"/>
        <v>구간19</v>
      </c>
      <c r="E1693" s="91">
        <f t="shared" si="202"/>
        <v>92</v>
      </c>
      <c r="F1693" s="120">
        <f>COUNTIF($D$15:D1693,D1693)</f>
        <v>36</v>
      </c>
      <c r="G1693" s="121">
        <f t="shared" si="203"/>
        <v>0.22388042026556132</v>
      </c>
      <c r="H1693" s="121">
        <f t="shared" si="204"/>
        <v>7.0723295318949556E-4</v>
      </c>
      <c r="I1693" s="122">
        <f t="shared" si="205"/>
        <v>0.22458765321875082</v>
      </c>
    </row>
    <row r="1694" spans="2:9">
      <c r="B1694" s="91">
        <f t="shared" si="206"/>
        <v>1680</v>
      </c>
      <c r="C1694" s="92">
        <f t="shared" si="207"/>
        <v>46240</v>
      </c>
      <c r="D1694" s="119" t="str">
        <f t="shared" si="201"/>
        <v>구간19</v>
      </c>
      <c r="E1694" s="91">
        <f t="shared" si="202"/>
        <v>92</v>
      </c>
      <c r="F1694" s="120">
        <f>COUNTIF($D$15:D1694,D1694)</f>
        <v>37</v>
      </c>
      <c r="G1694" s="121">
        <f t="shared" si="203"/>
        <v>0.22388042026556132</v>
      </c>
      <c r="H1694" s="121">
        <f t="shared" si="204"/>
        <v>7.2687831300031493E-4</v>
      </c>
      <c r="I1694" s="122">
        <f t="shared" si="205"/>
        <v>0.22460729857856163</v>
      </c>
    </row>
    <row r="1695" spans="2:9">
      <c r="B1695" s="91">
        <f t="shared" si="206"/>
        <v>1681</v>
      </c>
      <c r="C1695" s="92">
        <f t="shared" si="207"/>
        <v>46241</v>
      </c>
      <c r="D1695" s="119" t="str">
        <f t="shared" si="201"/>
        <v>구간19</v>
      </c>
      <c r="E1695" s="91">
        <f t="shared" si="202"/>
        <v>92</v>
      </c>
      <c r="F1695" s="120">
        <f>COUNTIF($D$15:D1695,D1695)</f>
        <v>38</v>
      </c>
      <c r="G1695" s="121">
        <f t="shared" si="203"/>
        <v>0.22388042026556132</v>
      </c>
      <c r="H1695" s="121">
        <f t="shared" si="204"/>
        <v>7.4652367281113419E-4</v>
      </c>
      <c r="I1695" s="122">
        <f t="shared" si="205"/>
        <v>0.22462694393837246</v>
      </c>
    </row>
    <row r="1696" spans="2:9">
      <c r="B1696" s="91">
        <f t="shared" si="206"/>
        <v>1682</v>
      </c>
      <c r="C1696" s="92">
        <f t="shared" si="207"/>
        <v>46242</v>
      </c>
      <c r="D1696" s="119" t="str">
        <f t="shared" si="201"/>
        <v>구간19</v>
      </c>
      <c r="E1696" s="91">
        <f t="shared" si="202"/>
        <v>92</v>
      </c>
      <c r="F1696" s="120">
        <f>COUNTIF($D$15:D1696,D1696)</f>
        <v>39</v>
      </c>
      <c r="G1696" s="121">
        <f t="shared" si="203"/>
        <v>0.22388042026556132</v>
      </c>
      <c r="H1696" s="121">
        <f t="shared" si="204"/>
        <v>7.6616903262195356E-4</v>
      </c>
      <c r="I1696" s="122">
        <f t="shared" si="205"/>
        <v>0.22464658929818326</v>
      </c>
    </row>
    <row r="1697" spans="2:9">
      <c r="B1697" s="91">
        <f t="shared" si="206"/>
        <v>1683</v>
      </c>
      <c r="C1697" s="92">
        <f t="shared" si="207"/>
        <v>46243</v>
      </c>
      <c r="D1697" s="119" t="str">
        <f t="shared" si="201"/>
        <v>구간19</v>
      </c>
      <c r="E1697" s="91">
        <f t="shared" si="202"/>
        <v>92</v>
      </c>
      <c r="F1697" s="120">
        <f>COUNTIF($D$15:D1697,D1697)</f>
        <v>40</v>
      </c>
      <c r="G1697" s="121">
        <f t="shared" si="203"/>
        <v>0.22388042026556132</v>
      </c>
      <c r="H1697" s="121">
        <f t="shared" si="204"/>
        <v>7.8581439243277282E-4</v>
      </c>
      <c r="I1697" s="122">
        <f t="shared" si="205"/>
        <v>0.2246662346579941</v>
      </c>
    </row>
    <row r="1698" spans="2:9">
      <c r="B1698" s="91">
        <f t="shared" si="206"/>
        <v>1684</v>
      </c>
      <c r="C1698" s="92">
        <f t="shared" si="207"/>
        <v>46244</v>
      </c>
      <c r="D1698" s="119" t="str">
        <f t="shared" si="201"/>
        <v>구간19</v>
      </c>
      <c r="E1698" s="91">
        <f t="shared" si="202"/>
        <v>92</v>
      </c>
      <c r="F1698" s="120">
        <f>COUNTIF($D$15:D1698,D1698)</f>
        <v>41</v>
      </c>
      <c r="G1698" s="121">
        <f t="shared" si="203"/>
        <v>0.22388042026556132</v>
      </c>
      <c r="H1698" s="121">
        <f t="shared" si="204"/>
        <v>8.0545975224359219E-4</v>
      </c>
      <c r="I1698" s="122">
        <f t="shared" si="205"/>
        <v>0.2246858800178049</v>
      </c>
    </row>
    <row r="1699" spans="2:9">
      <c r="B1699" s="91">
        <f t="shared" si="206"/>
        <v>1685</v>
      </c>
      <c r="C1699" s="92">
        <f t="shared" si="207"/>
        <v>46245</v>
      </c>
      <c r="D1699" s="119" t="str">
        <f t="shared" si="201"/>
        <v>구간19</v>
      </c>
      <c r="E1699" s="91">
        <f t="shared" si="202"/>
        <v>92</v>
      </c>
      <c r="F1699" s="120">
        <f>COUNTIF($D$15:D1699,D1699)</f>
        <v>42</v>
      </c>
      <c r="G1699" s="121">
        <f t="shared" si="203"/>
        <v>0.22388042026556132</v>
      </c>
      <c r="H1699" s="121">
        <f t="shared" si="204"/>
        <v>8.2510511205441156E-4</v>
      </c>
      <c r="I1699" s="122">
        <f t="shared" si="205"/>
        <v>0.22470552537761573</v>
      </c>
    </row>
    <row r="1700" spans="2:9">
      <c r="B1700" s="91">
        <f t="shared" si="206"/>
        <v>1686</v>
      </c>
      <c r="C1700" s="92">
        <f t="shared" si="207"/>
        <v>46246</v>
      </c>
      <c r="D1700" s="119" t="str">
        <f t="shared" si="201"/>
        <v>구간19</v>
      </c>
      <c r="E1700" s="91">
        <f t="shared" si="202"/>
        <v>92</v>
      </c>
      <c r="F1700" s="120">
        <f>COUNTIF($D$15:D1700,D1700)</f>
        <v>43</v>
      </c>
      <c r="G1700" s="121">
        <f t="shared" si="203"/>
        <v>0.22388042026556132</v>
      </c>
      <c r="H1700" s="121">
        <f t="shared" si="204"/>
        <v>8.4475047186523082E-4</v>
      </c>
      <c r="I1700" s="122">
        <f t="shared" si="205"/>
        <v>0.22472517073742654</v>
      </c>
    </row>
    <row r="1701" spans="2:9">
      <c r="B1701" s="91">
        <f t="shared" si="206"/>
        <v>1687</v>
      </c>
      <c r="C1701" s="92">
        <f t="shared" si="207"/>
        <v>46247</v>
      </c>
      <c r="D1701" s="119" t="str">
        <f t="shared" si="201"/>
        <v>구간19</v>
      </c>
      <c r="E1701" s="91">
        <f t="shared" si="202"/>
        <v>92</v>
      </c>
      <c r="F1701" s="120">
        <f>COUNTIF($D$15:D1701,D1701)</f>
        <v>44</v>
      </c>
      <c r="G1701" s="121">
        <f t="shared" si="203"/>
        <v>0.22388042026556132</v>
      </c>
      <c r="H1701" s="121">
        <f t="shared" si="204"/>
        <v>8.6439583167605019E-4</v>
      </c>
      <c r="I1701" s="122">
        <f t="shared" si="205"/>
        <v>0.22474481609723737</v>
      </c>
    </row>
    <row r="1702" spans="2:9">
      <c r="B1702" s="91">
        <f t="shared" si="206"/>
        <v>1688</v>
      </c>
      <c r="C1702" s="92">
        <f t="shared" si="207"/>
        <v>46248</v>
      </c>
      <c r="D1702" s="119" t="str">
        <f t="shared" si="201"/>
        <v>구간19</v>
      </c>
      <c r="E1702" s="91">
        <f t="shared" si="202"/>
        <v>92</v>
      </c>
      <c r="F1702" s="120">
        <f>COUNTIF($D$15:D1702,D1702)</f>
        <v>45</v>
      </c>
      <c r="G1702" s="121">
        <f t="shared" si="203"/>
        <v>0.22388042026556132</v>
      </c>
      <c r="H1702" s="121">
        <f t="shared" si="204"/>
        <v>8.8404119148686945E-4</v>
      </c>
      <c r="I1702" s="122">
        <f t="shared" si="205"/>
        <v>0.22476446145704818</v>
      </c>
    </row>
    <row r="1703" spans="2:9">
      <c r="B1703" s="91">
        <f t="shared" si="206"/>
        <v>1689</v>
      </c>
      <c r="C1703" s="92">
        <f t="shared" si="207"/>
        <v>46249</v>
      </c>
      <c r="D1703" s="119" t="str">
        <f t="shared" si="201"/>
        <v>구간19</v>
      </c>
      <c r="E1703" s="91">
        <f t="shared" si="202"/>
        <v>92</v>
      </c>
      <c r="F1703" s="120">
        <f>COUNTIF($D$15:D1703,D1703)</f>
        <v>46</v>
      </c>
      <c r="G1703" s="121">
        <f t="shared" si="203"/>
        <v>0.22388042026556132</v>
      </c>
      <c r="H1703" s="121">
        <f t="shared" si="204"/>
        <v>9.0368655129768882E-4</v>
      </c>
      <c r="I1703" s="122">
        <f t="shared" si="205"/>
        <v>0.22478410681685901</v>
      </c>
    </row>
    <row r="1704" spans="2:9">
      <c r="B1704" s="91">
        <f t="shared" si="206"/>
        <v>1690</v>
      </c>
      <c r="C1704" s="92">
        <f t="shared" si="207"/>
        <v>46250</v>
      </c>
      <c r="D1704" s="119" t="str">
        <f t="shared" si="201"/>
        <v>구간19</v>
      </c>
      <c r="E1704" s="91">
        <f t="shared" si="202"/>
        <v>92</v>
      </c>
      <c r="F1704" s="120">
        <f>COUNTIF($D$15:D1704,D1704)</f>
        <v>47</v>
      </c>
      <c r="G1704" s="121">
        <f t="shared" si="203"/>
        <v>0.22388042026556132</v>
      </c>
      <c r="H1704" s="121">
        <f t="shared" si="204"/>
        <v>9.2333191110850808E-4</v>
      </c>
      <c r="I1704" s="122">
        <f t="shared" si="205"/>
        <v>0.22480375217666984</v>
      </c>
    </row>
    <row r="1705" spans="2:9">
      <c r="B1705" s="91">
        <f t="shared" si="206"/>
        <v>1691</v>
      </c>
      <c r="C1705" s="92">
        <f t="shared" si="207"/>
        <v>46251</v>
      </c>
      <c r="D1705" s="119" t="str">
        <f t="shared" si="201"/>
        <v>구간19</v>
      </c>
      <c r="E1705" s="91">
        <f t="shared" si="202"/>
        <v>92</v>
      </c>
      <c r="F1705" s="120">
        <f>COUNTIF($D$15:D1705,D1705)</f>
        <v>48</v>
      </c>
      <c r="G1705" s="121">
        <f t="shared" si="203"/>
        <v>0.22388042026556132</v>
      </c>
      <c r="H1705" s="121">
        <f t="shared" si="204"/>
        <v>9.4297727091932745E-4</v>
      </c>
      <c r="I1705" s="122">
        <f t="shared" si="205"/>
        <v>0.22482339753648065</v>
      </c>
    </row>
    <row r="1706" spans="2:9">
      <c r="B1706" s="91">
        <f t="shared" si="206"/>
        <v>1692</v>
      </c>
      <c r="C1706" s="92">
        <f t="shared" si="207"/>
        <v>46252</v>
      </c>
      <c r="D1706" s="119" t="str">
        <f t="shared" si="201"/>
        <v>구간19</v>
      </c>
      <c r="E1706" s="91">
        <f t="shared" si="202"/>
        <v>92</v>
      </c>
      <c r="F1706" s="120">
        <f>COUNTIF($D$15:D1706,D1706)</f>
        <v>49</v>
      </c>
      <c r="G1706" s="121">
        <f t="shared" si="203"/>
        <v>0.22388042026556132</v>
      </c>
      <c r="H1706" s="121">
        <f t="shared" si="204"/>
        <v>9.6262263073014682E-4</v>
      </c>
      <c r="I1706" s="122">
        <f t="shared" si="205"/>
        <v>0.22484304289629148</v>
      </c>
    </row>
    <row r="1707" spans="2:9">
      <c r="B1707" s="91">
        <f t="shared" si="206"/>
        <v>1693</v>
      </c>
      <c r="C1707" s="92">
        <f t="shared" si="207"/>
        <v>46253</v>
      </c>
      <c r="D1707" s="119" t="str">
        <f t="shared" si="201"/>
        <v>구간19</v>
      </c>
      <c r="E1707" s="91">
        <f t="shared" si="202"/>
        <v>92</v>
      </c>
      <c r="F1707" s="120">
        <f>COUNTIF($D$15:D1707,D1707)</f>
        <v>50</v>
      </c>
      <c r="G1707" s="121">
        <f t="shared" si="203"/>
        <v>0.22388042026556132</v>
      </c>
      <c r="H1707" s="121">
        <f t="shared" si="204"/>
        <v>9.8226799054096608E-4</v>
      </c>
      <c r="I1707" s="122">
        <f t="shared" si="205"/>
        <v>0.22486268825610228</v>
      </c>
    </row>
    <row r="1708" spans="2:9">
      <c r="B1708" s="91">
        <f t="shared" si="206"/>
        <v>1694</v>
      </c>
      <c r="C1708" s="92">
        <f t="shared" si="207"/>
        <v>46254</v>
      </c>
      <c r="D1708" s="119" t="str">
        <f t="shared" si="201"/>
        <v>구간19</v>
      </c>
      <c r="E1708" s="91">
        <f t="shared" si="202"/>
        <v>92</v>
      </c>
      <c r="F1708" s="120">
        <f>COUNTIF($D$15:D1708,D1708)</f>
        <v>51</v>
      </c>
      <c r="G1708" s="121">
        <f t="shared" si="203"/>
        <v>0.22388042026556132</v>
      </c>
      <c r="H1708" s="121">
        <f t="shared" si="204"/>
        <v>1.0019133503517855E-3</v>
      </c>
      <c r="I1708" s="122">
        <f t="shared" si="205"/>
        <v>0.22488233361591312</v>
      </c>
    </row>
    <row r="1709" spans="2:9">
      <c r="B1709" s="91">
        <f t="shared" si="206"/>
        <v>1695</v>
      </c>
      <c r="C1709" s="92">
        <f t="shared" si="207"/>
        <v>46255</v>
      </c>
      <c r="D1709" s="119" t="str">
        <f t="shared" si="201"/>
        <v>구간19</v>
      </c>
      <c r="E1709" s="91">
        <f t="shared" si="202"/>
        <v>92</v>
      </c>
      <c r="F1709" s="120">
        <f>COUNTIF($D$15:D1709,D1709)</f>
        <v>52</v>
      </c>
      <c r="G1709" s="121">
        <f t="shared" si="203"/>
        <v>0.22388042026556132</v>
      </c>
      <c r="H1709" s="121">
        <f t="shared" si="204"/>
        <v>1.0215587101626048E-3</v>
      </c>
      <c r="I1709" s="122">
        <f t="shared" si="205"/>
        <v>0.22490197897572392</v>
      </c>
    </row>
    <row r="1710" spans="2:9">
      <c r="B1710" s="91">
        <f t="shared" si="206"/>
        <v>1696</v>
      </c>
      <c r="C1710" s="92">
        <f t="shared" si="207"/>
        <v>46256</v>
      </c>
      <c r="D1710" s="119" t="str">
        <f t="shared" si="201"/>
        <v>구간19</v>
      </c>
      <c r="E1710" s="91">
        <f t="shared" si="202"/>
        <v>92</v>
      </c>
      <c r="F1710" s="120">
        <f>COUNTIF($D$15:D1710,D1710)</f>
        <v>53</v>
      </c>
      <c r="G1710" s="121">
        <f t="shared" si="203"/>
        <v>0.22388042026556132</v>
      </c>
      <c r="H1710" s="121">
        <f t="shared" si="204"/>
        <v>1.041204069973424E-3</v>
      </c>
      <c r="I1710" s="122">
        <f t="shared" si="205"/>
        <v>0.22492162433553475</v>
      </c>
    </row>
    <row r="1711" spans="2:9">
      <c r="B1711" s="91">
        <f t="shared" si="206"/>
        <v>1697</v>
      </c>
      <c r="C1711" s="92">
        <f t="shared" si="207"/>
        <v>46257</v>
      </c>
      <c r="D1711" s="119" t="str">
        <f t="shared" si="201"/>
        <v>구간19</v>
      </c>
      <c r="E1711" s="91">
        <f t="shared" si="202"/>
        <v>92</v>
      </c>
      <c r="F1711" s="120">
        <f>COUNTIF($D$15:D1711,D1711)</f>
        <v>54</v>
      </c>
      <c r="G1711" s="121">
        <f t="shared" si="203"/>
        <v>0.22388042026556132</v>
      </c>
      <c r="H1711" s="121">
        <f t="shared" si="204"/>
        <v>1.0608494297842433E-3</v>
      </c>
      <c r="I1711" s="122">
        <f t="shared" si="205"/>
        <v>0.22494126969534556</v>
      </c>
    </row>
    <row r="1712" spans="2:9">
      <c r="B1712" s="91">
        <f t="shared" si="206"/>
        <v>1698</v>
      </c>
      <c r="C1712" s="92">
        <f t="shared" si="207"/>
        <v>46258</v>
      </c>
      <c r="D1712" s="119" t="str">
        <f t="shared" si="201"/>
        <v>구간19</v>
      </c>
      <c r="E1712" s="91">
        <f t="shared" si="202"/>
        <v>92</v>
      </c>
      <c r="F1712" s="120">
        <f>COUNTIF($D$15:D1712,D1712)</f>
        <v>55</v>
      </c>
      <c r="G1712" s="121">
        <f t="shared" si="203"/>
        <v>0.22388042026556132</v>
      </c>
      <c r="H1712" s="121">
        <f t="shared" si="204"/>
        <v>1.0804947895950627E-3</v>
      </c>
      <c r="I1712" s="122">
        <f t="shared" si="205"/>
        <v>0.22496091505515639</v>
      </c>
    </row>
    <row r="1713" spans="2:9">
      <c r="B1713" s="91">
        <f t="shared" si="206"/>
        <v>1699</v>
      </c>
      <c r="C1713" s="92">
        <f t="shared" si="207"/>
        <v>46259</v>
      </c>
      <c r="D1713" s="119" t="str">
        <f t="shared" si="201"/>
        <v>구간19</v>
      </c>
      <c r="E1713" s="91">
        <f t="shared" si="202"/>
        <v>92</v>
      </c>
      <c r="F1713" s="120">
        <f>COUNTIF($D$15:D1713,D1713)</f>
        <v>56</v>
      </c>
      <c r="G1713" s="121">
        <f t="shared" si="203"/>
        <v>0.22388042026556132</v>
      </c>
      <c r="H1713" s="121">
        <f t="shared" si="204"/>
        <v>1.1001401494058821E-3</v>
      </c>
      <c r="I1713" s="122">
        <f t="shared" si="205"/>
        <v>0.2249805604149672</v>
      </c>
    </row>
    <row r="1714" spans="2:9">
      <c r="B1714" s="91">
        <f t="shared" si="206"/>
        <v>1700</v>
      </c>
      <c r="C1714" s="92">
        <f t="shared" si="207"/>
        <v>46260</v>
      </c>
      <c r="D1714" s="119" t="str">
        <f t="shared" si="201"/>
        <v>구간19</v>
      </c>
      <c r="E1714" s="91">
        <f t="shared" si="202"/>
        <v>92</v>
      </c>
      <c r="F1714" s="120">
        <f>COUNTIF($D$15:D1714,D1714)</f>
        <v>57</v>
      </c>
      <c r="G1714" s="121">
        <f t="shared" si="203"/>
        <v>0.22388042026556132</v>
      </c>
      <c r="H1714" s="121">
        <f t="shared" si="204"/>
        <v>1.1197855092167015E-3</v>
      </c>
      <c r="I1714" s="122">
        <f t="shared" si="205"/>
        <v>0.22500020577477803</v>
      </c>
    </row>
    <row r="1715" spans="2:9">
      <c r="B1715" s="91">
        <f t="shared" si="206"/>
        <v>1701</v>
      </c>
      <c r="C1715" s="92">
        <f t="shared" si="207"/>
        <v>46261</v>
      </c>
      <c r="D1715" s="119" t="str">
        <f t="shared" si="201"/>
        <v>구간19</v>
      </c>
      <c r="E1715" s="91">
        <f t="shared" si="202"/>
        <v>92</v>
      </c>
      <c r="F1715" s="120">
        <f>COUNTIF($D$15:D1715,D1715)</f>
        <v>58</v>
      </c>
      <c r="G1715" s="121">
        <f t="shared" si="203"/>
        <v>0.22388042026556132</v>
      </c>
      <c r="H1715" s="121">
        <f t="shared" si="204"/>
        <v>1.1394308690275206E-3</v>
      </c>
      <c r="I1715" s="122">
        <f t="shared" si="205"/>
        <v>0.22501985113458883</v>
      </c>
    </row>
    <row r="1716" spans="2:9">
      <c r="B1716" s="91">
        <f t="shared" si="206"/>
        <v>1702</v>
      </c>
      <c r="C1716" s="92">
        <f t="shared" si="207"/>
        <v>46262</v>
      </c>
      <c r="D1716" s="119" t="str">
        <f t="shared" si="201"/>
        <v>구간19</v>
      </c>
      <c r="E1716" s="91">
        <f t="shared" si="202"/>
        <v>92</v>
      </c>
      <c r="F1716" s="120">
        <f>COUNTIF($D$15:D1716,D1716)</f>
        <v>59</v>
      </c>
      <c r="G1716" s="121">
        <f t="shared" si="203"/>
        <v>0.22388042026556132</v>
      </c>
      <c r="H1716" s="121">
        <f t="shared" si="204"/>
        <v>1.15907622883834E-3</v>
      </c>
      <c r="I1716" s="122">
        <f t="shared" si="205"/>
        <v>0.22503949649439967</v>
      </c>
    </row>
    <row r="1717" spans="2:9">
      <c r="B1717" s="91">
        <f t="shared" si="206"/>
        <v>1703</v>
      </c>
      <c r="C1717" s="92">
        <f t="shared" si="207"/>
        <v>46263</v>
      </c>
      <c r="D1717" s="119" t="str">
        <f t="shared" si="201"/>
        <v>구간19</v>
      </c>
      <c r="E1717" s="91">
        <f t="shared" si="202"/>
        <v>92</v>
      </c>
      <c r="F1717" s="120">
        <f>COUNTIF($D$15:D1717,D1717)</f>
        <v>60</v>
      </c>
      <c r="G1717" s="121">
        <f t="shared" si="203"/>
        <v>0.22388042026556132</v>
      </c>
      <c r="H1717" s="121">
        <f t="shared" si="204"/>
        <v>1.1787215886491593E-3</v>
      </c>
      <c r="I1717" s="122">
        <f t="shared" si="205"/>
        <v>0.22505914185421047</v>
      </c>
    </row>
    <row r="1718" spans="2:9">
      <c r="B1718" s="91">
        <f t="shared" si="206"/>
        <v>1704</v>
      </c>
      <c r="C1718" s="92">
        <f t="shared" si="207"/>
        <v>46264</v>
      </c>
      <c r="D1718" s="119" t="str">
        <f t="shared" si="201"/>
        <v>구간19</v>
      </c>
      <c r="E1718" s="91">
        <f t="shared" si="202"/>
        <v>92</v>
      </c>
      <c r="F1718" s="120">
        <f>COUNTIF($D$15:D1718,D1718)</f>
        <v>61</v>
      </c>
      <c r="G1718" s="121">
        <f t="shared" si="203"/>
        <v>0.22388042026556132</v>
      </c>
      <c r="H1718" s="121">
        <f t="shared" si="204"/>
        <v>1.1983669484599787E-3</v>
      </c>
      <c r="I1718" s="122">
        <f t="shared" si="205"/>
        <v>0.2250787872140213</v>
      </c>
    </row>
    <row r="1719" spans="2:9">
      <c r="B1719" s="91">
        <f t="shared" si="206"/>
        <v>1705</v>
      </c>
      <c r="C1719" s="92">
        <f t="shared" si="207"/>
        <v>46265</v>
      </c>
      <c r="D1719" s="119" t="str">
        <f t="shared" si="201"/>
        <v>구간19</v>
      </c>
      <c r="E1719" s="91">
        <f t="shared" si="202"/>
        <v>92</v>
      </c>
      <c r="F1719" s="120">
        <f>COUNTIF($D$15:D1719,D1719)</f>
        <v>62</v>
      </c>
      <c r="G1719" s="121">
        <f t="shared" si="203"/>
        <v>0.22388042026556132</v>
      </c>
      <c r="H1719" s="121">
        <f t="shared" si="204"/>
        <v>1.2180123082707979E-3</v>
      </c>
      <c r="I1719" s="122">
        <f t="shared" si="205"/>
        <v>0.22509843257383211</v>
      </c>
    </row>
    <row r="1720" spans="2:9">
      <c r="B1720" s="91">
        <f t="shared" si="206"/>
        <v>1706</v>
      </c>
      <c r="C1720" s="92">
        <f t="shared" si="207"/>
        <v>46266</v>
      </c>
      <c r="D1720" s="119" t="str">
        <f t="shared" si="201"/>
        <v>구간19</v>
      </c>
      <c r="E1720" s="91">
        <f t="shared" si="202"/>
        <v>92</v>
      </c>
      <c r="F1720" s="120">
        <f>COUNTIF($D$15:D1720,D1720)</f>
        <v>63</v>
      </c>
      <c r="G1720" s="121">
        <f t="shared" si="203"/>
        <v>0.22388042026556132</v>
      </c>
      <c r="H1720" s="121">
        <f t="shared" si="204"/>
        <v>1.2376576680816172E-3</v>
      </c>
      <c r="I1720" s="122">
        <f t="shared" si="205"/>
        <v>0.22511807793364294</v>
      </c>
    </row>
    <row r="1721" spans="2:9">
      <c r="B1721" s="91">
        <f t="shared" si="206"/>
        <v>1707</v>
      </c>
      <c r="C1721" s="92">
        <f t="shared" si="207"/>
        <v>46267</v>
      </c>
      <c r="D1721" s="119" t="str">
        <f t="shared" si="201"/>
        <v>구간19</v>
      </c>
      <c r="E1721" s="91">
        <f t="shared" si="202"/>
        <v>92</v>
      </c>
      <c r="F1721" s="120">
        <f>COUNTIF($D$15:D1721,D1721)</f>
        <v>64</v>
      </c>
      <c r="G1721" s="121">
        <f t="shared" si="203"/>
        <v>0.22388042026556132</v>
      </c>
      <c r="H1721" s="121">
        <f t="shared" si="204"/>
        <v>1.2573030278924366E-3</v>
      </c>
      <c r="I1721" s="122">
        <f t="shared" si="205"/>
        <v>0.22513772329345375</v>
      </c>
    </row>
    <row r="1722" spans="2:9">
      <c r="B1722" s="91">
        <f t="shared" si="206"/>
        <v>1708</v>
      </c>
      <c r="C1722" s="92">
        <f t="shared" si="207"/>
        <v>46268</v>
      </c>
      <c r="D1722" s="119" t="str">
        <f t="shared" si="201"/>
        <v>구간19</v>
      </c>
      <c r="E1722" s="91">
        <f t="shared" si="202"/>
        <v>92</v>
      </c>
      <c r="F1722" s="120">
        <f>COUNTIF($D$15:D1722,D1722)</f>
        <v>65</v>
      </c>
      <c r="G1722" s="121">
        <f t="shared" si="203"/>
        <v>0.22388042026556132</v>
      </c>
      <c r="H1722" s="121">
        <f t="shared" si="204"/>
        <v>1.276948387703256E-3</v>
      </c>
      <c r="I1722" s="122">
        <f t="shared" si="205"/>
        <v>0.22515736865326458</v>
      </c>
    </row>
    <row r="1723" spans="2:9">
      <c r="B1723" s="91">
        <f t="shared" si="206"/>
        <v>1709</v>
      </c>
      <c r="C1723" s="92">
        <f t="shared" si="207"/>
        <v>46269</v>
      </c>
      <c r="D1723" s="119" t="str">
        <f t="shared" si="201"/>
        <v>구간19</v>
      </c>
      <c r="E1723" s="91">
        <f t="shared" si="202"/>
        <v>92</v>
      </c>
      <c r="F1723" s="120">
        <f>COUNTIF($D$15:D1723,D1723)</f>
        <v>66</v>
      </c>
      <c r="G1723" s="121">
        <f t="shared" si="203"/>
        <v>0.22388042026556132</v>
      </c>
      <c r="H1723" s="121">
        <f t="shared" si="204"/>
        <v>1.2965937475140753E-3</v>
      </c>
      <c r="I1723" s="122">
        <f t="shared" si="205"/>
        <v>0.22517701401307538</v>
      </c>
    </row>
    <row r="1724" spans="2:9">
      <c r="B1724" s="91">
        <f t="shared" si="206"/>
        <v>1710</v>
      </c>
      <c r="C1724" s="92">
        <f t="shared" si="207"/>
        <v>46270</v>
      </c>
      <c r="D1724" s="119" t="str">
        <f t="shared" si="201"/>
        <v>구간19</v>
      </c>
      <c r="E1724" s="91">
        <f t="shared" si="202"/>
        <v>92</v>
      </c>
      <c r="F1724" s="120">
        <f>COUNTIF($D$15:D1724,D1724)</f>
        <v>67</v>
      </c>
      <c r="G1724" s="121">
        <f t="shared" si="203"/>
        <v>0.22388042026556132</v>
      </c>
      <c r="H1724" s="121">
        <f t="shared" si="204"/>
        <v>1.3162391073248945E-3</v>
      </c>
      <c r="I1724" s="122">
        <f t="shared" si="205"/>
        <v>0.22519665937288622</v>
      </c>
    </row>
    <row r="1725" spans="2:9">
      <c r="B1725" s="91">
        <f t="shared" si="206"/>
        <v>1711</v>
      </c>
      <c r="C1725" s="92">
        <f t="shared" si="207"/>
        <v>46271</v>
      </c>
      <c r="D1725" s="119" t="str">
        <f t="shared" si="201"/>
        <v>구간19</v>
      </c>
      <c r="E1725" s="91">
        <f t="shared" si="202"/>
        <v>92</v>
      </c>
      <c r="F1725" s="120">
        <f>COUNTIF($D$15:D1725,D1725)</f>
        <v>68</v>
      </c>
      <c r="G1725" s="121">
        <f t="shared" si="203"/>
        <v>0.22388042026556132</v>
      </c>
      <c r="H1725" s="121">
        <f t="shared" si="204"/>
        <v>1.3358844671357139E-3</v>
      </c>
      <c r="I1725" s="122">
        <f t="shared" si="205"/>
        <v>0.22521630473269702</v>
      </c>
    </row>
    <row r="1726" spans="2:9">
      <c r="B1726" s="91">
        <f t="shared" si="206"/>
        <v>1712</v>
      </c>
      <c r="C1726" s="92">
        <f t="shared" si="207"/>
        <v>46272</v>
      </c>
      <c r="D1726" s="119" t="str">
        <f t="shared" si="201"/>
        <v>구간19</v>
      </c>
      <c r="E1726" s="91">
        <f t="shared" si="202"/>
        <v>92</v>
      </c>
      <c r="F1726" s="120">
        <f>COUNTIF($D$15:D1726,D1726)</f>
        <v>69</v>
      </c>
      <c r="G1726" s="121">
        <f t="shared" si="203"/>
        <v>0.22388042026556132</v>
      </c>
      <c r="H1726" s="121">
        <f t="shared" si="204"/>
        <v>1.3555298269465332E-3</v>
      </c>
      <c r="I1726" s="122">
        <f t="shared" si="205"/>
        <v>0.22523595009250785</v>
      </c>
    </row>
    <row r="1727" spans="2:9">
      <c r="B1727" s="91">
        <f t="shared" si="206"/>
        <v>1713</v>
      </c>
      <c r="C1727" s="92">
        <f t="shared" si="207"/>
        <v>46273</v>
      </c>
      <c r="D1727" s="119" t="str">
        <f t="shared" si="201"/>
        <v>구간19</v>
      </c>
      <c r="E1727" s="91">
        <f t="shared" si="202"/>
        <v>92</v>
      </c>
      <c r="F1727" s="120">
        <f>COUNTIF($D$15:D1727,D1727)</f>
        <v>70</v>
      </c>
      <c r="G1727" s="121">
        <f t="shared" si="203"/>
        <v>0.22388042026556132</v>
      </c>
      <c r="H1727" s="121">
        <f t="shared" si="204"/>
        <v>1.3751751867573526E-3</v>
      </c>
      <c r="I1727" s="122">
        <f t="shared" si="205"/>
        <v>0.22525559545231869</v>
      </c>
    </row>
    <row r="1728" spans="2:9">
      <c r="B1728" s="91">
        <f t="shared" si="206"/>
        <v>1714</v>
      </c>
      <c r="C1728" s="92">
        <f t="shared" si="207"/>
        <v>46274</v>
      </c>
      <c r="D1728" s="119" t="str">
        <f t="shared" si="201"/>
        <v>구간19</v>
      </c>
      <c r="E1728" s="91">
        <f t="shared" si="202"/>
        <v>92</v>
      </c>
      <c r="F1728" s="120">
        <f>COUNTIF($D$15:D1728,D1728)</f>
        <v>71</v>
      </c>
      <c r="G1728" s="121">
        <f t="shared" si="203"/>
        <v>0.22388042026556132</v>
      </c>
      <c r="H1728" s="121">
        <f t="shared" si="204"/>
        <v>1.3948205465681718E-3</v>
      </c>
      <c r="I1728" s="122">
        <f t="shared" si="205"/>
        <v>0.22527524081212949</v>
      </c>
    </row>
    <row r="1729" spans="2:9">
      <c r="B1729" s="91">
        <f t="shared" si="206"/>
        <v>1715</v>
      </c>
      <c r="C1729" s="92">
        <f t="shared" si="207"/>
        <v>46275</v>
      </c>
      <c r="D1729" s="119" t="str">
        <f t="shared" si="201"/>
        <v>구간19</v>
      </c>
      <c r="E1729" s="91">
        <f t="shared" si="202"/>
        <v>92</v>
      </c>
      <c r="F1729" s="120">
        <f>COUNTIF($D$15:D1729,D1729)</f>
        <v>72</v>
      </c>
      <c r="G1729" s="121">
        <f t="shared" si="203"/>
        <v>0.22388042026556132</v>
      </c>
      <c r="H1729" s="121">
        <f t="shared" si="204"/>
        <v>1.4144659063789911E-3</v>
      </c>
      <c r="I1729" s="122">
        <f t="shared" si="205"/>
        <v>0.22529488617194032</v>
      </c>
    </row>
    <row r="1730" spans="2:9">
      <c r="B1730" s="91">
        <f t="shared" si="206"/>
        <v>1716</v>
      </c>
      <c r="C1730" s="92">
        <f t="shared" si="207"/>
        <v>46276</v>
      </c>
      <c r="D1730" s="119" t="str">
        <f t="shared" si="201"/>
        <v>구간19</v>
      </c>
      <c r="E1730" s="91">
        <f t="shared" si="202"/>
        <v>92</v>
      </c>
      <c r="F1730" s="120">
        <f>COUNTIF($D$15:D1730,D1730)</f>
        <v>73</v>
      </c>
      <c r="G1730" s="121">
        <f t="shared" si="203"/>
        <v>0.22388042026556132</v>
      </c>
      <c r="H1730" s="121">
        <f t="shared" si="204"/>
        <v>1.4341112661898105E-3</v>
      </c>
      <c r="I1730" s="122">
        <f t="shared" si="205"/>
        <v>0.22531453153175113</v>
      </c>
    </row>
    <row r="1731" spans="2:9">
      <c r="B1731" s="91">
        <f t="shared" si="206"/>
        <v>1717</v>
      </c>
      <c r="C1731" s="92">
        <f t="shared" si="207"/>
        <v>46277</v>
      </c>
      <c r="D1731" s="119" t="str">
        <f t="shared" si="201"/>
        <v>구간19</v>
      </c>
      <c r="E1731" s="91">
        <f t="shared" si="202"/>
        <v>92</v>
      </c>
      <c r="F1731" s="120">
        <f>COUNTIF($D$15:D1731,D1731)</f>
        <v>74</v>
      </c>
      <c r="G1731" s="121">
        <f t="shared" si="203"/>
        <v>0.22388042026556132</v>
      </c>
      <c r="H1731" s="121">
        <f t="shared" si="204"/>
        <v>1.4537566260006299E-3</v>
      </c>
      <c r="I1731" s="122">
        <f t="shared" si="205"/>
        <v>0.22533417689156196</v>
      </c>
    </row>
    <row r="1732" spans="2:9">
      <c r="B1732" s="91">
        <f t="shared" si="206"/>
        <v>1718</v>
      </c>
      <c r="C1732" s="92">
        <f t="shared" si="207"/>
        <v>46278</v>
      </c>
      <c r="D1732" s="119" t="str">
        <f t="shared" si="201"/>
        <v>구간19</v>
      </c>
      <c r="E1732" s="91">
        <f t="shared" si="202"/>
        <v>92</v>
      </c>
      <c r="F1732" s="120">
        <f>COUNTIF($D$15:D1732,D1732)</f>
        <v>75</v>
      </c>
      <c r="G1732" s="121">
        <f t="shared" si="203"/>
        <v>0.22388042026556132</v>
      </c>
      <c r="H1732" s="121">
        <f t="shared" si="204"/>
        <v>1.4734019858114492E-3</v>
      </c>
      <c r="I1732" s="122">
        <f t="shared" si="205"/>
        <v>0.22535382225137277</v>
      </c>
    </row>
    <row r="1733" spans="2:9">
      <c r="B1733" s="91">
        <f t="shared" si="206"/>
        <v>1719</v>
      </c>
      <c r="C1733" s="92">
        <f t="shared" si="207"/>
        <v>46279</v>
      </c>
      <c r="D1733" s="119" t="str">
        <f t="shared" si="201"/>
        <v>구간19</v>
      </c>
      <c r="E1733" s="91">
        <f t="shared" si="202"/>
        <v>92</v>
      </c>
      <c r="F1733" s="120">
        <f>COUNTIF($D$15:D1733,D1733)</f>
        <v>76</v>
      </c>
      <c r="G1733" s="121">
        <f t="shared" si="203"/>
        <v>0.22388042026556132</v>
      </c>
      <c r="H1733" s="121">
        <f t="shared" si="204"/>
        <v>1.4930473456222684E-3</v>
      </c>
      <c r="I1733" s="122">
        <f t="shared" si="205"/>
        <v>0.2253734676111836</v>
      </c>
    </row>
    <row r="1734" spans="2:9">
      <c r="B1734" s="91">
        <f t="shared" si="206"/>
        <v>1720</v>
      </c>
      <c r="C1734" s="92">
        <f t="shared" si="207"/>
        <v>46280</v>
      </c>
      <c r="D1734" s="119" t="str">
        <f t="shared" si="201"/>
        <v>구간19</v>
      </c>
      <c r="E1734" s="91">
        <f t="shared" si="202"/>
        <v>92</v>
      </c>
      <c r="F1734" s="120">
        <f>COUNTIF($D$15:D1734,D1734)</f>
        <v>77</v>
      </c>
      <c r="G1734" s="121">
        <f t="shared" si="203"/>
        <v>0.22388042026556132</v>
      </c>
      <c r="H1734" s="121">
        <f t="shared" si="204"/>
        <v>1.5126927054330878E-3</v>
      </c>
      <c r="I1734" s="122">
        <f t="shared" si="205"/>
        <v>0.2253931129709944</v>
      </c>
    </row>
    <row r="1735" spans="2:9">
      <c r="B1735" s="91">
        <f t="shared" si="206"/>
        <v>1721</v>
      </c>
      <c r="C1735" s="92">
        <f t="shared" si="207"/>
        <v>46281</v>
      </c>
      <c r="D1735" s="119" t="str">
        <f t="shared" si="201"/>
        <v>구간19</v>
      </c>
      <c r="E1735" s="91">
        <f t="shared" si="202"/>
        <v>92</v>
      </c>
      <c r="F1735" s="120">
        <f>COUNTIF($D$15:D1735,D1735)</f>
        <v>78</v>
      </c>
      <c r="G1735" s="121">
        <f t="shared" si="203"/>
        <v>0.22388042026556132</v>
      </c>
      <c r="H1735" s="121">
        <f t="shared" si="204"/>
        <v>1.5323380652439071E-3</v>
      </c>
      <c r="I1735" s="122">
        <f t="shared" si="205"/>
        <v>0.22541275833080524</v>
      </c>
    </row>
    <row r="1736" spans="2:9">
      <c r="B1736" s="91">
        <f t="shared" si="206"/>
        <v>1722</v>
      </c>
      <c r="C1736" s="92">
        <f t="shared" si="207"/>
        <v>46282</v>
      </c>
      <c r="D1736" s="119" t="str">
        <f t="shared" si="201"/>
        <v>구간19</v>
      </c>
      <c r="E1736" s="91">
        <f t="shared" si="202"/>
        <v>92</v>
      </c>
      <c r="F1736" s="120">
        <f>COUNTIF($D$15:D1736,D1736)</f>
        <v>79</v>
      </c>
      <c r="G1736" s="121">
        <f t="shared" si="203"/>
        <v>0.22388042026556132</v>
      </c>
      <c r="H1736" s="121">
        <f t="shared" si="204"/>
        <v>1.5519834250547265E-3</v>
      </c>
      <c r="I1736" s="122">
        <f t="shared" si="205"/>
        <v>0.22543240369061604</v>
      </c>
    </row>
    <row r="1737" spans="2:9">
      <c r="B1737" s="91">
        <f t="shared" si="206"/>
        <v>1723</v>
      </c>
      <c r="C1737" s="92">
        <f t="shared" si="207"/>
        <v>46283</v>
      </c>
      <c r="D1737" s="119" t="str">
        <f t="shared" si="201"/>
        <v>구간19</v>
      </c>
      <c r="E1737" s="91">
        <f t="shared" si="202"/>
        <v>92</v>
      </c>
      <c r="F1737" s="120">
        <f>COUNTIF($D$15:D1737,D1737)</f>
        <v>80</v>
      </c>
      <c r="G1737" s="121">
        <f t="shared" si="203"/>
        <v>0.22388042026556132</v>
      </c>
      <c r="H1737" s="121">
        <f t="shared" si="204"/>
        <v>1.5716287848655456E-3</v>
      </c>
      <c r="I1737" s="122">
        <f t="shared" si="205"/>
        <v>0.22545204905042687</v>
      </c>
    </row>
    <row r="1738" spans="2:9">
      <c r="B1738" s="91">
        <f t="shared" si="206"/>
        <v>1724</v>
      </c>
      <c r="C1738" s="92">
        <f t="shared" si="207"/>
        <v>46284</v>
      </c>
      <c r="D1738" s="119" t="str">
        <f t="shared" si="201"/>
        <v>구간19</v>
      </c>
      <c r="E1738" s="91">
        <f t="shared" si="202"/>
        <v>92</v>
      </c>
      <c r="F1738" s="120">
        <f>COUNTIF($D$15:D1738,D1738)</f>
        <v>81</v>
      </c>
      <c r="G1738" s="121">
        <f t="shared" si="203"/>
        <v>0.22388042026556132</v>
      </c>
      <c r="H1738" s="121">
        <f t="shared" si="204"/>
        <v>1.591274144676365E-3</v>
      </c>
      <c r="I1738" s="122">
        <f t="shared" si="205"/>
        <v>0.22547169441023768</v>
      </c>
    </row>
    <row r="1739" spans="2:9">
      <c r="B1739" s="91">
        <f t="shared" si="206"/>
        <v>1725</v>
      </c>
      <c r="C1739" s="92">
        <f t="shared" si="207"/>
        <v>46285</v>
      </c>
      <c r="D1739" s="119" t="str">
        <f t="shared" si="201"/>
        <v>구간19</v>
      </c>
      <c r="E1739" s="91">
        <f t="shared" si="202"/>
        <v>92</v>
      </c>
      <c r="F1739" s="120">
        <f>COUNTIF($D$15:D1739,D1739)</f>
        <v>82</v>
      </c>
      <c r="G1739" s="121">
        <f t="shared" si="203"/>
        <v>0.22388042026556132</v>
      </c>
      <c r="H1739" s="121">
        <f t="shared" si="204"/>
        <v>1.6109195044871844E-3</v>
      </c>
      <c r="I1739" s="122">
        <f t="shared" si="205"/>
        <v>0.22549133977004851</v>
      </c>
    </row>
    <row r="1740" spans="2:9">
      <c r="B1740" s="91">
        <f t="shared" si="206"/>
        <v>1726</v>
      </c>
      <c r="C1740" s="92">
        <f t="shared" si="207"/>
        <v>46286</v>
      </c>
      <c r="D1740" s="119" t="str">
        <f t="shared" si="201"/>
        <v>구간19</v>
      </c>
      <c r="E1740" s="91">
        <f t="shared" si="202"/>
        <v>92</v>
      </c>
      <c r="F1740" s="120">
        <f>COUNTIF($D$15:D1740,D1740)</f>
        <v>83</v>
      </c>
      <c r="G1740" s="121">
        <f t="shared" si="203"/>
        <v>0.22388042026556132</v>
      </c>
      <c r="H1740" s="121">
        <f t="shared" si="204"/>
        <v>1.6305648642980038E-3</v>
      </c>
      <c r="I1740" s="122">
        <f t="shared" si="205"/>
        <v>0.22551098512985931</v>
      </c>
    </row>
    <row r="1741" spans="2:9">
      <c r="B1741" s="91">
        <f t="shared" si="206"/>
        <v>1727</v>
      </c>
      <c r="C1741" s="92">
        <f t="shared" si="207"/>
        <v>46287</v>
      </c>
      <c r="D1741" s="119" t="str">
        <f t="shared" si="201"/>
        <v>구간19</v>
      </c>
      <c r="E1741" s="91">
        <f t="shared" si="202"/>
        <v>92</v>
      </c>
      <c r="F1741" s="120">
        <f>COUNTIF($D$15:D1741,D1741)</f>
        <v>84</v>
      </c>
      <c r="G1741" s="121">
        <f t="shared" si="203"/>
        <v>0.22388042026556132</v>
      </c>
      <c r="H1741" s="121">
        <f t="shared" si="204"/>
        <v>1.6502102241088231E-3</v>
      </c>
      <c r="I1741" s="122">
        <f t="shared" si="205"/>
        <v>0.22553063048967015</v>
      </c>
    </row>
    <row r="1742" spans="2:9">
      <c r="B1742" s="91">
        <f t="shared" si="206"/>
        <v>1728</v>
      </c>
      <c r="C1742" s="92">
        <f t="shared" si="207"/>
        <v>46288</v>
      </c>
      <c r="D1742" s="119" t="str">
        <f t="shared" si="201"/>
        <v>구간19</v>
      </c>
      <c r="E1742" s="91">
        <f t="shared" si="202"/>
        <v>92</v>
      </c>
      <c r="F1742" s="120">
        <f>COUNTIF($D$15:D1742,D1742)</f>
        <v>85</v>
      </c>
      <c r="G1742" s="121">
        <f t="shared" si="203"/>
        <v>0.22388042026556132</v>
      </c>
      <c r="H1742" s="121">
        <f t="shared" si="204"/>
        <v>1.6698555839196423E-3</v>
      </c>
      <c r="I1742" s="122">
        <f t="shared" si="205"/>
        <v>0.22555027584948095</v>
      </c>
    </row>
    <row r="1743" spans="2:9">
      <c r="B1743" s="91">
        <f t="shared" si="206"/>
        <v>1729</v>
      </c>
      <c r="C1743" s="92">
        <f t="shared" si="207"/>
        <v>46289</v>
      </c>
      <c r="D1743" s="119" t="str">
        <f t="shared" ref="D1743:D1806" si="208">IF(IFERROR(HLOOKUP(C1743,$E$5:$BL$6,2,FALSE),"")="",D1744,HLOOKUP(C1743,$E$5:$BL$7,2,FALSE))</f>
        <v>구간19</v>
      </c>
      <c r="E1743" s="91">
        <f t="shared" ref="E1743:E1806" si="209">COUNTIF($D$15:$D$49928,D1743)</f>
        <v>92</v>
      </c>
      <c r="F1743" s="120">
        <f>COUNTIF($D$15:D1743,D1743)</f>
        <v>86</v>
      </c>
      <c r="G1743" s="121">
        <f t="shared" ref="G1743:G1806" si="210">HLOOKUP($D1743,$E$6:$BL$11,6,FALSE)</f>
        <v>0.22388042026556132</v>
      </c>
      <c r="H1743" s="121">
        <f t="shared" ref="H1743:H1806" si="211">HLOOKUP($D1743,$E$6:$BL$11,5,FALSE)*(F1743)</f>
        <v>1.6895009437304616E-3</v>
      </c>
      <c r="I1743" s="122">
        <f t="shared" ref="I1743:I1806" si="212">G1743+H1743</f>
        <v>0.22556992120929178</v>
      </c>
    </row>
    <row r="1744" spans="2:9">
      <c r="B1744" s="91">
        <f t="shared" ref="B1744:B1807" si="213">B1743+1</f>
        <v>1730</v>
      </c>
      <c r="C1744" s="92">
        <f t="shared" ref="C1744:C1807" si="214">C1743+1</f>
        <v>46290</v>
      </c>
      <c r="D1744" s="119" t="str">
        <f t="shared" si="208"/>
        <v>구간19</v>
      </c>
      <c r="E1744" s="91">
        <f t="shared" si="209"/>
        <v>92</v>
      </c>
      <c r="F1744" s="120">
        <f>COUNTIF($D$15:D1744,D1744)</f>
        <v>87</v>
      </c>
      <c r="G1744" s="121">
        <f t="shared" si="210"/>
        <v>0.22388042026556132</v>
      </c>
      <c r="H1744" s="121">
        <f t="shared" si="211"/>
        <v>1.709146303541281E-3</v>
      </c>
      <c r="I1744" s="122">
        <f t="shared" si="212"/>
        <v>0.22558956656910259</v>
      </c>
    </row>
    <row r="1745" spans="2:9">
      <c r="B1745" s="91">
        <f t="shared" si="213"/>
        <v>1731</v>
      </c>
      <c r="C1745" s="92">
        <f t="shared" si="214"/>
        <v>46291</v>
      </c>
      <c r="D1745" s="119" t="str">
        <f t="shared" si="208"/>
        <v>구간19</v>
      </c>
      <c r="E1745" s="91">
        <f t="shared" si="209"/>
        <v>92</v>
      </c>
      <c r="F1745" s="120">
        <f>COUNTIF($D$15:D1745,D1745)</f>
        <v>88</v>
      </c>
      <c r="G1745" s="121">
        <f t="shared" si="210"/>
        <v>0.22388042026556132</v>
      </c>
      <c r="H1745" s="121">
        <f t="shared" si="211"/>
        <v>1.7287916633521004E-3</v>
      </c>
      <c r="I1745" s="122">
        <f t="shared" si="212"/>
        <v>0.22560921192891342</v>
      </c>
    </row>
    <row r="1746" spans="2:9">
      <c r="B1746" s="91">
        <f t="shared" si="213"/>
        <v>1732</v>
      </c>
      <c r="C1746" s="92">
        <f t="shared" si="214"/>
        <v>46292</v>
      </c>
      <c r="D1746" s="119" t="str">
        <f t="shared" si="208"/>
        <v>구간19</v>
      </c>
      <c r="E1746" s="91">
        <f t="shared" si="209"/>
        <v>92</v>
      </c>
      <c r="F1746" s="120">
        <f>COUNTIF($D$15:D1746,D1746)</f>
        <v>89</v>
      </c>
      <c r="G1746" s="121">
        <f t="shared" si="210"/>
        <v>0.22388042026556132</v>
      </c>
      <c r="H1746" s="121">
        <f t="shared" si="211"/>
        <v>1.7484370231629198E-3</v>
      </c>
      <c r="I1746" s="122">
        <f t="shared" si="212"/>
        <v>0.22562885728872423</v>
      </c>
    </row>
    <row r="1747" spans="2:9">
      <c r="B1747" s="91">
        <f t="shared" si="213"/>
        <v>1733</v>
      </c>
      <c r="C1747" s="92">
        <f t="shared" si="214"/>
        <v>46293</v>
      </c>
      <c r="D1747" s="119" t="str">
        <f t="shared" si="208"/>
        <v>구간19</v>
      </c>
      <c r="E1747" s="91">
        <f t="shared" si="209"/>
        <v>92</v>
      </c>
      <c r="F1747" s="120">
        <f>COUNTIF($D$15:D1747,D1747)</f>
        <v>90</v>
      </c>
      <c r="G1747" s="121">
        <f t="shared" si="210"/>
        <v>0.22388042026556132</v>
      </c>
      <c r="H1747" s="121">
        <f t="shared" si="211"/>
        <v>1.7680823829737389E-3</v>
      </c>
      <c r="I1747" s="122">
        <f t="shared" si="212"/>
        <v>0.22564850264853506</v>
      </c>
    </row>
    <row r="1748" spans="2:9">
      <c r="B1748" s="91">
        <f t="shared" si="213"/>
        <v>1734</v>
      </c>
      <c r="C1748" s="92">
        <f t="shared" si="214"/>
        <v>46294</v>
      </c>
      <c r="D1748" s="119" t="str">
        <f t="shared" si="208"/>
        <v>구간19</v>
      </c>
      <c r="E1748" s="91">
        <f t="shared" si="209"/>
        <v>92</v>
      </c>
      <c r="F1748" s="120">
        <f>COUNTIF($D$15:D1748,D1748)</f>
        <v>91</v>
      </c>
      <c r="G1748" s="121">
        <f t="shared" si="210"/>
        <v>0.22388042026556132</v>
      </c>
      <c r="H1748" s="121">
        <f t="shared" si="211"/>
        <v>1.7877277427845583E-3</v>
      </c>
      <c r="I1748" s="122">
        <f t="shared" si="212"/>
        <v>0.22566814800834586</v>
      </c>
    </row>
    <row r="1749" spans="2:9">
      <c r="B1749" s="91">
        <f t="shared" si="213"/>
        <v>1735</v>
      </c>
      <c r="C1749" s="92">
        <f t="shared" si="214"/>
        <v>46295</v>
      </c>
      <c r="D1749" s="119" t="str">
        <f t="shared" si="208"/>
        <v>구간19</v>
      </c>
      <c r="E1749" s="91">
        <f t="shared" si="209"/>
        <v>92</v>
      </c>
      <c r="F1749" s="120">
        <f>COUNTIF($D$15:D1749,D1749)</f>
        <v>92</v>
      </c>
      <c r="G1749" s="121">
        <f t="shared" si="210"/>
        <v>0.22388042026556132</v>
      </c>
      <c r="H1749" s="121">
        <f t="shared" si="211"/>
        <v>1.8073731025953776E-3</v>
      </c>
      <c r="I1749" s="122">
        <f t="shared" si="212"/>
        <v>0.2256877933681567</v>
      </c>
    </row>
    <row r="1750" spans="2:9">
      <c r="B1750" s="91">
        <f t="shared" si="213"/>
        <v>1736</v>
      </c>
      <c r="C1750" s="92">
        <f t="shared" si="214"/>
        <v>46296</v>
      </c>
      <c r="D1750" s="119" t="str">
        <f t="shared" si="208"/>
        <v>구간20</v>
      </c>
      <c r="E1750" s="91">
        <f t="shared" si="209"/>
        <v>92</v>
      </c>
      <c r="F1750" s="120">
        <f>COUNTIF($D$15:D1750,D1750)</f>
        <v>1</v>
      </c>
      <c r="G1750" s="121">
        <f t="shared" si="210"/>
        <v>0.2256877933681567</v>
      </c>
      <c r="H1750" s="121">
        <f t="shared" si="211"/>
        <v>2.0629256442098502E-5</v>
      </c>
      <c r="I1750" s="122">
        <f t="shared" si="212"/>
        <v>0.22570842262459881</v>
      </c>
    </row>
    <row r="1751" spans="2:9">
      <c r="B1751" s="91">
        <f t="shared" si="213"/>
        <v>1737</v>
      </c>
      <c r="C1751" s="92">
        <f t="shared" si="214"/>
        <v>46297</v>
      </c>
      <c r="D1751" s="119" t="str">
        <f t="shared" si="208"/>
        <v>구간20</v>
      </c>
      <c r="E1751" s="91">
        <f t="shared" si="209"/>
        <v>92</v>
      </c>
      <c r="F1751" s="120">
        <f>COUNTIF($D$15:D1751,D1751)</f>
        <v>2</v>
      </c>
      <c r="G1751" s="121">
        <f t="shared" si="210"/>
        <v>0.2256877933681567</v>
      </c>
      <c r="H1751" s="121">
        <f t="shared" si="211"/>
        <v>4.1258512884197003E-5</v>
      </c>
      <c r="I1751" s="122">
        <f t="shared" si="212"/>
        <v>0.22572905188104089</v>
      </c>
    </row>
    <row r="1752" spans="2:9">
      <c r="B1752" s="91">
        <f t="shared" si="213"/>
        <v>1738</v>
      </c>
      <c r="C1752" s="92">
        <f t="shared" si="214"/>
        <v>46298</v>
      </c>
      <c r="D1752" s="119" t="str">
        <f t="shared" si="208"/>
        <v>구간20</v>
      </c>
      <c r="E1752" s="91">
        <f t="shared" si="209"/>
        <v>92</v>
      </c>
      <c r="F1752" s="120">
        <f>COUNTIF($D$15:D1752,D1752)</f>
        <v>3</v>
      </c>
      <c r="G1752" s="121">
        <f t="shared" si="210"/>
        <v>0.2256877933681567</v>
      </c>
      <c r="H1752" s="121">
        <f t="shared" si="211"/>
        <v>6.1887769326295512E-5</v>
      </c>
      <c r="I1752" s="122">
        <f t="shared" si="212"/>
        <v>0.225749681137483</v>
      </c>
    </row>
    <row r="1753" spans="2:9">
      <c r="B1753" s="91">
        <f t="shared" si="213"/>
        <v>1739</v>
      </c>
      <c r="C1753" s="92">
        <f t="shared" si="214"/>
        <v>46299</v>
      </c>
      <c r="D1753" s="119" t="str">
        <f t="shared" si="208"/>
        <v>구간20</v>
      </c>
      <c r="E1753" s="91">
        <f t="shared" si="209"/>
        <v>92</v>
      </c>
      <c r="F1753" s="120">
        <f>COUNTIF($D$15:D1753,D1753)</f>
        <v>4</v>
      </c>
      <c r="G1753" s="121">
        <f t="shared" si="210"/>
        <v>0.2256877933681567</v>
      </c>
      <c r="H1753" s="121">
        <f t="shared" si="211"/>
        <v>8.2517025768394007E-5</v>
      </c>
      <c r="I1753" s="122">
        <f t="shared" si="212"/>
        <v>0.22577031039392509</v>
      </c>
    </row>
    <row r="1754" spans="2:9">
      <c r="B1754" s="91">
        <f t="shared" si="213"/>
        <v>1740</v>
      </c>
      <c r="C1754" s="92">
        <f t="shared" si="214"/>
        <v>46300</v>
      </c>
      <c r="D1754" s="119" t="str">
        <f t="shared" si="208"/>
        <v>구간20</v>
      </c>
      <c r="E1754" s="91">
        <f t="shared" si="209"/>
        <v>92</v>
      </c>
      <c r="F1754" s="120">
        <f>COUNTIF($D$15:D1754,D1754)</f>
        <v>5</v>
      </c>
      <c r="G1754" s="121">
        <f t="shared" si="210"/>
        <v>0.2256877933681567</v>
      </c>
      <c r="H1754" s="121">
        <f t="shared" si="211"/>
        <v>1.031462822104925E-4</v>
      </c>
      <c r="I1754" s="122">
        <f t="shared" si="212"/>
        <v>0.2257909396503672</v>
      </c>
    </row>
    <row r="1755" spans="2:9">
      <c r="B1755" s="91">
        <f t="shared" si="213"/>
        <v>1741</v>
      </c>
      <c r="C1755" s="92">
        <f t="shared" si="214"/>
        <v>46301</v>
      </c>
      <c r="D1755" s="119" t="str">
        <f t="shared" si="208"/>
        <v>구간20</v>
      </c>
      <c r="E1755" s="91">
        <f t="shared" si="209"/>
        <v>92</v>
      </c>
      <c r="F1755" s="120">
        <f>COUNTIF($D$15:D1755,D1755)</f>
        <v>6</v>
      </c>
      <c r="G1755" s="121">
        <f t="shared" si="210"/>
        <v>0.2256877933681567</v>
      </c>
      <c r="H1755" s="121">
        <f t="shared" si="211"/>
        <v>1.2377553865259102E-4</v>
      </c>
      <c r="I1755" s="122">
        <f t="shared" si="212"/>
        <v>0.22581156890680928</v>
      </c>
    </row>
    <row r="1756" spans="2:9">
      <c r="B1756" s="91">
        <f t="shared" si="213"/>
        <v>1742</v>
      </c>
      <c r="C1756" s="92">
        <f t="shared" si="214"/>
        <v>46302</v>
      </c>
      <c r="D1756" s="119" t="str">
        <f t="shared" si="208"/>
        <v>구간20</v>
      </c>
      <c r="E1756" s="91">
        <f t="shared" si="209"/>
        <v>92</v>
      </c>
      <c r="F1756" s="120">
        <f>COUNTIF($D$15:D1756,D1756)</f>
        <v>7</v>
      </c>
      <c r="G1756" s="121">
        <f t="shared" si="210"/>
        <v>0.2256877933681567</v>
      </c>
      <c r="H1756" s="121">
        <f t="shared" si="211"/>
        <v>1.4440479509468952E-4</v>
      </c>
      <c r="I1756" s="122">
        <f t="shared" si="212"/>
        <v>0.2258321981632514</v>
      </c>
    </row>
    <row r="1757" spans="2:9">
      <c r="B1757" s="91">
        <f t="shared" si="213"/>
        <v>1743</v>
      </c>
      <c r="C1757" s="92">
        <f t="shared" si="214"/>
        <v>46303</v>
      </c>
      <c r="D1757" s="119" t="str">
        <f t="shared" si="208"/>
        <v>구간20</v>
      </c>
      <c r="E1757" s="91">
        <f t="shared" si="209"/>
        <v>92</v>
      </c>
      <c r="F1757" s="120">
        <f>COUNTIF($D$15:D1757,D1757)</f>
        <v>8</v>
      </c>
      <c r="G1757" s="121">
        <f t="shared" si="210"/>
        <v>0.2256877933681567</v>
      </c>
      <c r="H1757" s="121">
        <f t="shared" si="211"/>
        <v>1.6503405153678801E-4</v>
      </c>
      <c r="I1757" s="122">
        <f t="shared" si="212"/>
        <v>0.22585282741969348</v>
      </c>
    </row>
    <row r="1758" spans="2:9">
      <c r="B1758" s="91">
        <f t="shared" si="213"/>
        <v>1744</v>
      </c>
      <c r="C1758" s="92">
        <f t="shared" si="214"/>
        <v>46304</v>
      </c>
      <c r="D1758" s="119" t="str">
        <f t="shared" si="208"/>
        <v>구간20</v>
      </c>
      <c r="E1758" s="91">
        <f t="shared" si="209"/>
        <v>92</v>
      </c>
      <c r="F1758" s="120">
        <f>COUNTIF($D$15:D1758,D1758)</f>
        <v>9</v>
      </c>
      <c r="G1758" s="121">
        <f t="shared" si="210"/>
        <v>0.2256877933681567</v>
      </c>
      <c r="H1758" s="121">
        <f t="shared" si="211"/>
        <v>1.8566330797888651E-4</v>
      </c>
      <c r="I1758" s="122">
        <f t="shared" si="212"/>
        <v>0.22587345667613559</v>
      </c>
    </row>
    <row r="1759" spans="2:9">
      <c r="B1759" s="91">
        <f t="shared" si="213"/>
        <v>1745</v>
      </c>
      <c r="C1759" s="92">
        <f t="shared" si="214"/>
        <v>46305</v>
      </c>
      <c r="D1759" s="119" t="str">
        <f t="shared" si="208"/>
        <v>구간20</v>
      </c>
      <c r="E1759" s="91">
        <f t="shared" si="209"/>
        <v>92</v>
      </c>
      <c r="F1759" s="120">
        <f>COUNTIF($D$15:D1759,D1759)</f>
        <v>10</v>
      </c>
      <c r="G1759" s="121">
        <f t="shared" si="210"/>
        <v>0.2256877933681567</v>
      </c>
      <c r="H1759" s="121">
        <f t="shared" si="211"/>
        <v>2.06292564420985E-4</v>
      </c>
      <c r="I1759" s="122">
        <f t="shared" si="212"/>
        <v>0.22589408593257768</v>
      </c>
    </row>
    <row r="1760" spans="2:9">
      <c r="B1760" s="91">
        <f t="shared" si="213"/>
        <v>1746</v>
      </c>
      <c r="C1760" s="92">
        <f t="shared" si="214"/>
        <v>46306</v>
      </c>
      <c r="D1760" s="119" t="str">
        <f t="shared" si="208"/>
        <v>구간20</v>
      </c>
      <c r="E1760" s="91">
        <f t="shared" si="209"/>
        <v>92</v>
      </c>
      <c r="F1760" s="120">
        <f>COUNTIF($D$15:D1760,D1760)</f>
        <v>11</v>
      </c>
      <c r="G1760" s="121">
        <f t="shared" si="210"/>
        <v>0.2256877933681567</v>
      </c>
      <c r="H1760" s="121">
        <f t="shared" si="211"/>
        <v>2.2692182086308352E-4</v>
      </c>
      <c r="I1760" s="122">
        <f t="shared" si="212"/>
        <v>0.22591471518901979</v>
      </c>
    </row>
    <row r="1761" spans="2:9">
      <c r="B1761" s="91">
        <f t="shared" si="213"/>
        <v>1747</v>
      </c>
      <c r="C1761" s="92">
        <f t="shared" si="214"/>
        <v>46307</v>
      </c>
      <c r="D1761" s="119" t="str">
        <f t="shared" si="208"/>
        <v>구간20</v>
      </c>
      <c r="E1761" s="91">
        <f t="shared" si="209"/>
        <v>92</v>
      </c>
      <c r="F1761" s="120">
        <f>COUNTIF($D$15:D1761,D1761)</f>
        <v>12</v>
      </c>
      <c r="G1761" s="121">
        <f t="shared" si="210"/>
        <v>0.2256877933681567</v>
      </c>
      <c r="H1761" s="121">
        <f t="shared" si="211"/>
        <v>2.4755107730518205E-4</v>
      </c>
      <c r="I1761" s="122">
        <f t="shared" si="212"/>
        <v>0.22593534444546187</v>
      </c>
    </row>
    <row r="1762" spans="2:9">
      <c r="B1762" s="91">
        <f t="shared" si="213"/>
        <v>1748</v>
      </c>
      <c r="C1762" s="92">
        <f t="shared" si="214"/>
        <v>46308</v>
      </c>
      <c r="D1762" s="119" t="str">
        <f t="shared" si="208"/>
        <v>구간20</v>
      </c>
      <c r="E1762" s="91">
        <f t="shared" si="209"/>
        <v>92</v>
      </c>
      <c r="F1762" s="120">
        <f>COUNTIF($D$15:D1762,D1762)</f>
        <v>13</v>
      </c>
      <c r="G1762" s="121">
        <f t="shared" si="210"/>
        <v>0.2256877933681567</v>
      </c>
      <c r="H1762" s="121">
        <f t="shared" si="211"/>
        <v>2.6818033374728054E-4</v>
      </c>
      <c r="I1762" s="122">
        <f t="shared" si="212"/>
        <v>0.22595597370190398</v>
      </c>
    </row>
    <row r="1763" spans="2:9">
      <c r="B1763" s="91">
        <f t="shared" si="213"/>
        <v>1749</v>
      </c>
      <c r="C1763" s="92">
        <f t="shared" si="214"/>
        <v>46309</v>
      </c>
      <c r="D1763" s="119" t="str">
        <f t="shared" si="208"/>
        <v>구간20</v>
      </c>
      <c r="E1763" s="91">
        <f t="shared" si="209"/>
        <v>92</v>
      </c>
      <c r="F1763" s="120">
        <f>COUNTIF($D$15:D1763,D1763)</f>
        <v>14</v>
      </c>
      <c r="G1763" s="121">
        <f t="shared" si="210"/>
        <v>0.2256877933681567</v>
      </c>
      <c r="H1763" s="121">
        <f t="shared" si="211"/>
        <v>2.8880959018937904E-4</v>
      </c>
      <c r="I1763" s="122">
        <f t="shared" si="212"/>
        <v>0.22597660295834607</v>
      </c>
    </row>
    <row r="1764" spans="2:9">
      <c r="B1764" s="91">
        <f t="shared" si="213"/>
        <v>1750</v>
      </c>
      <c r="C1764" s="92">
        <f t="shared" si="214"/>
        <v>46310</v>
      </c>
      <c r="D1764" s="119" t="str">
        <f t="shared" si="208"/>
        <v>구간20</v>
      </c>
      <c r="E1764" s="91">
        <f t="shared" si="209"/>
        <v>92</v>
      </c>
      <c r="F1764" s="120">
        <f>COUNTIF($D$15:D1764,D1764)</f>
        <v>15</v>
      </c>
      <c r="G1764" s="121">
        <f t="shared" si="210"/>
        <v>0.2256877933681567</v>
      </c>
      <c r="H1764" s="121">
        <f t="shared" si="211"/>
        <v>3.0943884663147753E-4</v>
      </c>
      <c r="I1764" s="122">
        <f t="shared" si="212"/>
        <v>0.22599723221478818</v>
      </c>
    </row>
    <row r="1765" spans="2:9">
      <c r="B1765" s="91">
        <f t="shared" si="213"/>
        <v>1751</v>
      </c>
      <c r="C1765" s="92">
        <f t="shared" si="214"/>
        <v>46311</v>
      </c>
      <c r="D1765" s="119" t="str">
        <f t="shared" si="208"/>
        <v>구간20</v>
      </c>
      <c r="E1765" s="91">
        <f t="shared" si="209"/>
        <v>92</v>
      </c>
      <c r="F1765" s="120">
        <f>COUNTIF($D$15:D1765,D1765)</f>
        <v>16</v>
      </c>
      <c r="G1765" s="121">
        <f t="shared" si="210"/>
        <v>0.2256877933681567</v>
      </c>
      <c r="H1765" s="121">
        <f t="shared" si="211"/>
        <v>3.3006810307357603E-4</v>
      </c>
      <c r="I1765" s="122">
        <f t="shared" si="212"/>
        <v>0.22601786147123026</v>
      </c>
    </row>
    <row r="1766" spans="2:9">
      <c r="B1766" s="91">
        <f t="shared" si="213"/>
        <v>1752</v>
      </c>
      <c r="C1766" s="92">
        <f t="shared" si="214"/>
        <v>46312</v>
      </c>
      <c r="D1766" s="119" t="str">
        <f t="shared" si="208"/>
        <v>구간20</v>
      </c>
      <c r="E1766" s="91">
        <f t="shared" si="209"/>
        <v>92</v>
      </c>
      <c r="F1766" s="120">
        <f>COUNTIF($D$15:D1766,D1766)</f>
        <v>17</v>
      </c>
      <c r="G1766" s="121">
        <f t="shared" si="210"/>
        <v>0.2256877933681567</v>
      </c>
      <c r="H1766" s="121">
        <f t="shared" si="211"/>
        <v>3.5069735951567452E-4</v>
      </c>
      <c r="I1766" s="122">
        <f t="shared" si="212"/>
        <v>0.22603849072767238</v>
      </c>
    </row>
    <row r="1767" spans="2:9">
      <c r="B1767" s="91">
        <f t="shared" si="213"/>
        <v>1753</v>
      </c>
      <c r="C1767" s="92">
        <f t="shared" si="214"/>
        <v>46313</v>
      </c>
      <c r="D1767" s="119" t="str">
        <f t="shared" si="208"/>
        <v>구간20</v>
      </c>
      <c r="E1767" s="91">
        <f t="shared" si="209"/>
        <v>92</v>
      </c>
      <c r="F1767" s="120">
        <f>COUNTIF($D$15:D1767,D1767)</f>
        <v>18</v>
      </c>
      <c r="G1767" s="121">
        <f t="shared" si="210"/>
        <v>0.2256877933681567</v>
      </c>
      <c r="H1767" s="121">
        <f t="shared" si="211"/>
        <v>3.7132661595777302E-4</v>
      </c>
      <c r="I1767" s="122">
        <f t="shared" si="212"/>
        <v>0.22605911998411446</v>
      </c>
    </row>
    <row r="1768" spans="2:9">
      <c r="B1768" s="91">
        <f t="shared" si="213"/>
        <v>1754</v>
      </c>
      <c r="C1768" s="92">
        <f t="shared" si="214"/>
        <v>46314</v>
      </c>
      <c r="D1768" s="119" t="str">
        <f t="shared" si="208"/>
        <v>구간20</v>
      </c>
      <c r="E1768" s="91">
        <f t="shared" si="209"/>
        <v>92</v>
      </c>
      <c r="F1768" s="120">
        <f>COUNTIF($D$15:D1768,D1768)</f>
        <v>19</v>
      </c>
      <c r="G1768" s="121">
        <f t="shared" si="210"/>
        <v>0.2256877933681567</v>
      </c>
      <c r="H1768" s="121">
        <f t="shared" si="211"/>
        <v>3.9195587239987151E-4</v>
      </c>
      <c r="I1768" s="122">
        <f t="shared" si="212"/>
        <v>0.22607974924055657</v>
      </c>
    </row>
    <row r="1769" spans="2:9">
      <c r="B1769" s="91">
        <f t="shared" si="213"/>
        <v>1755</v>
      </c>
      <c r="C1769" s="92">
        <f t="shared" si="214"/>
        <v>46315</v>
      </c>
      <c r="D1769" s="119" t="str">
        <f t="shared" si="208"/>
        <v>구간20</v>
      </c>
      <c r="E1769" s="91">
        <f t="shared" si="209"/>
        <v>92</v>
      </c>
      <c r="F1769" s="120">
        <f>COUNTIF($D$15:D1769,D1769)</f>
        <v>20</v>
      </c>
      <c r="G1769" s="121">
        <f t="shared" si="210"/>
        <v>0.2256877933681567</v>
      </c>
      <c r="H1769" s="121">
        <f t="shared" si="211"/>
        <v>4.1258512884197001E-4</v>
      </c>
      <c r="I1769" s="122">
        <f t="shared" si="212"/>
        <v>0.22610037849699866</v>
      </c>
    </row>
    <row r="1770" spans="2:9">
      <c r="B1770" s="91">
        <f t="shared" si="213"/>
        <v>1756</v>
      </c>
      <c r="C1770" s="92">
        <f t="shared" si="214"/>
        <v>46316</v>
      </c>
      <c r="D1770" s="119" t="str">
        <f t="shared" si="208"/>
        <v>구간20</v>
      </c>
      <c r="E1770" s="91">
        <f t="shared" si="209"/>
        <v>92</v>
      </c>
      <c r="F1770" s="120">
        <f>COUNTIF($D$15:D1770,D1770)</f>
        <v>21</v>
      </c>
      <c r="G1770" s="121">
        <f t="shared" si="210"/>
        <v>0.2256877933681567</v>
      </c>
      <c r="H1770" s="121">
        <f t="shared" si="211"/>
        <v>4.3321438528406855E-4</v>
      </c>
      <c r="I1770" s="122">
        <f t="shared" si="212"/>
        <v>0.22612100775344077</v>
      </c>
    </row>
    <row r="1771" spans="2:9">
      <c r="B1771" s="91">
        <f t="shared" si="213"/>
        <v>1757</v>
      </c>
      <c r="C1771" s="92">
        <f t="shared" si="214"/>
        <v>46317</v>
      </c>
      <c r="D1771" s="119" t="str">
        <f t="shared" si="208"/>
        <v>구간20</v>
      </c>
      <c r="E1771" s="91">
        <f t="shared" si="209"/>
        <v>92</v>
      </c>
      <c r="F1771" s="120">
        <f>COUNTIF($D$15:D1771,D1771)</f>
        <v>22</v>
      </c>
      <c r="G1771" s="121">
        <f t="shared" si="210"/>
        <v>0.2256877933681567</v>
      </c>
      <c r="H1771" s="121">
        <f t="shared" si="211"/>
        <v>4.5384364172616705E-4</v>
      </c>
      <c r="I1771" s="122">
        <f t="shared" si="212"/>
        <v>0.22614163700988285</v>
      </c>
    </row>
    <row r="1772" spans="2:9">
      <c r="B1772" s="91">
        <f t="shared" si="213"/>
        <v>1758</v>
      </c>
      <c r="C1772" s="92">
        <f t="shared" si="214"/>
        <v>46318</v>
      </c>
      <c r="D1772" s="119" t="str">
        <f t="shared" si="208"/>
        <v>구간20</v>
      </c>
      <c r="E1772" s="91">
        <f t="shared" si="209"/>
        <v>92</v>
      </c>
      <c r="F1772" s="120">
        <f>COUNTIF($D$15:D1772,D1772)</f>
        <v>23</v>
      </c>
      <c r="G1772" s="121">
        <f t="shared" si="210"/>
        <v>0.2256877933681567</v>
      </c>
      <c r="H1772" s="121">
        <f t="shared" si="211"/>
        <v>4.7447289816826554E-4</v>
      </c>
      <c r="I1772" s="122">
        <f t="shared" si="212"/>
        <v>0.22616226626632496</v>
      </c>
    </row>
    <row r="1773" spans="2:9">
      <c r="B1773" s="91">
        <f t="shared" si="213"/>
        <v>1759</v>
      </c>
      <c r="C1773" s="92">
        <f t="shared" si="214"/>
        <v>46319</v>
      </c>
      <c r="D1773" s="119" t="str">
        <f t="shared" si="208"/>
        <v>구간20</v>
      </c>
      <c r="E1773" s="91">
        <f t="shared" si="209"/>
        <v>92</v>
      </c>
      <c r="F1773" s="120">
        <f>COUNTIF($D$15:D1773,D1773)</f>
        <v>24</v>
      </c>
      <c r="G1773" s="121">
        <f t="shared" si="210"/>
        <v>0.2256877933681567</v>
      </c>
      <c r="H1773" s="121">
        <f t="shared" si="211"/>
        <v>4.9510215461036409E-4</v>
      </c>
      <c r="I1773" s="122">
        <f t="shared" si="212"/>
        <v>0.22618289552276707</v>
      </c>
    </row>
    <row r="1774" spans="2:9">
      <c r="B1774" s="91">
        <f t="shared" si="213"/>
        <v>1760</v>
      </c>
      <c r="C1774" s="92">
        <f t="shared" si="214"/>
        <v>46320</v>
      </c>
      <c r="D1774" s="119" t="str">
        <f t="shared" si="208"/>
        <v>구간20</v>
      </c>
      <c r="E1774" s="91">
        <f t="shared" si="209"/>
        <v>92</v>
      </c>
      <c r="F1774" s="120">
        <f>COUNTIF($D$15:D1774,D1774)</f>
        <v>25</v>
      </c>
      <c r="G1774" s="121">
        <f t="shared" si="210"/>
        <v>0.2256877933681567</v>
      </c>
      <c r="H1774" s="121">
        <f t="shared" si="211"/>
        <v>5.1573141105246253E-4</v>
      </c>
      <c r="I1774" s="122">
        <f t="shared" si="212"/>
        <v>0.22620352477920916</v>
      </c>
    </row>
    <row r="1775" spans="2:9">
      <c r="B1775" s="91">
        <f t="shared" si="213"/>
        <v>1761</v>
      </c>
      <c r="C1775" s="92">
        <f t="shared" si="214"/>
        <v>46321</v>
      </c>
      <c r="D1775" s="119" t="str">
        <f t="shared" si="208"/>
        <v>구간20</v>
      </c>
      <c r="E1775" s="91">
        <f t="shared" si="209"/>
        <v>92</v>
      </c>
      <c r="F1775" s="120">
        <f>COUNTIF($D$15:D1775,D1775)</f>
        <v>26</v>
      </c>
      <c r="G1775" s="121">
        <f t="shared" si="210"/>
        <v>0.2256877933681567</v>
      </c>
      <c r="H1775" s="121">
        <f t="shared" si="211"/>
        <v>5.3636066749456108E-4</v>
      </c>
      <c r="I1775" s="122">
        <f t="shared" si="212"/>
        <v>0.22622415403565127</v>
      </c>
    </row>
    <row r="1776" spans="2:9">
      <c r="B1776" s="91">
        <f t="shared" si="213"/>
        <v>1762</v>
      </c>
      <c r="C1776" s="92">
        <f t="shared" si="214"/>
        <v>46322</v>
      </c>
      <c r="D1776" s="119" t="str">
        <f t="shared" si="208"/>
        <v>구간20</v>
      </c>
      <c r="E1776" s="91">
        <f t="shared" si="209"/>
        <v>92</v>
      </c>
      <c r="F1776" s="120">
        <f>COUNTIF($D$15:D1776,D1776)</f>
        <v>27</v>
      </c>
      <c r="G1776" s="121">
        <f t="shared" si="210"/>
        <v>0.2256877933681567</v>
      </c>
      <c r="H1776" s="121">
        <f t="shared" si="211"/>
        <v>5.5698992393665952E-4</v>
      </c>
      <c r="I1776" s="122">
        <f t="shared" si="212"/>
        <v>0.22624478329209335</v>
      </c>
    </row>
    <row r="1777" spans="2:9">
      <c r="B1777" s="91">
        <f t="shared" si="213"/>
        <v>1763</v>
      </c>
      <c r="C1777" s="92">
        <f t="shared" si="214"/>
        <v>46323</v>
      </c>
      <c r="D1777" s="119" t="str">
        <f t="shared" si="208"/>
        <v>구간20</v>
      </c>
      <c r="E1777" s="91">
        <f t="shared" si="209"/>
        <v>92</v>
      </c>
      <c r="F1777" s="120">
        <f>COUNTIF($D$15:D1777,D1777)</f>
        <v>28</v>
      </c>
      <c r="G1777" s="121">
        <f t="shared" si="210"/>
        <v>0.2256877933681567</v>
      </c>
      <c r="H1777" s="121">
        <f t="shared" si="211"/>
        <v>5.7761918037875807E-4</v>
      </c>
      <c r="I1777" s="122">
        <f t="shared" si="212"/>
        <v>0.22626541254853547</v>
      </c>
    </row>
    <row r="1778" spans="2:9">
      <c r="B1778" s="91">
        <f t="shared" si="213"/>
        <v>1764</v>
      </c>
      <c r="C1778" s="92">
        <f t="shared" si="214"/>
        <v>46324</v>
      </c>
      <c r="D1778" s="119" t="str">
        <f t="shared" si="208"/>
        <v>구간20</v>
      </c>
      <c r="E1778" s="91">
        <f t="shared" si="209"/>
        <v>92</v>
      </c>
      <c r="F1778" s="120">
        <f>COUNTIF($D$15:D1778,D1778)</f>
        <v>29</v>
      </c>
      <c r="G1778" s="121">
        <f t="shared" si="210"/>
        <v>0.2256877933681567</v>
      </c>
      <c r="H1778" s="121">
        <f t="shared" si="211"/>
        <v>5.9824843682085651E-4</v>
      </c>
      <c r="I1778" s="122">
        <f t="shared" si="212"/>
        <v>0.22628604180497755</v>
      </c>
    </row>
    <row r="1779" spans="2:9">
      <c r="B1779" s="91">
        <f t="shared" si="213"/>
        <v>1765</v>
      </c>
      <c r="C1779" s="92">
        <f t="shared" si="214"/>
        <v>46325</v>
      </c>
      <c r="D1779" s="119" t="str">
        <f t="shared" si="208"/>
        <v>구간20</v>
      </c>
      <c r="E1779" s="91">
        <f t="shared" si="209"/>
        <v>92</v>
      </c>
      <c r="F1779" s="120">
        <f>COUNTIF($D$15:D1779,D1779)</f>
        <v>30</v>
      </c>
      <c r="G1779" s="121">
        <f t="shared" si="210"/>
        <v>0.2256877933681567</v>
      </c>
      <c r="H1779" s="121">
        <f t="shared" si="211"/>
        <v>6.1887769326295506E-4</v>
      </c>
      <c r="I1779" s="122">
        <f t="shared" si="212"/>
        <v>0.22630667106141966</v>
      </c>
    </row>
    <row r="1780" spans="2:9">
      <c r="B1780" s="91">
        <f t="shared" si="213"/>
        <v>1766</v>
      </c>
      <c r="C1780" s="92">
        <f t="shared" si="214"/>
        <v>46326</v>
      </c>
      <c r="D1780" s="119" t="str">
        <f t="shared" si="208"/>
        <v>구간20</v>
      </c>
      <c r="E1780" s="91">
        <f t="shared" si="209"/>
        <v>92</v>
      </c>
      <c r="F1780" s="120">
        <f>COUNTIF($D$15:D1780,D1780)</f>
        <v>31</v>
      </c>
      <c r="G1780" s="121">
        <f t="shared" si="210"/>
        <v>0.2256877933681567</v>
      </c>
      <c r="H1780" s="121">
        <f t="shared" si="211"/>
        <v>6.395069497050535E-4</v>
      </c>
      <c r="I1780" s="122">
        <f t="shared" si="212"/>
        <v>0.22632730031786175</v>
      </c>
    </row>
    <row r="1781" spans="2:9">
      <c r="B1781" s="91">
        <f t="shared" si="213"/>
        <v>1767</v>
      </c>
      <c r="C1781" s="92">
        <f t="shared" si="214"/>
        <v>46327</v>
      </c>
      <c r="D1781" s="119" t="str">
        <f t="shared" si="208"/>
        <v>구간20</v>
      </c>
      <c r="E1781" s="91">
        <f t="shared" si="209"/>
        <v>92</v>
      </c>
      <c r="F1781" s="120">
        <f>COUNTIF($D$15:D1781,D1781)</f>
        <v>32</v>
      </c>
      <c r="G1781" s="121">
        <f t="shared" si="210"/>
        <v>0.2256877933681567</v>
      </c>
      <c r="H1781" s="121">
        <f t="shared" si="211"/>
        <v>6.6013620614715205E-4</v>
      </c>
      <c r="I1781" s="122">
        <f t="shared" si="212"/>
        <v>0.22634792957430386</v>
      </c>
    </row>
    <row r="1782" spans="2:9">
      <c r="B1782" s="91">
        <f t="shared" si="213"/>
        <v>1768</v>
      </c>
      <c r="C1782" s="92">
        <f t="shared" si="214"/>
        <v>46328</v>
      </c>
      <c r="D1782" s="119" t="str">
        <f t="shared" si="208"/>
        <v>구간20</v>
      </c>
      <c r="E1782" s="91">
        <f t="shared" si="209"/>
        <v>92</v>
      </c>
      <c r="F1782" s="120">
        <f>COUNTIF($D$15:D1782,D1782)</f>
        <v>33</v>
      </c>
      <c r="G1782" s="121">
        <f t="shared" si="210"/>
        <v>0.2256877933681567</v>
      </c>
      <c r="H1782" s="121">
        <f t="shared" si="211"/>
        <v>6.807654625892506E-4</v>
      </c>
      <c r="I1782" s="122">
        <f t="shared" si="212"/>
        <v>0.22636855883074594</v>
      </c>
    </row>
    <row r="1783" spans="2:9">
      <c r="B1783" s="91">
        <f t="shared" si="213"/>
        <v>1769</v>
      </c>
      <c r="C1783" s="92">
        <f t="shared" si="214"/>
        <v>46329</v>
      </c>
      <c r="D1783" s="119" t="str">
        <f t="shared" si="208"/>
        <v>구간20</v>
      </c>
      <c r="E1783" s="91">
        <f t="shared" si="209"/>
        <v>92</v>
      </c>
      <c r="F1783" s="120">
        <f>COUNTIF($D$15:D1783,D1783)</f>
        <v>34</v>
      </c>
      <c r="G1783" s="121">
        <f t="shared" si="210"/>
        <v>0.2256877933681567</v>
      </c>
      <c r="H1783" s="121">
        <f t="shared" si="211"/>
        <v>7.0139471903134904E-4</v>
      </c>
      <c r="I1783" s="122">
        <f t="shared" si="212"/>
        <v>0.22638918808718805</v>
      </c>
    </row>
    <row r="1784" spans="2:9">
      <c r="B1784" s="91">
        <f t="shared" si="213"/>
        <v>1770</v>
      </c>
      <c r="C1784" s="92">
        <f t="shared" si="214"/>
        <v>46330</v>
      </c>
      <c r="D1784" s="119" t="str">
        <f t="shared" si="208"/>
        <v>구간20</v>
      </c>
      <c r="E1784" s="91">
        <f t="shared" si="209"/>
        <v>92</v>
      </c>
      <c r="F1784" s="120">
        <f>COUNTIF($D$15:D1784,D1784)</f>
        <v>35</v>
      </c>
      <c r="G1784" s="121">
        <f t="shared" si="210"/>
        <v>0.2256877933681567</v>
      </c>
      <c r="H1784" s="121">
        <f t="shared" si="211"/>
        <v>7.2202397547344759E-4</v>
      </c>
      <c r="I1784" s="122">
        <f t="shared" si="212"/>
        <v>0.22640981734363014</v>
      </c>
    </row>
    <row r="1785" spans="2:9">
      <c r="B1785" s="91">
        <f t="shared" si="213"/>
        <v>1771</v>
      </c>
      <c r="C1785" s="92">
        <f t="shared" si="214"/>
        <v>46331</v>
      </c>
      <c r="D1785" s="119" t="str">
        <f t="shared" si="208"/>
        <v>구간20</v>
      </c>
      <c r="E1785" s="91">
        <f t="shared" si="209"/>
        <v>92</v>
      </c>
      <c r="F1785" s="120">
        <f>COUNTIF($D$15:D1785,D1785)</f>
        <v>36</v>
      </c>
      <c r="G1785" s="121">
        <f t="shared" si="210"/>
        <v>0.2256877933681567</v>
      </c>
      <c r="H1785" s="121">
        <f t="shared" si="211"/>
        <v>7.4265323191554603E-4</v>
      </c>
      <c r="I1785" s="122">
        <f t="shared" si="212"/>
        <v>0.22643044660007225</v>
      </c>
    </row>
    <row r="1786" spans="2:9">
      <c r="B1786" s="91">
        <f t="shared" si="213"/>
        <v>1772</v>
      </c>
      <c r="C1786" s="92">
        <f t="shared" si="214"/>
        <v>46332</v>
      </c>
      <c r="D1786" s="119" t="str">
        <f t="shared" si="208"/>
        <v>구간20</v>
      </c>
      <c r="E1786" s="91">
        <f t="shared" si="209"/>
        <v>92</v>
      </c>
      <c r="F1786" s="120">
        <f>COUNTIF($D$15:D1786,D1786)</f>
        <v>37</v>
      </c>
      <c r="G1786" s="121">
        <f t="shared" si="210"/>
        <v>0.2256877933681567</v>
      </c>
      <c r="H1786" s="121">
        <f t="shared" si="211"/>
        <v>7.6328248835764458E-4</v>
      </c>
      <c r="I1786" s="122">
        <f t="shared" si="212"/>
        <v>0.22645107585651433</v>
      </c>
    </row>
    <row r="1787" spans="2:9">
      <c r="B1787" s="91">
        <f t="shared" si="213"/>
        <v>1773</v>
      </c>
      <c r="C1787" s="92">
        <f t="shared" si="214"/>
        <v>46333</v>
      </c>
      <c r="D1787" s="119" t="str">
        <f t="shared" si="208"/>
        <v>구간20</v>
      </c>
      <c r="E1787" s="91">
        <f t="shared" si="209"/>
        <v>92</v>
      </c>
      <c r="F1787" s="120">
        <f>COUNTIF($D$15:D1787,D1787)</f>
        <v>38</v>
      </c>
      <c r="G1787" s="121">
        <f t="shared" si="210"/>
        <v>0.2256877933681567</v>
      </c>
      <c r="H1787" s="121">
        <f t="shared" si="211"/>
        <v>7.8391174479974302E-4</v>
      </c>
      <c r="I1787" s="122">
        <f t="shared" si="212"/>
        <v>0.22647170511295645</v>
      </c>
    </row>
    <row r="1788" spans="2:9">
      <c r="B1788" s="91">
        <f t="shared" si="213"/>
        <v>1774</v>
      </c>
      <c r="C1788" s="92">
        <f t="shared" si="214"/>
        <v>46334</v>
      </c>
      <c r="D1788" s="119" t="str">
        <f t="shared" si="208"/>
        <v>구간20</v>
      </c>
      <c r="E1788" s="91">
        <f t="shared" si="209"/>
        <v>92</v>
      </c>
      <c r="F1788" s="120">
        <f>COUNTIF($D$15:D1788,D1788)</f>
        <v>39</v>
      </c>
      <c r="G1788" s="121">
        <f t="shared" si="210"/>
        <v>0.2256877933681567</v>
      </c>
      <c r="H1788" s="121">
        <f t="shared" si="211"/>
        <v>8.0454100124184157E-4</v>
      </c>
      <c r="I1788" s="122">
        <f t="shared" si="212"/>
        <v>0.22649233436939853</v>
      </c>
    </row>
    <row r="1789" spans="2:9">
      <c r="B1789" s="91">
        <f t="shared" si="213"/>
        <v>1775</v>
      </c>
      <c r="C1789" s="92">
        <f t="shared" si="214"/>
        <v>46335</v>
      </c>
      <c r="D1789" s="119" t="str">
        <f t="shared" si="208"/>
        <v>구간20</v>
      </c>
      <c r="E1789" s="91">
        <f t="shared" si="209"/>
        <v>92</v>
      </c>
      <c r="F1789" s="120">
        <f>COUNTIF($D$15:D1789,D1789)</f>
        <v>40</v>
      </c>
      <c r="G1789" s="121">
        <f t="shared" si="210"/>
        <v>0.2256877933681567</v>
      </c>
      <c r="H1789" s="121">
        <f t="shared" si="211"/>
        <v>8.2517025768394001E-4</v>
      </c>
      <c r="I1789" s="122">
        <f t="shared" si="212"/>
        <v>0.22651296362584064</v>
      </c>
    </row>
    <row r="1790" spans="2:9">
      <c r="B1790" s="91">
        <f t="shared" si="213"/>
        <v>1776</v>
      </c>
      <c r="C1790" s="92">
        <f t="shared" si="214"/>
        <v>46336</v>
      </c>
      <c r="D1790" s="119" t="str">
        <f t="shared" si="208"/>
        <v>구간20</v>
      </c>
      <c r="E1790" s="91">
        <f t="shared" si="209"/>
        <v>92</v>
      </c>
      <c r="F1790" s="120">
        <f>COUNTIF($D$15:D1790,D1790)</f>
        <v>41</v>
      </c>
      <c r="G1790" s="121">
        <f t="shared" si="210"/>
        <v>0.2256877933681567</v>
      </c>
      <c r="H1790" s="121">
        <f t="shared" si="211"/>
        <v>8.4579951412603856E-4</v>
      </c>
      <c r="I1790" s="122">
        <f t="shared" si="212"/>
        <v>0.22653359288228272</v>
      </c>
    </row>
    <row r="1791" spans="2:9">
      <c r="B1791" s="91">
        <f t="shared" si="213"/>
        <v>1777</v>
      </c>
      <c r="C1791" s="92">
        <f t="shared" si="214"/>
        <v>46337</v>
      </c>
      <c r="D1791" s="119" t="str">
        <f t="shared" si="208"/>
        <v>구간20</v>
      </c>
      <c r="E1791" s="91">
        <f t="shared" si="209"/>
        <v>92</v>
      </c>
      <c r="F1791" s="120">
        <f>COUNTIF($D$15:D1791,D1791)</f>
        <v>42</v>
      </c>
      <c r="G1791" s="121">
        <f t="shared" si="210"/>
        <v>0.2256877933681567</v>
      </c>
      <c r="H1791" s="121">
        <f t="shared" si="211"/>
        <v>8.6642877056813711E-4</v>
      </c>
      <c r="I1791" s="122">
        <f t="shared" si="212"/>
        <v>0.22655422213872484</v>
      </c>
    </row>
    <row r="1792" spans="2:9">
      <c r="B1792" s="91">
        <f t="shared" si="213"/>
        <v>1778</v>
      </c>
      <c r="C1792" s="92">
        <f t="shared" si="214"/>
        <v>46338</v>
      </c>
      <c r="D1792" s="119" t="str">
        <f t="shared" si="208"/>
        <v>구간20</v>
      </c>
      <c r="E1792" s="91">
        <f t="shared" si="209"/>
        <v>92</v>
      </c>
      <c r="F1792" s="120">
        <f>COUNTIF($D$15:D1792,D1792)</f>
        <v>43</v>
      </c>
      <c r="G1792" s="121">
        <f t="shared" si="210"/>
        <v>0.2256877933681567</v>
      </c>
      <c r="H1792" s="121">
        <f t="shared" si="211"/>
        <v>8.8705802701023555E-4</v>
      </c>
      <c r="I1792" s="122">
        <f t="shared" si="212"/>
        <v>0.22657485139516692</v>
      </c>
    </row>
    <row r="1793" spans="2:9">
      <c r="B1793" s="91">
        <f t="shared" si="213"/>
        <v>1779</v>
      </c>
      <c r="C1793" s="92">
        <f t="shared" si="214"/>
        <v>46339</v>
      </c>
      <c r="D1793" s="119" t="str">
        <f t="shared" si="208"/>
        <v>구간20</v>
      </c>
      <c r="E1793" s="91">
        <f t="shared" si="209"/>
        <v>92</v>
      </c>
      <c r="F1793" s="120">
        <f>COUNTIF($D$15:D1793,D1793)</f>
        <v>44</v>
      </c>
      <c r="G1793" s="121">
        <f t="shared" si="210"/>
        <v>0.2256877933681567</v>
      </c>
      <c r="H1793" s="121">
        <f t="shared" si="211"/>
        <v>9.076872834523341E-4</v>
      </c>
      <c r="I1793" s="122">
        <f t="shared" si="212"/>
        <v>0.22659548065160903</v>
      </c>
    </row>
    <row r="1794" spans="2:9">
      <c r="B1794" s="91">
        <f t="shared" si="213"/>
        <v>1780</v>
      </c>
      <c r="C1794" s="92">
        <f t="shared" si="214"/>
        <v>46340</v>
      </c>
      <c r="D1794" s="119" t="str">
        <f t="shared" si="208"/>
        <v>구간20</v>
      </c>
      <c r="E1794" s="91">
        <f t="shared" si="209"/>
        <v>92</v>
      </c>
      <c r="F1794" s="120">
        <f>COUNTIF($D$15:D1794,D1794)</f>
        <v>45</v>
      </c>
      <c r="G1794" s="121">
        <f t="shared" si="210"/>
        <v>0.2256877933681567</v>
      </c>
      <c r="H1794" s="121">
        <f t="shared" si="211"/>
        <v>9.2831653989443254E-4</v>
      </c>
      <c r="I1794" s="122">
        <f t="shared" si="212"/>
        <v>0.22661610990805112</v>
      </c>
    </row>
    <row r="1795" spans="2:9">
      <c r="B1795" s="91">
        <f t="shared" si="213"/>
        <v>1781</v>
      </c>
      <c r="C1795" s="92">
        <f t="shared" si="214"/>
        <v>46341</v>
      </c>
      <c r="D1795" s="119" t="str">
        <f t="shared" si="208"/>
        <v>구간20</v>
      </c>
      <c r="E1795" s="91">
        <f t="shared" si="209"/>
        <v>92</v>
      </c>
      <c r="F1795" s="120">
        <f>COUNTIF($D$15:D1795,D1795)</f>
        <v>46</v>
      </c>
      <c r="G1795" s="121">
        <f t="shared" si="210"/>
        <v>0.2256877933681567</v>
      </c>
      <c r="H1795" s="121">
        <f t="shared" si="211"/>
        <v>9.4894579633653109E-4</v>
      </c>
      <c r="I1795" s="122">
        <f t="shared" si="212"/>
        <v>0.22663673916449323</v>
      </c>
    </row>
    <row r="1796" spans="2:9">
      <c r="B1796" s="91">
        <f t="shared" si="213"/>
        <v>1782</v>
      </c>
      <c r="C1796" s="92">
        <f t="shared" si="214"/>
        <v>46342</v>
      </c>
      <c r="D1796" s="119" t="str">
        <f t="shared" si="208"/>
        <v>구간20</v>
      </c>
      <c r="E1796" s="91">
        <f t="shared" si="209"/>
        <v>92</v>
      </c>
      <c r="F1796" s="120">
        <f>COUNTIF($D$15:D1796,D1796)</f>
        <v>47</v>
      </c>
      <c r="G1796" s="121">
        <f t="shared" si="210"/>
        <v>0.2256877933681567</v>
      </c>
      <c r="H1796" s="121">
        <f t="shared" si="211"/>
        <v>9.6957505277862953E-4</v>
      </c>
      <c r="I1796" s="122">
        <f t="shared" si="212"/>
        <v>0.22665736842093534</v>
      </c>
    </row>
    <row r="1797" spans="2:9">
      <c r="B1797" s="91">
        <f t="shared" si="213"/>
        <v>1783</v>
      </c>
      <c r="C1797" s="92">
        <f t="shared" si="214"/>
        <v>46343</v>
      </c>
      <c r="D1797" s="119" t="str">
        <f t="shared" si="208"/>
        <v>구간20</v>
      </c>
      <c r="E1797" s="91">
        <f t="shared" si="209"/>
        <v>92</v>
      </c>
      <c r="F1797" s="120">
        <f>COUNTIF($D$15:D1797,D1797)</f>
        <v>48</v>
      </c>
      <c r="G1797" s="121">
        <f t="shared" si="210"/>
        <v>0.2256877933681567</v>
      </c>
      <c r="H1797" s="121">
        <f t="shared" si="211"/>
        <v>9.9020430922072819E-4</v>
      </c>
      <c r="I1797" s="122">
        <f t="shared" si="212"/>
        <v>0.22667799767737742</v>
      </c>
    </row>
    <row r="1798" spans="2:9">
      <c r="B1798" s="91">
        <f t="shared" si="213"/>
        <v>1784</v>
      </c>
      <c r="C1798" s="92">
        <f t="shared" si="214"/>
        <v>46344</v>
      </c>
      <c r="D1798" s="119" t="str">
        <f t="shared" si="208"/>
        <v>구간20</v>
      </c>
      <c r="E1798" s="91">
        <f t="shared" si="209"/>
        <v>92</v>
      </c>
      <c r="F1798" s="120">
        <f>COUNTIF($D$15:D1798,D1798)</f>
        <v>49</v>
      </c>
      <c r="G1798" s="121">
        <f t="shared" si="210"/>
        <v>0.2256877933681567</v>
      </c>
      <c r="H1798" s="121">
        <f t="shared" si="211"/>
        <v>1.0108335656628265E-3</v>
      </c>
      <c r="I1798" s="122">
        <f t="shared" si="212"/>
        <v>0.22669862693381954</v>
      </c>
    </row>
    <row r="1799" spans="2:9">
      <c r="B1799" s="91">
        <f t="shared" si="213"/>
        <v>1785</v>
      </c>
      <c r="C1799" s="92">
        <f t="shared" si="214"/>
        <v>46345</v>
      </c>
      <c r="D1799" s="119" t="str">
        <f t="shared" si="208"/>
        <v>구간20</v>
      </c>
      <c r="E1799" s="91">
        <f t="shared" si="209"/>
        <v>92</v>
      </c>
      <c r="F1799" s="120">
        <f>COUNTIF($D$15:D1799,D1799)</f>
        <v>50</v>
      </c>
      <c r="G1799" s="121">
        <f t="shared" si="210"/>
        <v>0.2256877933681567</v>
      </c>
      <c r="H1799" s="121">
        <f t="shared" si="211"/>
        <v>1.0314628221049251E-3</v>
      </c>
      <c r="I1799" s="122">
        <f t="shared" si="212"/>
        <v>0.22671925619026162</v>
      </c>
    </row>
    <row r="1800" spans="2:9">
      <c r="B1800" s="91">
        <f t="shared" si="213"/>
        <v>1786</v>
      </c>
      <c r="C1800" s="92">
        <f t="shared" si="214"/>
        <v>46346</v>
      </c>
      <c r="D1800" s="119" t="str">
        <f t="shared" si="208"/>
        <v>구간20</v>
      </c>
      <c r="E1800" s="91">
        <f t="shared" si="209"/>
        <v>92</v>
      </c>
      <c r="F1800" s="120">
        <f>COUNTIF($D$15:D1800,D1800)</f>
        <v>51</v>
      </c>
      <c r="G1800" s="121">
        <f t="shared" si="210"/>
        <v>0.2256877933681567</v>
      </c>
      <c r="H1800" s="121">
        <f t="shared" si="211"/>
        <v>1.0520920785470236E-3</v>
      </c>
      <c r="I1800" s="122">
        <f t="shared" si="212"/>
        <v>0.22673988544670373</v>
      </c>
    </row>
    <row r="1801" spans="2:9">
      <c r="B1801" s="91">
        <f t="shared" si="213"/>
        <v>1787</v>
      </c>
      <c r="C1801" s="92">
        <f t="shared" si="214"/>
        <v>46347</v>
      </c>
      <c r="D1801" s="119" t="str">
        <f t="shared" si="208"/>
        <v>구간20</v>
      </c>
      <c r="E1801" s="91">
        <f t="shared" si="209"/>
        <v>92</v>
      </c>
      <c r="F1801" s="120">
        <f>COUNTIF($D$15:D1801,D1801)</f>
        <v>52</v>
      </c>
      <c r="G1801" s="121">
        <f t="shared" si="210"/>
        <v>0.2256877933681567</v>
      </c>
      <c r="H1801" s="121">
        <f t="shared" si="211"/>
        <v>1.0727213349891222E-3</v>
      </c>
      <c r="I1801" s="122">
        <f t="shared" si="212"/>
        <v>0.22676051470314582</v>
      </c>
    </row>
    <row r="1802" spans="2:9">
      <c r="B1802" s="91">
        <f t="shared" si="213"/>
        <v>1788</v>
      </c>
      <c r="C1802" s="92">
        <f t="shared" si="214"/>
        <v>46348</v>
      </c>
      <c r="D1802" s="119" t="str">
        <f t="shared" si="208"/>
        <v>구간20</v>
      </c>
      <c r="E1802" s="91">
        <f t="shared" si="209"/>
        <v>92</v>
      </c>
      <c r="F1802" s="120">
        <f>COUNTIF($D$15:D1802,D1802)</f>
        <v>53</v>
      </c>
      <c r="G1802" s="121">
        <f t="shared" si="210"/>
        <v>0.2256877933681567</v>
      </c>
      <c r="H1802" s="121">
        <f t="shared" si="211"/>
        <v>1.0933505914312205E-3</v>
      </c>
      <c r="I1802" s="122">
        <f t="shared" si="212"/>
        <v>0.22678114395958793</v>
      </c>
    </row>
    <row r="1803" spans="2:9">
      <c r="B1803" s="91">
        <f t="shared" si="213"/>
        <v>1789</v>
      </c>
      <c r="C1803" s="92">
        <f t="shared" si="214"/>
        <v>46349</v>
      </c>
      <c r="D1803" s="119" t="str">
        <f t="shared" si="208"/>
        <v>구간20</v>
      </c>
      <c r="E1803" s="91">
        <f t="shared" si="209"/>
        <v>92</v>
      </c>
      <c r="F1803" s="120">
        <f>COUNTIF($D$15:D1803,D1803)</f>
        <v>54</v>
      </c>
      <c r="G1803" s="121">
        <f t="shared" si="210"/>
        <v>0.2256877933681567</v>
      </c>
      <c r="H1803" s="121">
        <f t="shared" si="211"/>
        <v>1.113979847873319E-3</v>
      </c>
      <c r="I1803" s="122">
        <f t="shared" si="212"/>
        <v>0.22680177321603001</v>
      </c>
    </row>
    <row r="1804" spans="2:9">
      <c r="B1804" s="91">
        <f t="shared" si="213"/>
        <v>1790</v>
      </c>
      <c r="C1804" s="92">
        <f t="shared" si="214"/>
        <v>46350</v>
      </c>
      <c r="D1804" s="119" t="str">
        <f t="shared" si="208"/>
        <v>구간20</v>
      </c>
      <c r="E1804" s="91">
        <f t="shared" si="209"/>
        <v>92</v>
      </c>
      <c r="F1804" s="120">
        <f>COUNTIF($D$15:D1804,D1804)</f>
        <v>55</v>
      </c>
      <c r="G1804" s="121">
        <f t="shared" si="210"/>
        <v>0.2256877933681567</v>
      </c>
      <c r="H1804" s="121">
        <f t="shared" si="211"/>
        <v>1.1346091043154176E-3</v>
      </c>
      <c r="I1804" s="122">
        <f t="shared" si="212"/>
        <v>0.22682240247247212</v>
      </c>
    </row>
    <row r="1805" spans="2:9">
      <c r="B1805" s="91">
        <f t="shared" si="213"/>
        <v>1791</v>
      </c>
      <c r="C1805" s="92">
        <f t="shared" si="214"/>
        <v>46351</v>
      </c>
      <c r="D1805" s="119" t="str">
        <f t="shared" si="208"/>
        <v>구간20</v>
      </c>
      <c r="E1805" s="91">
        <f t="shared" si="209"/>
        <v>92</v>
      </c>
      <c r="F1805" s="120">
        <f>COUNTIF($D$15:D1805,D1805)</f>
        <v>56</v>
      </c>
      <c r="G1805" s="121">
        <f t="shared" si="210"/>
        <v>0.2256877933681567</v>
      </c>
      <c r="H1805" s="121">
        <f t="shared" si="211"/>
        <v>1.1552383607575161E-3</v>
      </c>
      <c r="I1805" s="122">
        <f t="shared" si="212"/>
        <v>0.22684303172891421</v>
      </c>
    </row>
    <row r="1806" spans="2:9">
      <c r="B1806" s="91">
        <f t="shared" si="213"/>
        <v>1792</v>
      </c>
      <c r="C1806" s="92">
        <f t="shared" si="214"/>
        <v>46352</v>
      </c>
      <c r="D1806" s="119" t="str">
        <f t="shared" si="208"/>
        <v>구간20</v>
      </c>
      <c r="E1806" s="91">
        <f t="shared" si="209"/>
        <v>92</v>
      </c>
      <c r="F1806" s="120">
        <f>COUNTIF($D$15:D1806,D1806)</f>
        <v>57</v>
      </c>
      <c r="G1806" s="121">
        <f t="shared" si="210"/>
        <v>0.2256877933681567</v>
      </c>
      <c r="H1806" s="121">
        <f t="shared" si="211"/>
        <v>1.1758676171996147E-3</v>
      </c>
      <c r="I1806" s="122">
        <f t="shared" si="212"/>
        <v>0.22686366098535632</v>
      </c>
    </row>
    <row r="1807" spans="2:9">
      <c r="B1807" s="91">
        <f t="shared" si="213"/>
        <v>1793</v>
      </c>
      <c r="C1807" s="92">
        <f t="shared" si="214"/>
        <v>46353</v>
      </c>
      <c r="D1807" s="119" t="str">
        <f t="shared" ref="D1807:D1870" si="215">IF(IFERROR(HLOOKUP(C1807,$E$5:$BL$6,2,FALSE),"")="",D1808,HLOOKUP(C1807,$E$5:$BL$7,2,FALSE))</f>
        <v>구간20</v>
      </c>
      <c r="E1807" s="91">
        <f t="shared" ref="E1807:E1870" si="216">COUNTIF($D$15:$D$49928,D1807)</f>
        <v>92</v>
      </c>
      <c r="F1807" s="120">
        <f>COUNTIF($D$15:D1807,D1807)</f>
        <v>58</v>
      </c>
      <c r="G1807" s="121">
        <f t="shared" ref="G1807:G1870" si="217">HLOOKUP($D1807,$E$6:$BL$11,6,FALSE)</f>
        <v>0.2256877933681567</v>
      </c>
      <c r="H1807" s="121">
        <f t="shared" ref="H1807:H1870" si="218">HLOOKUP($D1807,$E$6:$BL$11,5,FALSE)*(F1807)</f>
        <v>1.196496873641713E-3</v>
      </c>
      <c r="I1807" s="122">
        <f t="shared" ref="I1807:I1870" si="219">G1807+H1807</f>
        <v>0.2268842902417984</v>
      </c>
    </row>
    <row r="1808" spans="2:9">
      <c r="B1808" s="91">
        <f t="shared" ref="B1808:B1871" si="220">B1807+1</f>
        <v>1794</v>
      </c>
      <c r="C1808" s="92">
        <f t="shared" ref="C1808:C1871" si="221">C1807+1</f>
        <v>46354</v>
      </c>
      <c r="D1808" s="119" t="str">
        <f t="shared" si="215"/>
        <v>구간20</v>
      </c>
      <c r="E1808" s="91">
        <f t="shared" si="216"/>
        <v>92</v>
      </c>
      <c r="F1808" s="120">
        <f>COUNTIF($D$15:D1808,D1808)</f>
        <v>59</v>
      </c>
      <c r="G1808" s="121">
        <f t="shared" si="217"/>
        <v>0.2256877933681567</v>
      </c>
      <c r="H1808" s="121">
        <f t="shared" si="218"/>
        <v>1.2171261300838116E-3</v>
      </c>
      <c r="I1808" s="122">
        <f t="shared" si="219"/>
        <v>0.22690491949824051</v>
      </c>
    </row>
    <row r="1809" spans="2:9">
      <c r="B1809" s="91">
        <f t="shared" si="220"/>
        <v>1795</v>
      </c>
      <c r="C1809" s="92">
        <f t="shared" si="221"/>
        <v>46355</v>
      </c>
      <c r="D1809" s="119" t="str">
        <f t="shared" si="215"/>
        <v>구간20</v>
      </c>
      <c r="E1809" s="91">
        <f t="shared" si="216"/>
        <v>92</v>
      </c>
      <c r="F1809" s="120">
        <f>COUNTIF($D$15:D1809,D1809)</f>
        <v>60</v>
      </c>
      <c r="G1809" s="121">
        <f t="shared" si="217"/>
        <v>0.2256877933681567</v>
      </c>
      <c r="H1809" s="121">
        <f t="shared" si="218"/>
        <v>1.2377553865259101E-3</v>
      </c>
      <c r="I1809" s="122">
        <f t="shared" si="219"/>
        <v>0.2269255487546826</v>
      </c>
    </row>
    <row r="1810" spans="2:9">
      <c r="B1810" s="91">
        <f t="shared" si="220"/>
        <v>1796</v>
      </c>
      <c r="C1810" s="92">
        <f t="shared" si="221"/>
        <v>46356</v>
      </c>
      <c r="D1810" s="119" t="str">
        <f t="shared" si="215"/>
        <v>구간20</v>
      </c>
      <c r="E1810" s="91">
        <f t="shared" si="216"/>
        <v>92</v>
      </c>
      <c r="F1810" s="120">
        <f>COUNTIF($D$15:D1810,D1810)</f>
        <v>61</v>
      </c>
      <c r="G1810" s="121">
        <f t="shared" si="217"/>
        <v>0.2256877933681567</v>
      </c>
      <c r="H1810" s="121">
        <f t="shared" si="218"/>
        <v>1.2583846429680087E-3</v>
      </c>
      <c r="I1810" s="122">
        <f t="shared" si="219"/>
        <v>0.22694617801112471</v>
      </c>
    </row>
    <row r="1811" spans="2:9">
      <c r="B1811" s="91">
        <f t="shared" si="220"/>
        <v>1797</v>
      </c>
      <c r="C1811" s="92">
        <f t="shared" si="221"/>
        <v>46357</v>
      </c>
      <c r="D1811" s="119" t="str">
        <f t="shared" si="215"/>
        <v>구간20</v>
      </c>
      <c r="E1811" s="91">
        <f t="shared" si="216"/>
        <v>92</v>
      </c>
      <c r="F1811" s="120">
        <f>COUNTIF($D$15:D1811,D1811)</f>
        <v>62</v>
      </c>
      <c r="G1811" s="121">
        <f t="shared" si="217"/>
        <v>0.2256877933681567</v>
      </c>
      <c r="H1811" s="121">
        <f t="shared" si="218"/>
        <v>1.279013899410107E-3</v>
      </c>
      <c r="I1811" s="122">
        <f t="shared" si="219"/>
        <v>0.22696680726756679</v>
      </c>
    </row>
    <row r="1812" spans="2:9">
      <c r="B1812" s="91">
        <f t="shared" si="220"/>
        <v>1798</v>
      </c>
      <c r="C1812" s="92">
        <f t="shared" si="221"/>
        <v>46358</v>
      </c>
      <c r="D1812" s="119" t="str">
        <f t="shared" si="215"/>
        <v>구간20</v>
      </c>
      <c r="E1812" s="91">
        <f t="shared" si="216"/>
        <v>92</v>
      </c>
      <c r="F1812" s="120">
        <f>COUNTIF($D$15:D1812,D1812)</f>
        <v>63</v>
      </c>
      <c r="G1812" s="121">
        <f t="shared" si="217"/>
        <v>0.2256877933681567</v>
      </c>
      <c r="H1812" s="121">
        <f t="shared" si="218"/>
        <v>1.2996431558522056E-3</v>
      </c>
      <c r="I1812" s="122">
        <f t="shared" si="219"/>
        <v>0.22698743652400891</v>
      </c>
    </row>
    <row r="1813" spans="2:9">
      <c r="B1813" s="91">
        <f t="shared" si="220"/>
        <v>1799</v>
      </c>
      <c r="C1813" s="92">
        <f t="shared" si="221"/>
        <v>46359</v>
      </c>
      <c r="D1813" s="119" t="str">
        <f t="shared" si="215"/>
        <v>구간20</v>
      </c>
      <c r="E1813" s="91">
        <f t="shared" si="216"/>
        <v>92</v>
      </c>
      <c r="F1813" s="120">
        <f>COUNTIF($D$15:D1813,D1813)</f>
        <v>64</v>
      </c>
      <c r="G1813" s="121">
        <f t="shared" si="217"/>
        <v>0.2256877933681567</v>
      </c>
      <c r="H1813" s="121">
        <f t="shared" si="218"/>
        <v>1.3202724122943041E-3</v>
      </c>
      <c r="I1813" s="122">
        <f t="shared" si="219"/>
        <v>0.22700806578045099</v>
      </c>
    </row>
    <row r="1814" spans="2:9">
      <c r="B1814" s="91">
        <f t="shared" si="220"/>
        <v>1800</v>
      </c>
      <c r="C1814" s="92">
        <f t="shared" si="221"/>
        <v>46360</v>
      </c>
      <c r="D1814" s="119" t="str">
        <f t="shared" si="215"/>
        <v>구간20</v>
      </c>
      <c r="E1814" s="91">
        <f t="shared" si="216"/>
        <v>92</v>
      </c>
      <c r="F1814" s="120">
        <f>COUNTIF($D$15:D1814,D1814)</f>
        <v>65</v>
      </c>
      <c r="G1814" s="121">
        <f t="shared" si="217"/>
        <v>0.2256877933681567</v>
      </c>
      <c r="H1814" s="121">
        <f t="shared" si="218"/>
        <v>1.3409016687364027E-3</v>
      </c>
      <c r="I1814" s="122">
        <f t="shared" si="219"/>
        <v>0.2270286950368931</v>
      </c>
    </row>
    <row r="1815" spans="2:9">
      <c r="B1815" s="91">
        <f t="shared" si="220"/>
        <v>1801</v>
      </c>
      <c r="C1815" s="92">
        <f t="shared" si="221"/>
        <v>46361</v>
      </c>
      <c r="D1815" s="119" t="str">
        <f t="shared" si="215"/>
        <v>구간20</v>
      </c>
      <c r="E1815" s="91">
        <f t="shared" si="216"/>
        <v>92</v>
      </c>
      <c r="F1815" s="120">
        <f>COUNTIF($D$15:D1815,D1815)</f>
        <v>66</v>
      </c>
      <c r="G1815" s="121">
        <f t="shared" si="217"/>
        <v>0.2256877933681567</v>
      </c>
      <c r="H1815" s="121">
        <f t="shared" si="218"/>
        <v>1.3615309251785012E-3</v>
      </c>
      <c r="I1815" s="122">
        <f t="shared" si="219"/>
        <v>0.22704932429333519</v>
      </c>
    </row>
    <row r="1816" spans="2:9">
      <c r="B1816" s="91">
        <f t="shared" si="220"/>
        <v>1802</v>
      </c>
      <c r="C1816" s="92">
        <f t="shared" si="221"/>
        <v>46362</v>
      </c>
      <c r="D1816" s="119" t="str">
        <f t="shared" si="215"/>
        <v>구간20</v>
      </c>
      <c r="E1816" s="91">
        <f t="shared" si="216"/>
        <v>92</v>
      </c>
      <c r="F1816" s="120">
        <f>COUNTIF($D$15:D1816,D1816)</f>
        <v>67</v>
      </c>
      <c r="G1816" s="121">
        <f t="shared" si="217"/>
        <v>0.2256877933681567</v>
      </c>
      <c r="H1816" s="121">
        <f t="shared" si="218"/>
        <v>1.3821601816205995E-3</v>
      </c>
      <c r="I1816" s="122">
        <f t="shared" si="219"/>
        <v>0.2270699535497773</v>
      </c>
    </row>
    <row r="1817" spans="2:9">
      <c r="B1817" s="91">
        <f t="shared" si="220"/>
        <v>1803</v>
      </c>
      <c r="C1817" s="92">
        <f t="shared" si="221"/>
        <v>46363</v>
      </c>
      <c r="D1817" s="119" t="str">
        <f t="shared" si="215"/>
        <v>구간20</v>
      </c>
      <c r="E1817" s="91">
        <f t="shared" si="216"/>
        <v>92</v>
      </c>
      <c r="F1817" s="120">
        <f>COUNTIF($D$15:D1817,D1817)</f>
        <v>68</v>
      </c>
      <c r="G1817" s="121">
        <f t="shared" si="217"/>
        <v>0.2256877933681567</v>
      </c>
      <c r="H1817" s="121">
        <f t="shared" si="218"/>
        <v>1.4027894380626981E-3</v>
      </c>
      <c r="I1817" s="122">
        <f t="shared" si="219"/>
        <v>0.22709058280621938</v>
      </c>
    </row>
    <row r="1818" spans="2:9">
      <c r="B1818" s="91">
        <f t="shared" si="220"/>
        <v>1804</v>
      </c>
      <c r="C1818" s="92">
        <f t="shared" si="221"/>
        <v>46364</v>
      </c>
      <c r="D1818" s="119" t="str">
        <f t="shared" si="215"/>
        <v>구간20</v>
      </c>
      <c r="E1818" s="91">
        <f t="shared" si="216"/>
        <v>92</v>
      </c>
      <c r="F1818" s="120">
        <f>COUNTIF($D$15:D1818,D1818)</f>
        <v>69</v>
      </c>
      <c r="G1818" s="121">
        <f t="shared" si="217"/>
        <v>0.2256877933681567</v>
      </c>
      <c r="H1818" s="121">
        <f t="shared" si="218"/>
        <v>1.4234186945047966E-3</v>
      </c>
      <c r="I1818" s="122">
        <f t="shared" si="219"/>
        <v>0.22711121206266149</v>
      </c>
    </row>
    <row r="1819" spans="2:9">
      <c r="B1819" s="91">
        <f t="shared" si="220"/>
        <v>1805</v>
      </c>
      <c r="C1819" s="92">
        <f t="shared" si="221"/>
        <v>46365</v>
      </c>
      <c r="D1819" s="119" t="str">
        <f t="shared" si="215"/>
        <v>구간20</v>
      </c>
      <c r="E1819" s="91">
        <f t="shared" si="216"/>
        <v>92</v>
      </c>
      <c r="F1819" s="120">
        <f>COUNTIF($D$15:D1819,D1819)</f>
        <v>70</v>
      </c>
      <c r="G1819" s="121">
        <f t="shared" si="217"/>
        <v>0.2256877933681567</v>
      </c>
      <c r="H1819" s="121">
        <f t="shared" si="218"/>
        <v>1.4440479509468952E-3</v>
      </c>
      <c r="I1819" s="122">
        <f t="shared" si="219"/>
        <v>0.22713184131910361</v>
      </c>
    </row>
    <row r="1820" spans="2:9">
      <c r="B1820" s="91">
        <f t="shared" si="220"/>
        <v>1806</v>
      </c>
      <c r="C1820" s="92">
        <f t="shared" si="221"/>
        <v>46366</v>
      </c>
      <c r="D1820" s="119" t="str">
        <f t="shared" si="215"/>
        <v>구간20</v>
      </c>
      <c r="E1820" s="91">
        <f t="shared" si="216"/>
        <v>92</v>
      </c>
      <c r="F1820" s="120">
        <f>COUNTIF($D$15:D1820,D1820)</f>
        <v>71</v>
      </c>
      <c r="G1820" s="121">
        <f t="shared" si="217"/>
        <v>0.2256877933681567</v>
      </c>
      <c r="H1820" s="121">
        <f t="shared" si="218"/>
        <v>1.4646772073889935E-3</v>
      </c>
      <c r="I1820" s="122">
        <f t="shared" si="219"/>
        <v>0.22715247057554569</v>
      </c>
    </row>
    <row r="1821" spans="2:9">
      <c r="B1821" s="91">
        <f t="shared" si="220"/>
        <v>1807</v>
      </c>
      <c r="C1821" s="92">
        <f t="shared" si="221"/>
        <v>46367</v>
      </c>
      <c r="D1821" s="119" t="str">
        <f t="shared" si="215"/>
        <v>구간20</v>
      </c>
      <c r="E1821" s="91">
        <f t="shared" si="216"/>
        <v>92</v>
      </c>
      <c r="F1821" s="120">
        <f>COUNTIF($D$15:D1821,D1821)</f>
        <v>72</v>
      </c>
      <c r="G1821" s="121">
        <f t="shared" si="217"/>
        <v>0.2256877933681567</v>
      </c>
      <c r="H1821" s="121">
        <f t="shared" si="218"/>
        <v>1.4853064638310921E-3</v>
      </c>
      <c r="I1821" s="122">
        <f t="shared" si="219"/>
        <v>0.2271730998319878</v>
      </c>
    </row>
    <row r="1822" spans="2:9">
      <c r="B1822" s="91">
        <f t="shared" si="220"/>
        <v>1808</v>
      </c>
      <c r="C1822" s="92">
        <f t="shared" si="221"/>
        <v>46368</v>
      </c>
      <c r="D1822" s="119" t="str">
        <f t="shared" si="215"/>
        <v>구간20</v>
      </c>
      <c r="E1822" s="91">
        <f t="shared" si="216"/>
        <v>92</v>
      </c>
      <c r="F1822" s="120">
        <f>COUNTIF($D$15:D1822,D1822)</f>
        <v>73</v>
      </c>
      <c r="G1822" s="121">
        <f t="shared" si="217"/>
        <v>0.2256877933681567</v>
      </c>
      <c r="H1822" s="121">
        <f t="shared" si="218"/>
        <v>1.5059357202731906E-3</v>
      </c>
      <c r="I1822" s="122">
        <f t="shared" si="219"/>
        <v>0.22719372908842989</v>
      </c>
    </row>
    <row r="1823" spans="2:9">
      <c r="B1823" s="91">
        <f t="shared" si="220"/>
        <v>1809</v>
      </c>
      <c r="C1823" s="92">
        <f t="shared" si="221"/>
        <v>46369</v>
      </c>
      <c r="D1823" s="119" t="str">
        <f t="shared" si="215"/>
        <v>구간20</v>
      </c>
      <c r="E1823" s="91">
        <f t="shared" si="216"/>
        <v>92</v>
      </c>
      <c r="F1823" s="120">
        <f>COUNTIF($D$15:D1823,D1823)</f>
        <v>74</v>
      </c>
      <c r="G1823" s="121">
        <f t="shared" si="217"/>
        <v>0.2256877933681567</v>
      </c>
      <c r="H1823" s="121">
        <f t="shared" si="218"/>
        <v>1.5265649767152892E-3</v>
      </c>
      <c r="I1823" s="122">
        <f t="shared" si="219"/>
        <v>0.227214358344872</v>
      </c>
    </row>
    <row r="1824" spans="2:9">
      <c r="B1824" s="91">
        <f t="shared" si="220"/>
        <v>1810</v>
      </c>
      <c r="C1824" s="92">
        <f t="shared" si="221"/>
        <v>46370</v>
      </c>
      <c r="D1824" s="119" t="str">
        <f t="shared" si="215"/>
        <v>구간20</v>
      </c>
      <c r="E1824" s="91">
        <f t="shared" si="216"/>
        <v>92</v>
      </c>
      <c r="F1824" s="120">
        <f>COUNTIF($D$15:D1824,D1824)</f>
        <v>75</v>
      </c>
      <c r="G1824" s="121">
        <f t="shared" si="217"/>
        <v>0.2256877933681567</v>
      </c>
      <c r="H1824" s="121">
        <f t="shared" si="218"/>
        <v>1.5471942331573877E-3</v>
      </c>
      <c r="I1824" s="122">
        <f t="shared" si="219"/>
        <v>0.22723498760131408</v>
      </c>
    </row>
    <row r="1825" spans="2:9">
      <c r="B1825" s="91">
        <f t="shared" si="220"/>
        <v>1811</v>
      </c>
      <c r="C1825" s="92">
        <f t="shared" si="221"/>
        <v>46371</v>
      </c>
      <c r="D1825" s="119" t="str">
        <f t="shared" si="215"/>
        <v>구간20</v>
      </c>
      <c r="E1825" s="91">
        <f t="shared" si="216"/>
        <v>92</v>
      </c>
      <c r="F1825" s="120">
        <f>COUNTIF($D$15:D1825,D1825)</f>
        <v>76</v>
      </c>
      <c r="G1825" s="121">
        <f t="shared" si="217"/>
        <v>0.2256877933681567</v>
      </c>
      <c r="H1825" s="121">
        <f t="shared" si="218"/>
        <v>1.567823489599486E-3</v>
      </c>
      <c r="I1825" s="122">
        <f t="shared" si="219"/>
        <v>0.22725561685775619</v>
      </c>
    </row>
    <row r="1826" spans="2:9">
      <c r="B1826" s="91">
        <f t="shared" si="220"/>
        <v>1812</v>
      </c>
      <c r="C1826" s="92">
        <f t="shared" si="221"/>
        <v>46372</v>
      </c>
      <c r="D1826" s="119" t="str">
        <f t="shared" si="215"/>
        <v>구간20</v>
      </c>
      <c r="E1826" s="91">
        <f t="shared" si="216"/>
        <v>92</v>
      </c>
      <c r="F1826" s="120">
        <f>COUNTIF($D$15:D1826,D1826)</f>
        <v>77</v>
      </c>
      <c r="G1826" s="121">
        <f t="shared" si="217"/>
        <v>0.2256877933681567</v>
      </c>
      <c r="H1826" s="121">
        <f t="shared" si="218"/>
        <v>1.5884527460415846E-3</v>
      </c>
      <c r="I1826" s="122">
        <f t="shared" si="219"/>
        <v>0.22727624611419828</v>
      </c>
    </row>
    <row r="1827" spans="2:9">
      <c r="B1827" s="91">
        <f t="shared" si="220"/>
        <v>1813</v>
      </c>
      <c r="C1827" s="92">
        <f t="shared" si="221"/>
        <v>46373</v>
      </c>
      <c r="D1827" s="119" t="str">
        <f t="shared" si="215"/>
        <v>구간20</v>
      </c>
      <c r="E1827" s="91">
        <f t="shared" si="216"/>
        <v>92</v>
      </c>
      <c r="F1827" s="120">
        <f>COUNTIF($D$15:D1827,D1827)</f>
        <v>78</v>
      </c>
      <c r="G1827" s="121">
        <f t="shared" si="217"/>
        <v>0.2256877933681567</v>
      </c>
      <c r="H1827" s="121">
        <f t="shared" si="218"/>
        <v>1.6090820024836831E-3</v>
      </c>
      <c r="I1827" s="122">
        <f t="shared" si="219"/>
        <v>0.22729687537064039</v>
      </c>
    </row>
    <row r="1828" spans="2:9">
      <c r="B1828" s="91">
        <f t="shared" si="220"/>
        <v>1814</v>
      </c>
      <c r="C1828" s="92">
        <f t="shared" si="221"/>
        <v>46374</v>
      </c>
      <c r="D1828" s="119" t="str">
        <f t="shared" si="215"/>
        <v>구간20</v>
      </c>
      <c r="E1828" s="91">
        <f t="shared" si="216"/>
        <v>92</v>
      </c>
      <c r="F1828" s="120">
        <f>COUNTIF($D$15:D1828,D1828)</f>
        <v>79</v>
      </c>
      <c r="G1828" s="121">
        <f t="shared" si="217"/>
        <v>0.2256877933681567</v>
      </c>
      <c r="H1828" s="121">
        <f t="shared" si="218"/>
        <v>1.6297112589257817E-3</v>
      </c>
      <c r="I1828" s="122">
        <f t="shared" si="219"/>
        <v>0.22731750462708247</v>
      </c>
    </row>
    <row r="1829" spans="2:9">
      <c r="B1829" s="91">
        <f t="shared" si="220"/>
        <v>1815</v>
      </c>
      <c r="C1829" s="92">
        <f t="shared" si="221"/>
        <v>46375</v>
      </c>
      <c r="D1829" s="119" t="str">
        <f t="shared" si="215"/>
        <v>구간20</v>
      </c>
      <c r="E1829" s="91">
        <f t="shared" si="216"/>
        <v>92</v>
      </c>
      <c r="F1829" s="120">
        <f>COUNTIF($D$15:D1829,D1829)</f>
        <v>80</v>
      </c>
      <c r="G1829" s="121">
        <f t="shared" si="217"/>
        <v>0.2256877933681567</v>
      </c>
      <c r="H1829" s="121">
        <f t="shared" si="218"/>
        <v>1.65034051536788E-3</v>
      </c>
      <c r="I1829" s="122">
        <f t="shared" si="219"/>
        <v>0.22733813388352458</v>
      </c>
    </row>
    <row r="1830" spans="2:9">
      <c r="B1830" s="91">
        <f t="shared" si="220"/>
        <v>1816</v>
      </c>
      <c r="C1830" s="92">
        <f t="shared" si="221"/>
        <v>46376</v>
      </c>
      <c r="D1830" s="119" t="str">
        <f t="shared" si="215"/>
        <v>구간20</v>
      </c>
      <c r="E1830" s="91">
        <f t="shared" si="216"/>
        <v>92</v>
      </c>
      <c r="F1830" s="120">
        <f>COUNTIF($D$15:D1830,D1830)</f>
        <v>81</v>
      </c>
      <c r="G1830" s="121">
        <f t="shared" si="217"/>
        <v>0.2256877933681567</v>
      </c>
      <c r="H1830" s="121">
        <f t="shared" si="218"/>
        <v>1.6709697718099786E-3</v>
      </c>
      <c r="I1830" s="122">
        <f t="shared" si="219"/>
        <v>0.22735876313996667</v>
      </c>
    </row>
    <row r="1831" spans="2:9">
      <c r="B1831" s="91">
        <f t="shared" si="220"/>
        <v>1817</v>
      </c>
      <c r="C1831" s="92">
        <f t="shared" si="221"/>
        <v>46377</v>
      </c>
      <c r="D1831" s="119" t="str">
        <f t="shared" si="215"/>
        <v>구간20</v>
      </c>
      <c r="E1831" s="91">
        <f t="shared" si="216"/>
        <v>92</v>
      </c>
      <c r="F1831" s="120">
        <f>COUNTIF($D$15:D1831,D1831)</f>
        <v>82</v>
      </c>
      <c r="G1831" s="121">
        <f t="shared" si="217"/>
        <v>0.2256877933681567</v>
      </c>
      <c r="H1831" s="121">
        <f t="shared" si="218"/>
        <v>1.6915990282520771E-3</v>
      </c>
      <c r="I1831" s="122">
        <f t="shared" si="219"/>
        <v>0.22737939239640878</v>
      </c>
    </row>
    <row r="1832" spans="2:9">
      <c r="B1832" s="91">
        <f t="shared" si="220"/>
        <v>1818</v>
      </c>
      <c r="C1832" s="92">
        <f t="shared" si="221"/>
        <v>46378</v>
      </c>
      <c r="D1832" s="119" t="str">
        <f t="shared" si="215"/>
        <v>구간20</v>
      </c>
      <c r="E1832" s="91">
        <f t="shared" si="216"/>
        <v>92</v>
      </c>
      <c r="F1832" s="120">
        <f>COUNTIF($D$15:D1832,D1832)</f>
        <v>83</v>
      </c>
      <c r="G1832" s="121">
        <f t="shared" si="217"/>
        <v>0.2256877933681567</v>
      </c>
      <c r="H1832" s="121">
        <f t="shared" si="218"/>
        <v>1.7122282846941757E-3</v>
      </c>
      <c r="I1832" s="122">
        <f t="shared" si="219"/>
        <v>0.22740002165285086</v>
      </c>
    </row>
    <row r="1833" spans="2:9">
      <c r="B1833" s="91">
        <f t="shared" si="220"/>
        <v>1819</v>
      </c>
      <c r="C1833" s="92">
        <f t="shared" si="221"/>
        <v>46379</v>
      </c>
      <c r="D1833" s="119" t="str">
        <f t="shared" si="215"/>
        <v>구간20</v>
      </c>
      <c r="E1833" s="91">
        <f t="shared" si="216"/>
        <v>92</v>
      </c>
      <c r="F1833" s="120">
        <f>COUNTIF($D$15:D1833,D1833)</f>
        <v>84</v>
      </c>
      <c r="G1833" s="121">
        <f t="shared" si="217"/>
        <v>0.2256877933681567</v>
      </c>
      <c r="H1833" s="121">
        <f t="shared" si="218"/>
        <v>1.7328575411362742E-3</v>
      </c>
      <c r="I1833" s="122">
        <f t="shared" si="219"/>
        <v>0.22742065090929298</v>
      </c>
    </row>
    <row r="1834" spans="2:9">
      <c r="B1834" s="91">
        <f t="shared" si="220"/>
        <v>1820</v>
      </c>
      <c r="C1834" s="92">
        <f t="shared" si="221"/>
        <v>46380</v>
      </c>
      <c r="D1834" s="119" t="str">
        <f t="shared" si="215"/>
        <v>구간20</v>
      </c>
      <c r="E1834" s="91">
        <f t="shared" si="216"/>
        <v>92</v>
      </c>
      <c r="F1834" s="120">
        <f>COUNTIF($D$15:D1834,D1834)</f>
        <v>85</v>
      </c>
      <c r="G1834" s="121">
        <f t="shared" si="217"/>
        <v>0.2256877933681567</v>
      </c>
      <c r="H1834" s="121">
        <f t="shared" si="218"/>
        <v>1.7534867975783726E-3</v>
      </c>
      <c r="I1834" s="122">
        <f t="shared" si="219"/>
        <v>0.22744128016573506</v>
      </c>
    </row>
    <row r="1835" spans="2:9">
      <c r="B1835" s="91">
        <f t="shared" si="220"/>
        <v>1821</v>
      </c>
      <c r="C1835" s="92">
        <f t="shared" si="221"/>
        <v>46381</v>
      </c>
      <c r="D1835" s="119" t="str">
        <f t="shared" si="215"/>
        <v>구간20</v>
      </c>
      <c r="E1835" s="91">
        <f t="shared" si="216"/>
        <v>92</v>
      </c>
      <c r="F1835" s="120">
        <f>COUNTIF($D$15:D1835,D1835)</f>
        <v>86</v>
      </c>
      <c r="G1835" s="121">
        <f t="shared" si="217"/>
        <v>0.2256877933681567</v>
      </c>
      <c r="H1835" s="121">
        <f t="shared" si="218"/>
        <v>1.7741160540204711E-3</v>
      </c>
      <c r="I1835" s="122">
        <f t="shared" si="219"/>
        <v>0.22746190942217717</v>
      </c>
    </row>
    <row r="1836" spans="2:9">
      <c r="B1836" s="91">
        <f t="shared" si="220"/>
        <v>1822</v>
      </c>
      <c r="C1836" s="92">
        <f t="shared" si="221"/>
        <v>46382</v>
      </c>
      <c r="D1836" s="119" t="str">
        <f t="shared" si="215"/>
        <v>구간20</v>
      </c>
      <c r="E1836" s="91">
        <f t="shared" si="216"/>
        <v>92</v>
      </c>
      <c r="F1836" s="120">
        <f>COUNTIF($D$15:D1836,D1836)</f>
        <v>87</v>
      </c>
      <c r="G1836" s="121">
        <f t="shared" si="217"/>
        <v>0.2256877933681567</v>
      </c>
      <c r="H1836" s="121">
        <f t="shared" si="218"/>
        <v>1.7947453104625696E-3</v>
      </c>
      <c r="I1836" s="122">
        <f t="shared" si="219"/>
        <v>0.22748253867861926</v>
      </c>
    </row>
    <row r="1837" spans="2:9">
      <c r="B1837" s="91">
        <f t="shared" si="220"/>
        <v>1823</v>
      </c>
      <c r="C1837" s="92">
        <f t="shared" si="221"/>
        <v>46383</v>
      </c>
      <c r="D1837" s="119" t="str">
        <f t="shared" si="215"/>
        <v>구간20</v>
      </c>
      <c r="E1837" s="91">
        <f t="shared" si="216"/>
        <v>92</v>
      </c>
      <c r="F1837" s="120">
        <f>COUNTIF($D$15:D1837,D1837)</f>
        <v>88</v>
      </c>
      <c r="G1837" s="121">
        <f t="shared" si="217"/>
        <v>0.2256877933681567</v>
      </c>
      <c r="H1837" s="121">
        <f t="shared" si="218"/>
        <v>1.8153745669046682E-3</v>
      </c>
      <c r="I1837" s="122">
        <f t="shared" si="219"/>
        <v>0.22750316793506137</v>
      </c>
    </row>
    <row r="1838" spans="2:9">
      <c r="B1838" s="91">
        <f t="shared" si="220"/>
        <v>1824</v>
      </c>
      <c r="C1838" s="92">
        <f t="shared" si="221"/>
        <v>46384</v>
      </c>
      <c r="D1838" s="119" t="str">
        <f t="shared" si="215"/>
        <v>구간20</v>
      </c>
      <c r="E1838" s="91">
        <f t="shared" si="216"/>
        <v>92</v>
      </c>
      <c r="F1838" s="120">
        <f>COUNTIF($D$15:D1838,D1838)</f>
        <v>89</v>
      </c>
      <c r="G1838" s="121">
        <f t="shared" si="217"/>
        <v>0.2256877933681567</v>
      </c>
      <c r="H1838" s="121">
        <f t="shared" si="218"/>
        <v>1.8360038233467667E-3</v>
      </c>
      <c r="I1838" s="122">
        <f t="shared" si="219"/>
        <v>0.22752379719150345</v>
      </c>
    </row>
    <row r="1839" spans="2:9">
      <c r="B1839" s="91">
        <f t="shared" si="220"/>
        <v>1825</v>
      </c>
      <c r="C1839" s="92">
        <f t="shared" si="221"/>
        <v>46385</v>
      </c>
      <c r="D1839" s="119" t="str">
        <f t="shared" si="215"/>
        <v>구간20</v>
      </c>
      <c r="E1839" s="91">
        <f t="shared" si="216"/>
        <v>92</v>
      </c>
      <c r="F1839" s="120">
        <f>COUNTIF($D$15:D1839,D1839)</f>
        <v>90</v>
      </c>
      <c r="G1839" s="121">
        <f t="shared" si="217"/>
        <v>0.2256877933681567</v>
      </c>
      <c r="H1839" s="121">
        <f t="shared" si="218"/>
        <v>1.8566330797888651E-3</v>
      </c>
      <c r="I1839" s="122">
        <f t="shared" si="219"/>
        <v>0.22754442644794556</v>
      </c>
    </row>
    <row r="1840" spans="2:9">
      <c r="B1840" s="91">
        <f t="shared" si="220"/>
        <v>1826</v>
      </c>
      <c r="C1840" s="92">
        <f t="shared" si="221"/>
        <v>46386</v>
      </c>
      <c r="D1840" s="119" t="str">
        <f t="shared" si="215"/>
        <v>구간20</v>
      </c>
      <c r="E1840" s="91">
        <f t="shared" si="216"/>
        <v>92</v>
      </c>
      <c r="F1840" s="120">
        <f>COUNTIF($D$15:D1840,D1840)</f>
        <v>91</v>
      </c>
      <c r="G1840" s="121">
        <f t="shared" si="217"/>
        <v>0.2256877933681567</v>
      </c>
      <c r="H1840" s="121">
        <f t="shared" si="218"/>
        <v>1.8772623362309636E-3</v>
      </c>
      <c r="I1840" s="122">
        <f t="shared" si="219"/>
        <v>0.22756505570438765</v>
      </c>
    </row>
    <row r="1841" spans="2:9">
      <c r="B1841" s="91">
        <f t="shared" si="220"/>
        <v>1827</v>
      </c>
      <c r="C1841" s="92">
        <f t="shared" si="221"/>
        <v>46387</v>
      </c>
      <c r="D1841" s="119" t="str">
        <f t="shared" si="215"/>
        <v>구간20</v>
      </c>
      <c r="E1841" s="91">
        <f t="shared" si="216"/>
        <v>92</v>
      </c>
      <c r="F1841" s="120">
        <f>COUNTIF($D$15:D1841,D1841)</f>
        <v>92</v>
      </c>
      <c r="G1841" s="121">
        <f t="shared" si="217"/>
        <v>0.2256877933681567</v>
      </c>
      <c r="H1841" s="121">
        <f t="shared" si="218"/>
        <v>1.8978915926730622E-3</v>
      </c>
      <c r="I1841" s="122">
        <f t="shared" si="219"/>
        <v>0.22758568496082976</v>
      </c>
    </row>
    <row r="1842" spans="2:9">
      <c r="B1842" s="91">
        <f t="shared" si="220"/>
        <v>1828</v>
      </c>
      <c r="C1842" s="92">
        <f t="shared" si="221"/>
        <v>46388</v>
      </c>
      <c r="D1842" s="119" t="str">
        <f t="shared" si="215"/>
        <v>구간21</v>
      </c>
      <c r="E1842" s="91">
        <f t="shared" si="216"/>
        <v>90</v>
      </c>
      <c r="F1842" s="120">
        <f>COUNTIF($D$15:D1842,D1842)</f>
        <v>1</v>
      </c>
      <c r="G1842" s="121">
        <f t="shared" si="217"/>
        <v>0.22758568496082976</v>
      </c>
      <c r="H1842" s="121">
        <f t="shared" si="218"/>
        <v>1.8155624372598015E-5</v>
      </c>
      <c r="I1842" s="122">
        <f t="shared" si="219"/>
        <v>0.22760384058520236</v>
      </c>
    </row>
    <row r="1843" spans="2:9">
      <c r="B1843" s="91">
        <f t="shared" si="220"/>
        <v>1829</v>
      </c>
      <c r="C1843" s="92">
        <f t="shared" si="221"/>
        <v>46389</v>
      </c>
      <c r="D1843" s="119" t="str">
        <f t="shared" si="215"/>
        <v>구간21</v>
      </c>
      <c r="E1843" s="91">
        <f t="shared" si="216"/>
        <v>90</v>
      </c>
      <c r="F1843" s="120">
        <f>COUNTIF($D$15:D1843,D1843)</f>
        <v>2</v>
      </c>
      <c r="G1843" s="121">
        <f t="shared" si="217"/>
        <v>0.22758568496082976</v>
      </c>
      <c r="H1843" s="121">
        <f t="shared" si="218"/>
        <v>3.631124874519603E-5</v>
      </c>
      <c r="I1843" s="122">
        <f t="shared" si="219"/>
        <v>0.22762199620957496</v>
      </c>
    </row>
    <row r="1844" spans="2:9">
      <c r="B1844" s="91">
        <f t="shared" si="220"/>
        <v>1830</v>
      </c>
      <c r="C1844" s="92">
        <f t="shared" si="221"/>
        <v>46390</v>
      </c>
      <c r="D1844" s="119" t="str">
        <f t="shared" si="215"/>
        <v>구간21</v>
      </c>
      <c r="E1844" s="91">
        <f t="shared" si="216"/>
        <v>90</v>
      </c>
      <c r="F1844" s="120">
        <f>COUNTIF($D$15:D1844,D1844)</f>
        <v>3</v>
      </c>
      <c r="G1844" s="121">
        <f t="shared" si="217"/>
        <v>0.22758568496082976</v>
      </c>
      <c r="H1844" s="121">
        <f t="shared" si="218"/>
        <v>5.4466873117794044E-5</v>
      </c>
      <c r="I1844" s="122">
        <f t="shared" si="219"/>
        <v>0.22764015183394756</v>
      </c>
    </row>
    <row r="1845" spans="2:9">
      <c r="B1845" s="91">
        <f t="shared" si="220"/>
        <v>1831</v>
      </c>
      <c r="C1845" s="92">
        <f t="shared" si="221"/>
        <v>46391</v>
      </c>
      <c r="D1845" s="119" t="str">
        <f t="shared" si="215"/>
        <v>구간21</v>
      </c>
      <c r="E1845" s="91">
        <f t="shared" si="216"/>
        <v>90</v>
      </c>
      <c r="F1845" s="120">
        <f>COUNTIF($D$15:D1845,D1845)</f>
        <v>4</v>
      </c>
      <c r="G1845" s="121">
        <f t="shared" si="217"/>
        <v>0.22758568496082976</v>
      </c>
      <c r="H1845" s="121">
        <f t="shared" si="218"/>
        <v>7.2622497490392059E-5</v>
      </c>
      <c r="I1845" s="122">
        <f t="shared" si="219"/>
        <v>0.22765830745832016</v>
      </c>
    </row>
    <row r="1846" spans="2:9">
      <c r="B1846" s="91">
        <f t="shared" si="220"/>
        <v>1832</v>
      </c>
      <c r="C1846" s="92">
        <f t="shared" si="221"/>
        <v>46392</v>
      </c>
      <c r="D1846" s="119" t="str">
        <f t="shared" si="215"/>
        <v>구간21</v>
      </c>
      <c r="E1846" s="91">
        <f t="shared" si="216"/>
        <v>90</v>
      </c>
      <c r="F1846" s="120">
        <f>COUNTIF($D$15:D1846,D1846)</f>
        <v>5</v>
      </c>
      <c r="G1846" s="121">
        <f t="shared" si="217"/>
        <v>0.22758568496082976</v>
      </c>
      <c r="H1846" s="121">
        <f t="shared" si="218"/>
        <v>9.0778121862990067E-5</v>
      </c>
      <c r="I1846" s="122">
        <f t="shared" si="219"/>
        <v>0.22767646308269274</v>
      </c>
    </row>
    <row r="1847" spans="2:9">
      <c r="B1847" s="91">
        <f t="shared" si="220"/>
        <v>1833</v>
      </c>
      <c r="C1847" s="92">
        <f t="shared" si="221"/>
        <v>46393</v>
      </c>
      <c r="D1847" s="119" t="str">
        <f t="shared" si="215"/>
        <v>구간21</v>
      </c>
      <c r="E1847" s="91">
        <f t="shared" si="216"/>
        <v>90</v>
      </c>
      <c r="F1847" s="120">
        <f>COUNTIF($D$15:D1847,D1847)</f>
        <v>6</v>
      </c>
      <c r="G1847" s="121">
        <f t="shared" si="217"/>
        <v>0.22758568496082976</v>
      </c>
      <c r="H1847" s="121">
        <f t="shared" si="218"/>
        <v>1.0893374623558809E-4</v>
      </c>
      <c r="I1847" s="122">
        <f t="shared" si="219"/>
        <v>0.22769461870706534</v>
      </c>
    </row>
    <row r="1848" spans="2:9">
      <c r="B1848" s="91">
        <f t="shared" si="220"/>
        <v>1834</v>
      </c>
      <c r="C1848" s="92">
        <f t="shared" si="221"/>
        <v>46394</v>
      </c>
      <c r="D1848" s="119" t="str">
        <f t="shared" si="215"/>
        <v>구간21</v>
      </c>
      <c r="E1848" s="91">
        <f t="shared" si="216"/>
        <v>90</v>
      </c>
      <c r="F1848" s="120">
        <f>COUNTIF($D$15:D1848,D1848)</f>
        <v>7</v>
      </c>
      <c r="G1848" s="121">
        <f t="shared" si="217"/>
        <v>0.22758568496082976</v>
      </c>
      <c r="H1848" s="121">
        <f t="shared" si="218"/>
        <v>1.2708937060818611E-4</v>
      </c>
      <c r="I1848" s="122">
        <f t="shared" si="219"/>
        <v>0.22771277433143794</v>
      </c>
    </row>
    <row r="1849" spans="2:9">
      <c r="B1849" s="91">
        <f t="shared" si="220"/>
        <v>1835</v>
      </c>
      <c r="C1849" s="92">
        <f t="shared" si="221"/>
        <v>46395</v>
      </c>
      <c r="D1849" s="119" t="str">
        <f t="shared" si="215"/>
        <v>구간21</v>
      </c>
      <c r="E1849" s="91">
        <f t="shared" si="216"/>
        <v>90</v>
      </c>
      <c r="F1849" s="120">
        <f>COUNTIF($D$15:D1849,D1849)</f>
        <v>8</v>
      </c>
      <c r="G1849" s="121">
        <f t="shared" si="217"/>
        <v>0.22758568496082976</v>
      </c>
      <c r="H1849" s="121">
        <f t="shared" si="218"/>
        <v>1.4524499498078412E-4</v>
      </c>
      <c r="I1849" s="122">
        <f t="shared" si="219"/>
        <v>0.22773092995581054</v>
      </c>
    </row>
    <row r="1850" spans="2:9">
      <c r="B1850" s="91">
        <f t="shared" si="220"/>
        <v>1836</v>
      </c>
      <c r="C1850" s="92">
        <f t="shared" si="221"/>
        <v>46396</v>
      </c>
      <c r="D1850" s="119" t="str">
        <f t="shared" si="215"/>
        <v>구간21</v>
      </c>
      <c r="E1850" s="91">
        <f t="shared" si="216"/>
        <v>90</v>
      </c>
      <c r="F1850" s="120">
        <f>COUNTIF($D$15:D1850,D1850)</f>
        <v>9</v>
      </c>
      <c r="G1850" s="121">
        <f t="shared" si="217"/>
        <v>0.22758568496082976</v>
      </c>
      <c r="H1850" s="121">
        <f t="shared" si="218"/>
        <v>1.6340061935338213E-4</v>
      </c>
      <c r="I1850" s="122">
        <f t="shared" si="219"/>
        <v>0.22774908558018314</v>
      </c>
    </row>
    <row r="1851" spans="2:9">
      <c r="B1851" s="91">
        <f t="shared" si="220"/>
        <v>1837</v>
      </c>
      <c r="C1851" s="92">
        <f t="shared" si="221"/>
        <v>46397</v>
      </c>
      <c r="D1851" s="119" t="str">
        <f t="shared" si="215"/>
        <v>구간21</v>
      </c>
      <c r="E1851" s="91">
        <f t="shared" si="216"/>
        <v>90</v>
      </c>
      <c r="F1851" s="120">
        <f>COUNTIF($D$15:D1851,D1851)</f>
        <v>10</v>
      </c>
      <c r="G1851" s="121">
        <f t="shared" si="217"/>
        <v>0.22758568496082976</v>
      </c>
      <c r="H1851" s="121">
        <f t="shared" si="218"/>
        <v>1.8155624372598013E-4</v>
      </c>
      <c r="I1851" s="122">
        <f t="shared" si="219"/>
        <v>0.22776724120455574</v>
      </c>
    </row>
    <row r="1852" spans="2:9">
      <c r="B1852" s="91">
        <f t="shared" si="220"/>
        <v>1838</v>
      </c>
      <c r="C1852" s="92">
        <f t="shared" si="221"/>
        <v>46398</v>
      </c>
      <c r="D1852" s="119" t="str">
        <f t="shared" si="215"/>
        <v>구간21</v>
      </c>
      <c r="E1852" s="91">
        <f t="shared" si="216"/>
        <v>90</v>
      </c>
      <c r="F1852" s="120">
        <f>COUNTIF($D$15:D1852,D1852)</f>
        <v>11</v>
      </c>
      <c r="G1852" s="121">
        <f t="shared" si="217"/>
        <v>0.22758568496082976</v>
      </c>
      <c r="H1852" s="121">
        <f t="shared" si="218"/>
        <v>1.9971186809857817E-4</v>
      </c>
      <c r="I1852" s="122">
        <f t="shared" si="219"/>
        <v>0.22778539682892834</v>
      </c>
    </row>
    <row r="1853" spans="2:9">
      <c r="B1853" s="91">
        <f t="shared" si="220"/>
        <v>1839</v>
      </c>
      <c r="C1853" s="92">
        <f t="shared" si="221"/>
        <v>46399</v>
      </c>
      <c r="D1853" s="119" t="str">
        <f t="shared" si="215"/>
        <v>구간21</v>
      </c>
      <c r="E1853" s="91">
        <f t="shared" si="216"/>
        <v>90</v>
      </c>
      <c r="F1853" s="120">
        <f>COUNTIF($D$15:D1853,D1853)</f>
        <v>12</v>
      </c>
      <c r="G1853" s="121">
        <f t="shared" si="217"/>
        <v>0.22758568496082976</v>
      </c>
      <c r="H1853" s="121">
        <f t="shared" si="218"/>
        <v>2.1786749247117618E-4</v>
      </c>
      <c r="I1853" s="122">
        <f t="shared" si="219"/>
        <v>0.22780355245330094</v>
      </c>
    </row>
    <row r="1854" spans="2:9">
      <c r="B1854" s="91">
        <f t="shared" si="220"/>
        <v>1840</v>
      </c>
      <c r="C1854" s="92">
        <f t="shared" si="221"/>
        <v>46400</v>
      </c>
      <c r="D1854" s="119" t="str">
        <f t="shared" si="215"/>
        <v>구간21</v>
      </c>
      <c r="E1854" s="91">
        <f t="shared" si="216"/>
        <v>90</v>
      </c>
      <c r="F1854" s="120">
        <f>COUNTIF($D$15:D1854,D1854)</f>
        <v>13</v>
      </c>
      <c r="G1854" s="121">
        <f t="shared" si="217"/>
        <v>0.22758568496082976</v>
      </c>
      <c r="H1854" s="121">
        <f t="shared" si="218"/>
        <v>2.3602311684377419E-4</v>
      </c>
      <c r="I1854" s="122">
        <f t="shared" si="219"/>
        <v>0.22782170807767355</v>
      </c>
    </row>
    <row r="1855" spans="2:9">
      <c r="B1855" s="91">
        <f t="shared" si="220"/>
        <v>1841</v>
      </c>
      <c r="C1855" s="92">
        <f t="shared" si="221"/>
        <v>46401</v>
      </c>
      <c r="D1855" s="119" t="str">
        <f t="shared" si="215"/>
        <v>구간21</v>
      </c>
      <c r="E1855" s="91">
        <f t="shared" si="216"/>
        <v>90</v>
      </c>
      <c r="F1855" s="120">
        <f>COUNTIF($D$15:D1855,D1855)</f>
        <v>14</v>
      </c>
      <c r="G1855" s="121">
        <f t="shared" si="217"/>
        <v>0.22758568496082976</v>
      </c>
      <c r="H1855" s="121">
        <f t="shared" si="218"/>
        <v>2.5417874121637222E-4</v>
      </c>
      <c r="I1855" s="122">
        <f t="shared" si="219"/>
        <v>0.22783986370204612</v>
      </c>
    </row>
    <row r="1856" spans="2:9">
      <c r="B1856" s="91">
        <f t="shared" si="220"/>
        <v>1842</v>
      </c>
      <c r="C1856" s="92">
        <f t="shared" si="221"/>
        <v>46402</v>
      </c>
      <c r="D1856" s="119" t="str">
        <f t="shared" si="215"/>
        <v>구간21</v>
      </c>
      <c r="E1856" s="91">
        <f t="shared" si="216"/>
        <v>90</v>
      </c>
      <c r="F1856" s="120">
        <f>COUNTIF($D$15:D1856,D1856)</f>
        <v>15</v>
      </c>
      <c r="G1856" s="121">
        <f t="shared" si="217"/>
        <v>0.22758568496082976</v>
      </c>
      <c r="H1856" s="121">
        <f t="shared" si="218"/>
        <v>2.7233436558897023E-4</v>
      </c>
      <c r="I1856" s="122">
        <f t="shared" si="219"/>
        <v>0.22785801932641872</v>
      </c>
    </row>
    <row r="1857" spans="2:9">
      <c r="B1857" s="91">
        <f t="shared" si="220"/>
        <v>1843</v>
      </c>
      <c r="C1857" s="92">
        <f t="shared" si="221"/>
        <v>46403</v>
      </c>
      <c r="D1857" s="119" t="str">
        <f t="shared" si="215"/>
        <v>구간21</v>
      </c>
      <c r="E1857" s="91">
        <f t="shared" si="216"/>
        <v>90</v>
      </c>
      <c r="F1857" s="120">
        <f>COUNTIF($D$15:D1857,D1857)</f>
        <v>16</v>
      </c>
      <c r="G1857" s="121">
        <f t="shared" si="217"/>
        <v>0.22758568496082976</v>
      </c>
      <c r="H1857" s="121">
        <f t="shared" si="218"/>
        <v>2.9048998996156824E-4</v>
      </c>
      <c r="I1857" s="122">
        <f t="shared" si="219"/>
        <v>0.22787617495079132</v>
      </c>
    </row>
    <row r="1858" spans="2:9">
      <c r="B1858" s="91">
        <f t="shared" si="220"/>
        <v>1844</v>
      </c>
      <c r="C1858" s="92">
        <f t="shared" si="221"/>
        <v>46404</v>
      </c>
      <c r="D1858" s="119" t="str">
        <f t="shared" si="215"/>
        <v>구간21</v>
      </c>
      <c r="E1858" s="91">
        <f t="shared" si="216"/>
        <v>90</v>
      </c>
      <c r="F1858" s="120">
        <f>COUNTIF($D$15:D1858,D1858)</f>
        <v>17</v>
      </c>
      <c r="G1858" s="121">
        <f t="shared" si="217"/>
        <v>0.22758568496082976</v>
      </c>
      <c r="H1858" s="121">
        <f t="shared" si="218"/>
        <v>3.0864561433416624E-4</v>
      </c>
      <c r="I1858" s="122">
        <f t="shared" si="219"/>
        <v>0.22789433057516392</v>
      </c>
    </row>
    <row r="1859" spans="2:9">
      <c r="B1859" s="91">
        <f t="shared" si="220"/>
        <v>1845</v>
      </c>
      <c r="C1859" s="92">
        <f t="shared" si="221"/>
        <v>46405</v>
      </c>
      <c r="D1859" s="119" t="str">
        <f t="shared" si="215"/>
        <v>구간21</v>
      </c>
      <c r="E1859" s="91">
        <f t="shared" si="216"/>
        <v>90</v>
      </c>
      <c r="F1859" s="120">
        <f>COUNTIF($D$15:D1859,D1859)</f>
        <v>18</v>
      </c>
      <c r="G1859" s="121">
        <f t="shared" si="217"/>
        <v>0.22758568496082976</v>
      </c>
      <c r="H1859" s="121">
        <f t="shared" si="218"/>
        <v>3.2680123870676425E-4</v>
      </c>
      <c r="I1859" s="122">
        <f t="shared" si="219"/>
        <v>0.22791248619953652</v>
      </c>
    </row>
    <row r="1860" spans="2:9">
      <c r="B1860" s="91">
        <f t="shared" si="220"/>
        <v>1846</v>
      </c>
      <c r="C1860" s="92">
        <f t="shared" si="221"/>
        <v>46406</v>
      </c>
      <c r="D1860" s="119" t="str">
        <f t="shared" si="215"/>
        <v>구간21</v>
      </c>
      <c r="E1860" s="91">
        <f t="shared" si="216"/>
        <v>90</v>
      </c>
      <c r="F1860" s="120">
        <f>COUNTIF($D$15:D1860,D1860)</f>
        <v>19</v>
      </c>
      <c r="G1860" s="121">
        <f t="shared" si="217"/>
        <v>0.22758568496082976</v>
      </c>
      <c r="H1860" s="121">
        <f t="shared" si="218"/>
        <v>3.4495686307936226E-4</v>
      </c>
      <c r="I1860" s="122">
        <f t="shared" si="219"/>
        <v>0.22793064182390912</v>
      </c>
    </row>
    <row r="1861" spans="2:9">
      <c r="B1861" s="91">
        <f t="shared" si="220"/>
        <v>1847</v>
      </c>
      <c r="C1861" s="92">
        <f t="shared" si="221"/>
        <v>46407</v>
      </c>
      <c r="D1861" s="119" t="str">
        <f t="shared" si="215"/>
        <v>구간21</v>
      </c>
      <c r="E1861" s="91">
        <f t="shared" si="216"/>
        <v>90</v>
      </c>
      <c r="F1861" s="120">
        <f>COUNTIF($D$15:D1861,D1861)</f>
        <v>20</v>
      </c>
      <c r="G1861" s="121">
        <f t="shared" si="217"/>
        <v>0.22758568496082976</v>
      </c>
      <c r="H1861" s="121">
        <f t="shared" si="218"/>
        <v>3.6311248745196027E-4</v>
      </c>
      <c r="I1861" s="122">
        <f t="shared" si="219"/>
        <v>0.22794879744828173</v>
      </c>
    </row>
    <row r="1862" spans="2:9">
      <c r="B1862" s="91">
        <f t="shared" si="220"/>
        <v>1848</v>
      </c>
      <c r="C1862" s="92">
        <f t="shared" si="221"/>
        <v>46408</v>
      </c>
      <c r="D1862" s="119" t="str">
        <f t="shared" si="215"/>
        <v>구간21</v>
      </c>
      <c r="E1862" s="91">
        <f t="shared" si="216"/>
        <v>90</v>
      </c>
      <c r="F1862" s="120">
        <f>COUNTIF($D$15:D1862,D1862)</f>
        <v>21</v>
      </c>
      <c r="G1862" s="121">
        <f t="shared" si="217"/>
        <v>0.22758568496082976</v>
      </c>
      <c r="H1862" s="121">
        <f t="shared" si="218"/>
        <v>3.8126811182455833E-4</v>
      </c>
      <c r="I1862" s="122">
        <f t="shared" si="219"/>
        <v>0.22796695307265433</v>
      </c>
    </row>
    <row r="1863" spans="2:9">
      <c r="B1863" s="91">
        <f t="shared" si="220"/>
        <v>1849</v>
      </c>
      <c r="C1863" s="92">
        <f t="shared" si="221"/>
        <v>46409</v>
      </c>
      <c r="D1863" s="119" t="str">
        <f t="shared" si="215"/>
        <v>구간21</v>
      </c>
      <c r="E1863" s="91">
        <f t="shared" si="216"/>
        <v>90</v>
      </c>
      <c r="F1863" s="120">
        <f>COUNTIF($D$15:D1863,D1863)</f>
        <v>22</v>
      </c>
      <c r="G1863" s="121">
        <f t="shared" si="217"/>
        <v>0.22758568496082976</v>
      </c>
      <c r="H1863" s="121">
        <f t="shared" si="218"/>
        <v>3.9942373619715634E-4</v>
      </c>
      <c r="I1863" s="122">
        <f t="shared" si="219"/>
        <v>0.22798510869702693</v>
      </c>
    </row>
    <row r="1864" spans="2:9">
      <c r="B1864" s="91">
        <f t="shared" si="220"/>
        <v>1850</v>
      </c>
      <c r="C1864" s="92">
        <f t="shared" si="221"/>
        <v>46410</v>
      </c>
      <c r="D1864" s="119" t="str">
        <f t="shared" si="215"/>
        <v>구간21</v>
      </c>
      <c r="E1864" s="91">
        <f t="shared" si="216"/>
        <v>90</v>
      </c>
      <c r="F1864" s="120">
        <f>COUNTIF($D$15:D1864,D1864)</f>
        <v>23</v>
      </c>
      <c r="G1864" s="121">
        <f t="shared" si="217"/>
        <v>0.22758568496082976</v>
      </c>
      <c r="H1864" s="121">
        <f t="shared" si="218"/>
        <v>4.1757936056975435E-4</v>
      </c>
      <c r="I1864" s="122">
        <f t="shared" si="219"/>
        <v>0.2280032643213995</v>
      </c>
    </row>
    <row r="1865" spans="2:9">
      <c r="B1865" s="91">
        <f t="shared" si="220"/>
        <v>1851</v>
      </c>
      <c r="C1865" s="92">
        <f t="shared" si="221"/>
        <v>46411</v>
      </c>
      <c r="D1865" s="119" t="str">
        <f t="shared" si="215"/>
        <v>구간21</v>
      </c>
      <c r="E1865" s="91">
        <f t="shared" si="216"/>
        <v>90</v>
      </c>
      <c r="F1865" s="120">
        <f>COUNTIF($D$15:D1865,D1865)</f>
        <v>24</v>
      </c>
      <c r="G1865" s="121">
        <f t="shared" si="217"/>
        <v>0.22758568496082976</v>
      </c>
      <c r="H1865" s="121">
        <f t="shared" si="218"/>
        <v>4.3573498494235235E-4</v>
      </c>
      <c r="I1865" s="122">
        <f t="shared" si="219"/>
        <v>0.2280214199457721</v>
      </c>
    </row>
    <row r="1866" spans="2:9">
      <c r="B1866" s="91">
        <f t="shared" si="220"/>
        <v>1852</v>
      </c>
      <c r="C1866" s="92">
        <f t="shared" si="221"/>
        <v>46412</v>
      </c>
      <c r="D1866" s="119" t="str">
        <f t="shared" si="215"/>
        <v>구간21</v>
      </c>
      <c r="E1866" s="91">
        <f t="shared" si="216"/>
        <v>90</v>
      </c>
      <c r="F1866" s="120">
        <f>COUNTIF($D$15:D1866,D1866)</f>
        <v>25</v>
      </c>
      <c r="G1866" s="121">
        <f t="shared" si="217"/>
        <v>0.22758568496082976</v>
      </c>
      <c r="H1866" s="121">
        <f t="shared" si="218"/>
        <v>4.5389060931495036E-4</v>
      </c>
      <c r="I1866" s="122">
        <f t="shared" si="219"/>
        <v>0.2280395755701447</v>
      </c>
    </row>
    <row r="1867" spans="2:9">
      <c r="B1867" s="91">
        <f t="shared" si="220"/>
        <v>1853</v>
      </c>
      <c r="C1867" s="92">
        <f t="shared" si="221"/>
        <v>46413</v>
      </c>
      <c r="D1867" s="119" t="str">
        <f t="shared" si="215"/>
        <v>구간21</v>
      </c>
      <c r="E1867" s="91">
        <f t="shared" si="216"/>
        <v>90</v>
      </c>
      <c r="F1867" s="120">
        <f>COUNTIF($D$15:D1867,D1867)</f>
        <v>26</v>
      </c>
      <c r="G1867" s="121">
        <f t="shared" si="217"/>
        <v>0.22758568496082976</v>
      </c>
      <c r="H1867" s="121">
        <f t="shared" si="218"/>
        <v>4.7204623368754837E-4</v>
      </c>
      <c r="I1867" s="122">
        <f t="shared" si="219"/>
        <v>0.2280577311945173</v>
      </c>
    </row>
    <row r="1868" spans="2:9">
      <c r="B1868" s="91">
        <f t="shared" si="220"/>
        <v>1854</v>
      </c>
      <c r="C1868" s="92">
        <f t="shared" si="221"/>
        <v>46414</v>
      </c>
      <c r="D1868" s="119" t="str">
        <f t="shared" si="215"/>
        <v>구간21</v>
      </c>
      <c r="E1868" s="91">
        <f t="shared" si="216"/>
        <v>90</v>
      </c>
      <c r="F1868" s="120">
        <f>COUNTIF($D$15:D1868,D1868)</f>
        <v>27</v>
      </c>
      <c r="G1868" s="121">
        <f t="shared" si="217"/>
        <v>0.22758568496082976</v>
      </c>
      <c r="H1868" s="121">
        <f t="shared" si="218"/>
        <v>4.9020185806014638E-4</v>
      </c>
      <c r="I1868" s="122">
        <f t="shared" si="219"/>
        <v>0.22807588681888991</v>
      </c>
    </row>
    <row r="1869" spans="2:9">
      <c r="B1869" s="91">
        <f t="shared" si="220"/>
        <v>1855</v>
      </c>
      <c r="C1869" s="92">
        <f t="shared" si="221"/>
        <v>46415</v>
      </c>
      <c r="D1869" s="119" t="str">
        <f t="shared" si="215"/>
        <v>구간21</v>
      </c>
      <c r="E1869" s="91">
        <f t="shared" si="216"/>
        <v>90</v>
      </c>
      <c r="F1869" s="120">
        <f>COUNTIF($D$15:D1869,D1869)</f>
        <v>28</v>
      </c>
      <c r="G1869" s="121">
        <f t="shared" si="217"/>
        <v>0.22758568496082976</v>
      </c>
      <c r="H1869" s="121">
        <f t="shared" si="218"/>
        <v>5.0835748243274444E-4</v>
      </c>
      <c r="I1869" s="122">
        <f t="shared" si="219"/>
        <v>0.22809404244326251</v>
      </c>
    </row>
    <row r="1870" spans="2:9">
      <c r="B1870" s="91">
        <f t="shared" si="220"/>
        <v>1856</v>
      </c>
      <c r="C1870" s="92">
        <f t="shared" si="221"/>
        <v>46416</v>
      </c>
      <c r="D1870" s="119" t="str">
        <f t="shared" si="215"/>
        <v>구간21</v>
      </c>
      <c r="E1870" s="91">
        <f t="shared" si="216"/>
        <v>90</v>
      </c>
      <c r="F1870" s="120">
        <f>COUNTIF($D$15:D1870,D1870)</f>
        <v>29</v>
      </c>
      <c r="G1870" s="121">
        <f t="shared" si="217"/>
        <v>0.22758568496082976</v>
      </c>
      <c r="H1870" s="121">
        <f t="shared" si="218"/>
        <v>5.2651310680534239E-4</v>
      </c>
      <c r="I1870" s="122">
        <f t="shared" si="219"/>
        <v>0.22811219806763511</v>
      </c>
    </row>
    <row r="1871" spans="2:9">
      <c r="B1871" s="91">
        <f t="shared" si="220"/>
        <v>1857</v>
      </c>
      <c r="C1871" s="92">
        <f t="shared" si="221"/>
        <v>46417</v>
      </c>
      <c r="D1871" s="119" t="str">
        <f t="shared" ref="D1871:D1934" si="222">IF(IFERROR(HLOOKUP(C1871,$E$5:$BL$6,2,FALSE),"")="",D1872,HLOOKUP(C1871,$E$5:$BL$7,2,FALSE))</f>
        <v>구간21</v>
      </c>
      <c r="E1871" s="91">
        <f t="shared" ref="E1871:E1934" si="223">COUNTIF($D$15:$D$49928,D1871)</f>
        <v>90</v>
      </c>
      <c r="F1871" s="120">
        <f>COUNTIF($D$15:D1871,D1871)</f>
        <v>30</v>
      </c>
      <c r="G1871" s="121">
        <f t="shared" ref="G1871:G1934" si="224">HLOOKUP($D1871,$E$6:$BL$11,6,FALSE)</f>
        <v>0.22758568496082976</v>
      </c>
      <c r="H1871" s="121">
        <f t="shared" ref="H1871:H1934" si="225">HLOOKUP($D1871,$E$6:$BL$11,5,FALSE)*(F1871)</f>
        <v>5.4466873117794046E-4</v>
      </c>
      <c r="I1871" s="122">
        <f t="shared" ref="I1871:I1934" si="226">G1871+H1871</f>
        <v>0.22813035369200771</v>
      </c>
    </row>
    <row r="1872" spans="2:9">
      <c r="B1872" s="91">
        <f t="shared" ref="B1872:B1935" si="227">B1871+1</f>
        <v>1858</v>
      </c>
      <c r="C1872" s="92">
        <f t="shared" ref="C1872:C1935" si="228">C1871+1</f>
        <v>46418</v>
      </c>
      <c r="D1872" s="119" t="str">
        <f t="shared" si="222"/>
        <v>구간21</v>
      </c>
      <c r="E1872" s="91">
        <f t="shared" si="223"/>
        <v>90</v>
      </c>
      <c r="F1872" s="120">
        <f>COUNTIF($D$15:D1872,D1872)</f>
        <v>31</v>
      </c>
      <c r="G1872" s="121">
        <f t="shared" si="224"/>
        <v>0.22758568496082976</v>
      </c>
      <c r="H1872" s="121">
        <f t="shared" si="225"/>
        <v>5.6282435555053841E-4</v>
      </c>
      <c r="I1872" s="122">
        <f t="shared" si="226"/>
        <v>0.22814850931638031</v>
      </c>
    </row>
    <row r="1873" spans="2:9">
      <c r="B1873" s="91">
        <f t="shared" si="227"/>
        <v>1859</v>
      </c>
      <c r="C1873" s="92">
        <f t="shared" si="228"/>
        <v>46419</v>
      </c>
      <c r="D1873" s="119" t="str">
        <f t="shared" si="222"/>
        <v>구간21</v>
      </c>
      <c r="E1873" s="91">
        <f t="shared" si="223"/>
        <v>90</v>
      </c>
      <c r="F1873" s="120">
        <f>COUNTIF($D$15:D1873,D1873)</f>
        <v>32</v>
      </c>
      <c r="G1873" s="121">
        <f t="shared" si="224"/>
        <v>0.22758568496082976</v>
      </c>
      <c r="H1873" s="121">
        <f t="shared" si="225"/>
        <v>5.8097997992313647E-4</v>
      </c>
      <c r="I1873" s="122">
        <f t="shared" si="226"/>
        <v>0.22816666494075288</v>
      </c>
    </row>
    <row r="1874" spans="2:9">
      <c r="B1874" s="91">
        <f t="shared" si="227"/>
        <v>1860</v>
      </c>
      <c r="C1874" s="92">
        <f t="shared" si="228"/>
        <v>46420</v>
      </c>
      <c r="D1874" s="119" t="str">
        <f t="shared" si="222"/>
        <v>구간21</v>
      </c>
      <c r="E1874" s="91">
        <f t="shared" si="223"/>
        <v>90</v>
      </c>
      <c r="F1874" s="120">
        <f>COUNTIF($D$15:D1874,D1874)</f>
        <v>33</v>
      </c>
      <c r="G1874" s="121">
        <f t="shared" si="224"/>
        <v>0.22758568496082976</v>
      </c>
      <c r="H1874" s="121">
        <f t="shared" si="225"/>
        <v>5.9913560429573453E-4</v>
      </c>
      <c r="I1874" s="122">
        <f t="shared" si="226"/>
        <v>0.22818482056512548</v>
      </c>
    </row>
    <row r="1875" spans="2:9">
      <c r="B1875" s="91">
        <f t="shared" si="227"/>
        <v>1861</v>
      </c>
      <c r="C1875" s="92">
        <f t="shared" si="228"/>
        <v>46421</v>
      </c>
      <c r="D1875" s="119" t="str">
        <f t="shared" si="222"/>
        <v>구간21</v>
      </c>
      <c r="E1875" s="91">
        <f t="shared" si="223"/>
        <v>90</v>
      </c>
      <c r="F1875" s="120">
        <f>COUNTIF($D$15:D1875,D1875)</f>
        <v>34</v>
      </c>
      <c r="G1875" s="121">
        <f t="shared" si="224"/>
        <v>0.22758568496082976</v>
      </c>
      <c r="H1875" s="121">
        <f t="shared" si="225"/>
        <v>6.1729122866833249E-4</v>
      </c>
      <c r="I1875" s="122">
        <f t="shared" si="226"/>
        <v>0.22820297618949809</v>
      </c>
    </row>
    <row r="1876" spans="2:9">
      <c r="B1876" s="91">
        <f t="shared" si="227"/>
        <v>1862</v>
      </c>
      <c r="C1876" s="92">
        <f t="shared" si="228"/>
        <v>46422</v>
      </c>
      <c r="D1876" s="119" t="str">
        <f t="shared" si="222"/>
        <v>구간21</v>
      </c>
      <c r="E1876" s="91">
        <f t="shared" si="223"/>
        <v>90</v>
      </c>
      <c r="F1876" s="120">
        <f>COUNTIF($D$15:D1876,D1876)</f>
        <v>35</v>
      </c>
      <c r="G1876" s="121">
        <f t="shared" si="224"/>
        <v>0.22758568496082976</v>
      </c>
      <c r="H1876" s="121">
        <f t="shared" si="225"/>
        <v>6.3544685304093055E-4</v>
      </c>
      <c r="I1876" s="122">
        <f t="shared" si="226"/>
        <v>0.22822113181387069</v>
      </c>
    </row>
    <row r="1877" spans="2:9">
      <c r="B1877" s="91">
        <f t="shared" si="227"/>
        <v>1863</v>
      </c>
      <c r="C1877" s="92">
        <f t="shared" si="228"/>
        <v>46423</v>
      </c>
      <c r="D1877" s="119" t="str">
        <f t="shared" si="222"/>
        <v>구간21</v>
      </c>
      <c r="E1877" s="91">
        <f t="shared" si="223"/>
        <v>90</v>
      </c>
      <c r="F1877" s="120">
        <f>COUNTIF($D$15:D1877,D1877)</f>
        <v>36</v>
      </c>
      <c r="G1877" s="121">
        <f t="shared" si="224"/>
        <v>0.22758568496082976</v>
      </c>
      <c r="H1877" s="121">
        <f t="shared" si="225"/>
        <v>6.536024774135285E-4</v>
      </c>
      <c r="I1877" s="122">
        <f t="shared" si="226"/>
        <v>0.22823928743824329</v>
      </c>
    </row>
    <row r="1878" spans="2:9">
      <c r="B1878" s="91">
        <f t="shared" si="227"/>
        <v>1864</v>
      </c>
      <c r="C1878" s="92">
        <f t="shared" si="228"/>
        <v>46424</v>
      </c>
      <c r="D1878" s="119" t="str">
        <f t="shared" si="222"/>
        <v>구간21</v>
      </c>
      <c r="E1878" s="91">
        <f t="shared" si="223"/>
        <v>90</v>
      </c>
      <c r="F1878" s="120">
        <f>COUNTIF($D$15:D1878,D1878)</f>
        <v>37</v>
      </c>
      <c r="G1878" s="121">
        <f t="shared" si="224"/>
        <v>0.22758568496082976</v>
      </c>
      <c r="H1878" s="121">
        <f t="shared" si="225"/>
        <v>6.7175810178612657E-4</v>
      </c>
      <c r="I1878" s="122">
        <f t="shared" si="226"/>
        <v>0.22825744306261589</v>
      </c>
    </row>
    <row r="1879" spans="2:9">
      <c r="B1879" s="91">
        <f t="shared" si="227"/>
        <v>1865</v>
      </c>
      <c r="C1879" s="92">
        <f t="shared" si="228"/>
        <v>46425</v>
      </c>
      <c r="D1879" s="119" t="str">
        <f t="shared" si="222"/>
        <v>구간21</v>
      </c>
      <c r="E1879" s="91">
        <f t="shared" si="223"/>
        <v>90</v>
      </c>
      <c r="F1879" s="120">
        <f>COUNTIF($D$15:D1879,D1879)</f>
        <v>38</v>
      </c>
      <c r="G1879" s="121">
        <f t="shared" si="224"/>
        <v>0.22758568496082976</v>
      </c>
      <c r="H1879" s="121">
        <f t="shared" si="225"/>
        <v>6.8991372615872452E-4</v>
      </c>
      <c r="I1879" s="122">
        <f t="shared" si="226"/>
        <v>0.22827559868698849</v>
      </c>
    </row>
    <row r="1880" spans="2:9">
      <c r="B1880" s="91">
        <f t="shared" si="227"/>
        <v>1866</v>
      </c>
      <c r="C1880" s="92">
        <f t="shared" si="228"/>
        <v>46426</v>
      </c>
      <c r="D1880" s="119" t="str">
        <f t="shared" si="222"/>
        <v>구간21</v>
      </c>
      <c r="E1880" s="91">
        <f t="shared" si="223"/>
        <v>90</v>
      </c>
      <c r="F1880" s="120">
        <f>COUNTIF($D$15:D1880,D1880)</f>
        <v>39</v>
      </c>
      <c r="G1880" s="121">
        <f t="shared" si="224"/>
        <v>0.22758568496082976</v>
      </c>
      <c r="H1880" s="121">
        <f t="shared" si="225"/>
        <v>7.0806935053132258E-4</v>
      </c>
      <c r="I1880" s="122">
        <f t="shared" si="226"/>
        <v>0.22829375431136109</v>
      </c>
    </row>
    <row r="1881" spans="2:9">
      <c r="B1881" s="91">
        <f t="shared" si="227"/>
        <v>1867</v>
      </c>
      <c r="C1881" s="92">
        <f t="shared" si="228"/>
        <v>46427</v>
      </c>
      <c r="D1881" s="119" t="str">
        <f t="shared" si="222"/>
        <v>구간21</v>
      </c>
      <c r="E1881" s="91">
        <f t="shared" si="223"/>
        <v>90</v>
      </c>
      <c r="F1881" s="120">
        <f>COUNTIF($D$15:D1881,D1881)</f>
        <v>40</v>
      </c>
      <c r="G1881" s="121">
        <f t="shared" si="224"/>
        <v>0.22758568496082976</v>
      </c>
      <c r="H1881" s="121">
        <f t="shared" si="225"/>
        <v>7.2622497490392054E-4</v>
      </c>
      <c r="I1881" s="122">
        <f t="shared" si="226"/>
        <v>0.22831190993573369</v>
      </c>
    </row>
    <row r="1882" spans="2:9">
      <c r="B1882" s="91">
        <f t="shared" si="227"/>
        <v>1868</v>
      </c>
      <c r="C1882" s="92">
        <f t="shared" si="228"/>
        <v>46428</v>
      </c>
      <c r="D1882" s="119" t="str">
        <f t="shared" si="222"/>
        <v>구간21</v>
      </c>
      <c r="E1882" s="91">
        <f t="shared" si="223"/>
        <v>90</v>
      </c>
      <c r="F1882" s="120">
        <f>COUNTIF($D$15:D1882,D1882)</f>
        <v>41</v>
      </c>
      <c r="G1882" s="121">
        <f t="shared" si="224"/>
        <v>0.22758568496082976</v>
      </c>
      <c r="H1882" s="121">
        <f t="shared" si="225"/>
        <v>7.443805992765186E-4</v>
      </c>
      <c r="I1882" s="122">
        <f t="shared" si="226"/>
        <v>0.22833006556010627</v>
      </c>
    </row>
    <row r="1883" spans="2:9">
      <c r="B1883" s="91">
        <f t="shared" si="227"/>
        <v>1869</v>
      </c>
      <c r="C1883" s="92">
        <f t="shared" si="228"/>
        <v>46429</v>
      </c>
      <c r="D1883" s="119" t="str">
        <f t="shared" si="222"/>
        <v>구간21</v>
      </c>
      <c r="E1883" s="91">
        <f t="shared" si="223"/>
        <v>90</v>
      </c>
      <c r="F1883" s="120">
        <f>COUNTIF($D$15:D1883,D1883)</f>
        <v>42</v>
      </c>
      <c r="G1883" s="121">
        <f t="shared" si="224"/>
        <v>0.22758568496082976</v>
      </c>
      <c r="H1883" s="121">
        <f t="shared" si="225"/>
        <v>7.6253622364911666E-4</v>
      </c>
      <c r="I1883" s="122">
        <f t="shared" si="226"/>
        <v>0.22834822118447887</v>
      </c>
    </row>
    <row r="1884" spans="2:9">
      <c r="B1884" s="91">
        <f t="shared" si="227"/>
        <v>1870</v>
      </c>
      <c r="C1884" s="92">
        <f t="shared" si="228"/>
        <v>46430</v>
      </c>
      <c r="D1884" s="119" t="str">
        <f t="shared" si="222"/>
        <v>구간21</v>
      </c>
      <c r="E1884" s="91">
        <f t="shared" si="223"/>
        <v>90</v>
      </c>
      <c r="F1884" s="120">
        <f>COUNTIF($D$15:D1884,D1884)</f>
        <v>43</v>
      </c>
      <c r="G1884" s="121">
        <f t="shared" si="224"/>
        <v>0.22758568496082976</v>
      </c>
      <c r="H1884" s="121">
        <f t="shared" si="225"/>
        <v>7.8069184802171461E-4</v>
      </c>
      <c r="I1884" s="122">
        <f t="shared" si="226"/>
        <v>0.22836637680885147</v>
      </c>
    </row>
    <row r="1885" spans="2:9">
      <c r="B1885" s="91">
        <f t="shared" si="227"/>
        <v>1871</v>
      </c>
      <c r="C1885" s="92">
        <f t="shared" si="228"/>
        <v>46431</v>
      </c>
      <c r="D1885" s="119" t="str">
        <f t="shared" si="222"/>
        <v>구간21</v>
      </c>
      <c r="E1885" s="91">
        <f t="shared" si="223"/>
        <v>90</v>
      </c>
      <c r="F1885" s="120">
        <f>COUNTIF($D$15:D1885,D1885)</f>
        <v>44</v>
      </c>
      <c r="G1885" s="121">
        <f t="shared" si="224"/>
        <v>0.22758568496082976</v>
      </c>
      <c r="H1885" s="121">
        <f t="shared" si="225"/>
        <v>7.9884747239431268E-4</v>
      </c>
      <c r="I1885" s="122">
        <f t="shared" si="226"/>
        <v>0.22838453243322407</v>
      </c>
    </row>
    <row r="1886" spans="2:9">
      <c r="B1886" s="91">
        <f t="shared" si="227"/>
        <v>1872</v>
      </c>
      <c r="C1886" s="92">
        <f t="shared" si="228"/>
        <v>46432</v>
      </c>
      <c r="D1886" s="119" t="str">
        <f t="shared" si="222"/>
        <v>구간21</v>
      </c>
      <c r="E1886" s="91">
        <f t="shared" si="223"/>
        <v>90</v>
      </c>
      <c r="F1886" s="120">
        <f>COUNTIF($D$15:D1886,D1886)</f>
        <v>45</v>
      </c>
      <c r="G1886" s="121">
        <f t="shared" si="224"/>
        <v>0.22758568496082976</v>
      </c>
      <c r="H1886" s="121">
        <f t="shared" si="225"/>
        <v>8.1700309676691063E-4</v>
      </c>
      <c r="I1886" s="122">
        <f t="shared" si="226"/>
        <v>0.22840268805759667</v>
      </c>
    </row>
    <row r="1887" spans="2:9">
      <c r="B1887" s="91">
        <f t="shared" si="227"/>
        <v>1873</v>
      </c>
      <c r="C1887" s="92">
        <f t="shared" si="228"/>
        <v>46433</v>
      </c>
      <c r="D1887" s="119" t="str">
        <f t="shared" si="222"/>
        <v>구간21</v>
      </c>
      <c r="E1887" s="91">
        <f t="shared" si="223"/>
        <v>90</v>
      </c>
      <c r="F1887" s="120">
        <f>COUNTIF($D$15:D1887,D1887)</f>
        <v>46</v>
      </c>
      <c r="G1887" s="121">
        <f t="shared" si="224"/>
        <v>0.22758568496082976</v>
      </c>
      <c r="H1887" s="121">
        <f t="shared" si="225"/>
        <v>8.3515872113950869E-4</v>
      </c>
      <c r="I1887" s="122">
        <f t="shared" si="226"/>
        <v>0.22842084368196927</v>
      </c>
    </row>
    <row r="1888" spans="2:9">
      <c r="B1888" s="91">
        <f t="shared" si="227"/>
        <v>1874</v>
      </c>
      <c r="C1888" s="92">
        <f t="shared" si="228"/>
        <v>46434</v>
      </c>
      <c r="D1888" s="119" t="str">
        <f t="shared" si="222"/>
        <v>구간21</v>
      </c>
      <c r="E1888" s="91">
        <f t="shared" si="223"/>
        <v>90</v>
      </c>
      <c r="F1888" s="120">
        <f>COUNTIF($D$15:D1888,D1888)</f>
        <v>47</v>
      </c>
      <c r="G1888" s="121">
        <f t="shared" si="224"/>
        <v>0.22758568496082976</v>
      </c>
      <c r="H1888" s="121">
        <f t="shared" si="225"/>
        <v>8.5331434551210665E-4</v>
      </c>
      <c r="I1888" s="122">
        <f t="shared" si="226"/>
        <v>0.22843899930634187</v>
      </c>
    </row>
    <row r="1889" spans="2:9">
      <c r="B1889" s="91">
        <f t="shared" si="227"/>
        <v>1875</v>
      </c>
      <c r="C1889" s="92">
        <f t="shared" si="228"/>
        <v>46435</v>
      </c>
      <c r="D1889" s="119" t="str">
        <f t="shared" si="222"/>
        <v>구간21</v>
      </c>
      <c r="E1889" s="91">
        <f t="shared" si="223"/>
        <v>90</v>
      </c>
      <c r="F1889" s="120">
        <f>COUNTIF($D$15:D1889,D1889)</f>
        <v>48</v>
      </c>
      <c r="G1889" s="121">
        <f t="shared" si="224"/>
        <v>0.22758568496082976</v>
      </c>
      <c r="H1889" s="121">
        <f t="shared" si="225"/>
        <v>8.7146996988470471E-4</v>
      </c>
      <c r="I1889" s="122">
        <f t="shared" si="226"/>
        <v>0.22845715493071447</v>
      </c>
    </row>
    <row r="1890" spans="2:9">
      <c r="B1890" s="91">
        <f t="shared" si="227"/>
        <v>1876</v>
      </c>
      <c r="C1890" s="92">
        <f t="shared" si="228"/>
        <v>46436</v>
      </c>
      <c r="D1890" s="119" t="str">
        <f t="shared" si="222"/>
        <v>구간21</v>
      </c>
      <c r="E1890" s="91">
        <f t="shared" si="223"/>
        <v>90</v>
      </c>
      <c r="F1890" s="120">
        <f>COUNTIF($D$15:D1890,D1890)</f>
        <v>49</v>
      </c>
      <c r="G1890" s="121">
        <f t="shared" si="224"/>
        <v>0.22758568496082976</v>
      </c>
      <c r="H1890" s="121">
        <f t="shared" si="225"/>
        <v>8.8962559425730277E-4</v>
      </c>
      <c r="I1890" s="122">
        <f t="shared" si="226"/>
        <v>0.22847531055508707</v>
      </c>
    </row>
    <row r="1891" spans="2:9">
      <c r="B1891" s="91">
        <f t="shared" si="227"/>
        <v>1877</v>
      </c>
      <c r="C1891" s="92">
        <f t="shared" si="228"/>
        <v>46437</v>
      </c>
      <c r="D1891" s="119" t="str">
        <f t="shared" si="222"/>
        <v>구간21</v>
      </c>
      <c r="E1891" s="91">
        <f t="shared" si="223"/>
        <v>90</v>
      </c>
      <c r="F1891" s="120">
        <f>COUNTIF($D$15:D1891,D1891)</f>
        <v>50</v>
      </c>
      <c r="G1891" s="121">
        <f t="shared" si="224"/>
        <v>0.22758568496082976</v>
      </c>
      <c r="H1891" s="121">
        <f t="shared" si="225"/>
        <v>9.0778121862990072E-4</v>
      </c>
      <c r="I1891" s="122">
        <f t="shared" si="226"/>
        <v>0.22849346617945965</v>
      </c>
    </row>
    <row r="1892" spans="2:9">
      <c r="B1892" s="91">
        <f t="shared" si="227"/>
        <v>1878</v>
      </c>
      <c r="C1892" s="92">
        <f t="shared" si="228"/>
        <v>46438</v>
      </c>
      <c r="D1892" s="119" t="str">
        <f t="shared" si="222"/>
        <v>구간21</v>
      </c>
      <c r="E1892" s="91">
        <f t="shared" si="223"/>
        <v>90</v>
      </c>
      <c r="F1892" s="120">
        <f>COUNTIF($D$15:D1892,D1892)</f>
        <v>51</v>
      </c>
      <c r="G1892" s="121">
        <f t="shared" si="224"/>
        <v>0.22758568496082976</v>
      </c>
      <c r="H1892" s="121">
        <f t="shared" si="225"/>
        <v>9.2593684300249879E-4</v>
      </c>
      <c r="I1892" s="122">
        <f t="shared" si="226"/>
        <v>0.22851162180383225</v>
      </c>
    </row>
    <row r="1893" spans="2:9">
      <c r="B1893" s="91">
        <f t="shared" si="227"/>
        <v>1879</v>
      </c>
      <c r="C1893" s="92">
        <f t="shared" si="228"/>
        <v>46439</v>
      </c>
      <c r="D1893" s="119" t="str">
        <f t="shared" si="222"/>
        <v>구간21</v>
      </c>
      <c r="E1893" s="91">
        <f t="shared" si="223"/>
        <v>90</v>
      </c>
      <c r="F1893" s="120">
        <f>COUNTIF($D$15:D1893,D1893)</f>
        <v>52</v>
      </c>
      <c r="G1893" s="121">
        <f t="shared" si="224"/>
        <v>0.22758568496082976</v>
      </c>
      <c r="H1893" s="121">
        <f t="shared" si="225"/>
        <v>9.4409246737509674E-4</v>
      </c>
      <c r="I1893" s="122">
        <f t="shared" si="226"/>
        <v>0.22852977742820485</v>
      </c>
    </row>
    <row r="1894" spans="2:9">
      <c r="B1894" s="91">
        <f t="shared" si="227"/>
        <v>1880</v>
      </c>
      <c r="C1894" s="92">
        <f t="shared" si="228"/>
        <v>46440</v>
      </c>
      <c r="D1894" s="119" t="str">
        <f t="shared" si="222"/>
        <v>구간21</v>
      </c>
      <c r="E1894" s="91">
        <f t="shared" si="223"/>
        <v>90</v>
      </c>
      <c r="F1894" s="120">
        <f>COUNTIF($D$15:D1894,D1894)</f>
        <v>53</v>
      </c>
      <c r="G1894" s="121">
        <f t="shared" si="224"/>
        <v>0.22758568496082976</v>
      </c>
      <c r="H1894" s="121">
        <f t="shared" si="225"/>
        <v>9.622480917476948E-4</v>
      </c>
      <c r="I1894" s="122">
        <f t="shared" si="226"/>
        <v>0.22854793305257745</v>
      </c>
    </row>
    <row r="1895" spans="2:9">
      <c r="B1895" s="91">
        <f t="shared" si="227"/>
        <v>1881</v>
      </c>
      <c r="C1895" s="92">
        <f t="shared" si="228"/>
        <v>46441</v>
      </c>
      <c r="D1895" s="119" t="str">
        <f t="shared" si="222"/>
        <v>구간21</v>
      </c>
      <c r="E1895" s="91">
        <f t="shared" si="223"/>
        <v>90</v>
      </c>
      <c r="F1895" s="120">
        <f>COUNTIF($D$15:D1895,D1895)</f>
        <v>54</v>
      </c>
      <c r="G1895" s="121">
        <f t="shared" si="224"/>
        <v>0.22758568496082976</v>
      </c>
      <c r="H1895" s="121">
        <f t="shared" si="225"/>
        <v>9.8040371612029276E-4</v>
      </c>
      <c r="I1895" s="122">
        <f t="shared" si="226"/>
        <v>0.22856608867695005</v>
      </c>
    </row>
    <row r="1896" spans="2:9">
      <c r="B1896" s="91">
        <f t="shared" si="227"/>
        <v>1882</v>
      </c>
      <c r="C1896" s="92">
        <f t="shared" si="228"/>
        <v>46442</v>
      </c>
      <c r="D1896" s="119" t="str">
        <f t="shared" si="222"/>
        <v>구간21</v>
      </c>
      <c r="E1896" s="91">
        <f t="shared" si="223"/>
        <v>90</v>
      </c>
      <c r="F1896" s="120">
        <f>COUNTIF($D$15:D1896,D1896)</f>
        <v>55</v>
      </c>
      <c r="G1896" s="121">
        <f t="shared" si="224"/>
        <v>0.22758568496082976</v>
      </c>
      <c r="H1896" s="121">
        <f t="shared" si="225"/>
        <v>9.9855934049289082E-4</v>
      </c>
      <c r="I1896" s="122">
        <f t="shared" si="226"/>
        <v>0.22858424430132265</v>
      </c>
    </row>
    <row r="1897" spans="2:9">
      <c r="B1897" s="91">
        <f t="shared" si="227"/>
        <v>1883</v>
      </c>
      <c r="C1897" s="92">
        <f t="shared" si="228"/>
        <v>46443</v>
      </c>
      <c r="D1897" s="119" t="str">
        <f t="shared" si="222"/>
        <v>구간21</v>
      </c>
      <c r="E1897" s="91">
        <f t="shared" si="223"/>
        <v>90</v>
      </c>
      <c r="F1897" s="120">
        <f>COUNTIF($D$15:D1897,D1897)</f>
        <v>56</v>
      </c>
      <c r="G1897" s="121">
        <f t="shared" si="224"/>
        <v>0.22758568496082976</v>
      </c>
      <c r="H1897" s="121">
        <f t="shared" si="225"/>
        <v>1.0167149648654889E-3</v>
      </c>
      <c r="I1897" s="122">
        <f t="shared" si="226"/>
        <v>0.22860239992569525</v>
      </c>
    </row>
    <row r="1898" spans="2:9">
      <c r="B1898" s="91">
        <f t="shared" si="227"/>
        <v>1884</v>
      </c>
      <c r="C1898" s="92">
        <f t="shared" si="228"/>
        <v>46444</v>
      </c>
      <c r="D1898" s="119" t="str">
        <f t="shared" si="222"/>
        <v>구간21</v>
      </c>
      <c r="E1898" s="91">
        <f t="shared" si="223"/>
        <v>90</v>
      </c>
      <c r="F1898" s="120">
        <f>COUNTIF($D$15:D1898,D1898)</f>
        <v>57</v>
      </c>
      <c r="G1898" s="121">
        <f t="shared" si="224"/>
        <v>0.22758568496082976</v>
      </c>
      <c r="H1898" s="121">
        <f t="shared" si="225"/>
        <v>1.0348705892380869E-3</v>
      </c>
      <c r="I1898" s="122">
        <f t="shared" si="226"/>
        <v>0.22862055555006786</v>
      </c>
    </row>
    <row r="1899" spans="2:9">
      <c r="B1899" s="91">
        <f t="shared" si="227"/>
        <v>1885</v>
      </c>
      <c r="C1899" s="92">
        <f t="shared" si="228"/>
        <v>46445</v>
      </c>
      <c r="D1899" s="119" t="str">
        <f t="shared" si="222"/>
        <v>구간21</v>
      </c>
      <c r="E1899" s="91">
        <f t="shared" si="223"/>
        <v>90</v>
      </c>
      <c r="F1899" s="120">
        <f>COUNTIF($D$15:D1899,D1899)</f>
        <v>58</v>
      </c>
      <c r="G1899" s="121">
        <f t="shared" si="224"/>
        <v>0.22758568496082976</v>
      </c>
      <c r="H1899" s="121">
        <f t="shared" si="225"/>
        <v>1.0530262136106848E-3</v>
      </c>
      <c r="I1899" s="122">
        <f t="shared" si="226"/>
        <v>0.22863871117444046</v>
      </c>
    </row>
    <row r="1900" spans="2:9">
      <c r="B1900" s="91">
        <f t="shared" si="227"/>
        <v>1886</v>
      </c>
      <c r="C1900" s="92">
        <f t="shared" si="228"/>
        <v>46446</v>
      </c>
      <c r="D1900" s="119" t="str">
        <f t="shared" si="222"/>
        <v>구간21</v>
      </c>
      <c r="E1900" s="91">
        <f t="shared" si="223"/>
        <v>90</v>
      </c>
      <c r="F1900" s="120">
        <f>COUNTIF($D$15:D1900,D1900)</f>
        <v>59</v>
      </c>
      <c r="G1900" s="121">
        <f t="shared" si="224"/>
        <v>0.22758568496082976</v>
      </c>
      <c r="H1900" s="121">
        <f t="shared" si="225"/>
        <v>1.0711818379832829E-3</v>
      </c>
      <c r="I1900" s="122">
        <f t="shared" si="226"/>
        <v>0.22865686679881303</v>
      </c>
    </row>
    <row r="1901" spans="2:9">
      <c r="B1901" s="91">
        <f t="shared" si="227"/>
        <v>1887</v>
      </c>
      <c r="C1901" s="92">
        <f t="shared" si="228"/>
        <v>46447</v>
      </c>
      <c r="D1901" s="119" t="str">
        <f t="shared" si="222"/>
        <v>구간21</v>
      </c>
      <c r="E1901" s="91">
        <f t="shared" si="223"/>
        <v>90</v>
      </c>
      <c r="F1901" s="120">
        <f>COUNTIF($D$15:D1901,D1901)</f>
        <v>60</v>
      </c>
      <c r="G1901" s="121">
        <f t="shared" si="224"/>
        <v>0.22758568496082976</v>
      </c>
      <c r="H1901" s="121">
        <f t="shared" si="225"/>
        <v>1.0893374623558809E-3</v>
      </c>
      <c r="I1901" s="122">
        <f t="shared" si="226"/>
        <v>0.22867502242318563</v>
      </c>
    </row>
    <row r="1902" spans="2:9">
      <c r="B1902" s="91">
        <f t="shared" si="227"/>
        <v>1888</v>
      </c>
      <c r="C1902" s="92">
        <f t="shared" si="228"/>
        <v>46448</v>
      </c>
      <c r="D1902" s="119" t="str">
        <f t="shared" si="222"/>
        <v>구간21</v>
      </c>
      <c r="E1902" s="91">
        <f t="shared" si="223"/>
        <v>90</v>
      </c>
      <c r="F1902" s="120">
        <f>COUNTIF($D$15:D1902,D1902)</f>
        <v>61</v>
      </c>
      <c r="G1902" s="121">
        <f t="shared" si="224"/>
        <v>0.22758568496082976</v>
      </c>
      <c r="H1902" s="121">
        <f t="shared" si="225"/>
        <v>1.107493086728479E-3</v>
      </c>
      <c r="I1902" s="122">
        <f t="shared" si="226"/>
        <v>0.22869317804755823</v>
      </c>
    </row>
    <row r="1903" spans="2:9">
      <c r="B1903" s="91">
        <f t="shared" si="227"/>
        <v>1889</v>
      </c>
      <c r="C1903" s="92">
        <f t="shared" si="228"/>
        <v>46449</v>
      </c>
      <c r="D1903" s="119" t="str">
        <f t="shared" si="222"/>
        <v>구간21</v>
      </c>
      <c r="E1903" s="91">
        <f t="shared" si="223"/>
        <v>90</v>
      </c>
      <c r="F1903" s="120">
        <f>COUNTIF($D$15:D1903,D1903)</f>
        <v>62</v>
      </c>
      <c r="G1903" s="121">
        <f t="shared" si="224"/>
        <v>0.22758568496082976</v>
      </c>
      <c r="H1903" s="121">
        <f t="shared" si="225"/>
        <v>1.1256487111010768E-3</v>
      </c>
      <c r="I1903" s="122">
        <f t="shared" si="226"/>
        <v>0.22871133367193083</v>
      </c>
    </row>
    <row r="1904" spans="2:9">
      <c r="B1904" s="91">
        <f t="shared" si="227"/>
        <v>1890</v>
      </c>
      <c r="C1904" s="92">
        <f t="shared" si="228"/>
        <v>46450</v>
      </c>
      <c r="D1904" s="119" t="str">
        <f t="shared" si="222"/>
        <v>구간21</v>
      </c>
      <c r="E1904" s="91">
        <f t="shared" si="223"/>
        <v>90</v>
      </c>
      <c r="F1904" s="120">
        <f>COUNTIF($D$15:D1904,D1904)</f>
        <v>63</v>
      </c>
      <c r="G1904" s="121">
        <f t="shared" si="224"/>
        <v>0.22758568496082976</v>
      </c>
      <c r="H1904" s="121">
        <f t="shared" si="225"/>
        <v>1.1438043354736749E-3</v>
      </c>
      <c r="I1904" s="122">
        <f t="shared" si="226"/>
        <v>0.22872948929630343</v>
      </c>
    </row>
    <row r="1905" spans="2:9">
      <c r="B1905" s="91">
        <f t="shared" si="227"/>
        <v>1891</v>
      </c>
      <c r="C1905" s="92">
        <f t="shared" si="228"/>
        <v>46451</v>
      </c>
      <c r="D1905" s="119" t="str">
        <f t="shared" si="222"/>
        <v>구간21</v>
      </c>
      <c r="E1905" s="91">
        <f t="shared" si="223"/>
        <v>90</v>
      </c>
      <c r="F1905" s="120">
        <f>COUNTIF($D$15:D1905,D1905)</f>
        <v>64</v>
      </c>
      <c r="G1905" s="121">
        <f t="shared" si="224"/>
        <v>0.22758568496082976</v>
      </c>
      <c r="H1905" s="121">
        <f t="shared" si="225"/>
        <v>1.1619599598462729E-3</v>
      </c>
      <c r="I1905" s="122">
        <f t="shared" si="226"/>
        <v>0.22874764492067604</v>
      </c>
    </row>
    <row r="1906" spans="2:9">
      <c r="B1906" s="91">
        <f t="shared" si="227"/>
        <v>1892</v>
      </c>
      <c r="C1906" s="92">
        <f t="shared" si="228"/>
        <v>46452</v>
      </c>
      <c r="D1906" s="119" t="str">
        <f t="shared" si="222"/>
        <v>구간21</v>
      </c>
      <c r="E1906" s="91">
        <f t="shared" si="223"/>
        <v>90</v>
      </c>
      <c r="F1906" s="120">
        <f>COUNTIF($D$15:D1906,D1906)</f>
        <v>65</v>
      </c>
      <c r="G1906" s="121">
        <f t="shared" si="224"/>
        <v>0.22758568496082976</v>
      </c>
      <c r="H1906" s="121">
        <f t="shared" si="225"/>
        <v>1.180115584218871E-3</v>
      </c>
      <c r="I1906" s="122">
        <f t="shared" si="226"/>
        <v>0.22876580054504864</v>
      </c>
    </row>
    <row r="1907" spans="2:9">
      <c r="B1907" s="91">
        <f t="shared" si="227"/>
        <v>1893</v>
      </c>
      <c r="C1907" s="92">
        <f t="shared" si="228"/>
        <v>46453</v>
      </c>
      <c r="D1907" s="119" t="str">
        <f t="shared" si="222"/>
        <v>구간21</v>
      </c>
      <c r="E1907" s="91">
        <f t="shared" si="223"/>
        <v>90</v>
      </c>
      <c r="F1907" s="120">
        <f>COUNTIF($D$15:D1907,D1907)</f>
        <v>66</v>
      </c>
      <c r="G1907" s="121">
        <f t="shared" si="224"/>
        <v>0.22758568496082976</v>
      </c>
      <c r="H1907" s="121">
        <f t="shared" si="225"/>
        <v>1.1982712085914691E-3</v>
      </c>
      <c r="I1907" s="122">
        <f t="shared" si="226"/>
        <v>0.22878395616942124</v>
      </c>
    </row>
    <row r="1908" spans="2:9">
      <c r="B1908" s="91">
        <f t="shared" si="227"/>
        <v>1894</v>
      </c>
      <c r="C1908" s="92">
        <f t="shared" si="228"/>
        <v>46454</v>
      </c>
      <c r="D1908" s="119" t="str">
        <f t="shared" si="222"/>
        <v>구간21</v>
      </c>
      <c r="E1908" s="91">
        <f t="shared" si="223"/>
        <v>90</v>
      </c>
      <c r="F1908" s="120">
        <f>COUNTIF($D$15:D1908,D1908)</f>
        <v>67</v>
      </c>
      <c r="G1908" s="121">
        <f t="shared" si="224"/>
        <v>0.22758568496082976</v>
      </c>
      <c r="H1908" s="121">
        <f t="shared" si="225"/>
        <v>1.2164268329640669E-3</v>
      </c>
      <c r="I1908" s="122">
        <f t="shared" si="226"/>
        <v>0.22880211179379384</v>
      </c>
    </row>
    <row r="1909" spans="2:9">
      <c r="B1909" s="91">
        <f t="shared" si="227"/>
        <v>1895</v>
      </c>
      <c r="C1909" s="92">
        <f t="shared" si="228"/>
        <v>46455</v>
      </c>
      <c r="D1909" s="119" t="str">
        <f t="shared" si="222"/>
        <v>구간21</v>
      </c>
      <c r="E1909" s="91">
        <f t="shared" si="223"/>
        <v>90</v>
      </c>
      <c r="F1909" s="120">
        <f>COUNTIF($D$15:D1909,D1909)</f>
        <v>68</v>
      </c>
      <c r="G1909" s="121">
        <f t="shared" si="224"/>
        <v>0.22758568496082976</v>
      </c>
      <c r="H1909" s="121">
        <f t="shared" si="225"/>
        <v>1.234582457336665E-3</v>
      </c>
      <c r="I1909" s="122">
        <f t="shared" si="226"/>
        <v>0.22882026741816641</v>
      </c>
    </row>
    <row r="1910" spans="2:9">
      <c r="B1910" s="91">
        <f t="shared" si="227"/>
        <v>1896</v>
      </c>
      <c r="C1910" s="92">
        <f t="shared" si="228"/>
        <v>46456</v>
      </c>
      <c r="D1910" s="119" t="str">
        <f t="shared" si="222"/>
        <v>구간21</v>
      </c>
      <c r="E1910" s="91">
        <f t="shared" si="223"/>
        <v>90</v>
      </c>
      <c r="F1910" s="120">
        <f>COUNTIF($D$15:D1910,D1910)</f>
        <v>69</v>
      </c>
      <c r="G1910" s="121">
        <f t="shared" si="224"/>
        <v>0.22758568496082976</v>
      </c>
      <c r="H1910" s="121">
        <f t="shared" si="225"/>
        <v>1.252738081709263E-3</v>
      </c>
      <c r="I1910" s="122">
        <f t="shared" si="226"/>
        <v>0.22883842304253901</v>
      </c>
    </row>
    <row r="1911" spans="2:9">
      <c r="B1911" s="91">
        <f t="shared" si="227"/>
        <v>1897</v>
      </c>
      <c r="C1911" s="92">
        <f t="shared" si="228"/>
        <v>46457</v>
      </c>
      <c r="D1911" s="119" t="str">
        <f t="shared" si="222"/>
        <v>구간21</v>
      </c>
      <c r="E1911" s="91">
        <f t="shared" si="223"/>
        <v>90</v>
      </c>
      <c r="F1911" s="120">
        <f>COUNTIF($D$15:D1911,D1911)</f>
        <v>70</v>
      </c>
      <c r="G1911" s="121">
        <f t="shared" si="224"/>
        <v>0.22758568496082976</v>
      </c>
      <c r="H1911" s="121">
        <f t="shared" si="225"/>
        <v>1.2708937060818611E-3</v>
      </c>
      <c r="I1911" s="122">
        <f t="shared" si="226"/>
        <v>0.22885657866691161</v>
      </c>
    </row>
    <row r="1912" spans="2:9">
      <c r="B1912" s="91">
        <f t="shared" si="227"/>
        <v>1898</v>
      </c>
      <c r="C1912" s="92">
        <f t="shared" si="228"/>
        <v>46458</v>
      </c>
      <c r="D1912" s="119" t="str">
        <f t="shared" si="222"/>
        <v>구간21</v>
      </c>
      <c r="E1912" s="91">
        <f t="shared" si="223"/>
        <v>90</v>
      </c>
      <c r="F1912" s="120">
        <f>COUNTIF($D$15:D1912,D1912)</f>
        <v>71</v>
      </c>
      <c r="G1912" s="121">
        <f t="shared" si="224"/>
        <v>0.22758568496082976</v>
      </c>
      <c r="H1912" s="121">
        <f t="shared" si="225"/>
        <v>1.2890493304544589E-3</v>
      </c>
      <c r="I1912" s="122">
        <f t="shared" si="226"/>
        <v>0.22887473429128422</v>
      </c>
    </row>
    <row r="1913" spans="2:9">
      <c r="B1913" s="91">
        <f t="shared" si="227"/>
        <v>1899</v>
      </c>
      <c r="C1913" s="92">
        <f t="shared" si="228"/>
        <v>46459</v>
      </c>
      <c r="D1913" s="119" t="str">
        <f t="shared" si="222"/>
        <v>구간21</v>
      </c>
      <c r="E1913" s="91">
        <f t="shared" si="223"/>
        <v>90</v>
      </c>
      <c r="F1913" s="120">
        <f>COUNTIF($D$15:D1913,D1913)</f>
        <v>72</v>
      </c>
      <c r="G1913" s="121">
        <f t="shared" si="224"/>
        <v>0.22758568496082976</v>
      </c>
      <c r="H1913" s="121">
        <f t="shared" si="225"/>
        <v>1.307204954827057E-3</v>
      </c>
      <c r="I1913" s="122">
        <f t="shared" si="226"/>
        <v>0.22889288991565682</v>
      </c>
    </row>
    <row r="1914" spans="2:9">
      <c r="B1914" s="91">
        <f t="shared" si="227"/>
        <v>1900</v>
      </c>
      <c r="C1914" s="92">
        <f t="shared" si="228"/>
        <v>46460</v>
      </c>
      <c r="D1914" s="119" t="str">
        <f t="shared" si="222"/>
        <v>구간21</v>
      </c>
      <c r="E1914" s="91">
        <f t="shared" si="223"/>
        <v>90</v>
      </c>
      <c r="F1914" s="120">
        <f>COUNTIF($D$15:D1914,D1914)</f>
        <v>73</v>
      </c>
      <c r="G1914" s="121">
        <f t="shared" si="224"/>
        <v>0.22758568496082976</v>
      </c>
      <c r="H1914" s="121">
        <f t="shared" si="225"/>
        <v>1.3253605791996551E-3</v>
      </c>
      <c r="I1914" s="122">
        <f t="shared" si="226"/>
        <v>0.22891104554002942</v>
      </c>
    </row>
    <row r="1915" spans="2:9">
      <c r="B1915" s="91">
        <f t="shared" si="227"/>
        <v>1901</v>
      </c>
      <c r="C1915" s="92">
        <f t="shared" si="228"/>
        <v>46461</v>
      </c>
      <c r="D1915" s="119" t="str">
        <f t="shared" si="222"/>
        <v>구간21</v>
      </c>
      <c r="E1915" s="91">
        <f t="shared" si="223"/>
        <v>90</v>
      </c>
      <c r="F1915" s="120">
        <f>COUNTIF($D$15:D1915,D1915)</f>
        <v>74</v>
      </c>
      <c r="G1915" s="121">
        <f t="shared" si="224"/>
        <v>0.22758568496082976</v>
      </c>
      <c r="H1915" s="121">
        <f t="shared" si="225"/>
        <v>1.3435162035722531E-3</v>
      </c>
      <c r="I1915" s="122">
        <f t="shared" si="226"/>
        <v>0.22892920116440202</v>
      </c>
    </row>
    <row r="1916" spans="2:9">
      <c r="B1916" s="91">
        <f t="shared" si="227"/>
        <v>1902</v>
      </c>
      <c r="C1916" s="92">
        <f t="shared" si="228"/>
        <v>46462</v>
      </c>
      <c r="D1916" s="119" t="str">
        <f t="shared" si="222"/>
        <v>구간21</v>
      </c>
      <c r="E1916" s="91">
        <f t="shared" si="223"/>
        <v>90</v>
      </c>
      <c r="F1916" s="120">
        <f>COUNTIF($D$15:D1916,D1916)</f>
        <v>75</v>
      </c>
      <c r="G1916" s="121">
        <f t="shared" si="224"/>
        <v>0.22758568496082976</v>
      </c>
      <c r="H1916" s="121">
        <f t="shared" si="225"/>
        <v>1.3616718279448512E-3</v>
      </c>
      <c r="I1916" s="122">
        <f t="shared" si="226"/>
        <v>0.22894735678877462</v>
      </c>
    </row>
    <row r="1917" spans="2:9">
      <c r="B1917" s="91">
        <f t="shared" si="227"/>
        <v>1903</v>
      </c>
      <c r="C1917" s="92">
        <f t="shared" si="228"/>
        <v>46463</v>
      </c>
      <c r="D1917" s="119" t="str">
        <f t="shared" si="222"/>
        <v>구간21</v>
      </c>
      <c r="E1917" s="91">
        <f t="shared" si="223"/>
        <v>90</v>
      </c>
      <c r="F1917" s="120">
        <f>COUNTIF($D$15:D1917,D1917)</f>
        <v>76</v>
      </c>
      <c r="G1917" s="121">
        <f t="shared" si="224"/>
        <v>0.22758568496082976</v>
      </c>
      <c r="H1917" s="121">
        <f t="shared" si="225"/>
        <v>1.379827452317449E-3</v>
      </c>
      <c r="I1917" s="122">
        <f t="shared" si="226"/>
        <v>0.22896551241314722</v>
      </c>
    </row>
    <row r="1918" spans="2:9">
      <c r="B1918" s="91">
        <f t="shared" si="227"/>
        <v>1904</v>
      </c>
      <c r="C1918" s="92">
        <f t="shared" si="228"/>
        <v>46464</v>
      </c>
      <c r="D1918" s="119" t="str">
        <f t="shared" si="222"/>
        <v>구간21</v>
      </c>
      <c r="E1918" s="91">
        <f t="shared" si="223"/>
        <v>90</v>
      </c>
      <c r="F1918" s="120">
        <f>COUNTIF($D$15:D1918,D1918)</f>
        <v>77</v>
      </c>
      <c r="G1918" s="121">
        <f t="shared" si="224"/>
        <v>0.22758568496082976</v>
      </c>
      <c r="H1918" s="121">
        <f t="shared" si="225"/>
        <v>1.3979830766900471E-3</v>
      </c>
      <c r="I1918" s="122">
        <f t="shared" si="226"/>
        <v>0.22898366803751979</v>
      </c>
    </row>
    <row r="1919" spans="2:9">
      <c r="B1919" s="91">
        <f t="shared" si="227"/>
        <v>1905</v>
      </c>
      <c r="C1919" s="92">
        <f t="shared" si="228"/>
        <v>46465</v>
      </c>
      <c r="D1919" s="119" t="str">
        <f t="shared" si="222"/>
        <v>구간21</v>
      </c>
      <c r="E1919" s="91">
        <f t="shared" si="223"/>
        <v>90</v>
      </c>
      <c r="F1919" s="120">
        <f>COUNTIF($D$15:D1919,D1919)</f>
        <v>78</v>
      </c>
      <c r="G1919" s="121">
        <f t="shared" si="224"/>
        <v>0.22758568496082976</v>
      </c>
      <c r="H1919" s="121">
        <f t="shared" si="225"/>
        <v>1.4161387010626452E-3</v>
      </c>
      <c r="I1919" s="122">
        <f t="shared" si="226"/>
        <v>0.2290018236618924</v>
      </c>
    </row>
    <row r="1920" spans="2:9">
      <c r="B1920" s="91">
        <f t="shared" si="227"/>
        <v>1906</v>
      </c>
      <c r="C1920" s="92">
        <f t="shared" si="228"/>
        <v>46466</v>
      </c>
      <c r="D1920" s="119" t="str">
        <f t="shared" si="222"/>
        <v>구간21</v>
      </c>
      <c r="E1920" s="91">
        <f t="shared" si="223"/>
        <v>90</v>
      </c>
      <c r="F1920" s="120">
        <f>COUNTIF($D$15:D1920,D1920)</f>
        <v>79</v>
      </c>
      <c r="G1920" s="121">
        <f t="shared" si="224"/>
        <v>0.22758568496082976</v>
      </c>
      <c r="H1920" s="121">
        <f t="shared" si="225"/>
        <v>1.4342943254352432E-3</v>
      </c>
      <c r="I1920" s="122">
        <f t="shared" si="226"/>
        <v>0.229019979286265</v>
      </c>
    </row>
    <row r="1921" spans="2:9">
      <c r="B1921" s="91">
        <f t="shared" si="227"/>
        <v>1907</v>
      </c>
      <c r="C1921" s="92">
        <f t="shared" si="228"/>
        <v>46467</v>
      </c>
      <c r="D1921" s="119" t="str">
        <f t="shared" si="222"/>
        <v>구간21</v>
      </c>
      <c r="E1921" s="91">
        <f t="shared" si="223"/>
        <v>90</v>
      </c>
      <c r="F1921" s="120">
        <f>COUNTIF($D$15:D1921,D1921)</f>
        <v>80</v>
      </c>
      <c r="G1921" s="121">
        <f t="shared" si="224"/>
        <v>0.22758568496082976</v>
      </c>
      <c r="H1921" s="121">
        <f t="shared" si="225"/>
        <v>1.4524499498078411E-3</v>
      </c>
      <c r="I1921" s="122">
        <f t="shared" si="226"/>
        <v>0.2290381349106376</v>
      </c>
    </row>
    <row r="1922" spans="2:9">
      <c r="B1922" s="91">
        <f t="shared" si="227"/>
        <v>1908</v>
      </c>
      <c r="C1922" s="92">
        <f t="shared" si="228"/>
        <v>46468</v>
      </c>
      <c r="D1922" s="119" t="str">
        <f t="shared" si="222"/>
        <v>구간21</v>
      </c>
      <c r="E1922" s="91">
        <f t="shared" si="223"/>
        <v>90</v>
      </c>
      <c r="F1922" s="120">
        <f>COUNTIF($D$15:D1922,D1922)</f>
        <v>81</v>
      </c>
      <c r="G1922" s="121">
        <f t="shared" si="224"/>
        <v>0.22758568496082976</v>
      </c>
      <c r="H1922" s="121">
        <f t="shared" si="225"/>
        <v>1.4706055741804391E-3</v>
      </c>
      <c r="I1922" s="122">
        <f t="shared" si="226"/>
        <v>0.2290562905350102</v>
      </c>
    </row>
    <row r="1923" spans="2:9">
      <c r="B1923" s="91">
        <f t="shared" si="227"/>
        <v>1909</v>
      </c>
      <c r="C1923" s="92">
        <f t="shared" si="228"/>
        <v>46469</v>
      </c>
      <c r="D1923" s="119" t="str">
        <f t="shared" si="222"/>
        <v>구간21</v>
      </c>
      <c r="E1923" s="91">
        <f t="shared" si="223"/>
        <v>90</v>
      </c>
      <c r="F1923" s="120">
        <f>COUNTIF($D$15:D1923,D1923)</f>
        <v>82</v>
      </c>
      <c r="G1923" s="121">
        <f t="shared" si="224"/>
        <v>0.22758568496082976</v>
      </c>
      <c r="H1923" s="121">
        <f t="shared" si="225"/>
        <v>1.4887611985530372E-3</v>
      </c>
      <c r="I1923" s="122">
        <f t="shared" si="226"/>
        <v>0.2290744461593828</v>
      </c>
    </row>
    <row r="1924" spans="2:9">
      <c r="B1924" s="91">
        <f t="shared" si="227"/>
        <v>1910</v>
      </c>
      <c r="C1924" s="92">
        <f t="shared" si="228"/>
        <v>46470</v>
      </c>
      <c r="D1924" s="119" t="str">
        <f t="shared" si="222"/>
        <v>구간21</v>
      </c>
      <c r="E1924" s="91">
        <f t="shared" si="223"/>
        <v>90</v>
      </c>
      <c r="F1924" s="120">
        <f>COUNTIF($D$15:D1924,D1924)</f>
        <v>83</v>
      </c>
      <c r="G1924" s="121">
        <f t="shared" si="224"/>
        <v>0.22758568496082976</v>
      </c>
      <c r="H1924" s="121">
        <f t="shared" si="225"/>
        <v>1.5069168229256353E-3</v>
      </c>
      <c r="I1924" s="122">
        <f t="shared" si="226"/>
        <v>0.2290926017837554</v>
      </c>
    </row>
    <row r="1925" spans="2:9">
      <c r="B1925" s="91">
        <f t="shared" si="227"/>
        <v>1911</v>
      </c>
      <c r="C1925" s="92">
        <f t="shared" si="228"/>
        <v>46471</v>
      </c>
      <c r="D1925" s="119" t="str">
        <f t="shared" si="222"/>
        <v>구간21</v>
      </c>
      <c r="E1925" s="91">
        <f t="shared" si="223"/>
        <v>90</v>
      </c>
      <c r="F1925" s="120">
        <f>COUNTIF($D$15:D1925,D1925)</f>
        <v>84</v>
      </c>
      <c r="G1925" s="121">
        <f t="shared" si="224"/>
        <v>0.22758568496082976</v>
      </c>
      <c r="H1925" s="121">
        <f t="shared" si="225"/>
        <v>1.5250724472982333E-3</v>
      </c>
      <c r="I1925" s="122">
        <f t="shared" si="226"/>
        <v>0.229110757408128</v>
      </c>
    </row>
    <row r="1926" spans="2:9">
      <c r="B1926" s="91">
        <f t="shared" si="227"/>
        <v>1912</v>
      </c>
      <c r="C1926" s="92">
        <f t="shared" si="228"/>
        <v>46472</v>
      </c>
      <c r="D1926" s="119" t="str">
        <f t="shared" si="222"/>
        <v>구간21</v>
      </c>
      <c r="E1926" s="91">
        <f t="shared" si="223"/>
        <v>90</v>
      </c>
      <c r="F1926" s="120">
        <f>COUNTIF($D$15:D1926,D1926)</f>
        <v>85</v>
      </c>
      <c r="G1926" s="121">
        <f t="shared" si="224"/>
        <v>0.22758568496082976</v>
      </c>
      <c r="H1926" s="121">
        <f t="shared" si="225"/>
        <v>1.5432280716708312E-3</v>
      </c>
      <c r="I1926" s="122">
        <f t="shared" si="226"/>
        <v>0.2291289130325006</v>
      </c>
    </row>
    <row r="1927" spans="2:9">
      <c r="B1927" s="91">
        <f t="shared" si="227"/>
        <v>1913</v>
      </c>
      <c r="C1927" s="92">
        <f t="shared" si="228"/>
        <v>46473</v>
      </c>
      <c r="D1927" s="119" t="str">
        <f t="shared" si="222"/>
        <v>구간21</v>
      </c>
      <c r="E1927" s="91">
        <f t="shared" si="223"/>
        <v>90</v>
      </c>
      <c r="F1927" s="120">
        <f>COUNTIF($D$15:D1927,D1927)</f>
        <v>86</v>
      </c>
      <c r="G1927" s="121">
        <f t="shared" si="224"/>
        <v>0.22758568496082976</v>
      </c>
      <c r="H1927" s="121">
        <f t="shared" si="225"/>
        <v>1.5613836960434292E-3</v>
      </c>
      <c r="I1927" s="122">
        <f t="shared" si="226"/>
        <v>0.22914706865687318</v>
      </c>
    </row>
    <row r="1928" spans="2:9">
      <c r="B1928" s="91">
        <f t="shared" si="227"/>
        <v>1914</v>
      </c>
      <c r="C1928" s="92">
        <f t="shared" si="228"/>
        <v>46474</v>
      </c>
      <c r="D1928" s="119" t="str">
        <f t="shared" si="222"/>
        <v>구간21</v>
      </c>
      <c r="E1928" s="91">
        <f t="shared" si="223"/>
        <v>90</v>
      </c>
      <c r="F1928" s="120">
        <f>COUNTIF($D$15:D1928,D1928)</f>
        <v>87</v>
      </c>
      <c r="G1928" s="121">
        <f t="shared" si="224"/>
        <v>0.22758568496082976</v>
      </c>
      <c r="H1928" s="121">
        <f t="shared" si="225"/>
        <v>1.5795393204160273E-3</v>
      </c>
      <c r="I1928" s="122">
        <f t="shared" si="226"/>
        <v>0.22916522428124578</v>
      </c>
    </row>
    <row r="1929" spans="2:9">
      <c r="B1929" s="91">
        <f t="shared" si="227"/>
        <v>1915</v>
      </c>
      <c r="C1929" s="92">
        <f t="shared" si="228"/>
        <v>46475</v>
      </c>
      <c r="D1929" s="119" t="str">
        <f t="shared" si="222"/>
        <v>구간21</v>
      </c>
      <c r="E1929" s="91">
        <f t="shared" si="223"/>
        <v>90</v>
      </c>
      <c r="F1929" s="120">
        <f>COUNTIF($D$15:D1929,D1929)</f>
        <v>88</v>
      </c>
      <c r="G1929" s="121">
        <f t="shared" si="224"/>
        <v>0.22758568496082976</v>
      </c>
      <c r="H1929" s="121">
        <f t="shared" si="225"/>
        <v>1.5976949447886254E-3</v>
      </c>
      <c r="I1929" s="122">
        <f t="shared" si="226"/>
        <v>0.22918337990561838</v>
      </c>
    </row>
    <row r="1930" spans="2:9">
      <c r="B1930" s="91">
        <f t="shared" si="227"/>
        <v>1916</v>
      </c>
      <c r="C1930" s="92">
        <f t="shared" si="228"/>
        <v>46476</v>
      </c>
      <c r="D1930" s="119" t="str">
        <f t="shared" si="222"/>
        <v>구간21</v>
      </c>
      <c r="E1930" s="91">
        <f t="shared" si="223"/>
        <v>90</v>
      </c>
      <c r="F1930" s="120">
        <f>COUNTIF($D$15:D1930,D1930)</f>
        <v>89</v>
      </c>
      <c r="G1930" s="121">
        <f t="shared" si="224"/>
        <v>0.22758568496082976</v>
      </c>
      <c r="H1930" s="121">
        <f t="shared" si="225"/>
        <v>1.6158505691612234E-3</v>
      </c>
      <c r="I1930" s="122">
        <f t="shared" si="226"/>
        <v>0.22920153552999098</v>
      </c>
    </row>
    <row r="1931" spans="2:9">
      <c r="B1931" s="91">
        <f t="shared" si="227"/>
        <v>1917</v>
      </c>
      <c r="C1931" s="92">
        <f t="shared" si="228"/>
        <v>46477</v>
      </c>
      <c r="D1931" s="119" t="str">
        <f t="shared" si="222"/>
        <v>구간21</v>
      </c>
      <c r="E1931" s="91">
        <f t="shared" si="223"/>
        <v>90</v>
      </c>
      <c r="F1931" s="120">
        <f>COUNTIF($D$15:D1931,D1931)</f>
        <v>90</v>
      </c>
      <c r="G1931" s="121">
        <f t="shared" si="224"/>
        <v>0.22758568496082976</v>
      </c>
      <c r="H1931" s="121">
        <f t="shared" si="225"/>
        <v>1.6340061935338213E-3</v>
      </c>
      <c r="I1931" s="122">
        <f t="shared" si="226"/>
        <v>0.22921969115436358</v>
      </c>
    </row>
    <row r="1932" spans="2:9">
      <c r="B1932" s="91">
        <f t="shared" si="227"/>
        <v>1918</v>
      </c>
      <c r="C1932" s="92">
        <f t="shared" si="228"/>
        <v>46478</v>
      </c>
      <c r="D1932" s="119" t="str">
        <f t="shared" si="222"/>
        <v>구간22</v>
      </c>
      <c r="E1932" s="91">
        <f t="shared" si="223"/>
        <v>91</v>
      </c>
      <c r="F1932" s="120">
        <f>COUNTIF($D$15:D1932,D1932)</f>
        <v>1</v>
      </c>
      <c r="G1932" s="121">
        <f t="shared" si="224"/>
        <v>0.22921969115436358</v>
      </c>
      <c r="H1932" s="121">
        <f t="shared" si="225"/>
        <v>1.8906086783222706E-5</v>
      </c>
      <c r="I1932" s="122">
        <f t="shared" si="226"/>
        <v>0.22923859724114681</v>
      </c>
    </row>
    <row r="1933" spans="2:9">
      <c r="B1933" s="91">
        <f t="shared" si="227"/>
        <v>1919</v>
      </c>
      <c r="C1933" s="92">
        <f t="shared" si="228"/>
        <v>46479</v>
      </c>
      <c r="D1933" s="119" t="str">
        <f t="shared" si="222"/>
        <v>구간22</v>
      </c>
      <c r="E1933" s="91">
        <f t="shared" si="223"/>
        <v>91</v>
      </c>
      <c r="F1933" s="120">
        <f>COUNTIF($D$15:D1933,D1933)</f>
        <v>2</v>
      </c>
      <c r="G1933" s="121">
        <f t="shared" si="224"/>
        <v>0.22921969115436358</v>
      </c>
      <c r="H1933" s="121">
        <f t="shared" si="225"/>
        <v>3.7812173566445413E-5</v>
      </c>
      <c r="I1933" s="122">
        <f t="shared" si="226"/>
        <v>0.22925750332793002</v>
      </c>
    </row>
    <row r="1934" spans="2:9">
      <c r="B1934" s="91">
        <f t="shared" si="227"/>
        <v>1920</v>
      </c>
      <c r="C1934" s="92">
        <f t="shared" si="228"/>
        <v>46480</v>
      </c>
      <c r="D1934" s="119" t="str">
        <f t="shared" si="222"/>
        <v>구간22</v>
      </c>
      <c r="E1934" s="91">
        <f t="shared" si="223"/>
        <v>91</v>
      </c>
      <c r="F1934" s="120">
        <f>COUNTIF($D$15:D1934,D1934)</f>
        <v>3</v>
      </c>
      <c r="G1934" s="121">
        <f t="shared" si="224"/>
        <v>0.22921969115436358</v>
      </c>
      <c r="H1934" s="121">
        <f t="shared" si="225"/>
        <v>5.6718260349668115E-5</v>
      </c>
      <c r="I1934" s="122">
        <f t="shared" si="226"/>
        <v>0.22927640941471325</v>
      </c>
    </row>
    <row r="1935" spans="2:9">
      <c r="B1935" s="91">
        <f t="shared" si="227"/>
        <v>1921</v>
      </c>
      <c r="C1935" s="92">
        <f t="shared" si="228"/>
        <v>46481</v>
      </c>
      <c r="D1935" s="119" t="str">
        <f t="shared" ref="D1935:D1998" si="229">IF(IFERROR(HLOOKUP(C1935,$E$5:$BL$6,2,FALSE),"")="",D1936,HLOOKUP(C1935,$E$5:$BL$7,2,FALSE))</f>
        <v>구간22</v>
      </c>
      <c r="E1935" s="91">
        <f t="shared" ref="E1935:E1998" si="230">COUNTIF($D$15:$D$49928,D1935)</f>
        <v>91</v>
      </c>
      <c r="F1935" s="120">
        <f>COUNTIF($D$15:D1935,D1935)</f>
        <v>4</v>
      </c>
      <c r="G1935" s="121">
        <f t="shared" ref="G1935:G1998" si="231">HLOOKUP($D1935,$E$6:$BL$11,6,FALSE)</f>
        <v>0.22921969115436358</v>
      </c>
      <c r="H1935" s="121">
        <f t="shared" ref="H1935:H1998" si="232">HLOOKUP($D1935,$E$6:$BL$11,5,FALSE)*(F1935)</f>
        <v>7.5624347132890825E-5</v>
      </c>
      <c r="I1935" s="122">
        <f t="shared" ref="I1935:I1998" si="233">G1935+H1935</f>
        <v>0.22929531550149648</v>
      </c>
    </row>
    <row r="1936" spans="2:9">
      <c r="B1936" s="91">
        <f t="shared" ref="B1936:B1999" si="234">B1935+1</f>
        <v>1922</v>
      </c>
      <c r="C1936" s="92">
        <f t="shared" ref="C1936:C1999" si="235">C1935+1</f>
        <v>46482</v>
      </c>
      <c r="D1936" s="119" t="str">
        <f t="shared" si="229"/>
        <v>구간22</v>
      </c>
      <c r="E1936" s="91">
        <f t="shared" si="230"/>
        <v>91</v>
      </c>
      <c r="F1936" s="120">
        <f>COUNTIF($D$15:D1936,D1936)</f>
        <v>5</v>
      </c>
      <c r="G1936" s="121">
        <f t="shared" si="231"/>
        <v>0.22921969115436358</v>
      </c>
      <c r="H1936" s="121">
        <f t="shared" si="232"/>
        <v>9.4530433916113535E-5</v>
      </c>
      <c r="I1936" s="122">
        <f t="shared" si="233"/>
        <v>0.22931422158827969</v>
      </c>
    </row>
    <row r="1937" spans="2:9">
      <c r="B1937" s="91">
        <f t="shared" si="234"/>
        <v>1923</v>
      </c>
      <c r="C1937" s="92">
        <f t="shared" si="235"/>
        <v>46483</v>
      </c>
      <c r="D1937" s="119" t="str">
        <f t="shared" si="229"/>
        <v>구간22</v>
      </c>
      <c r="E1937" s="91">
        <f t="shared" si="230"/>
        <v>91</v>
      </c>
      <c r="F1937" s="120">
        <f>COUNTIF($D$15:D1937,D1937)</f>
        <v>6</v>
      </c>
      <c r="G1937" s="121">
        <f t="shared" si="231"/>
        <v>0.22921969115436358</v>
      </c>
      <c r="H1937" s="121">
        <f t="shared" si="232"/>
        <v>1.1343652069933623E-4</v>
      </c>
      <c r="I1937" s="122">
        <f t="shared" si="233"/>
        <v>0.22933312767506292</v>
      </c>
    </row>
    <row r="1938" spans="2:9">
      <c r="B1938" s="91">
        <f t="shared" si="234"/>
        <v>1924</v>
      </c>
      <c r="C1938" s="92">
        <f t="shared" si="235"/>
        <v>46484</v>
      </c>
      <c r="D1938" s="119" t="str">
        <f t="shared" si="229"/>
        <v>구간22</v>
      </c>
      <c r="E1938" s="91">
        <f t="shared" si="230"/>
        <v>91</v>
      </c>
      <c r="F1938" s="120">
        <f>COUNTIF($D$15:D1938,D1938)</f>
        <v>7</v>
      </c>
      <c r="G1938" s="121">
        <f t="shared" si="231"/>
        <v>0.22921969115436358</v>
      </c>
      <c r="H1938" s="121">
        <f t="shared" si="232"/>
        <v>1.3234260748255894E-4</v>
      </c>
      <c r="I1938" s="122">
        <f t="shared" si="233"/>
        <v>0.22935203376184615</v>
      </c>
    </row>
    <row r="1939" spans="2:9">
      <c r="B1939" s="91">
        <f t="shared" si="234"/>
        <v>1925</v>
      </c>
      <c r="C1939" s="92">
        <f t="shared" si="235"/>
        <v>46485</v>
      </c>
      <c r="D1939" s="119" t="str">
        <f t="shared" si="229"/>
        <v>구간22</v>
      </c>
      <c r="E1939" s="91">
        <f t="shared" si="230"/>
        <v>91</v>
      </c>
      <c r="F1939" s="120">
        <f>COUNTIF($D$15:D1939,D1939)</f>
        <v>8</v>
      </c>
      <c r="G1939" s="121">
        <f t="shared" si="231"/>
        <v>0.22921969115436358</v>
      </c>
      <c r="H1939" s="121">
        <f t="shared" si="232"/>
        <v>1.5124869426578165E-4</v>
      </c>
      <c r="I1939" s="122">
        <f t="shared" si="233"/>
        <v>0.22937093984862936</v>
      </c>
    </row>
    <row r="1940" spans="2:9">
      <c r="B1940" s="91">
        <f t="shared" si="234"/>
        <v>1926</v>
      </c>
      <c r="C1940" s="92">
        <f t="shared" si="235"/>
        <v>46486</v>
      </c>
      <c r="D1940" s="119" t="str">
        <f t="shared" si="229"/>
        <v>구간22</v>
      </c>
      <c r="E1940" s="91">
        <f t="shared" si="230"/>
        <v>91</v>
      </c>
      <c r="F1940" s="120">
        <f>COUNTIF($D$15:D1940,D1940)</f>
        <v>9</v>
      </c>
      <c r="G1940" s="121">
        <f t="shared" si="231"/>
        <v>0.22921969115436358</v>
      </c>
      <c r="H1940" s="121">
        <f t="shared" si="232"/>
        <v>1.7015478104900436E-4</v>
      </c>
      <c r="I1940" s="122">
        <f t="shared" si="233"/>
        <v>0.22938984593541259</v>
      </c>
    </row>
    <row r="1941" spans="2:9">
      <c r="B1941" s="91">
        <f t="shared" si="234"/>
        <v>1927</v>
      </c>
      <c r="C1941" s="92">
        <f t="shared" si="235"/>
        <v>46487</v>
      </c>
      <c r="D1941" s="119" t="str">
        <f t="shared" si="229"/>
        <v>구간22</v>
      </c>
      <c r="E1941" s="91">
        <f t="shared" si="230"/>
        <v>91</v>
      </c>
      <c r="F1941" s="120">
        <f>COUNTIF($D$15:D1941,D1941)</f>
        <v>10</v>
      </c>
      <c r="G1941" s="121">
        <f t="shared" si="231"/>
        <v>0.22921969115436358</v>
      </c>
      <c r="H1941" s="121">
        <f t="shared" si="232"/>
        <v>1.8906086783222707E-4</v>
      </c>
      <c r="I1941" s="122">
        <f t="shared" si="233"/>
        <v>0.22940875202219579</v>
      </c>
    </row>
    <row r="1942" spans="2:9">
      <c r="B1942" s="91">
        <f t="shared" si="234"/>
        <v>1928</v>
      </c>
      <c r="C1942" s="92">
        <f t="shared" si="235"/>
        <v>46488</v>
      </c>
      <c r="D1942" s="119" t="str">
        <f t="shared" si="229"/>
        <v>구간22</v>
      </c>
      <c r="E1942" s="91">
        <f t="shared" si="230"/>
        <v>91</v>
      </c>
      <c r="F1942" s="120">
        <f>COUNTIF($D$15:D1942,D1942)</f>
        <v>11</v>
      </c>
      <c r="G1942" s="121">
        <f t="shared" si="231"/>
        <v>0.22921969115436358</v>
      </c>
      <c r="H1942" s="121">
        <f t="shared" si="232"/>
        <v>2.0796695461544978E-4</v>
      </c>
      <c r="I1942" s="122">
        <f t="shared" si="233"/>
        <v>0.22942765810897903</v>
      </c>
    </row>
    <row r="1943" spans="2:9">
      <c r="B1943" s="91">
        <f t="shared" si="234"/>
        <v>1929</v>
      </c>
      <c r="C1943" s="92">
        <f t="shared" si="235"/>
        <v>46489</v>
      </c>
      <c r="D1943" s="119" t="str">
        <f t="shared" si="229"/>
        <v>구간22</v>
      </c>
      <c r="E1943" s="91">
        <f t="shared" si="230"/>
        <v>91</v>
      </c>
      <c r="F1943" s="120">
        <f>COUNTIF($D$15:D1943,D1943)</f>
        <v>12</v>
      </c>
      <c r="G1943" s="121">
        <f t="shared" si="231"/>
        <v>0.22921969115436358</v>
      </c>
      <c r="H1943" s="121">
        <f t="shared" si="232"/>
        <v>2.2687304139867246E-4</v>
      </c>
      <c r="I1943" s="122">
        <f t="shared" si="233"/>
        <v>0.22944656419576226</v>
      </c>
    </row>
    <row r="1944" spans="2:9">
      <c r="B1944" s="91">
        <f t="shared" si="234"/>
        <v>1930</v>
      </c>
      <c r="C1944" s="92">
        <f t="shared" si="235"/>
        <v>46490</v>
      </c>
      <c r="D1944" s="119" t="str">
        <f t="shared" si="229"/>
        <v>구간22</v>
      </c>
      <c r="E1944" s="91">
        <f t="shared" si="230"/>
        <v>91</v>
      </c>
      <c r="F1944" s="120">
        <f>COUNTIF($D$15:D1944,D1944)</f>
        <v>13</v>
      </c>
      <c r="G1944" s="121">
        <f t="shared" si="231"/>
        <v>0.22921969115436358</v>
      </c>
      <c r="H1944" s="121">
        <f t="shared" si="232"/>
        <v>2.4577912818189517E-4</v>
      </c>
      <c r="I1944" s="122">
        <f t="shared" si="233"/>
        <v>0.22946547028254546</v>
      </c>
    </row>
    <row r="1945" spans="2:9">
      <c r="B1945" s="91">
        <f t="shared" si="234"/>
        <v>1931</v>
      </c>
      <c r="C1945" s="92">
        <f t="shared" si="235"/>
        <v>46491</v>
      </c>
      <c r="D1945" s="119" t="str">
        <f t="shared" si="229"/>
        <v>구간22</v>
      </c>
      <c r="E1945" s="91">
        <f t="shared" si="230"/>
        <v>91</v>
      </c>
      <c r="F1945" s="120">
        <f>COUNTIF($D$15:D1945,D1945)</f>
        <v>14</v>
      </c>
      <c r="G1945" s="121">
        <f t="shared" si="231"/>
        <v>0.22921969115436358</v>
      </c>
      <c r="H1945" s="121">
        <f t="shared" si="232"/>
        <v>2.6468521496511788E-4</v>
      </c>
      <c r="I1945" s="122">
        <f t="shared" si="233"/>
        <v>0.2294843763693287</v>
      </c>
    </row>
    <row r="1946" spans="2:9">
      <c r="B1946" s="91">
        <f t="shared" si="234"/>
        <v>1932</v>
      </c>
      <c r="C1946" s="92">
        <f t="shared" si="235"/>
        <v>46492</v>
      </c>
      <c r="D1946" s="119" t="str">
        <f t="shared" si="229"/>
        <v>구간22</v>
      </c>
      <c r="E1946" s="91">
        <f t="shared" si="230"/>
        <v>91</v>
      </c>
      <c r="F1946" s="120">
        <f>COUNTIF($D$15:D1946,D1946)</f>
        <v>15</v>
      </c>
      <c r="G1946" s="121">
        <f t="shared" si="231"/>
        <v>0.22921969115436358</v>
      </c>
      <c r="H1946" s="121">
        <f t="shared" si="232"/>
        <v>2.8359130174834059E-4</v>
      </c>
      <c r="I1946" s="122">
        <f t="shared" si="233"/>
        <v>0.22950328245611193</v>
      </c>
    </row>
    <row r="1947" spans="2:9">
      <c r="B1947" s="91">
        <f t="shared" si="234"/>
        <v>1933</v>
      </c>
      <c r="C1947" s="92">
        <f t="shared" si="235"/>
        <v>46493</v>
      </c>
      <c r="D1947" s="119" t="str">
        <f t="shared" si="229"/>
        <v>구간22</v>
      </c>
      <c r="E1947" s="91">
        <f t="shared" si="230"/>
        <v>91</v>
      </c>
      <c r="F1947" s="120">
        <f>COUNTIF($D$15:D1947,D1947)</f>
        <v>16</v>
      </c>
      <c r="G1947" s="121">
        <f t="shared" si="231"/>
        <v>0.22921969115436358</v>
      </c>
      <c r="H1947" s="121">
        <f t="shared" si="232"/>
        <v>3.024973885315633E-4</v>
      </c>
      <c r="I1947" s="122">
        <f t="shared" si="233"/>
        <v>0.22952218854289513</v>
      </c>
    </row>
    <row r="1948" spans="2:9">
      <c r="B1948" s="91">
        <f t="shared" si="234"/>
        <v>1934</v>
      </c>
      <c r="C1948" s="92">
        <f t="shared" si="235"/>
        <v>46494</v>
      </c>
      <c r="D1948" s="119" t="str">
        <f t="shared" si="229"/>
        <v>구간22</v>
      </c>
      <c r="E1948" s="91">
        <f t="shared" si="230"/>
        <v>91</v>
      </c>
      <c r="F1948" s="120">
        <f>COUNTIF($D$15:D1948,D1948)</f>
        <v>17</v>
      </c>
      <c r="G1948" s="121">
        <f t="shared" si="231"/>
        <v>0.22921969115436358</v>
      </c>
      <c r="H1948" s="121">
        <f t="shared" si="232"/>
        <v>3.2140347531478601E-4</v>
      </c>
      <c r="I1948" s="122">
        <f t="shared" si="233"/>
        <v>0.22954109462967837</v>
      </c>
    </row>
    <row r="1949" spans="2:9">
      <c r="B1949" s="91">
        <f t="shared" si="234"/>
        <v>1935</v>
      </c>
      <c r="C1949" s="92">
        <f t="shared" si="235"/>
        <v>46495</v>
      </c>
      <c r="D1949" s="119" t="str">
        <f t="shared" si="229"/>
        <v>구간22</v>
      </c>
      <c r="E1949" s="91">
        <f t="shared" si="230"/>
        <v>91</v>
      </c>
      <c r="F1949" s="120">
        <f>COUNTIF($D$15:D1949,D1949)</f>
        <v>18</v>
      </c>
      <c r="G1949" s="121">
        <f t="shared" si="231"/>
        <v>0.22921969115436358</v>
      </c>
      <c r="H1949" s="121">
        <f t="shared" si="232"/>
        <v>3.4030956209800872E-4</v>
      </c>
      <c r="I1949" s="122">
        <f t="shared" si="233"/>
        <v>0.2295600007164616</v>
      </c>
    </row>
    <row r="1950" spans="2:9">
      <c r="B1950" s="91">
        <f t="shared" si="234"/>
        <v>1936</v>
      </c>
      <c r="C1950" s="92">
        <f t="shared" si="235"/>
        <v>46496</v>
      </c>
      <c r="D1950" s="119" t="str">
        <f t="shared" si="229"/>
        <v>구간22</v>
      </c>
      <c r="E1950" s="91">
        <f t="shared" si="230"/>
        <v>91</v>
      </c>
      <c r="F1950" s="120">
        <f>COUNTIF($D$15:D1950,D1950)</f>
        <v>19</v>
      </c>
      <c r="G1950" s="121">
        <f t="shared" si="231"/>
        <v>0.22921969115436358</v>
      </c>
      <c r="H1950" s="121">
        <f t="shared" si="232"/>
        <v>3.5921564888123143E-4</v>
      </c>
      <c r="I1950" s="122">
        <f t="shared" si="233"/>
        <v>0.2295789068032448</v>
      </c>
    </row>
    <row r="1951" spans="2:9">
      <c r="B1951" s="91">
        <f t="shared" si="234"/>
        <v>1937</v>
      </c>
      <c r="C1951" s="92">
        <f t="shared" si="235"/>
        <v>46497</v>
      </c>
      <c r="D1951" s="119" t="str">
        <f t="shared" si="229"/>
        <v>구간22</v>
      </c>
      <c r="E1951" s="91">
        <f t="shared" si="230"/>
        <v>91</v>
      </c>
      <c r="F1951" s="120">
        <f>COUNTIF($D$15:D1951,D1951)</f>
        <v>20</v>
      </c>
      <c r="G1951" s="121">
        <f t="shared" si="231"/>
        <v>0.22921969115436358</v>
      </c>
      <c r="H1951" s="121">
        <f t="shared" si="232"/>
        <v>3.7812173566445414E-4</v>
      </c>
      <c r="I1951" s="122">
        <f t="shared" si="233"/>
        <v>0.22959781289002804</v>
      </c>
    </row>
    <row r="1952" spans="2:9">
      <c r="B1952" s="91">
        <f t="shared" si="234"/>
        <v>1938</v>
      </c>
      <c r="C1952" s="92">
        <f t="shared" si="235"/>
        <v>46498</v>
      </c>
      <c r="D1952" s="119" t="str">
        <f t="shared" si="229"/>
        <v>구간22</v>
      </c>
      <c r="E1952" s="91">
        <f t="shared" si="230"/>
        <v>91</v>
      </c>
      <c r="F1952" s="120">
        <f>COUNTIF($D$15:D1952,D1952)</f>
        <v>21</v>
      </c>
      <c r="G1952" s="121">
        <f t="shared" si="231"/>
        <v>0.22921969115436358</v>
      </c>
      <c r="H1952" s="121">
        <f t="shared" si="232"/>
        <v>3.9702782244767685E-4</v>
      </c>
      <c r="I1952" s="122">
        <f t="shared" si="233"/>
        <v>0.22961671897681127</v>
      </c>
    </row>
    <row r="1953" spans="2:9">
      <c r="B1953" s="91">
        <f t="shared" si="234"/>
        <v>1939</v>
      </c>
      <c r="C1953" s="92">
        <f t="shared" si="235"/>
        <v>46499</v>
      </c>
      <c r="D1953" s="119" t="str">
        <f t="shared" si="229"/>
        <v>구간22</v>
      </c>
      <c r="E1953" s="91">
        <f t="shared" si="230"/>
        <v>91</v>
      </c>
      <c r="F1953" s="120">
        <f>COUNTIF($D$15:D1953,D1953)</f>
        <v>22</v>
      </c>
      <c r="G1953" s="121">
        <f t="shared" si="231"/>
        <v>0.22921969115436358</v>
      </c>
      <c r="H1953" s="121">
        <f t="shared" si="232"/>
        <v>4.1593390923089956E-4</v>
      </c>
      <c r="I1953" s="122">
        <f t="shared" si="233"/>
        <v>0.22963562506359447</v>
      </c>
    </row>
    <row r="1954" spans="2:9">
      <c r="B1954" s="91">
        <f t="shared" si="234"/>
        <v>1940</v>
      </c>
      <c r="C1954" s="92">
        <f t="shared" si="235"/>
        <v>46500</v>
      </c>
      <c r="D1954" s="119" t="str">
        <f t="shared" si="229"/>
        <v>구간22</v>
      </c>
      <c r="E1954" s="91">
        <f t="shared" si="230"/>
        <v>91</v>
      </c>
      <c r="F1954" s="120">
        <f>COUNTIF($D$15:D1954,D1954)</f>
        <v>23</v>
      </c>
      <c r="G1954" s="121">
        <f t="shared" si="231"/>
        <v>0.22921969115436358</v>
      </c>
      <c r="H1954" s="121">
        <f t="shared" si="232"/>
        <v>4.3483999601412227E-4</v>
      </c>
      <c r="I1954" s="122">
        <f t="shared" si="233"/>
        <v>0.22965453115037771</v>
      </c>
    </row>
    <row r="1955" spans="2:9">
      <c r="B1955" s="91">
        <f t="shared" si="234"/>
        <v>1941</v>
      </c>
      <c r="C1955" s="92">
        <f t="shared" si="235"/>
        <v>46501</v>
      </c>
      <c r="D1955" s="119" t="str">
        <f t="shared" si="229"/>
        <v>구간22</v>
      </c>
      <c r="E1955" s="91">
        <f t="shared" si="230"/>
        <v>91</v>
      </c>
      <c r="F1955" s="120">
        <f>COUNTIF($D$15:D1955,D1955)</f>
        <v>24</v>
      </c>
      <c r="G1955" s="121">
        <f t="shared" si="231"/>
        <v>0.22921969115436358</v>
      </c>
      <c r="H1955" s="121">
        <f t="shared" si="232"/>
        <v>4.5374608279734492E-4</v>
      </c>
      <c r="I1955" s="122">
        <f t="shared" si="233"/>
        <v>0.22967343723716094</v>
      </c>
    </row>
    <row r="1956" spans="2:9">
      <c r="B1956" s="91">
        <f t="shared" si="234"/>
        <v>1942</v>
      </c>
      <c r="C1956" s="92">
        <f t="shared" si="235"/>
        <v>46502</v>
      </c>
      <c r="D1956" s="119" t="str">
        <f t="shared" si="229"/>
        <v>구간22</v>
      </c>
      <c r="E1956" s="91">
        <f t="shared" si="230"/>
        <v>91</v>
      </c>
      <c r="F1956" s="120">
        <f>COUNTIF($D$15:D1956,D1956)</f>
        <v>25</v>
      </c>
      <c r="G1956" s="121">
        <f t="shared" si="231"/>
        <v>0.22921969115436358</v>
      </c>
      <c r="H1956" s="121">
        <f t="shared" si="232"/>
        <v>4.7265216958056763E-4</v>
      </c>
      <c r="I1956" s="122">
        <f t="shared" si="233"/>
        <v>0.22969234332394414</v>
      </c>
    </row>
    <row r="1957" spans="2:9">
      <c r="B1957" s="91">
        <f t="shared" si="234"/>
        <v>1943</v>
      </c>
      <c r="C1957" s="92">
        <f t="shared" si="235"/>
        <v>46503</v>
      </c>
      <c r="D1957" s="119" t="str">
        <f t="shared" si="229"/>
        <v>구간22</v>
      </c>
      <c r="E1957" s="91">
        <f t="shared" si="230"/>
        <v>91</v>
      </c>
      <c r="F1957" s="120">
        <f>COUNTIF($D$15:D1957,D1957)</f>
        <v>26</v>
      </c>
      <c r="G1957" s="121">
        <f t="shared" si="231"/>
        <v>0.22921969115436358</v>
      </c>
      <c r="H1957" s="121">
        <f t="shared" si="232"/>
        <v>4.9155825636379034E-4</v>
      </c>
      <c r="I1957" s="122">
        <f t="shared" si="233"/>
        <v>0.22971124941072738</v>
      </c>
    </row>
    <row r="1958" spans="2:9">
      <c r="B1958" s="91">
        <f t="shared" si="234"/>
        <v>1944</v>
      </c>
      <c r="C1958" s="92">
        <f t="shared" si="235"/>
        <v>46504</v>
      </c>
      <c r="D1958" s="119" t="str">
        <f t="shared" si="229"/>
        <v>구간22</v>
      </c>
      <c r="E1958" s="91">
        <f t="shared" si="230"/>
        <v>91</v>
      </c>
      <c r="F1958" s="120">
        <f>COUNTIF($D$15:D1958,D1958)</f>
        <v>27</v>
      </c>
      <c r="G1958" s="121">
        <f t="shared" si="231"/>
        <v>0.22921969115436358</v>
      </c>
      <c r="H1958" s="121">
        <f t="shared" si="232"/>
        <v>5.1046434314701305E-4</v>
      </c>
      <c r="I1958" s="122">
        <f t="shared" si="233"/>
        <v>0.22973015549751061</v>
      </c>
    </row>
    <row r="1959" spans="2:9">
      <c r="B1959" s="91">
        <f t="shared" si="234"/>
        <v>1945</v>
      </c>
      <c r="C1959" s="92">
        <f t="shared" si="235"/>
        <v>46505</v>
      </c>
      <c r="D1959" s="119" t="str">
        <f t="shared" si="229"/>
        <v>구간22</v>
      </c>
      <c r="E1959" s="91">
        <f t="shared" si="230"/>
        <v>91</v>
      </c>
      <c r="F1959" s="120">
        <f>COUNTIF($D$15:D1959,D1959)</f>
        <v>28</v>
      </c>
      <c r="G1959" s="121">
        <f t="shared" si="231"/>
        <v>0.22921969115436358</v>
      </c>
      <c r="H1959" s="121">
        <f t="shared" si="232"/>
        <v>5.2937042993023576E-4</v>
      </c>
      <c r="I1959" s="122">
        <f t="shared" si="233"/>
        <v>0.22974906158429381</v>
      </c>
    </row>
    <row r="1960" spans="2:9">
      <c r="B1960" s="91">
        <f t="shared" si="234"/>
        <v>1946</v>
      </c>
      <c r="C1960" s="92">
        <f t="shared" si="235"/>
        <v>46506</v>
      </c>
      <c r="D1960" s="119" t="str">
        <f t="shared" si="229"/>
        <v>구간22</v>
      </c>
      <c r="E1960" s="91">
        <f t="shared" si="230"/>
        <v>91</v>
      </c>
      <c r="F1960" s="120">
        <f>COUNTIF($D$15:D1960,D1960)</f>
        <v>29</v>
      </c>
      <c r="G1960" s="121">
        <f t="shared" si="231"/>
        <v>0.22921969115436358</v>
      </c>
      <c r="H1960" s="121">
        <f t="shared" si="232"/>
        <v>5.4827651671345847E-4</v>
      </c>
      <c r="I1960" s="122">
        <f t="shared" si="233"/>
        <v>0.22976796767107704</v>
      </c>
    </row>
    <row r="1961" spans="2:9">
      <c r="B1961" s="91">
        <f t="shared" si="234"/>
        <v>1947</v>
      </c>
      <c r="C1961" s="92">
        <f t="shared" si="235"/>
        <v>46507</v>
      </c>
      <c r="D1961" s="119" t="str">
        <f t="shared" si="229"/>
        <v>구간22</v>
      </c>
      <c r="E1961" s="91">
        <f t="shared" si="230"/>
        <v>91</v>
      </c>
      <c r="F1961" s="120">
        <f>COUNTIF($D$15:D1961,D1961)</f>
        <v>30</v>
      </c>
      <c r="G1961" s="121">
        <f t="shared" si="231"/>
        <v>0.22921969115436358</v>
      </c>
      <c r="H1961" s="121">
        <f t="shared" si="232"/>
        <v>5.6718260349668118E-4</v>
      </c>
      <c r="I1961" s="122">
        <f t="shared" si="233"/>
        <v>0.22978687375786025</v>
      </c>
    </row>
    <row r="1962" spans="2:9">
      <c r="B1962" s="91">
        <f t="shared" si="234"/>
        <v>1948</v>
      </c>
      <c r="C1962" s="92">
        <f t="shared" si="235"/>
        <v>46508</v>
      </c>
      <c r="D1962" s="119" t="str">
        <f t="shared" si="229"/>
        <v>구간22</v>
      </c>
      <c r="E1962" s="91">
        <f t="shared" si="230"/>
        <v>91</v>
      </c>
      <c r="F1962" s="120">
        <f>COUNTIF($D$15:D1962,D1962)</f>
        <v>31</v>
      </c>
      <c r="G1962" s="121">
        <f t="shared" si="231"/>
        <v>0.22921969115436358</v>
      </c>
      <c r="H1962" s="121">
        <f t="shared" si="232"/>
        <v>5.8608869027990389E-4</v>
      </c>
      <c r="I1962" s="122">
        <f t="shared" si="233"/>
        <v>0.22980577984464348</v>
      </c>
    </row>
    <row r="1963" spans="2:9">
      <c r="B1963" s="91">
        <f t="shared" si="234"/>
        <v>1949</v>
      </c>
      <c r="C1963" s="92">
        <f t="shared" si="235"/>
        <v>46509</v>
      </c>
      <c r="D1963" s="119" t="str">
        <f t="shared" si="229"/>
        <v>구간22</v>
      </c>
      <c r="E1963" s="91">
        <f t="shared" si="230"/>
        <v>91</v>
      </c>
      <c r="F1963" s="120">
        <f>COUNTIF($D$15:D1963,D1963)</f>
        <v>32</v>
      </c>
      <c r="G1963" s="121">
        <f t="shared" si="231"/>
        <v>0.22921969115436358</v>
      </c>
      <c r="H1963" s="121">
        <f t="shared" si="232"/>
        <v>6.049947770631266E-4</v>
      </c>
      <c r="I1963" s="122">
        <f t="shared" si="233"/>
        <v>0.22982468593142671</v>
      </c>
    </row>
    <row r="1964" spans="2:9">
      <c r="B1964" s="91">
        <f t="shared" si="234"/>
        <v>1950</v>
      </c>
      <c r="C1964" s="92">
        <f t="shared" si="235"/>
        <v>46510</v>
      </c>
      <c r="D1964" s="119" t="str">
        <f t="shared" si="229"/>
        <v>구간22</v>
      </c>
      <c r="E1964" s="91">
        <f t="shared" si="230"/>
        <v>91</v>
      </c>
      <c r="F1964" s="120">
        <f>COUNTIF($D$15:D1964,D1964)</f>
        <v>33</v>
      </c>
      <c r="G1964" s="121">
        <f t="shared" si="231"/>
        <v>0.22921969115436358</v>
      </c>
      <c r="H1964" s="121">
        <f t="shared" si="232"/>
        <v>6.2390086384634931E-4</v>
      </c>
      <c r="I1964" s="122">
        <f t="shared" si="233"/>
        <v>0.22984359201820992</v>
      </c>
    </row>
    <row r="1965" spans="2:9">
      <c r="B1965" s="91">
        <f t="shared" si="234"/>
        <v>1951</v>
      </c>
      <c r="C1965" s="92">
        <f t="shared" si="235"/>
        <v>46511</v>
      </c>
      <c r="D1965" s="119" t="str">
        <f t="shared" si="229"/>
        <v>구간22</v>
      </c>
      <c r="E1965" s="91">
        <f t="shared" si="230"/>
        <v>91</v>
      </c>
      <c r="F1965" s="120">
        <f>COUNTIF($D$15:D1965,D1965)</f>
        <v>34</v>
      </c>
      <c r="G1965" s="121">
        <f t="shared" si="231"/>
        <v>0.22921969115436358</v>
      </c>
      <c r="H1965" s="121">
        <f t="shared" si="232"/>
        <v>6.4280695062957202E-4</v>
      </c>
      <c r="I1965" s="122">
        <f t="shared" si="233"/>
        <v>0.22986249810499315</v>
      </c>
    </row>
    <row r="1966" spans="2:9">
      <c r="B1966" s="91">
        <f t="shared" si="234"/>
        <v>1952</v>
      </c>
      <c r="C1966" s="92">
        <f t="shared" si="235"/>
        <v>46512</v>
      </c>
      <c r="D1966" s="119" t="str">
        <f t="shared" si="229"/>
        <v>구간22</v>
      </c>
      <c r="E1966" s="91">
        <f t="shared" si="230"/>
        <v>91</v>
      </c>
      <c r="F1966" s="120">
        <f>COUNTIF($D$15:D1966,D1966)</f>
        <v>35</v>
      </c>
      <c r="G1966" s="121">
        <f t="shared" si="231"/>
        <v>0.22921969115436358</v>
      </c>
      <c r="H1966" s="121">
        <f t="shared" si="232"/>
        <v>6.6171303741279473E-4</v>
      </c>
      <c r="I1966" s="122">
        <f t="shared" si="233"/>
        <v>0.22988140419177638</v>
      </c>
    </row>
    <row r="1967" spans="2:9">
      <c r="B1967" s="91">
        <f t="shared" si="234"/>
        <v>1953</v>
      </c>
      <c r="C1967" s="92">
        <f t="shared" si="235"/>
        <v>46513</v>
      </c>
      <c r="D1967" s="119" t="str">
        <f t="shared" si="229"/>
        <v>구간22</v>
      </c>
      <c r="E1967" s="91">
        <f t="shared" si="230"/>
        <v>91</v>
      </c>
      <c r="F1967" s="120">
        <f>COUNTIF($D$15:D1967,D1967)</f>
        <v>36</v>
      </c>
      <c r="G1967" s="121">
        <f t="shared" si="231"/>
        <v>0.22921969115436358</v>
      </c>
      <c r="H1967" s="121">
        <f t="shared" si="232"/>
        <v>6.8061912419601744E-4</v>
      </c>
      <c r="I1967" s="122">
        <f t="shared" si="233"/>
        <v>0.22990031027855959</v>
      </c>
    </row>
    <row r="1968" spans="2:9">
      <c r="B1968" s="91">
        <f t="shared" si="234"/>
        <v>1954</v>
      </c>
      <c r="C1968" s="92">
        <f t="shared" si="235"/>
        <v>46514</v>
      </c>
      <c r="D1968" s="119" t="str">
        <f t="shared" si="229"/>
        <v>구간22</v>
      </c>
      <c r="E1968" s="91">
        <f t="shared" si="230"/>
        <v>91</v>
      </c>
      <c r="F1968" s="120">
        <f>COUNTIF($D$15:D1968,D1968)</f>
        <v>37</v>
      </c>
      <c r="G1968" s="121">
        <f t="shared" si="231"/>
        <v>0.22921969115436358</v>
      </c>
      <c r="H1968" s="121">
        <f t="shared" si="232"/>
        <v>6.9952521097924015E-4</v>
      </c>
      <c r="I1968" s="122">
        <f t="shared" si="233"/>
        <v>0.22991921636534282</v>
      </c>
    </row>
    <row r="1969" spans="2:9">
      <c r="B1969" s="91">
        <f t="shared" si="234"/>
        <v>1955</v>
      </c>
      <c r="C1969" s="92">
        <f t="shared" si="235"/>
        <v>46515</v>
      </c>
      <c r="D1969" s="119" t="str">
        <f t="shared" si="229"/>
        <v>구간22</v>
      </c>
      <c r="E1969" s="91">
        <f t="shared" si="230"/>
        <v>91</v>
      </c>
      <c r="F1969" s="120">
        <f>COUNTIF($D$15:D1969,D1969)</f>
        <v>38</v>
      </c>
      <c r="G1969" s="121">
        <f t="shared" si="231"/>
        <v>0.22921969115436358</v>
      </c>
      <c r="H1969" s="121">
        <f t="shared" si="232"/>
        <v>7.1843129776246286E-4</v>
      </c>
      <c r="I1969" s="122">
        <f t="shared" si="233"/>
        <v>0.22993812245212605</v>
      </c>
    </row>
    <row r="1970" spans="2:9">
      <c r="B1970" s="91">
        <f t="shared" si="234"/>
        <v>1956</v>
      </c>
      <c r="C1970" s="92">
        <f t="shared" si="235"/>
        <v>46516</v>
      </c>
      <c r="D1970" s="119" t="str">
        <f t="shared" si="229"/>
        <v>구간22</v>
      </c>
      <c r="E1970" s="91">
        <f t="shared" si="230"/>
        <v>91</v>
      </c>
      <c r="F1970" s="120">
        <f>COUNTIF($D$15:D1970,D1970)</f>
        <v>39</v>
      </c>
      <c r="G1970" s="121">
        <f t="shared" si="231"/>
        <v>0.22921969115436358</v>
      </c>
      <c r="H1970" s="121">
        <f t="shared" si="232"/>
        <v>7.3733738454568557E-4</v>
      </c>
      <c r="I1970" s="122">
        <f t="shared" si="233"/>
        <v>0.22995702853890926</v>
      </c>
    </row>
    <row r="1971" spans="2:9">
      <c r="B1971" s="91">
        <f t="shared" si="234"/>
        <v>1957</v>
      </c>
      <c r="C1971" s="92">
        <f t="shared" si="235"/>
        <v>46517</v>
      </c>
      <c r="D1971" s="119" t="str">
        <f t="shared" si="229"/>
        <v>구간22</v>
      </c>
      <c r="E1971" s="91">
        <f t="shared" si="230"/>
        <v>91</v>
      </c>
      <c r="F1971" s="120">
        <f>COUNTIF($D$15:D1971,D1971)</f>
        <v>40</v>
      </c>
      <c r="G1971" s="121">
        <f t="shared" si="231"/>
        <v>0.22921969115436358</v>
      </c>
      <c r="H1971" s="121">
        <f t="shared" si="232"/>
        <v>7.5624347132890828E-4</v>
      </c>
      <c r="I1971" s="122">
        <f t="shared" si="233"/>
        <v>0.22997593462569249</v>
      </c>
    </row>
    <row r="1972" spans="2:9">
      <c r="B1972" s="91">
        <f t="shared" si="234"/>
        <v>1958</v>
      </c>
      <c r="C1972" s="92">
        <f t="shared" si="235"/>
        <v>46518</v>
      </c>
      <c r="D1972" s="119" t="str">
        <f t="shared" si="229"/>
        <v>구간22</v>
      </c>
      <c r="E1972" s="91">
        <f t="shared" si="230"/>
        <v>91</v>
      </c>
      <c r="F1972" s="120">
        <f>COUNTIF($D$15:D1972,D1972)</f>
        <v>41</v>
      </c>
      <c r="G1972" s="121">
        <f t="shared" si="231"/>
        <v>0.22921969115436358</v>
      </c>
      <c r="H1972" s="121">
        <f t="shared" si="232"/>
        <v>7.7514955811213099E-4</v>
      </c>
      <c r="I1972" s="122">
        <f t="shared" si="233"/>
        <v>0.22999484071247572</v>
      </c>
    </row>
    <row r="1973" spans="2:9">
      <c r="B1973" s="91">
        <f t="shared" si="234"/>
        <v>1959</v>
      </c>
      <c r="C1973" s="92">
        <f t="shared" si="235"/>
        <v>46519</v>
      </c>
      <c r="D1973" s="119" t="str">
        <f t="shared" si="229"/>
        <v>구간22</v>
      </c>
      <c r="E1973" s="91">
        <f t="shared" si="230"/>
        <v>91</v>
      </c>
      <c r="F1973" s="120">
        <f>COUNTIF($D$15:D1973,D1973)</f>
        <v>42</v>
      </c>
      <c r="G1973" s="121">
        <f t="shared" si="231"/>
        <v>0.22921969115436358</v>
      </c>
      <c r="H1973" s="121">
        <f t="shared" si="232"/>
        <v>7.940556448953537E-4</v>
      </c>
      <c r="I1973" s="122">
        <f t="shared" si="233"/>
        <v>0.23001374679925893</v>
      </c>
    </row>
    <row r="1974" spans="2:9">
      <c r="B1974" s="91">
        <f t="shared" si="234"/>
        <v>1960</v>
      </c>
      <c r="C1974" s="92">
        <f t="shared" si="235"/>
        <v>46520</v>
      </c>
      <c r="D1974" s="119" t="str">
        <f t="shared" si="229"/>
        <v>구간22</v>
      </c>
      <c r="E1974" s="91">
        <f t="shared" si="230"/>
        <v>91</v>
      </c>
      <c r="F1974" s="120">
        <f>COUNTIF($D$15:D1974,D1974)</f>
        <v>43</v>
      </c>
      <c r="G1974" s="121">
        <f t="shared" si="231"/>
        <v>0.22921969115436358</v>
      </c>
      <c r="H1974" s="121">
        <f t="shared" si="232"/>
        <v>8.1296173167857641E-4</v>
      </c>
      <c r="I1974" s="122">
        <f t="shared" si="233"/>
        <v>0.23003265288604216</v>
      </c>
    </row>
    <row r="1975" spans="2:9">
      <c r="B1975" s="91">
        <f t="shared" si="234"/>
        <v>1961</v>
      </c>
      <c r="C1975" s="92">
        <f t="shared" si="235"/>
        <v>46521</v>
      </c>
      <c r="D1975" s="119" t="str">
        <f t="shared" si="229"/>
        <v>구간22</v>
      </c>
      <c r="E1975" s="91">
        <f t="shared" si="230"/>
        <v>91</v>
      </c>
      <c r="F1975" s="120">
        <f>COUNTIF($D$15:D1975,D1975)</f>
        <v>44</v>
      </c>
      <c r="G1975" s="121">
        <f t="shared" si="231"/>
        <v>0.22921969115436358</v>
      </c>
      <c r="H1975" s="121">
        <f t="shared" si="232"/>
        <v>8.3186781846179912E-4</v>
      </c>
      <c r="I1975" s="122">
        <f t="shared" si="233"/>
        <v>0.23005155897282539</v>
      </c>
    </row>
    <row r="1976" spans="2:9">
      <c r="B1976" s="91">
        <f t="shared" si="234"/>
        <v>1962</v>
      </c>
      <c r="C1976" s="92">
        <f t="shared" si="235"/>
        <v>46522</v>
      </c>
      <c r="D1976" s="119" t="str">
        <f t="shared" si="229"/>
        <v>구간22</v>
      </c>
      <c r="E1976" s="91">
        <f t="shared" si="230"/>
        <v>91</v>
      </c>
      <c r="F1976" s="120">
        <f>COUNTIF($D$15:D1976,D1976)</f>
        <v>45</v>
      </c>
      <c r="G1976" s="121">
        <f t="shared" si="231"/>
        <v>0.22921969115436358</v>
      </c>
      <c r="H1976" s="121">
        <f t="shared" si="232"/>
        <v>8.5077390524502183E-4</v>
      </c>
      <c r="I1976" s="122">
        <f t="shared" si="233"/>
        <v>0.2300704650596086</v>
      </c>
    </row>
    <row r="1977" spans="2:9">
      <c r="B1977" s="91">
        <f t="shared" si="234"/>
        <v>1963</v>
      </c>
      <c r="C1977" s="92">
        <f t="shared" si="235"/>
        <v>46523</v>
      </c>
      <c r="D1977" s="119" t="str">
        <f t="shared" si="229"/>
        <v>구간22</v>
      </c>
      <c r="E1977" s="91">
        <f t="shared" si="230"/>
        <v>91</v>
      </c>
      <c r="F1977" s="120">
        <f>COUNTIF($D$15:D1977,D1977)</f>
        <v>46</v>
      </c>
      <c r="G1977" s="121">
        <f t="shared" si="231"/>
        <v>0.22921969115436358</v>
      </c>
      <c r="H1977" s="121">
        <f t="shared" si="232"/>
        <v>8.6967999202824454E-4</v>
      </c>
      <c r="I1977" s="122">
        <f t="shared" si="233"/>
        <v>0.23008937114639183</v>
      </c>
    </row>
    <row r="1978" spans="2:9">
      <c r="B1978" s="91">
        <f t="shared" si="234"/>
        <v>1964</v>
      </c>
      <c r="C1978" s="92">
        <f t="shared" si="235"/>
        <v>46524</v>
      </c>
      <c r="D1978" s="119" t="str">
        <f t="shared" si="229"/>
        <v>구간22</v>
      </c>
      <c r="E1978" s="91">
        <f t="shared" si="230"/>
        <v>91</v>
      </c>
      <c r="F1978" s="120">
        <f>COUNTIF($D$15:D1978,D1978)</f>
        <v>47</v>
      </c>
      <c r="G1978" s="121">
        <f t="shared" si="231"/>
        <v>0.22921969115436358</v>
      </c>
      <c r="H1978" s="121">
        <f t="shared" si="232"/>
        <v>8.8858607881146725E-4</v>
      </c>
      <c r="I1978" s="122">
        <f t="shared" si="233"/>
        <v>0.23010827723317503</v>
      </c>
    </row>
    <row r="1979" spans="2:9">
      <c r="B1979" s="91">
        <f t="shared" si="234"/>
        <v>1965</v>
      </c>
      <c r="C1979" s="92">
        <f t="shared" si="235"/>
        <v>46525</v>
      </c>
      <c r="D1979" s="119" t="str">
        <f t="shared" si="229"/>
        <v>구간22</v>
      </c>
      <c r="E1979" s="91">
        <f t="shared" si="230"/>
        <v>91</v>
      </c>
      <c r="F1979" s="120">
        <f>COUNTIF($D$15:D1979,D1979)</f>
        <v>48</v>
      </c>
      <c r="G1979" s="121">
        <f t="shared" si="231"/>
        <v>0.22921969115436358</v>
      </c>
      <c r="H1979" s="121">
        <f t="shared" si="232"/>
        <v>9.0749216559468985E-4</v>
      </c>
      <c r="I1979" s="122">
        <f t="shared" si="233"/>
        <v>0.23012718331995827</v>
      </c>
    </row>
    <row r="1980" spans="2:9">
      <c r="B1980" s="91">
        <f t="shared" si="234"/>
        <v>1966</v>
      </c>
      <c r="C1980" s="92">
        <f t="shared" si="235"/>
        <v>46526</v>
      </c>
      <c r="D1980" s="119" t="str">
        <f t="shared" si="229"/>
        <v>구간22</v>
      </c>
      <c r="E1980" s="91">
        <f t="shared" si="230"/>
        <v>91</v>
      </c>
      <c r="F1980" s="120">
        <f>COUNTIF($D$15:D1980,D1980)</f>
        <v>49</v>
      </c>
      <c r="G1980" s="121">
        <f t="shared" si="231"/>
        <v>0.22921969115436358</v>
      </c>
      <c r="H1980" s="121">
        <f t="shared" si="232"/>
        <v>9.2639825237791256E-4</v>
      </c>
      <c r="I1980" s="122">
        <f t="shared" si="233"/>
        <v>0.2301460894067415</v>
      </c>
    </row>
    <row r="1981" spans="2:9">
      <c r="B1981" s="91">
        <f t="shared" si="234"/>
        <v>1967</v>
      </c>
      <c r="C1981" s="92">
        <f t="shared" si="235"/>
        <v>46527</v>
      </c>
      <c r="D1981" s="119" t="str">
        <f t="shared" si="229"/>
        <v>구간22</v>
      </c>
      <c r="E1981" s="91">
        <f t="shared" si="230"/>
        <v>91</v>
      </c>
      <c r="F1981" s="120">
        <f>COUNTIF($D$15:D1981,D1981)</f>
        <v>50</v>
      </c>
      <c r="G1981" s="121">
        <f t="shared" si="231"/>
        <v>0.22921969115436358</v>
      </c>
      <c r="H1981" s="121">
        <f t="shared" si="232"/>
        <v>9.4530433916113527E-4</v>
      </c>
      <c r="I1981" s="122">
        <f t="shared" si="233"/>
        <v>0.2301649954935247</v>
      </c>
    </row>
    <row r="1982" spans="2:9">
      <c r="B1982" s="91">
        <f t="shared" si="234"/>
        <v>1968</v>
      </c>
      <c r="C1982" s="92">
        <f t="shared" si="235"/>
        <v>46528</v>
      </c>
      <c r="D1982" s="119" t="str">
        <f t="shared" si="229"/>
        <v>구간22</v>
      </c>
      <c r="E1982" s="91">
        <f t="shared" si="230"/>
        <v>91</v>
      </c>
      <c r="F1982" s="120">
        <f>COUNTIF($D$15:D1982,D1982)</f>
        <v>51</v>
      </c>
      <c r="G1982" s="121">
        <f t="shared" si="231"/>
        <v>0.22921969115436358</v>
      </c>
      <c r="H1982" s="121">
        <f t="shared" si="232"/>
        <v>9.6421042594435798E-4</v>
      </c>
      <c r="I1982" s="122">
        <f t="shared" si="233"/>
        <v>0.23018390158030794</v>
      </c>
    </row>
    <row r="1983" spans="2:9">
      <c r="B1983" s="91">
        <f t="shared" si="234"/>
        <v>1969</v>
      </c>
      <c r="C1983" s="92">
        <f t="shared" si="235"/>
        <v>46529</v>
      </c>
      <c r="D1983" s="119" t="str">
        <f t="shared" si="229"/>
        <v>구간22</v>
      </c>
      <c r="E1983" s="91">
        <f t="shared" si="230"/>
        <v>91</v>
      </c>
      <c r="F1983" s="120">
        <f>COUNTIF($D$15:D1983,D1983)</f>
        <v>52</v>
      </c>
      <c r="G1983" s="121">
        <f t="shared" si="231"/>
        <v>0.22921969115436358</v>
      </c>
      <c r="H1983" s="121">
        <f t="shared" si="232"/>
        <v>9.8311651272758069E-4</v>
      </c>
      <c r="I1983" s="122">
        <f t="shared" si="233"/>
        <v>0.23020280766709117</v>
      </c>
    </row>
    <row r="1984" spans="2:9">
      <c r="B1984" s="91">
        <f t="shared" si="234"/>
        <v>1970</v>
      </c>
      <c r="C1984" s="92">
        <f t="shared" si="235"/>
        <v>46530</v>
      </c>
      <c r="D1984" s="119" t="str">
        <f t="shared" si="229"/>
        <v>구간22</v>
      </c>
      <c r="E1984" s="91">
        <f t="shared" si="230"/>
        <v>91</v>
      </c>
      <c r="F1984" s="120">
        <f>COUNTIF($D$15:D1984,D1984)</f>
        <v>53</v>
      </c>
      <c r="G1984" s="121">
        <f t="shared" si="231"/>
        <v>0.22921969115436358</v>
      </c>
      <c r="H1984" s="121">
        <f t="shared" si="232"/>
        <v>1.0020225995108034E-3</v>
      </c>
      <c r="I1984" s="122">
        <f t="shared" si="233"/>
        <v>0.23022171375387437</v>
      </c>
    </row>
    <row r="1985" spans="2:9">
      <c r="B1985" s="91">
        <f t="shared" si="234"/>
        <v>1971</v>
      </c>
      <c r="C1985" s="92">
        <f t="shared" si="235"/>
        <v>46531</v>
      </c>
      <c r="D1985" s="119" t="str">
        <f t="shared" si="229"/>
        <v>구간22</v>
      </c>
      <c r="E1985" s="91">
        <f t="shared" si="230"/>
        <v>91</v>
      </c>
      <c r="F1985" s="120">
        <f>COUNTIF($D$15:D1985,D1985)</f>
        <v>54</v>
      </c>
      <c r="G1985" s="121">
        <f t="shared" si="231"/>
        <v>0.22921969115436358</v>
      </c>
      <c r="H1985" s="121">
        <f t="shared" si="232"/>
        <v>1.0209286862940261E-3</v>
      </c>
      <c r="I1985" s="122">
        <f t="shared" si="233"/>
        <v>0.23024061984065761</v>
      </c>
    </row>
    <row r="1986" spans="2:9">
      <c r="B1986" s="91">
        <f t="shared" si="234"/>
        <v>1972</v>
      </c>
      <c r="C1986" s="92">
        <f t="shared" si="235"/>
        <v>46532</v>
      </c>
      <c r="D1986" s="119" t="str">
        <f t="shared" si="229"/>
        <v>구간22</v>
      </c>
      <c r="E1986" s="91">
        <f t="shared" si="230"/>
        <v>91</v>
      </c>
      <c r="F1986" s="120">
        <f>COUNTIF($D$15:D1986,D1986)</f>
        <v>55</v>
      </c>
      <c r="G1986" s="121">
        <f t="shared" si="231"/>
        <v>0.22921969115436358</v>
      </c>
      <c r="H1986" s="121">
        <f t="shared" si="232"/>
        <v>1.0398347730772488E-3</v>
      </c>
      <c r="I1986" s="122">
        <f t="shared" si="233"/>
        <v>0.23025952592744084</v>
      </c>
    </row>
    <row r="1987" spans="2:9">
      <c r="B1987" s="91">
        <f t="shared" si="234"/>
        <v>1973</v>
      </c>
      <c r="C1987" s="92">
        <f t="shared" si="235"/>
        <v>46533</v>
      </c>
      <c r="D1987" s="119" t="str">
        <f t="shared" si="229"/>
        <v>구간22</v>
      </c>
      <c r="E1987" s="91">
        <f t="shared" si="230"/>
        <v>91</v>
      </c>
      <c r="F1987" s="120">
        <f>COUNTIF($D$15:D1987,D1987)</f>
        <v>56</v>
      </c>
      <c r="G1987" s="121">
        <f t="shared" si="231"/>
        <v>0.22921969115436358</v>
      </c>
      <c r="H1987" s="121">
        <f t="shared" si="232"/>
        <v>1.0587408598604715E-3</v>
      </c>
      <c r="I1987" s="122">
        <f t="shared" si="233"/>
        <v>0.23027843201422404</v>
      </c>
    </row>
    <row r="1988" spans="2:9">
      <c r="B1988" s="91">
        <f t="shared" si="234"/>
        <v>1974</v>
      </c>
      <c r="C1988" s="92">
        <f t="shared" si="235"/>
        <v>46534</v>
      </c>
      <c r="D1988" s="119" t="str">
        <f t="shared" si="229"/>
        <v>구간22</v>
      </c>
      <c r="E1988" s="91">
        <f t="shared" si="230"/>
        <v>91</v>
      </c>
      <c r="F1988" s="120">
        <f>COUNTIF($D$15:D1988,D1988)</f>
        <v>57</v>
      </c>
      <c r="G1988" s="121">
        <f t="shared" si="231"/>
        <v>0.22921969115436358</v>
      </c>
      <c r="H1988" s="121">
        <f t="shared" si="232"/>
        <v>1.0776469466436942E-3</v>
      </c>
      <c r="I1988" s="122">
        <f t="shared" si="233"/>
        <v>0.23029733810100728</v>
      </c>
    </row>
    <row r="1989" spans="2:9">
      <c r="B1989" s="91">
        <f t="shared" si="234"/>
        <v>1975</v>
      </c>
      <c r="C1989" s="92">
        <f t="shared" si="235"/>
        <v>46535</v>
      </c>
      <c r="D1989" s="119" t="str">
        <f t="shared" si="229"/>
        <v>구간22</v>
      </c>
      <c r="E1989" s="91">
        <f t="shared" si="230"/>
        <v>91</v>
      </c>
      <c r="F1989" s="120">
        <f>COUNTIF($D$15:D1989,D1989)</f>
        <v>58</v>
      </c>
      <c r="G1989" s="121">
        <f t="shared" si="231"/>
        <v>0.22921969115436358</v>
      </c>
      <c r="H1989" s="121">
        <f t="shared" si="232"/>
        <v>1.0965530334269169E-3</v>
      </c>
      <c r="I1989" s="122">
        <f t="shared" si="233"/>
        <v>0.23031624418779051</v>
      </c>
    </row>
    <row r="1990" spans="2:9">
      <c r="B1990" s="91">
        <f t="shared" si="234"/>
        <v>1976</v>
      </c>
      <c r="C1990" s="92">
        <f t="shared" si="235"/>
        <v>46536</v>
      </c>
      <c r="D1990" s="119" t="str">
        <f t="shared" si="229"/>
        <v>구간22</v>
      </c>
      <c r="E1990" s="91">
        <f t="shared" si="230"/>
        <v>91</v>
      </c>
      <c r="F1990" s="120">
        <f>COUNTIF($D$15:D1990,D1990)</f>
        <v>59</v>
      </c>
      <c r="G1990" s="121">
        <f t="shared" si="231"/>
        <v>0.22921969115436358</v>
      </c>
      <c r="H1990" s="121">
        <f t="shared" si="232"/>
        <v>1.1154591202101397E-3</v>
      </c>
      <c r="I1990" s="122">
        <f t="shared" si="233"/>
        <v>0.23033515027457371</v>
      </c>
    </row>
    <row r="1991" spans="2:9">
      <c r="B1991" s="91">
        <f t="shared" si="234"/>
        <v>1977</v>
      </c>
      <c r="C1991" s="92">
        <f t="shared" si="235"/>
        <v>46537</v>
      </c>
      <c r="D1991" s="119" t="str">
        <f t="shared" si="229"/>
        <v>구간22</v>
      </c>
      <c r="E1991" s="91">
        <f t="shared" si="230"/>
        <v>91</v>
      </c>
      <c r="F1991" s="120">
        <f>COUNTIF($D$15:D1991,D1991)</f>
        <v>60</v>
      </c>
      <c r="G1991" s="121">
        <f t="shared" si="231"/>
        <v>0.22921969115436358</v>
      </c>
      <c r="H1991" s="121">
        <f t="shared" si="232"/>
        <v>1.1343652069933624E-3</v>
      </c>
      <c r="I1991" s="122">
        <f t="shared" si="233"/>
        <v>0.23035405636135695</v>
      </c>
    </row>
    <row r="1992" spans="2:9">
      <c r="B1992" s="91">
        <f t="shared" si="234"/>
        <v>1978</v>
      </c>
      <c r="C1992" s="92">
        <f t="shared" si="235"/>
        <v>46538</v>
      </c>
      <c r="D1992" s="119" t="str">
        <f t="shared" si="229"/>
        <v>구간22</v>
      </c>
      <c r="E1992" s="91">
        <f t="shared" si="230"/>
        <v>91</v>
      </c>
      <c r="F1992" s="120">
        <f>COUNTIF($D$15:D1992,D1992)</f>
        <v>61</v>
      </c>
      <c r="G1992" s="121">
        <f t="shared" si="231"/>
        <v>0.22921969115436358</v>
      </c>
      <c r="H1992" s="121">
        <f t="shared" si="232"/>
        <v>1.1532712937765851E-3</v>
      </c>
      <c r="I1992" s="122">
        <f t="shared" si="233"/>
        <v>0.23037296244814018</v>
      </c>
    </row>
    <row r="1993" spans="2:9">
      <c r="B1993" s="91">
        <f t="shared" si="234"/>
        <v>1979</v>
      </c>
      <c r="C1993" s="92">
        <f t="shared" si="235"/>
        <v>46539</v>
      </c>
      <c r="D1993" s="119" t="str">
        <f t="shared" si="229"/>
        <v>구간22</v>
      </c>
      <c r="E1993" s="91">
        <f t="shared" si="230"/>
        <v>91</v>
      </c>
      <c r="F1993" s="120">
        <f>COUNTIF($D$15:D1993,D1993)</f>
        <v>62</v>
      </c>
      <c r="G1993" s="121">
        <f t="shared" si="231"/>
        <v>0.22921969115436358</v>
      </c>
      <c r="H1993" s="121">
        <f t="shared" si="232"/>
        <v>1.1721773805598078E-3</v>
      </c>
      <c r="I1993" s="122">
        <f t="shared" si="233"/>
        <v>0.23039186853492338</v>
      </c>
    </row>
    <row r="1994" spans="2:9">
      <c r="B1994" s="91">
        <f t="shared" si="234"/>
        <v>1980</v>
      </c>
      <c r="C1994" s="92">
        <f t="shared" si="235"/>
        <v>46540</v>
      </c>
      <c r="D1994" s="119" t="str">
        <f t="shared" si="229"/>
        <v>구간22</v>
      </c>
      <c r="E1994" s="91">
        <f t="shared" si="230"/>
        <v>91</v>
      </c>
      <c r="F1994" s="120">
        <f>COUNTIF($D$15:D1994,D1994)</f>
        <v>63</v>
      </c>
      <c r="G1994" s="121">
        <f t="shared" si="231"/>
        <v>0.22921969115436358</v>
      </c>
      <c r="H1994" s="121">
        <f t="shared" si="232"/>
        <v>1.1910834673430305E-3</v>
      </c>
      <c r="I1994" s="122">
        <f t="shared" si="233"/>
        <v>0.23041077462170662</v>
      </c>
    </row>
    <row r="1995" spans="2:9">
      <c r="B1995" s="91">
        <f t="shared" si="234"/>
        <v>1981</v>
      </c>
      <c r="C1995" s="92">
        <f t="shared" si="235"/>
        <v>46541</v>
      </c>
      <c r="D1995" s="119" t="str">
        <f t="shared" si="229"/>
        <v>구간22</v>
      </c>
      <c r="E1995" s="91">
        <f t="shared" si="230"/>
        <v>91</v>
      </c>
      <c r="F1995" s="120">
        <f>COUNTIF($D$15:D1995,D1995)</f>
        <v>64</v>
      </c>
      <c r="G1995" s="121">
        <f t="shared" si="231"/>
        <v>0.22921969115436358</v>
      </c>
      <c r="H1995" s="121">
        <f t="shared" si="232"/>
        <v>1.2099895541262532E-3</v>
      </c>
      <c r="I1995" s="122">
        <f t="shared" si="233"/>
        <v>0.23042968070848982</v>
      </c>
    </row>
    <row r="1996" spans="2:9">
      <c r="B1996" s="91">
        <f t="shared" si="234"/>
        <v>1982</v>
      </c>
      <c r="C1996" s="92">
        <f t="shared" si="235"/>
        <v>46542</v>
      </c>
      <c r="D1996" s="119" t="str">
        <f t="shared" si="229"/>
        <v>구간22</v>
      </c>
      <c r="E1996" s="91">
        <f t="shared" si="230"/>
        <v>91</v>
      </c>
      <c r="F1996" s="120">
        <f>COUNTIF($D$15:D1996,D1996)</f>
        <v>65</v>
      </c>
      <c r="G1996" s="121">
        <f t="shared" si="231"/>
        <v>0.22921969115436358</v>
      </c>
      <c r="H1996" s="121">
        <f t="shared" si="232"/>
        <v>1.2288956409094759E-3</v>
      </c>
      <c r="I1996" s="122">
        <f t="shared" si="233"/>
        <v>0.23044858679527305</v>
      </c>
    </row>
    <row r="1997" spans="2:9">
      <c r="B1997" s="91">
        <f t="shared" si="234"/>
        <v>1983</v>
      </c>
      <c r="C1997" s="92">
        <f t="shared" si="235"/>
        <v>46543</v>
      </c>
      <c r="D1997" s="119" t="str">
        <f t="shared" si="229"/>
        <v>구간22</v>
      </c>
      <c r="E1997" s="91">
        <f t="shared" si="230"/>
        <v>91</v>
      </c>
      <c r="F1997" s="120">
        <f>COUNTIF($D$15:D1997,D1997)</f>
        <v>66</v>
      </c>
      <c r="G1997" s="121">
        <f t="shared" si="231"/>
        <v>0.22921969115436358</v>
      </c>
      <c r="H1997" s="121">
        <f t="shared" si="232"/>
        <v>1.2478017276926986E-3</v>
      </c>
      <c r="I1997" s="122">
        <f t="shared" si="233"/>
        <v>0.23046749288205629</v>
      </c>
    </row>
    <row r="1998" spans="2:9">
      <c r="B1998" s="91">
        <f t="shared" si="234"/>
        <v>1984</v>
      </c>
      <c r="C1998" s="92">
        <f t="shared" si="235"/>
        <v>46544</v>
      </c>
      <c r="D1998" s="119" t="str">
        <f t="shared" si="229"/>
        <v>구간22</v>
      </c>
      <c r="E1998" s="91">
        <f t="shared" si="230"/>
        <v>91</v>
      </c>
      <c r="F1998" s="120">
        <f>COUNTIF($D$15:D1998,D1998)</f>
        <v>67</v>
      </c>
      <c r="G1998" s="121">
        <f t="shared" si="231"/>
        <v>0.22921969115436358</v>
      </c>
      <c r="H1998" s="121">
        <f t="shared" si="232"/>
        <v>1.2667078144759213E-3</v>
      </c>
      <c r="I1998" s="122">
        <f t="shared" si="233"/>
        <v>0.23048639896883949</v>
      </c>
    </row>
    <row r="1999" spans="2:9">
      <c r="B1999" s="91">
        <f t="shared" si="234"/>
        <v>1985</v>
      </c>
      <c r="C1999" s="92">
        <f t="shared" si="235"/>
        <v>46545</v>
      </c>
      <c r="D1999" s="119" t="str">
        <f t="shared" ref="D1999:D2062" si="236">IF(IFERROR(HLOOKUP(C1999,$E$5:$BL$6,2,FALSE),"")="",D2000,HLOOKUP(C1999,$E$5:$BL$7,2,FALSE))</f>
        <v>구간22</v>
      </c>
      <c r="E1999" s="91">
        <f t="shared" ref="E1999:E2062" si="237">COUNTIF($D$15:$D$49928,D1999)</f>
        <v>91</v>
      </c>
      <c r="F1999" s="120">
        <f>COUNTIF($D$15:D1999,D1999)</f>
        <v>68</v>
      </c>
      <c r="G1999" s="121">
        <f t="shared" ref="G1999:G2062" si="238">HLOOKUP($D1999,$E$6:$BL$11,6,FALSE)</f>
        <v>0.22921969115436358</v>
      </c>
      <c r="H1999" s="121">
        <f t="shared" ref="H1999:H2062" si="239">HLOOKUP($D1999,$E$6:$BL$11,5,FALSE)*(F1999)</f>
        <v>1.285613901259144E-3</v>
      </c>
      <c r="I1999" s="122">
        <f t="shared" ref="I1999:I2062" si="240">G1999+H1999</f>
        <v>0.23050530505562272</v>
      </c>
    </row>
    <row r="2000" spans="2:9">
      <c r="B2000" s="91">
        <f t="shared" ref="B2000:B2063" si="241">B1999+1</f>
        <v>1986</v>
      </c>
      <c r="C2000" s="92">
        <f t="shared" ref="C2000:C2063" si="242">C1999+1</f>
        <v>46546</v>
      </c>
      <c r="D2000" s="119" t="str">
        <f t="shared" si="236"/>
        <v>구간22</v>
      </c>
      <c r="E2000" s="91">
        <f t="shared" si="237"/>
        <v>91</v>
      </c>
      <c r="F2000" s="120">
        <f>COUNTIF($D$15:D2000,D2000)</f>
        <v>69</v>
      </c>
      <c r="G2000" s="121">
        <f t="shared" si="238"/>
        <v>0.22921969115436358</v>
      </c>
      <c r="H2000" s="121">
        <f t="shared" si="239"/>
        <v>1.3045199880423668E-3</v>
      </c>
      <c r="I2000" s="122">
        <f t="shared" si="240"/>
        <v>0.23052421114240595</v>
      </c>
    </row>
    <row r="2001" spans="2:9">
      <c r="B2001" s="91">
        <f t="shared" si="241"/>
        <v>1987</v>
      </c>
      <c r="C2001" s="92">
        <f t="shared" si="242"/>
        <v>46547</v>
      </c>
      <c r="D2001" s="119" t="str">
        <f t="shared" si="236"/>
        <v>구간22</v>
      </c>
      <c r="E2001" s="91">
        <f t="shared" si="237"/>
        <v>91</v>
      </c>
      <c r="F2001" s="120">
        <f>COUNTIF($D$15:D2001,D2001)</f>
        <v>70</v>
      </c>
      <c r="G2001" s="121">
        <f t="shared" si="238"/>
        <v>0.22921969115436358</v>
      </c>
      <c r="H2001" s="121">
        <f t="shared" si="239"/>
        <v>1.3234260748255895E-3</v>
      </c>
      <c r="I2001" s="122">
        <f t="shared" si="240"/>
        <v>0.23054311722918916</v>
      </c>
    </row>
    <row r="2002" spans="2:9">
      <c r="B2002" s="91">
        <f t="shared" si="241"/>
        <v>1988</v>
      </c>
      <c r="C2002" s="92">
        <f t="shared" si="242"/>
        <v>46548</v>
      </c>
      <c r="D2002" s="119" t="str">
        <f t="shared" si="236"/>
        <v>구간22</v>
      </c>
      <c r="E2002" s="91">
        <f t="shared" si="237"/>
        <v>91</v>
      </c>
      <c r="F2002" s="120">
        <f>COUNTIF($D$15:D2002,D2002)</f>
        <v>71</v>
      </c>
      <c r="G2002" s="121">
        <f t="shared" si="238"/>
        <v>0.22921969115436358</v>
      </c>
      <c r="H2002" s="121">
        <f t="shared" si="239"/>
        <v>1.3423321616088122E-3</v>
      </c>
      <c r="I2002" s="122">
        <f t="shared" si="240"/>
        <v>0.23056202331597239</v>
      </c>
    </row>
    <row r="2003" spans="2:9">
      <c r="B2003" s="91">
        <f t="shared" si="241"/>
        <v>1989</v>
      </c>
      <c r="C2003" s="92">
        <f t="shared" si="242"/>
        <v>46549</v>
      </c>
      <c r="D2003" s="119" t="str">
        <f t="shared" si="236"/>
        <v>구간22</v>
      </c>
      <c r="E2003" s="91">
        <f t="shared" si="237"/>
        <v>91</v>
      </c>
      <c r="F2003" s="120">
        <f>COUNTIF($D$15:D2003,D2003)</f>
        <v>72</v>
      </c>
      <c r="G2003" s="121">
        <f t="shared" si="238"/>
        <v>0.22921969115436358</v>
      </c>
      <c r="H2003" s="121">
        <f t="shared" si="239"/>
        <v>1.3612382483920349E-3</v>
      </c>
      <c r="I2003" s="122">
        <f t="shared" si="240"/>
        <v>0.23058092940275562</v>
      </c>
    </row>
    <row r="2004" spans="2:9">
      <c r="B2004" s="91">
        <f t="shared" si="241"/>
        <v>1990</v>
      </c>
      <c r="C2004" s="92">
        <f t="shared" si="242"/>
        <v>46550</v>
      </c>
      <c r="D2004" s="119" t="str">
        <f t="shared" si="236"/>
        <v>구간22</v>
      </c>
      <c r="E2004" s="91">
        <f t="shared" si="237"/>
        <v>91</v>
      </c>
      <c r="F2004" s="120">
        <f>COUNTIF($D$15:D2004,D2004)</f>
        <v>73</v>
      </c>
      <c r="G2004" s="121">
        <f t="shared" si="238"/>
        <v>0.22921969115436358</v>
      </c>
      <c r="H2004" s="121">
        <f t="shared" si="239"/>
        <v>1.3801443351752576E-3</v>
      </c>
      <c r="I2004" s="122">
        <f t="shared" si="240"/>
        <v>0.23059983548953883</v>
      </c>
    </row>
    <row r="2005" spans="2:9">
      <c r="B2005" s="91">
        <f t="shared" si="241"/>
        <v>1991</v>
      </c>
      <c r="C2005" s="92">
        <f t="shared" si="242"/>
        <v>46551</v>
      </c>
      <c r="D2005" s="119" t="str">
        <f t="shared" si="236"/>
        <v>구간22</v>
      </c>
      <c r="E2005" s="91">
        <f t="shared" si="237"/>
        <v>91</v>
      </c>
      <c r="F2005" s="120">
        <f>COUNTIF($D$15:D2005,D2005)</f>
        <v>74</v>
      </c>
      <c r="G2005" s="121">
        <f t="shared" si="238"/>
        <v>0.22921969115436358</v>
      </c>
      <c r="H2005" s="121">
        <f t="shared" si="239"/>
        <v>1.3990504219584803E-3</v>
      </c>
      <c r="I2005" s="122">
        <f t="shared" si="240"/>
        <v>0.23061874157632206</v>
      </c>
    </row>
    <row r="2006" spans="2:9">
      <c r="B2006" s="91">
        <f t="shared" si="241"/>
        <v>1992</v>
      </c>
      <c r="C2006" s="92">
        <f t="shared" si="242"/>
        <v>46552</v>
      </c>
      <c r="D2006" s="119" t="str">
        <f t="shared" si="236"/>
        <v>구간22</v>
      </c>
      <c r="E2006" s="91">
        <f t="shared" si="237"/>
        <v>91</v>
      </c>
      <c r="F2006" s="120">
        <f>COUNTIF($D$15:D2006,D2006)</f>
        <v>75</v>
      </c>
      <c r="G2006" s="121">
        <f t="shared" si="238"/>
        <v>0.22921969115436358</v>
      </c>
      <c r="H2006" s="121">
        <f t="shared" si="239"/>
        <v>1.417956508741703E-3</v>
      </c>
      <c r="I2006" s="122">
        <f t="shared" si="240"/>
        <v>0.23063764766310529</v>
      </c>
    </row>
    <row r="2007" spans="2:9">
      <c r="B2007" s="91">
        <f t="shared" si="241"/>
        <v>1993</v>
      </c>
      <c r="C2007" s="92">
        <f t="shared" si="242"/>
        <v>46553</v>
      </c>
      <c r="D2007" s="119" t="str">
        <f t="shared" si="236"/>
        <v>구간22</v>
      </c>
      <c r="E2007" s="91">
        <f t="shared" si="237"/>
        <v>91</v>
      </c>
      <c r="F2007" s="120">
        <f>COUNTIF($D$15:D2007,D2007)</f>
        <v>76</v>
      </c>
      <c r="G2007" s="121">
        <f t="shared" si="238"/>
        <v>0.22921969115436358</v>
      </c>
      <c r="H2007" s="121">
        <f t="shared" si="239"/>
        <v>1.4368625955249257E-3</v>
      </c>
      <c r="I2007" s="122">
        <f t="shared" si="240"/>
        <v>0.2306565537498885</v>
      </c>
    </row>
    <row r="2008" spans="2:9">
      <c r="B2008" s="91">
        <f t="shared" si="241"/>
        <v>1994</v>
      </c>
      <c r="C2008" s="92">
        <f t="shared" si="242"/>
        <v>46554</v>
      </c>
      <c r="D2008" s="119" t="str">
        <f t="shared" si="236"/>
        <v>구간22</v>
      </c>
      <c r="E2008" s="91">
        <f t="shared" si="237"/>
        <v>91</v>
      </c>
      <c r="F2008" s="120">
        <f>COUNTIF($D$15:D2008,D2008)</f>
        <v>77</v>
      </c>
      <c r="G2008" s="121">
        <f t="shared" si="238"/>
        <v>0.22921969115436358</v>
      </c>
      <c r="H2008" s="121">
        <f t="shared" si="239"/>
        <v>1.4557686823081484E-3</v>
      </c>
      <c r="I2008" s="122">
        <f t="shared" si="240"/>
        <v>0.23067545983667173</v>
      </c>
    </row>
    <row r="2009" spans="2:9">
      <c r="B2009" s="91">
        <f t="shared" si="241"/>
        <v>1995</v>
      </c>
      <c r="C2009" s="92">
        <f t="shared" si="242"/>
        <v>46555</v>
      </c>
      <c r="D2009" s="119" t="str">
        <f t="shared" si="236"/>
        <v>구간22</v>
      </c>
      <c r="E2009" s="91">
        <f t="shared" si="237"/>
        <v>91</v>
      </c>
      <c r="F2009" s="120">
        <f>COUNTIF($D$15:D2009,D2009)</f>
        <v>78</v>
      </c>
      <c r="G2009" s="121">
        <f t="shared" si="238"/>
        <v>0.22921969115436358</v>
      </c>
      <c r="H2009" s="121">
        <f t="shared" si="239"/>
        <v>1.4746747690913711E-3</v>
      </c>
      <c r="I2009" s="122">
        <f t="shared" si="240"/>
        <v>0.23069436592345496</v>
      </c>
    </row>
    <row r="2010" spans="2:9">
      <c r="B2010" s="91">
        <f t="shared" si="241"/>
        <v>1996</v>
      </c>
      <c r="C2010" s="92">
        <f t="shared" si="242"/>
        <v>46556</v>
      </c>
      <c r="D2010" s="119" t="str">
        <f t="shared" si="236"/>
        <v>구간22</v>
      </c>
      <c r="E2010" s="91">
        <f t="shared" si="237"/>
        <v>91</v>
      </c>
      <c r="F2010" s="120">
        <f>COUNTIF($D$15:D2010,D2010)</f>
        <v>79</v>
      </c>
      <c r="G2010" s="121">
        <f t="shared" si="238"/>
        <v>0.22921969115436358</v>
      </c>
      <c r="H2010" s="121">
        <f t="shared" si="239"/>
        <v>1.4935808558745938E-3</v>
      </c>
      <c r="I2010" s="122">
        <f t="shared" si="240"/>
        <v>0.23071327201023817</v>
      </c>
    </row>
    <row r="2011" spans="2:9">
      <c r="B2011" s="91">
        <f t="shared" si="241"/>
        <v>1997</v>
      </c>
      <c r="C2011" s="92">
        <f t="shared" si="242"/>
        <v>46557</v>
      </c>
      <c r="D2011" s="119" t="str">
        <f t="shared" si="236"/>
        <v>구간22</v>
      </c>
      <c r="E2011" s="91">
        <f t="shared" si="237"/>
        <v>91</v>
      </c>
      <c r="F2011" s="120">
        <f>COUNTIF($D$15:D2011,D2011)</f>
        <v>80</v>
      </c>
      <c r="G2011" s="121">
        <f t="shared" si="238"/>
        <v>0.22921969115436358</v>
      </c>
      <c r="H2011" s="121">
        <f t="shared" si="239"/>
        <v>1.5124869426578166E-3</v>
      </c>
      <c r="I2011" s="122">
        <f t="shared" si="240"/>
        <v>0.2307321780970214</v>
      </c>
    </row>
    <row r="2012" spans="2:9">
      <c r="B2012" s="91">
        <f t="shared" si="241"/>
        <v>1998</v>
      </c>
      <c r="C2012" s="92">
        <f t="shared" si="242"/>
        <v>46558</v>
      </c>
      <c r="D2012" s="119" t="str">
        <f t="shared" si="236"/>
        <v>구간22</v>
      </c>
      <c r="E2012" s="91">
        <f t="shared" si="237"/>
        <v>91</v>
      </c>
      <c r="F2012" s="120">
        <f>COUNTIF($D$15:D2012,D2012)</f>
        <v>81</v>
      </c>
      <c r="G2012" s="121">
        <f t="shared" si="238"/>
        <v>0.22921969115436358</v>
      </c>
      <c r="H2012" s="121">
        <f t="shared" si="239"/>
        <v>1.5313930294410393E-3</v>
      </c>
      <c r="I2012" s="122">
        <f t="shared" si="240"/>
        <v>0.23075108418380463</v>
      </c>
    </row>
    <row r="2013" spans="2:9">
      <c r="B2013" s="91">
        <f t="shared" si="241"/>
        <v>1999</v>
      </c>
      <c r="C2013" s="92">
        <f t="shared" si="242"/>
        <v>46559</v>
      </c>
      <c r="D2013" s="119" t="str">
        <f t="shared" si="236"/>
        <v>구간22</v>
      </c>
      <c r="E2013" s="91">
        <f t="shared" si="237"/>
        <v>91</v>
      </c>
      <c r="F2013" s="120">
        <f>COUNTIF($D$15:D2013,D2013)</f>
        <v>82</v>
      </c>
      <c r="G2013" s="121">
        <f t="shared" si="238"/>
        <v>0.22921969115436358</v>
      </c>
      <c r="H2013" s="121">
        <f t="shared" si="239"/>
        <v>1.550299116224262E-3</v>
      </c>
      <c r="I2013" s="122">
        <f t="shared" si="240"/>
        <v>0.23076999027058784</v>
      </c>
    </row>
    <row r="2014" spans="2:9">
      <c r="B2014" s="91">
        <f t="shared" si="241"/>
        <v>2000</v>
      </c>
      <c r="C2014" s="92">
        <f t="shared" si="242"/>
        <v>46560</v>
      </c>
      <c r="D2014" s="119" t="str">
        <f t="shared" si="236"/>
        <v>구간22</v>
      </c>
      <c r="E2014" s="91">
        <f t="shared" si="237"/>
        <v>91</v>
      </c>
      <c r="F2014" s="120">
        <f>COUNTIF($D$15:D2014,D2014)</f>
        <v>83</v>
      </c>
      <c r="G2014" s="121">
        <f t="shared" si="238"/>
        <v>0.22921969115436358</v>
      </c>
      <c r="H2014" s="121">
        <f t="shared" si="239"/>
        <v>1.5692052030074847E-3</v>
      </c>
      <c r="I2014" s="122">
        <f t="shared" si="240"/>
        <v>0.23078889635737107</v>
      </c>
    </row>
    <row r="2015" spans="2:9">
      <c r="B2015" s="91">
        <f t="shared" si="241"/>
        <v>2001</v>
      </c>
      <c r="C2015" s="92">
        <f t="shared" si="242"/>
        <v>46561</v>
      </c>
      <c r="D2015" s="119" t="str">
        <f t="shared" si="236"/>
        <v>구간22</v>
      </c>
      <c r="E2015" s="91">
        <f t="shared" si="237"/>
        <v>91</v>
      </c>
      <c r="F2015" s="120">
        <f>COUNTIF($D$15:D2015,D2015)</f>
        <v>84</v>
      </c>
      <c r="G2015" s="121">
        <f t="shared" si="238"/>
        <v>0.22921969115436358</v>
      </c>
      <c r="H2015" s="121">
        <f t="shared" si="239"/>
        <v>1.5881112897907074E-3</v>
      </c>
      <c r="I2015" s="122">
        <f t="shared" si="240"/>
        <v>0.23080780244415428</v>
      </c>
    </row>
    <row r="2016" spans="2:9">
      <c r="B2016" s="91">
        <f t="shared" si="241"/>
        <v>2002</v>
      </c>
      <c r="C2016" s="92">
        <f t="shared" si="242"/>
        <v>46562</v>
      </c>
      <c r="D2016" s="119" t="str">
        <f t="shared" si="236"/>
        <v>구간22</v>
      </c>
      <c r="E2016" s="91">
        <f t="shared" si="237"/>
        <v>91</v>
      </c>
      <c r="F2016" s="120">
        <f>COUNTIF($D$15:D2016,D2016)</f>
        <v>85</v>
      </c>
      <c r="G2016" s="121">
        <f t="shared" si="238"/>
        <v>0.22921969115436358</v>
      </c>
      <c r="H2016" s="121">
        <f t="shared" si="239"/>
        <v>1.6070173765739301E-3</v>
      </c>
      <c r="I2016" s="122">
        <f t="shared" si="240"/>
        <v>0.23082670853093751</v>
      </c>
    </row>
    <row r="2017" spans="2:9">
      <c r="B2017" s="91">
        <f t="shared" si="241"/>
        <v>2003</v>
      </c>
      <c r="C2017" s="92">
        <f t="shared" si="242"/>
        <v>46563</v>
      </c>
      <c r="D2017" s="119" t="str">
        <f t="shared" si="236"/>
        <v>구간22</v>
      </c>
      <c r="E2017" s="91">
        <f t="shared" si="237"/>
        <v>91</v>
      </c>
      <c r="F2017" s="120">
        <f>COUNTIF($D$15:D2017,D2017)</f>
        <v>86</v>
      </c>
      <c r="G2017" s="121">
        <f t="shared" si="238"/>
        <v>0.22921969115436358</v>
      </c>
      <c r="H2017" s="121">
        <f t="shared" si="239"/>
        <v>1.6259234633571528E-3</v>
      </c>
      <c r="I2017" s="122">
        <f t="shared" si="240"/>
        <v>0.23084561461772074</v>
      </c>
    </row>
    <row r="2018" spans="2:9">
      <c r="B2018" s="91">
        <f t="shared" si="241"/>
        <v>2004</v>
      </c>
      <c r="C2018" s="92">
        <f t="shared" si="242"/>
        <v>46564</v>
      </c>
      <c r="D2018" s="119" t="str">
        <f t="shared" si="236"/>
        <v>구간22</v>
      </c>
      <c r="E2018" s="91">
        <f t="shared" si="237"/>
        <v>91</v>
      </c>
      <c r="F2018" s="120">
        <f>COUNTIF($D$15:D2018,D2018)</f>
        <v>87</v>
      </c>
      <c r="G2018" s="121">
        <f t="shared" si="238"/>
        <v>0.22921969115436358</v>
      </c>
      <c r="H2018" s="121">
        <f t="shared" si="239"/>
        <v>1.6448295501403755E-3</v>
      </c>
      <c r="I2018" s="122">
        <f t="shared" si="240"/>
        <v>0.23086452070450394</v>
      </c>
    </row>
    <row r="2019" spans="2:9">
      <c r="B2019" s="91">
        <f t="shared" si="241"/>
        <v>2005</v>
      </c>
      <c r="C2019" s="92">
        <f t="shared" si="242"/>
        <v>46565</v>
      </c>
      <c r="D2019" s="119" t="str">
        <f t="shared" si="236"/>
        <v>구간22</v>
      </c>
      <c r="E2019" s="91">
        <f t="shared" si="237"/>
        <v>91</v>
      </c>
      <c r="F2019" s="120">
        <f>COUNTIF($D$15:D2019,D2019)</f>
        <v>88</v>
      </c>
      <c r="G2019" s="121">
        <f t="shared" si="238"/>
        <v>0.22921969115436358</v>
      </c>
      <c r="H2019" s="121">
        <f t="shared" si="239"/>
        <v>1.6637356369235982E-3</v>
      </c>
      <c r="I2019" s="122">
        <f t="shared" si="240"/>
        <v>0.23088342679128718</v>
      </c>
    </row>
    <row r="2020" spans="2:9">
      <c r="B2020" s="91">
        <f t="shared" si="241"/>
        <v>2006</v>
      </c>
      <c r="C2020" s="92">
        <f t="shared" si="242"/>
        <v>46566</v>
      </c>
      <c r="D2020" s="119" t="str">
        <f t="shared" si="236"/>
        <v>구간22</v>
      </c>
      <c r="E2020" s="91">
        <f t="shared" si="237"/>
        <v>91</v>
      </c>
      <c r="F2020" s="120">
        <f>COUNTIF($D$15:D2020,D2020)</f>
        <v>89</v>
      </c>
      <c r="G2020" s="121">
        <f t="shared" si="238"/>
        <v>0.22921969115436358</v>
      </c>
      <c r="H2020" s="121">
        <f t="shared" si="239"/>
        <v>1.6826417237068209E-3</v>
      </c>
      <c r="I2020" s="122">
        <f t="shared" si="240"/>
        <v>0.23090233287807041</v>
      </c>
    </row>
    <row r="2021" spans="2:9">
      <c r="B2021" s="91">
        <f t="shared" si="241"/>
        <v>2007</v>
      </c>
      <c r="C2021" s="92">
        <f t="shared" si="242"/>
        <v>46567</v>
      </c>
      <c r="D2021" s="119" t="str">
        <f t="shared" si="236"/>
        <v>구간22</v>
      </c>
      <c r="E2021" s="91">
        <f t="shared" si="237"/>
        <v>91</v>
      </c>
      <c r="F2021" s="120">
        <f>COUNTIF($D$15:D2021,D2021)</f>
        <v>90</v>
      </c>
      <c r="G2021" s="121">
        <f t="shared" si="238"/>
        <v>0.22921969115436358</v>
      </c>
      <c r="H2021" s="121">
        <f t="shared" si="239"/>
        <v>1.7015478104900437E-3</v>
      </c>
      <c r="I2021" s="122">
        <f t="shared" si="240"/>
        <v>0.23092123896485361</v>
      </c>
    </row>
    <row r="2022" spans="2:9">
      <c r="B2022" s="91">
        <f t="shared" si="241"/>
        <v>2008</v>
      </c>
      <c r="C2022" s="92">
        <f t="shared" si="242"/>
        <v>46568</v>
      </c>
      <c r="D2022" s="119" t="str">
        <f t="shared" si="236"/>
        <v>구간22</v>
      </c>
      <c r="E2022" s="91">
        <f t="shared" si="237"/>
        <v>91</v>
      </c>
      <c r="F2022" s="120">
        <f>COUNTIF($D$15:D2022,D2022)</f>
        <v>91</v>
      </c>
      <c r="G2022" s="121">
        <f t="shared" si="238"/>
        <v>0.22921969115436358</v>
      </c>
      <c r="H2022" s="121">
        <f t="shared" si="239"/>
        <v>1.7204538972732664E-3</v>
      </c>
      <c r="I2022" s="122">
        <f t="shared" si="240"/>
        <v>0.23094014505163685</v>
      </c>
    </row>
    <row r="2023" spans="2:9">
      <c r="B2023" s="91">
        <f t="shared" si="241"/>
        <v>2009</v>
      </c>
      <c r="C2023" s="92">
        <f t="shared" si="242"/>
        <v>46569</v>
      </c>
      <c r="D2023" s="119" t="str">
        <f t="shared" si="236"/>
        <v>구간23</v>
      </c>
      <c r="E2023" s="91">
        <f t="shared" si="237"/>
        <v>92</v>
      </c>
      <c r="F2023" s="120">
        <f>COUNTIF($D$15:D2023,D2023)</f>
        <v>1</v>
      </c>
      <c r="G2023" s="121">
        <f t="shared" si="238"/>
        <v>0.23094014505163685</v>
      </c>
      <c r="H2023" s="121">
        <f t="shared" si="239"/>
        <v>1.9676601354190954E-5</v>
      </c>
      <c r="I2023" s="122">
        <f t="shared" si="240"/>
        <v>0.23095982165299103</v>
      </c>
    </row>
    <row r="2024" spans="2:9">
      <c r="B2024" s="91">
        <f t="shared" si="241"/>
        <v>2010</v>
      </c>
      <c r="C2024" s="92">
        <f t="shared" si="242"/>
        <v>46570</v>
      </c>
      <c r="D2024" s="119" t="str">
        <f t="shared" si="236"/>
        <v>구간23</v>
      </c>
      <c r="E2024" s="91">
        <f t="shared" si="237"/>
        <v>92</v>
      </c>
      <c r="F2024" s="120">
        <f>COUNTIF($D$15:D2024,D2024)</f>
        <v>2</v>
      </c>
      <c r="G2024" s="121">
        <f t="shared" si="238"/>
        <v>0.23094014505163685</v>
      </c>
      <c r="H2024" s="121">
        <f t="shared" si="239"/>
        <v>3.9353202708381907E-5</v>
      </c>
      <c r="I2024" s="122">
        <f t="shared" si="240"/>
        <v>0.23097949825434522</v>
      </c>
    </row>
    <row r="2025" spans="2:9">
      <c r="B2025" s="91">
        <f t="shared" si="241"/>
        <v>2011</v>
      </c>
      <c r="C2025" s="92">
        <f t="shared" si="242"/>
        <v>46571</v>
      </c>
      <c r="D2025" s="119" t="str">
        <f t="shared" si="236"/>
        <v>구간23</v>
      </c>
      <c r="E2025" s="91">
        <f t="shared" si="237"/>
        <v>92</v>
      </c>
      <c r="F2025" s="120">
        <f>COUNTIF($D$15:D2025,D2025)</f>
        <v>3</v>
      </c>
      <c r="G2025" s="121">
        <f t="shared" si="238"/>
        <v>0.23094014505163685</v>
      </c>
      <c r="H2025" s="121">
        <f t="shared" si="239"/>
        <v>5.9029804062572864E-5</v>
      </c>
      <c r="I2025" s="122">
        <f t="shared" si="240"/>
        <v>0.23099917485569943</v>
      </c>
    </row>
    <row r="2026" spans="2:9">
      <c r="B2026" s="91">
        <f t="shared" si="241"/>
        <v>2012</v>
      </c>
      <c r="C2026" s="92">
        <f t="shared" si="242"/>
        <v>46572</v>
      </c>
      <c r="D2026" s="119" t="str">
        <f t="shared" si="236"/>
        <v>구간23</v>
      </c>
      <c r="E2026" s="91">
        <f t="shared" si="237"/>
        <v>92</v>
      </c>
      <c r="F2026" s="120">
        <f>COUNTIF($D$15:D2026,D2026)</f>
        <v>4</v>
      </c>
      <c r="G2026" s="121">
        <f t="shared" si="238"/>
        <v>0.23094014505163685</v>
      </c>
      <c r="H2026" s="121">
        <f t="shared" si="239"/>
        <v>7.8706405416763815E-5</v>
      </c>
      <c r="I2026" s="122">
        <f t="shared" si="240"/>
        <v>0.23101885145705361</v>
      </c>
    </row>
    <row r="2027" spans="2:9">
      <c r="B2027" s="91">
        <f t="shared" si="241"/>
        <v>2013</v>
      </c>
      <c r="C2027" s="92">
        <f t="shared" si="242"/>
        <v>46573</v>
      </c>
      <c r="D2027" s="119" t="str">
        <f t="shared" si="236"/>
        <v>구간23</v>
      </c>
      <c r="E2027" s="91">
        <f t="shared" si="237"/>
        <v>92</v>
      </c>
      <c r="F2027" s="120">
        <f>COUNTIF($D$15:D2027,D2027)</f>
        <v>5</v>
      </c>
      <c r="G2027" s="121">
        <f t="shared" si="238"/>
        <v>0.23094014505163685</v>
      </c>
      <c r="H2027" s="121">
        <f t="shared" si="239"/>
        <v>9.8383006770954765E-5</v>
      </c>
      <c r="I2027" s="122">
        <f t="shared" si="240"/>
        <v>0.2310385280584078</v>
      </c>
    </row>
    <row r="2028" spans="2:9">
      <c r="B2028" s="91">
        <f t="shared" si="241"/>
        <v>2014</v>
      </c>
      <c r="C2028" s="92">
        <f t="shared" si="242"/>
        <v>46574</v>
      </c>
      <c r="D2028" s="119" t="str">
        <f t="shared" si="236"/>
        <v>구간23</v>
      </c>
      <c r="E2028" s="91">
        <f t="shared" si="237"/>
        <v>92</v>
      </c>
      <c r="F2028" s="120">
        <f>COUNTIF($D$15:D2028,D2028)</f>
        <v>6</v>
      </c>
      <c r="G2028" s="121">
        <f t="shared" si="238"/>
        <v>0.23094014505163685</v>
      </c>
      <c r="H2028" s="121">
        <f t="shared" si="239"/>
        <v>1.1805960812514573E-4</v>
      </c>
      <c r="I2028" s="122">
        <f t="shared" si="240"/>
        <v>0.23105820465976198</v>
      </c>
    </row>
    <row r="2029" spans="2:9">
      <c r="B2029" s="91">
        <f t="shared" si="241"/>
        <v>2015</v>
      </c>
      <c r="C2029" s="92">
        <f t="shared" si="242"/>
        <v>46575</v>
      </c>
      <c r="D2029" s="119" t="str">
        <f t="shared" si="236"/>
        <v>구간23</v>
      </c>
      <c r="E2029" s="91">
        <f t="shared" si="237"/>
        <v>92</v>
      </c>
      <c r="F2029" s="120">
        <f>COUNTIF($D$15:D2029,D2029)</f>
        <v>7</v>
      </c>
      <c r="G2029" s="121">
        <f t="shared" si="238"/>
        <v>0.23094014505163685</v>
      </c>
      <c r="H2029" s="121">
        <f t="shared" si="239"/>
        <v>1.3773620947933667E-4</v>
      </c>
      <c r="I2029" s="122">
        <f t="shared" si="240"/>
        <v>0.2310778812611162</v>
      </c>
    </row>
    <row r="2030" spans="2:9">
      <c r="B2030" s="91">
        <f t="shared" si="241"/>
        <v>2016</v>
      </c>
      <c r="C2030" s="92">
        <f t="shared" si="242"/>
        <v>46576</v>
      </c>
      <c r="D2030" s="119" t="str">
        <f t="shared" si="236"/>
        <v>구간23</v>
      </c>
      <c r="E2030" s="91">
        <f t="shared" si="237"/>
        <v>92</v>
      </c>
      <c r="F2030" s="120">
        <f>COUNTIF($D$15:D2030,D2030)</f>
        <v>8</v>
      </c>
      <c r="G2030" s="121">
        <f t="shared" si="238"/>
        <v>0.23094014505163685</v>
      </c>
      <c r="H2030" s="121">
        <f t="shared" si="239"/>
        <v>1.5741281083352763E-4</v>
      </c>
      <c r="I2030" s="122">
        <f t="shared" si="240"/>
        <v>0.23109755786247038</v>
      </c>
    </row>
    <row r="2031" spans="2:9">
      <c r="B2031" s="91">
        <f t="shared" si="241"/>
        <v>2017</v>
      </c>
      <c r="C2031" s="92">
        <f t="shared" si="242"/>
        <v>46577</v>
      </c>
      <c r="D2031" s="119" t="str">
        <f t="shared" si="236"/>
        <v>구간23</v>
      </c>
      <c r="E2031" s="91">
        <f t="shared" si="237"/>
        <v>92</v>
      </c>
      <c r="F2031" s="120">
        <f>COUNTIF($D$15:D2031,D2031)</f>
        <v>9</v>
      </c>
      <c r="G2031" s="121">
        <f t="shared" si="238"/>
        <v>0.23094014505163685</v>
      </c>
      <c r="H2031" s="121">
        <f t="shared" si="239"/>
        <v>1.7708941218771859E-4</v>
      </c>
      <c r="I2031" s="122">
        <f t="shared" si="240"/>
        <v>0.23111723446382457</v>
      </c>
    </row>
    <row r="2032" spans="2:9">
      <c r="B2032" s="91">
        <f t="shared" si="241"/>
        <v>2018</v>
      </c>
      <c r="C2032" s="92">
        <f t="shared" si="242"/>
        <v>46578</v>
      </c>
      <c r="D2032" s="119" t="str">
        <f t="shared" si="236"/>
        <v>구간23</v>
      </c>
      <c r="E2032" s="91">
        <f t="shared" si="237"/>
        <v>92</v>
      </c>
      <c r="F2032" s="120">
        <f>COUNTIF($D$15:D2032,D2032)</f>
        <v>10</v>
      </c>
      <c r="G2032" s="121">
        <f t="shared" si="238"/>
        <v>0.23094014505163685</v>
      </c>
      <c r="H2032" s="121">
        <f t="shared" si="239"/>
        <v>1.9676601354190953E-4</v>
      </c>
      <c r="I2032" s="122">
        <f t="shared" si="240"/>
        <v>0.23113691106517875</v>
      </c>
    </row>
    <row r="2033" spans="2:9">
      <c r="B2033" s="91">
        <f t="shared" si="241"/>
        <v>2019</v>
      </c>
      <c r="C2033" s="92">
        <f t="shared" si="242"/>
        <v>46579</v>
      </c>
      <c r="D2033" s="119" t="str">
        <f t="shared" si="236"/>
        <v>구간23</v>
      </c>
      <c r="E2033" s="91">
        <f t="shared" si="237"/>
        <v>92</v>
      </c>
      <c r="F2033" s="120">
        <f>COUNTIF($D$15:D2033,D2033)</f>
        <v>11</v>
      </c>
      <c r="G2033" s="121">
        <f t="shared" si="238"/>
        <v>0.23094014505163685</v>
      </c>
      <c r="H2033" s="121">
        <f t="shared" si="239"/>
        <v>2.1644261489610049E-4</v>
      </c>
      <c r="I2033" s="122">
        <f t="shared" si="240"/>
        <v>0.23115658766653294</v>
      </c>
    </row>
    <row r="2034" spans="2:9">
      <c r="B2034" s="91">
        <f t="shared" si="241"/>
        <v>2020</v>
      </c>
      <c r="C2034" s="92">
        <f t="shared" si="242"/>
        <v>46580</v>
      </c>
      <c r="D2034" s="119" t="str">
        <f t="shared" si="236"/>
        <v>구간23</v>
      </c>
      <c r="E2034" s="91">
        <f t="shared" si="237"/>
        <v>92</v>
      </c>
      <c r="F2034" s="120">
        <f>COUNTIF($D$15:D2034,D2034)</f>
        <v>12</v>
      </c>
      <c r="G2034" s="121">
        <f t="shared" si="238"/>
        <v>0.23094014505163685</v>
      </c>
      <c r="H2034" s="121">
        <f t="shared" si="239"/>
        <v>2.3611921625029146E-4</v>
      </c>
      <c r="I2034" s="122">
        <f t="shared" si="240"/>
        <v>0.23117626426788715</v>
      </c>
    </row>
    <row r="2035" spans="2:9">
      <c r="B2035" s="91">
        <f t="shared" si="241"/>
        <v>2021</v>
      </c>
      <c r="C2035" s="92">
        <f t="shared" si="242"/>
        <v>46581</v>
      </c>
      <c r="D2035" s="119" t="str">
        <f t="shared" si="236"/>
        <v>구간23</v>
      </c>
      <c r="E2035" s="91">
        <f t="shared" si="237"/>
        <v>92</v>
      </c>
      <c r="F2035" s="120">
        <f>COUNTIF($D$15:D2035,D2035)</f>
        <v>13</v>
      </c>
      <c r="G2035" s="121">
        <f t="shared" si="238"/>
        <v>0.23094014505163685</v>
      </c>
      <c r="H2035" s="121">
        <f t="shared" si="239"/>
        <v>2.5579581760448239E-4</v>
      </c>
      <c r="I2035" s="122">
        <f t="shared" si="240"/>
        <v>0.23119594086924133</v>
      </c>
    </row>
    <row r="2036" spans="2:9">
      <c r="B2036" s="91">
        <f t="shared" si="241"/>
        <v>2022</v>
      </c>
      <c r="C2036" s="92">
        <f t="shared" si="242"/>
        <v>46582</v>
      </c>
      <c r="D2036" s="119" t="str">
        <f t="shared" si="236"/>
        <v>구간23</v>
      </c>
      <c r="E2036" s="91">
        <f t="shared" si="237"/>
        <v>92</v>
      </c>
      <c r="F2036" s="120">
        <f>COUNTIF($D$15:D2036,D2036)</f>
        <v>14</v>
      </c>
      <c r="G2036" s="121">
        <f t="shared" si="238"/>
        <v>0.23094014505163685</v>
      </c>
      <c r="H2036" s="121">
        <f t="shared" si="239"/>
        <v>2.7547241895867333E-4</v>
      </c>
      <c r="I2036" s="122">
        <f t="shared" si="240"/>
        <v>0.23121561747059552</v>
      </c>
    </row>
    <row r="2037" spans="2:9">
      <c r="B2037" s="91">
        <f t="shared" si="241"/>
        <v>2023</v>
      </c>
      <c r="C2037" s="92">
        <f t="shared" si="242"/>
        <v>46583</v>
      </c>
      <c r="D2037" s="119" t="str">
        <f t="shared" si="236"/>
        <v>구간23</v>
      </c>
      <c r="E2037" s="91">
        <f t="shared" si="237"/>
        <v>92</v>
      </c>
      <c r="F2037" s="120">
        <f>COUNTIF($D$15:D2037,D2037)</f>
        <v>15</v>
      </c>
      <c r="G2037" s="121">
        <f t="shared" si="238"/>
        <v>0.23094014505163685</v>
      </c>
      <c r="H2037" s="121">
        <f t="shared" si="239"/>
        <v>2.9514902031286432E-4</v>
      </c>
      <c r="I2037" s="122">
        <f t="shared" si="240"/>
        <v>0.2312352940719497</v>
      </c>
    </row>
    <row r="2038" spans="2:9">
      <c r="B2038" s="91">
        <f t="shared" si="241"/>
        <v>2024</v>
      </c>
      <c r="C2038" s="92">
        <f t="shared" si="242"/>
        <v>46584</v>
      </c>
      <c r="D2038" s="119" t="str">
        <f t="shared" si="236"/>
        <v>구간23</v>
      </c>
      <c r="E2038" s="91">
        <f t="shared" si="237"/>
        <v>92</v>
      </c>
      <c r="F2038" s="120">
        <f>COUNTIF($D$15:D2038,D2038)</f>
        <v>16</v>
      </c>
      <c r="G2038" s="121">
        <f t="shared" si="238"/>
        <v>0.23094014505163685</v>
      </c>
      <c r="H2038" s="121">
        <f t="shared" si="239"/>
        <v>3.1482562166705526E-4</v>
      </c>
      <c r="I2038" s="122">
        <f t="shared" si="240"/>
        <v>0.23125497067330389</v>
      </c>
    </row>
    <row r="2039" spans="2:9">
      <c r="B2039" s="91">
        <f t="shared" si="241"/>
        <v>2025</v>
      </c>
      <c r="C2039" s="92">
        <f t="shared" si="242"/>
        <v>46585</v>
      </c>
      <c r="D2039" s="119" t="str">
        <f t="shared" si="236"/>
        <v>구간23</v>
      </c>
      <c r="E2039" s="91">
        <f t="shared" si="237"/>
        <v>92</v>
      </c>
      <c r="F2039" s="120">
        <f>COUNTIF($D$15:D2039,D2039)</f>
        <v>17</v>
      </c>
      <c r="G2039" s="121">
        <f t="shared" si="238"/>
        <v>0.23094014505163685</v>
      </c>
      <c r="H2039" s="121">
        <f t="shared" si="239"/>
        <v>3.345022230212462E-4</v>
      </c>
      <c r="I2039" s="122">
        <f t="shared" si="240"/>
        <v>0.2312746472746581</v>
      </c>
    </row>
    <row r="2040" spans="2:9">
      <c r="B2040" s="91">
        <f t="shared" si="241"/>
        <v>2026</v>
      </c>
      <c r="C2040" s="92">
        <f t="shared" si="242"/>
        <v>46586</v>
      </c>
      <c r="D2040" s="119" t="str">
        <f t="shared" si="236"/>
        <v>구간23</v>
      </c>
      <c r="E2040" s="91">
        <f t="shared" si="237"/>
        <v>92</v>
      </c>
      <c r="F2040" s="120">
        <f>COUNTIF($D$15:D2040,D2040)</f>
        <v>18</v>
      </c>
      <c r="G2040" s="121">
        <f t="shared" si="238"/>
        <v>0.23094014505163685</v>
      </c>
      <c r="H2040" s="121">
        <f t="shared" si="239"/>
        <v>3.5417882437543719E-4</v>
      </c>
      <c r="I2040" s="122">
        <f t="shared" si="240"/>
        <v>0.23129432387601229</v>
      </c>
    </row>
    <row r="2041" spans="2:9">
      <c r="B2041" s="91">
        <f t="shared" si="241"/>
        <v>2027</v>
      </c>
      <c r="C2041" s="92">
        <f t="shared" si="242"/>
        <v>46587</v>
      </c>
      <c r="D2041" s="119" t="str">
        <f t="shared" si="236"/>
        <v>구간23</v>
      </c>
      <c r="E2041" s="91">
        <f t="shared" si="237"/>
        <v>92</v>
      </c>
      <c r="F2041" s="120">
        <f>COUNTIF($D$15:D2041,D2041)</f>
        <v>19</v>
      </c>
      <c r="G2041" s="121">
        <f t="shared" si="238"/>
        <v>0.23094014505163685</v>
      </c>
      <c r="H2041" s="121">
        <f t="shared" si="239"/>
        <v>3.7385542572962812E-4</v>
      </c>
      <c r="I2041" s="122">
        <f t="shared" si="240"/>
        <v>0.23131400047736647</v>
      </c>
    </row>
    <row r="2042" spans="2:9">
      <c r="B2042" s="91">
        <f t="shared" si="241"/>
        <v>2028</v>
      </c>
      <c r="C2042" s="92">
        <f t="shared" si="242"/>
        <v>46588</v>
      </c>
      <c r="D2042" s="119" t="str">
        <f t="shared" si="236"/>
        <v>구간23</v>
      </c>
      <c r="E2042" s="91">
        <f t="shared" si="237"/>
        <v>92</v>
      </c>
      <c r="F2042" s="120">
        <f>COUNTIF($D$15:D2042,D2042)</f>
        <v>20</v>
      </c>
      <c r="G2042" s="121">
        <f t="shared" si="238"/>
        <v>0.23094014505163685</v>
      </c>
      <c r="H2042" s="121">
        <f t="shared" si="239"/>
        <v>3.9353202708381906E-4</v>
      </c>
      <c r="I2042" s="122">
        <f t="shared" si="240"/>
        <v>0.23133367707872066</v>
      </c>
    </row>
    <row r="2043" spans="2:9">
      <c r="B2043" s="91">
        <f t="shared" si="241"/>
        <v>2029</v>
      </c>
      <c r="C2043" s="92">
        <f t="shared" si="242"/>
        <v>46589</v>
      </c>
      <c r="D2043" s="119" t="str">
        <f t="shared" si="236"/>
        <v>구간23</v>
      </c>
      <c r="E2043" s="91">
        <f t="shared" si="237"/>
        <v>92</v>
      </c>
      <c r="F2043" s="120">
        <f>COUNTIF($D$15:D2043,D2043)</f>
        <v>21</v>
      </c>
      <c r="G2043" s="121">
        <f t="shared" si="238"/>
        <v>0.23094014505163685</v>
      </c>
      <c r="H2043" s="121">
        <f t="shared" si="239"/>
        <v>4.1320862843801005E-4</v>
      </c>
      <c r="I2043" s="122">
        <f t="shared" si="240"/>
        <v>0.23135335368007487</v>
      </c>
    </row>
    <row r="2044" spans="2:9">
      <c r="B2044" s="91">
        <f t="shared" si="241"/>
        <v>2030</v>
      </c>
      <c r="C2044" s="92">
        <f t="shared" si="242"/>
        <v>46590</v>
      </c>
      <c r="D2044" s="119" t="str">
        <f t="shared" si="236"/>
        <v>구간23</v>
      </c>
      <c r="E2044" s="91">
        <f t="shared" si="237"/>
        <v>92</v>
      </c>
      <c r="F2044" s="120">
        <f>COUNTIF($D$15:D2044,D2044)</f>
        <v>22</v>
      </c>
      <c r="G2044" s="121">
        <f t="shared" si="238"/>
        <v>0.23094014505163685</v>
      </c>
      <c r="H2044" s="121">
        <f t="shared" si="239"/>
        <v>4.3288522979220099E-4</v>
      </c>
      <c r="I2044" s="122">
        <f t="shared" si="240"/>
        <v>0.23137303028142905</v>
      </c>
    </row>
    <row r="2045" spans="2:9">
      <c r="B2045" s="91">
        <f t="shared" si="241"/>
        <v>2031</v>
      </c>
      <c r="C2045" s="92">
        <f t="shared" si="242"/>
        <v>46591</v>
      </c>
      <c r="D2045" s="119" t="str">
        <f t="shared" si="236"/>
        <v>구간23</v>
      </c>
      <c r="E2045" s="91">
        <f t="shared" si="237"/>
        <v>92</v>
      </c>
      <c r="F2045" s="120">
        <f>COUNTIF($D$15:D2045,D2045)</f>
        <v>23</v>
      </c>
      <c r="G2045" s="121">
        <f t="shared" si="238"/>
        <v>0.23094014505163685</v>
      </c>
      <c r="H2045" s="121">
        <f t="shared" si="239"/>
        <v>4.5256183114639192E-4</v>
      </c>
      <c r="I2045" s="122">
        <f t="shared" si="240"/>
        <v>0.23139270688278324</v>
      </c>
    </row>
    <row r="2046" spans="2:9">
      <c r="B2046" s="91">
        <f t="shared" si="241"/>
        <v>2032</v>
      </c>
      <c r="C2046" s="92">
        <f t="shared" si="242"/>
        <v>46592</v>
      </c>
      <c r="D2046" s="119" t="str">
        <f t="shared" si="236"/>
        <v>구간23</v>
      </c>
      <c r="E2046" s="91">
        <f t="shared" si="237"/>
        <v>92</v>
      </c>
      <c r="F2046" s="120">
        <f>COUNTIF($D$15:D2046,D2046)</f>
        <v>24</v>
      </c>
      <c r="G2046" s="121">
        <f t="shared" si="238"/>
        <v>0.23094014505163685</v>
      </c>
      <c r="H2046" s="121">
        <f t="shared" si="239"/>
        <v>4.7223843250058292E-4</v>
      </c>
      <c r="I2046" s="122">
        <f t="shared" si="240"/>
        <v>0.23141238348413742</v>
      </c>
    </row>
    <row r="2047" spans="2:9">
      <c r="B2047" s="91">
        <f t="shared" si="241"/>
        <v>2033</v>
      </c>
      <c r="C2047" s="92">
        <f t="shared" si="242"/>
        <v>46593</v>
      </c>
      <c r="D2047" s="119" t="str">
        <f t="shared" si="236"/>
        <v>구간23</v>
      </c>
      <c r="E2047" s="91">
        <f t="shared" si="237"/>
        <v>92</v>
      </c>
      <c r="F2047" s="120">
        <f>COUNTIF($D$15:D2047,D2047)</f>
        <v>25</v>
      </c>
      <c r="G2047" s="121">
        <f t="shared" si="238"/>
        <v>0.23094014505163685</v>
      </c>
      <c r="H2047" s="121">
        <f t="shared" si="239"/>
        <v>4.919150338547738E-4</v>
      </c>
      <c r="I2047" s="122">
        <f t="shared" si="240"/>
        <v>0.23143206008549161</v>
      </c>
    </row>
    <row r="2048" spans="2:9">
      <c r="B2048" s="91">
        <f t="shared" si="241"/>
        <v>2034</v>
      </c>
      <c r="C2048" s="92">
        <f t="shared" si="242"/>
        <v>46594</v>
      </c>
      <c r="D2048" s="119" t="str">
        <f t="shared" si="236"/>
        <v>구간23</v>
      </c>
      <c r="E2048" s="91">
        <f t="shared" si="237"/>
        <v>92</v>
      </c>
      <c r="F2048" s="120">
        <f>COUNTIF($D$15:D2048,D2048)</f>
        <v>26</v>
      </c>
      <c r="G2048" s="121">
        <f t="shared" si="238"/>
        <v>0.23094014505163685</v>
      </c>
      <c r="H2048" s="121">
        <f t="shared" si="239"/>
        <v>5.1159163520896479E-4</v>
      </c>
      <c r="I2048" s="122">
        <f t="shared" si="240"/>
        <v>0.23145173668684582</v>
      </c>
    </row>
    <row r="2049" spans="2:9">
      <c r="B2049" s="91">
        <f t="shared" si="241"/>
        <v>2035</v>
      </c>
      <c r="C2049" s="92">
        <f t="shared" si="242"/>
        <v>46595</v>
      </c>
      <c r="D2049" s="119" t="str">
        <f t="shared" si="236"/>
        <v>구간23</v>
      </c>
      <c r="E2049" s="91">
        <f t="shared" si="237"/>
        <v>92</v>
      </c>
      <c r="F2049" s="120">
        <f>COUNTIF($D$15:D2049,D2049)</f>
        <v>27</v>
      </c>
      <c r="G2049" s="121">
        <f t="shared" si="238"/>
        <v>0.23094014505163685</v>
      </c>
      <c r="H2049" s="121">
        <f t="shared" si="239"/>
        <v>5.3126823656315578E-4</v>
      </c>
      <c r="I2049" s="122">
        <f t="shared" si="240"/>
        <v>0.23147141328820001</v>
      </c>
    </row>
    <row r="2050" spans="2:9">
      <c r="B2050" s="91">
        <f t="shared" si="241"/>
        <v>2036</v>
      </c>
      <c r="C2050" s="92">
        <f t="shared" si="242"/>
        <v>46596</v>
      </c>
      <c r="D2050" s="119" t="str">
        <f t="shared" si="236"/>
        <v>구간23</v>
      </c>
      <c r="E2050" s="91">
        <f t="shared" si="237"/>
        <v>92</v>
      </c>
      <c r="F2050" s="120">
        <f>COUNTIF($D$15:D2050,D2050)</f>
        <v>28</v>
      </c>
      <c r="G2050" s="121">
        <f t="shared" si="238"/>
        <v>0.23094014505163685</v>
      </c>
      <c r="H2050" s="121">
        <f t="shared" si="239"/>
        <v>5.5094483791734666E-4</v>
      </c>
      <c r="I2050" s="122">
        <f t="shared" si="240"/>
        <v>0.23149108988955419</v>
      </c>
    </row>
    <row r="2051" spans="2:9">
      <c r="B2051" s="91">
        <f t="shared" si="241"/>
        <v>2037</v>
      </c>
      <c r="C2051" s="92">
        <f t="shared" si="242"/>
        <v>46597</v>
      </c>
      <c r="D2051" s="119" t="str">
        <f t="shared" si="236"/>
        <v>구간23</v>
      </c>
      <c r="E2051" s="91">
        <f t="shared" si="237"/>
        <v>92</v>
      </c>
      <c r="F2051" s="120">
        <f>COUNTIF($D$15:D2051,D2051)</f>
        <v>29</v>
      </c>
      <c r="G2051" s="121">
        <f t="shared" si="238"/>
        <v>0.23094014505163685</v>
      </c>
      <c r="H2051" s="121">
        <f t="shared" si="239"/>
        <v>5.7062143927153765E-4</v>
      </c>
      <c r="I2051" s="122">
        <f t="shared" si="240"/>
        <v>0.23151076649090838</v>
      </c>
    </row>
    <row r="2052" spans="2:9">
      <c r="B2052" s="91">
        <f t="shared" si="241"/>
        <v>2038</v>
      </c>
      <c r="C2052" s="92">
        <f t="shared" si="242"/>
        <v>46598</v>
      </c>
      <c r="D2052" s="119" t="str">
        <f t="shared" si="236"/>
        <v>구간23</v>
      </c>
      <c r="E2052" s="91">
        <f t="shared" si="237"/>
        <v>92</v>
      </c>
      <c r="F2052" s="120">
        <f>COUNTIF($D$15:D2052,D2052)</f>
        <v>30</v>
      </c>
      <c r="G2052" s="121">
        <f t="shared" si="238"/>
        <v>0.23094014505163685</v>
      </c>
      <c r="H2052" s="121">
        <f t="shared" si="239"/>
        <v>5.9029804062572864E-4</v>
      </c>
      <c r="I2052" s="122">
        <f t="shared" si="240"/>
        <v>0.23153044309226259</v>
      </c>
    </row>
    <row r="2053" spans="2:9">
      <c r="B2053" s="91">
        <f t="shared" si="241"/>
        <v>2039</v>
      </c>
      <c r="C2053" s="92">
        <f t="shared" si="242"/>
        <v>46599</v>
      </c>
      <c r="D2053" s="119" t="str">
        <f t="shared" si="236"/>
        <v>구간23</v>
      </c>
      <c r="E2053" s="91">
        <f t="shared" si="237"/>
        <v>92</v>
      </c>
      <c r="F2053" s="120">
        <f>COUNTIF($D$15:D2053,D2053)</f>
        <v>31</v>
      </c>
      <c r="G2053" s="121">
        <f t="shared" si="238"/>
        <v>0.23094014505163685</v>
      </c>
      <c r="H2053" s="121">
        <f t="shared" si="239"/>
        <v>6.0997464197991953E-4</v>
      </c>
      <c r="I2053" s="122">
        <f t="shared" si="240"/>
        <v>0.23155011969361677</v>
      </c>
    </row>
    <row r="2054" spans="2:9">
      <c r="B2054" s="91">
        <f t="shared" si="241"/>
        <v>2040</v>
      </c>
      <c r="C2054" s="92">
        <f t="shared" si="242"/>
        <v>46600</v>
      </c>
      <c r="D2054" s="119" t="str">
        <f t="shared" si="236"/>
        <v>구간23</v>
      </c>
      <c r="E2054" s="91">
        <f t="shared" si="237"/>
        <v>92</v>
      </c>
      <c r="F2054" s="120">
        <f>COUNTIF($D$15:D2054,D2054)</f>
        <v>32</v>
      </c>
      <c r="G2054" s="121">
        <f t="shared" si="238"/>
        <v>0.23094014505163685</v>
      </c>
      <c r="H2054" s="121">
        <f t="shared" si="239"/>
        <v>6.2965124333411052E-4</v>
      </c>
      <c r="I2054" s="122">
        <f t="shared" si="240"/>
        <v>0.23156979629497096</v>
      </c>
    </row>
    <row r="2055" spans="2:9">
      <c r="B2055" s="91">
        <f t="shared" si="241"/>
        <v>2041</v>
      </c>
      <c r="C2055" s="92">
        <f t="shared" si="242"/>
        <v>46601</v>
      </c>
      <c r="D2055" s="119" t="str">
        <f t="shared" si="236"/>
        <v>구간23</v>
      </c>
      <c r="E2055" s="91">
        <f t="shared" si="237"/>
        <v>92</v>
      </c>
      <c r="F2055" s="120">
        <f>COUNTIF($D$15:D2055,D2055)</f>
        <v>33</v>
      </c>
      <c r="G2055" s="121">
        <f t="shared" si="238"/>
        <v>0.23094014505163685</v>
      </c>
      <c r="H2055" s="121">
        <f t="shared" si="239"/>
        <v>6.4932784468830151E-4</v>
      </c>
      <c r="I2055" s="122">
        <f t="shared" si="240"/>
        <v>0.23158947289632514</v>
      </c>
    </row>
    <row r="2056" spans="2:9">
      <c r="B2056" s="91">
        <f t="shared" si="241"/>
        <v>2042</v>
      </c>
      <c r="C2056" s="92">
        <f t="shared" si="242"/>
        <v>46602</v>
      </c>
      <c r="D2056" s="119" t="str">
        <f t="shared" si="236"/>
        <v>구간23</v>
      </c>
      <c r="E2056" s="91">
        <f t="shared" si="237"/>
        <v>92</v>
      </c>
      <c r="F2056" s="120">
        <f>COUNTIF($D$15:D2056,D2056)</f>
        <v>34</v>
      </c>
      <c r="G2056" s="121">
        <f t="shared" si="238"/>
        <v>0.23094014505163685</v>
      </c>
      <c r="H2056" s="121">
        <f t="shared" si="239"/>
        <v>6.6900444604249239E-4</v>
      </c>
      <c r="I2056" s="122">
        <f t="shared" si="240"/>
        <v>0.23160914949767933</v>
      </c>
    </row>
    <row r="2057" spans="2:9">
      <c r="B2057" s="91">
        <f t="shared" si="241"/>
        <v>2043</v>
      </c>
      <c r="C2057" s="92">
        <f t="shared" si="242"/>
        <v>46603</v>
      </c>
      <c r="D2057" s="119" t="str">
        <f t="shared" si="236"/>
        <v>구간23</v>
      </c>
      <c r="E2057" s="91">
        <f t="shared" si="237"/>
        <v>92</v>
      </c>
      <c r="F2057" s="120">
        <f>COUNTIF($D$15:D2057,D2057)</f>
        <v>35</v>
      </c>
      <c r="G2057" s="121">
        <f t="shared" si="238"/>
        <v>0.23094014505163685</v>
      </c>
      <c r="H2057" s="121">
        <f t="shared" si="239"/>
        <v>6.8868104739668338E-4</v>
      </c>
      <c r="I2057" s="122">
        <f t="shared" si="240"/>
        <v>0.23162882609903354</v>
      </c>
    </row>
    <row r="2058" spans="2:9">
      <c r="B2058" s="91">
        <f t="shared" si="241"/>
        <v>2044</v>
      </c>
      <c r="C2058" s="92">
        <f t="shared" si="242"/>
        <v>46604</v>
      </c>
      <c r="D2058" s="119" t="str">
        <f t="shared" si="236"/>
        <v>구간23</v>
      </c>
      <c r="E2058" s="91">
        <f t="shared" si="237"/>
        <v>92</v>
      </c>
      <c r="F2058" s="120">
        <f>COUNTIF($D$15:D2058,D2058)</f>
        <v>36</v>
      </c>
      <c r="G2058" s="121">
        <f t="shared" si="238"/>
        <v>0.23094014505163685</v>
      </c>
      <c r="H2058" s="121">
        <f t="shared" si="239"/>
        <v>7.0835764875087437E-4</v>
      </c>
      <c r="I2058" s="122">
        <f t="shared" si="240"/>
        <v>0.23164850270038773</v>
      </c>
    </row>
    <row r="2059" spans="2:9">
      <c r="B2059" s="91">
        <f t="shared" si="241"/>
        <v>2045</v>
      </c>
      <c r="C2059" s="92">
        <f t="shared" si="242"/>
        <v>46605</v>
      </c>
      <c r="D2059" s="119" t="str">
        <f t="shared" si="236"/>
        <v>구간23</v>
      </c>
      <c r="E2059" s="91">
        <f t="shared" si="237"/>
        <v>92</v>
      </c>
      <c r="F2059" s="120">
        <f>COUNTIF($D$15:D2059,D2059)</f>
        <v>37</v>
      </c>
      <c r="G2059" s="121">
        <f t="shared" si="238"/>
        <v>0.23094014505163685</v>
      </c>
      <c r="H2059" s="121">
        <f t="shared" si="239"/>
        <v>7.2803425010506526E-4</v>
      </c>
      <c r="I2059" s="122">
        <f t="shared" si="240"/>
        <v>0.23166817930174191</v>
      </c>
    </row>
    <row r="2060" spans="2:9">
      <c r="B2060" s="91">
        <f t="shared" si="241"/>
        <v>2046</v>
      </c>
      <c r="C2060" s="92">
        <f t="shared" si="242"/>
        <v>46606</v>
      </c>
      <c r="D2060" s="119" t="str">
        <f t="shared" si="236"/>
        <v>구간23</v>
      </c>
      <c r="E2060" s="91">
        <f t="shared" si="237"/>
        <v>92</v>
      </c>
      <c r="F2060" s="120">
        <f>COUNTIF($D$15:D2060,D2060)</f>
        <v>38</v>
      </c>
      <c r="G2060" s="121">
        <f t="shared" si="238"/>
        <v>0.23094014505163685</v>
      </c>
      <c r="H2060" s="121">
        <f t="shared" si="239"/>
        <v>7.4771085145925625E-4</v>
      </c>
      <c r="I2060" s="122">
        <f t="shared" si="240"/>
        <v>0.2316878559030961</v>
      </c>
    </row>
    <row r="2061" spans="2:9">
      <c r="B2061" s="91">
        <f t="shared" si="241"/>
        <v>2047</v>
      </c>
      <c r="C2061" s="92">
        <f t="shared" si="242"/>
        <v>46607</v>
      </c>
      <c r="D2061" s="119" t="str">
        <f t="shared" si="236"/>
        <v>구간23</v>
      </c>
      <c r="E2061" s="91">
        <f t="shared" si="237"/>
        <v>92</v>
      </c>
      <c r="F2061" s="120">
        <f>COUNTIF($D$15:D2061,D2061)</f>
        <v>39</v>
      </c>
      <c r="G2061" s="121">
        <f t="shared" si="238"/>
        <v>0.23094014505163685</v>
      </c>
      <c r="H2061" s="121">
        <f t="shared" si="239"/>
        <v>7.6738745281344724E-4</v>
      </c>
      <c r="I2061" s="122">
        <f t="shared" si="240"/>
        <v>0.23170753250445028</v>
      </c>
    </row>
    <row r="2062" spans="2:9">
      <c r="B2062" s="91">
        <f t="shared" si="241"/>
        <v>2048</v>
      </c>
      <c r="C2062" s="92">
        <f t="shared" si="242"/>
        <v>46608</v>
      </c>
      <c r="D2062" s="119" t="str">
        <f t="shared" si="236"/>
        <v>구간23</v>
      </c>
      <c r="E2062" s="91">
        <f t="shared" si="237"/>
        <v>92</v>
      </c>
      <c r="F2062" s="120">
        <f>COUNTIF($D$15:D2062,D2062)</f>
        <v>40</v>
      </c>
      <c r="G2062" s="121">
        <f t="shared" si="238"/>
        <v>0.23094014505163685</v>
      </c>
      <c r="H2062" s="121">
        <f t="shared" si="239"/>
        <v>7.8706405416763812E-4</v>
      </c>
      <c r="I2062" s="122">
        <f t="shared" si="240"/>
        <v>0.23172720910580449</v>
      </c>
    </row>
    <row r="2063" spans="2:9">
      <c r="B2063" s="91">
        <f t="shared" si="241"/>
        <v>2049</v>
      </c>
      <c r="C2063" s="92">
        <f t="shared" si="242"/>
        <v>46609</v>
      </c>
      <c r="D2063" s="119" t="str">
        <f t="shared" ref="D2063:D2126" si="243">IF(IFERROR(HLOOKUP(C2063,$E$5:$BL$6,2,FALSE),"")="",D2064,HLOOKUP(C2063,$E$5:$BL$7,2,FALSE))</f>
        <v>구간23</v>
      </c>
      <c r="E2063" s="91">
        <f t="shared" ref="E2063:E2126" si="244">COUNTIF($D$15:$D$49928,D2063)</f>
        <v>92</v>
      </c>
      <c r="F2063" s="120">
        <f>COUNTIF($D$15:D2063,D2063)</f>
        <v>41</v>
      </c>
      <c r="G2063" s="121">
        <f t="shared" ref="G2063:G2126" si="245">HLOOKUP($D2063,$E$6:$BL$11,6,FALSE)</f>
        <v>0.23094014505163685</v>
      </c>
      <c r="H2063" s="121">
        <f t="shared" ref="H2063:H2126" si="246">HLOOKUP($D2063,$E$6:$BL$11,5,FALSE)*(F2063)</f>
        <v>8.0674065552182911E-4</v>
      </c>
      <c r="I2063" s="122">
        <f t="shared" ref="I2063:I2126" si="247">G2063+H2063</f>
        <v>0.23174688570715868</v>
      </c>
    </row>
    <row r="2064" spans="2:9">
      <c r="B2064" s="91">
        <f t="shared" ref="B2064:B2127" si="248">B2063+1</f>
        <v>2050</v>
      </c>
      <c r="C2064" s="92">
        <f t="shared" ref="C2064:C2127" si="249">C2063+1</f>
        <v>46610</v>
      </c>
      <c r="D2064" s="119" t="str">
        <f t="shared" si="243"/>
        <v>구간23</v>
      </c>
      <c r="E2064" s="91">
        <f t="shared" si="244"/>
        <v>92</v>
      </c>
      <c r="F2064" s="120">
        <f>COUNTIF($D$15:D2064,D2064)</f>
        <v>42</v>
      </c>
      <c r="G2064" s="121">
        <f t="shared" si="245"/>
        <v>0.23094014505163685</v>
      </c>
      <c r="H2064" s="121">
        <f t="shared" si="246"/>
        <v>8.264172568760201E-4</v>
      </c>
      <c r="I2064" s="122">
        <f t="shared" si="247"/>
        <v>0.23176656230851286</v>
      </c>
    </row>
    <row r="2065" spans="2:9">
      <c r="B2065" s="91">
        <f t="shared" si="248"/>
        <v>2051</v>
      </c>
      <c r="C2065" s="92">
        <f t="shared" si="249"/>
        <v>46611</v>
      </c>
      <c r="D2065" s="119" t="str">
        <f t="shared" si="243"/>
        <v>구간23</v>
      </c>
      <c r="E2065" s="91">
        <f t="shared" si="244"/>
        <v>92</v>
      </c>
      <c r="F2065" s="120">
        <f>COUNTIF($D$15:D2065,D2065)</f>
        <v>43</v>
      </c>
      <c r="G2065" s="121">
        <f t="shared" si="245"/>
        <v>0.23094014505163685</v>
      </c>
      <c r="H2065" s="121">
        <f t="shared" si="246"/>
        <v>8.4609385823021098E-4</v>
      </c>
      <c r="I2065" s="122">
        <f t="shared" si="247"/>
        <v>0.23178623890986705</v>
      </c>
    </row>
    <row r="2066" spans="2:9">
      <c r="B2066" s="91">
        <f t="shared" si="248"/>
        <v>2052</v>
      </c>
      <c r="C2066" s="92">
        <f t="shared" si="249"/>
        <v>46612</v>
      </c>
      <c r="D2066" s="119" t="str">
        <f t="shared" si="243"/>
        <v>구간23</v>
      </c>
      <c r="E2066" s="91">
        <f t="shared" si="244"/>
        <v>92</v>
      </c>
      <c r="F2066" s="120">
        <f>COUNTIF($D$15:D2066,D2066)</f>
        <v>44</v>
      </c>
      <c r="G2066" s="121">
        <f t="shared" si="245"/>
        <v>0.23094014505163685</v>
      </c>
      <c r="H2066" s="121">
        <f t="shared" si="246"/>
        <v>8.6577045958440197E-4</v>
      </c>
      <c r="I2066" s="122">
        <f t="shared" si="247"/>
        <v>0.23180591551122126</v>
      </c>
    </row>
    <row r="2067" spans="2:9">
      <c r="B2067" s="91">
        <f t="shared" si="248"/>
        <v>2053</v>
      </c>
      <c r="C2067" s="92">
        <f t="shared" si="249"/>
        <v>46613</v>
      </c>
      <c r="D2067" s="119" t="str">
        <f t="shared" si="243"/>
        <v>구간23</v>
      </c>
      <c r="E2067" s="91">
        <f t="shared" si="244"/>
        <v>92</v>
      </c>
      <c r="F2067" s="120">
        <f>COUNTIF($D$15:D2067,D2067)</f>
        <v>45</v>
      </c>
      <c r="G2067" s="121">
        <f t="shared" si="245"/>
        <v>0.23094014505163685</v>
      </c>
      <c r="H2067" s="121">
        <f t="shared" si="246"/>
        <v>8.8544706093859297E-4</v>
      </c>
      <c r="I2067" s="122">
        <f t="shared" si="247"/>
        <v>0.23182559211257545</v>
      </c>
    </row>
    <row r="2068" spans="2:9">
      <c r="B2068" s="91">
        <f t="shared" si="248"/>
        <v>2054</v>
      </c>
      <c r="C2068" s="92">
        <f t="shared" si="249"/>
        <v>46614</v>
      </c>
      <c r="D2068" s="119" t="str">
        <f t="shared" si="243"/>
        <v>구간23</v>
      </c>
      <c r="E2068" s="91">
        <f t="shared" si="244"/>
        <v>92</v>
      </c>
      <c r="F2068" s="120">
        <f>COUNTIF($D$15:D2068,D2068)</f>
        <v>46</v>
      </c>
      <c r="G2068" s="121">
        <f t="shared" si="245"/>
        <v>0.23094014505163685</v>
      </c>
      <c r="H2068" s="121">
        <f t="shared" si="246"/>
        <v>9.0512366229278385E-4</v>
      </c>
      <c r="I2068" s="122">
        <f t="shared" si="247"/>
        <v>0.23184526871392963</v>
      </c>
    </row>
    <row r="2069" spans="2:9">
      <c r="B2069" s="91">
        <f t="shared" si="248"/>
        <v>2055</v>
      </c>
      <c r="C2069" s="92">
        <f t="shared" si="249"/>
        <v>46615</v>
      </c>
      <c r="D2069" s="119" t="str">
        <f t="shared" si="243"/>
        <v>구간23</v>
      </c>
      <c r="E2069" s="91">
        <f t="shared" si="244"/>
        <v>92</v>
      </c>
      <c r="F2069" s="120">
        <f>COUNTIF($D$15:D2069,D2069)</f>
        <v>47</v>
      </c>
      <c r="G2069" s="121">
        <f t="shared" si="245"/>
        <v>0.23094014505163685</v>
      </c>
      <c r="H2069" s="121">
        <f t="shared" si="246"/>
        <v>9.2480026364697484E-4</v>
      </c>
      <c r="I2069" s="122">
        <f t="shared" si="247"/>
        <v>0.23186494531528382</v>
      </c>
    </row>
    <row r="2070" spans="2:9">
      <c r="B2070" s="91">
        <f t="shared" si="248"/>
        <v>2056</v>
      </c>
      <c r="C2070" s="92">
        <f t="shared" si="249"/>
        <v>46616</v>
      </c>
      <c r="D2070" s="119" t="str">
        <f t="shared" si="243"/>
        <v>구간23</v>
      </c>
      <c r="E2070" s="91">
        <f t="shared" si="244"/>
        <v>92</v>
      </c>
      <c r="F2070" s="120">
        <f>COUNTIF($D$15:D2070,D2070)</f>
        <v>48</v>
      </c>
      <c r="G2070" s="121">
        <f t="shared" si="245"/>
        <v>0.23094014505163685</v>
      </c>
      <c r="H2070" s="121">
        <f t="shared" si="246"/>
        <v>9.4447686500116583E-4</v>
      </c>
      <c r="I2070" s="122">
        <f t="shared" si="247"/>
        <v>0.231884621916638</v>
      </c>
    </row>
    <row r="2071" spans="2:9">
      <c r="B2071" s="91">
        <f t="shared" si="248"/>
        <v>2057</v>
      </c>
      <c r="C2071" s="92">
        <f t="shared" si="249"/>
        <v>46617</v>
      </c>
      <c r="D2071" s="119" t="str">
        <f t="shared" si="243"/>
        <v>구간23</v>
      </c>
      <c r="E2071" s="91">
        <f t="shared" si="244"/>
        <v>92</v>
      </c>
      <c r="F2071" s="120">
        <f>COUNTIF($D$15:D2071,D2071)</f>
        <v>49</v>
      </c>
      <c r="G2071" s="121">
        <f t="shared" si="245"/>
        <v>0.23094014505163685</v>
      </c>
      <c r="H2071" s="121">
        <f t="shared" si="246"/>
        <v>9.6415346635535671E-4</v>
      </c>
      <c r="I2071" s="122">
        <f t="shared" si="247"/>
        <v>0.23190429851799221</v>
      </c>
    </row>
    <row r="2072" spans="2:9">
      <c r="B2072" s="91">
        <f t="shared" si="248"/>
        <v>2058</v>
      </c>
      <c r="C2072" s="92">
        <f t="shared" si="249"/>
        <v>46618</v>
      </c>
      <c r="D2072" s="119" t="str">
        <f t="shared" si="243"/>
        <v>구간23</v>
      </c>
      <c r="E2072" s="91">
        <f t="shared" si="244"/>
        <v>92</v>
      </c>
      <c r="F2072" s="120">
        <f>COUNTIF($D$15:D2072,D2072)</f>
        <v>50</v>
      </c>
      <c r="G2072" s="121">
        <f t="shared" si="245"/>
        <v>0.23094014505163685</v>
      </c>
      <c r="H2072" s="121">
        <f t="shared" si="246"/>
        <v>9.838300677095476E-4</v>
      </c>
      <c r="I2072" s="122">
        <f t="shared" si="247"/>
        <v>0.2319239751193464</v>
      </c>
    </row>
    <row r="2073" spans="2:9">
      <c r="B2073" s="91">
        <f t="shared" si="248"/>
        <v>2059</v>
      </c>
      <c r="C2073" s="92">
        <f t="shared" si="249"/>
        <v>46619</v>
      </c>
      <c r="D2073" s="119" t="str">
        <f t="shared" si="243"/>
        <v>구간23</v>
      </c>
      <c r="E2073" s="91">
        <f t="shared" si="244"/>
        <v>92</v>
      </c>
      <c r="F2073" s="120">
        <f>COUNTIF($D$15:D2073,D2073)</f>
        <v>51</v>
      </c>
      <c r="G2073" s="121">
        <f t="shared" si="245"/>
        <v>0.23094014505163685</v>
      </c>
      <c r="H2073" s="121">
        <f t="shared" si="246"/>
        <v>1.0035066690637386E-3</v>
      </c>
      <c r="I2073" s="122">
        <f t="shared" si="247"/>
        <v>0.23194365172070058</v>
      </c>
    </row>
    <row r="2074" spans="2:9">
      <c r="B2074" s="91">
        <f t="shared" si="248"/>
        <v>2060</v>
      </c>
      <c r="C2074" s="92">
        <f t="shared" si="249"/>
        <v>46620</v>
      </c>
      <c r="D2074" s="119" t="str">
        <f t="shared" si="243"/>
        <v>구간23</v>
      </c>
      <c r="E2074" s="91">
        <f t="shared" si="244"/>
        <v>92</v>
      </c>
      <c r="F2074" s="120">
        <f>COUNTIF($D$15:D2074,D2074)</f>
        <v>52</v>
      </c>
      <c r="G2074" s="121">
        <f t="shared" si="245"/>
        <v>0.23094014505163685</v>
      </c>
      <c r="H2074" s="121">
        <f t="shared" si="246"/>
        <v>1.0231832704179296E-3</v>
      </c>
      <c r="I2074" s="122">
        <f t="shared" si="247"/>
        <v>0.23196332832205477</v>
      </c>
    </row>
    <row r="2075" spans="2:9">
      <c r="B2075" s="91">
        <f t="shared" si="248"/>
        <v>2061</v>
      </c>
      <c r="C2075" s="92">
        <f t="shared" si="249"/>
        <v>46621</v>
      </c>
      <c r="D2075" s="119" t="str">
        <f t="shared" si="243"/>
        <v>구간23</v>
      </c>
      <c r="E2075" s="91">
        <f t="shared" si="244"/>
        <v>92</v>
      </c>
      <c r="F2075" s="120">
        <f>COUNTIF($D$15:D2075,D2075)</f>
        <v>53</v>
      </c>
      <c r="G2075" s="121">
        <f t="shared" si="245"/>
        <v>0.23094014505163685</v>
      </c>
      <c r="H2075" s="121">
        <f t="shared" si="246"/>
        <v>1.0428598717721206E-3</v>
      </c>
      <c r="I2075" s="122">
        <f t="shared" si="247"/>
        <v>0.23198300492340898</v>
      </c>
    </row>
    <row r="2076" spans="2:9">
      <c r="B2076" s="91">
        <f t="shared" si="248"/>
        <v>2062</v>
      </c>
      <c r="C2076" s="92">
        <f t="shared" si="249"/>
        <v>46622</v>
      </c>
      <c r="D2076" s="119" t="str">
        <f t="shared" si="243"/>
        <v>구간23</v>
      </c>
      <c r="E2076" s="91">
        <f t="shared" si="244"/>
        <v>92</v>
      </c>
      <c r="F2076" s="120">
        <f>COUNTIF($D$15:D2076,D2076)</f>
        <v>54</v>
      </c>
      <c r="G2076" s="121">
        <f t="shared" si="245"/>
        <v>0.23094014505163685</v>
      </c>
      <c r="H2076" s="121">
        <f t="shared" si="246"/>
        <v>1.0625364731263116E-3</v>
      </c>
      <c r="I2076" s="122">
        <f t="shared" si="247"/>
        <v>0.23200268152476317</v>
      </c>
    </row>
    <row r="2077" spans="2:9">
      <c r="B2077" s="91">
        <f t="shared" si="248"/>
        <v>2063</v>
      </c>
      <c r="C2077" s="92">
        <f t="shared" si="249"/>
        <v>46623</v>
      </c>
      <c r="D2077" s="119" t="str">
        <f t="shared" si="243"/>
        <v>구간23</v>
      </c>
      <c r="E2077" s="91">
        <f t="shared" si="244"/>
        <v>92</v>
      </c>
      <c r="F2077" s="120">
        <f>COUNTIF($D$15:D2077,D2077)</f>
        <v>55</v>
      </c>
      <c r="G2077" s="121">
        <f t="shared" si="245"/>
        <v>0.23094014505163685</v>
      </c>
      <c r="H2077" s="121">
        <f t="shared" si="246"/>
        <v>1.0822130744805025E-3</v>
      </c>
      <c r="I2077" s="122">
        <f t="shared" si="247"/>
        <v>0.23202235812611735</v>
      </c>
    </row>
    <row r="2078" spans="2:9">
      <c r="B2078" s="91">
        <f t="shared" si="248"/>
        <v>2064</v>
      </c>
      <c r="C2078" s="92">
        <f t="shared" si="249"/>
        <v>46624</v>
      </c>
      <c r="D2078" s="119" t="str">
        <f t="shared" si="243"/>
        <v>구간23</v>
      </c>
      <c r="E2078" s="91">
        <f t="shared" si="244"/>
        <v>92</v>
      </c>
      <c r="F2078" s="120">
        <f>COUNTIF($D$15:D2078,D2078)</f>
        <v>56</v>
      </c>
      <c r="G2078" s="121">
        <f t="shared" si="245"/>
        <v>0.23094014505163685</v>
      </c>
      <c r="H2078" s="121">
        <f t="shared" si="246"/>
        <v>1.1018896758346933E-3</v>
      </c>
      <c r="I2078" s="122">
        <f t="shared" si="247"/>
        <v>0.23204203472747154</v>
      </c>
    </row>
    <row r="2079" spans="2:9">
      <c r="B2079" s="91">
        <f t="shared" si="248"/>
        <v>2065</v>
      </c>
      <c r="C2079" s="92">
        <f t="shared" si="249"/>
        <v>46625</v>
      </c>
      <c r="D2079" s="119" t="str">
        <f t="shared" si="243"/>
        <v>구간23</v>
      </c>
      <c r="E2079" s="91">
        <f t="shared" si="244"/>
        <v>92</v>
      </c>
      <c r="F2079" s="120">
        <f>COUNTIF($D$15:D2079,D2079)</f>
        <v>57</v>
      </c>
      <c r="G2079" s="121">
        <f t="shared" si="245"/>
        <v>0.23094014505163685</v>
      </c>
      <c r="H2079" s="121">
        <f t="shared" si="246"/>
        <v>1.1215662771888843E-3</v>
      </c>
      <c r="I2079" s="122">
        <f t="shared" si="247"/>
        <v>0.23206171132882572</v>
      </c>
    </row>
    <row r="2080" spans="2:9">
      <c r="B2080" s="91">
        <f t="shared" si="248"/>
        <v>2066</v>
      </c>
      <c r="C2080" s="92">
        <f t="shared" si="249"/>
        <v>46626</v>
      </c>
      <c r="D2080" s="119" t="str">
        <f t="shared" si="243"/>
        <v>구간23</v>
      </c>
      <c r="E2080" s="91">
        <f t="shared" si="244"/>
        <v>92</v>
      </c>
      <c r="F2080" s="120">
        <f>COUNTIF($D$15:D2080,D2080)</f>
        <v>58</v>
      </c>
      <c r="G2080" s="121">
        <f t="shared" si="245"/>
        <v>0.23094014505163685</v>
      </c>
      <c r="H2080" s="121">
        <f t="shared" si="246"/>
        <v>1.1412428785430753E-3</v>
      </c>
      <c r="I2080" s="122">
        <f t="shared" si="247"/>
        <v>0.23208138793017993</v>
      </c>
    </row>
    <row r="2081" spans="2:9">
      <c r="B2081" s="91">
        <f t="shared" si="248"/>
        <v>2067</v>
      </c>
      <c r="C2081" s="92">
        <f t="shared" si="249"/>
        <v>46627</v>
      </c>
      <c r="D2081" s="119" t="str">
        <f t="shared" si="243"/>
        <v>구간23</v>
      </c>
      <c r="E2081" s="91">
        <f t="shared" si="244"/>
        <v>92</v>
      </c>
      <c r="F2081" s="120">
        <f>COUNTIF($D$15:D2081,D2081)</f>
        <v>59</v>
      </c>
      <c r="G2081" s="121">
        <f t="shared" si="245"/>
        <v>0.23094014505163685</v>
      </c>
      <c r="H2081" s="121">
        <f t="shared" si="246"/>
        <v>1.1609194798972663E-3</v>
      </c>
      <c r="I2081" s="122">
        <f t="shared" si="247"/>
        <v>0.23210106453153412</v>
      </c>
    </row>
    <row r="2082" spans="2:9">
      <c r="B2082" s="91">
        <f t="shared" si="248"/>
        <v>2068</v>
      </c>
      <c r="C2082" s="92">
        <f t="shared" si="249"/>
        <v>46628</v>
      </c>
      <c r="D2082" s="119" t="str">
        <f t="shared" si="243"/>
        <v>구간23</v>
      </c>
      <c r="E2082" s="91">
        <f t="shared" si="244"/>
        <v>92</v>
      </c>
      <c r="F2082" s="120">
        <f>COUNTIF($D$15:D2082,D2082)</f>
        <v>60</v>
      </c>
      <c r="G2082" s="121">
        <f t="shared" si="245"/>
        <v>0.23094014505163685</v>
      </c>
      <c r="H2082" s="121">
        <f t="shared" si="246"/>
        <v>1.1805960812514573E-3</v>
      </c>
      <c r="I2082" s="122">
        <f t="shared" si="247"/>
        <v>0.2321207411328883</v>
      </c>
    </row>
    <row r="2083" spans="2:9">
      <c r="B2083" s="91">
        <f t="shared" si="248"/>
        <v>2069</v>
      </c>
      <c r="C2083" s="92">
        <f t="shared" si="249"/>
        <v>46629</v>
      </c>
      <c r="D2083" s="119" t="str">
        <f t="shared" si="243"/>
        <v>구간23</v>
      </c>
      <c r="E2083" s="91">
        <f t="shared" si="244"/>
        <v>92</v>
      </c>
      <c r="F2083" s="120">
        <f>COUNTIF($D$15:D2083,D2083)</f>
        <v>61</v>
      </c>
      <c r="G2083" s="121">
        <f t="shared" si="245"/>
        <v>0.23094014505163685</v>
      </c>
      <c r="H2083" s="121">
        <f t="shared" si="246"/>
        <v>1.2002726826056483E-3</v>
      </c>
      <c r="I2083" s="122">
        <f t="shared" si="247"/>
        <v>0.23214041773424249</v>
      </c>
    </row>
    <row r="2084" spans="2:9">
      <c r="B2084" s="91">
        <f t="shared" si="248"/>
        <v>2070</v>
      </c>
      <c r="C2084" s="92">
        <f t="shared" si="249"/>
        <v>46630</v>
      </c>
      <c r="D2084" s="119" t="str">
        <f t="shared" si="243"/>
        <v>구간23</v>
      </c>
      <c r="E2084" s="91">
        <f t="shared" si="244"/>
        <v>92</v>
      </c>
      <c r="F2084" s="120">
        <f>COUNTIF($D$15:D2084,D2084)</f>
        <v>62</v>
      </c>
      <c r="G2084" s="121">
        <f t="shared" si="245"/>
        <v>0.23094014505163685</v>
      </c>
      <c r="H2084" s="121">
        <f t="shared" si="246"/>
        <v>1.2199492839598391E-3</v>
      </c>
      <c r="I2084" s="122">
        <f t="shared" si="247"/>
        <v>0.23216009433559667</v>
      </c>
    </row>
    <row r="2085" spans="2:9">
      <c r="B2085" s="91">
        <f t="shared" si="248"/>
        <v>2071</v>
      </c>
      <c r="C2085" s="92">
        <f t="shared" si="249"/>
        <v>46631</v>
      </c>
      <c r="D2085" s="119" t="str">
        <f t="shared" si="243"/>
        <v>구간23</v>
      </c>
      <c r="E2085" s="91">
        <f t="shared" si="244"/>
        <v>92</v>
      </c>
      <c r="F2085" s="120">
        <f>COUNTIF($D$15:D2085,D2085)</f>
        <v>63</v>
      </c>
      <c r="G2085" s="121">
        <f t="shared" si="245"/>
        <v>0.23094014505163685</v>
      </c>
      <c r="H2085" s="121">
        <f t="shared" si="246"/>
        <v>1.23962588531403E-3</v>
      </c>
      <c r="I2085" s="122">
        <f t="shared" si="247"/>
        <v>0.23217977093695089</v>
      </c>
    </row>
    <row r="2086" spans="2:9">
      <c r="B2086" s="91">
        <f t="shared" si="248"/>
        <v>2072</v>
      </c>
      <c r="C2086" s="92">
        <f t="shared" si="249"/>
        <v>46632</v>
      </c>
      <c r="D2086" s="119" t="str">
        <f t="shared" si="243"/>
        <v>구간23</v>
      </c>
      <c r="E2086" s="91">
        <f t="shared" si="244"/>
        <v>92</v>
      </c>
      <c r="F2086" s="120">
        <f>COUNTIF($D$15:D2086,D2086)</f>
        <v>64</v>
      </c>
      <c r="G2086" s="121">
        <f t="shared" si="245"/>
        <v>0.23094014505163685</v>
      </c>
      <c r="H2086" s="121">
        <f t="shared" si="246"/>
        <v>1.259302486668221E-3</v>
      </c>
      <c r="I2086" s="122">
        <f t="shared" si="247"/>
        <v>0.23219944753830507</v>
      </c>
    </row>
    <row r="2087" spans="2:9">
      <c r="B2087" s="91">
        <f t="shared" si="248"/>
        <v>2073</v>
      </c>
      <c r="C2087" s="92">
        <f t="shared" si="249"/>
        <v>46633</v>
      </c>
      <c r="D2087" s="119" t="str">
        <f t="shared" si="243"/>
        <v>구간23</v>
      </c>
      <c r="E2087" s="91">
        <f t="shared" si="244"/>
        <v>92</v>
      </c>
      <c r="F2087" s="120">
        <f>COUNTIF($D$15:D2087,D2087)</f>
        <v>65</v>
      </c>
      <c r="G2087" s="121">
        <f t="shared" si="245"/>
        <v>0.23094014505163685</v>
      </c>
      <c r="H2087" s="121">
        <f t="shared" si="246"/>
        <v>1.278979088022412E-3</v>
      </c>
      <c r="I2087" s="122">
        <f t="shared" si="247"/>
        <v>0.23221912413965926</v>
      </c>
    </row>
    <row r="2088" spans="2:9">
      <c r="B2088" s="91">
        <f t="shared" si="248"/>
        <v>2074</v>
      </c>
      <c r="C2088" s="92">
        <f t="shared" si="249"/>
        <v>46634</v>
      </c>
      <c r="D2088" s="119" t="str">
        <f t="shared" si="243"/>
        <v>구간23</v>
      </c>
      <c r="E2088" s="91">
        <f t="shared" si="244"/>
        <v>92</v>
      </c>
      <c r="F2088" s="120">
        <f>COUNTIF($D$15:D2088,D2088)</f>
        <v>66</v>
      </c>
      <c r="G2088" s="121">
        <f t="shared" si="245"/>
        <v>0.23094014505163685</v>
      </c>
      <c r="H2088" s="121">
        <f t="shared" si="246"/>
        <v>1.298655689376603E-3</v>
      </c>
      <c r="I2088" s="122">
        <f t="shared" si="247"/>
        <v>0.23223880074101344</v>
      </c>
    </row>
    <row r="2089" spans="2:9">
      <c r="B2089" s="91">
        <f t="shared" si="248"/>
        <v>2075</v>
      </c>
      <c r="C2089" s="92">
        <f t="shared" si="249"/>
        <v>46635</v>
      </c>
      <c r="D2089" s="119" t="str">
        <f t="shared" si="243"/>
        <v>구간23</v>
      </c>
      <c r="E2089" s="91">
        <f t="shared" si="244"/>
        <v>92</v>
      </c>
      <c r="F2089" s="120">
        <f>COUNTIF($D$15:D2089,D2089)</f>
        <v>67</v>
      </c>
      <c r="G2089" s="121">
        <f t="shared" si="245"/>
        <v>0.23094014505163685</v>
      </c>
      <c r="H2089" s="121">
        <f t="shared" si="246"/>
        <v>1.3183322907307938E-3</v>
      </c>
      <c r="I2089" s="122">
        <f t="shared" si="247"/>
        <v>0.23225847734236765</v>
      </c>
    </row>
    <row r="2090" spans="2:9">
      <c r="B2090" s="91">
        <f t="shared" si="248"/>
        <v>2076</v>
      </c>
      <c r="C2090" s="92">
        <f t="shared" si="249"/>
        <v>46636</v>
      </c>
      <c r="D2090" s="119" t="str">
        <f t="shared" si="243"/>
        <v>구간23</v>
      </c>
      <c r="E2090" s="91">
        <f t="shared" si="244"/>
        <v>92</v>
      </c>
      <c r="F2090" s="120">
        <f>COUNTIF($D$15:D2090,D2090)</f>
        <v>68</v>
      </c>
      <c r="G2090" s="121">
        <f t="shared" si="245"/>
        <v>0.23094014505163685</v>
      </c>
      <c r="H2090" s="121">
        <f t="shared" si="246"/>
        <v>1.3380088920849848E-3</v>
      </c>
      <c r="I2090" s="122">
        <f t="shared" si="247"/>
        <v>0.23227815394372184</v>
      </c>
    </row>
    <row r="2091" spans="2:9">
      <c r="B2091" s="91">
        <f t="shared" si="248"/>
        <v>2077</v>
      </c>
      <c r="C2091" s="92">
        <f t="shared" si="249"/>
        <v>46637</v>
      </c>
      <c r="D2091" s="119" t="str">
        <f t="shared" si="243"/>
        <v>구간23</v>
      </c>
      <c r="E2091" s="91">
        <f t="shared" si="244"/>
        <v>92</v>
      </c>
      <c r="F2091" s="120">
        <f>COUNTIF($D$15:D2091,D2091)</f>
        <v>69</v>
      </c>
      <c r="G2091" s="121">
        <f t="shared" si="245"/>
        <v>0.23094014505163685</v>
      </c>
      <c r="H2091" s="121">
        <f t="shared" si="246"/>
        <v>1.3576854934391758E-3</v>
      </c>
      <c r="I2091" s="122">
        <f t="shared" si="247"/>
        <v>0.23229783054507602</v>
      </c>
    </row>
    <row r="2092" spans="2:9">
      <c r="B2092" s="91">
        <f t="shared" si="248"/>
        <v>2078</v>
      </c>
      <c r="C2092" s="92">
        <f t="shared" si="249"/>
        <v>46638</v>
      </c>
      <c r="D2092" s="119" t="str">
        <f t="shared" si="243"/>
        <v>구간23</v>
      </c>
      <c r="E2092" s="91">
        <f t="shared" si="244"/>
        <v>92</v>
      </c>
      <c r="F2092" s="120">
        <f>COUNTIF($D$15:D2092,D2092)</f>
        <v>70</v>
      </c>
      <c r="G2092" s="121">
        <f t="shared" si="245"/>
        <v>0.23094014505163685</v>
      </c>
      <c r="H2092" s="121">
        <f t="shared" si="246"/>
        <v>1.3773620947933668E-3</v>
      </c>
      <c r="I2092" s="122">
        <f t="shared" si="247"/>
        <v>0.23231750714643021</v>
      </c>
    </row>
    <row r="2093" spans="2:9">
      <c r="B2093" s="91">
        <f t="shared" si="248"/>
        <v>2079</v>
      </c>
      <c r="C2093" s="92">
        <f t="shared" si="249"/>
        <v>46639</v>
      </c>
      <c r="D2093" s="119" t="str">
        <f t="shared" si="243"/>
        <v>구간23</v>
      </c>
      <c r="E2093" s="91">
        <f t="shared" si="244"/>
        <v>92</v>
      </c>
      <c r="F2093" s="120">
        <f>COUNTIF($D$15:D2093,D2093)</f>
        <v>71</v>
      </c>
      <c r="G2093" s="121">
        <f t="shared" si="245"/>
        <v>0.23094014505163685</v>
      </c>
      <c r="H2093" s="121">
        <f t="shared" si="246"/>
        <v>1.3970386961475578E-3</v>
      </c>
      <c r="I2093" s="122">
        <f t="shared" si="247"/>
        <v>0.23233718374778439</v>
      </c>
    </row>
    <row r="2094" spans="2:9">
      <c r="B2094" s="91">
        <f t="shared" si="248"/>
        <v>2080</v>
      </c>
      <c r="C2094" s="92">
        <f t="shared" si="249"/>
        <v>46640</v>
      </c>
      <c r="D2094" s="119" t="str">
        <f t="shared" si="243"/>
        <v>구간23</v>
      </c>
      <c r="E2094" s="91">
        <f t="shared" si="244"/>
        <v>92</v>
      </c>
      <c r="F2094" s="120">
        <f>COUNTIF($D$15:D2094,D2094)</f>
        <v>72</v>
      </c>
      <c r="G2094" s="121">
        <f t="shared" si="245"/>
        <v>0.23094014505163685</v>
      </c>
      <c r="H2094" s="121">
        <f t="shared" si="246"/>
        <v>1.4167152975017487E-3</v>
      </c>
      <c r="I2094" s="122">
        <f t="shared" si="247"/>
        <v>0.23235686034913861</v>
      </c>
    </row>
    <row r="2095" spans="2:9">
      <c r="B2095" s="91">
        <f t="shared" si="248"/>
        <v>2081</v>
      </c>
      <c r="C2095" s="92">
        <f t="shared" si="249"/>
        <v>46641</v>
      </c>
      <c r="D2095" s="119" t="str">
        <f t="shared" si="243"/>
        <v>구간23</v>
      </c>
      <c r="E2095" s="91">
        <f t="shared" si="244"/>
        <v>92</v>
      </c>
      <c r="F2095" s="120">
        <f>COUNTIF($D$15:D2095,D2095)</f>
        <v>73</v>
      </c>
      <c r="G2095" s="121">
        <f t="shared" si="245"/>
        <v>0.23094014505163685</v>
      </c>
      <c r="H2095" s="121">
        <f t="shared" si="246"/>
        <v>1.4363918988559395E-3</v>
      </c>
      <c r="I2095" s="122">
        <f t="shared" si="247"/>
        <v>0.23237653695049279</v>
      </c>
    </row>
    <row r="2096" spans="2:9">
      <c r="B2096" s="91">
        <f t="shared" si="248"/>
        <v>2082</v>
      </c>
      <c r="C2096" s="92">
        <f t="shared" si="249"/>
        <v>46642</v>
      </c>
      <c r="D2096" s="119" t="str">
        <f t="shared" si="243"/>
        <v>구간23</v>
      </c>
      <c r="E2096" s="91">
        <f t="shared" si="244"/>
        <v>92</v>
      </c>
      <c r="F2096" s="120">
        <f>COUNTIF($D$15:D2096,D2096)</f>
        <v>74</v>
      </c>
      <c r="G2096" s="121">
        <f t="shared" si="245"/>
        <v>0.23094014505163685</v>
      </c>
      <c r="H2096" s="121">
        <f t="shared" si="246"/>
        <v>1.4560685002101305E-3</v>
      </c>
      <c r="I2096" s="122">
        <f t="shared" si="247"/>
        <v>0.23239621355184698</v>
      </c>
    </row>
    <row r="2097" spans="2:9">
      <c r="B2097" s="91">
        <f t="shared" si="248"/>
        <v>2083</v>
      </c>
      <c r="C2097" s="92">
        <f t="shared" si="249"/>
        <v>46643</v>
      </c>
      <c r="D2097" s="119" t="str">
        <f t="shared" si="243"/>
        <v>구간23</v>
      </c>
      <c r="E2097" s="91">
        <f t="shared" si="244"/>
        <v>92</v>
      </c>
      <c r="F2097" s="120">
        <f>COUNTIF($D$15:D2097,D2097)</f>
        <v>75</v>
      </c>
      <c r="G2097" s="121">
        <f t="shared" si="245"/>
        <v>0.23094014505163685</v>
      </c>
      <c r="H2097" s="121">
        <f t="shared" si="246"/>
        <v>1.4757451015643215E-3</v>
      </c>
      <c r="I2097" s="122">
        <f t="shared" si="247"/>
        <v>0.23241589015320116</v>
      </c>
    </row>
    <row r="2098" spans="2:9">
      <c r="B2098" s="91">
        <f t="shared" si="248"/>
        <v>2084</v>
      </c>
      <c r="C2098" s="92">
        <f t="shared" si="249"/>
        <v>46644</v>
      </c>
      <c r="D2098" s="119" t="str">
        <f t="shared" si="243"/>
        <v>구간23</v>
      </c>
      <c r="E2098" s="91">
        <f t="shared" si="244"/>
        <v>92</v>
      </c>
      <c r="F2098" s="120">
        <f>COUNTIF($D$15:D2098,D2098)</f>
        <v>76</v>
      </c>
      <c r="G2098" s="121">
        <f t="shared" si="245"/>
        <v>0.23094014505163685</v>
      </c>
      <c r="H2098" s="121">
        <f t="shared" si="246"/>
        <v>1.4954217029185125E-3</v>
      </c>
      <c r="I2098" s="122">
        <f t="shared" si="247"/>
        <v>0.23243556675455537</v>
      </c>
    </row>
    <row r="2099" spans="2:9">
      <c r="B2099" s="91">
        <f t="shared" si="248"/>
        <v>2085</v>
      </c>
      <c r="C2099" s="92">
        <f t="shared" si="249"/>
        <v>46645</v>
      </c>
      <c r="D2099" s="119" t="str">
        <f t="shared" si="243"/>
        <v>구간23</v>
      </c>
      <c r="E2099" s="91">
        <f t="shared" si="244"/>
        <v>92</v>
      </c>
      <c r="F2099" s="120">
        <f>COUNTIF($D$15:D2099,D2099)</f>
        <v>77</v>
      </c>
      <c r="G2099" s="121">
        <f t="shared" si="245"/>
        <v>0.23094014505163685</v>
      </c>
      <c r="H2099" s="121">
        <f t="shared" si="246"/>
        <v>1.5150983042727035E-3</v>
      </c>
      <c r="I2099" s="122">
        <f t="shared" si="247"/>
        <v>0.23245524335590956</v>
      </c>
    </row>
    <row r="2100" spans="2:9">
      <c r="B2100" s="91">
        <f t="shared" si="248"/>
        <v>2086</v>
      </c>
      <c r="C2100" s="92">
        <f t="shared" si="249"/>
        <v>46646</v>
      </c>
      <c r="D2100" s="119" t="str">
        <f t="shared" si="243"/>
        <v>구간23</v>
      </c>
      <c r="E2100" s="91">
        <f t="shared" si="244"/>
        <v>92</v>
      </c>
      <c r="F2100" s="120">
        <f>COUNTIF($D$15:D2100,D2100)</f>
        <v>78</v>
      </c>
      <c r="G2100" s="121">
        <f t="shared" si="245"/>
        <v>0.23094014505163685</v>
      </c>
      <c r="H2100" s="121">
        <f t="shared" si="246"/>
        <v>1.5347749056268945E-3</v>
      </c>
      <c r="I2100" s="122">
        <f t="shared" si="247"/>
        <v>0.23247491995726374</v>
      </c>
    </row>
    <row r="2101" spans="2:9">
      <c r="B2101" s="91">
        <f t="shared" si="248"/>
        <v>2087</v>
      </c>
      <c r="C2101" s="92">
        <f t="shared" si="249"/>
        <v>46647</v>
      </c>
      <c r="D2101" s="119" t="str">
        <f t="shared" si="243"/>
        <v>구간23</v>
      </c>
      <c r="E2101" s="91">
        <f t="shared" si="244"/>
        <v>92</v>
      </c>
      <c r="F2101" s="120">
        <f>COUNTIF($D$15:D2101,D2101)</f>
        <v>79</v>
      </c>
      <c r="G2101" s="121">
        <f t="shared" si="245"/>
        <v>0.23094014505163685</v>
      </c>
      <c r="H2101" s="121">
        <f t="shared" si="246"/>
        <v>1.5544515069810852E-3</v>
      </c>
      <c r="I2101" s="122">
        <f t="shared" si="247"/>
        <v>0.23249459655861793</v>
      </c>
    </row>
    <row r="2102" spans="2:9">
      <c r="B2102" s="91">
        <f t="shared" si="248"/>
        <v>2088</v>
      </c>
      <c r="C2102" s="92">
        <f t="shared" si="249"/>
        <v>46648</v>
      </c>
      <c r="D2102" s="119" t="str">
        <f t="shared" si="243"/>
        <v>구간23</v>
      </c>
      <c r="E2102" s="91">
        <f t="shared" si="244"/>
        <v>92</v>
      </c>
      <c r="F2102" s="120">
        <f>COUNTIF($D$15:D2102,D2102)</f>
        <v>80</v>
      </c>
      <c r="G2102" s="121">
        <f t="shared" si="245"/>
        <v>0.23094014505163685</v>
      </c>
      <c r="H2102" s="121">
        <f t="shared" si="246"/>
        <v>1.5741281083352762E-3</v>
      </c>
      <c r="I2102" s="122">
        <f t="shared" si="247"/>
        <v>0.23251427315997211</v>
      </c>
    </row>
    <row r="2103" spans="2:9">
      <c r="B2103" s="91">
        <f t="shared" si="248"/>
        <v>2089</v>
      </c>
      <c r="C2103" s="92">
        <f t="shared" si="249"/>
        <v>46649</v>
      </c>
      <c r="D2103" s="119" t="str">
        <f t="shared" si="243"/>
        <v>구간23</v>
      </c>
      <c r="E2103" s="91">
        <f t="shared" si="244"/>
        <v>92</v>
      </c>
      <c r="F2103" s="120">
        <f>COUNTIF($D$15:D2103,D2103)</f>
        <v>81</v>
      </c>
      <c r="G2103" s="121">
        <f t="shared" si="245"/>
        <v>0.23094014505163685</v>
      </c>
      <c r="H2103" s="121">
        <f t="shared" si="246"/>
        <v>1.5938047096894672E-3</v>
      </c>
      <c r="I2103" s="122">
        <f t="shared" si="247"/>
        <v>0.23253394976132633</v>
      </c>
    </row>
    <row r="2104" spans="2:9">
      <c r="B2104" s="91">
        <f t="shared" si="248"/>
        <v>2090</v>
      </c>
      <c r="C2104" s="92">
        <f t="shared" si="249"/>
        <v>46650</v>
      </c>
      <c r="D2104" s="119" t="str">
        <f t="shared" si="243"/>
        <v>구간23</v>
      </c>
      <c r="E2104" s="91">
        <f t="shared" si="244"/>
        <v>92</v>
      </c>
      <c r="F2104" s="120">
        <f>COUNTIF($D$15:D2104,D2104)</f>
        <v>82</v>
      </c>
      <c r="G2104" s="121">
        <f t="shared" si="245"/>
        <v>0.23094014505163685</v>
      </c>
      <c r="H2104" s="121">
        <f t="shared" si="246"/>
        <v>1.6134813110436582E-3</v>
      </c>
      <c r="I2104" s="122">
        <f t="shared" si="247"/>
        <v>0.23255362636268051</v>
      </c>
    </row>
    <row r="2105" spans="2:9">
      <c r="B2105" s="91">
        <f t="shared" si="248"/>
        <v>2091</v>
      </c>
      <c r="C2105" s="92">
        <f t="shared" si="249"/>
        <v>46651</v>
      </c>
      <c r="D2105" s="119" t="str">
        <f t="shared" si="243"/>
        <v>구간23</v>
      </c>
      <c r="E2105" s="91">
        <f t="shared" si="244"/>
        <v>92</v>
      </c>
      <c r="F2105" s="120">
        <f>COUNTIF($D$15:D2105,D2105)</f>
        <v>83</v>
      </c>
      <c r="G2105" s="121">
        <f t="shared" si="245"/>
        <v>0.23094014505163685</v>
      </c>
      <c r="H2105" s="121">
        <f t="shared" si="246"/>
        <v>1.6331579123978492E-3</v>
      </c>
      <c r="I2105" s="122">
        <f t="shared" si="247"/>
        <v>0.23257330296403469</v>
      </c>
    </row>
    <row r="2106" spans="2:9">
      <c r="B2106" s="91">
        <f t="shared" si="248"/>
        <v>2092</v>
      </c>
      <c r="C2106" s="92">
        <f t="shared" si="249"/>
        <v>46652</v>
      </c>
      <c r="D2106" s="119" t="str">
        <f t="shared" si="243"/>
        <v>구간23</v>
      </c>
      <c r="E2106" s="91">
        <f t="shared" si="244"/>
        <v>92</v>
      </c>
      <c r="F2106" s="120">
        <f>COUNTIF($D$15:D2106,D2106)</f>
        <v>84</v>
      </c>
      <c r="G2106" s="121">
        <f t="shared" si="245"/>
        <v>0.23094014505163685</v>
      </c>
      <c r="H2106" s="121">
        <f t="shared" si="246"/>
        <v>1.6528345137520402E-3</v>
      </c>
      <c r="I2106" s="122">
        <f t="shared" si="247"/>
        <v>0.23259297956538888</v>
      </c>
    </row>
    <row r="2107" spans="2:9">
      <c r="B2107" s="91">
        <f t="shared" si="248"/>
        <v>2093</v>
      </c>
      <c r="C2107" s="92">
        <f t="shared" si="249"/>
        <v>46653</v>
      </c>
      <c r="D2107" s="119" t="str">
        <f t="shared" si="243"/>
        <v>구간23</v>
      </c>
      <c r="E2107" s="91">
        <f t="shared" si="244"/>
        <v>92</v>
      </c>
      <c r="F2107" s="120">
        <f>COUNTIF($D$15:D2107,D2107)</f>
        <v>85</v>
      </c>
      <c r="G2107" s="121">
        <f t="shared" si="245"/>
        <v>0.23094014505163685</v>
      </c>
      <c r="H2107" s="121">
        <f t="shared" si="246"/>
        <v>1.672511115106231E-3</v>
      </c>
      <c r="I2107" s="122">
        <f t="shared" si="247"/>
        <v>0.23261265616674306</v>
      </c>
    </row>
    <row r="2108" spans="2:9">
      <c r="B2108" s="91">
        <f t="shared" si="248"/>
        <v>2094</v>
      </c>
      <c r="C2108" s="92">
        <f t="shared" si="249"/>
        <v>46654</v>
      </c>
      <c r="D2108" s="119" t="str">
        <f t="shared" si="243"/>
        <v>구간23</v>
      </c>
      <c r="E2108" s="91">
        <f t="shared" si="244"/>
        <v>92</v>
      </c>
      <c r="F2108" s="120">
        <f>COUNTIF($D$15:D2108,D2108)</f>
        <v>86</v>
      </c>
      <c r="G2108" s="121">
        <f t="shared" si="245"/>
        <v>0.23094014505163685</v>
      </c>
      <c r="H2108" s="121">
        <f t="shared" si="246"/>
        <v>1.692187716460422E-3</v>
      </c>
      <c r="I2108" s="122">
        <f t="shared" si="247"/>
        <v>0.23263233276809728</v>
      </c>
    </row>
    <row r="2109" spans="2:9">
      <c r="B2109" s="91">
        <f t="shared" si="248"/>
        <v>2095</v>
      </c>
      <c r="C2109" s="92">
        <f t="shared" si="249"/>
        <v>46655</v>
      </c>
      <c r="D2109" s="119" t="str">
        <f t="shared" si="243"/>
        <v>구간23</v>
      </c>
      <c r="E2109" s="91">
        <f t="shared" si="244"/>
        <v>92</v>
      </c>
      <c r="F2109" s="120">
        <f>COUNTIF($D$15:D2109,D2109)</f>
        <v>87</v>
      </c>
      <c r="G2109" s="121">
        <f t="shared" si="245"/>
        <v>0.23094014505163685</v>
      </c>
      <c r="H2109" s="121">
        <f t="shared" si="246"/>
        <v>1.711864317814613E-3</v>
      </c>
      <c r="I2109" s="122">
        <f t="shared" si="247"/>
        <v>0.23265200936945146</v>
      </c>
    </row>
    <row r="2110" spans="2:9">
      <c r="B2110" s="91">
        <f t="shared" si="248"/>
        <v>2096</v>
      </c>
      <c r="C2110" s="92">
        <f t="shared" si="249"/>
        <v>46656</v>
      </c>
      <c r="D2110" s="119" t="str">
        <f t="shared" si="243"/>
        <v>구간23</v>
      </c>
      <c r="E2110" s="91">
        <f t="shared" si="244"/>
        <v>92</v>
      </c>
      <c r="F2110" s="120">
        <f>COUNTIF($D$15:D2110,D2110)</f>
        <v>88</v>
      </c>
      <c r="G2110" s="121">
        <f t="shared" si="245"/>
        <v>0.23094014505163685</v>
      </c>
      <c r="H2110" s="121">
        <f t="shared" si="246"/>
        <v>1.7315409191688039E-3</v>
      </c>
      <c r="I2110" s="122">
        <f t="shared" si="247"/>
        <v>0.23267168597080565</v>
      </c>
    </row>
    <row r="2111" spans="2:9">
      <c r="B2111" s="91">
        <f t="shared" si="248"/>
        <v>2097</v>
      </c>
      <c r="C2111" s="92">
        <f t="shared" si="249"/>
        <v>46657</v>
      </c>
      <c r="D2111" s="119" t="str">
        <f t="shared" si="243"/>
        <v>구간23</v>
      </c>
      <c r="E2111" s="91">
        <f t="shared" si="244"/>
        <v>92</v>
      </c>
      <c r="F2111" s="120">
        <f>COUNTIF($D$15:D2111,D2111)</f>
        <v>89</v>
      </c>
      <c r="G2111" s="121">
        <f t="shared" si="245"/>
        <v>0.23094014505163685</v>
      </c>
      <c r="H2111" s="121">
        <f t="shared" si="246"/>
        <v>1.7512175205229949E-3</v>
      </c>
      <c r="I2111" s="122">
        <f t="shared" si="247"/>
        <v>0.23269136257215983</v>
      </c>
    </row>
    <row r="2112" spans="2:9">
      <c r="B2112" s="91">
        <f t="shared" si="248"/>
        <v>2098</v>
      </c>
      <c r="C2112" s="92">
        <f t="shared" si="249"/>
        <v>46658</v>
      </c>
      <c r="D2112" s="119" t="str">
        <f t="shared" si="243"/>
        <v>구간23</v>
      </c>
      <c r="E2112" s="91">
        <f t="shared" si="244"/>
        <v>92</v>
      </c>
      <c r="F2112" s="120">
        <f>COUNTIF($D$15:D2112,D2112)</f>
        <v>90</v>
      </c>
      <c r="G2112" s="121">
        <f t="shared" si="245"/>
        <v>0.23094014505163685</v>
      </c>
      <c r="H2112" s="121">
        <f t="shared" si="246"/>
        <v>1.7708941218771859E-3</v>
      </c>
      <c r="I2112" s="122">
        <f t="shared" si="247"/>
        <v>0.23271103917351404</v>
      </c>
    </row>
    <row r="2113" spans="2:9">
      <c r="B2113" s="91">
        <f t="shared" si="248"/>
        <v>2099</v>
      </c>
      <c r="C2113" s="92">
        <f t="shared" si="249"/>
        <v>46659</v>
      </c>
      <c r="D2113" s="119" t="str">
        <f t="shared" si="243"/>
        <v>구간23</v>
      </c>
      <c r="E2113" s="91">
        <f t="shared" si="244"/>
        <v>92</v>
      </c>
      <c r="F2113" s="120">
        <f>COUNTIF($D$15:D2113,D2113)</f>
        <v>91</v>
      </c>
      <c r="G2113" s="121">
        <f t="shared" si="245"/>
        <v>0.23094014505163685</v>
      </c>
      <c r="H2113" s="121">
        <f t="shared" si="246"/>
        <v>1.7905707232313767E-3</v>
      </c>
      <c r="I2113" s="122">
        <f t="shared" si="247"/>
        <v>0.23273071577486823</v>
      </c>
    </row>
    <row r="2114" spans="2:9">
      <c r="B2114" s="91">
        <f t="shared" si="248"/>
        <v>2100</v>
      </c>
      <c r="C2114" s="92">
        <f t="shared" si="249"/>
        <v>46660</v>
      </c>
      <c r="D2114" s="119" t="str">
        <f t="shared" si="243"/>
        <v>구간23</v>
      </c>
      <c r="E2114" s="91">
        <f t="shared" si="244"/>
        <v>92</v>
      </c>
      <c r="F2114" s="120">
        <f>COUNTIF($D$15:D2114,D2114)</f>
        <v>92</v>
      </c>
      <c r="G2114" s="121">
        <f t="shared" si="245"/>
        <v>0.23094014505163685</v>
      </c>
      <c r="H2114" s="121">
        <f t="shared" si="246"/>
        <v>1.8102473245855677E-3</v>
      </c>
      <c r="I2114" s="122">
        <f t="shared" si="247"/>
        <v>0.23275039237622241</v>
      </c>
    </row>
    <row r="2115" spans="2:9">
      <c r="B2115" s="91">
        <f t="shared" si="248"/>
        <v>2101</v>
      </c>
      <c r="C2115" s="92">
        <f t="shared" si="249"/>
        <v>46661</v>
      </c>
      <c r="D2115" s="119" t="str">
        <f t="shared" si="243"/>
        <v>구간24</v>
      </c>
      <c r="E2115" s="91">
        <f t="shared" si="244"/>
        <v>92</v>
      </c>
      <c r="F2115" s="120">
        <f>COUNTIF($D$15:D2115,D2115)</f>
        <v>1</v>
      </c>
      <c r="G2115" s="121">
        <f t="shared" si="245"/>
        <v>0.23275039237622241</v>
      </c>
      <c r="H2115" s="121">
        <f t="shared" si="246"/>
        <v>2.0700667287490063E-5</v>
      </c>
      <c r="I2115" s="122">
        <f t="shared" si="247"/>
        <v>0.2327710930435099</v>
      </c>
    </row>
    <row r="2116" spans="2:9">
      <c r="B2116" s="91">
        <f t="shared" si="248"/>
        <v>2102</v>
      </c>
      <c r="C2116" s="92">
        <f t="shared" si="249"/>
        <v>46662</v>
      </c>
      <c r="D2116" s="119" t="str">
        <f t="shared" si="243"/>
        <v>구간24</v>
      </c>
      <c r="E2116" s="91">
        <f t="shared" si="244"/>
        <v>92</v>
      </c>
      <c r="F2116" s="120">
        <f>COUNTIF($D$15:D2116,D2116)</f>
        <v>2</v>
      </c>
      <c r="G2116" s="121">
        <f t="shared" si="245"/>
        <v>0.23275039237622241</v>
      </c>
      <c r="H2116" s="121">
        <f t="shared" si="246"/>
        <v>4.1401334574980126E-5</v>
      </c>
      <c r="I2116" s="122">
        <f t="shared" si="247"/>
        <v>0.23279179371079739</v>
      </c>
    </row>
    <row r="2117" spans="2:9">
      <c r="B2117" s="91">
        <f t="shared" si="248"/>
        <v>2103</v>
      </c>
      <c r="C2117" s="92">
        <f t="shared" si="249"/>
        <v>46663</v>
      </c>
      <c r="D2117" s="119" t="str">
        <f t="shared" si="243"/>
        <v>구간24</v>
      </c>
      <c r="E2117" s="91">
        <f t="shared" si="244"/>
        <v>92</v>
      </c>
      <c r="F2117" s="120">
        <f>COUNTIF($D$15:D2117,D2117)</f>
        <v>3</v>
      </c>
      <c r="G2117" s="121">
        <f t="shared" si="245"/>
        <v>0.23275039237622241</v>
      </c>
      <c r="H2117" s="121">
        <f t="shared" si="246"/>
        <v>6.2102001862470189E-5</v>
      </c>
      <c r="I2117" s="122">
        <f t="shared" si="247"/>
        <v>0.23281249437808488</v>
      </c>
    </row>
    <row r="2118" spans="2:9">
      <c r="B2118" s="91">
        <f t="shared" si="248"/>
        <v>2104</v>
      </c>
      <c r="C2118" s="92">
        <f t="shared" si="249"/>
        <v>46664</v>
      </c>
      <c r="D2118" s="119" t="str">
        <f t="shared" si="243"/>
        <v>구간24</v>
      </c>
      <c r="E2118" s="91">
        <f t="shared" si="244"/>
        <v>92</v>
      </c>
      <c r="F2118" s="120">
        <f>COUNTIF($D$15:D2118,D2118)</f>
        <v>4</v>
      </c>
      <c r="G2118" s="121">
        <f t="shared" si="245"/>
        <v>0.23275039237622241</v>
      </c>
      <c r="H2118" s="121">
        <f t="shared" si="246"/>
        <v>8.2802669149960252E-5</v>
      </c>
      <c r="I2118" s="122">
        <f t="shared" si="247"/>
        <v>0.23283319504537237</v>
      </c>
    </row>
    <row r="2119" spans="2:9">
      <c r="B2119" s="91">
        <f t="shared" si="248"/>
        <v>2105</v>
      </c>
      <c r="C2119" s="92">
        <f t="shared" si="249"/>
        <v>46665</v>
      </c>
      <c r="D2119" s="119" t="str">
        <f t="shared" si="243"/>
        <v>구간24</v>
      </c>
      <c r="E2119" s="91">
        <f t="shared" si="244"/>
        <v>92</v>
      </c>
      <c r="F2119" s="120">
        <f>COUNTIF($D$15:D2119,D2119)</f>
        <v>5</v>
      </c>
      <c r="G2119" s="121">
        <f t="shared" si="245"/>
        <v>0.23275039237622241</v>
      </c>
      <c r="H2119" s="121">
        <f t="shared" si="246"/>
        <v>1.0350333643745032E-4</v>
      </c>
      <c r="I2119" s="122">
        <f t="shared" si="247"/>
        <v>0.23285389571265985</v>
      </c>
    </row>
    <row r="2120" spans="2:9">
      <c r="B2120" s="91">
        <f t="shared" si="248"/>
        <v>2106</v>
      </c>
      <c r="C2120" s="92">
        <f t="shared" si="249"/>
        <v>46666</v>
      </c>
      <c r="D2120" s="119" t="str">
        <f t="shared" si="243"/>
        <v>구간24</v>
      </c>
      <c r="E2120" s="91">
        <f t="shared" si="244"/>
        <v>92</v>
      </c>
      <c r="F2120" s="120">
        <f>COUNTIF($D$15:D2120,D2120)</f>
        <v>6</v>
      </c>
      <c r="G2120" s="121">
        <f t="shared" si="245"/>
        <v>0.23275039237622241</v>
      </c>
      <c r="H2120" s="121">
        <f t="shared" si="246"/>
        <v>1.2420400372494038E-4</v>
      </c>
      <c r="I2120" s="122">
        <f t="shared" si="247"/>
        <v>0.23287459637994737</v>
      </c>
    </row>
    <row r="2121" spans="2:9">
      <c r="B2121" s="91">
        <f t="shared" si="248"/>
        <v>2107</v>
      </c>
      <c r="C2121" s="92">
        <f t="shared" si="249"/>
        <v>46667</v>
      </c>
      <c r="D2121" s="119" t="str">
        <f t="shared" si="243"/>
        <v>구간24</v>
      </c>
      <c r="E2121" s="91">
        <f t="shared" si="244"/>
        <v>92</v>
      </c>
      <c r="F2121" s="120">
        <f>COUNTIF($D$15:D2121,D2121)</f>
        <v>7</v>
      </c>
      <c r="G2121" s="121">
        <f t="shared" si="245"/>
        <v>0.23275039237622241</v>
      </c>
      <c r="H2121" s="121">
        <f t="shared" si="246"/>
        <v>1.4490467101243044E-4</v>
      </c>
      <c r="I2121" s="122">
        <f t="shared" si="247"/>
        <v>0.23289529704723486</v>
      </c>
    </row>
    <row r="2122" spans="2:9">
      <c r="B2122" s="91">
        <f t="shared" si="248"/>
        <v>2108</v>
      </c>
      <c r="C2122" s="92">
        <f t="shared" si="249"/>
        <v>46668</v>
      </c>
      <c r="D2122" s="119" t="str">
        <f t="shared" si="243"/>
        <v>구간24</v>
      </c>
      <c r="E2122" s="91">
        <f t="shared" si="244"/>
        <v>92</v>
      </c>
      <c r="F2122" s="120">
        <f>COUNTIF($D$15:D2122,D2122)</f>
        <v>8</v>
      </c>
      <c r="G2122" s="121">
        <f t="shared" si="245"/>
        <v>0.23275039237622241</v>
      </c>
      <c r="H2122" s="121">
        <f t="shared" si="246"/>
        <v>1.656053382999205E-4</v>
      </c>
      <c r="I2122" s="122">
        <f t="shared" si="247"/>
        <v>0.23291599771452234</v>
      </c>
    </row>
    <row r="2123" spans="2:9">
      <c r="B2123" s="91">
        <f t="shared" si="248"/>
        <v>2109</v>
      </c>
      <c r="C2123" s="92">
        <f t="shared" si="249"/>
        <v>46669</v>
      </c>
      <c r="D2123" s="119" t="str">
        <f t="shared" si="243"/>
        <v>구간24</v>
      </c>
      <c r="E2123" s="91">
        <f t="shared" si="244"/>
        <v>92</v>
      </c>
      <c r="F2123" s="120">
        <f>COUNTIF($D$15:D2123,D2123)</f>
        <v>9</v>
      </c>
      <c r="G2123" s="121">
        <f t="shared" si="245"/>
        <v>0.23275039237622241</v>
      </c>
      <c r="H2123" s="121">
        <f t="shared" si="246"/>
        <v>1.8630600558741057E-4</v>
      </c>
      <c r="I2123" s="122">
        <f t="shared" si="247"/>
        <v>0.23293669838180983</v>
      </c>
    </row>
    <row r="2124" spans="2:9">
      <c r="B2124" s="91">
        <f t="shared" si="248"/>
        <v>2110</v>
      </c>
      <c r="C2124" s="92">
        <f t="shared" si="249"/>
        <v>46670</v>
      </c>
      <c r="D2124" s="119" t="str">
        <f t="shared" si="243"/>
        <v>구간24</v>
      </c>
      <c r="E2124" s="91">
        <f t="shared" si="244"/>
        <v>92</v>
      </c>
      <c r="F2124" s="120">
        <f>COUNTIF($D$15:D2124,D2124)</f>
        <v>10</v>
      </c>
      <c r="G2124" s="121">
        <f t="shared" si="245"/>
        <v>0.23275039237622241</v>
      </c>
      <c r="H2124" s="121">
        <f t="shared" si="246"/>
        <v>2.0700667287490063E-4</v>
      </c>
      <c r="I2124" s="122">
        <f t="shared" si="247"/>
        <v>0.23295739904909732</v>
      </c>
    </row>
    <row r="2125" spans="2:9">
      <c r="B2125" s="91">
        <f t="shared" si="248"/>
        <v>2111</v>
      </c>
      <c r="C2125" s="92">
        <f t="shared" si="249"/>
        <v>46671</v>
      </c>
      <c r="D2125" s="119" t="str">
        <f t="shared" si="243"/>
        <v>구간24</v>
      </c>
      <c r="E2125" s="91">
        <f t="shared" si="244"/>
        <v>92</v>
      </c>
      <c r="F2125" s="120">
        <f>COUNTIF($D$15:D2125,D2125)</f>
        <v>11</v>
      </c>
      <c r="G2125" s="121">
        <f t="shared" si="245"/>
        <v>0.23275039237622241</v>
      </c>
      <c r="H2125" s="121">
        <f t="shared" si="246"/>
        <v>2.2770734016239069E-4</v>
      </c>
      <c r="I2125" s="122">
        <f t="shared" si="247"/>
        <v>0.23297809971638481</v>
      </c>
    </row>
    <row r="2126" spans="2:9">
      <c r="B2126" s="91">
        <f t="shared" si="248"/>
        <v>2112</v>
      </c>
      <c r="C2126" s="92">
        <f t="shared" si="249"/>
        <v>46672</v>
      </c>
      <c r="D2126" s="119" t="str">
        <f t="shared" si="243"/>
        <v>구간24</v>
      </c>
      <c r="E2126" s="91">
        <f t="shared" si="244"/>
        <v>92</v>
      </c>
      <c r="F2126" s="120">
        <f>COUNTIF($D$15:D2126,D2126)</f>
        <v>12</v>
      </c>
      <c r="G2126" s="121">
        <f t="shared" si="245"/>
        <v>0.23275039237622241</v>
      </c>
      <c r="H2126" s="121">
        <f t="shared" si="246"/>
        <v>2.4840800744988076E-4</v>
      </c>
      <c r="I2126" s="122">
        <f t="shared" si="247"/>
        <v>0.23299880038367229</v>
      </c>
    </row>
    <row r="2127" spans="2:9">
      <c r="B2127" s="91">
        <f t="shared" si="248"/>
        <v>2113</v>
      </c>
      <c r="C2127" s="92">
        <f t="shared" si="249"/>
        <v>46673</v>
      </c>
      <c r="D2127" s="119" t="str">
        <f t="shared" ref="D2127:D2190" si="250">IF(IFERROR(HLOOKUP(C2127,$E$5:$BL$6,2,FALSE),"")="",D2128,HLOOKUP(C2127,$E$5:$BL$7,2,FALSE))</f>
        <v>구간24</v>
      </c>
      <c r="E2127" s="91">
        <f t="shared" ref="E2127:E2190" si="251">COUNTIF($D$15:$D$49928,D2127)</f>
        <v>92</v>
      </c>
      <c r="F2127" s="120">
        <f>COUNTIF($D$15:D2127,D2127)</f>
        <v>13</v>
      </c>
      <c r="G2127" s="121">
        <f t="shared" ref="G2127:G2190" si="252">HLOOKUP($D2127,$E$6:$BL$11,6,FALSE)</f>
        <v>0.23275039237622241</v>
      </c>
      <c r="H2127" s="121">
        <f t="shared" ref="H2127:H2190" si="253">HLOOKUP($D2127,$E$6:$BL$11,5,FALSE)*(F2127)</f>
        <v>2.6910867473737079E-4</v>
      </c>
      <c r="I2127" s="122">
        <f t="shared" ref="I2127:I2190" si="254">G2127+H2127</f>
        <v>0.23301950105095978</v>
      </c>
    </row>
    <row r="2128" spans="2:9">
      <c r="B2128" s="91">
        <f t="shared" ref="B2128:B2191" si="255">B2127+1</f>
        <v>2114</v>
      </c>
      <c r="C2128" s="92">
        <f t="shared" ref="C2128:C2191" si="256">C2127+1</f>
        <v>46674</v>
      </c>
      <c r="D2128" s="119" t="str">
        <f t="shared" si="250"/>
        <v>구간24</v>
      </c>
      <c r="E2128" s="91">
        <f t="shared" si="251"/>
        <v>92</v>
      </c>
      <c r="F2128" s="120">
        <f>COUNTIF($D$15:D2128,D2128)</f>
        <v>14</v>
      </c>
      <c r="G2128" s="121">
        <f t="shared" si="252"/>
        <v>0.23275039237622241</v>
      </c>
      <c r="H2128" s="121">
        <f t="shared" si="253"/>
        <v>2.8980934202486088E-4</v>
      </c>
      <c r="I2128" s="122">
        <f t="shared" si="254"/>
        <v>0.23304020171824727</v>
      </c>
    </row>
    <row r="2129" spans="2:9">
      <c r="B2129" s="91">
        <f t="shared" si="255"/>
        <v>2115</v>
      </c>
      <c r="C2129" s="92">
        <f t="shared" si="256"/>
        <v>46675</v>
      </c>
      <c r="D2129" s="119" t="str">
        <f t="shared" si="250"/>
        <v>구간24</v>
      </c>
      <c r="E2129" s="91">
        <f t="shared" si="251"/>
        <v>92</v>
      </c>
      <c r="F2129" s="120">
        <f>COUNTIF($D$15:D2129,D2129)</f>
        <v>15</v>
      </c>
      <c r="G2129" s="121">
        <f t="shared" si="252"/>
        <v>0.23275039237622241</v>
      </c>
      <c r="H2129" s="121">
        <f t="shared" si="253"/>
        <v>3.1051000931235097E-4</v>
      </c>
      <c r="I2129" s="122">
        <f t="shared" si="254"/>
        <v>0.23306090238553476</v>
      </c>
    </row>
    <row r="2130" spans="2:9">
      <c r="B2130" s="91">
        <f t="shared" si="255"/>
        <v>2116</v>
      </c>
      <c r="C2130" s="92">
        <f t="shared" si="256"/>
        <v>46676</v>
      </c>
      <c r="D2130" s="119" t="str">
        <f t="shared" si="250"/>
        <v>구간24</v>
      </c>
      <c r="E2130" s="91">
        <f t="shared" si="251"/>
        <v>92</v>
      </c>
      <c r="F2130" s="120">
        <f>COUNTIF($D$15:D2130,D2130)</f>
        <v>16</v>
      </c>
      <c r="G2130" s="121">
        <f t="shared" si="252"/>
        <v>0.23275039237622241</v>
      </c>
      <c r="H2130" s="121">
        <f t="shared" si="253"/>
        <v>3.3121067659984101E-4</v>
      </c>
      <c r="I2130" s="122">
        <f t="shared" si="254"/>
        <v>0.23308160305282224</v>
      </c>
    </row>
    <row r="2131" spans="2:9">
      <c r="B2131" s="91">
        <f t="shared" si="255"/>
        <v>2117</v>
      </c>
      <c r="C2131" s="92">
        <f t="shared" si="256"/>
        <v>46677</v>
      </c>
      <c r="D2131" s="119" t="str">
        <f t="shared" si="250"/>
        <v>구간24</v>
      </c>
      <c r="E2131" s="91">
        <f t="shared" si="251"/>
        <v>92</v>
      </c>
      <c r="F2131" s="120">
        <f>COUNTIF($D$15:D2131,D2131)</f>
        <v>17</v>
      </c>
      <c r="G2131" s="121">
        <f t="shared" si="252"/>
        <v>0.23275039237622241</v>
      </c>
      <c r="H2131" s="121">
        <f t="shared" si="253"/>
        <v>3.5191134388733105E-4</v>
      </c>
      <c r="I2131" s="122">
        <f t="shared" si="254"/>
        <v>0.23310230372010973</v>
      </c>
    </row>
    <row r="2132" spans="2:9">
      <c r="B2132" s="91">
        <f t="shared" si="255"/>
        <v>2118</v>
      </c>
      <c r="C2132" s="92">
        <f t="shared" si="256"/>
        <v>46678</v>
      </c>
      <c r="D2132" s="119" t="str">
        <f t="shared" si="250"/>
        <v>구간24</v>
      </c>
      <c r="E2132" s="91">
        <f t="shared" si="251"/>
        <v>92</v>
      </c>
      <c r="F2132" s="120">
        <f>COUNTIF($D$15:D2132,D2132)</f>
        <v>18</v>
      </c>
      <c r="G2132" s="121">
        <f t="shared" si="252"/>
        <v>0.23275039237622241</v>
      </c>
      <c r="H2132" s="121">
        <f t="shared" si="253"/>
        <v>3.7261201117482114E-4</v>
      </c>
      <c r="I2132" s="122">
        <f t="shared" si="254"/>
        <v>0.23312300438739725</v>
      </c>
    </row>
    <row r="2133" spans="2:9">
      <c r="B2133" s="91">
        <f t="shared" si="255"/>
        <v>2119</v>
      </c>
      <c r="C2133" s="92">
        <f t="shared" si="256"/>
        <v>46679</v>
      </c>
      <c r="D2133" s="119" t="str">
        <f t="shared" si="250"/>
        <v>구간24</v>
      </c>
      <c r="E2133" s="91">
        <f t="shared" si="251"/>
        <v>92</v>
      </c>
      <c r="F2133" s="120">
        <f>COUNTIF($D$15:D2133,D2133)</f>
        <v>19</v>
      </c>
      <c r="G2133" s="121">
        <f t="shared" si="252"/>
        <v>0.23275039237622241</v>
      </c>
      <c r="H2133" s="121">
        <f t="shared" si="253"/>
        <v>3.9331267846231123E-4</v>
      </c>
      <c r="I2133" s="122">
        <f t="shared" si="254"/>
        <v>0.23314370505468474</v>
      </c>
    </row>
    <row r="2134" spans="2:9">
      <c r="B2134" s="91">
        <f t="shared" si="255"/>
        <v>2120</v>
      </c>
      <c r="C2134" s="92">
        <f t="shared" si="256"/>
        <v>46680</v>
      </c>
      <c r="D2134" s="119" t="str">
        <f t="shared" si="250"/>
        <v>구간24</v>
      </c>
      <c r="E2134" s="91">
        <f t="shared" si="251"/>
        <v>92</v>
      </c>
      <c r="F2134" s="120">
        <f>COUNTIF($D$15:D2134,D2134)</f>
        <v>20</v>
      </c>
      <c r="G2134" s="121">
        <f t="shared" si="252"/>
        <v>0.23275039237622241</v>
      </c>
      <c r="H2134" s="121">
        <f t="shared" si="253"/>
        <v>4.1401334574980126E-4</v>
      </c>
      <c r="I2134" s="122">
        <f t="shared" si="254"/>
        <v>0.23316440572197222</v>
      </c>
    </row>
    <row r="2135" spans="2:9">
      <c r="B2135" s="91">
        <f t="shared" si="255"/>
        <v>2121</v>
      </c>
      <c r="C2135" s="92">
        <f t="shared" si="256"/>
        <v>46681</v>
      </c>
      <c r="D2135" s="119" t="str">
        <f t="shared" si="250"/>
        <v>구간24</v>
      </c>
      <c r="E2135" s="91">
        <f t="shared" si="251"/>
        <v>92</v>
      </c>
      <c r="F2135" s="120">
        <f>COUNTIF($D$15:D2135,D2135)</f>
        <v>21</v>
      </c>
      <c r="G2135" s="121">
        <f t="shared" si="252"/>
        <v>0.23275039237622241</v>
      </c>
      <c r="H2135" s="121">
        <f t="shared" si="253"/>
        <v>4.347140130372913E-4</v>
      </c>
      <c r="I2135" s="122">
        <f t="shared" si="254"/>
        <v>0.23318510638925971</v>
      </c>
    </row>
    <row r="2136" spans="2:9">
      <c r="B2136" s="91">
        <f t="shared" si="255"/>
        <v>2122</v>
      </c>
      <c r="C2136" s="92">
        <f t="shared" si="256"/>
        <v>46682</v>
      </c>
      <c r="D2136" s="119" t="str">
        <f t="shared" si="250"/>
        <v>구간24</v>
      </c>
      <c r="E2136" s="91">
        <f t="shared" si="251"/>
        <v>92</v>
      </c>
      <c r="F2136" s="120">
        <f>COUNTIF($D$15:D2136,D2136)</f>
        <v>22</v>
      </c>
      <c r="G2136" s="121">
        <f t="shared" si="252"/>
        <v>0.23275039237622241</v>
      </c>
      <c r="H2136" s="121">
        <f t="shared" si="253"/>
        <v>4.5541468032478139E-4</v>
      </c>
      <c r="I2136" s="122">
        <f t="shared" si="254"/>
        <v>0.2332058070565472</v>
      </c>
    </row>
    <row r="2137" spans="2:9">
      <c r="B2137" s="91">
        <f t="shared" si="255"/>
        <v>2123</v>
      </c>
      <c r="C2137" s="92">
        <f t="shared" si="256"/>
        <v>46683</v>
      </c>
      <c r="D2137" s="119" t="str">
        <f t="shared" si="250"/>
        <v>구간24</v>
      </c>
      <c r="E2137" s="91">
        <f t="shared" si="251"/>
        <v>92</v>
      </c>
      <c r="F2137" s="120">
        <f>COUNTIF($D$15:D2137,D2137)</f>
        <v>23</v>
      </c>
      <c r="G2137" s="121">
        <f t="shared" si="252"/>
        <v>0.23275039237622241</v>
      </c>
      <c r="H2137" s="121">
        <f t="shared" si="253"/>
        <v>4.7611534761227148E-4</v>
      </c>
      <c r="I2137" s="122">
        <f t="shared" si="254"/>
        <v>0.23322650772383469</v>
      </c>
    </row>
    <row r="2138" spans="2:9">
      <c r="B2138" s="91">
        <f t="shared" si="255"/>
        <v>2124</v>
      </c>
      <c r="C2138" s="92">
        <f t="shared" si="256"/>
        <v>46684</v>
      </c>
      <c r="D2138" s="119" t="str">
        <f t="shared" si="250"/>
        <v>구간24</v>
      </c>
      <c r="E2138" s="91">
        <f t="shared" si="251"/>
        <v>92</v>
      </c>
      <c r="F2138" s="120">
        <f>COUNTIF($D$15:D2138,D2138)</f>
        <v>24</v>
      </c>
      <c r="G2138" s="121">
        <f t="shared" si="252"/>
        <v>0.23275039237622241</v>
      </c>
      <c r="H2138" s="121">
        <f t="shared" si="253"/>
        <v>4.9681601489976151E-4</v>
      </c>
      <c r="I2138" s="122">
        <f t="shared" si="254"/>
        <v>0.23324720839112217</v>
      </c>
    </row>
    <row r="2139" spans="2:9">
      <c r="B2139" s="91">
        <f t="shared" si="255"/>
        <v>2125</v>
      </c>
      <c r="C2139" s="92">
        <f t="shared" si="256"/>
        <v>46685</v>
      </c>
      <c r="D2139" s="119" t="str">
        <f t="shared" si="250"/>
        <v>구간24</v>
      </c>
      <c r="E2139" s="91">
        <f t="shared" si="251"/>
        <v>92</v>
      </c>
      <c r="F2139" s="120">
        <f>COUNTIF($D$15:D2139,D2139)</f>
        <v>25</v>
      </c>
      <c r="G2139" s="121">
        <f t="shared" si="252"/>
        <v>0.23275039237622241</v>
      </c>
      <c r="H2139" s="121">
        <f t="shared" si="253"/>
        <v>5.1751668218725155E-4</v>
      </c>
      <c r="I2139" s="122">
        <f t="shared" si="254"/>
        <v>0.23326790905840966</v>
      </c>
    </row>
    <row r="2140" spans="2:9">
      <c r="B2140" s="91">
        <f t="shared" si="255"/>
        <v>2126</v>
      </c>
      <c r="C2140" s="92">
        <f t="shared" si="256"/>
        <v>46686</v>
      </c>
      <c r="D2140" s="119" t="str">
        <f t="shared" si="250"/>
        <v>구간24</v>
      </c>
      <c r="E2140" s="91">
        <f t="shared" si="251"/>
        <v>92</v>
      </c>
      <c r="F2140" s="120">
        <f>COUNTIF($D$15:D2140,D2140)</f>
        <v>26</v>
      </c>
      <c r="G2140" s="121">
        <f t="shared" si="252"/>
        <v>0.23275039237622241</v>
      </c>
      <c r="H2140" s="121">
        <f t="shared" si="253"/>
        <v>5.3821734947474159E-4</v>
      </c>
      <c r="I2140" s="122">
        <f t="shared" si="254"/>
        <v>0.23328860972569715</v>
      </c>
    </row>
    <row r="2141" spans="2:9">
      <c r="B2141" s="91">
        <f t="shared" si="255"/>
        <v>2127</v>
      </c>
      <c r="C2141" s="92">
        <f t="shared" si="256"/>
        <v>46687</v>
      </c>
      <c r="D2141" s="119" t="str">
        <f t="shared" si="250"/>
        <v>구간24</v>
      </c>
      <c r="E2141" s="91">
        <f t="shared" si="251"/>
        <v>92</v>
      </c>
      <c r="F2141" s="120">
        <f>COUNTIF($D$15:D2141,D2141)</f>
        <v>27</v>
      </c>
      <c r="G2141" s="121">
        <f t="shared" si="252"/>
        <v>0.23275039237622241</v>
      </c>
      <c r="H2141" s="121">
        <f t="shared" si="253"/>
        <v>5.5891801676223173E-4</v>
      </c>
      <c r="I2141" s="122">
        <f t="shared" si="254"/>
        <v>0.23330931039298464</v>
      </c>
    </row>
    <row r="2142" spans="2:9">
      <c r="B2142" s="91">
        <f t="shared" si="255"/>
        <v>2128</v>
      </c>
      <c r="C2142" s="92">
        <f t="shared" si="256"/>
        <v>46688</v>
      </c>
      <c r="D2142" s="119" t="str">
        <f t="shared" si="250"/>
        <v>구간24</v>
      </c>
      <c r="E2142" s="91">
        <f t="shared" si="251"/>
        <v>92</v>
      </c>
      <c r="F2142" s="120">
        <f>COUNTIF($D$15:D2142,D2142)</f>
        <v>28</v>
      </c>
      <c r="G2142" s="121">
        <f t="shared" si="252"/>
        <v>0.23275039237622241</v>
      </c>
      <c r="H2142" s="121">
        <f t="shared" si="253"/>
        <v>5.7961868404972177E-4</v>
      </c>
      <c r="I2142" s="122">
        <f t="shared" si="254"/>
        <v>0.23333001106027212</v>
      </c>
    </row>
    <row r="2143" spans="2:9">
      <c r="B2143" s="91">
        <f t="shared" si="255"/>
        <v>2129</v>
      </c>
      <c r="C2143" s="92">
        <f t="shared" si="256"/>
        <v>46689</v>
      </c>
      <c r="D2143" s="119" t="str">
        <f t="shared" si="250"/>
        <v>구간24</v>
      </c>
      <c r="E2143" s="91">
        <f t="shared" si="251"/>
        <v>92</v>
      </c>
      <c r="F2143" s="120">
        <f>COUNTIF($D$15:D2143,D2143)</f>
        <v>29</v>
      </c>
      <c r="G2143" s="121">
        <f t="shared" si="252"/>
        <v>0.23275039237622241</v>
      </c>
      <c r="H2143" s="121">
        <f t="shared" si="253"/>
        <v>6.003193513372118E-4</v>
      </c>
      <c r="I2143" s="122">
        <f t="shared" si="254"/>
        <v>0.23335071172755964</v>
      </c>
    </row>
    <row r="2144" spans="2:9">
      <c r="B2144" s="91">
        <f t="shared" si="255"/>
        <v>2130</v>
      </c>
      <c r="C2144" s="92">
        <f t="shared" si="256"/>
        <v>46690</v>
      </c>
      <c r="D2144" s="119" t="str">
        <f t="shared" si="250"/>
        <v>구간24</v>
      </c>
      <c r="E2144" s="91">
        <f t="shared" si="251"/>
        <v>92</v>
      </c>
      <c r="F2144" s="120">
        <f>COUNTIF($D$15:D2144,D2144)</f>
        <v>30</v>
      </c>
      <c r="G2144" s="121">
        <f t="shared" si="252"/>
        <v>0.23275039237622241</v>
      </c>
      <c r="H2144" s="121">
        <f t="shared" si="253"/>
        <v>6.2102001862470195E-4</v>
      </c>
      <c r="I2144" s="122">
        <f t="shared" si="254"/>
        <v>0.23337141239484713</v>
      </c>
    </row>
    <row r="2145" spans="2:9">
      <c r="B2145" s="91">
        <f t="shared" si="255"/>
        <v>2131</v>
      </c>
      <c r="C2145" s="92">
        <f t="shared" si="256"/>
        <v>46691</v>
      </c>
      <c r="D2145" s="119" t="str">
        <f t="shared" si="250"/>
        <v>구간24</v>
      </c>
      <c r="E2145" s="91">
        <f t="shared" si="251"/>
        <v>92</v>
      </c>
      <c r="F2145" s="120">
        <f>COUNTIF($D$15:D2145,D2145)</f>
        <v>31</v>
      </c>
      <c r="G2145" s="121">
        <f t="shared" si="252"/>
        <v>0.23275039237622241</v>
      </c>
      <c r="H2145" s="121">
        <f t="shared" si="253"/>
        <v>6.4172068591219198E-4</v>
      </c>
      <c r="I2145" s="122">
        <f t="shared" si="254"/>
        <v>0.23339211306213462</v>
      </c>
    </row>
    <row r="2146" spans="2:9">
      <c r="B2146" s="91">
        <f t="shared" si="255"/>
        <v>2132</v>
      </c>
      <c r="C2146" s="92">
        <f t="shared" si="256"/>
        <v>46692</v>
      </c>
      <c r="D2146" s="119" t="str">
        <f t="shared" si="250"/>
        <v>구간24</v>
      </c>
      <c r="E2146" s="91">
        <f t="shared" si="251"/>
        <v>92</v>
      </c>
      <c r="F2146" s="120">
        <f>COUNTIF($D$15:D2146,D2146)</f>
        <v>32</v>
      </c>
      <c r="G2146" s="121">
        <f t="shared" si="252"/>
        <v>0.23275039237622241</v>
      </c>
      <c r="H2146" s="121">
        <f t="shared" si="253"/>
        <v>6.6242135319968202E-4</v>
      </c>
      <c r="I2146" s="122">
        <f t="shared" si="254"/>
        <v>0.2334128137294221</v>
      </c>
    </row>
    <row r="2147" spans="2:9">
      <c r="B2147" s="91">
        <f t="shared" si="255"/>
        <v>2133</v>
      </c>
      <c r="C2147" s="92">
        <f t="shared" si="256"/>
        <v>46693</v>
      </c>
      <c r="D2147" s="119" t="str">
        <f t="shared" si="250"/>
        <v>구간24</v>
      </c>
      <c r="E2147" s="91">
        <f t="shared" si="251"/>
        <v>92</v>
      </c>
      <c r="F2147" s="120">
        <f>COUNTIF($D$15:D2147,D2147)</f>
        <v>33</v>
      </c>
      <c r="G2147" s="121">
        <f t="shared" si="252"/>
        <v>0.23275039237622241</v>
      </c>
      <c r="H2147" s="121">
        <f t="shared" si="253"/>
        <v>6.8312202048717205E-4</v>
      </c>
      <c r="I2147" s="122">
        <f t="shared" si="254"/>
        <v>0.23343351439670959</v>
      </c>
    </row>
    <row r="2148" spans="2:9">
      <c r="B2148" s="91">
        <f t="shared" si="255"/>
        <v>2134</v>
      </c>
      <c r="C2148" s="92">
        <f t="shared" si="256"/>
        <v>46694</v>
      </c>
      <c r="D2148" s="119" t="str">
        <f t="shared" si="250"/>
        <v>구간24</v>
      </c>
      <c r="E2148" s="91">
        <f t="shared" si="251"/>
        <v>92</v>
      </c>
      <c r="F2148" s="120">
        <f>COUNTIF($D$15:D2148,D2148)</f>
        <v>34</v>
      </c>
      <c r="G2148" s="121">
        <f t="shared" si="252"/>
        <v>0.23275039237622241</v>
      </c>
      <c r="H2148" s="121">
        <f t="shared" si="253"/>
        <v>7.0382268777466209E-4</v>
      </c>
      <c r="I2148" s="122">
        <f t="shared" si="254"/>
        <v>0.23345421506399708</v>
      </c>
    </row>
    <row r="2149" spans="2:9">
      <c r="B2149" s="91">
        <f t="shared" si="255"/>
        <v>2135</v>
      </c>
      <c r="C2149" s="92">
        <f t="shared" si="256"/>
        <v>46695</v>
      </c>
      <c r="D2149" s="119" t="str">
        <f t="shared" si="250"/>
        <v>구간24</v>
      </c>
      <c r="E2149" s="91">
        <f t="shared" si="251"/>
        <v>92</v>
      </c>
      <c r="F2149" s="120">
        <f>COUNTIF($D$15:D2149,D2149)</f>
        <v>35</v>
      </c>
      <c r="G2149" s="121">
        <f t="shared" si="252"/>
        <v>0.23275039237622241</v>
      </c>
      <c r="H2149" s="121">
        <f t="shared" si="253"/>
        <v>7.2452335506215223E-4</v>
      </c>
      <c r="I2149" s="122">
        <f t="shared" si="254"/>
        <v>0.23347491573128457</v>
      </c>
    </row>
    <row r="2150" spans="2:9">
      <c r="B2150" s="91">
        <f t="shared" si="255"/>
        <v>2136</v>
      </c>
      <c r="C2150" s="92">
        <f t="shared" si="256"/>
        <v>46696</v>
      </c>
      <c r="D2150" s="119" t="str">
        <f t="shared" si="250"/>
        <v>구간24</v>
      </c>
      <c r="E2150" s="91">
        <f t="shared" si="251"/>
        <v>92</v>
      </c>
      <c r="F2150" s="120">
        <f>COUNTIF($D$15:D2150,D2150)</f>
        <v>36</v>
      </c>
      <c r="G2150" s="121">
        <f t="shared" si="252"/>
        <v>0.23275039237622241</v>
      </c>
      <c r="H2150" s="121">
        <f t="shared" si="253"/>
        <v>7.4522402234964227E-4</v>
      </c>
      <c r="I2150" s="122">
        <f t="shared" si="254"/>
        <v>0.23349561639857205</v>
      </c>
    </row>
    <row r="2151" spans="2:9">
      <c r="B2151" s="91">
        <f t="shared" si="255"/>
        <v>2137</v>
      </c>
      <c r="C2151" s="92">
        <f t="shared" si="256"/>
        <v>46697</v>
      </c>
      <c r="D2151" s="119" t="str">
        <f t="shared" si="250"/>
        <v>구간24</v>
      </c>
      <c r="E2151" s="91">
        <f t="shared" si="251"/>
        <v>92</v>
      </c>
      <c r="F2151" s="120">
        <f>COUNTIF($D$15:D2151,D2151)</f>
        <v>37</v>
      </c>
      <c r="G2151" s="121">
        <f t="shared" si="252"/>
        <v>0.23275039237622241</v>
      </c>
      <c r="H2151" s="121">
        <f t="shared" si="253"/>
        <v>7.6592468963713231E-4</v>
      </c>
      <c r="I2151" s="122">
        <f t="shared" si="254"/>
        <v>0.23351631706585954</v>
      </c>
    </row>
    <row r="2152" spans="2:9">
      <c r="B2152" s="91">
        <f t="shared" si="255"/>
        <v>2138</v>
      </c>
      <c r="C2152" s="92">
        <f t="shared" si="256"/>
        <v>46698</v>
      </c>
      <c r="D2152" s="119" t="str">
        <f t="shared" si="250"/>
        <v>구간24</v>
      </c>
      <c r="E2152" s="91">
        <f t="shared" si="251"/>
        <v>92</v>
      </c>
      <c r="F2152" s="120">
        <f>COUNTIF($D$15:D2152,D2152)</f>
        <v>38</v>
      </c>
      <c r="G2152" s="121">
        <f t="shared" si="252"/>
        <v>0.23275039237622241</v>
      </c>
      <c r="H2152" s="121">
        <f t="shared" si="253"/>
        <v>7.8662535692462245E-4</v>
      </c>
      <c r="I2152" s="122">
        <f t="shared" si="254"/>
        <v>0.23353701773314703</v>
      </c>
    </row>
    <row r="2153" spans="2:9">
      <c r="B2153" s="91">
        <f t="shared" si="255"/>
        <v>2139</v>
      </c>
      <c r="C2153" s="92">
        <f t="shared" si="256"/>
        <v>46699</v>
      </c>
      <c r="D2153" s="119" t="str">
        <f t="shared" si="250"/>
        <v>구간24</v>
      </c>
      <c r="E2153" s="91">
        <f t="shared" si="251"/>
        <v>92</v>
      </c>
      <c r="F2153" s="120">
        <f>COUNTIF($D$15:D2153,D2153)</f>
        <v>39</v>
      </c>
      <c r="G2153" s="121">
        <f t="shared" si="252"/>
        <v>0.23275039237622241</v>
      </c>
      <c r="H2153" s="121">
        <f t="shared" si="253"/>
        <v>8.0732602421211249E-4</v>
      </c>
      <c r="I2153" s="122">
        <f t="shared" si="254"/>
        <v>0.23355771840043452</v>
      </c>
    </row>
    <row r="2154" spans="2:9">
      <c r="B2154" s="91">
        <f t="shared" si="255"/>
        <v>2140</v>
      </c>
      <c r="C2154" s="92">
        <f t="shared" si="256"/>
        <v>46700</v>
      </c>
      <c r="D2154" s="119" t="str">
        <f t="shared" si="250"/>
        <v>구간24</v>
      </c>
      <c r="E2154" s="91">
        <f t="shared" si="251"/>
        <v>92</v>
      </c>
      <c r="F2154" s="120">
        <f>COUNTIF($D$15:D2154,D2154)</f>
        <v>40</v>
      </c>
      <c r="G2154" s="121">
        <f t="shared" si="252"/>
        <v>0.23275039237622241</v>
      </c>
      <c r="H2154" s="121">
        <f t="shared" si="253"/>
        <v>8.2802669149960252E-4</v>
      </c>
      <c r="I2154" s="122">
        <f t="shared" si="254"/>
        <v>0.233578419067722</v>
      </c>
    </row>
    <row r="2155" spans="2:9">
      <c r="B2155" s="91">
        <f t="shared" si="255"/>
        <v>2141</v>
      </c>
      <c r="C2155" s="92">
        <f t="shared" si="256"/>
        <v>46701</v>
      </c>
      <c r="D2155" s="119" t="str">
        <f t="shared" si="250"/>
        <v>구간24</v>
      </c>
      <c r="E2155" s="91">
        <f t="shared" si="251"/>
        <v>92</v>
      </c>
      <c r="F2155" s="120">
        <f>COUNTIF($D$15:D2155,D2155)</f>
        <v>41</v>
      </c>
      <c r="G2155" s="121">
        <f t="shared" si="252"/>
        <v>0.23275039237622241</v>
      </c>
      <c r="H2155" s="121">
        <f t="shared" si="253"/>
        <v>8.4872735878709256E-4</v>
      </c>
      <c r="I2155" s="122">
        <f t="shared" si="254"/>
        <v>0.23359911973500952</v>
      </c>
    </row>
    <row r="2156" spans="2:9">
      <c r="B2156" s="91">
        <f t="shared" si="255"/>
        <v>2142</v>
      </c>
      <c r="C2156" s="92">
        <f t="shared" si="256"/>
        <v>46702</v>
      </c>
      <c r="D2156" s="119" t="str">
        <f t="shared" si="250"/>
        <v>구간24</v>
      </c>
      <c r="E2156" s="91">
        <f t="shared" si="251"/>
        <v>92</v>
      </c>
      <c r="F2156" s="120">
        <f>COUNTIF($D$15:D2156,D2156)</f>
        <v>42</v>
      </c>
      <c r="G2156" s="121">
        <f t="shared" si="252"/>
        <v>0.23275039237622241</v>
      </c>
      <c r="H2156" s="121">
        <f t="shared" si="253"/>
        <v>8.6942802607458259E-4</v>
      </c>
      <c r="I2156" s="122">
        <f t="shared" si="254"/>
        <v>0.23361982040229701</v>
      </c>
    </row>
    <row r="2157" spans="2:9">
      <c r="B2157" s="91">
        <f t="shared" si="255"/>
        <v>2143</v>
      </c>
      <c r="C2157" s="92">
        <f t="shared" si="256"/>
        <v>46703</v>
      </c>
      <c r="D2157" s="119" t="str">
        <f t="shared" si="250"/>
        <v>구간24</v>
      </c>
      <c r="E2157" s="91">
        <f t="shared" si="251"/>
        <v>92</v>
      </c>
      <c r="F2157" s="120">
        <f>COUNTIF($D$15:D2157,D2157)</f>
        <v>43</v>
      </c>
      <c r="G2157" s="121">
        <f t="shared" si="252"/>
        <v>0.23275039237622241</v>
      </c>
      <c r="H2157" s="121">
        <f t="shared" si="253"/>
        <v>8.9012869336207274E-4</v>
      </c>
      <c r="I2157" s="122">
        <f t="shared" si="254"/>
        <v>0.23364052106958449</v>
      </c>
    </row>
    <row r="2158" spans="2:9">
      <c r="B2158" s="91">
        <f t="shared" si="255"/>
        <v>2144</v>
      </c>
      <c r="C2158" s="92">
        <f t="shared" si="256"/>
        <v>46704</v>
      </c>
      <c r="D2158" s="119" t="str">
        <f t="shared" si="250"/>
        <v>구간24</v>
      </c>
      <c r="E2158" s="91">
        <f t="shared" si="251"/>
        <v>92</v>
      </c>
      <c r="F2158" s="120">
        <f>COUNTIF($D$15:D2158,D2158)</f>
        <v>44</v>
      </c>
      <c r="G2158" s="121">
        <f t="shared" si="252"/>
        <v>0.23275039237622241</v>
      </c>
      <c r="H2158" s="121">
        <f t="shared" si="253"/>
        <v>9.1082936064956278E-4</v>
      </c>
      <c r="I2158" s="122">
        <f t="shared" si="254"/>
        <v>0.23366122173687198</v>
      </c>
    </row>
    <row r="2159" spans="2:9">
      <c r="B2159" s="91">
        <f t="shared" si="255"/>
        <v>2145</v>
      </c>
      <c r="C2159" s="92">
        <f t="shared" si="256"/>
        <v>46705</v>
      </c>
      <c r="D2159" s="119" t="str">
        <f t="shared" si="250"/>
        <v>구간24</v>
      </c>
      <c r="E2159" s="91">
        <f t="shared" si="251"/>
        <v>92</v>
      </c>
      <c r="F2159" s="120">
        <f>COUNTIF($D$15:D2159,D2159)</f>
        <v>45</v>
      </c>
      <c r="G2159" s="121">
        <f t="shared" si="252"/>
        <v>0.23275039237622241</v>
      </c>
      <c r="H2159" s="121">
        <f t="shared" si="253"/>
        <v>9.3153002793705281E-4</v>
      </c>
      <c r="I2159" s="122">
        <f t="shared" si="254"/>
        <v>0.23368192240415947</v>
      </c>
    </row>
    <row r="2160" spans="2:9">
      <c r="B2160" s="91">
        <f t="shared" si="255"/>
        <v>2146</v>
      </c>
      <c r="C2160" s="92">
        <f t="shared" si="256"/>
        <v>46706</v>
      </c>
      <c r="D2160" s="119" t="str">
        <f t="shared" si="250"/>
        <v>구간24</v>
      </c>
      <c r="E2160" s="91">
        <f t="shared" si="251"/>
        <v>92</v>
      </c>
      <c r="F2160" s="120">
        <f>COUNTIF($D$15:D2160,D2160)</f>
        <v>46</v>
      </c>
      <c r="G2160" s="121">
        <f t="shared" si="252"/>
        <v>0.23275039237622241</v>
      </c>
      <c r="H2160" s="121">
        <f t="shared" si="253"/>
        <v>9.5223069522454296E-4</v>
      </c>
      <c r="I2160" s="122">
        <f t="shared" si="254"/>
        <v>0.23370262307144696</v>
      </c>
    </row>
    <row r="2161" spans="2:9">
      <c r="B2161" s="91">
        <f t="shared" si="255"/>
        <v>2147</v>
      </c>
      <c r="C2161" s="92">
        <f t="shared" si="256"/>
        <v>46707</v>
      </c>
      <c r="D2161" s="119" t="str">
        <f t="shared" si="250"/>
        <v>구간24</v>
      </c>
      <c r="E2161" s="91">
        <f t="shared" si="251"/>
        <v>92</v>
      </c>
      <c r="F2161" s="120">
        <f>COUNTIF($D$15:D2161,D2161)</f>
        <v>47</v>
      </c>
      <c r="G2161" s="121">
        <f t="shared" si="252"/>
        <v>0.23275039237622241</v>
      </c>
      <c r="H2161" s="121">
        <f t="shared" si="253"/>
        <v>9.7293136251203299E-4</v>
      </c>
      <c r="I2161" s="122">
        <f t="shared" si="254"/>
        <v>0.23372332373873445</v>
      </c>
    </row>
    <row r="2162" spans="2:9">
      <c r="B2162" s="91">
        <f t="shared" si="255"/>
        <v>2148</v>
      </c>
      <c r="C2162" s="92">
        <f t="shared" si="256"/>
        <v>46708</v>
      </c>
      <c r="D2162" s="119" t="str">
        <f t="shared" si="250"/>
        <v>구간24</v>
      </c>
      <c r="E2162" s="91">
        <f t="shared" si="251"/>
        <v>92</v>
      </c>
      <c r="F2162" s="120">
        <f>COUNTIF($D$15:D2162,D2162)</f>
        <v>48</v>
      </c>
      <c r="G2162" s="121">
        <f t="shared" si="252"/>
        <v>0.23275039237622241</v>
      </c>
      <c r="H2162" s="121">
        <f t="shared" si="253"/>
        <v>9.9363202979952303E-4</v>
      </c>
      <c r="I2162" s="122">
        <f t="shared" si="254"/>
        <v>0.23374402440602193</v>
      </c>
    </row>
    <row r="2163" spans="2:9">
      <c r="B2163" s="91">
        <f t="shared" si="255"/>
        <v>2149</v>
      </c>
      <c r="C2163" s="92">
        <f t="shared" si="256"/>
        <v>46709</v>
      </c>
      <c r="D2163" s="119" t="str">
        <f t="shared" si="250"/>
        <v>구간24</v>
      </c>
      <c r="E2163" s="91">
        <f t="shared" si="251"/>
        <v>92</v>
      </c>
      <c r="F2163" s="120">
        <f>COUNTIF($D$15:D2163,D2163)</f>
        <v>49</v>
      </c>
      <c r="G2163" s="121">
        <f t="shared" si="252"/>
        <v>0.23275039237622241</v>
      </c>
      <c r="H2163" s="121">
        <f t="shared" si="253"/>
        <v>1.0143326970870131E-3</v>
      </c>
      <c r="I2163" s="122">
        <f t="shared" si="254"/>
        <v>0.23376472507330942</v>
      </c>
    </row>
    <row r="2164" spans="2:9">
      <c r="B2164" s="91">
        <f t="shared" si="255"/>
        <v>2150</v>
      </c>
      <c r="C2164" s="92">
        <f t="shared" si="256"/>
        <v>46710</v>
      </c>
      <c r="D2164" s="119" t="str">
        <f t="shared" si="250"/>
        <v>구간24</v>
      </c>
      <c r="E2164" s="91">
        <f t="shared" si="251"/>
        <v>92</v>
      </c>
      <c r="F2164" s="120">
        <f>COUNTIF($D$15:D2164,D2164)</f>
        <v>50</v>
      </c>
      <c r="G2164" s="121">
        <f t="shared" si="252"/>
        <v>0.23275039237622241</v>
      </c>
      <c r="H2164" s="121">
        <f t="shared" si="253"/>
        <v>1.0350333643745031E-3</v>
      </c>
      <c r="I2164" s="122">
        <f t="shared" si="254"/>
        <v>0.23378542574059691</v>
      </c>
    </row>
    <row r="2165" spans="2:9">
      <c r="B2165" s="91">
        <f t="shared" si="255"/>
        <v>2151</v>
      </c>
      <c r="C2165" s="92">
        <f t="shared" si="256"/>
        <v>46711</v>
      </c>
      <c r="D2165" s="119" t="str">
        <f t="shared" si="250"/>
        <v>구간24</v>
      </c>
      <c r="E2165" s="91">
        <f t="shared" si="251"/>
        <v>92</v>
      </c>
      <c r="F2165" s="120">
        <f>COUNTIF($D$15:D2165,D2165)</f>
        <v>51</v>
      </c>
      <c r="G2165" s="121">
        <f t="shared" si="252"/>
        <v>0.23275039237622241</v>
      </c>
      <c r="H2165" s="121">
        <f t="shared" si="253"/>
        <v>1.0557340316619931E-3</v>
      </c>
      <c r="I2165" s="122">
        <f t="shared" si="254"/>
        <v>0.2338061264078844</v>
      </c>
    </row>
    <row r="2166" spans="2:9">
      <c r="B2166" s="91">
        <f t="shared" si="255"/>
        <v>2152</v>
      </c>
      <c r="C2166" s="92">
        <f t="shared" si="256"/>
        <v>46712</v>
      </c>
      <c r="D2166" s="119" t="str">
        <f t="shared" si="250"/>
        <v>구간24</v>
      </c>
      <c r="E2166" s="91">
        <f t="shared" si="251"/>
        <v>92</v>
      </c>
      <c r="F2166" s="120">
        <f>COUNTIF($D$15:D2166,D2166)</f>
        <v>52</v>
      </c>
      <c r="G2166" s="121">
        <f t="shared" si="252"/>
        <v>0.23275039237622241</v>
      </c>
      <c r="H2166" s="121">
        <f t="shared" si="253"/>
        <v>1.0764346989494832E-3</v>
      </c>
      <c r="I2166" s="122">
        <f t="shared" si="254"/>
        <v>0.23382682707517191</v>
      </c>
    </row>
    <row r="2167" spans="2:9">
      <c r="B2167" s="91">
        <f t="shared" si="255"/>
        <v>2153</v>
      </c>
      <c r="C2167" s="92">
        <f t="shared" si="256"/>
        <v>46713</v>
      </c>
      <c r="D2167" s="119" t="str">
        <f t="shared" si="250"/>
        <v>구간24</v>
      </c>
      <c r="E2167" s="91">
        <f t="shared" si="251"/>
        <v>92</v>
      </c>
      <c r="F2167" s="120">
        <f>COUNTIF($D$15:D2167,D2167)</f>
        <v>53</v>
      </c>
      <c r="G2167" s="121">
        <f t="shared" si="252"/>
        <v>0.23275039237622241</v>
      </c>
      <c r="H2167" s="121">
        <f t="shared" si="253"/>
        <v>1.0971353662369734E-3</v>
      </c>
      <c r="I2167" s="122">
        <f t="shared" si="254"/>
        <v>0.2338475277424594</v>
      </c>
    </row>
    <row r="2168" spans="2:9">
      <c r="B2168" s="91">
        <f t="shared" si="255"/>
        <v>2154</v>
      </c>
      <c r="C2168" s="92">
        <f t="shared" si="256"/>
        <v>46714</v>
      </c>
      <c r="D2168" s="119" t="str">
        <f t="shared" si="250"/>
        <v>구간24</v>
      </c>
      <c r="E2168" s="91">
        <f t="shared" si="251"/>
        <v>92</v>
      </c>
      <c r="F2168" s="120">
        <f>COUNTIF($D$15:D2168,D2168)</f>
        <v>54</v>
      </c>
      <c r="G2168" s="121">
        <f t="shared" si="252"/>
        <v>0.23275039237622241</v>
      </c>
      <c r="H2168" s="121">
        <f t="shared" si="253"/>
        <v>1.1178360335244635E-3</v>
      </c>
      <c r="I2168" s="122">
        <f t="shared" si="254"/>
        <v>0.23386822840974689</v>
      </c>
    </row>
    <row r="2169" spans="2:9">
      <c r="B2169" s="91">
        <f t="shared" si="255"/>
        <v>2155</v>
      </c>
      <c r="C2169" s="92">
        <f t="shared" si="256"/>
        <v>46715</v>
      </c>
      <c r="D2169" s="119" t="str">
        <f t="shared" si="250"/>
        <v>구간24</v>
      </c>
      <c r="E2169" s="91">
        <f t="shared" si="251"/>
        <v>92</v>
      </c>
      <c r="F2169" s="120">
        <f>COUNTIF($D$15:D2169,D2169)</f>
        <v>55</v>
      </c>
      <c r="G2169" s="121">
        <f t="shared" si="252"/>
        <v>0.23275039237622241</v>
      </c>
      <c r="H2169" s="121">
        <f t="shared" si="253"/>
        <v>1.1385367008119535E-3</v>
      </c>
      <c r="I2169" s="122">
        <f t="shared" si="254"/>
        <v>0.23388892907703437</v>
      </c>
    </row>
    <row r="2170" spans="2:9">
      <c r="B2170" s="91">
        <f t="shared" si="255"/>
        <v>2156</v>
      </c>
      <c r="C2170" s="92">
        <f t="shared" si="256"/>
        <v>46716</v>
      </c>
      <c r="D2170" s="119" t="str">
        <f t="shared" si="250"/>
        <v>구간24</v>
      </c>
      <c r="E2170" s="91">
        <f t="shared" si="251"/>
        <v>92</v>
      </c>
      <c r="F2170" s="120">
        <f>COUNTIF($D$15:D2170,D2170)</f>
        <v>56</v>
      </c>
      <c r="G2170" s="121">
        <f t="shared" si="252"/>
        <v>0.23275039237622241</v>
      </c>
      <c r="H2170" s="121">
        <f t="shared" si="253"/>
        <v>1.1592373680994435E-3</v>
      </c>
      <c r="I2170" s="122">
        <f t="shared" si="254"/>
        <v>0.23390962974432186</v>
      </c>
    </row>
    <row r="2171" spans="2:9">
      <c r="B2171" s="91">
        <f t="shared" si="255"/>
        <v>2157</v>
      </c>
      <c r="C2171" s="92">
        <f t="shared" si="256"/>
        <v>46717</v>
      </c>
      <c r="D2171" s="119" t="str">
        <f t="shared" si="250"/>
        <v>구간24</v>
      </c>
      <c r="E2171" s="91">
        <f t="shared" si="251"/>
        <v>92</v>
      </c>
      <c r="F2171" s="120">
        <f>COUNTIF($D$15:D2171,D2171)</f>
        <v>57</v>
      </c>
      <c r="G2171" s="121">
        <f t="shared" si="252"/>
        <v>0.23275039237622241</v>
      </c>
      <c r="H2171" s="121">
        <f t="shared" si="253"/>
        <v>1.1799380353869336E-3</v>
      </c>
      <c r="I2171" s="122">
        <f t="shared" si="254"/>
        <v>0.23393033041160935</v>
      </c>
    </row>
    <row r="2172" spans="2:9">
      <c r="B2172" s="91">
        <f t="shared" si="255"/>
        <v>2158</v>
      </c>
      <c r="C2172" s="92">
        <f t="shared" si="256"/>
        <v>46718</v>
      </c>
      <c r="D2172" s="119" t="str">
        <f t="shared" si="250"/>
        <v>구간24</v>
      </c>
      <c r="E2172" s="91">
        <f t="shared" si="251"/>
        <v>92</v>
      </c>
      <c r="F2172" s="120">
        <f>COUNTIF($D$15:D2172,D2172)</f>
        <v>58</v>
      </c>
      <c r="G2172" s="121">
        <f t="shared" si="252"/>
        <v>0.23275039237622241</v>
      </c>
      <c r="H2172" s="121">
        <f t="shared" si="253"/>
        <v>1.2006387026744236E-3</v>
      </c>
      <c r="I2172" s="122">
        <f t="shared" si="254"/>
        <v>0.23395103107889684</v>
      </c>
    </row>
    <row r="2173" spans="2:9">
      <c r="B2173" s="91">
        <f t="shared" si="255"/>
        <v>2159</v>
      </c>
      <c r="C2173" s="92">
        <f t="shared" si="256"/>
        <v>46719</v>
      </c>
      <c r="D2173" s="119" t="str">
        <f t="shared" si="250"/>
        <v>구간24</v>
      </c>
      <c r="E2173" s="91">
        <f t="shared" si="251"/>
        <v>92</v>
      </c>
      <c r="F2173" s="120">
        <f>COUNTIF($D$15:D2173,D2173)</f>
        <v>59</v>
      </c>
      <c r="G2173" s="121">
        <f t="shared" si="252"/>
        <v>0.23275039237622241</v>
      </c>
      <c r="H2173" s="121">
        <f t="shared" si="253"/>
        <v>1.2213393699619136E-3</v>
      </c>
      <c r="I2173" s="122">
        <f t="shared" si="254"/>
        <v>0.23397173174618432</v>
      </c>
    </row>
    <row r="2174" spans="2:9">
      <c r="B2174" s="91">
        <f t="shared" si="255"/>
        <v>2160</v>
      </c>
      <c r="C2174" s="92">
        <f t="shared" si="256"/>
        <v>46720</v>
      </c>
      <c r="D2174" s="119" t="str">
        <f t="shared" si="250"/>
        <v>구간24</v>
      </c>
      <c r="E2174" s="91">
        <f t="shared" si="251"/>
        <v>92</v>
      </c>
      <c r="F2174" s="120">
        <f>COUNTIF($D$15:D2174,D2174)</f>
        <v>60</v>
      </c>
      <c r="G2174" s="121">
        <f t="shared" si="252"/>
        <v>0.23275039237622241</v>
      </c>
      <c r="H2174" s="121">
        <f t="shared" si="253"/>
        <v>1.2420400372494039E-3</v>
      </c>
      <c r="I2174" s="122">
        <f t="shared" si="254"/>
        <v>0.23399243241347181</v>
      </c>
    </row>
    <row r="2175" spans="2:9">
      <c r="B2175" s="91">
        <f t="shared" si="255"/>
        <v>2161</v>
      </c>
      <c r="C2175" s="92">
        <f t="shared" si="256"/>
        <v>46721</v>
      </c>
      <c r="D2175" s="119" t="str">
        <f t="shared" si="250"/>
        <v>구간24</v>
      </c>
      <c r="E2175" s="91">
        <f t="shared" si="251"/>
        <v>92</v>
      </c>
      <c r="F2175" s="120">
        <f>COUNTIF($D$15:D2175,D2175)</f>
        <v>61</v>
      </c>
      <c r="G2175" s="121">
        <f t="shared" si="252"/>
        <v>0.23275039237622241</v>
      </c>
      <c r="H2175" s="121">
        <f t="shared" si="253"/>
        <v>1.2627407045368939E-3</v>
      </c>
      <c r="I2175" s="122">
        <f t="shared" si="254"/>
        <v>0.2340131330807593</v>
      </c>
    </row>
    <row r="2176" spans="2:9">
      <c r="B2176" s="91">
        <f t="shared" si="255"/>
        <v>2162</v>
      </c>
      <c r="C2176" s="92">
        <f t="shared" si="256"/>
        <v>46722</v>
      </c>
      <c r="D2176" s="119" t="str">
        <f t="shared" si="250"/>
        <v>구간24</v>
      </c>
      <c r="E2176" s="91">
        <f t="shared" si="251"/>
        <v>92</v>
      </c>
      <c r="F2176" s="120">
        <f>COUNTIF($D$15:D2176,D2176)</f>
        <v>62</v>
      </c>
      <c r="G2176" s="121">
        <f t="shared" si="252"/>
        <v>0.23275039237622241</v>
      </c>
      <c r="H2176" s="121">
        <f t="shared" si="253"/>
        <v>1.283441371824384E-3</v>
      </c>
      <c r="I2176" s="122">
        <f t="shared" si="254"/>
        <v>0.23403383374804679</v>
      </c>
    </row>
    <row r="2177" spans="2:9">
      <c r="B2177" s="91">
        <f t="shared" si="255"/>
        <v>2163</v>
      </c>
      <c r="C2177" s="92">
        <f t="shared" si="256"/>
        <v>46723</v>
      </c>
      <c r="D2177" s="119" t="str">
        <f t="shared" si="250"/>
        <v>구간24</v>
      </c>
      <c r="E2177" s="91">
        <f t="shared" si="251"/>
        <v>92</v>
      </c>
      <c r="F2177" s="120">
        <f>COUNTIF($D$15:D2177,D2177)</f>
        <v>63</v>
      </c>
      <c r="G2177" s="121">
        <f t="shared" si="252"/>
        <v>0.23275039237622241</v>
      </c>
      <c r="H2177" s="121">
        <f t="shared" si="253"/>
        <v>1.304142039111874E-3</v>
      </c>
      <c r="I2177" s="122">
        <f t="shared" si="254"/>
        <v>0.23405453441533428</v>
      </c>
    </row>
    <row r="2178" spans="2:9">
      <c r="B2178" s="91">
        <f t="shared" si="255"/>
        <v>2164</v>
      </c>
      <c r="C2178" s="92">
        <f t="shared" si="256"/>
        <v>46724</v>
      </c>
      <c r="D2178" s="119" t="str">
        <f t="shared" si="250"/>
        <v>구간24</v>
      </c>
      <c r="E2178" s="91">
        <f t="shared" si="251"/>
        <v>92</v>
      </c>
      <c r="F2178" s="120">
        <f>COUNTIF($D$15:D2178,D2178)</f>
        <v>64</v>
      </c>
      <c r="G2178" s="121">
        <f t="shared" si="252"/>
        <v>0.23275039237622241</v>
      </c>
      <c r="H2178" s="121">
        <f t="shared" si="253"/>
        <v>1.324842706399364E-3</v>
      </c>
      <c r="I2178" s="122">
        <f t="shared" si="254"/>
        <v>0.23407523508262179</v>
      </c>
    </row>
    <row r="2179" spans="2:9">
      <c r="B2179" s="91">
        <f t="shared" si="255"/>
        <v>2165</v>
      </c>
      <c r="C2179" s="92">
        <f t="shared" si="256"/>
        <v>46725</v>
      </c>
      <c r="D2179" s="119" t="str">
        <f t="shared" si="250"/>
        <v>구간24</v>
      </c>
      <c r="E2179" s="91">
        <f t="shared" si="251"/>
        <v>92</v>
      </c>
      <c r="F2179" s="120">
        <f>COUNTIF($D$15:D2179,D2179)</f>
        <v>65</v>
      </c>
      <c r="G2179" s="121">
        <f t="shared" si="252"/>
        <v>0.23275039237622241</v>
      </c>
      <c r="H2179" s="121">
        <f t="shared" si="253"/>
        <v>1.3455433736868541E-3</v>
      </c>
      <c r="I2179" s="122">
        <f t="shared" si="254"/>
        <v>0.23409593574990928</v>
      </c>
    </row>
    <row r="2180" spans="2:9">
      <c r="B2180" s="91">
        <f t="shared" si="255"/>
        <v>2166</v>
      </c>
      <c r="C2180" s="92">
        <f t="shared" si="256"/>
        <v>46726</v>
      </c>
      <c r="D2180" s="119" t="str">
        <f t="shared" si="250"/>
        <v>구간24</v>
      </c>
      <c r="E2180" s="91">
        <f t="shared" si="251"/>
        <v>92</v>
      </c>
      <c r="F2180" s="120">
        <f>COUNTIF($D$15:D2180,D2180)</f>
        <v>66</v>
      </c>
      <c r="G2180" s="121">
        <f t="shared" si="252"/>
        <v>0.23275039237622241</v>
      </c>
      <c r="H2180" s="121">
        <f t="shared" si="253"/>
        <v>1.3662440409743441E-3</v>
      </c>
      <c r="I2180" s="122">
        <f t="shared" si="254"/>
        <v>0.23411663641719677</v>
      </c>
    </row>
    <row r="2181" spans="2:9">
      <c r="B2181" s="91">
        <f t="shared" si="255"/>
        <v>2167</v>
      </c>
      <c r="C2181" s="92">
        <f t="shared" si="256"/>
        <v>46727</v>
      </c>
      <c r="D2181" s="119" t="str">
        <f t="shared" si="250"/>
        <v>구간24</v>
      </c>
      <c r="E2181" s="91">
        <f t="shared" si="251"/>
        <v>92</v>
      </c>
      <c r="F2181" s="120">
        <f>COUNTIF($D$15:D2181,D2181)</f>
        <v>67</v>
      </c>
      <c r="G2181" s="121">
        <f t="shared" si="252"/>
        <v>0.23275039237622241</v>
      </c>
      <c r="H2181" s="121">
        <f t="shared" si="253"/>
        <v>1.3869447082618341E-3</v>
      </c>
      <c r="I2181" s="122">
        <f t="shared" si="254"/>
        <v>0.23413733708448425</v>
      </c>
    </row>
    <row r="2182" spans="2:9">
      <c r="B2182" s="91">
        <f t="shared" si="255"/>
        <v>2168</v>
      </c>
      <c r="C2182" s="92">
        <f t="shared" si="256"/>
        <v>46728</v>
      </c>
      <c r="D2182" s="119" t="str">
        <f t="shared" si="250"/>
        <v>구간24</v>
      </c>
      <c r="E2182" s="91">
        <f t="shared" si="251"/>
        <v>92</v>
      </c>
      <c r="F2182" s="120">
        <f>COUNTIF($D$15:D2182,D2182)</f>
        <v>68</v>
      </c>
      <c r="G2182" s="121">
        <f t="shared" si="252"/>
        <v>0.23275039237622241</v>
      </c>
      <c r="H2182" s="121">
        <f t="shared" si="253"/>
        <v>1.4076453755493242E-3</v>
      </c>
      <c r="I2182" s="122">
        <f t="shared" si="254"/>
        <v>0.23415803775177174</v>
      </c>
    </row>
    <row r="2183" spans="2:9">
      <c r="B2183" s="91">
        <f t="shared" si="255"/>
        <v>2169</v>
      </c>
      <c r="C2183" s="92">
        <f t="shared" si="256"/>
        <v>46729</v>
      </c>
      <c r="D2183" s="119" t="str">
        <f t="shared" si="250"/>
        <v>구간24</v>
      </c>
      <c r="E2183" s="91">
        <f t="shared" si="251"/>
        <v>92</v>
      </c>
      <c r="F2183" s="120">
        <f>COUNTIF($D$15:D2183,D2183)</f>
        <v>69</v>
      </c>
      <c r="G2183" s="121">
        <f t="shared" si="252"/>
        <v>0.23275039237622241</v>
      </c>
      <c r="H2183" s="121">
        <f t="shared" si="253"/>
        <v>1.4283460428368144E-3</v>
      </c>
      <c r="I2183" s="122">
        <f t="shared" si="254"/>
        <v>0.23417873841905923</v>
      </c>
    </row>
    <row r="2184" spans="2:9">
      <c r="B2184" s="91">
        <f t="shared" si="255"/>
        <v>2170</v>
      </c>
      <c r="C2184" s="92">
        <f t="shared" si="256"/>
        <v>46730</v>
      </c>
      <c r="D2184" s="119" t="str">
        <f t="shared" si="250"/>
        <v>구간24</v>
      </c>
      <c r="E2184" s="91">
        <f t="shared" si="251"/>
        <v>92</v>
      </c>
      <c r="F2184" s="120">
        <f>COUNTIF($D$15:D2184,D2184)</f>
        <v>70</v>
      </c>
      <c r="G2184" s="121">
        <f t="shared" si="252"/>
        <v>0.23275039237622241</v>
      </c>
      <c r="H2184" s="121">
        <f t="shared" si="253"/>
        <v>1.4490467101243045E-3</v>
      </c>
      <c r="I2184" s="122">
        <f t="shared" si="254"/>
        <v>0.23419943908634672</v>
      </c>
    </row>
    <row r="2185" spans="2:9">
      <c r="B2185" s="91">
        <f t="shared" si="255"/>
        <v>2171</v>
      </c>
      <c r="C2185" s="92">
        <f t="shared" si="256"/>
        <v>46731</v>
      </c>
      <c r="D2185" s="119" t="str">
        <f t="shared" si="250"/>
        <v>구간24</v>
      </c>
      <c r="E2185" s="91">
        <f t="shared" si="251"/>
        <v>92</v>
      </c>
      <c r="F2185" s="120">
        <f>COUNTIF($D$15:D2185,D2185)</f>
        <v>71</v>
      </c>
      <c r="G2185" s="121">
        <f t="shared" si="252"/>
        <v>0.23275039237622241</v>
      </c>
      <c r="H2185" s="121">
        <f t="shared" si="253"/>
        <v>1.4697473774117945E-3</v>
      </c>
      <c r="I2185" s="122">
        <f t="shared" si="254"/>
        <v>0.2342201397536342</v>
      </c>
    </row>
    <row r="2186" spans="2:9">
      <c r="B2186" s="91">
        <f t="shared" si="255"/>
        <v>2172</v>
      </c>
      <c r="C2186" s="92">
        <f t="shared" si="256"/>
        <v>46732</v>
      </c>
      <c r="D2186" s="119" t="str">
        <f t="shared" si="250"/>
        <v>구간24</v>
      </c>
      <c r="E2186" s="91">
        <f t="shared" si="251"/>
        <v>92</v>
      </c>
      <c r="F2186" s="120">
        <f>COUNTIF($D$15:D2186,D2186)</f>
        <v>72</v>
      </c>
      <c r="G2186" s="121">
        <f t="shared" si="252"/>
        <v>0.23275039237622241</v>
      </c>
      <c r="H2186" s="121">
        <f t="shared" si="253"/>
        <v>1.4904480446992845E-3</v>
      </c>
      <c r="I2186" s="122">
        <f t="shared" si="254"/>
        <v>0.23424084042092169</v>
      </c>
    </row>
    <row r="2187" spans="2:9">
      <c r="B2187" s="91">
        <f t="shared" si="255"/>
        <v>2173</v>
      </c>
      <c r="C2187" s="92">
        <f t="shared" si="256"/>
        <v>46733</v>
      </c>
      <c r="D2187" s="119" t="str">
        <f t="shared" si="250"/>
        <v>구간24</v>
      </c>
      <c r="E2187" s="91">
        <f t="shared" si="251"/>
        <v>92</v>
      </c>
      <c r="F2187" s="120">
        <f>COUNTIF($D$15:D2187,D2187)</f>
        <v>73</v>
      </c>
      <c r="G2187" s="121">
        <f t="shared" si="252"/>
        <v>0.23275039237622241</v>
      </c>
      <c r="H2187" s="121">
        <f t="shared" si="253"/>
        <v>1.5111487119867746E-3</v>
      </c>
      <c r="I2187" s="122">
        <f t="shared" si="254"/>
        <v>0.23426154108820918</v>
      </c>
    </row>
    <row r="2188" spans="2:9">
      <c r="B2188" s="91">
        <f t="shared" si="255"/>
        <v>2174</v>
      </c>
      <c r="C2188" s="92">
        <f t="shared" si="256"/>
        <v>46734</v>
      </c>
      <c r="D2188" s="119" t="str">
        <f t="shared" si="250"/>
        <v>구간24</v>
      </c>
      <c r="E2188" s="91">
        <f t="shared" si="251"/>
        <v>92</v>
      </c>
      <c r="F2188" s="120">
        <f>COUNTIF($D$15:D2188,D2188)</f>
        <v>74</v>
      </c>
      <c r="G2188" s="121">
        <f t="shared" si="252"/>
        <v>0.23275039237622241</v>
      </c>
      <c r="H2188" s="121">
        <f t="shared" si="253"/>
        <v>1.5318493792742646E-3</v>
      </c>
      <c r="I2188" s="122">
        <f t="shared" si="254"/>
        <v>0.23428224175549667</v>
      </c>
    </row>
    <row r="2189" spans="2:9">
      <c r="B2189" s="91">
        <f t="shared" si="255"/>
        <v>2175</v>
      </c>
      <c r="C2189" s="92">
        <f t="shared" si="256"/>
        <v>46735</v>
      </c>
      <c r="D2189" s="119" t="str">
        <f t="shared" si="250"/>
        <v>구간24</v>
      </c>
      <c r="E2189" s="91">
        <f t="shared" si="251"/>
        <v>92</v>
      </c>
      <c r="F2189" s="120">
        <f>COUNTIF($D$15:D2189,D2189)</f>
        <v>75</v>
      </c>
      <c r="G2189" s="121">
        <f t="shared" si="252"/>
        <v>0.23275039237622241</v>
      </c>
      <c r="H2189" s="121">
        <f t="shared" si="253"/>
        <v>1.5525500465617546E-3</v>
      </c>
      <c r="I2189" s="122">
        <f t="shared" si="254"/>
        <v>0.23430294242278418</v>
      </c>
    </row>
    <row r="2190" spans="2:9">
      <c r="B2190" s="91">
        <f t="shared" si="255"/>
        <v>2176</v>
      </c>
      <c r="C2190" s="92">
        <f t="shared" si="256"/>
        <v>46736</v>
      </c>
      <c r="D2190" s="119" t="str">
        <f t="shared" si="250"/>
        <v>구간24</v>
      </c>
      <c r="E2190" s="91">
        <f t="shared" si="251"/>
        <v>92</v>
      </c>
      <c r="F2190" s="120">
        <f>COUNTIF($D$15:D2190,D2190)</f>
        <v>76</v>
      </c>
      <c r="G2190" s="121">
        <f t="shared" si="252"/>
        <v>0.23275039237622241</v>
      </c>
      <c r="H2190" s="121">
        <f t="shared" si="253"/>
        <v>1.5732507138492449E-3</v>
      </c>
      <c r="I2190" s="122">
        <f t="shared" si="254"/>
        <v>0.23432364309007167</v>
      </c>
    </row>
    <row r="2191" spans="2:9">
      <c r="B2191" s="91">
        <f t="shared" si="255"/>
        <v>2177</v>
      </c>
      <c r="C2191" s="92">
        <f t="shared" si="256"/>
        <v>46737</v>
      </c>
      <c r="D2191" s="119" t="str">
        <f t="shared" ref="D2191:D2254" si="257">IF(IFERROR(HLOOKUP(C2191,$E$5:$BL$6,2,FALSE),"")="",D2192,HLOOKUP(C2191,$E$5:$BL$7,2,FALSE))</f>
        <v>구간24</v>
      </c>
      <c r="E2191" s="91">
        <f t="shared" ref="E2191:E2254" si="258">COUNTIF($D$15:$D$49928,D2191)</f>
        <v>92</v>
      </c>
      <c r="F2191" s="120">
        <f>COUNTIF($D$15:D2191,D2191)</f>
        <v>77</v>
      </c>
      <c r="G2191" s="121">
        <f t="shared" ref="G2191:G2254" si="259">HLOOKUP($D2191,$E$6:$BL$11,6,FALSE)</f>
        <v>0.23275039237622241</v>
      </c>
      <c r="H2191" s="121">
        <f t="shared" ref="H2191:H2254" si="260">HLOOKUP($D2191,$E$6:$BL$11,5,FALSE)*(F2191)</f>
        <v>1.5939513811367349E-3</v>
      </c>
      <c r="I2191" s="122">
        <f t="shared" ref="I2191:I2254" si="261">G2191+H2191</f>
        <v>0.23434434375735916</v>
      </c>
    </row>
    <row r="2192" spans="2:9">
      <c r="B2192" s="91">
        <f t="shared" ref="B2192:B2255" si="262">B2191+1</f>
        <v>2178</v>
      </c>
      <c r="C2192" s="92">
        <f t="shared" ref="C2192:C2255" si="263">C2191+1</f>
        <v>46738</v>
      </c>
      <c r="D2192" s="119" t="str">
        <f t="shared" si="257"/>
        <v>구간24</v>
      </c>
      <c r="E2192" s="91">
        <f t="shared" si="258"/>
        <v>92</v>
      </c>
      <c r="F2192" s="120">
        <f>COUNTIF($D$15:D2192,D2192)</f>
        <v>78</v>
      </c>
      <c r="G2192" s="121">
        <f t="shared" si="259"/>
        <v>0.23275039237622241</v>
      </c>
      <c r="H2192" s="121">
        <f t="shared" si="260"/>
        <v>1.614652048424225E-3</v>
      </c>
      <c r="I2192" s="122">
        <f t="shared" si="261"/>
        <v>0.23436504442464665</v>
      </c>
    </row>
    <row r="2193" spans="2:9">
      <c r="B2193" s="91">
        <f t="shared" si="262"/>
        <v>2179</v>
      </c>
      <c r="C2193" s="92">
        <f t="shared" si="263"/>
        <v>46739</v>
      </c>
      <c r="D2193" s="119" t="str">
        <f t="shared" si="257"/>
        <v>구간24</v>
      </c>
      <c r="E2193" s="91">
        <f t="shared" si="258"/>
        <v>92</v>
      </c>
      <c r="F2193" s="120">
        <f>COUNTIF($D$15:D2193,D2193)</f>
        <v>79</v>
      </c>
      <c r="G2193" s="121">
        <f t="shared" si="259"/>
        <v>0.23275039237622241</v>
      </c>
      <c r="H2193" s="121">
        <f t="shared" si="260"/>
        <v>1.635352715711715E-3</v>
      </c>
      <c r="I2193" s="122">
        <f t="shared" si="261"/>
        <v>0.23438574509193413</v>
      </c>
    </row>
    <row r="2194" spans="2:9">
      <c r="B2194" s="91">
        <f t="shared" si="262"/>
        <v>2180</v>
      </c>
      <c r="C2194" s="92">
        <f t="shared" si="263"/>
        <v>46740</v>
      </c>
      <c r="D2194" s="119" t="str">
        <f t="shared" si="257"/>
        <v>구간24</v>
      </c>
      <c r="E2194" s="91">
        <f t="shared" si="258"/>
        <v>92</v>
      </c>
      <c r="F2194" s="120">
        <f>COUNTIF($D$15:D2194,D2194)</f>
        <v>80</v>
      </c>
      <c r="G2194" s="121">
        <f t="shared" si="259"/>
        <v>0.23275039237622241</v>
      </c>
      <c r="H2194" s="121">
        <f t="shared" si="260"/>
        <v>1.656053382999205E-3</v>
      </c>
      <c r="I2194" s="122">
        <f t="shared" si="261"/>
        <v>0.23440644575922162</v>
      </c>
    </row>
    <row r="2195" spans="2:9">
      <c r="B2195" s="91">
        <f t="shared" si="262"/>
        <v>2181</v>
      </c>
      <c r="C2195" s="92">
        <f t="shared" si="263"/>
        <v>46741</v>
      </c>
      <c r="D2195" s="119" t="str">
        <f t="shared" si="257"/>
        <v>구간24</v>
      </c>
      <c r="E2195" s="91">
        <f t="shared" si="258"/>
        <v>92</v>
      </c>
      <c r="F2195" s="120">
        <f>COUNTIF($D$15:D2195,D2195)</f>
        <v>81</v>
      </c>
      <c r="G2195" s="121">
        <f t="shared" si="259"/>
        <v>0.23275039237622241</v>
      </c>
      <c r="H2195" s="121">
        <f t="shared" si="260"/>
        <v>1.6767540502866951E-3</v>
      </c>
      <c r="I2195" s="122">
        <f t="shared" si="261"/>
        <v>0.23442714642650911</v>
      </c>
    </row>
    <row r="2196" spans="2:9">
      <c r="B2196" s="91">
        <f t="shared" si="262"/>
        <v>2182</v>
      </c>
      <c r="C2196" s="92">
        <f t="shared" si="263"/>
        <v>46742</v>
      </c>
      <c r="D2196" s="119" t="str">
        <f t="shared" si="257"/>
        <v>구간24</v>
      </c>
      <c r="E2196" s="91">
        <f t="shared" si="258"/>
        <v>92</v>
      </c>
      <c r="F2196" s="120">
        <f>COUNTIF($D$15:D2196,D2196)</f>
        <v>82</v>
      </c>
      <c r="G2196" s="121">
        <f t="shared" si="259"/>
        <v>0.23275039237622241</v>
      </c>
      <c r="H2196" s="121">
        <f t="shared" si="260"/>
        <v>1.6974547175741851E-3</v>
      </c>
      <c r="I2196" s="122">
        <f t="shared" si="261"/>
        <v>0.2344478470937966</v>
      </c>
    </row>
    <row r="2197" spans="2:9">
      <c r="B2197" s="91">
        <f t="shared" si="262"/>
        <v>2183</v>
      </c>
      <c r="C2197" s="92">
        <f t="shared" si="263"/>
        <v>46743</v>
      </c>
      <c r="D2197" s="119" t="str">
        <f t="shared" si="257"/>
        <v>구간24</v>
      </c>
      <c r="E2197" s="91">
        <f t="shared" si="258"/>
        <v>92</v>
      </c>
      <c r="F2197" s="120">
        <f>COUNTIF($D$15:D2197,D2197)</f>
        <v>83</v>
      </c>
      <c r="G2197" s="121">
        <f t="shared" si="259"/>
        <v>0.23275039237622241</v>
      </c>
      <c r="H2197" s="121">
        <f t="shared" si="260"/>
        <v>1.7181553848616752E-3</v>
      </c>
      <c r="I2197" s="122">
        <f t="shared" si="261"/>
        <v>0.23446854776108408</v>
      </c>
    </row>
    <row r="2198" spans="2:9">
      <c r="B2198" s="91">
        <f t="shared" si="262"/>
        <v>2184</v>
      </c>
      <c r="C2198" s="92">
        <f t="shared" si="263"/>
        <v>46744</v>
      </c>
      <c r="D2198" s="119" t="str">
        <f t="shared" si="257"/>
        <v>구간24</v>
      </c>
      <c r="E2198" s="91">
        <f t="shared" si="258"/>
        <v>92</v>
      </c>
      <c r="F2198" s="120">
        <f>COUNTIF($D$15:D2198,D2198)</f>
        <v>84</v>
      </c>
      <c r="G2198" s="121">
        <f t="shared" si="259"/>
        <v>0.23275039237622241</v>
      </c>
      <c r="H2198" s="121">
        <f t="shared" si="260"/>
        <v>1.7388560521491652E-3</v>
      </c>
      <c r="I2198" s="122">
        <f t="shared" si="261"/>
        <v>0.23448924842837157</v>
      </c>
    </row>
    <row r="2199" spans="2:9">
      <c r="B2199" s="91">
        <f t="shared" si="262"/>
        <v>2185</v>
      </c>
      <c r="C2199" s="92">
        <f t="shared" si="263"/>
        <v>46745</v>
      </c>
      <c r="D2199" s="119" t="str">
        <f t="shared" si="257"/>
        <v>구간24</v>
      </c>
      <c r="E2199" s="91">
        <f t="shared" si="258"/>
        <v>92</v>
      </c>
      <c r="F2199" s="120">
        <f>COUNTIF($D$15:D2199,D2199)</f>
        <v>85</v>
      </c>
      <c r="G2199" s="121">
        <f t="shared" si="259"/>
        <v>0.23275039237622241</v>
      </c>
      <c r="H2199" s="121">
        <f t="shared" si="260"/>
        <v>1.7595567194366554E-3</v>
      </c>
      <c r="I2199" s="122">
        <f t="shared" si="261"/>
        <v>0.23450994909565906</v>
      </c>
    </row>
    <row r="2200" spans="2:9">
      <c r="B2200" s="91">
        <f t="shared" si="262"/>
        <v>2186</v>
      </c>
      <c r="C2200" s="92">
        <f t="shared" si="263"/>
        <v>46746</v>
      </c>
      <c r="D2200" s="119" t="str">
        <f t="shared" si="257"/>
        <v>구간24</v>
      </c>
      <c r="E2200" s="91">
        <f t="shared" si="258"/>
        <v>92</v>
      </c>
      <c r="F2200" s="120">
        <f>COUNTIF($D$15:D2200,D2200)</f>
        <v>86</v>
      </c>
      <c r="G2200" s="121">
        <f t="shared" si="259"/>
        <v>0.23275039237622241</v>
      </c>
      <c r="H2200" s="121">
        <f t="shared" si="260"/>
        <v>1.7802573867241455E-3</v>
      </c>
      <c r="I2200" s="122">
        <f t="shared" si="261"/>
        <v>0.23453064976294655</v>
      </c>
    </row>
    <row r="2201" spans="2:9">
      <c r="B2201" s="91">
        <f t="shared" si="262"/>
        <v>2187</v>
      </c>
      <c r="C2201" s="92">
        <f t="shared" si="263"/>
        <v>46747</v>
      </c>
      <c r="D2201" s="119" t="str">
        <f t="shared" si="257"/>
        <v>구간24</v>
      </c>
      <c r="E2201" s="91">
        <f t="shared" si="258"/>
        <v>92</v>
      </c>
      <c r="F2201" s="120">
        <f>COUNTIF($D$15:D2201,D2201)</f>
        <v>87</v>
      </c>
      <c r="G2201" s="121">
        <f t="shared" si="259"/>
        <v>0.23275039237622241</v>
      </c>
      <c r="H2201" s="121">
        <f t="shared" si="260"/>
        <v>1.8009580540116355E-3</v>
      </c>
      <c r="I2201" s="122">
        <f t="shared" si="261"/>
        <v>0.23455135043023406</v>
      </c>
    </row>
    <row r="2202" spans="2:9">
      <c r="B2202" s="91">
        <f t="shared" si="262"/>
        <v>2188</v>
      </c>
      <c r="C2202" s="92">
        <f t="shared" si="263"/>
        <v>46748</v>
      </c>
      <c r="D2202" s="119" t="str">
        <f t="shared" si="257"/>
        <v>구간24</v>
      </c>
      <c r="E2202" s="91">
        <f t="shared" si="258"/>
        <v>92</v>
      </c>
      <c r="F2202" s="120">
        <f>COUNTIF($D$15:D2202,D2202)</f>
        <v>88</v>
      </c>
      <c r="G2202" s="121">
        <f t="shared" si="259"/>
        <v>0.23275039237622241</v>
      </c>
      <c r="H2202" s="121">
        <f t="shared" si="260"/>
        <v>1.8216587212991256E-3</v>
      </c>
      <c r="I2202" s="122">
        <f t="shared" si="261"/>
        <v>0.23457205109752155</v>
      </c>
    </row>
    <row r="2203" spans="2:9">
      <c r="B2203" s="91">
        <f t="shared" si="262"/>
        <v>2189</v>
      </c>
      <c r="C2203" s="92">
        <f t="shared" si="263"/>
        <v>46749</v>
      </c>
      <c r="D2203" s="119" t="str">
        <f t="shared" si="257"/>
        <v>구간24</v>
      </c>
      <c r="E2203" s="91">
        <f t="shared" si="258"/>
        <v>92</v>
      </c>
      <c r="F2203" s="120">
        <f>COUNTIF($D$15:D2203,D2203)</f>
        <v>89</v>
      </c>
      <c r="G2203" s="121">
        <f t="shared" si="259"/>
        <v>0.23275039237622241</v>
      </c>
      <c r="H2203" s="121">
        <f t="shared" si="260"/>
        <v>1.8423593885866156E-3</v>
      </c>
      <c r="I2203" s="122">
        <f t="shared" si="261"/>
        <v>0.23459275176480904</v>
      </c>
    </row>
    <row r="2204" spans="2:9">
      <c r="B2204" s="91">
        <f t="shared" si="262"/>
        <v>2190</v>
      </c>
      <c r="C2204" s="92">
        <f t="shared" si="263"/>
        <v>46750</v>
      </c>
      <c r="D2204" s="119" t="str">
        <f t="shared" si="257"/>
        <v>구간24</v>
      </c>
      <c r="E2204" s="91">
        <f t="shared" si="258"/>
        <v>92</v>
      </c>
      <c r="F2204" s="120">
        <f>COUNTIF($D$15:D2204,D2204)</f>
        <v>90</v>
      </c>
      <c r="G2204" s="121">
        <f t="shared" si="259"/>
        <v>0.23275039237622241</v>
      </c>
      <c r="H2204" s="121">
        <f t="shared" si="260"/>
        <v>1.8630600558741056E-3</v>
      </c>
      <c r="I2204" s="122">
        <f t="shared" si="261"/>
        <v>0.23461345243209653</v>
      </c>
    </row>
    <row r="2205" spans="2:9">
      <c r="B2205" s="91">
        <f t="shared" si="262"/>
        <v>2191</v>
      </c>
      <c r="C2205" s="92">
        <f t="shared" si="263"/>
        <v>46751</v>
      </c>
      <c r="D2205" s="119" t="str">
        <f t="shared" si="257"/>
        <v>구간24</v>
      </c>
      <c r="E2205" s="91">
        <f t="shared" si="258"/>
        <v>92</v>
      </c>
      <c r="F2205" s="120">
        <f>COUNTIF($D$15:D2205,D2205)</f>
        <v>91</v>
      </c>
      <c r="G2205" s="121">
        <f t="shared" si="259"/>
        <v>0.23275039237622241</v>
      </c>
      <c r="H2205" s="121">
        <f t="shared" si="260"/>
        <v>1.8837607231615957E-3</v>
      </c>
      <c r="I2205" s="122">
        <f t="shared" si="261"/>
        <v>0.23463415309938401</v>
      </c>
    </row>
    <row r="2206" spans="2:9">
      <c r="B2206" s="91">
        <f t="shared" si="262"/>
        <v>2192</v>
      </c>
      <c r="C2206" s="92">
        <f t="shared" si="263"/>
        <v>46752</v>
      </c>
      <c r="D2206" s="119" t="str">
        <f t="shared" si="257"/>
        <v>구간24</v>
      </c>
      <c r="E2206" s="91">
        <f t="shared" si="258"/>
        <v>92</v>
      </c>
      <c r="F2206" s="120">
        <f>COUNTIF($D$15:D2206,D2206)</f>
        <v>92</v>
      </c>
      <c r="G2206" s="121">
        <f t="shared" si="259"/>
        <v>0.23275039237622241</v>
      </c>
      <c r="H2206" s="121">
        <f t="shared" si="260"/>
        <v>1.9044613904490859E-3</v>
      </c>
      <c r="I2206" s="122">
        <f t="shared" si="261"/>
        <v>0.2346548537666715</v>
      </c>
    </row>
    <row r="2207" spans="2:9">
      <c r="B2207" s="91">
        <f t="shared" si="262"/>
        <v>2193</v>
      </c>
      <c r="C2207" s="92">
        <f t="shared" si="263"/>
        <v>46753</v>
      </c>
      <c r="D2207" s="119" t="str">
        <f t="shared" si="257"/>
        <v>구간25</v>
      </c>
      <c r="E2207" s="91">
        <f t="shared" si="258"/>
        <v>91</v>
      </c>
      <c r="F2207" s="120">
        <f>COUNTIF($D$15:D2207,D2207)</f>
        <v>1</v>
      </c>
      <c r="G2207" s="121">
        <f t="shared" si="259"/>
        <v>0.2346548537666715</v>
      </c>
      <c r="H2207" s="121">
        <f t="shared" si="260"/>
        <v>2.2024169771962274E-5</v>
      </c>
      <c r="I2207" s="122">
        <f t="shared" si="261"/>
        <v>0.23467687793644346</v>
      </c>
    </row>
    <row r="2208" spans="2:9">
      <c r="B2208" s="91">
        <f t="shared" si="262"/>
        <v>2194</v>
      </c>
      <c r="C2208" s="92">
        <f t="shared" si="263"/>
        <v>46754</v>
      </c>
      <c r="D2208" s="119" t="str">
        <f t="shared" si="257"/>
        <v>구간25</v>
      </c>
      <c r="E2208" s="91">
        <f t="shared" si="258"/>
        <v>91</v>
      </c>
      <c r="F2208" s="120">
        <f>COUNTIF($D$15:D2208,D2208)</f>
        <v>2</v>
      </c>
      <c r="G2208" s="121">
        <f t="shared" si="259"/>
        <v>0.2346548537666715</v>
      </c>
      <c r="H2208" s="121">
        <f t="shared" si="260"/>
        <v>4.4048339543924548E-5</v>
      </c>
      <c r="I2208" s="122">
        <f t="shared" si="261"/>
        <v>0.23469890210621541</v>
      </c>
    </row>
    <row r="2209" spans="2:9">
      <c r="B2209" s="91">
        <f t="shared" si="262"/>
        <v>2195</v>
      </c>
      <c r="C2209" s="92">
        <f t="shared" si="263"/>
        <v>46755</v>
      </c>
      <c r="D2209" s="119" t="str">
        <f t="shared" si="257"/>
        <v>구간25</v>
      </c>
      <c r="E2209" s="91">
        <f t="shared" si="258"/>
        <v>91</v>
      </c>
      <c r="F2209" s="120">
        <f>COUNTIF($D$15:D2209,D2209)</f>
        <v>3</v>
      </c>
      <c r="G2209" s="121">
        <f t="shared" si="259"/>
        <v>0.2346548537666715</v>
      </c>
      <c r="H2209" s="121">
        <f t="shared" si="260"/>
        <v>6.6072509315886829E-5</v>
      </c>
      <c r="I2209" s="122">
        <f t="shared" si="261"/>
        <v>0.2347209262759874</v>
      </c>
    </row>
    <row r="2210" spans="2:9">
      <c r="B2210" s="91">
        <f t="shared" si="262"/>
        <v>2196</v>
      </c>
      <c r="C2210" s="92">
        <f t="shared" si="263"/>
        <v>46756</v>
      </c>
      <c r="D2210" s="119" t="str">
        <f t="shared" si="257"/>
        <v>구간25</v>
      </c>
      <c r="E2210" s="91">
        <f t="shared" si="258"/>
        <v>91</v>
      </c>
      <c r="F2210" s="120">
        <f>COUNTIF($D$15:D2210,D2210)</f>
        <v>4</v>
      </c>
      <c r="G2210" s="121">
        <f t="shared" si="259"/>
        <v>0.2346548537666715</v>
      </c>
      <c r="H2210" s="121">
        <f t="shared" si="260"/>
        <v>8.8096679087849096E-5</v>
      </c>
      <c r="I2210" s="122">
        <f t="shared" si="261"/>
        <v>0.23474295044575935</v>
      </c>
    </row>
    <row r="2211" spans="2:9">
      <c r="B2211" s="91">
        <f t="shared" si="262"/>
        <v>2197</v>
      </c>
      <c r="C2211" s="92">
        <f t="shared" si="263"/>
        <v>46757</v>
      </c>
      <c r="D2211" s="119" t="str">
        <f t="shared" si="257"/>
        <v>구간25</v>
      </c>
      <c r="E2211" s="91">
        <f t="shared" si="258"/>
        <v>91</v>
      </c>
      <c r="F2211" s="120">
        <f>COUNTIF($D$15:D2211,D2211)</f>
        <v>5</v>
      </c>
      <c r="G2211" s="121">
        <f t="shared" si="259"/>
        <v>0.2346548537666715</v>
      </c>
      <c r="H2211" s="121">
        <f t="shared" si="260"/>
        <v>1.1012084885981136E-4</v>
      </c>
      <c r="I2211" s="122">
        <f t="shared" si="261"/>
        <v>0.23476497461553131</v>
      </c>
    </row>
    <row r="2212" spans="2:9">
      <c r="B2212" s="91">
        <f t="shared" si="262"/>
        <v>2198</v>
      </c>
      <c r="C2212" s="92">
        <f t="shared" si="263"/>
        <v>46758</v>
      </c>
      <c r="D2212" s="119" t="str">
        <f t="shared" si="257"/>
        <v>구간25</v>
      </c>
      <c r="E2212" s="91">
        <f t="shared" si="258"/>
        <v>91</v>
      </c>
      <c r="F2212" s="120">
        <f>COUNTIF($D$15:D2212,D2212)</f>
        <v>6</v>
      </c>
      <c r="G2212" s="121">
        <f t="shared" si="259"/>
        <v>0.2346548537666715</v>
      </c>
      <c r="H2212" s="121">
        <f t="shared" si="260"/>
        <v>1.3214501863177366E-4</v>
      </c>
      <c r="I2212" s="122">
        <f t="shared" si="261"/>
        <v>0.23478699878530326</v>
      </c>
    </row>
    <row r="2213" spans="2:9">
      <c r="B2213" s="91">
        <f t="shared" si="262"/>
        <v>2199</v>
      </c>
      <c r="C2213" s="92">
        <f t="shared" si="263"/>
        <v>46759</v>
      </c>
      <c r="D2213" s="119" t="str">
        <f t="shared" si="257"/>
        <v>구간25</v>
      </c>
      <c r="E2213" s="91">
        <f t="shared" si="258"/>
        <v>91</v>
      </c>
      <c r="F2213" s="120">
        <f>COUNTIF($D$15:D2213,D2213)</f>
        <v>7</v>
      </c>
      <c r="G2213" s="121">
        <f t="shared" si="259"/>
        <v>0.2346548537666715</v>
      </c>
      <c r="H2213" s="121">
        <f t="shared" si="260"/>
        <v>1.5416918840373592E-4</v>
      </c>
      <c r="I2213" s="122">
        <f t="shared" si="261"/>
        <v>0.23480902295507525</v>
      </c>
    </row>
    <row r="2214" spans="2:9">
      <c r="B2214" s="91">
        <f t="shared" si="262"/>
        <v>2200</v>
      </c>
      <c r="C2214" s="92">
        <f t="shared" si="263"/>
        <v>46760</v>
      </c>
      <c r="D2214" s="119" t="str">
        <f t="shared" si="257"/>
        <v>구간25</v>
      </c>
      <c r="E2214" s="91">
        <f t="shared" si="258"/>
        <v>91</v>
      </c>
      <c r="F2214" s="120">
        <f>COUNTIF($D$15:D2214,D2214)</f>
        <v>8</v>
      </c>
      <c r="G2214" s="121">
        <f t="shared" si="259"/>
        <v>0.2346548537666715</v>
      </c>
      <c r="H2214" s="121">
        <f t="shared" si="260"/>
        <v>1.7619335817569819E-4</v>
      </c>
      <c r="I2214" s="122">
        <f t="shared" si="261"/>
        <v>0.2348310471248472</v>
      </c>
    </row>
    <row r="2215" spans="2:9">
      <c r="B2215" s="91">
        <f t="shared" si="262"/>
        <v>2201</v>
      </c>
      <c r="C2215" s="92">
        <f t="shared" si="263"/>
        <v>46761</v>
      </c>
      <c r="D2215" s="119" t="str">
        <f t="shared" si="257"/>
        <v>구간25</v>
      </c>
      <c r="E2215" s="91">
        <f t="shared" si="258"/>
        <v>91</v>
      </c>
      <c r="F2215" s="120">
        <f>COUNTIF($D$15:D2215,D2215)</f>
        <v>9</v>
      </c>
      <c r="G2215" s="121">
        <f t="shared" si="259"/>
        <v>0.2346548537666715</v>
      </c>
      <c r="H2215" s="121">
        <f t="shared" si="260"/>
        <v>1.9821752794766046E-4</v>
      </c>
      <c r="I2215" s="122">
        <f t="shared" si="261"/>
        <v>0.23485307129461916</v>
      </c>
    </row>
    <row r="2216" spans="2:9">
      <c r="B2216" s="91">
        <f t="shared" si="262"/>
        <v>2202</v>
      </c>
      <c r="C2216" s="92">
        <f t="shared" si="263"/>
        <v>46762</v>
      </c>
      <c r="D2216" s="119" t="str">
        <f t="shared" si="257"/>
        <v>구간25</v>
      </c>
      <c r="E2216" s="91">
        <f t="shared" si="258"/>
        <v>91</v>
      </c>
      <c r="F2216" s="120">
        <f>COUNTIF($D$15:D2216,D2216)</f>
        <v>10</v>
      </c>
      <c r="G2216" s="121">
        <f t="shared" si="259"/>
        <v>0.2346548537666715</v>
      </c>
      <c r="H2216" s="121">
        <f t="shared" si="260"/>
        <v>2.2024169771962273E-4</v>
      </c>
      <c r="I2216" s="122">
        <f t="shared" si="261"/>
        <v>0.23487509546439111</v>
      </c>
    </row>
    <row r="2217" spans="2:9">
      <c r="B2217" s="91">
        <f t="shared" si="262"/>
        <v>2203</v>
      </c>
      <c r="C2217" s="92">
        <f t="shared" si="263"/>
        <v>46763</v>
      </c>
      <c r="D2217" s="119" t="str">
        <f t="shared" si="257"/>
        <v>구간25</v>
      </c>
      <c r="E2217" s="91">
        <f t="shared" si="258"/>
        <v>91</v>
      </c>
      <c r="F2217" s="120">
        <f>COUNTIF($D$15:D2217,D2217)</f>
        <v>11</v>
      </c>
      <c r="G2217" s="121">
        <f t="shared" si="259"/>
        <v>0.2346548537666715</v>
      </c>
      <c r="H2217" s="121">
        <f t="shared" si="260"/>
        <v>2.4226586749158502E-4</v>
      </c>
      <c r="I2217" s="122">
        <f t="shared" si="261"/>
        <v>0.2348971196341631</v>
      </c>
    </row>
    <row r="2218" spans="2:9">
      <c r="B2218" s="91">
        <f t="shared" si="262"/>
        <v>2204</v>
      </c>
      <c r="C2218" s="92">
        <f t="shared" si="263"/>
        <v>46764</v>
      </c>
      <c r="D2218" s="119" t="str">
        <f t="shared" si="257"/>
        <v>구간25</v>
      </c>
      <c r="E2218" s="91">
        <f t="shared" si="258"/>
        <v>91</v>
      </c>
      <c r="F2218" s="120">
        <f>COUNTIF($D$15:D2218,D2218)</f>
        <v>12</v>
      </c>
      <c r="G2218" s="121">
        <f t="shared" si="259"/>
        <v>0.2346548537666715</v>
      </c>
      <c r="H2218" s="121">
        <f t="shared" si="260"/>
        <v>2.6429003726354732E-4</v>
      </c>
      <c r="I2218" s="122">
        <f t="shared" si="261"/>
        <v>0.23491914380393505</v>
      </c>
    </row>
    <row r="2219" spans="2:9">
      <c r="B2219" s="91">
        <f t="shared" si="262"/>
        <v>2205</v>
      </c>
      <c r="C2219" s="92">
        <f t="shared" si="263"/>
        <v>46765</v>
      </c>
      <c r="D2219" s="119" t="str">
        <f t="shared" si="257"/>
        <v>구간25</v>
      </c>
      <c r="E2219" s="91">
        <f t="shared" si="258"/>
        <v>91</v>
      </c>
      <c r="F2219" s="120">
        <f>COUNTIF($D$15:D2219,D2219)</f>
        <v>13</v>
      </c>
      <c r="G2219" s="121">
        <f t="shared" si="259"/>
        <v>0.2346548537666715</v>
      </c>
      <c r="H2219" s="121">
        <f t="shared" si="260"/>
        <v>2.8631420703550958E-4</v>
      </c>
      <c r="I2219" s="122">
        <f t="shared" si="261"/>
        <v>0.23494116797370701</v>
      </c>
    </row>
    <row r="2220" spans="2:9">
      <c r="B2220" s="91">
        <f t="shared" si="262"/>
        <v>2206</v>
      </c>
      <c r="C2220" s="92">
        <f t="shared" si="263"/>
        <v>46766</v>
      </c>
      <c r="D2220" s="119" t="str">
        <f t="shared" si="257"/>
        <v>구간25</v>
      </c>
      <c r="E2220" s="91">
        <f t="shared" si="258"/>
        <v>91</v>
      </c>
      <c r="F2220" s="120">
        <f>COUNTIF($D$15:D2220,D2220)</f>
        <v>14</v>
      </c>
      <c r="G2220" s="121">
        <f t="shared" si="259"/>
        <v>0.2346548537666715</v>
      </c>
      <c r="H2220" s="121">
        <f t="shared" si="260"/>
        <v>3.0833837680747185E-4</v>
      </c>
      <c r="I2220" s="122">
        <f t="shared" si="261"/>
        <v>0.23496319214347897</v>
      </c>
    </row>
    <row r="2221" spans="2:9">
      <c r="B2221" s="91">
        <f t="shared" si="262"/>
        <v>2207</v>
      </c>
      <c r="C2221" s="92">
        <f t="shared" si="263"/>
        <v>46767</v>
      </c>
      <c r="D2221" s="119" t="str">
        <f t="shared" si="257"/>
        <v>구간25</v>
      </c>
      <c r="E2221" s="91">
        <f t="shared" si="258"/>
        <v>91</v>
      </c>
      <c r="F2221" s="120">
        <f>COUNTIF($D$15:D2221,D2221)</f>
        <v>15</v>
      </c>
      <c r="G2221" s="121">
        <f t="shared" si="259"/>
        <v>0.2346548537666715</v>
      </c>
      <c r="H2221" s="121">
        <f t="shared" si="260"/>
        <v>3.3036254657943412E-4</v>
      </c>
      <c r="I2221" s="122">
        <f t="shared" si="261"/>
        <v>0.23498521631325092</v>
      </c>
    </row>
    <row r="2222" spans="2:9">
      <c r="B2222" s="91">
        <f t="shared" si="262"/>
        <v>2208</v>
      </c>
      <c r="C2222" s="92">
        <f t="shared" si="263"/>
        <v>46768</v>
      </c>
      <c r="D2222" s="119" t="str">
        <f t="shared" si="257"/>
        <v>구간25</v>
      </c>
      <c r="E2222" s="91">
        <f t="shared" si="258"/>
        <v>91</v>
      </c>
      <c r="F2222" s="120">
        <f>COUNTIF($D$15:D2222,D2222)</f>
        <v>16</v>
      </c>
      <c r="G2222" s="121">
        <f t="shared" si="259"/>
        <v>0.2346548537666715</v>
      </c>
      <c r="H2222" s="121">
        <f t="shared" si="260"/>
        <v>3.5238671635139638E-4</v>
      </c>
      <c r="I2222" s="122">
        <f t="shared" si="261"/>
        <v>0.23500724048302291</v>
      </c>
    </row>
    <row r="2223" spans="2:9">
      <c r="B2223" s="91">
        <f t="shared" si="262"/>
        <v>2209</v>
      </c>
      <c r="C2223" s="92">
        <f t="shared" si="263"/>
        <v>46769</v>
      </c>
      <c r="D2223" s="119" t="str">
        <f t="shared" si="257"/>
        <v>구간25</v>
      </c>
      <c r="E2223" s="91">
        <f t="shared" si="258"/>
        <v>91</v>
      </c>
      <c r="F2223" s="120">
        <f>COUNTIF($D$15:D2223,D2223)</f>
        <v>17</v>
      </c>
      <c r="G2223" s="121">
        <f t="shared" si="259"/>
        <v>0.2346548537666715</v>
      </c>
      <c r="H2223" s="121">
        <f t="shared" si="260"/>
        <v>3.7441088612335865E-4</v>
      </c>
      <c r="I2223" s="122">
        <f t="shared" si="261"/>
        <v>0.23502926465279486</v>
      </c>
    </row>
    <row r="2224" spans="2:9">
      <c r="B2224" s="91">
        <f t="shared" si="262"/>
        <v>2210</v>
      </c>
      <c r="C2224" s="92">
        <f t="shared" si="263"/>
        <v>46770</v>
      </c>
      <c r="D2224" s="119" t="str">
        <f t="shared" si="257"/>
        <v>구간25</v>
      </c>
      <c r="E2224" s="91">
        <f t="shared" si="258"/>
        <v>91</v>
      </c>
      <c r="F2224" s="120">
        <f>COUNTIF($D$15:D2224,D2224)</f>
        <v>18</v>
      </c>
      <c r="G2224" s="121">
        <f t="shared" si="259"/>
        <v>0.2346548537666715</v>
      </c>
      <c r="H2224" s="121">
        <f t="shared" si="260"/>
        <v>3.9643505589532092E-4</v>
      </c>
      <c r="I2224" s="122">
        <f t="shared" si="261"/>
        <v>0.23505128882256682</v>
      </c>
    </row>
    <row r="2225" spans="2:9">
      <c r="B2225" s="91">
        <f t="shared" si="262"/>
        <v>2211</v>
      </c>
      <c r="C2225" s="92">
        <f t="shared" si="263"/>
        <v>46771</v>
      </c>
      <c r="D2225" s="119" t="str">
        <f t="shared" si="257"/>
        <v>구간25</v>
      </c>
      <c r="E2225" s="91">
        <f t="shared" si="258"/>
        <v>91</v>
      </c>
      <c r="F2225" s="120">
        <f>COUNTIF($D$15:D2225,D2225)</f>
        <v>19</v>
      </c>
      <c r="G2225" s="121">
        <f t="shared" si="259"/>
        <v>0.2346548537666715</v>
      </c>
      <c r="H2225" s="121">
        <f t="shared" si="260"/>
        <v>4.1845922566728319E-4</v>
      </c>
      <c r="I2225" s="122">
        <f t="shared" si="261"/>
        <v>0.23507331299233877</v>
      </c>
    </row>
    <row r="2226" spans="2:9">
      <c r="B2226" s="91">
        <f t="shared" si="262"/>
        <v>2212</v>
      </c>
      <c r="C2226" s="92">
        <f t="shared" si="263"/>
        <v>46772</v>
      </c>
      <c r="D2226" s="119" t="str">
        <f t="shared" si="257"/>
        <v>구간25</v>
      </c>
      <c r="E2226" s="91">
        <f t="shared" si="258"/>
        <v>91</v>
      </c>
      <c r="F2226" s="120">
        <f>COUNTIF($D$15:D2226,D2226)</f>
        <v>20</v>
      </c>
      <c r="G2226" s="121">
        <f t="shared" si="259"/>
        <v>0.2346548537666715</v>
      </c>
      <c r="H2226" s="121">
        <f t="shared" si="260"/>
        <v>4.4048339543924545E-4</v>
      </c>
      <c r="I2226" s="122">
        <f t="shared" si="261"/>
        <v>0.23509533716211076</v>
      </c>
    </row>
    <row r="2227" spans="2:9">
      <c r="B2227" s="91">
        <f t="shared" si="262"/>
        <v>2213</v>
      </c>
      <c r="C2227" s="92">
        <f t="shared" si="263"/>
        <v>46773</v>
      </c>
      <c r="D2227" s="119" t="str">
        <f t="shared" si="257"/>
        <v>구간25</v>
      </c>
      <c r="E2227" s="91">
        <f t="shared" si="258"/>
        <v>91</v>
      </c>
      <c r="F2227" s="120">
        <f>COUNTIF($D$15:D2227,D2227)</f>
        <v>21</v>
      </c>
      <c r="G2227" s="121">
        <f t="shared" si="259"/>
        <v>0.2346548537666715</v>
      </c>
      <c r="H2227" s="121">
        <f t="shared" si="260"/>
        <v>4.6250756521120777E-4</v>
      </c>
      <c r="I2227" s="122">
        <f t="shared" si="261"/>
        <v>0.23511736133188271</v>
      </c>
    </row>
    <row r="2228" spans="2:9">
      <c r="B2228" s="91">
        <f t="shared" si="262"/>
        <v>2214</v>
      </c>
      <c r="C2228" s="92">
        <f t="shared" si="263"/>
        <v>46774</v>
      </c>
      <c r="D2228" s="119" t="str">
        <f t="shared" si="257"/>
        <v>구간25</v>
      </c>
      <c r="E2228" s="91">
        <f t="shared" si="258"/>
        <v>91</v>
      </c>
      <c r="F2228" s="120">
        <f>COUNTIF($D$15:D2228,D2228)</f>
        <v>22</v>
      </c>
      <c r="G2228" s="121">
        <f t="shared" si="259"/>
        <v>0.2346548537666715</v>
      </c>
      <c r="H2228" s="121">
        <f t="shared" si="260"/>
        <v>4.8453173498317004E-4</v>
      </c>
      <c r="I2228" s="122">
        <f t="shared" si="261"/>
        <v>0.23513938550165467</v>
      </c>
    </row>
    <row r="2229" spans="2:9">
      <c r="B2229" s="91">
        <f t="shared" si="262"/>
        <v>2215</v>
      </c>
      <c r="C2229" s="92">
        <f t="shared" si="263"/>
        <v>46775</v>
      </c>
      <c r="D2229" s="119" t="str">
        <f t="shared" si="257"/>
        <v>구간25</v>
      </c>
      <c r="E2229" s="91">
        <f t="shared" si="258"/>
        <v>91</v>
      </c>
      <c r="F2229" s="120">
        <f>COUNTIF($D$15:D2229,D2229)</f>
        <v>23</v>
      </c>
      <c r="G2229" s="121">
        <f t="shared" si="259"/>
        <v>0.2346548537666715</v>
      </c>
      <c r="H2229" s="121">
        <f t="shared" si="260"/>
        <v>5.0655590475513225E-4</v>
      </c>
      <c r="I2229" s="122">
        <f t="shared" si="261"/>
        <v>0.23516140967142662</v>
      </c>
    </row>
    <row r="2230" spans="2:9">
      <c r="B2230" s="91">
        <f t="shared" si="262"/>
        <v>2216</v>
      </c>
      <c r="C2230" s="92">
        <f t="shared" si="263"/>
        <v>46776</v>
      </c>
      <c r="D2230" s="119" t="str">
        <f t="shared" si="257"/>
        <v>구간25</v>
      </c>
      <c r="E2230" s="91">
        <f t="shared" si="258"/>
        <v>91</v>
      </c>
      <c r="F2230" s="120">
        <f>COUNTIF($D$15:D2230,D2230)</f>
        <v>24</v>
      </c>
      <c r="G2230" s="121">
        <f t="shared" si="259"/>
        <v>0.2346548537666715</v>
      </c>
      <c r="H2230" s="121">
        <f t="shared" si="260"/>
        <v>5.2858007452709463E-4</v>
      </c>
      <c r="I2230" s="122">
        <f t="shared" si="261"/>
        <v>0.23518343384119861</v>
      </c>
    </row>
    <row r="2231" spans="2:9">
      <c r="B2231" s="91">
        <f t="shared" si="262"/>
        <v>2217</v>
      </c>
      <c r="C2231" s="92">
        <f t="shared" si="263"/>
        <v>46777</v>
      </c>
      <c r="D2231" s="119" t="str">
        <f t="shared" si="257"/>
        <v>구간25</v>
      </c>
      <c r="E2231" s="91">
        <f t="shared" si="258"/>
        <v>91</v>
      </c>
      <c r="F2231" s="120">
        <f>COUNTIF($D$15:D2231,D2231)</f>
        <v>25</v>
      </c>
      <c r="G2231" s="121">
        <f t="shared" si="259"/>
        <v>0.2346548537666715</v>
      </c>
      <c r="H2231" s="121">
        <f t="shared" si="260"/>
        <v>5.506042442990569E-4</v>
      </c>
      <c r="I2231" s="122">
        <f t="shared" si="261"/>
        <v>0.23520545801097056</v>
      </c>
    </row>
    <row r="2232" spans="2:9">
      <c r="B2232" s="91">
        <f t="shared" si="262"/>
        <v>2218</v>
      </c>
      <c r="C2232" s="92">
        <f t="shared" si="263"/>
        <v>46778</v>
      </c>
      <c r="D2232" s="119" t="str">
        <f t="shared" si="257"/>
        <v>구간25</v>
      </c>
      <c r="E2232" s="91">
        <f t="shared" si="258"/>
        <v>91</v>
      </c>
      <c r="F2232" s="120">
        <f>COUNTIF($D$15:D2232,D2232)</f>
        <v>26</v>
      </c>
      <c r="G2232" s="121">
        <f t="shared" si="259"/>
        <v>0.2346548537666715</v>
      </c>
      <c r="H2232" s="121">
        <f t="shared" si="260"/>
        <v>5.7262841407101917E-4</v>
      </c>
      <c r="I2232" s="122">
        <f t="shared" si="261"/>
        <v>0.23522748218074252</v>
      </c>
    </row>
    <row r="2233" spans="2:9">
      <c r="B2233" s="91">
        <f t="shared" si="262"/>
        <v>2219</v>
      </c>
      <c r="C2233" s="92">
        <f t="shared" si="263"/>
        <v>46779</v>
      </c>
      <c r="D2233" s="119" t="str">
        <f t="shared" si="257"/>
        <v>구간25</v>
      </c>
      <c r="E2233" s="91">
        <f t="shared" si="258"/>
        <v>91</v>
      </c>
      <c r="F2233" s="120">
        <f>COUNTIF($D$15:D2233,D2233)</f>
        <v>27</v>
      </c>
      <c r="G2233" s="121">
        <f t="shared" si="259"/>
        <v>0.2346548537666715</v>
      </c>
      <c r="H2233" s="121">
        <f t="shared" si="260"/>
        <v>5.9465258384298143E-4</v>
      </c>
      <c r="I2233" s="122">
        <f t="shared" si="261"/>
        <v>0.23524950635051448</v>
      </c>
    </row>
    <row r="2234" spans="2:9">
      <c r="B2234" s="91">
        <f t="shared" si="262"/>
        <v>2220</v>
      </c>
      <c r="C2234" s="92">
        <f t="shared" si="263"/>
        <v>46780</v>
      </c>
      <c r="D2234" s="119" t="str">
        <f t="shared" si="257"/>
        <v>구간25</v>
      </c>
      <c r="E2234" s="91">
        <f t="shared" si="258"/>
        <v>91</v>
      </c>
      <c r="F2234" s="120">
        <f>COUNTIF($D$15:D2234,D2234)</f>
        <v>28</v>
      </c>
      <c r="G2234" s="121">
        <f t="shared" si="259"/>
        <v>0.2346548537666715</v>
      </c>
      <c r="H2234" s="121">
        <f t="shared" si="260"/>
        <v>6.166767536149437E-4</v>
      </c>
      <c r="I2234" s="122">
        <f t="shared" si="261"/>
        <v>0.23527153052028643</v>
      </c>
    </row>
    <row r="2235" spans="2:9">
      <c r="B2235" s="91">
        <f t="shared" si="262"/>
        <v>2221</v>
      </c>
      <c r="C2235" s="92">
        <f t="shared" si="263"/>
        <v>46781</v>
      </c>
      <c r="D2235" s="119" t="str">
        <f t="shared" si="257"/>
        <v>구간25</v>
      </c>
      <c r="E2235" s="91">
        <f t="shared" si="258"/>
        <v>91</v>
      </c>
      <c r="F2235" s="120">
        <f>COUNTIF($D$15:D2235,D2235)</f>
        <v>29</v>
      </c>
      <c r="G2235" s="121">
        <f t="shared" si="259"/>
        <v>0.2346548537666715</v>
      </c>
      <c r="H2235" s="121">
        <f t="shared" si="260"/>
        <v>6.3870092338690597E-4</v>
      </c>
      <c r="I2235" s="122">
        <f t="shared" si="261"/>
        <v>0.23529355469005842</v>
      </c>
    </row>
    <row r="2236" spans="2:9">
      <c r="B2236" s="91">
        <f t="shared" si="262"/>
        <v>2222</v>
      </c>
      <c r="C2236" s="92">
        <f t="shared" si="263"/>
        <v>46782</v>
      </c>
      <c r="D2236" s="119" t="str">
        <f t="shared" si="257"/>
        <v>구간25</v>
      </c>
      <c r="E2236" s="91">
        <f t="shared" si="258"/>
        <v>91</v>
      </c>
      <c r="F2236" s="120">
        <f>COUNTIF($D$15:D2236,D2236)</f>
        <v>30</v>
      </c>
      <c r="G2236" s="121">
        <f t="shared" si="259"/>
        <v>0.2346548537666715</v>
      </c>
      <c r="H2236" s="121">
        <f t="shared" si="260"/>
        <v>6.6072509315886823E-4</v>
      </c>
      <c r="I2236" s="122">
        <f t="shared" si="261"/>
        <v>0.23531557885983037</v>
      </c>
    </row>
    <row r="2237" spans="2:9">
      <c r="B2237" s="91">
        <f t="shared" si="262"/>
        <v>2223</v>
      </c>
      <c r="C2237" s="92">
        <f t="shared" si="263"/>
        <v>46783</v>
      </c>
      <c r="D2237" s="119" t="str">
        <f t="shared" si="257"/>
        <v>구간25</v>
      </c>
      <c r="E2237" s="91">
        <f t="shared" si="258"/>
        <v>91</v>
      </c>
      <c r="F2237" s="120">
        <f>COUNTIF($D$15:D2237,D2237)</f>
        <v>31</v>
      </c>
      <c r="G2237" s="121">
        <f t="shared" si="259"/>
        <v>0.2346548537666715</v>
      </c>
      <c r="H2237" s="121">
        <f t="shared" si="260"/>
        <v>6.827492629308305E-4</v>
      </c>
      <c r="I2237" s="122">
        <f t="shared" si="261"/>
        <v>0.23533760302960233</v>
      </c>
    </row>
    <row r="2238" spans="2:9">
      <c r="B2238" s="91">
        <f t="shared" si="262"/>
        <v>2224</v>
      </c>
      <c r="C2238" s="92">
        <f t="shared" si="263"/>
        <v>46784</v>
      </c>
      <c r="D2238" s="119" t="str">
        <f t="shared" si="257"/>
        <v>구간25</v>
      </c>
      <c r="E2238" s="91">
        <f t="shared" si="258"/>
        <v>91</v>
      </c>
      <c r="F2238" s="120">
        <f>COUNTIF($D$15:D2238,D2238)</f>
        <v>32</v>
      </c>
      <c r="G2238" s="121">
        <f t="shared" si="259"/>
        <v>0.2346548537666715</v>
      </c>
      <c r="H2238" s="121">
        <f t="shared" si="260"/>
        <v>7.0477343270279277E-4</v>
      </c>
      <c r="I2238" s="122">
        <f t="shared" si="261"/>
        <v>0.23535962719937428</v>
      </c>
    </row>
    <row r="2239" spans="2:9">
      <c r="B2239" s="91">
        <f t="shared" si="262"/>
        <v>2225</v>
      </c>
      <c r="C2239" s="92">
        <f t="shared" si="263"/>
        <v>46785</v>
      </c>
      <c r="D2239" s="119" t="str">
        <f t="shared" si="257"/>
        <v>구간25</v>
      </c>
      <c r="E2239" s="91">
        <f t="shared" si="258"/>
        <v>91</v>
      </c>
      <c r="F2239" s="120">
        <f>COUNTIF($D$15:D2239,D2239)</f>
        <v>33</v>
      </c>
      <c r="G2239" s="121">
        <f t="shared" si="259"/>
        <v>0.2346548537666715</v>
      </c>
      <c r="H2239" s="121">
        <f t="shared" si="260"/>
        <v>7.2679760247475504E-4</v>
      </c>
      <c r="I2239" s="122">
        <f t="shared" si="261"/>
        <v>0.23538165136914627</v>
      </c>
    </row>
    <row r="2240" spans="2:9">
      <c r="B2240" s="91">
        <f t="shared" si="262"/>
        <v>2226</v>
      </c>
      <c r="C2240" s="92">
        <f t="shared" si="263"/>
        <v>46786</v>
      </c>
      <c r="D2240" s="119" t="str">
        <f t="shared" si="257"/>
        <v>구간25</v>
      </c>
      <c r="E2240" s="91">
        <f t="shared" si="258"/>
        <v>91</v>
      </c>
      <c r="F2240" s="120">
        <f>COUNTIF($D$15:D2240,D2240)</f>
        <v>34</v>
      </c>
      <c r="G2240" s="121">
        <f t="shared" si="259"/>
        <v>0.2346548537666715</v>
      </c>
      <c r="H2240" s="121">
        <f t="shared" si="260"/>
        <v>7.488217722467173E-4</v>
      </c>
      <c r="I2240" s="122">
        <f t="shared" si="261"/>
        <v>0.23540367553891822</v>
      </c>
    </row>
    <row r="2241" spans="2:9">
      <c r="B2241" s="91">
        <f t="shared" si="262"/>
        <v>2227</v>
      </c>
      <c r="C2241" s="92">
        <f t="shared" si="263"/>
        <v>46787</v>
      </c>
      <c r="D2241" s="119" t="str">
        <f t="shared" si="257"/>
        <v>구간25</v>
      </c>
      <c r="E2241" s="91">
        <f t="shared" si="258"/>
        <v>91</v>
      </c>
      <c r="F2241" s="120">
        <f>COUNTIF($D$15:D2241,D2241)</f>
        <v>35</v>
      </c>
      <c r="G2241" s="121">
        <f t="shared" si="259"/>
        <v>0.2346548537666715</v>
      </c>
      <c r="H2241" s="121">
        <f t="shared" si="260"/>
        <v>7.7084594201867957E-4</v>
      </c>
      <c r="I2241" s="122">
        <f t="shared" si="261"/>
        <v>0.23542569970869018</v>
      </c>
    </row>
    <row r="2242" spans="2:9">
      <c r="B2242" s="91">
        <f t="shared" si="262"/>
        <v>2228</v>
      </c>
      <c r="C2242" s="92">
        <f t="shared" si="263"/>
        <v>46788</v>
      </c>
      <c r="D2242" s="119" t="str">
        <f t="shared" si="257"/>
        <v>구간25</v>
      </c>
      <c r="E2242" s="91">
        <f t="shared" si="258"/>
        <v>91</v>
      </c>
      <c r="F2242" s="120">
        <f>COUNTIF($D$15:D2242,D2242)</f>
        <v>36</v>
      </c>
      <c r="G2242" s="121">
        <f t="shared" si="259"/>
        <v>0.2346548537666715</v>
      </c>
      <c r="H2242" s="121">
        <f t="shared" si="260"/>
        <v>7.9287011179064184E-4</v>
      </c>
      <c r="I2242" s="122">
        <f t="shared" si="261"/>
        <v>0.23544772387846213</v>
      </c>
    </row>
    <row r="2243" spans="2:9">
      <c r="B2243" s="91">
        <f t="shared" si="262"/>
        <v>2229</v>
      </c>
      <c r="C2243" s="92">
        <f t="shared" si="263"/>
        <v>46789</v>
      </c>
      <c r="D2243" s="119" t="str">
        <f t="shared" si="257"/>
        <v>구간25</v>
      </c>
      <c r="E2243" s="91">
        <f t="shared" si="258"/>
        <v>91</v>
      </c>
      <c r="F2243" s="120">
        <f>COUNTIF($D$15:D2243,D2243)</f>
        <v>37</v>
      </c>
      <c r="G2243" s="121">
        <f t="shared" si="259"/>
        <v>0.2346548537666715</v>
      </c>
      <c r="H2243" s="121">
        <f t="shared" si="260"/>
        <v>8.148942815626041E-4</v>
      </c>
      <c r="I2243" s="122">
        <f t="shared" si="261"/>
        <v>0.23546974804823412</v>
      </c>
    </row>
    <row r="2244" spans="2:9">
      <c r="B2244" s="91">
        <f t="shared" si="262"/>
        <v>2230</v>
      </c>
      <c r="C2244" s="92">
        <f t="shared" si="263"/>
        <v>46790</v>
      </c>
      <c r="D2244" s="119" t="str">
        <f t="shared" si="257"/>
        <v>구간25</v>
      </c>
      <c r="E2244" s="91">
        <f t="shared" si="258"/>
        <v>91</v>
      </c>
      <c r="F2244" s="120">
        <f>COUNTIF($D$15:D2244,D2244)</f>
        <v>38</v>
      </c>
      <c r="G2244" s="121">
        <f t="shared" si="259"/>
        <v>0.2346548537666715</v>
      </c>
      <c r="H2244" s="121">
        <f t="shared" si="260"/>
        <v>8.3691845133456637E-4</v>
      </c>
      <c r="I2244" s="122">
        <f t="shared" si="261"/>
        <v>0.23549177221800607</v>
      </c>
    </row>
    <row r="2245" spans="2:9">
      <c r="B2245" s="91">
        <f t="shared" si="262"/>
        <v>2231</v>
      </c>
      <c r="C2245" s="92">
        <f t="shared" si="263"/>
        <v>46791</v>
      </c>
      <c r="D2245" s="119" t="str">
        <f t="shared" si="257"/>
        <v>구간25</v>
      </c>
      <c r="E2245" s="91">
        <f t="shared" si="258"/>
        <v>91</v>
      </c>
      <c r="F2245" s="120">
        <f>COUNTIF($D$15:D2245,D2245)</f>
        <v>39</v>
      </c>
      <c r="G2245" s="121">
        <f t="shared" si="259"/>
        <v>0.2346548537666715</v>
      </c>
      <c r="H2245" s="121">
        <f t="shared" si="260"/>
        <v>8.5894262110652864E-4</v>
      </c>
      <c r="I2245" s="122">
        <f t="shared" si="261"/>
        <v>0.23551379638777803</v>
      </c>
    </row>
    <row r="2246" spans="2:9">
      <c r="B2246" s="91">
        <f t="shared" si="262"/>
        <v>2232</v>
      </c>
      <c r="C2246" s="92">
        <f t="shared" si="263"/>
        <v>46792</v>
      </c>
      <c r="D2246" s="119" t="str">
        <f t="shared" si="257"/>
        <v>구간25</v>
      </c>
      <c r="E2246" s="91">
        <f t="shared" si="258"/>
        <v>91</v>
      </c>
      <c r="F2246" s="120">
        <f>COUNTIF($D$15:D2246,D2246)</f>
        <v>40</v>
      </c>
      <c r="G2246" s="121">
        <f t="shared" si="259"/>
        <v>0.2346548537666715</v>
      </c>
      <c r="H2246" s="121">
        <f t="shared" si="260"/>
        <v>8.8096679087849091E-4</v>
      </c>
      <c r="I2246" s="122">
        <f t="shared" si="261"/>
        <v>0.23553582055754999</v>
      </c>
    </row>
    <row r="2247" spans="2:9">
      <c r="B2247" s="91">
        <f t="shared" si="262"/>
        <v>2233</v>
      </c>
      <c r="C2247" s="92">
        <f t="shared" si="263"/>
        <v>46793</v>
      </c>
      <c r="D2247" s="119" t="str">
        <f t="shared" si="257"/>
        <v>구간25</v>
      </c>
      <c r="E2247" s="91">
        <f t="shared" si="258"/>
        <v>91</v>
      </c>
      <c r="F2247" s="120">
        <f>COUNTIF($D$15:D2247,D2247)</f>
        <v>41</v>
      </c>
      <c r="G2247" s="121">
        <f t="shared" si="259"/>
        <v>0.2346548537666715</v>
      </c>
      <c r="H2247" s="121">
        <f t="shared" si="260"/>
        <v>9.0299096065045328E-4</v>
      </c>
      <c r="I2247" s="122">
        <f t="shared" si="261"/>
        <v>0.23555784472732194</v>
      </c>
    </row>
    <row r="2248" spans="2:9">
      <c r="B2248" s="91">
        <f t="shared" si="262"/>
        <v>2234</v>
      </c>
      <c r="C2248" s="92">
        <f t="shared" si="263"/>
        <v>46794</v>
      </c>
      <c r="D2248" s="119" t="str">
        <f t="shared" si="257"/>
        <v>구간25</v>
      </c>
      <c r="E2248" s="91">
        <f t="shared" si="258"/>
        <v>91</v>
      </c>
      <c r="F2248" s="120">
        <f>COUNTIF($D$15:D2248,D2248)</f>
        <v>42</v>
      </c>
      <c r="G2248" s="121">
        <f t="shared" si="259"/>
        <v>0.2346548537666715</v>
      </c>
      <c r="H2248" s="121">
        <f t="shared" si="260"/>
        <v>9.2501513042241555E-4</v>
      </c>
      <c r="I2248" s="122">
        <f t="shared" si="261"/>
        <v>0.23557986889709392</v>
      </c>
    </row>
    <row r="2249" spans="2:9">
      <c r="B2249" s="91">
        <f t="shared" si="262"/>
        <v>2235</v>
      </c>
      <c r="C2249" s="92">
        <f t="shared" si="263"/>
        <v>46795</v>
      </c>
      <c r="D2249" s="119" t="str">
        <f t="shared" si="257"/>
        <v>구간25</v>
      </c>
      <c r="E2249" s="91">
        <f t="shared" si="258"/>
        <v>91</v>
      </c>
      <c r="F2249" s="120">
        <f>COUNTIF($D$15:D2249,D2249)</f>
        <v>43</v>
      </c>
      <c r="G2249" s="121">
        <f t="shared" si="259"/>
        <v>0.2346548537666715</v>
      </c>
      <c r="H2249" s="121">
        <f t="shared" si="260"/>
        <v>9.4703930019437782E-4</v>
      </c>
      <c r="I2249" s="122">
        <f t="shared" si="261"/>
        <v>0.23560189306686588</v>
      </c>
    </row>
    <row r="2250" spans="2:9">
      <c r="B2250" s="91">
        <f t="shared" si="262"/>
        <v>2236</v>
      </c>
      <c r="C2250" s="92">
        <f t="shared" si="263"/>
        <v>46796</v>
      </c>
      <c r="D2250" s="119" t="str">
        <f t="shared" si="257"/>
        <v>구간25</v>
      </c>
      <c r="E2250" s="91">
        <f t="shared" si="258"/>
        <v>91</v>
      </c>
      <c r="F2250" s="120">
        <f>COUNTIF($D$15:D2250,D2250)</f>
        <v>44</v>
      </c>
      <c r="G2250" s="121">
        <f t="shared" si="259"/>
        <v>0.2346548537666715</v>
      </c>
      <c r="H2250" s="121">
        <f t="shared" si="260"/>
        <v>9.6906346996634008E-4</v>
      </c>
      <c r="I2250" s="122">
        <f t="shared" si="261"/>
        <v>0.23562391723663784</v>
      </c>
    </row>
    <row r="2251" spans="2:9">
      <c r="B2251" s="91">
        <f t="shared" si="262"/>
        <v>2237</v>
      </c>
      <c r="C2251" s="92">
        <f t="shared" si="263"/>
        <v>46797</v>
      </c>
      <c r="D2251" s="119" t="str">
        <f t="shared" si="257"/>
        <v>구간25</v>
      </c>
      <c r="E2251" s="91">
        <f t="shared" si="258"/>
        <v>91</v>
      </c>
      <c r="F2251" s="120">
        <f>COUNTIF($D$15:D2251,D2251)</f>
        <v>45</v>
      </c>
      <c r="G2251" s="121">
        <f t="shared" si="259"/>
        <v>0.2346548537666715</v>
      </c>
      <c r="H2251" s="121">
        <f t="shared" si="260"/>
        <v>9.9108763973830235E-4</v>
      </c>
      <c r="I2251" s="122">
        <f t="shared" si="261"/>
        <v>0.23564594140640979</v>
      </c>
    </row>
    <row r="2252" spans="2:9">
      <c r="B2252" s="91">
        <f t="shared" si="262"/>
        <v>2238</v>
      </c>
      <c r="C2252" s="92">
        <f t="shared" si="263"/>
        <v>46798</v>
      </c>
      <c r="D2252" s="119" t="str">
        <f t="shared" si="257"/>
        <v>구간25</v>
      </c>
      <c r="E2252" s="91">
        <f t="shared" si="258"/>
        <v>91</v>
      </c>
      <c r="F2252" s="120">
        <f>COUNTIF($D$15:D2252,D2252)</f>
        <v>46</v>
      </c>
      <c r="G2252" s="121">
        <f t="shared" si="259"/>
        <v>0.2346548537666715</v>
      </c>
      <c r="H2252" s="121">
        <f t="shared" si="260"/>
        <v>1.0131118095102645E-3</v>
      </c>
      <c r="I2252" s="122">
        <f t="shared" si="261"/>
        <v>0.23566796557618178</v>
      </c>
    </row>
    <row r="2253" spans="2:9">
      <c r="B2253" s="91">
        <f t="shared" si="262"/>
        <v>2239</v>
      </c>
      <c r="C2253" s="92">
        <f t="shared" si="263"/>
        <v>46799</v>
      </c>
      <c r="D2253" s="119" t="str">
        <f t="shared" si="257"/>
        <v>구간25</v>
      </c>
      <c r="E2253" s="91">
        <f t="shared" si="258"/>
        <v>91</v>
      </c>
      <c r="F2253" s="120">
        <f>COUNTIF($D$15:D2253,D2253)</f>
        <v>47</v>
      </c>
      <c r="G2253" s="121">
        <f t="shared" si="259"/>
        <v>0.2346548537666715</v>
      </c>
      <c r="H2253" s="121">
        <f t="shared" si="260"/>
        <v>1.0351359792822269E-3</v>
      </c>
      <c r="I2253" s="122">
        <f t="shared" si="261"/>
        <v>0.23568998974595373</v>
      </c>
    </row>
    <row r="2254" spans="2:9">
      <c r="B2254" s="91">
        <f t="shared" si="262"/>
        <v>2240</v>
      </c>
      <c r="C2254" s="92">
        <f t="shared" si="263"/>
        <v>46800</v>
      </c>
      <c r="D2254" s="119" t="str">
        <f t="shared" si="257"/>
        <v>구간25</v>
      </c>
      <c r="E2254" s="91">
        <f t="shared" si="258"/>
        <v>91</v>
      </c>
      <c r="F2254" s="120">
        <f>COUNTIF($D$15:D2254,D2254)</f>
        <v>48</v>
      </c>
      <c r="G2254" s="121">
        <f t="shared" si="259"/>
        <v>0.2346548537666715</v>
      </c>
      <c r="H2254" s="121">
        <f t="shared" si="260"/>
        <v>1.0571601490541893E-3</v>
      </c>
      <c r="I2254" s="122">
        <f t="shared" si="261"/>
        <v>0.23571201391572569</v>
      </c>
    </row>
    <row r="2255" spans="2:9">
      <c r="B2255" s="91">
        <f t="shared" si="262"/>
        <v>2241</v>
      </c>
      <c r="C2255" s="92">
        <f t="shared" si="263"/>
        <v>46801</v>
      </c>
      <c r="D2255" s="119" t="str">
        <f t="shared" ref="D2255:D2318" si="264">IF(IFERROR(HLOOKUP(C2255,$E$5:$BL$6,2,FALSE),"")="",D2256,HLOOKUP(C2255,$E$5:$BL$7,2,FALSE))</f>
        <v>구간25</v>
      </c>
      <c r="E2255" s="91">
        <f t="shared" ref="E2255:E2318" si="265">COUNTIF($D$15:$D$49928,D2255)</f>
        <v>91</v>
      </c>
      <c r="F2255" s="120">
        <f>COUNTIF($D$15:D2255,D2255)</f>
        <v>49</v>
      </c>
      <c r="G2255" s="121">
        <f t="shared" ref="G2255:G2318" si="266">HLOOKUP($D2255,$E$6:$BL$11,6,FALSE)</f>
        <v>0.2346548537666715</v>
      </c>
      <c r="H2255" s="121">
        <f t="shared" ref="H2255:H2318" si="267">HLOOKUP($D2255,$E$6:$BL$11,5,FALSE)*(F2255)</f>
        <v>1.0791843188261514E-3</v>
      </c>
      <c r="I2255" s="122">
        <f t="shared" ref="I2255:I2318" si="268">G2255+H2255</f>
        <v>0.23573403808549764</v>
      </c>
    </row>
    <row r="2256" spans="2:9">
      <c r="B2256" s="91">
        <f t="shared" ref="B2256:B2319" si="269">B2255+1</f>
        <v>2242</v>
      </c>
      <c r="C2256" s="92">
        <f t="shared" ref="C2256:C2319" si="270">C2255+1</f>
        <v>46802</v>
      </c>
      <c r="D2256" s="119" t="str">
        <f t="shared" si="264"/>
        <v>구간25</v>
      </c>
      <c r="E2256" s="91">
        <f t="shared" si="265"/>
        <v>91</v>
      </c>
      <c r="F2256" s="120">
        <f>COUNTIF($D$15:D2256,D2256)</f>
        <v>50</v>
      </c>
      <c r="G2256" s="121">
        <f t="shared" si="266"/>
        <v>0.2346548537666715</v>
      </c>
      <c r="H2256" s="121">
        <f t="shared" si="267"/>
        <v>1.1012084885981138E-3</v>
      </c>
      <c r="I2256" s="122">
        <f t="shared" si="268"/>
        <v>0.23575606225526963</v>
      </c>
    </row>
    <row r="2257" spans="2:9">
      <c r="B2257" s="91">
        <f t="shared" si="269"/>
        <v>2243</v>
      </c>
      <c r="C2257" s="92">
        <f t="shared" si="270"/>
        <v>46803</v>
      </c>
      <c r="D2257" s="119" t="str">
        <f t="shared" si="264"/>
        <v>구간25</v>
      </c>
      <c r="E2257" s="91">
        <f t="shared" si="265"/>
        <v>91</v>
      </c>
      <c r="F2257" s="120">
        <f>COUNTIF($D$15:D2257,D2257)</f>
        <v>51</v>
      </c>
      <c r="G2257" s="121">
        <f t="shared" si="266"/>
        <v>0.2346548537666715</v>
      </c>
      <c r="H2257" s="121">
        <f t="shared" si="267"/>
        <v>1.123232658370076E-3</v>
      </c>
      <c r="I2257" s="122">
        <f t="shared" si="268"/>
        <v>0.23577808642504158</v>
      </c>
    </row>
    <row r="2258" spans="2:9">
      <c r="B2258" s="91">
        <f t="shared" si="269"/>
        <v>2244</v>
      </c>
      <c r="C2258" s="92">
        <f t="shared" si="270"/>
        <v>46804</v>
      </c>
      <c r="D2258" s="119" t="str">
        <f t="shared" si="264"/>
        <v>구간25</v>
      </c>
      <c r="E2258" s="91">
        <f t="shared" si="265"/>
        <v>91</v>
      </c>
      <c r="F2258" s="120">
        <f>COUNTIF($D$15:D2258,D2258)</f>
        <v>52</v>
      </c>
      <c r="G2258" s="121">
        <f t="shared" si="266"/>
        <v>0.2346548537666715</v>
      </c>
      <c r="H2258" s="121">
        <f t="shared" si="267"/>
        <v>1.1452568281420383E-3</v>
      </c>
      <c r="I2258" s="122">
        <f t="shared" si="268"/>
        <v>0.23580011059481354</v>
      </c>
    </row>
    <row r="2259" spans="2:9">
      <c r="B2259" s="91">
        <f t="shared" si="269"/>
        <v>2245</v>
      </c>
      <c r="C2259" s="92">
        <f t="shared" si="270"/>
        <v>46805</v>
      </c>
      <c r="D2259" s="119" t="str">
        <f t="shared" si="264"/>
        <v>구간25</v>
      </c>
      <c r="E2259" s="91">
        <f t="shared" si="265"/>
        <v>91</v>
      </c>
      <c r="F2259" s="120">
        <f>COUNTIF($D$15:D2259,D2259)</f>
        <v>53</v>
      </c>
      <c r="G2259" s="121">
        <f t="shared" si="266"/>
        <v>0.2346548537666715</v>
      </c>
      <c r="H2259" s="121">
        <f t="shared" si="267"/>
        <v>1.1672809979140005E-3</v>
      </c>
      <c r="I2259" s="122">
        <f t="shared" si="268"/>
        <v>0.23582213476458549</v>
      </c>
    </row>
    <row r="2260" spans="2:9">
      <c r="B2260" s="91">
        <f t="shared" si="269"/>
        <v>2246</v>
      </c>
      <c r="C2260" s="92">
        <f t="shared" si="270"/>
        <v>46806</v>
      </c>
      <c r="D2260" s="119" t="str">
        <f t="shared" si="264"/>
        <v>구간25</v>
      </c>
      <c r="E2260" s="91">
        <f t="shared" si="265"/>
        <v>91</v>
      </c>
      <c r="F2260" s="120">
        <f>COUNTIF($D$15:D2260,D2260)</f>
        <v>54</v>
      </c>
      <c r="G2260" s="121">
        <f t="shared" si="266"/>
        <v>0.2346548537666715</v>
      </c>
      <c r="H2260" s="121">
        <f t="shared" si="267"/>
        <v>1.1893051676859629E-3</v>
      </c>
      <c r="I2260" s="122">
        <f t="shared" si="268"/>
        <v>0.23584415893435745</v>
      </c>
    </row>
    <row r="2261" spans="2:9">
      <c r="B2261" s="91">
        <f t="shared" si="269"/>
        <v>2247</v>
      </c>
      <c r="C2261" s="92">
        <f t="shared" si="270"/>
        <v>46807</v>
      </c>
      <c r="D2261" s="119" t="str">
        <f t="shared" si="264"/>
        <v>구간25</v>
      </c>
      <c r="E2261" s="91">
        <f t="shared" si="265"/>
        <v>91</v>
      </c>
      <c r="F2261" s="120">
        <f>COUNTIF($D$15:D2261,D2261)</f>
        <v>55</v>
      </c>
      <c r="G2261" s="121">
        <f t="shared" si="266"/>
        <v>0.2346548537666715</v>
      </c>
      <c r="H2261" s="121">
        <f t="shared" si="267"/>
        <v>1.211329337457925E-3</v>
      </c>
      <c r="I2261" s="122">
        <f t="shared" si="268"/>
        <v>0.23586618310412943</v>
      </c>
    </row>
    <row r="2262" spans="2:9">
      <c r="B2262" s="91">
        <f t="shared" si="269"/>
        <v>2248</v>
      </c>
      <c r="C2262" s="92">
        <f t="shared" si="270"/>
        <v>46808</v>
      </c>
      <c r="D2262" s="119" t="str">
        <f t="shared" si="264"/>
        <v>구간25</v>
      </c>
      <c r="E2262" s="91">
        <f t="shared" si="265"/>
        <v>91</v>
      </c>
      <c r="F2262" s="120">
        <f>COUNTIF($D$15:D2262,D2262)</f>
        <v>56</v>
      </c>
      <c r="G2262" s="121">
        <f t="shared" si="266"/>
        <v>0.2346548537666715</v>
      </c>
      <c r="H2262" s="121">
        <f t="shared" si="267"/>
        <v>1.2333535072298874E-3</v>
      </c>
      <c r="I2262" s="122">
        <f t="shared" si="268"/>
        <v>0.23588820727390139</v>
      </c>
    </row>
    <row r="2263" spans="2:9">
      <c r="B2263" s="91">
        <f t="shared" si="269"/>
        <v>2249</v>
      </c>
      <c r="C2263" s="92">
        <f t="shared" si="270"/>
        <v>46809</v>
      </c>
      <c r="D2263" s="119" t="str">
        <f t="shared" si="264"/>
        <v>구간25</v>
      </c>
      <c r="E2263" s="91">
        <f t="shared" si="265"/>
        <v>91</v>
      </c>
      <c r="F2263" s="120">
        <f>COUNTIF($D$15:D2263,D2263)</f>
        <v>57</v>
      </c>
      <c r="G2263" s="121">
        <f t="shared" si="266"/>
        <v>0.2346548537666715</v>
      </c>
      <c r="H2263" s="121">
        <f t="shared" si="267"/>
        <v>1.2553776770018496E-3</v>
      </c>
      <c r="I2263" s="122">
        <f t="shared" si="268"/>
        <v>0.23591023144367335</v>
      </c>
    </row>
    <row r="2264" spans="2:9">
      <c r="B2264" s="91">
        <f t="shared" si="269"/>
        <v>2250</v>
      </c>
      <c r="C2264" s="92">
        <f t="shared" si="270"/>
        <v>46810</v>
      </c>
      <c r="D2264" s="119" t="str">
        <f t="shared" si="264"/>
        <v>구간25</v>
      </c>
      <c r="E2264" s="91">
        <f t="shared" si="265"/>
        <v>91</v>
      </c>
      <c r="F2264" s="120">
        <f>COUNTIF($D$15:D2264,D2264)</f>
        <v>58</v>
      </c>
      <c r="G2264" s="121">
        <f t="shared" si="266"/>
        <v>0.2346548537666715</v>
      </c>
      <c r="H2264" s="121">
        <f t="shared" si="267"/>
        <v>1.2774018467738119E-3</v>
      </c>
      <c r="I2264" s="122">
        <f t="shared" si="268"/>
        <v>0.2359322556134453</v>
      </c>
    </row>
    <row r="2265" spans="2:9">
      <c r="B2265" s="91">
        <f t="shared" si="269"/>
        <v>2251</v>
      </c>
      <c r="C2265" s="92">
        <f t="shared" si="270"/>
        <v>46811</v>
      </c>
      <c r="D2265" s="119" t="str">
        <f t="shared" si="264"/>
        <v>구간25</v>
      </c>
      <c r="E2265" s="91">
        <f t="shared" si="265"/>
        <v>91</v>
      </c>
      <c r="F2265" s="120">
        <f>COUNTIF($D$15:D2265,D2265)</f>
        <v>59</v>
      </c>
      <c r="G2265" s="121">
        <f t="shared" si="266"/>
        <v>0.2346548537666715</v>
      </c>
      <c r="H2265" s="121">
        <f t="shared" si="267"/>
        <v>1.2994260165457741E-3</v>
      </c>
      <c r="I2265" s="122">
        <f t="shared" si="268"/>
        <v>0.23595427978321729</v>
      </c>
    </row>
    <row r="2266" spans="2:9">
      <c r="B2266" s="91">
        <f t="shared" si="269"/>
        <v>2252</v>
      </c>
      <c r="C2266" s="92">
        <f t="shared" si="270"/>
        <v>46812</v>
      </c>
      <c r="D2266" s="119" t="str">
        <f t="shared" si="264"/>
        <v>구간25</v>
      </c>
      <c r="E2266" s="91">
        <f t="shared" si="265"/>
        <v>91</v>
      </c>
      <c r="F2266" s="120">
        <f>COUNTIF($D$15:D2266,D2266)</f>
        <v>60</v>
      </c>
      <c r="G2266" s="121">
        <f t="shared" si="266"/>
        <v>0.2346548537666715</v>
      </c>
      <c r="H2266" s="121">
        <f t="shared" si="267"/>
        <v>1.3214501863177365E-3</v>
      </c>
      <c r="I2266" s="122">
        <f t="shared" si="268"/>
        <v>0.23597630395298924</v>
      </c>
    </row>
    <row r="2267" spans="2:9">
      <c r="B2267" s="91">
        <f t="shared" si="269"/>
        <v>2253</v>
      </c>
      <c r="C2267" s="92">
        <f t="shared" si="270"/>
        <v>46813</v>
      </c>
      <c r="D2267" s="119" t="str">
        <f t="shared" si="264"/>
        <v>구간25</v>
      </c>
      <c r="E2267" s="91">
        <f t="shared" si="265"/>
        <v>91</v>
      </c>
      <c r="F2267" s="120">
        <f>COUNTIF($D$15:D2267,D2267)</f>
        <v>61</v>
      </c>
      <c r="G2267" s="121">
        <f t="shared" si="266"/>
        <v>0.2346548537666715</v>
      </c>
      <c r="H2267" s="121">
        <f t="shared" si="267"/>
        <v>1.3434743560896986E-3</v>
      </c>
      <c r="I2267" s="122">
        <f t="shared" si="268"/>
        <v>0.2359983281227612</v>
      </c>
    </row>
    <row r="2268" spans="2:9">
      <c r="B2268" s="91">
        <f t="shared" si="269"/>
        <v>2254</v>
      </c>
      <c r="C2268" s="92">
        <f t="shared" si="270"/>
        <v>46814</v>
      </c>
      <c r="D2268" s="119" t="str">
        <f t="shared" si="264"/>
        <v>구간25</v>
      </c>
      <c r="E2268" s="91">
        <f t="shared" si="265"/>
        <v>91</v>
      </c>
      <c r="F2268" s="120">
        <f>COUNTIF($D$15:D2268,D2268)</f>
        <v>62</v>
      </c>
      <c r="G2268" s="121">
        <f t="shared" si="266"/>
        <v>0.2346548537666715</v>
      </c>
      <c r="H2268" s="121">
        <f t="shared" si="267"/>
        <v>1.365498525861661E-3</v>
      </c>
      <c r="I2268" s="122">
        <f t="shared" si="268"/>
        <v>0.23602035229253315</v>
      </c>
    </row>
    <row r="2269" spans="2:9">
      <c r="B2269" s="91">
        <f t="shared" si="269"/>
        <v>2255</v>
      </c>
      <c r="C2269" s="92">
        <f t="shared" si="270"/>
        <v>46815</v>
      </c>
      <c r="D2269" s="119" t="str">
        <f t="shared" si="264"/>
        <v>구간25</v>
      </c>
      <c r="E2269" s="91">
        <f t="shared" si="265"/>
        <v>91</v>
      </c>
      <c r="F2269" s="120">
        <f>COUNTIF($D$15:D2269,D2269)</f>
        <v>63</v>
      </c>
      <c r="G2269" s="121">
        <f t="shared" si="266"/>
        <v>0.2346548537666715</v>
      </c>
      <c r="H2269" s="121">
        <f t="shared" si="267"/>
        <v>1.3875226956336232E-3</v>
      </c>
      <c r="I2269" s="122">
        <f t="shared" si="268"/>
        <v>0.23604237646230514</v>
      </c>
    </row>
    <row r="2270" spans="2:9">
      <c r="B2270" s="91">
        <f t="shared" si="269"/>
        <v>2256</v>
      </c>
      <c r="C2270" s="92">
        <f t="shared" si="270"/>
        <v>46816</v>
      </c>
      <c r="D2270" s="119" t="str">
        <f t="shared" si="264"/>
        <v>구간25</v>
      </c>
      <c r="E2270" s="91">
        <f t="shared" si="265"/>
        <v>91</v>
      </c>
      <c r="F2270" s="120">
        <f>COUNTIF($D$15:D2270,D2270)</f>
        <v>64</v>
      </c>
      <c r="G2270" s="121">
        <f t="shared" si="266"/>
        <v>0.2346548537666715</v>
      </c>
      <c r="H2270" s="121">
        <f t="shared" si="267"/>
        <v>1.4095468654055855E-3</v>
      </c>
      <c r="I2270" s="122">
        <f t="shared" si="268"/>
        <v>0.23606440063207709</v>
      </c>
    </row>
    <row r="2271" spans="2:9">
      <c r="B2271" s="91">
        <f t="shared" si="269"/>
        <v>2257</v>
      </c>
      <c r="C2271" s="92">
        <f t="shared" si="270"/>
        <v>46817</v>
      </c>
      <c r="D2271" s="119" t="str">
        <f t="shared" si="264"/>
        <v>구간25</v>
      </c>
      <c r="E2271" s="91">
        <f t="shared" si="265"/>
        <v>91</v>
      </c>
      <c r="F2271" s="120">
        <f>COUNTIF($D$15:D2271,D2271)</f>
        <v>65</v>
      </c>
      <c r="G2271" s="121">
        <f t="shared" si="266"/>
        <v>0.2346548537666715</v>
      </c>
      <c r="H2271" s="121">
        <f t="shared" si="267"/>
        <v>1.4315710351775479E-3</v>
      </c>
      <c r="I2271" s="122">
        <f t="shared" si="268"/>
        <v>0.23608642480184905</v>
      </c>
    </row>
    <row r="2272" spans="2:9">
      <c r="B2272" s="91">
        <f t="shared" si="269"/>
        <v>2258</v>
      </c>
      <c r="C2272" s="92">
        <f t="shared" si="270"/>
        <v>46818</v>
      </c>
      <c r="D2272" s="119" t="str">
        <f t="shared" si="264"/>
        <v>구간25</v>
      </c>
      <c r="E2272" s="91">
        <f t="shared" si="265"/>
        <v>91</v>
      </c>
      <c r="F2272" s="120">
        <f>COUNTIF($D$15:D2272,D2272)</f>
        <v>66</v>
      </c>
      <c r="G2272" s="121">
        <f t="shared" si="266"/>
        <v>0.2346548537666715</v>
      </c>
      <c r="H2272" s="121">
        <f t="shared" si="267"/>
        <v>1.4535952049495101E-3</v>
      </c>
      <c r="I2272" s="122">
        <f t="shared" si="268"/>
        <v>0.236108448971621</v>
      </c>
    </row>
    <row r="2273" spans="2:9">
      <c r="B2273" s="91">
        <f t="shared" si="269"/>
        <v>2259</v>
      </c>
      <c r="C2273" s="92">
        <f t="shared" si="270"/>
        <v>46819</v>
      </c>
      <c r="D2273" s="119" t="str">
        <f t="shared" si="264"/>
        <v>구간25</v>
      </c>
      <c r="E2273" s="91">
        <f t="shared" si="265"/>
        <v>91</v>
      </c>
      <c r="F2273" s="120">
        <f>COUNTIF($D$15:D2273,D2273)</f>
        <v>67</v>
      </c>
      <c r="G2273" s="121">
        <f t="shared" si="266"/>
        <v>0.2346548537666715</v>
      </c>
      <c r="H2273" s="121">
        <f t="shared" si="267"/>
        <v>1.4756193747214724E-3</v>
      </c>
      <c r="I2273" s="122">
        <f t="shared" si="268"/>
        <v>0.23613047314139296</v>
      </c>
    </row>
    <row r="2274" spans="2:9">
      <c r="B2274" s="91">
        <f t="shared" si="269"/>
        <v>2260</v>
      </c>
      <c r="C2274" s="92">
        <f t="shared" si="270"/>
        <v>46820</v>
      </c>
      <c r="D2274" s="119" t="str">
        <f t="shared" si="264"/>
        <v>구간25</v>
      </c>
      <c r="E2274" s="91">
        <f t="shared" si="265"/>
        <v>91</v>
      </c>
      <c r="F2274" s="120">
        <f>COUNTIF($D$15:D2274,D2274)</f>
        <v>68</v>
      </c>
      <c r="G2274" s="121">
        <f t="shared" si="266"/>
        <v>0.2346548537666715</v>
      </c>
      <c r="H2274" s="121">
        <f t="shared" si="267"/>
        <v>1.4976435444934346E-3</v>
      </c>
      <c r="I2274" s="122">
        <f t="shared" si="268"/>
        <v>0.23615249731116494</v>
      </c>
    </row>
    <row r="2275" spans="2:9">
      <c r="B2275" s="91">
        <f t="shared" si="269"/>
        <v>2261</v>
      </c>
      <c r="C2275" s="92">
        <f t="shared" si="270"/>
        <v>46821</v>
      </c>
      <c r="D2275" s="119" t="str">
        <f t="shared" si="264"/>
        <v>구간25</v>
      </c>
      <c r="E2275" s="91">
        <f t="shared" si="265"/>
        <v>91</v>
      </c>
      <c r="F2275" s="120">
        <f>COUNTIF($D$15:D2275,D2275)</f>
        <v>69</v>
      </c>
      <c r="G2275" s="121">
        <f t="shared" si="266"/>
        <v>0.2346548537666715</v>
      </c>
      <c r="H2275" s="121">
        <f t="shared" si="267"/>
        <v>1.519667714265397E-3</v>
      </c>
      <c r="I2275" s="122">
        <f t="shared" si="268"/>
        <v>0.2361745214809369</v>
      </c>
    </row>
    <row r="2276" spans="2:9">
      <c r="B2276" s="91">
        <f t="shared" si="269"/>
        <v>2262</v>
      </c>
      <c r="C2276" s="92">
        <f t="shared" si="270"/>
        <v>46822</v>
      </c>
      <c r="D2276" s="119" t="str">
        <f t="shared" si="264"/>
        <v>구간25</v>
      </c>
      <c r="E2276" s="91">
        <f t="shared" si="265"/>
        <v>91</v>
      </c>
      <c r="F2276" s="120">
        <f>COUNTIF($D$15:D2276,D2276)</f>
        <v>70</v>
      </c>
      <c r="G2276" s="121">
        <f t="shared" si="266"/>
        <v>0.2346548537666715</v>
      </c>
      <c r="H2276" s="121">
        <f t="shared" si="267"/>
        <v>1.5416918840373591E-3</v>
      </c>
      <c r="I2276" s="122">
        <f t="shared" si="268"/>
        <v>0.23619654565070886</v>
      </c>
    </row>
    <row r="2277" spans="2:9">
      <c r="B2277" s="91">
        <f t="shared" si="269"/>
        <v>2263</v>
      </c>
      <c r="C2277" s="92">
        <f t="shared" si="270"/>
        <v>46823</v>
      </c>
      <c r="D2277" s="119" t="str">
        <f t="shared" si="264"/>
        <v>구간25</v>
      </c>
      <c r="E2277" s="91">
        <f t="shared" si="265"/>
        <v>91</v>
      </c>
      <c r="F2277" s="120">
        <f>COUNTIF($D$15:D2277,D2277)</f>
        <v>71</v>
      </c>
      <c r="G2277" s="121">
        <f t="shared" si="266"/>
        <v>0.2346548537666715</v>
      </c>
      <c r="H2277" s="121">
        <f t="shared" si="267"/>
        <v>1.5637160538093215E-3</v>
      </c>
      <c r="I2277" s="122">
        <f t="shared" si="268"/>
        <v>0.23621856982048081</v>
      </c>
    </row>
    <row r="2278" spans="2:9">
      <c r="B2278" s="91">
        <f t="shared" si="269"/>
        <v>2264</v>
      </c>
      <c r="C2278" s="92">
        <f t="shared" si="270"/>
        <v>46824</v>
      </c>
      <c r="D2278" s="119" t="str">
        <f t="shared" si="264"/>
        <v>구간25</v>
      </c>
      <c r="E2278" s="91">
        <f t="shared" si="265"/>
        <v>91</v>
      </c>
      <c r="F2278" s="120">
        <f>COUNTIF($D$15:D2278,D2278)</f>
        <v>72</v>
      </c>
      <c r="G2278" s="121">
        <f t="shared" si="266"/>
        <v>0.2346548537666715</v>
      </c>
      <c r="H2278" s="121">
        <f t="shared" si="267"/>
        <v>1.5857402235812837E-3</v>
      </c>
      <c r="I2278" s="122">
        <f t="shared" si="268"/>
        <v>0.2362405939902528</v>
      </c>
    </row>
    <row r="2279" spans="2:9">
      <c r="B2279" s="91">
        <f t="shared" si="269"/>
        <v>2265</v>
      </c>
      <c r="C2279" s="92">
        <f t="shared" si="270"/>
        <v>46825</v>
      </c>
      <c r="D2279" s="119" t="str">
        <f t="shared" si="264"/>
        <v>구간25</v>
      </c>
      <c r="E2279" s="91">
        <f t="shared" si="265"/>
        <v>91</v>
      </c>
      <c r="F2279" s="120">
        <f>COUNTIF($D$15:D2279,D2279)</f>
        <v>73</v>
      </c>
      <c r="G2279" s="121">
        <f t="shared" si="266"/>
        <v>0.2346548537666715</v>
      </c>
      <c r="H2279" s="121">
        <f t="shared" si="267"/>
        <v>1.6077643933532461E-3</v>
      </c>
      <c r="I2279" s="122">
        <f t="shared" si="268"/>
        <v>0.23626261816002475</v>
      </c>
    </row>
    <row r="2280" spans="2:9">
      <c r="B2280" s="91">
        <f t="shared" si="269"/>
        <v>2266</v>
      </c>
      <c r="C2280" s="92">
        <f t="shared" si="270"/>
        <v>46826</v>
      </c>
      <c r="D2280" s="119" t="str">
        <f t="shared" si="264"/>
        <v>구간25</v>
      </c>
      <c r="E2280" s="91">
        <f t="shared" si="265"/>
        <v>91</v>
      </c>
      <c r="F2280" s="120">
        <f>COUNTIF($D$15:D2280,D2280)</f>
        <v>74</v>
      </c>
      <c r="G2280" s="121">
        <f t="shared" si="266"/>
        <v>0.2346548537666715</v>
      </c>
      <c r="H2280" s="121">
        <f t="shared" si="267"/>
        <v>1.6297885631252082E-3</v>
      </c>
      <c r="I2280" s="122">
        <f t="shared" si="268"/>
        <v>0.23628464232979671</v>
      </c>
    </row>
    <row r="2281" spans="2:9">
      <c r="B2281" s="91">
        <f t="shared" si="269"/>
        <v>2267</v>
      </c>
      <c r="C2281" s="92">
        <f t="shared" si="270"/>
        <v>46827</v>
      </c>
      <c r="D2281" s="119" t="str">
        <f t="shared" si="264"/>
        <v>구간25</v>
      </c>
      <c r="E2281" s="91">
        <f t="shared" si="265"/>
        <v>91</v>
      </c>
      <c r="F2281" s="120">
        <f>COUNTIF($D$15:D2281,D2281)</f>
        <v>75</v>
      </c>
      <c r="G2281" s="121">
        <f t="shared" si="266"/>
        <v>0.2346548537666715</v>
      </c>
      <c r="H2281" s="121">
        <f t="shared" si="267"/>
        <v>1.6518127328971706E-3</v>
      </c>
      <c r="I2281" s="122">
        <f t="shared" si="268"/>
        <v>0.23630666649956866</v>
      </c>
    </row>
    <row r="2282" spans="2:9">
      <c r="B2282" s="91">
        <f t="shared" si="269"/>
        <v>2268</v>
      </c>
      <c r="C2282" s="92">
        <f t="shared" si="270"/>
        <v>46828</v>
      </c>
      <c r="D2282" s="119" t="str">
        <f t="shared" si="264"/>
        <v>구간25</v>
      </c>
      <c r="E2282" s="91">
        <f t="shared" si="265"/>
        <v>91</v>
      </c>
      <c r="F2282" s="120">
        <f>COUNTIF($D$15:D2282,D2282)</f>
        <v>76</v>
      </c>
      <c r="G2282" s="121">
        <f t="shared" si="266"/>
        <v>0.2346548537666715</v>
      </c>
      <c r="H2282" s="121">
        <f t="shared" si="267"/>
        <v>1.6738369026691327E-3</v>
      </c>
      <c r="I2282" s="122">
        <f t="shared" si="268"/>
        <v>0.23632869066934065</v>
      </c>
    </row>
    <row r="2283" spans="2:9">
      <c r="B2283" s="91">
        <f t="shared" si="269"/>
        <v>2269</v>
      </c>
      <c r="C2283" s="92">
        <f t="shared" si="270"/>
        <v>46829</v>
      </c>
      <c r="D2283" s="119" t="str">
        <f t="shared" si="264"/>
        <v>구간25</v>
      </c>
      <c r="E2283" s="91">
        <f t="shared" si="265"/>
        <v>91</v>
      </c>
      <c r="F2283" s="120">
        <f>COUNTIF($D$15:D2283,D2283)</f>
        <v>77</v>
      </c>
      <c r="G2283" s="121">
        <f t="shared" si="266"/>
        <v>0.2346548537666715</v>
      </c>
      <c r="H2283" s="121">
        <f t="shared" si="267"/>
        <v>1.6958610724410951E-3</v>
      </c>
      <c r="I2283" s="122">
        <f t="shared" si="268"/>
        <v>0.2363507148391126</v>
      </c>
    </row>
    <row r="2284" spans="2:9">
      <c r="B2284" s="91">
        <f t="shared" si="269"/>
        <v>2270</v>
      </c>
      <c r="C2284" s="92">
        <f t="shared" si="270"/>
        <v>46830</v>
      </c>
      <c r="D2284" s="119" t="str">
        <f t="shared" si="264"/>
        <v>구간25</v>
      </c>
      <c r="E2284" s="91">
        <f t="shared" si="265"/>
        <v>91</v>
      </c>
      <c r="F2284" s="120">
        <f>COUNTIF($D$15:D2284,D2284)</f>
        <v>78</v>
      </c>
      <c r="G2284" s="121">
        <f t="shared" si="266"/>
        <v>0.2346548537666715</v>
      </c>
      <c r="H2284" s="121">
        <f t="shared" si="267"/>
        <v>1.7178852422130573E-3</v>
      </c>
      <c r="I2284" s="122">
        <f t="shared" si="268"/>
        <v>0.23637273900888456</v>
      </c>
    </row>
    <row r="2285" spans="2:9">
      <c r="B2285" s="91">
        <f t="shared" si="269"/>
        <v>2271</v>
      </c>
      <c r="C2285" s="92">
        <f t="shared" si="270"/>
        <v>46831</v>
      </c>
      <c r="D2285" s="119" t="str">
        <f t="shared" si="264"/>
        <v>구간25</v>
      </c>
      <c r="E2285" s="91">
        <f t="shared" si="265"/>
        <v>91</v>
      </c>
      <c r="F2285" s="120">
        <f>COUNTIF($D$15:D2285,D2285)</f>
        <v>79</v>
      </c>
      <c r="G2285" s="121">
        <f t="shared" si="266"/>
        <v>0.2346548537666715</v>
      </c>
      <c r="H2285" s="121">
        <f t="shared" si="267"/>
        <v>1.7399094119850197E-3</v>
      </c>
      <c r="I2285" s="122">
        <f t="shared" si="268"/>
        <v>0.23639476317865651</v>
      </c>
    </row>
    <row r="2286" spans="2:9">
      <c r="B2286" s="91">
        <f t="shared" si="269"/>
        <v>2272</v>
      </c>
      <c r="C2286" s="92">
        <f t="shared" si="270"/>
        <v>46832</v>
      </c>
      <c r="D2286" s="119" t="str">
        <f t="shared" si="264"/>
        <v>구간25</v>
      </c>
      <c r="E2286" s="91">
        <f t="shared" si="265"/>
        <v>91</v>
      </c>
      <c r="F2286" s="120">
        <f>COUNTIF($D$15:D2286,D2286)</f>
        <v>80</v>
      </c>
      <c r="G2286" s="121">
        <f t="shared" si="266"/>
        <v>0.2346548537666715</v>
      </c>
      <c r="H2286" s="121">
        <f t="shared" si="267"/>
        <v>1.7619335817569818E-3</v>
      </c>
      <c r="I2286" s="122">
        <f t="shared" si="268"/>
        <v>0.23641678734842847</v>
      </c>
    </row>
    <row r="2287" spans="2:9">
      <c r="B2287" s="91">
        <f t="shared" si="269"/>
        <v>2273</v>
      </c>
      <c r="C2287" s="92">
        <f t="shared" si="270"/>
        <v>46833</v>
      </c>
      <c r="D2287" s="119" t="str">
        <f t="shared" si="264"/>
        <v>구간25</v>
      </c>
      <c r="E2287" s="91">
        <f t="shared" si="265"/>
        <v>91</v>
      </c>
      <c r="F2287" s="120">
        <f>COUNTIF($D$15:D2287,D2287)</f>
        <v>81</v>
      </c>
      <c r="G2287" s="121">
        <f t="shared" si="266"/>
        <v>0.2346548537666715</v>
      </c>
      <c r="H2287" s="121">
        <f t="shared" si="267"/>
        <v>1.7839577515289442E-3</v>
      </c>
      <c r="I2287" s="122">
        <f t="shared" si="268"/>
        <v>0.23643881151820045</v>
      </c>
    </row>
    <row r="2288" spans="2:9">
      <c r="B2288" s="91">
        <f t="shared" si="269"/>
        <v>2274</v>
      </c>
      <c r="C2288" s="92">
        <f t="shared" si="270"/>
        <v>46834</v>
      </c>
      <c r="D2288" s="119" t="str">
        <f t="shared" si="264"/>
        <v>구간25</v>
      </c>
      <c r="E2288" s="91">
        <f t="shared" si="265"/>
        <v>91</v>
      </c>
      <c r="F2288" s="120">
        <f>COUNTIF($D$15:D2288,D2288)</f>
        <v>82</v>
      </c>
      <c r="G2288" s="121">
        <f t="shared" si="266"/>
        <v>0.2346548537666715</v>
      </c>
      <c r="H2288" s="121">
        <f t="shared" si="267"/>
        <v>1.8059819213009066E-3</v>
      </c>
      <c r="I2288" s="122">
        <f t="shared" si="268"/>
        <v>0.23646083568797241</v>
      </c>
    </row>
    <row r="2289" spans="2:9">
      <c r="B2289" s="91">
        <f t="shared" si="269"/>
        <v>2275</v>
      </c>
      <c r="C2289" s="92">
        <f t="shared" si="270"/>
        <v>46835</v>
      </c>
      <c r="D2289" s="119" t="str">
        <f t="shared" si="264"/>
        <v>구간25</v>
      </c>
      <c r="E2289" s="91">
        <f t="shared" si="265"/>
        <v>91</v>
      </c>
      <c r="F2289" s="120">
        <f>COUNTIF($D$15:D2289,D2289)</f>
        <v>83</v>
      </c>
      <c r="G2289" s="121">
        <f t="shared" si="266"/>
        <v>0.2346548537666715</v>
      </c>
      <c r="H2289" s="121">
        <f t="shared" si="267"/>
        <v>1.8280060910728687E-3</v>
      </c>
      <c r="I2289" s="122">
        <f t="shared" si="268"/>
        <v>0.23648285985774437</v>
      </c>
    </row>
    <row r="2290" spans="2:9">
      <c r="B2290" s="91">
        <f t="shared" si="269"/>
        <v>2276</v>
      </c>
      <c r="C2290" s="92">
        <f t="shared" si="270"/>
        <v>46836</v>
      </c>
      <c r="D2290" s="119" t="str">
        <f t="shared" si="264"/>
        <v>구간25</v>
      </c>
      <c r="E2290" s="91">
        <f t="shared" si="265"/>
        <v>91</v>
      </c>
      <c r="F2290" s="120">
        <f>COUNTIF($D$15:D2290,D2290)</f>
        <v>84</v>
      </c>
      <c r="G2290" s="121">
        <f t="shared" si="266"/>
        <v>0.2346548537666715</v>
      </c>
      <c r="H2290" s="121">
        <f t="shared" si="267"/>
        <v>1.8500302608448311E-3</v>
      </c>
      <c r="I2290" s="122">
        <f t="shared" si="268"/>
        <v>0.23650488402751632</v>
      </c>
    </row>
    <row r="2291" spans="2:9">
      <c r="B2291" s="91">
        <f t="shared" si="269"/>
        <v>2277</v>
      </c>
      <c r="C2291" s="92">
        <f t="shared" si="270"/>
        <v>46837</v>
      </c>
      <c r="D2291" s="119" t="str">
        <f t="shared" si="264"/>
        <v>구간25</v>
      </c>
      <c r="E2291" s="91">
        <f t="shared" si="265"/>
        <v>91</v>
      </c>
      <c r="F2291" s="120">
        <f>COUNTIF($D$15:D2291,D2291)</f>
        <v>85</v>
      </c>
      <c r="G2291" s="121">
        <f t="shared" si="266"/>
        <v>0.2346548537666715</v>
      </c>
      <c r="H2291" s="121">
        <f t="shared" si="267"/>
        <v>1.8720544306167933E-3</v>
      </c>
      <c r="I2291" s="122">
        <f t="shared" si="268"/>
        <v>0.2365269081972883</v>
      </c>
    </row>
    <row r="2292" spans="2:9">
      <c r="B2292" s="91">
        <f t="shared" si="269"/>
        <v>2278</v>
      </c>
      <c r="C2292" s="92">
        <f t="shared" si="270"/>
        <v>46838</v>
      </c>
      <c r="D2292" s="119" t="str">
        <f t="shared" si="264"/>
        <v>구간25</v>
      </c>
      <c r="E2292" s="91">
        <f t="shared" si="265"/>
        <v>91</v>
      </c>
      <c r="F2292" s="120">
        <f>COUNTIF($D$15:D2292,D2292)</f>
        <v>86</v>
      </c>
      <c r="G2292" s="121">
        <f t="shared" si="266"/>
        <v>0.2346548537666715</v>
      </c>
      <c r="H2292" s="121">
        <f t="shared" si="267"/>
        <v>1.8940786003887556E-3</v>
      </c>
      <c r="I2292" s="122">
        <f t="shared" si="268"/>
        <v>0.23654893236706026</v>
      </c>
    </row>
    <row r="2293" spans="2:9">
      <c r="B2293" s="91">
        <f t="shared" si="269"/>
        <v>2279</v>
      </c>
      <c r="C2293" s="92">
        <f t="shared" si="270"/>
        <v>46839</v>
      </c>
      <c r="D2293" s="119" t="str">
        <f t="shared" si="264"/>
        <v>구간25</v>
      </c>
      <c r="E2293" s="91">
        <f t="shared" si="265"/>
        <v>91</v>
      </c>
      <c r="F2293" s="120">
        <f>COUNTIF($D$15:D2293,D2293)</f>
        <v>87</v>
      </c>
      <c r="G2293" s="121">
        <f t="shared" si="266"/>
        <v>0.2346548537666715</v>
      </c>
      <c r="H2293" s="121">
        <f t="shared" si="267"/>
        <v>1.9161027701607178E-3</v>
      </c>
      <c r="I2293" s="122">
        <f t="shared" si="268"/>
        <v>0.23657095653683222</v>
      </c>
    </row>
    <row r="2294" spans="2:9">
      <c r="B2294" s="91">
        <f t="shared" si="269"/>
        <v>2280</v>
      </c>
      <c r="C2294" s="92">
        <f t="shared" si="270"/>
        <v>46840</v>
      </c>
      <c r="D2294" s="119" t="str">
        <f t="shared" si="264"/>
        <v>구간25</v>
      </c>
      <c r="E2294" s="91">
        <f t="shared" si="265"/>
        <v>91</v>
      </c>
      <c r="F2294" s="120">
        <f>COUNTIF($D$15:D2294,D2294)</f>
        <v>88</v>
      </c>
      <c r="G2294" s="121">
        <f t="shared" si="266"/>
        <v>0.2346548537666715</v>
      </c>
      <c r="H2294" s="121">
        <f t="shared" si="267"/>
        <v>1.9381269399326802E-3</v>
      </c>
      <c r="I2294" s="122">
        <f t="shared" si="268"/>
        <v>0.23659298070660417</v>
      </c>
    </row>
    <row r="2295" spans="2:9">
      <c r="B2295" s="91">
        <f t="shared" si="269"/>
        <v>2281</v>
      </c>
      <c r="C2295" s="92">
        <f t="shared" si="270"/>
        <v>46841</v>
      </c>
      <c r="D2295" s="119" t="str">
        <f t="shared" si="264"/>
        <v>구간25</v>
      </c>
      <c r="E2295" s="91">
        <f t="shared" si="265"/>
        <v>91</v>
      </c>
      <c r="F2295" s="120">
        <f>COUNTIF($D$15:D2295,D2295)</f>
        <v>89</v>
      </c>
      <c r="G2295" s="121">
        <f t="shared" si="266"/>
        <v>0.2346548537666715</v>
      </c>
      <c r="H2295" s="121">
        <f t="shared" si="267"/>
        <v>1.9601511097046423E-3</v>
      </c>
      <c r="I2295" s="122">
        <f t="shared" si="268"/>
        <v>0.23661500487637616</v>
      </c>
    </row>
    <row r="2296" spans="2:9">
      <c r="B2296" s="91">
        <f t="shared" si="269"/>
        <v>2282</v>
      </c>
      <c r="C2296" s="92">
        <f t="shared" si="270"/>
        <v>46842</v>
      </c>
      <c r="D2296" s="119" t="str">
        <f t="shared" si="264"/>
        <v>구간25</v>
      </c>
      <c r="E2296" s="91">
        <f t="shared" si="265"/>
        <v>91</v>
      </c>
      <c r="F2296" s="120">
        <f>COUNTIF($D$15:D2296,D2296)</f>
        <v>90</v>
      </c>
      <c r="G2296" s="121">
        <f t="shared" si="266"/>
        <v>0.2346548537666715</v>
      </c>
      <c r="H2296" s="121">
        <f t="shared" si="267"/>
        <v>1.9821752794766047E-3</v>
      </c>
      <c r="I2296" s="122">
        <f t="shared" si="268"/>
        <v>0.23663702904614811</v>
      </c>
    </row>
    <row r="2297" spans="2:9">
      <c r="B2297" s="91">
        <f t="shared" si="269"/>
        <v>2283</v>
      </c>
      <c r="C2297" s="92">
        <f t="shared" si="270"/>
        <v>46843</v>
      </c>
      <c r="D2297" s="119" t="str">
        <f t="shared" si="264"/>
        <v>구간25</v>
      </c>
      <c r="E2297" s="91">
        <f t="shared" si="265"/>
        <v>91</v>
      </c>
      <c r="F2297" s="120">
        <f>COUNTIF($D$15:D2297,D2297)</f>
        <v>91</v>
      </c>
      <c r="G2297" s="121">
        <f t="shared" si="266"/>
        <v>0.2346548537666715</v>
      </c>
      <c r="H2297" s="121">
        <f t="shared" si="267"/>
        <v>2.0041994492485671E-3</v>
      </c>
      <c r="I2297" s="122">
        <f t="shared" si="268"/>
        <v>0.23665905321592007</v>
      </c>
    </row>
    <row r="2298" spans="2:9">
      <c r="B2298" s="91">
        <f t="shared" si="269"/>
        <v>2284</v>
      </c>
      <c r="C2298" s="92">
        <f t="shared" si="270"/>
        <v>46844</v>
      </c>
      <c r="D2298" s="119" t="str">
        <f t="shared" si="264"/>
        <v>구간26</v>
      </c>
      <c r="E2298" s="91">
        <f t="shared" si="265"/>
        <v>91</v>
      </c>
      <c r="F2298" s="120">
        <f>COUNTIF($D$15:D2298,D2298)</f>
        <v>1</v>
      </c>
      <c r="G2298" s="121">
        <f t="shared" si="266"/>
        <v>0.23665905321592007</v>
      </c>
      <c r="H2298" s="121">
        <f t="shared" si="267"/>
        <v>2.3193777818800928E-5</v>
      </c>
      <c r="I2298" s="122">
        <f t="shared" si="268"/>
        <v>0.23668224699373888</v>
      </c>
    </row>
    <row r="2299" spans="2:9">
      <c r="B2299" s="91">
        <f t="shared" si="269"/>
        <v>2285</v>
      </c>
      <c r="C2299" s="92">
        <f t="shared" si="270"/>
        <v>46845</v>
      </c>
      <c r="D2299" s="119" t="str">
        <f t="shared" si="264"/>
        <v>구간26</v>
      </c>
      <c r="E2299" s="91">
        <f t="shared" si="265"/>
        <v>91</v>
      </c>
      <c r="F2299" s="120">
        <f>COUNTIF($D$15:D2299,D2299)</f>
        <v>2</v>
      </c>
      <c r="G2299" s="121">
        <f t="shared" si="266"/>
        <v>0.23665905321592007</v>
      </c>
      <c r="H2299" s="121">
        <f t="shared" si="267"/>
        <v>4.6387555637601855E-5</v>
      </c>
      <c r="I2299" s="122">
        <f t="shared" si="268"/>
        <v>0.23670544077155767</v>
      </c>
    </row>
    <row r="2300" spans="2:9">
      <c r="B2300" s="91">
        <f t="shared" si="269"/>
        <v>2286</v>
      </c>
      <c r="C2300" s="92">
        <f t="shared" si="270"/>
        <v>46846</v>
      </c>
      <c r="D2300" s="119" t="str">
        <f t="shared" si="264"/>
        <v>구간26</v>
      </c>
      <c r="E2300" s="91">
        <f t="shared" si="265"/>
        <v>91</v>
      </c>
      <c r="F2300" s="120">
        <f>COUNTIF($D$15:D2300,D2300)</f>
        <v>3</v>
      </c>
      <c r="G2300" s="121">
        <f t="shared" si="266"/>
        <v>0.23665905321592007</v>
      </c>
      <c r="H2300" s="121">
        <f t="shared" si="267"/>
        <v>6.9581333456402786E-5</v>
      </c>
      <c r="I2300" s="122">
        <f t="shared" si="268"/>
        <v>0.23672863454937648</v>
      </c>
    </row>
    <row r="2301" spans="2:9">
      <c r="B2301" s="91">
        <f t="shared" si="269"/>
        <v>2287</v>
      </c>
      <c r="C2301" s="92">
        <f t="shared" si="270"/>
        <v>46847</v>
      </c>
      <c r="D2301" s="119" t="str">
        <f t="shared" si="264"/>
        <v>구간26</v>
      </c>
      <c r="E2301" s="91">
        <f t="shared" si="265"/>
        <v>91</v>
      </c>
      <c r="F2301" s="120">
        <f>COUNTIF($D$15:D2301,D2301)</f>
        <v>4</v>
      </c>
      <c r="G2301" s="121">
        <f t="shared" si="266"/>
        <v>0.23665905321592007</v>
      </c>
      <c r="H2301" s="121">
        <f t="shared" si="267"/>
        <v>9.2775111275203711E-5</v>
      </c>
      <c r="I2301" s="122">
        <f t="shared" si="268"/>
        <v>0.23675182832719527</v>
      </c>
    </row>
    <row r="2302" spans="2:9">
      <c r="B2302" s="91">
        <f t="shared" si="269"/>
        <v>2288</v>
      </c>
      <c r="C2302" s="92">
        <f t="shared" si="270"/>
        <v>46848</v>
      </c>
      <c r="D2302" s="119" t="str">
        <f t="shared" si="264"/>
        <v>구간26</v>
      </c>
      <c r="E2302" s="91">
        <f t="shared" si="265"/>
        <v>91</v>
      </c>
      <c r="F2302" s="120">
        <f>COUNTIF($D$15:D2302,D2302)</f>
        <v>5</v>
      </c>
      <c r="G2302" s="121">
        <f t="shared" si="266"/>
        <v>0.23665905321592007</v>
      </c>
      <c r="H2302" s="121">
        <f t="shared" si="267"/>
        <v>1.1596888909400463E-4</v>
      </c>
      <c r="I2302" s="122">
        <f t="shared" si="268"/>
        <v>0.23677502210501408</v>
      </c>
    </row>
    <row r="2303" spans="2:9">
      <c r="B2303" s="91">
        <f t="shared" si="269"/>
        <v>2289</v>
      </c>
      <c r="C2303" s="92">
        <f t="shared" si="270"/>
        <v>46849</v>
      </c>
      <c r="D2303" s="119" t="str">
        <f t="shared" si="264"/>
        <v>구간26</v>
      </c>
      <c r="E2303" s="91">
        <f t="shared" si="265"/>
        <v>91</v>
      </c>
      <c r="F2303" s="120">
        <f>COUNTIF($D$15:D2303,D2303)</f>
        <v>6</v>
      </c>
      <c r="G2303" s="121">
        <f t="shared" si="266"/>
        <v>0.23665905321592007</v>
      </c>
      <c r="H2303" s="121">
        <f t="shared" si="267"/>
        <v>1.3916266691280557E-4</v>
      </c>
      <c r="I2303" s="122">
        <f t="shared" si="268"/>
        <v>0.23679821588283287</v>
      </c>
    </row>
    <row r="2304" spans="2:9">
      <c r="B2304" s="91">
        <f t="shared" si="269"/>
        <v>2290</v>
      </c>
      <c r="C2304" s="92">
        <f t="shared" si="270"/>
        <v>46850</v>
      </c>
      <c r="D2304" s="119" t="str">
        <f t="shared" si="264"/>
        <v>구간26</v>
      </c>
      <c r="E2304" s="91">
        <f t="shared" si="265"/>
        <v>91</v>
      </c>
      <c r="F2304" s="120">
        <f>COUNTIF($D$15:D2304,D2304)</f>
        <v>7</v>
      </c>
      <c r="G2304" s="121">
        <f t="shared" si="266"/>
        <v>0.23665905321592007</v>
      </c>
      <c r="H2304" s="121">
        <f t="shared" si="267"/>
        <v>1.623564447316065E-4</v>
      </c>
      <c r="I2304" s="122">
        <f t="shared" si="268"/>
        <v>0.23682140966065168</v>
      </c>
    </row>
    <row r="2305" spans="2:9">
      <c r="B2305" s="91">
        <f t="shared" si="269"/>
        <v>2291</v>
      </c>
      <c r="C2305" s="92">
        <f t="shared" si="270"/>
        <v>46851</v>
      </c>
      <c r="D2305" s="119" t="str">
        <f t="shared" si="264"/>
        <v>구간26</v>
      </c>
      <c r="E2305" s="91">
        <f t="shared" si="265"/>
        <v>91</v>
      </c>
      <c r="F2305" s="120">
        <f>COUNTIF($D$15:D2305,D2305)</f>
        <v>8</v>
      </c>
      <c r="G2305" s="121">
        <f t="shared" si="266"/>
        <v>0.23665905321592007</v>
      </c>
      <c r="H2305" s="121">
        <f t="shared" si="267"/>
        <v>1.8555022255040742E-4</v>
      </c>
      <c r="I2305" s="122">
        <f t="shared" si="268"/>
        <v>0.23684460343847047</v>
      </c>
    </row>
    <row r="2306" spans="2:9">
      <c r="B2306" s="91">
        <f t="shared" si="269"/>
        <v>2292</v>
      </c>
      <c r="C2306" s="92">
        <f t="shared" si="270"/>
        <v>46852</v>
      </c>
      <c r="D2306" s="119" t="str">
        <f t="shared" si="264"/>
        <v>구간26</v>
      </c>
      <c r="E2306" s="91">
        <f t="shared" si="265"/>
        <v>91</v>
      </c>
      <c r="F2306" s="120">
        <f>COUNTIF($D$15:D2306,D2306)</f>
        <v>9</v>
      </c>
      <c r="G2306" s="121">
        <f t="shared" si="266"/>
        <v>0.23665905321592007</v>
      </c>
      <c r="H2306" s="121">
        <f t="shared" si="267"/>
        <v>2.0874400036920835E-4</v>
      </c>
      <c r="I2306" s="122">
        <f t="shared" si="268"/>
        <v>0.23686779721628928</v>
      </c>
    </row>
    <row r="2307" spans="2:9">
      <c r="B2307" s="91">
        <f t="shared" si="269"/>
        <v>2293</v>
      </c>
      <c r="C2307" s="92">
        <f t="shared" si="270"/>
        <v>46853</v>
      </c>
      <c r="D2307" s="119" t="str">
        <f t="shared" si="264"/>
        <v>구간26</v>
      </c>
      <c r="E2307" s="91">
        <f t="shared" si="265"/>
        <v>91</v>
      </c>
      <c r="F2307" s="120">
        <f>COUNTIF($D$15:D2307,D2307)</f>
        <v>10</v>
      </c>
      <c r="G2307" s="121">
        <f t="shared" si="266"/>
        <v>0.23665905321592007</v>
      </c>
      <c r="H2307" s="121">
        <f t="shared" si="267"/>
        <v>2.3193777818800927E-4</v>
      </c>
      <c r="I2307" s="122">
        <f t="shared" si="268"/>
        <v>0.23689099099410807</v>
      </c>
    </row>
    <row r="2308" spans="2:9">
      <c r="B2308" s="91">
        <f t="shared" si="269"/>
        <v>2294</v>
      </c>
      <c r="C2308" s="92">
        <f t="shared" si="270"/>
        <v>46854</v>
      </c>
      <c r="D2308" s="119" t="str">
        <f t="shared" si="264"/>
        <v>구간26</v>
      </c>
      <c r="E2308" s="91">
        <f t="shared" si="265"/>
        <v>91</v>
      </c>
      <c r="F2308" s="120">
        <f>COUNTIF($D$15:D2308,D2308)</f>
        <v>11</v>
      </c>
      <c r="G2308" s="121">
        <f t="shared" si="266"/>
        <v>0.23665905321592007</v>
      </c>
      <c r="H2308" s="121">
        <f t="shared" si="267"/>
        <v>2.5513155600681022E-4</v>
      </c>
      <c r="I2308" s="122">
        <f t="shared" si="268"/>
        <v>0.23691418477192688</v>
      </c>
    </row>
    <row r="2309" spans="2:9">
      <c r="B2309" s="91">
        <f t="shared" si="269"/>
        <v>2295</v>
      </c>
      <c r="C2309" s="92">
        <f t="shared" si="270"/>
        <v>46855</v>
      </c>
      <c r="D2309" s="119" t="str">
        <f t="shared" si="264"/>
        <v>구간26</v>
      </c>
      <c r="E2309" s="91">
        <f t="shared" si="265"/>
        <v>91</v>
      </c>
      <c r="F2309" s="120">
        <f>COUNTIF($D$15:D2309,D2309)</f>
        <v>12</v>
      </c>
      <c r="G2309" s="121">
        <f t="shared" si="266"/>
        <v>0.23665905321592007</v>
      </c>
      <c r="H2309" s="121">
        <f t="shared" si="267"/>
        <v>2.7832533382561115E-4</v>
      </c>
      <c r="I2309" s="122">
        <f t="shared" si="268"/>
        <v>0.23693737854974567</v>
      </c>
    </row>
    <row r="2310" spans="2:9">
      <c r="B2310" s="91">
        <f t="shared" si="269"/>
        <v>2296</v>
      </c>
      <c r="C2310" s="92">
        <f t="shared" si="270"/>
        <v>46856</v>
      </c>
      <c r="D2310" s="119" t="str">
        <f t="shared" si="264"/>
        <v>구간26</v>
      </c>
      <c r="E2310" s="91">
        <f t="shared" si="265"/>
        <v>91</v>
      </c>
      <c r="F2310" s="120">
        <f>COUNTIF($D$15:D2310,D2310)</f>
        <v>13</v>
      </c>
      <c r="G2310" s="121">
        <f t="shared" si="266"/>
        <v>0.23665905321592007</v>
      </c>
      <c r="H2310" s="121">
        <f t="shared" si="267"/>
        <v>3.0151911164441207E-4</v>
      </c>
      <c r="I2310" s="122">
        <f t="shared" si="268"/>
        <v>0.23696057232756448</v>
      </c>
    </row>
    <row r="2311" spans="2:9">
      <c r="B2311" s="91">
        <f t="shared" si="269"/>
        <v>2297</v>
      </c>
      <c r="C2311" s="92">
        <f t="shared" si="270"/>
        <v>46857</v>
      </c>
      <c r="D2311" s="119" t="str">
        <f t="shared" si="264"/>
        <v>구간26</v>
      </c>
      <c r="E2311" s="91">
        <f t="shared" si="265"/>
        <v>91</v>
      </c>
      <c r="F2311" s="120">
        <f>COUNTIF($D$15:D2311,D2311)</f>
        <v>14</v>
      </c>
      <c r="G2311" s="121">
        <f t="shared" si="266"/>
        <v>0.23665905321592007</v>
      </c>
      <c r="H2311" s="121">
        <f t="shared" si="267"/>
        <v>3.2471288946321299E-4</v>
      </c>
      <c r="I2311" s="122">
        <f t="shared" si="268"/>
        <v>0.23698376610538327</v>
      </c>
    </row>
    <row r="2312" spans="2:9">
      <c r="B2312" s="91">
        <f t="shared" si="269"/>
        <v>2298</v>
      </c>
      <c r="C2312" s="92">
        <f t="shared" si="270"/>
        <v>46858</v>
      </c>
      <c r="D2312" s="119" t="str">
        <f t="shared" si="264"/>
        <v>구간26</v>
      </c>
      <c r="E2312" s="91">
        <f t="shared" si="265"/>
        <v>91</v>
      </c>
      <c r="F2312" s="120">
        <f>COUNTIF($D$15:D2312,D2312)</f>
        <v>15</v>
      </c>
      <c r="G2312" s="121">
        <f t="shared" si="266"/>
        <v>0.23665905321592007</v>
      </c>
      <c r="H2312" s="121">
        <f t="shared" si="267"/>
        <v>3.4790666728201392E-4</v>
      </c>
      <c r="I2312" s="122">
        <f t="shared" si="268"/>
        <v>0.23700695988320208</v>
      </c>
    </row>
    <row r="2313" spans="2:9">
      <c r="B2313" s="91">
        <f t="shared" si="269"/>
        <v>2299</v>
      </c>
      <c r="C2313" s="92">
        <f t="shared" si="270"/>
        <v>46859</v>
      </c>
      <c r="D2313" s="119" t="str">
        <f t="shared" si="264"/>
        <v>구간26</v>
      </c>
      <c r="E2313" s="91">
        <f t="shared" si="265"/>
        <v>91</v>
      </c>
      <c r="F2313" s="120">
        <f>COUNTIF($D$15:D2313,D2313)</f>
        <v>16</v>
      </c>
      <c r="G2313" s="121">
        <f t="shared" si="266"/>
        <v>0.23665905321592007</v>
      </c>
      <c r="H2313" s="121">
        <f t="shared" si="267"/>
        <v>3.7110044510081484E-4</v>
      </c>
      <c r="I2313" s="122">
        <f t="shared" si="268"/>
        <v>0.23703015366102087</v>
      </c>
    </row>
    <row r="2314" spans="2:9">
      <c r="B2314" s="91">
        <f t="shared" si="269"/>
        <v>2300</v>
      </c>
      <c r="C2314" s="92">
        <f t="shared" si="270"/>
        <v>46860</v>
      </c>
      <c r="D2314" s="119" t="str">
        <f t="shared" si="264"/>
        <v>구간26</v>
      </c>
      <c r="E2314" s="91">
        <f t="shared" si="265"/>
        <v>91</v>
      </c>
      <c r="F2314" s="120">
        <f>COUNTIF($D$15:D2314,D2314)</f>
        <v>17</v>
      </c>
      <c r="G2314" s="121">
        <f t="shared" si="266"/>
        <v>0.23665905321592007</v>
      </c>
      <c r="H2314" s="121">
        <f t="shared" si="267"/>
        <v>3.9429422291961577E-4</v>
      </c>
      <c r="I2314" s="122">
        <f t="shared" si="268"/>
        <v>0.23705334743883968</v>
      </c>
    </row>
    <row r="2315" spans="2:9">
      <c r="B2315" s="91">
        <f t="shared" si="269"/>
        <v>2301</v>
      </c>
      <c r="C2315" s="92">
        <f t="shared" si="270"/>
        <v>46861</v>
      </c>
      <c r="D2315" s="119" t="str">
        <f t="shared" si="264"/>
        <v>구간26</v>
      </c>
      <c r="E2315" s="91">
        <f t="shared" si="265"/>
        <v>91</v>
      </c>
      <c r="F2315" s="120">
        <f>COUNTIF($D$15:D2315,D2315)</f>
        <v>18</v>
      </c>
      <c r="G2315" s="121">
        <f t="shared" si="266"/>
        <v>0.23665905321592007</v>
      </c>
      <c r="H2315" s="121">
        <f t="shared" si="267"/>
        <v>4.1748800073841669E-4</v>
      </c>
      <c r="I2315" s="122">
        <f t="shared" si="268"/>
        <v>0.23707654121665847</v>
      </c>
    </row>
    <row r="2316" spans="2:9">
      <c r="B2316" s="91">
        <f t="shared" si="269"/>
        <v>2302</v>
      </c>
      <c r="C2316" s="92">
        <f t="shared" si="270"/>
        <v>46862</v>
      </c>
      <c r="D2316" s="119" t="str">
        <f t="shared" si="264"/>
        <v>구간26</v>
      </c>
      <c r="E2316" s="91">
        <f t="shared" si="265"/>
        <v>91</v>
      </c>
      <c r="F2316" s="120">
        <f>COUNTIF($D$15:D2316,D2316)</f>
        <v>19</v>
      </c>
      <c r="G2316" s="121">
        <f t="shared" si="266"/>
        <v>0.23665905321592007</v>
      </c>
      <c r="H2316" s="121">
        <f t="shared" si="267"/>
        <v>4.4068177855721762E-4</v>
      </c>
      <c r="I2316" s="122">
        <f t="shared" si="268"/>
        <v>0.23709973499447728</v>
      </c>
    </row>
    <row r="2317" spans="2:9">
      <c r="B2317" s="91">
        <f t="shared" si="269"/>
        <v>2303</v>
      </c>
      <c r="C2317" s="92">
        <f t="shared" si="270"/>
        <v>46863</v>
      </c>
      <c r="D2317" s="119" t="str">
        <f t="shared" si="264"/>
        <v>구간26</v>
      </c>
      <c r="E2317" s="91">
        <f t="shared" si="265"/>
        <v>91</v>
      </c>
      <c r="F2317" s="120">
        <f>COUNTIF($D$15:D2317,D2317)</f>
        <v>20</v>
      </c>
      <c r="G2317" s="121">
        <f t="shared" si="266"/>
        <v>0.23665905321592007</v>
      </c>
      <c r="H2317" s="121">
        <f t="shared" si="267"/>
        <v>4.6387555637601854E-4</v>
      </c>
      <c r="I2317" s="122">
        <f t="shared" si="268"/>
        <v>0.2371229287722961</v>
      </c>
    </row>
    <row r="2318" spans="2:9">
      <c r="B2318" s="91">
        <f t="shared" si="269"/>
        <v>2304</v>
      </c>
      <c r="C2318" s="92">
        <f t="shared" si="270"/>
        <v>46864</v>
      </c>
      <c r="D2318" s="119" t="str">
        <f t="shared" si="264"/>
        <v>구간26</v>
      </c>
      <c r="E2318" s="91">
        <f t="shared" si="265"/>
        <v>91</v>
      </c>
      <c r="F2318" s="120">
        <f>COUNTIF($D$15:D2318,D2318)</f>
        <v>21</v>
      </c>
      <c r="G2318" s="121">
        <f t="shared" si="266"/>
        <v>0.23665905321592007</v>
      </c>
      <c r="H2318" s="121">
        <f t="shared" si="267"/>
        <v>4.8706933419481946E-4</v>
      </c>
      <c r="I2318" s="122">
        <f t="shared" si="268"/>
        <v>0.23714612255011489</v>
      </c>
    </row>
    <row r="2319" spans="2:9">
      <c r="B2319" s="91">
        <f t="shared" si="269"/>
        <v>2305</v>
      </c>
      <c r="C2319" s="92">
        <f t="shared" si="270"/>
        <v>46865</v>
      </c>
      <c r="D2319" s="119" t="str">
        <f t="shared" ref="D2319:D2382" si="271">IF(IFERROR(HLOOKUP(C2319,$E$5:$BL$6,2,FALSE),"")="",D2320,HLOOKUP(C2319,$E$5:$BL$7,2,FALSE))</f>
        <v>구간26</v>
      </c>
      <c r="E2319" s="91">
        <f t="shared" ref="E2319:E2382" si="272">COUNTIF($D$15:$D$49928,D2319)</f>
        <v>91</v>
      </c>
      <c r="F2319" s="120">
        <f>COUNTIF($D$15:D2319,D2319)</f>
        <v>22</v>
      </c>
      <c r="G2319" s="121">
        <f t="shared" ref="G2319:G2382" si="273">HLOOKUP($D2319,$E$6:$BL$11,6,FALSE)</f>
        <v>0.23665905321592007</v>
      </c>
      <c r="H2319" s="121">
        <f t="shared" ref="H2319:H2382" si="274">HLOOKUP($D2319,$E$6:$BL$11,5,FALSE)*(F2319)</f>
        <v>5.1026311201362044E-4</v>
      </c>
      <c r="I2319" s="122">
        <f t="shared" ref="I2319:I2382" si="275">G2319+H2319</f>
        <v>0.2371693163279337</v>
      </c>
    </row>
    <row r="2320" spans="2:9">
      <c r="B2320" s="91">
        <f t="shared" ref="B2320:B2383" si="276">B2319+1</f>
        <v>2306</v>
      </c>
      <c r="C2320" s="92">
        <f t="shared" ref="C2320:C2383" si="277">C2319+1</f>
        <v>46866</v>
      </c>
      <c r="D2320" s="119" t="str">
        <f t="shared" si="271"/>
        <v>구간26</v>
      </c>
      <c r="E2320" s="91">
        <f t="shared" si="272"/>
        <v>91</v>
      </c>
      <c r="F2320" s="120">
        <f>COUNTIF($D$15:D2320,D2320)</f>
        <v>23</v>
      </c>
      <c r="G2320" s="121">
        <f t="shared" si="273"/>
        <v>0.23665905321592007</v>
      </c>
      <c r="H2320" s="121">
        <f t="shared" si="274"/>
        <v>5.3345688983242137E-4</v>
      </c>
      <c r="I2320" s="122">
        <f t="shared" si="275"/>
        <v>0.23719251010575249</v>
      </c>
    </row>
    <row r="2321" spans="2:9">
      <c r="B2321" s="91">
        <f t="shared" si="276"/>
        <v>2307</v>
      </c>
      <c r="C2321" s="92">
        <f t="shared" si="277"/>
        <v>46867</v>
      </c>
      <c r="D2321" s="119" t="str">
        <f t="shared" si="271"/>
        <v>구간26</v>
      </c>
      <c r="E2321" s="91">
        <f t="shared" si="272"/>
        <v>91</v>
      </c>
      <c r="F2321" s="120">
        <f>COUNTIF($D$15:D2321,D2321)</f>
        <v>24</v>
      </c>
      <c r="G2321" s="121">
        <f t="shared" si="273"/>
        <v>0.23665905321592007</v>
      </c>
      <c r="H2321" s="121">
        <f t="shared" si="274"/>
        <v>5.5665066765122229E-4</v>
      </c>
      <c r="I2321" s="122">
        <f t="shared" si="275"/>
        <v>0.2372157038835713</v>
      </c>
    </row>
    <row r="2322" spans="2:9">
      <c r="B2322" s="91">
        <f t="shared" si="276"/>
        <v>2308</v>
      </c>
      <c r="C2322" s="92">
        <f t="shared" si="277"/>
        <v>46868</v>
      </c>
      <c r="D2322" s="119" t="str">
        <f t="shared" si="271"/>
        <v>구간26</v>
      </c>
      <c r="E2322" s="91">
        <f t="shared" si="272"/>
        <v>91</v>
      </c>
      <c r="F2322" s="120">
        <f>COUNTIF($D$15:D2322,D2322)</f>
        <v>25</v>
      </c>
      <c r="G2322" s="121">
        <f t="shared" si="273"/>
        <v>0.23665905321592007</v>
      </c>
      <c r="H2322" s="121">
        <f t="shared" si="274"/>
        <v>5.7984444547002321E-4</v>
      </c>
      <c r="I2322" s="122">
        <f t="shared" si="275"/>
        <v>0.23723889766139009</v>
      </c>
    </row>
    <row r="2323" spans="2:9">
      <c r="B2323" s="91">
        <f t="shared" si="276"/>
        <v>2309</v>
      </c>
      <c r="C2323" s="92">
        <f t="shared" si="277"/>
        <v>46869</v>
      </c>
      <c r="D2323" s="119" t="str">
        <f t="shared" si="271"/>
        <v>구간26</v>
      </c>
      <c r="E2323" s="91">
        <f t="shared" si="272"/>
        <v>91</v>
      </c>
      <c r="F2323" s="120">
        <f>COUNTIF($D$15:D2323,D2323)</f>
        <v>26</v>
      </c>
      <c r="G2323" s="121">
        <f t="shared" si="273"/>
        <v>0.23665905321592007</v>
      </c>
      <c r="H2323" s="121">
        <f t="shared" si="274"/>
        <v>6.0303822328882414E-4</v>
      </c>
      <c r="I2323" s="122">
        <f t="shared" si="275"/>
        <v>0.2372620914392089</v>
      </c>
    </row>
    <row r="2324" spans="2:9">
      <c r="B2324" s="91">
        <f t="shared" si="276"/>
        <v>2310</v>
      </c>
      <c r="C2324" s="92">
        <f t="shared" si="277"/>
        <v>46870</v>
      </c>
      <c r="D2324" s="119" t="str">
        <f t="shared" si="271"/>
        <v>구간26</v>
      </c>
      <c r="E2324" s="91">
        <f t="shared" si="272"/>
        <v>91</v>
      </c>
      <c r="F2324" s="120">
        <f>COUNTIF($D$15:D2324,D2324)</f>
        <v>27</v>
      </c>
      <c r="G2324" s="121">
        <f t="shared" si="273"/>
        <v>0.23665905321592007</v>
      </c>
      <c r="H2324" s="121">
        <f t="shared" si="274"/>
        <v>6.2623200110762506E-4</v>
      </c>
      <c r="I2324" s="122">
        <f t="shared" si="275"/>
        <v>0.23728528521702769</v>
      </c>
    </row>
    <row r="2325" spans="2:9">
      <c r="B2325" s="91">
        <f t="shared" si="276"/>
        <v>2311</v>
      </c>
      <c r="C2325" s="92">
        <f t="shared" si="277"/>
        <v>46871</v>
      </c>
      <c r="D2325" s="119" t="str">
        <f t="shared" si="271"/>
        <v>구간26</v>
      </c>
      <c r="E2325" s="91">
        <f t="shared" si="272"/>
        <v>91</v>
      </c>
      <c r="F2325" s="120">
        <f>COUNTIF($D$15:D2325,D2325)</f>
        <v>28</v>
      </c>
      <c r="G2325" s="121">
        <f t="shared" si="273"/>
        <v>0.23665905321592007</v>
      </c>
      <c r="H2325" s="121">
        <f t="shared" si="274"/>
        <v>6.4942577892642599E-4</v>
      </c>
      <c r="I2325" s="122">
        <f t="shared" si="275"/>
        <v>0.2373084789948465</v>
      </c>
    </row>
    <row r="2326" spans="2:9">
      <c r="B2326" s="91">
        <f t="shared" si="276"/>
        <v>2312</v>
      </c>
      <c r="C2326" s="92">
        <f t="shared" si="277"/>
        <v>46872</v>
      </c>
      <c r="D2326" s="119" t="str">
        <f t="shared" si="271"/>
        <v>구간26</v>
      </c>
      <c r="E2326" s="91">
        <f t="shared" si="272"/>
        <v>91</v>
      </c>
      <c r="F2326" s="120">
        <f>COUNTIF($D$15:D2326,D2326)</f>
        <v>29</v>
      </c>
      <c r="G2326" s="121">
        <f t="shared" si="273"/>
        <v>0.23665905321592007</v>
      </c>
      <c r="H2326" s="121">
        <f t="shared" si="274"/>
        <v>6.7261955674522691E-4</v>
      </c>
      <c r="I2326" s="122">
        <f t="shared" si="275"/>
        <v>0.23733167277266529</v>
      </c>
    </row>
    <row r="2327" spans="2:9">
      <c r="B2327" s="91">
        <f t="shared" si="276"/>
        <v>2313</v>
      </c>
      <c r="C2327" s="92">
        <f t="shared" si="277"/>
        <v>46873</v>
      </c>
      <c r="D2327" s="119" t="str">
        <f t="shared" si="271"/>
        <v>구간26</v>
      </c>
      <c r="E2327" s="91">
        <f t="shared" si="272"/>
        <v>91</v>
      </c>
      <c r="F2327" s="120">
        <f>COUNTIF($D$15:D2327,D2327)</f>
        <v>30</v>
      </c>
      <c r="G2327" s="121">
        <f t="shared" si="273"/>
        <v>0.23665905321592007</v>
      </c>
      <c r="H2327" s="121">
        <f t="shared" si="274"/>
        <v>6.9581333456402784E-4</v>
      </c>
      <c r="I2327" s="122">
        <f t="shared" si="275"/>
        <v>0.2373548665504841</v>
      </c>
    </row>
    <row r="2328" spans="2:9">
      <c r="B2328" s="91">
        <f t="shared" si="276"/>
        <v>2314</v>
      </c>
      <c r="C2328" s="92">
        <f t="shared" si="277"/>
        <v>46874</v>
      </c>
      <c r="D2328" s="119" t="str">
        <f t="shared" si="271"/>
        <v>구간26</v>
      </c>
      <c r="E2328" s="91">
        <f t="shared" si="272"/>
        <v>91</v>
      </c>
      <c r="F2328" s="120">
        <f>COUNTIF($D$15:D2328,D2328)</f>
        <v>31</v>
      </c>
      <c r="G2328" s="121">
        <f t="shared" si="273"/>
        <v>0.23665905321592007</v>
      </c>
      <c r="H2328" s="121">
        <f t="shared" si="274"/>
        <v>7.1900711238282876E-4</v>
      </c>
      <c r="I2328" s="122">
        <f t="shared" si="275"/>
        <v>0.23737806032830289</v>
      </c>
    </row>
    <row r="2329" spans="2:9">
      <c r="B2329" s="91">
        <f t="shared" si="276"/>
        <v>2315</v>
      </c>
      <c r="C2329" s="92">
        <f t="shared" si="277"/>
        <v>46875</v>
      </c>
      <c r="D2329" s="119" t="str">
        <f t="shared" si="271"/>
        <v>구간26</v>
      </c>
      <c r="E2329" s="91">
        <f t="shared" si="272"/>
        <v>91</v>
      </c>
      <c r="F2329" s="120">
        <f>COUNTIF($D$15:D2329,D2329)</f>
        <v>32</v>
      </c>
      <c r="G2329" s="121">
        <f t="shared" si="273"/>
        <v>0.23665905321592007</v>
      </c>
      <c r="H2329" s="121">
        <f t="shared" si="274"/>
        <v>7.4220089020162968E-4</v>
      </c>
      <c r="I2329" s="122">
        <f t="shared" si="275"/>
        <v>0.2374012541061217</v>
      </c>
    </row>
    <row r="2330" spans="2:9">
      <c r="B2330" s="91">
        <f t="shared" si="276"/>
        <v>2316</v>
      </c>
      <c r="C2330" s="92">
        <f t="shared" si="277"/>
        <v>46876</v>
      </c>
      <c r="D2330" s="119" t="str">
        <f t="shared" si="271"/>
        <v>구간26</v>
      </c>
      <c r="E2330" s="91">
        <f t="shared" si="272"/>
        <v>91</v>
      </c>
      <c r="F2330" s="120">
        <f>COUNTIF($D$15:D2330,D2330)</f>
        <v>33</v>
      </c>
      <c r="G2330" s="121">
        <f t="shared" si="273"/>
        <v>0.23665905321592007</v>
      </c>
      <c r="H2330" s="121">
        <f t="shared" si="274"/>
        <v>7.6539466802043061E-4</v>
      </c>
      <c r="I2330" s="122">
        <f t="shared" si="275"/>
        <v>0.23742444788394049</v>
      </c>
    </row>
    <row r="2331" spans="2:9">
      <c r="B2331" s="91">
        <f t="shared" si="276"/>
        <v>2317</v>
      </c>
      <c r="C2331" s="92">
        <f t="shared" si="277"/>
        <v>46877</v>
      </c>
      <c r="D2331" s="119" t="str">
        <f t="shared" si="271"/>
        <v>구간26</v>
      </c>
      <c r="E2331" s="91">
        <f t="shared" si="272"/>
        <v>91</v>
      </c>
      <c r="F2331" s="120">
        <f>COUNTIF($D$15:D2331,D2331)</f>
        <v>34</v>
      </c>
      <c r="G2331" s="121">
        <f t="shared" si="273"/>
        <v>0.23665905321592007</v>
      </c>
      <c r="H2331" s="121">
        <f t="shared" si="274"/>
        <v>7.8858844583923153E-4</v>
      </c>
      <c r="I2331" s="122">
        <f t="shared" si="275"/>
        <v>0.2374476416617593</v>
      </c>
    </row>
    <row r="2332" spans="2:9">
      <c r="B2332" s="91">
        <f t="shared" si="276"/>
        <v>2318</v>
      </c>
      <c r="C2332" s="92">
        <f t="shared" si="277"/>
        <v>46878</v>
      </c>
      <c r="D2332" s="119" t="str">
        <f t="shared" si="271"/>
        <v>구간26</v>
      </c>
      <c r="E2332" s="91">
        <f t="shared" si="272"/>
        <v>91</v>
      </c>
      <c r="F2332" s="120">
        <f>COUNTIF($D$15:D2332,D2332)</f>
        <v>35</v>
      </c>
      <c r="G2332" s="121">
        <f t="shared" si="273"/>
        <v>0.23665905321592007</v>
      </c>
      <c r="H2332" s="121">
        <f t="shared" si="274"/>
        <v>8.1178222365803246E-4</v>
      </c>
      <c r="I2332" s="122">
        <f t="shared" si="275"/>
        <v>0.23747083543957809</v>
      </c>
    </row>
    <row r="2333" spans="2:9">
      <c r="B2333" s="91">
        <f t="shared" si="276"/>
        <v>2319</v>
      </c>
      <c r="C2333" s="92">
        <f t="shared" si="277"/>
        <v>46879</v>
      </c>
      <c r="D2333" s="119" t="str">
        <f t="shared" si="271"/>
        <v>구간26</v>
      </c>
      <c r="E2333" s="91">
        <f t="shared" si="272"/>
        <v>91</v>
      </c>
      <c r="F2333" s="120">
        <f>COUNTIF($D$15:D2333,D2333)</f>
        <v>36</v>
      </c>
      <c r="G2333" s="121">
        <f t="shared" si="273"/>
        <v>0.23665905321592007</v>
      </c>
      <c r="H2333" s="121">
        <f t="shared" si="274"/>
        <v>8.3497600147683338E-4</v>
      </c>
      <c r="I2333" s="122">
        <f t="shared" si="275"/>
        <v>0.2374940292173969</v>
      </c>
    </row>
    <row r="2334" spans="2:9">
      <c r="B2334" s="91">
        <f t="shared" si="276"/>
        <v>2320</v>
      </c>
      <c r="C2334" s="92">
        <f t="shared" si="277"/>
        <v>46880</v>
      </c>
      <c r="D2334" s="119" t="str">
        <f t="shared" si="271"/>
        <v>구간26</v>
      </c>
      <c r="E2334" s="91">
        <f t="shared" si="272"/>
        <v>91</v>
      </c>
      <c r="F2334" s="120">
        <f>COUNTIF($D$15:D2334,D2334)</f>
        <v>37</v>
      </c>
      <c r="G2334" s="121">
        <f t="shared" si="273"/>
        <v>0.23665905321592007</v>
      </c>
      <c r="H2334" s="121">
        <f t="shared" si="274"/>
        <v>8.5816977929563431E-4</v>
      </c>
      <c r="I2334" s="122">
        <f t="shared" si="275"/>
        <v>0.23751722299521572</v>
      </c>
    </row>
    <row r="2335" spans="2:9">
      <c r="B2335" s="91">
        <f t="shared" si="276"/>
        <v>2321</v>
      </c>
      <c r="C2335" s="92">
        <f t="shared" si="277"/>
        <v>46881</v>
      </c>
      <c r="D2335" s="119" t="str">
        <f t="shared" si="271"/>
        <v>구간26</v>
      </c>
      <c r="E2335" s="91">
        <f t="shared" si="272"/>
        <v>91</v>
      </c>
      <c r="F2335" s="120">
        <f>COUNTIF($D$15:D2335,D2335)</f>
        <v>38</v>
      </c>
      <c r="G2335" s="121">
        <f t="shared" si="273"/>
        <v>0.23665905321592007</v>
      </c>
      <c r="H2335" s="121">
        <f t="shared" si="274"/>
        <v>8.8136355711443523E-4</v>
      </c>
      <c r="I2335" s="122">
        <f t="shared" si="275"/>
        <v>0.2375404167730345</v>
      </c>
    </row>
    <row r="2336" spans="2:9">
      <c r="B2336" s="91">
        <f t="shared" si="276"/>
        <v>2322</v>
      </c>
      <c r="C2336" s="92">
        <f t="shared" si="277"/>
        <v>46882</v>
      </c>
      <c r="D2336" s="119" t="str">
        <f t="shared" si="271"/>
        <v>구간26</v>
      </c>
      <c r="E2336" s="91">
        <f t="shared" si="272"/>
        <v>91</v>
      </c>
      <c r="F2336" s="120">
        <f>COUNTIF($D$15:D2336,D2336)</f>
        <v>39</v>
      </c>
      <c r="G2336" s="121">
        <f t="shared" si="273"/>
        <v>0.23665905321592007</v>
      </c>
      <c r="H2336" s="121">
        <f t="shared" si="274"/>
        <v>9.0455733493323615E-4</v>
      </c>
      <c r="I2336" s="122">
        <f t="shared" si="275"/>
        <v>0.23756361055085332</v>
      </c>
    </row>
    <row r="2337" spans="2:9">
      <c r="B2337" s="91">
        <f t="shared" si="276"/>
        <v>2323</v>
      </c>
      <c r="C2337" s="92">
        <f t="shared" si="277"/>
        <v>46883</v>
      </c>
      <c r="D2337" s="119" t="str">
        <f t="shared" si="271"/>
        <v>구간26</v>
      </c>
      <c r="E2337" s="91">
        <f t="shared" si="272"/>
        <v>91</v>
      </c>
      <c r="F2337" s="120">
        <f>COUNTIF($D$15:D2337,D2337)</f>
        <v>40</v>
      </c>
      <c r="G2337" s="121">
        <f t="shared" si="273"/>
        <v>0.23665905321592007</v>
      </c>
      <c r="H2337" s="121">
        <f t="shared" si="274"/>
        <v>9.2775111275203708E-4</v>
      </c>
      <c r="I2337" s="122">
        <f t="shared" si="275"/>
        <v>0.2375868043286721</v>
      </c>
    </row>
    <row r="2338" spans="2:9">
      <c r="B2338" s="91">
        <f t="shared" si="276"/>
        <v>2324</v>
      </c>
      <c r="C2338" s="92">
        <f t="shared" si="277"/>
        <v>46884</v>
      </c>
      <c r="D2338" s="119" t="str">
        <f t="shared" si="271"/>
        <v>구간26</v>
      </c>
      <c r="E2338" s="91">
        <f t="shared" si="272"/>
        <v>91</v>
      </c>
      <c r="F2338" s="120">
        <f>COUNTIF($D$15:D2338,D2338)</f>
        <v>41</v>
      </c>
      <c r="G2338" s="121">
        <f t="shared" si="273"/>
        <v>0.23665905321592007</v>
      </c>
      <c r="H2338" s="121">
        <f t="shared" si="274"/>
        <v>9.50944890570838E-4</v>
      </c>
      <c r="I2338" s="122">
        <f t="shared" si="275"/>
        <v>0.23760999810649092</v>
      </c>
    </row>
    <row r="2339" spans="2:9">
      <c r="B2339" s="91">
        <f t="shared" si="276"/>
        <v>2325</v>
      </c>
      <c r="C2339" s="92">
        <f t="shared" si="277"/>
        <v>46885</v>
      </c>
      <c r="D2339" s="119" t="str">
        <f t="shared" si="271"/>
        <v>구간26</v>
      </c>
      <c r="E2339" s="91">
        <f t="shared" si="272"/>
        <v>91</v>
      </c>
      <c r="F2339" s="120">
        <f>COUNTIF($D$15:D2339,D2339)</f>
        <v>42</v>
      </c>
      <c r="G2339" s="121">
        <f t="shared" si="273"/>
        <v>0.23665905321592007</v>
      </c>
      <c r="H2339" s="121">
        <f t="shared" si="274"/>
        <v>9.7413866838963893E-4</v>
      </c>
      <c r="I2339" s="122">
        <f t="shared" si="275"/>
        <v>0.2376331918843097</v>
      </c>
    </row>
    <row r="2340" spans="2:9">
      <c r="B2340" s="91">
        <f t="shared" si="276"/>
        <v>2326</v>
      </c>
      <c r="C2340" s="92">
        <f t="shared" si="277"/>
        <v>46886</v>
      </c>
      <c r="D2340" s="119" t="str">
        <f t="shared" si="271"/>
        <v>구간26</v>
      </c>
      <c r="E2340" s="91">
        <f t="shared" si="272"/>
        <v>91</v>
      </c>
      <c r="F2340" s="120">
        <f>COUNTIF($D$15:D2340,D2340)</f>
        <v>43</v>
      </c>
      <c r="G2340" s="121">
        <f t="shared" si="273"/>
        <v>0.23665905321592007</v>
      </c>
      <c r="H2340" s="121">
        <f t="shared" si="274"/>
        <v>9.9733244620843985E-4</v>
      </c>
      <c r="I2340" s="122">
        <f t="shared" si="275"/>
        <v>0.23765638566212852</v>
      </c>
    </row>
    <row r="2341" spans="2:9">
      <c r="B2341" s="91">
        <f t="shared" si="276"/>
        <v>2327</v>
      </c>
      <c r="C2341" s="92">
        <f t="shared" si="277"/>
        <v>46887</v>
      </c>
      <c r="D2341" s="119" t="str">
        <f t="shared" si="271"/>
        <v>구간26</v>
      </c>
      <c r="E2341" s="91">
        <f t="shared" si="272"/>
        <v>91</v>
      </c>
      <c r="F2341" s="120">
        <f>COUNTIF($D$15:D2341,D2341)</f>
        <v>44</v>
      </c>
      <c r="G2341" s="121">
        <f t="shared" si="273"/>
        <v>0.23665905321592007</v>
      </c>
      <c r="H2341" s="121">
        <f t="shared" si="274"/>
        <v>1.0205262240272409E-3</v>
      </c>
      <c r="I2341" s="122">
        <f t="shared" si="275"/>
        <v>0.2376795794399473</v>
      </c>
    </row>
    <row r="2342" spans="2:9">
      <c r="B2342" s="91">
        <f t="shared" si="276"/>
        <v>2328</v>
      </c>
      <c r="C2342" s="92">
        <f t="shared" si="277"/>
        <v>46888</v>
      </c>
      <c r="D2342" s="119" t="str">
        <f t="shared" si="271"/>
        <v>구간26</v>
      </c>
      <c r="E2342" s="91">
        <f t="shared" si="272"/>
        <v>91</v>
      </c>
      <c r="F2342" s="120">
        <f>COUNTIF($D$15:D2342,D2342)</f>
        <v>45</v>
      </c>
      <c r="G2342" s="121">
        <f t="shared" si="273"/>
        <v>0.23665905321592007</v>
      </c>
      <c r="H2342" s="121">
        <f t="shared" si="274"/>
        <v>1.0437200018460417E-3</v>
      </c>
      <c r="I2342" s="122">
        <f t="shared" si="275"/>
        <v>0.23770277321776612</v>
      </c>
    </row>
    <row r="2343" spans="2:9">
      <c r="B2343" s="91">
        <f t="shared" si="276"/>
        <v>2329</v>
      </c>
      <c r="C2343" s="92">
        <f t="shared" si="277"/>
        <v>46889</v>
      </c>
      <c r="D2343" s="119" t="str">
        <f t="shared" si="271"/>
        <v>구간26</v>
      </c>
      <c r="E2343" s="91">
        <f t="shared" si="272"/>
        <v>91</v>
      </c>
      <c r="F2343" s="120">
        <f>COUNTIF($D$15:D2343,D2343)</f>
        <v>46</v>
      </c>
      <c r="G2343" s="121">
        <f t="shared" si="273"/>
        <v>0.23665905321592007</v>
      </c>
      <c r="H2343" s="121">
        <f t="shared" si="274"/>
        <v>1.0669137796648427E-3</v>
      </c>
      <c r="I2343" s="122">
        <f t="shared" si="275"/>
        <v>0.2377259669955849</v>
      </c>
    </row>
    <row r="2344" spans="2:9">
      <c r="B2344" s="91">
        <f t="shared" si="276"/>
        <v>2330</v>
      </c>
      <c r="C2344" s="92">
        <f t="shared" si="277"/>
        <v>46890</v>
      </c>
      <c r="D2344" s="119" t="str">
        <f t="shared" si="271"/>
        <v>구간26</v>
      </c>
      <c r="E2344" s="91">
        <f t="shared" si="272"/>
        <v>91</v>
      </c>
      <c r="F2344" s="120">
        <f>COUNTIF($D$15:D2344,D2344)</f>
        <v>47</v>
      </c>
      <c r="G2344" s="121">
        <f t="shared" si="273"/>
        <v>0.23665905321592007</v>
      </c>
      <c r="H2344" s="121">
        <f t="shared" si="274"/>
        <v>1.0901075574836435E-3</v>
      </c>
      <c r="I2344" s="122">
        <f t="shared" si="275"/>
        <v>0.23774916077340372</v>
      </c>
    </row>
    <row r="2345" spans="2:9">
      <c r="B2345" s="91">
        <f t="shared" si="276"/>
        <v>2331</v>
      </c>
      <c r="C2345" s="92">
        <f t="shared" si="277"/>
        <v>46891</v>
      </c>
      <c r="D2345" s="119" t="str">
        <f t="shared" si="271"/>
        <v>구간26</v>
      </c>
      <c r="E2345" s="91">
        <f t="shared" si="272"/>
        <v>91</v>
      </c>
      <c r="F2345" s="120">
        <f>COUNTIF($D$15:D2345,D2345)</f>
        <v>48</v>
      </c>
      <c r="G2345" s="121">
        <f t="shared" si="273"/>
        <v>0.23665905321592007</v>
      </c>
      <c r="H2345" s="121">
        <f t="shared" si="274"/>
        <v>1.1133013353024446E-3</v>
      </c>
      <c r="I2345" s="122">
        <f t="shared" si="275"/>
        <v>0.2377723545512225</v>
      </c>
    </row>
    <row r="2346" spans="2:9">
      <c r="B2346" s="91">
        <f t="shared" si="276"/>
        <v>2332</v>
      </c>
      <c r="C2346" s="92">
        <f t="shared" si="277"/>
        <v>46892</v>
      </c>
      <c r="D2346" s="119" t="str">
        <f t="shared" si="271"/>
        <v>구간26</v>
      </c>
      <c r="E2346" s="91">
        <f t="shared" si="272"/>
        <v>91</v>
      </c>
      <c r="F2346" s="120">
        <f>COUNTIF($D$15:D2346,D2346)</f>
        <v>49</v>
      </c>
      <c r="G2346" s="121">
        <f t="shared" si="273"/>
        <v>0.23665905321592007</v>
      </c>
      <c r="H2346" s="121">
        <f t="shared" si="274"/>
        <v>1.1364951131212454E-3</v>
      </c>
      <c r="I2346" s="122">
        <f t="shared" si="275"/>
        <v>0.23779554832904132</v>
      </c>
    </row>
    <row r="2347" spans="2:9">
      <c r="B2347" s="91">
        <f t="shared" si="276"/>
        <v>2333</v>
      </c>
      <c r="C2347" s="92">
        <f t="shared" si="277"/>
        <v>46893</v>
      </c>
      <c r="D2347" s="119" t="str">
        <f t="shared" si="271"/>
        <v>구간26</v>
      </c>
      <c r="E2347" s="91">
        <f t="shared" si="272"/>
        <v>91</v>
      </c>
      <c r="F2347" s="120">
        <f>COUNTIF($D$15:D2347,D2347)</f>
        <v>50</v>
      </c>
      <c r="G2347" s="121">
        <f t="shared" si="273"/>
        <v>0.23665905321592007</v>
      </c>
      <c r="H2347" s="121">
        <f t="shared" si="274"/>
        <v>1.1596888909400464E-3</v>
      </c>
      <c r="I2347" s="122">
        <f t="shared" si="275"/>
        <v>0.2378187421068601</v>
      </c>
    </row>
    <row r="2348" spans="2:9">
      <c r="B2348" s="91">
        <f t="shared" si="276"/>
        <v>2334</v>
      </c>
      <c r="C2348" s="92">
        <f t="shared" si="277"/>
        <v>46894</v>
      </c>
      <c r="D2348" s="119" t="str">
        <f t="shared" si="271"/>
        <v>구간26</v>
      </c>
      <c r="E2348" s="91">
        <f t="shared" si="272"/>
        <v>91</v>
      </c>
      <c r="F2348" s="120">
        <f>COUNTIF($D$15:D2348,D2348)</f>
        <v>51</v>
      </c>
      <c r="G2348" s="121">
        <f t="shared" si="273"/>
        <v>0.23665905321592007</v>
      </c>
      <c r="H2348" s="121">
        <f t="shared" si="274"/>
        <v>1.1828826687588472E-3</v>
      </c>
      <c r="I2348" s="122">
        <f t="shared" si="275"/>
        <v>0.23784193588467892</v>
      </c>
    </row>
    <row r="2349" spans="2:9">
      <c r="B2349" s="91">
        <f t="shared" si="276"/>
        <v>2335</v>
      </c>
      <c r="C2349" s="92">
        <f t="shared" si="277"/>
        <v>46895</v>
      </c>
      <c r="D2349" s="119" t="str">
        <f t="shared" si="271"/>
        <v>구간26</v>
      </c>
      <c r="E2349" s="91">
        <f t="shared" si="272"/>
        <v>91</v>
      </c>
      <c r="F2349" s="120">
        <f>COUNTIF($D$15:D2349,D2349)</f>
        <v>52</v>
      </c>
      <c r="G2349" s="121">
        <f t="shared" si="273"/>
        <v>0.23665905321592007</v>
      </c>
      <c r="H2349" s="121">
        <f t="shared" si="274"/>
        <v>1.2060764465776483E-3</v>
      </c>
      <c r="I2349" s="122">
        <f t="shared" si="275"/>
        <v>0.2378651296624977</v>
      </c>
    </row>
    <row r="2350" spans="2:9">
      <c r="B2350" s="91">
        <f t="shared" si="276"/>
        <v>2336</v>
      </c>
      <c r="C2350" s="92">
        <f t="shared" si="277"/>
        <v>46896</v>
      </c>
      <c r="D2350" s="119" t="str">
        <f t="shared" si="271"/>
        <v>구간26</v>
      </c>
      <c r="E2350" s="91">
        <f t="shared" si="272"/>
        <v>91</v>
      </c>
      <c r="F2350" s="120">
        <f>COUNTIF($D$15:D2350,D2350)</f>
        <v>53</v>
      </c>
      <c r="G2350" s="121">
        <f t="shared" si="273"/>
        <v>0.23665905321592007</v>
      </c>
      <c r="H2350" s="121">
        <f t="shared" si="274"/>
        <v>1.2292702243964491E-3</v>
      </c>
      <c r="I2350" s="122">
        <f t="shared" si="275"/>
        <v>0.23788832344031652</v>
      </c>
    </row>
    <row r="2351" spans="2:9">
      <c r="B2351" s="91">
        <f t="shared" si="276"/>
        <v>2337</v>
      </c>
      <c r="C2351" s="92">
        <f t="shared" si="277"/>
        <v>46897</v>
      </c>
      <c r="D2351" s="119" t="str">
        <f t="shared" si="271"/>
        <v>구간26</v>
      </c>
      <c r="E2351" s="91">
        <f t="shared" si="272"/>
        <v>91</v>
      </c>
      <c r="F2351" s="120">
        <f>COUNTIF($D$15:D2351,D2351)</f>
        <v>54</v>
      </c>
      <c r="G2351" s="121">
        <f t="shared" si="273"/>
        <v>0.23665905321592007</v>
      </c>
      <c r="H2351" s="121">
        <f t="shared" si="274"/>
        <v>1.2524640022152501E-3</v>
      </c>
      <c r="I2351" s="122">
        <f t="shared" si="275"/>
        <v>0.2379115172181353</v>
      </c>
    </row>
    <row r="2352" spans="2:9">
      <c r="B2352" s="91">
        <f t="shared" si="276"/>
        <v>2338</v>
      </c>
      <c r="C2352" s="92">
        <f t="shared" si="277"/>
        <v>46898</v>
      </c>
      <c r="D2352" s="119" t="str">
        <f t="shared" si="271"/>
        <v>구간26</v>
      </c>
      <c r="E2352" s="91">
        <f t="shared" si="272"/>
        <v>91</v>
      </c>
      <c r="F2352" s="120">
        <f>COUNTIF($D$15:D2352,D2352)</f>
        <v>55</v>
      </c>
      <c r="G2352" s="121">
        <f t="shared" si="273"/>
        <v>0.23665905321592007</v>
      </c>
      <c r="H2352" s="121">
        <f t="shared" si="274"/>
        <v>1.2756577800340509E-3</v>
      </c>
      <c r="I2352" s="122">
        <f t="shared" si="275"/>
        <v>0.23793471099595412</v>
      </c>
    </row>
    <row r="2353" spans="2:9">
      <c r="B2353" s="91">
        <f t="shared" si="276"/>
        <v>2339</v>
      </c>
      <c r="C2353" s="92">
        <f t="shared" si="277"/>
        <v>46899</v>
      </c>
      <c r="D2353" s="119" t="str">
        <f t="shared" si="271"/>
        <v>구간26</v>
      </c>
      <c r="E2353" s="91">
        <f t="shared" si="272"/>
        <v>91</v>
      </c>
      <c r="F2353" s="120">
        <f>COUNTIF($D$15:D2353,D2353)</f>
        <v>56</v>
      </c>
      <c r="G2353" s="121">
        <f t="shared" si="273"/>
        <v>0.23665905321592007</v>
      </c>
      <c r="H2353" s="121">
        <f t="shared" si="274"/>
        <v>1.298851557852852E-3</v>
      </c>
      <c r="I2353" s="122">
        <f t="shared" si="275"/>
        <v>0.23795790477377293</v>
      </c>
    </row>
    <row r="2354" spans="2:9">
      <c r="B2354" s="91">
        <f t="shared" si="276"/>
        <v>2340</v>
      </c>
      <c r="C2354" s="92">
        <f t="shared" si="277"/>
        <v>46900</v>
      </c>
      <c r="D2354" s="119" t="str">
        <f t="shared" si="271"/>
        <v>구간26</v>
      </c>
      <c r="E2354" s="91">
        <f t="shared" si="272"/>
        <v>91</v>
      </c>
      <c r="F2354" s="120">
        <f>COUNTIF($D$15:D2354,D2354)</f>
        <v>57</v>
      </c>
      <c r="G2354" s="121">
        <f t="shared" si="273"/>
        <v>0.23665905321592007</v>
      </c>
      <c r="H2354" s="121">
        <f t="shared" si="274"/>
        <v>1.3220453356716528E-3</v>
      </c>
      <c r="I2354" s="122">
        <f t="shared" si="275"/>
        <v>0.23798109855159172</v>
      </c>
    </row>
    <row r="2355" spans="2:9">
      <c r="B2355" s="91">
        <f t="shared" si="276"/>
        <v>2341</v>
      </c>
      <c r="C2355" s="92">
        <f t="shared" si="277"/>
        <v>46901</v>
      </c>
      <c r="D2355" s="119" t="str">
        <f t="shared" si="271"/>
        <v>구간26</v>
      </c>
      <c r="E2355" s="91">
        <f t="shared" si="272"/>
        <v>91</v>
      </c>
      <c r="F2355" s="120">
        <f>COUNTIF($D$15:D2355,D2355)</f>
        <v>58</v>
      </c>
      <c r="G2355" s="121">
        <f t="shared" si="273"/>
        <v>0.23665905321592007</v>
      </c>
      <c r="H2355" s="121">
        <f t="shared" si="274"/>
        <v>1.3452391134904538E-3</v>
      </c>
      <c r="I2355" s="122">
        <f t="shared" si="275"/>
        <v>0.23800429232941053</v>
      </c>
    </row>
    <row r="2356" spans="2:9">
      <c r="B2356" s="91">
        <f t="shared" si="276"/>
        <v>2342</v>
      </c>
      <c r="C2356" s="92">
        <f t="shared" si="277"/>
        <v>46902</v>
      </c>
      <c r="D2356" s="119" t="str">
        <f t="shared" si="271"/>
        <v>구간26</v>
      </c>
      <c r="E2356" s="91">
        <f t="shared" si="272"/>
        <v>91</v>
      </c>
      <c r="F2356" s="120">
        <f>COUNTIF($D$15:D2356,D2356)</f>
        <v>59</v>
      </c>
      <c r="G2356" s="121">
        <f t="shared" si="273"/>
        <v>0.23665905321592007</v>
      </c>
      <c r="H2356" s="121">
        <f t="shared" si="274"/>
        <v>1.3684328913092546E-3</v>
      </c>
      <c r="I2356" s="122">
        <f t="shared" si="275"/>
        <v>0.23802748610722932</v>
      </c>
    </row>
    <row r="2357" spans="2:9">
      <c r="B2357" s="91">
        <f t="shared" si="276"/>
        <v>2343</v>
      </c>
      <c r="C2357" s="92">
        <f t="shared" si="277"/>
        <v>46903</v>
      </c>
      <c r="D2357" s="119" t="str">
        <f t="shared" si="271"/>
        <v>구간26</v>
      </c>
      <c r="E2357" s="91">
        <f t="shared" si="272"/>
        <v>91</v>
      </c>
      <c r="F2357" s="120">
        <f>COUNTIF($D$15:D2357,D2357)</f>
        <v>60</v>
      </c>
      <c r="G2357" s="121">
        <f t="shared" si="273"/>
        <v>0.23665905321592007</v>
      </c>
      <c r="H2357" s="121">
        <f t="shared" si="274"/>
        <v>1.3916266691280557E-3</v>
      </c>
      <c r="I2357" s="122">
        <f t="shared" si="275"/>
        <v>0.23805067988504813</v>
      </c>
    </row>
    <row r="2358" spans="2:9">
      <c r="B2358" s="91">
        <f t="shared" si="276"/>
        <v>2344</v>
      </c>
      <c r="C2358" s="92">
        <f t="shared" si="277"/>
        <v>46904</v>
      </c>
      <c r="D2358" s="119" t="str">
        <f t="shared" si="271"/>
        <v>구간26</v>
      </c>
      <c r="E2358" s="91">
        <f t="shared" si="272"/>
        <v>91</v>
      </c>
      <c r="F2358" s="120">
        <f>COUNTIF($D$15:D2358,D2358)</f>
        <v>61</v>
      </c>
      <c r="G2358" s="121">
        <f t="shared" si="273"/>
        <v>0.23665905321592007</v>
      </c>
      <c r="H2358" s="121">
        <f t="shared" si="274"/>
        <v>1.4148204469468565E-3</v>
      </c>
      <c r="I2358" s="122">
        <f t="shared" si="275"/>
        <v>0.23807387366286692</v>
      </c>
    </row>
    <row r="2359" spans="2:9">
      <c r="B2359" s="91">
        <f t="shared" si="276"/>
        <v>2345</v>
      </c>
      <c r="C2359" s="92">
        <f t="shared" si="277"/>
        <v>46905</v>
      </c>
      <c r="D2359" s="119" t="str">
        <f t="shared" si="271"/>
        <v>구간26</v>
      </c>
      <c r="E2359" s="91">
        <f t="shared" si="272"/>
        <v>91</v>
      </c>
      <c r="F2359" s="120">
        <f>COUNTIF($D$15:D2359,D2359)</f>
        <v>62</v>
      </c>
      <c r="G2359" s="121">
        <f t="shared" si="273"/>
        <v>0.23665905321592007</v>
      </c>
      <c r="H2359" s="121">
        <f t="shared" si="274"/>
        <v>1.4380142247656575E-3</v>
      </c>
      <c r="I2359" s="122">
        <f t="shared" si="275"/>
        <v>0.23809706744068573</v>
      </c>
    </row>
    <row r="2360" spans="2:9">
      <c r="B2360" s="91">
        <f t="shared" si="276"/>
        <v>2346</v>
      </c>
      <c r="C2360" s="92">
        <f t="shared" si="277"/>
        <v>46906</v>
      </c>
      <c r="D2360" s="119" t="str">
        <f t="shared" si="271"/>
        <v>구간26</v>
      </c>
      <c r="E2360" s="91">
        <f t="shared" si="272"/>
        <v>91</v>
      </c>
      <c r="F2360" s="120">
        <f>COUNTIF($D$15:D2360,D2360)</f>
        <v>63</v>
      </c>
      <c r="G2360" s="121">
        <f t="shared" si="273"/>
        <v>0.23665905321592007</v>
      </c>
      <c r="H2360" s="121">
        <f t="shared" si="274"/>
        <v>1.4612080025844583E-3</v>
      </c>
      <c r="I2360" s="122">
        <f t="shared" si="275"/>
        <v>0.23812026121850452</v>
      </c>
    </row>
    <row r="2361" spans="2:9">
      <c r="B2361" s="91">
        <f t="shared" si="276"/>
        <v>2347</v>
      </c>
      <c r="C2361" s="92">
        <f t="shared" si="277"/>
        <v>46907</v>
      </c>
      <c r="D2361" s="119" t="str">
        <f t="shared" si="271"/>
        <v>구간26</v>
      </c>
      <c r="E2361" s="91">
        <f t="shared" si="272"/>
        <v>91</v>
      </c>
      <c r="F2361" s="120">
        <f>COUNTIF($D$15:D2361,D2361)</f>
        <v>64</v>
      </c>
      <c r="G2361" s="121">
        <f t="shared" si="273"/>
        <v>0.23665905321592007</v>
      </c>
      <c r="H2361" s="121">
        <f t="shared" si="274"/>
        <v>1.4844017804032594E-3</v>
      </c>
      <c r="I2361" s="122">
        <f t="shared" si="275"/>
        <v>0.23814345499632333</v>
      </c>
    </row>
    <row r="2362" spans="2:9">
      <c r="B2362" s="91">
        <f t="shared" si="276"/>
        <v>2348</v>
      </c>
      <c r="C2362" s="92">
        <f t="shared" si="277"/>
        <v>46908</v>
      </c>
      <c r="D2362" s="119" t="str">
        <f t="shared" si="271"/>
        <v>구간26</v>
      </c>
      <c r="E2362" s="91">
        <f t="shared" si="272"/>
        <v>91</v>
      </c>
      <c r="F2362" s="120">
        <f>COUNTIF($D$15:D2362,D2362)</f>
        <v>65</v>
      </c>
      <c r="G2362" s="121">
        <f t="shared" si="273"/>
        <v>0.23665905321592007</v>
      </c>
      <c r="H2362" s="121">
        <f t="shared" si="274"/>
        <v>1.5075955582220604E-3</v>
      </c>
      <c r="I2362" s="122">
        <f t="shared" si="275"/>
        <v>0.23816664877414212</v>
      </c>
    </row>
    <row r="2363" spans="2:9">
      <c r="B2363" s="91">
        <f t="shared" si="276"/>
        <v>2349</v>
      </c>
      <c r="C2363" s="92">
        <f t="shared" si="277"/>
        <v>46909</v>
      </c>
      <c r="D2363" s="119" t="str">
        <f t="shared" si="271"/>
        <v>구간26</v>
      </c>
      <c r="E2363" s="91">
        <f t="shared" si="272"/>
        <v>91</v>
      </c>
      <c r="F2363" s="120">
        <f>COUNTIF($D$15:D2363,D2363)</f>
        <v>66</v>
      </c>
      <c r="G2363" s="121">
        <f t="shared" si="273"/>
        <v>0.23665905321592007</v>
      </c>
      <c r="H2363" s="121">
        <f t="shared" si="274"/>
        <v>1.5307893360408612E-3</v>
      </c>
      <c r="I2363" s="122">
        <f t="shared" si="275"/>
        <v>0.23818984255196093</v>
      </c>
    </row>
    <row r="2364" spans="2:9">
      <c r="B2364" s="91">
        <f t="shared" si="276"/>
        <v>2350</v>
      </c>
      <c r="C2364" s="92">
        <f t="shared" si="277"/>
        <v>46910</v>
      </c>
      <c r="D2364" s="119" t="str">
        <f t="shared" si="271"/>
        <v>구간26</v>
      </c>
      <c r="E2364" s="91">
        <f t="shared" si="272"/>
        <v>91</v>
      </c>
      <c r="F2364" s="120">
        <f>COUNTIF($D$15:D2364,D2364)</f>
        <v>67</v>
      </c>
      <c r="G2364" s="121">
        <f t="shared" si="273"/>
        <v>0.23665905321592007</v>
      </c>
      <c r="H2364" s="121">
        <f t="shared" si="274"/>
        <v>1.5539831138596623E-3</v>
      </c>
      <c r="I2364" s="122">
        <f t="shared" si="275"/>
        <v>0.23821303632977972</v>
      </c>
    </row>
    <row r="2365" spans="2:9">
      <c r="B2365" s="91">
        <f t="shared" si="276"/>
        <v>2351</v>
      </c>
      <c r="C2365" s="92">
        <f t="shared" si="277"/>
        <v>46911</v>
      </c>
      <c r="D2365" s="119" t="str">
        <f t="shared" si="271"/>
        <v>구간26</v>
      </c>
      <c r="E2365" s="91">
        <f t="shared" si="272"/>
        <v>91</v>
      </c>
      <c r="F2365" s="120">
        <f>COUNTIF($D$15:D2365,D2365)</f>
        <v>68</v>
      </c>
      <c r="G2365" s="121">
        <f t="shared" si="273"/>
        <v>0.23665905321592007</v>
      </c>
      <c r="H2365" s="121">
        <f t="shared" si="274"/>
        <v>1.5771768916784631E-3</v>
      </c>
      <c r="I2365" s="122">
        <f t="shared" si="275"/>
        <v>0.23823623010759853</v>
      </c>
    </row>
    <row r="2366" spans="2:9">
      <c r="B2366" s="91">
        <f t="shared" si="276"/>
        <v>2352</v>
      </c>
      <c r="C2366" s="92">
        <f t="shared" si="277"/>
        <v>46912</v>
      </c>
      <c r="D2366" s="119" t="str">
        <f t="shared" si="271"/>
        <v>구간26</v>
      </c>
      <c r="E2366" s="91">
        <f t="shared" si="272"/>
        <v>91</v>
      </c>
      <c r="F2366" s="120">
        <f>COUNTIF($D$15:D2366,D2366)</f>
        <v>69</v>
      </c>
      <c r="G2366" s="121">
        <f t="shared" si="273"/>
        <v>0.23665905321592007</v>
      </c>
      <c r="H2366" s="121">
        <f t="shared" si="274"/>
        <v>1.6003706694972641E-3</v>
      </c>
      <c r="I2366" s="122">
        <f t="shared" si="275"/>
        <v>0.23825942388541732</v>
      </c>
    </row>
    <row r="2367" spans="2:9">
      <c r="B2367" s="91">
        <f t="shared" si="276"/>
        <v>2353</v>
      </c>
      <c r="C2367" s="92">
        <f t="shared" si="277"/>
        <v>46913</v>
      </c>
      <c r="D2367" s="119" t="str">
        <f t="shared" si="271"/>
        <v>구간26</v>
      </c>
      <c r="E2367" s="91">
        <f t="shared" si="272"/>
        <v>91</v>
      </c>
      <c r="F2367" s="120">
        <f>COUNTIF($D$15:D2367,D2367)</f>
        <v>70</v>
      </c>
      <c r="G2367" s="121">
        <f t="shared" si="273"/>
        <v>0.23665905321592007</v>
      </c>
      <c r="H2367" s="121">
        <f t="shared" si="274"/>
        <v>1.6235644473160649E-3</v>
      </c>
      <c r="I2367" s="122">
        <f t="shared" si="275"/>
        <v>0.23828261766323613</v>
      </c>
    </row>
    <row r="2368" spans="2:9">
      <c r="B2368" s="91">
        <f t="shared" si="276"/>
        <v>2354</v>
      </c>
      <c r="C2368" s="92">
        <f t="shared" si="277"/>
        <v>46914</v>
      </c>
      <c r="D2368" s="119" t="str">
        <f t="shared" si="271"/>
        <v>구간26</v>
      </c>
      <c r="E2368" s="91">
        <f t="shared" si="272"/>
        <v>91</v>
      </c>
      <c r="F2368" s="120">
        <f>COUNTIF($D$15:D2368,D2368)</f>
        <v>71</v>
      </c>
      <c r="G2368" s="121">
        <f t="shared" si="273"/>
        <v>0.23665905321592007</v>
      </c>
      <c r="H2368" s="121">
        <f t="shared" si="274"/>
        <v>1.6467582251348659E-3</v>
      </c>
      <c r="I2368" s="122">
        <f t="shared" si="275"/>
        <v>0.23830581144105492</v>
      </c>
    </row>
    <row r="2369" spans="2:9">
      <c r="B2369" s="91">
        <f t="shared" si="276"/>
        <v>2355</v>
      </c>
      <c r="C2369" s="92">
        <f t="shared" si="277"/>
        <v>46915</v>
      </c>
      <c r="D2369" s="119" t="str">
        <f t="shared" si="271"/>
        <v>구간26</v>
      </c>
      <c r="E2369" s="91">
        <f t="shared" si="272"/>
        <v>91</v>
      </c>
      <c r="F2369" s="120">
        <f>COUNTIF($D$15:D2369,D2369)</f>
        <v>72</v>
      </c>
      <c r="G2369" s="121">
        <f t="shared" si="273"/>
        <v>0.23665905321592007</v>
      </c>
      <c r="H2369" s="121">
        <f t="shared" si="274"/>
        <v>1.6699520029536668E-3</v>
      </c>
      <c r="I2369" s="122">
        <f t="shared" si="275"/>
        <v>0.23832900521887374</v>
      </c>
    </row>
    <row r="2370" spans="2:9">
      <c r="B2370" s="91">
        <f t="shared" si="276"/>
        <v>2356</v>
      </c>
      <c r="C2370" s="92">
        <f t="shared" si="277"/>
        <v>46916</v>
      </c>
      <c r="D2370" s="119" t="str">
        <f t="shared" si="271"/>
        <v>구간26</v>
      </c>
      <c r="E2370" s="91">
        <f t="shared" si="272"/>
        <v>91</v>
      </c>
      <c r="F2370" s="120">
        <f>COUNTIF($D$15:D2370,D2370)</f>
        <v>73</v>
      </c>
      <c r="G2370" s="121">
        <f t="shared" si="273"/>
        <v>0.23665905321592007</v>
      </c>
      <c r="H2370" s="121">
        <f t="shared" si="274"/>
        <v>1.6931457807724678E-3</v>
      </c>
      <c r="I2370" s="122">
        <f t="shared" si="275"/>
        <v>0.23835219899669255</v>
      </c>
    </row>
    <row r="2371" spans="2:9">
      <c r="B2371" s="91">
        <f t="shared" si="276"/>
        <v>2357</v>
      </c>
      <c r="C2371" s="92">
        <f t="shared" si="277"/>
        <v>46917</v>
      </c>
      <c r="D2371" s="119" t="str">
        <f t="shared" si="271"/>
        <v>구간26</v>
      </c>
      <c r="E2371" s="91">
        <f t="shared" si="272"/>
        <v>91</v>
      </c>
      <c r="F2371" s="120">
        <f>COUNTIF($D$15:D2371,D2371)</f>
        <v>74</v>
      </c>
      <c r="G2371" s="121">
        <f t="shared" si="273"/>
        <v>0.23665905321592007</v>
      </c>
      <c r="H2371" s="121">
        <f t="shared" si="274"/>
        <v>1.7163395585912686E-3</v>
      </c>
      <c r="I2371" s="122">
        <f t="shared" si="275"/>
        <v>0.23837539277451134</v>
      </c>
    </row>
    <row r="2372" spans="2:9">
      <c r="B2372" s="91">
        <f t="shared" si="276"/>
        <v>2358</v>
      </c>
      <c r="C2372" s="92">
        <f t="shared" si="277"/>
        <v>46918</v>
      </c>
      <c r="D2372" s="119" t="str">
        <f t="shared" si="271"/>
        <v>구간26</v>
      </c>
      <c r="E2372" s="91">
        <f t="shared" si="272"/>
        <v>91</v>
      </c>
      <c r="F2372" s="120">
        <f>COUNTIF($D$15:D2372,D2372)</f>
        <v>75</v>
      </c>
      <c r="G2372" s="121">
        <f t="shared" si="273"/>
        <v>0.23665905321592007</v>
      </c>
      <c r="H2372" s="121">
        <f t="shared" si="274"/>
        <v>1.7395333364100696E-3</v>
      </c>
      <c r="I2372" s="122">
        <f t="shared" si="275"/>
        <v>0.23839858655233015</v>
      </c>
    </row>
    <row r="2373" spans="2:9">
      <c r="B2373" s="91">
        <f t="shared" si="276"/>
        <v>2359</v>
      </c>
      <c r="C2373" s="92">
        <f t="shared" si="277"/>
        <v>46919</v>
      </c>
      <c r="D2373" s="119" t="str">
        <f t="shared" si="271"/>
        <v>구간26</v>
      </c>
      <c r="E2373" s="91">
        <f t="shared" si="272"/>
        <v>91</v>
      </c>
      <c r="F2373" s="120">
        <f>COUNTIF($D$15:D2373,D2373)</f>
        <v>76</v>
      </c>
      <c r="G2373" s="121">
        <f t="shared" si="273"/>
        <v>0.23665905321592007</v>
      </c>
      <c r="H2373" s="121">
        <f t="shared" si="274"/>
        <v>1.7627271142288705E-3</v>
      </c>
      <c r="I2373" s="122">
        <f t="shared" si="275"/>
        <v>0.23842178033014894</v>
      </c>
    </row>
    <row r="2374" spans="2:9">
      <c r="B2374" s="91">
        <f t="shared" si="276"/>
        <v>2360</v>
      </c>
      <c r="C2374" s="92">
        <f t="shared" si="277"/>
        <v>46920</v>
      </c>
      <c r="D2374" s="119" t="str">
        <f t="shared" si="271"/>
        <v>구간26</v>
      </c>
      <c r="E2374" s="91">
        <f t="shared" si="272"/>
        <v>91</v>
      </c>
      <c r="F2374" s="120">
        <f>COUNTIF($D$15:D2374,D2374)</f>
        <v>77</v>
      </c>
      <c r="G2374" s="121">
        <f t="shared" si="273"/>
        <v>0.23665905321592007</v>
      </c>
      <c r="H2374" s="121">
        <f t="shared" si="274"/>
        <v>1.7859208920476715E-3</v>
      </c>
      <c r="I2374" s="122">
        <f t="shared" si="275"/>
        <v>0.23844497410796775</v>
      </c>
    </row>
    <row r="2375" spans="2:9">
      <c r="B2375" s="91">
        <f t="shared" si="276"/>
        <v>2361</v>
      </c>
      <c r="C2375" s="92">
        <f t="shared" si="277"/>
        <v>46921</v>
      </c>
      <c r="D2375" s="119" t="str">
        <f t="shared" si="271"/>
        <v>구간26</v>
      </c>
      <c r="E2375" s="91">
        <f t="shared" si="272"/>
        <v>91</v>
      </c>
      <c r="F2375" s="120">
        <f>COUNTIF($D$15:D2375,D2375)</f>
        <v>78</v>
      </c>
      <c r="G2375" s="121">
        <f t="shared" si="273"/>
        <v>0.23665905321592007</v>
      </c>
      <c r="H2375" s="121">
        <f t="shared" si="274"/>
        <v>1.8091146698664723E-3</v>
      </c>
      <c r="I2375" s="122">
        <f t="shared" si="275"/>
        <v>0.23846816788578654</v>
      </c>
    </row>
    <row r="2376" spans="2:9">
      <c r="B2376" s="91">
        <f t="shared" si="276"/>
        <v>2362</v>
      </c>
      <c r="C2376" s="92">
        <f t="shared" si="277"/>
        <v>46922</v>
      </c>
      <c r="D2376" s="119" t="str">
        <f t="shared" si="271"/>
        <v>구간26</v>
      </c>
      <c r="E2376" s="91">
        <f t="shared" si="272"/>
        <v>91</v>
      </c>
      <c r="F2376" s="120">
        <f>COUNTIF($D$15:D2376,D2376)</f>
        <v>79</v>
      </c>
      <c r="G2376" s="121">
        <f t="shared" si="273"/>
        <v>0.23665905321592007</v>
      </c>
      <c r="H2376" s="121">
        <f t="shared" si="274"/>
        <v>1.8323084476852733E-3</v>
      </c>
      <c r="I2376" s="122">
        <f t="shared" si="275"/>
        <v>0.23849136166360535</v>
      </c>
    </row>
    <row r="2377" spans="2:9">
      <c r="B2377" s="91">
        <f t="shared" si="276"/>
        <v>2363</v>
      </c>
      <c r="C2377" s="92">
        <f t="shared" si="277"/>
        <v>46923</v>
      </c>
      <c r="D2377" s="119" t="str">
        <f t="shared" si="271"/>
        <v>구간26</v>
      </c>
      <c r="E2377" s="91">
        <f t="shared" si="272"/>
        <v>91</v>
      </c>
      <c r="F2377" s="120">
        <f>COUNTIF($D$15:D2377,D2377)</f>
        <v>80</v>
      </c>
      <c r="G2377" s="121">
        <f t="shared" si="273"/>
        <v>0.23665905321592007</v>
      </c>
      <c r="H2377" s="121">
        <f t="shared" si="274"/>
        <v>1.8555022255040742E-3</v>
      </c>
      <c r="I2377" s="122">
        <f t="shared" si="275"/>
        <v>0.23851455544142414</v>
      </c>
    </row>
    <row r="2378" spans="2:9">
      <c r="B2378" s="91">
        <f t="shared" si="276"/>
        <v>2364</v>
      </c>
      <c r="C2378" s="92">
        <f t="shared" si="277"/>
        <v>46924</v>
      </c>
      <c r="D2378" s="119" t="str">
        <f t="shared" si="271"/>
        <v>구간26</v>
      </c>
      <c r="E2378" s="91">
        <f t="shared" si="272"/>
        <v>91</v>
      </c>
      <c r="F2378" s="120">
        <f>COUNTIF($D$15:D2378,D2378)</f>
        <v>81</v>
      </c>
      <c r="G2378" s="121">
        <f t="shared" si="273"/>
        <v>0.23665905321592007</v>
      </c>
      <c r="H2378" s="121">
        <f t="shared" si="274"/>
        <v>1.8786960033228752E-3</v>
      </c>
      <c r="I2378" s="122">
        <f t="shared" si="275"/>
        <v>0.23853774921924295</v>
      </c>
    </row>
    <row r="2379" spans="2:9">
      <c r="B2379" s="91">
        <f t="shared" si="276"/>
        <v>2365</v>
      </c>
      <c r="C2379" s="92">
        <f t="shared" si="277"/>
        <v>46925</v>
      </c>
      <c r="D2379" s="119" t="str">
        <f t="shared" si="271"/>
        <v>구간26</v>
      </c>
      <c r="E2379" s="91">
        <f t="shared" si="272"/>
        <v>91</v>
      </c>
      <c r="F2379" s="120">
        <f>COUNTIF($D$15:D2379,D2379)</f>
        <v>82</v>
      </c>
      <c r="G2379" s="121">
        <f t="shared" si="273"/>
        <v>0.23665905321592007</v>
      </c>
      <c r="H2379" s="121">
        <f t="shared" si="274"/>
        <v>1.901889781141676E-3</v>
      </c>
      <c r="I2379" s="122">
        <f t="shared" si="275"/>
        <v>0.23856094299706174</v>
      </c>
    </row>
    <row r="2380" spans="2:9">
      <c r="B2380" s="91">
        <f t="shared" si="276"/>
        <v>2366</v>
      </c>
      <c r="C2380" s="92">
        <f t="shared" si="277"/>
        <v>46926</v>
      </c>
      <c r="D2380" s="119" t="str">
        <f t="shared" si="271"/>
        <v>구간26</v>
      </c>
      <c r="E2380" s="91">
        <f t="shared" si="272"/>
        <v>91</v>
      </c>
      <c r="F2380" s="120">
        <f>COUNTIF($D$15:D2380,D2380)</f>
        <v>83</v>
      </c>
      <c r="G2380" s="121">
        <f t="shared" si="273"/>
        <v>0.23665905321592007</v>
      </c>
      <c r="H2380" s="121">
        <f t="shared" si="274"/>
        <v>1.925083558960477E-3</v>
      </c>
      <c r="I2380" s="122">
        <f t="shared" si="275"/>
        <v>0.23858413677488055</v>
      </c>
    </row>
    <row r="2381" spans="2:9">
      <c r="B2381" s="91">
        <f t="shared" si="276"/>
        <v>2367</v>
      </c>
      <c r="C2381" s="92">
        <f t="shared" si="277"/>
        <v>46927</v>
      </c>
      <c r="D2381" s="119" t="str">
        <f t="shared" si="271"/>
        <v>구간26</v>
      </c>
      <c r="E2381" s="91">
        <f t="shared" si="272"/>
        <v>91</v>
      </c>
      <c r="F2381" s="120">
        <f>COUNTIF($D$15:D2381,D2381)</f>
        <v>84</v>
      </c>
      <c r="G2381" s="121">
        <f t="shared" si="273"/>
        <v>0.23665905321592007</v>
      </c>
      <c r="H2381" s="121">
        <f t="shared" si="274"/>
        <v>1.9482773367792779E-3</v>
      </c>
      <c r="I2381" s="122">
        <f t="shared" si="275"/>
        <v>0.23860733055269934</v>
      </c>
    </row>
    <row r="2382" spans="2:9">
      <c r="B2382" s="91">
        <f t="shared" si="276"/>
        <v>2368</v>
      </c>
      <c r="C2382" s="92">
        <f t="shared" si="277"/>
        <v>46928</v>
      </c>
      <c r="D2382" s="119" t="str">
        <f t="shared" si="271"/>
        <v>구간26</v>
      </c>
      <c r="E2382" s="91">
        <f t="shared" si="272"/>
        <v>91</v>
      </c>
      <c r="F2382" s="120">
        <f>COUNTIF($D$15:D2382,D2382)</f>
        <v>85</v>
      </c>
      <c r="G2382" s="121">
        <f t="shared" si="273"/>
        <v>0.23665905321592007</v>
      </c>
      <c r="H2382" s="121">
        <f t="shared" si="274"/>
        <v>1.9714711145980787E-3</v>
      </c>
      <c r="I2382" s="122">
        <f t="shared" si="275"/>
        <v>0.23863052433051815</v>
      </c>
    </row>
    <row r="2383" spans="2:9">
      <c r="B2383" s="91">
        <f t="shared" si="276"/>
        <v>2369</v>
      </c>
      <c r="C2383" s="92">
        <f t="shared" si="277"/>
        <v>46929</v>
      </c>
      <c r="D2383" s="119" t="str">
        <f t="shared" ref="D2383:D2446" si="278">IF(IFERROR(HLOOKUP(C2383,$E$5:$BL$6,2,FALSE),"")="",D2384,HLOOKUP(C2383,$E$5:$BL$7,2,FALSE))</f>
        <v>구간26</v>
      </c>
      <c r="E2383" s="91">
        <f t="shared" ref="E2383:E2446" si="279">COUNTIF($D$15:$D$49928,D2383)</f>
        <v>91</v>
      </c>
      <c r="F2383" s="120">
        <f>COUNTIF($D$15:D2383,D2383)</f>
        <v>86</v>
      </c>
      <c r="G2383" s="121">
        <f t="shared" ref="G2383:G2446" si="280">HLOOKUP($D2383,$E$6:$BL$11,6,FALSE)</f>
        <v>0.23665905321592007</v>
      </c>
      <c r="H2383" s="121">
        <f t="shared" ref="H2383:H2446" si="281">HLOOKUP($D2383,$E$6:$BL$11,5,FALSE)*(F2383)</f>
        <v>1.9946648924168797E-3</v>
      </c>
      <c r="I2383" s="122">
        <f t="shared" ref="I2383:I2446" si="282">G2383+H2383</f>
        <v>0.23865371810833694</v>
      </c>
    </row>
    <row r="2384" spans="2:9">
      <c r="B2384" s="91">
        <f t="shared" ref="B2384:B2447" si="283">B2383+1</f>
        <v>2370</v>
      </c>
      <c r="C2384" s="92">
        <f t="shared" ref="C2384:C2447" si="284">C2383+1</f>
        <v>46930</v>
      </c>
      <c r="D2384" s="119" t="str">
        <f t="shared" si="278"/>
        <v>구간26</v>
      </c>
      <c r="E2384" s="91">
        <f t="shared" si="279"/>
        <v>91</v>
      </c>
      <c r="F2384" s="120">
        <f>COUNTIF($D$15:D2384,D2384)</f>
        <v>87</v>
      </c>
      <c r="G2384" s="121">
        <f t="shared" si="280"/>
        <v>0.23665905321592007</v>
      </c>
      <c r="H2384" s="121">
        <f t="shared" si="281"/>
        <v>2.0178586702356807E-3</v>
      </c>
      <c r="I2384" s="122">
        <f t="shared" si="282"/>
        <v>0.23867691188615575</v>
      </c>
    </row>
    <row r="2385" spans="2:9">
      <c r="B2385" s="91">
        <f t="shared" si="283"/>
        <v>2371</v>
      </c>
      <c r="C2385" s="92">
        <f t="shared" si="284"/>
        <v>46931</v>
      </c>
      <c r="D2385" s="119" t="str">
        <f t="shared" si="278"/>
        <v>구간26</v>
      </c>
      <c r="E2385" s="91">
        <f t="shared" si="279"/>
        <v>91</v>
      </c>
      <c r="F2385" s="120">
        <f>COUNTIF($D$15:D2385,D2385)</f>
        <v>88</v>
      </c>
      <c r="G2385" s="121">
        <f t="shared" si="280"/>
        <v>0.23665905321592007</v>
      </c>
      <c r="H2385" s="121">
        <f t="shared" si="281"/>
        <v>2.0410524480544818E-3</v>
      </c>
      <c r="I2385" s="122">
        <f t="shared" si="282"/>
        <v>0.23870010566397454</v>
      </c>
    </row>
    <row r="2386" spans="2:9">
      <c r="B2386" s="91">
        <f t="shared" si="283"/>
        <v>2372</v>
      </c>
      <c r="C2386" s="92">
        <f t="shared" si="284"/>
        <v>46932</v>
      </c>
      <c r="D2386" s="119" t="str">
        <f t="shared" si="278"/>
        <v>구간26</v>
      </c>
      <c r="E2386" s="91">
        <f t="shared" si="279"/>
        <v>91</v>
      </c>
      <c r="F2386" s="120">
        <f>COUNTIF($D$15:D2386,D2386)</f>
        <v>89</v>
      </c>
      <c r="G2386" s="121">
        <f t="shared" si="280"/>
        <v>0.23665905321592007</v>
      </c>
      <c r="H2386" s="121">
        <f t="shared" si="281"/>
        <v>2.0642462258732824E-3</v>
      </c>
      <c r="I2386" s="122">
        <f t="shared" si="282"/>
        <v>0.23872329944179335</v>
      </c>
    </row>
    <row r="2387" spans="2:9">
      <c r="B2387" s="91">
        <f t="shared" si="283"/>
        <v>2373</v>
      </c>
      <c r="C2387" s="92">
        <f t="shared" si="284"/>
        <v>46933</v>
      </c>
      <c r="D2387" s="119" t="str">
        <f t="shared" si="278"/>
        <v>구간26</v>
      </c>
      <c r="E2387" s="91">
        <f t="shared" si="279"/>
        <v>91</v>
      </c>
      <c r="F2387" s="120">
        <f>COUNTIF($D$15:D2387,D2387)</f>
        <v>90</v>
      </c>
      <c r="G2387" s="121">
        <f t="shared" si="280"/>
        <v>0.23665905321592007</v>
      </c>
      <c r="H2387" s="121">
        <f t="shared" si="281"/>
        <v>2.0874400036920834E-3</v>
      </c>
      <c r="I2387" s="122">
        <f t="shared" si="282"/>
        <v>0.23874649321961214</v>
      </c>
    </row>
    <row r="2388" spans="2:9">
      <c r="B2388" s="91">
        <f t="shared" si="283"/>
        <v>2374</v>
      </c>
      <c r="C2388" s="92">
        <f t="shared" si="284"/>
        <v>46934</v>
      </c>
      <c r="D2388" s="119" t="str">
        <f t="shared" si="278"/>
        <v>구간26</v>
      </c>
      <c r="E2388" s="91">
        <f t="shared" si="279"/>
        <v>91</v>
      </c>
      <c r="F2388" s="120">
        <f>COUNTIF($D$15:D2388,D2388)</f>
        <v>91</v>
      </c>
      <c r="G2388" s="121">
        <f t="shared" si="280"/>
        <v>0.23665905321592007</v>
      </c>
      <c r="H2388" s="121">
        <f t="shared" si="281"/>
        <v>2.1106337815108844E-3</v>
      </c>
      <c r="I2388" s="122">
        <f t="shared" si="282"/>
        <v>0.23876968699743095</v>
      </c>
    </row>
    <row r="2389" spans="2:9">
      <c r="B2389" s="91">
        <f t="shared" si="283"/>
        <v>2375</v>
      </c>
      <c r="C2389" s="92">
        <f t="shared" si="284"/>
        <v>46935</v>
      </c>
      <c r="D2389" s="119" t="str">
        <f t="shared" si="278"/>
        <v>구간27</v>
      </c>
      <c r="E2389" s="91">
        <f t="shared" si="279"/>
        <v>92</v>
      </c>
      <c r="F2389" s="120">
        <f>COUNTIF($D$15:D2389,D2389)</f>
        <v>1</v>
      </c>
      <c r="G2389" s="121">
        <f t="shared" si="280"/>
        <v>0.23876968699743095</v>
      </c>
      <c r="H2389" s="121">
        <f t="shared" si="281"/>
        <v>2.4185293004364972E-5</v>
      </c>
      <c r="I2389" s="122">
        <f t="shared" si="282"/>
        <v>0.23879387229043531</v>
      </c>
    </row>
    <row r="2390" spans="2:9">
      <c r="B2390" s="91">
        <f t="shared" si="283"/>
        <v>2376</v>
      </c>
      <c r="C2390" s="92">
        <f t="shared" si="284"/>
        <v>46936</v>
      </c>
      <c r="D2390" s="119" t="str">
        <f t="shared" si="278"/>
        <v>구간27</v>
      </c>
      <c r="E2390" s="91">
        <f t="shared" si="279"/>
        <v>92</v>
      </c>
      <c r="F2390" s="120">
        <f>COUNTIF($D$15:D2390,D2390)</f>
        <v>2</v>
      </c>
      <c r="G2390" s="121">
        <f t="shared" si="280"/>
        <v>0.23876968699743095</v>
      </c>
      <c r="H2390" s="121">
        <f t="shared" si="281"/>
        <v>4.8370586008729944E-5</v>
      </c>
      <c r="I2390" s="122">
        <f t="shared" si="282"/>
        <v>0.23881805758343969</v>
      </c>
    </row>
    <row r="2391" spans="2:9">
      <c r="B2391" s="91">
        <f t="shared" si="283"/>
        <v>2377</v>
      </c>
      <c r="C2391" s="92">
        <f t="shared" si="284"/>
        <v>46937</v>
      </c>
      <c r="D2391" s="119" t="str">
        <f t="shared" si="278"/>
        <v>구간27</v>
      </c>
      <c r="E2391" s="91">
        <f t="shared" si="279"/>
        <v>92</v>
      </c>
      <c r="F2391" s="120">
        <f>COUNTIF($D$15:D2391,D2391)</f>
        <v>3</v>
      </c>
      <c r="G2391" s="121">
        <f t="shared" si="280"/>
        <v>0.23876968699743095</v>
      </c>
      <c r="H2391" s="121">
        <f t="shared" si="281"/>
        <v>7.2555879013094923E-5</v>
      </c>
      <c r="I2391" s="122">
        <f t="shared" si="282"/>
        <v>0.23884224287644404</v>
      </c>
    </row>
    <row r="2392" spans="2:9">
      <c r="B2392" s="91">
        <f t="shared" si="283"/>
        <v>2378</v>
      </c>
      <c r="C2392" s="92">
        <f t="shared" si="284"/>
        <v>46938</v>
      </c>
      <c r="D2392" s="119" t="str">
        <f t="shared" si="278"/>
        <v>구간27</v>
      </c>
      <c r="E2392" s="91">
        <f t="shared" si="279"/>
        <v>92</v>
      </c>
      <c r="F2392" s="120">
        <f>COUNTIF($D$15:D2392,D2392)</f>
        <v>4</v>
      </c>
      <c r="G2392" s="121">
        <f t="shared" si="280"/>
        <v>0.23876968699743095</v>
      </c>
      <c r="H2392" s="121">
        <f t="shared" si="281"/>
        <v>9.6741172017459888E-5</v>
      </c>
      <c r="I2392" s="122">
        <f t="shared" si="282"/>
        <v>0.23886642816944842</v>
      </c>
    </row>
    <row r="2393" spans="2:9">
      <c r="B2393" s="91">
        <f t="shared" si="283"/>
        <v>2379</v>
      </c>
      <c r="C2393" s="92">
        <f t="shared" si="284"/>
        <v>46939</v>
      </c>
      <c r="D2393" s="119" t="str">
        <f t="shared" si="278"/>
        <v>구간27</v>
      </c>
      <c r="E2393" s="91">
        <f t="shared" si="279"/>
        <v>92</v>
      </c>
      <c r="F2393" s="120">
        <f>COUNTIF($D$15:D2393,D2393)</f>
        <v>5</v>
      </c>
      <c r="G2393" s="121">
        <f t="shared" si="280"/>
        <v>0.23876968699743095</v>
      </c>
      <c r="H2393" s="121">
        <f t="shared" si="281"/>
        <v>1.2092646502182485E-4</v>
      </c>
      <c r="I2393" s="122">
        <f t="shared" si="282"/>
        <v>0.23889061346245277</v>
      </c>
    </row>
    <row r="2394" spans="2:9">
      <c r="B2394" s="91">
        <f t="shared" si="283"/>
        <v>2380</v>
      </c>
      <c r="C2394" s="92">
        <f t="shared" si="284"/>
        <v>46940</v>
      </c>
      <c r="D2394" s="119" t="str">
        <f t="shared" si="278"/>
        <v>구간27</v>
      </c>
      <c r="E2394" s="91">
        <f t="shared" si="279"/>
        <v>92</v>
      </c>
      <c r="F2394" s="120">
        <f>COUNTIF($D$15:D2394,D2394)</f>
        <v>6</v>
      </c>
      <c r="G2394" s="121">
        <f t="shared" si="280"/>
        <v>0.23876968699743095</v>
      </c>
      <c r="H2394" s="121">
        <f t="shared" si="281"/>
        <v>1.4511175802618985E-4</v>
      </c>
      <c r="I2394" s="122">
        <f t="shared" si="282"/>
        <v>0.23891479875545715</v>
      </c>
    </row>
    <row r="2395" spans="2:9">
      <c r="B2395" s="91">
        <f t="shared" si="283"/>
        <v>2381</v>
      </c>
      <c r="C2395" s="92">
        <f t="shared" si="284"/>
        <v>46941</v>
      </c>
      <c r="D2395" s="119" t="str">
        <f t="shared" si="278"/>
        <v>구간27</v>
      </c>
      <c r="E2395" s="91">
        <f t="shared" si="279"/>
        <v>92</v>
      </c>
      <c r="F2395" s="120">
        <f>COUNTIF($D$15:D2395,D2395)</f>
        <v>7</v>
      </c>
      <c r="G2395" s="121">
        <f t="shared" si="280"/>
        <v>0.23876968699743095</v>
      </c>
      <c r="H2395" s="121">
        <f t="shared" si="281"/>
        <v>1.6929705103055481E-4</v>
      </c>
      <c r="I2395" s="122">
        <f t="shared" si="282"/>
        <v>0.23893898404846151</v>
      </c>
    </row>
    <row r="2396" spans="2:9">
      <c r="B2396" s="91">
        <f t="shared" si="283"/>
        <v>2382</v>
      </c>
      <c r="C2396" s="92">
        <f t="shared" si="284"/>
        <v>46942</v>
      </c>
      <c r="D2396" s="119" t="str">
        <f t="shared" si="278"/>
        <v>구간27</v>
      </c>
      <c r="E2396" s="91">
        <f t="shared" si="279"/>
        <v>92</v>
      </c>
      <c r="F2396" s="120">
        <f>COUNTIF($D$15:D2396,D2396)</f>
        <v>8</v>
      </c>
      <c r="G2396" s="121">
        <f t="shared" si="280"/>
        <v>0.23876968699743095</v>
      </c>
      <c r="H2396" s="121">
        <f t="shared" si="281"/>
        <v>1.9348234403491978E-4</v>
      </c>
      <c r="I2396" s="122">
        <f t="shared" si="282"/>
        <v>0.23896316934146586</v>
      </c>
    </row>
    <row r="2397" spans="2:9">
      <c r="B2397" s="91">
        <f t="shared" si="283"/>
        <v>2383</v>
      </c>
      <c r="C2397" s="92">
        <f t="shared" si="284"/>
        <v>46943</v>
      </c>
      <c r="D2397" s="119" t="str">
        <f t="shared" si="278"/>
        <v>구간27</v>
      </c>
      <c r="E2397" s="91">
        <f t="shared" si="279"/>
        <v>92</v>
      </c>
      <c r="F2397" s="120">
        <f>COUNTIF($D$15:D2397,D2397)</f>
        <v>9</v>
      </c>
      <c r="G2397" s="121">
        <f t="shared" si="280"/>
        <v>0.23876968699743095</v>
      </c>
      <c r="H2397" s="121">
        <f t="shared" si="281"/>
        <v>2.1766763703928474E-4</v>
      </c>
      <c r="I2397" s="122">
        <f t="shared" si="282"/>
        <v>0.23898735463447024</v>
      </c>
    </row>
    <row r="2398" spans="2:9">
      <c r="B2398" s="91">
        <f t="shared" si="283"/>
        <v>2384</v>
      </c>
      <c r="C2398" s="92">
        <f t="shared" si="284"/>
        <v>46944</v>
      </c>
      <c r="D2398" s="119" t="str">
        <f t="shared" si="278"/>
        <v>구간27</v>
      </c>
      <c r="E2398" s="91">
        <f t="shared" si="279"/>
        <v>92</v>
      </c>
      <c r="F2398" s="120">
        <f>COUNTIF($D$15:D2398,D2398)</f>
        <v>10</v>
      </c>
      <c r="G2398" s="121">
        <f t="shared" si="280"/>
        <v>0.23876968699743095</v>
      </c>
      <c r="H2398" s="121">
        <f t="shared" si="281"/>
        <v>2.4185293004364971E-4</v>
      </c>
      <c r="I2398" s="122">
        <f t="shared" si="282"/>
        <v>0.23901153992747459</v>
      </c>
    </row>
    <row r="2399" spans="2:9">
      <c r="B2399" s="91">
        <f t="shared" si="283"/>
        <v>2385</v>
      </c>
      <c r="C2399" s="92">
        <f t="shared" si="284"/>
        <v>46945</v>
      </c>
      <c r="D2399" s="119" t="str">
        <f t="shared" si="278"/>
        <v>구간27</v>
      </c>
      <c r="E2399" s="91">
        <f t="shared" si="279"/>
        <v>92</v>
      </c>
      <c r="F2399" s="120">
        <f>COUNTIF($D$15:D2399,D2399)</f>
        <v>11</v>
      </c>
      <c r="G2399" s="121">
        <f t="shared" si="280"/>
        <v>0.23876968699743095</v>
      </c>
      <c r="H2399" s="121">
        <f t="shared" si="281"/>
        <v>2.660382230480147E-4</v>
      </c>
      <c r="I2399" s="122">
        <f t="shared" si="282"/>
        <v>0.23903572522047897</v>
      </c>
    </row>
    <row r="2400" spans="2:9">
      <c r="B2400" s="91">
        <f t="shared" si="283"/>
        <v>2386</v>
      </c>
      <c r="C2400" s="92">
        <f t="shared" si="284"/>
        <v>46946</v>
      </c>
      <c r="D2400" s="119" t="str">
        <f t="shared" si="278"/>
        <v>구간27</v>
      </c>
      <c r="E2400" s="91">
        <f t="shared" si="279"/>
        <v>92</v>
      </c>
      <c r="F2400" s="120">
        <f>COUNTIF($D$15:D2400,D2400)</f>
        <v>12</v>
      </c>
      <c r="G2400" s="121">
        <f t="shared" si="280"/>
        <v>0.23876968699743095</v>
      </c>
      <c r="H2400" s="121">
        <f t="shared" si="281"/>
        <v>2.9022351605237969E-4</v>
      </c>
      <c r="I2400" s="122">
        <f t="shared" si="282"/>
        <v>0.23905991051348333</v>
      </c>
    </row>
    <row r="2401" spans="2:9">
      <c r="B2401" s="91">
        <f t="shared" si="283"/>
        <v>2387</v>
      </c>
      <c r="C2401" s="92">
        <f t="shared" si="284"/>
        <v>46947</v>
      </c>
      <c r="D2401" s="119" t="str">
        <f t="shared" si="278"/>
        <v>구간27</v>
      </c>
      <c r="E2401" s="91">
        <f t="shared" si="279"/>
        <v>92</v>
      </c>
      <c r="F2401" s="120">
        <f>COUNTIF($D$15:D2401,D2401)</f>
        <v>13</v>
      </c>
      <c r="G2401" s="121">
        <f t="shared" si="280"/>
        <v>0.23876968699743095</v>
      </c>
      <c r="H2401" s="121">
        <f t="shared" si="281"/>
        <v>3.1440880905674463E-4</v>
      </c>
      <c r="I2401" s="122">
        <f t="shared" si="282"/>
        <v>0.23908409580648771</v>
      </c>
    </row>
    <row r="2402" spans="2:9">
      <c r="B2402" s="91">
        <f t="shared" si="283"/>
        <v>2388</v>
      </c>
      <c r="C2402" s="92">
        <f t="shared" si="284"/>
        <v>46948</v>
      </c>
      <c r="D2402" s="119" t="str">
        <f t="shared" si="278"/>
        <v>구간27</v>
      </c>
      <c r="E2402" s="91">
        <f t="shared" si="279"/>
        <v>92</v>
      </c>
      <c r="F2402" s="120">
        <f>COUNTIF($D$15:D2402,D2402)</f>
        <v>14</v>
      </c>
      <c r="G2402" s="121">
        <f t="shared" si="280"/>
        <v>0.23876968699743095</v>
      </c>
      <c r="H2402" s="121">
        <f t="shared" si="281"/>
        <v>3.3859410206110962E-4</v>
      </c>
      <c r="I2402" s="122">
        <f t="shared" si="282"/>
        <v>0.23910828109949206</v>
      </c>
    </row>
    <row r="2403" spans="2:9">
      <c r="B2403" s="91">
        <f t="shared" si="283"/>
        <v>2389</v>
      </c>
      <c r="C2403" s="92">
        <f t="shared" si="284"/>
        <v>46949</v>
      </c>
      <c r="D2403" s="119" t="str">
        <f t="shared" si="278"/>
        <v>구간27</v>
      </c>
      <c r="E2403" s="91">
        <f t="shared" si="279"/>
        <v>92</v>
      </c>
      <c r="F2403" s="120">
        <f>COUNTIF($D$15:D2403,D2403)</f>
        <v>15</v>
      </c>
      <c r="G2403" s="121">
        <f t="shared" si="280"/>
        <v>0.23876968699743095</v>
      </c>
      <c r="H2403" s="121">
        <f t="shared" si="281"/>
        <v>3.6277939506547456E-4</v>
      </c>
      <c r="I2403" s="122">
        <f t="shared" si="282"/>
        <v>0.23913246639249644</v>
      </c>
    </row>
    <row r="2404" spans="2:9">
      <c r="B2404" s="91">
        <f t="shared" si="283"/>
        <v>2390</v>
      </c>
      <c r="C2404" s="92">
        <f t="shared" si="284"/>
        <v>46950</v>
      </c>
      <c r="D2404" s="119" t="str">
        <f t="shared" si="278"/>
        <v>구간27</v>
      </c>
      <c r="E2404" s="91">
        <f t="shared" si="279"/>
        <v>92</v>
      </c>
      <c r="F2404" s="120">
        <f>COUNTIF($D$15:D2404,D2404)</f>
        <v>16</v>
      </c>
      <c r="G2404" s="121">
        <f t="shared" si="280"/>
        <v>0.23876968699743095</v>
      </c>
      <c r="H2404" s="121">
        <f t="shared" si="281"/>
        <v>3.8696468806983955E-4</v>
      </c>
      <c r="I2404" s="122">
        <f t="shared" si="282"/>
        <v>0.23915665168550079</v>
      </c>
    </row>
    <row r="2405" spans="2:9">
      <c r="B2405" s="91">
        <f t="shared" si="283"/>
        <v>2391</v>
      </c>
      <c r="C2405" s="92">
        <f t="shared" si="284"/>
        <v>46951</v>
      </c>
      <c r="D2405" s="119" t="str">
        <f t="shared" si="278"/>
        <v>구간27</v>
      </c>
      <c r="E2405" s="91">
        <f t="shared" si="279"/>
        <v>92</v>
      </c>
      <c r="F2405" s="120">
        <f>COUNTIF($D$15:D2405,D2405)</f>
        <v>17</v>
      </c>
      <c r="G2405" s="121">
        <f t="shared" si="280"/>
        <v>0.23876968699743095</v>
      </c>
      <c r="H2405" s="121">
        <f t="shared" si="281"/>
        <v>4.1114998107420455E-4</v>
      </c>
      <c r="I2405" s="122">
        <f t="shared" si="282"/>
        <v>0.23918083697850515</v>
      </c>
    </row>
    <row r="2406" spans="2:9">
      <c r="B2406" s="91">
        <f t="shared" si="283"/>
        <v>2392</v>
      </c>
      <c r="C2406" s="92">
        <f t="shared" si="284"/>
        <v>46952</v>
      </c>
      <c r="D2406" s="119" t="str">
        <f t="shared" si="278"/>
        <v>구간27</v>
      </c>
      <c r="E2406" s="91">
        <f t="shared" si="279"/>
        <v>92</v>
      </c>
      <c r="F2406" s="120">
        <f>COUNTIF($D$15:D2406,D2406)</f>
        <v>18</v>
      </c>
      <c r="G2406" s="121">
        <f t="shared" si="280"/>
        <v>0.23876968699743095</v>
      </c>
      <c r="H2406" s="121">
        <f t="shared" si="281"/>
        <v>4.3533527407856948E-4</v>
      </c>
      <c r="I2406" s="122">
        <f t="shared" si="282"/>
        <v>0.23920502227150953</v>
      </c>
    </row>
    <row r="2407" spans="2:9">
      <c r="B2407" s="91">
        <f t="shared" si="283"/>
        <v>2393</v>
      </c>
      <c r="C2407" s="92">
        <f t="shared" si="284"/>
        <v>46953</v>
      </c>
      <c r="D2407" s="119" t="str">
        <f t="shared" si="278"/>
        <v>구간27</v>
      </c>
      <c r="E2407" s="91">
        <f t="shared" si="279"/>
        <v>92</v>
      </c>
      <c r="F2407" s="120">
        <f>COUNTIF($D$15:D2407,D2407)</f>
        <v>19</v>
      </c>
      <c r="G2407" s="121">
        <f t="shared" si="280"/>
        <v>0.23876968699743095</v>
      </c>
      <c r="H2407" s="121">
        <f t="shared" si="281"/>
        <v>4.5952056708293448E-4</v>
      </c>
      <c r="I2407" s="122">
        <f t="shared" si="282"/>
        <v>0.23922920756451388</v>
      </c>
    </row>
    <row r="2408" spans="2:9">
      <c r="B2408" s="91">
        <f t="shared" si="283"/>
        <v>2394</v>
      </c>
      <c r="C2408" s="92">
        <f t="shared" si="284"/>
        <v>46954</v>
      </c>
      <c r="D2408" s="119" t="str">
        <f t="shared" si="278"/>
        <v>구간27</v>
      </c>
      <c r="E2408" s="91">
        <f t="shared" si="279"/>
        <v>92</v>
      </c>
      <c r="F2408" s="120">
        <f>COUNTIF($D$15:D2408,D2408)</f>
        <v>20</v>
      </c>
      <c r="G2408" s="121">
        <f t="shared" si="280"/>
        <v>0.23876968699743095</v>
      </c>
      <c r="H2408" s="121">
        <f t="shared" si="281"/>
        <v>4.8370586008729941E-4</v>
      </c>
      <c r="I2408" s="122">
        <f t="shared" si="282"/>
        <v>0.23925339285751826</v>
      </c>
    </row>
    <row r="2409" spans="2:9">
      <c r="B2409" s="91">
        <f t="shared" si="283"/>
        <v>2395</v>
      </c>
      <c r="C2409" s="92">
        <f t="shared" si="284"/>
        <v>46955</v>
      </c>
      <c r="D2409" s="119" t="str">
        <f t="shared" si="278"/>
        <v>구간27</v>
      </c>
      <c r="E2409" s="91">
        <f t="shared" si="279"/>
        <v>92</v>
      </c>
      <c r="F2409" s="120">
        <f>COUNTIF($D$15:D2409,D2409)</f>
        <v>21</v>
      </c>
      <c r="G2409" s="121">
        <f t="shared" si="280"/>
        <v>0.23876968699743095</v>
      </c>
      <c r="H2409" s="121">
        <f t="shared" si="281"/>
        <v>5.0789115309166446E-4</v>
      </c>
      <c r="I2409" s="122">
        <f t="shared" si="282"/>
        <v>0.23927757815052261</v>
      </c>
    </row>
    <row r="2410" spans="2:9">
      <c r="B2410" s="91">
        <f t="shared" si="283"/>
        <v>2396</v>
      </c>
      <c r="C2410" s="92">
        <f t="shared" si="284"/>
        <v>46956</v>
      </c>
      <c r="D2410" s="119" t="str">
        <f t="shared" si="278"/>
        <v>구간27</v>
      </c>
      <c r="E2410" s="91">
        <f t="shared" si="279"/>
        <v>92</v>
      </c>
      <c r="F2410" s="120">
        <f>COUNTIF($D$15:D2410,D2410)</f>
        <v>22</v>
      </c>
      <c r="G2410" s="121">
        <f t="shared" si="280"/>
        <v>0.23876968699743095</v>
      </c>
      <c r="H2410" s="121">
        <f t="shared" si="281"/>
        <v>5.320764460960294E-4</v>
      </c>
      <c r="I2410" s="122">
        <f t="shared" si="282"/>
        <v>0.23930176344352699</v>
      </c>
    </row>
    <row r="2411" spans="2:9">
      <c r="B2411" s="91">
        <f t="shared" si="283"/>
        <v>2397</v>
      </c>
      <c r="C2411" s="92">
        <f t="shared" si="284"/>
        <v>46957</v>
      </c>
      <c r="D2411" s="119" t="str">
        <f t="shared" si="278"/>
        <v>구간27</v>
      </c>
      <c r="E2411" s="91">
        <f t="shared" si="279"/>
        <v>92</v>
      </c>
      <c r="F2411" s="120">
        <f>COUNTIF($D$15:D2411,D2411)</f>
        <v>23</v>
      </c>
      <c r="G2411" s="121">
        <f t="shared" si="280"/>
        <v>0.23876968699743095</v>
      </c>
      <c r="H2411" s="121">
        <f t="shared" si="281"/>
        <v>5.5626173910039434E-4</v>
      </c>
      <c r="I2411" s="122">
        <f t="shared" si="282"/>
        <v>0.23932594873653135</v>
      </c>
    </row>
    <row r="2412" spans="2:9">
      <c r="B2412" s="91">
        <f t="shared" si="283"/>
        <v>2398</v>
      </c>
      <c r="C2412" s="92">
        <f t="shared" si="284"/>
        <v>46958</v>
      </c>
      <c r="D2412" s="119" t="str">
        <f t="shared" si="278"/>
        <v>구간27</v>
      </c>
      <c r="E2412" s="91">
        <f t="shared" si="279"/>
        <v>92</v>
      </c>
      <c r="F2412" s="120">
        <f>COUNTIF($D$15:D2412,D2412)</f>
        <v>24</v>
      </c>
      <c r="G2412" s="121">
        <f t="shared" si="280"/>
        <v>0.23876968699743095</v>
      </c>
      <c r="H2412" s="121">
        <f t="shared" si="281"/>
        <v>5.8044703210475938E-4</v>
      </c>
      <c r="I2412" s="122">
        <f t="shared" si="282"/>
        <v>0.2393501340295357</v>
      </c>
    </row>
    <row r="2413" spans="2:9">
      <c r="B2413" s="91">
        <f t="shared" si="283"/>
        <v>2399</v>
      </c>
      <c r="C2413" s="92">
        <f t="shared" si="284"/>
        <v>46959</v>
      </c>
      <c r="D2413" s="119" t="str">
        <f t="shared" si="278"/>
        <v>구간27</v>
      </c>
      <c r="E2413" s="91">
        <f t="shared" si="279"/>
        <v>92</v>
      </c>
      <c r="F2413" s="120">
        <f>COUNTIF($D$15:D2413,D2413)</f>
        <v>25</v>
      </c>
      <c r="G2413" s="121">
        <f t="shared" si="280"/>
        <v>0.23876968699743095</v>
      </c>
      <c r="H2413" s="121">
        <f t="shared" si="281"/>
        <v>6.0463232510912432E-4</v>
      </c>
      <c r="I2413" s="122">
        <f t="shared" si="282"/>
        <v>0.23937431932254008</v>
      </c>
    </row>
    <row r="2414" spans="2:9">
      <c r="B2414" s="91">
        <f t="shared" si="283"/>
        <v>2400</v>
      </c>
      <c r="C2414" s="92">
        <f t="shared" si="284"/>
        <v>46960</v>
      </c>
      <c r="D2414" s="119" t="str">
        <f t="shared" si="278"/>
        <v>구간27</v>
      </c>
      <c r="E2414" s="91">
        <f t="shared" si="279"/>
        <v>92</v>
      </c>
      <c r="F2414" s="120">
        <f>COUNTIF($D$15:D2414,D2414)</f>
        <v>26</v>
      </c>
      <c r="G2414" s="121">
        <f t="shared" si="280"/>
        <v>0.23876968699743095</v>
      </c>
      <c r="H2414" s="121">
        <f t="shared" si="281"/>
        <v>6.2881761811348926E-4</v>
      </c>
      <c r="I2414" s="122">
        <f t="shared" si="282"/>
        <v>0.23939850461554443</v>
      </c>
    </row>
    <row r="2415" spans="2:9">
      <c r="B2415" s="91">
        <f t="shared" si="283"/>
        <v>2401</v>
      </c>
      <c r="C2415" s="92">
        <f t="shared" si="284"/>
        <v>46961</v>
      </c>
      <c r="D2415" s="119" t="str">
        <f t="shared" si="278"/>
        <v>구간27</v>
      </c>
      <c r="E2415" s="91">
        <f t="shared" si="279"/>
        <v>92</v>
      </c>
      <c r="F2415" s="120">
        <f>COUNTIF($D$15:D2415,D2415)</f>
        <v>27</v>
      </c>
      <c r="G2415" s="121">
        <f t="shared" si="280"/>
        <v>0.23876968699743095</v>
      </c>
      <c r="H2415" s="121">
        <f t="shared" si="281"/>
        <v>6.530029111178542E-4</v>
      </c>
      <c r="I2415" s="122">
        <f t="shared" si="282"/>
        <v>0.23942268990854881</v>
      </c>
    </row>
    <row r="2416" spans="2:9">
      <c r="B2416" s="91">
        <f t="shared" si="283"/>
        <v>2402</v>
      </c>
      <c r="C2416" s="92">
        <f t="shared" si="284"/>
        <v>46962</v>
      </c>
      <c r="D2416" s="119" t="str">
        <f t="shared" si="278"/>
        <v>구간27</v>
      </c>
      <c r="E2416" s="91">
        <f t="shared" si="279"/>
        <v>92</v>
      </c>
      <c r="F2416" s="120">
        <f>COUNTIF($D$15:D2416,D2416)</f>
        <v>28</v>
      </c>
      <c r="G2416" s="121">
        <f t="shared" si="280"/>
        <v>0.23876968699743095</v>
      </c>
      <c r="H2416" s="121">
        <f t="shared" si="281"/>
        <v>6.7718820412221924E-4</v>
      </c>
      <c r="I2416" s="122">
        <f t="shared" si="282"/>
        <v>0.23944687520155317</v>
      </c>
    </row>
    <row r="2417" spans="2:9">
      <c r="B2417" s="91">
        <f t="shared" si="283"/>
        <v>2403</v>
      </c>
      <c r="C2417" s="92">
        <f t="shared" si="284"/>
        <v>46963</v>
      </c>
      <c r="D2417" s="119" t="str">
        <f t="shared" si="278"/>
        <v>구간27</v>
      </c>
      <c r="E2417" s="91">
        <f t="shared" si="279"/>
        <v>92</v>
      </c>
      <c r="F2417" s="120">
        <f>COUNTIF($D$15:D2417,D2417)</f>
        <v>29</v>
      </c>
      <c r="G2417" s="121">
        <f t="shared" si="280"/>
        <v>0.23876968699743095</v>
      </c>
      <c r="H2417" s="121">
        <f t="shared" si="281"/>
        <v>7.0137349712658418E-4</v>
      </c>
      <c r="I2417" s="122">
        <f t="shared" si="282"/>
        <v>0.23947106049455755</v>
      </c>
    </row>
    <row r="2418" spans="2:9">
      <c r="B2418" s="91">
        <f t="shared" si="283"/>
        <v>2404</v>
      </c>
      <c r="C2418" s="92">
        <f t="shared" si="284"/>
        <v>46964</v>
      </c>
      <c r="D2418" s="119" t="str">
        <f t="shared" si="278"/>
        <v>구간27</v>
      </c>
      <c r="E2418" s="91">
        <f t="shared" si="279"/>
        <v>92</v>
      </c>
      <c r="F2418" s="120">
        <f>COUNTIF($D$15:D2418,D2418)</f>
        <v>30</v>
      </c>
      <c r="G2418" s="121">
        <f t="shared" si="280"/>
        <v>0.23876968699743095</v>
      </c>
      <c r="H2418" s="121">
        <f t="shared" si="281"/>
        <v>7.2555879013094912E-4</v>
      </c>
      <c r="I2418" s="122">
        <f t="shared" si="282"/>
        <v>0.2394952457875619</v>
      </c>
    </row>
    <row r="2419" spans="2:9">
      <c r="B2419" s="91">
        <f t="shared" si="283"/>
        <v>2405</v>
      </c>
      <c r="C2419" s="92">
        <f t="shared" si="284"/>
        <v>46965</v>
      </c>
      <c r="D2419" s="119" t="str">
        <f t="shared" si="278"/>
        <v>구간27</v>
      </c>
      <c r="E2419" s="91">
        <f t="shared" si="279"/>
        <v>92</v>
      </c>
      <c r="F2419" s="120">
        <f>COUNTIF($D$15:D2419,D2419)</f>
        <v>31</v>
      </c>
      <c r="G2419" s="121">
        <f t="shared" si="280"/>
        <v>0.23876968699743095</v>
      </c>
      <c r="H2419" s="121">
        <f t="shared" si="281"/>
        <v>7.4974408313531417E-4</v>
      </c>
      <c r="I2419" s="122">
        <f t="shared" si="282"/>
        <v>0.23951943108056625</v>
      </c>
    </row>
    <row r="2420" spans="2:9">
      <c r="B2420" s="91">
        <f t="shared" si="283"/>
        <v>2406</v>
      </c>
      <c r="C2420" s="92">
        <f t="shared" si="284"/>
        <v>46966</v>
      </c>
      <c r="D2420" s="119" t="str">
        <f t="shared" si="278"/>
        <v>구간27</v>
      </c>
      <c r="E2420" s="91">
        <f t="shared" si="279"/>
        <v>92</v>
      </c>
      <c r="F2420" s="120">
        <f>COUNTIF($D$15:D2420,D2420)</f>
        <v>32</v>
      </c>
      <c r="G2420" s="121">
        <f t="shared" si="280"/>
        <v>0.23876968699743095</v>
      </c>
      <c r="H2420" s="121">
        <f t="shared" si="281"/>
        <v>7.7392937613967911E-4</v>
      </c>
      <c r="I2420" s="122">
        <f t="shared" si="282"/>
        <v>0.23954361637357063</v>
      </c>
    </row>
    <row r="2421" spans="2:9">
      <c r="B2421" s="91">
        <f t="shared" si="283"/>
        <v>2407</v>
      </c>
      <c r="C2421" s="92">
        <f t="shared" si="284"/>
        <v>46967</v>
      </c>
      <c r="D2421" s="119" t="str">
        <f t="shared" si="278"/>
        <v>구간27</v>
      </c>
      <c r="E2421" s="91">
        <f t="shared" si="279"/>
        <v>92</v>
      </c>
      <c r="F2421" s="120">
        <f>COUNTIF($D$15:D2421,D2421)</f>
        <v>33</v>
      </c>
      <c r="G2421" s="121">
        <f t="shared" si="280"/>
        <v>0.23876968699743095</v>
      </c>
      <c r="H2421" s="121">
        <f t="shared" si="281"/>
        <v>7.9811466914404404E-4</v>
      </c>
      <c r="I2421" s="122">
        <f t="shared" si="282"/>
        <v>0.23956780166657499</v>
      </c>
    </row>
    <row r="2422" spans="2:9">
      <c r="B2422" s="91">
        <f t="shared" si="283"/>
        <v>2408</v>
      </c>
      <c r="C2422" s="92">
        <f t="shared" si="284"/>
        <v>46968</v>
      </c>
      <c r="D2422" s="119" t="str">
        <f t="shared" si="278"/>
        <v>구간27</v>
      </c>
      <c r="E2422" s="91">
        <f t="shared" si="279"/>
        <v>92</v>
      </c>
      <c r="F2422" s="120">
        <f>COUNTIF($D$15:D2422,D2422)</f>
        <v>34</v>
      </c>
      <c r="G2422" s="121">
        <f t="shared" si="280"/>
        <v>0.23876968699743095</v>
      </c>
      <c r="H2422" s="121">
        <f t="shared" si="281"/>
        <v>8.2229996214840909E-4</v>
      </c>
      <c r="I2422" s="122">
        <f t="shared" si="282"/>
        <v>0.23959198695957937</v>
      </c>
    </row>
    <row r="2423" spans="2:9">
      <c r="B2423" s="91">
        <f t="shared" si="283"/>
        <v>2409</v>
      </c>
      <c r="C2423" s="92">
        <f t="shared" si="284"/>
        <v>46969</v>
      </c>
      <c r="D2423" s="119" t="str">
        <f t="shared" si="278"/>
        <v>구간27</v>
      </c>
      <c r="E2423" s="91">
        <f t="shared" si="279"/>
        <v>92</v>
      </c>
      <c r="F2423" s="120">
        <f>COUNTIF($D$15:D2423,D2423)</f>
        <v>35</v>
      </c>
      <c r="G2423" s="121">
        <f t="shared" si="280"/>
        <v>0.23876968699743095</v>
      </c>
      <c r="H2423" s="121">
        <f t="shared" si="281"/>
        <v>8.4648525515277403E-4</v>
      </c>
      <c r="I2423" s="122">
        <f t="shared" si="282"/>
        <v>0.23961617225258372</v>
      </c>
    </row>
    <row r="2424" spans="2:9">
      <c r="B2424" s="91">
        <f t="shared" si="283"/>
        <v>2410</v>
      </c>
      <c r="C2424" s="92">
        <f t="shared" si="284"/>
        <v>46970</v>
      </c>
      <c r="D2424" s="119" t="str">
        <f t="shared" si="278"/>
        <v>구간27</v>
      </c>
      <c r="E2424" s="91">
        <f t="shared" si="279"/>
        <v>92</v>
      </c>
      <c r="F2424" s="120">
        <f>COUNTIF($D$15:D2424,D2424)</f>
        <v>36</v>
      </c>
      <c r="G2424" s="121">
        <f t="shared" si="280"/>
        <v>0.23876968699743095</v>
      </c>
      <c r="H2424" s="121">
        <f t="shared" si="281"/>
        <v>8.7067054815713897E-4</v>
      </c>
      <c r="I2424" s="122">
        <f t="shared" si="282"/>
        <v>0.2396403575455881</v>
      </c>
    </row>
    <row r="2425" spans="2:9">
      <c r="B2425" s="91">
        <f t="shared" si="283"/>
        <v>2411</v>
      </c>
      <c r="C2425" s="92">
        <f t="shared" si="284"/>
        <v>46971</v>
      </c>
      <c r="D2425" s="119" t="str">
        <f t="shared" si="278"/>
        <v>구간27</v>
      </c>
      <c r="E2425" s="91">
        <f t="shared" si="279"/>
        <v>92</v>
      </c>
      <c r="F2425" s="120">
        <f>COUNTIF($D$15:D2425,D2425)</f>
        <v>37</v>
      </c>
      <c r="G2425" s="121">
        <f t="shared" si="280"/>
        <v>0.23876968699743095</v>
      </c>
      <c r="H2425" s="121">
        <f t="shared" si="281"/>
        <v>8.9485584116150401E-4</v>
      </c>
      <c r="I2425" s="122">
        <f t="shared" si="282"/>
        <v>0.23966454283859245</v>
      </c>
    </row>
    <row r="2426" spans="2:9">
      <c r="B2426" s="91">
        <f t="shared" si="283"/>
        <v>2412</v>
      </c>
      <c r="C2426" s="92">
        <f t="shared" si="284"/>
        <v>46972</v>
      </c>
      <c r="D2426" s="119" t="str">
        <f t="shared" si="278"/>
        <v>구간27</v>
      </c>
      <c r="E2426" s="91">
        <f t="shared" si="279"/>
        <v>92</v>
      </c>
      <c r="F2426" s="120">
        <f>COUNTIF($D$15:D2426,D2426)</f>
        <v>38</v>
      </c>
      <c r="G2426" s="121">
        <f t="shared" si="280"/>
        <v>0.23876968699743095</v>
      </c>
      <c r="H2426" s="121">
        <f t="shared" si="281"/>
        <v>9.1904113416586895E-4</v>
      </c>
      <c r="I2426" s="122">
        <f t="shared" si="282"/>
        <v>0.23968872813159683</v>
      </c>
    </row>
    <row r="2427" spans="2:9">
      <c r="B2427" s="91">
        <f t="shared" si="283"/>
        <v>2413</v>
      </c>
      <c r="C2427" s="92">
        <f t="shared" si="284"/>
        <v>46973</v>
      </c>
      <c r="D2427" s="119" t="str">
        <f t="shared" si="278"/>
        <v>구간27</v>
      </c>
      <c r="E2427" s="91">
        <f t="shared" si="279"/>
        <v>92</v>
      </c>
      <c r="F2427" s="120">
        <f>COUNTIF($D$15:D2427,D2427)</f>
        <v>39</v>
      </c>
      <c r="G2427" s="121">
        <f t="shared" si="280"/>
        <v>0.23876968699743095</v>
      </c>
      <c r="H2427" s="121">
        <f t="shared" si="281"/>
        <v>9.4322642717023389E-4</v>
      </c>
      <c r="I2427" s="122">
        <f t="shared" si="282"/>
        <v>0.23971291342460119</v>
      </c>
    </row>
    <row r="2428" spans="2:9">
      <c r="B2428" s="91">
        <f t="shared" si="283"/>
        <v>2414</v>
      </c>
      <c r="C2428" s="92">
        <f t="shared" si="284"/>
        <v>46974</v>
      </c>
      <c r="D2428" s="119" t="str">
        <f t="shared" si="278"/>
        <v>구간27</v>
      </c>
      <c r="E2428" s="91">
        <f t="shared" si="279"/>
        <v>92</v>
      </c>
      <c r="F2428" s="120">
        <f>COUNTIF($D$15:D2428,D2428)</f>
        <v>40</v>
      </c>
      <c r="G2428" s="121">
        <f t="shared" si="280"/>
        <v>0.23876968699743095</v>
      </c>
      <c r="H2428" s="121">
        <f t="shared" si="281"/>
        <v>9.6741172017459883E-4</v>
      </c>
      <c r="I2428" s="122">
        <f t="shared" si="282"/>
        <v>0.23973709871760554</v>
      </c>
    </row>
    <row r="2429" spans="2:9">
      <c r="B2429" s="91">
        <f t="shared" si="283"/>
        <v>2415</v>
      </c>
      <c r="C2429" s="92">
        <f t="shared" si="284"/>
        <v>46975</v>
      </c>
      <c r="D2429" s="119" t="str">
        <f t="shared" si="278"/>
        <v>구간27</v>
      </c>
      <c r="E2429" s="91">
        <f t="shared" si="279"/>
        <v>92</v>
      </c>
      <c r="F2429" s="120">
        <f>COUNTIF($D$15:D2429,D2429)</f>
        <v>41</v>
      </c>
      <c r="G2429" s="121">
        <f t="shared" si="280"/>
        <v>0.23876968699743095</v>
      </c>
      <c r="H2429" s="121">
        <f t="shared" si="281"/>
        <v>9.9159701317896387E-4</v>
      </c>
      <c r="I2429" s="122">
        <f t="shared" si="282"/>
        <v>0.23976128401060992</v>
      </c>
    </row>
    <row r="2430" spans="2:9">
      <c r="B2430" s="91">
        <f t="shared" si="283"/>
        <v>2416</v>
      </c>
      <c r="C2430" s="92">
        <f t="shared" si="284"/>
        <v>46976</v>
      </c>
      <c r="D2430" s="119" t="str">
        <f t="shared" si="278"/>
        <v>구간27</v>
      </c>
      <c r="E2430" s="91">
        <f t="shared" si="279"/>
        <v>92</v>
      </c>
      <c r="F2430" s="120">
        <f>COUNTIF($D$15:D2430,D2430)</f>
        <v>42</v>
      </c>
      <c r="G2430" s="121">
        <f t="shared" si="280"/>
        <v>0.23876968699743095</v>
      </c>
      <c r="H2430" s="121">
        <f t="shared" si="281"/>
        <v>1.0157823061833289E-3</v>
      </c>
      <c r="I2430" s="122">
        <f t="shared" si="282"/>
        <v>0.23978546930361427</v>
      </c>
    </row>
    <row r="2431" spans="2:9">
      <c r="B2431" s="91">
        <f t="shared" si="283"/>
        <v>2417</v>
      </c>
      <c r="C2431" s="92">
        <f t="shared" si="284"/>
        <v>46977</v>
      </c>
      <c r="D2431" s="119" t="str">
        <f t="shared" si="278"/>
        <v>구간27</v>
      </c>
      <c r="E2431" s="91">
        <f t="shared" si="279"/>
        <v>92</v>
      </c>
      <c r="F2431" s="120">
        <f>COUNTIF($D$15:D2431,D2431)</f>
        <v>43</v>
      </c>
      <c r="G2431" s="121">
        <f t="shared" si="280"/>
        <v>0.23876968699743095</v>
      </c>
      <c r="H2431" s="121">
        <f t="shared" si="281"/>
        <v>1.0399675991876938E-3</v>
      </c>
      <c r="I2431" s="122">
        <f t="shared" si="282"/>
        <v>0.23980965459661865</v>
      </c>
    </row>
    <row r="2432" spans="2:9">
      <c r="B2432" s="91">
        <f t="shared" si="283"/>
        <v>2418</v>
      </c>
      <c r="C2432" s="92">
        <f t="shared" si="284"/>
        <v>46978</v>
      </c>
      <c r="D2432" s="119" t="str">
        <f t="shared" si="278"/>
        <v>구간27</v>
      </c>
      <c r="E2432" s="91">
        <f t="shared" si="279"/>
        <v>92</v>
      </c>
      <c r="F2432" s="120">
        <f>COUNTIF($D$15:D2432,D2432)</f>
        <v>44</v>
      </c>
      <c r="G2432" s="121">
        <f t="shared" si="280"/>
        <v>0.23876968699743095</v>
      </c>
      <c r="H2432" s="121">
        <f t="shared" si="281"/>
        <v>1.0641528921920588E-3</v>
      </c>
      <c r="I2432" s="122">
        <f t="shared" si="282"/>
        <v>0.23983383988962301</v>
      </c>
    </row>
    <row r="2433" spans="2:9">
      <c r="B2433" s="91">
        <f t="shared" si="283"/>
        <v>2419</v>
      </c>
      <c r="C2433" s="92">
        <f t="shared" si="284"/>
        <v>46979</v>
      </c>
      <c r="D2433" s="119" t="str">
        <f t="shared" si="278"/>
        <v>구간27</v>
      </c>
      <c r="E2433" s="91">
        <f t="shared" si="279"/>
        <v>92</v>
      </c>
      <c r="F2433" s="120">
        <f>COUNTIF($D$15:D2433,D2433)</f>
        <v>45</v>
      </c>
      <c r="G2433" s="121">
        <f t="shared" si="280"/>
        <v>0.23876968699743095</v>
      </c>
      <c r="H2433" s="121">
        <f t="shared" si="281"/>
        <v>1.0883381851964238E-3</v>
      </c>
      <c r="I2433" s="122">
        <f t="shared" si="282"/>
        <v>0.23985802518262739</v>
      </c>
    </row>
    <row r="2434" spans="2:9">
      <c r="B2434" s="91">
        <f t="shared" si="283"/>
        <v>2420</v>
      </c>
      <c r="C2434" s="92">
        <f t="shared" si="284"/>
        <v>46980</v>
      </c>
      <c r="D2434" s="119" t="str">
        <f t="shared" si="278"/>
        <v>구간27</v>
      </c>
      <c r="E2434" s="91">
        <f t="shared" si="279"/>
        <v>92</v>
      </c>
      <c r="F2434" s="120">
        <f>COUNTIF($D$15:D2434,D2434)</f>
        <v>46</v>
      </c>
      <c r="G2434" s="121">
        <f t="shared" si="280"/>
        <v>0.23876968699743095</v>
      </c>
      <c r="H2434" s="121">
        <f t="shared" si="281"/>
        <v>1.1125234782007887E-3</v>
      </c>
      <c r="I2434" s="122">
        <f t="shared" si="282"/>
        <v>0.23988221047563174</v>
      </c>
    </row>
    <row r="2435" spans="2:9">
      <c r="B2435" s="91">
        <f t="shared" si="283"/>
        <v>2421</v>
      </c>
      <c r="C2435" s="92">
        <f t="shared" si="284"/>
        <v>46981</v>
      </c>
      <c r="D2435" s="119" t="str">
        <f t="shared" si="278"/>
        <v>구간27</v>
      </c>
      <c r="E2435" s="91">
        <f t="shared" si="279"/>
        <v>92</v>
      </c>
      <c r="F2435" s="120">
        <f>COUNTIF($D$15:D2435,D2435)</f>
        <v>47</v>
      </c>
      <c r="G2435" s="121">
        <f t="shared" si="280"/>
        <v>0.23876968699743095</v>
      </c>
      <c r="H2435" s="121">
        <f t="shared" si="281"/>
        <v>1.1367087712051537E-3</v>
      </c>
      <c r="I2435" s="122">
        <f t="shared" si="282"/>
        <v>0.23990639576863609</v>
      </c>
    </row>
    <row r="2436" spans="2:9">
      <c r="B2436" s="91">
        <f t="shared" si="283"/>
        <v>2422</v>
      </c>
      <c r="C2436" s="92">
        <f t="shared" si="284"/>
        <v>46982</v>
      </c>
      <c r="D2436" s="119" t="str">
        <f t="shared" si="278"/>
        <v>구간27</v>
      </c>
      <c r="E2436" s="91">
        <f t="shared" si="279"/>
        <v>92</v>
      </c>
      <c r="F2436" s="120">
        <f>COUNTIF($D$15:D2436,D2436)</f>
        <v>48</v>
      </c>
      <c r="G2436" s="121">
        <f t="shared" si="280"/>
        <v>0.23876968699743095</v>
      </c>
      <c r="H2436" s="121">
        <f t="shared" si="281"/>
        <v>1.1608940642095188E-3</v>
      </c>
      <c r="I2436" s="122">
        <f t="shared" si="282"/>
        <v>0.23993058106164047</v>
      </c>
    </row>
    <row r="2437" spans="2:9">
      <c r="B2437" s="91">
        <f t="shared" si="283"/>
        <v>2423</v>
      </c>
      <c r="C2437" s="92">
        <f t="shared" si="284"/>
        <v>46983</v>
      </c>
      <c r="D2437" s="119" t="str">
        <f t="shared" si="278"/>
        <v>구간27</v>
      </c>
      <c r="E2437" s="91">
        <f t="shared" si="279"/>
        <v>92</v>
      </c>
      <c r="F2437" s="120">
        <f>COUNTIF($D$15:D2437,D2437)</f>
        <v>49</v>
      </c>
      <c r="G2437" s="121">
        <f t="shared" si="280"/>
        <v>0.23876968699743095</v>
      </c>
      <c r="H2437" s="121">
        <f t="shared" si="281"/>
        <v>1.1850793572138836E-3</v>
      </c>
      <c r="I2437" s="122">
        <f t="shared" si="282"/>
        <v>0.23995476635464483</v>
      </c>
    </row>
    <row r="2438" spans="2:9">
      <c r="B2438" s="91">
        <f t="shared" si="283"/>
        <v>2424</v>
      </c>
      <c r="C2438" s="92">
        <f t="shared" si="284"/>
        <v>46984</v>
      </c>
      <c r="D2438" s="119" t="str">
        <f t="shared" si="278"/>
        <v>구간27</v>
      </c>
      <c r="E2438" s="91">
        <f t="shared" si="279"/>
        <v>92</v>
      </c>
      <c r="F2438" s="120">
        <f>COUNTIF($D$15:D2438,D2438)</f>
        <v>50</v>
      </c>
      <c r="G2438" s="121">
        <f t="shared" si="280"/>
        <v>0.23876968699743095</v>
      </c>
      <c r="H2438" s="121">
        <f t="shared" si="281"/>
        <v>1.2092646502182486E-3</v>
      </c>
      <c r="I2438" s="122">
        <f t="shared" si="282"/>
        <v>0.23997895164764921</v>
      </c>
    </row>
    <row r="2439" spans="2:9">
      <c r="B2439" s="91">
        <f t="shared" si="283"/>
        <v>2425</v>
      </c>
      <c r="C2439" s="92">
        <f t="shared" si="284"/>
        <v>46985</v>
      </c>
      <c r="D2439" s="119" t="str">
        <f t="shared" si="278"/>
        <v>구간27</v>
      </c>
      <c r="E2439" s="91">
        <f t="shared" si="279"/>
        <v>92</v>
      </c>
      <c r="F2439" s="120">
        <f>COUNTIF($D$15:D2439,D2439)</f>
        <v>51</v>
      </c>
      <c r="G2439" s="121">
        <f t="shared" si="280"/>
        <v>0.23876968699743095</v>
      </c>
      <c r="H2439" s="121">
        <f t="shared" si="281"/>
        <v>1.2334499432226135E-3</v>
      </c>
      <c r="I2439" s="122">
        <f t="shared" si="282"/>
        <v>0.24000313694065356</v>
      </c>
    </row>
    <row r="2440" spans="2:9">
      <c r="B2440" s="91">
        <f t="shared" si="283"/>
        <v>2426</v>
      </c>
      <c r="C2440" s="92">
        <f t="shared" si="284"/>
        <v>46986</v>
      </c>
      <c r="D2440" s="119" t="str">
        <f t="shared" si="278"/>
        <v>구간27</v>
      </c>
      <c r="E2440" s="91">
        <f t="shared" si="279"/>
        <v>92</v>
      </c>
      <c r="F2440" s="120">
        <f>COUNTIF($D$15:D2440,D2440)</f>
        <v>52</v>
      </c>
      <c r="G2440" s="121">
        <f t="shared" si="280"/>
        <v>0.23876968699743095</v>
      </c>
      <c r="H2440" s="121">
        <f t="shared" si="281"/>
        <v>1.2576352362269785E-3</v>
      </c>
      <c r="I2440" s="122">
        <f t="shared" si="282"/>
        <v>0.24002732223365794</v>
      </c>
    </row>
    <row r="2441" spans="2:9">
      <c r="B2441" s="91">
        <f t="shared" si="283"/>
        <v>2427</v>
      </c>
      <c r="C2441" s="92">
        <f t="shared" si="284"/>
        <v>46987</v>
      </c>
      <c r="D2441" s="119" t="str">
        <f t="shared" si="278"/>
        <v>구간27</v>
      </c>
      <c r="E2441" s="91">
        <f t="shared" si="279"/>
        <v>92</v>
      </c>
      <c r="F2441" s="120">
        <f>COUNTIF($D$15:D2441,D2441)</f>
        <v>53</v>
      </c>
      <c r="G2441" s="121">
        <f t="shared" si="280"/>
        <v>0.23876968699743095</v>
      </c>
      <c r="H2441" s="121">
        <f t="shared" si="281"/>
        <v>1.2818205292313436E-3</v>
      </c>
      <c r="I2441" s="122">
        <f t="shared" si="282"/>
        <v>0.24005150752666229</v>
      </c>
    </row>
    <row r="2442" spans="2:9">
      <c r="B2442" s="91">
        <f t="shared" si="283"/>
        <v>2428</v>
      </c>
      <c r="C2442" s="92">
        <f t="shared" si="284"/>
        <v>46988</v>
      </c>
      <c r="D2442" s="119" t="str">
        <f t="shared" si="278"/>
        <v>구간27</v>
      </c>
      <c r="E2442" s="91">
        <f t="shared" si="279"/>
        <v>92</v>
      </c>
      <c r="F2442" s="120">
        <f>COUNTIF($D$15:D2442,D2442)</f>
        <v>54</v>
      </c>
      <c r="G2442" s="121">
        <f t="shared" si="280"/>
        <v>0.23876968699743095</v>
      </c>
      <c r="H2442" s="121">
        <f t="shared" si="281"/>
        <v>1.3060058222357084E-3</v>
      </c>
      <c r="I2442" s="122">
        <f t="shared" si="282"/>
        <v>0.24007569281966665</v>
      </c>
    </row>
    <row r="2443" spans="2:9">
      <c r="B2443" s="91">
        <f t="shared" si="283"/>
        <v>2429</v>
      </c>
      <c r="C2443" s="92">
        <f t="shared" si="284"/>
        <v>46989</v>
      </c>
      <c r="D2443" s="119" t="str">
        <f t="shared" si="278"/>
        <v>구간27</v>
      </c>
      <c r="E2443" s="91">
        <f t="shared" si="279"/>
        <v>92</v>
      </c>
      <c r="F2443" s="120">
        <f>COUNTIF($D$15:D2443,D2443)</f>
        <v>55</v>
      </c>
      <c r="G2443" s="121">
        <f t="shared" si="280"/>
        <v>0.23876968699743095</v>
      </c>
      <c r="H2443" s="121">
        <f t="shared" si="281"/>
        <v>1.3301911152400734E-3</v>
      </c>
      <c r="I2443" s="122">
        <f t="shared" si="282"/>
        <v>0.24009987811267103</v>
      </c>
    </row>
    <row r="2444" spans="2:9">
      <c r="B2444" s="91">
        <f t="shared" si="283"/>
        <v>2430</v>
      </c>
      <c r="C2444" s="92">
        <f t="shared" si="284"/>
        <v>46990</v>
      </c>
      <c r="D2444" s="119" t="str">
        <f t="shared" si="278"/>
        <v>구간27</v>
      </c>
      <c r="E2444" s="91">
        <f t="shared" si="279"/>
        <v>92</v>
      </c>
      <c r="F2444" s="120">
        <f>COUNTIF($D$15:D2444,D2444)</f>
        <v>56</v>
      </c>
      <c r="G2444" s="121">
        <f t="shared" si="280"/>
        <v>0.23876968699743095</v>
      </c>
      <c r="H2444" s="121">
        <f t="shared" si="281"/>
        <v>1.3543764082444385E-3</v>
      </c>
      <c r="I2444" s="122">
        <f t="shared" si="282"/>
        <v>0.24012406340567538</v>
      </c>
    </row>
    <row r="2445" spans="2:9">
      <c r="B2445" s="91">
        <f t="shared" si="283"/>
        <v>2431</v>
      </c>
      <c r="C2445" s="92">
        <f t="shared" si="284"/>
        <v>46991</v>
      </c>
      <c r="D2445" s="119" t="str">
        <f t="shared" si="278"/>
        <v>구간27</v>
      </c>
      <c r="E2445" s="91">
        <f t="shared" si="279"/>
        <v>92</v>
      </c>
      <c r="F2445" s="120">
        <f>COUNTIF($D$15:D2445,D2445)</f>
        <v>57</v>
      </c>
      <c r="G2445" s="121">
        <f t="shared" si="280"/>
        <v>0.23876968699743095</v>
      </c>
      <c r="H2445" s="121">
        <f t="shared" si="281"/>
        <v>1.3785617012488033E-3</v>
      </c>
      <c r="I2445" s="122">
        <f t="shared" si="282"/>
        <v>0.24014824869867976</v>
      </c>
    </row>
    <row r="2446" spans="2:9">
      <c r="B2446" s="91">
        <f t="shared" si="283"/>
        <v>2432</v>
      </c>
      <c r="C2446" s="92">
        <f t="shared" si="284"/>
        <v>46992</v>
      </c>
      <c r="D2446" s="119" t="str">
        <f t="shared" si="278"/>
        <v>구간27</v>
      </c>
      <c r="E2446" s="91">
        <f t="shared" si="279"/>
        <v>92</v>
      </c>
      <c r="F2446" s="120">
        <f>COUNTIF($D$15:D2446,D2446)</f>
        <v>58</v>
      </c>
      <c r="G2446" s="121">
        <f t="shared" si="280"/>
        <v>0.23876968699743095</v>
      </c>
      <c r="H2446" s="121">
        <f t="shared" si="281"/>
        <v>1.4027469942531684E-3</v>
      </c>
      <c r="I2446" s="122">
        <f t="shared" si="282"/>
        <v>0.24017243399168411</v>
      </c>
    </row>
    <row r="2447" spans="2:9">
      <c r="B2447" s="91">
        <f t="shared" si="283"/>
        <v>2433</v>
      </c>
      <c r="C2447" s="92">
        <f t="shared" si="284"/>
        <v>46993</v>
      </c>
      <c r="D2447" s="119" t="str">
        <f t="shared" ref="D2447:D2510" si="285">IF(IFERROR(HLOOKUP(C2447,$E$5:$BL$6,2,FALSE),"")="",D2448,HLOOKUP(C2447,$E$5:$BL$7,2,FALSE))</f>
        <v>구간27</v>
      </c>
      <c r="E2447" s="91">
        <f t="shared" ref="E2447:E2510" si="286">COUNTIF($D$15:$D$49928,D2447)</f>
        <v>92</v>
      </c>
      <c r="F2447" s="120">
        <f>COUNTIF($D$15:D2447,D2447)</f>
        <v>59</v>
      </c>
      <c r="G2447" s="121">
        <f t="shared" ref="G2447:G2510" si="287">HLOOKUP($D2447,$E$6:$BL$11,6,FALSE)</f>
        <v>0.23876968699743095</v>
      </c>
      <c r="H2447" s="121">
        <f t="shared" ref="H2447:H2510" si="288">HLOOKUP($D2447,$E$6:$BL$11,5,FALSE)*(F2447)</f>
        <v>1.4269322872575334E-3</v>
      </c>
      <c r="I2447" s="122">
        <f t="shared" ref="I2447:I2510" si="289">G2447+H2447</f>
        <v>0.2401966192846885</v>
      </c>
    </row>
    <row r="2448" spans="2:9">
      <c r="B2448" s="91">
        <f t="shared" ref="B2448:B2511" si="290">B2447+1</f>
        <v>2434</v>
      </c>
      <c r="C2448" s="92">
        <f t="shared" ref="C2448:C2511" si="291">C2447+1</f>
        <v>46994</v>
      </c>
      <c r="D2448" s="119" t="str">
        <f t="shared" si="285"/>
        <v>구간27</v>
      </c>
      <c r="E2448" s="91">
        <f t="shared" si="286"/>
        <v>92</v>
      </c>
      <c r="F2448" s="120">
        <f>COUNTIF($D$15:D2448,D2448)</f>
        <v>60</v>
      </c>
      <c r="G2448" s="121">
        <f t="shared" si="287"/>
        <v>0.23876968699743095</v>
      </c>
      <c r="H2448" s="121">
        <f t="shared" si="288"/>
        <v>1.4511175802618982E-3</v>
      </c>
      <c r="I2448" s="122">
        <f t="shared" si="289"/>
        <v>0.24022080457769285</v>
      </c>
    </row>
    <row r="2449" spans="2:9">
      <c r="B2449" s="91">
        <f t="shared" si="290"/>
        <v>2435</v>
      </c>
      <c r="C2449" s="92">
        <f t="shared" si="291"/>
        <v>46995</v>
      </c>
      <c r="D2449" s="119" t="str">
        <f t="shared" si="285"/>
        <v>구간27</v>
      </c>
      <c r="E2449" s="91">
        <f t="shared" si="286"/>
        <v>92</v>
      </c>
      <c r="F2449" s="120">
        <f>COUNTIF($D$15:D2449,D2449)</f>
        <v>61</v>
      </c>
      <c r="G2449" s="121">
        <f t="shared" si="287"/>
        <v>0.23876968699743095</v>
      </c>
      <c r="H2449" s="121">
        <f t="shared" si="288"/>
        <v>1.4753028732662633E-3</v>
      </c>
      <c r="I2449" s="122">
        <f t="shared" si="289"/>
        <v>0.24024498987069723</v>
      </c>
    </row>
    <row r="2450" spans="2:9">
      <c r="B2450" s="91">
        <f t="shared" si="290"/>
        <v>2436</v>
      </c>
      <c r="C2450" s="92">
        <f t="shared" si="291"/>
        <v>46996</v>
      </c>
      <c r="D2450" s="119" t="str">
        <f t="shared" si="285"/>
        <v>구간27</v>
      </c>
      <c r="E2450" s="91">
        <f t="shared" si="286"/>
        <v>92</v>
      </c>
      <c r="F2450" s="120">
        <f>COUNTIF($D$15:D2450,D2450)</f>
        <v>62</v>
      </c>
      <c r="G2450" s="121">
        <f t="shared" si="287"/>
        <v>0.23876968699743095</v>
      </c>
      <c r="H2450" s="121">
        <f t="shared" si="288"/>
        <v>1.4994881662706283E-3</v>
      </c>
      <c r="I2450" s="122">
        <f t="shared" si="289"/>
        <v>0.24026917516370158</v>
      </c>
    </row>
    <row r="2451" spans="2:9">
      <c r="B2451" s="91">
        <f t="shared" si="290"/>
        <v>2437</v>
      </c>
      <c r="C2451" s="92">
        <f t="shared" si="291"/>
        <v>46997</v>
      </c>
      <c r="D2451" s="119" t="str">
        <f t="shared" si="285"/>
        <v>구간27</v>
      </c>
      <c r="E2451" s="91">
        <f t="shared" si="286"/>
        <v>92</v>
      </c>
      <c r="F2451" s="120">
        <f>COUNTIF($D$15:D2451,D2451)</f>
        <v>63</v>
      </c>
      <c r="G2451" s="121">
        <f t="shared" si="287"/>
        <v>0.23876968699743095</v>
      </c>
      <c r="H2451" s="121">
        <f t="shared" si="288"/>
        <v>1.5236734592749932E-3</v>
      </c>
      <c r="I2451" s="122">
        <f t="shared" si="289"/>
        <v>0.24029336045670593</v>
      </c>
    </row>
    <row r="2452" spans="2:9">
      <c r="B2452" s="91">
        <f t="shared" si="290"/>
        <v>2438</v>
      </c>
      <c r="C2452" s="92">
        <f t="shared" si="291"/>
        <v>46998</v>
      </c>
      <c r="D2452" s="119" t="str">
        <f t="shared" si="285"/>
        <v>구간27</v>
      </c>
      <c r="E2452" s="91">
        <f t="shared" si="286"/>
        <v>92</v>
      </c>
      <c r="F2452" s="120">
        <f>COUNTIF($D$15:D2452,D2452)</f>
        <v>64</v>
      </c>
      <c r="G2452" s="121">
        <f t="shared" si="287"/>
        <v>0.23876968699743095</v>
      </c>
      <c r="H2452" s="121">
        <f t="shared" si="288"/>
        <v>1.5478587522793582E-3</v>
      </c>
      <c r="I2452" s="122">
        <f t="shared" si="289"/>
        <v>0.24031754574971032</v>
      </c>
    </row>
    <row r="2453" spans="2:9">
      <c r="B2453" s="91">
        <f t="shared" si="290"/>
        <v>2439</v>
      </c>
      <c r="C2453" s="92">
        <f t="shared" si="291"/>
        <v>46999</v>
      </c>
      <c r="D2453" s="119" t="str">
        <f t="shared" si="285"/>
        <v>구간27</v>
      </c>
      <c r="E2453" s="91">
        <f t="shared" si="286"/>
        <v>92</v>
      </c>
      <c r="F2453" s="120">
        <f>COUNTIF($D$15:D2453,D2453)</f>
        <v>65</v>
      </c>
      <c r="G2453" s="121">
        <f t="shared" si="287"/>
        <v>0.23876968699743095</v>
      </c>
      <c r="H2453" s="121">
        <f t="shared" si="288"/>
        <v>1.5720440452837233E-3</v>
      </c>
      <c r="I2453" s="122">
        <f t="shared" si="289"/>
        <v>0.24034173104271467</v>
      </c>
    </row>
    <row r="2454" spans="2:9">
      <c r="B2454" s="91">
        <f t="shared" si="290"/>
        <v>2440</v>
      </c>
      <c r="C2454" s="92">
        <f t="shared" si="291"/>
        <v>47000</v>
      </c>
      <c r="D2454" s="119" t="str">
        <f t="shared" si="285"/>
        <v>구간27</v>
      </c>
      <c r="E2454" s="91">
        <f t="shared" si="286"/>
        <v>92</v>
      </c>
      <c r="F2454" s="120">
        <f>COUNTIF($D$15:D2454,D2454)</f>
        <v>66</v>
      </c>
      <c r="G2454" s="121">
        <f t="shared" si="287"/>
        <v>0.23876968699743095</v>
      </c>
      <c r="H2454" s="121">
        <f t="shared" si="288"/>
        <v>1.5962293382880881E-3</v>
      </c>
      <c r="I2454" s="122">
        <f t="shared" si="289"/>
        <v>0.24036591633571905</v>
      </c>
    </row>
    <row r="2455" spans="2:9">
      <c r="B2455" s="91">
        <f t="shared" si="290"/>
        <v>2441</v>
      </c>
      <c r="C2455" s="92">
        <f t="shared" si="291"/>
        <v>47001</v>
      </c>
      <c r="D2455" s="119" t="str">
        <f t="shared" si="285"/>
        <v>구간27</v>
      </c>
      <c r="E2455" s="91">
        <f t="shared" si="286"/>
        <v>92</v>
      </c>
      <c r="F2455" s="120">
        <f>COUNTIF($D$15:D2455,D2455)</f>
        <v>67</v>
      </c>
      <c r="G2455" s="121">
        <f t="shared" si="287"/>
        <v>0.23876968699743095</v>
      </c>
      <c r="H2455" s="121">
        <f t="shared" si="288"/>
        <v>1.6204146312924531E-3</v>
      </c>
      <c r="I2455" s="122">
        <f t="shared" si="289"/>
        <v>0.2403901016287234</v>
      </c>
    </row>
    <row r="2456" spans="2:9">
      <c r="B2456" s="91">
        <f t="shared" si="290"/>
        <v>2442</v>
      </c>
      <c r="C2456" s="92">
        <f t="shared" si="291"/>
        <v>47002</v>
      </c>
      <c r="D2456" s="119" t="str">
        <f t="shared" si="285"/>
        <v>구간27</v>
      </c>
      <c r="E2456" s="91">
        <f t="shared" si="286"/>
        <v>92</v>
      </c>
      <c r="F2456" s="120">
        <f>COUNTIF($D$15:D2456,D2456)</f>
        <v>68</v>
      </c>
      <c r="G2456" s="121">
        <f t="shared" si="287"/>
        <v>0.23876968699743095</v>
      </c>
      <c r="H2456" s="121">
        <f t="shared" si="288"/>
        <v>1.6445999242968182E-3</v>
      </c>
      <c r="I2456" s="122">
        <f t="shared" si="289"/>
        <v>0.24041428692172778</v>
      </c>
    </row>
    <row r="2457" spans="2:9">
      <c r="B2457" s="91">
        <f t="shared" si="290"/>
        <v>2443</v>
      </c>
      <c r="C2457" s="92">
        <f t="shared" si="291"/>
        <v>47003</v>
      </c>
      <c r="D2457" s="119" t="str">
        <f t="shared" si="285"/>
        <v>구간27</v>
      </c>
      <c r="E2457" s="91">
        <f t="shared" si="286"/>
        <v>92</v>
      </c>
      <c r="F2457" s="120">
        <f>COUNTIF($D$15:D2457,D2457)</f>
        <v>69</v>
      </c>
      <c r="G2457" s="121">
        <f t="shared" si="287"/>
        <v>0.23876968699743095</v>
      </c>
      <c r="H2457" s="121">
        <f t="shared" si="288"/>
        <v>1.668785217301183E-3</v>
      </c>
      <c r="I2457" s="122">
        <f t="shared" si="289"/>
        <v>0.24043847221473214</v>
      </c>
    </row>
    <row r="2458" spans="2:9">
      <c r="B2458" s="91">
        <f t="shared" si="290"/>
        <v>2444</v>
      </c>
      <c r="C2458" s="92">
        <f t="shared" si="291"/>
        <v>47004</v>
      </c>
      <c r="D2458" s="119" t="str">
        <f t="shared" si="285"/>
        <v>구간27</v>
      </c>
      <c r="E2458" s="91">
        <f t="shared" si="286"/>
        <v>92</v>
      </c>
      <c r="F2458" s="120">
        <f>COUNTIF($D$15:D2458,D2458)</f>
        <v>70</v>
      </c>
      <c r="G2458" s="121">
        <f t="shared" si="287"/>
        <v>0.23876968699743095</v>
      </c>
      <c r="H2458" s="121">
        <f t="shared" si="288"/>
        <v>1.6929705103055481E-3</v>
      </c>
      <c r="I2458" s="122">
        <f t="shared" si="289"/>
        <v>0.24046265750773649</v>
      </c>
    </row>
    <row r="2459" spans="2:9">
      <c r="B2459" s="91">
        <f t="shared" si="290"/>
        <v>2445</v>
      </c>
      <c r="C2459" s="92">
        <f t="shared" si="291"/>
        <v>47005</v>
      </c>
      <c r="D2459" s="119" t="str">
        <f t="shared" si="285"/>
        <v>구간27</v>
      </c>
      <c r="E2459" s="91">
        <f t="shared" si="286"/>
        <v>92</v>
      </c>
      <c r="F2459" s="120">
        <f>COUNTIF($D$15:D2459,D2459)</f>
        <v>71</v>
      </c>
      <c r="G2459" s="121">
        <f t="shared" si="287"/>
        <v>0.23876968699743095</v>
      </c>
      <c r="H2459" s="121">
        <f t="shared" si="288"/>
        <v>1.7171558033099131E-3</v>
      </c>
      <c r="I2459" s="122">
        <f t="shared" si="289"/>
        <v>0.24048684280074087</v>
      </c>
    </row>
    <row r="2460" spans="2:9">
      <c r="B2460" s="91">
        <f t="shared" si="290"/>
        <v>2446</v>
      </c>
      <c r="C2460" s="92">
        <f t="shared" si="291"/>
        <v>47006</v>
      </c>
      <c r="D2460" s="119" t="str">
        <f t="shared" si="285"/>
        <v>구간27</v>
      </c>
      <c r="E2460" s="91">
        <f t="shared" si="286"/>
        <v>92</v>
      </c>
      <c r="F2460" s="120">
        <f>COUNTIF($D$15:D2460,D2460)</f>
        <v>72</v>
      </c>
      <c r="G2460" s="121">
        <f t="shared" si="287"/>
        <v>0.23876968699743095</v>
      </c>
      <c r="H2460" s="121">
        <f t="shared" si="288"/>
        <v>1.7413410963142779E-3</v>
      </c>
      <c r="I2460" s="122">
        <f t="shared" si="289"/>
        <v>0.24051102809374522</v>
      </c>
    </row>
    <row r="2461" spans="2:9">
      <c r="B2461" s="91">
        <f t="shared" si="290"/>
        <v>2447</v>
      </c>
      <c r="C2461" s="92">
        <f t="shared" si="291"/>
        <v>47007</v>
      </c>
      <c r="D2461" s="119" t="str">
        <f t="shared" si="285"/>
        <v>구간27</v>
      </c>
      <c r="E2461" s="91">
        <f t="shared" si="286"/>
        <v>92</v>
      </c>
      <c r="F2461" s="120">
        <f>COUNTIF($D$15:D2461,D2461)</f>
        <v>73</v>
      </c>
      <c r="G2461" s="121">
        <f t="shared" si="287"/>
        <v>0.23876968699743095</v>
      </c>
      <c r="H2461" s="121">
        <f t="shared" si="288"/>
        <v>1.765526389318643E-3</v>
      </c>
      <c r="I2461" s="122">
        <f t="shared" si="289"/>
        <v>0.2405352133867496</v>
      </c>
    </row>
    <row r="2462" spans="2:9">
      <c r="B2462" s="91">
        <f t="shared" si="290"/>
        <v>2448</v>
      </c>
      <c r="C2462" s="92">
        <f t="shared" si="291"/>
        <v>47008</v>
      </c>
      <c r="D2462" s="119" t="str">
        <f t="shared" si="285"/>
        <v>구간27</v>
      </c>
      <c r="E2462" s="91">
        <f t="shared" si="286"/>
        <v>92</v>
      </c>
      <c r="F2462" s="120">
        <f>COUNTIF($D$15:D2462,D2462)</f>
        <v>74</v>
      </c>
      <c r="G2462" s="121">
        <f t="shared" si="287"/>
        <v>0.23876968699743095</v>
      </c>
      <c r="H2462" s="121">
        <f t="shared" si="288"/>
        <v>1.789711682323008E-3</v>
      </c>
      <c r="I2462" s="122">
        <f t="shared" si="289"/>
        <v>0.24055939867975396</v>
      </c>
    </row>
    <row r="2463" spans="2:9">
      <c r="B2463" s="91">
        <f t="shared" si="290"/>
        <v>2449</v>
      </c>
      <c r="C2463" s="92">
        <f t="shared" si="291"/>
        <v>47009</v>
      </c>
      <c r="D2463" s="119" t="str">
        <f t="shared" si="285"/>
        <v>구간27</v>
      </c>
      <c r="E2463" s="91">
        <f t="shared" si="286"/>
        <v>92</v>
      </c>
      <c r="F2463" s="120">
        <f>COUNTIF($D$15:D2463,D2463)</f>
        <v>75</v>
      </c>
      <c r="G2463" s="121">
        <f t="shared" si="287"/>
        <v>0.23876968699743095</v>
      </c>
      <c r="H2463" s="121">
        <f t="shared" si="288"/>
        <v>1.8138969753273729E-3</v>
      </c>
      <c r="I2463" s="122">
        <f t="shared" si="289"/>
        <v>0.24058358397275834</v>
      </c>
    </row>
    <row r="2464" spans="2:9">
      <c r="B2464" s="91">
        <f t="shared" si="290"/>
        <v>2450</v>
      </c>
      <c r="C2464" s="92">
        <f t="shared" si="291"/>
        <v>47010</v>
      </c>
      <c r="D2464" s="119" t="str">
        <f t="shared" si="285"/>
        <v>구간27</v>
      </c>
      <c r="E2464" s="91">
        <f t="shared" si="286"/>
        <v>92</v>
      </c>
      <c r="F2464" s="120">
        <f>COUNTIF($D$15:D2464,D2464)</f>
        <v>76</v>
      </c>
      <c r="G2464" s="121">
        <f t="shared" si="287"/>
        <v>0.23876968699743095</v>
      </c>
      <c r="H2464" s="121">
        <f t="shared" si="288"/>
        <v>1.8380822683317379E-3</v>
      </c>
      <c r="I2464" s="122">
        <f t="shared" si="289"/>
        <v>0.24060776926576269</v>
      </c>
    </row>
    <row r="2465" spans="2:9">
      <c r="B2465" s="91">
        <f t="shared" si="290"/>
        <v>2451</v>
      </c>
      <c r="C2465" s="92">
        <f t="shared" si="291"/>
        <v>47011</v>
      </c>
      <c r="D2465" s="119" t="str">
        <f t="shared" si="285"/>
        <v>구간27</v>
      </c>
      <c r="E2465" s="91">
        <f t="shared" si="286"/>
        <v>92</v>
      </c>
      <c r="F2465" s="120">
        <f>COUNTIF($D$15:D2465,D2465)</f>
        <v>77</v>
      </c>
      <c r="G2465" s="121">
        <f t="shared" si="287"/>
        <v>0.23876968699743095</v>
      </c>
      <c r="H2465" s="121">
        <f t="shared" si="288"/>
        <v>1.8622675613361029E-3</v>
      </c>
      <c r="I2465" s="122">
        <f t="shared" si="289"/>
        <v>0.24063195455876704</v>
      </c>
    </row>
    <row r="2466" spans="2:9">
      <c r="B2466" s="91">
        <f t="shared" si="290"/>
        <v>2452</v>
      </c>
      <c r="C2466" s="92">
        <f t="shared" si="291"/>
        <v>47012</v>
      </c>
      <c r="D2466" s="119" t="str">
        <f t="shared" si="285"/>
        <v>구간27</v>
      </c>
      <c r="E2466" s="91">
        <f t="shared" si="286"/>
        <v>92</v>
      </c>
      <c r="F2466" s="120">
        <f>COUNTIF($D$15:D2466,D2466)</f>
        <v>78</v>
      </c>
      <c r="G2466" s="121">
        <f t="shared" si="287"/>
        <v>0.23876968699743095</v>
      </c>
      <c r="H2466" s="121">
        <f t="shared" si="288"/>
        <v>1.8864528543404678E-3</v>
      </c>
      <c r="I2466" s="122">
        <f t="shared" si="289"/>
        <v>0.24065613985177142</v>
      </c>
    </row>
    <row r="2467" spans="2:9">
      <c r="B2467" s="91">
        <f t="shared" si="290"/>
        <v>2453</v>
      </c>
      <c r="C2467" s="92">
        <f t="shared" si="291"/>
        <v>47013</v>
      </c>
      <c r="D2467" s="119" t="str">
        <f t="shared" si="285"/>
        <v>구간27</v>
      </c>
      <c r="E2467" s="91">
        <f t="shared" si="286"/>
        <v>92</v>
      </c>
      <c r="F2467" s="120">
        <f>COUNTIF($D$15:D2467,D2467)</f>
        <v>79</v>
      </c>
      <c r="G2467" s="121">
        <f t="shared" si="287"/>
        <v>0.23876968699743095</v>
      </c>
      <c r="H2467" s="121">
        <f t="shared" si="288"/>
        <v>1.9106381473448328E-3</v>
      </c>
      <c r="I2467" s="122">
        <f t="shared" si="289"/>
        <v>0.24068032514477578</v>
      </c>
    </row>
    <row r="2468" spans="2:9">
      <c r="B2468" s="91">
        <f t="shared" si="290"/>
        <v>2454</v>
      </c>
      <c r="C2468" s="92">
        <f t="shared" si="291"/>
        <v>47014</v>
      </c>
      <c r="D2468" s="119" t="str">
        <f t="shared" si="285"/>
        <v>구간27</v>
      </c>
      <c r="E2468" s="91">
        <f t="shared" si="286"/>
        <v>92</v>
      </c>
      <c r="F2468" s="120">
        <f>COUNTIF($D$15:D2468,D2468)</f>
        <v>80</v>
      </c>
      <c r="G2468" s="121">
        <f t="shared" si="287"/>
        <v>0.23876968699743095</v>
      </c>
      <c r="H2468" s="121">
        <f t="shared" si="288"/>
        <v>1.9348234403491977E-3</v>
      </c>
      <c r="I2468" s="122">
        <f t="shared" si="289"/>
        <v>0.24070451043778016</v>
      </c>
    </row>
    <row r="2469" spans="2:9">
      <c r="B2469" s="91">
        <f t="shared" si="290"/>
        <v>2455</v>
      </c>
      <c r="C2469" s="92">
        <f t="shared" si="291"/>
        <v>47015</v>
      </c>
      <c r="D2469" s="119" t="str">
        <f t="shared" si="285"/>
        <v>구간27</v>
      </c>
      <c r="E2469" s="91">
        <f t="shared" si="286"/>
        <v>92</v>
      </c>
      <c r="F2469" s="120">
        <f>COUNTIF($D$15:D2469,D2469)</f>
        <v>81</v>
      </c>
      <c r="G2469" s="121">
        <f t="shared" si="287"/>
        <v>0.23876968699743095</v>
      </c>
      <c r="H2469" s="121">
        <f t="shared" si="288"/>
        <v>1.9590087333535627E-3</v>
      </c>
      <c r="I2469" s="122">
        <f t="shared" si="289"/>
        <v>0.24072869573078451</v>
      </c>
    </row>
    <row r="2470" spans="2:9">
      <c r="B2470" s="91">
        <f t="shared" si="290"/>
        <v>2456</v>
      </c>
      <c r="C2470" s="92">
        <f t="shared" si="291"/>
        <v>47016</v>
      </c>
      <c r="D2470" s="119" t="str">
        <f t="shared" si="285"/>
        <v>구간27</v>
      </c>
      <c r="E2470" s="91">
        <f t="shared" si="286"/>
        <v>92</v>
      </c>
      <c r="F2470" s="120">
        <f>COUNTIF($D$15:D2470,D2470)</f>
        <v>82</v>
      </c>
      <c r="G2470" s="121">
        <f t="shared" si="287"/>
        <v>0.23876968699743095</v>
      </c>
      <c r="H2470" s="121">
        <f t="shared" si="288"/>
        <v>1.9831940263579277E-3</v>
      </c>
      <c r="I2470" s="122">
        <f t="shared" si="289"/>
        <v>0.24075288102378889</v>
      </c>
    </row>
    <row r="2471" spans="2:9">
      <c r="B2471" s="91">
        <f t="shared" si="290"/>
        <v>2457</v>
      </c>
      <c r="C2471" s="92">
        <f t="shared" si="291"/>
        <v>47017</v>
      </c>
      <c r="D2471" s="119" t="str">
        <f t="shared" si="285"/>
        <v>구간27</v>
      </c>
      <c r="E2471" s="91">
        <f t="shared" si="286"/>
        <v>92</v>
      </c>
      <c r="F2471" s="120">
        <f>COUNTIF($D$15:D2471,D2471)</f>
        <v>83</v>
      </c>
      <c r="G2471" s="121">
        <f t="shared" si="287"/>
        <v>0.23876968699743095</v>
      </c>
      <c r="H2471" s="121">
        <f t="shared" si="288"/>
        <v>2.0073793193622928E-3</v>
      </c>
      <c r="I2471" s="122">
        <f t="shared" si="289"/>
        <v>0.24077706631679324</v>
      </c>
    </row>
    <row r="2472" spans="2:9">
      <c r="B2472" s="91">
        <f t="shared" si="290"/>
        <v>2458</v>
      </c>
      <c r="C2472" s="92">
        <f t="shared" si="291"/>
        <v>47018</v>
      </c>
      <c r="D2472" s="119" t="str">
        <f t="shared" si="285"/>
        <v>구간27</v>
      </c>
      <c r="E2472" s="91">
        <f t="shared" si="286"/>
        <v>92</v>
      </c>
      <c r="F2472" s="120">
        <f>COUNTIF($D$15:D2472,D2472)</f>
        <v>84</v>
      </c>
      <c r="G2472" s="121">
        <f t="shared" si="287"/>
        <v>0.23876968699743095</v>
      </c>
      <c r="H2472" s="121">
        <f t="shared" si="288"/>
        <v>2.0315646123666578E-3</v>
      </c>
      <c r="I2472" s="122">
        <f t="shared" si="289"/>
        <v>0.24080125160979762</v>
      </c>
    </row>
    <row r="2473" spans="2:9">
      <c r="B2473" s="91">
        <f t="shared" si="290"/>
        <v>2459</v>
      </c>
      <c r="C2473" s="92">
        <f t="shared" si="291"/>
        <v>47019</v>
      </c>
      <c r="D2473" s="119" t="str">
        <f t="shared" si="285"/>
        <v>구간27</v>
      </c>
      <c r="E2473" s="91">
        <f t="shared" si="286"/>
        <v>92</v>
      </c>
      <c r="F2473" s="120">
        <f>COUNTIF($D$15:D2473,D2473)</f>
        <v>85</v>
      </c>
      <c r="G2473" s="121">
        <f t="shared" si="287"/>
        <v>0.23876968699743095</v>
      </c>
      <c r="H2473" s="121">
        <f t="shared" si="288"/>
        <v>2.0557499053710225E-3</v>
      </c>
      <c r="I2473" s="122">
        <f t="shared" si="289"/>
        <v>0.24082543690280198</v>
      </c>
    </row>
    <row r="2474" spans="2:9">
      <c r="B2474" s="91">
        <f t="shared" si="290"/>
        <v>2460</v>
      </c>
      <c r="C2474" s="92">
        <f t="shared" si="291"/>
        <v>47020</v>
      </c>
      <c r="D2474" s="119" t="str">
        <f t="shared" si="285"/>
        <v>구간27</v>
      </c>
      <c r="E2474" s="91">
        <f t="shared" si="286"/>
        <v>92</v>
      </c>
      <c r="F2474" s="120">
        <f>COUNTIF($D$15:D2474,D2474)</f>
        <v>86</v>
      </c>
      <c r="G2474" s="121">
        <f t="shared" si="287"/>
        <v>0.23876968699743095</v>
      </c>
      <c r="H2474" s="121">
        <f t="shared" si="288"/>
        <v>2.0799351983753875E-3</v>
      </c>
      <c r="I2474" s="122">
        <f t="shared" si="289"/>
        <v>0.24084962219580633</v>
      </c>
    </row>
    <row r="2475" spans="2:9">
      <c r="B2475" s="91">
        <f t="shared" si="290"/>
        <v>2461</v>
      </c>
      <c r="C2475" s="92">
        <f t="shared" si="291"/>
        <v>47021</v>
      </c>
      <c r="D2475" s="119" t="str">
        <f t="shared" si="285"/>
        <v>구간27</v>
      </c>
      <c r="E2475" s="91">
        <f t="shared" si="286"/>
        <v>92</v>
      </c>
      <c r="F2475" s="120">
        <f>COUNTIF($D$15:D2475,D2475)</f>
        <v>87</v>
      </c>
      <c r="G2475" s="121">
        <f t="shared" si="287"/>
        <v>0.23876968699743095</v>
      </c>
      <c r="H2475" s="121">
        <f t="shared" si="288"/>
        <v>2.1041204913797525E-3</v>
      </c>
      <c r="I2475" s="122">
        <f t="shared" si="289"/>
        <v>0.24087380748881071</v>
      </c>
    </row>
    <row r="2476" spans="2:9">
      <c r="B2476" s="91">
        <f t="shared" si="290"/>
        <v>2462</v>
      </c>
      <c r="C2476" s="92">
        <f t="shared" si="291"/>
        <v>47022</v>
      </c>
      <c r="D2476" s="119" t="str">
        <f t="shared" si="285"/>
        <v>구간27</v>
      </c>
      <c r="E2476" s="91">
        <f t="shared" si="286"/>
        <v>92</v>
      </c>
      <c r="F2476" s="120">
        <f>COUNTIF($D$15:D2476,D2476)</f>
        <v>88</v>
      </c>
      <c r="G2476" s="121">
        <f t="shared" si="287"/>
        <v>0.23876968699743095</v>
      </c>
      <c r="H2476" s="121">
        <f t="shared" si="288"/>
        <v>2.1283057843841176E-3</v>
      </c>
      <c r="I2476" s="122">
        <f t="shared" si="289"/>
        <v>0.24089799278181506</v>
      </c>
    </row>
    <row r="2477" spans="2:9">
      <c r="B2477" s="91">
        <f t="shared" si="290"/>
        <v>2463</v>
      </c>
      <c r="C2477" s="92">
        <f t="shared" si="291"/>
        <v>47023</v>
      </c>
      <c r="D2477" s="119" t="str">
        <f t="shared" si="285"/>
        <v>구간27</v>
      </c>
      <c r="E2477" s="91">
        <f t="shared" si="286"/>
        <v>92</v>
      </c>
      <c r="F2477" s="120">
        <f>COUNTIF($D$15:D2477,D2477)</f>
        <v>89</v>
      </c>
      <c r="G2477" s="121">
        <f t="shared" si="287"/>
        <v>0.23876968699743095</v>
      </c>
      <c r="H2477" s="121">
        <f t="shared" si="288"/>
        <v>2.1524910773884826E-3</v>
      </c>
      <c r="I2477" s="122">
        <f t="shared" si="289"/>
        <v>0.24092217807481944</v>
      </c>
    </row>
    <row r="2478" spans="2:9">
      <c r="B2478" s="91">
        <f t="shared" si="290"/>
        <v>2464</v>
      </c>
      <c r="C2478" s="92">
        <f t="shared" si="291"/>
        <v>47024</v>
      </c>
      <c r="D2478" s="119" t="str">
        <f t="shared" si="285"/>
        <v>구간27</v>
      </c>
      <c r="E2478" s="91">
        <f t="shared" si="286"/>
        <v>92</v>
      </c>
      <c r="F2478" s="120">
        <f>COUNTIF($D$15:D2478,D2478)</f>
        <v>90</v>
      </c>
      <c r="G2478" s="121">
        <f t="shared" si="287"/>
        <v>0.23876968699743095</v>
      </c>
      <c r="H2478" s="121">
        <f t="shared" si="288"/>
        <v>2.1766763703928477E-3</v>
      </c>
      <c r="I2478" s="122">
        <f t="shared" si="289"/>
        <v>0.2409463633678238</v>
      </c>
    </row>
    <row r="2479" spans="2:9">
      <c r="B2479" s="91">
        <f t="shared" si="290"/>
        <v>2465</v>
      </c>
      <c r="C2479" s="92">
        <f t="shared" si="291"/>
        <v>47025</v>
      </c>
      <c r="D2479" s="119" t="str">
        <f t="shared" si="285"/>
        <v>구간27</v>
      </c>
      <c r="E2479" s="91">
        <f t="shared" si="286"/>
        <v>92</v>
      </c>
      <c r="F2479" s="120">
        <f>COUNTIF($D$15:D2479,D2479)</f>
        <v>91</v>
      </c>
      <c r="G2479" s="121">
        <f t="shared" si="287"/>
        <v>0.23876968699743095</v>
      </c>
      <c r="H2479" s="121">
        <f t="shared" si="288"/>
        <v>2.2008616633972123E-3</v>
      </c>
      <c r="I2479" s="122">
        <f t="shared" si="289"/>
        <v>0.24097054866082818</v>
      </c>
    </row>
    <row r="2480" spans="2:9">
      <c r="B2480" s="91">
        <f t="shared" si="290"/>
        <v>2466</v>
      </c>
      <c r="C2480" s="92">
        <f t="shared" si="291"/>
        <v>47026</v>
      </c>
      <c r="D2480" s="119" t="str">
        <f t="shared" si="285"/>
        <v>구간27</v>
      </c>
      <c r="E2480" s="91">
        <f t="shared" si="286"/>
        <v>92</v>
      </c>
      <c r="F2480" s="120">
        <f>COUNTIF($D$15:D2480,D2480)</f>
        <v>92</v>
      </c>
      <c r="G2480" s="121">
        <f t="shared" si="287"/>
        <v>0.23876968699743095</v>
      </c>
      <c r="H2480" s="121">
        <f t="shared" si="288"/>
        <v>2.2250469564015773E-3</v>
      </c>
      <c r="I2480" s="122">
        <f t="shared" si="289"/>
        <v>0.24099473395383253</v>
      </c>
    </row>
    <row r="2481" spans="2:9">
      <c r="B2481" s="91">
        <f t="shared" si="290"/>
        <v>2467</v>
      </c>
      <c r="C2481" s="92">
        <f t="shared" si="291"/>
        <v>47027</v>
      </c>
      <c r="D2481" s="119" t="str">
        <f t="shared" si="285"/>
        <v>구간28</v>
      </c>
      <c r="E2481" s="91">
        <f t="shared" si="286"/>
        <v>92</v>
      </c>
      <c r="F2481" s="120">
        <f>COUNTIF($D$15:D2481,D2481)</f>
        <v>1</v>
      </c>
      <c r="G2481" s="121">
        <f t="shared" si="287"/>
        <v>0.24099473395383253</v>
      </c>
      <c r="H2481" s="121">
        <f t="shared" si="288"/>
        <v>2.553127361308281E-5</v>
      </c>
      <c r="I2481" s="122">
        <f t="shared" si="289"/>
        <v>0.2410202652274456</v>
      </c>
    </row>
    <row r="2482" spans="2:9">
      <c r="B2482" s="91">
        <f t="shared" si="290"/>
        <v>2468</v>
      </c>
      <c r="C2482" s="92">
        <f t="shared" si="291"/>
        <v>47028</v>
      </c>
      <c r="D2482" s="119" t="str">
        <f t="shared" si="285"/>
        <v>구간28</v>
      </c>
      <c r="E2482" s="91">
        <f t="shared" si="286"/>
        <v>92</v>
      </c>
      <c r="F2482" s="120">
        <f>COUNTIF($D$15:D2482,D2482)</f>
        <v>2</v>
      </c>
      <c r="G2482" s="121">
        <f t="shared" si="287"/>
        <v>0.24099473395383253</v>
      </c>
      <c r="H2482" s="121">
        <f t="shared" si="288"/>
        <v>5.106254722616562E-5</v>
      </c>
      <c r="I2482" s="122">
        <f t="shared" si="289"/>
        <v>0.2410457965010587</v>
      </c>
    </row>
    <row r="2483" spans="2:9">
      <c r="B2483" s="91">
        <f t="shared" si="290"/>
        <v>2469</v>
      </c>
      <c r="C2483" s="92">
        <f t="shared" si="291"/>
        <v>47029</v>
      </c>
      <c r="D2483" s="119" t="str">
        <f t="shared" si="285"/>
        <v>구간28</v>
      </c>
      <c r="E2483" s="91">
        <f t="shared" si="286"/>
        <v>92</v>
      </c>
      <c r="F2483" s="120">
        <f>COUNTIF($D$15:D2483,D2483)</f>
        <v>3</v>
      </c>
      <c r="G2483" s="121">
        <f t="shared" si="287"/>
        <v>0.24099473395383253</v>
      </c>
      <c r="H2483" s="121">
        <f t="shared" si="288"/>
        <v>7.6593820839248423E-5</v>
      </c>
      <c r="I2483" s="122">
        <f t="shared" si="289"/>
        <v>0.24107132777467177</v>
      </c>
    </row>
    <row r="2484" spans="2:9">
      <c r="B2484" s="91">
        <f t="shared" si="290"/>
        <v>2470</v>
      </c>
      <c r="C2484" s="92">
        <f t="shared" si="291"/>
        <v>47030</v>
      </c>
      <c r="D2484" s="119" t="str">
        <f t="shared" si="285"/>
        <v>구간28</v>
      </c>
      <c r="E2484" s="91">
        <f t="shared" si="286"/>
        <v>92</v>
      </c>
      <c r="F2484" s="120">
        <f>COUNTIF($D$15:D2484,D2484)</f>
        <v>4</v>
      </c>
      <c r="G2484" s="121">
        <f t="shared" si="287"/>
        <v>0.24099473395383253</v>
      </c>
      <c r="H2484" s="121">
        <f t="shared" si="288"/>
        <v>1.0212509445233124E-4</v>
      </c>
      <c r="I2484" s="122">
        <f t="shared" si="289"/>
        <v>0.24109685904828487</v>
      </c>
    </row>
    <row r="2485" spans="2:9">
      <c r="B2485" s="91">
        <f t="shared" si="290"/>
        <v>2471</v>
      </c>
      <c r="C2485" s="92">
        <f t="shared" si="291"/>
        <v>47031</v>
      </c>
      <c r="D2485" s="119" t="str">
        <f t="shared" si="285"/>
        <v>구간28</v>
      </c>
      <c r="E2485" s="91">
        <f t="shared" si="286"/>
        <v>92</v>
      </c>
      <c r="F2485" s="120">
        <f>COUNTIF($D$15:D2485,D2485)</f>
        <v>5</v>
      </c>
      <c r="G2485" s="121">
        <f t="shared" si="287"/>
        <v>0.24099473395383253</v>
      </c>
      <c r="H2485" s="121">
        <f t="shared" si="288"/>
        <v>1.2765636806541406E-4</v>
      </c>
      <c r="I2485" s="122">
        <f t="shared" si="289"/>
        <v>0.24112239032189794</v>
      </c>
    </row>
    <row r="2486" spans="2:9">
      <c r="B2486" s="91">
        <f t="shared" si="290"/>
        <v>2472</v>
      </c>
      <c r="C2486" s="92">
        <f t="shared" si="291"/>
        <v>47032</v>
      </c>
      <c r="D2486" s="119" t="str">
        <f t="shared" si="285"/>
        <v>구간28</v>
      </c>
      <c r="E2486" s="91">
        <f t="shared" si="286"/>
        <v>92</v>
      </c>
      <c r="F2486" s="120">
        <f>COUNTIF($D$15:D2486,D2486)</f>
        <v>6</v>
      </c>
      <c r="G2486" s="121">
        <f t="shared" si="287"/>
        <v>0.24099473395383253</v>
      </c>
      <c r="H2486" s="121">
        <f t="shared" si="288"/>
        <v>1.5318764167849685E-4</v>
      </c>
      <c r="I2486" s="122">
        <f t="shared" si="289"/>
        <v>0.24114792159551102</v>
      </c>
    </row>
    <row r="2487" spans="2:9">
      <c r="B2487" s="91">
        <f t="shared" si="290"/>
        <v>2473</v>
      </c>
      <c r="C2487" s="92">
        <f t="shared" si="291"/>
        <v>47033</v>
      </c>
      <c r="D2487" s="119" t="str">
        <f t="shared" si="285"/>
        <v>구간28</v>
      </c>
      <c r="E2487" s="91">
        <f t="shared" si="286"/>
        <v>92</v>
      </c>
      <c r="F2487" s="120">
        <f>COUNTIF($D$15:D2487,D2487)</f>
        <v>7</v>
      </c>
      <c r="G2487" s="121">
        <f t="shared" si="287"/>
        <v>0.24099473395383253</v>
      </c>
      <c r="H2487" s="121">
        <f t="shared" si="288"/>
        <v>1.7871891529157966E-4</v>
      </c>
      <c r="I2487" s="122">
        <f t="shared" si="289"/>
        <v>0.24117345286912412</v>
      </c>
    </row>
    <row r="2488" spans="2:9">
      <c r="B2488" s="91">
        <f t="shared" si="290"/>
        <v>2474</v>
      </c>
      <c r="C2488" s="92">
        <f t="shared" si="291"/>
        <v>47034</v>
      </c>
      <c r="D2488" s="119" t="str">
        <f t="shared" si="285"/>
        <v>구간28</v>
      </c>
      <c r="E2488" s="91">
        <f t="shared" si="286"/>
        <v>92</v>
      </c>
      <c r="F2488" s="120">
        <f>COUNTIF($D$15:D2488,D2488)</f>
        <v>8</v>
      </c>
      <c r="G2488" s="121">
        <f t="shared" si="287"/>
        <v>0.24099473395383253</v>
      </c>
      <c r="H2488" s="121">
        <f t="shared" si="288"/>
        <v>2.0425018890466248E-4</v>
      </c>
      <c r="I2488" s="122">
        <f t="shared" si="289"/>
        <v>0.24119898414273719</v>
      </c>
    </row>
    <row r="2489" spans="2:9">
      <c r="B2489" s="91">
        <f t="shared" si="290"/>
        <v>2475</v>
      </c>
      <c r="C2489" s="92">
        <f t="shared" si="291"/>
        <v>47035</v>
      </c>
      <c r="D2489" s="119" t="str">
        <f t="shared" si="285"/>
        <v>구간28</v>
      </c>
      <c r="E2489" s="91">
        <f t="shared" si="286"/>
        <v>92</v>
      </c>
      <c r="F2489" s="120">
        <f>COUNTIF($D$15:D2489,D2489)</f>
        <v>9</v>
      </c>
      <c r="G2489" s="121">
        <f t="shared" si="287"/>
        <v>0.24099473395383253</v>
      </c>
      <c r="H2489" s="121">
        <f t="shared" si="288"/>
        <v>2.297814625177453E-4</v>
      </c>
      <c r="I2489" s="122">
        <f t="shared" si="289"/>
        <v>0.24122451541635029</v>
      </c>
    </row>
    <row r="2490" spans="2:9">
      <c r="B2490" s="91">
        <f t="shared" si="290"/>
        <v>2476</v>
      </c>
      <c r="C2490" s="92">
        <f t="shared" si="291"/>
        <v>47036</v>
      </c>
      <c r="D2490" s="119" t="str">
        <f t="shared" si="285"/>
        <v>구간28</v>
      </c>
      <c r="E2490" s="91">
        <f t="shared" si="286"/>
        <v>92</v>
      </c>
      <c r="F2490" s="120">
        <f>COUNTIF($D$15:D2490,D2490)</f>
        <v>10</v>
      </c>
      <c r="G2490" s="121">
        <f t="shared" si="287"/>
        <v>0.24099473395383253</v>
      </c>
      <c r="H2490" s="121">
        <f t="shared" si="288"/>
        <v>2.5531273613082811E-4</v>
      </c>
      <c r="I2490" s="122">
        <f t="shared" si="289"/>
        <v>0.24125004668996336</v>
      </c>
    </row>
    <row r="2491" spans="2:9">
      <c r="B2491" s="91">
        <f t="shared" si="290"/>
        <v>2477</v>
      </c>
      <c r="C2491" s="92">
        <f t="shared" si="291"/>
        <v>47037</v>
      </c>
      <c r="D2491" s="119" t="str">
        <f t="shared" si="285"/>
        <v>구간28</v>
      </c>
      <c r="E2491" s="91">
        <f t="shared" si="286"/>
        <v>92</v>
      </c>
      <c r="F2491" s="120">
        <f>COUNTIF($D$15:D2491,D2491)</f>
        <v>11</v>
      </c>
      <c r="G2491" s="121">
        <f t="shared" si="287"/>
        <v>0.24099473395383253</v>
      </c>
      <c r="H2491" s="121">
        <f t="shared" si="288"/>
        <v>2.808440097439109E-4</v>
      </c>
      <c r="I2491" s="122">
        <f t="shared" si="289"/>
        <v>0.24127557796357643</v>
      </c>
    </row>
    <row r="2492" spans="2:9">
      <c r="B2492" s="91">
        <f t="shared" si="290"/>
        <v>2478</v>
      </c>
      <c r="C2492" s="92">
        <f t="shared" si="291"/>
        <v>47038</v>
      </c>
      <c r="D2492" s="119" t="str">
        <f t="shared" si="285"/>
        <v>구간28</v>
      </c>
      <c r="E2492" s="91">
        <f t="shared" si="286"/>
        <v>92</v>
      </c>
      <c r="F2492" s="120">
        <f>COUNTIF($D$15:D2492,D2492)</f>
        <v>12</v>
      </c>
      <c r="G2492" s="121">
        <f t="shared" si="287"/>
        <v>0.24099473395383253</v>
      </c>
      <c r="H2492" s="121">
        <f t="shared" si="288"/>
        <v>3.0637528335699369E-4</v>
      </c>
      <c r="I2492" s="122">
        <f t="shared" si="289"/>
        <v>0.24130110923718953</v>
      </c>
    </row>
    <row r="2493" spans="2:9">
      <c r="B2493" s="91">
        <f t="shared" si="290"/>
        <v>2479</v>
      </c>
      <c r="C2493" s="92">
        <f t="shared" si="291"/>
        <v>47039</v>
      </c>
      <c r="D2493" s="119" t="str">
        <f t="shared" si="285"/>
        <v>구간28</v>
      </c>
      <c r="E2493" s="91">
        <f t="shared" si="286"/>
        <v>92</v>
      </c>
      <c r="F2493" s="120">
        <f>COUNTIF($D$15:D2493,D2493)</f>
        <v>13</v>
      </c>
      <c r="G2493" s="121">
        <f t="shared" si="287"/>
        <v>0.24099473395383253</v>
      </c>
      <c r="H2493" s="121">
        <f t="shared" si="288"/>
        <v>3.3190655697007654E-4</v>
      </c>
      <c r="I2493" s="122">
        <f t="shared" si="289"/>
        <v>0.2413266405108026</v>
      </c>
    </row>
    <row r="2494" spans="2:9">
      <c r="B2494" s="91">
        <f t="shared" si="290"/>
        <v>2480</v>
      </c>
      <c r="C2494" s="92">
        <f t="shared" si="291"/>
        <v>47040</v>
      </c>
      <c r="D2494" s="119" t="str">
        <f t="shared" si="285"/>
        <v>구간28</v>
      </c>
      <c r="E2494" s="91">
        <f t="shared" si="286"/>
        <v>92</v>
      </c>
      <c r="F2494" s="120">
        <f>COUNTIF($D$15:D2494,D2494)</f>
        <v>14</v>
      </c>
      <c r="G2494" s="121">
        <f t="shared" si="287"/>
        <v>0.24099473395383253</v>
      </c>
      <c r="H2494" s="121">
        <f t="shared" si="288"/>
        <v>3.5743783058315932E-4</v>
      </c>
      <c r="I2494" s="122">
        <f t="shared" si="289"/>
        <v>0.24135217178441568</v>
      </c>
    </row>
    <row r="2495" spans="2:9">
      <c r="B2495" s="91">
        <f t="shared" si="290"/>
        <v>2481</v>
      </c>
      <c r="C2495" s="92">
        <f t="shared" si="291"/>
        <v>47041</v>
      </c>
      <c r="D2495" s="119" t="str">
        <f t="shared" si="285"/>
        <v>구간28</v>
      </c>
      <c r="E2495" s="91">
        <f t="shared" si="286"/>
        <v>92</v>
      </c>
      <c r="F2495" s="120">
        <f>COUNTIF($D$15:D2495,D2495)</f>
        <v>15</v>
      </c>
      <c r="G2495" s="121">
        <f t="shared" si="287"/>
        <v>0.24099473395383253</v>
      </c>
      <c r="H2495" s="121">
        <f t="shared" si="288"/>
        <v>3.8296910419624217E-4</v>
      </c>
      <c r="I2495" s="122">
        <f t="shared" si="289"/>
        <v>0.24137770305802878</v>
      </c>
    </row>
    <row r="2496" spans="2:9">
      <c r="B2496" s="91">
        <f t="shared" si="290"/>
        <v>2482</v>
      </c>
      <c r="C2496" s="92">
        <f t="shared" si="291"/>
        <v>47042</v>
      </c>
      <c r="D2496" s="119" t="str">
        <f t="shared" si="285"/>
        <v>구간28</v>
      </c>
      <c r="E2496" s="91">
        <f t="shared" si="286"/>
        <v>92</v>
      </c>
      <c r="F2496" s="120">
        <f>COUNTIF($D$15:D2496,D2496)</f>
        <v>16</v>
      </c>
      <c r="G2496" s="121">
        <f t="shared" si="287"/>
        <v>0.24099473395383253</v>
      </c>
      <c r="H2496" s="121">
        <f t="shared" si="288"/>
        <v>4.0850037780932496E-4</v>
      </c>
      <c r="I2496" s="122">
        <f t="shared" si="289"/>
        <v>0.24140323433164185</v>
      </c>
    </row>
    <row r="2497" spans="2:9">
      <c r="B2497" s="91">
        <f t="shared" si="290"/>
        <v>2483</v>
      </c>
      <c r="C2497" s="92">
        <f t="shared" si="291"/>
        <v>47043</v>
      </c>
      <c r="D2497" s="119" t="str">
        <f t="shared" si="285"/>
        <v>구간28</v>
      </c>
      <c r="E2497" s="91">
        <f t="shared" si="286"/>
        <v>92</v>
      </c>
      <c r="F2497" s="120">
        <f>COUNTIF($D$15:D2497,D2497)</f>
        <v>17</v>
      </c>
      <c r="G2497" s="121">
        <f t="shared" si="287"/>
        <v>0.24099473395383253</v>
      </c>
      <c r="H2497" s="121">
        <f t="shared" si="288"/>
        <v>4.3403165142240775E-4</v>
      </c>
      <c r="I2497" s="122">
        <f t="shared" si="289"/>
        <v>0.24142876560525495</v>
      </c>
    </row>
    <row r="2498" spans="2:9">
      <c r="B2498" s="91">
        <f t="shared" si="290"/>
        <v>2484</v>
      </c>
      <c r="C2498" s="92">
        <f t="shared" si="291"/>
        <v>47044</v>
      </c>
      <c r="D2498" s="119" t="str">
        <f t="shared" si="285"/>
        <v>구간28</v>
      </c>
      <c r="E2498" s="91">
        <f t="shared" si="286"/>
        <v>92</v>
      </c>
      <c r="F2498" s="120">
        <f>COUNTIF($D$15:D2498,D2498)</f>
        <v>18</v>
      </c>
      <c r="G2498" s="121">
        <f t="shared" si="287"/>
        <v>0.24099473395383253</v>
      </c>
      <c r="H2498" s="121">
        <f t="shared" si="288"/>
        <v>4.5956292503549059E-4</v>
      </c>
      <c r="I2498" s="122">
        <f t="shared" si="289"/>
        <v>0.24145429687886802</v>
      </c>
    </row>
    <row r="2499" spans="2:9">
      <c r="B2499" s="91">
        <f t="shared" si="290"/>
        <v>2485</v>
      </c>
      <c r="C2499" s="92">
        <f t="shared" si="291"/>
        <v>47045</v>
      </c>
      <c r="D2499" s="119" t="str">
        <f t="shared" si="285"/>
        <v>구간28</v>
      </c>
      <c r="E2499" s="91">
        <f t="shared" si="286"/>
        <v>92</v>
      </c>
      <c r="F2499" s="120">
        <f>COUNTIF($D$15:D2499,D2499)</f>
        <v>19</v>
      </c>
      <c r="G2499" s="121">
        <f t="shared" si="287"/>
        <v>0.24099473395383253</v>
      </c>
      <c r="H2499" s="121">
        <f t="shared" si="288"/>
        <v>4.8509419864857338E-4</v>
      </c>
      <c r="I2499" s="122">
        <f t="shared" si="289"/>
        <v>0.24147982815248109</v>
      </c>
    </row>
    <row r="2500" spans="2:9">
      <c r="B2500" s="91">
        <f t="shared" si="290"/>
        <v>2486</v>
      </c>
      <c r="C2500" s="92">
        <f t="shared" si="291"/>
        <v>47046</v>
      </c>
      <c r="D2500" s="119" t="str">
        <f t="shared" si="285"/>
        <v>구간28</v>
      </c>
      <c r="E2500" s="91">
        <f t="shared" si="286"/>
        <v>92</v>
      </c>
      <c r="F2500" s="120">
        <f>COUNTIF($D$15:D2500,D2500)</f>
        <v>20</v>
      </c>
      <c r="G2500" s="121">
        <f t="shared" si="287"/>
        <v>0.24099473395383253</v>
      </c>
      <c r="H2500" s="121">
        <f t="shared" si="288"/>
        <v>5.1062547226165622E-4</v>
      </c>
      <c r="I2500" s="122">
        <f t="shared" si="289"/>
        <v>0.24150535942609419</v>
      </c>
    </row>
    <row r="2501" spans="2:9">
      <c r="B2501" s="91">
        <f t="shared" si="290"/>
        <v>2487</v>
      </c>
      <c r="C2501" s="92">
        <f t="shared" si="291"/>
        <v>47047</v>
      </c>
      <c r="D2501" s="119" t="str">
        <f t="shared" si="285"/>
        <v>구간28</v>
      </c>
      <c r="E2501" s="91">
        <f t="shared" si="286"/>
        <v>92</v>
      </c>
      <c r="F2501" s="120">
        <f>COUNTIF($D$15:D2501,D2501)</f>
        <v>21</v>
      </c>
      <c r="G2501" s="121">
        <f t="shared" si="287"/>
        <v>0.24099473395383253</v>
      </c>
      <c r="H2501" s="121">
        <f t="shared" si="288"/>
        <v>5.3615674587473901E-4</v>
      </c>
      <c r="I2501" s="122">
        <f t="shared" si="289"/>
        <v>0.24153089069970726</v>
      </c>
    </row>
    <row r="2502" spans="2:9">
      <c r="B2502" s="91">
        <f t="shared" si="290"/>
        <v>2488</v>
      </c>
      <c r="C2502" s="92">
        <f t="shared" si="291"/>
        <v>47048</v>
      </c>
      <c r="D2502" s="119" t="str">
        <f t="shared" si="285"/>
        <v>구간28</v>
      </c>
      <c r="E2502" s="91">
        <f t="shared" si="286"/>
        <v>92</v>
      </c>
      <c r="F2502" s="120">
        <f>COUNTIF($D$15:D2502,D2502)</f>
        <v>22</v>
      </c>
      <c r="G2502" s="121">
        <f t="shared" si="287"/>
        <v>0.24099473395383253</v>
      </c>
      <c r="H2502" s="121">
        <f t="shared" si="288"/>
        <v>5.616880194878218E-4</v>
      </c>
      <c r="I2502" s="122">
        <f t="shared" si="289"/>
        <v>0.24155642197332036</v>
      </c>
    </row>
    <row r="2503" spans="2:9">
      <c r="B2503" s="91">
        <f t="shared" si="290"/>
        <v>2489</v>
      </c>
      <c r="C2503" s="92">
        <f t="shared" si="291"/>
        <v>47049</v>
      </c>
      <c r="D2503" s="119" t="str">
        <f t="shared" si="285"/>
        <v>구간28</v>
      </c>
      <c r="E2503" s="91">
        <f t="shared" si="286"/>
        <v>92</v>
      </c>
      <c r="F2503" s="120">
        <f>COUNTIF($D$15:D2503,D2503)</f>
        <v>23</v>
      </c>
      <c r="G2503" s="121">
        <f t="shared" si="287"/>
        <v>0.24099473395383253</v>
      </c>
      <c r="H2503" s="121">
        <f t="shared" si="288"/>
        <v>5.8721929310090459E-4</v>
      </c>
      <c r="I2503" s="122">
        <f t="shared" si="289"/>
        <v>0.24158195324693343</v>
      </c>
    </row>
    <row r="2504" spans="2:9">
      <c r="B2504" s="91">
        <f t="shared" si="290"/>
        <v>2490</v>
      </c>
      <c r="C2504" s="92">
        <f t="shared" si="291"/>
        <v>47050</v>
      </c>
      <c r="D2504" s="119" t="str">
        <f t="shared" si="285"/>
        <v>구간28</v>
      </c>
      <c r="E2504" s="91">
        <f t="shared" si="286"/>
        <v>92</v>
      </c>
      <c r="F2504" s="120">
        <f>COUNTIF($D$15:D2504,D2504)</f>
        <v>24</v>
      </c>
      <c r="G2504" s="121">
        <f t="shared" si="287"/>
        <v>0.24099473395383253</v>
      </c>
      <c r="H2504" s="121">
        <f t="shared" si="288"/>
        <v>6.1275056671398738E-4</v>
      </c>
      <c r="I2504" s="122">
        <f t="shared" si="289"/>
        <v>0.24160748452054651</v>
      </c>
    </row>
    <row r="2505" spans="2:9">
      <c r="B2505" s="91">
        <f t="shared" si="290"/>
        <v>2491</v>
      </c>
      <c r="C2505" s="92">
        <f t="shared" si="291"/>
        <v>47051</v>
      </c>
      <c r="D2505" s="119" t="str">
        <f t="shared" si="285"/>
        <v>구간28</v>
      </c>
      <c r="E2505" s="91">
        <f t="shared" si="286"/>
        <v>92</v>
      </c>
      <c r="F2505" s="120">
        <f>COUNTIF($D$15:D2505,D2505)</f>
        <v>25</v>
      </c>
      <c r="G2505" s="121">
        <f t="shared" si="287"/>
        <v>0.24099473395383253</v>
      </c>
      <c r="H2505" s="121">
        <f t="shared" si="288"/>
        <v>6.3828184032707028E-4</v>
      </c>
      <c r="I2505" s="122">
        <f t="shared" si="289"/>
        <v>0.24163301579415961</v>
      </c>
    </row>
    <row r="2506" spans="2:9">
      <c r="B2506" s="91">
        <f t="shared" si="290"/>
        <v>2492</v>
      </c>
      <c r="C2506" s="92">
        <f t="shared" si="291"/>
        <v>47052</v>
      </c>
      <c r="D2506" s="119" t="str">
        <f t="shared" si="285"/>
        <v>구간28</v>
      </c>
      <c r="E2506" s="91">
        <f t="shared" si="286"/>
        <v>92</v>
      </c>
      <c r="F2506" s="120">
        <f>COUNTIF($D$15:D2506,D2506)</f>
        <v>26</v>
      </c>
      <c r="G2506" s="121">
        <f t="shared" si="287"/>
        <v>0.24099473395383253</v>
      </c>
      <c r="H2506" s="121">
        <f t="shared" si="288"/>
        <v>6.6381311394015307E-4</v>
      </c>
      <c r="I2506" s="122">
        <f t="shared" si="289"/>
        <v>0.24165854706777268</v>
      </c>
    </row>
    <row r="2507" spans="2:9">
      <c r="B2507" s="91">
        <f t="shared" si="290"/>
        <v>2493</v>
      </c>
      <c r="C2507" s="92">
        <f t="shared" si="291"/>
        <v>47053</v>
      </c>
      <c r="D2507" s="119" t="str">
        <f t="shared" si="285"/>
        <v>구간28</v>
      </c>
      <c r="E2507" s="91">
        <f t="shared" si="286"/>
        <v>92</v>
      </c>
      <c r="F2507" s="120">
        <f>COUNTIF($D$15:D2507,D2507)</f>
        <v>27</v>
      </c>
      <c r="G2507" s="121">
        <f t="shared" si="287"/>
        <v>0.24099473395383253</v>
      </c>
      <c r="H2507" s="121">
        <f t="shared" si="288"/>
        <v>6.8934438755323586E-4</v>
      </c>
      <c r="I2507" s="122">
        <f t="shared" si="289"/>
        <v>0.24168407834138578</v>
      </c>
    </row>
    <row r="2508" spans="2:9">
      <c r="B2508" s="91">
        <f t="shared" si="290"/>
        <v>2494</v>
      </c>
      <c r="C2508" s="92">
        <f t="shared" si="291"/>
        <v>47054</v>
      </c>
      <c r="D2508" s="119" t="str">
        <f t="shared" si="285"/>
        <v>구간28</v>
      </c>
      <c r="E2508" s="91">
        <f t="shared" si="286"/>
        <v>92</v>
      </c>
      <c r="F2508" s="120">
        <f>COUNTIF($D$15:D2508,D2508)</f>
        <v>28</v>
      </c>
      <c r="G2508" s="121">
        <f t="shared" si="287"/>
        <v>0.24099473395383253</v>
      </c>
      <c r="H2508" s="121">
        <f t="shared" si="288"/>
        <v>7.1487566116631865E-4</v>
      </c>
      <c r="I2508" s="122">
        <f t="shared" si="289"/>
        <v>0.24170960961499885</v>
      </c>
    </row>
    <row r="2509" spans="2:9">
      <c r="B2509" s="91">
        <f t="shared" si="290"/>
        <v>2495</v>
      </c>
      <c r="C2509" s="92">
        <f t="shared" si="291"/>
        <v>47055</v>
      </c>
      <c r="D2509" s="119" t="str">
        <f t="shared" si="285"/>
        <v>구간28</v>
      </c>
      <c r="E2509" s="91">
        <f t="shared" si="286"/>
        <v>92</v>
      </c>
      <c r="F2509" s="120">
        <f>COUNTIF($D$15:D2509,D2509)</f>
        <v>29</v>
      </c>
      <c r="G2509" s="121">
        <f t="shared" si="287"/>
        <v>0.24099473395383253</v>
      </c>
      <c r="H2509" s="121">
        <f t="shared" si="288"/>
        <v>7.4040693477940144E-4</v>
      </c>
      <c r="I2509" s="122">
        <f t="shared" si="289"/>
        <v>0.24173514088861192</v>
      </c>
    </row>
    <row r="2510" spans="2:9">
      <c r="B2510" s="91">
        <f t="shared" si="290"/>
        <v>2496</v>
      </c>
      <c r="C2510" s="92">
        <f t="shared" si="291"/>
        <v>47056</v>
      </c>
      <c r="D2510" s="119" t="str">
        <f t="shared" si="285"/>
        <v>구간28</v>
      </c>
      <c r="E2510" s="91">
        <f t="shared" si="286"/>
        <v>92</v>
      </c>
      <c r="F2510" s="120">
        <f>COUNTIF($D$15:D2510,D2510)</f>
        <v>30</v>
      </c>
      <c r="G2510" s="121">
        <f t="shared" si="287"/>
        <v>0.24099473395383253</v>
      </c>
      <c r="H2510" s="121">
        <f t="shared" si="288"/>
        <v>7.6593820839248434E-4</v>
      </c>
      <c r="I2510" s="122">
        <f t="shared" si="289"/>
        <v>0.24176067216222502</v>
      </c>
    </row>
    <row r="2511" spans="2:9">
      <c r="B2511" s="91">
        <f t="shared" si="290"/>
        <v>2497</v>
      </c>
      <c r="C2511" s="92">
        <f t="shared" si="291"/>
        <v>47057</v>
      </c>
      <c r="D2511" s="119" t="str">
        <f t="shared" ref="D2511:D2574" si="292">IF(IFERROR(HLOOKUP(C2511,$E$5:$BL$6,2,FALSE),"")="",D2512,HLOOKUP(C2511,$E$5:$BL$7,2,FALSE))</f>
        <v>구간28</v>
      </c>
      <c r="E2511" s="91">
        <f t="shared" ref="E2511:E2574" si="293">COUNTIF($D$15:$D$49928,D2511)</f>
        <v>92</v>
      </c>
      <c r="F2511" s="120">
        <f>COUNTIF($D$15:D2511,D2511)</f>
        <v>31</v>
      </c>
      <c r="G2511" s="121">
        <f t="shared" ref="G2511:G2574" si="294">HLOOKUP($D2511,$E$6:$BL$11,6,FALSE)</f>
        <v>0.24099473395383253</v>
      </c>
      <c r="H2511" s="121">
        <f t="shared" ref="H2511:H2574" si="295">HLOOKUP($D2511,$E$6:$BL$11,5,FALSE)*(F2511)</f>
        <v>7.9146948200556713E-4</v>
      </c>
      <c r="I2511" s="122">
        <f t="shared" ref="I2511:I2574" si="296">G2511+H2511</f>
        <v>0.24178620343583809</v>
      </c>
    </row>
    <row r="2512" spans="2:9">
      <c r="B2512" s="91">
        <f t="shared" ref="B2512:B2575" si="297">B2511+1</f>
        <v>2498</v>
      </c>
      <c r="C2512" s="92">
        <f t="shared" ref="C2512:C2575" si="298">C2511+1</f>
        <v>47058</v>
      </c>
      <c r="D2512" s="119" t="str">
        <f t="shared" si="292"/>
        <v>구간28</v>
      </c>
      <c r="E2512" s="91">
        <f t="shared" si="293"/>
        <v>92</v>
      </c>
      <c r="F2512" s="120">
        <f>COUNTIF($D$15:D2512,D2512)</f>
        <v>32</v>
      </c>
      <c r="G2512" s="121">
        <f t="shared" si="294"/>
        <v>0.24099473395383253</v>
      </c>
      <c r="H2512" s="121">
        <f t="shared" si="295"/>
        <v>8.1700075561864992E-4</v>
      </c>
      <c r="I2512" s="122">
        <f t="shared" si="296"/>
        <v>0.24181173470945119</v>
      </c>
    </row>
    <row r="2513" spans="2:9">
      <c r="B2513" s="91">
        <f t="shared" si="297"/>
        <v>2499</v>
      </c>
      <c r="C2513" s="92">
        <f t="shared" si="298"/>
        <v>47059</v>
      </c>
      <c r="D2513" s="119" t="str">
        <f t="shared" si="292"/>
        <v>구간28</v>
      </c>
      <c r="E2513" s="91">
        <f t="shared" si="293"/>
        <v>92</v>
      </c>
      <c r="F2513" s="120">
        <f>COUNTIF($D$15:D2513,D2513)</f>
        <v>33</v>
      </c>
      <c r="G2513" s="121">
        <f t="shared" si="294"/>
        <v>0.24099473395383253</v>
      </c>
      <c r="H2513" s="121">
        <f t="shared" si="295"/>
        <v>8.4253202923173271E-4</v>
      </c>
      <c r="I2513" s="122">
        <f t="shared" si="296"/>
        <v>0.24183726598306426</v>
      </c>
    </row>
    <row r="2514" spans="2:9">
      <c r="B2514" s="91">
        <f t="shared" si="297"/>
        <v>2500</v>
      </c>
      <c r="C2514" s="92">
        <f t="shared" si="298"/>
        <v>47060</v>
      </c>
      <c r="D2514" s="119" t="str">
        <f t="shared" si="292"/>
        <v>구간28</v>
      </c>
      <c r="E2514" s="91">
        <f t="shared" si="293"/>
        <v>92</v>
      </c>
      <c r="F2514" s="120">
        <f>COUNTIF($D$15:D2514,D2514)</f>
        <v>34</v>
      </c>
      <c r="G2514" s="121">
        <f t="shared" si="294"/>
        <v>0.24099473395383253</v>
      </c>
      <c r="H2514" s="121">
        <f t="shared" si="295"/>
        <v>8.680633028448155E-4</v>
      </c>
      <c r="I2514" s="122">
        <f t="shared" si="296"/>
        <v>0.24186279725667734</v>
      </c>
    </row>
    <row r="2515" spans="2:9">
      <c r="B2515" s="91">
        <f t="shared" si="297"/>
        <v>2501</v>
      </c>
      <c r="C2515" s="92">
        <f t="shared" si="298"/>
        <v>47061</v>
      </c>
      <c r="D2515" s="119" t="str">
        <f t="shared" si="292"/>
        <v>구간28</v>
      </c>
      <c r="E2515" s="91">
        <f t="shared" si="293"/>
        <v>92</v>
      </c>
      <c r="F2515" s="120">
        <f>COUNTIF($D$15:D2515,D2515)</f>
        <v>35</v>
      </c>
      <c r="G2515" s="121">
        <f t="shared" si="294"/>
        <v>0.24099473395383253</v>
      </c>
      <c r="H2515" s="121">
        <f t="shared" si="295"/>
        <v>8.9359457645789839E-4</v>
      </c>
      <c r="I2515" s="122">
        <f t="shared" si="296"/>
        <v>0.24188832853029044</v>
      </c>
    </row>
    <row r="2516" spans="2:9">
      <c r="B2516" s="91">
        <f t="shared" si="297"/>
        <v>2502</v>
      </c>
      <c r="C2516" s="92">
        <f t="shared" si="298"/>
        <v>47062</v>
      </c>
      <c r="D2516" s="119" t="str">
        <f t="shared" si="292"/>
        <v>구간28</v>
      </c>
      <c r="E2516" s="91">
        <f t="shared" si="293"/>
        <v>92</v>
      </c>
      <c r="F2516" s="120">
        <f>COUNTIF($D$15:D2516,D2516)</f>
        <v>36</v>
      </c>
      <c r="G2516" s="121">
        <f t="shared" si="294"/>
        <v>0.24099473395383253</v>
      </c>
      <c r="H2516" s="121">
        <f t="shared" si="295"/>
        <v>9.1912585007098118E-4</v>
      </c>
      <c r="I2516" s="122">
        <f t="shared" si="296"/>
        <v>0.24191385980390351</v>
      </c>
    </row>
    <row r="2517" spans="2:9">
      <c r="B2517" s="91">
        <f t="shared" si="297"/>
        <v>2503</v>
      </c>
      <c r="C2517" s="92">
        <f t="shared" si="298"/>
        <v>47063</v>
      </c>
      <c r="D2517" s="119" t="str">
        <f t="shared" si="292"/>
        <v>구간28</v>
      </c>
      <c r="E2517" s="91">
        <f t="shared" si="293"/>
        <v>92</v>
      </c>
      <c r="F2517" s="120">
        <f>COUNTIF($D$15:D2517,D2517)</f>
        <v>37</v>
      </c>
      <c r="G2517" s="121">
        <f t="shared" si="294"/>
        <v>0.24099473395383253</v>
      </c>
      <c r="H2517" s="121">
        <f t="shared" si="295"/>
        <v>9.4465712368406397E-4</v>
      </c>
      <c r="I2517" s="122">
        <f t="shared" si="296"/>
        <v>0.24193939107751658</v>
      </c>
    </row>
    <row r="2518" spans="2:9">
      <c r="B2518" s="91">
        <f t="shared" si="297"/>
        <v>2504</v>
      </c>
      <c r="C2518" s="92">
        <f t="shared" si="298"/>
        <v>47064</v>
      </c>
      <c r="D2518" s="119" t="str">
        <f t="shared" si="292"/>
        <v>구간28</v>
      </c>
      <c r="E2518" s="91">
        <f t="shared" si="293"/>
        <v>92</v>
      </c>
      <c r="F2518" s="120">
        <f>COUNTIF($D$15:D2518,D2518)</f>
        <v>38</v>
      </c>
      <c r="G2518" s="121">
        <f t="shared" si="294"/>
        <v>0.24099473395383253</v>
      </c>
      <c r="H2518" s="121">
        <f t="shared" si="295"/>
        <v>9.7018839729714676E-4</v>
      </c>
      <c r="I2518" s="122">
        <f t="shared" si="296"/>
        <v>0.24196492235112968</v>
      </c>
    </row>
    <row r="2519" spans="2:9">
      <c r="B2519" s="91">
        <f t="shared" si="297"/>
        <v>2505</v>
      </c>
      <c r="C2519" s="92">
        <f t="shared" si="298"/>
        <v>47065</v>
      </c>
      <c r="D2519" s="119" t="str">
        <f t="shared" si="292"/>
        <v>구간28</v>
      </c>
      <c r="E2519" s="91">
        <f t="shared" si="293"/>
        <v>92</v>
      </c>
      <c r="F2519" s="120">
        <f>COUNTIF($D$15:D2519,D2519)</f>
        <v>39</v>
      </c>
      <c r="G2519" s="121">
        <f t="shared" si="294"/>
        <v>0.24099473395383253</v>
      </c>
      <c r="H2519" s="121">
        <f t="shared" si="295"/>
        <v>9.9571967091022966E-4</v>
      </c>
      <c r="I2519" s="122">
        <f t="shared" si="296"/>
        <v>0.24199045362474275</v>
      </c>
    </row>
    <row r="2520" spans="2:9">
      <c r="B2520" s="91">
        <f t="shared" si="297"/>
        <v>2506</v>
      </c>
      <c r="C2520" s="92">
        <f t="shared" si="298"/>
        <v>47066</v>
      </c>
      <c r="D2520" s="119" t="str">
        <f t="shared" si="292"/>
        <v>구간28</v>
      </c>
      <c r="E2520" s="91">
        <f t="shared" si="293"/>
        <v>92</v>
      </c>
      <c r="F2520" s="120">
        <f>COUNTIF($D$15:D2520,D2520)</f>
        <v>40</v>
      </c>
      <c r="G2520" s="121">
        <f t="shared" si="294"/>
        <v>0.24099473395383253</v>
      </c>
      <c r="H2520" s="121">
        <f t="shared" si="295"/>
        <v>1.0212509445233124E-3</v>
      </c>
      <c r="I2520" s="122">
        <f t="shared" si="296"/>
        <v>0.24201598489835585</v>
      </c>
    </row>
    <row r="2521" spans="2:9">
      <c r="B2521" s="91">
        <f t="shared" si="297"/>
        <v>2507</v>
      </c>
      <c r="C2521" s="92">
        <f t="shared" si="298"/>
        <v>47067</v>
      </c>
      <c r="D2521" s="119" t="str">
        <f t="shared" si="292"/>
        <v>구간28</v>
      </c>
      <c r="E2521" s="91">
        <f t="shared" si="293"/>
        <v>92</v>
      </c>
      <c r="F2521" s="120">
        <f>COUNTIF($D$15:D2521,D2521)</f>
        <v>41</v>
      </c>
      <c r="G2521" s="121">
        <f t="shared" si="294"/>
        <v>0.24099473395383253</v>
      </c>
      <c r="H2521" s="121">
        <f t="shared" si="295"/>
        <v>1.0467822181363952E-3</v>
      </c>
      <c r="I2521" s="122">
        <f t="shared" si="296"/>
        <v>0.24204151617196892</v>
      </c>
    </row>
    <row r="2522" spans="2:9">
      <c r="B2522" s="91">
        <f t="shared" si="297"/>
        <v>2508</v>
      </c>
      <c r="C2522" s="92">
        <f t="shared" si="298"/>
        <v>47068</v>
      </c>
      <c r="D2522" s="119" t="str">
        <f t="shared" si="292"/>
        <v>구간28</v>
      </c>
      <c r="E2522" s="91">
        <f t="shared" si="293"/>
        <v>92</v>
      </c>
      <c r="F2522" s="120">
        <f>COUNTIF($D$15:D2522,D2522)</f>
        <v>42</v>
      </c>
      <c r="G2522" s="121">
        <f t="shared" si="294"/>
        <v>0.24099473395383253</v>
      </c>
      <c r="H2522" s="121">
        <f t="shared" si="295"/>
        <v>1.072313491749478E-3</v>
      </c>
      <c r="I2522" s="122">
        <f t="shared" si="296"/>
        <v>0.242067047445582</v>
      </c>
    </row>
    <row r="2523" spans="2:9">
      <c r="B2523" s="91">
        <f t="shared" si="297"/>
        <v>2509</v>
      </c>
      <c r="C2523" s="92">
        <f t="shared" si="298"/>
        <v>47069</v>
      </c>
      <c r="D2523" s="119" t="str">
        <f t="shared" si="292"/>
        <v>구간28</v>
      </c>
      <c r="E2523" s="91">
        <f t="shared" si="293"/>
        <v>92</v>
      </c>
      <c r="F2523" s="120">
        <f>COUNTIF($D$15:D2523,D2523)</f>
        <v>43</v>
      </c>
      <c r="G2523" s="121">
        <f t="shared" si="294"/>
        <v>0.24099473395383253</v>
      </c>
      <c r="H2523" s="121">
        <f t="shared" si="295"/>
        <v>1.0978447653625608E-3</v>
      </c>
      <c r="I2523" s="122">
        <f t="shared" si="296"/>
        <v>0.2420925787191951</v>
      </c>
    </row>
    <row r="2524" spans="2:9">
      <c r="B2524" s="91">
        <f t="shared" si="297"/>
        <v>2510</v>
      </c>
      <c r="C2524" s="92">
        <f t="shared" si="298"/>
        <v>47070</v>
      </c>
      <c r="D2524" s="119" t="str">
        <f t="shared" si="292"/>
        <v>구간28</v>
      </c>
      <c r="E2524" s="91">
        <f t="shared" si="293"/>
        <v>92</v>
      </c>
      <c r="F2524" s="120">
        <f>COUNTIF($D$15:D2524,D2524)</f>
        <v>44</v>
      </c>
      <c r="G2524" s="121">
        <f t="shared" si="294"/>
        <v>0.24099473395383253</v>
      </c>
      <c r="H2524" s="121">
        <f t="shared" si="295"/>
        <v>1.1233760389756436E-3</v>
      </c>
      <c r="I2524" s="122">
        <f t="shared" si="296"/>
        <v>0.24211810999280817</v>
      </c>
    </row>
    <row r="2525" spans="2:9">
      <c r="B2525" s="91">
        <f t="shared" si="297"/>
        <v>2511</v>
      </c>
      <c r="C2525" s="92">
        <f t="shared" si="298"/>
        <v>47071</v>
      </c>
      <c r="D2525" s="119" t="str">
        <f t="shared" si="292"/>
        <v>구간28</v>
      </c>
      <c r="E2525" s="91">
        <f t="shared" si="293"/>
        <v>92</v>
      </c>
      <c r="F2525" s="120">
        <f>COUNTIF($D$15:D2525,D2525)</f>
        <v>45</v>
      </c>
      <c r="G2525" s="121">
        <f t="shared" si="294"/>
        <v>0.24099473395383253</v>
      </c>
      <c r="H2525" s="121">
        <f t="shared" si="295"/>
        <v>1.1489073125887264E-3</v>
      </c>
      <c r="I2525" s="122">
        <f t="shared" si="296"/>
        <v>0.24214364126642127</v>
      </c>
    </row>
    <row r="2526" spans="2:9">
      <c r="B2526" s="91">
        <f t="shared" si="297"/>
        <v>2512</v>
      </c>
      <c r="C2526" s="92">
        <f t="shared" si="298"/>
        <v>47072</v>
      </c>
      <c r="D2526" s="119" t="str">
        <f t="shared" si="292"/>
        <v>구간28</v>
      </c>
      <c r="E2526" s="91">
        <f t="shared" si="293"/>
        <v>92</v>
      </c>
      <c r="F2526" s="120">
        <f>COUNTIF($D$15:D2526,D2526)</f>
        <v>46</v>
      </c>
      <c r="G2526" s="121">
        <f t="shared" si="294"/>
        <v>0.24099473395383253</v>
      </c>
      <c r="H2526" s="121">
        <f t="shared" si="295"/>
        <v>1.1744385862018092E-3</v>
      </c>
      <c r="I2526" s="122">
        <f t="shared" si="296"/>
        <v>0.24216917254003434</v>
      </c>
    </row>
    <row r="2527" spans="2:9">
      <c r="B2527" s="91">
        <f t="shared" si="297"/>
        <v>2513</v>
      </c>
      <c r="C2527" s="92">
        <f t="shared" si="298"/>
        <v>47073</v>
      </c>
      <c r="D2527" s="119" t="str">
        <f t="shared" si="292"/>
        <v>구간28</v>
      </c>
      <c r="E2527" s="91">
        <f t="shared" si="293"/>
        <v>92</v>
      </c>
      <c r="F2527" s="120">
        <f>COUNTIF($D$15:D2527,D2527)</f>
        <v>47</v>
      </c>
      <c r="G2527" s="121">
        <f t="shared" si="294"/>
        <v>0.24099473395383253</v>
      </c>
      <c r="H2527" s="121">
        <f t="shared" si="295"/>
        <v>1.199969859814892E-3</v>
      </c>
      <c r="I2527" s="122">
        <f t="shared" si="296"/>
        <v>0.24219470381364741</v>
      </c>
    </row>
    <row r="2528" spans="2:9">
      <c r="B2528" s="91">
        <f t="shared" si="297"/>
        <v>2514</v>
      </c>
      <c r="C2528" s="92">
        <f t="shared" si="298"/>
        <v>47074</v>
      </c>
      <c r="D2528" s="119" t="str">
        <f t="shared" si="292"/>
        <v>구간28</v>
      </c>
      <c r="E2528" s="91">
        <f t="shared" si="293"/>
        <v>92</v>
      </c>
      <c r="F2528" s="120">
        <f>COUNTIF($D$15:D2528,D2528)</f>
        <v>48</v>
      </c>
      <c r="G2528" s="121">
        <f t="shared" si="294"/>
        <v>0.24099473395383253</v>
      </c>
      <c r="H2528" s="121">
        <f t="shared" si="295"/>
        <v>1.2255011334279748E-3</v>
      </c>
      <c r="I2528" s="122">
        <f t="shared" si="296"/>
        <v>0.24222023508726051</v>
      </c>
    </row>
    <row r="2529" spans="2:9">
      <c r="B2529" s="91">
        <f t="shared" si="297"/>
        <v>2515</v>
      </c>
      <c r="C2529" s="92">
        <f t="shared" si="298"/>
        <v>47075</v>
      </c>
      <c r="D2529" s="119" t="str">
        <f t="shared" si="292"/>
        <v>구간28</v>
      </c>
      <c r="E2529" s="91">
        <f t="shared" si="293"/>
        <v>92</v>
      </c>
      <c r="F2529" s="120">
        <f>COUNTIF($D$15:D2529,D2529)</f>
        <v>49</v>
      </c>
      <c r="G2529" s="121">
        <f t="shared" si="294"/>
        <v>0.24099473395383253</v>
      </c>
      <c r="H2529" s="121">
        <f t="shared" si="295"/>
        <v>1.2510324070410578E-3</v>
      </c>
      <c r="I2529" s="122">
        <f t="shared" si="296"/>
        <v>0.24224576636087358</v>
      </c>
    </row>
    <row r="2530" spans="2:9">
      <c r="B2530" s="91">
        <f t="shared" si="297"/>
        <v>2516</v>
      </c>
      <c r="C2530" s="92">
        <f t="shared" si="298"/>
        <v>47076</v>
      </c>
      <c r="D2530" s="119" t="str">
        <f t="shared" si="292"/>
        <v>구간28</v>
      </c>
      <c r="E2530" s="91">
        <f t="shared" si="293"/>
        <v>92</v>
      </c>
      <c r="F2530" s="120">
        <f>COUNTIF($D$15:D2530,D2530)</f>
        <v>50</v>
      </c>
      <c r="G2530" s="121">
        <f t="shared" si="294"/>
        <v>0.24099473395383253</v>
      </c>
      <c r="H2530" s="121">
        <f t="shared" si="295"/>
        <v>1.2765636806541406E-3</v>
      </c>
      <c r="I2530" s="122">
        <f t="shared" si="296"/>
        <v>0.24227129763448668</v>
      </c>
    </row>
    <row r="2531" spans="2:9">
      <c r="B2531" s="91">
        <f t="shared" si="297"/>
        <v>2517</v>
      </c>
      <c r="C2531" s="92">
        <f t="shared" si="298"/>
        <v>47077</v>
      </c>
      <c r="D2531" s="119" t="str">
        <f t="shared" si="292"/>
        <v>구간28</v>
      </c>
      <c r="E2531" s="91">
        <f t="shared" si="293"/>
        <v>92</v>
      </c>
      <c r="F2531" s="120">
        <f>COUNTIF($D$15:D2531,D2531)</f>
        <v>51</v>
      </c>
      <c r="G2531" s="121">
        <f t="shared" si="294"/>
        <v>0.24099473395383253</v>
      </c>
      <c r="H2531" s="121">
        <f t="shared" si="295"/>
        <v>1.3020949542672234E-3</v>
      </c>
      <c r="I2531" s="122">
        <f t="shared" si="296"/>
        <v>0.24229682890809975</v>
      </c>
    </row>
    <row r="2532" spans="2:9">
      <c r="B2532" s="91">
        <f t="shared" si="297"/>
        <v>2518</v>
      </c>
      <c r="C2532" s="92">
        <f t="shared" si="298"/>
        <v>47078</v>
      </c>
      <c r="D2532" s="119" t="str">
        <f t="shared" si="292"/>
        <v>구간28</v>
      </c>
      <c r="E2532" s="91">
        <f t="shared" si="293"/>
        <v>92</v>
      </c>
      <c r="F2532" s="120">
        <f>COUNTIF($D$15:D2532,D2532)</f>
        <v>52</v>
      </c>
      <c r="G2532" s="121">
        <f t="shared" si="294"/>
        <v>0.24099473395383253</v>
      </c>
      <c r="H2532" s="121">
        <f t="shared" si="295"/>
        <v>1.3276262278803061E-3</v>
      </c>
      <c r="I2532" s="122">
        <f t="shared" si="296"/>
        <v>0.24232236018171283</v>
      </c>
    </row>
    <row r="2533" spans="2:9">
      <c r="B2533" s="91">
        <f t="shared" si="297"/>
        <v>2519</v>
      </c>
      <c r="C2533" s="92">
        <f t="shared" si="298"/>
        <v>47079</v>
      </c>
      <c r="D2533" s="119" t="str">
        <f t="shared" si="292"/>
        <v>구간28</v>
      </c>
      <c r="E2533" s="91">
        <f t="shared" si="293"/>
        <v>92</v>
      </c>
      <c r="F2533" s="120">
        <f>COUNTIF($D$15:D2533,D2533)</f>
        <v>53</v>
      </c>
      <c r="G2533" s="121">
        <f t="shared" si="294"/>
        <v>0.24099473395383253</v>
      </c>
      <c r="H2533" s="121">
        <f t="shared" si="295"/>
        <v>1.3531575014933889E-3</v>
      </c>
      <c r="I2533" s="122">
        <f t="shared" si="296"/>
        <v>0.24234789145532593</v>
      </c>
    </row>
    <row r="2534" spans="2:9">
      <c r="B2534" s="91">
        <f t="shared" si="297"/>
        <v>2520</v>
      </c>
      <c r="C2534" s="92">
        <f t="shared" si="298"/>
        <v>47080</v>
      </c>
      <c r="D2534" s="119" t="str">
        <f t="shared" si="292"/>
        <v>구간28</v>
      </c>
      <c r="E2534" s="91">
        <f t="shared" si="293"/>
        <v>92</v>
      </c>
      <c r="F2534" s="120">
        <f>COUNTIF($D$15:D2534,D2534)</f>
        <v>54</v>
      </c>
      <c r="G2534" s="121">
        <f t="shared" si="294"/>
        <v>0.24099473395383253</v>
      </c>
      <c r="H2534" s="121">
        <f t="shared" si="295"/>
        <v>1.3786887751064717E-3</v>
      </c>
      <c r="I2534" s="122">
        <f t="shared" si="296"/>
        <v>0.242373422728939</v>
      </c>
    </row>
    <row r="2535" spans="2:9">
      <c r="B2535" s="91">
        <f t="shared" si="297"/>
        <v>2521</v>
      </c>
      <c r="C2535" s="92">
        <f t="shared" si="298"/>
        <v>47081</v>
      </c>
      <c r="D2535" s="119" t="str">
        <f t="shared" si="292"/>
        <v>구간28</v>
      </c>
      <c r="E2535" s="91">
        <f t="shared" si="293"/>
        <v>92</v>
      </c>
      <c r="F2535" s="120">
        <f>COUNTIF($D$15:D2535,D2535)</f>
        <v>55</v>
      </c>
      <c r="G2535" s="121">
        <f t="shared" si="294"/>
        <v>0.24099473395383253</v>
      </c>
      <c r="H2535" s="121">
        <f t="shared" si="295"/>
        <v>1.4042200487195545E-3</v>
      </c>
      <c r="I2535" s="122">
        <f t="shared" si="296"/>
        <v>0.2423989540025521</v>
      </c>
    </row>
    <row r="2536" spans="2:9">
      <c r="B2536" s="91">
        <f t="shared" si="297"/>
        <v>2522</v>
      </c>
      <c r="C2536" s="92">
        <f t="shared" si="298"/>
        <v>47082</v>
      </c>
      <c r="D2536" s="119" t="str">
        <f t="shared" si="292"/>
        <v>구간28</v>
      </c>
      <c r="E2536" s="91">
        <f t="shared" si="293"/>
        <v>92</v>
      </c>
      <c r="F2536" s="120">
        <f>COUNTIF($D$15:D2536,D2536)</f>
        <v>56</v>
      </c>
      <c r="G2536" s="121">
        <f t="shared" si="294"/>
        <v>0.24099473395383253</v>
      </c>
      <c r="H2536" s="121">
        <f t="shared" si="295"/>
        <v>1.4297513223326373E-3</v>
      </c>
      <c r="I2536" s="122">
        <f t="shared" si="296"/>
        <v>0.24242448527616517</v>
      </c>
    </row>
    <row r="2537" spans="2:9">
      <c r="B2537" s="91">
        <f t="shared" si="297"/>
        <v>2523</v>
      </c>
      <c r="C2537" s="92">
        <f t="shared" si="298"/>
        <v>47083</v>
      </c>
      <c r="D2537" s="119" t="str">
        <f t="shared" si="292"/>
        <v>구간28</v>
      </c>
      <c r="E2537" s="91">
        <f t="shared" si="293"/>
        <v>92</v>
      </c>
      <c r="F2537" s="120">
        <f>COUNTIF($D$15:D2537,D2537)</f>
        <v>57</v>
      </c>
      <c r="G2537" s="121">
        <f t="shared" si="294"/>
        <v>0.24099473395383253</v>
      </c>
      <c r="H2537" s="121">
        <f t="shared" si="295"/>
        <v>1.4552825959457201E-3</v>
      </c>
      <c r="I2537" s="122">
        <f t="shared" si="296"/>
        <v>0.24245001654977824</v>
      </c>
    </row>
    <row r="2538" spans="2:9">
      <c r="B2538" s="91">
        <f t="shared" si="297"/>
        <v>2524</v>
      </c>
      <c r="C2538" s="92">
        <f t="shared" si="298"/>
        <v>47084</v>
      </c>
      <c r="D2538" s="119" t="str">
        <f t="shared" si="292"/>
        <v>구간28</v>
      </c>
      <c r="E2538" s="91">
        <f t="shared" si="293"/>
        <v>92</v>
      </c>
      <c r="F2538" s="120">
        <f>COUNTIF($D$15:D2538,D2538)</f>
        <v>58</v>
      </c>
      <c r="G2538" s="121">
        <f t="shared" si="294"/>
        <v>0.24099473395383253</v>
      </c>
      <c r="H2538" s="121">
        <f t="shared" si="295"/>
        <v>1.4808138695588029E-3</v>
      </c>
      <c r="I2538" s="122">
        <f t="shared" si="296"/>
        <v>0.24247554782339134</v>
      </c>
    </row>
    <row r="2539" spans="2:9">
      <c r="B2539" s="91">
        <f t="shared" si="297"/>
        <v>2525</v>
      </c>
      <c r="C2539" s="92">
        <f t="shared" si="298"/>
        <v>47085</v>
      </c>
      <c r="D2539" s="119" t="str">
        <f t="shared" si="292"/>
        <v>구간28</v>
      </c>
      <c r="E2539" s="91">
        <f t="shared" si="293"/>
        <v>92</v>
      </c>
      <c r="F2539" s="120">
        <f>COUNTIF($D$15:D2539,D2539)</f>
        <v>59</v>
      </c>
      <c r="G2539" s="121">
        <f t="shared" si="294"/>
        <v>0.24099473395383253</v>
      </c>
      <c r="H2539" s="121">
        <f t="shared" si="295"/>
        <v>1.5063451431718859E-3</v>
      </c>
      <c r="I2539" s="122">
        <f t="shared" si="296"/>
        <v>0.24250107909700441</v>
      </c>
    </row>
    <row r="2540" spans="2:9">
      <c r="B2540" s="91">
        <f t="shared" si="297"/>
        <v>2526</v>
      </c>
      <c r="C2540" s="92">
        <f t="shared" si="298"/>
        <v>47086</v>
      </c>
      <c r="D2540" s="119" t="str">
        <f t="shared" si="292"/>
        <v>구간28</v>
      </c>
      <c r="E2540" s="91">
        <f t="shared" si="293"/>
        <v>92</v>
      </c>
      <c r="F2540" s="120">
        <f>COUNTIF($D$15:D2540,D2540)</f>
        <v>60</v>
      </c>
      <c r="G2540" s="121">
        <f t="shared" si="294"/>
        <v>0.24099473395383253</v>
      </c>
      <c r="H2540" s="121">
        <f t="shared" si="295"/>
        <v>1.5318764167849687E-3</v>
      </c>
      <c r="I2540" s="122">
        <f t="shared" si="296"/>
        <v>0.24252661037061748</v>
      </c>
    </row>
    <row r="2541" spans="2:9">
      <c r="B2541" s="91">
        <f t="shared" si="297"/>
        <v>2527</v>
      </c>
      <c r="C2541" s="92">
        <f t="shared" si="298"/>
        <v>47087</v>
      </c>
      <c r="D2541" s="119" t="str">
        <f t="shared" si="292"/>
        <v>구간28</v>
      </c>
      <c r="E2541" s="91">
        <f t="shared" si="293"/>
        <v>92</v>
      </c>
      <c r="F2541" s="120">
        <f>COUNTIF($D$15:D2541,D2541)</f>
        <v>61</v>
      </c>
      <c r="G2541" s="121">
        <f t="shared" si="294"/>
        <v>0.24099473395383253</v>
      </c>
      <c r="H2541" s="121">
        <f t="shared" si="295"/>
        <v>1.5574076903980515E-3</v>
      </c>
      <c r="I2541" s="122">
        <f t="shared" si="296"/>
        <v>0.24255214164423058</v>
      </c>
    </row>
    <row r="2542" spans="2:9">
      <c r="B2542" s="91">
        <f t="shared" si="297"/>
        <v>2528</v>
      </c>
      <c r="C2542" s="92">
        <f t="shared" si="298"/>
        <v>47088</v>
      </c>
      <c r="D2542" s="119" t="str">
        <f t="shared" si="292"/>
        <v>구간28</v>
      </c>
      <c r="E2542" s="91">
        <f t="shared" si="293"/>
        <v>92</v>
      </c>
      <c r="F2542" s="120">
        <f>COUNTIF($D$15:D2542,D2542)</f>
        <v>62</v>
      </c>
      <c r="G2542" s="121">
        <f t="shared" si="294"/>
        <v>0.24099473395383253</v>
      </c>
      <c r="H2542" s="121">
        <f t="shared" si="295"/>
        <v>1.5829389640111343E-3</v>
      </c>
      <c r="I2542" s="122">
        <f t="shared" si="296"/>
        <v>0.24257767291784366</v>
      </c>
    </row>
    <row r="2543" spans="2:9">
      <c r="B2543" s="91">
        <f t="shared" si="297"/>
        <v>2529</v>
      </c>
      <c r="C2543" s="92">
        <f t="shared" si="298"/>
        <v>47089</v>
      </c>
      <c r="D2543" s="119" t="str">
        <f t="shared" si="292"/>
        <v>구간28</v>
      </c>
      <c r="E2543" s="91">
        <f t="shared" si="293"/>
        <v>92</v>
      </c>
      <c r="F2543" s="120">
        <f>COUNTIF($D$15:D2543,D2543)</f>
        <v>63</v>
      </c>
      <c r="G2543" s="121">
        <f t="shared" si="294"/>
        <v>0.24099473395383253</v>
      </c>
      <c r="H2543" s="121">
        <f t="shared" si="295"/>
        <v>1.608470237624217E-3</v>
      </c>
      <c r="I2543" s="122">
        <f t="shared" si="296"/>
        <v>0.24260320419145676</v>
      </c>
    </row>
    <row r="2544" spans="2:9">
      <c r="B2544" s="91">
        <f t="shared" si="297"/>
        <v>2530</v>
      </c>
      <c r="C2544" s="92">
        <f t="shared" si="298"/>
        <v>47090</v>
      </c>
      <c r="D2544" s="119" t="str">
        <f t="shared" si="292"/>
        <v>구간28</v>
      </c>
      <c r="E2544" s="91">
        <f t="shared" si="293"/>
        <v>92</v>
      </c>
      <c r="F2544" s="120">
        <f>COUNTIF($D$15:D2544,D2544)</f>
        <v>64</v>
      </c>
      <c r="G2544" s="121">
        <f t="shared" si="294"/>
        <v>0.24099473395383253</v>
      </c>
      <c r="H2544" s="121">
        <f t="shared" si="295"/>
        <v>1.6340015112372998E-3</v>
      </c>
      <c r="I2544" s="122">
        <f t="shared" si="296"/>
        <v>0.24262873546506983</v>
      </c>
    </row>
    <row r="2545" spans="2:9">
      <c r="B2545" s="91">
        <f t="shared" si="297"/>
        <v>2531</v>
      </c>
      <c r="C2545" s="92">
        <f t="shared" si="298"/>
        <v>47091</v>
      </c>
      <c r="D2545" s="119" t="str">
        <f t="shared" si="292"/>
        <v>구간28</v>
      </c>
      <c r="E2545" s="91">
        <f t="shared" si="293"/>
        <v>92</v>
      </c>
      <c r="F2545" s="120">
        <f>COUNTIF($D$15:D2545,D2545)</f>
        <v>65</v>
      </c>
      <c r="G2545" s="121">
        <f t="shared" si="294"/>
        <v>0.24099473395383253</v>
      </c>
      <c r="H2545" s="121">
        <f t="shared" si="295"/>
        <v>1.6595327848503826E-3</v>
      </c>
      <c r="I2545" s="122">
        <f t="shared" si="296"/>
        <v>0.2426542667386829</v>
      </c>
    </row>
    <row r="2546" spans="2:9">
      <c r="B2546" s="91">
        <f t="shared" si="297"/>
        <v>2532</v>
      </c>
      <c r="C2546" s="92">
        <f t="shared" si="298"/>
        <v>47092</v>
      </c>
      <c r="D2546" s="119" t="str">
        <f t="shared" si="292"/>
        <v>구간28</v>
      </c>
      <c r="E2546" s="91">
        <f t="shared" si="293"/>
        <v>92</v>
      </c>
      <c r="F2546" s="120">
        <f>COUNTIF($D$15:D2546,D2546)</f>
        <v>66</v>
      </c>
      <c r="G2546" s="121">
        <f t="shared" si="294"/>
        <v>0.24099473395383253</v>
      </c>
      <c r="H2546" s="121">
        <f t="shared" si="295"/>
        <v>1.6850640584634654E-3</v>
      </c>
      <c r="I2546" s="122">
        <f t="shared" si="296"/>
        <v>0.242679798012296</v>
      </c>
    </row>
    <row r="2547" spans="2:9">
      <c r="B2547" s="91">
        <f t="shared" si="297"/>
        <v>2533</v>
      </c>
      <c r="C2547" s="92">
        <f t="shared" si="298"/>
        <v>47093</v>
      </c>
      <c r="D2547" s="119" t="str">
        <f t="shared" si="292"/>
        <v>구간28</v>
      </c>
      <c r="E2547" s="91">
        <f t="shared" si="293"/>
        <v>92</v>
      </c>
      <c r="F2547" s="120">
        <f>COUNTIF($D$15:D2547,D2547)</f>
        <v>67</v>
      </c>
      <c r="G2547" s="121">
        <f t="shared" si="294"/>
        <v>0.24099473395383253</v>
      </c>
      <c r="H2547" s="121">
        <f t="shared" si="295"/>
        <v>1.7105953320765482E-3</v>
      </c>
      <c r="I2547" s="122">
        <f t="shared" si="296"/>
        <v>0.24270532928590907</v>
      </c>
    </row>
    <row r="2548" spans="2:9">
      <c r="B2548" s="91">
        <f t="shared" si="297"/>
        <v>2534</v>
      </c>
      <c r="C2548" s="92">
        <f t="shared" si="298"/>
        <v>47094</v>
      </c>
      <c r="D2548" s="119" t="str">
        <f t="shared" si="292"/>
        <v>구간28</v>
      </c>
      <c r="E2548" s="91">
        <f t="shared" si="293"/>
        <v>92</v>
      </c>
      <c r="F2548" s="120">
        <f>COUNTIF($D$15:D2548,D2548)</f>
        <v>68</v>
      </c>
      <c r="G2548" s="121">
        <f t="shared" si="294"/>
        <v>0.24099473395383253</v>
      </c>
      <c r="H2548" s="121">
        <f t="shared" si="295"/>
        <v>1.736126605689631E-3</v>
      </c>
      <c r="I2548" s="122">
        <f t="shared" si="296"/>
        <v>0.24273086055952217</v>
      </c>
    </row>
    <row r="2549" spans="2:9">
      <c r="B2549" s="91">
        <f t="shared" si="297"/>
        <v>2535</v>
      </c>
      <c r="C2549" s="92">
        <f t="shared" si="298"/>
        <v>47095</v>
      </c>
      <c r="D2549" s="119" t="str">
        <f t="shared" si="292"/>
        <v>구간28</v>
      </c>
      <c r="E2549" s="91">
        <f t="shared" si="293"/>
        <v>92</v>
      </c>
      <c r="F2549" s="120">
        <f>COUNTIF($D$15:D2549,D2549)</f>
        <v>69</v>
      </c>
      <c r="G2549" s="121">
        <f t="shared" si="294"/>
        <v>0.24099473395383253</v>
      </c>
      <c r="H2549" s="121">
        <f t="shared" si="295"/>
        <v>1.7616578793027138E-3</v>
      </c>
      <c r="I2549" s="122">
        <f t="shared" si="296"/>
        <v>0.24275639183313524</v>
      </c>
    </row>
    <row r="2550" spans="2:9">
      <c r="B2550" s="91">
        <f t="shared" si="297"/>
        <v>2536</v>
      </c>
      <c r="C2550" s="92">
        <f t="shared" si="298"/>
        <v>47096</v>
      </c>
      <c r="D2550" s="119" t="str">
        <f t="shared" si="292"/>
        <v>구간28</v>
      </c>
      <c r="E2550" s="91">
        <f t="shared" si="293"/>
        <v>92</v>
      </c>
      <c r="F2550" s="120">
        <f>COUNTIF($D$15:D2550,D2550)</f>
        <v>70</v>
      </c>
      <c r="G2550" s="121">
        <f t="shared" si="294"/>
        <v>0.24099473395383253</v>
      </c>
      <c r="H2550" s="121">
        <f t="shared" si="295"/>
        <v>1.7871891529157968E-3</v>
      </c>
      <c r="I2550" s="122">
        <f t="shared" si="296"/>
        <v>0.24278192310674832</v>
      </c>
    </row>
    <row r="2551" spans="2:9">
      <c r="B2551" s="91">
        <f t="shared" si="297"/>
        <v>2537</v>
      </c>
      <c r="C2551" s="92">
        <f t="shared" si="298"/>
        <v>47097</v>
      </c>
      <c r="D2551" s="119" t="str">
        <f t="shared" si="292"/>
        <v>구간28</v>
      </c>
      <c r="E2551" s="91">
        <f t="shared" si="293"/>
        <v>92</v>
      </c>
      <c r="F2551" s="120">
        <f>COUNTIF($D$15:D2551,D2551)</f>
        <v>71</v>
      </c>
      <c r="G2551" s="121">
        <f t="shared" si="294"/>
        <v>0.24099473395383253</v>
      </c>
      <c r="H2551" s="121">
        <f t="shared" si="295"/>
        <v>1.8127204265288796E-3</v>
      </c>
      <c r="I2551" s="122">
        <f t="shared" si="296"/>
        <v>0.24280745438036141</v>
      </c>
    </row>
    <row r="2552" spans="2:9">
      <c r="B2552" s="91">
        <f t="shared" si="297"/>
        <v>2538</v>
      </c>
      <c r="C2552" s="92">
        <f t="shared" si="298"/>
        <v>47098</v>
      </c>
      <c r="D2552" s="119" t="str">
        <f t="shared" si="292"/>
        <v>구간28</v>
      </c>
      <c r="E2552" s="91">
        <f t="shared" si="293"/>
        <v>92</v>
      </c>
      <c r="F2552" s="120">
        <f>COUNTIF($D$15:D2552,D2552)</f>
        <v>72</v>
      </c>
      <c r="G2552" s="121">
        <f t="shared" si="294"/>
        <v>0.24099473395383253</v>
      </c>
      <c r="H2552" s="121">
        <f t="shared" si="295"/>
        <v>1.8382517001419624E-3</v>
      </c>
      <c r="I2552" s="122">
        <f t="shared" si="296"/>
        <v>0.24283298565397449</v>
      </c>
    </row>
    <row r="2553" spans="2:9">
      <c r="B2553" s="91">
        <f t="shared" si="297"/>
        <v>2539</v>
      </c>
      <c r="C2553" s="92">
        <f t="shared" si="298"/>
        <v>47099</v>
      </c>
      <c r="D2553" s="119" t="str">
        <f t="shared" si="292"/>
        <v>구간28</v>
      </c>
      <c r="E2553" s="91">
        <f t="shared" si="293"/>
        <v>92</v>
      </c>
      <c r="F2553" s="120">
        <f>COUNTIF($D$15:D2553,D2553)</f>
        <v>73</v>
      </c>
      <c r="G2553" s="121">
        <f t="shared" si="294"/>
        <v>0.24099473395383253</v>
      </c>
      <c r="H2553" s="121">
        <f t="shared" si="295"/>
        <v>1.8637829737550452E-3</v>
      </c>
      <c r="I2553" s="122">
        <f t="shared" si="296"/>
        <v>0.24285851692758759</v>
      </c>
    </row>
    <row r="2554" spans="2:9">
      <c r="B2554" s="91">
        <f t="shared" si="297"/>
        <v>2540</v>
      </c>
      <c r="C2554" s="92">
        <f t="shared" si="298"/>
        <v>47100</v>
      </c>
      <c r="D2554" s="119" t="str">
        <f t="shared" si="292"/>
        <v>구간28</v>
      </c>
      <c r="E2554" s="91">
        <f t="shared" si="293"/>
        <v>92</v>
      </c>
      <c r="F2554" s="120">
        <f>COUNTIF($D$15:D2554,D2554)</f>
        <v>74</v>
      </c>
      <c r="G2554" s="121">
        <f t="shared" si="294"/>
        <v>0.24099473395383253</v>
      </c>
      <c r="H2554" s="121">
        <f t="shared" si="295"/>
        <v>1.8893142473681279E-3</v>
      </c>
      <c r="I2554" s="122">
        <f t="shared" si="296"/>
        <v>0.24288404820120066</v>
      </c>
    </row>
    <row r="2555" spans="2:9">
      <c r="B2555" s="91">
        <f t="shared" si="297"/>
        <v>2541</v>
      </c>
      <c r="C2555" s="92">
        <f t="shared" si="298"/>
        <v>47101</v>
      </c>
      <c r="D2555" s="119" t="str">
        <f t="shared" si="292"/>
        <v>구간28</v>
      </c>
      <c r="E2555" s="91">
        <f t="shared" si="293"/>
        <v>92</v>
      </c>
      <c r="F2555" s="120">
        <f>COUNTIF($D$15:D2555,D2555)</f>
        <v>75</v>
      </c>
      <c r="G2555" s="121">
        <f t="shared" si="294"/>
        <v>0.24099473395383253</v>
      </c>
      <c r="H2555" s="121">
        <f t="shared" si="295"/>
        <v>1.9148455209812107E-3</v>
      </c>
      <c r="I2555" s="122">
        <f t="shared" si="296"/>
        <v>0.24290957947481373</v>
      </c>
    </row>
    <row r="2556" spans="2:9">
      <c r="B2556" s="91">
        <f t="shared" si="297"/>
        <v>2542</v>
      </c>
      <c r="C2556" s="92">
        <f t="shared" si="298"/>
        <v>47102</v>
      </c>
      <c r="D2556" s="119" t="str">
        <f t="shared" si="292"/>
        <v>구간28</v>
      </c>
      <c r="E2556" s="91">
        <f t="shared" si="293"/>
        <v>92</v>
      </c>
      <c r="F2556" s="120">
        <f>COUNTIF($D$15:D2556,D2556)</f>
        <v>76</v>
      </c>
      <c r="G2556" s="121">
        <f t="shared" si="294"/>
        <v>0.24099473395383253</v>
      </c>
      <c r="H2556" s="121">
        <f t="shared" si="295"/>
        <v>1.9403767945942935E-3</v>
      </c>
      <c r="I2556" s="122">
        <f t="shared" si="296"/>
        <v>0.24293511074842683</v>
      </c>
    </row>
    <row r="2557" spans="2:9">
      <c r="B2557" s="91">
        <f t="shared" si="297"/>
        <v>2543</v>
      </c>
      <c r="C2557" s="92">
        <f t="shared" si="298"/>
        <v>47103</v>
      </c>
      <c r="D2557" s="119" t="str">
        <f t="shared" si="292"/>
        <v>구간28</v>
      </c>
      <c r="E2557" s="91">
        <f t="shared" si="293"/>
        <v>92</v>
      </c>
      <c r="F2557" s="120">
        <f>COUNTIF($D$15:D2557,D2557)</f>
        <v>77</v>
      </c>
      <c r="G2557" s="121">
        <f t="shared" si="294"/>
        <v>0.24099473395383253</v>
      </c>
      <c r="H2557" s="121">
        <f t="shared" si="295"/>
        <v>1.9659080682073765E-3</v>
      </c>
      <c r="I2557" s="122">
        <f t="shared" si="296"/>
        <v>0.2429606420220399</v>
      </c>
    </row>
    <row r="2558" spans="2:9">
      <c r="B2558" s="91">
        <f t="shared" si="297"/>
        <v>2544</v>
      </c>
      <c r="C2558" s="92">
        <f t="shared" si="298"/>
        <v>47104</v>
      </c>
      <c r="D2558" s="119" t="str">
        <f t="shared" si="292"/>
        <v>구간28</v>
      </c>
      <c r="E2558" s="91">
        <f t="shared" si="293"/>
        <v>92</v>
      </c>
      <c r="F2558" s="120">
        <f>COUNTIF($D$15:D2558,D2558)</f>
        <v>78</v>
      </c>
      <c r="G2558" s="121">
        <f t="shared" si="294"/>
        <v>0.24099473395383253</v>
      </c>
      <c r="H2558" s="121">
        <f t="shared" si="295"/>
        <v>1.9914393418204593E-3</v>
      </c>
      <c r="I2558" s="122">
        <f t="shared" si="296"/>
        <v>0.242986173295653</v>
      </c>
    </row>
    <row r="2559" spans="2:9">
      <c r="B2559" s="91">
        <f t="shared" si="297"/>
        <v>2545</v>
      </c>
      <c r="C2559" s="92">
        <f t="shared" si="298"/>
        <v>47105</v>
      </c>
      <c r="D2559" s="119" t="str">
        <f t="shared" si="292"/>
        <v>구간28</v>
      </c>
      <c r="E2559" s="91">
        <f t="shared" si="293"/>
        <v>92</v>
      </c>
      <c r="F2559" s="120">
        <f>COUNTIF($D$15:D2559,D2559)</f>
        <v>79</v>
      </c>
      <c r="G2559" s="121">
        <f t="shared" si="294"/>
        <v>0.24099473395383253</v>
      </c>
      <c r="H2559" s="121">
        <f t="shared" si="295"/>
        <v>2.0169706154335421E-3</v>
      </c>
      <c r="I2559" s="122">
        <f t="shared" si="296"/>
        <v>0.24301170456926607</v>
      </c>
    </row>
    <row r="2560" spans="2:9">
      <c r="B2560" s="91">
        <f t="shared" si="297"/>
        <v>2546</v>
      </c>
      <c r="C2560" s="92">
        <f t="shared" si="298"/>
        <v>47106</v>
      </c>
      <c r="D2560" s="119" t="str">
        <f t="shared" si="292"/>
        <v>구간28</v>
      </c>
      <c r="E2560" s="91">
        <f t="shared" si="293"/>
        <v>92</v>
      </c>
      <c r="F2560" s="120">
        <f>COUNTIF($D$15:D2560,D2560)</f>
        <v>80</v>
      </c>
      <c r="G2560" s="121">
        <f t="shared" si="294"/>
        <v>0.24099473395383253</v>
      </c>
      <c r="H2560" s="121">
        <f t="shared" si="295"/>
        <v>2.0425018890466249E-3</v>
      </c>
      <c r="I2560" s="122">
        <f t="shared" si="296"/>
        <v>0.24303723584287915</v>
      </c>
    </row>
    <row r="2561" spans="2:9">
      <c r="B2561" s="91">
        <f t="shared" si="297"/>
        <v>2547</v>
      </c>
      <c r="C2561" s="92">
        <f t="shared" si="298"/>
        <v>47107</v>
      </c>
      <c r="D2561" s="119" t="str">
        <f t="shared" si="292"/>
        <v>구간28</v>
      </c>
      <c r="E2561" s="91">
        <f t="shared" si="293"/>
        <v>92</v>
      </c>
      <c r="F2561" s="120">
        <f>COUNTIF($D$15:D2561,D2561)</f>
        <v>81</v>
      </c>
      <c r="G2561" s="121">
        <f t="shared" si="294"/>
        <v>0.24099473395383253</v>
      </c>
      <c r="H2561" s="121">
        <f t="shared" si="295"/>
        <v>2.0680331626597077E-3</v>
      </c>
      <c r="I2561" s="122">
        <f t="shared" si="296"/>
        <v>0.24306276711649225</v>
      </c>
    </row>
    <row r="2562" spans="2:9">
      <c r="B2562" s="91">
        <f t="shared" si="297"/>
        <v>2548</v>
      </c>
      <c r="C2562" s="92">
        <f t="shared" si="298"/>
        <v>47108</v>
      </c>
      <c r="D2562" s="119" t="str">
        <f t="shared" si="292"/>
        <v>구간28</v>
      </c>
      <c r="E2562" s="91">
        <f t="shared" si="293"/>
        <v>92</v>
      </c>
      <c r="F2562" s="120">
        <f>COUNTIF($D$15:D2562,D2562)</f>
        <v>82</v>
      </c>
      <c r="G2562" s="121">
        <f t="shared" si="294"/>
        <v>0.24099473395383253</v>
      </c>
      <c r="H2562" s="121">
        <f t="shared" si="295"/>
        <v>2.0935644362727905E-3</v>
      </c>
      <c r="I2562" s="122">
        <f t="shared" si="296"/>
        <v>0.24308829839010532</v>
      </c>
    </row>
    <row r="2563" spans="2:9">
      <c r="B2563" s="91">
        <f t="shared" si="297"/>
        <v>2549</v>
      </c>
      <c r="C2563" s="92">
        <f t="shared" si="298"/>
        <v>47109</v>
      </c>
      <c r="D2563" s="119" t="str">
        <f t="shared" si="292"/>
        <v>구간28</v>
      </c>
      <c r="E2563" s="91">
        <f t="shared" si="293"/>
        <v>92</v>
      </c>
      <c r="F2563" s="120">
        <f>COUNTIF($D$15:D2563,D2563)</f>
        <v>83</v>
      </c>
      <c r="G2563" s="121">
        <f t="shared" si="294"/>
        <v>0.24099473395383253</v>
      </c>
      <c r="H2563" s="121">
        <f t="shared" si="295"/>
        <v>2.1190957098858733E-3</v>
      </c>
      <c r="I2563" s="122">
        <f t="shared" si="296"/>
        <v>0.24311382966371839</v>
      </c>
    </row>
    <row r="2564" spans="2:9">
      <c r="B2564" s="91">
        <f t="shared" si="297"/>
        <v>2550</v>
      </c>
      <c r="C2564" s="92">
        <f t="shared" si="298"/>
        <v>47110</v>
      </c>
      <c r="D2564" s="119" t="str">
        <f t="shared" si="292"/>
        <v>구간28</v>
      </c>
      <c r="E2564" s="91">
        <f t="shared" si="293"/>
        <v>92</v>
      </c>
      <c r="F2564" s="120">
        <f>COUNTIF($D$15:D2564,D2564)</f>
        <v>84</v>
      </c>
      <c r="G2564" s="121">
        <f t="shared" si="294"/>
        <v>0.24099473395383253</v>
      </c>
      <c r="H2564" s="121">
        <f t="shared" si="295"/>
        <v>2.1446269834989561E-3</v>
      </c>
      <c r="I2564" s="122">
        <f t="shared" si="296"/>
        <v>0.24313936093733149</v>
      </c>
    </row>
    <row r="2565" spans="2:9">
      <c r="B2565" s="91">
        <f t="shared" si="297"/>
        <v>2551</v>
      </c>
      <c r="C2565" s="92">
        <f t="shared" si="298"/>
        <v>47111</v>
      </c>
      <c r="D2565" s="119" t="str">
        <f t="shared" si="292"/>
        <v>구간28</v>
      </c>
      <c r="E2565" s="91">
        <f t="shared" si="293"/>
        <v>92</v>
      </c>
      <c r="F2565" s="120">
        <f>COUNTIF($D$15:D2565,D2565)</f>
        <v>85</v>
      </c>
      <c r="G2565" s="121">
        <f t="shared" si="294"/>
        <v>0.24099473395383253</v>
      </c>
      <c r="H2565" s="121">
        <f t="shared" si="295"/>
        <v>2.1701582571120388E-3</v>
      </c>
      <c r="I2565" s="122">
        <f t="shared" si="296"/>
        <v>0.24316489221094456</v>
      </c>
    </row>
    <row r="2566" spans="2:9">
      <c r="B2566" s="91">
        <f t="shared" si="297"/>
        <v>2552</v>
      </c>
      <c r="C2566" s="92">
        <f t="shared" si="298"/>
        <v>47112</v>
      </c>
      <c r="D2566" s="119" t="str">
        <f t="shared" si="292"/>
        <v>구간28</v>
      </c>
      <c r="E2566" s="91">
        <f t="shared" si="293"/>
        <v>92</v>
      </c>
      <c r="F2566" s="120">
        <f>COUNTIF($D$15:D2566,D2566)</f>
        <v>86</v>
      </c>
      <c r="G2566" s="121">
        <f t="shared" si="294"/>
        <v>0.24099473395383253</v>
      </c>
      <c r="H2566" s="121">
        <f t="shared" si="295"/>
        <v>2.1956895307251216E-3</v>
      </c>
      <c r="I2566" s="122">
        <f t="shared" si="296"/>
        <v>0.24319042348455766</v>
      </c>
    </row>
    <row r="2567" spans="2:9">
      <c r="B2567" s="91">
        <f t="shared" si="297"/>
        <v>2553</v>
      </c>
      <c r="C2567" s="92">
        <f t="shared" si="298"/>
        <v>47113</v>
      </c>
      <c r="D2567" s="119" t="str">
        <f t="shared" si="292"/>
        <v>구간28</v>
      </c>
      <c r="E2567" s="91">
        <f t="shared" si="293"/>
        <v>92</v>
      </c>
      <c r="F2567" s="120">
        <f>COUNTIF($D$15:D2567,D2567)</f>
        <v>87</v>
      </c>
      <c r="G2567" s="121">
        <f t="shared" si="294"/>
        <v>0.24099473395383253</v>
      </c>
      <c r="H2567" s="121">
        <f t="shared" si="295"/>
        <v>2.2212208043382044E-3</v>
      </c>
      <c r="I2567" s="122">
        <f t="shared" si="296"/>
        <v>0.24321595475817073</v>
      </c>
    </row>
    <row r="2568" spans="2:9">
      <c r="B2568" s="91">
        <f t="shared" si="297"/>
        <v>2554</v>
      </c>
      <c r="C2568" s="92">
        <f t="shared" si="298"/>
        <v>47114</v>
      </c>
      <c r="D2568" s="119" t="str">
        <f t="shared" si="292"/>
        <v>구간28</v>
      </c>
      <c r="E2568" s="91">
        <f t="shared" si="293"/>
        <v>92</v>
      </c>
      <c r="F2568" s="120">
        <f>COUNTIF($D$15:D2568,D2568)</f>
        <v>88</v>
      </c>
      <c r="G2568" s="121">
        <f t="shared" si="294"/>
        <v>0.24099473395383253</v>
      </c>
      <c r="H2568" s="121">
        <f t="shared" si="295"/>
        <v>2.2467520779512872E-3</v>
      </c>
      <c r="I2568" s="122">
        <f t="shared" si="296"/>
        <v>0.2432414860317838</v>
      </c>
    </row>
    <row r="2569" spans="2:9">
      <c r="B2569" s="91">
        <f t="shared" si="297"/>
        <v>2555</v>
      </c>
      <c r="C2569" s="92">
        <f t="shared" si="298"/>
        <v>47115</v>
      </c>
      <c r="D2569" s="119" t="str">
        <f t="shared" si="292"/>
        <v>구간28</v>
      </c>
      <c r="E2569" s="91">
        <f t="shared" si="293"/>
        <v>92</v>
      </c>
      <c r="F2569" s="120">
        <f>COUNTIF($D$15:D2569,D2569)</f>
        <v>89</v>
      </c>
      <c r="G2569" s="121">
        <f t="shared" si="294"/>
        <v>0.24099473395383253</v>
      </c>
      <c r="H2569" s="121">
        <f t="shared" si="295"/>
        <v>2.27228335156437E-3</v>
      </c>
      <c r="I2569" s="122">
        <f t="shared" si="296"/>
        <v>0.2432670173053969</v>
      </c>
    </row>
    <row r="2570" spans="2:9">
      <c r="B2570" s="91">
        <f t="shared" si="297"/>
        <v>2556</v>
      </c>
      <c r="C2570" s="92">
        <f t="shared" si="298"/>
        <v>47116</v>
      </c>
      <c r="D2570" s="119" t="str">
        <f t="shared" si="292"/>
        <v>구간28</v>
      </c>
      <c r="E2570" s="91">
        <f t="shared" si="293"/>
        <v>92</v>
      </c>
      <c r="F2570" s="120">
        <f>COUNTIF($D$15:D2570,D2570)</f>
        <v>90</v>
      </c>
      <c r="G2570" s="121">
        <f t="shared" si="294"/>
        <v>0.24099473395383253</v>
      </c>
      <c r="H2570" s="121">
        <f t="shared" si="295"/>
        <v>2.2978146251774528E-3</v>
      </c>
      <c r="I2570" s="122">
        <f t="shared" si="296"/>
        <v>0.24329254857900998</v>
      </c>
    </row>
    <row r="2571" spans="2:9">
      <c r="B2571" s="91">
        <f t="shared" si="297"/>
        <v>2557</v>
      </c>
      <c r="C2571" s="92">
        <f t="shared" si="298"/>
        <v>47117</v>
      </c>
      <c r="D2571" s="119" t="str">
        <f t="shared" si="292"/>
        <v>구간28</v>
      </c>
      <c r="E2571" s="91">
        <f t="shared" si="293"/>
        <v>92</v>
      </c>
      <c r="F2571" s="120">
        <f>COUNTIF($D$15:D2571,D2571)</f>
        <v>91</v>
      </c>
      <c r="G2571" s="121">
        <f t="shared" si="294"/>
        <v>0.24099473395383253</v>
      </c>
      <c r="H2571" s="121">
        <f t="shared" si="295"/>
        <v>2.3233458987905356E-3</v>
      </c>
      <c r="I2571" s="122">
        <f t="shared" si="296"/>
        <v>0.24331807985262308</v>
      </c>
    </row>
    <row r="2572" spans="2:9">
      <c r="B2572" s="91">
        <f t="shared" si="297"/>
        <v>2558</v>
      </c>
      <c r="C2572" s="92">
        <f t="shared" si="298"/>
        <v>47118</v>
      </c>
      <c r="D2572" s="119" t="str">
        <f t="shared" si="292"/>
        <v>구간28</v>
      </c>
      <c r="E2572" s="91">
        <f t="shared" si="293"/>
        <v>92</v>
      </c>
      <c r="F2572" s="120">
        <f>COUNTIF($D$15:D2572,D2572)</f>
        <v>92</v>
      </c>
      <c r="G2572" s="121">
        <f t="shared" si="294"/>
        <v>0.24099473395383253</v>
      </c>
      <c r="H2572" s="121">
        <f t="shared" si="295"/>
        <v>2.3488771724036184E-3</v>
      </c>
      <c r="I2572" s="122">
        <f t="shared" si="296"/>
        <v>0.24334361112623615</v>
      </c>
    </row>
    <row r="2573" spans="2:9">
      <c r="B2573" s="91">
        <f t="shared" si="297"/>
        <v>2559</v>
      </c>
      <c r="C2573" s="92">
        <f t="shared" si="298"/>
        <v>47119</v>
      </c>
      <c r="D2573" s="119" t="str">
        <f t="shared" si="292"/>
        <v>구간29</v>
      </c>
      <c r="E2573" s="91">
        <f t="shared" si="293"/>
        <v>90</v>
      </c>
      <c r="F2573" s="120">
        <f>COUNTIF($D$15:D2573,D2573)</f>
        <v>1</v>
      </c>
      <c r="G2573" s="121">
        <f t="shared" si="294"/>
        <v>0.24334361112623615</v>
      </c>
      <c r="H2573" s="121">
        <f t="shared" si="295"/>
        <v>1.0797916571705615E-5</v>
      </c>
      <c r="I2573" s="122">
        <f t="shared" si="296"/>
        <v>0.24335440904280786</v>
      </c>
    </row>
    <row r="2574" spans="2:9">
      <c r="B2574" s="91">
        <f t="shared" si="297"/>
        <v>2560</v>
      </c>
      <c r="C2574" s="92">
        <f t="shared" si="298"/>
        <v>47120</v>
      </c>
      <c r="D2574" s="119" t="str">
        <f t="shared" si="292"/>
        <v>구간29</v>
      </c>
      <c r="E2574" s="91">
        <f t="shared" si="293"/>
        <v>90</v>
      </c>
      <c r="F2574" s="120">
        <f>COUNTIF($D$15:D2574,D2574)</f>
        <v>2</v>
      </c>
      <c r="G2574" s="121">
        <f t="shared" si="294"/>
        <v>0.24334361112623615</v>
      </c>
      <c r="H2574" s="121">
        <f t="shared" si="295"/>
        <v>2.1595833143411231E-5</v>
      </c>
      <c r="I2574" s="122">
        <f t="shared" si="296"/>
        <v>0.24336520695937955</v>
      </c>
    </row>
    <row r="2575" spans="2:9">
      <c r="B2575" s="91">
        <f t="shared" si="297"/>
        <v>2561</v>
      </c>
      <c r="C2575" s="92">
        <f t="shared" si="298"/>
        <v>47121</v>
      </c>
      <c r="D2575" s="119" t="str">
        <f t="shared" ref="D2575:D2638" si="299">IF(IFERROR(HLOOKUP(C2575,$E$5:$BL$6,2,FALSE),"")="",D2576,HLOOKUP(C2575,$E$5:$BL$7,2,FALSE))</f>
        <v>구간29</v>
      </c>
      <c r="E2575" s="91">
        <f t="shared" ref="E2575:E2638" si="300">COUNTIF($D$15:$D$49928,D2575)</f>
        <v>90</v>
      </c>
      <c r="F2575" s="120">
        <f>COUNTIF($D$15:D2575,D2575)</f>
        <v>3</v>
      </c>
      <c r="G2575" s="121">
        <f t="shared" ref="G2575:G2638" si="301">HLOOKUP($D2575,$E$6:$BL$11,6,FALSE)</f>
        <v>0.24334361112623615</v>
      </c>
      <c r="H2575" s="121">
        <f t="shared" ref="H2575:H2638" si="302">HLOOKUP($D2575,$E$6:$BL$11,5,FALSE)*(F2575)</f>
        <v>3.2393749715116844E-5</v>
      </c>
      <c r="I2575" s="122">
        <f t="shared" ref="I2575:I2638" si="303">G2575+H2575</f>
        <v>0.24337600487595126</v>
      </c>
    </row>
    <row r="2576" spans="2:9">
      <c r="B2576" s="91">
        <f t="shared" ref="B2576:B2639" si="304">B2575+1</f>
        <v>2562</v>
      </c>
      <c r="C2576" s="92">
        <f t="shared" ref="C2576:C2639" si="305">C2575+1</f>
        <v>47122</v>
      </c>
      <c r="D2576" s="119" t="str">
        <f t="shared" si="299"/>
        <v>구간29</v>
      </c>
      <c r="E2576" s="91">
        <f t="shared" si="300"/>
        <v>90</v>
      </c>
      <c r="F2576" s="120">
        <f>COUNTIF($D$15:D2576,D2576)</f>
        <v>4</v>
      </c>
      <c r="G2576" s="121">
        <f t="shared" si="301"/>
        <v>0.24334361112623615</v>
      </c>
      <c r="H2576" s="121">
        <f t="shared" si="302"/>
        <v>4.3191666286822461E-5</v>
      </c>
      <c r="I2576" s="122">
        <f t="shared" si="303"/>
        <v>0.24338680279252298</v>
      </c>
    </row>
    <row r="2577" spans="2:9">
      <c r="B2577" s="91">
        <f t="shared" si="304"/>
        <v>2563</v>
      </c>
      <c r="C2577" s="92">
        <f t="shared" si="305"/>
        <v>47123</v>
      </c>
      <c r="D2577" s="119" t="str">
        <f t="shared" si="299"/>
        <v>구간29</v>
      </c>
      <c r="E2577" s="91">
        <f t="shared" si="300"/>
        <v>90</v>
      </c>
      <c r="F2577" s="120">
        <f>COUNTIF($D$15:D2577,D2577)</f>
        <v>5</v>
      </c>
      <c r="G2577" s="121">
        <f t="shared" si="301"/>
        <v>0.24334361112623615</v>
      </c>
      <c r="H2577" s="121">
        <f t="shared" si="302"/>
        <v>5.3989582858528078E-5</v>
      </c>
      <c r="I2577" s="122">
        <f t="shared" si="303"/>
        <v>0.24339760070909466</v>
      </c>
    </row>
    <row r="2578" spans="2:9">
      <c r="B2578" s="91">
        <f t="shared" si="304"/>
        <v>2564</v>
      </c>
      <c r="C2578" s="92">
        <f t="shared" si="305"/>
        <v>47124</v>
      </c>
      <c r="D2578" s="119" t="str">
        <f t="shared" si="299"/>
        <v>구간29</v>
      </c>
      <c r="E2578" s="91">
        <f t="shared" si="300"/>
        <v>90</v>
      </c>
      <c r="F2578" s="120">
        <f>COUNTIF($D$15:D2578,D2578)</f>
        <v>6</v>
      </c>
      <c r="G2578" s="121">
        <f t="shared" si="301"/>
        <v>0.24334361112623615</v>
      </c>
      <c r="H2578" s="121">
        <f t="shared" si="302"/>
        <v>6.4787499430233689E-5</v>
      </c>
      <c r="I2578" s="122">
        <f t="shared" si="303"/>
        <v>0.24340839862566638</v>
      </c>
    </row>
    <row r="2579" spans="2:9">
      <c r="B2579" s="91">
        <f t="shared" si="304"/>
        <v>2565</v>
      </c>
      <c r="C2579" s="92">
        <f t="shared" si="305"/>
        <v>47125</v>
      </c>
      <c r="D2579" s="119" t="str">
        <f t="shared" si="299"/>
        <v>구간29</v>
      </c>
      <c r="E2579" s="91">
        <f t="shared" si="300"/>
        <v>90</v>
      </c>
      <c r="F2579" s="120">
        <f>COUNTIF($D$15:D2579,D2579)</f>
        <v>7</v>
      </c>
      <c r="G2579" s="121">
        <f t="shared" si="301"/>
        <v>0.24334361112623615</v>
      </c>
      <c r="H2579" s="121">
        <f t="shared" si="302"/>
        <v>7.5585416001939306E-5</v>
      </c>
      <c r="I2579" s="122">
        <f t="shared" si="303"/>
        <v>0.24341919654223809</v>
      </c>
    </row>
    <row r="2580" spans="2:9">
      <c r="B2580" s="91">
        <f t="shared" si="304"/>
        <v>2566</v>
      </c>
      <c r="C2580" s="92">
        <f t="shared" si="305"/>
        <v>47126</v>
      </c>
      <c r="D2580" s="119" t="str">
        <f t="shared" si="299"/>
        <v>구간29</v>
      </c>
      <c r="E2580" s="91">
        <f t="shared" si="300"/>
        <v>90</v>
      </c>
      <c r="F2580" s="120">
        <f>COUNTIF($D$15:D2580,D2580)</f>
        <v>8</v>
      </c>
      <c r="G2580" s="121">
        <f t="shared" si="301"/>
        <v>0.24334361112623615</v>
      </c>
      <c r="H2580" s="121">
        <f t="shared" si="302"/>
        <v>8.6383332573644923E-5</v>
      </c>
      <c r="I2580" s="122">
        <f t="shared" si="303"/>
        <v>0.24342999445880981</v>
      </c>
    </row>
    <row r="2581" spans="2:9">
      <c r="B2581" s="91">
        <f t="shared" si="304"/>
        <v>2567</v>
      </c>
      <c r="C2581" s="92">
        <f t="shared" si="305"/>
        <v>47127</v>
      </c>
      <c r="D2581" s="119" t="str">
        <f t="shared" si="299"/>
        <v>구간29</v>
      </c>
      <c r="E2581" s="91">
        <f t="shared" si="300"/>
        <v>90</v>
      </c>
      <c r="F2581" s="120">
        <f>COUNTIF($D$15:D2581,D2581)</f>
        <v>9</v>
      </c>
      <c r="G2581" s="121">
        <f t="shared" si="301"/>
        <v>0.24334361112623615</v>
      </c>
      <c r="H2581" s="121">
        <f t="shared" si="302"/>
        <v>9.718124914535054E-5</v>
      </c>
      <c r="I2581" s="122">
        <f t="shared" si="303"/>
        <v>0.24344079237538149</v>
      </c>
    </row>
    <row r="2582" spans="2:9">
      <c r="B2582" s="91">
        <f t="shared" si="304"/>
        <v>2568</v>
      </c>
      <c r="C2582" s="92">
        <f t="shared" si="305"/>
        <v>47128</v>
      </c>
      <c r="D2582" s="119" t="str">
        <f t="shared" si="299"/>
        <v>구간29</v>
      </c>
      <c r="E2582" s="91">
        <f t="shared" si="300"/>
        <v>90</v>
      </c>
      <c r="F2582" s="120">
        <f>COUNTIF($D$15:D2582,D2582)</f>
        <v>10</v>
      </c>
      <c r="G2582" s="121">
        <f t="shared" si="301"/>
        <v>0.24334361112623615</v>
      </c>
      <c r="H2582" s="121">
        <f t="shared" si="302"/>
        <v>1.0797916571705616E-4</v>
      </c>
      <c r="I2582" s="122">
        <f t="shared" si="303"/>
        <v>0.24345159029195321</v>
      </c>
    </row>
    <row r="2583" spans="2:9">
      <c r="B2583" s="91">
        <f t="shared" si="304"/>
        <v>2569</v>
      </c>
      <c r="C2583" s="92">
        <f t="shared" si="305"/>
        <v>47129</v>
      </c>
      <c r="D2583" s="119" t="str">
        <f t="shared" si="299"/>
        <v>구간29</v>
      </c>
      <c r="E2583" s="91">
        <f t="shared" si="300"/>
        <v>90</v>
      </c>
      <c r="F2583" s="120">
        <f>COUNTIF($D$15:D2583,D2583)</f>
        <v>11</v>
      </c>
      <c r="G2583" s="121">
        <f t="shared" si="301"/>
        <v>0.24334361112623615</v>
      </c>
      <c r="H2583" s="121">
        <f t="shared" si="302"/>
        <v>1.1877708228876177E-4</v>
      </c>
      <c r="I2583" s="122">
        <f t="shared" si="303"/>
        <v>0.24346238820852492</v>
      </c>
    </row>
    <row r="2584" spans="2:9">
      <c r="B2584" s="91">
        <f t="shared" si="304"/>
        <v>2570</v>
      </c>
      <c r="C2584" s="92">
        <f t="shared" si="305"/>
        <v>47130</v>
      </c>
      <c r="D2584" s="119" t="str">
        <f t="shared" si="299"/>
        <v>구간29</v>
      </c>
      <c r="E2584" s="91">
        <f t="shared" si="300"/>
        <v>90</v>
      </c>
      <c r="F2584" s="120">
        <f>COUNTIF($D$15:D2584,D2584)</f>
        <v>12</v>
      </c>
      <c r="G2584" s="121">
        <f t="shared" si="301"/>
        <v>0.24334361112623615</v>
      </c>
      <c r="H2584" s="121">
        <f t="shared" si="302"/>
        <v>1.2957499886046738E-4</v>
      </c>
      <c r="I2584" s="122">
        <f t="shared" si="303"/>
        <v>0.24347318612509661</v>
      </c>
    </row>
    <row r="2585" spans="2:9">
      <c r="B2585" s="91">
        <f t="shared" si="304"/>
        <v>2571</v>
      </c>
      <c r="C2585" s="92">
        <f t="shared" si="305"/>
        <v>47131</v>
      </c>
      <c r="D2585" s="119" t="str">
        <f t="shared" si="299"/>
        <v>구간29</v>
      </c>
      <c r="E2585" s="91">
        <f t="shared" si="300"/>
        <v>90</v>
      </c>
      <c r="F2585" s="120">
        <f>COUNTIF($D$15:D2585,D2585)</f>
        <v>13</v>
      </c>
      <c r="G2585" s="121">
        <f t="shared" si="301"/>
        <v>0.24334361112623615</v>
      </c>
      <c r="H2585" s="121">
        <f t="shared" si="302"/>
        <v>1.4037291543217301E-4</v>
      </c>
      <c r="I2585" s="122">
        <f t="shared" si="303"/>
        <v>0.24348398404166832</v>
      </c>
    </row>
    <row r="2586" spans="2:9">
      <c r="B2586" s="91">
        <f t="shared" si="304"/>
        <v>2572</v>
      </c>
      <c r="C2586" s="92">
        <f t="shared" si="305"/>
        <v>47132</v>
      </c>
      <c r="D2586" s="119" t="str">
        <f t="shared" si="299"/>
        <v>구간29</v>
      </c>
      <c r="E2586" s="91">
        <f t="shared" si="300"/>
        <v>90</v>
      </c>
      <c r="F2586" s="120">
        <f>COUNTIF($D$15:D2586,D2586)</f>
        <v>14</v>
      </c>
      <c r="G2586" s="121">
        <f t="shared" si="301"/>
        <v>0.24334361112623615</v>
      </c>
      <c r="H2586" s="121">
        <f t="shared" si="302"/>
        <v>1.5117083200387861E-4</v>
      </c>
      <c r="I2586" s="122">
        <f t="shared" si="303"/>
        <v>0.24349478195824004</v>
      </c>
    </row>
    <row r="2587" spans="2:9">
      <c r="B2587" s="91">
        <f t="shared" si="304"/>
        <v>2573</v>
      </c>
      <c r="C2587" s="92">
        <f t="shared" si="305"/>
        <v>47133</v>
      </c>
      <c r="D2587" s="119" t="str">
        <f t="shared" si="299"/>
        <v>구간29</v>
      </c>
      <c r="E2587" s="91">
        <f t="shared" si="300"/>
        <v>90</v>
      </c>
      <c r="F2587" s="120">
        <f>COUNTIF($D$15:D2587,D2587)</f>
        <v>15</v>
      </c>
      <c r="G2587" s="121">
        <f t="shared" si="301"/>
        <v>0.24334361112623615</v>
      </c>
      <c r="H2587" s="121">
        <f t="shared" si="302"/>
        <v>1.6196874857558424E-4</v>
      </c>
      <c r="I2587" s="122">
        <f t="shared" si="303"/>
        <v>0.24350557987481172</v>
      </c>
    </row>
    <row r="2588" spans="2:9">
      <c r="B2588" s="91">
        <f t="shared" si="304"/>
        <v>2574</v>
      </c>
      <c r="C2588" s="92">
        <f t="shared" si="305"/>
        <v>47134</v>
      </c>
      <c r="D2588" s="119" t="str">
        <f t="shared" si="299"/>
        <v>구간29</v>
      </c>
      <c r="E2588" s="91">
        <f t="shared" si="300"/>
        <v>90</v>
      </c>
      <c r="F2588" s="120">
        <f>COUNTIF($D$15:D2588,D2588)</f>
        <v>16</v>
      </c>
      <c r="G2588" s="121">
        <f t="shared" si="301"/>
        <v>0.24334361112623615</v>
      </c>
      <c r="H2588" s="121">
        <f t="shared" si="302"/>
        <v>1.7276666514728985E-4</v>
      </c>
      <c r="I2588" s="122">
        <f t="shared" si="303"/>
        <v>0.24351637779138344</v>
      </c>
    </row>
    <row r="2589" spans="2:9">
      <c r="B2589" s="91">
        <f t="shared" si="304"/>
        <v>2575</v>
      </c>
      <c r="C2589" s="92">
        <f t="shared" si="305"/>
        <v>47135</v>
      </c>
      <c r="D2589" s="119" t="str">
        <f t="shared" si="299"/>
        <v>구간29</v>
      </c>
      <c r="E2589" s="91">
        <f t="shared" si="300"/>
        <v>90</v>
      </c>
      <c r="F2589" s="120">
        <f>COUNTIF($D$15:D2589,D2589)</f>
        <v>17</v>
      </c>
      <c r="G2589" s="121">
        <f t="shared" si="301"/>
        <v>0.24334361112623615</v>
      </c>
      <c r="H2589" s="121">
        <f t="shared" si="302"/>
        <v>1.8356458171899545E-4</v>
      </c>
      <c r="I2589" s="122">
        <f t="shared" si="303"/>
        <v>0.24352717570795515</v>
      </c>
    </row>
    <row r="2590" spans="2:9">
      <c r="B2590" s="91">
        <f t="shared" si="304"/>
        <v>2576</v>
      </c>
      <c r="C2590" s="92">
        <f t="shared" si="305"/>
        <v>47136</v>
      </c>
      <c r="D2590" s="119" t="str">
        <f t="shared" si="299"/>
        <v>구간29</v>
      </c>
      <c r="E2590" s="91">
        <f t="shared" si="300"/>
        <v>90</v>
      </c>
      <c r="F2590" s="120">
        <f>COUNTIF($D$15:D2590,D2590)</f>
        <v>18</v>
      </c>
      <c r="G2590" s="121">
        <f t="shared" si="301"/>
        <v>0.24334361112623615</v>
      </c>
      <c r="H2590" s="121">
        <f t="shared" si="302"/>
        <v>1.9436249829070108E-4</v>
      </c>
      <c r="I2590" s="122">
        <f t="shared" si="303"/>
        <v>0.24353797362452684</v>
      </c>
    </row>
    <row r="2591" spans="2:9">
      <c r="B2591" s="91">
        <f t="shared" si="304"/>
        <v>2577</v>
      </c>
      <c r="C2591" s="92">
        <f t="shared" si="305"/>
        <v>47137</v>
      </c>
      <c r="D2591" s="119" t="str">
        <f t="shared" si="299"/>
        <v>구간29</v>
      </c>
      <c r="E2591" s="91">
        <f t="shared" si="300"/>
        <v>90</v>
      </c>
      <c r="F2591" s="120">
        <f>COUNTIF($D$15:D2591,D2591)</f>
        <v>19</v>
      </c>
      <c r="G2591" s="121">
        <f t="shared" si="301"/>
        <v>0.24334361112623615</v>
      </c>
      <c r="H2591" s="121">
        <f t="shared" si="302"/>
        <v>2.0516041486240668E-4</v>
      </c>
      <c r="I2591" s="122">
        <f t="shared" si="303"/>
        <v>0.24354877154109855</v>
      </c>
    </row>
    <row r="2592" spans="2:9">
      <c r="B2592" s="91">
        <f t="shared" si="304"/>
        <v>2578</v>
      </c>
      <c r="C2592" s="92">
        <f t="shared" si="305"/>
        <v>47138</v>
      </c>
      <c r="D2592" s="119" t="str">
        <f t="shared" si="299"/>
        <v>구간29</v>
      </c>
      <c r="E2592" s="91">
        <f t="shared" si="300"/>
        <v>90</v>
      </c>
      <c r="F2592" s="120">
        <f>COUNTIF($D$15:D2592,D2592)</f>
        <v>20</v>
      </c>
      <c r="G2592" s="121">
        <f t="shared" si="301"/>
        <v>0.24334361112623615</v>
      </c>
      <c r="H2592" s="121">
        <f t="shared" si="302"/>
        <v>2.1595833143411231E-4</v>
      </c>
      <c r="I2592" s="122">
        <f t="shared" si="303"/>
        <v>0.24355956945767027</v>
      </c>
    </row>
    <row r="2593" spans="2:9">
      <c r="B2593" s="91">
        <f t="shared" si="304"/>
        <v>2579</v>
      </c>
      <c r="C2593" s="92">
        <f t="shared" si="305"/>
        <v>47139</v>
      </c>
      <c r="D2593" s="119" t="str">
        <f t="shared" si="299"/>
        <v>구간29</v>
      </c>
      <c r="E2593" s="91">
        <f t="shared" si="300"/>
        <v>90</v>
      </c>
      <c r="F2593" s="120">
        <f>COUNTIF($D$15:D2593,D2593)</f>
        <v>21</v>
      </c>
      <c r="G2593" s="121">
        <f t="shared" si="301"/>
        <v>0.24334361112623615</v>
      </c>
      <c r="H2593" s="121">
        <f t="shared" si="302"/>
        <v>2.2675624800581792E-4</v>
      </c>
      <c r="I2593" s="122">
        <f t="shared" si="303"/>
        <v>0.24357036737424195</v>
      </c>
    </row>
    <row r="2594" spans="2:9">
      <c r="B2594" s="91">
        <f t="shared" si="304"/>
        <v>2580</v>
      </c>
      <c r="C2594" s="92">
        <f t="shared" si="305"/>
        <v>47140</v>
      </c>
      <c r="D2594" s="119" t="str">
        <f t="shared" si="299"/>
        <v>구간29</v>
      </c>
      <c r="E2594" s="91">
        <f t="shared" si="300"/>
        <v>90</v>
      </c>
      <c r="F2594" s="120">
        <f>COUNTIF($D$15:D2594,D2594)</f>
        <v>22</v>
      </c>
      <c r="G2594" s="121">
        <f t="shared" si="301"/>
        <v>0.24334361112623615</v>
      </c>
      <c r="H2594" s="121">
        <f t="shared" si="302"/>
        <v>2.3755416457752355E-4</v>
      </c>
      <c r="I2594" s="122">
        <f t="shared" si="303"/>
        <v>0.24358116529081367</v>
      </c>
    </row>
    <row r="2595" spans="2:9">
      <c r="B2595" s="91">
        <f t="shared" si="304"/>
        <v>2581</v>
      </c>
      <c r="C2595" s="92">
        <f t="shared" si="305"/>
        <v>47141</v>
      </c>
      <c r="D2595" s="119" t="str">
        <f t="shared" si="299"/>
        <v>구간29</v>
      </c>
      <c r="E2595" s="91">
        <f t="shared" si="300"/>
        <v>90</v>
      </c>
      <c r="F2595" s="120">
        <f>COUNTIF($D$15:D2595,D2595)</f>
        <v>23</v>
      </c>
      <c r="G2595" s="121">
        <f t="shared" si="301"/>
        <v>0.24334361112623615</v>
      </c>
      <c r="H2595" s="121">
        <f t="shared" si="302"/>
        <v>2.4835208114922918E-4</v>
      </c>
      <c r="I2595" s="122">
        <f t="shared" si="303"/>
        <v>0.24359196320738538</v>
      </c>
    </row>
    <row r="2596" spans="2:9">
      <c r="B2596" s="91">
        <f t="shared" si="304"/>
        <v>2582</v>
      </c>
      <c r="C2596" s="92">
        <f t="shared" si="305"/>
        <v>47142</v>
      </c>
      <c r="D2596" s="119" t="str">
        <f t="shared" si="299"/>
        <v>구간29</v>
      </c>
      <c r="E2596" s="91">
        <f t="shared" si="300"/>
        <v>90</v>
      </c>
      <c r="F2596" s="120">
        <f>COUNTIF($D$15:D2596,D2596)</f>
        <v>24</v>
      </c>
      <c r="G2596" s="121">
        <f t="shared" si="301"/>
        <v>0.24334361112623615</v>
      </c>
      <c r="H2596" s="121">
        <f t="shared" si="302"/>
        <v>2.5914999772093476E-4</v>
      </c>
      <c r="I2596" s="122">
        <f t="shared" si="303"/>
        <v>0.2436027611239571</v>
      </c>
    </row>
    <row r="2597" spans="2:9">
      <c r="B2597" s="91">
        <f t="shared" si="304"/>
        <v>2583</v>
      </c>
      <c r="C2597" s="92">
        <f t="shared" si="305"/>
        <v>47143</v>
      </c>
      <c r="D2597" s="119" t="str">
        <f t="shared" si="299"/>
        <v>구간29</v>
      </c>
      <c r="E2597" s="91">
        <f t="shared" si="300"/>
        <v>90</v>
      </c>
      <c r="F2597" s="120">
        <f>COUNTIF($D$15:D2597,D2597)</f>
        <v>25</v>
      </c>
      <c r="G2597" s="121">
        <f t="shared" si="301"/>
        <v>0.24334361112623615</v>
      </c>
      <c r="H2597" s="121">
        <f t="shared" si="302"/>
        <v>2.6994791429264039E-4</v>
      </c>
      <c r="I2597" s="122">
        <f t="shared" si="303"/>
        <v>0.24361355904052878</v>
      </c>
    </row>
    <row r="2598" spans="2:9">
      <c r="B2598" s="91">
        <f t="shared" si="304"/>
        <v>2584</v>
      </c>
      <c r="C2598" s="92">
        <f t="shared" si="305"/>
        <v>47144</v>
      </c>
      <c r="D2598" s="119" t="str">
        <f t="shared" si="299"/>
        <v>구간29</v>
      </c>
      <c r="E2598" s="91">
        <f t="shared" si="300"/>
        <v>90</v>
      </c>
      <c r="F2598" s="120">
        <f>COUNTIF($D$15:D2598,D2598)</f>
        <v>26</v>
      </c>
      <c r="G2598" s="121">
        <f t="shared" si="301"/>
        <v>0.24334361112623615</v>
      </c>
      <c r="H2598" s="121">
        <f t="shared" si="302"/>
        <v>2.8074583086434602E-4</v>
      </c>
      <c r="I2598" s="122">
        <f t="shared" si="303"/>
        <v>0.2436243569571005</v>
      </c>
    </row>
    <row r="2599" spans="2:9">
      <c r="B2599" s="91">
        <f t="shared" si="304"/>
        <v>2585</v>
      </c>
      <c r="C2599" s="92">
        <f t="shared" si="305"/>
        <v>47145</v>
      </c>
      <c r="D2599" s="119" t="str">
        <f t="shared" si="299"/>
        <v>구간29</v>
      </c>
      <c r="E2599" s="91">
        <f t="shared" si="300"/>
        <v>90</v>
      </c>
      <c r="F2599" s="120">
        <f>COUNTIF($D$15:D2599,D2599)</f>
        <v>27</v>
      </c>
      <c r="G2599" s="121">
        <f t="shared" si="301"/>
        <v>0.24334361112623615</v>
      </c>
      <c r="H2599" s="121">
        <f t="shared" si="302"/>
        <v>2.9154374743605159E-4</v>
      </c>
      <c r="I2599" s="122">
        <f t="shared" si="303"/>
        <v>0.24363515487367221</v>
      </c>
    </row>
    <row r="2600" spans="2:9">
      <c r="B2600" s="91">
        <f t="shared" si="304"/>
        <v>2586</v>
      </c>
      <c r="C2600" s="92">
        <f t="shared" si="305"/>
        <v>47146</v>
      </c>
      <c r="D2600" s="119" t="str">
        <f t="shared" si="299"/>
        <v>구간29</v>
      </c>
      <c r="E2600" s="91">
        <f t="shared" si="300"/>
        <v>90</v>
      </c>
      <c r="F2600" s="120">
        <f>COUNTIF($D$15:D2600,D2600)</f>
        <v>28</v>
      </c>
      <c r="G2600" s="121">
        <f t="shared" si="301"/>
        <v>0.24334361112623615</v>
      </c>
      <c r="H2600" s="121">
        <f t="shared" si="302"/>
        <v>3.0234166400775722E-4</v>
      </c>
      <c r="I2600" s="122">
        <f t="shared" si="303"/>
        <v>0.2436459527902439</v>
      </c>
    </row>
    <row r="2601" spans="2:9">
      <c r="B2601" s="91">
        <f t="shared" si="304"/>
        <v>2587</v>
      </c>
      <c r="C2601" s="92">
        <f t="shared" si="305"/>
        <v>47147</v>
      </c>
      <c r="D2601" s="119" t="str">
        <f t="shared" si="299"/>
        <v>구간29</v>
      </c>
      <c r="E2601" s="91">
        <f t="shared" si="300"/>
        <v>90</v>
      </c>
      <c r="F2601" s="120">
        <f>COUNTIF($D$15:D2601,D2601)</f>
        <v>29</v>
      </c>
      <c r="G2601" s="121">
        <f t="shared" si="301"/>
        <v>0.24334361112623615</v>
      </c>
      <c r="H2601" s="121">
        <f t="shared" si="302"/>
        <v>3.1313958057946285E-4</v>
      </c>
      <c r="I2601" s="122">
        <f t="shared" si="303"/>
        <v>0.24365675070681561</v>
      </c>
    </row>
    <row r="2602" spans="2:9">
      <c r="B2602" s="91">
        <f t="shared" si="304"/>
        <v>2588</v>
      </c>
      <c r="C2602" s="92">
        <f t="shared" si="305"/>
        <v>47148</v>
      </c>
      <c r="D2602" s="119" t="str">
        <f t="shared" si="299"/>
        <v>구간29</v>
      </c>
      <c r="E2602" s="91">
        <f t="shared" si="300"/>
        <v>90</v>
      </c>
      <c r="F2602" s="120">
        <f>COUNTIF($D$15:D2602,D2602)</f>
        <v>30</v>
      </c>
      <c r="G2602" s="121">
        <f t="shared" si="301"/>
        <v>0.24334361112623615</v>
      </c>
      <c r="H2602" s="121">
        <f t="shared" si="302"/>
        <v>3.2393749715116848E-4</v>
      </c>
      <c r="I2602" s="122">
        <f t="shared" si="303"/>
        <v>0.24366754862338733</v>
      </c>
    </row>
    <row r="2603" spans="2:9">
      <c r="B2603" s="91">
        <f t="shared" si="304"/>
        <v>2589</v>
      </c>
      <c r="C2603" s="92">
        <f t="shared" si="305"/>
        <v>47149</v>
      </c>
      <c r="D2603" s="119" t="str">
        <f t="shared" si="299"/>
        <v>구간29</v>
      </c>
      <c r="E2603" s="91">
        <f t="shared" si="300"/>
        <v>90</v>
      </c>
      <c r="F2603" s="120">
        <f>COUNTIF($D$15:D2603,D2603)</f>
        <v>31</v>
      </c>
      <c r="G2603" s="121">
        <f t="shared" si="301"/>
        <v>0.24334361112623615</v>
      </c>
      <c r="H2603" s="121">
        <f t="shared" si="302"/>
        <v>3.3473541372287406E-4</v>
      </c>
      <c r="I2603" s="122">
        <f t="shared" si="303"/>
        <v>0.24367834653995901</v>
      </c>
    </row>
    <row r="2604" spans="2:9">
      <c r="B2604" s="91">
        <f t="shared" si="304"/>
        <v>2590</v>
      </c>
      <c r="C2604" s="92">
        <f t="shared" si="305"/>
        <v>47150</v>
      </c>
      <c r="D2604" s="119" t="str">
        <f t="shared" si="299"/>
        <v>구간29</v>
      </c>
      <c r="E2604" s="91">
        <f t="shared" si="300"/>
        <v>90</v>
      </c>
      <c r="F2604" s="120">
        <f>COUNTIF($D$15:D2604,D2604)</f>
        <v>32</v>
      </c>
      <c r="G2604" s="121">
        <f t="shared" si="301"/>
        <v>0.24334361112623615</v>
      </c>
      <c r="H2604" s="121">
        <f t="shared" si="302"/>
        <v>3.4553333029457969E-4</v>
      </c>
      <c r="I2604" s="122">
        <f t="shared" si="303"/>
        <v>0.24368914445653073</v>
      </c>
    </row>
    <row r="2605" spans="2:9">
      <c r="B2605" s="91">
        <f t="shared" si="304"/>
        <v>2591</v>
      </c>
      <c r="C2605" s="92">
        <f t="shared" si="305"/>
        <v>47151</v>
      </c>
      <c r="D2605" s="119" t="str">
        <f t="shared" si="299"/>
        <v>구간29</v>
      </c>
      <c r="E2605" s="91">
        <f t="shared" si="300"/>
        <v>90</v>
      </c>
      <c r="F2605" s="120">
        <f>COUNTIF($D$15:D2605,D2605)</f>
        <v>33</v>
      </c>
      <c r="G2605" s="121">
        <f t="shared" si="301"/>
        <v>0.24334361112623615</v>
      </c>
      <c r="H2605" s="121">
        <f t="shared" si="302"/>
        <v>3.5633124686628532E-4</v>
      </c>
      <c r="I2605" s="122">
        <f t="shared" si="303"/>
        <v>0.24369994237310244</v>
      </c>
    </row>
    <row r="2606" spans="2:9">
      <c r="B2606" s="91">
        <f t="shared" si="304"/>
        <v>2592</v>
      </c>
      <c r="C2606" s="92">
        <f t="shared" si="305"/>
        <v>47152</v>
      </c>
      <c r="D2606" s="119" t="str">
        <f t="shared" si="299"/>
        <v>구간29</v>
      </c>
      <c r="E2606" s="91">
        <f t="shared" si="300"/>
        <v>90</v>
      </c>
      <c r="F2606" s="120">
        <f>COUNTIF($D$15:D2606,D2606)</f>
        <v>34</v>
      </c>
      <c r="G2606" s="121">
        <f t="shared" si="301"/>
        <v>0.24334361112623615</v>
      </c>
      <c r="H2606" s="121">
        <f t="shared" si="302"/>
        <v>3.671291634379909E-4</v>
      </c>
      <c r="I2606" s="122">
        <f t="shared" si="303"/>
        <v>0.24371074028967413</v>
      </c>
    </row>
    <row r="2607" spans="2:9">
      <c r="B2607" s="91">
        <f t="shared" si="304"/>
        <v>2593</v>
      </c>
      <c r="C2607" s="92">
        <f t="shared" si="305"/>
        <v>47153</v>
      </c>
      <c r="D2607" s="119" t="str">
        <f t="shared" si="299"/>
        <v>구간29</v>
      </c>
      <c r="E2607" s="91">
        <f t="shared" si="300"/>
        <v>90</v>
      </c>
      <c r="F2607" s="120">
        <f>COUNTIF($D$15:D2607,D2607)</f>
        <v>35</v>
      </c>
      <c r="G2607" s="121">
        <f t="shared" si="301"/>
        <v>0.24334361112623615</v>
      </c>
      <c r="H2607" s="121">
        <f t="shared" si="302"/>
        <v>3.7792708000969653E-4</v>
      </c>
      <c r="I2607" s="122">
        <f t="shared" si="303"/>
        <v>0.24372153820624584</v>
      </c>
    </row>
    <row r="2608" spans="2:9">
      <c r="B2608" s="91">
        <f t="shared" si="304"/>
        <v>2594</v>
      </c>
      <c r="C2608" s="92">
        <f t="shared" si="305"/>
        <v>47154</v>
      </c>
      <c r="D2608" s="119" t="str">
        <f t="shared" si="299"/>
        <v>구간29</v>
      </c>
      <c r="E2608" s="91">
        <f t="shared" si="300"/>
        <v>90</v>
      </c>
      <c r="F2608" s="120">
        <f>COUNTIF($D$15:D2608,D2608)</f>
        <v>36</v>
      </c>
      <c r="G2608" s="121">
        <f t="shared" si="301"/>
        <v>0.24334361112623615</v>
      </c>
      <c r="H2608" s="121">
        <f t="shared" si="302"/>
        <v>3.8872499658140216E-4</v>
      </c>
      <c r="I2608" s="122">
        <f t="shared" si="303"/>
        <v>0.24373233612281756</v>
      </c>
    </row>
    <row r="2609" spans="2:9">
      <c r="B2609" s="91">
        <f t="shared" si="304"/>
        <v>2595</v>
      </c>
      <c r="C2609" s="92">
        <f t="shared" si="305"/>
        <v>47155</v>
      </c>
      <c r="D2609" s="119" t="str">
        <f t="shared" si="299"/>
        <v>구간29</v>
      </c>
      <c r="E2609" s="91">
        <f t="shared" si="300"/>
        <v>90</v>
      </c>
      <c r="F2609" s="120">
        <f>COUNTIF($D$15:D2609,D2609)</f>
        <v>37</v>
      </c>
      <c r="G2609" s="121">
        <f t="shared" si="301"/>
        <v>0.24334361112623615</v>
      </c>
      <c r="H2609" s="121">
        <f t="shared" si="302"/>
        <v>3.9952291315310779E-4</v>
      </c>
      <c r="I2609" s="122">
        <f t="shared" si="303"/>
        <v>0.24374313403938924</v>
      </c>
    </row>
    <row r="2610" spans="2:9">
      <c r="B2610" s="91">
        <f t="shared" si="304"/>
        <v>2596</v>
      </c>
      <c r="C2610" s="92">
        <f t="shared" si="305"/>
        <v>47156</v>
      </c>
      <c r="D2610" s="119" t="str">
        <f t="shared" si="299"/>
        <v>구간29</v>
      </c>
      <c r="E2610" s="91">
        <f t="shared" si="300"/>
        <v>90</v>
      </c>
      <c r="F2610" s="120">
        <f>COUNTIF($D$15:D2610,D2610)</f>
        <v>38</v>
      </c>
      <c r="G2610" s="121">
        <f t="shared" si="301"/>
        <v>0.24334361112623615</v>
      </c>
      <c r="H2610" s="121">
        <f t="shared" si="302"/>
        <v>4.1032082972481337E-4</v>
      </c>
      <c r="I2610" s="122">
        <f t="shared" si="303"/>
        <v>0.24375393195596096</v>
      </c>
    </row>
    <row r="2611" spans="2:9">
      <c r="B2611" s="91">
        <f t="shared" si="304"/>
        <v>2597</v>
      </c>
      <c r="C2611" s="92">
        <f t="shared" si="305"/>
        <v>47157</v>
      </c>
      <c r="D2611" s="119" t="str">
        <f t="shared" si="299"/>
        <v>구간29</v>
      </c>
      <c r="E2611" s="91">
        <f t="shared" si="300"/>
        <v>90</v>
      </c>
      <c r="F2611" s="120">
        <f>COUNTIF($D$15:D2611,D2611)</f>
        <v>39</v>
      </c>
      <c r="G2611" s="121">
        <f t="shared" si="301"/>
        <v>0.24334361112623615</v>
      </c>
      <c r="H2611" s="121">
        <f t="shared" si="302"/>
        <v>4.21118746296519E-4</v>
      </c>
      <c r="I2611" s="122">
        <f t="shared" si="303"/>
        <v>0.24376472987253267</v>
      </c>
    </row>
    <row r="2612" spans="2:9">
      <c r="B2612" s="91">
        <f t="shared" si="304"/>
        <v>2598</v>
      </c>
      <c r="C2612" s="92">
        <f t="shared" si="305"/>
        <v>47158</v>
      </c>
      <c r="D2612" s="119" t="str">
        <f t="shared" si="299"/>
        <v>구간29</v>
      </c>
      <c r="E2612" s="91">
        <f t="shared" si="300"/>
        <v>90</v>
      </c>
      <c r="F2612" s="120">
        <f>COUNTIF($D$15:D2612,D2612)</f>
        <v>40</v>
      </c>
      <c r="G2612" s="121">
        <f t="shared" si="301"/>
        <v>0.24334361112623615</v>
      </c>
      <c r="H2612" s="121">
        <f t="shared" si="302"/>
        <v>4.3191666286822463E-4</v>
      </c>
      <c r="I2612" s="122">
        <f t="shared" si="303"/>
        <v>0.24377552778910438</v>
      </c>
    </row>
    <row r="2613" spans="2:9">
      <c r="B2613" s="91">
        <f t="shared" si="304"/>
        <v>2599</v>
      </c>
      <c r="C2613" s="92">
        <f t="shared" si="305"/>
        <v>47159</v>
      </c>
      <c r="D2613" s="119" t="str">
        <f t="shared" si="299"/>
        <v>구간29</v>
      </c>
      <c r="E2613" s="91">
        <f t="shared" si="300"/>
        <v>90</v>
      </c>
      <c r="F2613" s="120">
        <f>COUNTIF($D$15:D2613,D2613)</f>
        <v>41</v>
      </c>
      <c r="G2613" s="121">
        <f t="shared" si="301"/>
        <v>0.24334361112623615</v>
      </c>
      <c r="H2613" s="121">
        <f t="shared" si="302"/>
        <v>4.427145794399302E-4</v>
      </c>
      <c r="I2613" s="122">
        <f t="shared" si="303"/>
        <v>0.24378632570567607</v>
      </c>
    </row>
    <row r="2614" spans="2:9">
      <c r="B2614" s="91">
        <f t="shared" si="304"/>
        <v>2600</v>
      </c>
      <c r="C2614" s="92">
        <f t="shared" si="305"/>
        <v>47160</v>
      </c>
      <c r="D2614" s="119" t="str">
        <f t="shared" si="299"/>
        <v>구간29</v>
      </c>
      <c r="E2614" s="91">
        <f t="shared" si="300"/>
        <v>90</v>
      </c>
      <c r="F2614" s="120">
        <f>COUNTIF($D$15:D2614,D2614)</f>
        <v>42</v>
      </c>
      <c r="G2614" s="121">
        <f t="shared" si="301"/>
        <v>0.24334361112623615</v>
      </c>
      <c r="H2614" s="121">
        <f t="shared" si="302"/>
        <v>4.5351249601163583E-4</v>
      </c>
      <c r="I2614" s="122">
        <f t="shared" si="303"/>
        <v>0.24379712362224779</v>
      </c>
    </row>
    <row r="2615" spans="2:9">
      <c r="B2615" s="91">
        <f t="shared" si="304"/>
        <v>2601</v>
      </c>
      <c r="C2615" s="92">
        <f t="shared" si="305"/>
        <v>47161</v>
      </c>
      <c r="D2615" s="119" t="str">
        <f t="shared" si="299"/>
        <v>구간29</v>
      </c>
      <c r="E2615" s="91">
        <f t="shared" si="300"/>
        <v>90</v>
      </c>
      <c r="F2615" s="120">
        <f>COUNTIF($D$15:D2615,D2615)</f>
        <v>43</v>
      </c>
      <c r="G2615" s="121">
        <f t="shared" si="301"/>
        <v>0.24334361112623615</v>
      </c>
      <c r="H2615" s="121">
        <f t="shared" si="302"/>
        <v>4.6431041258334147E-4</v>
      </c>
      <c r="I2615" s="122">
        <f t="shared" si="303"/>
        <v>0.2438079215388195</v>
      </c>
    </row>
    <row r="2616" spans="2:9">
      <c r="B2616" s="91">
        <f t="shared" si="304"/>
        <v>2602</v>
      </c>
      <c r="C2616" s="92">
        <f t="shared" si="305"/>
        <v>47162</v>
      </c>
      <c r="D2616" s="119" t="str">
        <f t="shared" si="299"/>
        <v>구간29</v>
      </c>
      <c r="E2616" s="91">
        <f t="shared" si="300"/>
        <v>90</v>
      </c>
      <c r="F2616" s="120">
        <f>COUNTIF($D$15:D2616,D2616)</f>
        <v>44</v>
      </c>
      <c r="G2616" s="121">
        <f t="shared" si="301"/>
        <v>0.24334361112623615</v>
      </c>
      <c r="H2616" s="121">
        <f t="shared" si="302"/>
        <v>4.751083291550471E-4</v>
      </c>
      <c r="I2616" s="122">
        <f t="shared" si="303"/>
        <v>0.24381871945539119</v>
      </c>
    </row>
    <row r="2617" spans="2:9">
      <c r="B2617" s="91">
        <f t="shared" si="304"/>
        <v>2603</v>
      </c>
      <c r="C2617" s="92">
        <f t="shared" si="305"/>
        <v>47163</v>
      </c>
      <c r="D2617" s="119" t="str">
        <f t="shared" si="299"/>
        <v>구간29</v>
      </c>
      <c r="E2617" s="91">
        <f t="shared" si="300"/>
        <v>90</v>
      </c>
      <c r="F2617" s="120">
        <f>COUNTIF($D$15:D2617,D2617)</f>
        <v>45</v>
      </c>
      <c r="G2617" s="121">
        <f t="shared" si="301"/>
        <v>0.24334361112623615</v>
      </c>
      <c r="H2617" s="121">
        <f t="shared" si="302"/>
        <v>4.8590624572675267E-4</v>
      </c>
      <c r="I2617" s="122">
        <f t="shared" si="303"/>
        <v>0.2438295173719629</v>
      </c>
    </row>
    <row r="2618" spans="2:9">
      <c r="B2618" s="91">
        <f t="shared" si="304"/>
        <v>2604</v>
      </c>
      <c r="C2618" s="92">
        <f t="shared" si="305"/>
        <v>47164</v>
      </c>
      <c r="D2618" s="119" t="str">
        <f t="shared" si="299"/>
        <v>구간29</v>
      </c>
      <c r="E2618" s="91">
        <f t="shared" si="300"/>
        <v>90</v>
      </c>
      <c r="F2618" s="120">
        <f>COUNTIF($D$15:D2618,D2618)</f>
        <v>46</v>
      </c>
      <c r="G2618" s="121">
        <f t="shared" si="301"/>
        <v>0.24334361112623615</v>
      </c>
      <c r="H2618" s="121">
        <f t="shared" si="302"/>
        <v>4.9670416229845836E-4</v>
      </c>
      <c r="I2618" s="122">
        <f t="shared" si="303"/>
        <v>0.24384031528853461</v>
      </c>
    </row>
    <row r="2619" spans="2:9">
      <c r="B2619" s="91">
        <f t="shared" si="304"/>
        <v>2605</v>
      </c>
      <c r="C2619" s="92">
        <f t="shared" si="305"/>
        <v>47165</v>
      </c>
      <c r="D2619" s="119" t="str">
        <f t="shared" si="299"/>
        <v>구간29</v>
      </c>
      <c r="E2619" s="91">
        <f t="shared" si="300"/>
        <v>90</v>
      </c>
      <c r="F2619" s="120">
        <f>COUNTIF($D$15:D2619,D2619)</f>
        <v>47</v>
      </c>
      <c r="G2619" s="121">
        <f t="shared" si="301"/>
        <v>0.24334361112623615</v>
      </c>
      <c r="H2619" s="121">
        <f t="shared" si="302"/>
        <v>5.0750207887016393E-4</v>
      </c>
      <c r="I2619" s="122">
        <f t="shared" si="303"/>
        <v>0.2438511132051063</v>
      </c>
    </row>
    <row r="2620" spans="2:9">
      <c r="B2620" s="91">
        <f t="shared" si="304"/>
        <v>2606</v>
      </c>
      <c r="C2620" s="92">
        <f t="shared" si="305"/>
        <v>47166</v>
      </c>
      <c r="D2620" s="119" t="str">
        <f t="shared" si="299"/>
        <v>구간29</v>
      </c>
      <c r="E2620" s="91">
        <f t="shared" si="300"/>
        <v>90</v>
      </c>
      <c r="F2620" s="120">
        <f>COUNTIF($D$15:D2620,D2620)</f>
        <v>48</v>
      </c>
      <c r="G2620" s="121">
        <f t="shared" si="301"/>
        <v>0.24334361112623615</v>
      </c>
      <c r="H2620" s="121">
        <f t="shared" si="302"/>
        <v>5.1829999544186951E-4</v>
      </c>
      <c r="I2620" s="122">
        <f t="shared" si="303"/>
        <v>0.24386191112167802</v>
      </c>
    </row>
    <row r="2621" spans="2:9">
      <c r="B2621" s="91">
        <f t="shared" si="304"/>
        <v>2607</v>
      </c>
      <c r="C2621" s="92">
        <f t="shared" si="305"/>
        <v>47167</v>
      </c>
      <c r="D2621" s="119" t="str">
        <f t="shared" si="299"/>
        <v>구간29</v>
      </c>
      <c r="E2621" s="91">
        <f t="shared" si="300"/>
        <v>90</v>
      </c>
      <c r="F2621" s="120">
        <f>COUNTIF($D$15:D2621,D2621)</f>
        <v>49</v>
      </c>
      <c r="G2621" s="121">
        <f t="shared" si="301"/>
        <v>0.24334361112623615</v>
      </c>
      <c r="H2621" s="121">
        <f t="shared" si="302"/>
        <v>5.2909791201357519E-4</v>
      </c>
      <c r="I2621" s="122">
        <f t="shared" si="303"/>
        <v>0.24387270903824973</v>
      </c>
    </row>
    <row r="2622" spans="2:9">
      <c r="B2622" s="91">
        <f t="shared" si="304"/>
        <v>2608</v>
      </c>
      <c r="C2622" s="92">
        <f t="shared" si="305"/>
        <v>47168</v>
      </c>
      <c r="D2622" s="119" t="str">
        <f t="shared" si="299"/>
        <v>구간29</v>
      </c>
      <c r="E2622" s="91">
        <f t="shared" si="300"/>
        <v>90</v>
      </c>
      <c r="F2622" s="120">
        <f>COUNTIF($D$15:D2622,D2622)</f>
        <v>50</v>
      </c>
      <c r="G2622" s="121">
        <f t="shared" si="301"/>
        <v>0.24334361112623615</v>
      </c>
      <c r="H2622" s="121">
        <f t="shared" si="302"/>
        <v>5.3989582858528077E-4</v>
      </c>
      <c r="I2622" s="122">
        <f t="shared" si="303"/>
        <v>0.24388350695482142</v>
      </c>
    </row>
    <row r="2623" spans="2:9">
      <c r="B2623" s="91">
        <f t="shared" si="304"/>
        <v>2609</v>
      </c>
      <c r="C2623" s="92">
        <f t="shared" si="305"/>
        <v>47169</v>
      </c>
      <c r="D2623" s="119" t="str">
        <f t="shared" si="299"/>
        <v>구간29</v>
      </c>
      <c r="E2623" s="91">
        <f t="shared" si="300"/>
        <v>90</v>
      </c>
      <c r="F2623" s="120">
        <f>COUNTIF($D$15:D2623,D2623)</f>
        <v>51</v>
      </c>
      <c r="G2623" s="121">
        <f t="shared" si="301"/>
        <v>0.24334361112623615</v>
      </c>
      <c r="H2623" s="121">
        <f t="shared" si="302"/>
        <v>5.5069374515698635E-4</v>
      </c>
      <c r="I2623" s="122">
        <f t="shared" si="303"/>
        <v>0.24389430487139313</v>
      </c>
    </row>
    <row r="2624" spans="2:9">
      <c r="B2624" s="91">
        <f t="shared" si="304"/>
        <v>2610</v>
      </c>
      <c r="C2624" s="92">
        <f t="shared" si="305"/>
        <v>47170</v>
      </c>
      <c r="D2624" s="119" t="str">
        <f t="shared" si="299"/>
        <v>구간29</v>
      </c>
      <c r="E2624" s="91">
        <f t="shared" si="300"/>
        <v>90</v>
      </c>
      <c r="F2624" s="120">
        <f>COUNTIF($D$15:D2624,D2624)</f>
        <v>52</v>
      </c>
      <c r="G2624" s="121">
        <f t="shared" si="301"/>
        <v>0.24334361112623615</v>
      </c>
      <c r="H2624" s="121">
        <f t="shared" si="302"/>
        <v>5.6149166172869203E-4</v>
      </c>
      <c r="I2624" s="122">
        <f t="shared" si="303"/>
        <v>0.24390510278796484</v>
      </c>
    </row>
    <row r="2625" spans="2:9">
      <c r="B2625" s="91">
        <f t="shared" si="304"/>
        <v>2611</v>
      </c>
      <c r="C2625" s="92">
        <f t="shared" si="305"/>
        <v>47171</v>
      </c>
      <c r="D2625" s="119" t="str">
        <f t="shared" si="299"/>
        <v>구간29</v>
      </c>
      <c r="E2625" s="91">
        <f t="shared" si="300"/>
        <v>90</v>
      </c>
      <c r="F2625" s="120">
        <f>COUNTIF($D$15:D2625,D2625)</f>
        <v>53</v>
      </c>
      <c r="G2625" s="121">
        <f t="shared" si="301"/>
        <v>0.24334361112623615</v>
      </c>
      <c r="H2625" s="121">
        <f t="shared" si="302"/>
        <v>5.7228957830039761E-4</v>
      </c>
      <c r="I2625" s="122">
        <f t="shared" si="303"/>
        <v>0.24391590070453656</v>
      </c>
    </row>
    <row r="2626" spans="2:9">
      <c r="B2626" s="91">
        <f t="shared" si="304"/>
        <v>2612</v>
      </c>
      <c r="C2626" s="92">
        <f t="shared" si="305"/>
        <v>47172</v>
      </c>
      <c r="D2626" s="119" t="str">
        <f t="shared" si="299"/>
        <v>구간29</v>
      </c>
      <c r="E2626" s="91">
        <f t="shared" si="300"/>
        <v>90</v>
      </c>
      <c r="F2626" s="120">
        <f>COUNTIF($D$15:D2626,D2626)</f>
        <v>54</v>
      </c>
      <c r="G2626" s="121">
        <f t="shared" si="301"/>
        <v>0.24334361112623615</v>
      </c>
      <c r="H2626" s="121">
        <f t="shared" si="302"/>
        <v>5.8308749487210319E-4</v>
      </c>
      <c r="I2626" s="122">
        <f t="shared" si="303"/>
        <v>0.24392669862110825</v>
      </c>
    </row>
    <row r="2627" spans="2:9">
      <c r="B2627" s="91">
        <f t="shared" si="304"/>
        <v>2613</v>
      </c>
      <c r="C2627" s="92">
        <f t="shared" si="305"/>
        <v>47173</v>
      </c>
      <c r="D2627" s="119" t="str">
        <f t="shared" si="299"/>
        <v>구간29</v>
      </c>
      <c r="E2627" s="91">
        <f t="shared" si="300"/>
        <v>90</v>
      </c>
      <c r="F2627" s="120">
        <f>COUNTIF($D$15:D2627,D2627)</f>
        <v>55</v>
      </c>
      <c r="G2627" s="121">
        <f t="shared" si="301"/>
        <v>0.24334361112623615</v>
      </c>
      <c r="H2627" s="121">
        <f t="shared" si="302"/>
        <v>5.9388541144380887E-4</v>
      </c>
      <c r="I2627" s="122">
        <f t="shared" si="303"/>
        <v>0.24393749653767996</v>
      </c>
    </row>
    <row r="2628" spans="2:9">
      <c r="B2628" s="91">
        <f t="shared" si="304"/>
        <v>2614</v>
      </c>
      <c r="C2628" s="92">
        <f t="shared" si="305"/>
        <v>47174</v>
      </c>
      <c r="D2628" s="119" t="str">
        <f t="shared" si="299"/>
        <v>구간29</v>
      </c>
      <c r="E2628" s="91">
        <f t="shared" si="300"/>
        <v>90</v>
      </c>
      <c r="F2628" s="120">
        <f>COUNTIF($D$15:D2628,D2628)</f>
        <v>56</v>
      </c>
      <c r="G2628" s="121">
        <f t="shared" si="301"/>
        <v>0.24334361112623615</v>
      </c>
      <c r="H2628" s="121">
        <f t="shared" si="302"/>
        <v>6.0468332801551445E-4</v>
      </c>
      <c r="I2628" s="122">
        <f t="shared" si="303"/>
        <v>0.24394829445425167</v>
      </c>
    </row>
    <row r="2629" spans="2:9">
      <c r="B2629" s="91">
        <f t="shared" si="304"/>
        <v>2615</v>
      </c>
      <c r="C2629" s="92">
        <f t="shared" si="305"/>
        <v>47175</v>
      </c>
      <c r="D2629" s="119" t="str">
        <f t="shared" si="299"/>
        <v>구간29</v>
      </c>
      <c r="E2629" s="91">
        <f t="shared" si="300"/>
        <v>90</v>
      </c>
      <c r="F2629" s="120">
        <f>COUNTIF($D$15:D2629,D2629)</f>
        <v>57</v>
      </c>
      <c r="G2629" s="121">
        <f t="shared" si="301"/>
        <v>0.24334361112623615</v>
      </c>
      <c r="H2629" s="121">
        <f t="shared" si="302"/>
        <v>6.1548124458722002E-4</v>
      </c>
      <c r="I2629" s="122">
        <f t="shared" si="303"/>
        <v>0.24395909237082336</v>
      </c>
    </row>
    <row r="2630" spans="2:9">
      <c r="B2630" s="91">
        <f t="shared" si="304"/>
        <v>2616</v>
      </c>
      <c r="C2630" s="92">
        <f t="shared" si="305"/>
        <v>47176</v>
      </c>
      <c r="D2630" s="119" t="str">
        <f t="shared" si="299"/>
        <v>구간29</v>
      </c>
      <c r="E2630" s="91">
        <f t="shared" si="300"/>
        <v>90</v>
      </c>
      <c r="F2630" s="120">
        <f>COUNTIF($D$15:D2630,D2630)</f>
        <v>58</v>
      </c>
      <c r="G2630" s="121">
        <f t="shared" si="301"/>
        <v>0.24334361112623615</v>
      </c>
      <c r="H2630" s="121">
        <f t="shared" si="302"/>
        <v>6.2627916115892571E-4</v>
      </c>
      <c r="I2630" s="122">
        <f t="shared" si="303"/>
        <v>0.24396989028739507</v>
      </c>
    </row>
    <row r="2631" spans="2:9">
      <c r="B2631" s="91">
        <f t="shared" si="304"/>
        <v>2617</v>
      </c>
      <c r="C2631" s="92">
        <f t="shared" si="305"/>
        <v>47177</v>
      </c>
      <c r="D2631" s="119" t="str">
        <f t="shared" si="299"/>
        <v>구간29</v>
      </c>
      <c r="E2631" s="91">
        <f t="shared" si="300"/>
        <v>90</v>
      </c>
      <c r="F2631" s="120">
        <f>COUNTIF($D$15:D2631,D2631)</f>
        <v>59</v>
      </c>
      <c r="G2631" s="121">
        <f t="shared" si="301"/>
        <v>0.24334361112623615</v>
      </c>
      <c r="H2631" s="121">
        <f t="shared" si="302"/>
        <v>6.3707707773063128E-4</v>
      </c>
      <c r="I2631" s="122">
        <f t="shared" si="303"/>
        <v>0.24398068820396679</v>
      </c>
    </row>
    <row r="2632" spans="2:9">
      <c r="B2632" s="91">
        <f t="shared" si="304"/>
        <v>2618</v>
      </c>
      <c r="C2632" s="92">
        <f t="shared" si="305"/>
        <v>47178</v>
      </c>
      <c r="D2632" s="119" t="str">
        <f t="shared" si="299"/>
        <v>구간29</v>
      </c>
      <c r="E2632" s="91">
        <f t="shared" si="300"/>
        <v>90</v>
      </c>
      <c r="F2632" s="120">
        <f>COUNTIF($D$15:D2632,D2632)</f>
        <v>60</v>
      </c>
      <c r="G2632" s="121">
        <f t="shared" si="301"/>
        <v>0.24334361112623615</v>
      </c>
      <c r="H2632" s="121">
        <f t="shared" si="302"/>
        <v>6.4787499430233697E-4</v>
      </c>
      <c r="I2632" s="122">
        <f t="shared" si="303"/>
        <v>0.24399148612053848</v>
      </c>
    </row>
    <row r="2633" spans="2:9">
      <c r="B2633" s="91">
        <f t="shared" si="304"/>
        <v>2619</v>
      </c>
      <c r="C2633" s="92">
        <f t="shared" si="305"/>
        <v>47179</v>
      </c>
      <c r="D2633" s="119" t="str">
        <f t="shared" si="299"/>
        <v>구간29</v>
      </c>
      <c r="E2633" s="91">
        <f t="shared" si="300"/>
        <v>90</v>
      </c>
      <c r="F2633" s="120">
        <f>COUNTIF($D$15:D2633,D2633)</f>
        <v>61</v>
      </c>
      <c r="G2633" s="121">
        <f t="shared" si="301"/>
        <v>0.24334361112623615</v>
      </c>
      <c r="H2633" s="121">
        <f t="shared" si="302"/>
        <v>6.5867291087404255E-4</v>
      </c>
      <c r="I2633" s="122">
        <f t="shared" si="303"/>
        <v>0.24400228403711019</v>
      </c>
    </row>
    <row r="2634" spans="2:9">
      <c r="B2634" s="91">
        <f t="shared" si="304"/>
        <v>2620</v>
      </c>
      <c r="C2634" s="92">
        <f t="shared" si="305"/>
        <v>47180</v>
      </c>
      <c r="D2634" s="119" t="str">
        <f t="shared" si="299"/>
        <v>구간29</v>
      </c>
      <c r="E2634" s="91">
        <f t="shared" si="300"/>
        <v>90</v>
      </c>
      <c r="F2634" s="120">
        <f>COUNTIF($D$15:D2634,D2634)</f>
        <v>62</v>
      </c>
      <c r="G2634" s="121">
        <f t="shared" si="301"/>
        <v>0.24334361112623615</v>
      </c>
      <c r="H2634" s="121">
        <f t="shared" si="302"/>
        <v>6.6947082744574812E-4</v>
      </c>
      <c r="I2634" s="122">
        <f t="shared" si="303"/>
        <v>0.2440130819536819</v>
      </c>
    </row>
    <row r="2635" spans="2:9">
      <c r="B2635" s="91">
        <f t="shared" si="304"/>
        <v>2621</v>
      </c>
      <c r="C2635" s="92">
        <f t="shared" si="305"/>
        <v>47181</v>
      </c>
      <c r="D2635" s="119" t="str">
        <f t="shared" si="299"/>
        <v>구간29</v>
      </c>
      <c r="E2635" s="91">
        <f t="shared" si="300"/>
        <v>90</v>
      </c>
      <c r="F2635" s="120">
        <f>COUNTIF($D$15:D2635,D2635)</f>
        <v>63</v>
      </c>
      <c r="G2635" s="121">
        <f t="shared" si="301"/>
        <v>0.24334361112623615</v>
      </c>
      <c r="H2635" s="121">
        <f t="shared" si="302"/>
        <v>6.8026874401745381E-4</v>
      </c>
      <c r="I2635" s="122">
        <f t="shared" si="303"/>
        <v>0.24402387987025359</v>
      </c>
    </row>
    <row r="2636" spans="2:9">
      <c r="B2636" s="91">
        <f t="shared" si="304"/>
        <v>2622</v>
      </c>
      <c r="C2636" s="92">
        <f t="shared" si="305"/>
        <v>47182</v>
      </c>
      <c r="D2636" s="119" t="str">
        <f t="shared" si="299"/>
        <v>구간29</v>
      </c>
      <c r="E2636" s="91">
        <f t="shared" si="300"/>
        <v>90</v>
      </c>
      <c r="F2636" s="120">
        <f>COUNTIF($D$15:D2636,D2636)</f>
        <v>64</v>
      </c>
      <c r="G2636" s="121">
        <f t="shared" si="301"/>
        <v>0.24334361112623615</v>
      </c>
      <c r="H2636" s="121">
        <f t="shared" si="302"/>
        <v>6.9106666058915938E-4</v>
      </c>
      <c r="I2636" s="122">
        <f t="shared" si="303"/>
        <v>0.2440346777868253</v>
      </c>
    </row>
    <row r="2637" spans="2:9">
      <c r="B2637" s="91">
        <f t="shared" si="304"/>
        <v>2623</v>
      </c>
      <c r="C2637" s="92">
        <f t="shared" si="305"/>
        <v>47183</v>
      </c>
      <c r="D2637" s="119" t="str">
        <f t="shared" si="299"/>
        <v>구간29</v>
      </c>
      <c r="E2637" s="91">
        <f t="shared" si="300"/>
        <v>90</v>
      </c>
      <c r="F2637" s="120">
        <f>COUNTIF($D$15:D2637,D2637)</f>
        <v>65</v>
      </c>
      <c r="G2637" s="121">
        <f t="shared" si="301"/>
        <v>0.24334361112623615</v>
      </c>
      <c r="H2637" s="121">
        <f t="shared" si="302"/>
        <v>7.0186457716086496E-4</v>
      </c>
      <c r="I2637" s="122">
        <f t="shared" si="303"/>
        <v>0.24404547570339702</v>
      </c>
    </row>
    <row r="2638" spans="2:9">
      <c r="B2638" s="91">
        <f t="shared" si="304"/>
        <v>2624</v>
      </c>
      <c r="C2638" s="92">
        <f t="shared" si="305"/>
        <v>47184</v>
      </c>
      <c r="D2638" s="119" t="str">
        <f t="shared" si="299"/>
        <v>구간29</v>
      </c>
      <c r="E2638" s="91">
        <f t="shared" si="300"/>
        <v>90</v>
      </c>
      <c r="F2638" s="120">
        <f>COUNTIF($D$15:D2638,D2638)</f>
        <v>66</v>
      </c>
      <c r="G2638" s="121">
        <f t="shared" si="301"/>
        <v>0.24334361112623615</v>
      </c>
      <c r="H2638" s="121">
        <f t="shared" si="302"/>
        <v>7.1266249373257064E-4</v>
      </c>
      <c r="I2638" s="122">
        <f t="shared" si="303"/>
        <v>0.24405627361996871</v>
      </c>
    </row>
    <row r="2639" spans="2:9">
      <c r="B2639" s="91">
        <f t="shared" si="304"/>
        <v>2625</v>
      </c>
      <c r="C2639" s="92">
        <f t="shared" si="305"/>
        <v>47185</v>
      </c>
      <c r="D2639" s="119" t="str">
        <f t="shared" ref="D2639:D2702" si="306">IF(IFERROR(HLOOKUP(C2639,$E$5:$BL$6,2,FALSE),"")="",D2640,HLOOKUP(C2639,$E$5:$BL$7,2,FALSE))</f>
        <v>구간29</v>
      </c>
      <c r="E2639" s="91">
        <f t="shared" ref="E2639:E2702" si="307">COUNTIF($D$15:$D$49928,D2639)</f>
        <v>90</v>
      </c>
      <c r="F2639" s="120">
        <f>COUNTIF($D$15:D2639,D2639)</f>
        <v>67</v>
      </c>
      <c r="G2639" s="121">
        <f t="shared" ref="G2639:G2702" si="308">HLOOKUP($D2639,$E$6:$BL$11,6,FALSE)</f>
        <v>0.24334361112623615</v>
      </c>
      <c r="H2639" s="121">
        <f t="shared" ref="H2639:H2702" si="309">HLOOKUP($D2639,$E$6:$BL$11,5,FALSE)*(F2639)</f>
        <v>7.2346041030427622E-4</v>
      </c>
      <c r="I2639" s="122">
        <f t="shared" ref="I2639:I2702" si="310">G2639+H2639</f>
        <v>0.24406707153654042</v>
      </c>
    </row>
    <row r="2640" spans="2:9">
      <c r="B2640" s="91">
        <f t="shared" ref="B2640:B2703" si="311">B2639+1</f>
        <v>2626</v>
      </c>
      <c r="C2640" s="92">
        <f t="shared" ref="C2640:C2703" si="312">C2639+1</f>
        <v>47186</v>
      </c>
      <c r="D2640" s="119" t="str">
        <f t="shared" si="306"/>
        <v>구간29</v>
      </c>
      <c r="E2640" s="91">
        <f t="shared" si="307"/>
        <v>90</v>
      </c>
      <c r="F2640" s="120">
        <f>COUNTIF($D$15:D2640,D2640)</f>
        <v>68</v>
      </c>
      <c r="G2640" s="121">
        <f t="shared" si="308"/>
        <v>0.24334361112623615</v>
      </c>
      <c r="H2640" s="121">
        <f t="shared" si="309"/>
        <v>7.342583268759818E-4</v>
      </c>
      <c r="I2640" s="122">
        <f t="shared" si="310"/>
        <v>0.24407786945311213</v>
      </c>
    </row>
    <row r="2641" spans="2:9">
      <c r="B2641" s="91">
        <f t="shared" si="311"/>
        <v>2627</v>
      </c>
      <c r="C2641" s="92">
        <f t="shared" si="312"/>
        <v>47187</v>
      </c>
      <c r="D2641" s="119" t="str">
        <f t="shared" si="306"/>
        <v>구간29</v>
      </c>
      <c r="E2641" s="91">
        <f t="shared" si="307"/>
        <v>90</v>
      </c>
      <c r="F2641" s="120">
        <f>COUNTIF($D$15:D2641,D2641)</f>
        <v>69</v>
      </c>
      <c r="G2641" s="121">
        <f t="shared" si="308"/>
        <v>0.24334361112623615</v>
      </c>
      <c r="H2641" s="121">
        <f t="shared" si="309"/>
        <v>7.4505624344768748E-4</v>
      </c>
      <c r="I2641" s="122">
        <f t="shared" si="310"/>
        <v>0.24408866736968385</v>
      </c>
    </row>
    <row r="2642" spans="2:9">
      <c r="B2642" s="91">
        <f t="shared" si="311"/>
        <v>2628</v>
      </c>
      <c r="C2642" s="92">
        <f t="shared" si="312"/>
        <v>47188</v>
      </c>
      <c r="D2642" s="119" t="str">
        <f t="shared" si="306"/>
        <v>구간29</v>
      </c>
      <c r="E2642" s="91">
        <f t="shared" si="307"/>
        <v>90</v>
      </c>
      <c r="F2642" s="120">
        <f>COUNTIF($D$15:D2642,D2642)</f>
        <v>70</v>
      </c>
      <c r="G2642" s="121">
        <f t="shared" si="308"/>
        <v>0.24334361112623615</v>
      </c>
      <c r="H2642" s="121">
        <f t="shared" si="309"/>
        <v>7.5585416001939306E-4</v>
      </c>
      <c r="I2642" s="122">
        <f t="shared" si="310"/>
        <v>0.24409946528625553</v>
      </c>
    </row>
    <row r="2643" spans="2:9">
      <c r="B2643" s="91">
        <f t="shared" si="311"/>
        <v>2629</v>
      </c>
      <c r="C2643" s="92">
        <f t="shared" si="312"/>
        <v>47189</v>
      </c>
      <c r="D2643" s="119" t="str">
        <f t="shared" si="306"/>
        <v>구간29</v>
      </c>
      <c r="E2643" s="91">
        <f t="shared" si="307"/>
        <v>90</v>
      </c>
      <c r="F2643" s="120">
        <f>COUNTIF($D$15:D2643,D2643)</f>
        <v>71</v>
      </c>
      <c r="G2643" s="121">
        <f t="shared" si="308"/>
        <v>0.24334361112623615</v>
      </c>
      <c r="H2643" s="121">
        <f t="shared" si="309"/>
        <v>7.6665207659109874E-4</v>
      </c>
      <c r="I2643" s="122">
        <f t="shared" si="310"/>
        <v>0.24411026320282725</v>
      </c>
    </row>
    <row r="2644" spans="2:9">
      <c r="B2644" s="91">
        <f t="shared" si="311"/>
        <v>2630</v>
      </c>
      <c r="C2644" s="92">
        <f t="shared" si="312"/>
        <v>47190</v>
      </c>
      <c r="D2644" s="119" t="str">
        <f t="shared" si="306"/>
        <v>구간29</v>
      </c>
      <c r="E2644" s="91">
        <f t="shared" si="307"/>
        <v>90</v>
      </c>
      <c r="F2644" s="120">
        <f>COUNTIF($D$15:D2644,D2644)</f>
        <v>72</v>
      </c>
      <c r="G2644" s="121">
        <f t="shared" si="308"/>
        <v>0.24334361112623615</v>
      </c>
      <c r="H2644" s="121">
        <f t="shared" si="309"/>
        <v>7.7744999316280432E-4</v>
      </c>
      <c r="I2644" s="122">
        <f t="shared" si="310"/>
        <v>0.24412106111939896</v>
      </c>
    </row>
    <row r="2645" spans="2:9">
      <c r="B2645" s="91">
        <f t="shared" si="311"/>
        <v>2631</v>
      </c>
      <c r="C2645" s="92">
        <f t="shared" si="312"/>
        <v>47191</v>
      </c>
      <c r="D2645" s="119" t="str">
        <f t="shared" si="306"/>
        <v>구간29</v>
      </c>
      <c r="E2645" s="91">
        <f t="shared" si="307"/>
        <v>90</v>
      </c>
      <c r="F2645" s="120">
        <f>COUNTIF($D$15:D2645,D2645)</f>
        <v>73</v>
      </c>
      <c r="G2645" s="121">
        <f t="shared" si="308"/>
        <v>0.24334361112623615</v>
      </c>
      <c r="H2645" s="121">
        <f t="shared" si="309"/>
        <v>7.882479097345099E-4</v>
      </c>
      <c r="I2645" s="122">
        <f t="shared" si="310"/>
        <v>0.24413185903597065</v>
      </c>
    </row>
    <row r="2646" spans="2:9">
      <c r="B2646" s="91">
        <f t="shared" si="311"/>
        <v>2632</v>
      </c>
      <c r="C2646" s="92">
        <f t="shared" si="312"/>
        <v>47192</v>
      </c>
      <c r="D2646" s="119" t="str">
        <f t="shared" si="306"/>
        <v>구간29</v>
      </c>
      <c r="E2646" s="91">
        <f t="shared" si="307"/>
        <v>90</v>
      </c>
      <c r="F2646" s="120">
        <f>COUNTIF($D$15:D2646,D2646)</f>
        <v>74</v>
      </c>
      <c r="G2646" s="121">
        <f t="shared" si="308"/>
        <v>0.24334361112623615</v>
      </c>
      <c r="H2646" s="121">
        <f t="shared" si="309"/>
        <v>7.9904582630621558E-4</v>
      </c>
      <c r="I2646" s="122">
        <f t="shared" si="310"/>
        <v>0.24414265695254236</v>
      </c>
    </row>
    <row r="2647" spans="2:9">
      <c r="B2647" s="91">
        <f t="shared" si="311"/>
        <v>2633</v>
      </c>
      <c r="C2647" s="92">
        <f t="shared" si="312"/>
        <v>47193</v>
      </c>
      <c r="D2647" s="119" t="str">
        <f t="shared" si="306"/>
        <v>구간29</v>
      </c>
      <c r="E2647" s="91">
        <f t="shared" si="307"/>
        <v>90</v>
      </c>
      <c r="F2647" s="120">
        <f>COUNTIF($D$15:D2647,D2647)</f>
        <v>75</v>
      </c>
      <c r="G2647" s="121">
        <f t="shared" si="308"/>
        <v>0.24334361112623615</v>
      </c>
      <c r="H2647" s="121">
        <f t="shared" si="309"/>
        <v>8.0984374287792116E-4</v>
      </c>
      <c r="I2647" s="122">
        <f t="shared" si="310"/>
        <v>0.24415345486911408</v>
      </c>
    </row>
    <row r="2648" spans="2:9">
      <c r="B2648" s="91">
        <f t="shared" si="311"/>
        <v>2634</v>
      </c>
      <c r="C2648" s="92">
        <f t="shared" si="312"/>
        <v>47194</v>
      </c>
      <c r="D2648" s="119" t="str">
        <f t="shared" si="306"/>
        <v>구간29</v>
      </c>
      <c r="E2648" s="91">
        <f t="shared" si="307"/>
        <v>90</v>
      </c>
      <c r="F2648" s="120">
        <f>COUNTIF($D$15:D2648,D2648)</f>
        <v>76</v>
      </c>
      <c r="G2648" s="121">
        <f t="shared" si="308"/>
        <v>0.24334361112623615</v>
      </c>
      <c r="H2648" s="121">
        <f t="shared" si="309"/>
        <v>8.2064165944962673E-4</v>
      </c>
      <c r="I2648" s="122">
        <f t="shared" si="310"/>
        <v>0.24416425278568576</v>
      </c>
    </row>
    <row r="2649" spans="2:9">
      <c r="B2649" s="91">
        <f t="shared" si="311"/>
        <v>2635</v>
      </c>
      <c r="C2649" s="92">
        <f t="shared" si="312"/>
        <v>47195</v>
      </c>
      <c r="D2649" s="119" t="str">
        <f t="shared" si="306"/>
        <v>구간29</v>
      </c>
      <c r="E2649" s="91">
        <f t="shared" si="307"/>
        <v>90</v>
      </c>
      <c r="F2649" s="120">
        <f>COUNTIF($D$15:D2649,D2649)</f>
        <v>77</v>
      </c>
      <c r="G2649" s="121">
        <f t="shared" si="308"/>
        <v>0.24334361112623615</v>
      </c>
      <c r="H2649" s="121">
        <f t="shared" si="309"/>
        <v>8.3143957602133242E-4</v>
      </c>
      <c r="I2649" s="122">
        <f t="shared" si="310"/>
        <v>0.24417505070225748</v>
      </c>
    </row>
    <row r="2650" spans="2:9">
      <c r="B2650" s="91">
        <f t="shared" si="311"/>
        <v>2636</v>
      </c>
      <c r="C2650" s="92">
        <f t="shared" si="312"/>
        <v>47196</v>
      </c>
      <c r="D2650" s="119" t="str">
        <f t="shared" si="306"/>
        <v>구간29</v>
      </c>
      <c r="E2650" s="91">
        <f t="shared" si="307"/>
        <v>90</v>
      </c>
      <c r="F2650" s="120">
        <f>COUNTIF($D$15:D2650,D2650)</f>
        <v>78</v>
      </c>
      <c r="G2650" s="121">
        <f t="shared" si="308"/>
        <v>0.24334361112623615</v>
      </c>
      <c r="H2650" s="121">
        <f t="shared" si="309"/>
        <v>8.4223749259303799E-4</v>
      </c>
      <c r="I2650" s="122">
        <f t="shared" si="310"/>
        <v>0.24418584861882919</v>
      </c>
    </row>
    <row r="2651" spans="2:9">
      <c r="B2651" s="91">
        <f t="shared" si="311"/>
        <v>2637</v>
      </c>
      <c r="C2651" s="92">
        <f t="shared" si="312"/>
        <v>47197</v>
      </c>
      <c r="D2651" s="119" t="str">
        <f t="shared" si="306"/>
        <v>구간29</v>
      </c>
      <c r="E2651" s="91">
        <f t="shared" si="307"/>
        <v>90</v>
      </c>
      <c r="F2651" s="120">
        <f>COUNTIF($D$15:D2651,D2651)</f>
        <v>79</v>
      </c>
      <c r="G2651" s="121">
        <f t="shared" si="308"/>
        <v>0.24334361112623615</v>
      </c>
      <c r="H2651" s="121">
        <f t="shared" si="309"/>
        <v>8.5303540916474357E-4</v>
      </c>
      <c r="I2651" s="122">
        <f t="shared" si="310"/>
        <v>0.24419664653540088</v>
      </c>
    </row>
    <row r="2652" spans="2:9">
      <c r="B2652" s="91">
        <f t="shared" si="311"/>
        <v>2638</v>
      </c>
      <c r="C2652" s="92">
        <f t="shared" si="312"/>
        <v>47198</v>
      </c>
      <c r="D2652" s="119" t="str">
        <f t="shared" si="306"/>
        <v>구간29</v>
      </c>
      <c r="E2652" s="91">
        <f t="shared" si="307"/>
        <v>90</v>
      </c>
      <c r="F2652" s="120">
        <f>COUNTIF($D$15:D2652,D2652)</f>
        <v>80</v>
      </c>
      <c r="G2652" s="121">
        <f t="shared" si="308"/>
        <v>0.24334361112623615</v>
      </c>
      <c r="H2652" s="121">
        <f t="shared" si="309"/>
        <v>8.6383332573644926E-4</v>
      </c>
      <c r="I2652" s="122">
        <f t="shared" si="310"/>
        <v>0.24420744445197259</v>
      </c>
    </row>
    <row r="2653" spans="2:9">
      <c r="B2653" s="91">
        <f t="shared" si="311"/>
        <v>2639</v>
      </c>
      <c r="C2653" s="92">
        <f t="shared" si="312"/>
        <v>47199</v>
      </c>
      <c r="D2653" s="119" t="str">
        <f t="shared" si="306"/>
        <v>구간29</v>
      </c>
      <c r="E2653" s="91">
        <f t="shared" si="307"/>
        <v>90</v>
      </c>
      <c r="F2653" s="120">
        <f>COUNTIF($D$15:D2653,D2653)</f>
        <v>81</v>
      </c>
      <c r="G2653" s="121">
        <f t="shared" si="308"/>
        <v>0.24334361112623615</v>
      </c>
      <c r="H2653" s="121">
        <f t="shared" si="309"/>
        <v>8.7463124230815483E-4</v>
      </c>
      <c r="I2653" s="122">
        <f t="shared" si="310"/>
        <v>0.24421824236854431</v>
      </c>
    </row>
    <row r="2654" spans="2:9">
      <c r="B2654" s="91">
        <f t="shared" si="311"/>
        <v>2640</v>
      </c>
      <c r="C2654" s="92">
        <f t="shared" si="312"/>
        <v>47200</v>
      </c>
      <c r="D2654" s="119" t="str">
        <f t="shared" si="306"/>
        <v>구간29</v>
      </c>
      <c r="E2654" s="91">
        <f t="shared" si="307"/>
        <v>90</v>
      </c>
      <c r="F2654" s="120">
        <f>COUNTIF($D$15:D2654,D2654)</f>
        <v>82</v>
      </c>
      <c r="G2654" s="121">
        <f t="shared" si="308"/>
        <v>0.24334361112623615</v>
      </c>
      <c r="H2654" s="121">
        <f t="shared" si="309"/>
        <v>8.8542915887986041E-4</v>
      </c>
      <c r="I2654" s="122">
        <f t="shared" si="310"/>
        <v>0.24422904028511599</v>
      </c>
    </row>
    <row r="2655" spans="2:9">
      <c r="B2655" s="91">
        <f t="shared" si="311"/>
        <v>2641</v>
      </c>
      <c r="C2655" s="92">
        <f t="shared" si="312"/>
        <v>47201</v>
      </c>
      <c r="D2655" s="119" t="str">
        <f t="shared" si="306"/>
        <v>구간29</v>
      </c>
      <c r="E2655" s="91">
        <f t="shared" si="307"/>
        <v>90</v>
      </c>
      <c r="F2655" s="120">
        <f>COUNTIF($D$15:D2655,D2655)</f>
        <v>83</v>
      </c>
      <c r="G2655" s="121">
        <f t="shared" si="308"/>
        <v>0.24334361112623615</v>
      </c>
      <c r="H2655" s="121">
        <f t="shared" si="309"/>
        <v>8.9622707545156609E-4</v>
      </c>
      <c r="I2655" s="122">
        <f t="shared" si="310"/>
        <v>0.24423983820168771</v>
      </c>
    </row>
    <row r="2656" spans="2:9">
      <c r="B2656" s="91">
        <f t="shared" si="311"/>
        <v>2642</v>
      </c>
      <c r="C2656" s="92">
        <f t="shared" si="312"/>
        <v>47202</v>
      </c>
      <c r="D2656" s="119" t="str">
        <f t="shared" si="306"/>
        <v>구간29</v>
      </c>
      <c r="E2656" s="91">
        <f t="shared" si="307"/>
        <v>90</v>
      </c>
      <c r="F2656" s="120">
        <f>COUNTIF($D$15:D2656,D2656)</f>
        <v>84</v>
      </c>
      <c r="G2656" s="121">
        <f t="shared" si="308"/>
        <v>0.24334361112623615</v>
      </c>
      <c r="H2656" s="121">
        <f t="shared" si="309"/>
        <v>9.0702499202327167E-4</v>
      </c>
      <c r="I2656" s="122">
        <f t="shared" si="310"/>
        <v>0.24425063611825942</v>
      </c>
    </row>
    <row r="2657" spans="2:9">
      <c r="B2657" s="91">
        <f t="shared" si="311"/>
        <v>2643</v>
      </c>
      <c r="C2657" s="92">
        <f t="shared" si="312"/>
        <v>47203</v>
      </c>
      <c r="D2657" s="119" t="str">
        <f t="shared" si="306"/>
        <v>구간29</v>
      </c>
      <c r="E2657" s="91">
        <f t="shared" si="307"/>
        <v>90</v>
      </c>
      <c r="F2657" s="120">
        <f>COUNTIF($D$15:D2657,D2657)</f>
        <v>85</v>
      </c>
      <c r="G2657" s="121">
        <f t="shared" si="308"/>
        <v>0.24334361112623615</v>
      </c>
      <c r="H2657" s="121">
        <f t="shared" si="309"/>
        <v>9.1782290859497735E-4</v>
      </c>
      <c r="I2657" s="122">
        <f t="shared" si="310"/>
        <v>0.24426143403483114</v>
      </c>
    </row>
    <row r="2658" spans="2:9">
      <c r="B2658" s="91">
        <f t="shared" si="311"/>
        <v>2644</v>
      </c>
      <c r="C2658" s="92">
        <f t="shared" si="312"/>
        <v>47204</v>
      </c>
      <c r="D2658" s="119" t="str">
        <f t="shared" si="306"/>
        <v>구간29</v>
      </c>
      <c r="E2658" s="91">
        <f t="shared" si="307"/>
        <v>90</v>
      </c>
      <c r="F2658" s="120">
        <f>COUNTIF($D$15:D2658,D2658)</f>
        <v>86</v>
      </c>
      <c r="G2658" s="121">
        <f t="shared" si="308"/>
        <v>0.24334361112623615</v>
      </c>
      <c r="H2658" s="121">
        <f t="shared" si="309"/>
        <v>9.2862082516668293E-4</v>
      </c>
      <c r="I2658" s="122">
        <f t="shared" si="310"/>
        <v>0.24427223195140282</v>
      </c>
    </row>
    <row r="2659" spans="2:9">
      <c r="B2659" s="91">
        <f t="shared" si="311"/>
        <v>2645</v>
      </c>
      <c r="C2659" s="92">
        <f t="shared" si="312"/>
        <v>47205</v>
      </c>
      <c r="D2659" s="119" t="str">
        <f t="shared" si="306"/>
        <v>구간29</v>
      </c>
      <c r="E2659" s="91">
        <f t="shared" si="307"/>
        <v>90</v>
      </c>
      <c r="F2659" s="120">
        <f>COUNTIF($D$15:D2659,D2659)</f>
        <v>87</v>
      </c>
      <c r="G2659" s="121">
        <f t="shared" si="308"/>
        <v>0.24334361112623615</v>
      </c>
      <c r="H2659" s="121">
        <f t="shared" si="309"/>
        <v>9.3941874173838851E-4</v>
      </c>
      <c r="I2659" s="122">
        <f t="shared" si="310"/>
        <v>0.24428302986797454</v>
      </c>
    </row>
    <row r="2660" spans="2:9">
      <c r="B2660" s="91">
        <f t="shared" si="311"/>
        <v>2646</v>
      </c>
      <c r="C2660" s="92">
        <f t="shared" si="312"/>
        <v>47206</v>
      </c>
      <c r="D2660" s="119" t="str">
        <f t="shared" si="306"/>
        <v>구간29</v>
      </c>
      <c r="E2660" s="91">
        <f t="shared" si="307"/>
        <v>90</v>
      </c>
      <c r="F2660" s="120">
        <f>COUNTIF($D$15:D2660,D2660)</f>
        <v>88</v>
      </c>
      <c r="G2660" s="121">
        <f t="shared" si="308"/>
        <v>0.24334361112623615</v>
      </c>
      <c r="H2660" s="121">
        <f t="shared" si="309"/>
        <v>9.5021665831009419E-4</v>
      </c>
      <c r="I2660" s="122">
        <f t="shared" si="310"/>
        <v>0.24429382778454625</v>
      </c>
    </row>
    <row r="2661" spans="2:9">
      <c r="B2661" s="91">
        <f t="shared" si="311"/>
        <v>2647</v>
      </c>
      <c r="C2661" s="92">
        <f t="shared" si="312"/>
        <v>47207</v>
      </c>
      <c r="D2661" s="119" t="str">
        <f t="shared" si="306"/>
        <v>구간29</v>
      </c>
      <c r="E2661" s="91">
        <f t="shared" si="307"/>
        <v>90</v>
      </c>
      <c r="F2661" s="120">
        <f>COUNTIF($D$15:D2661,D2661)</f>
        <v>89</v>
      </c>
      <c r="G2661" s="121">
        <f t="shared" si="308"/>
        <v>0.24334361112623615</v>
      </c>
      <c r="H2661" s="121">
        <f t="shared" si="309"/>
        <v>9.6101457488179977E-4</v>
      </c>
      <c r="I2661" s="122">
        <f t="shared" si="310"/>
        <v>0.24430462570111794</v>
      </c>
    </row>
    <row r="2662" spans="2:9">
      <c r="B2662" s="91">
        <f t="shared" si="311"/>
        <v>2648</v>
      </c>
      <c r="C2662" s="92">
        <f t="shared" si="312"/>
        <v>47208</v>
      </c>
      <c r="D2662" s="119" t="str">
        <f t="shared" si="306"/>
        <v>구간29</v>
      </c>
      <c r="E2662" s="91">
        <f t="shared" si="307"/>
        <v>90</v>
      </c>
      <c r="F2662" s="120">
        <f>COUNTIF($D$15:D2662,D2662)</f>
        <v>90</v>
      </c>
      <c r="G2662" s="121">
        <f t="shared" si="308"/>
        <v>0.24334361112623615</v>
      </c>
      <c r="H2662" s="121">
        <f t="shared" si="309"/>
        <v>9.7181249145350534E-4</v>
      </c>
      <c r="I2662" s="122">
        <f t="shared" si="310"/>
        <v>0.24431542361768965</v>
      </c>
    </row>
    <row r="2663" spans="2:9">
      <c r="B2663" s="91">
        <f t="shared" si="311"/>
        <v>2649</v>
      </c>
      <c r="C2663" s="92">
        <f t="shared" si="312"/>
        <v>47209</v>
      </c>
      <c r="D2663" s="119" t="str">
        <f t="shared" si="306"/>
        <v>구간30</v>
      </c>
      <c r="E2663" s="91">
        <f t="shared" si="307"/>
        <v>91</v>
      </c>
      <c r="F2663" s="120">
        <f>COUNTIF($D$15:D2663,D2663)</f>
        <v>1</v>
      </c>
      <c r="G2663" s="121">
        <f t="shared" si="308"/>
        <v>0.24431542361768965</v>
      </c>
      <c r="H2663" s="121">
        <f t="shared" si="309"/>
        <v>1.1525145992250055E-5</v>
      </c>
      <c r="I2663" s="122">
        <f t="shared" si="310"/>
        <v>0.24432694876368191</v>
      </c>
    </row>
    <row r="2664" spans="2:9">
      <c r="B2664" s="91">
        <f t="shared" si="311"/>
        <v>2650</v>
      </c>
      <c r="C2664" s="92">
        <f t="shared" si="312"/>
        <v>47210</v>
      </c>
      <c r="D2664" s="119" t="str">
        <f t="shared" si="306"/>
        <v>구간30</v>
      </c>
      <c r="E2664" s="91">
        <f t="shared" si="307"/>
        <v>91</v>
      </c>
      <c r="F2664" s="120">
        <f>COUNTIF($D$15:D2664,D2664)</f>
        <v>2</v>
      </c>
      <c r="G2664" s="121">
        <f t="shared" si="308"/>
        <v>0.24431542361768965</v>
      </c>
      <c r="H2664" s="121">
        <f t="shared" si="309"/>
        <v>2.305029198450011E-5</v>
      </c>
      <c r="I2664" s="122">
        <f t="shared" si="310"/>
        <v>0.24433847390967414</v>
      </c>
    </row>
    <row r="2665" spans="2:9">
      <c r="B2665" s="91">
        <f t="shared" si="311"/>
        <v>2651</v>
      </c>
      <c r="C2665" s="92">
        <f t="shared" si="312"/>
        <v>47211</v>
      </c>
      <c r="D2665" s="119" t="str">
        <f t="shared" si="306"/>
        <v>구간30</v>
      </c>
      <c r="E2665" s="91">
        <f t="shared" si="307"/>
        <v>91</v>
      </c>
      <c r="F2665" s="120">
        <f>COUNTIF($D$15:D2665,D2665)</f>
        <v>3</v>
      </c>
      <c r="G2665" s="121">
        <f t="shared" si="308"/>
        <v>0.24431542361768965</v>
      </c>
      <c r="H2665" s="121">
        <f t="shared" si="309"/>
        <v>3.4575437976750164E-5</v>
      </c>
      <c r="I2665" s="122">
        <f t="shared" si="310"/>
        <v>0.2443499990556664</v>
      </c>
    </row>
    <row r="2666" spans="2:9">
      <c r="B2666" s="91">
        <f t="shared" si="311"/>
        <v>2652</v>
      </c>
      <c r="C2666" s="92">
        <f t="shared" si="312"/>
        <v>47212</v>
      </c>
      <c r="D2666" s="119" t="str">
        <f t="shared" si="306"/>
        <v>구간30</v>
      </c>
      <c r="E2666" s="91">
        <f t="shared" si="307"/>
        <v>91</v>
      </c>
      <c r="F2666" s="120">
        <f>COUNTIF($D$15:D2666,D2666)</f>
        <v>4</v>
      </c>
      <c r="G2666" s="121">
        <f t="shared" si="308"/>
        <v>0.24431542361768965</v>
      </c>
      <c r="H2666" s="121">
        <f t="shared" si="309"/>
        <v>4.610058396900022E-5</v>
      </c>
      <c r="I2666" s="122">
        <f t="shared" si="310"/>
        <v>0.24436152420165866</v>
      </c>
    </row>
    <row r="2667" spans="2:9">
      <c r="B2667" s="91">
        <f t="shared" si="311"/>
        <v>2653</v>
      </c>
      <c r="C2667" s="92">
        <f t="shared" si="312"/>
        <v>47213</v>
      </c>
      <c r="D2667" s="119" t="str">
        <f t="shared" si="306"/>
        <v>구간30</v>
      </c>
      <c r="E2667" s="91">
        <f t="shared" si="307"/>
        <v>91</v>
      </c>
      <c r="F2667" s="120">
        <f>COUNTIF($D$15:D2667,D2667)</f>
        <v>5</v>
      </c>
      <c r="G2667" s="121">
        <f t="shared" si="308"/>
        <v>0.24431542361768965</v>
      </c>
      <c r="H2667" s="121">
        <f t="shared" si="309"/>
        <v>5.7625729961250277E-5</v>
      </c>
      <c r="I2667" s="122">
        <f t="shared" si="310"/>
        <v>0.24437304934765092</v>
      </c>
    </row>
    <row r="2668" spans="2:9">
      <c r="B2668" s="91">
        <f t="shared" si="311"/>
        <v>2654</v>
      </c>
      <c r="C2668" s="92">
        <f t="shared" si="312"/>
        <v>47214</v>
      </c>
      <c r="D2668" s="119" t="str">
        <f t="shared" si="306"/>
        <v>구간30</v>
      </c>
      <c r="E2668" s="91">
        <f t="shared" si="307"/>
        <v>91</v>
      </c>
      <c r="F2668" s="120">
        <f>COUNTIF($D$15:D2668,D2668)</f>
        <v>6</v>
      </c>
      <c r="G2668" s="121">
        <f t="shared" si="308"/>
        <v>0.24431542361768965</v>
      </c>
      <c r="H2668" s="121">
        <f t="shared" si="309"/>
        <v>6.9150875953500327E-5</v>
      </c>
      <c r="I2668" s="122">
        <f t="shared" si="310"/>
        <v>0.24438457449364315</v>
      </c>
    </row>
    <row r="2669" spans="2:9">
      <c r="B2669" s="91">
        <f t="shared" si="311"/>
        <v>2655</v>
      </c>
      <c r="C2669" s="92">
        <f t="shared" si="312"/>
        <v>47215</v>
      </c>
      <c r="D2669" s="119" t="str">
        <f t="shared" si="306"/>
        <v>구간30</v>
      </c>
      <c r="E2669" s="91">
        <f t="shared" si="307"/>
        <v>91</v>
      </c>
      <c r="F2669" s="120">
        <f>COUNTIF($D$15:D2669,D2669)</f>
        <v>7</v>
      </c>
      <c r="G2669" s="121">
        <f t="shared" si="308"/>
        <v>0.24431542361768965</v>
      </c>
      <c r="H2669" s="121">
        <f t="shared" si="309"/>
        <v>8.0676021945750391E-5</v>
      </c>
      <c r="I2669" s="122">
        <f t="shared" si="310"/>
        <v>0.24439609963963541</v>
      </c>
    </row>
    <row r="2670" spans="2:9">
      <c r="B2670" s="91">
        <f t="shared" si="311"/>
        <v>2656</v>
      </c>
      <c r="C2670" s="92">
        <f t="shared" si="312"/>
        <v>47216</v>
      </c>
      <c r="D2670" s="119" t="str">
        <f t="shared" si="306"/>
        <v>구간30</v>
      </c>
      <c r="E2670" s="91">
        <f t="shared" si="307"/>
        <v>91</v>
      </c>
      <c r="F2670" s="120">
        <f>COUNTIF($D$15:D2670,D2670)</f>
        <v>8</v>
      </c>
      <c r="G2670" s="121">
        <f t="shared" si="308"/>
        <v>0.24431542361768965</v>
      </c>
      <c r="H2670" s="121">
        <f t="shared" si="309"/>
        <v>9.2201167938000441E-5</v>
      </c>
      <c r="I2670" s="122">
        <f t="shared" si="310"/>
        <v>0.24440762478562766</v>
      </c>
    </row>
    <row r="2671" spans="2:9">
      <c r="B2671" s="91">
        <f t="shared" si="311"/>
        <v>2657</v>
      </c>
      <c r="C2671" s="92">
        <f t="shared" si="312"/>
        <v>47217</v>
      </c>
      <c r="D2671" s="119" t="str">
        <f t="shared" si="306"/>
        <v>구간30</v>
      </c>
      <c r="E2671" s="91">
        <f t="shared" si="307"/>
        <v>91</v>
      </c>
      <c r="F2671" s="120">
        <f>COUNTIF($D$15:D2671,D2671)</f>
        <v>9</v>
      </c>
      <c r="G2671" s="121">
        <f t="shared" si="308"/>
        <v>0.24431542361768965</v>
      </c>
      <c r="H2671" s="121">
        <f t="shared" si="309"/>
        <v>1.0372631393025049E-4</v>
      </c>
      <c r="I2671" s="122">
        <f t="shared" si="310"/>
        <v>0.24441914993161989</v>
      </c>
    </row>
    <row r="2672" spans="2:9">
      <c r="B2672" s="91">
        <f t="shared" si="311"/>
        <v>2658</v>
      </c>
      <c r="C2672" s="92">
        <f t="shared" si="312"/>
        <v>47218</v>
      </c>
      <c r="D2672" s="119" t="str">
        <f t="shared" si="306"/>
        <v>구간30</v>
      </c>
      <c r="E2672" s="91">
        <f t="shared" si="307"/>
        <v>91</v>
      </c>
      <c r="F2672" s="120">
        <f>COUNTIF($D$15:D2672,D2672)</f>
        <v>10</v>
      </c>
      <c r="G2672" s="121">
        <f t="shared" si="308"/>
        <v>0.24431542361768965</v>
      </c>
      <c r="H2672" s="121">
        <f t="shared" si="309"/>
        <v>1.1525145992250055E-4</v>
      </c>
      <c r="I2672" s="122">
        <f t="shared" si="310"/>
        <v>0.24443067507761215</v>
      </c>
    </row>
    <row r="2673" spans="2:9">
      <c r="B2673" s="91">
        <f t="shared" si="311"/>
        <v>2659</v>
      </c>
      <c r="C2673" s="92">
        <f t="shared" si="312"/>
        <v>47219</v>
      </c>
      <c r="D2673" s="119" t="str">
        <f t="shared" si="306"/>
        <v>구간30</v>
      </c>
      <c r="E2673" s="91">
        <f t="shared" si="307"/>
        <v>91</v>
      </c>
      <c r="F2673" s="120">
        <f>COUNTIF($D$15:D2673,D2673)</f>
        <v>11</v>
      </c>
      <c r="G2673" s="121">
        <f t="shared" si="308"/>
        <v>0.24431542361768965</v>
      </c>
      <c r="H2673" s="121">
        <f t="shared" si="309"/>
        <v>1.267766059147506E-4</v>
      </c>
      <c r="I2673" s="122">
        <f t="shared" si="310"/>
        <v>0.24444220022360441</v>
      </c>
    </row>
    <row r="2674" spans="2:9">
      <c r="B2674" s="91">
        <f t="shared" si="311"/>
        <v>2660</v>
      </c>
      <c r="C2674" s="92">
        <f t="shared" si="312"/>
        <v>47220</v>
      </c>
      <c r="D2674" s="119" t="str">
        <f t="shared" si="306"/>
        <v>구간30</v>
      </c>
      <c r="E2674" s="91">
        <f t="shared" si="307"/>
        <v>91</v>
      </c>
      <c r="F2674" s="120">
        <f>COUNTIF($D$15:D2674,D2674)</f>
        <v>12</v>
      </c>
      <c r="G2674" s="121">
        <f t="shared" si="308"/>
        <v>0.24431542361768965</v>
      </c>
      <c r="H2674" s="121">
        <f t="shared" si="309"/>
        <v>1.3830175190700065E-4</v>
      </c>
      <c r="I2674" s="122">
        <f t="shared" si="310"/>
        <v>0.24445372536959664</v>
      </c>
    </row>
    <row r="2675" spans="2:9">
      <c r="B2675" s="91">
        <f t="shared" si="311"/>
        <v>2661</v>
      </c>
      <c r="C2675" s="92">
        <f t="shared" si="312"/>
        <v>47221</v>
      </c>
      <c r="D2675" s="119" t="str">
        <f t="shared" si="306"/>
        <v>구간30</v>
      </c>
      <c r="E2675" s="91">
        <f t="shared" si="307"/>
        <v>91</v>
      </c>
      <c r="F2675" s="120">
        <f>COUNTIF($D$15:D2675,D2675)</f>
        <v>13</v>
      </c>
      <c r="G2675" s="121">
        <f t="shared" si="308"/>
        <v>0.24431542361768965</v>
      </c>
      <c r="H2675" s="121">
        <f t="shared" si="309"/>
        <v>1.498268978992507E-4</v>
      </c>
      <c r="I2675" s="122">
        <f t="shared" si="310"/>
        <v>0.2444652505155889</v>
      </c>
    </row>
    <row r="2676" spans="2:9">
      <c r="B2676" s="91">
        <f t="shared" si="311"/>
        <v>2662</v>
      </c>
      <c r="C2676" s="92">
        <f t="shared" si="312"/>
        <v>47222</v>
      </c>
      <c r="D2676" s="119" t="str">
        <f t="shared" si="306"/>
        <v>구간30</v>
      </c>
      <c r="E2676" s="91">
        <f t="shared" si="307"/>
        <v>91</v>
      </c>
      <c r="F2676" s="120">
        <f>COUNTIF($D$15:D2676,D2676)</f>
        <v>14</v>
      </c>
      <c r="G2676" s="121">
        <f t="shared" si="308"/>
        <v>0.24431542361768965</v>
      </c>
      <c r="H2676" s="121">
        <f t="shared" si="309"/>
        <v>1.6135204389150078E-4</v>
      </c>
      <c r="I2676" s="122">
        <f t="shared" si="310"/>
        <v>0.24447677566158116</v>
      </c>
    </row>
    <row r="2677" spans="2:9">
      <c r="B2677" s="91">
        <f t="shared" si="311"/>
        <v>2663</v>
      </c>
      <c r="C2677" s="92">
        <f t="shared" si="312"/>
        <v>47223</v>
      </c>
      <c r="D2677" s="119" t="str">
        <f t="shared" si="306"/>
        <v>구간30</v>
      </c>
      <c r="E2677" s="91">
        <f t="shared" si="307"/>
        <v>91</v>
      </c>
      <c r="F2677" s="120">
        <f>COUNTIF($D$15:D2677,D2677)</f>
        <v>15</v>
      </c>
      <c r="G2677" s="121">
        <f t="shared" si="308"/>
        <v>0.24431542361768965</v>
      </c>
      <c r="H2677" s="121">
        <f t="shared" si="309"/>
        <v>1.7287718988375083E-4</v>
      </c>
      <c r="I2677" s="122">
        <f t="shared" si="310"/>
        <v>0.24448830080757342</v>
      </c>
    </row>
    <row r="2678" spans="2:9">
      <c r="B2678" s="91">
        <f t="shared" si="311"/>
        <v>2664</v>
      </c>
      <c r="C2678" s="92">
        <f t="shared" si="312"/>
        <v>47224</v>
      </c>
      <c r="D2678" s="119" t="str">
        <f t="shared" si="306"/>
        <v>구간30</v>
      </c>
      <c r="E2678" s="91">
        <f t="shared" si="307"/>
        <v>91</v>
      </c>
      <c r="F2678" s="120">
        <f>COUNTIF($D$15:D2678,D2678)</f>
        <v>16</v>
      </c>
      <c r="G2678" s="121">
        <f t="shared" si="308"/>
        <v>0.24431542361768965</v>
      </c>
      <c r="H2678" s="121">
        <f t="shared" si="309"/>
        <v>1.8440233587600088E-4</v>
      </c>
      <c r="I2678" s="122">
        <f t="shared" si="310"/>
        <v>0.24449982595356565</v>
      </c>
    </row>
    <row r="2679" spans="2:9">
      <c r="B2679" s="91">
        <f t="shared" si="311"/>
        <v>2665</v>
      </c>
      <c r="C2679" s="92">
        <f t="shared" si="312"/>
        <v>47225</v>
      </c>
      <c r="D2679" s="119" t="str">
        <f t="shared" si="306"/>
        <v>구간30</v>
      </c>
      <c r="E2679" s="91">
        <f t="shared" si="307"/>
        <v>91</v>
      </c>
      <c r="F2679" s="120">
        <f>COUNTIF($D$15:D2679,D2679)</f>
        <v>17</v>
      </c>
      <c r="G2679" s="121">
        <f t="shared" si="308"/>
        <v>0.24431542361768965</v>
      </c>
      <c r="H2679" s="121">
        <f t="shared" si="309"/>
        <v>1.9592748186825093E-4</v>
      </c>
      <c r="I2679" s="122">
        <f t="shared" si="310"/>
        <v>0.24451135109955791</v>
      </c>
    </row>
    <row r="2680" spans="2:9">
      <c r="B2680" s="91">
        <f t="shared" si="311"/>
        <v>2666</v>
      </c>
      <c r="C2680" s="92">
        <f t="shared" si="312"/>
        <v>47226</v>
      </c>
      <c r="D2680" s="119" t="str">
        <f t="shared" si="306"/>
        <v>구간30</v>
      </c>
      <c r="E2680" s="91">
        <f t="shared" si="307"/>
        <v>91</v>
      </c>
      <c r="F2680" s="120">
        <f>COUNTIF($D$15:D2680,D2680)</f>
        <v>18</v>
      </c>
      <c r="G2680" s="121">
        <f t="shared" si="308"/>
        <v>0.24431542361768965</v>
      </c>
      <c r="H2680" s="121">
        <f t="shared" si="309"/>
        <v>2.0745262786050098E-4</v>
      </c>
      <c r="I2680" s="122">
        <f t="shared" si="310"/>
        <v>0.24452287624555016</v>
      </c>
    </row>
    <row r="2681" spans="2:9">
      <c r="B2681" s="91">
        <f t="shared" si="311"/>
        <v>2667</v>
      </c>
      <c r="C2681" s="92">
        <f t="shared" si="312"/>
        <v>47227</v>
      </c>
      <c r="D2681" s="119" t="str">
        <f t="shared" si="306"/>
        <v>구간30</v>
      </c>
      <c r="E2681" s="91">
        <f t="shared" si="307"/>
        <v>91</v>
      </c>
      <c r="F2681" s="120">
        <f>COUNTIF($D$15:D2681,D2681)</f>
        <v>19</v>
      </c>
      <c r="G2681" s="121">
        <f t="shared" si="308"/>
        <v>0.24431542361768965</v>
      </c>
      <c r="H2681" s="121">
        <f t="shared" si="309"/>
        <v>2.1897777385275106E-4</v>
      </c>
      <c r="I2681" s="122">
        <f t="shared" si="310"/>
        <v>0.24453440139154239</v>
      </c>
    </row>
    <row r="2682" spans="2:9">
      <c r="B2682" s="91">
        <f t="shared" si="311"/>
        <v>2668</v>
      </c>
      <c r="C2682" s="92">
        <f t="shared" si="312"/>
        <v>47228</v>
      </c>
      <c r="D2682" s="119" t="str">
        <f t="shared" si="306"/>
        <v>구간30</v>
      </c>
      <c r="E2682" s="91">
        <f t="shared" si="307"/>
        <v>91</v>
      </c>
      <c r="F2682" s="120">
        <f>COUNTIF($D$15:D2682,D2682)</f>
        <v>20</v>
      </c>
      <c r="G2682" s="121">
        <f t="shared" si="308"/>
        <v>0.24431542361768965</v>
      </c>
      <c r="H2682" s="121">
        <f t="shared" si="309"/>
        <v>2.3050291984500111E-4</v>
      </c>
      <c r="I2682" s="122">
        <f t="shared" si="310"/>
        <v>0.24454592653753465</v>
      </c>
    </row>
    <row r="2683" spans="2:9">
      <c r="B2683" s="91">
        <f t="shared" si="311"/>
        <v>2669</v>
      </c>
      <c r="C2683" s="92">
        <f t="shared" si="312"/>
        <v>47229</v>
      </c>
      <c r="D2683" s="119" t="str">
        <f t="shared" si="306"/>
        <v>구간30</v>
      </c>
      <c r="E2683" s="91">
        <f t="shared" si="307"/>
        <v>91</v>
      </c>
      <c r="F2683" s="120">
        <f>COUNTIF($D$15:D2683,D2683)</f>
        <v>21</v>
      </c>
      <c r="G2683" s="121">
        <f t="shared" si="308"/>
        <v>0.24431542361768965</v>
      </c>
      <c r="H2683" s="121">
        <f t="shared" si="309"/>
        <v>2.4202806583725116E-4</v>
      </c>
      <c r="I2683" s="122">
        <f t="shared" si="310"/>
        <v>0.24455745168352691</v>
      </c>
    </row>
    <row r="2684" spans="2:9">
      <c r="B2684" s="91">
        <f t="shared" si="311"/>
        <v>2670</v>
      </c>
      <c r="C2684" s="92">
        <f t="shared" si="312"/>
        <v>47230</v>
      </c>
      <c r="D2684" s="119" t="str">
        <f t="shared" si="306"/>
        <v>구간30</v>
      </c>
      <c r="E2684" s="91">
        <f t="shared" si="307"/>
        <v>91</v>
      </c>
      <c r="F2684" s="120">
        <f>COUNTIF($D$15:D2684,D2684)</f>
        <v>22</v>
      </c>
      <c r="G2684" s="121">
        <f t="shared" si="308"/>
        <v>0.24431542361768965</v>
      </c>
      <c r="H2684" s="121">
        <f t="shared" si="309"/>
        <v>2.5355321182950121E-4</v>
      </c>
      <c r="I2684" s="122">
        <f t="shared" si="310"/>
        <v>0.24456897682951914</v>
      </c>
    </row>
    <row r="2685" spans="2:9">
      <c r="B2685" s="91">
        <f t="shared" si="311"/>
        <v>2671</v>
      </c>
      <c r="C2685" s="92">
        <f t="shared" si="312"/>
        <v>47231</v>
      </c>
      <c r="D2685" s="119" t="str">
        <f t="shared" si="306"/>
        <v>구간30</v>
      </c>
      <c r="E2685" s="91">
        <f t="shared" si="307"/>
        <v>91</v>
      </c>
      <c r="F2685" s="120">
        <f>COUNTIF($D$15:D2685,D2685)</f>
        <v>23</v>
      </c>
      <c r="G2685" s="121">
        <f t="shared" si="308"/>
        <v>0.24431542361768965</v>
      </c>
      <c r="H2685" s="121">
        <f t="shared" si="309"/>
        <v>2.6507835782175126E-4</v>
      </c>
      <c r="I2685" s="122">
        <f t="shared" si="310"/>
        <v>0.2445805019755114</v>
      </c>
    </row>
    <row r="2686" spans="2:9">
      <c r="B2686" s="91">
        <f t="shared" si="311"/>
        <v>2672</v>
      </c>
      <c r="C2686" s="92">
        <f t="shared" si="312"/>
        <v>47232</v>
      </c>
      <c r="D2686" s="119" t="str">
        <f t="shared" si="306"/>
        <v>구간30</v>
      </c>
      <c r="E2686" s="91">
        <f t="shared" si="307"/>
        <v>91</v>
      </c>
      <c r="F2686" s="120">
        <f>COUNTIF($D$15:D2686,D2686)</f>
        <v>24</v>
      </c>
      <c r="G2686" s="121">
        <f t="shared" si="308"/>
        <v>0.24431542361768965</v>
      </c>
      <c r="H2686" s="121">
        <f t="shared" si="309"/>
        <v>2.7660350381400131E-4</v>
      </c>
      <c r="I2686" s="122">
        <f t="shared" si="310"/>
        <v>0.24459202712150366</v>
      </c>
    </row>
    <row r="2687" spans="2:9">
      <c r="B2687" s="91">
        <f t="shared" si="311"/>
        <v>2673</v>
      </c>
      <c r="C2687" s="92">
        <f t="shared" si="312"/>
        <v>47233</v>
      </c>
      <c r="D2687" s="119" t="str">
        <f t="shared" si="306"/>
        <v>구간30</v>
      </c>
      <c r="E2687" s="91">
        <f t="shared" si="307"/>
        <v>91</v>
      </c>
      <c r="F2687" s="120">
        <f>COUNTIF($D$15:D2687,D2687)</f>
        <v>25</v>
      </c>
      <c r="G2687" s="121">
        <f t="shared" si="308"/>
        <v>0.24431542361768965</v>
      </c>
      <c r="H2687" s="121">
        <f t="shared" si="309"/>
        <v>2.8812864980625136E-4</v>
      </c>
      <c r="I2687" s="122">
        <f t="shared" si="310"/>
        <v>0.24460355226749592</v>
      </c>
    </row>
    <row r="2688" spans="2:9">
      <c r="B2688" s="91">
        <f t="shared" si="311"/>
        <v>2674</v>
      </c>
      <c r="C2688" s="92">
        <f t="shared" si="312"/>
        <v>47234</v>
      </c>
      <c r="D2688" s="119" t="str">
        <f t="shared" si="306"/>
        <v>구간30</v>
      </c>
      <c r="E2688" s="91">
        <f t="shared" si="307"/>
        <v>91</v>
      </c>
      <c r="F2688" s="120">
        <f>COUNTIF($D$15:D2688,D2688)</f>
        <v>26</v>
      </c>
      <c r="G2688" s="121">
        <f t="shared" si="308"/>
        <v>0.24431542361768965</v>
      </c>
      <c r="H2688" s="121">
        <f t="shared" si="309"/>
        <v>2.9965379579850141E-4</v>
      </c>
      <c r="I2688" s="122">
        <f t="shared" si="310"/>
        <v>0.24461507741348815</v>
      </c>
    </row>
    <row r="2689" spans="2:9">
      <c r="B2689" s="91">
        <f t="shared" si="311"/>
        <v>2675</v>
      </c>
      <c r="C2689" s="92">
        <f t="shared" si="312"/>
        <v>47235</v>
      </c>
      <c r="D2689" s="119" t="str">
        <f t="shared" si="306"/>
        <v>구간30</v>
      </c>
      <c r="E2689" s="91">
        <f t="shared" si="307"/>
        <v>91</v>
      </c>
      <c r="F2689" s="120">
        <f>COUNTIF($D$15:D2689,D2689)</f>
        <v>27</v>
      </c>
      <c r="G2689" s="121">
        <f t="shared" si="308"/>
        <v>0.24431542361768965</v>
      </c>
      <c r="H2689" s="121">
        <f t="shared" si="309"/>
        <v>3.1117894179075151E-4</v>
      </c>
      <c r="I2689" s="122">
        <f t="shared" si="310"/>
        <v>0.2446266025594804</v>
      </c>
    </row>
    <row r="2690" spans="2:9">
      <c r="B2690" s="91">
        <f t="shared" si="311"/>
        <v>2676</v>
      </c>
      <c r="C2690" s="92">
        <f t="shared" si="312"/>
        <v>47236</v>
      </c>
      <c r="D2690" s="119" t="str">
        <f t="shared" si="306"/>
        <v>구간30</v>
      </c>
      <c r="E2690" s="91">
        <f t="shared" si="307"/>
        <v>91</v>
      </c>
      <c r="F2690" s="120">
        <f>COUNTIF($D$15:D2690,D2690)</f>
        <v>28</v>
      </c>
      <c r="G2690" s="121">
        <f t="shared" si="308"/>
        <v>0.24431542361768965</v>
      </c>
      <c r="H2690" s="121">
        <f t="shared" si="309"/>
        <v>3.2270408778300156E-4</v>
      </c>
      <c r="I2690" s="122">
        <f t="shared" si="310"/>
        <v>0.24463812770547266</v>
      </c>
    </row>
    <row r="2691" spans="2:9">
      <c r="B2691" s="91">
        <f t="shared" si="311"/>
        <v>2677</v>
      </c>
      <c r="C2691" s="92">
        <f t="shared" si="312"/>
        <v>47237</v>
      </c>
      <c r="D2691" s="119" t="str">
        <f t="shared" si="306"/>
        <v>구간30</v>
      </c>
      <c r="E2691" s="91">
        <f t="shared" si="307"/>
        <v>91</v>
      </c>
      <c r="F2691" s="120">
        <f>COUNTIF($D$15:D2691,D2691)</f>
        <v>29</v>
      </c>
      <c r="G2691" s="121">
        <f t="shared" si="308"/>
        <v>0.24431542361768965</v>
      </c>
      <c r="H2691" s="121">
        <f t="shared" si="309"/>
        <v>3.3422923377525161E-4</v>
      </c>
      <c r="I2691" s="122">
        <f t="shared" si="310"/>
        <v>0.24464965285146489</v>
      </c>
    </row>
    <row r="2692" spans="2:9">
      <c r="B2692" s="91">
        <f t="shared" si="311"/>
        <v>2678</v>
      </c>
      <c r="C2692" s="92">
        <f t="shared" si="312"/>
        <v>47238</v>
      </c>
      <c r="D2692" s="119" t="str">
        <f t="shared" si="306"/>
        <v>구간30</v>
      </c>
      <c r="E2692" s="91">
        <f t="shared" si="307"/>
        <v>91</v>
      </c>
      <c r="F2692" s="120">
        <f>COUNTIF($D$15:D2692,D2692)</f>
        <v>30</v>
      </c>
      <c r="G2692" s="121">
        <f t="shared" si="308"/>
        <v>0.24431542361768965</v>
      </c>
      <c r="H2692" s="121">
        <f t="shared" si="309"/>
        <v>3.4575437976750166E-4</v>
      </c>
      <c r="I2692" s="122">
        <f t="shared" si="310"/>
        <v>0.24466117799745715</v>
      </c>
    </row>
    <row r="2693" spans="2:9">
      <c r="B2693" s="91">
        <f t="shared" si="311"/>
        <v>2679</v>
      </c>
      <c r="C2693" s="92">
        <f t="shared" si="312"/>
        <v>47239</v>
      </c>
      <c r="D2693" s="119" t="str">
        <f t="shared" si="306"/>
        <v>구간30</v>
      </c>
      <c r="E2693" s="91">
        <f t="shared" si="307"/>
        <v>91</v>
      </c>
      <c r="F2693" s="120">
        <f>COUNTIF($D$15:D2693,D2693)</f>
        <v>31</v>
      </c>
      <c r="G2693" s="121">
        <f t="shared" si="308"/>
        <v>0.24431542361768965</v>
      </c>
      <c r="H2693" s="121">
        <f t="shared" si="309"/>
        <v>3.5727952575975171E-4</v>
      </c>
      <c r="I2693" s="122">
        <f t="shared" si="310"/>
        <v>0.24467270314344941</v>
      </c>
    </row>
    <row r="2694" spans="2:9">
      <c r="B2694" s="91">
        <f t="shared" si="311"/>
        <v>2680</v>
      </c>
      <c r="C2694" s="92">
        <f t="shared" si="312"/>
        <v>47240</v>
      </c>
      <c r="D2694" s="119" t="str">
        <f t="shared" si="306"/>
        <v>구간30</v>
      </c>
      <c r="E2694" s="91">
        <f t="shared" si="307"/>
        <v>91</v>
      </c>
      <c r="F2694" s="120">
        <f>COUNTIF($D$15:D2694,D2694)</f>
        <v>32</v>
      </c>
      <c r="G2694" s="121">
        <f t="shared" si="308"/>
        <v>0.24431542361768965</v>
      </c>
      <c r="H2694" s="121">
        <f t="shared" si="309"/>
        <v>3.6880467175200176E-4</v>
      </c>
      <c r="I2694" s="122">
        <f t="shared" si="310"/>
        <v>0.24468422828944167</v>
      </c>
    </row>
    <row r="2695" spans="2:9">
      <c r="B2695" s="91">
        <f t="shared" si="311"/>
        <v>2681</v>
      </c>
      <c r="C2695" s="92">
        <f t="shared" si="312"/>
        <v>47241</v>
      </c>
      <c r="D2695" s="119" t="str">
        <f t="shared" si="306"/>
        <v>구간30</v>
      </c>
      <c r="E2695" s="91">
        <f t="shared" si="307"/>
        <v>91</v>
      </c>
      <c r="F2695" s="120">
        <f>COUNTIF($D$15:D2695,D2695)</f>
        <v>33</v>
      </c>
      <c r="G2695" s="121">
        <f t="shared" si="308"/>
        <v>0.24431542361768965</v>
      </c>
      <c r="H2695" s="121">
        <f t="shared" si="309"/>
        <v>3.8032981774425181E-4</v>
      </c>
      <c r="I2695" s="122">
        <f t="shared" si="310"/>
        <v>0.2446957534354339</v>
      </c>
    </row>
    <row r="2696" spans="2:9">
      <c r="B2696" s="91">
        <f t="shared" si="311"/>
        <v>2682</v>
      </c>
      <c r="C2696" s="92">
        <f t="shared" si="312"/>
        <v>47242</v>
      </c>
      <c r="D2696" s="119" t="str">
        <f t="shared" si="306"/>
        <v>구간30</v>
      </c>
      <c r="E2696" s="91">
        <f t="shared" si="307"/>
        <v>91</v>
      </c>
      <c r="F2696" s="120">
        <f>COUNTIF($D$15:D2696,D2696)</f>
        <v>34</v>
      </c>
      <c r="G2696" s="121">
        <f t="shared" si="308"/>
        <v>0.24431542361768965</v>
      </c>
      <c r="H2696" s="121">
        <f t="shared" si="309"/>
        <v>3.9185496373650186E-4</v>
      </c>
      <c r="I2696" s="122">
        <f t="shared" si="310"/>
        <v>0.24470727858142616</v>
      </c>
    </row>
    <row r="2697" spans="2:9">
      <c r="B2697" s="91">
        <f t="shared" si="311"/>
        <v>2683</v>
      </c>
      <c r="C2697" s="92">
        <f t="shared" si="312"/>
        <v>47243</v>
      </c>
      <c r="D2697" s="119" t="str">
        <f t="shared" si="306"/>
        <v>구간30</v>
      </c>
      <c r="E2697" s="91">
        <f t="shared" si="307"/>
        <v>91</v>
      </c>
      <c r="F2697" s="120">
        <f>COUNTIF($D$15:D2697,D2697)</f>
        <v>35</v>
      </c>
      <c r="G2697" s="121">
        <f t="shared" si="308"/>
        <v>0.24431542361768965</v>
      </c>
      <c r="H2697" s="121">
        <f t="shared" si="309"/>
        <v>4.0338010972875191E-4</v>
      </c>
      <c r="I2697" s="122">
        <f t="shared" si="310"/>
        <v>0.24471880372741842</v>
      </c>
    </row>
    <row r="2698" spans="2:9">
      <c r="B2698" s="91">
        <f t="shared" si="311"/>
        <v>2684</v>
      </c>
      <c r="C2698" s="92">
        <f t="shared" si="312"/>
        <v>47244</v>
      </c>
      <c r="D2698" s="119" t="str">
        <f t="shared" si="306"/>
        <v>구간30</v>
      </c>
      <c r="E2698" s="91">
        <f t="shared" si="307"/>
        <v>91</v>
      </c>
      <c r="F2698" s="120">
        <f>COUNTIF($D$15:D2698,D2698)</f>
        <v>36</v>
      </c>
      <c r="G2698" s="121">
        <f t="shared" si="308"/>
        <v>0.24431542361768965</v>
      </c>
      <c r="H2698" s="121">
        <f t="shared" si="309"/>
        <v>4.1490525572100196E-4</v>
      </c>
      <c r="I2698" s="122">
        <f t="shared" si="310"/>
        <v>0.24473032887341065</v>
      </c>
    </row>
    <row r="2699" spans="2:9">
      <c r="B2699" s="91">
        <f t="shared" si="311"/>
        <v>2685</v>
      </c>
      <c r="C2699" s="92">
        <f t="shared" si="312"/>
        <v>47245</v>
      </c>
      <c r="D2699" s="119" t="str">
        <f t="shared" si="306"/>
        <v>구간30</v>
      </c>
      <c r="E2699" s="91">
        <f t="shared" si="307"/>
        <v>91</v>
      </c>
      <c r="F2699" s="120">
        <f>COUNTIF($D$15:D2699,D2699)</f>
        <v>37</v>
      </c>
      <c r="G2699" s="121">
        <f t="shared" si="308"/>
        <v>0.24431542361768965</v>
      </c>
      <c r="H2699" s="121">
        <f t="shared" si="309"/>
        <v>4.2643040171325201E-4</v>
      </c>
      <c r="I2699" s="122">
        <f t="shared" si="310"/>
        <v>0.2447418540194029</v>
      </c>
    </row>
    <row r="2700" spans="2:9">
      <c r="B2700" s="91">
        <f t="shared" si="311"/>
        <v>2686</v>
      </c>
      <c r="C2700" s="92">
        <f t="shared" si="312"/>
        <v>47246</v>
      </c>
      <c r="D2700" s="119" t="str">
        <f t="shared" si="306"/>
        <v>구간30</v>
      </c>
      <c r="E2700" s="91">
        <f t="shared" si="307"/>
        <v>91</v>
      </c>
      <c r="F2700" s="120">
        <f>COUNTIF($D$15:D2700,D2700)</f>
        <v>38</v>
      </c>
      <c r="G2700" s="121">
        <f t="shared" si="308"/>
        <v>0.24431542361768965</v>
      </c>
      <c r="H2700" s="121">
        <f t="shared" si="309"/>
        <v>4.3795554770550212E-4</v>
      </c>
      <c r="I2700" s="122">
        <f t="shared" si="310"/>
        <v>0.24475337916539516</v>
      </c>
    </row>
    <row r="2701" spans="2:9">
      <c r="B2701" s="91">
        <f t="shared" si="311"/>
        <v>2687</v>
      </c>
      <c r="C2701" s="92">
        <f t="shared" si="312"/>
        <v>47247</v>
      </c>
      <c r="D2701" s="119" t="str">
        <f t="shared" si="306"/>
        <v>구간30</v>
      </c>
      <c r="E2701" s="91">
        <f t="shared" si="307"/>
        <v>91</v>
      </c>
      <c r="F2701" s="120">
        <f>COUNTIF($D$15:D2701,D2701)</f>
        <v>39</v>
      </c>
      <c r="G2701" s="121">
        <f t="shared" si="308"/>
        <v>0.24431542361768965</v>
      </c>
      <c r="H2701" s="121">
        <f t="shared" si="309"/>
        <v>4.4948069369775217E-4</v>
      </c>
      <c r="I2701" s="122">
        <f t="shared" si="310"/>
        <v>0.24476490431138739</v>
      </c>
    </row>
    <row r="2702" spans="2:9">
      <c r="B2702" s="91">
        <f t="shared" si="311"/>
        <v>2688</v>
      </c>
      <c r="C2702" s="92">
        <f t="shared" si="312"/>
        <v>47248</v>
      </c>
      <c r="D2702" s="119" t="str">
        <f t="shared" si="306"/>
        <v>구간30</v>
      </c>
      <c r="E2702" s="91">
        <f t="shared" si="307"/>
        <v>91</v>
      </c>
      <c r="F2702" s="120">
        <f>COUNTIF($D$15:D2702,D2702)</f>
        <v>40</v>
      </c>
      <c r="G2702" s="121">
        <f t="shared" si="308"/>
        <v>0.24431542361768965</v>
      </c>
      <c r="H2702" s="121">
        <f t="shared" si="309"/>
        <v>4.6100583969000222E-4</v>
      </c>
      <c r="I2702" s="122">
        <f t="shared" si="310"/>
        <v>0.24477642945737965</v>
      </c>
    </row>
    <row r="2703" spans="2:9">
      <c r="B2703" s="91">
        <f t="shared" si="311"/>
        <v>2689</v>
      </c>
      <c r="C2703" s="92">
        <f t="shared" si="312"/>
        <v>47249</v>
      </c>
      <c r="D2703" s="119" t="str">
        <f t="shared" ref="D2703:D2766" si="313">IF(IFERROR(HLOOKUP(C2703,$E$5:$BL$6,2,FALSE),"")="",D2704,HLOOKUP(C2703,$E$5:$BL$7,2,FALSE))</f>
        <v>구간30</v>
      </c>
      <c r="E2703" s="91">
        <f t="shared" ref="E2703:E2766" si="314">COUNTIF($D$15:$D$49928,D2703)</f>
        <v>91</v>
      </c>
      <c r="F2703" s="120">
        <f>COUNTIF($D$15:D2703,D2703)</f>
        <v>41</v>
      </c>
      <c r="G2703" s="121">
        <f t="shared" ref="G2703:G2766" si="315">HLOOKUP($D2703,$E$6:$BL$11,6,FALSE)</f>
        <v>0.24431542361768965</v>
      </c>
      <c r="H2703" s="121">
        <f t="shared" ref="H2703:H2766" si="316">HLOOKUP($D2703,$E$6:$BL$11,5,FALSE)*(F2703)</f>
        <v>4.7253098568225227E-4</v>
      </c>
      <c r="I2703" s="122">
        <f t="shared" ref="I2703:I2766" si="317">G2703+H2703</f>
        <v>0.24478795460337191</v>
      </c>
    </row>
    <row r="2704" spans="2:9">
      <c r="B2704" s="91">
        <f t="shared" ref="B2704:B2767" si="318">B2703+1</f>
        <v>2690</v>
      </c>
      <c r="C2704" s="92">
        <f t="shared" ref="C2704:C2767" si="319">C2703+1</f>
        <v>47250</v>
      </c>
      <c r="D2704" s="119" t="str">
        <f t="shared" si="313"/>
        <v>구간30</v>
      </c>
      <c r="E2704" s="91">
        <f t="shared" si="314"/>
        <v>91</v>
      </c>
      <c r="F2704" s="120">
        <f>COUNTIF($D$15:D2704,D2704)</f>
        <v>42</v>
      </c>
      <c r="G2704" s="121">
        <f t="shared" si="315"/>
        <v>0.24431542361768965</v>
      </c>
      <c r="H2704" s="121">
        <f t="shared" si="316"/>
        <v>4.8405613167450232E-4</v>
      </c>
      <c r="I2704" s="122">
        <f t="shared" si="317"/>
        <v>0.24479947974936417</v>
      </c>
    </row>
    <row r="2705" spans="2:9">
      <c r="B2705" s="91">
        <f t="shared" si="318"/>
        <v>2691</v>
      </c>
      <c r="C2705" s="92">
        <f t="shared" si="319"/>
        <v>47251</v>
      </c>
      <c r="D2705" s="119" t="str">
        <f t="shared" si="313"/>
        <v>구간30</v>
      </c>
      <c r="E2705" s="91">
        <f t="shared" si="314"/>
        <v>91</v>
      </c>
      <c r="F2705" s="120">
        <f>COUNTIF($D$15:D2705,D2705)</f>
        <v>43</v>
      </c>
      <c r="G2705" s="121">
        <f t="shared" si="315"/>
        <v>0.24431542361768965</v>
      </c>
      <c r="H2705" s="121">
        <f t="shared" si="316"/>
        <v>4.9558127766675237E-4</v>
      </c>
      <c r="I2705" s="122">
        <f t="shared" si="317"/>
        <v>0.2448110048953564</v>
      </c>
    </row>
    <row r="2706" spans="2:9">
      <c r="B2706" s="91">
        <f t="shared" si="318"/>
        <v>2692</v>
      </c>
      <c r="C2706" s="92">
        <f t="shared" si="319"/>
        <v>47252</v>
      </c>
      <c r="D2706" s="119" t="str">
        <f t="shared" si="313"/>
        <v>구간30</v>
      </c>
      <c r="E2706" s="91">
        <f t="shared" si="314"/>
        <v>91</v>
      </c>
      <c r="F2706" s="120">
        <f>COUNTIF($D$15:D2706,D2706)</f>
        <v>44</v>
      </c>
      <c r="G2706" s="121">
        <f t="shared" si="315"/>
        <v>0.24431542361768965</v>
      </c>
      <c r="H2706" s="121">
        <f t="shared" si="316"/>
        <v>5.0710642365900242E-4</v>
      </c>
      <c r="I2706" s="122">
        <f t="shared" si="317"/>
        <v>0.24482253004134866</v>
      </c>
    </row>
    <row r="2707" spans="2:9">
      <c r="B2707" s="91">
        <f t="shared" si="318"/>
        <v>2693</v>
      </c>
      <c r="C2707" s="92">
        <f t="shared" si="319"/>
        <v>47253</v>
      </c>
      <c r="D2707" s="119" t="str">
        <f t="shared" si="313"/>
        <v>구간30</v>
      </c>
      <c r="E2707" s="91">
        <f t="shared" si="314"/>
        <v>91</v>
      </c>
      <c r="F2707" s="120">
        <f>COUNTIF($D$15:D2707,D2707)</f>
        <v>45</v>
      </c>
      <c r="G2707" s="121">
        <f t="shared" si="315"/>
        <v>0.24431542361768965</v>
      </c>
      <c r="H2707" s="121">
        <f t="shared" si="316"/>
        <v>5.1863156965125247E-4</v>
      </c>
      <c r="I2707" s="122">
        <f t="shared" si="317"/>
        <v>0.24483405518734092</v>
      </c>
    </row>
    <row r="2708" spans="2:9">
      <c r="B2708" s="91">
        <f t="shared" si="318"/>
        <v>2694</v>
      </c>
      <c r="C2708" s="92">
        <f t="shared" si="319"/>
        <v>47254</v>
      </c>
      <c r="D2708" s="119" t="str">
        <f t="shared" si="313"/>
        <v>구간30</v>
      </c>
      <c r="E2708" s="91">
        <f t="shared" si="314"/>
        <v>91</v>
      </c>
      <c r="F2708" s="120">
        <f>COUNTIF($D$15:D2708,D2708)</f>
        <v>46</v>
      </c>
      <c r="G2708" s="121">
        <f t="shared" si="315"/>
        <v>0.24431542361768965</v>
      </c>
      <c r="H2708" s="121">
        <f t="shared" si="316"/>
        <v>5.3015671564350252E-4</v>
      </c>
      <c r="I2708" s="122">
        <f t="shared" si="317"/>
        <v>0.24484558033333315</v>
      </c>
    </row>
    <row r="2709" spans="2:9">
      <c r="B2709" s="91">
        <f t="shared" si="318"/>
        <v>2695</v>
      </c>
      <c r="C2709" s="92">
        <f t="shared" si="319"/>
        <v>47255</v>
      </c>
      <c r="D2709" s="119" t="str">
        <f t="shared" si="313"/>
        <v>구간30</v>
      </c>
      <c r="E2709" s="91">
        <f t="shared" si="314"/>
        <v>91</v>
      </c>
      <c r="F2709" s="120">
        <f>COUNTIF($D$15:D2709,D2709)</f>
        <v>47</v>
      </c>
      <c r="G2709" s="121">
        <f t="shared" si="315"/>
        <v>0.24431542361768965</v>
      </c>
      <c r="H2709" s="121">
        <f t="shared" si="316"/>
        <v>5.4168186163575257E-4</v>
      </c>
      <c r="I2709" s="122">
        <f t="shared" si="317"/>
        <v>0.2448571054793254</v>
      </c>
    </row>
    <row r="2710" spans="2:9">
      <c r="B2710" s="91">
        <f t="shared" si="318"/>
        <v>2696</v>
      </c>
      <c r="C2710" s="92">
        <f t="shared" si="319"/>
        <v>47256</v>
      </c>
      <c r="D2710" s="119" t="str">
        <f t="shared" si="313"/>
        <v>구간30</v>
      </c>
      <c r="E2710" s="91">
        <f t="shared" si="314"/>
        <v>91</v>
      </c>
      <c r="F2710" s="120">
        <f>COUNTIF($D$15:D2710,D2710)</f>
        <v>48</v>
      </c>
      <c r="G2710" s="121">
        <f t="shared" si="315"/>
        <v>0.24431542361768965</v>
      </c>
      <c r="H2710" s="121">
        <f t="shared" si="316"/>
        <v>5.5320700762800262E-4</v>
      </c>
      <c r="I2710" s="122">
        <f t="shared" si="317"/>
        <v>0.24486863062531766</v>
      </c>
    </row>
    <row r="2711" spans="2:9">
      <c r="B2711" s="91">
        <f t="shared" si="318"/>
        <v>2697</v>
      </c>
      <c r="C2711" s="92">
        <f t="shared" si="319"/>
        <v>47257</v>
      </c>
      <c r="D2711" s="119" t="str">
        <f t="shared" si="313"/>
        <v>구간30</v>
      </c>
      <c r="E2711" s="91">
        <f t="shared" si="314"/>
        <v>91</v>
      </c>
      <c r="F2711" s="120">
        <f>COUNTIF($D$15:D2711,D2711)</f>
        <v>49</v>
      </c>
      <c r="G2711" s="121">
        <f t="shared" si="315"/>
        <v>0.24431542361768965</v>
      </c>
      <c r="H2711" s="121">
        <f t="shared" si="316"/>
        <v>5.6473215362025267E-4</v>
      </c>
      <c r="I2711" s="122">
        <f t="shared" si="317"/>
        <v>0.24488015577130989</v>
      </c>
    </row>
    <row r="2712" spans="2:9">
      <c r="B2712" s="91">
        <f t="shared" si="318"/>
        <v>2698</v>
      </c>
      <c r="C2712" s="92">
        <f t="shared" si="319"/>
        <v>47258</v>
      </c>
      <c r="D2712" s="119" t="str">
        <f t="shared" si="313"/>
        <v>구간30</v>
      </c>
      <c r="E2712" s="91">
        <f t="shared" si="314"/>
        <v>91</v>
      </c>
      <c r="F2712" s="120">
        <f>COUNTIF($D$15:D2712,D2712)</f>
        <v>50</v>
      </c>
      <c r="G2712" s="121">
        <f t="shared" si="315"/>
        <v>0.24431542361768965</v>
      </c>
      <c r="H2712" s="121">
        <f t="shared" si="316"/>
        <v>5.7625729961250272E-4</v>
      </c>
      <c r="I2712" s="122">
        <f t="shared" si="317"/>
        <v>0.24489168091730215</v>
      </c>
    </row>
    <row r="2713" spans="2:9">
      <c r="B2713" s="91">
        <f t="shared" si="318"/>
        <v>2699</v>
      </c>
      <c r="C2713" s="92">
        <f t="shared" si="319"/>
        <v>47259</v>
      </c>
      <c r="D2713" s="119" t="str">
        <f t="shared" si="313"/>
        <v>구간30</v>
      </c>
      <c r="E2713" s="91">
        <f t="shared" si="314"/>
        <v>91</v>
      </c>
      <c r="F2713" s="120">
        <f>COUNTIF($D$15:D2713,D2713)</f>
        <v>51</v>
      </c>
      <c r="G2713" s="121">
        <f t="shared" si="315"/>
        <v>0.24431542361768965</v>
      </c>
      <c r="H2713" s="121">
        <f t="shared" si="316"/>
        <v>5.8778244560475277E-4</v>
      </c>
      <c r="I2713" s="122">
        <f t="shared" si="317"/>
        <v>0.24490320606329441</v>
      </c>
    </row>
    <row r="2714" spans="2:9">
      <c r="B2714" s="91">
        <f t="shared" si="318"/>
        <v>2700</v>
      </c>
      <c r="C2714" s="92">
        <f t="shared" si="319"/>
        <v>47260</v>
      </c>
      <c r="D2714" s="119" t="str">
        <f t="shared" si="313"/>
        <v>구간30</v>
      </c>
      <c r="E2714" s="91">
        <f t="shared" si="314"/>
        <v>91</v>
      </c>
      <c r="F2714" s="120">
        <f>COUNTIF($D$15:D2714,D2714)</f>
        <v>52</v>
      </c>
      <c r="G2714" s="121">
        <f t="shared" si="315"/>
        <v>0.24431542361768965</v>
      </c>
      <c r="H2714" s="121">
        <f t="shared" si="316"/>
        <v>5.9930759159700282E-4</v>
      </c>
      <c r="I2714" s="122">
        <f t="shared" si="317"/>
        <v>0.24491473120928667</v>
      </c>
    </row>
    <row r="2715" spans="2:9">
      <c r="B2715" s="91">
        <f t="shared" si="318"/>
        <v>2701</v>
      </c>
      <c r="C2715" s="92">
        <f t="shared" si="319"/>
        <v>47261</v>
      </c>
      <c r="D2715" s="119" t="str">
        <f t="shared" si="313"/>
        <v>구간30</v>
      </c>
      <c r="E2715" s="91">
        <f t="shared" si="314"/>
        <v>91</v>
      </c>
      <c r="F2715" s="120">
        <f>COUNTIF($D$15:D2715,D2715)</f>
        <v>53</v>
      </c>
      <c r="G2715" s="121">
        <f t="shared" si="315"/>
        <v>0.24431542361768965</v>
      </c>
      <c r="H2715" s="121">
        <f t="shared" si="316"/>
        <v>6.1083273758925287E-4</v>
      </c>
      <c r="I2715" s="122">
        <f t="shared" si="317"/>
        <v>0.2449262563552789</v>
      </c>
    </row>
    <row r="2716" spans="2:9">
      <c r="B2716" s="91">
        <f t="shared" si="318"/>
        <v>2702</v>
      </c>
      <c r="C2716" s="92">
        <f t="shared" si="319"/>
        <v>47262</v>
      </c>
      <c r="D2716" s="119" t="str">
        <f t="shared" si="313"/>
        <v>구간30</v>
      </c>
      <c r="E2716" s="91">
        <f t="shared" si="314"/>
        <v>91</v>
      </c>
      <c r="F2716" s="120">
        <f>COUNTIF($D$15:D2716,D2716)</f>
        <v>54</v>
      </c>
      <c r="G2716" s="121">
        <f t="shared" si="315"/>
        <v>0.24431542361768965</v>
      </c>
      <c r="H2716" s="121">
        <f t="shared" si="316"/>
        <v>6.2235788358150303E-4</v>
      </c>
      <c r="I2716" s="122">
        <f t="shared" si="317"/>
        <v>0.24493778150127116</v>
      </c>
    </row>
    <row r="2717" spans="2:9">
      <c r="B2717" s="91">
        <f t="shared" si="318"/>
        <v>2703</v>
      </c>
      <c r="C2717" s="92">
        <f t="shared" si="319"/>
        <v>47263</v>
      </c>
      <c r="D2717" s="119" t="str">
        <f t="shared" si="313"/>
        <v>구간30</v>
      </c>
      <c r="E2717" s="91">
        <f t="shared" si="314"/>
        <v>91</v>
      </c>
      <c r="F2717" s="120">
        <f>COUNTIF($D$15:D2717,D2717)</f>
        <v>55</v>
      </c>
      <c r="G2717" s="121">
        <f t="shared" si="315"/>
        <v>0.24431542361768965</v>
      </c>
      <c r="H2717" s="121">
        <f t="shared" si="316"/>
        <v>6.3388302957375308E-4</v>
      </c>
      <c r="I2717" s="122">
        <f t="shared" si="317"/>
        <v>0.24494930664726342</v>
      </c>
    </row>
    <row r="2718" spans="2:9">
      <c r="B2718" s="91">
        <f t="shared" si="318"/>
        <v>2704</v>
      </c>
      <c r="C2718" s="92">
        <f t="shared" si="319"/>
        <v>47264</v>
      </c>
      <c r="D2718" s="119" t="str">
        <f t="shared" si="313"/>
        <v>구간30</v>
      </c>
      <c r="E2718" s="91">
        <f t="shared" si="314"/>
        <v>91</v>
      </c>
      <c r="F2718" s="120">
        <f>COUNTIF($D$15:D2718,D2718)</f>
        <v>56</v>
      </c>
      <c r="G2718" s="121">
        <f t="shared" si="315"/>
        <v>0.24431542361768965</v>
      </c>
      <c r="H2718" s="121">
        <f t="shared" si="316"/>
        <v>6.4540817556600313E-4</v>
      </c>
      <c r="I2718" s="122">
        <f t="shared" si="317"/>
        <v>0.24496083179325565</v>
      </c>
    </row>
    <row r="2719" spans="2:9">
      <c r="B2719" s="91">
        <f t="shared" si="318"/>
        <v>2705</v>
      </c>
      <c r="C2719" s="92">
        <f t="shared" si="319"/>
        <v>47265</v>
      </c>
      <c r="D2719" s="119" t="str">
        <f t="shared" si="313"/>
        <v>구간30</v>
      </c>
      <c r="E2719" s="91">
        <f t="shared" si="314"/>
        <v>91</v>
      </c>
      <c r="F2719" s="120">
        <f>COUNTIF($D$15:D2719,D2719)</f>
        <v>57</v>
      </c>
      <c r="G2719" s="121">
        <f t="shared" si="315"/>
        <v>0.24431542361768965</v>
      </c>
      <c r="H2719" s="121">
        <f t="shared" si="316"/>
        <v>6.5693332155825318E-4</v>
      </c>
      <c r="I2719" s="122">
        <f t="shared" si="317"/>
        <v>0.2449723569392479</v>
      </c>
    </row>
    <row r="2720" spans="2:9">
      <c r="B2720" s="91">
        <f t="shared" si="318"/>
        <v>2706</v>
      </c>
      <c r="C2720" s="92">
        <f t="shared" si="319"/>
        <v>47266</v>
      </c>
      <c r="D2720" s="119" t="str">
        <f t="shared" si="313"/>
        <v>구간30</v>
      </c>
      <c r="E2720" s="91">
        <f t="shared" si="314"/>
        <v>91</v>
      </c>
      <c r="F2720" s="120">
        <f>COUNTIF($D$15:D2720,D2720)</f>
        <v>58</v>
      </c>
      <c r="G2720" s="121">
        <f t="shared" si="315"/>
        <v>0.24431542361768965</v>
      </c>
      <c r="H2720" s="121">
        <f t="shared" si="316"/>
        <v>6.6845846755050323E-4</v>
      </c>
      <c r="I2720" s="122">
        <f t="shared" si="317"/>
        <v>0.24498388208524016</v>
      </c>
    </row>
    <row r="2721" spans="2:9">
      <c r="B2721" s="91">
        <f t="shared" si="318"/>
        <v>2707</v>
      </c>
      <c r="C2721" s="92">
        <f t="shared" si="319"/>
        <v>47267</v>
      </c>
      <c r="D2721" s="119" t="str">
        <f t="shared" si="313"/>
        <v>구간30</v>
      </c>
      <c r="E2721" s="91">
        <f t="shared" si="314"/>
        <v>91</v>
      </c>
      <c r="F2721" s="120">
        <f>COUNTIF($D$15:D2721,D2721)</f>
        <v>59</v>
      </c>
      <c r="G2721" s="121">
        <f t="shared" si="315"/>
        <v>0.24431542361768965</v>
      </c>
      <c r="H2721" s="121">
        <f t="shared" si="316"/>
        <v>6.7998361354275328E-4</v>
      </c>
      <c r="I2721" s="122">
        <f t="shared" si="317"/>
        <v>0.24499540723123239</v>
      </c>
    </row>
    <row r="2722" spans="2:9">
      <c r="B2722" s="91">
        <f t="shared" si="318"/>
        <v>2708</v>
      </c>
      <c r="C2722" s="92">
        <f t="shared" si="319"/>
        <v>47268</v>
      </c>
      <c r="D2722" s="119" t="str">
        <f t="shared" si="313"/>
        <v>구간30</v>
      </c>
      <c r="E2722" s="91">
        <f t="shared" si="314"/>
        <v>91</v>
      </c>
      <c r="F2722" s="120">
        <f>COUNTIF($D$15:D2722,D2722)</f>
        <v>60</v>
      </c>
      <c r="G2722" s="121">
        <f t="shared" si="315"/>
        <v>0.24431542361768965</v>
      </c>
      <c r="H2722" s="121">
        <f t="shared" si="316"/>
        <v>6.9150875953500333E-4</v>
      </c>
      <c r="I2722" s="122">
        <f t="shared" si="317"/>
        <v>0.24500693237722465</v>
      </c>
    </row>
    <row r="2723" spans="2:9">
      <c r="B2723" s="91">
        <f t="shared" si="318"/>
        <v>2709</v>
      </c>
      <c r="C2723" s="92">
        <f t="shared" si="319"/>
        <v>47269</v>
      </c>
      <c r="D2723" s="119" t="str">
        <f t="shared" si="313"/>
        <v>구간30</v>
      </c>
      <c r="E2723" s="91">
        <f t="shared" si="314"/>
        <v>91</v>
      </c>
      <c r="F2723" s="120">
        <f>COUNTIF($D$15:D2723,D2723)</f>
        <v>61</v>
      </c>
      <c r="G2723" s="121">
        <f t="shared" si="315"/>
        <v>0.24431542361768965</v>
      </c>
      <c r="H2723" s="121">
        <f t="shared" si="316"/>
        <v>7.0303390552725338E-4</v>
      </c>
      <c r="I2723" s="122">
        <f t="shared" si="317"/>
        <v>0.24501845752321691</v>
      </c>
    </row>
    <row r="2724" spans="2:9">
      <c r="B2724" s="91">
        <f t="shared" si="318"/>
        <v>2710</v>
      </c>
      <c r="C2724" s="92">
        <f t="shared" si="319"/>
        <v>47270</v>
      </c>
      <c r="D2724" s="119" t="str">
        <f t="shared" si="313"/>
        <v>구간30</v>
      </c>
      <c r="E2724" s="91">
        <f t="shared" si="314"/>
        <v>91</v>
      </c>
      <c r="F2724" s="120">
        <f>COUNTIF($D$15:D2724,D2724)</f>
        <v>62</v>
      </c>
      <c r="G2724" s="121">
        <f t="shared" si="315"/>
        <v>0.24431542361768965</v>
      </c>
      <c r="H2724" s="121">
        <f t="shared" si="316"/>
        <v>7.1455905151950343E-4</v>
      </c>
      <c r="I2724" s="122">
        <f t="shared" si="317"/>
        <v>0.24502998266920917</v>
      </c>
    </row>
    <row r="2725" spans="2:9">
      <c r="B2725" s="91">
        <f t="shared" si="318"/>
        <v>2711</v>
      </c>
      <c r="C2725" s="92">
        <f t="shared" si="319"/>
        <v>47271</v>
      </c>
      <c r="D2725" s="119" t="str">
        <f t="shared" si="313"/>
        <v>구간30</v>
      </c>
      <c r="E2725" s="91">
        <f t="shared" si="314"/>
        <v>91</v>
      </c>
      <c r="F2725" s="120">
        <f>COUNTIF($D$15:D2725,D2725)</f>
        <v>63</v>
      </c>
      <c r="G2725" s="121">
        <f t="shared" si="315"/>
        <v>0.24431542361768965</v>
      </c>
      <c r="H2725" s="121">
        <f t="shared" si="316"/>
        <v>7.2608419751175348E-4</v>
      </c>
      <c r="I2725" s="122">
        <f t="shared" si="317"/>
        <v>0.2450415078152014</v>
      </c>
    </row>
    <row r="2726" spans="2:9">
      <c r="B2726" s="91">
        <f t="shared" si="318"/>
        <v>2712</v>
      </c>
      <c r="C2726" s="92">
        <f t="shared" si="319"/>
        <v>47272</v>
      </c>
      <c r="D2726" s="119" t="str">
        <f t="shared" si="313"/>
        <v>구간30</v>
      </c>
      <c r="E2726" s="91">
        <f t="shared" si="314"/>
        <v>91</v>
      </c>
      <c r="F2726" s="120">
        <f>COUNTIF($D$15:D2726,D2726)</f>
        <v>64</v>
      </c>
      <c r="G2726" s="121">
        <f t="shared" si="315"/>
        <v>0.24431542361768965</v>
      </c>
      <c r="H2726" s="121">
        <f t="shared" si="316"/>
        <v>7.3760934350400353E-4</v>
      </c>
      <c r="I2726" s="122">
        <f t="shared" si="317"/>
        <v>0.24505303296119366</v>
      </c>
    </row>
    <row r="2727" spans="2:9">
      <c r="B2727" s="91">
        <f t="shared" si="318"/>
        <v>2713</v>
      </c>
      <c r="C2727" s="92">
        <f t="shared" si="319"/>
        <v>47273</v>
      </c>
      <c r="D2727" s="119" t="str">
        <f t="shared" si="313"/>
        <v>구간30</v>
      </c>
      <c r="E2727" s="91">
        <f t="shared" si="314"/>
        <v>91</v>
      </c>
      <c r="F2727" s="120">
        <f>COUNTIF($D$15:D2727,D2727)</f>
        <v>65</v>
      </c>
      <c r="G2727" s="121">
        <f t="shared" si="315"/>
        <v>0.24431542361768965</v>
      </c>
      <c r="H2727" s="121">
        <f t="shared" si="316"/>
        <v>7.4913448949625358E-4</v>
      </c>
      <c r="I2727" s="122">
        <f t="shared" si="317"/>
        <v>0.24506455810718591</v>
      </c>
    </row>
    <row r="2728" spans="2:9">
      <c r="B2728" s="91">
        <f t="shared" si="318"/>
        <v>2714</v>
      </c>
      <c r="C2728" s="92">
        <f t="shared" si="319"/>
        <v>47274</v>
      </c>
      <c r="D2728" s="119" t="str">
        <f t="shared" si="313"/>
        <v>구간30</v>
      </c>
      <c r="E2728" s="91">
        <f t="shared" si="314"/>
        <v>91</v>
      </c>
      <c r="F2728" s="120">
        <f>COUNTIF($D$15:D2728,D2728)</f>
        <v>66</v>
      </c>
      <c r="G2728" s="121">
        <f t="shared" si="315"/>
        <v>0.24431542361768965</v>
      </c>
      <c r="H2728" s="121">
        <f t="shared" si="316"/>
        <v>7.6065963548850363E-4</v>
      </c>
      <c r="I2728" s="122">
        <f t="shared" si="317"/>
        <v>0.24507608325317815</v>
      </c>
    </row>
    <row r="2729" spans="2:9">
      <c r="B2729" s="91">
        <f t="shared" si="318"/>
        <v>2715</v>
      </c>
      <c r="C2729" s="92">
        <f t="shared" si="319"/>
        <v>47275</v>
      </c>
      <c r="D2729" s="119" t="str">
        <f t="shared" si="313"/>
        <v>구간30</v>
      </c>
      <c r="E2729" s="91">
        <f t="shared" si="314"/>
        <v>91</v>
      </c>
      <c r="F2729" s="120">
        <f>COUNTIF($D$15:D2729,D2729)</f>
        <v>67</v>
      </c>
      <c r="G2729" s="121">
        <f t="shared" si="315"/>
        <v>0.24431542361768965</v>
      </c>
      <c r="H2729" s="121">
        <f t="shared" si="316"/>
        <v>7.7218478148075368E-4</v>
      </c>
      <c r="I2729" s="122">
        <f t="shared" si="317"/>
        <v>0.2450876083991704</v>
      </c>
    </row>
    <row r="2730" spans="2:9">
      <c r="B2730" s="91">
        <f t="shared" si="318"/>
        <v>2716</v>
      </c>
      <c r="C2730" s="92">
        <f t="shared" si="319"/>
        <v>47276</v>
      </c>
      <c r="D2730" s="119" t="str">
        <f t="shared" si="313"/>
        <v>구간30</v>
      </c>
      <c r="E2730" s="91">
        <f t="shared" si="314"/>
        <v>91</v>
      </c>
      <c r="F2730" s="120">
        <f>COUNTIF($D$15:D2730,D2730)</f>
        <v>68</v>
      </c>
      <c r="G2730" s="121">
        <f t="shared" si="315"/>
        <v>0.24431542361768965</v>
      </c>
      <c r="H2730" s="121">
        <f t="shared" si="316"/>
        <v>7.8370992747300373E-4</v>
      </c>
      <c r="I2730" s="122">
        <f t="shared" si="317"/>
        <v>0.24509913354516266</v>
      </c>
    </row>
    <row r="2731" spans="2:9">
      <c r="B2731" s="91">
        <f t="shared" si="318"/>
        <v>2717</v>
      </c>
      <c r="C2731" s="92">
        <f t="shared" si="319"/>
        <v>47277</v>
      </c>
      <c r="D2731" s="119" t="str">
        <f t="shared" si="313"/>
        <v>구간30</v>
      </c>
      <c r="E2731" s="91">
        <f t="shared" si="314"/>
        <v>91</v>
      </c>
      <c r="F2731" s="120">
        <f>COUNTIF($D$15:D2731,D2731)</f>
        <v>69</v>
      </c>
      <c r="G2731" s="121">
        <f t="shared" si="315"/>
        <v>0.24431542361768965</v>
      </c>
      <c r="H2731" s="121">
        <f t="shared" si="316"/>
        <v>7.9523507346525378E-4</v>
      </c>
      <c r="I2731" s="122">
        <f t="shared" si="317"/>
        <v>0.24511065869115492</v>
      </c>
    </row>
    <row r="2732" spans="2:9">
      <c r="B2732" s="91">
        <f t="shared" si="318"/>
        <v>2718</v>
      </c>
      <c r="C2732" s="92">
        <f t="shared" si="319"/>
        <v>47278</v>
      </c>
      <c r="D2732" s="119" t="str">
        <f t="shared" si="313"/>
        <v>구간30</v>
      </c>
      <c r="E2732" s="91">
        <f t="shared" si="314"/>
        <v>91</v>
      </c>
      <c r="F2732" s="120">
        <f>COUNTIF($D$15:D2732,D2732)</f>
        <v>70</v>
      </c>
      <c r="G2732" s="121">
        <f t="shared" si="315"/>
        <v>0.24431542361768965</v>
      </c>
      <c r="H2732" s="121">
        <f t="shared" si="316"/>
        <v>8.0676021945750383E-4</v>
      </c>
      <c r="I2732" s="122">
        <f t="shared" si="317"/>
        <v>0.24512218383714715</v>
      </c>
    </row>
    <row r="2733" spans="2:9">
      <c r="B2733" s="91">
        <f t="shared" si="318"/>
        <v>2719</v>
      </c>
      <c r="C2733" s="92">
        <f t="shared" si="319"/>
        <v>47279</v>
      </c>
      <c r="D2733" s="119" t="str">
        <f t="shared" si="313"/>
        <v>구간30</v>
      </c>
      <c r="E2733" s="91">
        <f t="shared" si="314"/>
        <v>91</v>
      </c>
      <c r="F2733" s="120">
        <f>COUNTIF($D$15:D2733,D2733)</f>
        <v>71</v>
      </c>
      <c r="G2733" s="121">
        <f t="shared" si="315"/>
        <v>0.24431542361768965</v>
      </c>
      <c r="H2733" s="121">
        <f t="shared" si="316"/>
        <v>8.1828536544975388E-4</v>
      </c>
      <c r="I2733" s="122">
        <f t="shared" si="317"/>
        <v>0.24513370898313941</v>
      </c>
    </row>
    <row r="2734" spans="2:9">
      <c r="B2734" s="91">
        <f t="shared" si="318"/>
        <v>2720</v>
      </c>
      <c r="C2734" s="92">
        <f t="shared" si="319"/>
        <v>47280</v>
      </c>
      <c r="D2734" s="119" t="str">
        <f t="shared" si="313"/>
        <v>구간30</v>
      </c>
      <c r="E2734" s="91">
        <f t="shared" si="314"/>
        <v>91</v>
      </c>
      <c r="F2734" s="120">
        <f>COUNTIF($D$15:D2734,D2734)</f>
        <v>72</v>
      </c>
      <c r="G2734" s="121">
        <f t="shared" si="315"/>
        <v>0.24431542361768965</v>
      </c>
      <c r="H2734" s="121">
        <f t="shared" si="316"/>
        <v>8.2981051144200393E-4</v>
      </c>
      <c r="I2734" s="122">
        <f t="shared" si="317"/>
        <v>0.24514523412913167</v>
      </c>
    </row>
    <row r="2735" spans="2:9">
      <c r="B2735" s="91">
        <f t="shared" si="318"/>
        <v>2721</v>
      </c>
      <c r="C2735" s="92">
        <f t="shared" si="319"/>
        <v>47281</v>
      </c>
      <c r="D2735" s="119" t="str">
        <f t="shared" si="313"/>
        <v>구간30</v>
      </c>
      <c r="E2735" s="91">
        <f t="shared" si="314"/>
        <v>91</v>
      </c>
      <c r="F2735" s="120">
        <f>COUNTIF($D$15:D2735,D2735)</f>
        <v>73</v>
      </c>
      <c r="G2735" s="121">
        <f t="shared" si="315"/>
        <v>0.24431542361768965</v>
      </c>
      <c r="H2735" s="121">
        <f t="shared" si="316"/>
        <v>8.4133565743425398E-4</v>
      </c>
      <c r="I2735" s="122">
        <f t="shared" si="317"/>
        <v>0.2451567592751239</v>
      </c>
    </row>
    <row r="2736" spans="2:9">
      <c r="B2736" s="91">
        <f t="shared" si="318"/>
        <v>2722</v>
      </c>
      <c r="C2736" s="92">
        <f t="shared" si="319"/>
        <v>47282</v>
      </c>
      <c r="D2736" s="119" t="str">
        <f t="shared" si="313"/>
        <v>구간30</v>
      </c>
      <c r="E2736" s="91">
        <f t="shared" si="314"/>
        <v>91</v>
      </c>
      <c r="F2736" s="120">
        <f>COUNTIF($D$15:D2736,D2736)</f>
        <v>74</v>
      </c>
      <c r="G2736" s="121">
        <f t="shared" si="315"/>
        <v>0.24431542361768965</v>
      </c>
      <c r="H2736" s="121">
        <f t="shared" si="316"/>
        <v>8.5286080342650403E-4</v>
      </c>
      <c r="I2736" s="122">
        <f t="shared" si="317"/>
        <v>0.24516828442111616</v>
      </c>
    </row>
    <row r="2737" spans="2:9">
      <c r="B2737" s="91">
        <f t="shared" si="318"/>
        <v>2723</v>
      </c>
      <c r="C2737" s="92">
        <f t="shared" si="319"/>
        <v>47283</v>
      </c>
      <c r="D2737" s="119" t="str">
        <f t="shared" si="313"/>
        <v>구간30</v>
      </c>
      <c r="E2737" s="91">
        <f t="shared" si="314"/>
        <v>91</v>
      </c>
      <c r="F2737" s="120">
        <f>COUNTIF($D$15:D2737,D2737)</f>
        <v>75</v>
      </c>
      <c r="G2737" s="121">
        <f t="shared" si="315"/>
        <v>0.24431542361768965</v>
      </c>
      <c r="H2737" s="121">
        <f t="shared" si="316"/>
        <v>8.6438594941875418E-4</v>
      </c>
      <c r="I2737" s="122">
        <f t="shared" si="317"/>
        <v>0.24517980956710841</v>
      </c>
    </row>
    <row r="2738" spans="2:9">
      <c r="B2738" s="91">
        <f t="shared" si="318"/>
        <v>2724</v>
      </c>
      <c r="C2738" s="92">
        <f t="shared" si="319"/>
        <v>47284</v>
      </c>
      <c r="D2738" s="119" t="str">
        <f t="shared" si="313"/>
        <v>구간30</v>
      </c>
      <c r="E2738" s="91">
        <f t="shared" si="314"/>
        <v>91</v>
      </c>
      <c r="F2738" s="120">
        <f>COUNTIF($D$15:D2738,D2738)</f>
        <v>76</v>
      </c>
      <c r="G2738" s="121">
        <f t="shared" si="315"/>
        <v>0.24431542361768965</v>
      </c>
      <c r="H2738" s="121">
        <f t="shared" si="316"/>
        <v>8.7591109541100423E-4</v>
      </c>
      <c r="I2738" s="122">
        <f t="shared" si="317"/>
        <v>0.24519133471310064</v>
      </c>
    </row>
    <row r="2739" spans="2:9">
      <c r="B2739" s="91">
        <f t="shared" si="318"/>
        <v>2725</v>
      </c>
      <c r="C2739" s="92">
        <f t="shared" si="319"/>
        <v>47285</v>
      </c>
      <c r="D2739" s="119" t="str">
        <f t="shared" si="313"/>
        <v>구간30</v>
      </c>
      <c r="E2739" s="91">
        <f t="shared" si="314"/>
        <v>91</v>
      </c>
      <c r="F2739" s="120">
        <f>COUNTIF($D$15:D2739,D2739)</f>
        <v>77</v>
      </c>
      <c r="G2739" s="121">
        <f t="shared" si="315"/>
        <v>0.24431542361768965</v>
      </c>
      <c r="H2739" s="121">
        <f t="shared" si="316"/>
        <v>8.8743624140325428E-4</v>
      </c>
      <c r="I2739" s="122">
        <f t="shared" si="317"/>
        <v>0.2452028598590929</v>
      </c>
    </row>
    <row r="2740" spans="2:9">
      <c r="B2740" s="91">
        <f t="shared" si="318"/>
        <v>2726</v>
      </c>
      <c r="C2740" s="92">
        <f t="shared" si="319"/>
        <v>47286</v>
      </c>
      <c r="D2740" s="119" t="str">
        <f t="shared" si="313"/>
        <v>구간30</v>
      </c>
      <c r="E2740" s="91">
        <f t="shared" si="314"/>
        <v>91</v>
      </c>
      <c r="F2740" s="120">
        <f>COUNTIF($D$15:D2740,D2740)</f>
        <v>78</v>
      </c>
      <c r="G2740" s="121">
        <f t="shared" si="315"/>
        <v>0.24431542361768965</v>
      </c>
      <c r="H2740" s="121">
        <f t="shared" si="316"/>
        <v>8.9896138739550433E-4</v>
      </c>
      <c r="I2740" s="122">
        <f t="shared" si="317"/>
        <v>0.24521438500508516</v>
      </c>
    </row>
    <row r="2741" spans="2:9">
      <c r="B2741" s="91">
        <f t="shared" si="318"/>
        <v>2727</v>
      </c>
      <c r="C2741" s="92">
        <f t="shared" si="319"/>
        <v>47287</v>
      </c>
      <c r="D2741" s="119" t="str">
        <f t="shared" si="313"/>
        <v>구간30</v>
      </c>
      <c r="E2741" s="91">
        <f t="shared" si="314"/>
        <v>91</v>
      </c>
      <c r="F2741" s="120">
        <f>COUNTIF($D$15:D2741,D2741)</f>
        <v>79</v>
      </c>
      <c r="G2741" s="121">
        <f t="shared" si="315"/>
        <v>0.24431542361768965</v>
      </c>
      <c r="H2741" s="121">
        <f t="shared" si="316"/>
        <v>9.1048653338775438E-4</v>
      </c>
      <c r="I2741" s="122">
        <f t="shared" si="317"/>
        <v>0.24522591015107742</v>
      </c>
    </row>
    <row r="2742" spans="2:9">
      <c r="B2742" s="91">
        <f t="shared" si="318"/>
        <v>2728</v>
      </c>
      <c r="C2742" s="92">
        <f t="shared" si="319"/>
        <v>47288</v>
      </c>
      <c r="D2742" s="119" t="str">
        <f t="shared" si="313"/>
        <v>구간30</v>
      </c>
      <c r="E2742" s="91">
        <f t="shared" si="314"/>
        <v>91</v>
      </c>
      <c r="F2742" s="120">
        <f>COUNTIF($D$15:D2742,D2742)</f>
        <v>80</v>
      </c>
      <c r="G2742" s="121">
        <f t="shared" si="315"/>
        <v>0.24431542361768965</v>
      </c>
      <c r="H2742" s="121">
        <f t="shared" si="316"/>
        <v>9.2201167938000443E-4</v>
      </c>
      <c r="I2742" s="122">
        <f t="shared" si="317"/>
        <v>0.24523743529706965</v>
      </c>
    </row>
    <row r="2743" spans="2:9">
      <c r="B2743" s="91">
        <f t="shared" si="318"/>
        <v>2729</v>
      </c>
      <c r="C2743" s="92">
        <f t="shared" si="319"/>
        <v>47289</v>
      </c>
      <c r="D2743" s="119" t="str">
        <f t="shared" si="313"/>
        <v>구간30</v>
      </c>
      <c r="E2743" s="91">
        <f t="shared" si="314"/>
        <v>91</v>
      </c>
      <c r="F2743" s="120">
        <f>COUNTIF($D$15:D2743,D2743)</f>
        <v>81</v>
      </c>
      <c r="G2743" s="121">
        <f t="shared" si="315"/>
        <v>0.24431542361768965</v>
      </c>
      <c r="H2743" s="121">
        <f t="shared" si="316"/>
        <v>9.3353682537225448E-4</v>
      </c>
      <c r="I2743" s="122">
        <f t="shared" si="317"/>
        <v>0.24524896044306191</v>
      </c>
    </row>
    <row r="2744" spans="2:9">
      <c r="B2744" s="91">
        <f t="shared" si="318"/>
        <v>2730</v>
      </c>
      <c r="C2744" s="92">
        <f t="shared" si="319"/>
        <v>47290</v>
      </c>
      <c r="D2744" s="119" t="str">
        <f t="shared" si="313"/>
        <v>구간30</v>
      </c>
      <c r="E2744" s="91">
        <f t="shared" si="314"/>
        <v>91</v>
      </c>
      <c r="F2744" s="120">
        <f>COUNTIF($D$15:D2744,D2744)</f>
        <v>82</v>
      </c>
      <c r="G2744" s="121">
        <f t="shared" si="315"/>
        <v>0.24431542361768965</v>
      </c>
      <c r="H2744" s="121">
        <f t="shared" si="316"/>
        <v>9.4506197136450453E-4</v>
      </c>
      <c r="I2744" s="122">
        <f t="shared" si="317"/>
        <v>0.24526048558905417</v>
      </c>
    </row>
    <row r="2745" spans="2:9">
      <c r="B2745" s="91">
        <f t="shared" si="318"/>
        <v>2731</v>
      </c>
      <c r="C2745" s="92">
        <f t="shared" si="319"/>
        <v>47291</v>
      </c>
      <c r="D2745" s="119" t="str">
        <f t="shared" si="313"/>
        <v>구간30</v>
      </c>
      <c r="E2745" s="91">
        <f t="shared" si="314"/>
        <v>91</v>
      </c>
      <c r="F2745" s="120">
        <f>COUNTIF($D$15:D2745,D2745)</f>
        <v>83</v>
      </c>
      <c r="G2745" s="121">
        <f t="shared" si="315"/>
        <v>0.24431542361768965</v>
      </c>
      <c r="H2745" s="121">
        <f t="shared" si="316"/>
        <v>9.5658711735675458E-4</v>
      </c>
      <c r="I2745" s="122">
        <f t="shared" si="317"/>
        <v>0.2452720107350464</v>
      </c>
    </row>
    <row r="2746" spans="2:9">
      <c r="B2746" s="91">
        <f t="shared" si="318"/>
        <v>2732</v>
      </c>
      <c r="C2746" s="92">
        <f t="shared" si="319"/>
        <v>47292</v>
      </c>
      <c r="D2746" s="119" t="str">
        <f t="shared" si="313"/>
        <v>구간30</v>
      </c>
      <c r="E2746" s="91">
        <f t="shared" si="314"/>
        <v>91</v>
      </c>
      <c r="F2746" s="120">
        <f>COUNTIF($D$15:D2746,D2746)</f>
        <v>84</v>
      </c>
      <c r="G2746" s="121">
        <f t="shared" si="315"/>
        <v>0.24431542361768965</v>
      </c>
      <c r="H2746" s="121">
        <f t="shared" si="316"/>
        <v>9.6811226334900463E-4</v>
      </c>
      <c r="I2746" s="122">
        <f t="shared" si="317"/>
        <v>0.24528353588103866</v>
      </c>
    </row>
    <row r="2747" spans="2:9">
      <c r="B2747" s="91">
        <f t="shared" si="318"/>
        <v>2733</v>
      </c>
      <c r="C2747" s="92">
        <f t="shared" si="319"/>
        <v>47293</v>
      </c>
      <c r="D2747" s="119" t="str">
        <f t="shared" si="313"/>
        <v>구간30</v>
      </c>
      <c r="E2747" s="91">
        <f t="shared" si="314"/>
        <v>91</v>
      </c>
      <c r="F2747" s="120">
        <f>COUNTIF($D$15:D2747,D2747)</f>
        <v>85</v>
      </c>
      <c r="G2747" s="121">
        <f t="shared" si="315"/>
        <v>0.24431542361768965</v>
      </c>
      <c r="H2747" s="121">
        <f t="shared" si="316"/>
        <v>9.7963740934125468E-4</v>
      </c>
      <c r="I2747" s="122">
        <f t="shared" si="317"/>
        <v>0.24529506102703091</v>
      </c>
    </row>
    <row r="2748" spans="2:9">
      <c r="B2748" s="91">
        <f t="shared" si="318"/>
        <v>2734</v>
      </c>
      <c r="C2748" s="92">
        <f t="shared" si="319"/>
        <v>47294</v>
      </c>
      <c r="D2748" s="119" t="str">
        <f t="shared" si="313"/>
        <v>구간30</v>
      </c>
      <c r="E2748" s="91">
        <f t="shared" si="314"/>
        <v>91</v>
      </c>
      <c r="F2748" s="120">
        <f>COUNTIF($D$15:D2748,D2748)</f>
        <v>86</v>
      </c>
      <c r="G2748" s="121">
        <f t="shared" si="315"/>
        <v>0.24431542361768965</v>
      </c>
      <c r="H2748" s="121">
        <f t="shared" si="316"/>
        <v>9.9116255533350473E-4</v>
      </c>
      <c r="I2748" s="122">
        <f t="shared" si="317"/>
        <v>0.24530658617302314</v>
      </c>
    </row>
    <row r="2749" spans="2:9">
      <c r="B2749" s="91">
        <f t="shared" si="318"/>
        <v>2735</v>
      </c>
      <c r="C2749" s="92">
        <f t="shared" si="319"/>
        <v>47295</v>
      </c>
      <c r="D2749" s="119" t="str">
        <f t="shared" si="313"/>
        <v>구간30</v>
      </c>
      <c r="E2749" s="91">
        <f t="shared" si="314"/>
        <v>91</v>
      </c>
      <c r="F2749" s="120">
        <f>COUNTIF($D$15:D2749,D2749)</f>
        <v>87</v>
      </c>
      <c r="G2749" s="121">
        <f t="shared" si="315"/>
        <v>0.24431542361768965</v>
      </c>
      <c r="H2749" s="121">
        <f t="shared" si="316"/>
        <v>1.0026877013257548E-3</v>
      </c>
      <c r="I2749" s="122">
        <f t="shared" si="317"/>
        <v>0.2453181113190154</v>
      </c>
    </row>
    <row r="2750" spans="2:9">
      <c r="B2750" s="91">
        <f t="shared" si="318"/>
        <v>2736</v>
      </c>
      <c r="C2750" s="92">
        <f t="shared" si="319"/>
        <v>47296</v>
      </c>
      <c r="D2750" s="119" t="str">
        <f t="shared" si="313"/>
        <v>구간30</v>
      </c>
      <c r="E2750" s="91">
        <f t="shared" si="314"/>
        <v>91</v>
      </c>
      <c r="F2750" s="120">
        <f>COUNTIF($D$15:D2750,D2750)</f>
        <v>88</v>
      </c>
      <c r="G2750" s="121">
        <f t="shared" si="315"/>
        <v>0.24431542361768965</v>
      </c>
      <c r="H2750" s="121">
        <f t="shared" si="316"/>
        <v>1.0142128473180048E-3</v>
      </c>
      <c r="I2750" s="122">
        <f t="shared" si="317"/>
        <v>0.24532963646500766</v>
      </c>
    </row>
    <row r="2751" spans="2:9">
      <c r="B2751" s="91">
        <f t="shared" si="318"/>
        <v>2737</v>
      </c>
      <c r="C2751" s="92">
        <f t="shared" si="319"/>
        <v>47297</v>
      </c>
      <c r="D2751" s="119" t="str">
        <f t="shared" si="313"/>
        <v>구간30</v>
      </c>
      <c r="E2751" s="91">
        <f t="shared" si="314"/>
        <v>91</v>
      </c>
      <c r="F2751" s="120">
        <f>COUNTIF($D$15:D2751,D2751)</f>
        <v>89</v>
      </c>
      <c r="G2751" s="121">
        <f t="shared" si="315"/>
        <v>0.24431542361768965</v>
      </c>
      <c r="H2751" s="121">
        <f t="shared" si="316"/>
        <v>1.0257379933102549E-3</v>
      </c>
      <c r="I2751" s="122">
        <f t="shared" si="317"/>
        <v>0.24534116161099992</v>
      </c>
    </row>
    <row r="2752" spans="2:9">
      <c r="B2752" s="91">
        <f t="shared" si="318"/>
        <v>2738</v>
      </c>
      <c r="C2752" s="92">
        <f t="shared" si="319"/>
        <v>47298</v>
      </c>
      <c r="D2752" s="119" t="str">
        <f t="shared" si="313"/>
        <v>구간30</v>
      </c>
      <c r="E2752" s="91">
        <f t="shared" si="314"/>
        <v>91</v>
      </c>
      <c r="F2752" s="120">
        <f>COUNTIF($D$15:D2752,D2752)</f>
        <v>90</v>
      </c>
      <c r="G2752" s="121">
        <f t="shared" si="315"/>
        <v>0.24431542361768965</v>
      </c>
      <c r="H2752" s="121">
        <f t="shared" si="316"/>
        <v>1.0372631393025049E-3</v>
      </c>
      <c r="I2752" s="122">
        <f t="shared" si="317"/>
        <v>0.24535268675699215</v>
      </c>
    </row>
    <row r="2753" spans="2:9">
      <c r="B2753" s="91">
        <f t="shared" si="318"/>
        <v>2739</v>
      </c>
      <c r="C2753" s="92">
        <f t="shared" si="319"/>
        <v>47299</v>
      </c>
      <c r="D2753" s="119" t="str">
        <f t="shared" si="313"/>
        <v>구간30</v>
      </c>
      <c r="E2753" s="91">
        <f t="shared" si="314"/>
        <v>91</v>
      </c>
      <c r="F2753" s="120">
        <f>COUNTIF($D$15:D2753,D2753)</f>
        <v>91</v>
      </c>
      <c r="G2753" s="121">
        <f t="shared" si="315"/>
        <v>0.24431542361768965</v>
      </c>
      <c r="H2753" s="121">
        <f t="shared" si="316"/>
        <v>1.048788285294755E-3</v>
      </c>
      <c r="I2753" s="122">
        <f t="shared" si="317"/>
        <v>0.24536421190298441</v>
      </c>
    </row>
    <row r="2754" spans="2:9">
      <c r="B2754" s="91">
        <f t="shared" si="318"/>
        <v>2740</v>
      </c>
      <c r="C2754" s="92">
        <f t="shared" si="319"/>
        <v>47300</v>
      </c>
      <c r="D2754" s="119" t="str">
        <f t="shared" si="313"/>
        <v>구간31</v>
      </c>
      <c r="E2754" s="91">
        <f t="shared" si="314"/>
        <v>92</v>
      </c>
      <c r="F2754" s="120">
        <f>COUNTIF($D$15:D2754,D2754)</f>
        <v>1</v>
      </c>
      <c r="G2754" s="121">
        <f t="shared" si="315"/>
        <v>0.24536421190298441</v>
      </c>
      <c r="H2754" s="121">
        <f t="shared" si="316"/>
        <v>1.2263665387964814E-5</v>
      </c>
      <c r="I2754" s="122">
        <f t="shared" si="317"/>
        <v>0.24537647556837236</v>
      </c>
    </row>
    <row r="2755" spans="2:9">
      <c r="B2755" s="91">
        <f t="shared" si="318"/>
        <v>2741</v>
      </c>
      <c r="C2755" s="92">
        <f t="shared" si="319"/>
        <v>47301</v>
      </c>
      <c r="D2755" s="119" t="str">
        <f t="shared" si="313"/>
        <v>구간31</v>
      </c>
      <c r="E2755" s="91">
        <f t="shared" si="314"/>
        <v>92</v>
      </c>
      <c r="F2755" s="120">
        <f>COUNTIF($D$15:D2755,D2755)</f>
        <v>2</v>
      </c>
      <c r="G2755" s="121">
        <f t="shared" si="315"/>
        <v>0.24536421190298441</v>
      </c>
      <c r="H2755" s="121">
        <f t="shared" si="316"/>
        <v>2.4527330775929627E-5</v>
      </c>
      <c r="I2755" s="122">
        <f t="shared" si="317"/>
        <v>0.24538873923376034</v>
      </c>
    </row>
    <row r="2756" spans="2:9">
      <c r="B2756" s="91">
        <f t="shared" si="318"/>
        <v>2742</v>
      </c>
      <c r="C2756" s="92">
        <f t="shared" si="319"/>
        <v>47302</v>
      </c>
      <c r="D2756" s="119" t="str">
        <f t="shared" si="313"/>
        <v>구간31</v>
      </c>
      <c r="E2756" s="91">
        <f t="shared" si="314"/>
        <v>92</v>
      </c>
      <c r="F2756" s="120">
        <f>COUNTIF($D$15:D2756,D2756)</f>
        <v>3</v>
      </c>
      <c r="G2756" s="121">
        <f t="shared" si="315"/>
        <v>0.24536421190298441</v>
      </c>
      <c r="H2756" s="121">
        <f t="shared" si="316"/>
        <v>3.6790996163894441E-5</v>
      </c>
      <c r="I2756" s="122">
        <f t="shared" si="317"/>
        <v>0.24540100289914829</v>
      </c>
    </row>
    <row r="2757" spans="2:9">
      <c r="B2757" s="91">
        <f t="shared" si="318"/>
        <v>2743</v>
      </c>
      <c r="C2757" s="92">
        <f t="shared" si="319"/>
        <v>47303</v>
      </c>
      <c r="D2757" s="119" t="str">
        <f t="shared" si="313"/>
        <v>구간31</v>
      </c>
      <c r="E2757" s="91">
        <f t="shared" si="314"/>
        <v>92</v>
      </c>
      <c r="F2757" s="120">
        <f>COUNTIF($D$15:D2757,D2757)</f>
        <v>4</v>
      </c>
      <c r="G2757" s="121">
        <f t="shared" si="315"/>
        <v>0.24536421190298441</v>
      </c>
      <c r="H2757" s="121">
        <f t="shared" si="316"/>
        <v>4.9054661551859255E-5</v>
      </c>
      <c r="I2757" s="122">
        <f t="shared" si="317"/>
        <v>0.24541326656453627</v>
      </c>
    </row>
    <row r="2758" spans="2:9">
      <c r="B2758" s="91">
        <f t="shared" si="318"/>
        <v>2744</v>
      </c>
      <c r="C2758" s="92">
        <f t="shared" si="319"/>
        <v>47304</v>
      </c>
      <c r="D2758" s="119" t="str">
        <f t="shared" si="313"/>
        <v>구간31</v>
      </c>
      <c r="E2758" s="91">
        <f t="shared" si="314"/>
        <v>92</v>
      </c>
      <c r="F2758" s="120">
        <f>COUNTIF($D$15:D2758,D2758)</f>
        <v>5</v>
      </c>
      <c r="G2758" s="121">
        <f t="shared" si="315"/>
        <v>0.24536421190298441</v>
      </c>
      <c r="H2758" s="121">
        <f t="shared" si="316"/>
        <v>6.1318326939824075E-5</v>
      </c>
      <c r="I2758" s="122">
        <f t="shared" si="317"/>
        <v>0.24542553022992422</v>
      </c>
    </row>
    <row r="2759" spans="2:9">
      <c r="B2759" s="91">
        <f t="shared" si="318"/>
        <v>2745</v>
      </c>
      <c r="C2759" s="92">
        <f t="shared" si="319"/>
        <v>47305</v>
      </c>
      <c r="D2759" s="119" t="str">
        <f t="shared" si="313"/>
        <v>구간31</v>
      </c>
      <c r="E2759" s="91">
        <f t="shared" si="314"/>
        <v>92</v>
      </c>
      <c r="F2759" s="120">
        <f>COUNTIF($D$15:D2759,D2759)</f>
        <v>6</v>
      </c>
      <c r="G2759" s="121">
        <f t="shared" si="315"/>
        <v>0.24536421190298441</v>
      </c>
      <c r="H2759" s="121">
        <f t="shared" si="316"/>
        <v>7.3581992327788882E-5</v>
      </c>
      <c r="I2759" s="122">
        <f t="shared" si="317"/>
        <v>0.2454377938953122</v>
      </c>
    </row>
    <row r="2760" spans="2:9">
      <c r="B2760" s="91">
        <f t="shared" si="318"/>
        <v>2746</v>
      </c>
      <c r="C2760" s="92">
        <f t="shared" si="319"/>
        <v>47306</v>
      </c>
      <c r="D2760" s="119" t="str">
        <f t="shared" si="313"/>
        <v>구간31</v>
      </c>
      <c r="E2760" s="91">
        <f t="shared" si="314"/>
        <v>92</v>
      </c>
      <c r="F2760" s="120">
        <f>COUNTIF($D$15:D2760,D2760)</f>
        <v>7</v>
      </c>
      <c r="G2760" s="121">
        <f t="shared" si="315"/>
        <v>0.24536421190298441</v>
      </c>
      <c r="H2760" s="121">
        <f t="shared" si="316"/>
        <v>8.5845657715753689E-5</v>
      </c>
      <c r="I2760" s="122">
        <f t="shared" si="317"/>
        <v>0.24545005756070015</v>
      </c>
    </row>
    <row r="2761" spans="2:9">
      <c r="B2761" s="91">
        <f t="shared" si="318"/>
        <v>2747</v>
      </c>
      <c r="C2761" s="92">
        <f t="shared" si="319"/>
        <v>47307</v>
      </c>
      <c r="D2761" s="119" t="str">
        <f t="shared" si="313"/>
        <v>구간31</v>
      </c>
      <c r="E2761" s="91">
        <f t="shared" si="314"/>
        <v>92</v>
      </c>
      <c r="F2761" s="120">
        <f>COUNTIF($D$15:D2761,D2761)</f>
        <v>8</v>
      </c>
      <c r="G2761" s="121">
        <f t="shared" si="315"/>
        <v>0.24536421190298441</v>
      </c>
      <c r="H2761" s="121">
        <f t="shared" si="316"/>
        <v>9.8109323103718509E-5</v>
      </c>
      <c r="I2761" s="122">
        <f t="shared" si="317"/>
        <v>0.24546232122608813</v>
      </c>
    </row>
    <row r="2762" spans="2:9">
      <c r="B2762" s="91">
        <f t="shared" si="318"/>
        <v>2748</v>
      </c>
      <c r="C2762" s="92">
        <f t="shared" si="319"/>
        <v>47308</v>
      </c>
      <c r="D2762" s="119" t="str">
        <f t="shared" si="313"/>
        <v>구간31</v>
      </c>
      <c r="E2762" s="91">
        <f t="shared" si="314"/>
        <v>92</v>
      </c>
      <c r="F2762" s="120">
        <f>COUNTIF($D$15:D2762,D2762)</f>
        <v>9</v>
      </c>
      <c r="G2762" s="121">
        <f t="shared" si="315"/>
        <v>0.24536421190298441</v>
      </c>
      <c r="H2762" s="121">
        <f t="shared" si="316"/>
        <v>1.1037298849168333E-4</v>
      </c>
      <c r="I2762" s="122">
        <f t="shared" si="317"/>
        <v>0.24547458489147608</v>
      </c>
    </row>
    <row r="2763" spans="2:9">
      <c r="B2763" s="91">
        <f t="shared" si="318"/>
        <v>2749</v>
      </c>
      <c r="C2763" s="92">
        <f t="shared" si="319"/>
        <v>47309</v>
      </c>
      <c r="D2763" s="119" t="str">
        <f t="shared" si="313"/>
        <v>구간31</v>
      </c>
      <c r="E2763" s="91">
        <f t="shared" si="314"/>
        <v>92</v>
      </c>
      <c r="F2763" s="120">
        <f>COUNTIF($D$15:D2763,D2763)</f>
        <v>10</v>
      </c>
      <c r="G2763" s="121">
        <f t="shared" si="315"/>
        <v>0.24536421190298441</v>
      </c>
      <c r="H2763" s="121">
        <f t="shared" si="316"/>
        <v>1.2263665387964815E-4</v>
      </c>
      <c r="I2763" s="122">
        <f t="shared" si="317"/>
        <v>0.24548684855686406</v>
      </c>
    </row>
    <row r="2764" spans="2:9">
      <c r="B2764" s="91">
        <f t="shared" si="318"/>
        <v>2750</v>
      </c>
      <c r="C2764" s="92">
        <f t="shared" si="319"/>
        <v>47310</v>
      </c>
      <c r="D2764" s="119" t="str">
        <f t="shared" si="313"/>
        <v>구간31</v>
      </c>
      <c r="E2764" s="91">
        <f t="shared" si="314"/>
        <v>92</v>
      </c>
      <c r="F2764" s="120">
        <f>COUNTIF($D$15:D2764,D2764)</f>
        <v>11</v>
      </c>
      <c r="G2764" s="121">
        <f t="shared" si="315"/>
        <v>0.24536421190298441</v>
      </c>
      <c r="H2764" s="121">
        <f t="shared" si="316"/>
        <v>1.3490031926761294E-4</v>
      </c>
      <c r="I2764" s="122">
        <f t="shared" si="317"/>
        <v>0.24549911222225201</v>
      </c>
    </row>
    <row r="2765" spans="2:9">
      <c r="B2765" s="91">
        <f t="shared" si="318"/>
        <v>2751</v>
      </c>
      <c r="C2765" s="92">
        <f t="shared" si="319"/>
        <v>47311</v>
      </c>
      <c r="D2765" s="119" t="str">
        <f t="shared" si="313"/>
        <v>구간31</v>
      </c>
      <c r="E2765" s="91">
        <f t="shared" si="314"/>
        <v>92</v>
      </c>
      <c r="F2765" s="120">
        <f>COUNTIF($D$15:D2765,D2765)</f>
        <v>12</v>
      </c>
      <c r="G2765" s="121">
        <f t="shared" si="315"/>
        <v>0.24536421190298441</v>
      </c>
      <c r="H2765" s="121">
        <f t="shared" si="316"/>
        <v>1.4716398465557776E-4</v>
      </c>
      <c r="I2765" s="122">
        <f t="shared" si="317"/>
        <v>0.24551137588763999</v>
      </c>
    </row>
    <row r="2766" spans="2:9">
      <c r="B2766" s="91">
        <f t="shared" si="318"/>
        <v>2752</v>
      </c>
      <c r="C2766" s="92">
        <f t="shared" si="319"/>
        <v>47312</v>
      </c>
      <c r="D2766" s="119" t="str">
        <f t="shared" si="313"/>
        <v>구간31</v>
      </c>
      <c r="E2766" s="91">
        <f t="shared" si="314"/>
        <v>92</v>
      </c>
      <c r="F2766" s="120">
        <f>COUNTIF($D$15:D2766,D2766)</f>
        <v>13</v>
      </c>
      <c r="G2766" s="121">
        <f t="shared" si="315"/>
        <v>0.24536421190298441</v>
      </c>
      <c r="H2766" s="121">
        <f t="shared" si="316"/>
        <v>1.5942765004354258E-4</v>
      </c>
      <c r="I2766" s="122">
        <f t="shared" si="317"/>
        <v>0.24552363955302794</v>
      </c>
    </row>
    <row r="2767" spans="2:9">
      <c r="B2767" s="91">
        <f t="shared" si="318"/>
        <v>2753</v>
      </c>
      <c r="C2767" s="92">
        <f t="shared" si="319"/>
        <v>47313</v>
      </c>
      <c r="D2767" s="119" t="str">
        <f t="shared" ref="D2767:D2830" si="320">IF(IFERROR(HLOOKUP(C2767,$E$5:$BL$6,2,FALSE),"")="",D2768,HLOOKUP(C2767,$E$5:$BL$7,2,FALSE))</f>
        <v>구간31</v>
      </c>
      <c r="E2767" s="91">
        <f t="shared" ref="E2767:E2830" si="321">COUNTIF($D$15:$D$49928,D2767)</f>
        <v>92</v>
      </c>
      <c r="F2767" s="120">
        <f>COUNTIF($D$15:D2767,D2767)</f>
        <v>14</v>
      </c>
      <c r="G2767" s="121">
        <f t="shared" ref="G2767:G2830" si="322">HLOOKUP($D2767,$E$6:$BL$11,6,FALSE)</f>
        <v>0.24536421190298441</v>
      </c>
      <c r="H2767" s="121">
        <f t="shared" ref="H2767:H2830" si="323">HLOOKUP($D2767,$E$6:$BL$11,5,FALSE)*(F2767)</f>
        <v>1.7169131543150738E-4</v>
      </c>
      <c r="I2767" s="122">
        <f t="shared" ref="I2767:I2830" si="324">G2767+H2767</f>
        <v>0.24553590321841592</v>
      </c>
    </row>
    <row r="2768" spans="2:9">
      <c r="B2768" s="91">
        <f t="shared" ref="B2768:B2831" si="325">B2767+1</f>
        <v>2754</v>
      </c>
      <c r="C2768" s="92">
        <f t="shared" ref="C2768:C2831" si="326">C2767+1</f>
        <v>47314</v>
      </c>
      <c r="D2768" s="119" t="str">
        <f t="shared" si="320"/>
        <v>구간31</v>
      </c>
      <c r="E2768" s="91">
        <f t="shared" si="321"/>
        <v>92</v>
      </c>
      <c r="F2768" s="120">
        <f>COUNTIF($D$15:D2768,D2768)</f>
        <v>15</v>
      </c>
      <c r="G2768" s="121">
        <f t="shared" si="322"/>
        <v>0.24536421190298441</v>
      </c>
      <c r="H2768" s="121">
        <f t="shared" si="323"/>
        <v>1.839549808194722E-4</v>
      </c>
      <c r="I2768" s="122">
        <f t="shared" si="324"/>
        <v>0.24554816688380388</v>
      </c>
    </row>
    <row r="2769" spans="2:9">
      <c r="B2769" s="91">
        <f t="shared" si="325"/>
        <v>2755</v>
      </c>
      <c r="C2769" s="92">
        <f t="shared" si="326"/>
        <v>47315</v>
      </c>
      <c r="D2769" s="119" t="str">
        <f t="shared" si="320"/>
        <v>구간31</v>
      </c>
      <c r="E2769" s="91">
        <f t="shared" si="321"/>
        <v>92</v>
      </c>
      <c r="F2769" s="120">
        <f>COUNTIF($D$15:D2769,D2769)</f>
        <v>16</v>
      </c>
      <c r="G2769" s="121">
        <f t="shared" si="322"/>
        <v>0.24536421190298441</v>
      </c>
      <c r="H2769" s="121">
        <f t="shared" si="323"/>
        <v>1.9621864620743702E-4</v>
      </c>
      <c r="I2769" s="122">
        <f t="shared" si="324"/>
        <v>0.24556043054919185</v>
      </c>
    </row>
    <row r="2770" spans="2:9">
      <c r="B2770" s="91">
        <f t="shared" si="325"/>
        <v>2756</v>
      </c>
      <c r="C2770" s="92">
        <f t="shared" si="326"/>
        <v>47316</v>
      </c>
      <c r="D2770" s="119" t="str">
        <f t="shared" si="320"/>
        <v>구간31</v>
      </c>
      <c r="E2770" s="91">
        <f t="shared" si="321"/>
        <v>92</v>
      </c>
      <c r="F2770" s="120">
        <f>COUNTIF($D$15:D2770,D2770)</f>
        <v>17</v>
      </c>
      <c r="G2770" s="121">
        <f t="shared" si="322"/>
        <v>0.24536421190298441</v>
      </c>
      <c r="H2770" s="121">
        <f t="shared" si="323"/>
        <v>2.0848231159540184E-4</v>
      </c>
      <c r="I2770" s="122">
        <f t="shared" si="324"/>
        <v>0.24557269421457981</v>
      </c>
    </row>
    <row r="2771" spans="2:9">
      <c r="B2771" s="91">
        <f t="shared" si="325"/>
        <v>2757</v>
      </c>
      <c r="C2771" s="92">
        <f t="shared" si="326"/>
        <v>47317</v>
      </c>
      <c r="D2771" s="119" t="str">
        <f t="shared" si="320"/>
        <v>구간31</v>
      </c>
      <c r="E2771" s="91">
        <f t="shared" si="321"/>
        <v>92</v>
      </c>
      <c r="F2771" s="120">
        <f>COUNTIF($D$15:D2771,D2771)</f>
        <v>18</v>
      </c>
      <c r="G2771" s="121">
        <f t="shared" si="322"/>
        <v>0.24536421190298441</v>
      </c>
      <c r="H2771" s="121">
        <f t="shared" si="323"/>
        <v>2.2074597698336666E-4</v>
      </c>
      <c r="I2771" s="122">
        <f t="shared" si="324"/>
        <v>0.24558495787996779</v>
      </c>
    </row>
    <row r="2772" spans="2:9">
      <c r="B2772" s="91">
        <f t="shared" si="325"/>
        <v>2758</v>
      </c>
      <c r="C2772" s="92">
        <f t="shared" si="326"/>
        <v>47318</v>
      </c>
      <c r="D2772" s="119" t="str">
        <f t="shared" si="320"/>
        <v>구간31</v>
      </c>
      <c r="E2772" s="91">
        <f t="shared" si="321"/>
        <v>92</v>
      </c>
      <c r="F2772" s="120">
        <f>COUNTIF($D$15:D2772,D2772)</f>
        <v>19</v>
      </c>
      <c r="G2772" s="121">
        <f t="shared" si="322"/>
        <v>0.24536421190298441</v>
      </c>
      <c r="H2772" s="121">
        <f t="shared" si="323"/>
        <v>2.3300964237133145E-4</v>
      </c>
      <c r="I2772" s="122">
        <f t="shared" si="324"/>
        <v>0.24559722154535574</v>
      </c>
    </row>
    <row r="2773" spans="2:9">
      <c r="B2773" s="91">
        <f t="shared" si="325"/>
        <v>2759</v>
      </c>
      <c r="C2773" s="92">
        <f t="shared" si="326"/>
        <v>47319</v>
      </c>
      <c r="D2773" s="119" t="str">
        <f t="shared" si="320"/>
        <v>구간31</v>
      </c>
      <c r="E2773" s="91">
        <f t="shared" si="321"/>
        <v>92</v>
      </c>
      <c r="F2773" s="120">
        <f>COUNTIF($D$15:D2773,D2773)</f>
        <v>20</v>
      </c>
      <c r="G2773" s="121">
        <f t="shared" si="322"/>
        <v>0.24536421190298441</v>
      </c>
      <c r="H2773" s="121">
        <f t="shared" si="323"/>
        <v>2.452733077592963E-4</v>
      </c>
      <c r="I2773" s="122">
        <f t="shared" si="324"/>
        <v>0.24560948521074372</v>
      </c>
    </row>
    <row r="2774" spans="2:9">
      <c r="B2774" s="91">
        <f t="shared" si="325"/>
        <v>2760</v>
      </c>
      <c r="C2774" s="92">
        <f t="shared" si="326"/>
        <v>47320</v>
      </c>
      <c r="D2774" s="119" t="str">
        <f t="shared" si="320"/>
        <v>구간31</v>
      </c>
      <c r="E2774" s="91">
        <f t="shared" si="321"/>
        <v>92</v>
      </c>
      <c r="F2774" s="120">
        <f>COUNTIF($D$15:D2774,D2774)</f>
        <v>21</v>
      </c>
      <c r="G2774" s="121">
        <f t="shared" si="322"/>
        <v>0.24536421190298441</v>
      </c>
      <c r="H2774" s="121">
        <f t="shared" si="323"/>
        <v>2.5753697314726107E-4</v>
      </c>
      <c r="I2774" s="122">
        <f t="shared" si="324"/>
        <v>0.24562174887613167</v>
      </c>
    </row>
    <row r="2775" spans="2:9">
      <c r="B2775" s="91">
        <f t="shared" si="325"/>
        <v>2761</v>
      </c>
      <c r="C2775" s="92">
        <f t="shared" si="326"/>
        <v>47321</v>
      </c>
      <c r="D2775" s="119" t="str">
        <f t="shared" si="320"/>
        <v>구간31</v>
      </c>
      <c r="E2775" s="91">
        <f t="shared" si="321"/>
        <v>92</v>
      </c>
      <c r="F2775" s="120">
        <f>COUNTIF($D$15:D2775,D2775)</f>
        <v>22</v>
      </c>
      <c r="G2775" s="121">
        <f t="shared" si="322"/>
        <v>0.24536421190298441</v>
      </c>
      <c r="H2775" s="121">
        <f t="shared" si="323"/>
        <v>2.6980063853522589E-4</v>
      </c>
      <c r="I2775" s="122">
        <f t="shared" si="324"/>
        <v>0.24563401254151965</v>
      </c>
    </row>
    <row r="2776" spans="2:9">
      <c r="B2776" s="91">
        <f t="shared" si="325"/>
        <v>2762</v>
      </c>
      <c r="C2776" s="92">
        <f t="shared" si="326"/>
        <v>47322</v>
      </c>
      <c r="D2776" s="119" t="str">
        <f t="shared" si="320"/>
        <v>구간31</v>
      </c>
      <c r="E2776" s="91">
        <f t="shared" si="321"/>
        <v>92</v>
      </c>
      <c r="F2776" s="120">
        <f>COUNTIF($D$15:D2776,D2776)</f>
        <v>23</v>
      </c>
      <c r="G2776" s="121">
        <f t="shared" si="322"/>
        <v>0.24536421190298441</v>
      </c>
      <c r="H2776" s="121">
        <f t="shared" si="323"/>
        <v>2.8206430392319071E-4</v>
      </c>
      <c r="I2776" s="122">
        <f t="shared" si="324"/>
        <v>0.2456462762069076</v>
      </c>
    </row>
    <row r="2777" spans="2:9">
      <c r="B2777" s="91">
        <f t="shared" si="325"/>
        <v>2763</v>
      </c>
      <c r="C2777" s="92">
        <f t="shared" si="326"/>
        <v>47323</v>
      </c>
      <c r="D2777" s="119" t="str">
        <f t="shared" si="320"/>
        <v>구간31</v>
      </c>
      <c r="E2777" s="91">
        <f t="shared" si="321"/>
        <v>92</v>
      </c>
      <c r="F2777" s="120">
        <f>COUNTIF($D$15:D2777,D2777)</f>
        <v>24</v>
      </c>
      <c r="G2777" s="121">
        <f t="shared" si="322"/>
        <v>0.24536421190298441</v>
      </c>
      <c r="H2777" s="121">
        <f t="shared" si="323"/>
        <v>2.9432796931115553E-4</v>
      </c>
      <c r="I2777" s="122">
        <f t="shared" si="324"/>
        <v>0.24565853987229555</v>
      </c>
    </row>
    <row r="2778" spans="2:9">
      <c r="B2778" s="91">
        <f t="shared" si="325"/>
        <v>2764</v>
      </c>
      <c r="C2778" s="92">
        <f t="shared" si="326"/>
        <v>47324</v>
      </c>
      <c r="D2778" s="119" t="str">
        <f t="shared" si="320"/>
        <v>구간31</v>
      </c>
      <c r="E2778" s="91">
        <f t="shared" si="321"/>
        <v>92</v>
      </c>
      <c r="F2778" s="120">
        <f>COUNTIF($D$15:D2778,D2778)</f>
        <v>25</v>
      </c>
      <c r="G2778" s="121">
        <f t="shared" si="322"/>
        <v>0.24536421190298441</v>
      </c>
      <c r="H2778" s="121">
        <f t="shared" si="323"/>
        <v>3.0659163469912035E-4</v>
      </c>
      <c r="I2778" s="122">
        <f t="shared" si="324"/>
        <v>0.24567080353768353</v>
      </c>
    </row>
    <row r="2779" spans="2:9">
      <c r="B2779" s="91">
        <f t="shared" si="325"/>
        <v>2765</v>
      </c>
      <c r="C2779" s="92">
        <f t="shared" si="326"/>
        <v>47325</v>
      </c>
      <c r="D2779" s="119" t="str">
        <f t="shared" si="320"/>
        <v>구간31</v>
      </c>
      <c r="E2779" s="91">
        <f t="shared" si="321"/>
        <v>92</v>
      </c>
      <c r="F2779" s="120">
        <f>COUNTIF($D$15:D2779,D2779)</f>
        <v>26</v>
      </c>
      <c r="G2779" s="121">
        <f t="shared" si="322"/>
        <v>0.24536421190298441</v>
      </c>
      <c r="H2779" s="121">
        <f t="shared" si="323"/>
        <v>3.1885530008708517E-4</v>
      </c>
      <c r="I2779" s="122">
        <f t="shared" si="324"/>
        <v>0.24568306720307148</v>
      </c>
    </row>
    <row r="2780" spans="2:9">
      <c r="B2780" s="91">
        <f t="shared" si="325"/>
        <v>2766</v>
      </c>
      <c r="C2780" s="92">
        <f t="shared" si="326"/>
        <v>47326</v>
      </c>
      <c r="D2780" s="119" t="str">
        <f t="shared" si="320"/>
        <v>구간31</v>
      </c>
      <c r="E2780" s="91">
        <f t="shared" si="321"/>
        <v>92</v>
      </c>
      <c r="F2780" s="120">
        <f>COUNTIF($D$15:D2780,D2780)</f>
        <v>27</v>
      </c>
      <c r="G2780" s="121">
        <f t="shared" si="322"/>
        <v>0.24536421190298441</v>
      </c>
      <c r="H2780" s="121">
        <f t="shared" si="323"/>
        <v>3.3111896547504999E-4</v>
      </c>
      <c r="I2780" s="122">
        <f t="shared" si="324"/>
        <v>0.24569533086845946</v>
      </c>
    </row>
    <row r="2781" spans="2:9">
      <c r="B2781" s="91">
        <f t="shared" si="325"/>
        <v>2767</v>
      </c>
      <c r="C2781" s="92">
        <f t="shared" si="326"/>
        <v>47327</v>
      </c>
      <c r="D2781" s="119" t="str">
        <f t="shared" si="320"/>
        <v>구간31</v>
      </c>
      <c r="E2781" s="91">
        <f t="shared" si="321"/>
        <v>92</v>
      </c>
      <c r="F2781" s="120">
        <f>COUNTIF($D$15:D2781,D2781)</f>
        <v>28</v>
      </c>
      <c r="G2781" s="121">
        <f t="shared" si="322"/>
        <v>0.24536421190298441</v>
      </c>
      <c r="H2781" s="121">
        <f t="shared" si="323"/>
        <v>3.4338263086301475E-4</v>
      </c>
      <c r="I2781" s="122">
        <f t="shared" si="324"/>
        <v>0.24570759453384741</v>
      </c>
    </row>
    <row r="2782" spans="2:9">
      <c r="B2782" s="91">
        <f t="shared" si="325"/>
        <v>2768</v>
      </c>
      <c r="C2782" s="92">
        <f t="shared" si="326"/>
        <v>47328</v>
      </c>
      <c r="D2782" s="119" t="str">
        <f t="shared" si="320"/>
        <v>구간31</v>
      </c>
      <c r="E2782" s="91">
        <f t="shared" si="321"/>
        <v>92</v>
      </c>
      <c r="F2782" s="120">
        <f>COUNTIF($D$15:D2782,D2782)</f>
        <v>29</v>
      </c>
      <c r="G2782" s="121">
        <f t="shared" si="322"/>
        <v>0.24536421190298441</v>
      </c>
      <c r="H2782" s="121">
        <f t="shared" si="323"/>
        <v>3.5564629625097958E-4</v>
      </c>
      <c r="I2782" s="122">
        <f t="shared" si="324"/>
        <v>0.24571985819923539</v>
      </c>
    </row>
    <row r="2783" spans="2:9">
      <c r="B2783" s="91">
        <f t="shared" si="325"/>
        <v>2769</v>
      </c>
      <c r="C2783" s="92">
        <f t="shared" si="326"/>
        <v>47329</v>
      </c>
      <c r="D2783" s="119" t="str">
        <f t="shared" si="320"/>
        <v>구간31</v>
      </c>
      <c r="E2783" s="91">
        <f t="shared" si="321"/>
        <v>92</v>
      </c>
      <c r="F2783" s="120">
        <f>COUNTIF($D$15:D2783,D2783)</f>
        <v>30</v>
      </c>
      <c r="G2783" s="121">
        <f t="shared" si="322"/>
        <v>0.24536421190298441</v>
      </c>
      <c r="H2783" s="121">
        <f t="shared" si="323"/>
        <v>3.679099616389444E-4</v>
      </c>
      <c r="I2783" s="122">
        <f t="shared" si="324"/>
        <v>0.24573212186462334</v>
      </c>
    </row>
    <row r="2784" spans="2:9">
      <c r="B2784" s="91">
        <f t="shared" si="325"/>
        <v>2770</v>
      </c>
      <c r="C2784" s="92">
        <f t="shared" si="326"/>
        <v>47330</v>
      </c>
      <c r="D2784" s="119" t="str">
        <f t="shared" si="320"/>
        <v>구간31</v>
      </c>
      <c r="E2784" s="91">
        <f t="shared" si="321"/>
        <v>92</v>
      </c>
      <c r="F2784" s="120">
        <f>COUNTIF($D$15:D2784,D2784)</f>
        <v>31</v>
      </c>
      <c r="G2784" s="121">
        <f t="shared" si="322"/>
        <v>0.24536421190298441</v>
      </c>
      <c r="H2784" s="121">
        <f t="shared" si="323"/>
        <v>3.8017362702690922E-4</v>
      </c>
      <c r="I2784" s="122">
        <f t="shared" si="324"/>
        <v>0.24574438553001132</v>
      </c>
    </row>
    <row r="2785" spans="2:9">
      <c r="B2785" s="91">
        <f t="shared" si="325"/>
        <v>2771</v>
      </c>
      <c r="C2785" s="92">
        <f t="shared" si="326"/>
        <v>47331</v>
      </c>
      <c r="D2785" s="119" t="str">
        <f t="shared" si="320"/>
        <v>구간31</v>
      </c>
      <c r="E2785" s="91">
        <f t="shared" si="321"/>
        <v>92</v>
      </c>
      <c r="F2785" s="120">
        <f>COUNTIF($D$15:D2785,D2785)</f>
        <v>32</v>
      </c>
      <c r="G2785" s="121">
        <f t="shared" si="322"/>
        <v>0.24536421190298441</v>
      </c>
      <c r="H2785" s="121">
        <f t="shared" si="323"/>
        <v>3.9243729241487404E-4</v>
      </c>
      <c r="I2785" s="122">
        <f t="shared" si="324"/>
        <v>0.24575664919539927</v>
      </c>
    </row>
    <row r="2786" spans="2:9">
      <c r="B2786" s="91">
        <f t="shared" si="325"/>
        <v>2772</v>
      </c>
      <c r="C2786" s="92">
        <f t="shared" si="326"/>
        <v>47332</v>
      </c>
      <c r="D2786" s="119" t="str">
        <f t="shared" si="320"/>
        <v>구간31</v>
      </c>
      <c r="E2786" s="91">
        <f t="shared" si="321"/>
        <v>92</v>
      </c>
      <c r="F2786" s="120">
        <f>COUNTIF($D$15:D2786,D2786)</f>
        <v>33</v>
      </c>
      <c r="G2786" s="121">
        <f t="shared" si="322"/>
        <v>0.24536421190298441</v>
      </c>
      <c r="H2786" s="121">
        <f t="shared" si="323"/>
        <v>4.0470095780283886E-4</v>
      </c>
      <c r="I2786" s="122">
        <f t="shared" si="324"/>
        <v>0.24576891286078725</v>
      </c>
    </row>
    <row r="2787" spans="2:9">
      <c r="B2787" s="91">
        <f t="shared" si="325"/>
        <v>2773</v>
      </c>
      <c r="C2787" s="92">
        <f t="shared" si="326"/>
        <v>47333</v>
      </c>
      <c r="D2787" s="119" t="str">
        <f t="shared" si="320"/>
        <v>구간31</v>
      </c>
      <c r="E2787" s="91">
        <f t="shared" si="321"/>
        <v>92</v>
      </c>
      <c r="F2787" s="120">
        <f>COUNTIF($D$15:D2787,D2787)</f>
        <v>34</v>
      </c>
      <c r="G2787" s="121">
        <f t="shared" si="322"/>
        <v>0.24536421190298441</v>
      </c>
      <c r="H2787" s="121">
        <f t="shared" si="323"/>
        <v>4.1696462319080368E-4</v>
      </c>
      <c r="I2787" s="122">
        <f t="shared" si="324"/>
        <v>0.2457811765261752</v>
      </c>
    </row>
    <row r="2788" spans="2:9">
      <c r="B2788" s="91">
        <f t="shared" si="325"/>
        <v>2774</v>
      </c>
      <c r="C2788" s="92">
        <f t="shared" si="326"/>
        <v>47334</v>
      </c>
      <c r="D2788" s="119" t="str">
        <f t="shared" si="320"/>
        <v>구간31</v>
      </c>
      <c r="E2788" s="91">
        <f t="shared" si="321"/>
        <v>92</v>
      </c>
      <c r="F2788" s="120">
        <f>COUNTIF($D$15:D2788,D2788)</f>
        <v>35</v>
      </c>
      <c r="G2788" s="121">
        <f t="shared" si="322"/>
        <v>0.24536421190298441</v>
      </c>
      <c r="H2788" s="121">
        <f t="shared" si="323"/>
        <v>4.292282885787685E-4</v>
      </c>
      <c r="I2788" s="122">
        <f t="shared" si="324"/>
        <v>0.24579344019156318</v>
      </c>
    </row>
    <row r="2789" spans="2:9">
      <c r="B2789" s="91">
        <f t="shared" si="325"/>
        <v>2775</v>
      </c>
      <c r="C2789" s="92">
        <f t="shared" si="326"/>
        <v>47335</v>
      </c>
      <c r="D2789" s="119" t="str">
        <f t="shared" si="320"/>
        <v>구간31</v>
      </c>
      <c r="E2789" s="91">
        <f t="shared" si="321"/>
        <v>92</v>
      </c>
      <c r="F2789" s="120">
        <f>COUNTIF($D$15:D2789,D2789)</f>
        <v>36</v>
      </c>
      <c r="G2789" s="121">
        <f t="shared" si="322"/>
        <v>0.24536421190298441</v>
      </c>
      <c r="H2789" s="121">
        <f t="shared" si="323"/>
        <v>4.4149195396673332E-4</v>
      </c>
      <c r="I2789" s="122">
        <f t="shared" si="324"/>
        <v>0.24580570385695114</v>
      </c>
    </row>
    <row r="2790" spans="2:9">
      <c r="B2790" s="91">
        <f t="shared" si="325"/>
        <v>2776</v>
      </c>
      <c r="C2790" s="92">
        <f t="shared" si="326"/>
        <v>47336</v>
      </c>
      <c r="D2790" s="119" t="str">
        <f t="shared" si="320"/>
        <v>구간31</v>
      </c>
      <c r="E2790" s="91">
        <f t="shared" si="321"/>
        <v>92</v>
      </c>
      <c r="F2790" s="120">
        <f>COUNTIF($D$15:D2790,D2790)</f>
        <v>37</v>
      </c>
      <c r="G2790" s="121">
        <f t="shared" si="322"/>
        <v>0.24536421190298441</v>
      </c>
      <c r="H2790" s="121">
        <f t="shared" si="323"/>
        <v>4.5375561935469808E-4</v>
      </c>
      <c r="I2790" s="122">
        <f t="shared" si="324"/>
        <v>0.24581796752233911</v>
      </c>
    </row>
    <row r="2791" spans="2:9">
      <c r="B2791" s="91">
        <f t="shared" si="325"/>
        <v>2777</v>
      </c>
      <c r="C2791" s="92">
        <f t="shared" si="326"/>
        <v>47337</v>
      </c>
      <c r="D2791" s="119" t="str">
        <f t="shared" si="320"/>
        <v>구간31</v>
      </c>
      <c r="E2791" s="91">
        <f t="shared" si="321"/>
        <v>92</v>
      </c>
      <c r="F2791" s="120">
        <f>COUNTIF($D$15:D2791,D2791)</f>
        <v>38</v>
      </c>
      <c r="G2791" s="121">
        <f t="shared" si="322"/>
        <v>0.24536421190298441</v>
      </c>
      <c r="H2791" s="121">
        <f t="shared" si="323"/>
        <v>4.660192847426629E-4</v>
      </c>
      <c r="I2791" s="122">
        <f t="shared" si="324"/>
        <v>0.24583023118772707</v>
      </c>
    </row>
    <row r="2792" spans="2:9">
      <c r="B2792" s="91">
        <f t="shared" si="325"/>
        <v>2778</v>
      </c>
      <c r="C2792" s="92">
        <f t="shared" si="326"/>
        <v>47338</v>
      </c>
      <c r="D2792" s="119" t="str">
        <f t="shared" si="320"/>
        <v>구간31</v>
      </c>
      <c r="E2792" s="91">
        <f t="shared" si="321"/>
        <v>92</v>
      </c>
      <c r="F2792" s="120">
        <f>COUNTIF($D$15:D2792,D2792)</f>
        <v>39</v>
      </c>
      <c r="G2792" s="121">
        <f t="shared" si="322"/>
        <v>0.24536421190298441</v>
      </c>
      <c r="H2792" s="121">
        <f t="shared" si="323"/>
        <v>4.7828295013062772E-4</v>
      </c>
      <c r="I2792" s="122">
        <f t="shared" si="324"/>
        <v>0.24584249485311505</v>
      </c>
    </row>
    <row r="2793" spans="2:9">
      <c r="B2793" s="91">
        <f t="shared" si="325"/>
        <v>2779</v>
      </c>
      <c r="C2793" s="92">
        <f t="shared" si="326"/>
        <v>47339</v>
      </c>
      <c r="D2793" s="119" t="str">
        <f t="shared" si="320"/>
        <v>구간31</v>
      </c>
      <c r="E2793" s="91">
        <f t="shared" si="321"/>
        <v>92</v>
      </c>
      <c r="F2793" s="120">
        <f>COUNTIF($D$15:D2793,D2793)</f>
        <v>40</v>
      </c>
      <c r="G2793" s="121">
        <f t="shared" si="322"/>
        <v>0.24536421190298441</v>
      </c>
      <c r="H2793" s="121">
        <f t="shared" si="323"/>
        <v>4.905466155185926E-4</v>
      </c>
      <c r="I2793" s="122">
        <f t="shared" si="324"/>
        <v>0.245854758518503</v>
      </c>
    </row>
    <row r="2794" spans="2:9">
      <c r="B2794" s="91">
        <f t="shared" si="325"/>
        <v>2780</v>
      </c>
      <c r="C2794" s="92">
        <f t="shared" si="326"/>
        <v>47340</v>
      </c>
      <c r="D2794" s="119" t="str">
        <f t="shared" si="320"/>
        <v>구간31</v>
      </c>
      <c r="E2794" s="91">
        <f t="shared" si="321"/>
        <v>92</v>
      </c>
      <c r="F2794" s="120">
        <f>COUNTIF($D$15:D2794,D2794)</f>
        <v>41</v>
      </c>
      <c r="G2794" s="121">
        <f t="shared" si="322"/>
        <v>0.24536421190298441</v>
      </c>
      <c r="H2794" s="121">
        <f t="shared" si="323"/>
        <v>5.0281028090655737E-4</v>
      </c>
      <c r="I2794" s="122">
        <f t="shared" si="324"/>
        <v>0.24586702218389098</v>
      </c>
    </row>
    <row r="2795" spans="2:9">
      <c r="B2795" s="91">
        <f t="shared" si="325"/>
        <v>2781</v>
      </c>
      <c r="C2795" s="92">
        <f t="shared" si="326"/>
        <v>47341</v>
      </c>
      <c r="D2795" s="119" t="str">
        <f t="shared" si="320"/>
        <v>구간31</v>
      </c>
      <c r="E2795" s="91">
        <f t="shared" si="321"/>
        <v>92</v>
      </c>
      <c r="F2795" s="120">
        <f>COUNTIF($D$15:D2795,D2795)</f>
        <v>42</v>
      </c>
      <c r="G2795" s="121">
        <f t="shared" si="322"/>
        <v>0.24536421190298441</v>
      </c>
      <c r="H2795" s="121">
        <f t="shared" si="323"/>
        <v>5.1507394629452213E-4</v>
      </c>
      <c r="I2795" s="122">
        <f t="shared" si="324"/>
        <v>0.24587928584927893</v>
      </c>
    </row>
    <row r="2796" spans="2:9">
      <c r="B2796" s="91">
        <f t="shared" si="325"/>
        <v>2782</v>
      </c>
      <c r="C2796" s="92">
        <f t="shared" si="326"/>
        <v>47342</v>
      </c>
      <c r="D2796" s="119" t="str">
        <f t="shared" si="320"/>
        <v>구간31</v>
      </c>
      <c r="E2796" s="91">
        <f t="shared" si="321"/>
        <v>92</v>
      </c>
      <c r="F2796" s="120">
        <f>COUNTIF($D$15:D2796,D2796)</f>
        <v>43</v>
      </c>
      <c r="G2796" s="121">
        <f t="shared" si="322"/>
        <v>0.24536421190298441</v>
      </c>
      <c r="H2796" s="121">
        <f t="shared" si="323"/>
        <v>5.2733761168248701E-4</v>
      </c>
      <c r="I2796" s="122">
        <f t="shared" si="324"/>
        <v>0.24589154951466691</v>
      </c>
    </row>
    <row r="2797" spans="2:9">
      <c r="B2797" s="91">
        <f t="shared" si="325"/>
        <v>2783</v>
      </c>
      <c r="C2797" s="92">
        <f t="shared" si="326"/>
        <v>47343</v>
      </c>
      <c r="D2797" s="119" t="str">
        <f t="shared" si="320"/>
        <v>구간31</v>
      </c>
      <c r="E2797" s="91">
        <f t="shared" si="321"/>
        <v>92</v>
      </c>
      <c r="F2797" s="120">
        <f>COUNTIF($D$15:D2797,D2797)</f>
        <v>44</v>
      </c>
      <c r="G2797" s="121">
        <f t="shared" si="322"/>
        <v>0.24536421190298441</v>
      </c>
      <c r="H2797" s="121">
        <f t="shared" si="323"/>
        <v>5.3960127707045177E-4</v>
      </c>
      <c r="I2797" s="122">
        <f t="shared" si="324"/>
        <v>0.24590381318005486</v>
      </c>
    </row>
    <row r="2798" spans="2:9">
      <c r="B2798" s="91">
        <f t="shared" si="325"/>
        <v>2784</v>
      </c>
      <c r="C2798" s="92">
        <f t="shared" si="326"/>
        <v>47344</v>
      </c>
      <c r="D2798" s="119" t="str">
        <f t="shared" si="320"/>
        <v>구간31</v>
      </c>
      <c r="E2798" s="91">
        <f t="shared" si="321"/>
        <v>92</v>
      </c>
      <c r="F2798" s="120">
        <f>COUNTIF($D$15:D2798,D2798)</f>
        <v>45</v>
      </c>
      <c r="G2798" s="121">
        <f t="shared" si="322"/>
        <v>0.24536421190298441</v>
      </c>
      <c r="H2798" s="121">
        <f t="shared" si="323"/>
        <v>5.5186494245841665E-4</v>
      </c>
      <c r="I2798" s="122">
        <f t="shared" si="324"/>
        <v>0.24591607684544284</v>
      </c>
    </row>
    <row r="2799" spans="2:9">
      <c r="B2799" s="91">
        <f t="shared" si="325"/>
        <v>2785</v>
      </c>
      <c r="C2799" s="92">
        <f t="shared" si="326"/>
        <v>47345</v>
      </c>
      <c r="D2799" s="119" t="str">
        <f t="shared" si="320"/>
        <v>구간31</v>
      </c>
      <c r="E2799" s="91">
        <f t="shared" si="321"/>
        <v>92</v>
      </c>
      <c r="F2799" s="120">
        <f>COUNTIF($D$15:D2799,D2799)</f>
        <v>46</v>
      </c>
      <c r="G2799" s="121">
        <f t="shared" si="322"/>
        <v>0.24536421190298441</v>
      </c>
      <c r="H2799" s="121">
        <f t="shared" si="323"/>
        <v>5.6412860784638141E-4</v>
      </c>
      <c r="I2799" s="122">
        <f t="shared" si="324"/>
        <v>0.24592834051083079</v>
      </c>
    </row>
    <row r="2800" spans="2:9">
      <c r="B2800" s="91">
        <f t="shared" si="325"/>
        <v>2786</v>
      </c>
      <c r="C2800" s="92">
        <f t="shared" si="326"/>
        <v>47346</v>
      </c>
      <c r="D2800" s="119" t="str">
        <f t="shared" si="320"/>
        <v>구간31</v>
      </c>
      <c r="E2800" s="91">
        <f t="shared" si="321"/>
        <v>92</v>
      </c>
      <c r="F2800" s="120">
        <f>COUNTIF($D$15:D2800,D2800)</f>
        <v>47</v>
      </c>
      <c r="G2800" s="121">
        <f t="shared" si="322"/>
        <v>0.24536421190298441</v>
      </c>
      <c r="H2800" s="121">
        <f t="shared" si="323"/>
        <v>5.7639227323434629E-4</v>
      </c>
      <c r="I2800" s="122">
        <f t="shared" si="324"/>
        <v>0.24594060417621874</v>
      </c>
    </row>
    <row r="2801" spans="2:9">
      <c r="B2801" s="91">
        <f t="shared" si="325"/>
        <v>2787</v>
      </c>
      <c r="C2801" s="92">
        <f t="shared" si="326"/>
        <v>47347</v>
      </c>
      <c r="D2801" s="119" t="str">
        <f t="shared" si="320"/>
        <v>구간31</v>
      </c>
      <c r="E2801" s="91">
        <f t="shared" si="321"/>
        <v>92</v>
      </c>
      <c r="F2801" s="120">
        <f>COUNTIF($D$15:D2801,D2801)</f>
        <v>48</v>
      </c>
      <c r="G2801" s="121">
        <f t="shared" si="322"/>
        <v>0.24536421190298441</v>
      </c>
      <c r="H2801" s="121">
        <f t="shared" si="323"/>
        <v>5.8865593862231105E-4</v>
      </c>
      <c r="I2801" s="122">
        <f t="shared" si="324"/>
        <v>0.24595286784160672</v>
      </c>
    </row>
    <row r="2802" spans="2:9">
      <c r="B2802" s="91">
        <f t="shared" si="325"/>
        <v>2788</v>
      </c>
      <c r="C2802" s="92">
        <f t="shared" si="326"/>
        <v>47348</v>
      </c>
      <c r="D2802" s="119" t="str">
        <f t="shared" si="320"/>
        <v>구간31</v>
      </c>
      <c r="E2802" s="91">
        <f t="shared" si="321"/>
        <v>92</v>
      </c>
      <c r="F2802" s="120">
        <f>COUNTIF($D$15:D2802,D2802)</f>
        <v>49</v>
      </c>
      <c r="G2802" s="121">
        <f t="shared" si="322"/>
        <v>0.24536421190298441</v>
      </c>
      <c r="H2802" s="121">
        <f t="shared" si="323"/>
        <v>6.0091960401027582E-4</v>
      </c>
      <c r="I2802" s="122">
        <f t="shared" si="324"/>
        <v>0.24596513150699467</v>
      </c>
    </row>
    <row r="2803" spans="2:9">
      <c r="B2803" s="91">
        <f t="shared" si="325"/>
        <v>2789</v>
      </c>
      <c r="C2803" s="92">
        <f t="shared" si="326"/>
        <v>47349</v>
      </c>
      <c r="D2803" s="119" t="str">
        <f t="shared" si="320"/>
        <v>구간31</v>
      </c>
      <c r="E2803" s="91">
        <f t="shared" si="321"/>
        <v>92</v>
      </c>
      <c r="F2803" s="120">
        <f>COUNTIF($D$15:D2803,D2803)</f>
        <v>50</v>
      </c>
      <c r="G2803" s="121">
        <f t="shared" si="322"/>
        <v>0.24536421190298441</v>
      </c>
      <c r="H2803" s="121">
        <f t="shared" si="323"/>
        <v>6.131832693982407E-4</v>
      </c>
      <c r="I2803" s="122">
        <f t="shared" si="324"/>
        <v>0.24597739517238265</v>
      </c>
    </row>
    <row r="2804" spans="2:9">
      <c r="B2804" s="91">
        <f t="shared" si="325"/>
        <v>2790</v>
      </c>
      <c r="C2804" s="92">
        <f t="shared" si="326"/>
        <v>47350</v>
      </c>
      <c r="D2804" s="119" t="str">
        <f t="shared" si="320"/>
        <v>구간31</v>
      </c>
      <c r="E2804" s="91">
        <f t="shared" si="321"/>
        <v>92</v>
      </c>
      <c r="F2804" s="120">
        <f>COUNTIF($D$15:D2804,D2804)</f>
        <v>51</v>
      </c>
      <c r="G2804" s="121">
        <f t="shared" si="322"/>
        <v>0.24536421190298441</v>
      </c>
      <c r="H2804" s="121">
        <f t="shared" si="323"/>
        <v>6.2544693478620546E-4</v>
      </c>
      <c r="I2804" s="122">
        <f t="shared" si="324"/>
        <v>0.2459896588377706</v>
      </c>
    </row>
    <row r="2805" spans="2:9">
      <c r="B2805" s="91">
        <f t="shared" si="325"/>
        <v>2791</v>
      </c>
      <c r="C2805" s="92">
        <f t="shared" si="326"/>
        <v>47351</v>
      </c>
      <c r="D2805" s="119" t="str">
        <f t="shared" si="320"/>
        <v>구간31</v>
      </c>
      <c r="E2805" s="91">
        <f t="shared" si="321"/>
        <v>92</v>
      </c>
      <c r="F2805" s="120">
        <f>COUNTIF($D$15:D2805,D2805)</f>
        <v>52</v>
      </c>
      <c r="G2805" s="121">
        <f t="shared" si="322"/>
        <v>0.24536421190298441</v>
      </c>
      <c r="H2805" s="121">
        <f t="shared" si="323"/>
        <v>6.3771060017417034E-4</v>
      </c>
      <c r="I2805" s="122">
        <f t="shared" si="324"/>
        <v>0.24600192250315858</v>
      </c>
    </row>
    <row r="2806" spans="2:9">
      <c r="B2806" s="91">
        <f t="shared" si="325"/>
        <v>2792</v>
      </c>
      <c r="C2806" s="92">
        <f t="shared" si="326"/>
        <v>47352</v>
      </c>
      <c r="D2806" s="119" t="str">
        <f t="shared" si="320"/>
        <v>구간31</v>
      </c>
      <c r="E2806" s="91">
        <f t="shared" si="321"/>
        <v>92</v>
      </c>
      <c r="F2806" s="120">
        <f>COUNTIF($D$15:D2806,D2806)</f>
        <v>53</v>
      </c>
      <c r="G2806" s="121">
        <f t="shared" si="322"/>
        <v>0.24536421190298441</v>
      </c>
      <c r="H2806" s="121">
        <f t="shared" si="323"/>
        <v>6.499742655621351E-4</v>
      </c>
      <c r="I2806" s="122">
        <f t="shared" si="324"/>
        <v>0.24601418616854653</v>
      </c>
    </row>
    <row r="2807" spans="2:9">
      <c r="B2807" s="91">
        <f t="shared" si="325"/>
        <v>2793</v>
      </c>
      <c r="C2807" s="92">
        <f t="shared" si="326"/>
        <v>47353</v>
      </c>
      <c r="D2807" s="119" t="str">
        <f t="shared" si="320"/>
        <v>구간31</v>
      </c>
      <c r="E2807" s="91">
        <f t="shared" si="321"/>
        <v>92</v>
      </c>
      <c r="F2807" s="120">
        <f>COUNTIF($D$15:D2807,D2807)</f>
        <v>54</v>
      </c>
      <c r="G2807" s="121">
        <f t="shared" si="322"/>
        <v>0.24536421190298441</v>
      </c>
      <c r="H2807" s="121">
        <f t="shared" si="323"/>
        <v>6.6223793095009998E-4</v>
      </c>
      <c r="I2807" s="122">
        <f t="shared" si="324"/>
        <v>0.24602644983393451</v>
      </c>
    </row>
    <row r="2808" spans="2:9">
      <c r="B2808" s="91">
        <f t="shared" si="325"/>
        <v>2794</v>
      </c>
      <c r="C2808" s="92">
        <f t="shared" si="326"/>
        <v>47354</v>
      </c>
      <c r="D2808" s="119" t="str">
        <f t="shared" si="320"/>
        <v>구간31</v>
      </c>
      <c r="E2808" s="91">
        <f t="shared" si="321"/>
        <v>92</v>
      </c>
      <c r="F2808" s="120">
        <f>COUNTIF($D$15:D2808,D2808)</f>
        <v>55</v>
      </c>
      <c r="G2808" s="121">
        <f t="shared" si="322"/>
        <v>0.24536421190298441</v>
      </c>
      <c r="H2808" s="121">
        <f t="shared" si="323"/>
        <v>6.7450159633806474E-4</v>
      </c>
      <c r="I2808" s="122">
        <f t="shared" si="324"/>
        <v>0.24603871349932246</v>
      </c>
    </row>
    <row r="2809" spans="2:9">
      <c r="B2809" s="91">
        <f t="shared" si="325"/>
        <v>2795</v>
      </c>
      <c r="C2809" s="92">
        <f t="shared" si="326"/>
        <v>47355</v>
      </c>
      <c r="D2809" s="119" t="str">
        <f t="shared" si="320"/>
        <v>구간31</v>
      </c>
      <c r="E2809" s="91">
        <f t="shared" si="321"/>
        <v>92</v>
      </c>
      <c r="F2809" s="120">
        <f>COUNTIF($D$15:D2809,D2809)</f>
        <v>56</v>
      </c>
      <c r="G2809" s="121">
        <f t="shared" si="322"/>
        <v>0.24536421190298441</v>
      </c>
      <c r="H2809" s="121">
        <f t="shared" si="323"/>
        <v>6.8676526172602951E-4</v>
      </c>
      <c r="I2809" s="122">
        <f t="shared" si="324"/>
        <v>0.24605097716471044</v>
      </c>
    </row>
    <row r="2810" spans="2:9">
      <c r="B2810" s="91">
        <f t="shared" si="325"/>
        <v>2796</v>
      </c>
      <c r="C2810" s="92">
        <f t="shared" si="326"/>
        <v>47356</v>
      </c>
      <c r="D2810" s="119" t="str">
        <f t="shared" si="320"/>
        <v>구간31</v>
      </c>
      <c r="E2810" s="91">
        <f t="shared" si="321"/>
        <v>92</v>
      </c>
      <c r="F2810" s="120">
        <f>COUNTIF($D$15:D2810,D2810)</f>
        <v>57</v>
      </c>
      <c r="G2810" s="121">
        <f t="shared" si="322"/>
        <v>0.24536421190298441</v>
      </c>
      <c r="H2810" s="121">
        <f t="shared" si="323"/>
        <v>6.9902892711399438E-4</v>
      </c>
      <c r="I2810" s="122">
        <f t="shared" si="324"/>
        <v>0.2460632408300984</v>
      </c>
    </row>
    <row r="2811" spans="2:9">
      <c r="B2811" s="91">
        <f t="shared" si="325"/>
        <v>2797</v>
      </c>
      <c r="C2811" s="92">
        <f t="shared" si="326"/>
        <v>47357</v>
      </c>
      <c r="D2811" s="119" t="str">
        <f t="shared" si="320"/>
        <v>구간31</v>
      </c>
      <c r="E2811" s="91">
        <f t="shared" si="321"/>
        <v>92</v>
      </c>
      <c r="F2811" s="120">
        <f>COUNTIF($D$15:D2811,D2811)</f>
        <v>58</v>
      </c>
      <c r="G2811" s="121">
        <f t="shared" si="322"/>
        <v>0.24536421190298441</v>
      </c>
      <c r="H2811" s="121">
        <f t="shared" si="323"/>
        <v>7.1129259250195915E-4</v>
      </c>
      <c r="I2811" s="122">
        <f t="shared" si="324"/>
        <v>0.24607550449548637</v>
      </c>
    </row>
    <row r="2812" spans="2:9">
      <c r="B2812" s="91">
        <f t="shared" si="325"/>
        <v>2798</v>
      </c>
      <c r="C2812" s="92">
        <f t="shared" si="326"/>
        <v>47358</v>
      </c>
      <c r="D2812" s="119" t="str">
        <f t="shared" si="320"/>
        <v>구간31</v>
      </c>
      <c r="E2812" s="91">
        <f t="shared" si="321"/>
        <v>92</v>
      </c>
      <c r="F2812" s="120">
        <f>COUNTIF($D$15:D2812,D2812)</f>
        <v>59</v>
      </c>
      <c r="G2812" s="121">
        <f t="shared" si="322"/>
        <v>0.24536421190298441</v>
      </c>
      <c r="H2812" s="121">
        <f t="shared" si="323"/>
        <v>7.2355625788992402E-4</v>
      </c>
      <c r="I2812" s="122">
        <f t="shared" si="324"/>
        <v>0.24608776816087433</v>
      </c>
    </row>
    <row r="2813" spans="2:9">
      <c r="B2813" s="91">
        <f t="shared" si="325"/>
        <v>2799</v>
      </c>
      <c r="C2813" s="92">
        <f t="shared" si="326"/>
        <v>47359</v>
      </c>
      <c r="D2813" s="119" t="str">
        <f t="shared" si="320"/>
        <v>구간31</v>
      </c>
      <c r="E2813" s="91">
        <f t="shared" si="321"/>
        <v>92</v>
      </c>
      <c r="F2813" s="120">
        <f>COUNTIF($D$15:D2813,D2813)</f>
        <v>60</v>
      </c>
      <c r="G2813" s="121">
        <f t="shared" si="322"/>
        <v>0.24536421190298441</v>
      </c>
      <c r="H2813" s="121">
        <f t="shared" si="323"/>
        <v>7.3581992327788879E-4</v>
      </c>
      <c r="I2813" s="122">
        <f t="shared" si="324"/>
        <v>0.24610003182626231</v>
      </c>
    </row>
    <row r="2814" spans="2:9">
      <c r="B2814" s="91">
        <f t="shared" si="325"/>
        <v>2800</v>
      </c>
      <c r="C2814" s="92">
        <f t="shared" si="326"/>
        <v>47360</v>
      </c>
      <c r="D2814" s="119" t="str">
        <f t="shared" si="320"/>
        <v>구간31</v>
      </c>
      <c r="E2814" s="91">
        <f t="shared" si="321"/>
        <v>92</v>
      </c>
      <c r="F2814" s="120">
        <f>COUNTIF($D$15:D2814,D2814)</f>
        <v>61</v>
      </c>
      <c r="G2814" s="121">
        <f t="shared" si="322"/>
        <v>0.24536421190298441</v>
      </c>
      <c r="H2814" s="121">
        <f t="shared" si="323"/>
        <v>7.4808358866585367E-4</v>
      </c>
      <c r="I2814" s="122">
        <f t="shared" si="324"/>
        <v>0.24611229549165026</v>
      </c>
    </row>
    <row r="2815" spans="2:9">
      <c r="B2815" s="91">
        <f t="shared" si="325"/>
        <v>2801</v>
      </c>
      <c r="C2815" s="92">
        <f t="shared" si="326"/>
        <v>47361</v>
      </c>
      <c r="D2815" s="119" t="str">
        <f t="shared" si="320"/>
        <v>구간31</v>
      </c>
      <c r="E2815" s="91">
        <f t="shared" si="321"/>
        <v>92</v>
      </c>
      <c r="F2815" s="120">
        <f>COUNTIF($D$15:D2815,D2815)</f>
        <v>62</v>
      </c>
      <c r="G2815" s="121">
        <f t="shared" si="322"/>
        <v>0.24536421190298441</v>
      </c>
      <c r="H2815" s="121">
        <f t="shared" si="323"/>
        <v>7.6034725405381843E-4</v>
      </c>
      <c r="I2815" s="122">
        <f t="shared" si="324"/>
        <v>0.24612455915703824</v>
      </c>
    </row>
    <row r="2816" spans="2:9">
      <c r="B2816" s="91">
        <f t="shared" si="325"/>
        <v>2802</v>
      </c>
      <c r="C2816" s="92">
        <f t="shared" si="326"/>
        <v>47362</v>
      </c>
      <c r="D2816" s="119" t="str">
        <f t="shared" si="320"/>
        <v>구간31</v>
      </c>
      <c r="E2816" s="91">
        <f t="shared" si="321"/>
        <v>92</v>
      </c>
      <c r="F2816" s="120">
        <f>COUNTIF($D$15:D2816,D2816)</f>
        <v>63</v>
      </c>
      <c r="G2816" s="121">
        <f t="shared" si="322"/>
        <v>0.24536421190298441</v>
      </c>
      <c r="H2816" s="121">
        <f t="shared" si="323"/>
        <v>7.7261091944178331E-4</v>
      </c>
      <c r="I2816" s="122">
        <f t="shared" si="324"/>
        <v>0.24613682282242619</v>
      </c>
    </row>
    <row r="2817" spans="2:9">
      <c r="B2817" s="91">
        <f t="shared" si="325"/>
        <v>2803</v>
      </c>
      <c r="C2817" s="92">
        <f t="shared" si="326"/>
        <v>47363</v>
      </c>
      <c r="D2817" s="119" t="str">
        <f t="shared" si="320"/>
        <v>구간31</v>
      </c>
      <c r="E2817" s="91">
        <f t="shared" si="321"/>
        <v>92</v>
      </c>
      <c r="F2817" s="120">
        <f>COUNTIF($D$15:D2817,D2817)</f>
        <v>64</v>
      </c>
      <c r="G2817" s="121">
        <f t="shared" si="322"/>
        <v>0.24536421190298441</v>
      </c>
      <c r="H2817" s="121">
        <f t="shared" si="323"/>
        <v>7.8487458482974807E-4</v>
      </c>
      <c r="I2817" s="122">
        <f t="shared" si="324"/>
        <v>0.24614908648781417</v>
      </c>
    </row>
    <row r="2818" spans="2:9">
      <c r="B2818" s="91">
        <f t="shared" si="325"/>
        <v>2804</v>
      </c>
      <c r="C2818" s="92">
        <f t="shared" si="326"/>
        <v>47364</v>
      </c>
      <c r="D2818" s="119" t="str">
        <f t="shared" si="320"/>
        <v>구간31</v>
      </c>
      <c r="E2818" s="91">
        <f t="shared" si="321"/>
        <v>92</v>
      </c>
      <c r="F2818" s="120">
        <f>COUNTIF($D$15:D2818,D2818)</f>
        <v>65</v>
      </c>
      <c r="G2818" s="121">
        <f t="shared" si="322"/>
        <v>0.24536421190298441</v>
      </c>
      <c r="H2818" s="121">
        <f t="shared" si="323"/>
        <v>7.9713825021771284E-4</v>
      </c>
      <c r="I2818" s="122">
        <f t="shared" si="324"/>
        <v>0.24616135015320212</v>
      </c>
    </row>
    <row r="2819" spans="2:9">
      <c r="B2819" s="91">
        <f t="shared" si="325"/>
        <v>2805</v>
      </c>
      <c r="C2819" s="92">
        <f t="shared" si="326"/>
        <v>47365</v>
      </c>
      <c r="D2819" s="119" t="str">
        <f t="shared" si="320"/>
        <v>구간31</v>
      </c>
      <c r="E2819" s="91">
        <f t="shared" si="321"/>
        <v>92</v>
      </c>
      <c r="F2819" s="120">
        <f>COUNTIF($D$15:D2819,D2819)</f>
        <v>66</v>
      </c>
      <c r="G2819" s="121">
        <f t="shared" si="322"/>
        <v>0.24536421190298441</v>
      </c>
      <c r="H2819" s="121">
        <f t="shared" si="323"/>
        <v>8.0940191560567771E-4</v>
      </c>
      <c r="I2819" s="122">
        <f t="shared" si="324"/>
        <v>0.2461736138185901</v>
      </c>
    </row>
    <row r="2820" spans="2:9">
      <c r="B2820" s="91">
        <f t="shared" si="325"/>
        <v>2806</v>
      </c>
      <c r="C2820" s="92">
        <f t="shared" si="326"/>
        <v>47366</v>
      </c>
      <c r="D2820" s="119" t="str">
        <f t="shared" si="320"/>
        <v>구간31</v>
      </c>
      <c r="E2820" s="91">
        <f t="shared" si="321"/>
        <v>92</v>
      </c>
      <c r="F2820" s="120">
        <f>COUNTIF($D$15:D2820,D2820)</f>
        <v>67</v>
      </c>
      <c r="G2820" s="121">
        <f t="shared" si="322"/>
        <v>0.24536421190298441</v>
      </c>
      <c r="H2820" s="121">
        <f t="shared" si="323"/>
        <v>8.2166558099364248E-4</v>
      </c>
      <c r="I2820" s="122">
        <f t="shared" si="324"/>
        <v>0.24618587748397805</v>
      </c>
    </row>
    <row r="2821" spans="2:9">
      <c r="B2821" s="91">
        <f t="shared" si="325"/>
        <v>2807</v>
      </c>
      <c r="C2821" s="92">
        <f t="shared" si="326"/>
        <v>47367</v>
      </c>
      <c r="D2821" s="119" t="str">
        <f t="shared" si="320"/>
        <v>구간31</v>
      </c>
      <c r="E2821" s="91">
        <f t="shared" si="321"/>
        <v>92</v>
      </c>
      <c r="F2821" s="120">
        <f>COUNTIF($D$15:D2821,D2821)</f>
        <v>68</v>
      </c>
      <c r="G2821" s="121">
        <f t="shared" si="322"/>
        <v>0.24536421190298441</v>
      </c>
      <c r="H2821" s="121">
        <f t="shared" si="323"/>
        <v>8.3392924638160735E-4</v>
      </c>
      <c r="I2821" s="122">
        <f t="shared" si="324"/>
        <v>0.24619814114936603</v>
      </c>
    </row>
    <row r="2822" spans="2:9">
      <c r="B2822" s="91">
        <f t="shared" si="325"/>
        <v>2808</v>
      </c>
      <c r="C2822" s="92">
        <f t="shared" si="326"/>
        <v>47368</v>
      </c>
      <c r="D2822" s="119" t="str">
        <f t="shared" si="320"/>
        <v>구간31</v>
      </c>
      <c r="E2822" s="91">
        <f t="shared" si="321"/>
        <v>92</v>
      </c>
      <c r="F2822" s="120">
        <f>COUNTIF($D$15:D2822,D2822)</f>
        <v>69</v>
      </c>
      <c r="G2822" s="121">
        <f t="shared" si="322"/>
        <v>0.24536421190298441</v>
      </c>
      <c r="H2822" s="121">
        <f t="shared" si="323"/>
        <v>8.4619291176957212E-4</v>
      </c>
      <c r="I2822" s="122">
        <f t="shared" si="324"/>
        <v>0.24621040481475398</v>
      </c>
    </row>
    <row r="2823" spans="2:9">
      <c r="B2823" s="91">
        <f t="shared" si="325"/>
        <v>2809</v>
      </c>
      <c r="C2823" s="92">
        <f t="shared" si="326"/>
        <v>47369</v>
      </c>
      <c r="D2823" s="119" t="str">
        <f t="shared" si="320"/>
        <v>구간31</v>
      </c>
      <c r="E2823" s="91">
        <f t="shared" si="321"/>
        <v>92</v>
      </c>
      <c r="F2823" s="120">
        <f>COUNTIF($D$15:D2823,D2823)</f>
        <v>70</v>
      </c>
      <c r="G2823" s="121">
        <f t="shared" si="322"/>
        <v>0.24536421190298441</v>
      </c>
      <c r="H2823" s="121">
        <f t="shared" si="323"/>
        <v>8.5845657715753699E-4</v>
      </c>
      <c r="I2823" s="122">
        <f t="shared" si="324"/>
        <v>0.24622266848014193</v>
      </c>
    </row>
    <row r="2824" spans="2:9">
      <c r="B2824" s="91">
        <f t="shared" si="325"/>
        <v>2810</v>
      </c>
      <c r="C2824" s="92">
        <f t="shared" si="326"/>
        <v>47370</v>
      </c>
      <c r="D2824" s="119" t="str">
        <f t="shared" si="320"/>
        <v>구간31</v>
      </c>
      <c r="E2824" s="91">
        <f t="shared" si="321"/>
        <v>92</v>
      </c>
      <c r="F2824" s="120">
        <f>COUNTIF($D$15:D2824,D2824)</f>
        <v>71</v>
      </c>
      <c r="G2824" s="121">
        <f t="shared" si="322"/>
        <v>0.24536421190298441</v>
      </c>
      <c r="H2824" s="121">
        <f t="shared" si="323"/>
        <v>8.7072024254550176E-4</v>
      </c>
      <c r="I2824" s="122">
        <f t="shared" si="324"/>
        <v>0.24623493214552991</v>
      </c>
    </row>
    <row r="2825" spans="2:9">
      <c r="B2825" s="91">
        <f t="shared" si="325"/>
        <v>2811</v>
      </c>
      <c r="C2825" s="92">
        <f t="shared" si="326"/>
        <v>47371</v>
      </c>
      <c r="D2825" s="119" t="str">
        <f t="shared" si="320"/>
        <v>구간31</v>
      </c>
      <c r="E2825" s="91">
        <f t="shared" si="321"/>
        <v>92</v>
      </c>
      <c r="F2825" s="120">
        <f>COUNTIF($D$15:D2825,D2825)</f>
        <v>72</v>
      </c>
      <c r="G2825" s="121">
        <f t="shared" si="322"/>
        <v>0.24536421190298441</v>
      </c>
      <c r="H2825" s="121">
        <f t="shared" si="323"/>
        <v>8.8298390793346664E-4</v>
      </c>
      <c r="I2825" s="122">
        <f t="shared" si="324"/>
        <v>0.24624719581091786</v>
      </c>
    </row>
    <row r="2826" spans="2:9">
      <c r="B2826" s="91">
        <f t="shared" si="325"/>
        <v>2812</v>
      </c>
      <c r="C2826" s="92">
        <f t="shared" si="326"/>
        <v>47372</v>
      </c>
      <c r="D2826" s="119" t="str">
        <f t="shared" si="320"/>
        <v>구간31</v>
      </c>
      <c r="E2826" s="91">
        <f t="shared" si="321"/>
        <v>92</v>
      </c>
      <c r="F2826" s="120">
        <f>COUNTIF($D$15:D2826,D2826)</f>
        <v>73</v>
      </c>
      <c r="G2826" s="121">
        <f t="shared" si="322"/>
        <v>0.24536421190298441</v>
      </c>
      <c r="H2826" s="121">
        <f t="shared" si="323"/>
        <v>8.952475733214314E-4</v>
      </c>
      <c r="I2826" s="122">
        <f t="shared" si="324"/>
        <v>0.24625945947630584</v>
      </c>
    </row>
    <row r="2827" spans="2:9">
      <c r="B2827" s="91">
        <f t="shared" si="325"/>
        <v>2813</v>
      </c>
      <c r="C2827" s="92">
        <f t="shared" si="326"/>
        <v>47373</v>
      </c>
      <c r="D2827" s="119" t="str">
        <f t="shared" si="320"/>
        <v>구간31</v>
      </c>
      <c r="E2827" s="91">
        <f t="shared" si="321"/>
        <v>92</v>
      </c>
      <c r="F2827" s="120">
        <f>COUNTIF($D$15:D2827,D2827)</f>
        <v>74</v>
      </c>
      <c r="G2827" s="121">
        <f t="shared" si="322"/>
        <v>0.24536421190298441</v>
      </c>
      <c r="H2827" s="121">
        <f t="shared" si="323"/>
        <v>9.0751123870939617E-4</v>
      </c>
      <c r="I2827" s="122">
        <f t="shared" si="324"/>
        <v>0.24627172314169379</v>
      </c>
    </row>
    <row r="2828" spans="2:9">
      <c r="B2828" s="91">
        <f t="shared" si="325"/>
        <v>2814</v>
      </c>
      <c r="C2828" s="92">
        <f t="shared" si="326"/>
        <v>47374</v>
      </c>
      <c r="D2828" s="119" t="str">
        <f t="shared" si="320"/>
        <v>구간31</v>
      </c>
      <c r="E2828" s="91">
        <f t="shared" si="321"/>
        <v>92</v>
      </c>
      <c r="F2828" s="120">
        <f>COUNTIF($D$15:D2828,D2828)</f>
        <v>75</v>
      </c>
      <c r="G2828" s="121">
        <f t="shared" si="322"/>
        <v>0.24536421190298441</v>
      </c>
      <c r="H2828" s="121">
        <f t="shared" si="323"/>
        <v>9.1977490409736104E-4</v>
      </c>
      <c r="I2828" s="122">
        <f t="shared" si="324"/>
        <v>0.24628398680708177</v>
      </c>
    </row>
    <row r="2829" spans="2:9">
      <c r="B2829" s="91">
        <f t="shared" si="325"/>
        <v>2815</v>
      </c>
      <c r="C2829" s="92">
        <f t="shared" si="326"/>
        <v>47375</v>
      </c>
      <c r="D2829" s="119" t="str">
        <f t="shared" si="320"/>
        <v>구간31</v>
      </c>
      <c r="E2829" s="91">
        <f t="shared" si="321"/>
        <v>92</v>
      </c>
      <c r="F2829" s="120">
        <f>COUNTIF($D$15:D2829,D2829)</f>
        <v>76</v>
      </c>
      <c r="G2829" s="121">
        <f t="shared" si="322"/>
        <v>0.24536421190298441</v>
      </c>
      <c r="H2829" s="121">
        <f t="shared" si="323"/>
        <v>9.3203856948532581E-4</v>
      </c>
      <c r="I2829" s="122">
        <f t="shared" si="324"/>
        <v>0.24629625047246972</v>
      </c>
    </row>
    <row r="2830" spans="2:9">
      <c r="B2830" s="91">
        <f t="shared" si="325"/>
        <v>2816</v>
      </c>
      <c r="C2830" s="92">
        <f t="shared" si="326"/>
        <v>47376</v>
      </c>
      <c r="D2830" s="119" t="str">
        <f t="shared" si="320"/>
        <v>구간31</v>
      </c>
      <c r="E2830" s="91">
        <f t="shared" si="321"/>
        <v>92</v>
      </c>
      <c r="F2830" s="120">
        <f>COUNTIF($D$15:D2830,D2830)</f>
        <v>77</v>
      </c>
      <c r="G2830" s="121">
        <f t="shared" si="322"/>
        <v>0.24536421190298441</v>
      </c>
      <c r="H2830" s="121">
        <f t="shared" si="323"/>
        <v>9.4430223487329068E-4</v>
      </c>
      <c r="I2830" s="122">
        <f t="shared" si="324"/>
        <v>0.2463085141378577</v>
      </c>
    </row>
    <row r="2831" spans="2:9">
      <c r="B2831" s="91">
        <f t="shared" si="325"/>
        <v>2817</v>
      </c>
      <c r="C2831" s="92">
        <f t="shared" si="326"/>
        <v>47377</v>
      </c>
      <c r="D2831" s="119" t="str">
        <f t="shared" ref="D2831:D2894" si="327">IF(IFERROR(HLOOKUP(C2831,$E$5:$BL$6,2,FALSE),"")="",D2832,HLOOKUP(C2831,$E$5:$BL$7,2,FALSE))</f>
        <v>구간31</v>
      </c>
      <c r="E2831" s="91">
        <f t="shared" ref="E2831:E2894" si="328">COUNTIF($D$15:$D$49928,D2831)</f>
        <v>92</v>
      </c>
      <c r="F2831" s="120">
        <f>COUNTIF($D$15:D2831,D2831)</f>
        <v>78</v>
      </c>
      <c r="G2831" s="121">
        <f t="shared" ref="G2831:G2894" si="329">HLOOKUP($D2831,$E$6:$BL$11,6,FALSE)</f>
        <v>0.24536421190298441</v>
      </c>
      <c r="H2831" s="121">
        <f t="shared" ref="H2831:H2894" si="330">HLOOKUP($D2831,$E$6:$BL$11,5,FALSE)*(F2831)</f>
        <v>9.5656590026125545E-4</v>
      </c>
      <c r="I2831" s="122">
        <f t="shared" ref="I2831:I2894" si="331">G2831+H2831</f>
        <v>0.24632077780324566</v>
      </c>
    </row>
    <row r="2832" spans="2:9">
      <c r="B2832" s="91">
        <f t="shared" ref="B2832:B2895" si="332">B2831+1</f>
        <v>2818</v>
      </c>
      <c r="C2832" s="92">
        <f t="shared" ref="C2832:C2895" si="333">C2831+1</f>
        <v>47378</v>
      </c>
      <c r="D2832" s="119" t="str">
        <f t="shared" si="327"/>
        <v>구간31</v>
      </c>
      <c r="E2832" s="91">
        <f t="shared" si="328"/>
        <v>92</v>
      </c>
      <c r="F2832" s="120">
        <f>COUNTIF($D$15:D2832,D2832)</f>
        <v>79</v>
      </c>
      <c r="G2832" s="121">
        <f t="shared" si="329"/>
        <v>0.24536421190298441</v>
      </c>
      <c r="H2832" s="121">
        <f t="shared" si="330"/>
        <v>9.6882956564922032E-4</v>
      </c>
      <c r="I2832" s="122">
        <f t="shared" si="331"/>
        <v>0.24633304146863363</v>
      </c>
    </row>
    <row r="2833" spans="2:9">
      <c r="B2833" s="91">
        <f t="shared" si="332"/>
        <v>2819</v>
      </c>
      <c r="C2833" s="92">
        <f t="shared" si="333"/>
        <v>47379</v>
      </c>
      <c r="D2833" s="119" t="str">
        <f t="shared" si="327"/>
        <v>구간31</v>
      </c>
      <c r="E2833" s="91">
        <f t="shared" si="328"/>
        <v>92</v>
      </c>
      <c r="F2833" s="120">
        <f>COUNTIF($D$15:D2833,D2833)</f>
        <v>80</v>
      </c>
      <c r="G2833" s="121">
        <f t="shared" si="329"/>
        <v>0.24536421190298441</v>
      </c>
      <c r="H2833" s="121">
        <f t="shared" si="330"/>
        <v>9.810932310371852E-4</v>
      </c>
      <c r="I2833" s="122">
        <f t="shared" si="331"/>
        <v>0.24634530513402159</v>
      </c>
    </row>
    <row r="2834" spans="2:9">
      <c r="B2834" s="91">
        <f t="shared" si="332"/>
        <v>2820</v>
      </c>
      <c r="C2834" s="92">
        <f t="shared" si="333"/>
        <v>47380</v>
      </c>
      <c r="D2834" s="119" t="str">
        <f t="shared" si="327"/>
        <v>구간31</v>
      </c>
      <c r="E2834" s="91">
        <f t="shared" si="328"/>
        <v>92</v>
      </c>
      <c r="F2834" s="120">
        <f>COUNTIF($D$15:D2834,D2834)</f>
        <v>81</v>
      </c>
      <c r="G2834" s="121">
        <f t="shared" si="329"/>
        <v>0.24536421190298441</v>
      </c>
      <c r="H2834" s="121">
        <f t="shared" si="330"/>
        <v>9.9335689642514997E-4</v>
      </c>
      <c r="I2834" s="122">
        <f t="shared" si="331"/>
        <v>0.24635756879940957</v>
      </c>
    </row>
    <row r="2835" spans="2:9">
      <c r="B2835" s="91">
        <f t="shared" si="332"/>
        <v>2821</v>
      </c>
      <c r="C2835" s="92">
        <f t="shared" si="333"/>
        <v>47381</v>
      </c>
      <c r="D2835" s="119" t="str">
        <f t="shared" si="327"/>
        <v>구간31</v>
      </c>
      <c r="E2835" s="91">
        <f t="shared" si="328"/>
        <v>92</v>
      </c>
      <c r="F2835" s="120">
        <f>COUNTIF($D$15:D2835,D2835)</f>
        <v>82</v>
      </c>
      <c r="G2835" s="121">
        <f t="shared" si="329"/>
        <v>0.24536421190298441</v>
      </c>
      <c r="H2835" s="121">
        <f t="shared" si="330"/>
        <v>1.0056205618131147E-3</v>
      </c>
      <c r="I2835" s="122">
        <f t="shared" si="331"/>
        <v>0.24636983246479752</v>
      </c>
    </row>
    <row r="2836" spans="2:9">
      <c r="B2836" s="91">
        <f t="shared" si="332"/>
        <v>2822</v>
      </c>
      <c r="C2836" s="92">
        <f t="shared" si="333"/>
        <v>47382</v>
      </c>
      <c r="D2836" s="119" t="str">
        <f t="shared" si="327"/>
        <v>구간31</v>
      </c>
      <c r="E2836" s="91">
        <f t="shared" si="328"/>
        <v>92</v>
      </c>
      <c r="F2836" s="120">
        <f>COUNTIF($D$15:D2836,D2836)</f>
        <v>83</v>
      </c>
      <c r="G2836" s="121">
        <f t="shared" si="329"/>
        <v>0.24536421190298441</v>
      </c>
      <c r="H2836" s="121">
        <f t="shared" si="330"/>
        <v>1.0178842272010795E-3</v>
      </c>
      <c r="I2836" s="122">
        <f t="shared" si="331"/>
        <v>0.2463820961301855</v>
      </c>
    </row>
    <row r="2837" spans="2:9">
      <c r="B2837" s="91">
        <f t="shared" si="332"/>
        <v>2823</v>
      </c>
      <c r="C2837" s="92">
        <f t="shared" si="333"/>
        <v>47383</v>
      </c>
      <c r="D2837" s="119" t="str">
        <f t="shared" si="327"/>
        <v>구간31</v>
      </c>
      <c r="E2837" s="91">
        <f t="shared" si="328"/>
        <v>92</v>
      </c>
      <c r="F2837" s="120">
        <f>COUNTIF($D$15:D2837,D2837)</f>
        <v>84</v>
      </c>
      <c r="G2837" s="121">
        <f t="shared" si="329"/>
        <v>0.24536421190298441</v>
      </c>
      <c r="H2837" s="121">
        <f t="shared" si="330"/>
        <v>1.0301478925890443E-3</v>
      </c>
      <c r="I2837" s="122">
        <f t="shared" si="331"/>
        <v>0.24639435979557345</v>
      </c>
    </row>
    <row r="2838" spans="2:9">
      <c r="B2838" s="91">
        <f t="shared" si="332"/>
        <v>2824</v>
      </c>
      <c r="C2838" s="92">
        <f t="shared" si="333"/>
        <v>47384</v>
      </c>
      <c r="D2838" s="119" t="str">
        <f t="shared" si="327"/>
        <v>구간31</v>
      </c>
      <c r="E2838" s="91">
        <f t="shared" si="328"/>
        <v>92</v>
      </c>
      <c r="F2838" s="120">
        <f>COUNTIF($D$15:D2838,D2838)</f>
        <v>85</v>
      </c>
      <c r="G2838" s="121">
        <f t="shared" si="329"/>
        <v>0.24536421190298441</v>
      </c>
      <c r="H2838" s="121">
        <f t="shared" si="330"/>
        <v>1.0424115579770092E-3</v>
      </c>
      <c r="I2838" s="122">
        <f t="shared" si="331"/>
        <v>0.24640662346096143</v>
      </c>
    </row>
    <row r="2839" spans="2:9">
      <c r="B2839" s="91">
        <f t="shared" si="332"/>
        <v>2825</v>
      </c>
      <c r="C2839" s="92">
        <f t="shared" si="333"/>
        <v>47385</v>
      </c>
      <c r="D2839" s="119" t="str">
        <f t="shared" si="327"/>
        <v>구간31</v>
      </c>
      <c r="E2839" s="91">
        <f t="shared" si="328"/>
        <v>92</v>
      </c>
      <c r="F2839" s="120">
        <f>COUNTIF($D$15:D2839,D2839)</f>
        <v>86</v>
      </c>
      <c r="G2839" s="121">
        <f t="shared" si="329"/>
        <v>0.24536421190298441</v>
      </c>
      <c r="H2839" s="121">
        <f t="shared" si="330"/>
        <v>1.054675223364974E-3</v>
      </c>
      <c r="I2839" s="122">
        <f t="shared" si="331"/>
        <v>0.24641888712634938</v>
      </c>
    </row>
    <row r="2840" spans="2:9">
      <c r="B2840" s="91">
        <f t="shared" si="332"/>
        <v>2826</v>
      </c>
      <c r="C2840" s="92">
        <f t="shared" si="333"/>
        <v>47386</v>
      </c>
      <c r="D2840" s="119" t="str">
        <f t="shared" si="327"/>
        <v>구간31</v>
      </c>
      <c r="E2840" s="91">
        <f t="shared" si="328"/>
        <v>92</v>
      </c>
      <c r="F2840" s="120">
        <f>COUNTIF($D$15:D2840,D2840)</f>
        <v>87</v>
      </c>
      <c r="G2840" s="121">
        <f t="shared" si="329"/>
        <v>0.24536421190298441</v>
      </c>
      <c r="H2840" s="121">
        <f t="shared" si="330"/>
        <v>1.0669388887529388E-3</v>
      </c>
      <c r="I2840" s="122">
        <f t="shared" si="331"/>
        <v>0.24643115079173736</v>
      </c>
    </row>
    <row r="2841" spans="2:9">
      <c r="B2841" s="91">
        <f t="shared" si="332"/>
        <v>2827</v>
      </c>
      <c r="C2841" s="92">
        <f t="shared" si="333"/>
        <v>47387</v>
      </c>
      <c r="D2841" s="119" t="str">
        <f t="shared" si="327"/>
        <v>구간31</v>
      </c>
      <c r="E2841" s="91">
        <f t="shared" si="328"/>
        <v>92</v>
      </c>
      <c r="F2841" s="120">
        <f>COUNTIF($D$15:D2841,D2841)</f>
        <v>88</v>
      </c>
      <c r="G2841" s="121">
        <f t="shared" si="329"/>
        <v>0.24536421190298441</v>
      </c>
      <c r="H2841" s="121">
        <f t="shared" si="330"/>
        <v>1.0792025541409035E-3</v>
      </c>
      <c r="I2841" s="122">
        <f t="shared" si="331"/>
        <v>0.24644341445712531</v>
      </c>
    </row>
    <row r="2842" spans="2:9">
      <c r="B2842" s="91">
        <f t="shared" si="332"/>
        <v>2828</v>
      </c>
      <c r="C2842" s="92">
        <f t="shared" si="333"/>
        <v>47388</v>
      </c>
      <c r="D2842" s="119" t="str">
        <f t="shared" si="327"/>
        <v>구간31</v>
      </c>
      <c r="E2842" s="91">
        <f t="shared" si="328"/>
        <v>92</v>
      </c>
      <c r="F2842" s="120">
        <f>COUNTIF($D$15:D2842,D2842)</f>
        <v>89</v>
      </c>
      <c r="G2842" s="121">
        <f t="shared" si="329"/>
        <v>0.24536421190298441</v>
      </c>
      <c r="H2842" s="121">
        <f t="shared" si="330"/>
        <v>1.0914662195288683E-3</v>
      </c>
      <c r="I2842" s="122">
        <f t="shared" si="331"/>
        <v>0.24645567812251329</v>
      </c>
    </row>
    <row r="2843" spans="2:9">
      <c r="B2843" s="91">
        <f t="shared" si="332"/>
        <v>2829</v>
      </c>
      <c r="C2843" s="92">
        <f t="shared" si="333"/>
        <v>47389</v>
      </c>
      <c r="D2843" s="119" t="str">
        <f t="shared" si="327"/>
        <v>구간31</v>
      </c>
      <c r="E2843" s="91">
        <f t="shared" si="328"/>
        <v>92</v>
      </c>
      <c r="F2843" s="120">
        <f>COUNTIF($D$15:D2843,D2843)</f>
        <v>90</v>
      </c>
      <c r="G2843" s="121">
        <f t="shared" si="329"/>
        <v>0.24536421190298441</v>
      </c>
      <c r="H2843" s="121">
        <f t="shared" si="330"/>
        <v>1.1037298849168333E-3</v>
      </c>
      <c r="I2843" s="122">
        <f t="shared" si="331"/>
        <v>0.24646794178790124</v>
      </c>
    </row>
    <row r="2844" spans="2:9">
      <c r="B2844" s="91">
        <f t="shared" si="332"/>
        <v>2830</v>
      </c>
      <c r="C2844" s="92">
        <f t="shared" si="333"/>
        <v>47390</v>
      </c>
      <c r="D2844" s="119" t="str">
        <f t="shared" si="327"/>
        <v>구간31</v>
      </c>
      <c r="E2844" s="91">
        <f t="shared" si="328"/>
        <v>92</v>
      </c>
      <c r="F2844" s="120">
        <f>COUNTIF($D$15:D2844,D2844)</f>
        <v>91</v>
      </c>
      <c r="G2844" s="121">
        <f t="shared" si="329"/>
        <v>0.24536421190298441</v>
      </c>
      <c r="H2844" s="121">
        <f t="shared" si="330"/>
        <v>1.1159935503047981E-3</v>
      </c>
      <c r="I2844" s="122">
        <f t="shared" si="331"/>
        <v>0.24648020545328922</v>
      </c>
    </row>
    <row r="2845" spans="2:9">
      <c r="B2845" s="91">
        <f t="shared" si="332"/>
        <v>2831</v>
      </c>
      <c r="C2845" s="92">
        <f t="shared" si="333"/>
        <v>47391</v>
      </c>
      <c r="D2845" s="119" t="str">
        <f t="shared" si="327"/>
        <v>구간31</v>
      </c>
      <c r="E2845" s="91">
        <f t="shared" si="328"/>
        <v>92</v>
      </c>
      <c r="F2845" s="120">
        <f>COUNTIF($D$15:D2845,D2845)</f>
        <v>92</v>
      </c>
      <c r="G2845" s="121">
        <f t="shared" si="329"/>
        <v>0.24536421190298441</v>
      </c>
      <c r="H2845" s="121">
        <f t="shared" si="330"/>
        <v>1.1282572156927628E-3</v>
      </c>
      <c r="I2845" s="122">
        <f t="shared" si="331"/>
        <v>0.24649246911867717</v>
      </c>
    </row>
    <row r="2846" spans="2:9">
      <c r="B2846" s="91">
        <f t="shared" si="332"/>
        <v>2832</v>
      </c>
      <c r="C2846" s="92">
        <f t="shared" si="333"/>
        <v>47392</v>
      </c>
      <c r="D2846" s="119" t="str">
        <f t="shared" si="327"/>
        <v>구간32</v>
      </c>
      <c r="E2846" s="91">
        <f t="shared" si="328"/>
        <v>92</v>
      </c>
      <c r="F2846" s="120">
        <f>COUNTIF($D$15:D2846,D2846)</f>
        <v>1</v>
      </c>
      <c r="G2846" s="121">
        <f t="shared" si="329"/>
        <v>0.24649246911867717</v>
      </c>
      <c r="H2846" s="121">
        <f t="shared" si="330"/>
        <v>1.3162915646994353E-5</v>
      </c>
      <c r="I2846" s="122">
        <f t="shared" si="331"/>
        <v>0.24650563203432416</v>
      </c>
    </row>
    <row r="2847" spans="2:9">
      <c r="B2847" s="91">
        <f t="shared" si="332"/>
        <v>2833</v>
      </c>
      <c r="C2847" s="92">
        <f t="shared" si="333"/>
        <v>47393</v>
      </c>
      <c r="D2847" s="119" t="str">
        <f t="shared" si="327"/>
        <v>구간32</v>
      </c>
      <c r="E2847" s="91">
        <f t="shared" si="328"/>
        <v>92</v>
      </c>
      <c r="F2847" s="120">
        <f>COUNTIF($D$15:D2847,D2847)</f>
        <v>2</v>
      </c>
      <c r="G2847" s="121">
        <f t="shared" si="329"/>
        <v>0.24649246911867717</v>
      </c>
      <c r="H2847" s="121">
        <f t="shared" si="330"/>
        <v>2.6325831293988706E-5</v>
      </c>
      <c r="I2847" s="122">
        <f t="shared" si="331"/>
        <v>0.24651879494997117</v>
      </c>
    </row>
    <row r="2848" spans="2:9">
      <c r="B2848" s="91">
        <f t="shared" si="332"/>
        <v>2834</v>
      </c>
      <c r="C2848" s="92">
        <f t="shared" si="333"/>
        <v>47394</v>
      </c>
      <c r="D2848" s="119" t="str">
        <f t="shared" si="327"/>
        <v>구간32</v>
      </c>
      <c r="E2848" s="91">
        <f t="shared" si="328"/>
        <v>92</v>
      </c>
      <c r="F2848" s="120">
        <f>COUNTIF($D$15:D2848,D2848)</f>
        <v>3</v>
      </c>
      <c r="G2848" s="121">
        <f t="shared" si="329"/>
        <v>0.24649246911867717</v>
      </c>
      <c r="H2848" s="121">
        <f t="shared" si="330"/>
        <v>3.9488746940983063E-5</v>
      </c>
      <c r="I2848" s="122">
        <f t="shared" si="331"/>
        <v>0.24653195786561816</v>
      </c>
    </row>
    <row r="2849" spans="2:9">
      <c r="B2849" s="91">
        <f t="shared" si="332"/>
        <v>2835</v>
      </c>
      <c r="C2849" s="92">
        <f t="shared" si="333"/>
        <v>47395</v>
      </c>
      <c r="D2849" s="119" t="str">
        <f t="shared" si="327"/>
        <v>구간32</v>
      </c>
      <c r="E2849" s="91">
        <f t="shared" si="328"/>
        <v>92</v>
      </c>
      <c r="F2849" s="120">
        <f>COUNTIF($D$15:D2849,D2849)</f>
        <v>4</v>
      </c>
      <c r="G2849" s="121">
        <f t="shared" si="329"/>
        <v>0.24649246911867717</v>
      </c>
      <c r="H2849" s="121">
        <f t="shared" si="330"/>
        <v>5.2651662587977413E-5</v>
      </c>
      <c r="I2849" s="122">
        <f t="shared" si="331"/>
        <v>0.24654512078126514</v>
      </c>
    </row>
    <row r="2850" spans="2:9">
      <c r="B2850" s="91">
        <f t="shared" si="332"/>
        <v>2836</v>
      </c>
      <c r="C2850" s="92">
        <f t="shared" si="333"/>
        <v>47396</v>
      </c>
      <c r="D2850" s="119" t="str">
        <f t="shared" si="327"/>
        <v>구간32</v>
      </c>
      <c r="E2850" s="91">
        <f t="shared" si="328"/>
        <v>92</v>
      </c>
      <c r="F2850" s="120">
        <f>COUNTIF($D$15:D2850,D2850)</f>
        <v>5</v>
      </c>
      <c r="G2850" s="121">
        <f t="shared" si="329"/>
        <v>0.24649246911867717</v>
      </c>
      <c r="H2850" s="121">
        <f t="shared" si="330"/>
        <v>6.5814578234971762E-5</v>
      </c>
      <c r="I2850" s="122">
        <f t="shared" si="331"/>
        <v>0.24655828369691216</v>
      </c>
    </row>
    <row r="2851" spans="2:9">
      <c r="B2851" s="91">
        <f t="shared" si="332"/>
        <v>2837</v>
      </c>
      <c r="C2851" s="92">
        <f t="shared" si="333"/>
        <v>47397</v>
      </c>
      <c r="D2851" s="119" t="str">
        <f t="shared" si="327"/>
        <v>구간32</v>
      </c>
      <c r="E2851" s="91">
        <f t="shared" si="328"/>
        <v>92</v>
      </c>
      <c r="F2851" s="120">
        <f>COUNTIF($D$15:D2851,D2851)</f>
        <v>6</v>
      </c>
      <c r="G2851" s="121">
        <f t="shared" si="329"/>
        <v>0.24649246911867717</v>
      </c>
      <c r="H2851" s="121">
        <f t="shared" si="330"/>
        <v>7.8977493881966126E-5</v>
      </c>
      <c r="I2851" s="122">
        <f t="shared" si="331"/>
        <v>0.24657144661255914</v>
      </c>
    </row>
    <row r="2852" spans="2:9">
      <c r="B2852" s="91">
        <f t="shared" si="332"/>
        <v>2838</v>
      </c>
      <c r="C2852" s="92">
        <f t="shared" si="333"/>
        <v>47398</v>
      </c>
      <c r="D2852" s="119" t="str">
        <f t="shared" si="327"/>
        <v>구간32</v>
      </c>
      <c r="E2852" s="91">
        <f t="shared" si="328"/>
        <v>92</v>
      </c>
      <c r="F2852" s="120">
        <f>COUNTIF($D$15:D2852,D2852)</f>
        <v>7</v>
      </c>
      <c r="G2852" s="121">
        <f t="shared" si="329"/>
        <v>0.24649246911867717</v>
      </c>
      <c r="H2852" s="121">
        <f t="shared" si="330"/>
        <v>9.2140409528960476E-5</v>
      </c>
      <c r="I2852" s="122">
        <f t="shared" si="331"/>
        <v>0.24658460952820613</v>
      </c>
    </row>
    <row r="2853" spans="2:9">
      <c r="B2853" s="91">
        <f t="shared" si="332"/>
        <v>2839</v>
      </c>
      <c r="C2853" s="92">
        <f t="shared" si="333"/>
        <v>47399</v>
      </c>
      <c r="D2853" s="119" t="str">
        <f t="shared" si="327"/>
        <v>구간32</v>
      </c>
      <c r="E2853" s="91">
        <f t="shared" si="328"/>
        <v>92</v>
      </c>
      <c r="F2853" s="120">
        <f>COUNTIF($D$15:D2853,D2853)</f>
        <v>8</v>
      </c>
      <c r="G2853" s="121">
        <f t="shared" si="329"/>
        <v>0.24649246911867717</v>
      </c>
      <c r="H2853" s="121">
        <f t="shared" si="330"/>
        <v>1.0530332517595483E-4</v>
      </c>
      <c r="I2853" s="122">
        <f t="shared" si="331"/>
        <v>0.24659777244385311</v>
      </c>
    </row>
    <row r="2854" spans="2:9">
      <c r="B2854" s="91">
        <f t="shared" si="332"/>
        <v>2840</v>
      </c>
      <c r="C2854" s="92">
        <f t="shared" si="333"/>
        <v>47400</v>
      </c>
      <c r="D2854" s="119" t="str">
        <f t="shared" si="327"/>
        <v>구간32</v>
      </c>
      <c r="E2854" s="91">
        <f t="shared" si="328"/>
        <v>92</v>
      </c>
      <c r="F2854" s="120">
        <f>COUNTIF($D$15:D2854,D2854)</f>
        <v>9</v>
      </c>
      <c r="G2854" s="121">
        <f t="shared" si="329"/>
        <v>0.24649246911867717</v>
      </c>
      <c r="H2854" s="121">
        <f t="shared" si="330"/>
        <v>1.1846624082294918E-4</v>
      </c>
      <c r="I2854" s="122">
        <f t="shared" si="331"/>
        <v>0.24661093535950013</v>
      </c>
    </row>
    <row r="2855" spans="2:9">
      <c r="B2855" s="91">
        <f t="shared" si="332"/>
        <v>2841</v>
      </c>
      <c r="C2855" s="92">
        <f t="shared" si="333"/>
        <v>47401</v>
      </c>
      <c r="D2855" s="119" t="str">
        <f t="shared" si="327"/>
        <v>구간32</v>
      </c>
      <c r="E2855" s="91">
        <f t="shared" si="328"/>
        <v>92</v>
      </c>
      <c r="F2855" s="120">
        <f>COUNTIF($D$15:D2855,D2855)</f>
        <v>10</v>
      </c>
      <c r="G2855" s="121">
        <f t="shared" si="329"/>
        <v>0.24649246911867717</v>
      </c>
      <c r="H2855" s="121">
        <f t="shared" si="330"/>
        <v>1.3162915646994352E-4</v>
      </c>
      <c r="I2855" s="122">
        <f t="shared" si="331"/>
        <v>0.24662409827514711</v>
      </c>
    </row>
    <row r="2856" spans="2:9">
      <c r="B2856" s="91">
        <f t="shared" si="332"/>
        <v>2842</v>
      </c>
      <c r="C2856" s="92">
        <f t="shared" si="333"/>
        <v>47402</v>
      </c>
      <c r="D2856" s="119" t="str">
        <f t="shared" si="327"/>
        <v>구간32</v>
      </c>
      <c r="E2856" s="91">
        <f t="shared" si="328"/>
        <v>92</v>
      </c>
      <c r="F2856" s="120">
        <f>COUNTIF($D$15:D2856,D2856)</f>
        <v>11</v>
      </c>
      <c r="G2856" s="121">
        <f t="shared" si="329"/>
        <v>0.24649246911867717</v>
      </c>
      <c r="H2856" s="121">
        <f t="shared" si="330"/>
        <v>1.4479207211693789E-4</v>
      </c>
      <c r="I2856" s="122">
        <f t="shared" si="331"/>
        <v>0.2466372611907941</v>
      </c>
    </row>
    <row r="2857" spans="2:9">
      <c r="B2857" s="91">
        <f t="shared" si="332"/>
        <v>2843</v>
      </c>
      <c r="C2857" s="92">
        <f t="shared" si="333"/>
        <v>47403</v>
      </c>
      <c r="D2857" s="119" t="str">
        <f t="shared" si="327"/>
        <v>구간32</v>
      </c>
      <c r="E2857" s="91">
        <f t="shared" si="328"/>
        <v>92</v>
      </c>
      <c r="F2857" s="120">
        <f>COUNTIF($D$15:D2857,D2857)</f>
        <v>12</v>
      </c>
      <c r="G2857" s="121">
        <f t="shared" si="329"/>
        <v>0.24649246911867717</v>
      </c>
      <c r="H2857" s="121">
        <f t="shared" si="330"/>
        <v>1.5795498776393225E-4</v>
      </c>
      <c r="I2857" s="122">
        <f t="shared" si="331"/>
        <v>0.24665042410644111</v>
      </c>
    </row>
    <row r="2858" spans="2:9">
      <c r="B2858" s="91">
        <f t="shared" si="332"/>
        <v>2844</v>
      </c>
      <c r="C2858" s="92">
        <f t="shared" si="333"/>
        <v>47404</v>
      </c>
      <c r="D2858" s="119" t="str">
        <f t="shared" si="327"/>
        <v>구간32</v>
      </c>
      <c r="E2858" s="91">
        <f t="shared" si="328"/>
        <v>92</v>
      </c>
      <c r="F2858" s="120">
        <f>COUNTIF($D$15:D2858,D2858)</f>
        <v>13</v>
      </c>
      <c r="G2858" s="121">
        <f t="shared" si="329"/>
        <v>0.24649246911867717</v>
      </c>
      <c r="H2858" s="121">
        <f t="shared" si="330"/>
        <v>1.7111790341092659E-4</v>
      </c>
      <c r="I2858" s="122">
        <f t="shared" si="331"/>
        <v>0.2466635870220881</v>
      </c>
    </row>
    <row r="2859" spans="2:9">
      <c r="B2859" s="91">
        <f t="shared" si="332"/>
        <v>2845</v>
      </c>
      <c r="C2859" s="92">
        <f t="shared" si="333"/>
        <v>47405</v>
      </c>
      <c r="D2859" s="119" t="str">
        <f t="shared" si="327"/>
        <v>구간32</v>
      </c>
      <c r="E2859" s="91">
        <f t="shared" si="328"/>
        <v>92</v>
      </c>
      <c r="F2859" s="120">
        <f>COUNTIF($D$15:D2859,D2859)</f>
        <v>14</v>
      </c>
      <c r="G2859" s="121">
        <f t="shared" si="329"/>
        <v>0.24649246911867717</v>
      </c>
      <c r="H2859" s="121">
        <f t="shared" si="330"/>
        <v>1.8428081905792095E-4</v>
      </c>
      <c r="I2859" s="122">
        <f t="shared" si="331"/>
        <v>0.24667674993773508</v>
      </c>
    </row>
    <row r="2860" spans="2:9">
      <c r="B2860" s="91">
        <f t="shared" si="332"/>
        <v>2846</v>
      </c>
      <c r="C2860" s="92">
        <f t="shared" si="333"/>
        <v>47406</v>
      </c>
      <c r="D2860" s="119" t="str">
        <f t="shared" si="327"/>
        <v>구간32</v>
      </c>
      <c r="E2860" s="91">
        <f t="shared" si="328"/>
        <v>92</v>
      </c>
      <c r="F2860" s="120">
        <f>COUNTIF($D$15:D2860,D2860)</f>
        <v>15</v>
      </c>
      <c r="G2860" s="121">
        <f t="shared" si="329"/>
        <v>0.24649246911867717</v>
      </c>
      <c r="H2860" s="121">
        <f t="shared" si="330"/>
        <v>1.9744373470491529E-4</v>
      </c>
      <c r="I2860" s="122">
        <f t="shared" si="331"/>
        <v>0.2466899128533821</v>
      </c>
    </row>
    <row r="2861" spans="2:9">
      <c r="B2861" s="91">
        <f t="shared" si="332"/>
        <v>2847</v>
      </c>
      <c r="C2861" s="92">
        <f t="shared" si="333"/>
        <v>47407</v>
      </c>
      <c r="D2861" s="119" t="str">
        <f t="shared" si="327"/>
        <v>구간32</v>
      </c>
      <c r="E2861" s="91">
        <f t="shared" si="328"/>
        <v>92</v>
      </c>
      <c r="F2861" s="120">
        <f>COUNTIF($D$15:D2861,D2861)</f>
        <v>16</v>
      </c>
      <c r="G2861" s="121">
        <f t="shared" si="329"/>
        <v>0.24649246911867717</v>
      </c>
      <c r="H2861" s="121">
        <f t="shared" si="330"/>
        <v>2.1060665035190965E-4</v>
      </c>
      <c r="I2861" s="122">
        <f t="shared" si="331"/>
        <v>0.24670307576902908</v>
      </c>
    </row>
    <row r="2862" spans="2:9">
      <c r="B2862" s="91">
        <f t="shared" si="332"/>
        <v>2848</v>
      </c>
      <c r="C2862" s="92">
        <f t="shared" si="333"/>
        <v>47408</v>
      </c>
      <c r="D2862" s="119" t="str">
        <f t="shared" si="327"/>
        <v>구간32</v>
      </c>
      <c r="E2862" s="91">
        <f t="shared" si="328"/>
        <v>92</v>
      </c>
      <c r="F2862" s="120">
        <f>COUNTIF($D$15:D2862,D2862)</f>
        <v>17</v>
      </c>
      <c r="G2862" s="121">
        <f t="shared" si="329"/>
        <v>0.24649246911867717</v>
      </c>
      <c r="H2862" s="121">
        <f t="shared" si="330"/>
        <v>2.2376956599890401E-4</v>
      </c>
      <c r="I2862" s="122">
        <f t="shared" si="331"/>
        <v>0.24671623868467607</v>
      </c>
    </row>
    <row r="2863" spans="2:9">
      <c r="B2863" s="91">
        <f t="shared" si="332"/>
        <v>2849</v>
      </c>
      <c r="C2863" s="92">
        <f t="shared" si="333"/>
        <v>47409</v>
      </c>
      <c r="D2863" s="119" t="str">
        <f t="shared" si="327"/>
        <v>구간32</v>
      </c>
      <c r="E2863" s="91">
        <f t="shared" si="328"/>
        <v>92</v>
      </c>
      <c r="F2863" s="120">
        <f>COUNTIF($D$15:D2863,D2863)</f>
        <v>18</v>
      </c>
      <c r="G2863" s="121">
        <f t="shared" si="329"/>
        <v>0.24649246911867717</v>
      </c>
      <c r="H2863" s="121">
        <f t="shared" si="330"/>
        <v>2.3693248164589835E-4</v>
      </c>
      <c r="I2863" s="122">
        <f t="shared" si="331"/>
        <v>0.24672940160032306</v>
      </c>
    </row>
    <row r="2864" spans="2:9">
      <c r="B2864" s="91">
        <f t="shared" si="332"/>
        <v>2850</v>
      </c>
      <c r="C2864" s="92">
        <f t="shared" si="333"/>
        <v>47410</v>
      </c>
      <c r="D2864" s="119" t="str">
        <f t="shared" si="327"/>
        <v>구간32</v>
      </c>
      <c r="E2864" s="91">
        <f t="shared" si="328"/>
        <v>92</v>
      </c>
      <c r="F2864" s="120">
        <f>COUNTIF($D$15:D2864,D2864)</f>
        <v>19</v>
      </c>
      <c r="G2864" s="121">
        <f t="shared" si="329"/>
        <v>0.24649246911867717</v>
      </c>
      <c r="H2864" s="121">
        <f t="shared" si="330"/>
        <v>2.5009539729289269E-4</v>
      </c>
      <c r="I2864" s="122">
        <f t="shared" si="331"/>
        <v>0.24674256451597007</v>
      </c>
    </row>
    <row r="2865" spans="2:9">
      <c r="B2865" s="91">
        <f t="shared" si="332"/>
        <v>2851</v>
      </c>
      <c r="C2865" s="92">
        <f t="shared" si="333"/>
        <v>47411</v>
      </c>
      <c r="D2865" s="119" t="str">
        <f t="shared" si="327"/>
        <v>구간32</v>
      </c>
      <c r="E2865" s="91">
        <f t="shared" si="328"/>
        <v>92</v>
      </c>
      <c r="F2865" s="120">
        <f>COUNTIF($D$15:D2865,D2865)</f>
        <v>20</v>
      </c>
      <c r="G2865" s="121">
        <f t="shared" si="329"/>
        <v>0.24649246911867717</v>
      </c>
      <c r="H2865" s="121">
        <f t="shared" si="330"/>
        <v>2.6325831293988705E-4</v>
      </c>
      <c r="I2865" s="122">
        <f t="shared" si="331"/>
        <v>0.24675572743161706</v>
      </c>
    </row>
    <row r="2866" spans="2:9">
      <c r="B2866" s="91">
        <f t="shared" si="332"/>
        <v>2852</v>
      </c>
      <c r="C2866" s="92">
        <f t="shared" si="333"/>
        <v>47412</v>
      </c>
      <c r="D2866" s="119" t="str">
        <f t="shared" si="327"/>
        <v>구간32</v>
      </c>
      <c r="E2866" s="91">
        <f t="shared" si="328"/>
        <v>92</v>
      </c>
      <c r="F2866" s="120">
        <f>COUNTIF($D$15:D2866,D2866)</f>
        <v>21</v>
      </c>
      <c r="G2866" s="121">
        <f t="shared" si="329"/>
        <v>0.24649246911867717</v>
      </c>
      <c r="H2866" s="121">
        <f t="shared" si="330"/>
        <v>2.7642122858688141E-4</v>
      </c>
      <c r="I2866" s="122">
        <f t="shared" si="331"/>
        <v>0.24676889034726404</v>
      </c>
    </row>
    <row r="2867" spans="2:9">
      <c r="B2867" s="91">
        <f t="shared" si="332"/>
        <v>2853</v>
      </c>
      <c r="C2867" s="92">
        <f t="shared" si="333"/>
        <v>47413</v>
      </c>
      <c r="D2867" s="119" t="str">
        <f t="shared" si="327"/>
        <v>구간32</v>
      </c>
      <c r="E2867" s="91">
        <f t="shared" si="328"/>
        <v>92</v>
      </c>
      <c r="F2867" s="120">
        <f>COUNTIF($D$15:D2867,D2867)</f>
        <v>22</v>
      </c>
      <c r="G2867" s="121">
        <f t="shared" si="329"/>
        <v>0.24649246911867717</v>
      </c>
      <c r="H2867" s="121">
        <f t="shared" si="330"/>
        <v>2.8958414423387578E-4</v>
      </c>
      <c r="I2867" s="122">
        <f t="shared" si="331"/>
        <v>0.24678205326291106</v>
      </c>
    </row>
    <row r="2868" spans="2:9">
      <c r="B2868" s="91">
        <f t="shared" si="332"/>
        <v>2854</v>
      </c>
      <c r="C2868" s="92">
        <f t="shared" si="333"/>
        <v>47414</v>
      </c>
      <c r="D2868" s="119" t="str">
        <f t="shared" si="327"/>
        <v>구간32</v>
      </c>
      <c r="E2868" s="91">
        <f t="shared" si="328"/>
        <v>92</v>
      </c>
      <c r="F2868" s="120">
        <f>COUNTIF($D$15:D2868,D2868)</f>
        <v>23</v>
      </c>
      <c r="G2868" s="121">
        <f t="shared" si="329"/>
        <v>0.24649246911867717</v>
      </c>
      <c r="H2868" s="121">
        <f t="shared" si="330"/>
        <v>3.0274705988087014E-4</v>
      </c>
      <c r="I2868" s="122">
        <f t="shared" si="331"/>
        <v>0.24679521617855804</v>
      </c>
    </row>
    <row r="2869" spans="2:9">
      <c r="B2869" s="91">
        <f t="shared" si="332"/>
        <v>2855</v>
      </c>
      <c r="C2869" s="92">
        <f t="shared" si="333"/>
        <v>47415</v>
      </c>
      <c r="D2869" s="119" t="str">
        <f t="shared" si="327"/>
        <v>구간32</v>
      </c>
      <c r="E2869" s="91">
        <f t="shared" si="328"/>
        <v>92</v>
      </c>
      <c r="F2869" s="120">
        <f>COUNTIF($D$15:D2869,D2869)</f>
        <v>24</v>
      </c>
      <c r="G2869" s="121">
        <f t="shared" si="329"/>
        <v>0.24649246911867717</v>
      </c>
      <c r="H2869" s="121">
        <f t="shared" si="330"/>
        <v>3.159099755278645E-4</v>
      </c>
      <c r="I2869" s="122">
        <f t="shared" si="331"/>
        <v>0.24680837909420503</v>
      </c>
    </row>
    <row r="2870" spans="2:9">
      <c r="B2870" s="91">
        <f t="shared" si="332"/>
        <v>2856</v>
      </c>
      <c r="C2870" s="92">
        <f t="shared" si="333"/>
        <v>47416</v>
      </c>
      <c r="D2870" s="119" t="str">
        <f t="shared" si="327"/>
        <v>구간32</v>
      </c>
      <c r="E2870" s="91">
        <f t="shared" si="328"/>
        <v>92</v>
      </c>
      <c r="F2870" s="120">
        <f>COUNTIF($D$15:D2870,D2870)</f>
        <v>25</v>
      </c>
      <c r="G2870" s="121">
        <f t="shared" si="329"/>
        <v>0.24649246911867717</v>
      </c>
      <c r="H2870" s="121">
        <f t="shared" si="330"/>
        <v>3.2907289117485881E-4</v>
      </c>
      <c r="I2870" s="122">
        <f t="shared" si="331"/>
        <v>0.24682154200985204</v>
      </c>
    </row>
    <row r="2871" spans="2:9">
      <c r="B2871" s="91">
        <f t="shared" si="332"/>
        <v>2857</v>
      </c>
      <c r="C2871" s="92">
        <f t="shared" si="333"/>
        <v>47417</v>
      </c>
      <c r="D2871" s="119" t="str">
        <f t="shared" si="327"/>
        <v>구간32</v>
      </c>
      <c r="E2871" s="91">
        <f t="shared" si="328"/>
        <v>92</v>
      </c>
      <c r="F2871" s="120">
        <f>COUNTIF($D$15:D2871,D2871)</f>
        <v>26</v>
      </c>
      <c r="G2871" s="121">
        <f t="shared" si="329"/>
        <v>0.24649246911867717</v>
      </c>
      <c r="H2871" s="121">
        <f t="shared" si="330"/>
        <v>3.4223580682185318E-4</v>
      </c>
      <c r="I2871" s="122">
        <f t="shared" si="331"/>
        <v>0.24683470492549903</v>
      </c>
    </row>
    <row r="2872" spans="2:9">
      <c r="B2872" s="91">
        <f t="shared" si="332"/>
        <v>2858</v>
      </c>
      <c r="C2872" s="92">
        <f t="shared" si="333"/>
        <v>47418</v>
      </c>
      <c r="D2872" s="119" t="str">
        <f t="shared" si="327"/>
        <v>구간32</v>
      </c>
      <c r="E2872" s="91">
        <f t="shared" si="328"/>
        <v>92</v>
      </c>
      <c r="F2872" s="120">
        <f>COUNTIF($D$15:D2872,D2872)</f>
        <v>27</v>
      </c>
      <c r="G2872" s="121">
        <f t="shared" si="329"/>
        <v>0.24649246911867717</v>
      </c>
      <c r="H2872" s="121">
        <f t="shared" si="330"/>
        <v>3.5539872246884754E-4</v>
      </c>
      <c r="I2872" s="122">
        <f t="shared" si="331"/>
        <v>0.24684786784114601</v>
      </c>
    </row>
    <row r="2873" spans="2:9">
      <c r="B2873" s="91">
        <f t="shared" si="332"/>
        <v>2859</v>
      </c>
      <c r="C2873" s="92">
        <f t="shared" si="333"/>
        <v>47419</v>
      </c>
      <c r="D2873" s="119" t="str">
        <f t="shared" si="327"/>
        <v>구간32</v>
      </c>
      <c r="E2873" s="91">
        <f t="shared" si="328"/>
        <v>92</v>
      </c>
      <c r="F2873" s="120">
        <f>COUNTIF($D$15:D2873,D2873)</f>
        <v>28</v>
      </c>
      <c r="G2873" s="121">
        <f t="shared" si="329"/>
        <v>0.24649246911867717</v>
      </c>
      <c r="H2873" s="121">
        <f t="shared" si="330"/>
        <v>3.685616381158419E-4</v>
      </c>
      <c r="I2873" s="122">
        <f t="shared" si="331"/>
        <v>0.24686103075679303</v>
      </c>
    </row>
    <row r="2874" spans="2:9">
      <c r="B2874" s="91">
        <f t="shared" si="332"/>
        <v>2860</v>
      </c>
      <c r="C2874" s="92">
        <f t="shared" si="333"/>
        <v>47420</v>
      </c>
      <c r="D2874" s="119" t="str">
        <f t="shared" si="327"/>
        <v>구간32</v>
      </c>
      <c r="E2874" s="91">
        <f t="shared" si="328"/>
        <v>92</v>
      </c>
      <c r="F2874" s="120">
        <f>COUNTIF($D$15:D2874,D2874)</f>
        <v>29</v>
      </c>
      <c r="G2874" s="121">
        <f t="shared" si="329"/>
        <v>0.24649246911867717</v>
      </c>
      <c r="H2874" s="121">
        <f t="shared" si="330"/>
        <v>3.8172455376283627E-4</v>
      </c>
      <c r="I2874" s="122">
        <f t="shared" si="331"/>
        <v>0.24687419367244001</v>
      </c>
    </row>
    <row r="2875" spans="2:9">
      <c r="B2875" s="91">
        <f t="shared" si="332"/>
        <v>2861</v>
      </c>
      <c r="C2875" s="92">
        <f t="shared" si="333"/>
        <v>47421</v>
      </c>
      <c r="D2875" s="119" t="str">
        <f t="shared" si="327"/>
        <v>구간32</v>
      </c>
      <c r="E2875" s="91">
        <f t="shared" si="328"/>
        <v>92</v>
      </c>
      <c r="F2875" s="120">
        <f>COUNTIF($D$15:D2875,D2875)</f>
        <v>30</v>
      </c>
      <c r="G2875" s="121">
        <f t="shared" si="329"/>
        <v>0.24649246911867717</v>
      </c>
      <c r="H2875" s="121">
        <f t="shared" si="330"/>
        <v>3.9488746940983057E-4</v>
      </c>
      <c r="I2875" s="122">
        <f t="shared" si="331"/>
        <v>0.246887356588087</v>
      </c>
    </row>
    <row r="2876" spans="2:9">
      <c r="B2876" s="91">
        <f t="shared" si="332"/>
        <v>2862</v>
      </c>
      <c r="C2876" s="92">
        <f t="shared" si="333"/>
        <v>47422</v>
      </c>
      <c r="D2876" s="119" t="str">
        <f t="shared" si="327"/>
        <v>구간32</v>
      </c>
      <c r="E2876" s="91">
        <f t="shared" si="328"/>
        <v>92</v>
      </c>
      <c r="F2876" s="120">
        <f>COUNTIF($D$15:D2876,D2876)</f>
        <v>31</v>
      </c>
      <c r="G2876" s="121">
        <f t="shared" si="329"/>
        <v>0.24649246911867717</v>
      </c>
      <c r="H2876" s="121">
        <f t="shared" si="330"/>
        <v>4.0805038505682494E-4</v>
      </c>
      <c r="I2876" s="122">
        <f t="shared" si="331"/>
        <v>0.24690051950373398</v>
      </c>
    </row>
    <row r="2877" spans="2:9">
      <c r="B2877" s="91">
        <f t="shared" si="332"/>
        <v>2863</v>
      </c>
      <c r="C2877" s="92">
        <f t="shared" si="333"/>
        <v>47423</v>
      </c>
      <c r="D2877" s="119" t="str">
        <f t="shared" si="327"/>
        <v>구간32</v>
      </c>
      <c r="E2877" s="91">
        <f t="shared" si="328"/>
        <v>92</v>
      </c>
      <c r="F2877" s="120">
        <f>COUNTIF($D$15:D2877,D2877)</f>
        <v>32</v>
      </c>
      <c r="G2877" s="121">
        <f t="shared" si="329"/>
        <v>0.24649246911867717</v>
      </c>
      <c r="H2877" s="121">
        <f t="shared" si="330"/>
        <v>4.212133007038193E-4</v>
      </c>
      <c r="I2877" s="122">
        <f t="shared" si="331"/>
        <v>0.246913682419381</v>
      </c>
    </row>
    <row r="2878" spans="2:9">
      <c r="B2878" s="91">
        <f t="shared" si="332"/>
        <v>2864</v>
      </c>
      <c r="C2878" s="92">
        <f t="shared" si="333"/>
        <v>47424</v>
      </c>
      <c r="D2878" s="119" t="str">
        <f t="shared" si="327"/>
        <v>구간32</v>
      </c>
      <c r="E2878" s="91">
        <f t="shared" si="328"/>
        <v>92</v>
      </c>
      <c r="F2878" s="120">
        <f>COUNTIF($D$15:D2878,D2878)</f>
        <v>33</v>
      </c>
      <c r="G2878" s="121">
        <f t="shared" si="329"/>
        <v>0.24649246911867717</v>
      </c>
      <c r="H2878" s="121">
        <f t="shared" si="330"/>
        <v>4.3437621635081366E-4</v>
      </c>
      <c r="I2878" s="122">
        <f t="shared" si="331"/>
        <v>0.24692684533502798</v>
      </c>
    </row>
    <row r="2879" spans="2:9">
      <c r="B2879" s="91">
        <f t="shared" si="332"/>
        <v>2865</v>
      </c>
      <c r="C2879" s="92">
        <f t="shared" si="333"/>
        <v>47425</v>
      </c>
      <c r="D2879" s="119" t="str">
        <f t="shared" si="327"/>
        <v>구간32</v>
      </c>
      <c r="E2879" s="91">
        <f t="shared" si="328"/>
        <v>92</v>
      </c>
      <c r="F2879" s="120">
        <f>COUNTIF($D$15:D2879,D2879)</f>
        <v>34</v>
      </c>
      <c r="G2879" s="121">
        <f t="shared" si="329"/>
        <v>0.24649246911867717</v>
      </c>
      <c r="H2879" s="121">
        <f t="shared" si="330"/>
        <v>4.4753913199780803E-4</v>
      </c>
      <c r="I2879" s="122">
        <f t="shared" si="331"/>
        <v>0.24694000825067497</v>
      </c>
    </row>
    <row r="2880" spans="2:9">
      <c r="B2880" s="91">
        <f t="shared" si="332"/>
        <v>2866</v>
      </c>
      <c r="C2880" s="92">
        <f t="shared" si="333"/>
        <v>47426</v>
      </c>
      <c r="D2880" s="119" t="str">
        <f t="shared" si="327"/>
        <v>구간32</v>
      </c>
      <c r="E2880" s="91">
        <f t="shared" si="328"/>
        <v>92</v>
      </c>
      <c r="F2880" s="120">
        <f>COUNTIF($D$15:D2880,D2880)</f>
        <v>35</v>
      </c>
      <c r="G2880" s="121">
        <f t="shared" si="329"/>
        <v>0.24649246911867717</v>
      </c>
      <c r="H2880" s="121">
        <f t="shared" si="330"/>
        <v>4.6070204764480234E-4</v>
      </c>
      <c r="I2880" s="122">
        <f t="shared" si="331"/>
        <v>0.24695317116632198</v>
      </c>
    </row>
    <row r="2881" spans="2:9">
      <c r="B2881" s="91">
        <f t="shared" si="332"/>
        <v>2867</v>
      </c>
      <c r="C2881" s="92">
        <f t="shared" si="333"/>
        <v>47427</v>
      </c>
      <c r="D2881" s="119" t="str">
        <f t="shared" si="327"/>
        <v>구간32</v>
      </c>
      <c r="E2881" s="91">
        <f t="shared" si="328"/>
        <v>92</v>
      </c>
      <c r="F2881" s="120">
        <f>COUNTIF($D$15:D2881,D2881)</f>
        <v>36</v>
      </c>
      <c r="G2881" s="121">
        <f t="shared" si="329"/>
        <v>0.24649246911867717</v>
      </c>
      <c r="H2881" s="121">
        <f t="shared" si="330"/>
        <v>4.738649632917967E-4</v>
      </c>
      <c r="I2881" s="122">
        <f t="shared" si="331"/>
        <v>0.24696633408196897</v>
      </c>
    </row>
    <row r="2882" spans="2:9">
      <c r="B2882" s="91">
        <f t="shared" si="332"/>
        <v>2868</v>
      </c>
      <c r="C2882" s="92">
        <f t="shared" si="333"/>
        <v>47428</v>
      </c>
      <c r="D2882" s="119" t="str">
        <f t="shared" si="327"/>
        <v>구간32</v>
      </c>
      <c r="E2882" s="91">
        <f t="shared" si="328"/>
        <v>92</v>
      </c>
      <c r="F2882" s="120">
        <f>COUNTIF($D$15:D2882,D2882)</f>
        <v>37</v>
      </c>
      <c r="G2882" s="121">
        <f t="shared" si="329"/>
        <v>0.24649246911867717</v>
      </c>
      <c r="H2882" s="121">
        <f t="shared" si="330"/>
        <v>4.8702787893879106E-4</v>
      </c>
      <c r="I2882" s="122">
        <f t="shared" si="331"/>
        <v>0.24697949699761595</v>
      </c>
    </row>
    <row r="2883" spans="2:9">
      <c r="B2883" s="91">
        <f t="shared" si="332"/>
        <v>2869</v>
      </c>
      <c r="C2883" s="92">
        <f t="shared" si="333"/>
        <v>47429</v>
      </c>
      <c r="D2883" s="119" t="str">
        <f t="shared" si="327"/>
        <v>구간32</v>
      </c>
      <c r="E2883" s="91">
        <f t="shared" si="328"/>
        <v>92</v>
      </c>
      <c r="F2883" s="120">
        <f>COUNTIF($D$15:D2883,D2883)</f>
        <v>38</v>
      </c>
      <c r="G2883" s="121">
        <f t="shared" si="329"/>
        <v>0.24649246911867717</v>
      </c>
      <c r="H2883" s="121">
        <f t="shared" si="330"/>
        <v>5.0019079458578537E-4</v>
      </c>
      <c r="I2883" s="122">
        <f t="shared" si="331"/>
        <v>0.24699265991326297</v>
      </c>
    </row>
    <row r="2884" spans="2:9">
      <c r="B2884" s="91">
        <f t="shared" si="332"/>
        <v>2870</v>
      </c>
      <c r="C2884" s="92">
        <f t="shared" si="333"/>
        <v>47430</v>
      </c>
      <c r="D2884" s="119" t="str">
        <f t="shared" si="327"/>
        <v>구간32</v>
      </c>
      <c r="E2884" s="91">
        <f t="shared" si="328"/>
        <v>92</v>
      </c>
      <c r="F2884" s="120">
        <f>COUNTIF($D$15:D2884,D2884)</f>
        <v>39</v>
      </c>
      <c r="G2884" s="121">
        <f t="shared" si="329"/>
        <v>0.24649246911867717</v>
      </c>
      <c r="H2884" s="121">
        <f t="shared" si="330"/>
        <v>5.1335371023277974E-4</v>
      </c>
      <c r="I2884" s="122">
        <f t="shared" si="331"/>
        <v>0.24700582282890995</v>
      </c>
    </row>
    <row r="2885" spans="2:9">
      <c r="B2885" s="91">
        <f t="shared" si="332"/>
        <v>2871</v>
      </c>
      <c r="C2885" s="92">
        <f t="shared" si="333"/>
        <v>47431</v>
      </c>
      <c r="D2885" s="119" t="str">
        <f t="shared" si="327"/>
        <v>구간32</v>
      </c>
      <c r="E2885" s="91">
        <f t="shared" si="328"/>
        <v>92</v>
      </c>
      <c r="F2885" s="120">
        <f>COUNTIF($D$15:D2885,D2885)</f>
        <v>40</v>
      </c>
      <c r="G2885" s="121">
        <f t="shared" si="329"/>
        <v>0.24649246911867717</v>
      </c>
      <c r="H2885" s="121">
        <f t="shared" si="330"/>
        <v>5.265166258797741E-4</v>
      </c>
      <c r="I2885" s="122">
        <f t="shared" si="331"/>
        <v>0.24701898574455694</v>
      </c>
    </row>
    <row r="2886" spans="2:9">
      <c r="B2886" s="91">
        <f t="shared" si="332"/>
        <v>2872</v>
      </c>
      <c r="C2886" s="92">
        <f t="shared" si="333"/>
        <v>47432</v>
      </c>
      <c r="D2886" s="119" t="str">
        <f t="shared" si="327"/>
        <v>구간32</v>
      </c>
      <c r="E2886" s="91">
        <f t="shared" si="328"/>
        <v>92</v>
      </c>
      <c r="F2886" s="120">
        <f>COUNTIF($D$15:D2886,D2886)</f>
        <v>41</v>
      </c>
      <c r="G2886" s="121">
        <f t="shared" si="329"/>
        <v>0.24649246911867717</v>
      </c>
      <c r="H2886" s="121">
        <f t="shared" si="330"/>
        <v>5.3967954152676846E-4</v>
      </c>
      <c r="I2886" s="122">
        <f t="shared" si="331"/>
        <v>0.24703214866020393</v>
      </c>
    </row>
    <row r="2887" spans="2:9">
      <c r="B2887" s="91">
        <f t="shared" si="332"/>
        <v>2873</v>
      </c>
      <c r="C2887" s="92">
        <f t="shared" si="333"/>
        <v>47433</v>
      </c>
      <c r="D2887" s="119" t="str">
        <f t="shared" si="327"/>
        <v>구간32</v>
      </c>
      <c r="E2887" s="91">
        <f t="shared" si="328"/>
        <v>92</v>
      </c>
      <c r="F2887" s="120">
        <f>COUNTIF($D$15:D2887,D2887)</f>
        <v>42</v>
      </c>
      <c r="G2887" s="121">
        <f t="shared" si="329"/>
        <v>0.24649246911867717</v>
      </c>
      <c r="H2887" s="121">
        <f t="shared" si="330"/>
        <v>5.5284245717376283E-4</v>
      </c>
      <c r="I2887" s="122">
        <f t="shared" si="331"/>
        <v>0.24704531157585094</v>
      </c>
    </row>
    <row r="2888" spans="2:9">
      <c r="B2888" s="91">
        <f t="shared" si="332"/>
        <v>2874</v>
      </c>
      <c r="C2888" s="92">
        <f t="shared" si="333"/>
        <v>47434</v>
      </c>
      <c r="D2888" s="119" t="str">
        <f t="shared" si="327"/>
        <v>구간32</v>
      </c>
      <c r="E2888" s="91">
        <f t="shared" si="328"/>
        <v>92</v>
      </c>
      <c r="F2888" s="120">
        <f>COUNTIF($D$15:D2888,D2888)</f>
        <v>43</v>
      </c>
      <c r="G2888" s="121">
        <f t="shared" si="329"/>
        <v>0.24649246911867717</v>
      </c>
      <c r="H2888" s="121">
        <f t="shared" si="330"/>
        <v>5.6600537282075719E-4</v>
      </c>
      <c r="I2888" s="122">
        <f t="shared" si="331"/>
        <v>0.24705847449149793</v>
      </c>
    </row>
    <row r="2889" spans="2:9">
      <c r="B2889" s="91">
        <f t="shared" si="332"/>
        <v>2875</v>
      </c>
      <c r="C2889" s="92">
        <f t="shared" si="333"/>
        <v>47435</v>
      </c>
      <c r="D2889" s="119" t="str">
        <f t="shared" si="327"/>
        <v>구간32</v>
      </c>
      <c r="E2889" s="91">
        <f t="shared" si="328"/>
        <v>92</v>
      </c>
      <c r="F2889" s="120">
        <f>COUNTIF($D$15:D2889,D2889)</f>
        <v>44</v>
      </c>
      <c r="G2889" s="121">
        <f t="shared" si="329"/>
        <v>0.24649246911867717</v>
      </c>
      <c r="H2889" s="121">
        <f t="shared" si="330"/>
        <v>5.7916828846775155E-4</v>
      </c>
      <c r="I2889" s="122">
        <f t="shared" si="331"/>
        <v>0.24707163740714491</v>
      </c>
    </row>
    <row r="2890" spans="2:9">
      <c r="B2890" s="91">
        <f t="shared" si="332"/>
        <v>2876</v>
      </c>
      <c r="C2890" s="92">
        <f t="shared" si="333"/>
        <v>47436</v>
      </c>
      <c r="D2890" s="119" t="str">
        <f t="shared" si="327"/>
        <v>구간32</v>
      </c>
      <c r="E2890" s="91">
        <f t="shared" si="328"/>
        <v>92</v>
      </c>
      <c r="F2890" s="120">
        <f>COUNTIF($D$15:D2890,D2890)</f>
        <v>45</v>
      </c>
      <c r="G2890" s="121">
        <f t="shared" si="329"/>
        <v>0.24649246911867717</v>
      </c>
      <c r="H2890" s="121">
        <f t="shared" si="330"/>
        <v>5.9233120411474592E-4</v>
      </c>
      <c r="I2890" s="122">
        <f t="shared" si="331"/>
        <v>0.24708480032279193</v>
      </c>
    </row>
    <row r="2891" spans="2:9">
      <c r="B2891" s="91">
        <f t="shared" si="332"/>
        <v>2877</v>
      </c>
      <c r="C2891" s="92">
        <f t="shared" si="333"/>
        <v>47437</v>
      </c>
      <c r="D2891" s="119" t="str">
        <f t="shared" si="327"/>
        <v>구간32</v>
      </c>
      <c r="E2891" s="91">
        <f t="shared" si="328"/>
        <v>92</v>
      </c>
      <c r="F2891" s="120">
        <f>COUNTIF($D$15:D2891,D2891)</f>
        <v>46</v>
      </c>
      <c r="G2891" s="121">
        <f t="shared" si="329"/>
        <v>0.24649246911867717</v>
      </c>
      <c r="H2891" s="121">
        <f t="shared" si="330"/>
        <v>6.0549411976174028E-4</v>
      </c>
      <c r="I2891" s="122">
        <f t="shared" si="331"/>
        <v>0.24709796323843891</v>
      </c>
    </row>
    <row r="2892" spans="2:9">
      <c r="B2892" s="91">
        <f t="shared" si="332"/>
        <v>2878</v>
      </c>
      <c r="C2892" s="92">
        <f t="shared" si="333"/>
        <v>47438</v>
      </c>
      <c r="D2892" s="119" t="str">
        <f t="shared" si="327"/>
        <v>구간32</v>
      </c>
      <c r="E2892" s="91">
        <f t="shared" si="328"/>
        <v>92</v>
      </c>
      <c r="F2892" s="120">
        <f>COUNTIF($D$15:D2892,D2892)</f>
        <v>47</v>
      </c>
      <c r="G2892" s="121">
        <f t="shared" si="329"/>
        <v>0.24649246911867717</v>
      </c>
      <c r="H2892" s="121">
        <f t="shared" si="330"/>
        <v>6.1865703540873464E-4</v>
      </c>
      <c r="I2892" s="122">
        <f t="shared" si="331"/>
        <v>0.2471111261540859</v>
      </c>
    </row>
    <row r="2893" spans="2:9">
      <c r="B2893" s="91">
        <f t="shared" si="332"/>
        <v>2879</v>
      </c>
      <c r="C2893" s="92">
        <f t="shared" si="333"/>
        <v>47439</v>
      </c>
      <c r="D2893" s="119" t="str">
        <f t="shared" si="327"/>
        <v>구간32</v>
      </c>
      <c r="E2893" s="91">
        <f t="shared" si="328"/>
        <v>92</v>
      </c>
      <c r="F2893" s="120">
        <f>COUNTIF($D$15:D2893,D2893)</f>
        <v>48</v>
      </c>
      <c r="G2893" s="121">
        <f t="shared" si="329"/>
        <v>0.24649246911867717</v>
      </c>
      <c r="H2893" s="121">
        <f t="shared" si="330"/>
        <v>6.3181995105572901E-4</v>
      </c>
      <c r="I2893" s="122">
        <f t="shared" si="331"/>
        <v>0.24712428906973291</v>
      </c>
    </row>
    <row r="2894" spans="2:9">
      <c r="B2894" s="91">
        <f t="shared" si="332"/>
        <v>2880</v>
      </c>
      <c r="C2894" s="92">
        <f t="shared" si="333"/>
        <v>47440</v>
      </c>
      <c r="D2894" s="119" t="str">
        <f t="shared" si="327"/>
        <v>구간32</v>
      </c>
      <c r="E2894" s="91">
        <f t="shared" si="328"/>
        <v>92</v>
      </c>
      <c r="F2894" s="120">
        <f>COUNTIF($D$15:D2894,D2894)</f>
        <v>49</v>
      </c>
      <c r="G2894" s="121">
        <f t="shared" si="329"/>
        <v>0.24649246911867717</v>
      </c>
      <c r="H2894" s="121">
        <f t="shared" si="330"/>
        <v>6.4498286670272326E-4</v>
      </c>
      <c r="I2894" s="122">
        <f t="shared" si="331"/>
        <v>0.2471374519853799</v>
      </c>
    </row>
    <row r="2895" spans="2:9">
      <c r="B2895" s="91">
        <f t="shared" si="332"/>
        <v>2881</v>
      </c>
      <c r="C2895" s="92">
        <f t="shared" si="333"/>
        <v>47441</v>
      </c>
      <c r="D2895" s="119" t="str">
        <f t="shared" ref="D2895:D2958" si="334">IF(IFERROR(HLOOKUP(C2895,$E$5:$BL$6,2,FALSE),"")="",D2896,HLOOKUP(C2895,$E$5:$BL$7,2,FALSE))</f>
        <v>구간32</v>
      </c>
      <c r="E2895" s="91">
        <f t="shared" ref="E2895:E2958" si="335">COUNTIF($D$15:$D$49928,D2895)</f>
        <v>92</v>
      </c>
      <c r="F2895" s="120">
        <f>COUNTIF($D$15:D2895,D2895)</f>
        <v>50</v>
      </c>
      <c r="G2895" s="121">
        <f t="shared" ref="G2895:G2958" si="336">HLOOKUP($D2895,$E$6:$BL$11,6,FALSE)</f>
        <v>0.24649246911867717</v>
      </c>
      <c r="H2895" s="121">
        <f t="shared" ref="H2895:H2958" si="337">HLOOKUP($D2895,$E$6:$BL$11,5,FALSE)*(F2895)</f>
        <v>6.5814578234971762E-4</v>
      </c>
      <c r="I2895" s="122">
        <f t="shared" ref="I2895:I2958" si="338">G2895+H2895</f>
        <v>0.24715061490102688</v>
      </c>
    </row>
    <row r="2896" spans="2:9">
      <c r="B2896" s="91">
        <f t="shared" ref="B2896:B2959" si="339">B2895+1</f>
        <v>2882</v>
      </c>
      <c r="C2896" s="92">
        <f t="shared" ref="C2896:C2959" si="340">C2895+1</f>
        <v>47442</v>
      </c>
      <c r="D2896" s="119" t="str">
        <f t="shared" si="334"/>
        <v>구간32</v>
      </c>
      <c r="E2896" s="91">
        <f t="shared" si="335"/>
        <v>92</v>
      </c>
      <c r="F2896" s="120">
        <f>COUNTIF($D$15:D2896,D2896)</f>
        <v>51</v>
      </c>
      <c r="G2896" s="121">
        <f t="shared" si="336"/>
        <v>0.24649246911867717</v>
      </c>
      <c r="H2896" s="121">
        <f t="shared" si="337"/>
        <v>6.7130869799671199E-4</v>
      </c>
      <c r="I2896" s="122">
        <f t="shared" si="338"/>
        <v>0.2471637778166739</v>
      </c>
    </row>
    <row r="2897" spans="2:9">
      <c r="B2897" s="91">
        <f t="shared" si="339"/>
        <v>2883</v>
      </c>
      <c r="C2897" s="92">
        <f t="shared" si="340"/>
        <v>47443</v>
      </c>
      <c r="D2897" s="119" t="str">
        <f t="shared" si="334"/>
        <v>구간32</v>
      </c>
      <c r="E2897" s="91">
        <f t="shared" si="335"/>
        <v>92</v>
      </c>
      <c r="F2897" s="120">
        <f>COUNTIF($D$15:D2897,D2897)</f>
        <v>52</v>
      </c>
      <c r="G2897" s="121">
        <f t="shared" si="336"/>
        <v>0.24649246911867717</v>
      </c>
      <c r="H2897" s="121">
        <f t="shared" si="337"/>
        <v>6.8447161364370635E-4</v>
      </c>
      <c r="I2897" s="122">
        <f t="shared" si="338"/>
        <v>0.24717694073232088</v>
      </c>
    </row>
    <row r="2898" spans="2:9">
      <c r="B2898" s="91">
        <f t="shared" si="339"/>
        <v>2884</v>
      </c>
      <c r="C2898" s="92">
        <f t="shared" si="340"/>
        <v>47444</v>
      </c>
      <c r="D2898" s="119" t="str">
        <f t="shared" si="334"/>
        <v>구간32</v>
      </c>
      <c r="E2898" s="91">
        <f t="shared" si="335"/>
        <v>92</v>
      </c>
      <c r="F2898" s="120">
        <f>COUNTIF($D$15:D2898,D2898)</f>
        <v>53</v>
      </c>
      <c r="G2898" s="121">
        <f t="shared" si="336"/>
        <v>0.24649246911867717</v>
      </c>
      <c r="H2898" s="121">
        <f t="shared" si="337"/>
        <v>6.9763452929070071E-4</v>
      </c>
      <c r="I2898" s="122">
        <f t="shared" si="338"/>
        <v>0.24719010364796787</v>
      </c>
    </row>
    <row r="2899" spans="2:9">
      <c r="B2899" s="91">
        <f t="shared" si="339"/>
        <v>2885</v>
      </c>
      <c r="C2899" s="92">
        <f t="shared" si="340"/>
        <v>47445</v>
      </c>
      <c r="D2899" s="119" t="str">
        <f t="shared" si="334"/>
        <v>구간32</v>
      </c>
      <c r="E2899" s="91">
        <f t="shared" si="335"/>
        <v>92</v>
      </c>
      <c r="F2899" s="120">
        <f>COUNTIF($D$15:D2899,D2899)</f>
        <v>54</v>
      </c>
      <c r="G2899" s="121">
        <f t="shared" si="336"/>
        <v>0.24649246911867717</v>
      </c>
      <c r="H2899" s="121">
        <f t="shared" si="337"/>
        <v>7.1079744493769508E-4</v>
      </c>
      <c r="I2899" s="122">
        <f t="shared" si="338"/>
        <v>0.24720326656361485</v>
      </c>
    </row>
    <row r="2900" spans="2:9">
      <c r="B2900" s="91">
        <f t="shared" si="339"/>
        <v>2886</v>
      </c>
      <c r="C2900" s="92">
        <f t="shared" si="340"/>
        <v>47446</v>
      </c>
      <c r="D2900" s="119" t="str">
        <f t="shared" si="334"/>
        <v>구간32</v>
      </c>
      <c r="E2900" s="91">
        <f t="shared" si="335"/>
        <v>92</v>
      </c>
      <c r="F2900" s="120">
        <f>COUNTIF($D$15:D2900,D2900)</f>
        <v>55</v>
      </c>
      <c r="G2900" s="121">
        <f t="shared" si="336"/>
        <v>0.24649246911867717</v>
      </c>
      <c r="H2900" s="121">
        <f t="shared" si="337"/>
        <v>7.2396036058468944E-4</v>
      </c>
      <c r="I2900" s="122">
        <f t="shared" si="338"/>
        <v>0.24721642947926187</v>
      </c>
    </row>
    <row r="2901" spans="2:9">
      <c r="B2901" s="91">
        <f t="shared" si="339"/>
        <v>2887</v>
      </c>
      <c r="C2901" s="92">
        <f t="shared" si="340"/>
        <v>47447</v>
      </c>
      <c r="D2901" s="119" t="str">
        <f t="shared" si="334"/>
        <v>구간32</v>
      </c>
      <c r="E2901" s="91">
        <f t="shared" si="335"/>
        <v>92</v>
      </c>
      <c r="F2901" s="120">
        <f>COUNTIF($D$15:D2901,D2901)</f>
        <v>56</v>
      </c>
      <c r="G2901" s="121">
        <f t="shared" si="336"/>
        <v>0.24649246911867717</v>
      </c>
      <c r="H2901" s="121">
        <f t="shared" si="337"/>
        <v>7.371232762316838E-4</v>
      </c>
      <c r="I2901" s="122">
        <f t="shared" si="338"/>
        <v>0.24722959239490885</v>
      </c>
    </row>
    <row r="2902" spans="2:9">
      <c r="B2902" s="91">
        <f t="shared" si="339"/>
        <v>2888</v>
      </c>
      <c r="C2902" s="92">
        <f t="shared" si="340"/>
        <v>47448</v>
      </c>
      <c r="D2902" s="119" t="str">
        <f t="shared" si="334"/>
        <v>구간32</v>
      </c>
      <c r="E2902" s="91">
        <f t="shared" si="335"/>
        <v>92</v>
      </c>
      <c r="F2902" s="120">
        <f>COUNTIF($D$15:D2902,D2902)</f>
        <v>57</v>
      </c>
      <c r="G2902" s="121">
        <f t="shared" si="336"/>
        <v>0.24649246911867717</v>
      </c>
      <c r="H2902" s="121">
        <f t="shared" si="337"/>
        <v>7.5028619187867817E-4</v>
      </c>
      <c r="I2902" s="122">
        <f t="shared" si="338"/>
        <v>0.24724275531055584</v>
      </c>
    </row>
    <row r="2903" spans="2:9">
      <c r="B2903" s="91">
        <f t="shared" si="339"/>
        <v>2889</v>
      </c>
      <c r="C2903" s="92">
        <f t="shared" si="340"/>
        <v>47449</v>
      </c>
      <c r="D2903" s="119" t="str">
        <f t="shared" si="334"/>
        <v>구간32</v>
      </c>
      <c r="E2903" s="91">
        <f t="shared" si="335"/>
        <v>92</v>
      </c>
      <c r="F2903" s="120">
        <f>COUNTIF($D$15:D2903,D2903)</f>
        <v>58</v>
      </c>
      <c r="G2903" s="121">
        <f t="shared" si="336"/>
        <v>0.24649246911867717</v>
      </c>
      <c r="H2903" s="121">
        <f t="shared" si="337"/>
        <v>7.6344910752567253E-4</v>
      </c>
      <c r="I2903" s="122">
        <f t="shared" si="338"/>
        <v>0.24725591822620285</v>
      </c>
    </row>
    <row r="2904" spans="2:9">
      <c r="B2904" s="91">
        <f t="shared" si="339"/>
        <v>2890</v>
      </c>
      <c r="C2904" s="92">
        <f t="shared" si="340"/>
        <v>47450</v>
      </c>
      <c r="D2904" s="119" t="str">
        <f t="shared" si="334"/>
        <v>구간32</v>
      </c>
      <c r="E2904" s="91">
        <f t="shared" si="335"/>
        <v>92</v>
      </c>
      <c r="F2904" s="120">
        <f>COUNTIF($D$15:D2904,D2904)</f>
        <v>59</v>
      </c>
      <c r="G2904" s="121">
        <f t="shared" si="336"/>
        <v>0.24649246911867717</v>
      </c>
      <c r="H2904" s="121">
        <f t="shared" si="337"/>
        <v>7.7661202317266679E-4</v>
      </c>
      <c r="I2904" s="122">
        <f t="shared" si="338"/>
        <v>0.24726908114184984</v>
      </c>
    </row>
    <row r="2905" spans="2:9">
      <c r="B2905" s="91">
        <f t="shared" si="339"/>
        <v>2891</v>
      </c>
      <c r="C2905" s="92">
        <f t="shared" si="340"/>
        <v>47451</v>
      </c>
      <c r="D2905" s="119" t="str">
        <f t="shared" si="334"/>
        <v>구간32</v>
      </c>
      <c r="E2905" s="91">
        <f t="shared" si="335"/>
        <v>92</v>
      </c>
      <c r="F2905" s="120">
        <f>COUNTIF($D$15:D2905,D2905)</f>
        <v>60</v>
      </c>
      <c r="G2905" s="121">
        <f t="shared" si="336"/>
        <v>0.24649246911867717</v>
      </c>
      <c r="H2905" s="121">
        <f t="shared" si="337"/>
        <v>7.8977493881966115E-4</v>
      </c>
      <c r="I2905" s="122">
        <f t="shared" si="338"/>
        <v>0.24728224405749683</v>
      </c>
    </row>
    <row r="2906" spans="2:9">
      <c r="B2906" s="91">
        <f t="shared" si="339"/>
        <v>2892</v>
      </c>
      <c r="C2906" s="92">
        <f t="shared" si="340"/>
        <v>47452</v>
      </c>
      <c r="D2906" s="119" t="str">
        <f t="shared" si="334"/>
        <v>구간32</v>
      </c>
      <c r="E2906" s="91">
        <f t="shared" si="335"/>
        <v>92</v>
      </c>
      <c r="F2906" s="120">
        <f>COUNTIF($D$15:D2906,D2906)</f>
        <v>61</v>
      </c>
      <c r="G2906" s="121">
        <f t="shared" si="336"/>
        <v>0.24649246911867717</v>
      </c>
      <c r="H2906" s="121">
        <f t="shared" si="337"/>
        <v>8.0293785446665551E-4</v>
      </c>
      <c r="I2906" s="122">
        <f t="shared" si="338"/>
        <v>0.24729540697314384</v>
      </c>
    </row>
    <row r="2907" spans="2:9">
      <c r="B2907" s="91">
        <f t="shared" si="339"/>
        <v>2893</v>
      </c>
      <c r="C2907" s="92">
        <f t="shared" si="340"/>
        <v>47453</v>
      </c>
      <c r="D2907" s="119" t="str">
        <f t="shared" si="334"/>
        <v>구간32</v>
      </c>
      <c r="E2907" s="91">
        <f t="shared" si="335"/>
        <v>92</v>
      </c>
      <c r="F2907" s="120">
        <f>COUNTIF($D$15:D2907,D2907)</f>
        <v>62</v>
      </c>
      <c r="G2907" s="121">
        <f t="shared" si="336"/>
        <v>0.24649246911867717</v>
      </c>
      <c r="H2907" s="121">
        <f t="shared" si="337"/>
        <v>8.1610077011364988E-4</v>
      </c>
      <c r="I2907" s="122">
        <f t="shared" si="338"/>
        <v>0.24730856988879082</v>
      </c>
    </row>
    <row r="2908" spans="2:9">
      <c r="B2908" s="91">
        <f t="shared" si="339"/>
        <v>2894</v>
      </c>
      <c r="C2908" s="92">
        <f t="shared" si="340"/>
        <v>47454</v>
      </c>
      <c r="D2908" s="119" t="str">
        <f t="shared" si="334"/>
        <v>구간32</v>
      </c>
      <c r="E2908" s="91">
        <f t="shared" si="335"/>
        <v>92</v>
      </c>
      <c r="F2908" s="120">
        <f>COUNTIF($D$15:D2908,D2908)</f>
        <v>63</v>
      </c>
      <c r="G2908" s="121">
        <f t="shared" si="336"/>
        <v>0.24649246911867717</v>
      </c>
      <c r="H2908" s="121">
        <f t="shared" si="337"/>
        <v>8.2926368576064424E-4</v>
      </c>
      <c r="I2908" s="122">
        <f t="shared" si="338"/>
        <v>0.24732173280443781</v>
      </c>
    </row>
    <row r="2909" spans="2:9">
      <c r="B2909" s="91">
        <f t="shared" si="339"/>
        <v>2895</v>
      </c>
      <c r="C2909" s="92">
        <f t="shared" si="340"/>
        <v>47455</v>
      </c>
      <c r="D2909" s="119" t="str">
        <f t="shared" si="334"/>
        <v>구간32</v>
      </c>
      <c r="E2909" s="91">
        <f t="shared" si="335"/>
        <v>92</v>
      </c>
      <c r="F2909" s="120">
        <f>COUNTIF($D$15:D2909,D2909)</f>
        <v>64</v>
      </c>
      <c r="G2909" s="121">
        <f t="shared" si="336"/>
        <v>0.24649246911867717</v>
      </c>
      <c r="H2909" s="121">
        <f t="shared" si="337"/>
        <v>8.424266014076386E-4</v>
      </c>
      <c r="I2909" s="122">
        <f t="shared" si="338"/>
        <v>0.2473348957200848</v>
      </c>
    </row>
    <row r="2910" spans="2:9">
      <c r="B2910" s="91">
        <f t="shared" si="339"/>
        <v>2896</v>
      </c>
      <c r="C2910" s="92">
        <f t="shared" si="340"/>
        <v>47456</v>
      </c>
      <c r="D2910" s="119" t="str">
        <f t="shared" si="334"/>
        <v>구간32</v>
      </c>
      <c r="E2910" s="91">
        <f t="shared" si="335"/>
        <v>92</v>
      </c>
      <c r="F2910" s="120">
        <f>COUNTIF($D$15:D2910,D2910)</f>
        <v>65</v>
      </c>
      <c r="G2910" s="121">
        <f t="shared" si="336"/>
        <v>0.24649246911867717</v>
      </c>
      <c r="H2910" s="121">
        <f t="shared" si="337"/>
        <v>8.5558951705463297E-4</v>
      </c>
      <c r="I2910" s="122">
        <f t="shared" si="338"/>
        <v>0.24734805863573181</v>
      </c>
    </row>
    <row r="2911" spans="2:9">
      <c r="B2911" s="91">
        <f t="shared" si="339"/>
        <v>2897</v>
      </c>
      <c r="C2911" s="92">
        <f t="shared" si="340"/>
        <v>47457</v>
      </c>
      <c r="D2911" s="119" t="str">
        <f t="shared" si="334"/>
        <v>구간32</v>
      </c>
      <c r="E2911" s="91">
        <f t="shared" si="335"/>
        <v>92</v>
      </c>
      <c r="F2911" s="120">
        <f>COUNTIF($D$15:D2911,D2911)</f>
        <v>66</v>
      </c>
      <c r="G2911" s="121">
        <f t="shared" si="336"/>
        <v>0.24649246911867717</v>
      </c>
      <c r="H2911" s="121">
        <f t="shared" si="337"/>
        <v>8.6875243270162733E-4</v>
      </c>
      <c r="I2911" s="122">
        <f t="shared" si="338"/>
        <v>0.2473612215513788</v>
      </c>
    </row>
    <row r="2912" spans="2:9">
      <c r="B2912" s="91">
        <f t="shared" si="339"/>
        <v>2898</v>
      </c>
      <c r="C2912" s="92">
        <f t="shared" si="340"/>
        <v>47458</v>
      </c>
      <c r="D2912" s="119" t="str">
        <f t="shared" si="334"/>
        <v>구간32</v>
      </c>
      <c r="E2912" s="91">
        <f t="shared" si="335"/>
        <v>92</v>
      </c>
      <c r="F2912" s="120">
        <f>COUNTIF($D$15:D2912,D2912)</f>
        <v>67</v>
      </c>
      <c r="G2912" s="121">
        <f t="shared" si="336"/>
        <v>0.24649246911867717</v>
      </c>
      <c r="H2912" s="121">
        <f t="shared" si="337"/>
        <v>8.8191534834862169E-4</v>
      </c>
      <c r="I2912" s="122">
        <f t="shared" si="338"/>
        <v>0.24737438446702578</v>
      </c>
    </row>
    <row r="2913" spans="2:9">
      <c r="B2913" s="91">
        <f t="shared" si="339"/>
        <v>2899</v>
      </c>
      <c r="C2913" s="92">
        <f t="shared" si="340"/>
        <v>47459</v>
      </c>
      <c r="D2913" s="119" t="str">
        <f t="shared" si="334"/>
        <v>구간32</v>
      </c>
      <c r="E2913" s="91">
        <f t="shared" si="335"/>
        <v>92</v>
      </c>
      <c r="F2913" s="120">
        <f>COUNTIF($D$15:D2913,D2913)</f>
        <v>68</v>
      </c>
      <c r="G2913" s="121">
        <f t="shared" si="336"/>
        <v>0.24649246911867717</v>
      </c>
      <c r="H2913" s="121">
        <f t="shared" si="337"/>
        <v>8.9507826399561606E-4</v>
      </c>
      <c r="I2913" s="122">
        <f t="shared" si="338"/>
        <v>0.2473875473826728</v>
      </c>
    </row>
    <row r="2914" spans="2:9">
      <c r="B2914" s="91">
        <f t="shared" si="339"/>
        <v>2900</v>
      </c>
      <c r="C2914" s="92">
        <f t="shared" si="340"/>
        <v>47460</v>
      </c>
      <c r="D2914" s="119" t="str">
        <f t="shared" si="334"/>
        <v>구간32</v>
      </c>
      <c r="E2914" s="91">
        <f t="shared" si="335"/>
        <v>92</v>
      </c>
      <c r="F2914" s="120">
        <f>COUNTIF($D$15:D2914,D2914)</f>
        <v>69</v>
      </c>
      <c r="G2914" s="121">
        <f t="shared" si="336"/>
        <v>0.24649246911867717</v>
      </c>
      <c r="H2914" s="121">
        <f t="shared" si="337"/>
        <v>9.0824117964261042E-4</v>
      </c>
      <c r="I2914" s="122">
        <f t="shared" si="338"/>
        <v>0.24740071029831978</v>
      </c>
    </row>
    <row r="2915" spans="2:9">
      <c r="B2915" s="91">
        <f t="shared" si="339"/>
        <v>2901</v>
      </c>
      <c r="C2915" s="92">
        <f t="shared" si="340"/>
        <v>47461</v>
      </c>
      <c r="D2915" s="119" t="str">
        <f t="shared" si="334"/>
        <v>구간32</v>
      </c>
      <c r="E2915" s="91">
        <f t="shared" si="335"/>
        <v>92</v>
      </c>
      <c r="F2915" s="120">
        <f>COUNTIF($D$15:D2915,D2915)</f>
        <v>70</v>
      </c>
      <c r="G2915" s="121">
        <f t="shared" si="336"/>
        <v>0.24649246911867717</v>
      </c>
      <c r="H2915" s="121">
        <f t="shared" si="337"/>
        <v>9.2140409528960467E-4</v>
      </c>
      <c r="I2915" s="122">
        <f t="shared" si="338"/>
        <v>0.24741387321396677</v>
      </c>
    </row>
    <row r="2916" spans="2:9">
      <c r="B2916" s="91">
        <f t="shared" si="339"/>
        <v>2902</v>
      </c>
      <c r="C2916" s="92">
        <f t="shared" si="340"/>
        <v>47462</v>
      </c>
      <c r="D2916" s="119" t="str">
        <f t="shared" si="334"/>
        <v>구간32</v>
      </c>
      <c r="E2916" s="91">
        <f t="shared" si="335"/>
        <v>92</v>
      </c>
      <c r="F2916" s="120">
        <f>COUNTIF($D$15:D2916,D2916)</f>
        <v>71</v>
      </c>
      <c r="G2916" s="121">
        <f t="shared" si="336"/>
        <v>0.24649246911867717</v>
      </c>
      <c r="H2916" s="121">
        <f t="shared" si="337"/>
        <v>9.3456701093659904E-4</v>
      </c>
      <c r="I2916" s="122">
        <f t="shared" si="338"/>
        <v>0.24742703612961378</v>
      </c>
    </row>
    <row r="2917" spans="2:9">
      <c r="B2917" s="91">
        <f t="shared" si="339"/>
        <v>2903</v>
      </c>
      <c r="C2917" s="92">
        <f t="shared" si="340"/>
        <v>47463</v>
      </c>
      <c r="D2917" s="119" t="str">
        <f t="shared" si="334"/>
        <v>구간32</v>
      </c>
      <c r="E2917" s="91">
        <f t="shared" si="335"/>
        <v>92</v>
      </c>
      <c r="F2917" s="120">
        <f>COUNTIF($D$15:D2917,D2917)</f>
        <v>72</v>
      </c>
      <c r="G2917" s="121">
        <f t="shared" si="336"/>
        <v>0.24649246911867717</v>
      </c>
      <c r="H2917" s="121">
        <f t="shared" si="337"/>
        <v>9.477299265835934E-4</v>
      </c>
      <c r="I2917" s="122">
        <f t="shared" si="338"/>
        <v>0.24744019904526077</v>
      </c>
    </row>
    <row r="2918" spans="2:9">
      <c r="B2918" s="91">
        <f t="shared" si="339"/>
        <v>2904</v>
      </c>
      <c r="C2918" s="92">
        <f t="shared" si="340"/>
        <v>47464</v>
      </c>
      <c r="D2918" s="119" t="str">
        <f t="shared" si="334"/>
        <v>구간32</v>
      </c>
      <c r="E2918" s="91">
        <f t="shared" si="335"/>
        <v>92</v>
      </c>
      <c r="F2918" s="120">
        <f>COUNTIF($D$15:D2918,D2918)</f>
        <v>73</v>
      </c>
      <c r="G2918" s="121">
        <f t="shared" si="336"/>
        <v>0.24649246911867717</v>
      </c>
      <c r="H2918" s="121">
        <f t="shared" si="337"/>
        <v>9.6089284223058776E-4</v>
      </c>
      <c r="I2918" s="122">
        <f t="shared" si="338"/>
        <v>0.24745336196090775</v>
      </c>
    </row>
    <row r="2919" spans="2:9">
      <c r="B2919" s="91">
        <f t="shared" si="339"/>
        <v>2905</v>
      </c>
      <c r="C2919" s="92">
        <f t="shared" si="340"/>
        <v>47465</v>
      </c>
      <c r="D2919" s="119" t="str">
        <f t="shared" si="334"/>
        <v>구간32</v>
      </c>
      <c r="E2919" s="91">
        <f t="shared" si="335"/>
        <v>92</v>
      </c>
      <c r="F2919" s="120">
        <f>COUNTIF($D$15:D2919,D2919)</f>
        <v>74</v>
      </c>
      <c r="G2919" s="121">
        <f t="shared" si="336"/>
        <v>0.24649246911867717</v>
      </c>
      <c r="H2919" s="121">
        <f t="shared" si="337"/>
        <v>9.7405575787758213E-4</v>
      </c>
      <c r="I2919" s="122">
        <f t="shared" si="338"/>
        <v>0.24746652487655477</v>
      </c>
    </row>
    <row r="2920" spans="2:9">
      <c r="B2920" s="91">
        <f t="shared" si="339"/>
        <v>2906</v>
      </c>
      <c r="C2920" s="92">
        <f t="shared" si="340"/>
        <v>47466</v>
      </c>
      <c r="D2920" s="119" t="str">
        <f t="shared" si="334"/>
        <v>구간32</v>
      </c>
      <c r="E2920" s="91">
        <f t="shared" si="335"/>
        <v>92</v>
      </c>
      <c r="F2920" s="120">
        <f>COUNTIF($D$15:D2920,D2920)</f>
        <v>75</v>
      </c>
      <c r="G2920" s="121">
        <f t="shared" si="336"/>
        <v>0.24649246911867717</v>
      </c>
      <c r="H2920" s="121">
        <f t="shared" si="337"/>
        <v>9.8721867352457638E-4</v>
      </c>
      <c r="I2920" s="122">
        <f t="shared" si="338"/>
        <v>0.24747968779220175</v>
      </c>
    </row>
    <row r="2921" spans="2:9">
      <c r="B2921" s="91">
        <f t="shared" si="339"/>
        <v>2907</v>
      </c>
      <c r="C2921" s="92">
        <f t="shared" si="340"/>
        <v>47467</v>
      </c>
      <c r="D2921" s="119" t="str">
        <f t="shared" si="334"/>
        <v>구간32</v>
      </c>
      <c r="E2921" s="91">
        <f t="shared" si="335"/>
        <v>92</v>
      </c>
      <c r="F2921" s="120">
        <f>COUNTIF($D$15:D2921,D2921)</f>
        <v>76</v>
      </c>
      <c r="G2921" s="121">
        <f t="shared" si="336"/>
        <v>0.24649246911867717</v>
      </c>
      <c r="H2921" s="121">
        <f t="shared" si="337"/>
        <v>1.0003815891715707E-3</v>
      </c>
      <c r="I2921" s="122">
        <f t="shared" si="338"/>
        <v>0.24749285070784874</v>
      </c>
    </row>
    <row r="2922" spans="2:9">
      <c r="B2922" s="91">
        <f t="shared" si="339"/>
        <v>2908</v>
      </c>
      <c r="C2922" s="92">
        <f t="shared" si="340"/>
        <v>47468</v>
      </c>
      <c r="D2922" s="119" t="str">
        <f t="shared" si="334"/>
        <v>구간32</v>
      </c>
      <c r="E2922" s="91">
        <f t="shared" si="335"/>
        <v>92</v>
      </c>
      <c r="F2922" s="120">
        <f>COUNTIF($D$15:D2922,D2922)</f>
        <v>77</v>
      </c>
      <c r="G2922" s="121">
        <f t="shared" si="336"/>
        <v>0.24649246911867717</v>
      </c>
      <c r="H2922" s="121">
        <f t="shared" si="337"/>
        <v>1.0135445048185651E-3</v>
      </c>
      <c r="I2922" s="122">
        <f t="shared" si="338"/>
        <v>0.24750601362349572</v>
      </c>
    </row>
    <row r="2923" spans="2:9">
      <c r="B2923" s="91">
        <f t="shared" si="339"/>
        <v>2909</v>
      </c>
      <c r="C2923" s="92">
        <f t="shared" si="340"/>
        <v>47469</v>
      </c>
      <c r="D2923" s="119" t="str">
        <f t="shared" si="334"/>
        <v>구간32</v>
      </c>
      <c r="E2923" s="91">
        <f t="shared" si="335"/>
        <v>92</v>
      </c>
      <c r="F2923" s="120">
        <f>COUNTIF($D$15:D2923,D2923)</f>
        <v>78</v>
      </c>
      <c r="G2923" s="121">
        <f t="shared" si="336"/>
        <v>0.24649246911867717</v>
      </c>
      <c r="H2923" s="121">
        <f t="shared" si="337"/>
        <v>1.0267074204655595E-3</v>
      </c>
      <c r="I2923" s="122">
        <f t="shared" si="338"/>
        <v>0.24751917653914274</v>
      </c>
    </row>
    <row r="2924" spans="2:9">
      <c r="B2924" s="91">
        <f t="shared" si="339"/>
        <v>2910</v>
      </c>
      <c r="C2924" s="92">
        <f t="shared" si="340"/>
        <v>47470</v>
      </c>
      <c r="D2924" s="119" t="str">
        <f t="shared" si="334"/>
        <v>구간32</v>
      </c>
      <c r="E2924" s="91">
        <f t="shared" si="335"/>
        <v>92</v>
      </c>
      <c r="F2924" s="120">
        <f>COUNTIF($D$15:D2924,D2924)</f>
        <v>79</v>
      </c>
      <c r="G2924" s="121">
        <f t="shared" si="336"/>
        <v>0.24649246911867717</v>
      </c>
      <c r="H2924" s="121">
        <f t="shared" si="337"/>
        <v>1.0398703361125538E-3</v>
      </c>
      <c r="I2924" s="122">
        <f t="shared" si="338"/>
        <v>0.24753233945478972</v>
      </c>
    </row>
    <row r="2925" spans="2:9">
      <c r="B2925" s="91">
        <f t="shared" si="339"/>
        <v>2911</v>
      </c>
      <c r="C2925" s="92">
        <f t="shared" si="340"/>
        <v>47471</v>
      </c>
      <c r="D2925" s="119" t="str">
        <f t="shared" si="334"/>
        <v>구간32</v>
      </c>
      <c r="E2925" s="91">
        <f t="shared" si="335"/>
        <v>92</v>
      </c>
      <c r="F2925" s="120">
        <f>COUNTIF($D$15:D2925,D2925)</f>
        <v>80</v>
      </c>
      <c r="G2925" s="121">
        <f t="shared" si="336"/>
        <v>0.24649246911867717</v>
      </c>
      <c r="H2925" s="121">
        <f t="shared" si="337"/>
        <v>1.0530332517595482E-3</v>
      </c>
      <c r="I2925" s="122">
        <f t="shared" si="338"/>
        <v>0.24754550237043671</v>
      </c>
    </row>
    <row r="2926" spans="2:9">
      <c r="B2926" s="91">
        <f t="shared" si="339"/>
        <v>2912</v>
      </c>
      <c r="C2926" s="92">
        <f t="shared" si="340"/>
        <v>47472</v>
      </c>
      <c r="D2926" s="119" t="str">
        <f t="shared" si="334"/>
        <v>구간32</v>
      </c>
      <c r="E2926" s="91">
        <f t="shared" si="335"/>
        <v>92</v>
      </c>
      <c r="F2926" s="120">
        <f>COUNTIF($D$15:D2926,D2926)</f>
        <v>81</v>
      </c>
      <c r="G2926" s="121">
        <f t="shared" si="336"/>
        <v>0.24649246911867717</v>
      </c>
      <c r="H2926" s="121">
        <f t="shared" si="337"/>
        <v>1.0661961674065426E-3</v>
      </c>
      <c r="I2926" s="122">
        <f t="shared" si="338"/>
        <v>0.24755866528608372</v>
      </c>
    </row>
    <row r="2927" spans="2:9">
      <c r="B2927" s="91">
        <f t="shared" si="339"/>
        <v>2913</v>
      </c>
      <c r="C2927" s="92">
        <f t="shared" si="340"/>
        <v>47473</v>
      </c>
      <c r="D2927" s="119" t="str">
        <f t="shared" si="334"/>
        <v>구간32</v>
      </c>
      <c r="E2927" s="91">
        <f t="shared" si="335"/>
        <v>92</v>
      </c>
      <c r="F2927" s="120">
        <f>COUNTIF($D$15:D2927,D2927)</f>
        <v>82</v>
      </c>
      <c r="G2927" s="121">
        <f t="shared" si="336"/>
        <v>0.24649246911867717</v>
      </c>
      <c r="H2927" s="121">
        <f t="shared" si="337"/>
        <v>1.0793590830535369E-3</v>
      </c>
      <c r="I2927" s="122">
        <f t="shared" si="338"/>
        <v>0.24757182820173071</v>
      </c>
    </row>
    <row r="2928" spans="2:9">
      <c r="B2928" s="91">
        <f t="shared" si="339"/>
        <v>2914</v>
      </c>
      <c r="C2928" s="92">
        <f t="shared" si="340"/>
        <v>47474</v>
      </c>
      <c r="D2928" s="119" t="str">
        <f t="shared" si="334"/>
        <v>구간32</v>
      </c>
      <c r="E2928" s="91">
        <f t="shared" si="335"/>
        <v>92</v>
      </c>
      <c r="F2928" s="120">
        <f>COUNTIF($D$15:D2928,D2928)</f>
        <v>83</v>
      </c>
      <c r="G2928" s="121">
        <f t="shared" si="336"/>
        <v>0.24649246911867717</v>
      </c>
      <c r="H2928" s="121">
        <f t="shared" si="337"/>
        <v>1.0925219987005313E-3</v>
      </c>
      <c r="I2928" s="122">
        <f t="shared" si="338"/>
        <v>0.2475849911173777</v>
      </c>
    </row>
    <row r="2929" spans="2:9">
      <c r="B2929" s="91">
        <f t="shared" si="339"/>
        <v>2915</v>
      </c>
      <c r="C2929" s="92">
        <f t="shared" si="340"/>
        <v>47475</v>
      </c>
      <c r="D2929" s="119" t="str">
        <f t="shared" si="334"/>
        <v>구간32</v>
      </c>
      <c r="E2929" s="91">
        <f t="shared" si="335"/>
        <v>92</v>
      </c>
      <c r="F2929" s="120">
        <f>COUNTIF($D$15:D2929,D2929)</f>
        <v>84</v>
      </c>
      <c r="G2929" s="121">
        <f t="shared" si="336"/>
        <v>0.24649246911867717</v>
      </c>
      <c r="H2929" s="121">
        <f t="shared" si="337"/>
        <v>1.1056849143475257E-3</v>
      </c>
      <c r="I2929" s="122">
        <f t="shared" si="338"/>
        <v>0.24759815403302471</v>
      </c>
    </row>
    <row r="2930" spans="2:9">
      <c r="B2930" s="91">
        <f t="shared" si="339"/>
        <v>2916</v>
      </c>
      <c r="C2930" s="92">
        <f t="shared" si="340"/>
        <v>47476</v>
      </c>
      <c r="D2930" s="119" t="str">
        <f t="shared" si="334"/>
        <v>구간32</v>
      </c>
      <c r="E2930" s="91">
        <f t="shared" si="335"/>
        <v>92</v>
      </c>
      <c r="F2930" s="120">
        <f>COUNTIF($D$15:D2930,D2930)</f>
        <v>85</v>
      </c>
      <c r="G2930" s="121">
        <f t="shared" si="336"/>
        <v>0.24649246911867717</v>
      </c>
      <c r="H2930" s="121">
        <f t="shared" si="337"/>
        <v>1.11884782999452E-3</v>
      </c>
      <c r="I2930" s="122">
        <f t="shared" si="338"/>
        <v>0.24761131694867169</v>
      </c>
    </row>
    <row r="2931" spans="2:9">
      <c r="B2931" s="91">
        <f t="shared" si="339"/>
        <v>2917</v>
      </c>
      <c r="C2931" s="92">
        <f t="shared" si="340"/>
        <v>47477</v>
      </c>
      <c r="D2931" s="119" t="str">
        <f t="shared" si="334"/>
        <v>구간32</v>
      </c>
      <c r="E2931" s="91">
        <f t="shared" si="335"/>
        <v>92</v>
      </c>
      <c r="F2931" s="120">
        <f>COUNTIF($D$15:D2931,D2931)</f>
        <v>86</v>
      </c>
      <c r="G2931" s="121">
        <f t="shared" si="336"/>
        <v>0.24649246911867717</v>
      </c>
      <c r="H2931" s="121">
        <f t="shared" si="337"/>
        <v>1.1320107456415144E-3</v>
      </c>
      <c r="I2931" s="122">
        <f t="shared" si="338"/>
        <v>0.24762447986431868</v>
      </c>
    </row>
    <row r="2932" spans="2:9">
      <c r="B2932" s="91">
        <f t="shared" si="339"/>
        <v>2918</v>
      </c>
      <c r="C2932" s="92">
        <f t="shared" si="340"/>
        <v>47478</v>
      </c>
      <c r="D2932" s="119" t="str">
        <f t="shared" si="334"/>
        <v>구간32</v>
      </c>
      <c r="E2932" s="91">
        <f t="shared" si="335"/>
        <v>92</v>
      </c>
      <c r="F2932" s="120">
        <f>COUNTIF($D$15:D2932,D2932)</f>
        <v>87</v>
      </c>
      <c r="G2932" s="121">
        <f t="shared" si="336"/>
        <v>0.24649246911867717</v>
      </c>
      <c r="H2932" s="121">
        <f t="shared" si="337"/>
        <v>1.1451736612885087E-3</v>
      </c>
      <c r="I2932" s="122">
        <f t="shared" si="338"/>
        <v>0.24763764277996567</v>
      </c>
    </row>
    <row r="2933" spans="2:9">
      <c r="B2933" s="91">
        <f t="shared" si="339"/>
        <v>2919</v>
      </c>
      <c r="C2933" s="92">
        <f t="shared" si="340"/>
        <v>47479</v>
      </c>
      <c r="D2933" s="119" t="str">
        <f t="shared" si="334"/>
        <v>구간32</v>
      </c>
      <c r="E2933" s="91">
        <f t="shared" si="335"/>
        <v>92</v>
      </c>
      <c r="F2933" s="120">
        <f>COUNTIF($D$15:D2933,D2933)</f>
        <v>88</v>
      </c>
      <c r="G2933" s="121">
        <f t="shared" si="336"/>
        <v>0.24649246911867717</v>
      </c>
      <c r="H2933" s="121">
        <f t="shared" si="337"/>
        <v>1.1583365769355031E-3</v>
      </c>
      <c r="I2933" s="122">
        <f t="shared" si="338"/>
        <v>0.24765080569561268</v>
      </c>
    </row>
    <row r="2934" spans="2:9">
      <c r="B2934" s="91">
        <f t="shared" si="339"/>
        <v>2920</v>
      </c>
      <c r="C2934" s="92">
        <f t="shared" si="340"/>
        <v>47480</v>
      </c>
      <c r="D2934" s="119" t="str">
        <f t="shared" si="334"/>
        <v>구간32</v>
      </c>
      <c r="E2934" s="91">
        <f t="shared" si="335"/>
        <v>92</v>
      </c>
      <c r="F2934" s="120">
        <f>COUNTIF($D$15:D2934,D2934)</f>
        <v>89</v>
      </c>
      <c r="G2934" s="121">
        <f t="shared" si="336"/>
        <v>0.24649246911867717</v>
      </c>
      <c r="H2934" s="121">
        <f t="shared" si="337"/>
        <v>1.1714994925824975E-3</v>
      </c>
      <c r="I2934" s="122">
        <f t="shared" si="338"/>
        <v>0.24766396861125967</v>
      </c>
    </row>
    <row r="2935" spans="2:9">
      <c r="B2935" s="91">
        <f t="shared" si="339"/>
        <v>2921</v>
      </c>
      <c r="C2935" s="92">
        <f t="shared" si="340"/>
        <v>47481</v>
      </c>
      <c r="D2935" s="119" t="str">
        <f t="shared" si="334"/>
        <v>구간32</v>
      </c>
      <c r="E2935" s="91">
        <f t="shared" si="335"/>
        <v>92</v>
      </c>
      <c r="F2935" s="120">
        <f>COUNTIF($D$15:D2935,D2935)</f>
        <v>90</v>
      </c>
      <c r="G2935" s="121">
        <f t="shared" si="336"/>
        <v>0.24649246911867717</v>
      </c>
      <c r="H2935" s="121">
        <f t="shared" si="337"/>
        <v>1.1846624082294918E-3</v>
      </c>
      <c r="I2935" s="122">
        <f t="shared" si="338"/>
        <v>0.24767713152690665</v>
      </c>
    </row>
    <row r="2936" spans="2:9">
      <c r="B2936" s="91">
        <f t="shared" si="339"/>
        <v>2922</v>
      </c>
      <c r="C2936" s="92">
        <f t="shared" si="340"/>
        <v>47482</v>
      </c>
      <c r="D2936" s="119" t="str">
        <f t="shared" si="334"/>
        <v>구간32</v>
      </c>
      <c r="E2936" s="91">
        <f t="shared" si="335"/>
        <v>92</v>
      </c>
      <c r="F2936" s="120">
        <f>COUNTIF($D$15:D2936,D2936)</f>
        <v>91</v>
      </c>
      <c r="G2936" s="121">
        <f t="shared" si="336"/>
        <v>0.24649246911867717</v>
      </c>
      <c r="H2936" s="121">
        <f t="shared" si="337"/>
        <v>1.1978253238764862E-3</v>
      </c>
      <c r="I2936" s="122">
        <f t="shared" si="338"/>
        <v>0.24769029444255367</v>
      </c>
    </row>
    <row r="2937" spans="2:9">
      <c r="B2937" s="91">
        <f t="shared" si="339"/>
        <v>2923</v>
      </c>
      <c r="C2937" s="92">
        <f t="shared" si="340"/>
        <v>47483</v>
      </c>
      <c r="D2937" s="119" t="str">
        <f t="shared" si="334"/>
        <v>구간32</v>
      </c>
      <c r="E2937" s="91">
        <f t="shared" si="335"/>
        <v>92</v>
      </c>
      <c r="F2937" s="120">
        <f>COUNTIF($D$15:D2937,D2937)</f>
        <v>92</v>
      </c>
      <c r="G2937" s="121">
        <f t="shared" si="336"/>
        <v>0.24649246911867717</v>
      </c>
      <c r="H2937" s="121">
        <f t="shared" si="337"/>
        <v>1.2109882395234806E-3</v>
      </c>
      <c r="I2937" s="122">
        <f t="shared" si="338"/>
        <v>0.24770345735820065</v>
      </c>
    </row>
    <row r="2938" spans="2:9">
      <c r="B2938" s="91">
        <f t="shared" si="339"/>
        <v>2924</v>
      </c>
      <c r="C2938" s="92">
        <f t="shared" si="340"/>
        <v>47484</v>
      </c>
      <c r="D2938" s="119" t="str">
        <f t="shared" si="334"/>
        <v>구간33</v>
      </c>
      <c r="E2938" s="91">
        <f t="shared" si="335"/>
        <v>90</v>
      </c>
      <c r="F2938" s="120">
        <f>COUNTIF($D$15:D2938,D2938)</f>
        <v>1</v>
      </c>
      <c r="G2938" s="121">
        <f t="shared" si="336"/>
        <v>0.24770345735820065</v>
      </c>
      <c r="H2938" s="121">
        <f t="shared" si="337"/>
        <v>1.441989428191527E-5</v>
      </c>
      <c r="I2938" s="122">
        <f t="shared" si="338"/>
        <v>0.24771787725248257</v>
      </c>
    </row>
    <row r="2939" spans="2:9">
      <c r="B2939" s="91">
        <f t="shared" si="339"/>
        <v>2925</v>
      </c>
      <c r="C2939" s="92">
        <f t="shared" si="340"/>
        <v>47485</v>
      </c>
      <c r="D2939" s="119" t="str">
        <f t="shared" si="334"/>
        <v>구간33</v>
      </c>
      <c r="E2939" s="91">
        <f t="shared" si="335"/>
        <v>90</v>
      </c>
      <c r="F2939" s="120">
        <f>COUNTIF($D$15:D2939,D2939)</f>
        <v>2</v>
      </c>
      <c r="G2939" s="121">
        <f t="shared" si="336"/>
        <v>0.24770345735820065</v>
      </c>
      <c r="H2939" s="121">
        <f t="shared" si="337"/>
        <v>2.8839788563830539E-5</v>
      </c>
      <c r="I2939" s="122">
        <f t="shared" si="338"/>
        <v>0.24773229714676448</v>
      </c>
    </row>
    <row r="2940" spans="2:9">
      <c r="B2940" s="91">
        <f t="shared" si="339"/>
        <v>2926</v>
      </c>
      <c r="C2940" s="92">
        <f t="shared" si="340"/>
        <v>47486</v>
      </c>
      <c r="D2940" s="119" t="str">
        <f t="shared" si="334"/>
        <v>구간33</v>
      </c>
      <c r="E2940" s="91">
        <f t="shared" si="335"/>
        <v>90</v>
      </c>
      <c r="F2940" s="120">
        <f>COUNTIF($D$15:D2940,D2940)</f>
        <v>3</v>
      </c>
      <c r="G2940" s="121">
        <f t="shared" si="336"/>
        <v>0.24770345735820065</v>
      </c>
      <c r="H2940" s="121">
        <f t="shared" si="337"/>
        <v>4.3259682845745809E-5</v>
      </c>
      <c r="I2940" s="122">
        <f t="shared" si="338"/>
        <v>0.24774671704104639</v>
      </c>
    </row>
    <row r="2941" spans="2:9">
      <c r="B2941" s="91">
        <f t="shared" si="339"/>
        <v>2927</v>
      </c>
      <c r="C2941" s="92">
        <f t="shared" si="340"/>
        <v>47487</v>
      </c>
      <c r="D2941" s="119" t="str">
        <f t="shared" si="334"/>
        <v>구간33</v>
      </c>
      <c r="E2941" s="91">
        <f t="shared" si="335"/>
        <v>90</v>
      </c>
      <c r="F2941" s="120">
        <f>COUNTIF($D$15:D2941,D2941)</f>
        <v>4</v>
      </c>
      <c r="G2941" s="121">
        <f t="shared" si="336"/>
        <v>0.24770345735820065</v>
      </c>
      <c r="H2941" s="121">
        <f t="shared" si="337"/>
        <v>5.7679577127661078E-5</v>
      </c>
      <c r="I2941" s="122">
        <f t="shared" si="338"/>
        <v>0.24776113693532831</v>
      </c>
    </row>
    <row r="2942" spans="2:9">
      <c r="B2942" s="91">
        <f t="shared" si="339"/>
        <v>2928</v>
      </c>
      <c r="C2942" s="92">
        <f t="shared" si="340"/>
        <v>47488</v>
      </c>
      <c r="D2942" s="119" t="str">
        <f t="shared" si="334"/>
        <v>구간33</v>
      </c>
      <c r="E2942" s="91">
        <f t="shared" si="335"/>
        <v>90</v>
      </c>
      <c r="F2942" s="120">
        <f>COUNTIF($D$15:D2942,D2942)</f>
        <v>5</v>
      </c>
      <c r="G2942" s="121">
        <f t="shared" si="336"/>
        <v>0.24770345735820065</v>
      </c>
      <c r="H2942" s="121">
        <f t="shared" si="337"/>
        <v>7.2099471409576348E-5</v>
      </c>
      <c r="I2942" s="122">
        <f t="shared" si="338"/>
        <v>0.24777555682961022</v>
      </c>
    </row>
    <row r="2943" spans="2:9">
      <c r="B2943" s="91">
        <f t="shared" si="339"/>
        <v>2929</v>
      </c>
      <c r="C2943" s="92">
        <f t="shared" si="340"/>
        <v>47489</v>
      </c>
      <c r="D2943" s="119" t="str">
        <f t="shared" si="334"/>
        <v>구간33</v>
      </c>
      <c r="E2943" s="91">
        <f t="shared" si="335"/>
        <v>90</v>
      </c>
      <c r="F2943" s="120">
        <f>COUNTIF($D$15:D2943,D2943)</f>
        <v>6</v>
      </c>
      <c r="G2943" s="121">
        <f t="shared" si="336"/>
        <v>0.24770345735820065</v>
      </c>
      <c r="H2943" s="121">
        <f t="shared" si="337"/>
        <v>8.6519365691491618E-5</v>
      </c>
      <c r="I2943" s="122">
        <f t="shared" si="338"/>
        <v>0.24778997672389214</v>
      </c>
    </row>
    <row r="2944" spans="2:9">
      <c r="B2944" s="91">
        <f t="shared" si="339"/>
        <v>2930</v>
      </c>
      <c r="C2944" s="92">
        <f t="shared" si="340"/>
        <v>47490</v>
      </c>
      <c r="D2944" s="119" t="str">
        <f t="shared" si="334"/>
        <v>구간33</v>
      </c>
      <c r="E2944" s="91">
        <f t="shared" si="335"/>
        <v>90</v>
      </c>
      <c r="F2944" s="120">
        <f>COUNTIF($D$15:D2944,D2944)</f>
        <v>7</v>
      </c>
      <c r="G2944" s="121">
        <f t="shared" si="336"/>
        <v>0.24770345735820065</v>
      </c>
      <c r="H2944" s="121">
        <f t="shared" si="337"/>
        <v>1.0093925997340689E-4</v>
      </c>
      <c r="I2944" s="122">
        <f t="shared" si="338"/>
        <v>0.24780439661817405</v>
      </c>
    </row>
    <row r="2945" spans="2:9">
      <c r="B2945" s="91">
        <f t="shared" si="339"/>
        <v>2931</v>
      </c>
      <c r="C2945" s="92">
        <f t="shared" si="340"/>
        <v>47491</v>
      </c>
      <c r="D2945" s="119" t="str">
        <f t="shared" si="334"/>
        <v>구간33</v>
      </c>
      <c r="E2945" s="91">
        <f t="shared" si="335"/>
        <v>90</v>
      </c>
      <c r="F2945" s="120">
        <f>COUNTIF($D$15:D2945,D2945)</f>
        <v>8</v>
      </c>
      <c r="G2945" s="121">
        <f t="shared" si="336"/>
        <v>0.24770345735820065</v>
      </c>
      <c r="H2945" s="121">
        <f t="shared" si="337"/>
        <v>1.1535915425532216E-4</v>
      </c>
      <c r="I2945" s="122">
        <f t="shared" si="338"/>
        <v>0.24781881651245596</v>
      </c>
    </row>
    <row r="2946" spans="2:9">
      <c r="B2946" s="91">
        <f t="shared" si="339"/>
        <v>2932</v>
      </c>
      <c r="C2946" s="92">
        <f t="shared" si="340"/>
        <v>47492</v>
      </c>
      <c r="D2946" s="119" t="str">
        <f t="shared" si="334"/>
        <v>구간33</v>
      </c>
      <c r="E2946" s="91">
        <f t="shared" si="335"/>
        <v>90</v>
      </c>
      <c r="F2946" s="120">
        <f>COUNTIF($D$15:D2946,D2946)</f>
        <v>9</v>
      </c>
      <c r="G2946" s="121">
        <f t="shared" si="336"/>
        <v>0.24770345735820065</v>
      </c>
      <c r="H2946" s="121">
        <f t="shared" si="337"/>
        <v>1.2977904853723744E-4</v>
      </c>
      <c r="I2946" s="122">
        <f t="shared" si="338"/>
        <v>0.24783323640673788</v>
      </c>
    </row>
    <row r="2947" spans="2:9">
      <c r="B2947" s="91">
        <f t="shared" si="339"/>
        <v>2933</v>
      </c>
      <c r="C2947" s="92">
        <f t="shared" si="340"/>
        <v>47493</v>
      </c>
      <c r="D2947" s="119" t="str">
        <f t="shared" si="334"/>
        <v>구간33</v>
      </c>
      <c r="E2947" s="91">
        <f t="shared" si="335"/>
        <v>90</v>
      </c>
      <c r="F2947" s="120">
        <f>COUNTIF($D$15:D2947,D2947)</f>
        <v>10</v>
      </c>
      <c r="G2947" s="121">
        <f t="shared" si="336"/>
        <v>0.24770345735820065</v>
      </c>
      <c r="H2947" s="121">
        <f t="shared" si="337"/>
        <v>1.441989428191527E-4</v>
      </c>
      <c r="I2947" s="122">
        <f t="shared" si="338"/>
        <v>0.24784765630101979</v>
      </c>
    </row>
    <row r="2948" spans="2:9">
      <c r="B2948" s="91">
        <f t="shared" si="339"/>
        <v>2934</v>
      </c>
      <c r="C2948" s="92">
        <f t="shared" si="340"/>
        <v>47494</v>
      </c>
      <c r="D2948" s="119" t="str">
        <f t="shared" si="334"/>
        <v>구간33</v>
      </c>
      <c r="E2948" s="91">
        <f t="shared" si="335"/>
        <v>90</v>
      </c>
      <c r="F2948" s="120">
        <f>COUNTIF($D$15:D2948,D2948)</f>
        <v>11</v>
      </c>
      <c r="G2948" s="121">
        <f t="shared" si="336"/>
        <v>0.24770345735820065</v>
      </c>
      <c r="H2948" s="121">
        <f t="shared" si="337"/>
        <v>1.5861883710106795E-4</v>
      </c>
      <c r="I2948" s="122">
        <f t="shared" si="338"/>
        <v>0.24786207619530171</v>
      </c>
    </row>
    <row r="2949" spans="2:9">
      <c r="B2949" s="91">
        <f t="shared" si="339"/>
        <v>2935</v>
      </c>
      <c r="C2949" s="92">
        <f t="shared" si="340"/>
        <v>47495</v>
      </c>
      <c r="D2949" s="119" t="str">
        <f t="shared" si="334"/>
        <v>구간33</v>
      </c>
      <c r="E2949" s="91">
        <f t="shared" si="335"/>
        <v>90</v>
      </c>
      <c r="F2949" s="120">
        <f>COUNTIF($D$15:D2949,D2949)</f>
        <v>12</v>
      </c>
      <c r="G2949" s="121">
        <f t="shared" si="336"/>
        <v>0.24770345735820065</v>
      </c>
      <c r="H2949" s="121">
        <f t="shared" si="337"/>
        <v>1.7303873138298324E-4</v>
      </c>
      <c r="I2949" s="122">
        <f t="shared" si="338"/>
        <v>0.24787649608958365</v>
      </c>
    </row>
    <row r="2950" spans="2:9">
      <c r="B2950" s="91">
        <f t="shared" si="339"/>
        <v>2936</v>
      </c>
      <c r="C2950" s="92">
        <f t="shared" si="340"/>
        <v>47496</v>
      </c>
      <c r="D2950" s="119" t="str">
        <f t="shared" si="334"/>
        <v>구간33</v>
      </c>
      <c r="E2950" s="91">
        <f t="shared" si="335"/>
        <v>90</v>
      </c>
      <c r="F2950" s="120">
        <f>COUNTIF($D$15:D2950,D2950)</f>
        <v>13</v>
      </c>
      <c r="G2950" s="121">
        <f t="shared" si="336"/>
        <v>0.24770345735820065</v>
      </c>
      <c r="H2950" s="121">
        <f t="shared" si="337"/>
        <v>1.8745862566489852E-4</v>
      </c>
      <c r="I2950" s="122">
        <f t="shared" si="338"/>
        <v>0.24789091598386556</v>
      </c>
    </row>
    <row r="2951" spans="2:9">
      <c r="B2951" s="91">
        <f t="shared" si="339"/>
        <v>2937</v>
      </c>
      <c r="C2951" s="92">
        <f t="shared" si="340"/>
        <v>47497</v>
      </c>
      <c r="D2951" s="119" t="str">
        <f t="shared" si="334"/>
        <v>구간33</v>
      </c>
      <c r="E2951" s="91">
        <f t="shared" si="335"/>
        <v>90</v>
      </c>
      <c r="F2951" s="120">
        <f>COUNTIF($D$15:D2951,D2951)</f>
        <v>14</v>
      </c>
      <c r="G2951" s="121">
        <f t="shared" si="336"/>
        <v>0.24770345735820065</v>
      </c>
      <c r="H2951" s="121">
        <f t="shared" si="337"/>
        <v>2.0187851994681377E-4</v>
      </c>
      <c r="I2951" s="122">
        <f t="shared" si="338"/>
        <v>0.24790533587814748</v>
      </c>
    </row>
    <row r="2952" spans="2:9">
      <c r="B2952" s="91">
        <f t="shared" si="339"/>
        <v>2938</v>
      </c>
      <c r="C2952" s="92">
        <f t="shared" si="340"/>
        <v>47498</v>
      </c>
      <c r="D2952" s="119" t="str">
        <f t="shared" si="334"/>
        <v>구간33</v>
      </c>
      <c r="E2952" s="91">
        <f t="shared" si="335"/>
        <v>90</v>
      </c>
      <c r="F2952" s="120">
        <f>COUNTIF($D$15:D2952,D2952)</f>
        <v>15</v>
      </c>
      <c r="G2952" s="121">
        <f t="shared" si="336"/>
        <v>0.24770345735820065</v>
      </c>
      <c r="H2952" s="121">
        <f t="shared" si="337"/>
        <v>2.1629841422872903E-4</v>
      </c>
      <c r="I2952" s="122">
        <f t="shared" si="338"/>
        <v>0.24791975577242939</v>
      </c>
    </row>
    <row r="2953" spans="2:9">
      <c r="B2953" s="91">
        <f t="shared" si="339"/>
        <v>2939</v>
      </c>
      <c r="C2953" s="92">
        <f t="shared" si="340"/>
        <v>47499</v>
      </c>
      <c r="D2953" s="119" t="str">
        <f t="shared" si="334"/>
        <v>구간33</v>
      </c>
      <c r="E2953" s="91">
        <f t="shared" si="335"/>
        <v>90</v>
      </c>
      <c r="F2953" s="120">
        <f>COUNTIF($D$15:D2953,D2953)</f>
        <v>16</v>
      </c>
      <c r="G2953" s="121">
        <f t="shared" si="336"/>
        <v>0.24770345735820065</v>
      </c>
      <c r="H2953" s="121">
        <f t="shared" si="337"/>
        <v>2.3071830851064431E-4</v>
      </c>
      <c r="I2953" s="122">
        <f t="shared" si="338"/>
        <v>0.2479341756667113</v>
      </c>
    </row>
    <row r="2954" spans="2:9">
      <c r="B2954" s="91">
        <f t="shared" si="339"/>
        <v>2940</v>
      </c>
      <c r="C2954" s="92">
        <f t="shared" si="340"/>
        <v>47500</v>
      </c>
      <c r="D2954" s="119" t="str">
        <f t="shared" si="334"/>
        <v>구간33</v>
      </c>
      <c r="E2954" s="91">
        <f t="shared" si="335"/>
        <v>90</v>
      </c>
      <c r="F2954" s="120">
        <f>COUNTIF($D$15:D2954,D2954)</f>
        <v>17</v>
      </c>
      <c r="G2954" s="121">
        <f t="shared" si="336"/>
        <v>0.24770345735820065</v>
      </c>
      <c r="H2954" s="121">
        <f t="shared" si="337"/>
        <v>2.451382027925596E-4</v>
      </c>
      <c r="I2954" s="122">
        <f t="shared" si="338"/>
        <v>0.24794859556099322</v>
      </c>
    </row>
    <row r="2955" spans="2:9">
      <c r="B2955" s="91">
        <f t="shared" si="339"/>
        <v>2941</v>
      </c>
      <c r="C2955" s="92">
        <f t="shared" si="340"/>
        <v>47501</v>
      </c>
      <c r="D2955" s="119" t="str">
        <f t="shared" si="334"/>
        <v>구간33</v>
      </c>
      <c r="E2955" s="91">
        <f t="shared" si="335"/>
        <v>90</v>
      </c>
      <c r="F2955" s="120">
        <f>COUNTIF($D$15:D2955,D2955)</f>
        <v>18</v>
      </c>
      <c r="G2955" s="121">
        <f t="shared" si="336"/>
        <v>0.24770345735820065</v>
      </c>
      <c r="H2955" s="121">
        <f t="shared" si="337"/>
        <v>2.5955809707447488E-4</v>
      </c>
      <c r="I2955" s="122">
        <f t="shared" si="338"/>
        <v>0.24796301545527513</v>
      </c>
    </row>
    <row r="2956" spans="2:9">
      <c r="B2956" s="91">
        <f t="shared" si="339"/>
        <v>2942</v>
      </c>
      <c r="C2956" s="92">
        <f t="shared" si="340"/>
        <v>47502</v>
      </c>
      <c r="D2956" s="119" t="str">
        <f t="shared" si="334"/>
        <v>구간33</v>
      </c>
      <c r="E2956" s="91">
        <f t="shared" si="335"/>
        <v>90</v>
      </c>
      <c r="F2956" s="120">
        <f>COUNTIF($D$15:D2956,D2956)</f>
        <v>19</v>
      </c>
      <c r="G2956" s="121">
        <f t="shared" si="336"/>
        <v>0.24770345735820065</v>
      </c>
      <c r="H2956" s="121">
        <f t="shared" si="337"/>
        <v>2.7397799135639011E-4</v>
      </c>
      <c r="I2956" s="122">
        <f t="shared" si="338"/>
        <v>0.24797743534955705</v>
      </c>
    </row>
    <row r="2957" spans="2:9">
      <c r="B2957" s="91">
        <f t="shared" si="339"/>
        <v>2943</v>
      </c>
      <c r="C2957" s="92">
        <f t="shared" si="340"/>
        <v>47503</v>
      </c>
      <c r="D2957" s="119" t="str">
        <f t="shared" si="334"/>
        <v>구간33</v>
      </c>
      <c r="E2957" s="91">
        <f t="shared" si="335"/>
        <v>90</v>
      </c>
      <c r="F2957" s="120">
        <f>COUNTIF($D$15:D2957,D2957)</f>
        <v>20</v>
      </c>
      <c r="G2957" s="121">
        <f t="shared" si="336"/>
        <v>0.24770345735820065</v>
      </c>
      <c r="H2957" s="121">
        <f t="shared" si="337"/>
        <v>2.8839788563830539E-4</v>
      </c>
      <c r="I2957" s="122">
        <f t="shared" si="338"/>
        <v>0.24799185524383896</v>
      </c>
    </row>
    <row r="2958" spans="2:9">
      <c r="B2958" s="91">
        <f t="shared" si="339"/>
        <v>2944</v>
      </c>
      <c r="C2958" s="92">
        <f t="shared" si="340"/>
        <v>47504</v>
      </c>
      <c r="D2958" s="119" t="str">
        <f t="shared" si="334"/>
        <v>구간33</v>
      </c>
      <c r="E2958" s="91">
        <f t="shared" si="335"/>
        <v>90</v>
      </c>
      <c r="F2958" s="120">
        <f>COUNTIF($D$15:D2958,D2958)</f>
        <v>21</v>
      </c>
      <c r="G2958" s="121">
        <f t="shared" si="336"/>
        <v>0.24770345735820065</v>
      </c>
      <c r="H2958" s="121">
        <f t="shared" si="337"/>
        <v>3.0281777992022068E-4</v>
      </c>
      <c r="I2958" s="122">
        <f t="shared" si="338"/>
        <v>0.24800627513812087</v>
      </c>
    </row>
    <row r="2959" spans="2:9">
      <c r="B2959" s="91">
        <f t="shared" si="339"/>
        <v>2945</v>
      </c>
      <c r="C2959" s="92">
        <f t="shared" si="340"/>
        <v>47505</v>
      </c>
      <c r="D2959" s="119" t="str">
        <f t="shared" ref="D2959:D3022" si="341">IF(IFERROR(HLOOKUP(C2959,$E$5:$BL$6,2,FALSE),"")="",D2960,HLOOKUP(C2959,$E$5:$BL$7,2,FALSE))</f>
        <v>구간33</v>
      </c>
      <c r="E2959" s="91">
        <f t="shared" ref="E2959:E3022" si="342">COUNTIF($D$15:$D$49928,D2959)</f>
        <v>90</v>
      </c>
      <c r="F2959" s="120">
        <f>COUNTIF($D$15:D2959,D2959)</f>
        <v>22</v>
      </c>
      <c r="G2959" s="121">
        <f t="shared" ref="G2959:G3022" si="343">HLOOKUP($D2959,$E$6:$BL$11,6,FALSE)</f>
        <v>0.24770345735820065</v>
      </c>
      <c r="H2959" s="121">
        <f t="shared" ref="H2959:H3022" si="344">HLOOKUP($D2959,$E$6:$BL$11,5,FALSE)*(F2959)</f>
        <v>3.172376742021359E-4</v>
      </c>
      <c r="I2959" s="122">
        <f t="shared" ref="I2959:I3022" si="345">G2959+H2959</f>
        <v>0.24802069503240279</v>
      </c>
    </row>
    <row r="2960" spans="2:9">
      <c r="B2960" s="91">
        <f t="shared" ref="B2960:B3023" si="346">B2959+1</f>
        <v>2946</v>
      </c>
      <c r="C2960" s="92">
        <f t="shared" ref="C2960:C3023" si="347">C2959+1</f>
        <v>47506</v>
      </c>
      <c r="D2960" s="119" t="str">
        <f t="shared" si="341"/>
        <v>구간33</v>
      </c>
      <c r="E2960" s="91">
        <f t="shared" si="342"/>
        <v>90</v>
      </c>
      <c r="F2960" s="120">
        <f>COUNTIF($D$15:D2960,D2960)</f>
        <v>23</v>
      </c>
      <c r="G2960" s="121">
        <f t="shared" si="343"/>
        <v>0.24770345735820065</v>
      </c>
      <c r="H2960" s="121">
        <f t="shared" si="344"/>
        <v>3.3165756848405119E-4</v>
      </c>
      <c r="I2960" s="122">
        <f t="shared" si="345"/>
        <v>0.2480351149266847</v>
      </c>
    </row>
    <row r="2961" spans="2:9">
      <c r="B2961" s="91">
        <f t="shared" si="346"/>
        <v>2947</v>
      </c>
      <c r="C2961" s="92">
        <f t="shared" si="347"/>
        <v>47507</v>
      </c>
      <c r="D2961" s="119" t="str">
        <f t="shared" si="341"/>
        <v>구간33</v>
      </c>
      <c r="E2961" s="91">
        <f t="shared" si="342"/>
        <v>90</v>
      </c>
      <c r="F2961" s="120">
        <f>COUNTIF($D$15:D2961,D2961)</f>
        <v>24</v>
      </c>
      <c r="G2961" s="121">
        <f t="shared" si="343"/>
        <v>0.24770345735820065</v>
      </c>
      <c r="H2961" s="121">
        <f t="shared" si="344"/>
        <v>3.4607746276596647E-4</v>
      </c>
      <c r="I2961" s="122">
        <f t="shared" si="345"/>
        <v>0.24804953482096662</v>
      </c>
    </row>
    <row r="2962" spans="2:9">
      <c r="B2962" s="91">
        <f t="shared" si="346"/>
        <v>2948</v>
      </c>
      <c r="C2962" s="92">
        <f t="shared" si="347"/>
        <v>47508</v>
      </c>
      <c r="D2962" s="119" t="str">
        <f t="shared" si="341"/>
        <v>구간33</v>
      </c>
      <c r="E2962" s="91">
        <f t="shared" si="342"/>
        <v>90</v>
      </c>
      <c r="F2962" s="120">
        <f>COUNTIF($D$15:D2962,D2962)</f>
        <v>25</v>
      </c>
      <c r="G2962" s="121">
        <f t="shared" si="343"/>
        <v>0.24770345735820065</v>
      </c>
      <c r="H2962" s="121">
        <f t="shared" si="344"/>
        <v>3.6049735704788175E-4</v>
      </c>
      <c r="I2962" s="122">
        <f t="shared" si="345"/>
        <v>0.24806395471524853</v>
      </c>
    </row>
    <row r="2963" spans="2:9">
      <c r="B2963" s="91">
        <f t="shared" si="346"/>
        <v>2949</v>
      </c>
      <c r="C2963" s="92">
        <f t="shared" si="347"/>
        <v>47509</v>
      </c>
      <c r="D2963" s="119" t="str">
        <f t="shared" si="341"/>
        <v>구간33</v>
      </c>
      <c r="E2963" s="91">
        <f t="shared" si="342"/>
        <v>90</v>
      </c>
      <c r="F2963" s="120">
        <f>COUNTIF($D$15:D2963,D2963)</f>
        <v>26</v>
      </c>
      <c r="G2963" s="121">
        <f t="shared" si="343"/>
        <v>0.24770345735820065</v>
      </c>
      <c r="H2963" s="121">
        <f t="shared" si="344"/>
        <v>3.7491725132979704E-4</v>
      </c>
      <c r="I2963" s="122">
        <f t="shared" si="345"/>
        <v>0.24807837460953044</v>
      </c>
    </row>
    <row r="2964" spans="2:9">
      <c r="B2964" s="91">
        <f t="shared" si="346"/>
        <v>2950</v>
      </c>
      <c r="C2964" s="92">
        <f t="shared" si="347"/>
        <v>47510</v>
      </c>
      <c r="D2964" s="119" t="str">
        <f t="shared" si="341"/>
        <v>구간33</v>
      </c>
      <c r="E2964" s="91">
        <f t="shared" si="342"/>
        <v>90</v>
      </c>
      <c r="F2964" s="120">
        <f>COUNTIF($D$15:D2964,D2964)</f>
        <v>27</v>
      </c>
      <c r="G2964" s="121">
        <f t="shared" si="343"/>
        <v>0.24770345735820065</v>
      </c>
      <c r="H2964" s="121">
        <f t="shared" si="344"/>
        <v>3.8933714561171227E-4</v>
      </c>
      <c r="I2964" s="122">
        <f t="shared" si="345"/>
        <v>0.24809279450381236</v>
      </c>
    </row>
    <row r="2965" spans="2:9">
      <c r="B2965" s="91">
        <f t="shared" si="346"/>
        <v>2951</v>
      </c>
      <c r="C2965" s="92">
        <f t="shared" si="347"/>
        <v>47511</v>
      </c>
      <c r="D2965" s="119" t="str">
        <f t="shared" si="341"/>
        <v>구간33</v>
      </c>
      <c r="E2965" s="91">
        <f t="shared" si="342"/>
        <v>90</v>
      </c>
      <c r="F2965" s="120">
        <f>COUNTIF($D$15:D2965,D2965)</f>
        <v>28</v>
      </c>
      <c r="G2965" s="121">
        <f t="shared" si="343"/>
        <v>0.24770345735820065</v>
      </c>
      <c r="H2965" s="121">
        <f t="shared" si="344"/>
        <v>4.0375703989362755E-4</v>
      </c>
      <c r="I2965" s="122">
        <f t="shared" si="345"/>
        <v>0.24810721439809427</v>
      </c>
    </row>
    <row r="2966" spans="2:9">
      <c r="B2966" s="91">
        <f t="shared" si="346"/>
        <v>2952</v>
      </c>
      <c r="C2966" s="92">
        <f t="shared" si="347"/>
        <v>47512</v>
      </c>
      <c r="D2966" s="119" t="str">
        <f t="shared" si="341"/>
        <v>구간33</v>
      </c>
      <c r="E2966" s="91">
        <f t="shared" si="342"/>
        <v>90</v>
      </c>
      <c r="F2966" s="120">
        <f>COUNTIF($D$15:D2966,D2966)</f>
        <v>29</v>
      </c>
      <c r="G2966" s="121">
        <f t="shared" si="343"/>
        <v>0.24770345735820065</v>
      </c>
      <c r="H2966" s="121">
        <f t="shared" si="344"/>
        <v>4.1817693417554283E-4</v>
      </c>
      <c r="I2966" s="122">
        <f t="shared" si="345"/>
        <v>0.24812163429237619</v>
      </c>
    </row>
    <row r="2967" spans="2:9">
      <c r="B2967" s="91">
        <f t="shared" si="346"/>
        <v>2953</v>
      </c>
      <c r="C2967" s="92">
        <f t="shared" si="347"/>
        <v>47513</v>
      </c>
      <c r="D2967" s="119" t="str">
        <f t="shared" si="341"/>
        <v>구간33</v>
      </c>
      <c r="E2967" s="91">
        <f t="shared" si="342"/>
        <v>90</v>
      </c>
      <c r="F2967" s="120">
        <f>COUNTIF($D$15:D2967,D2967)</f>
        <v>30</v>
      </c>
      <c r="G2967" s="121">
        <f t="shared" si="343"/>
        <v>0.24770345735820065</v>
      </c>
      <c r="H2967" s="121">
        <f t="shared" si="344"/>
        <v>4.3259682845745806E-4</v>
      </c>
      <c r="I2967" s="122">
        <f t="shared" si="345"/>
        <v>0.2481360541866581</v>
      </c>
    </row>
    <row r="2968" spans="2:9">
      <c r="B2968" s="91">
        <f t="shared" si="346"/>
        <v>2954</v>
      </c>
      <c r="C2968" s="92">
        <f t="shared" si="347"/>
        <v>47514</v>
      </c>
      <c r="D2968" s="119" t="str">
        <f t="shared" si="341"/>
        <v>구간33</v>
      </c>
      <c r="E2968" s="91">
        <f t="shared" si="342"/>
        <v>90</v>
      </c>
      <c r="F2968" s="120">
        <f>COUNTIF($D$15:D2968,D2968)</f>
        <v>31</v>
      </c>
      <c r="G2968" s="121">
        <f t="shared" si="343"/>
        <v>0.24770345735820065</v>
      </c>
      <c r="H2968" s="121">
        <f t="shared" si="344"/>
        <v>4.4701672273937334E-4</v>
      </c>
      <c r="I2968" s="122">
        <f t="shared" si="345"/>
        <v>0.24815047408094001</v>
      </c>
    </row>
    <row r="2969" spans="2:9">
      <c r="B2969" s="91">
        <f t="shared" si="346"/>
        <v>2955</v>
      </c>
      <c r="C2969" s="92">
        <f t="shared" si="347"/>
        <v>47515</v>
      </c>
      <c r="D2969" s="119" t="str">
        <f t="shared" si="341"/>
        <v>구간33</v>
      </c>
      <c r="E2969" s="91">
        <f t="shared" si="342"/>
        <v>90</v>
      </c>
      <c r="F2969" s="120">
        <f>COUNTIF($D$15:D2969,D2969)</f>
        <v>32</v>
      </c>
      <c r="G2969" s="121">
        <f t="shared" si="343"/>
        <v>0.24770345735820065</v>
      </c>
      <c r="H2969" s="121">
        <f t="shared" si="344"/>
        <v>4.6143661702128863E-4</v>
      </c>
      <c r="I2969" s="122">
        <f t="shared" si="345"/>
        <v>0.24816489397522193</v>
      </c>
    </row>
    <row r="2970" spans="2:9">
      <c r="B2970" s="91">
        <f t="shared" si="346"/>
        <v>2956</v>
      </c>
      <c r="C2970" s="92">
        <f t="shared" si="347"/>
        <v>47516</v>
      </c>
      <c r="D2970" s="119" t="str">
        <f t="shared" si="341"/>
        <v>구간33</v>
      </c>
      <c r="E2970" s="91">
        <f t="shared" si="342"/>
        <v>90</v>
      </c>
      <c r="F2970" s="120">
        <f>COUNTIF($D$15:D2970,D2970)</f>
        <v>33</v>
      </c>
      <c r="G2970" s="121">
        <f t="shared" si="343"/>
        <v>0.24770345735820065</v>
      </c>
      <c r="H2970" s="121">
        <f t="shared" si="344"/>
        <v>4.7585651130320391E-4</v>
      </c>
      <c r="I2970" s="122">
        <f t="shared" si="345"/>
        <v>0.24817931386950384</v>
      </c>
    </row>
    <row r="2971" spans="2:9">
      <c r="B2971" s="91">
        <f t="shared" si="346"/>
        <v>2957</v>
      </c>
      <c r="C2971" s="92">
        <f t="shared" si="347"/>
        <v>47517</v>
      </c>
      <c r="D2971" s="119" t="str">
        <f t="shared" si="341"/>
        <v>구간33</v>
      </c>
      <c r="E2971" s="91">
        <f t="shared" si="342"/>
        <v>90</v>
      </c>
      <c r="F2971" s="120">
        <f>COUNTIF($D$15:D2971,D2971)</f>
        <v>34</v>
      </c>
      <c r="G2971" s="121">
        <f t="shared" si="343"/>
        <v>0.24770345735820065</v>
      </c>
      <c r="H2971" s="121">
        <f t="shared" si="344"/>
        <v>4.9027640558511919E-4</v>
      </c>
      <c r="I2971" s="122">
        <f t="shared" si="345"/>
        <v>0.24819373376378578</v>
      </c>
    </row>
    <row r="2972" spans="2:9">
      <c r="B2972" s="91">
        <f t="shared" si="346"/>
        <v>2958</v>
      </c>
      <c r="C2972" s="92">
        <f t="shared" si="347"/>
        <v>47518</v>
      </c>
      <c r="D2972" s="119" t="str">
        <f t="shared" si="341"/>
        <v>구간33</v>
      </c>
      <c r="E2972" s="91">
        <f t="shared" si="342"/>
        <v>90</v>
      </c>
      <c r="F2972" s="120">
        <f>COUNTIF($D$15:D2972,D2972)</f>
        <v>35</v>
      </c>
      <c r="G2972" s="121">
        <f t="shared" si="343"/>
        <v>0.24770345735820065</v>
      </c>
      <c r="H2972" s="121">
        <f t="shared" si="344"/>
        <v>5.0469629986703442E-4</v>
      </c>
      <c r="I2972" s="122">
        <f t="shared" si="345"/>
        <v>0.2482081536580677</v>
      </c>
    </row>
    <row r="2973" spans="2:9">
      <c r="B2973" s="91">
        <f t="shared" si="346"/>
        <v>2959</v>
      </c>
      <c r="C2973" s="92">
        <f t="shared" si="347"/>
        <v>47519</v>
      </c>
      <c r="D2973" s="119" t="str">
        <f t="shared" si="341"/>
        <v>구간33</v>
      </c>
      <c r="E2973" s="91">
        <f t="shared" si="342"/>
        <v>90</v>
      </c>
      <c r="F2973" s="120">
        <f>COUNTIF($D$15:D2973,D2973)</f>
        <v>36</v>
      </c>
      <c r="G2973" s="121">
        <f t="shared" si="343"/>
        <v>0.24770345735820065</v>
      </c>
      <c r="H2973" s="121">
        <f t="shared" si="344"/>
        <v>5.1911619414894976E-4</v>
      </c>
      <c r="I2973" s="122">
        <f t="shared" si="345"/>
        <v>0.24822257355234961</v>
      </c>
    </row>
    <row r="2974" spans="2:9">
      <c r="B2974" s="91">
        <f t="shared" si="346"/>
        <v>2960</v>
      </c>
      <c r="C2974" s="92">
        <f t="shared" si="347"/>
        <v>47520</v>
      </c>
      <c r="D2974" s="119" t="str">
        <f t="shared" si="341"/>
        <v>구간33</v>
      </c>
      <c r="E2974" s="91">
        <f t="shared" si="342"/>
        <v>90</v>
      </c>
      <c r="F2974" s="120">
        <f>COUNTIF($D$15:D2974,D2974)</f>
        <v>37</v>
      </c>
      <c r="G2974" s="121">
        <f t="shared" si="343"/>
        <v>0.24770345735820065</v>
      </c>
      <c r="H2974" s="121">
        <f t="shared" si="344"/>
        <v>5.3353608843086499E-4</v>
      </c>
      <c r="I2974" s="122">
        <f t="shared" si="345"/>
        <v>0.24823699344663153</v>
      </c>
    </row>
    <row r="2975" spans="2:9">
      <c r="B2975" s="91">
        <f t="shared" si="346"/>
        <v>2961</v>
      </c>
      <c r="C2975" s="92">
        <f t="shared" si="347"/>
        <v>47521</v>
      </c>
      <c r="D2975" s="119" t="str">
        <f t="shared" si="341"/>
        <v>구간33</v>
      </c>
      <c r="E2975" s="91">
        <f t="shared" si="342"/>
        <v>90</v>
      </c>
      <c r="F2975" s="120">
        <f>COUNTIF($D$15:D2975,D2975)</f>
        <v>38</v>
      </c>
      <c r="G2975" s="121">
        <f t="shared" si="343"/>
        <v>0.24770345735820065</v>
      </c>
      <c r="H2975" s="121">
        <f t="shared" si="344"/>
        <v>5.4795598271278022E-4</v>
      </c>
      <c r="I2975" s="122">
        <f t="shared" si="345"/>
        <v>0.24825141334091344</v>
      </c>
    </row>
    <row r="2976" spans="2:9">
      <c r="B2976" s="91">
        <f t="shared" si="346"/>
        <v>2962</v>
      </c>
      <c r="C2976" s="92">
        <f t="shared" si="347"/>
        <v>47522</v>
      </c>
      <c r="D2976" s="119" t="str">
        <f t="shared" si="341"/>
        <v>구간33</v>
      </c>
      <c r="E2976" s="91">
        <f t="shared" si="342"/>
        <v>90</v>
      </c>
      <c r="F2976" s="120">
        <f>COUNTIF($D$15:D2976,D2976)</f>
        <v>39</v>
      </c>
      <c r="G2976" s="121">
        <f t="shared" si="343"/>
        <v>0.24770345735820065</v>
      </c>
      <c r="H2976" s="121">
        <f t="shared" si="344"/>
        <v>5.6237587699469556E-4</v>
      </c>
      <c r="I2976" s="122">
        <f t="shared" si="345"/>
        <v>0.24826583323519535</v>
      </c>
    </row>
    <row r="2977" spans="2:9">
      <c r="B2977" s="91">
        <f t="shared" si="346"/>
        <v>2963</v>
      </c>
      <c r="C2977" s="92">
        <f t="shared" si="347"/>
        <v>47523</v>
      </c>
      <c r="D2977" s="119" t="str">
        <f t="shared" si="341"/>
        <v>구간33</v>
      </c>
      <c r="E2977" s="91">
        <f t="shared" si="342"/>
        <v>90</v>
      </c>
      <c r="F2977" s="120">
        <f>COUNTIF($D$15:D2977,D2977)</f>
        <v>40</v>
      </c>
      <c r="G2977" s="121">
        <f t="shared" si="343"/>
        <v>0.24770345735820065</v>
      </c>
      <c r="H2977" s="121">
        <f t="shared" si="344"/>
        <v>5.7679577127661078E-4</v>
      </c>
      <c r="I2977" s="122">
        <f t="shared" si="345"/>
        <v>0.24828025312947727</v>
      </c>
    </row>
    <row r="2978" spans="2:9">
      <c r="B2978" s="91">
        <f t="shared" si="346"/>
        <v>2964</v>
      </c>
      <c r="C2978" s="92">
        <f t="shared" si="347"/>
        <v>47524</v>
      </c>
      <c r="D2978" s="119" t="str">
        <f t="shared" si="341"/>
        <v>구간33</v>
      </c>
      <c r="E2978" s="91">
        <f t="shared" si="342"/>
        <v>90</v>
      </c>
      <c r="F2978" s="120">
        <f>COUNTIF($D$15:D2978,D2978)</f>
        <v>41</v>
      </c>
      <c r="G2978" s="121">
        <f t="shared" si="343"/>
        <v>0.24770345735820065</v>
      </c>
      <c r="H2978" s="121">
        <f t="shared" si="344"/>
        <v>5.9121566555852601E-4</v>
      </c>
      <c r="I2978" s="122">
        <f t="shared" si="345"/>
        <v>0.24829467302375918</v>
      </c>
    </row>
    <row r="2979" spans="2:9">
      <c r="B2979" s="91">
        <f t="shared" si="346"/>
        <v>2965</v>
      </c>
      <c r="C2979" s="92">
        <f t="shared" si="347"/>
        <v>47525</v>
      </c>
      <c r="D2979" s="119" t="str">
        <f t="shared" si="341"/>
        <v>구간33</v>
      </c>
      <c r="E2979" s="91">
        <f t="shared" si="342"/>
        <v>90</v>
      </c>
      <c r="F2979" s="120">
        <f>COUNTIF($D$15:D2979,D2979)</f>
        <v>42</v>
      </c>
      <c r="G2979" s="121">
        <f t="shared" si="343"/>
        <v>0.24770345735820065</v>
      </c>
      <c r="H2979" s="121">
        <f t="shared" si="344"/>
        <v>6.0563555984044135E-4</v>
      </c>
      <c r="I2979" s="122">
        <f t="shared" si="345"/>
        <v>0.2483090929180411</v>
      </c>
    </row>
    <row r="2980" spans="2:9">
      <c r="B2980" s="91">
        <f t="shared" si="346"/>
        <v>2966</v>
      </c>
      <c r="C2980" s="92">
        <f t="shared" si="347"/>
        <v>47526</v>
      </c>
      <c r="D2980" s="119" t="str">
        <f t="shared" si="341"/>
        <v>구간33</v>
      </c>
      <c r="E2980" s="91">
        <f t="shared" si="342"/>
        <v>90</v>
      </c>
      <c r="F2980" s="120">
        <f>COUNTIF($D$15:D2980,D2980)</f>
        <v>43</v>
      </c>
      <c r="G2980" s="121">
        <f t="shared" si="343"/>
        <v>0.24770345735820065</v>
      </c>
      <c r="H2980" s="121">
        <f t="shared" si="344"/>
        <v>6.2005545412235658E-4</v>
      </c>
      <c r="I2980" s="122">
        <f t="shared" si="345"/>
        <v>0.24832351281232301</v>
      </c>
    </row>
    <row r="2981" spans="2:9">
      <c r="B2981" s="91">
        <f t="shared" si="346"/>
        <v>2967</v>
      </c>
      <c r="C2981" s="92">
        <f t="shared" si="347"/>
        <v>47527</v>
      </c>
      <c r="D2981" s="119" t="str">
        <f t="shared" si="341"/>
        <v>구간33</v>
      </c>
      <c r="E2981" s="91">
        <f t="shared" si="342"/>
        <v>90</v>
      </c>
      <c r="F2981" s="120">
        <f>COUNTIF($D$15:D2981,D2981)</f>
        <v>44</v>
      </c>
      <c r="G2981" s="121">
        <f t="shared" si="343"/>
        <v>0.24770345735820065</v>
      </c>
      <c r="H2981" s="121">
        <f t="shared" si="344"/>
        <v>6.3447534840427181E-4</v>
      </c>
      <c r="I2981" s="122">
        <f t="shared" si="345"/>
        <v>0.24833793270660492</v>
      </c>
    </row>
    <row r="2982" spans="2:9">
      <c r="B2982" s="91">
        <f t="shared" si="346"/>
        <v>2968</v>
      </c>
      <c r="C2982" s="92">
        <f t="shared" si="347"/>
        <v>47528</v>
      </c>
      <c r="D2982" s="119" t="str">
        <f t="shared" si="341"/>
        <v>구간33</v>
      </c>
      <c r="E2982" s="91">
        <f t="shared" si="342"/>
        <v>90</v>
      </c>
      <c r="F2982" s="120">
        <f>COUNTIF($D$15:D2982,D2982)</f>
        <v>45</v>
      </c>
      <c r="G2982" s="121">
        <f t="shared" si="343"/>
        <v>0.24770345735820065</v>
      </c>
      <c r="H2982" s="121">
        <f t="shared" si="344"/>
        <v>6.4889524268618715E-4</v>
      </c>
      <c r="I2982" s="122">
        <f t="shared" si="345"/>
        <v>0.24835235260088684</v>
      </c>
    </row>
    <row r="2983" spans="2:9">
      <c r="B2983" s="91">
        <f t="shared" si="346"/>
        <v>2969</v>
      </c>
      <c r="C2983" s="92">
        <f t="shared" si="347"/>
        <v>47529</v>
      </c>
      <c r="D2983" s="119" t="str">
        <f t="shared" si="341"/>
        <v>구간33</v>
      </c>
      <c r="E2983" s="91">
        <f t="shared" si="342"/>
        <v>90</v>
      </c>
      <c r="F2983" s="120">
        <f>COUNTIF($D$15:D2983,D2983)</f>
        <v>46</v>
      </c>
      <c r="G2983" s="121">
        <f t="shared" si="343"/>
        <v>0.24770345735820065</v>
      </c>
      <c r="H2983" s="121">
        <f t="shared" si="344"/>
        <v>6.6331513696810237E-4</v>
      </c>
      <c r="I2983" s="122">
        <f t="shared" si="345"/>
        <v>0.24836677249516875</v>
      </c>
    </row>
    <row r="2984" spans="2:9">
      <c r="B2984" s="91">
        <f t="shared" si="346"/>
        <v>2970</v>
      </c>
      <c r="C2984" s="92">
        <f t="shared" si="347"/>
        <v>47530</v>
      </c>
      <c r="D2984" s="119" t="str">
        <f t="shared" si="341"/>
        <v>구간33</v>
      </c>
      <c r="E2984" s="91">
        <f t="shared" si="342"/>
        <v>90</v>
      </c>
      <c r="F2984" s="120">
        <f>COUNTIF($D$15:D2984,D2984)</f>
        <v>47</v>
      </c>
      <c r="G2984" s="121">
        <f t="shared" si="343"/>
        <v>0.24770345735820065</v>
      </c>
      <c r="H2984" s="121">
        <f t="shared" si="344"/>
        <v>6.7773503125001771E-4</v>
      </c>
      <c r="I2984" s="122">
        <f t="shared" si="345"/>
        <v>0.24838119238945067</v>
      </c>
    </row>
    <row r="2985" spans="2:9">
      <c r="B2985" s="91">
        <f t="shared" si="346"/>
        <v>2971</v>
      </c>
      <c r="C2985" s="92">
        <f t="shared" si="347"/>
        <v>47531</v>
      </c>
      <c r="D2985" s="119" t="str">
        <f t="shared" si="341"/>
        <v>구간33</v>
      </c>
      <c r="E2985" s="91">
        <f t="shared" si="342"/>
        <v>90</v>
      </c>
      <c r="F2985" s="120">
        <f>COUNTIF($D$15:D2985,D2985)</f>
        <v>48</v>
      </c>
      <c r="G2985" s="121">
        <f t="shared" si="343"/>
        <v>0.24770345735820065</v>
      </c>
      <c r="H2985" s="121">
        <f t="shared" si="344"/>
        <v>6.9215492553193294E-4</v>
      </c>
      <c r="I2985" s="122">
        <f t="shared" si="345"/>
        <v>0.24839561228373258</v>
      </c>
    </row>
    <row r="2986" spans="2:9">
      <c r="B2986" s="91">
        <f t="shared" si="346"/>
        <v>2972</v>
      </c>
      <c r="C2986" s="92">
        <f t="shared" si="347"/>
        <v>47532</v>
      </c>
      <c r="D2986" s="119" t="str">
        <f t="shared" si="341"/>
        <v>구간33</v>
      </c>
      <c r="E2986" s="91">
        <f t="shared" si="342"/>
        <v>90</v>
      </c>
      <c r="F2986" s="120">
        <f>COUNTIF($D$15:D2986,D2986)</f>
        <v>49</v>
      </c>
      <c r="G2986" s="121">
        <f t="shared" si="343"/>
        <v>0.24770345735820065</v>
      </c>
      <c r="H2986" s="121">
        <f t="shared" si="344"/>
        <v>7.0657481981384817E-4</v>
      </c>
      <c r="I2986" s="122">
        <f t="shared" si="345"/>
        <v>0.24841003217801449</v>
      </c>
    </row>
    <row r="2987" spans="2:9">
      <c r="B2987" s="91">
        <f t="shared" si="346"/>
        <v>2973</v>
      </c>
      <c r="C2987" s="92">
        <f t="shared" si="347"/>
        <v>47533</v>
      </c>
      <c r="D2987" s="119" t="str">
        <f t="shared" si="341"/>
        <v>구간33</v>
      </c>
      <c r="E2987" s="91">
        <f t="shared" si="342"/>
        <v>90</v>
      </c>
      <c r="F2987" s="120">
        <f>COUNTIF($D$15:D2987,D2987)</f>
        <v>50</v>
      </c>
      <c r="G2987" s="121">
        <f t="shared" si="343"/>
        <v>0.24770345735820065</v>
      </c>
      <c r="H2987" s="121">
        <f t="shared" si="344"/>
        <v>7.2099471409576351E-4</v>
      </c>
      <c r="I2987" s="122">
        <f t="shared" si="345"/>
        <v>0.24842445207229641</v>
      </c>
    </row>
    <row r="2988" spans="2:9">
      <c r="B2988" s="91">
        <f t="shared" si="346"/>
        <v>2974</v>
      </c>
      <c r="C2988" s="92">
        <f t="shared" si="347"/>
        <v>47534</v>
      </c>
      <c r="D2988" s="119" t="str">
        <f t="shared" si="341"/>
        <v>구간33</v>
      </c>
      <c r="E2988" s="91">
        <f t="shared" si="342"/>
        <v>90</v>
      </c>
      <c r="F2988" s="120">
        <f>COUNTIF($D$15:D2988,D2988)</f>
        <v>51</v>
      </c>
      <c r="G2988" s="121">
        <f t="shared" si="343"/>
        <v>0.24770345735820065</v>
      </c>
      <c r="H2988" s="121">
        <f t="shared" si="344"/>
        <v>7.3541460837767874E-4</v>
      </c>
      <c r="I2988" s="122">
        <f t="shared" si="345"/>
        <v>0.24843887196657832</v>
      </c>
    </row>
    <row r="2989" spans="2:9">
      <c r="B2989" s="91">
        <f t="shared" si="346"/>
        <v>2975</v>
      </c>
      <c r="C2989" s="92">
        <f t="shared" si="347"/>
        <v>47535</v>
      </c>
      <c r="D2989" s="119" t="str">
        <f t="shared" si="341"/>
        <v>구간33</v>
      </c>
      <c r="E2989" s="91">
        <f t="shared" si="342"/>
        <v>90</v>
      </c>
      <c r="F2989" s="120">
        <f>COUNTIF($D$15:D2989,D2989)</f>
        <v>52</v>
      </c>
      <c r="G2989" s="121">
        <f t="shared" si="343"/>
        <v>0.24770345735820065</v>
      </c>
      <c r="H2989" s="121">
        <f t="shared" si="344"/>
        <v>7.4983450265959407E-4</v>
      </c>
      <c r="I2989" s="122">
        <f t="shared" si="345"/>
        <v>0.24845329186086024</v>
      </c>
    </row>
    <row r="2990" spans="2:9">
      <c r="B2990" s="91">
        <f t="shared" si="346"/>
        <v>2976</v>
      </c>
      <c r="C2990" s="92">
        <f t="shared" si="347"/>
        <v>47536</v>
      </c>
      <c r="D2990" s="119" t="str">
        <f t="shared" si="341"/>
        <v>구간33</v>
      </c>
      <c r="E2990" s="91">
        <f t="shared" si="342"/>
        <v>90</v>
      </c>
      <c r="F2990" s="120">
        <f>COUNTIF($D$15:D2990,D2990)</f>
        <v>53</v>
      </c>
      <c r="G2990" s="121">
        <f t="shared" si="343"/>
        <v>0.24770345735820065</v>
      </c>
      <c r="H2990" s="121">
        <f t="shared" si="344"/>
        <v>7.642543969415093E-4</v>
      </c>
      <c r="I2990" s="122">
        <f t="shared" si="345"/>
        <v>0.24846771175514215</v>
      </c>
    </row>
    <row r="2991" spans="2:9">
      <c r="B2991" s="91">
        <f t="shared" si="346"/>
        <v>2977</v>
      </c>
      <c r="C2991" s="92">
        <f t="shared" si="347"/>
        <v>47537</v>
      </c>
      <c r="D2991" s="119" t="str">
        <f t="shared" si="341"/>
        <v>구간33</v>
      </c>
      <c r="E2991" s="91">
        <f t="shared" si="342"/>
        <v>90</v>
      </c>
      <c r="F2991" s="120">
        <f>COUNTIF($D$15:D2991,D2991)</f>
        <v>54</v>
      </c>
      <c r="G2991" s="121">
        <f t="shared" si="343"/>
        <v>0.24770345735820065</v>
      </c>
      <c r="H2991" s="121">
        <f t="shared" si="344"/>
        <v>7.7867429122342453E-4</v>
      </c>
      <c r="I2991" s="122">
        <f t="shared" si="345"/>
        <v>0.24848213164942407</v>
      </c>
    </row>
    <row r="2992" spans="2:9">
      <c r="B2992" s="91">
        <f t="shared" si="346"/>
        <v>2978</v>
      </c>
      <c r="C2992" s="92">
        <f t="shared" si="347"/>
        <v>47538</v>
      </c>
      <c r="D2992" s="119" t="str">
        <f t="shared" si="341"/>
        <v>구간33</v>
      </c>
      <c r="E2992" s="91">
        <f t="shared" si="342"/>
        <v>90</v>
      </c>
      <c r="F2992" s="120">
        <f>COUNTIF($D$15:D2992,D2992)</f>
        <v>55</v>
      </c>
      <c r="G2992" s="121">
        <f t="shared" si="343"/>
        <v>0.24770345735820065</v>
      </c>
      <c r="H2992" s="121">
        <f t="shared" si="344"/>
        <v>7.9309418550533987E-4</v>
      </c>
      <c r="I2992" s="122">
        <f t="shared" si="345"/>
        <v>0.24849655154370598</v>
      </c>
    </row>
    <row r="2993" spans="2:9">
      <c r="B2993" s="91">
        <f t="shared" si="346"/>
        <v>2979</v>
      </c>
      <c r="C2993" s="92">
        <f t="shared" si="347"/>
        <v>47539</v>
      </c>
      <c r="D2993" s="119" t="str">
        <f t="shared" si="341"/>
        <v>구간33</v>
      </c>
      <c r="E2993" s="91">
        <f t="shared" si="342"/>
        <v>90</v>
      </c>
      <c r="F2993" s="120">
        <f>COUNTIF($D$15:D2993,D2993)</f>
        <v>56</v>
      </c>
      <c r="G2993" s="121">
        <f t="shared" si="343"/>
        <v>0.24770345735820065</v>
      </c>
      <c r="H2993" s="121">
        <f t="shared" si="344"/>
        <v>8.075140797872551E-4</v>
      </c>
      <c r="I2993" s="122">
        <f t="shared" si="345"/>
        <v>0.24851097143798789</v>
      </c>
    </row>
    <row r="2994" spans="2:9">
      <c r="B2994" s="91">
        <f t="shared" si="346"/>
        <v>2980</v>
      </c>
      <c r="C2994" s="92">
        <f t="shared" si="347"/>
        <v>47540</v>
      </c>
      <c r="D2994" s="119" t="str">
        <f t="shared" si="341"/>
        <v>구간33</v>
      </c>
      <c r="E2994" s="91">
        <f t="shared" si="342"/>
        <v>90</v>
      </c>
      <c r="F2994" s="120">
        <f>COUNTIF($D$15:D2994,D2994)</f>
        <v>57</v>
      </c>
      <c r="G2994" s="121">
        <f t="shared" si="343"/>
        <v>0.24770345735820065</v>
      </c>
      <c r="H2994" s="121">
        <f t="shared" si="344"/>
        <v>8.2193397406917033E-4</v>
      </c>
      <c r="I2994" s="122">
        <f t="shared" si="345"/>
        <v>0.24852539133226983</v>
      </c>
    </row>
    <row r="2995" spans="2:9">
      <c r="B2995" s="91">
        <f t="shared" si="346"/>
        <v>2981</v>
      </c>
      <c r="C2995" s="92">
        <f t="shared" si="347"/>
        <v>47541</v>
      </c>
      <c r="D2995" s="119" t="str">
        <f t="shared" si="341"/>
        <v>구간33</v>
      </c>
      <c r="E2995" s="91">
        <f t="shared" si="342"/>
        <v>90</v>
      </c>
      <c r="F2995" s="120">
        <f>COUNTIF($D$15:D2995,D2995)</f>
        <v>58</v>
      </c>
      <c r="G2995" s="121">
        <f t="shared" si="343"/>
        <v>0.24770345735820065</v>
      </c>
      <c r="H2995" s="121">
        <f t="shared" si="344"/>
        <v>8.3635386835108566E-4</v>
      </c>
      <c r="I2995" s="122">
        <f t="shared" si="345"/>
        <v>0.24853981122655175</v>
      </c>
    </row>
    <row r="2996" spans="2:9">
      <c r="B2996" s="91">
        <f t="shared" si="346"/>
        <v>2982</v>
      </c>
      <c r="C2996" s="92">
        <f t="shared" si="347"/>
        <v>47542</v>
      </c>
      <c r="D2996" s="119" t="str">
        <f t="shared" si="341"/>
        <v>구간33</v>
      </c>
      <c r="E2996" s="91">
        <f t="shared" si="342"/>
        <v>90</v>
      </c>
      <c r="F2996" s="120">
        <f>COUNTIF($D$15:D2996,D2996)</f>
        <v>59</v>
      </c>
      <c r="G2996" s="121">
        <f t="shared" si="343"/>
        <v>0.24770345735820065</v>
      </c>
      <c r="H2996" s="121">
        <f t="shared" si="344"/>
        <v>8.5077376263300089E-4</v>
      </c>
      <c r="I2996" s="122">
        <f t="shared" si="345"/>
        <v>0.24855423112083366</v>
      </c>
    </row>
    <row r="2997" spans="2:9">
      <c r="B2997" s="91">
        <f t="shared" si="346"/>
        <v>2983</v>
      </c>
      <c r="C2997" s="92">
        <f t="shared" si="347"/>
        <v>47543</v>
      </c>
      <c r="D2997" s="119" t="str">
        <f t="shared" si="341"/>
        <v>구간33</v>
      </c>
      <c r="E2997" s="91">
        <f t="shared" si="342"/>
        <v>90</v>
      </c>
      <c r="F2997" s="120">
        <f>COUNTIF($D$15:D2997,D2997)</f>
        <v>60</v>
      </c>
      <c r="G2997" s="121">
        <f t="shared" si="343"/>
        <v>0.24770345735820065</v>
      </c>
      <c r="H2997" s="121">
        <f t="shared" si="344"/>
        <v>8.6519365691491612E-4</v>
      </c>
      <c r="I2997" s="122">
        <f t="shared" si="345"/>
        <v>0.24856865101511558</v>
      </c>
    </row>
    <row r="2998" spans="2:9">
      <c r="B2998" s="91">
        <f t="shared" si="346"/>
        <v>2984</v>
      </c>
      <c r="C2998" s="92">
        <f t="shared" si="347"/>
        <v>47544</v>
      </c>
      <c r="D2998" s="119" t="str">
        <f t="shared" si="341"/>
        <v>구간33</v>
      </c>
      <c r="E2998" s="91">
        <f t="shared" si="342"/>
        <v>90</v>
      </c>
      <c r="F2998" s="120">
        <f>COUNTIF($D$15:D2998,D2998)</f>
        <v>61</v>
      </c>
      <c r="G2998" s="121">
        <f t="shared" si="343"/>
        <v>0.24770345735820065</v>
      </c>
      <c r="H2998" s="121">
        <f t="shared" si="344"/>
        <v>8.7961355119683146E-4</v>
      </c>
      <c r="I2998" s="122">
        <f t="shared" si="345"/>
        <v>0.24858307090939749</v>
      </c>
    </row>
    <row r="2999" spans="2:9">
      <c r="B2999" s="91">
        <f t="shared" si="346"/>
        <v>2985</v>
      </c>
      <c r="C2999" s="92">
        <f t="shared" si="347"/>
        <v>47545</v>
      </c>
      <c r="D2999" s="119" t="str">
        <f t="shared" si="341"/>
        <v>구간33</v>
      </c>
      <c r="E2999" s="91">
        <f t="shared" si="342"/>
        <v>90</v>
      </c>
      <c r="F2999" s="120">
        <f>COUNTIF($D$15:D2999,D2999)</f>
        <v>62</v>
      </c>
      <c r="G2999" s="121">
        <f t="shared" si="343"/>
        <v>0.24770345735820065</v>
      </c>
      <c r="H2999" s="121">
        <f t="shared" si="344"/>
        <v>8.9403344547874669E-4</v>
      </c>
      <c r="I2999" s="122">
        <f t="shared" si="345"/>
        <v>0.24859749080367941</v>
      </c>
    </row>
    <row r="3000" spans="2:9">
      <c r="B3000" s="91">
        <f t="shared" si="346"/>
        <v>2986</v>
      </c>
      <c r="C3000" s="92">
        <f t="shared" si="347"/>
        <v>47546</v>
      </c>
      <c r="D3000" s="119" t="str">
        <f t="shared" si="341"/>
        <v>구간33</v>
      </c>
      <c r="E3000" s="91">
        <f t="shared" si="342"/>
        <v>90</v>
      </c>
      <c r="F3000" s="120">
        <f>COUNTIF($D$15:D3000,D3000)</f>
        <v>63</v>
      </c>
      <c r="G3000" s="121">
        <f t="shared" si="343"/>
        <v>0.24770345735820065</v>
      </c>
      <c r="H3000" s="121">
        <f t="shared" si="344"/>
        <v>9.0845333976066203E-4</v>
      </c>
      <c r="I3000" s="122">
        <f t="shared" si="345"/>
        <v>0.24861191069796132</v>
      </c>
    </row>
    <row r="3001" spans="2:9">
      <c r="B3001" s="91">
        <f t="shared" si="346"/>
        <v>2987</v>
      </c>
      <c r="C3001" s="92">
        <f t="shared" si="347"/>
        <v>47547</v>
      </c>
      <c r="D3001" s="119" t="str">
        <f t="shared" si="341"/>
        <v>구간33</v>
      </c>
      <c r="E3001" s="91">
        <f t="shared" si="342"/>
        <v>90</v>
      </c>
      <c r="F3001" s="120">
        <f>COUNTIF($D$15:D3001,D3001)</f>
        <v>64</v>
      </c>
      <c r="G3001" s="121">
        <f t="shared" si="343"/>
        <v>0.24770345735820065</v>
      </c>
      <c r="H3001" s="121">
        <f t="shared" si="344"/>
        <v>9.2287323404257725E-4</v>
      </c>
      <c r="I3001" s="122">
        <f t="shared" si="345"/>
        <v>0.24862633059224323</v>
      </c>
    </row>
    <row r="3002" spans="2:9">
      <c r="B3002" s="91">
        <f t="shared" si="346"/>
        <v>2988</v>
      </c>
      <c r="C3002" s="92">
        <f t="shared" si="347"/>
        <v>47548</v>
      </c>
      <c r="D3002" s="119" t="str">
        <f t="shared" si="341"/>
        <v>구간33</v>
      </c>
      <c r="E3002" s="91">
        <f t="shared" si="342"/>
        <v>90</v>
      </c>
      <c r="F3002" s="120">
        <f>COUNTIF($D$15:D3002,D3002)</f>
        <v>65</v>
      </c>
      <c r="G3002" s="121">
        <f t="shared" si="343"/>
        <v>0.24770345735820065</v>
      </c>
      <c r="H3002" s="121">
        <f t="shared" si="344"/>
        <v>9.3729312832449248E-4</v>
      </c>
      <c r="I3002" s="122">
        <f t="shared" si="345"/>
        <v>0.24864075048652515</v>
      </c>
    </row>
    <row r="3003" spans="2:9">
      <c r="B3003" s="91">
        <f t="shared" si="346"/>
        <v>2989</v>
      </c>
      <c r="C3003" s="92">
        <f t="shared" si="347"/>
        <v>47549</v>
      </c>
      <c r="D3003" s="119" t="str">
        <f t="shared" si="341"/>
        <v>구간33</v>
      </c>
      <c r="E3003" s="91">
        <f t="shared" si="342"/>
        <v>90</v>
      </c>
      <c r="F3003" s="120">
        <f>COUNTIF($D$15:D3003,D3003)</f>
        <v>66</v>
      </c>
      <c r="G3003" s="121">
        <f t="shared" si="343"/>
        <v>0.24770345735820065</v>
      </c>
      <c r="H3003" s="121">
        <f t="shared" si="344"/>
        <v>9.5171302260640782E-4</v>
      </c>
      <c r="I3003" s="122">
        <f t="shared" si="345"/>
        <v>0.24865517038080706</v>
      </c>
    </row>
    <row r="3004" spans="2:9">
      <c r="B3004" s="91">
        <f t="shared" si="346"/>
        <v>2990</v>
      </c>
      <c r="C3004" s="92">
        <f t="shared" si="347"/>
        <v>47550</v>
      </c>
      <c r="D3004" s="119" t="str">
        <f t="shared" si="341"/>
        <v>구간33</v>
      </c>
      <c r="E3004" s="91">
        <f t="shared" si="342"/>
        <v>90</v>
      </c>
      <c r="F3004" s="120">
        <f>COUNTIF($D$15:D3004,D3004)</f>
        <v>67</v>
      </c>
      <c r="G3004" s="121">
        <f t="shared" si="343"/>
        <v>0.24770345735820065</v>
      </c>
      <c r="H3004" s="121">
        <f t="shared" si="344"/>
        <v>9.6613291688832305E-4</v>
      </c>
      <c r="I3004" s="122">
        <f t="shared" si="345"/>
        <v>0.24866959027508898</v>
      </c>
    </row>
    <row r="3005" spans="2:9">
      <c r="B3005" s="91">
        <f t="shared" si="346"/>
        <v>2991</v>
      </c>
      <c r="C3005" s="92">
        <f t="shared" si="347"/>
        <v>47551</v>
      </c>
      <c r="D3005" s="119" t="str">
        <f t="shared" si="341"/>
        <v>구간33</v>
      </c>
      <c r="E3005" s="91">
        <f t="shared" si="342"/>
        <v>90</v>
      </c>
      <c r="F3005" s="120">
        <f>COUNTIF($D$15:D3005,D3005)</f>
        <v>68</v>
      </c>
      <c r="G3005" s="121">
        <f t="shared" si="343"/>
        <v>0.24770345735820065</v>
      </c>
      <c r="H3005" s="121">
        <f t="shared" si="344"/>
        <v>9.8055281117023839E-4</v>
      </c>
      <c r="I3005" s="122">
        <f t="shared" si="345"/>
        <v>0.24868401016937089</v>
      </c>
    </row>
    <row r="3006" spans="2:9">
      <c r="B3006" s="91">
        <f t="shared" si="346"/>
        <v>2992</v>
      </c>
      <c r="C3006" s="92">
        <f t="shared" si="347"/>
        <v>47552</v>
      </c>
      <c r="D3006" s="119" t="str">
        <f t="shared" si="341"/>
        <v>구간33</v>
      </c>
      <c r="E3006" s="91">
        <f t="shared" si="342"/>
        <v>90</v>
      </c>
      <c r="F3006" s="120">
        <f>COUNTIF($D$15:D3006,D3006)</f>
        <v>69</v>
      </c>
      <c r="G3006" s="121">
        <f t="shared" si="343"/>
        <v>0.24770345735820065</v>
      </c>
      <c r="H3006" s="121">
        <f t="shared" si="344"/>
        <v>9.9497270545215351E-4</v>
      </c>
      <c r="I3006" s="122">
        <f t="shared" si="345"/>
        <v>0.2486984300636528</v>
      </c>
    </row>
    <row r="3007" spans="2:9">
      <c r="B3007" s="91">
        <f t="shared" si="346"/>
        <v>2993</v>
      </c>
      <c r="C3007" s="92">
        <f t="shared" si="347"/>
        <v>47553</v>
      </c>
      <c r="D3007" s="119" t="str">
        <f t="shared" si="341"/>
        <v>구간33</v>
      </c>
      <c r="E3007" s="91">
        <f t="shared" si="342"/>
        <v>90</v>
      </c>
      <c r="F3007" s="120">
        <f>COUNTIF($D$15:D3007,D3007)</f>
        <v>70</v>
      </c>
      <c r="G3007" s="121">
        <f t="shared" si="343"/>
        <v>0.24770345735820065</v>
      </c>
      <c r="H3007" s="121">
        <f t="shared" si="344"/>
        <v>1.0093925997340688E-3</v>
      </c>
      <c r="I3007" s="122">
        <f t="shared" si="345"/>
        <v>0.24871284995793472</v>
      </c>
    </row>
    <row r="3008" spans="2:9">
      <c r="B3008" s="91">
        <f t="shared" si="346"/>
        <v>2994</v>
      </c>
      <c r="C3008" s="92">
        <f t="shared" si="347"/>
        <v>47554</v>
      </c>
      <c r="D3008" s="119" t="str">
        <f t="shared" si="341"/>
        <v>구간33</v>
      </c>
      <c r="E3008" s="91">
        <f t="shared" si="342"/>
        <v>90</v>
      </c>
      <c r="F3008" s="120">
        <f>COUNTIF($D$15:D3008,D3008)</f>
        <v>71</v>
      </c>
      <c r="G3008" s="121">
        <f t="shared" si="343"/>
        <v>0.24770345735820065</v>
      </c>
      <c r="H3008" s="121">
        <f t="shared" si="344"/>
        <v>1.0238124940159842E-3</v>
      </c>
      <c r="I3008" s="122">
        <f t="shared" si="345"/>
        <v>0.24872726985221663</v>
      </c>
    </row>
    <row r="3009" spans="2:9">
      <c r="B3009" s="91">
        <f t="shared" si="346"/>
        <v>2995</v>
      </c>
      <c r="C3009" s="92">
        <f t="shared" si="347"/>
        <v>47555</v>
      </c>
      <c r="D3009" s="119" t="str">
        <f t="shared" si="341"/>
        <v>구간33</v>
      </c>
      <c r="E3009" s="91">
        <f t="shared" si="342"/>
        <v>90</v>
      </c>
      <c r="F3009" s="120">
        <f>COUNTIF($D$15:D3009,D3009)</f>
        <v>72</v>
      </c>
      <c r="G3009" s="121">
        <f t="shared" si="343"/>
        <v>0.24770345735820065</v>
      </c>
      <c r="H3009" s="121">
        <f t="shared" si="344"/>
        <v>1.0382323882978995E-3</v>
      </c>
      <c r="I3009" s="122">
        <f t="shared" si="345"/>
        <v>0.24874168974649855</v>
      </c>
    </row>
    <row r="3010" spans="2:9">
      <c r="B3010" s="91">
        <f t="shared" si="346"/>
        <v>2996</v>
      </c>
      <c r="C3010" s="92">
        <f t="shared" si="347"/>
        <v>47556</v>
      </c>
      <c r="D3010" s="119" t="str">
        <f t="shared" si="341"/>
        <v>구간33</v>
      </c>
      <c r="E3010" s="91">
        <f t="shared" si="342"/>
        <v>90</v>
      </c>
      <c r="F3010" s="120">
        <f>COUNTIF($D$15:D3010,D3010)</f>
        <v>73</v>
      </c>
      <c r="G3010" s="121">
        <f t="shared" si="343"/>
        <v>0.24770345735820065</v>
      </c>
      <c r="H3010" s="121">
        <f t="shared" si="344"/>
        <v>1.0526522825798146E-3</v>
      </c>
      <c r="I3010" s="122">
        <f t="shared" si="345"/>
        <v>0.24875610964078046</v>
      </c>
    </row>
    <row r="3011" spans="2:9">
      <c r="B3011" s="91">
        <f t="shared" si="346"/>
        <v>2997</v>
      </c>
      <c r="C3011" s="92">
        <f t="shared" si="347"/>
        <v>47557</v>
      </c>
      <c r="D3011" s="119" t="str">
        <f t="shared" si="341"/>
        <v>구간33</v>
      </c>
      <c r="E3011" s="91">
        <f t="shared" si="342"/>
        <v>90</v>
      </c>
      <c r="F3011" s="120">
        <f>COUNTIF($D$15:D3011,D3011)</f>
        <v>74</v>
      </c>
      <c r="G3011" s="121">
        <f t="shared" si="343"/>
        <v>0.24770345735820065</v>
      </c>
      <c r="H3011" s="121">
        <f t="shared" si="344"/>
        <v>1.06707217686173E-3</v>
      </c>
      <c r="I3011" s="122">
        <f t="shared" si="345"/>
        <v>0.24877052953506237</v>
      </c>
    </row>
    <row r="3012" spans="2:9">
      <c r="B3012" s="91">
        <f t="shared" si="346"/>
        <v>2998</v>
      </c>
      <c r="C3012" s="92">
        <f t="shared" si="347"/>
        <v>47558</v>
      </c>
      <c r="D3012" s="119" t="str">
        <f t="shared" si="341"/>
        <v>구간33</v>
      </c>
      <c r="E3012" s="91">
        <f t="shared" si="342"/>
        <v>90</v>
      </c>
      <c r="F3012" s="120">
        <f>COUNTIF($D$15:D3012,D3012)</f>
        <v>75</v>
      </c>
      <c r="G3012" s="121">
        <f t="shared" si="343"/>
        <v>0.24770345735820065</v>
      </c>
      <c r="H3012" s="121">
        <f t="shared" si="344"/>
        <v>1.0814920711436453E-3</v>
      </c>
      <c r="I3012" s="122">
        <f t="shared" si="345"/>
        <v>0.24878494942934429</v>
      </c>
    </row>
    <row r="3013" spans="2:9">
      <c r="B3013" s="91">
        <f t="shared" si="346"/>
        <v>2999</v>
      </c>
      <c r="C3013" s="92">
        <f t="shared" si="347"/>
        <v>47559</v>
      </c>
      <c r="D3013" s="119" t="str">
        <f t="shared" si="341"/>
        <v>구간33</v>
      </c>
      <c r="E3013" s="91">
        <f t="shared" si="342"/>
        <v>90</v>
      </c>
      <c r="F3013" s="120">
        <f>COUNTIF($D$15:D3013,D3013)</f>
        <v>76</v>
      </c>
      <c r="G3013" s="121">
        <f t="shared" si="343"/>
        <v>0.24770345735820065</v>
      </c>
      <c r="H3013" s="121">
        <f t="shared" si="344"/>
        <v>1.0959119654255604E-3</v>
      </c>
      <c r="I3013" s="122">
        <f t="shared" si="345"/>
        <v>0.2487993693236262</v>
      </c>
    </row>
    <row r="3014" spans="2:9">
      <c r="B3014" s="91">
        <f t="shared" si="346"/>
        <v>3000</v>
      </c>
      <c r="C3014" s="92">
        <f t="shared" si="347"/>
        <v>47560</v>
      </c>
      <c r="D3014" s="119" t="str">
        <f t="shared" si="341"/>
        <v>구간33</v>
      </c>
      <c r="E3014" s="91">
        <f t="shared" si="342"/>
        <v>90</v>
      </c>
      <c r="F3014" s="120">
        <f>COUNTIF($D$15:D3014,D3014)</f>
        <v>77</v>
      </c>
      <c r="G3014" s="121">
        <f t="shared" si="343"/>
        <v>0.24770345735820065</v>
      </c>
      <c r="H3014" s="121">
        <f t="shared" si="344"/>
        <v>1.1103318597074758E-3</v>
      </c>
      <c r="I3014" s="122">
        <f t="shared" si="345"/>
        <v>0.24881378921790812</v>
      </c>
    </row>
    <row r="3015" spans="2:9">
      <c r="B3015" s="91">
        <f t="shared" si="346"/>
        <v>3001</v>
      </c>
      <c r="C3015" s="92">
        <f t="shared" si="347"/>
        <v>47561</v>
      </c>
      <c r="D3015" s="119" t="str">
        <f t="shared" si="341"/>
        <v>구간33</v>
      </c>
      <c r="E3015" s="91">
        <f t="shared" si="342"/>
        <v>90</v>
      </c>
      <c r="F3015" s="120">
        <f>COUNTIF($D$15:D3015,D3015)</f>
        <v>78</v>
      </c>
      <c r="G3015" s="121">
        <f t="shared" si="343"/>
        <v>0.24770345735820065</v>
      </c>
      <c r="H3015" s="121">
        <f t="shared" si="344"/>
        <v>1.1247517539893911E-3</v>
      </c>
      <c r="I3015" s="122">
        <f t="shared" si="345"/>
        <v>0.24882820911219003</v>
      </c>
    </row>
    <row r="3016" spans="2:9">
      <c r="B3016" s="91">
        <f t="shared" si="346"/>
        <v>3002</v>
      </c>
      <c r="C3016" s="92">
        <f t="shared" si="347"/>
        <v>47562</v>
      </c>
      <c r="D3016" s="119" t="str">
        <f t="shared" si="341"/>
        <v>구간33</v>
      </c>
      <c r="E3016" s="91">
        <f t="shared" si="342"/>
        <v>90</v>
      </c>
      <c r="F3016" s="120">
        <f>COUNTIF($D$15:D3016,D3016)</f>
        <v>79</v>
      </c>
      <c r="G3016" s="121">
        <f t="shared" si="343"/>
        <v>0.24770345735820065</v>
      </c>
      <c r="H3016" s="121">
        <f t="shared" si="344"/>
        <v>1.1391716482713062E-3</v>
      </c>
      <c r="I3016" s="122">
        <f t="shared" si="345"/>
        <v>0.24884262900647197</v>
      </c>
    </row>
    <row r="3017" spans="2:9">
      <c r="B3017" s="91">
        <f t="shared" si="346"/>
        <v>3003</v>
      </c>
      <c r="C3017" s="92">
        <f t="shared" si="347"/>
        <v>47563</v>
      </c>
      <c r="D3017" s="119" t="str">
        <f t="shared" si="341"/>
        <v>구간33</v>
      </c>
      <c r="E3017" s="91">
        <f t="shared" si="342"/>
        <v>90</v>
      </c>
      <c r="F3017" s="120">
        <f>COUNTIF($D$15:D3017,D3017)</f>
        <v>80</v>
      </c>
      <c r="G3017" s="121">
        <f t="shared" si="343"/>
        <v>0.24770345735820065</v>
      </c>
      <c r="H3017" s="121">
        <f t="shared" si="344"/>
        <v>1.1535915425532216E-3</v>
      </c>
      <c r="I3017" s="122">
        <f t="shared" si="345"/>
        <v>0.24885704890075389</v>
      </c>
    </row>
    <row r="3018" spans="2:9">
      <c r="B3018" s="91">
        <f t="shared" si="346"/>
        <v>3004</v>
      </c>
      <c r="C3018" s="92">
        <f t="shared" si="347"/>
        <v>47564</v>
      </c>
      <c r="D3018" s="119" t="str">
        <f t="shared" si="341"/>
        <v>구간33</v>
      </c>
      <c r="E3018" s="91">
        <f t="shared" si="342"/>
        <v>90</v>
      </c>
      <c r="F3018" s="120">
        <f>COUNTIF($D$15:D3018,D3018)</f>
        <v>81</v>
      </c>
      <c r="G3018" s="121">
        <f t="shared" si="343"/>
        <v>0.24770345735820065</v>
      </c>
      <c r="H3018" s="121">
        <f t="shared" si="344"/>
        <v>1.1680114368351369E-3</v>
      </c>
      <c r="I3018" s="122">
        <f t="shared" si="345"/>
        <v>0.2488714687950358</v>
      </c>
    </row>
    <row r="3019" spans="2:9">
      <c r="B3019" s="91">
        <f t="shared" si="346"/>
        <v>3005</v>
      </c>
      <c r="C3019" s="92">
        <f t="shared" si="347"/>
        <v>47565</v>
      </c>
      <c r="D3019" s="119" t="str">
        <f t="shared" si="341"/>
        <v>구간33</v>
      </c>
      <c r="E3019" s="91">
        <f t="shared" si="342"/>
        <v>90</v>
      </c>
      <c r="F3019" s="120">
        <f>COUNTIF($D$15:D3019,D3019)</f>
        <v>82</v>
      </c>
      <c r="G3019" s="121">
        <f t="shared" si="343"/>
        <v>0.24770345735820065</v>
      </c>
      <c r="H3019" s="121">
        <f t="shared" si="344"/>
        <v>1.182431331117052E-3</v>
      </c>
      <c r="I3019" s="122">
        <f t="shared" si="345"/>
        <v>0.24888588868931771</v>
      </c>
    </row>
    <row r="3020" spans="2:9">
      <c r="B3020" s="91">
        <f t="shared" si="346"/>
        <v>3006</v>
      </c>
      <c r="C3020" s="92">
        <f t="shared" si="347"/>
        <v>47566</v>
      </c>
      <c r="D3020" s="119" t="str">
        <f t="shared" si="341"/>
        <v>구간33</v>
      </c>
      <c r="E3020" s="91">
        <f t="shared" si="342"/>
        <v>90</v>
      </c>
      <c r="F3020" s="120">
        <f>COUNTIF($D$15:D3020,D3020)</f>
        <v>83</v>
      </c>
      <c r="G3020" s="121">
        <f t="shared" si="343"/>
        <v>0.24770345735820065</v>
      </c>
      <c r="H3020" s="121">
        <f t="shared" si="344"/>
        <v>1.1968512253989674E-3</v>
      </c>
      <c r="I3020" s="122">
        <f t="shared" si="345"/>
        <v>0.24890030858359963</v>
      </c>
    </row>
    <row r="3021" spans="2:9">
      <c r="B3021" s="91">
        <f t="shared" si="346"/>
        <v>3007</v>
      </c>
      <c r="C3021" s="92">
        <f t="shared" si="347"/>
        <v>47567</v>
      </c>
      <c r="D3021" s="119" t="str">
        <f t="shared" si="341"/>
        <v>구간33</v>
      </c>
      <c r="E3021" s="91">
        <f t="shared" si="342"/>
        <v>90</v>
      </c>
      <c r="F3021" s="120">
        <f>COUNTIF($D$15:D3021,D3021)</f>
        <v>84</v>
      </c>
      <c r="G3021" s="121">
        <f t="shared" si="343"/>
        <v>0.24770345735820065</v>
      </c>
      <c r="H3021" s="121">
        <f t="shared" si="344"/>
        <v>1.2112711196808827E-3</v>
      </c>
      <c r="I3021" s="122">
        <f t="shared" si="345"/>
        <v>0.24891472847788154</v>
      </c>
    </row>
    <row r="3022" spans="2:9">
      <c r="B3022" s="91">
        <f t="shared" si="346"/>
        <v>3008</v>
      </c>
      <c r="C3022" s="92">
        <f t="shared" si="347"/>
        <v>47568</v>
      </c>
      <c r="D3022" s="119" t="str">
        <f t="shared" si="341"/>
        <v>구간33</v>
      </c>
      <c r="E3022" s="91">
        <f t="shared" si="342"/>
        <v>90</v>
      </c>
      <c r="F3022" s="120">
        <f>COUNTIF($D$15:D3022,D3022)</f>
        <v>85</v>
      </c>
      <c r="G3022" s="121">
        <f t="shared" si="343"/>
        <v>0.24770345735820065</v>
      </c>
      <c r="H3022" s="121">
        <f t="shared" si="344"/>
        <v>1.2256910139627978E-3</v>
      </c>
      <c r="I3022" s="122">
        <f t="shared" si="345"/>
        <v>0.24892914837216346</v>
      </c>
    </row>
    <row r="3023" spans="2:9">
      <c r="B3023" s="91">
        <f t="shared" si="346"/>
        <v>3009</v>
      </c>
      <c r="C3023" s="92">
        <f t="shared" si="347"/>
        <v>47569</v>
      </c>
      <c r="D3023" s="119" t="str">
        <f t="shared" ref="D3023:D3086" si="348">IF(IFERROR(HLOOKUP(C3023,$E$5:$BL$6,2,FALSE),"")="",D3024,HLOOKUP(C3023,$E$5:$BL$7,2,FALSE))</f>
        <v>구간33</v>
      </c>
      <c r="E3023" s="91">
        <f t="shared" ref="E3023:E3086" si="349">COUNTIF($D$15:$D$49928,D3023)</f>
        <v>90</v>
      </c>
      <c r="F3023" s="120">
        <f>COUNTIF($D$15:D3023,D3023)</f>
        <v>86</v>
      </c>
      <c r="G3023" s="121">
        <f t="shared" ref="G3023:G3086" si="350">HLOOKUP($D3023,$E$6:$BL$11,6,FALSE)</f>
        <v>0.24770345735820065</v>
      </c>
      <c r="H3023" s="121">
        <f t="shared" ref="H3023:H3086" si="351">HLOOKUP($D3023,$E$6:$BL$11,5,FALSE)*(F3023)</f>
        <v>1.2401109082447132E-3</v>
      </c>
      <c r="I3023" s="122">
        <f t="shared" ref="I3023:I3086" si="352">G3023+H3023</f>
        <v>0.24894356826644537</v>
      </c>
    </row>
    <row r="3024" spans="2:9">
      <c r="B3024" s="91">
        <f t="shared" ref="B3024:B3087" si="353">B3023+1</f>
        <v>3010</v>
      </c>
      <c r="C3024" s="92">
        <f t="shared" ref="C3024:C3087" si="354">C3023+1</f>
        <v>47570</v>
      </c>
      <c r="D3024" s="119" t="str">
        <f t="shared" si="348"/>
        <v>구간33</v>
      </c>
      <c r="E3024" s="91">
        <f t="shared" si="349"/>
        <v>90</v>
      </c>
      <c r="F3024" s="120">
        <f>COUNTIF($D$15:D3024,D3024)</f>
        <v>87</v>
      </c>
      <c r="G3024" s="121">
        <f t="shared" si="350"/>
        <v>0.24770345735820065</v>
      </c>
      <c r="H3024" s="121">
        <f t="shared" si="351"/>
        <v>1.2545308025266285E-3</v>
      </c>
      <c r="I3024" s="122">
        <f t="shared" si="352"/>
        <v>0.24895798816072728</v>
      </c>
    </row>
    <row r="3025" spans="2:9">
      <c r="B3025" s="91">
        <f t="shared" si="353"/>
        <v>3011</v>
      </c>
      <c r="C3025" s="92">
        <f t="shared" si="354"/>
        <v>47571</v>
      </c>
      <c r="D3025" s="119" t="str">
        <f t="shared" si="348"/>
        <v>구간33</v>
      </c>
      <c r="E3025" s="91">
        <f t="shared" si="349"/>
        <v>90</v>
      </c>
      <c r="F3025" s="120">
        <f>COUNTIF($D$15:D3025,D3025)</f>
        <v>88</v>
      </c>
      <c r="G3025" s="121">
        <f t="shared" si="350"/>
        <v>0.24770345735820065</v>
      </c>
      <c r="H3025" s="121">
        <f t="shared" si="351"/>
        <v>1.2689506968085436E-3</v>
      </c>
      <c r="I3025" s="122">
        <f t="shared" si="352"/>
        <v>0.2489724080550092</v>
      </c>
    </row>
    <row r="3026" spans="2:9">
      <c r="B3026" s="91">
        <f t="shared" si="353"/>
        <v>3012</v>
      </c>
      <c r="C3026" s="92">
        <f t="shared" si="354"/>
        <v>47572</v>
      </c>
      <c r="D3026" s="119" t="str">
        <f t="shared" si="348"/>
        <v>구간33</v>
      </c>
      <c r="E3026" s="91">
        <f t="shared" si="349"/>
        <v>90</v>
      </c>
      <c r="F3026" s="120">
        <f>COUNTIF($D$15:D3026,D3026)</f>
        <v>89</v>
      </c>
      <c r="G3026" s="121">
        <f t="shared" si="350"/>
        <v>0.24770345735820065</v>
      </c>
      <c r="H3026" s="121">
        <f t="shared" si="351"/>
        <v>1.283370591090459E-3</v>
      </c>
      <c r="I3026" s="122">
        <f t="shared" si="352"/>
        <v>0.24898682794929111</v>
      </c>
    </row>
    <row r="3027" spans="2:9">
      <c r="B3027" s="91">
        <f t="shared" si="353"/>
        <v>3013</v>
      </c>
      <c r="C3027" s="92">
        <f t="shared" si="354"/>
        <v>47573</v>
      </c>
      <c r="D3027" s="119" t="str">
        <f t="shared" si="348"/>
        <v>구간33</v>
      </c>
      <c r="E3027" s="91">
        <f t="shared" si="349"/>
        <v>90</v>
      </c>
      <c r="F3027" s="120">
        <f>COUNTIF($D$15:D3027,D3027)</f>
        <v>90</v>
      </c>
      <c r="G3027" s="121">
        <f t="shared" si="350"/>
        <v>0.24770345735820065</v>
      </c>
      <c r="H3027" s="121">
        <f t="shared" si="351"/>
        <v>1.2977904853723743E-3</v>
      </c>
      <c r="I3027" s="122">
        <f t="shared" si="352"/>
        <v>0.24900124784357303</v>
      </c>
    </row>
    <row r="3028" spans="2:9">
      <c r="B3028" s="91">
        <f t="shared" si="353"/>
        <v>3014</v>
      </c>
      <c r="C3028" s="92">
        <f t="shared" si="354"/>
        <v>47574</v>
      </c>
      <c r="D3028" s="119" t="str">
        <f t="shared" si="348"/>
        <v>구간34</v>
      </c>
      <c r="E3028" s="91">
        <f t="shared" si="349"/>
        <v>91</v>
      </c>
      <c r="F3028" s="120">
        <f>COUNTIF($D$15:D3028,D3028)</f>
        <v>1</v>
      </c>
      <c r="G3028" s="121">
        <f t="shared" si="350"/>
        <v>0.24900124784357303</v>
      </c>
      <c r="H3028" s="121">
        <f t="shared" si="351"/>
        <v>1.5269622123346419E-5</v>
      </c>
      <c r="I3028" s="122">
        <f t="shared" si="352"/>
        <v>0.24901651746569636</v>
      </c>
    </row>
    <row r="3029" spans="2:9">
      <c r="B3029" s="91">
        <f t="shared" si="353"/>
        <v>3015</v>
      </c>
      <c r="C3029" s="92">
        <f t="shared" si="354"/>
        <v>47575</v>
      </c>
      <c r="D3029" s="119" t="str">
        <f t="shared" si="348"/>
        <v>구간34</v>
      </c>
      <c r="E3029" s="91">
        <f t="shared" si="349"/>
        <v>91</v>
      </c>
      <c r="F3029" s="120">
        <f>COUNTIF($D$15:D3029,D3029)</f>
        <v>2</v>
      </c>
      <c r="G3029" s="121">
        <f t="shared" si="350"/>
        <v>0.24900124784357303</v>
      </c>
      <c r="H3029" s="121">
        <f t="shared" si="351"/>
        <v>3.0539244246692838E-5</v>
      </c>
      <c r="I3029" s="122">
        <f t="shared" si="352"/>
        <v>0.24903178708781973</v>
      </c>
    </row>
    <row r="3030" spans="2:9">
      <c r="B3030" s="91">
        <f t="shared" si="353"/>
        <v>3016</v>
      </c>
      <c r="C3030" s="92">
        <f t="shared" si="354"/>
        <v>47576</v>
      </c>
      <c r="D3030" s="119" t="str">
        <f t="shared" si="348"/>
        <v>구간34</v>
      </c>
      <c r="E3030" s="91">
        <f t="shared" si="349"/>
        <v>91</v>
      </c>
      <c r="F3030" s="120">
        <f>COUNTIF($D$15:D3030,D3030)</f>
        <v>3</v>
      </c>
      <c r="G3030" s="121">
        <f t="shared" si="350"/>
        <v>0.24900124784357303</v>
      </c>
      <c r="H3030" s="121">
        <f t="shared" si="351"/>
        <v>4.580886637003926E-5</v>
      </c>
      <c r="I3030" s="122">
        <f t="shared" si="352"/>
        <v>0.24904705670994307</v>
      </c>
    </row>
    <row r="3031" spans="2:9">
      <c r="B3031" s="91">
        <f t="shared" si="353"/>
        <v>3017</v>
      </c>
      <c r="C3031" s="92">
        <f t="shared" si="354"/>
        <v>47577</v>
      </c>
      <c r="D3031" s="119" t="str">
        <f t="shared" si="348"/>
        <v>구간34</v>
      </c>
      <c r="E3031" s="91">
        <f t="shared" si="349"/>
        <v>91</v>
      </c>
      <c r="F3031" s="120">
        <f>COUNTIF($D$15:D3031,D3031)</f>
        <v>4</v>
      </c>
      <c r="G3031" s="121">
        <f t="shared" si="350"/>
        <v>0.24900124784357303</v>
      </c>
      <c r="H3031" s="121">
        <f t="shared" si="351"/>
        <v>6.1078488493385676E-5</v>
      </c>
      <c r="I3031" s="122">
        <f t="shared" si="352"/>
        <v>0.2490623263320664</v>
      </c>
    </row>
    <row r="3032" spans="2:9">
      <c r="B3032" s="91">
        <f t="shared" si="353"/>
        <v>3018</v>
      </c>
      <c r="C3032" s="92">
        <f t="shared" si="354"/>
        <v>47578</v>
      </c>
      <c r="D3032" s="119" t="str">
        <f t="shared" si="348"/>
        <v>구간34</v>
      </c>
      <c r="E3032" s="91">
        <f t="shared" si="349"/>
        <v>91</v>
      </c>
      <c r="F3032" s="120">
        <f>COUNTIF($D$15:D3032,D3032)</f>
        <v>5</v>
      </c>
      <c r="G3032" s="121">
        <f t="shared" si="350"/>
        <v>0.24900124784357303</v>
      </c>
      <c r="H3032" s="121">
        <f t="shared" si="351"/>
        <v>7.6348110616732091E-5</v>
      </c>
      <c r="I3032" s="122">
        <f t="shared" si="352"/>
        <v>0.24907759595418977</v>
      </c>
    </row>
    <row r="3033" spans="2:9">
      <c r="B3033" s="91">
        <f t="shared" si="353"/>
        <v>3019</v>
      </c>
      <c r="C3033" s="92">
        <f t="shared" si="354"/>
        <v>47579</v>
      </c>
      <c r="D3033" s="119" t="str">
        <f t="shared" si="348"/>
        <v>구간34</v>
      </c>
      <c r="E3033" s="91">
        <f t="shared" si="349"/>
        <v>91</v>
      </c>
      <c r="F3033" s="120">
        <f>COUNTIF($D$15:D3033,D3033)</f>
        <v>6</v>
      </c>
      <c r="G3033" s="121">
        <f t="shared" si="350"/>
        <v>0.24900124784357303</v>
      </c>
      <c r="H3033" s="121">
        <f t="shared" si="351"/>
        <v>9.161773274007852E-5</v>
      </c>
      <c r="I3033" s="122">
        <f t="shared" si="352"/>
        <v>0.2490928655763131</v>
      </c>
    </row>
    <row r="3034" spans="2:9">
      <c r="B3034" s="91">
        <f t="shared" si="353"/>
        <v>3020</v>
      </c>
      <c r="C3034" s="92">
        <f t="shared" si="354"/>
        <v>47580</v>
      </c>
      <c r="D3034" s="119" t="str">
        <f t="shared" si="348"/>
        <v>구간34</v>
      </c>
      <c r="E3034" s="91">
        <f t="shared" si="349"/>
        <v>91</v>
      </c>
      <c r="F3034" s="120">
        <f>COUNTIF($D$15:D3034,D3034)</f>
        <v>7</v>
      </c>
      <c r="G3034" s="121">
        <f t="shared" si="350"/>
        <v>0.24900124784357303</v>
      </c>
      <c r="H3034" s="121">
        <f t="shared" si="351"/>
        <v>1.0688735486342494E-4</v>
      </c>
      <c r="I3034" s="122">
        <f t="shared" si="352"/>
        <v>0.24910813519843644</v>
      </c>
    </row>
    <row r="3035" spans="2:9">
      <c r="B3035" s="91">
        <f t="shared" si="353"/>
        <v>3021</v>
      </c>
      <c r="C3035" s="92">
        <f t="shared" si="354"/>
        <v>47581</v>
      </c>
      <c r="D3035" s="119" t="str">
        <f t="shared" si="348"/>
        <v>구간34</v>
      </c>
      <c r="E3035" s="91">
        <f t="shared" si="349"/>
        <v>91</v>
      </c>
      <c r="F3035" s="120">
        <f>COUNTIF($D$15:D3035,D3035)</f>
        <v>8</v>
      </c>
      <c r="G3035" s="121">
        <f t="shared" si="350"/>
        <v>0.24900124784357303</v>
      </c>
      <c r="H3035" s="121">
        <f t="shared" si="351"/>
        <v>1.2215697698677135E-4</v>
      </c>
      <c r="I3035" s="122">
        <f t="shared" si="352"/>
        <v>0.24912340482055981</v>
      </c>
    </row>
    <row r="3036" spans="2:9">
      <c r="B3036" s="91">
        <f t="shared" si="353"/>
        <v>3022</v>
      </c>
      <c r="C3036" s="92">
        <f t="shared" si="354"/>
        <v>47582</v>
      </c>
      <c r="D3036" s="119" t="str">
        <f t="shared" si="348"/>
        <v>구간34</v>
      </c>
      <c r="E3036" s="91">
        <f t="shared" si="349"/>
        <v>91</v>
      </c>
      <c r="F3036" s="120">
        <f>COUNTIF($D$15:D3036,D3036)</f>
        <v>9</v>
      </c>
      <c r="G3036" s="121">
        <f t="shared" si="350"/>
        <v>0.24900124784357303</v>
      </c>
      <c r="H3036" s="121">
        <f t="shared" si="351"/>
        <v>1.3742659911011778E-4</v>
      </c>
      <c r="I3036" s="122">
        <f t="shared" si="352"/>
        <v>0.24913867444268314</v>
      </c>
    </row>
    <row r="3037" spans="2:9">
      <c r="B3037" s="91">
        <f t="shared" si="353"/>
        <v>3023</v>
      </c>
      <c r="C3037" s="92">
        <f t="shared" si="354"/>
        <v>47583</v>
      </c>
      <c r="D3037" s="119" t="str">
        <f t="shared" si="348"/>
        <v>구간34</v>
      </c>
      <c r="E3037" s="91">
        <f t="shared" si="349"/>
        <v>91</v>
      </c>
      <c r="F3037" s="120">
        <f>COUNTIF($D$15:D3037,D3037)</f>
        <v>10</v>
      </c>
      <c r="G3037" s="121">
        <f t="shared" si="350"/>
        <v>0.24900124784357303</v>
      </c>
      <c r="H3037" s="121">
        <f t="shared" si="351"/>
        <v>1.5269622123346418E-4</v>
      </c>
      <c r="I3037" s="122">
        <f t="shared" si="352"/>
        <v>0.24915394406480648</v>
      </c>
    </row>
    <row r="3038" spans="2:9">
      <c r="B3038" s="91">
        <f t="shared" si="353"/>
        <v>3024</v>
      </c>
      <c r="C3038" s="92">
        <f t="shared" si="354"/>
        <v>47584</v>
      </c>
      <c r="D3038" s="119" t="str">
        <f t="shared" si="348"/>
        <v>구간34</v>
      </c>
      <c r="E3038" s="91">
        <f t="shared" si="349"/>
        <v>91</v>
      </c>
      <c r="F3038" s="120">
        <f>COUNTIF($D$15:D3038,D3038)</f>
        <v>11</v>
      </c>
      <c r="G3038" s="121">
        <f t="shared" si="350"/>
        <v>0.24900124784357303</v>
      </c>
      <c r="H3038" s="121">
        <f t="shared" si="351"/>
        <v>1.6796584335681061E-4</v>
      </c>
      <c r="I3038" s="122">
        <f t="shared" si="352"/>
        <v>0.24916921368692985</v>
      </c>
    </row>
    <row r="3039" spans="2:9">
      <c r="B3039" s="91">
        <f t="shared" si="353"/>
        <v>3025</v>
      </c>
      <c r="C3039" s="92">
        <f t="shared" si="354"/>
        <v>47585</v>
      </c>
      <c r="D3039" s="119" t="str">
        <f t="shared" si="348"/>
        <v>구간34</v>
      </c>
      <c r="E3039" s="91">
        <f t="shared" si="349"/>
        <v>91</v>
      </c>
      <c r="F3039" s="120">
        <f>COUNTIF($D$15:D3039,D3039)</f>
        <v>12</v>
      </c>
      <c r="G3039" s="121">
        <f t="shared" si="350"/>
        <v>0.24900124784357303</v>
      </c>
      <c r="H3039" s="121">
        <f t="shared" si="351"/>
        <v>1.8323546548015704E-4</v>
      </c>
      <c r="I3039" s="122">
        <f t="shared" si="352"/>
        <v>0.24918448330905318</v>
      </c>
    </row>
    <row r="3040" spans="2:9">
      <c r="B3040" s="91">
        <f t="shared" si="353"/>
        <v>3026</v>
      </c>
      <c r="C3040" s="92">
        <f t="shared" si="354"/>
        <v>47586</v>
      </c>
      <c r="D3040" s="119" t="str">
        <f t="shared" si="348"/>
        <v>구간34</v>
      </c>
      <c r="E3040" s="91">
        <f t="shared" si="349"/>
        <v>91</v>
      </c>
      <c r="F3040" s="120">
        <f>COUNTIF($D$15:D3040,D3040)</f>
        <v>13</v>
      </c>
      <c r="G3040" s="121">
        <f t="shared" si="350"/>
        <v>0.24900124784357303</v>
      </c>
      <c r="H3040" s="121">
        <f t="shared" si="351"/>
        <v>1.9850508760350344E-4</v>
      </c>
      <c r="I3040" s="122">
        <f t="shared" si="352"/>
        <v>0.24919975293117652</v>
      </c>
    </row>
    <row r="3041" spans="2:9">
      <c r="B3041" s="91">
        <f t="shared" si="353"/>
        <v>3027</v>
      </c>
      <c r="C3041" s="92">
        <f t="shared" si="354"/>
        <v>47587</v>
      </c>
      <c r="D3041" s="119" t="str">
        <f t="shared" si="348"/>
        <v>구간34</v>
      </c>
      <c r="E3041" s="91">
        <f t="shared" si="349"/>
        <v>91</v>
      </c>
      <c r="F3041" s="120">
        <f>COUNTIF($D$15:D3041,D3041)</f>
        <v>14</v>
      </c>
      <c r="G3041" s="121">
        <f t="shared" si="350"/>
        <v>0.24900124784357303</v>
      </c>
      <c r="H3041" s="121">
        <f t="shared" si="351"/>
        <v>2.1377470972684987E-4</v>
      </c>
      <c r="I3041" s="122">
        <f t="shared" si="352"/>
        <v>0.24921502255329989</v>
      </c>
    </row>
    <row r="3042" spans="2:9">
      <c r="B3042" s="91">
        <f t="shared" si="353"/>
        <v>3028</v>
      </c>
      <c r="C3042" s="92">
        <f t="shared" si="354"/>
        <v>47588</v>
      </c>
      <c r="D3042" s="119" t="str">
        <f t="shared" si="348"/>
        <v>구간34</v>
      </c>
      <c r="E3042" s="91">
        <f t="shared" si="349"/>
        <v>91</v>
      </c>
      <c r="F3042" s="120">
        <f>COUNTIF($D$15:D3042,D3042)</f>
        <v>15</v>
      </c>
      <c r="G3042" s="121">
        <f t="shared" si="350"/>
        <v>0.24900124784357303</v>
      </c>
      <c r="H3042" s="121">
        <f t="shared" si="351"/>
        <v>2.2904433185019627E-4</v>
      </c>
      <c r="I3042" s="122">
        <f t="shared" si="352"/>
        <v>0.24923029217542322</v>
      </c>
    </row>
    <row r="3043" spans="2:9">
      <c r="B3043" s="91">
        <f t="shared" si="353"/>
        <v>3029</v>
      </c>
      <c r="C3043" s="92">
        <f t="shared" si="354"/>
        <v>47589</v>
      </c>
      <c r="D3043" s="119" t="str">
        <f t="shared" si="348"/>
        <v>구간34</v>
      </c>
      <c r="E3043" s="91">
        <f t="shared" si="349"/>
        <v>91</v>
      </c>
      <c r="F3043" s="120">
        <f>COUNTIF($D$15:D3043,D3043)</f>
        <v>16</v>
      </c>
      <c r="G3043" s="121">
        <f t="shared" si="350"/>
        <v>0.24900124784357303</v>
      </c>
      <c r="H3043" s="121">
        <f t="shared" si="351"/>
        <v>2.443139539735427E-4</v>
      </c>
      <c r="I3043" s="122">
        <f t="shared" si="352"/>
        <v>0.24924556179754656</v>
      </c>
    </row>
    <row r="3044" spans="2:9">
      <c r="B3044" s="91">
        <f t="shared" si="353"/>
        <v>3030</v>
      </c>
      <c r="C3044" s="92">
        <f t="shared" si="354"/>
        <v>47590</v>
      </c>
      <c r="D3044" s="119" t="str">
        <f t="shared" si="348"/>
        <v>구간34</v>
      </c>
      <c r="E3044" s="91">
        <f t="shared" si="349"/>
        <v>91</v>
      </c>
      <c r="F3044" s="120">
        <f>COUNTIF($D$15:D3044,D3044)</f>
        <v>17</v>
      </c>
      <c r="G3044" s="121">
        <f t="shared" si="350"/>
        <v>0.24900124784357303</v>
      </c>
      <c r="H3044" s="121">
        <f t="shared" si="351"/>
        <v>2.5958357609688913E-4</v>
      </c>
      <c r="I3044" s="122">
        <f t="shared" si="352"/>
        <v>0.24926083141966993</v>
      </c>
    </row>
    <row r="3045" spans="2:9">
      <c r="B3045" s="91">
        <f t="shared" si="353"/>
        <v>3031</v>
      </c>
      <c r="C3045" s="92">
        <f t="shared" si="354"/>
        <v>47591</v>
      </c>
      <c r="D3045" s="119" t="str">
        <f t="shared" si="348"/>
        <v>구간34</v>
      </c>
      <c r="E3045" s="91">
        <f t="shared" si="349"/>
        <v>91</v>
      </c>
      <c r="F3045" s="120">
        <f>COUNTIF($D$15:D3045,D3045)</f>
        <v>18</v>
      </c>
      <c r="G3045" s="121">
        <f t="shared" si="350"/>
        <v>0.24900124784357303</v>
      </c>
      <c r="H3045" s="121">
        <f t="shared" si="351"/>
        <v>2.7485319822023556E-4</v>
      </c>
      <c r="I3045" s="122">
        <f t="shared" si="352"/>
        <v>0.24927610104179326</v>
      </c>
    </row>
    <row r="3046" spans="2:9">
      <c r="B3046" s="91">
        <f t="shared" si="353"/>
        <v>3032</v>
      </c>
      <c r="C3046" s="92">
        <f t="shared" si="354"/>
        <v>47592</v>
      </c>
      <c r="D3046" s="119" t="str">
        <f t="shared" si="348"/>
        <v>구간34</v>
      </c>
      <c r="E3046" s="91">
        <f t="shared" si="349"/>
        <v>91</v>
      </c>
      <c r="F3046" s="120">
        <f>COUNTIF($D$15:D3046,D3046)</f>
        <v>19</v>
      </c>
      <c r="G3046" s="121">
        <f t="shared" si="350"/>
        <v>0.24900124784357303</v>
      </c>
      <c r="H3046" s="121">
        <f t="shared" si="351"/>
        <v>2.9012282034358194E-4</v>
      </c>
      <c r="I3046" s="122">
        <f t="shared" si="352"/>
        <v>0.2492913706639166</v>
      </c>
    </row>
    <row r="3047" spans="2:9">
      <c r="B3047" s="91">
        <f t="shared" si="353"/>
        <v>3033</v>
      </c>
      <c r="C3047" s="92">
        <f t="shared" si="354"/>
        <v>47593</v>
      </c>
      <c r="D3047" s="119" t="str">
        <f t="shared" si="348"/>
        <v>구간34</v>
      </c>
      <c r="E3047" s="91">
        <f t="shared" si="349"/>
        <v>91</v>
      </c>
      <c r="F3047" s="120">
        <f>COUNTIF($D$15:D3047,D3047)</f>
        <v>20</v>
      </c>
      <c r="G3047" s="121">
        <f t="shared" si="350"/>
        <v>0.24900124784357303</v>
      </c>
      <c r="H3047" s="121">
        <f t="shared" si="351"/>
        <v>3.0539244246692836E-4</v>
      </c>
      <c r="I3047" s="122">
        <f t="shared" si="352"/>
        <v>0.24930664028603997</v>
      </c>
    </row>
    <row r="3048" spans="2:9">
      <c r="B3048" s="91">
        <f t="shared" si="353"/>
        <v>3034</v>
      </c>
      <c r="C3048" s="92">
        <f t="shared" si="354"/>
        <v>47594</v>
      </c>
      <c r="D3048" s="119" t="str">
        <f t="shared" si="348"/>
        <v>구간34</v>
      </c>
      <c r="E3048" s="91">
        <f t="shared" si="349"/>
        <v>91</v>
      </c>
      <c r="F3048" s="120">
        <f>COUNTIF($D$15:D3048,D3048)</f>
        <v>21</v>
      </c>
      <c r="G3048" s="121">
        <f t="shared" si="350"/>
        <v>0.24900124784357303</v>
      </c>
      <c r="H3048" s="121">
        <f t="shared" si="351"/>
        <v>3.2066206459027479E-4</v>
      </c>
      <c r="I3048" s="122">
        <f t="shared" si="352"/>
        <v>0.2493219099081633</v>
      </c>
    </row>
    <row r="3049" spans="2:9">
      <c r="B3049" s="91">
        <f t="shared" si="353"/>
        <v>3035</v>
      </c>
      <c r="C3049" s="92">
        <f t="shared" si="354"/>
        <v>47595</v>
      </c>
      <c r="D3049" s="119" t="str">
        <f t="shared" si="348"/>
        <v>구간34</v>
      </c>
      <c r="E3049" s="91">
        <f t="shared" si="349"/>
        <v>91</v>
      </c>
      <c r="F3049" s="120">
        <f>COUNTIF($D$15:D3049,D3049)</f>
        <v>22</v>
      </c>
      <c r="G3049" s="121">
        <f t="shared" si="350"/>
        <v>0.24900124784357303</v>
      </c>
      <c r="H3049" s="121">
        <f t="shared" si="351"/>
        <v>3.3593168671362122E-4</v>
      </c>
      <c r="I3049" s="122">
        <f t="shared" si="352"/>
        <v>0.24933717953028664</v>
      </c>
    </row>
    <row r="3050" spans="2:9">
      <c r="B3050" s="91">
        <f t="shared" si="353"/>
        <v>3036</v>
      </c>
      <c r="C3050" s="92">
        <f t="shared" si="354"/>
        <v>47596</v>
      </c>
      <c r="D3050" s="119" t="str">
        <f t="shared" si="348"/>
        <v>구간34</v>
      </c>
      <c r="E3050" s="91">
        <f t="shared" si="349"/>
        <v>91</v>
      </c>
      <c r="F3050" s="120">
        <f>COUNTIF($D$15:D3050,D3050)</f>
        <v>23</v>
      </c>
      <c r="G3050" s="121">
        <f t="shared" si="350"/>
        <v>0.24900124784357303</v>
      </c>
      <c r="H3050" s="121">
        <f t="shared" si="351"/>
        <v>3.5120130883696765E-4</v>
      </c>
      <c r="I3050" s="122">
        <f t="shared" si="352"/>
        <v>0.24935244915241001</v>
      </c>
    </row>
    <row r="3051" spans="2:9">
      <c r="B3051" s="91">
        <f t="shared" si="353"/>
        <v>3037</v>
      </c>
      <c r="C3051" s="92">
        <f t="shared" si="354"/>
        <v>47597</v>
      </c>
      <c r="D3051" s="119" t="str">
        <f t="shared" si="348"/>
        <v>구간34</v>
      </c>
      <c r="E3051" s="91">
        <f t="shared" si="349"/>
        <v>91</v>
      </c>
      <c r="F3051" s="120">
        <f>COUNTIF($D$15:D3051,D3051)</f>
        <v>24</v>
      </c>
      <c r="G3051" s="121">
        <f t="shared" si="350"/>
        <v>0.24900124784357303</v>
      </c>
      <c r="H3051" s="121">
        <f t="shared" si="351"/>
        <v>3.6647093096031408E-4</v>
      </c>
      <c r="I3051" s="122">
        <f t="shared" si="352"/>
        <v>0.24936771877453334</v>
      </c>
    </row>
    <row r="3052" spans="2:9">
      <c r="B3052" s="91">
        <f t="shared" si="353"/>
        <v>3038</v>
      </c>
      <c r="C3052" s="92">
        <f t="shared" si="354"/>
        <v>47598</v>
      </c>
      <c r="D3052" s="119" t="str">
        <f t="shared" si="348"/>
        <v>구간34</v>
      </c>
      <c r="E3052" s="91">
        <f t="shared" si="349"/>
        <v>91</v>
      </c>
      <c r="F3052" s="120">
        <f>COUNTIF($D$15:D3052,D3052)</f>
        <v>25</v>
      </c>
      <c r="G3052" s="121">
        <f t="shared" si="350"/>
        <v>0.24900124784357303</v>
      </c>
      <c r="H3052" s="121">
        <f t="shared" si="351"/>
        <v>3.8174055308366046E-4</v>
      </c>
      <c r="I3052" s="122">
        <f t="shared" si="352"/>
        <v>0.24938298839665668</v>
      </c>
    </row>
    <row r="3053" spans="2:9">
      <c r="B3053" s="91">
        <f t="shared" si="353"/>
        <v>3039</v>
      </c>
      <c r="C3053" s="92">
        <f t="shared" si="354"/>
        <v>47599</v>
      </c>
      <c r="D3053" s="119" t="str">
        <f t="shared" si="348"/>
        <v>구간34</v>
      </c>
      <c r="E3053" s="91">
        <f t="shared" si="349"/>
        <v>91</v>
      </c>
      <c r="F3053" s="120">
        <f>COUNTIF($D$15:D3053,D3053)</f>
        <v>26</v>
      </c>
      <c r="G3053" s="121">
        <f t="shared" si="350"/>
        <v>0.24900124784357303</v>
      </c>
      <c r="H3053" s="121">
        <f t="shared" si="351"/>
        <v>3.9701017520700688E-4</v>
      </c>
      <c r="I3053" s="122">
        <f t="shared" si="352"/>
        <v>0.24939825801878004</v>
      </c>
    </row>
    <row r="3054" spans="2:9">
      <c r="B3054" s="91">
        <f t="shared" si="353"/>
        <v>3040</v>
      </c>
      <c r="C3054" s="92">
        <f t="shared" si="354"/>
        <v>47600</v>
      </c>
      <c r="D3054" s="119" t="str">
        <f t="shared" si="348"/>
        <v>구간34</v>
      </c>
      <c r="E3054" s="91">
        <f t="shared" si="349"/>
        <v>91</v>
      </c>
      <c r="F3054" s="120">
        <f>COUNTIF($D$15:D3054,D3054)</f>
        <v>27</v>
      </c>
      <c r="G3054" s="121">
        <f t="shared" si="350"/>
        <v>0.24900124784357303</v>
      </c>
      <c r="H3054" s="121">
        <f t="shared" si="351"/>
        <v>4.1227979733035331E-4</v>
      </c>
      <c r="I3054" s="122">
        <f t="shared" si="352"/>
        <v>0.24941352764090338</v>
      </c>
    </row>
    <row r="3055" spans="2:9">
      <c r="B3055" s="91">
        <f t="shared" si="353"/>
        <v>3041</v>
      </c>
      <c r="C3055" s="92">
        <f t="shared" si="354"/>
        <v>47601</v>
      </c>
      <c r="D3055" s="119" t="str">
        <f t="shared" si="348"/>
        <v>구간34</v>
      </c>
      <c r="E3055" s="91">
        <f t="shared" si="349"/>
        <v>91</v>
      </c>
      <c r="F3055" s="120">
        <f>COUNTIF($D$15:D3055,D3055)</f>
        <v>28</v>
      </c>
      <c r="G3055" s="121">
        <f t="shared" si="350"/>
        <v>0.24900124784357303</v>
      </c>
      <c r="H3055" s="121">
        <f t="shared" si="351"/>
        <v>4.2754941945369974E-4</v>
      </c>
      <c r="I3055" s="122">
        <f t="shared" si="352"/>
        <v>0.24942879726302672</v>
      </c>
    </row>
    <row r="3056" spans="2:9">
      <c r="B3056" s="91">
        <f t="shared" si="353"/>
        <v>3042</v>
      </c>
      <c r="C3056" s="92">
        <f t="shared" si="354"/>
        <v>47602</v>
      </c>
      <c r="D3056" s="119" t="str">
        <f t="shared" si="348"/>
        <v>구간34</v>
      </c>
      <c r="E3056" s="91">
        <f t="shared" si="349"/>
        <v>91</v>
      </c>
      <c r="F3056" s="120">
        <f>COUNTIF($D$15:D3056,D3056)</f>
        <v>29</v>
      </c>
      <c r="G3056" s="121">
        <f t="shared" si="350"/>
        <v>0.24900124784357303</v>
      </c>
      <c r="H3056" s="121">
        <f t="shared" si="351"/>
        <v>4.4281904157704617E-4</v>
      </c>
      <c r="I3056" s="122">
        <f t="shared" si="352"/>
        <v>0.24944406688515008</v>
      </c>
    </row>
    <row r="3057" spans="2:9">
      <c r="B3057" s="91">
        <f t="shared" si="353"/>
        <v>3043</v>
      </c>
      <c r="C3057" s="92">
        <f t="shared" si="354"/>
        <v>47603</v>
      </c>
      <c r="D3057" s="119" t="str">
        <f t="shared" si="348"/>
        <v>구간34</v>
      </c>
      <c r="E3057" s="91">
        <f t="shared" si="349"/>
        <v>91</v>
      </c>
      <c r="F3057" s="120">
        <f>COUNTIF($D$15:D3057,D3057)</f>
        <v>30</v>
      </c>
      <c r="G3057" s="121">
        <f t="shared" si="350"/>
        <v>0.24900124784357303</v>
      </c>
      <c r="H3057" s="121">
        <f t="shared" si="351"/>
        <v>4.5808866370039255E-4</v>
      </c>
      <c r="I3057" s="122">
        <f t="shared" si="352"/>
        <v>0.24945933650727342</v>
      </c>
    </row>
    <row r="3058" spans="2:9">
      <c r="B3058" s="91">
        <f t="shared" si="353"/>
        <v>3044</v>
      </c>
      <c r="C3058" s="92">
        <f t="shared" si="354"/>
        <v>47604</v>
      </c>
      <c r="D3058" s="119" t="str">
        <f t="shared" si="348"/>
        <v>구간34</v>
      </c>
      <c r="E3058" s="91">
        <f t="shared" si="349"/>
        <v>91</v>
      </c>
      <c r="F3058" s="120">
        <f>COUNTIF($D$15:D3058,D3058)</f>
        <v>31</v>
      </c>
      <c r="G3058" s="121">
        <f t="shared" si="350"/>
        <v>0.24900124784357303</v>
      </c>
      <c r="H3058" s="121">
        <f t="shared" si="351"/>
        <v>4.7335828582373898E-4</v>
      </c>
      <c r="I3058" s="122">
        <f t="shared" si="352"/>
        <v>0.24947460612939676</v>
      </c>
    </row>
    <row r="3059" spans="2:9">
      <c r="B3059" s="91">
        <f t="shared" si="353"/>
        <v>3045</v>
      </c>
      <c r="C3059" s="92">
        <f t="shared" si="354"/>
        <v>47605</v>
      </c>
      <c r="D3059" s="119" t="str">
        <f t="shared" si="348"/>
        <v>구간34</v>
      </c>
      <c r="E3059" s="91">
        <f t="shared" si="349"/>
        <v>91</v>
      </c>
      <c r="F3059" s="120">
        <f>COUNTIF($D$15:D3059,D3059)</f>
        <v>32</v>
      </c>
      <c r="G3059" s="121">
        <f t="shared" si="350"/>
        <v>0.24900124784357303</v>
      </c>
      <c r="H3059" s="121">
        <f t="shared" si="351"/>
        <v>4.886279079470854E-4</v>
      </c>
      <c r="I3059" s="122">
        <f t="shared" si="352"/>
        <v>0.24948987575152012</v>
      </c>
    </row>
    <row r="3060" spans="2:9">
      <c r="B3060" s="91">
        <f t="shared" si="353"/>
        <v>3046</v>
      </c>
      <c r="C3060" s="92">
        <f t="shared" si="354"/>
        <v>47606</v>
      </c>
      <c r="D3060" s="119" t="str">
        <f t="shared" si="348"/>
        <v>구간34</v>
      </c>
      <c r="E3060" s="91">
        <f t="shared" si="349"/>
        <v>91</v>
      </c>
      <c r="F3060" s="120">
        <f>COUNTIF($D$15:D3060,D3060)</f>
        <v>33</v>
      </c>
      <c r="G3060" s="121">
        <f t="shared" si="350"/>
        <v>0.24900124784357303</v>
      </c>
      <c r="H3060" s="121">
        <f t="shared" si="351"/>
        <v>5.0389753007043178E-4</v>
      </c>
      <c r="I3060" s="122">
        <f t="shared" si="352"/>
        <v>0.24950514537364346</v>
      </c>
    </row>
    <row r="3061" spans="2:9">
      <c r="B3061" s="91">
        <f t="shared" si="353"/>
        <v>3047</v>
      </c>
      <c r="C3061" s="92">
        <f t="shared" si="354"/>
        <v>47607</v>
      </c>
      <c r="D3061" s="119" t="str">
        <f t="shared" si="348"/>
        <v>구간34</v>
      </c>
      <c r="E3061" s="91">
        <f t="shared" si="349"/>
        <v>91</v>
      </c>
      <c r="F3061" s="120">
        <f>COUNTIF($D$15:D3061,D3061)</f>
        <v>34</v>
      </c>
      <c r="G3061" s="121">
        <f t="shared" si="350"/>
        <v>0.24900124784357303</v>
      </c>
      <c r="H3061" s="121">
        <f t="shared" si="351"/>
        <v>5.1916715219377826E-4</v>
      </c>
      <c r="I3061" s="122">
        <f t="shared" si="352"/>
        <v>0.2495204149957668</v>
      </c>
    </row>
    <row r="3062" spans="2:9">
      <c r="B3062" s="91">
        <f t="shared" si="353"/>
        <v>3048</v>
      </c>
      <c r="C3062" s="92">
        <f t="shared" si="354"/>
        <v>47608</v>
      </c>
      <c r="D3062" s="119" t="str">
        <f t="shared" si="348"/>
        <v>구간34</v>
      </c>
      <c r="E3062" s="91">
        <f t="shared" si="349"/>
        <v>91</v>
      </c>
      <c r="F3062" s="120">
        <f>COUNTIF($D$15:D3062,D3062)</f>
        <v>35</v>
      </c>
      <c r="G3062" s="121">
        <f t="shared" si="350"/>
        <v>0.24900124784357303</v>
      </c>
      <c r="H3062" s="121">
        <f t="shared" si="351"/>
        <v>5.3443677431712464E-4</v>
      </c>
      <c r="I3062" s="122">
        <f t="shared" si="352"/>
        <v>0.24953568461789016</v>
      </c>
    </row>
    <row r="3063" spans="2:9">
      <c r="B3063" s="91">
        <f t="shared" si="353"/>
        <v>3049</v>
      </c>
      <c r="C3063" s="92">
        <f t="shared" si="354"/>
        <v>47609</v>
      </c>
      <c r="D3063" s="119" t="str">
        <f t="shared" si="348"/>
        <v>구간34</v>
      </c>
      <c r="E3063" s="91">
        <f t="shared" si="349"/>
        <v>91</v>
      </c>
      <c r="F3063" s="120">
        <f>COUNTIF($D$15:D3063,D3063)</f>
        <v>36</v>
      </c>
      <c r="G3063" s="121">
        <f t="shared" si="350"/>
        <v>0.24900124784357303</v>
      </c>
      <c r="H3063" s="121">
        <f t="shared" si="351"/>
        <v>5.4970639644047112E-4</v>
      </c>
      <c r="I3063" s="122">
        <f t="shared" si="352"/>
        <v>0.2495509542400135</v>
      </c>
    </row>
    <row r="3064" spans="2:9">
      <c r="B3064" s="91">
        <f t="shared" si="353"/>
        <v>3050</v>
      </c>
      <c r="C3064" s="92">
        <f t="shared" si="354"/>
        <v>47610</v>
      </c>
      <c r="D3064" s="119" t="str">
        <f t="shared" si="348"/>
        <v>구간34</v>
      </c>
      <c r="E3064" s="91">
        <f t="shared" si="349"/>
        <v>91</v>
      </c>
      <c r="F3064" s="120">
        <f>COUNTIF($D$15:D3064,D3064)</f>
        <v>37</v>
      </c>
      <c r="G3064" s="121">
        <f t="shared" si="350"/>
        <v>0.24900124784357303</v>
      </c>
      <c r="H3064" s="121">
        <f t="shared" si="351"/>
        <v>5.649760185638175E-4</v>
      </c>
      <c r="I3064" s="122">
        <f t="shared" si="352"/>
        <v>0.24956622386213684</v>
      </c>
    </row>
    <row r="3065" spans="2:9">
      <c r="B3065" s="91">
        <f t="shared" si="353"/>
        <v>3051</v>
      </c>
      <c r="C3065" s="92">
        <f t="shared" si="354"/>
        <v>47611</v>
      </c>
      <c r="D3065" s="119" t="str">
        <f t="shared" si="348"/>
        <v>구간34</v>
      </c>
      <c r="E3065" s="91">
        <f t="shared" si="349"/>
        <v>91</v>
      </c>
      <c r="F3065" s="120">
        <f>COUNTIF($D$15:D3065,D3065)</f>
        <v>38</v>
      </c>
      <c r="G3065" s="121">
        <f t="shared" si="350"/>
        <v>0.24900124784357303</v>
      </c>
      <c r="H3065" s="121">
        <f t="shared" si="351"/>
        <v>5.8024564068716387E-4</v>
      </c>
      <c r="I3065" s="122">
        <f t="shared" si="352"/>
        <v>0.2495814934842602</v>
      </c>
    </row>
    <row r="3066" spans="2:9">
      <c r="B3066" s="91">
        <f t="shared" si="353"/>
        <v>3052</v>
      </c>
      <c r="C3066" s="92">
        <f t="shared" si="354"/>
        <v>47612</v>
      </c>
      <c r="D3066" s="119" t="str">
        <f t="shared" si="348"/>
        <v>구간34</v>
      </c>
      <c r="E3066" s="91">
        <f t="shared" si="349"/>
        <v>91</v>
      </c>
      <c r="F3066" s="120">
        <f>COUNTIF($D$15:D3066,D3066)</f>
        <v>39</v>
      </c>
      <c r="G3066" s="121">
        <f t="shared" si="350"/>
        <v>0.24900124784357303</v>
      </c>
      <c r="H3066" s="121">
        <f t="shared" si="351"/>
        <v>5.9551526281051035E-4</v>
      </c>
      <c r="I3066" s="122">
        <f t="shared" si="352"/>
        <v>0.24959676310638354</v>
      </c>
    </row>
    <row r="3067" spans="2:9">
      <c r="B3067" s="91">
        <f t="shared" si="353"/>
        <v>3053</v>
      </c>
      <c r="C3067" s="92">
        <f t="shared" si="354"/>
        <v>47613</v>
      </c>
      <c r="D3067" s="119" t="str">
        <f t="shared" si="348"/>
        <v>구간34</v>
      </c>
      <c r="E3067" s="91">
        <f t="shared" si="349"/>
        <v>91</v>
      </c>
      <c r="F3067" s="120">
        <f>COUNTIF($D$15:D3067,D3067)</f>
        <v>40</v>
      </c>
      <c r="G3067" s="121">
        <f t="shared" si="350"/>
        <v>0.24900124784357303</v>
      </c>
      <c r="H3067" s="121">
        <f t="shared" si="351"/>
        <v>6.1078488493385673E-4</v>
      </c>
      <c r="I3067" s="122">
        <f t="shared" si="352"/>
        <v>0.24961203272850688</v>
      </c>
    </row>
    <row r="3068" spans="2:9">
      <c r="B3068" s="91">
        <f t="shared" si="353"/>
        <v>3054</v>
      </c>
      <c r="C3068" s="92">
        <f t="shared" si="354"/>
        <v>47614</v>
      </c>
      <c r="D3068" s="119" t="str">
        <f t="shared" si="348"/>
        <v>구간34</v>
      </c>
      <c r="E3068" s="91">
        <f t="shared" si="349"/>
        <v>91</v>
      </c>
      <c r="F3068" s="120">
        <f>COUNTIF($D$15:D3068,D3068)</f>
        <v>41</v>
      </c>
      <c r="G3068" s="121">
        <f t="shared" si="350"/>
        <v>0.24900124784357303</v>
      </c>
      <c r="H3068" s="121">
        <f t="shared" si="351"/>
        <v>6.2605450705720321E-4</v>
      </c>
      <c r="I3068" s="122">
        <f t="shared" si="352"/>
        <v>0.24962730235063024</v>
      </c>
    </row>
    <row r="3069" spans="2:9">
      <c r="B3069" s="91">
        <f t="shared" si="353"/>
        <v>3055</v>
      </c>
      <c r="C3069" s="92">
        <f t="shared" si="354"/>
        <v>47615</v>
      </c>
      <c r="D3069" s="119" t="str">
        <f t="shared" si="348"/>
        <v>구간34</v>
      </c>
      <c r="E3069" s="91">
        <f t="shared" si="349"/>
        <v>91</v>
      </c>
      <c r="F3069" s="120">
        <f>COUNTIF($D$15:D3069,D3069)</f>
        <v>42</v>
      </c>
      <c r="G3069" s="121">
        <f t="shared" si="350"/>
        <v>0.24900124784357303</v>
      </c>
      <c r="H3069" s="121">
        <f t="shared" si="351"/>
        <v>6.4132412918054959E-4</v>
      </c>
      <c r="I3069" s="122">
        <f t="shared" si="352"/>
        <v>0.24964257197275358</v>
      </c>
    </row>
    <row r="3070" spans="2:9">
      <c r="B3070" s="91">
        <f t="shared" si="353"/>
        <v>3056</v>
      </c>
      <c r="C3070" s="92">
        <f t="shared" si="354"/>
        <v>47616</v>
      </c>
      <c r="D3070" s="119" t="str">
        <f t="shared" si="348"/>
        <v>구간34</v>
      </c>
      <c r="E3070" s="91">
        <f t="shared" si="349"/>
        <v>91</v>
      </c>
      <c r="F3070" s="120">
        <f>COUNTIF($D$15:D3070,D3070)</f>
        <v>43</v>
      </c>
      <c r="G3070" s="121">
        <f t="shared" si="350"/>
        <v>0.24900124784357303</v>
      </c>
      <c r="H3070" s="121">
        <f t="shared" si="351"/>
        <v>6.5659375130389596E-4</v>
      </c>
      <c r="I3070" s="122">
        <f t="shared" si="352"/>
        <v>0.24965784159487692</v>
      </c>
    </row>
    <row r="3071" spans="2:9">
      <c r="B3071" s="91">
        <f t="shared" si="353"/>
        <v>3057</v>
      </c>
      <c r="C3071" s="92">
        <f t="shared" si="354"/>
        <v>47617</v>
      </c>
      <c r="D3071" s="119" t="str">
        <f t="shared" si="348"/>
        <v>구간34</v>
      </c>
      <c r="E3071" s="91">
        <f t="shared" si="349"/>
        <v>91</v>
      </c>
      <c r="F3071" s="120">
        <f>COUNTIF($D$15:D3071,D3071)</f>
        <v>44</v>
      </c>
      <c r="G3071" s="121">
        <f t="shared" si="350"/>
        <v>0.24900124784357303</v>
      </c>
      <c r="H3071" s="121">
        <f t="shared" si="351"/>
        <v>6.7186337342724244E-4</v>
      </c>
      <c r="I3071" s="122">
        <f t="shared" si="352"/>
        <v>0.24967311121700028</v>
      </c>
    </row>
    <row r="3072" spans="2:9">
      <c r="B3072" s="91">
        <f t="shared" si="353"/>
        <v>3058</v>
      </c>
      <c r="C3072" s="92">
        <f t="shared" si="354"/>
        <v>47618</v>
      </c>
      <c r="D3072" s="119" t="str">
        <f t="shared" si="348"/>
        <v>구간34</v>
      </c>
      <c r="E3072" s="91">
        <f t="shared" si="349"/>
        <v>91</v>
      </c>
      <c r="F3072" s="120">
        <f>COUNTIF($D$15:D3072,D3072)</f>
        <v>45</v>
      </c>
      <c r="G3072" s="121">
        <f t="shared" si="350"/>
        <v>0.24900124784357303</v>
      </c>
      <c r="H3072" s="121">
        <f t="shared" si="351"/>
        <v>6.8713299555058882E-4</v>
      </c>
      <c r="I3072" s="122">
        <f t="shared" si="352"/>
        <v>0.24968838083912362</v>
      </c>
    </row>
    <row r="3073" spans="2:9">
      <c r="B3073" s="91">
        <f t="shared" si="353"/>
        <v>3059</v>
      </c>
      <c r="C3073" s="92">
        <f t="shared" si="354"/>
        <v>47619</v>
      </c>
      <c r="D3073" s="119" t="str">
        <f t="shared" si="348"/>
        <v>구간34</v>
      </c>
      <c r="E3073" s="91">
        <f t="shared" si="349"/>
        <v>91</v>
      </c>
      <c r="F3073" s="120">
        <f>COUNTIF($D$15:D3073,D3073)</f>
        <v>46</v>
      </c>
      <c r="G3073" s="121">
        <f t="shared" si="350"/>
        <v>0.24900124784357303</v>
      </c>
      <c r="H3073" s="121">
        <f t="shared" si="351"/>
        <v>7.024026176739353E-4</v>
      </c>
      <c r="I3073" s="122">
        <f t="shared" si="352"/>
        <v>0.24970365046124696</v>
      </c>
    </row>
    <row r="3074" spans="2:9">
      <c r="B3074" s="91">
        <f t="shared" si="353"/>
        <v>3060</v>
      </c>
      <c r="C3074" s="92">
        <f t="shared" si="354"/>
        <v>47620</v>
      </c>
      <c r="D3074" s="119" t="str">
        <f t="shared" si="348"/>
        <v>구간34</v>
      </c>
      <c r="E3074" s="91">
        <f t="shared" si="349"/>
        <v>91</v>
      </c>
      <c r="F3074" s="120">
        <f>COUNTIF($D$15:D3074,D3074)</f>
        <v>47</v>
      </c>
      <c r="G3074" s="121">
        <f t="shared" si="350"/>
        <v>0.24900124784357303</v>
      </c>
      <c r="H3074" s="121">
        <f t="shared" si="351"/>
        <v>7.1767223979728168E-4</v>
      </c>
      <c r="I3074" s="122">
        <f t="shared" si="352"/>
        <v>0.24971892008337029</v>
      </c>
    </row>
    <row r="3075" spans="2:9">
      <c r="B3075" s="91">
        <f t="shared" si="353"/>
        <v>3061</v>
      </c>
      <c r="C3075" s="92">
        <f t="shared" si="354"/>
        <v>47621</v>
      </c>
      <c r="D3075" s="119" t="str">
        <f t="shared" si="348"/>
        <v>구간34</v>
      </c>
      <c r="E3075" s="91">
        <f t="shared" si="349"/>
        <v>91</v>
      </c>
      <c r="F3075" s="120">
        <f>COUNTIF($D$15:D3075,D3075)</f>
        <v>48</v>
      </c>
      <c r="G3075" s="121">
        <f t="shared" si="350"/>
        <v>0.24900124784357303</v>
      </c>
      <c r="H3075" s="121">
        <f t="shared" si="351"/>
        <v>7.3294186192062816E-4</v>
      </c>
      <c r="I3075" s="122">
        <f t="shared" si="352"/>
        <v>0.24973418970549366</v>
      </c>
    </row>
    <row r="3076" spans="2:9">
      <c r="B3076" s="91">
        <f t="shared" si="353"/>
        <v>3062</v>
      </c>
      <c r="C3076" s="92">
        <f t="shared" si="354"/>
        <v>47622</v>
      </c>
      <c r="D3076" s="119" t="str">
        <f t="shared" si="348"/>
        <v>구간34</v>
      </c>
      <c r="E3076" s="91">
        <f t="shared" si="349"/>
        <v>91</v>
      </c>
      <c r="F3076" s="120">
        <f>COUNTIF($D$15:D3076,D3076)</f>
        <v>49</v>
      </c>
      <c r="G3076" s="121">
        <f t="shared" si="350"/>
        <v>0.24900124784357303</v>
      </c>
      <c r="H3076" s="121">
        <f t="shared" si="351"/>
        <v>7.4821148404397454E-4</v>
      </c>
      <c r="I3076" s="122">
        <f t="shared" si="352"/>
        <v>0.249749459327617</v>
      </c>
    </row>
    <row r="3077" spans="2:9">
      <c r="B3077" s="91">
        <f t="shared" si="353"/>
        <v>3063</v>
      </c>
      <c r="C3077" s="92">
        <f t="shared" si="354"/>
        <v>47623</v>
      </c>
      <c r="D3077" s="119" t="str">
        <f t="shared" si="348"/>
        <v>구간34</v>
      </c>
      <c r="E3077" s="91">
        <f t="shared" si="349"/>
        <v>91</v>
      </c>
      <c r="F3077" s="120">
        <f>COUNTIF($D$15:D3077,D3077)</f>
        <v>50</v>
      </c>
      <c r="G3077" s="121">
        <f t="shared" si="350"/>
        <v>0.24900124784357303</v>
      </c>
      <c r="H3077" s="121">
        <f t="shared" si="351"/>
        <v>7.6348110616732091E-4</v>
      </c>
      <c r="I3077" s="122">
        <f t="shared" si="352"/>
        <v>0.24976472894974033</v>
      </c>
    </row>
    <row r="3078" spans="2:9">
      <c r="B3078" s="91">
        <f t="shared" si="353"/>
        <v>3064</v>
      </c>
      <c r="C3078" s="92">
        <f t="shared" si="354"/>
        <v>47624</v>
      </c>
      <c r="D3078" s="119" t="str">
        <f t="shared" si="348"/>
        <v>구간34</v>
      </c>
      <c r="E3078" s="91">
        <f t="shared" si="349"/>
        <v>91</v>
      </c>
      <c r="F3078" s="120">
        <f>COUNTIF($D$15:D3078,D3078)</f>
        <v>51</v>
      </c>
      <c r="G3078" s="121">
        <f t="shared" si="350"/>
        <v>0.24900124784357303</v>
      </c>
      <c r="H3078" s="121">
        <f t="shared" si="351"/>
        <v>7.7875072829066739E-4</v>
      </c>
      <c r="I3078" s="122">
        <f t="shared" si="352"/>
        <v>0.2497799985718637</v>
      </c>
    </row>
    <row r="3079" spans="2:9">
      <c r="B3079" s="91">
        <f t="shared" si="353"/>
        <v>3065</v>
      </c>
      <c r="C3079" s="92">
        <f t="shared" si="354"/>
        <v>47625</v>
      </c>
      <c r="D3079" s="119" t="str">
        <f t="shared" si="348"/>
        <v>구간34</v>
      </c>
      <c r="E3079" s="91">
        <f t="shared" si="349"/>
        <v>91</v>
      </c>
      <c r="F3079" s="120">
        <f>COUNTIF($D$15:D3079,D3079)</f>
        <v>52</v>
      </c>
      <c r="G3079" s="121">
        <f t="shared" si="350"/>
        <v>0.24900124784357303</v>
      </c>
      <c r="H3079" s="121">
        <f t="shared" si="351"/>
        <v>7.9402035041401377E-4</v>
      </c>
      <c r="I3079" s="122">
        <f t="shared" si="352"/>
        <v>0.24979526819398704</v>
      </c>
    </row>
    <row r="3080" spans="2:9">
      <c r="B3080" s="91">
        <f t="shared" si="353"/>
        <v>3066</v>
      </c>
      <c r="C3080" s="92">
        <f t="shared" si="354"/>
        <v>47626</v>
      </c>
      <c r="D3080" s="119" t="str">
        <f t="shared" si="348"/>
        <v>구간34</v>
      </c>
      <c r="E3080" s="91">
        <f t="shared" si="349"/>
        <v>91</v>
      </c>
      <c r="F3080" s="120">
        <f>COUNTIF($D$15:D3080,D3080)</f>
        <v>53</v>
      </c>
      <c r="G3080" s="121">
        <f t="shared" si="350"/>
        <v>0.24900124784357303</v>
      </c>
      <c r="H3080" s="121">
        <f t="shared" si="351"/>
        <v>8.0928997253736025E-4</v>
      </c>
      <c r="I3080" s="122">
        <f t="shared" si="352"/>
        <v>0.24981053781611037</v>
      </c>
    </row>
    <row r="3081" spans="2:9">
      <c r="B3081" s="91">
        <f t="shared" si="353"/>
        <v>3067</v>
      </c>
      <c r="C3081" s="92">
        <f t="shared" si="354"/>
        <v>47627</v>
      </c>
      <c r="D3081" s="119" t="str">
        <f t="shared" si="348"/>
        <v>구간34</v>
      </c>
      <c r="E3081" s="91">
        <f t="shared" si="349"/>
        <v>91</v>
      </c>
      <c r="F3081" s="120">
        <f>COUNTIF($D$15:D3081,D3081)</f>
        <v>54</v>
      </c>
      <c r="G3081" s="121">
        <f t="shared" si="350"/>
        <v>0.24900124784357303</v>
      </c>
      <c r="H3081" s="121">
        <f t="shared" si="351"/>
        <v>8.2455959466070663E-4</v>
      </c>
      <c r="I3081" s="122">
        <f t="shared" si="352"/>
        <v>0.24982580743823374</v>
      </c>
    </row>
    <row r="3082" spans="2:9">
      <c r="B3082" s="91">
        <f t="shared" si="353"/>
        <v>3068</v>
      </c>
      <c r="C3082" s="92">
        <f t="shared" si="354"/>
        <v>47628</v>
      </c>
      <c r="D3082" s="119" t="str">
        <f t="shared" si="348"/>
        <v>구간34</v>
      </c>
      <c r="E3082" s="91">
        <f t="shared" si="349"/>
        <v>91</v>
      </c>
      <c r="F3082" s="120">
        <f>COUNTIF($D$15:D3082,D3082)</f>
        <v>55</v>
      </c>
      <c r="G3082" s="121">
        <f t="shared" si="350"/>
        <v>0.24900124784357303</v>
      </c>
      <c r="H3082" s="121">
        <f t="shared" si="351"/>
        <v>8.39829216784053E-4</v>
      </c>
      <c r="I3082" s="122">
        <f t="shared" si="352"/>
        <v>0.24984107706035708</v>
      </c>
    </row>
    <row r="3083" spans="2:9">
      <c r="B3083" s="91">
        <f t="shared" si="353"/>
        <v>3069</v>
      </c>
      <c r="C3083" s="92">
        <f t="shared" si="354"/>
        <v>47629</v>
      </c>
      <c r="D3083" s="119" t="str">
        <f t="shared" si="348"/>
        <v>구간34</v>
      </c>
      <c r="E3083" s="91">
        <f t="shared" si="349"/>
        <v>91</v>
      </c>
      <c r="F3083" s="120">
        <f>COUNTIF($D$15:D3083,D3083)</f>
        <v>56</v>
      </c>
      <c r="G3083" s="121">
        <f t="shared" si="350"/>
        <v>0.24900124784357303</v>
      </c>
      <c r="H3083" s="121">
        <f t="shared" si="351"/>
        <v>8.5509883890739948E-4</v>
      </c>
      <c r="I3083" s="122">
        <f t="shared" si="352"/>
        <v>0.24985634668248041</v>
      </c>
    </row>
    <row r="3084" spans="2:9">
      <c r="B3084" s="91">
        <f t="shared" si="353"/>
        <v>3070</v>
      </c>
      <c r="C3084" s="92">
        <f t="shared" si="354"/>
        <v>47630</v>
      </c>
      <c r="D3084" s="119" t="str">
        <f t="shared" si="348"/>
        <v>구간34</v>
      </c>
      <c r="E3084" s="91">
        <f t="shared" si="349"/>
        <v>91</v>
      </c>
      <c r="F3084" s="120">
        <f>COUNTIF($D$15:D3084,D3084)</f>
        <v>57</v>
      </c>
      <c r="G3084" s="121">
        <f t="shared" si="350"/>
        <v>0.24900124784357303</v>
      </c>
      <c r="H3084" s="121">
        <f t="shared" si="351"/>
        <v>8.7036846103074586E-4</v>
      </c>
      <c r="I3084" s="122">
        <f t="shared" si="352"/>
        <v>0.24987161630460378</v>
      </c>
    </row>
    <row r="3085" spans="2:9">
      <c r="B3085" s="91">
        <f t="shared" si="353"/>
        <v>3071</v>
      </c>
      <c r="C3085" s="92">
        <f t="shared" si="354"/>
        <v>47631</v>
      </c>
      <c r="D3085" s="119" t="str">
        <f t="shared" si="348"/>
        <v>구간34</v>
      </c>
      <c r="E3085" s="91">
        <f t="shared" si="349"/>
        <v>91</v>
      </c>
      <c r="F3085" s="120">
        <f>COUNTIF($D$15:D3085,D3085)</f>
        <v>58</v>
      </c>
      <c r="G3085" s="121">
        <f t="shared" si="350"/>
        <v>0.24900124784357303</v>
      </c>
      <c r="H3085" s="121">
        <f t="shared" si="351"/>
        <v>8.8563808315409234E-4</v>
      </c>
      <c r="I3085" s="122">
        <f t="shared" si="352"/>
        <v>0.24988688592672711</v>
      </c>
    </row>
    <row r="3086" spans="2:9">
      <c r="B3086" s="91">
        <f t="shared" si="353"/>
        <v>3072</v>
      </c>
      <c r="C3086" s="92">
        <f t="shared" si="354"/>
        <v>47632</v>
      </c>
      <c r="D3086" s="119" t="str">
        <f t="shared" si="348"/>
        <v>구간34</v>
      </c>
      <c r="E3086" s="91">
        <f t="shared" si="349"/>
        <v>91</v>
      </c>
      <c r="F3086" s="120">
        <f>COUNTIF($D$15:D3086,D3086)</f>
        <v>59</v>
      </c>
      <c r="G3086" s="121">
        <f t="shared" si="350"/>
        <v>0.24900124784357303</v>
      </c>
      <c r="H3086" s="121">
        <f t="shared" si="351"/>
        <v>9.0090770527743872E-4</v>
      </c>
      <c r="I3086" s="122">
        <f t="shared" si="352"/>
        <v>0.24990215554885045</v>
      </c>
    </row>
    <row r="3087" spans="2:9">
      <c r="B3087" s="91">
        <f t="shared" si="353"/>
        <v>3073</v>
      </c>
      <c r="C3087" s="92">
        <f t="shared" si="354"/>
        <v>47633</v>
      </c>
      <c r="D3087" s="119" t="str">
        <f t="shared" ref="D3087:D3150" si="355">IF(IFERROR(HLOOKUP(C3087,$E$5:$BL$6,2,FALSE),"")="",D3088,HLOOKUP(C3087,$E$5:$BL$7,2,FALSE))</f>
        <v>구간34</v>
      </c>
      <c r="E3087" s="91">
        <f t="shared" ref="E3087:E3150" si="356">COUNTIF($D$15:$D$49928,D3087)</f>
        <v>91</v>
      </c>
      <c r="F3087" s="120">
        <f>COUNTIF($D$15:D3087,D3087)</f>
        <v>60</v>
      </c>
      <c r="G3087" s="121">
        <f t="shared" ref="G3087:G3150" si="357">HLOOKUP($D3087,$E$6:$BL$11,6,FALSE)</f>
        <v>0.24900124784357303</v>
      </c>
      <c r="H3087" s="121">
        <f t="shared" ref="H3087:H3150" si="358">HLOOKUP($D3087,$E$6:$BL$11,5,FALSE)*(F3087)</f>
        <v>9.1617732740078509E-4</v>
      </c>
      <c r="I3087" s="122">
        <f t="shared" ref="I3087:I3150" si="359">G3087+H3087</f>
        <v>0.24991742517097382</v>
      </c>
    </row>
    <row r="3088" spans="2:9">
      <c r="B3088" s="91">
        <f t="shared" ref="B3088:B3151" si="360">B3087+1</f>
        <v>3074</v>
      </c>
      <c r="C3088" s="92">
        <f t="shared" ref="C3088:C3151" si="361">C3087+1</f>
        <v>47634</v>
      </c>
      <c r="D3088" s="119" t="str">
        <f t="shared" si="355"/>
        <v>구간34</v>
      </c>
      <c r="E3088" s="91">
        <f t="shared" si="356"/>
        <v>91</v>
      </c>
      <c r="F3088" s="120">
        <f>COUNTIF($D$15:D3088,D3088)</f>
        <v>61</v>
      </c>
      <c r="G3088" s="121">
        <f t="shared" si="357"/>
        <v>0.24900124784357303</v>
      </c>
      <c r="H3088" s="121">
        <f t="shared" si="358"/>
        <v>9.3144694952413158E-4</v>
      </c>
      <c r="I3088" s="122">
        <f t="shared" si="359"/>
        <v>0.24993269479309715</v>
      </c>
    </row>
    <row r="3089" spans="2:9">
      <c r="B3089" s="91">
        <f t="shared" si="360"/>
        <v>3075</v>
      </c>
      <c r="C3089" s="92">
        <f t="shared" si="361"/>
        <v>47635</v>
      </c>
      <c r="D3089" s="119" t="str">
        <f t="shared" si="355"/>
        <v>구간34</v>
      </c>
      <c r="E3089" s="91">
        <f t="shared" si="356"/>
        <v>91</v>
      </c>
      <c r="F3089" s="120">
        <f>COUNTIF($D$15:D3089,D3089)</f>
        <v>62</v>
      </c>
      <c r="G3089" s="121">
        <f t="shared" si="357"/>
        <v>0.24900124784357303</v>
      </c>
      <c r="H3089" s="121">
        <f t="shared" si="358"/>
        <v>9.4671657164747795E-4</v>
      </c>
      <c r="I3089" s="122">
        <f t="shared" si="359"/>
        <v>0.24994796441522049</v>
      </c>
    </row>
    <row r="3090" spans="2:9">
      <c r="B3090" s="91">
        <f t="shared" si="360"/>
        <v>3076</v>
      </c>
      <c r="C3090" s="92">
        <f t="shared" si="361"/>
        <v>47636</v>
      </c>
      <c r="D3090" s="119" t="str">
        <f t="shared" si="355"/>
        <v>구간34</v>
      </c>
      <c r="E3090" s="91">
        <f t="shared" si="356"/>
        <v>91</v>
      </c>
      <c r="F3090" s="120">
        <f>COUNTIF($D$15:D3090,D3090)</f>
        <v>63</v>
      </c>
      <c r="G3090" s="121">
        <f t="shared" si="357"/>
        <v>0.24900124784357303</v>
      </c>
      <c r="H3090" s="121">
        <f t="shared" si="358"/>
        <v>9.6198619377082443E-4</v>
      </c>
      <c r="I3090" s="122">
        <f t="shared" si="359"/>
        <v>0.24996323403734386</v>
      </c>
    </row>
    <row r="3091" spans="2:9">
      <c r="B3091" s="91">
        <f t="shared" si="360"/>
        <v>3077</v>
      </c>
      <c r="C3091" s="92">
        <f t="shared" si="361"/>
        <v>47637</v>
      </c>
      <c r="D3091" s="119" t="str">
        <f t="shared" si="355"/>
        <v>구간34</v>
      </c>
      <c r="E3091" s="91">
        <f t="shared" si="356"/>
        <v>91</v>
      </c>
      <c r="F3091" s="120">
        <f>COUNTIF($D$15:D3091,D3091)</f>
        <v>64</v>
      </c>
      <c r="G3091" s="121">
        <f t="shared" si="357"/>
        <v>0.24900124784357303</v>
      </c>
      <c r="H3091" s="121">
        <f t="shared" si="358"/>
        <v>9.7725581589417081E-4</v>
      </c>
      <c r="I3091" s="122">
        <f t="shared" si="359"/>
        <v>0.24997850365946719</v>
      </c>
    </row>
    <row r="3092" spans="2:9">
      <c r="B3092" s="91">
        <f t="shared" si="360"/>
        <v>3078</v>
      </c>
      <c r="C3092" s="92">
        <f t="shared" si="361"/>
        <v>47638</v>
      </c>
      <c r="D3092" s="119" t="str">
        <f t="shared" si="355"/>
        <v>구간34</v>
      </c>
      <c r="E3092" s="91">
        <f t="shared" si="356"/>
        <v>91</v>
      </c>
      <c r="F3092" s="120">
        <f>COUNTIF($D$15:D3092,D3092)</f>
        <v>65</v>
      </c>
      <c r="G3092" s="121">
        <f t="shared" si="357"/>
        <v>0.24900124784357303</v>
      </c>
      <c r="H3092" s="121">
        <f t="shared" si="358"/>
        <v>9.9252543801751718E-4</v>
      </c>
      <c r="I3092" s="122">
        <f t="shared" si="359"/>
        <v>0.24999377328159053</v>
      </c>
    </row>
    <row r="3093" spans="2:9">
      <c r="B3093" s="91">
        <f t="shared" si="360"/>
        <v>3079</v>
      </c>
      <c r="C3093" s="92">
        <f t="shared" si="361"/>
        <v>47639</v>
      </c>
      <c r="D3093" s="119" t="str">
        <f t="shared" si="355"/>
        <v>구간34</v>
      </c>
      <c r="E3093" s="91">
        <f t="shared" si="356"/>
        <v>91</v>
      </c>
      <c r="F3093" s="120">
        <f>COUNTIF($D$15:D3093,D3093)</f>
        <v>66</v>
      </c>
      <c r="G3093" s="121">
        <f t="shared" si="357"/>
        <v>0.24900124784357303</v>
      </c>
      <c r="H3093" s="121">
        <f t="shared" si="358"/>
        <v>1.0077950601408636E-3</v>
      </c>
      <c r="I3093" s="122">
        <f t="shared" si="359"/>
        <v>0.2500090429037139</v>
      </c>
    </row>
    <row r="3094" spans="2:9">
      <c r="B3094" s="91">
        <f t="shared" si="360"/>
        <v>3080</v>
      </c>
      <c r="C3094" s="92">
        <f t="shared" si="361"/>
        <v>47640</v>
      </c>
      <c r="D3094" s="119" t="str">
        <f t="shared" si="355"/>
        <v>구간34</v>
      </c>
      <c r="E3094" s="91">
        <f t="shared" si="356"/>
        <v>91</v>
      </c>
      <c r="F3094" s="120">
        <f>COUNTIF($D$15:D3094,D3094)</f>
        <v>67</v>
      </c>
      <c r="G3094" s="121">
        <f t="shared" si="357"/>
        <v>0.24900124784357303</v>
      </c>
      <c r="H3094" s="121">
        <f t="shared" si="358"/>
        <v>1.0230646822642101E-3</v>
      </c>
      <c r="I3094" s="122">
        <f t="shared" si="359"/>
        <v>0.25002431252583723</v>
      </c>
    </row>
    <row r="3095" spans="2:9">
      <c r="B3095" s="91">
        <f t="shared" si="360"/>
        <v>3081</v>
      </c>
      <c r="C3095" s="92">
        <f t="shared" si="361"/>
        <v>47641</v>
      </c>
      <c r="D3095" s="119" t="str">
        <f t="shared" si="355"/>
        <v>구간34</v>
      </c>
      <c r="E3095" s="91">
        <f t="shared" si="356"/>
        <v>91</v>
      </c>
      <c r="F3095" s="120">
        <f>COUNTIF($D$15:D3095,D3095)</f>
        <v>68</v>
      </c>
      <c r="G3095" s="121">
        <f t="shared" si="357"/>
        <v>0.24900124784357303</v>
      </c>
      <c r="H3095" s="121">
        <f t="shared" si="358"/>
        <v>1.0383343043875565E-3</v>
      </c>
      <c r="I3095" s="122">
        <f t="shared" si="359"/>
        <v>0.25003958214796057</v>
      </c>
    </row>
    <row r="3096" spans="2:9">
      <c r="B3096" s="91">
        <f t="shared" si="360"/>
        <v>3082</v>
      </c>
      <c r="C3096" s="92">
        <f t="shared" si="361"/>
        <v>47642</v>
      </c>
      <c r="D3096" s="119" t="str">
        <f t="shared" si="355"/>
        <v>구간34</v>
      </c>
      <c r="E3096" s="91">
        <f t="shared" si="356"/>
        <v>91</v>
      </c>
      <c r="F3096" s="120">
        <f>COUNTIF($D$15:D3096,D3096)</f>
        <v>69</v>
      </c>
      <c r="G3096" s="121">
        <f t="shared" si="357"/>
        <v>0.24900124784357303</v>
      </c>
      <c r="H3096" s="121">
        <f t="shared" si="358"/>
        <v>1.0536039265109029E-3</v>
      </c>
      <c r="I3096" s="122">
        <f t="shared" si="359"/>
        <v>0.25005485177008391</v>
      </c>
    </row>
    <row r="3097" spans="2:9">
      <c r="B3097" s="91">
        <f t="shared" si="360"/>
        <v>3083</v>
      </c>
      <c r="C3097" s="92">
        <f t="shared" si="361"/>
        <v>47643</v>
      </c>
      <c r="D3097" s="119" t="str">
        <f t="shared" si="355"/>
        <v>구간34</v>
      </c>
      <c r="E3097" s="91">
        <f t="shared" si="356"/>
        <v>91</v>
      </c>
      <c r="F3097" s="120">
        <f>COUNTIF($D$15:D3097,D3097)</f>
        <v>70</v>
      </c>
      <c r="G3097" s="121">
        <f t="shared" si="357"/>
        <v>0.24900124784357303</v>
      </c>
      <c r="H3097" s="121">
        <f t="shared" si="358"/>
        <v>1.0688735486342493E-3</v>
      </c>
      <c r="I3097" s="122">
        <f t="shared" si="359"/>
        <v>0.2500701213922073</v>
      </c>
    </row>
    <row r="3098" spans="2:9">
      <c r="B3098" s="91">
        <f t="shared" si="360"/>
        <v>3084</v>
      </c>
      <c r="C3098" s="92">
        <f t="shared" si="361"/>
        <v>47644</v>
      </c>
      <c r="D3098" s="119" t="str">
        <f t="shared" si="355"/>
        <v>구간34</v>
      </c>
      <c r="E3098" s="91">
        <f t="shared" si="356"/>
        <v>91</v>
      </c>
      <c r="F3098" s="120">
        <f>COUNTIF($D$15:D3098,D3098)</f>
        <v>71</v>
      </c>
      <c r="G3098" s="121">
        <f t="shared" si="357"/>
        <v>0.24900124784357303</v>
      </c>
      <c r="H3098" s="121">
        <f t="shared" si="358"/>
        <v>1.0841431707575956E-3</v>
      </c>
      <c r="I3098" s="122">
        <f t="shared" si="359"/>
        <v>0.25008539101433064</v>
      </c>
    </row>
    <row r="3099" spans="2:9">
      <c r="B3099" s="91">
        <f t="shared" si="360"/>
        <v>3085</v>
      </c>
      <c r="C3099" s="92">
        <f t="shared" si="361"/>
        <v>47645</v>
      </c>
      <c r="D3099" s="119" t="str">
        <f t="shared" si="355"/>
        <v>구간34</v>
      </c>
      <c r="E3099" s="91">
        <f t="shared" si="356"/>
        <v>91</v>
      </c>
      <c r="F3099" s="120">
        <f>COUNTIF($D$15:D3099,D3099)</f>
        <v>72</v>
      </c>
      <c r="G3099" s="121">
        <f t="shared" si="357"/>
        <v>0.24900124784357303</v>
      </c>
      <c r="H3099" s="121">
        <f t="shared" si="358"/>
        <v>1.0994127928809422E-3</v>
      </c>
      <c r="I3099" s="122">
        <f t="shared" si="359"/>
        <v>0.25010066063645398</v>
      </c>
    </row>
    <row r="3100" spans="2:9">
      <c r="B3100" s="91">
        <f t="shared" si="360"/>
        <v>3086</v>
      </c>
      <c r="C3100" s="92">
        <f t="shared" si="361"/>
        <v>47646</v>
      </c>
      <c r="D3100" s="119" t="str">
        <f t="shared" si="355"/>
        <v>구간34</v>
      </c>
      <c r="E3100" s="91">
        <f t="shared" si="356"/>
        <v>91</v>
      </c>
      <c r="F3100" s="120">
        <f>COUNTIF($D$15:D3100,D3100)</f>
        <v>73</v>
      </c>
      <c r="G3100" s="121">
        <f t="shared" si="357"/>
        <v>0.24900124784357303</v>
      </c>
      <c r="H3100" s="121">
        <f t="shared" si="358"/>
        <v>1.1146824150042886E-3</v>
      </c>
      <c r="I3100" s="122">
        <f t="shared" si="359"/>
        <v>0.25011593025857731</v>
      </c>
    </row>
    <row r="3101" spans="2:9">
      <c r="B3101" s="91">
        <f t="shared" si="360"/>
        <v>3087</v>
      </c>
      <c r="C3101" s="92">
        <f t="shared" si="361"/>
        <v>47647</v>
      </c>
      <c r="D3101" s="119" t="str">
        <f t="shared" si="355"/>
        <v>구간34</v>
      </c>
      <c r="E3101" s="91">
        <f t="shared" si="356"/>
        <v>91</v>
      </c>
      <c r="F3101" s="120">
        <f>COUNTIF($D$15:D3101,D3101)</f>
        <v>74</v>
      </c>
      <c r="G3101" s="121">
        <f t="shared" si="357"/>
        <v>0.24900124784357303</v>
      </c>
      <c r="H3101" s="121">
        <f t="shared" si="358"/>
        <v>1.129952037127635E-3</v>
      </c>
      <c r="I3101" s="122">
        <f t="shared" si="359"/>
        <v>0.25013119988070065</v>
      </c>
    </row>
    <row r="3102" spans="2:9">
      <c r="B3102" s="91">
        <f t="shared" si="360"/>
        <v>3088</v>
      </c>
      <c r="C3102" s="92">
        <f t="shared" si="361"/>
        <v>47648</v>
      </c>
      <c r="D3102" s="119" t="str">
        <f t="shared" si="355"/>
        <v>구간34</v>
      </c>
      <c r="E3102" s="91">
        <f t="shared" si="356"/>
        <v>91</v>
      </c>
      <c r="F3102" s="120">
        <f>COUNTIF($D$15:D3102,D3102)</f>
        <v>75</v>
      </c>
      <c r="G3102" s="121">
        <f t="shared" si="357"/>
        <v>0.24900124784357303</v>
      </c>
      <c r="H3102" s="121">
        <f t="shared" si="358"/>
        <v>1.1452216592509814E-3</v>
      </c>
      <c r="I3102" s="122">
        <f t="shared" si="359"/>
        <v>0.25014646950282399</v>
      </c>
    </row>
    <row r="3103" spans="2:9">
      <c r="B3103" s="91">
        <f t="shared" si="360"/>
        <v>3089</v>
      </c>
      <c r="C3103" s="92">
        <f t="shared" si="361"/>
        <v>47649</v>
      </c>
      <c r="D3103" s="119" t="str">
        <f t="shared" si="355"/>
        <v>구간34</v>
      </c>
      <c r="E3103" s="91">
        <f t="shared" si="356"/>
        <v>91</v>
      </c>
      <c r="F3103" s="120">
        <f>COUNTIF($D$15:D3103,D3103)</f>
        <v>76</v>
      </c>
      <c r="G3103" s="121">
        <f t="shared" si="357"/>
        <v>0.24900124784357303</v>
      </c>
      <c r="H3103" s="121">
        <f t="shared" si="358"/>
        <v>1.1604912813743277E-3</v>
      </c>
      <c r="I3103" s="122">
        <f t="shared" si="359"/>
        <v>0.25016173912494738</v>
      </c>
    </row>
    <row r="3104" spans="2:9">
      <c r="B3104" s="91">
        <f t="shared" si="360"/>
        <v>3090</v>
      </c>
      <c r="C3104" s="92">
        <f t="shared" si="361"/>
        <v>47650</v>
      </c>
      <c r="D3104" s="119" t="str">
        <f t="shared" si="355"/>
        <v>구간34</v>
      </c>
      <c r="E3104" s="91">
        <f t="shared" si="356"/>
        <v>91</v>
      </c>
      <c r="F3104" s="120">
        <f>COUNTIF($D$15:D3104,D3104)</f>
        <v>77</v>
      </c>
      <c r="G3104" s="121">
        <f t="shared" si="357"/>
        <v>0.24900124784357303</v>
      </c>
      <c r="H3104" s="121">
        <f t="shared" si="358"/>
        <v>1.1757609034976743E-3</v>
      </c>
      <c r="I3104" s="122">
        <f t="shared" si="359"/>
        <v>0.25017700874707072</v>
      </c>
    </row>
    <row r="3105" spans="2:9">
      <c r="B3105" s="91">
        <f t="shared" si="360"/>
        <v>3091</v>
      </c>
      <c r="C3105" s="92">
        <f t="shared" si="361"/>
        <v>47651</v>
      </c>
      <c r="D3105" s="119" t="str">
        <f t="shared" si="355"/>
        <v>구간34</v>
      </c>
      <c r="E3105" s="91">
        <f t="shared" si="356"/>
        <v>91</v>
      </c>
      <c r="F3105" s="120">
        <f>COUNTIF($D$15:D3105,D3105)</f>
        <v>78</v>
      </c>
      <c r="G3105" s="121">
        <f t="shared" si="357"/>
        <v>0.24900124784357303</v>
      </c>
      <c r="H3105" s="121">
        <f t="shared" si="358"/>
        <v>1.1910305256210207E-3</v>
      </c>
      <c r="I3105" s="122">
        <f t="shared" si="359"/>
        <v>0.25019227836919405</v>
      </c>
    </row>
    <row r="3106" spans="2:9">
      <c r="B3106" s="91">
        <f t="shared" si="360"/>
        <v>3092</v>
      </c>
      <c r="C3106" s="92">
        <f t="shared" si="361"/>
        <v>47652</v>
      </c>
      <c r="D3106" s="119" t="str">
        <f t="shared" si="355"/>
        <v>구간34</v>
      </c>
      <c r="E3106" s="91">
        <f t="shared" si="356"/>
        <v>91</v>
      </c>
      <c r="F3106" s="120">
        <f>COUNTIF($D$15:D3106,D3106)</f>
        <v>79</v>
      </c>
      <c r="G3106" s="121">
        <f t="shared" si="357"/>
        <v>0.24900124784357303</v>
      </c>
      <c r="H3106" s="121">
        <f t="shared" si="358"/>
        <v>1.2063001477443671E-3</v>
      </c>
      <c r="I3106" s="122">
        <f t="shared" si="359"/>
        <v>0.25020754799131739</v>
      </c>
    </row>
    <row r="3107" spans="2:9">
      <c r="B3107" s="91">
        <f t="shared" si="360"/>
        <v>3093</v>
      </c>
      <c r="C3107" s="92">
        <f t="shared" si="361"/>
        <v>47653</v>
      </c>
      <c r="D3107" s="119" t="str">
        <f t="shared" si="355"/>
        <v>구간34</v>
      </c>
      <c r="E3107" s="91">
        <f t="shared" si="356"/>
        <v>91</v>
      </c>
      <c r="F3107" s="120">
        <f>COUNTIF($D$15:D3107,D3107)</f>
        <v>80</v>
      </c>
      <c r="G3107" s="121">
        <f t="shared" si="357"/>
        <v>0.24900124784357303</v>
      </c>
      <c r="H3107" s="121">
        <f t="shared" si="358"/>
        <v>1.2215697698677135E-3</v>
      </c>
      <c r="I3107" s="122">
        <f t="shared" si="359"/>
        <v>0.25022281761344073</v>
      </c>
    </row>
    <row r="3108" spans="2:9">
      <c r="B3108" s="91">
        <f t="shared" si="360"/>
        <v>3094</v>
      </c>
      <c r="C3108" s="92">
        <f t="shared" si="361"/>
        <v>47654</v>
      </c>
      <c r="D3108" s="119" t="str">
        <f t="shared" si="355"/>
        <v>구간34</v>
      </c>
      <c r="E3108" s="91">
        <f t="shared" si="356"/>
        <v>91</v>
      </c>
      <c r="F3108" s="120">
        <f>COUNTIF($D$15:D3108,D3108)</f>
        <v>81</v>
      </c>
      <c r="G3108" s="121">
        <f t="shared" si="357"/>
        <v>0.24900124784357303</v>
      </c>
      <c r="H3108" s="121">
        <f t="shared" si="358"/>
        <v>1.2368393919910598E-3</v>
      </c>
      <c r="I3108" s="122">
        <f t="shared" si="359"/>
        <v>0.25023808723556407</v>
      </c>
    </row>
    <row r="3109" spans="2:9">
      <c r="B3109" s="91">
        <f t="shared" si="360"/>
        <v>3095</v>
      </c>
      <c r="C3109" s="92">
        <f t="shared" si="361"/>
        <v>47655</v>
      </c>
      <c r="D3109" s="119" t="str">
        <f t="shared" si="355"/>
        <v>구간34</v>
      </c>
      <c r="E3109" s="91">
        <f t="shared" si="356"/>
        <v>91</v>
      </c>
      <c r="F3109" s="120">
        <f>COUNTIF($D$15:D3109,D3109)</f>
        <v>82</v>
      </c>
      <c r="G3109" s="121">
        <f t="shared" si="357"/>
        <v>0.24900124784357303</v>
      </c>
      <c r="H3109" s="121">
        <f t="shared" si="358"/>
        <v>1.2521090141144064E-3</v>
      </c>
      <c r="I3109" s="122">
        <f t="shared" si="359"/>
        <v>0.25025335685768746</v>
      </c>
    </row>
    <row r="3110" spans="2:9">
      <c r="B3110" s="91">
        <f t="shared" si="360"/>
        <v>3096</v>
      </c>
      <c r="C3110" s="92">
        <f t="shared" si="361"/>
        <v>47656</v>
      </c>
      <c r="D3110" s="119" t="str">
        <f t="shared" si="355"/>
        <v>구간34</v>
      </c>
      <c r="E3110" s="91">
        <f t="shared" si="356"/>
        <v>91</v>
      </c>
      <c r="F3110" s="120">
        <f>COUNTIF($D$15:D3110,D3110)</f>
        <v>83</v>
      </c>
      <c r="G3110" s="121">
        <f t="shared" si="357"/>
        <v>0.24900124784357303</v>
      </c>
      <c r="H3110" s="121">
        <f t="shared" si="358"/>
        <v>1.2673786362377528E-3</v>
      </c>
      <c r="I3110" s="122">
        <f t="shared" si="359"/>
        <v>0.2502686264798108</v>
      </c>
    </row>
    <row r="3111" spans="2:9">
      <c r="B3111" s="91">
        <f t="shared" si="360"/>
        <v>3097</v>
      </c>
      <c r="C3111" s="92">
        <f t="shared" si="361"/>
        <v>47657</v>
      </c>
      <c r="D3111" s="119" t="str">
        <f t="shared" si="355"/>
        <v>구간34</v>
      </c>
      <c r="E3111" s="91">
        <f t="shared" si="356"/>
        <v>91</v>
      </c>
      <c r="F3111" s="120">
        <f>COUNTIF($D$15:D3111,D3111)</f>
        <v>84</v>
      </c>
      <c r="G3111" s="121">
        <f t="shared" si="357"/>
        <v>0.24900124784357303</v>
      </c>
      <c r="H3111" s="121">
        <f t="shared" si="358"/>
        <v>1.2826482583610992E-3</v>
      </c>
      <c r="I3111" s="122">
        <f t="shared" si="359"/>
        <v>0.25028389610193413</v>
      </c>
    </row>
    <row r="3112" spans="2:9">
      <c r="B3112" s="91">
        <f t="shared" si="360"/>
        <v>3098</v>
      </c>
      <c r="C3112" s="92">
        <f t="shared" si="361"/>
        <v>47658</v>
      </c>
      <c r="D3112" s="119" t="str">
        <f t="shared" si="355"/>
        <v>구간34</v>
      </c>
      <c r="E3112" s="91">
        <f t="shared" si="356"/>
        <v>91</v>
      </c>
      <c r="F3112" s="120">
        <f>COUNTIF($D$15:D3112,D3112)</f>
        <v>85</v>
      </c>
      <c r="G3112" s="121">
        <f t="shared" si="357"/>
        <v>0.24900124784357303</v>
      </c>
      <c r="H3112" s="121">
        <f t="shared" si="358"/>
        <v>1.2979178804844455E-3</v>
      </c>
      <c r="I3112" s="122">
        <f t="shared" si="359"/>
        <v>0.25029916572405747</v>
      </c>
    </row>
    <row r="3113" spans="2:9">
      <c r="B3113" s="91">
        <f t="shared" si="360"/>
        <v>3099</v>
      </c>
      <c r="C3113" s="92">
        <f t="shared" si="361"/>
        <v>47659</v>
      </c>
      <c r="D3113" s="119" t="str">
        <f t="shared" si="355"/>
        <v>구간34</v>
      </c>
      <c r="E3113" s="91">
        <f t="shared" si="356"/>
        <v>91</v>
      </c>
      <c r="F3113" s="120">
        <f>COUNTIF($D$15:D3113,D3113)</f>
        <v>86</v>
      </c>
      <c r="G3113" s="121">
        <f t="shared" si="357"/>
        <v>0.24900124784357303</v>
      </c>
      <c r="H3113" s="121">
        <f t="shared" si="358"/>
        <v>1.3131875026077919E-3</v>
      </c>
      <c r="I3113" s="122">
        <f t="shared" si="359"/>
        <v>0.25031443534618081</v>
      </c>
    </row>
    <row r="3114" spans="2:9">
      <c r="B3114" s="91">
        <f t="shared" si="360"/>
        <v>3100</v>
      </c>
      <c r="C3114" s="92">
        <f t="shared" si="361"/>
        <v>47660</v>
      </c>
      <c r="D3114" s="119" t="str">
        <f t="shared" si="355"/>
        <v>구간34</v>
      </c>
      <c r="E3114" s="91">
        <f t="shared" si="356"/>
        <v>91</v>
      </c>
      <c r="F3114" s="120">
        <f>COUNTIF($D$15:D3114,D3114)</f>
        <v>87</v>
      </c>
      <c r="G3114" s="121">
        <f t="shared" si="357"/>
        <v>0.24900124784357303</v>
      </c>
      <c r="H3114" s="121">
        <f t="shared" si="358"/>
        <v>1.3284571247311385E-3</v>
      </c>
      <c r="I3114" s="122">
        <f t="shared" si="359"/>
        <v>0.25032970496830415</v>
      </c>
    </row>
    <row r="3115" spans="2:9">
      <c r="B3115" s="91">
        <f t="shared" si="360"/>
        <v>3101</v>
      </c>
      <c r="C3115" s="92">
        <f t="shared" si="361"/>
        <v>47661</v>
      </c>
      <c r="D3115" s="119" t="str">
        <f t="shared" si="355"/>
        <v>구간34</v>
      </c>
      <c r="E3115" s="91">
        <f t="shared" si="356"/>
        <v>91</v>
      </c>
      <c r="F3115" s="120">
        <f>COUNTIF($D$15:D3115,D3115)</f>
        <v>88</v>
      </c>
      <c r="G3115" s="121">
        <f t="shared" si="357"/>
        <v>0.24900124784357303</v>
      </c>
      <c r="H3115" s="121">
        <f t="shared" si="358"/>
        <v>1.3437267468544849E-3</v>
      </c>
      <c r="I3115" s="122">
        <f t="shared" si="359"/>
        <v>0.25034497459042754</v>
      </c>
    </row>
    <row r="3116" spans="2:9">
      <c r="B3116" s="91">
        <f t="shared" si="360"/>
        <v>3102</v>
      </c>
      <c r="C3116" s="92">
        <f t="shared" si="361"/>
        <v>47662</v>
      </c>
      <c r="D3116" s="119" t="str">
        <f t="shared" si="355"/>
        <v>구간34</v>
      </c>
      <c r="E3116" s="91">
        <f t="shared" si="356"/>
        <v>91</v>
      </c>
      <c r="F3116" s="120">
        <f>COUNTIF($D$15:D3116,D3116)</f>
        <v>89</v>
      </c>
      <c r="G3116" s="121">
        <f t="shared" si="357"/>
        <v>0.24900124784357303</v>
      </c>
      <c r="H3116" s="121">
        <f t="shared" si="358"/>
        <v>1.3589963689778313E-3</v>
      </c>
      <c r="I3116" s="122">
        <f t="shared" si="359"/>
        <v>0.25036024421255088</v>
      </c>
    </row>
    <row r="3117" spans="2:9">
      <c r="B3117" s="91">
        <f t="shared" si="360"/>
        <v>3103</v>
      </c>
      <c r="C3117" s="92">
        <f t="shared" si="361"/>
        <v>47663</v>
      </c>
      <c r="D3117" s="119" t="str">
        <f t="shared" si="355"/>
        <v>구간34</v>
      </c>
      <c r="E3117" s="91">
        <f t="shared" si="356"/>
        <v>91</v>
      </c>
      <c r="F3117" s="120">
        <f>COUNTIF($D$15:D3117,D3117)</f>
        <v>90</v>
      </c>
      <c r="G3117" s="121">
        <f t="shared" si="357"/>
        <v>0.24900124784357303</v>
      </c>
      <c r="H3117" s="121">
        <f t="shared" si="358"/>
        <v>1.3742659911011776E-3</v>
      </c>
      <c r="I3117" s="122">
        <f t="shared" si="359"/>
        <v>0.25037551383467421</v>
      </c>
    </row>
    <row r="3118" spans="2:9">
      <c r="B3118" s="91">
        <f t="shared" si="360"/>
        <v>3104</v>
      </c>
      <c r="C3118" s="92">
        <f t="shared" si="361"/>
        <v>47664</v>
      </c>
      <c r="D3118" s="119" t="str">
        <f t="shared" si="355"/>
        <v>구간34</v>
      </c>
      <c r="E3118" s="91">
        <f t="shared" si="356"/>
        <v>91</v>
      </c>
      <c r="F3118" s="120">
        <f>COUNTIF($D$15:D3118,D3118)</f>
        <v>91</v>
      </c>
      <c r="G3118" s="121">
        <f t="shared" si="357"/>
        <v>0.24900124784357303</v>
      </c>
      <c r="H3118" s="121">
        <f t="shared" si="358"/>
        <v>1.389535613224524E-3</v>
      </c>
      <c r="I3118" s="122">
        <f t="shared" si="359"/>
        <v>0.25039078345679755</v>
      </c>
    </row>
    <row r="3119" spans="2:9">
      <c r="B3119" s="91">
        <f t="shared" si="360"/>
        <v>3105</v>
      </c>
      <c r="C3119" s="92">
        <f t="shared" si="361"/>
        <v>47665</v>
      </c>
      <c r="D3119" s="119" t="str">
        <f t="shared" si="355"/>
        <v>구간35</v>
      </c>
      <c r="E3119" s="91">
        <f t="shared" si="356"/>
        <v>92</v>
      </c>
      <c r="F3119" s="120">
        <f>COUNTIF($D$15:D3119,D3119)</f>
        <v>1</v>
      </c>
      <c r="G3119" s="121">
        <f t="shared" si="357"/>
        <v>0.25039078345679755</v>
      </c>
      <c r="H3119" s="121">
        <f t="shared" si="358"/>
        <v>1.6165028415094302E-5</v>
      </c>
      <c r="I3119" s="122">
        <f t="shared" si="359"/>
        <v>0.25040694848521267</v>
      </c>
    </row>
    <row r="3120" spans="2:9">
      <c r="B3120" s="91">
        <f t="shared" si="360"/>
        <v>3106</v>
      </c>
      <c r="C3120" s="92">
        <f t="shared" si="361"/>
        <v>47666</v>
      </c>
      <c r="D3120" s="119" t="str">
        <f t="shared" si="355"/>
        <v>구간35</v>
      </c>
      <c r="E3120" s="91">
        <f t="shared" si="356"/>
        <v>92</v>
      </c>
      <c r="F3120" s="120">
        <f>COUNTIF($D$15:D3120,D3120)</f>
        <v>2</v>
      </c>
      <c r="G3120" s="121">
        <f t="shared" si="357"/>
        <v>0.25039078345679755</v>
      </c>
      <c r="H3120" s="121">
        <f t="shared" si="358"/>
        <v>3.2330056830188603E-5</v>
      </c>
      <c r="I3120" s="122">
        <f t="shared" si="359"/>
        <v>0.25042311351362773</v>
      </c>
    </row>
    <row r="3121" spans="2:9">
      <c r="B3121" s="91">
        <f t="shared" si="360"/>
        <v>3107</v>
      </c>
      <c r="C3121" s="92">
        <f t="shared" si="361"/>
        <v>47667</v>
      </c>
      <c r="D3121" s="119" t="str">
        <f t="shared" si="355"/>
        <v>구간35</v>
      </c>
      <c r="E3121" s="91">
        <f t="shared" si="356"/>
        <v>92</v>
      </c>
      <c r="F3121" s="120">
        <f>COUNTIF($D$15:D3121,D3121)</f>
        <v>3</v>
      </c>
      <c r="G3121" s="121">
        <f t="shared" si="357"/>
        <v>0.25039078345679755</v>
      </c>
      <c r="H3121" s="121">
        <f t="shared" si="358"/>
        <v>4.8495085245282908E-5</v>
      </c>
      <c r="I3121" s="122">
        <f t="shared" si="359"/>
        <v>0.25043927854204284</v>
      </c>
    </row>
    <row r="3122" spans="2:9">
      <c r="B3122" s="91">
        <f t="shared" si="360"/>
        <v>3108</v>
      </c>
      <c r="C3122" s="92">
        <f t="shared" si="361"/>
        <v>47668</v>
      </c>
      <c r="D3122" s="119" t="str">
        <f t="shared" si="355"/>
        <v>구간35</v>
      </c>
      <c r="E3122" s="91">
        <f t="shared" si="356"/>
        <v>92</v>
      </c>
      <c r="F3122" s="120">
        <f>COUNTIF($D$15:D3122,D3122)</f>
        <v>4</v>
      </c>
      <c r="G3122" s="121">
        <f t="shared" si="357"/>
        <v>0.25039078345679755</v>
      </c>
      <c r="H3122" s="121">
        <f t="shared" si="358"/>
        <v>6.4660113660377206E-5</v>
      </c>
      <c r="I3122" s="122">
        <f t="shared" si="359"/>
        <v>0.2504554435704579</v>
      </c>
    </row>
    <row r="3123" spans="2:9">
      <c r="B3123" s="91">
        <f t="shared" si="360"/>
        <v>3109</v>
      </c>
      <c r="C3123" s="92">
        <f t="shared" si="361"/>
        <v>47669</v>
      </c>
      <c r="D3123" s="119" t="str">
        <f t="shared" si="355"/>
        <v>구간35</v>
      </c>
      <c r="E3123" s="91">
        <f t="shared" si="356"/>
        <v>92</v>
      </c>
      <c r="F3123" s="120">
        <f>COUNTIF($D$15:D3123,D3123)</f>
        <v>5</v>
      </c>
      <c r="G3123" s="121">
        <f t="shared" si="357"/>
        <v>0.25039078345679755</v>
      </c>
      <c r="H3123" s="121">
        <f t="shared" si="358"/>
        <v>8.0825142075471504E-5</v>
      </c>
      <c r="I3123" s="122">
        <f t="shared" si="359"/>
        <v>0.25047160859887302</v>
      </c>
    </row>
    <row r="3124" spans="2:9">
      <c r="B3124" s="91">
        <f t="shared" si="360"/>
        <v>3110</v>
      </c>
      <c r="C3124" s="92">
        <f t="shared" si="361"/>
        <v>47670</v>
      </c>
      <c r="D3124" s="119" t="str">
        <f t="shared" si="355"/>
        <v>구간35</v>
      </c>
      <c r="E3124" s="91">
        <f t="shared" si="356"/>
        <v>92</v>
      </c>
      <c r="F3124" s="120">
        <f>COUNTIF($D$15:D3124,D3124)</f>
        <v>6</v>
      </c>
      <c r="G3124" s="121">
        <f t="shared" si="357"/>
        <v>0.25039078345679755</v>
      </c>
      <c r="H3124" s="121">
        <f t="shared" si="358"/>
        <v>9.6990170490565816E-5</v>
      </c>
      <c r="I3124" s="122">
        <f t="shared" si="359"/>
        <v>0.25048777362728814</v>
      </c>
    </row>
    <row r="3125" spans="2:9">
      <c r="B3125" s="91">
        <f t="shared" si="360"/>
        <v>3111</v>
      </c>
      <c r="C3125" s="92">
        <f t="shared" si="361"/>
        <v>47671</v>
      </c>
      <c r="D3125" s="119" t="str">
        <f t="shared" si="355"/>
        <v>구간35</v>
      </c>
      <c r="E3125" s="91">
        <f t="shared" si="356"/>
        <v>92</v>
      </c>
      <c r="F3125" s="120">
        <f>COUNTIF($D$15:D3125,D3125)</f>
        <v>7</v>
      </c>
      <c r="G3125" s="121">
        <f t="shared" si="357"/>
        <v>0.25039078345679755</v>
      </c>
      <c r="H3125" s="121">
        <f t="shared" si="358"/>
        <v>1.1315519890566011E-4</v>
      </c>
      <c r="I3125" s="122">
        <f t="shared" si="359"/>
        <v>0.2505039386557032</v>
      </c>
    </row>
    <row r="3126" spans="2:9">
      <c r="B3126" s="91">
        <f t="shared" si="360"/>
        <v>3112</v>
      </c>
      <c r="C3126" s="92">
        <f t="shared" si="361"/>
        <v>47672</v>
      </c>
      <c r="D3126" s="119" t="str">
        <f t="shared" si="355"/>
        <v>구간35</v>
      </c>
      <c r="E3126" s="91">
        <f t="shared" si="356"/>
        <v>92</v>
      </c>
      <c r="F3126" s="120">
        <f>COUNTIF($D$15:D3126,D3126)</f>
        <v>8</v>
      </c>
      <c r="G3126" s="121">
        <f t="shared" si="357"/>
        <v>0.25039078345679755</v>
      </c>
      <c r="H3126" s="121">
        <f t="shared" si="358"/>
        <v>1.2932022732075441E-4</v>
      </c>
      <c r="I3126" s="122">
        <f t="shared" si="359"/>
        <v>0.25052010368411831</v>
      </c>
    </row>
    <row r="3127" spans="2:9">
      <c r="B3127" s="91">
        <f t="shared" si="360"/>
        <v>3113</v>
      </c>
      <c r="C3127" s="92">
        <f t="shared" si="361"/>
        <v>47673</v>
      </c>
      <c r="D3127" s="119" t="str">
        <f t="shared" si="355"/>
        <v>구간35</v>
      </c>
      <c r="E3127" s="91">
        <f t="shared" si="356"/>
        <v>92</v>
      </c>
      <c r="F3127" s="120">
        <f>COUNTIF($D$15:D3127,D3127)</f>
        <v>9</v>
      </c>
      <c r="G3127" s="121">
        <f t="shared" si="357"/>
        <v>0.25039078345679755</v>
      </c>
      <c r="H3127" s="121">
        <f t="shared" si="358"/>
        <v>1.4548525573584872E-4</v>
      </c>
      <c r="I3127" s="122">
        <f t="shared" si="359"/>
        <v>0.25053626871253337</v>
      </c>
    </row>
    <row r="3128" spans="2:9">
      <c r="B3128" s="91">
        <f t="shared" si="360"/>
        <v>3114</v>
      </c>
      <c r="C3128" s="92">
        <f t="shared" si="361"/>
        <v>47674</v>
      </c>
      <c r="D3128" s="119" t="str">
        <f t="shared" si="355"/>
        <v>구간35</v>
      </c>
      <c r="E3128" s="91">
        <f t="shared" si="356"/>
        <v>92</v>
      </c>
      <c r="F3128" s="120">
        <f>COUNTIF($D$15:D3128,D3128)</f>
        <v>10</v>
      </c>
      <c r="G3128" s="121">
        <f t="shared" si="357"/>
        <v>0.25039078345679755</v>
      </c>
      <c r="H3128" s="121">
        <f t="shared" si="358"/>
        <v>1.6165028415094301E-4</v>
      </c>
      <c r="I3128" s="122">
        <f t="shared" si="359"/>
        <v>0.25055243374094849</v>
      </c>
    </row>
    <row r="3129" spans="2:9">
      <c r="B3129" s="91">
        <f t="shared" si="360"/>
        <v>3115</v>
      </c>
      <c r="C3129" s="92">
        <f t="shared" si="361"/>
        <v>47675</v>
      </c>
      <c r="D3129" s="119" t="str">
        <f t="shared" si="355"/>
        <v>구간35</v>
      </c>
      <c r="E3129" s="91">
        <f t="shared" si="356"/>
        <v>92</v>
      </c>
      <c r="F3129" s="120">
        <f>COUNTIF($D$15:D3129,D3129)</f>
        <v>11</v>
      </c>
      <c r="G3129" s="121">
        <f t="shared" si="357"/>
        <v>0.25039078345679755</v>
      </c>
      <c r="H3129" s="121">
        <f t="shared" si="358"/>
        <v>1.7781531256603732E-4</v>
      </c>
      <c r="I3129" s="122">
        <f t="shared" si="359"/>
        <v>0.2505685987693636</v>
      </c>
    </row>
    <row r="3130" spans="2:9">
      <c r="B3130" s="91">
        <f t="shared" si="360"/>
        <v>3116</v>
      </c>
      <c r="C3130" s="92">
        <f t="shared" si="361"/>
        <v>47676</v>
      </c>
      <c r="D3130" s="119" t="str">
        <f t="shared" si="355"/>
        <v>구간35</v>
      </c>
      <c r="E3130" s="91">
        <f t="shared" si="356"/>
        <v>92</v>
      </c>
      <c r="F3130" s="120">
        <f>COUNTIF($D$15:D3130,D3130)</f>
        <v>12</v>
      </c>
      <c r="G3130" s="121">
        <f t="shared" si="357"/>
        <v>0.25039078345679755</v>
      </c>
      <c r="H3130" s="121">
        <f t="shared" si="358"/>
        <v>1.9398034098113163E-4</v>
      </c>
      <c r="I3130" s="122">
        <f t="shared" si="359"/>
        <v>0.25058476379777866</v>
      </c>
    </row>
    <row r="3131" spans="2:9">
      <c r="B3131" s="91">
        <f t="shared" si="360"/>
        <v>3117</v>
      </c>
      <c r="C3131" s="92">
        <f t="shared" si="361"/>
        <v>47677</v>
      </c>
      <c r="D3131" s="119" t="str">
        <f t="shared" si="355"/>
        <v>구간35</v>
      </c>
      <c r="E3131" s="91">
        <f t="shared" si="356"/>
        <v>92</v>
      </c>
      <c r="F3131" s="120">
        <f>COUNTIF($D$15:D3131,D3131)</f>
        <v>13</v>
      </c>
      <c r="G3131" s="121">
        <f t="shared" si="357"/>
        <v>0.25039078345679755</v>
      </c>
      <c r="H3131" s="121">
        <f t="shared" si="358"/>
        <v>2.1014536939622592E-4</v>
      </c>
      <c r="I3131" s="122">
        <f t="shared" si="359"/>
        <v>0.25060092882619378</v>
      </c>
    </row>
    <row r="3132" spans="2:9">
      <c r="B3132" s="91">
        <f t="shared" si="360"/>
        <v>3118</v>
      </c>
      <c r="C3132" s="92">
        <f t="shared" si="361"/>
        <v>47678</v>
      </c>
      <c r="D3132" s="119" t="str">
        <f t="shared" si="355"/>
        <v>구간35</v>
      </c>
      <c r="E3132" s="91">
        <f t="shared" si="356"/>
        <v>92</v>
      </c>
      <c r="F3132" s="120">
        <f>COUNTIF($D$15:D3132,D3132)</f>
        <v>14</v>
      </c>
      <c r="G3132" s="121">
        <f t="shared" si="357"/>
        <v>0.25039078345679755</v>
      </c>
      <c r="H3132" s="121">
        <f t="shared" si="358"/>
        <v>2.2631039781132023E-4</v>
      </c>
      <c r="I3132" s="122">
        <f t="shared" si="359"/>
        <v>0.2506170938546089</v>
      </c>
    </row>
    <row r="3133" spans="2:9">
      <c r="B3133" s="91">
        <f t="shared" si="360"/>
        <v>3119</v>
      </c>
      <c r="C3133" s="92">
        <f t="shared" si="361"/>
        <v>47679</v>
      </c>
      <c r="D3133" s="119" t="str">
        <f t="shared" si="355"/>
        <v>구간35</v>
      </c>
      <c r="E3133" s="91">
        <f t="shared" si="356"/>
        <v>92</v>
      </c>
      <c r="F3133" s="120">
        <f>COUNTIF($D$15:D3133,D3133)</f>
        <v>15</v>
      </c>
      <c r="G3133" s="121">
        <f t="shared" si="357"/>
        <v>0.25039078345679755</v>
      </c>
      <c r="H3133" s="121">
        <f t="shared" si="358"/>
        <v>2.4247542622641451E-4</v>
      </c>
      <c r="I3133" s="122">
        <f t="shared" si="359"/>
        <v>0.25063325888302396</v>
      </c>
    </row>
    <row r="3134" spans="2:9">
      <c r="B3134" s="91">
        <f t="shared" si="360"/>
        <v>3120</v>
      </c>
      <c r="C3134" s="92">
        <f t="shared" si="361"/>
        <v>47680</v>
      </c>
      <c r="D3134" s="119" t="str">
        <f t="shared" si="355"/>
        <v>구간35</v>
      </c>
      <c r="E3134" s="91">
        <f t="shared" si="356"/>
        <v>92</v>
      </c>
      <c r="F3134" s="120">
        <f>COUNTIF($D$15:D3134,D3134)</f>
        <v>16</v>
      </c>
      <c r="G3134" s="121">
        <f t="shared" si="357"/>
        <v>0.25039078345679755</v>
      </c>
      <c r="H3134" s="121">
        <f t="shared" si="358"/>
        <v>2.5864045464150882E-4</v>
      </c>
      <c r="I3134" s="122">
        <f t="shared" si="359"/>
        <v>0.25064942391143907</v>
      </c>
    </row>
    <row r="3135" spans="2:9">
      <c r="B3135" s="91">
        <f t="shared" si="360"/>
        <v>3121</v>
      </c>
      <c r="C3135" s="92">
        <f t="shared" si="361"/>
        <v>47681</v>
      </c>
      <c r="D3135" s="119" t="str">
        <f t="shared" si="355"/>
        <v>구간35</v>
      </c>
      <c r="E3135" s="91">
        <f t="shared" si="356"/>
        <v>92</v>
      </c>
      <c r="F3135" s="120">
        <f>COUNTIF($D$15:D3135,D3135)</f>
        <v>17</v>
      </c>
      <c r="G3135" s="121">
        <f t="shared" si="357"/>
        <v>0.25039078345679755</v>
      </c>
      <c r="H3135" s="121">
        <f t="shared" si="358"/>
        <v>2.7480548305660311E-4</v>
      </c>
      <c r="I3135" s="122">
        <f t="shared" si="359"/>
        <v>0.25066558893985413</v>
      </c>
    </row>
    <row r="3136" spans="2:9">
      <c r="B3136" s="91">
        <f t="shared" si="360"/>
        <v>3122</v>
      </c>
      <c r="C3136" s="92">
        <f t="shared" si="361"/>
        <v>47682</v>
      </c>
      <c r="D3136" s="119" t="str">
        <f t="shared" si="355"/>
        <v>구간35</v>
      </c>
      <c r="E3136" s="91">
        <f t="shared" si="356"/>
        <v>92</v>
      </c>
      <c r="F3136" s="120">
        <f>COUNTIF($D$15:D3136,D3136)</f>
        <v>18</v>
      </c>
      <c r="G3136" s="121">
        <f t="shared" si="357"/>
        <v>0.25039078345679755</v>
      </c>
      <c r="H3136" s="121">
        <f t="shared" si="358"/>
        <v>2.9097051147169745E-4</v>
      </c>
      <c r="I3136" s="122">
        <f t="shared" si="359"/>
        <v>0.25068175396826925</v>
      </c>
    </row>
    <row r="3137" spans="2:9">
      <c r="B3137" s="91">
        <f t="shared" si="360"/>
        <v>3123</v>
      </c>
      <c r="C3137" s="92">
        <f t="shared" si="361"/>
        <v>47683</v>
      </c>
      <c r="D3137" s="119" t="str">
        <f t="shared" si="355"/>
        <v>구간35</v>
      </c>
      <c r="E3137" s="91">
        <f t="shared" si="356"/>
        <v>92</v>
      </c>
      <c r="F3137" s="120">
        <f>COUNTIF($D$15:D3137,D3137)</f>
        <v>19</v>
      </c>
      <c r="G3137" s="121">
        <f t="shared" si="357"/>
        <v>0.25039078345679755</v>
      </c>
      <c r="H3137" s="121">
        <f t="shared" si="358"/>
        <v>3.0713553988679173E-4</v>
      </c>
      <c r="I3137" s="122">
        <f t="shared" si="359"/>
        <v>0.25069791899668437</v>
      </c>
    </row>
    <row r="3138" spans="2:9">
      <c r="B3138" s="91">
        <f t="shared" si="360"/>
        <v>3124</v>
      </c>
      <c r="C3138" s="92">
        <f t="shared" si="361"/>
        <v>47684</v>
      </c>
      <c r="D3138" s="119" t="str">
        <f t="shared" si="355"/>
        <v>구간35</v>
      </c>
      <c r="E3138" s="91">
        <f t="shared" si="356"/>
        <v>92</v>
      </c>
      <c r="F3138" s="120">
        <f>COUNTIF($D$15:D3138,D3138)</f>
        <v>20</v>
      </c>
      <c r="G3138" s="121">
        <f t="shared" si="357"/>
        <v>0.25039078345679755</v>
      </c>
      <c r="H3138" s="121">
        <f t="shared" si="358"/>
        <v>3.2330056830188602E-4</v>
      </c>
      <c r="I3138" s="122">
        <f t="shared" si="359"/>
        <v>0.25071408402509943</v>
      </c>
    </row>
    <row r="3139" spans="2:9">
      <c r="B3139" s="91">
        <f t="shared" si="360"/>
        <v>3125</v>
      </c>
      <c r="C3139" s="92">
        <f t="shared" si="361"/>
        <v>47685</v>
      </c>
      <c r="D3139" s="119" t="str">
        <f t="shared" si="355"/>
        <v>구간35</v>
      </c>
      <c r="E3139" s="91">
        <f t="shared" si="356"/>
        <v>92</v>
      </c>
      <c r="F3139" s="120">
        <f>COUNTIF($D$15:D3139,D3139)</f>
        <v>21</v>
      </c>
      <c r="G3139" s="121">
        <f t="shared" si="357"/>
        <v>0.25039078345679755</v>
      </c>
      <c r="H3139" s="121">
        <f t="shared" si="358"/>
        <v>3.3946559671698036E-4</v>
      </c>
      <c r="I3139" s="122">
        <f t="shared" si="359"/>
        <v>0.25073024905351454</v>
      </c>
    </row>
    <row r="3140" spans="2:9">
      <c r="B3140" s="91">
        <f t="shared" si="360"/>
        <v>3126</v>
      </c>
      <c r="C3140" s="92">
        <f t="shared" si="361"/>
        <v>47686</v>
      </c>
      <c r="D3140" s="119" t="str">
        <f t="shared" si="355"/>
        <v>구간35</v>
      </c>
      <c r="E3140" s="91">
        <f t="shared" si="356"/>
        <v>92</v>
      </c>
      <c r="F3140" s="120">
        <f>COUNTIF($D$15:D3140,D3140)</f>
        <v>22</v>
      </c>
      <c r="G3140" s="121">
        <f t="shared" si="357"/>
        <v>0.25039078345679755</v>
      </c>
      <c r="H3140" s="121">
        <f t="shared" si="358"/>
        <v>3.5563062513207464E-4</v>
      </c>
      <c r="I3140" s="122">
        <f t="shared" si="359"/>
        <v>0.2507464140819296</v>
      </c>
    </row>
    <row r="3141" spans="2:9">
      <c r="B3141" s="91">
        <f t="shared" si="360"/>
        <v>3127</v>
      </c>
      <c r="C3141" s="92">
        <f t="shared" si="361"/>
        <v>47687</v>
      </c>
      <c r="D3141" s="119" t="str">
        <f t="shared" si="355"/>
        <v>구간35</v>
      </c>
      <c r="E3141" s="91">
        <f t="shared" si="356"/>
        <v>92</v>
      </c>
      <c r="F3141" s="120">
        <f>COUNTIF($D$15:D3141,D3141)</f>
        <v>23</v>
      </c>
      <c r="G3141" s="121">
        <f t="shared" si="357"/>
        <v>0.25039078345679755</v>
      </c>
      <c r="H3141" s="121">
        <f t="shared" si="358"/>
        <v>3.7179565354716893E-4</v>
      </c>
      <c r="I3141" s="122">
        <f t="shared" si="359"/>
        <v>0.25076257911034472</v>
      </c>
    </row>
    <row r="3142" spans="2:9">
      <c r="B3142" s="91">
        <f t="shared" si="360"/>
        <v>3128</v>
      </c>
      <c r="C3142" s="92">
        <f t="shared" si="361"/>
        <v>47688</v>
      </c>
      <c r="D3142" s="119" t="str">
        <f t="shared" si="355"/>
        <v>구간35</v>
      </c>
      <c r="E3142" s="91">
        <f t="shared" si="356"/>
        <v>92</v>
      </c>
      <c r="F3142" s="120">
        <f>COUNTIF($D$15:D3142,D3142)</f>
        <v>24</v>
      </c>
      <c r="G3142" s="121">
        <f t="shared" si="357"/>
        <v>0.25039078345679755</v>
      </c>
      <c r="H3142" s="121">
        <f t="shared" si="358"/>
        <v>3.8796068196226326E-4</v>
      </c>
      <c r="I3142" s="122">
        <f t="shared" si="359"/>
        <v>0.25077874413875983</v>
      </c>
    </row>
    <row r="3143" spans="2:9">
      <c r="B3143" s="91">
        <f t="shared" si="360"/>
        <v>3129</v>
      </c>
      <c r="C3143" s="92">
        <f t="shared" si="361"/>
        <v>47689</v>
      </c>
      <c r="D3143" s="119" t="str">
        <f t="shared" si="355"/>
        <v>구간35</v>
      </c>
      <c r="E3143" s="91">
        <f t="shared" si="356"/>
        <v>92</v>
      </c>
      <c r="F3143" s="120">
        <f>COUNTIF($D$15:D3143,D3143)</f>
        <v>25</v>
      </c>
      <c r="G3143" s="121">
        <f t="shared" si="357"/>
        <v>0.25039078345679755</v>
      </c>
      <c r="H3143" s="121">
        <f t="shared" si="358"/>
        <v>4.0412571037735755E-4</v>
      </c>
      <c r="I3143" s="122">
        <f t="shared" si="359"/>
        <v>0.2507949091671749</v>
      </c>
    </row>
    <row r="3144" spans="2:9">
      <c r="B3144" s="91">
        <f t="shared" si="360"/>
        <v>3130</v>
      </c>
      <c r="C3144" s="92">
        <f t="shared" si="361"/>
        <v>47690</v>
      </c>
      <c r="D3144" s="119" t="str">
        <f t="shared" si="355"/>
        <v>구간35</v>
      </c>
      <c r="E3144" s="91">
        <f t="shared" si="356"/>
        <v>92</v>
      </c>
      <c r="F3144" s="120">
        <f>COUNTIF($D$15:D3144,D3144)</f>
        <v>26</v>
      </c>
      <c r="G3144" s="121">
        <f t="shared" si="357"/>
        <v>0.25039078345679755</v>
      </c>
      <c r="H3144" s="121">
        <f t="shared" si="358"/>
        <v>4.2029073879245183E-4</v>
      </c>
      <c r="I3144" s="122">
        <f t="shared" si="359"/>
        <v>0.25081107419559001</v>
      </c>
    </row>
    <row r="3145" spans="2:9">
      <c r="B3145" s="91">
        <f t="shared" si="360"/>
        <v>3131</v>
      </c>
      <c r="C3145" s="92">
        <f t="shared" si="361"/>
        <v>47691</v>
      </c>
      <c r="D3145" s="119" t="str">
        <f t="shared" si="355"/>
        <v>구간35</v>
      </c>
      <c r="E3145" s="91">
        <f t="shared" si="356"/>
        <v>92</v>
      </c>
      <c r="F3145" s="120">
        <f>COUNTIF($D$15:D3145,D3145)</f>
        <v>27</v>
      </c>
      <c r="G3145" s="121">
        <f t="shared" si="357"/>
        <v>0.25039078345679755</v>
      </c>
      <c r="H3145" s="121">
        <f t="shared" si="358"/>
        <v>4.3645576720754612E-4</v>
      </c>
      <c r="I3145" s="122">
        <f t="shared" si="359"/>
        <v>0.25082723922400507</v>
      </c>
    </row>
    <row r="3146" spans="2:9">
      <c r="B3146" s="91">
        <f t="shared" si="360"/>
        <v>3132</v>
      </c>
      <c r="C3146" s="92">
        <f t="shared" si="361"/>
        <v>47692</v>
      </c>
      <c r="D3146" s="119" t="str">
        <f t="shared" si="355"/>
        <v>구간35</v>
      </c>
      <c r="E3146" s="91">
        <f t="shared" si="356"/>
        <v>92</v>
      </c>
      <c r="F3146" s="120">
        <f>COUNTIF($D$15:D3146,D3146)</f>
        <v>28</v>
      </c>
      <c r="G3146" s="121">
        <f t="shared" si="357"/>
        <v>0.25039078345679755</v>
      </c>
      <c r="H3146" s="121">
        <f t="shared" si="358"/>
        <v>4.5262079562264046E-4</v>
      </c>
      <c r="I3146" s="122">
        <f t="shared" si="359"/>
        <v>0.25084340425242019</v>
      </c>
    </row>
    <row r="3147" spans="2:9">
      <c r="B3147" s="91">
        <f t="shared" si="360"/>
        <v>3133</v>
      </c>
      <c r="C3147" s="92">
        <f t="shared" si="361"/>
        <v>47693</v>
      </c>
      <c r="D3147" s="119" t="str">
        <f t="shared" si="355"/>
        <v>구간35</v>
      </c>
      <c r="E3147" s="91">
        <f t="shared" si="356"/>
        <v>92</v>
      </c>
      <c r="F3147" s="120">
        <f>COUNTIF($D$15:D3147,D3147)</f>
        <v>29</v>
      </c>
      <c r="G3147" s="121">
        <f t="shared" si="357"/>
        <v>0.25039078345679755</v>
      </c>
      <c r="H3147" s="121">
        <f t="shared" si="358"/>
        <v>4.6878582403773474E-4</v>
      </c>
      <c r="I3147" s="122">
        <f t="shared" si="359"/>
        <v>0.2508595692808353</v>
      </c>
    </row>
    <row r="3148" spans="2:9">
      <c r="B3148" s="91">
        <f t="shared" si="360"/>
        <v>3134</v>
      </c>
      <c r="C3148" s="92">
        <f t="shared" si="361"/>
        <v>47694</v>
      </c>
      <c r="D3148" s="119" t="str">
        <f t="shared" si="355"/>
        <v>구간35</v>
      </c>
      <c r="E3148" s="91">
        <f t="shared" si="356"/>
        <v>92</v>
      </c>
      <c r="F3148" s="120">
        <f>COUNTIF($D$15:D3148,D3148)</f>
        <v>30</v>
      </c>
      <c r="G3148" s="121">
        <f t="shared" si="357"/>
        <v>0.25039078345679755</v>
      </c>
      <c r="H3148" s="121">
        <f t="shared" si="358"/>
        <v>4.8495085245282903E-4</v>
      </c>
      <c r="I3148" s="122">
        <f t="shared" si="359"/>
        <v>0.25087573430925036</v>
      </c>
    </row>
    <row r="3149" spans="2:9">
      <c r="B3149" s="91">
        <f t="shared" si="360"/>
        <v>3135</v>
      </c>
      <c r="C3149" s="92">
        <f t="shared" si="361"/>
        <v>47695</v>
      </c>
      <c r="D3149" s="119" t="str">
        <f t="shared" si="355"/>
        <v>구간35</v>
      </c>
      <c r="E3149" s="91">
        <f t="shared" si="356"/>
        <v>92</v>
      </c>
      <c r="F3149" s="120">
        <f>COUNTIF($D$15:D3149,D3149)</f>
        <v>31</v>
      </c>
      <c r="G3149" s="121">
        <f t="shared" si="357"/>
        <v>0.25039078345679755</v>
      </c>
      <c r="H3149" s="121">
        <f t="shared" si="358"/>
        <v>5.0111588086792331E-4</v>
      </c>
      <c r="I3149" s="122">
        <f t="shared" si="359"/>
        <v>0.25089189933766548</v>
      </c>
    </row>
    <row r="3150" spans="2:9">
      <c r="B3150" s="91">
        <f t="shared" si="360"/>
        <v>3136</v>
      </c>
      <c r="C3150" s="92">
        <f t="shared" si="361"/>
        <v>47696</v>
      </c>
      <c r="D3150" s="119" t="str">
        <f t="shared" si="355"/>
        <v>구간35</v>
      </c>
      <c r="E3150" s="91">
        <f t="shared" si="356"/>
        <v>92</v>
      </c>
      <c r="F3150" s="120">
        <f>COUNTIF($D$15:D3150,D3150)</f>
        <v>32</v>
      </c>
      <c r="G3150" s="121">
        <f t="shared" si="357"/>
        <v>0.25039078345679755</v>
      </c>
      <c r="H3150" s="121">
        <f t="shared" si="358"/>
        <v>5.1728090928301765E-4</v>
      </c>
      <c r="I3150" s="122">
        <f t="shared" si="359"/>
        <v>0.25090806436608054</v>
      </c>
    </row>
    <row r="3151" spans="2:9">
      <c r="B3151" s="91">
        <f t="shared" si="360"/>
        <v>3137</v>
      </c>
      <c r="C3151" s="92">
        <f t="shared" si="361"/>
        <v>47697</v>
      </c>
      <c r="D3151" s="119" t="str">
        <f t="shared" ref="D3151:D3214" si="362">IF(IFERROR(HLOOKUP(C3151,$E$5:$BL$6,2,FALSE),"")="",D3152,HLOOKUP(C3151,$E$5:$BL$7,2,FALSE))</f>
        <v>구간35</v>
      </c>
      <c r="E3151" s="91">
        <f t="shared" ref="E3151:E3214" si="363">COUNTIF($D$15:$D$49928,D3151)</f>
        <v>92</v>
      </c>
      <c r="F3151" s="120">
        <f>COUNTIF($D$15:D3151,D3151)</f>
        <v>33</v>
      </c>
      <c r="G3151" s="121">
        <f t="shared" ref="G3151:G3214" si="364">HLOOKUP($D3151,$E$6:$BL$11,6,FALSE)</f>
        <v>0.25039078345679755</v>
      </c>
      <c r="H3151" s="121">
        <f t="shared" ref="H3151:H3214" si="365">HLOOKUP($D3151,$E$6:$BL$11,5,FALSE)*(F3151)</f>
        <v>5.3344593769811199E-4</v>
      </c>
      <c r="I3151" s="122">
        <f t="shared" ref="I3151:I3214" si="366">G3151+H3151</f>
        <v>0.25092422939449566</v>
      </c>
    </row>
    <row r="3152" spans="2:9">
      <c r="B3152" s="91">
        <f t="shared" ref="B3152:B3215" si="367">B3151+1</f>
        <v>3138</v>
      </c>
      <c r="C3152" s="92">
        <f t="shared" ref="C3152:C3215" si="368">C3151+1</f>
        <v>47698</v>
      </c>
      <c r="D3152" s="119" t="str">
        <f t="shared" si="362"/>
        <v>구간35</v>
      </c>
      <c r="E3152" s="91">
        <f t="shared" si="363"/>
        <v>92</v>
      </c>
      <c r="F3152" s="120">
        <f>COUNTIF($D$15:D3152,D3152)</f>
        <v>34</v>
      </c>
      <c r="G3152" s="121">
        <f t="shared" si="364"/>
        <v>0.25039078345679755</v>
      </c>
      <c r="H3152" s="121">
        <f t="shared" si="365"/>
        <v>5.4961096611320622E-4</v>
      </c>
      <c r="I3152" s="122">
        <f t="shared" si="366"/>
        <v>0.25094039442291077</v>
      </c>
    </row>
    <row r="3153" spans="2:9">
      <c r="B3153" s="91">
        <f t="shared" si="367"/>
        <v>3139</v>
      </c>
      <c r="C3153" s="92">
        <f t="shared" si="368"/>
        <v>47699</v>
      </c>
      <c r="D3153" s="119" t="str">
        <f t="shared" si="362"/>
        <v>구간35</v>
      </c>
      <c r="E3153" s="91">
        <f t="shared" si="363"/>
        <v>92</v>
      </c>
      <c r="F3153" s="120">
        <f>COUNTIF($D$15:D3153,D3153)</f>
        <v>35</v>
      </c>
      <c r="G3153" s="121">
        <f t="shared" si="364"/>
        <v>0.25039078345679755</v>
      </c>
      <c r="H3153" s="121">
        <f t="shared" si="365"/>
        <v>5.6577599452830056E-4</v>
      </c>
      <c r="I3153" s="122">
        <f t="shared" si="366"/>
        <v>0.25095655945132583</v>
      </c>
    </row>
    <row r="3154" spans="2:9">
      <c r="B3154" s="91">
        <f t="shared" si="367"/>
        <v>3140</v>
      </c>
      <c r="C3154" s="92">
        <f t="shared" si="368"/>
        <v>47700</v>
      </c>
      <c r="D3154" s="119" t="str">
        <f t="shared" si="362"/>
        <v>구간35</v>
      </c>
      <c r="E3154" s="91">
        <f t="shared" si="363"/>
        <v>92</v>
      </c>
      <c r="F3154" s="120">
        <f>COUNTIF($D$15:D3154,D3154)</f>
        <v>36</v>
      </c>
      <c r="G3154" s="121">
        <f t="shared" si="364"/>
        <v>0.25039078345679755</v>
      </c>
      <c r="H3154" s="121">
        <f t="shared" si="365"/>
        <v>5.819410229433949E-4</v>
      </c>
      <c r="I3154" s="122">
        <f t="shared" si="366"/>
        <v>0.25097272447974095</v>
      </c>
    </row>
    <row r="3155" spans="2:9">
      <c r="B3155" s="91">
        <f t="shared" si="367"/>
        <v>3141</v>
      </c>
      <c r="C3155" s="92">
        <f t="shared" si="368"/>
        <v>47701</v>
      </c>
      <c r="D3155" s="119" t="str">
        <f t="shared" si="362"/>
        <v>구간35</v>
      </c>
      <c r="E3155" s="91">
        <f t="shared" si="363"/>
        <v>92</v>
      </c>
      <c r="F3155" s="120">
        <f>COUNTIF($D$15:D3155,D3155)</f>
        <v>37</v>
      </c>
      <c r="G3155" s="121">
        <f t="shared" si="364"/>
        <v>0.25039078345679755</v>
      </c>
      <c r="H3155" s="121">
        <f t="shared" si="365"/>
        <v>5.9810605135848913E-4</v>
      </c>
      <c r="I3155" s="122">
        <f t="shared" si="366"/>
        <v>0.25098888950815607</v>
      </c>
    </row>
    <row r="3156" spans="2:9">
      <c r="B3156" s="91">
        <f t="shared" si="367"/>
        <v>3142</v>
      </c>
      <c r="C3156" s="92">
        <f t="shared" si="368"/>
        <v>47702</v>
      </c>
      <c r="D3156" s="119" t="str">
        <f t="shared" si="362"/>
        <v>구간35</v>
      </c>
      <c r="E3156" s="91">
        <f t="shared" si="363"/>
        <v>92</v>
      </c>
      <c r="F3156" s="120">
        <f>COUNTIF($D$15:D3156,D3156)</f>
        <v>38</v>
      </c>
      <c r="G3156" s="121">
        <f t="shared" si="364"/>
        <v>0.25039078345679755</v>
      </c>
      <c r="H3156" s="121">
        <f t="shared" si="365"/>
        <v>6.1427107977358346E-4</v>
      </c>
      <c r="I3156" s="122">
        <f t="shared" si="366"/>
        <v>0.25100505453657113</v>
      </c>
    </row>
    <row r="3157" spans="2:9">
      <c r="B3157" s="91">
        <f t="shared" si="367"/>
        <v>3143</v>
      </c>
      <c r="C3157" s="92">
        <f t="shared" si="368"/>
        <v>47703</v>
      </c>
      <c r="D3157" s="119" t="str">
        <f t="shared" si="362"/>
        <v>구간35</v>
      </c>
      <c r="E3157" s="91">
        <f t="shared" si="363"/>
        <v>92</v>
      </c>
      <c r="F3157" s="120">
        <f>COUNTIF($D$15:D3157,D3157)</f>
        <v>39</v>
      </c>
      <c r="G3157" s="121">
        <f t="shared" si="364"/>
        <v>0.25039078345679755</v>
      </c>
      <c r="H3157" s="121">
        <f t="shared" si="365"/>
        <v>6.304361081886778E-4</v>
      </c>
      <c r="I3157" s="122">
        <f t="shared" si="366"/>
        <v>0.25102121956498624</v>
      </c>
    </row>
    <row r="3158" spans="2:9">
      <c r="B3158" s="91">
        <f t="shared" si="367"/>
        <v>3144</v>
      </c>
      <c r="C3158" s="92">
        <f t="shared" si="368"/>
        <v>47704</v>
      </c>
      <c r="D3158" s="119" t="str">
        <f t="shared" si="362"/>
        <v>구간35</v>
      </c>
      <c r="E3158" s="91">
        <f t="shared" si="363"/>
        <v>92</v>
      </c>
      <c r="F3158" s="120">
        <f>COUNTIF($D$15:D3158,D3158)</f>
        <v>40</v>
      </c>
      <c r="G3158" s="121">
        <f t="shared" si="364"/>
        <v>0.25039078345679755</v>
      </c>
      <c r="H3158" s="121">
        <f t="shared" si="365"/>
        <v>6.4660113660377203E-4</v>
      </c>
      <c r="I3158" s="122">
        <f t="shared" si="366"/>
        <v>0.2510373845934013</v>
      </c>
    </row>
    <row r="3159" spans="2:9">
      <c r="B3159" s="91">
        <f t="shared" si="367"/>
        <v>3145</v>
      </c>
      <c r="C3159" s="92">
        <f t="shared" si="368"/>
        <v>47705</v>
      </c>
      <c r="D3159" s="119" t="str">
        <f t="shared" si="362"/>
        <v>구간35</v>
      </c>
      <c r="E3159" s="91">
        <f t="shared" si="363"/>
        <v>92</v>
      </c>
      <c r="F3159" s="120">
        <f>COUNTIF($D$15:D3159,D3159)</f>
        <v>41</v>
      </c>
      <c r="G3159" s="121">
        <f t="shared" si="364"/>
        <v>0.25039078345679755</v>
      </c>
      <c r="H3159" s="121">
        <f t="shared" si="365"/>
        <v>6.6276616501886637E-4</v>
      </c>
      <c r="I3159" s="122">
        <f t="shared" si="366"/>
        <v>0.25105354962181642</v>
      </c>
    </row>
    <row r="3160" spans="2:9">
      <c r="B3160" s="91">
        <f t="shared" si="367"/>
        <v>3146</v>
      </c>
      <c r="C3160" s="92">
        <f t="shared" si="368"/>
        <v>47706</v>
      </c>
      <c r="D3160" s="119" t="str">
        <f t="shared" si="362"/>
        <v>구간35</v>
      </c>
      <c r="E3160" s="91">
        <f t="shared" si="363"/>
        <v>92</v>
      </c>
      <c r="F3160" s="120">
        <f>COUNTIF($D$15:D3160,D3160)</f>
        <v>42</v>
      </c>
      <c r="G3160" s="121">
        <f t="shared" si="364"/>
        <v>0.25039078345679755</v>
      </c>
      <c r="H3160" s="121">
        <f t="shared" si="365"/>
        <v>6.7893119343396071E-4</v>
      </c>
      <c r="I3160" s="122">
        <f t="shared" si="366"/>
        <v>0.25106971465023153</v>
      </c>
    </row>
    <row r="3161" spans="2:9">
      <c r="B3161" s="91">
        <f t="shared" si="367"/>
        <v>3147</v>
      </c>
      <c r="C3161" s="92">
        <f t="shared" si="368"/>
        <v>47707</v>
      </c>
      <c r="D3161" s="119" t="str">
        <f t="shared" si="362"/>
        <v>구간35</v>
      </c>
      <c r="E3161" s="91">
        <f t="shared" si="363"/>
        <v>92</v>
      </c>
      <c r="F3161" s="120">
        <f>COUNTIF($D$15:D3161,D3161)</f>
        <v>43</v>
      </c>
      <c r="G3161" s="121">
        <f t="shared" si="364"/>
        <v>0.25039078345679755</v>
      </c>
      <c r="H3161" s="121">
        <f t="shared" si="365"/>
        <v>6.9509622184905494E-4</v>
      </c>
      <c r="I3161" s="122">
        <f t="shared" si="366"/>
        <v>0.2510858796786466</v>
      </c>
    </row>
    <row r="3162" spans="2:9">
      <c r="B3162" s="91">
        <f t="shared" si="367"/>
        <v>3148</v>
      </c>
      <c r="C3162" s="92">
        <f t="shared" si="368"/>
        <v>47708</v>
      </c>
      <c r="D3162" s="119" t="str">
        <f t="shared" si="362"/>
        <v>구간35</v>
      </c>
      <c r="E3162" s="91">
        <f t="shared" si="363"/>
        <v>92</v>
      </c>
      <c r="F3162" s="120">
        <f>COUNTIF($D$15:D3162,D3162)</f>
        <v>44</v>
      </c>
      <c r="G3162" s="121">
        <f t="shared" si="364"/>
        <v>0.25039078345679755</v>
      </c>
      <c r="H3162" s="121">
        <f t="shared" si="365"/>
        <v>7.1126125026414928E-4</v>
      </c>
      <c r="I3162" s="122">
        <f t="shared" si="366"/>
        <v>0.25110204470706171</v>
      </c>
    </row>
    <row r="3163" spans="2:9">
      <c r="B3163" s="91">
        <f t="shared" si="367"/>
        <v>3149</v>
      </c>
      <c r="C3163" s="92">
        <f t="shared" si="368"/>
        <v>47709</v>
      </c>
      <c r="D3163" s="119" t="str">
        <f t="shared" si="362"/>
        <v>구간35</v>
      </c>
      <c r="E3163" s="91">
        <f t="shared" si="363"/>
        <v>92</v>
      </c>
      <c r="F3163" s="120">
        <f>COUNTIF($D$15:D3163,D3163)</f>
        <v>45</v>
      </c>
      <c r="G3163" s="121">
        <f t="shared" si="364"/>
        <v>0.25039078345679755</v>
      </c>
      <c r="H3163" s="121">
        <f t="shared" si="365"/>
        <v>7.2742627867924362E-4</v>
      </c>
      <c r="I3163" s="122">
        <f t="shared" si="366"/>
        <v>0.25111820973547677</v>
      </c>
    </row>
    <row r="3164" spans="2:9">
      <c r="B3164" s="91">
        <f t="shared" si="367"/>
        <v>3150</v>
      </c>
      <c r="C3164" s="92">
        <f t="shared" si="368"/>
        <v>47710</v>
      </c>
      <c r="D3164" s="119" t="str">
        <f t="shared" si="362"/>
        <v>구간35</v>
      </c>
      <c r="E3164" s="91">
        <f t="shared" si="363"/>
        <v>92</v>
      </c>
      <c r="F3164" s="120">
        <f>COUNTIF($D$15:D3164,D3164)</f>
        <v>46</v>
      </c>
      <c r="G3164" s="121">
        <f t="shared" si="364"/>
        <v>0.25039078345679755</v>
      </c>
      <c r="H3164" s="121">
        <f t="shared" si="365"/>
        <v>7.4359130709433785E-4</v>
      </c>
      <c r="I3164" s="122">
        <f t="shared" si="366"/>
        <v>0.25113437476389189</v>
      </c>
    </row>
    <row r="3165" spans="2:9">
      <c r="B3165" s="91">
        <f t="shared" si="367"/>
        <v>3151</v>
      </c>
      <c r="C3165" s="92">
        <f t="shared" si="368"/>
        <v>47711</v>
      </c>
      <c r="D3165" s="119" t="str">
        <f t="shared" si="362"/>
        <v>구간35</v>
      </c>
      <c r="E3165" s="91">
        <f t="shared" si="363"/>
        <v>92</v>
      </c>
      <c r="F3165" s="120">
        <f>COUNTIF($D$15:D3165,D3165)</f>
        <v>47</v>
      </c>
      <c r="G3165" s="121">
        <f t="shared" si="364"/>
        <v>0.25039078345679755</v>
      </c>
      <c r="H3165" s="121">
        <f t="shared" si="365"/>
        <v>7.5975633550943219E-4</v>
      </c>
      <c r="I3165" s="122">
        <f t="shared" si="366"/>
        <v>0.251150539792307</v>
      </c>
    </row>
    <row r="3166" spans="2:9">
      <c r="B3166" s="91">
        <f t="shared" si="367"/>
        <v>3152</v>
      </c>
      <c r="C3166" s="92">
        <f t="shared" si="368"/>
        <v>47712</v>
      </c>
      <c r="D3166" s="119" t="str">
        <f t="shared" si="362"/>
        <v>구간35</v>
      </c>
      <c r="E3166" s="91">
        <f t="shared" si="363"/>
        <v>92</v>
      </c>
      <c r="F3166" s="120">
        <f>COUNTIF($D$15:D3166,D3166)</f>
        <v>48</v>
      </c>
      <c r="G3166" s="121">
        <f t="shared" si="364"/>
        <v>0.25039078345679755</v>
      </c>
      <c r="H3166" s="121">
        <f t="shared" si="365"/>
        <v>7.7592136392452653E-4</v>
      </c>
      <c r="I3166" s="122">
        <f t="shared" si="366"/>
        <v>0.25116670482072206</v>
      </c>
    </row>
    <row r="3167" spans="2:9">
      <c r="B3167" s="91">
        <f t="shared" si="367"/>
        <v>3153</v>
      </c>
      <c r="C3167" s="92">
        <f t="shared" si="368"/>
        <v>47713</v>
      </c>
      <c r="D3167" s="119" t="str">
        <f t="shared" si="362"/>
        <v>구간35</v>
      </c>
      <c r="E3167" s="91">
        <f t="shared" si="363"/>
        <v>92</v>
      </c>
      <c r="F3167" s="120">
        <f>COUNTIF($D$15:D3167,D3167)</f>
        <v>49</v>
      </c>
      <c r="G3167" s="121">
        <f t="shared" si="364"/>
        <v>0.25039078345679755</v>
      </c>
      <c r="H3167" s="121">
        <f t="shared" si="365"/>
        <v>7.9208639233962076E-4</v>
      </c>
      <c r="I3167" s="122">
        <f t="shared" si="366"/>
        <v>0.25118286984913718</v>
      </c>
    </row>
    <row r="3168" spans="2:9">
      <c r="B3168" s="91">
        <f t="shared" si="367"/>
        <v>3154</v>
      </c>
      <c r="C3168" s="92">
        <f t="shared" si="368"/>
        <v>47714</v>
      </c>
      <c r="D3168" s="119" t="str">
        <f t="shared" si="362"/>
        <v>구간35</v>
      </c>
      <c r="E3168" s="91">
        <f t="shared" si="363"/>
        <v>92</v>
      </c>
      <c r="F3168" s="120">
        <f>COUNTIF($D$15:D3168,D3168)</f>
        <v>50</v>
      </c>
      <c r="G3168" s="121">
        <f t="shared" si="364"/>
        <v>0.25039078345679755</v>
      </c>
      <c r="H3168" s="121">
        <f t="shared" si="365"/>
        <v>8.082514207547151E-4</v>
      </c>
      <c r="I3168" s="122">
        <f t="shared" si="366"/>
        <v>0.25119903487755224</v>
      </c>
    </row>
    <row r="3169" spans="2:9">
      <c r="B3169" s="91">
        <f t="shared" si="367"/>
        <v>3155</v>
      </c>
      <c r="C3169" s="92">
        <f t="shared" si="368"/>
        <v>47715</v>
      </c>
      <c r="D3169" s="119" t="str">
        <f t="shared" si="362"/>
        <v>구간35</v>
      </c>
      <c r="E3169" s="91">
        <f t="shared" si="363"/>
        <v>92</v>
      </c>
      <c r="F3169" s="120">
        <f>COUNTIF($D$15:D3169,D3169)</f>
        <v>51</v>
      </c>
      <c r="G3169" s="121">
        <f t="shared" si="364"/>
        <v>0.25039078345679755</v>
      </c>
      <c r="H3169" s="121">
        <f t="shared" si="365"/>
        <v>8.2441644916980933E-4</v>
      </c>
      <c r="I3169" s="122">
        <f t="shared" si="366"/>
        <v>0.25121519990596736</v>
      </c>
    </row>
    <row r="3170" spans="2:9">
      <c r="B3170" s="91">
        <f t="shared" si="367"/>
        <v>3156</v>
      </c>
      <c r="C3170" s="92">
        <f t="shared" si="368"/>
        <v>47716</v>
      </c>
      <c r="D3170" s="119" t="str">
        <f t="shared" si="362"/>
        <v>구간35</v>
      </c>
      <c r="E3170" s="91">
        <f t="shared" si="363"/>
        <v>92</v>
      </c>
      <c r="F3170" s="120">
        <f>COUNTIF($D$15:D3170,D3170)</f>
        <v>52</v>
      </c>
      <c r="G3170" s="121">
        <f t="shared" si="364"/>
        <v>0.25039078345679755</v>
      </c>
      <c r="H3170" s="121">
        <f t="shared" si="365"/>
        <v>8.4058147758490367E-4</v>
      </c>
      <c r="I3170" s="122">
        <f t="shared" si="366"/>
        <v>0.25123136493438247</v>
      </c>
    </row>
    <row r="3171" spans="2:9">
      <c r="B3171" s="91">
        <f t="shared" si="367"/>
        <v>3157</v>
      </c>
      <c r="C3171" s="92">
        <f t="shared" si="368"/>
        <v>47717</v>
      </c>
      <c r="D3171" s="119" t="str">
        <f t="shared" si="362"/>
        <v>구간35</v>
      </c>
      <c r="E3171" s="91">
        <f t="shared" si="363"/>
        <v>92</v>
      </c>
      <c r="F3171" s="120">
        <f>COUNTIF($D$15:D3171,D3171)</f>
        <v>53</v>
      </c>
      <c r="G3171" s="121">
        <f t="shared" si="364"/>
        <v>0.25039078345679755</v>
      </c>
      <c r="H3171" s="121">
        <f t="shared" si="365"/>
        <v>8.56746505999998E-4</v>
      </c>
      <c r="I3171" s="122">
        <f t="shared" si="366"/>
        <v>0.25124752996279753</v>
      </c>
    </row>
    <row r="3172" spans="2:9">
      <c r="B3172" s="91">
        <f t="shared" si="367"/>
        <v>3158</v>
      </c>
      <c r="C3172" s="92">
        <f t="shared" si="368"/>
        <v>47718</v>
      </c>
      <c r="D3172" s="119" t="str">
        <f t="shared" si="362"/>
        <v>구간35</v>
      </c>
      <c r="E3172" s="91">
        <f t="shared" si="363"/>
        <v>92</v>
      </c>
      <c r="F3172" s="120">
        <f>COUNTIF($D$15:D3172,D3172)</f>
        <v>54</v>
      </c>
      <c r="G3172" s="121">
        <f t="shared" si="364"/>
        <v>0.25039078345679755</v>
      </c>
      <c r="H3172" s="121">
        <f t="shared" si="365"/>
        <v>8.7291153441509224E-4</v>
      </c>
      <c r="I3172" s="122">
        <f t="shared" si="366"/>
        <v>0.25126369499121265</v>
      </c>
    </row>
    <row r="3173" spans="2:9">
      <c r="B3173" s="91">
        <f t="shared" si="367"/>
        <v>3159</v>
      </c>
      <c r="C3173" s="92">
        <f t="shared" si="368"/>
        <v>47719</v>
      </c>
      <c r="D3173" s="119" t="str">
        <f t="shared" si="362"/>
        <v>구간35</v>
      </c>
      <c r="E3173" s="91">
        <f t="shared" si="363"/>
        <v>92</v>
      </c>
      <c r="F3173" s="120">
        <f>COUNTIF($D$15:D3173,D3173)</f>
        <v>55</v>
      </c>
      <c r="G3173" s="121">
        <f t="shared" si="364"/>
        <v>0.25039078345679755</v>
      </c>
      <c r="H3173" s="121">
        <f t="shared" si="365"/>
        <v>8.8907656283018657E-4</v>
      </c>
      <c r="I3173" s="122">
        <f t="shared" si="366"/>
        <v>0.25127986001962771</v>
      </c>
    </row>
    <row r="3174" spans="2:9">
      <c r="B3174" s="91">
        <f t="shared" si="367"/>
        <v>3160</v>
      </c>
      <c r="C3174" s="92">
        <f t="shared" si="368"/>
        <v>47720</v>
      </c>
      <c r="D3174" s="119" t="str">
        <f t="shared" si="362"/>
        <v>구간35</v>
      </c>
      <c r="E3174" s="91">
        <f t="shared" si="363"/>
        <v>92</v>
      </c>
      <c r="F3174" s="120">
        <f>COUNTIF($D$15:D3174,D3174)</f>
        <v>56</v>
      </c>
      <c r="G3174" s="121">
        <f t="shared" si="364"/>
        <v>0.25039078345679755</v>
      </c>
      <c r="H3174" s="121">
        <f t="shared" si="365"/>
        <v>9.0524159124528091E-4</v>
      </c>
      <c r="I3174" s="122">
        <f t="shared" si="366"/>
        <v>0.25129602504804283</v>
      </c>
    </row>
    <row r="3175" spans="2:9">
      <c r="B3175" s="91">
        <f t="shared" si="367"/>
        <v>3161</v>
      </c>
      <c r="C3175" s="92">
        <f t="shared" si="368"/>
        <v>47721</v>
      </c>
      <c r="D3175" s="119" t="str">
        <f t="shared" si="362"/>
        <v>구간35</v>
      </c>
      <c r="E3175" s="91">
        <f t="shared" si="363"/>
        <v>92</v>
      </c>
      <c r="F3175" s="120">
        <f>COUNTIF($D$15:D3175,D3175)</f>
        <v>57</v>
      </c>
      <c r="G3175" s="121">
        <f t="shared" si="364"/>
        <v>0.25039078345679755</v>
      </c>
      <c r="H3175" s="121">
        <f t="shared" si="365"/>
        <v>9.2140661966037514E-4</v>
      </c>
      <c r="I3175" s="122">
        <f t="shared" si="366"/>
        <v>0.25131219007645794</v>
      </c>
    </row>
    <row r="3176" spans="2:9">
      <c r="B3176" s="91">
        <f t="shared" si="367"/>
        <v>3162</v>
      </c>
      <c r="C3176" s="92">
        <f t="shared" si="368"/>
        <v>47722</v>
      </c>
      <c r="D3176" s="119" t="str">
        <f t="shared" si="362"/>
        <v>구간35</v>
      </c>
      <c r="E3176" s="91">
        <f t="shared" si="363"/>
        <v>92</v>
      </c>
      <c r="F3176" s="120">
        <f>COUNTIF($D$15:D3176,D3176)</f>
        <v>58</v>
      </c>
      <c r="G3176" s="121">
        <f t="shared" si="364"/>
        <v>0.25039078345679755</v>
      </c>
      <c r="H3176" s="121">
        <f t="shared" si="365"/>
        <v>9.3757164807546948E-4</v>
      </c>
      <c r="I3176" s="122">
        <f t="shared" si="366"/>
        <v>0.251328355104873</v>
      </c>
    </row>
    <row r="3177" spans="2:9">
      <c r="B3177" s="91">
        <f t="shared" si="367"/>
        <v>3163</v>
      </c>
      <c r="C3177" s="92">
        <f t="shared" si="368"/>
        <v>47723</v>
      </c>
      <c r="D3177" s="119" t="str">
        <f t="shared" si="362"/>
        <v>구간35</v>
      </c>
      <c r="E3177" s="91">
        <f t="shared" si="363"/>
        <v>92</v>
      </c>
      <c r="F3177" s="120">
        <f>COUNTIF($D$15:D3177,D3177)</f>
        <v>59</v>
      </c>
      <c r="G3177" s="121">
        <f t="shared" si="364"/>
        <v>0.25039078345679755</v>
      </c>
      <c r="H3177" s="121">
        <f t="shared" si="365"/>
        <v>9.5373667649056382E-4</v>
      </c>
      <c r="I3177" s="122">
        <f t="shared" si="366"/>
        <v>0.25134452013328812</v>
      </c>
    </row>
    <row r="3178" spans="2:9">
      <c r="B3178" s="91">
        <f t="shared" si="367"/>
        <v>3164</v>
      </c>
      <c r="C3178" s="92">
        <f t="shared" si="368"/>
        <v>47724</v>
      </c>
      <c r="D3178" s="119" t="str">
        <f t="shared" si="362"/>
        <v>구간35</v>
      </c>
      <c r="E3178" s="91">
        <f t="shared" si="363"/>
        <v>92</v>
      </c>
      <c r="F3178" s="120">
        <f>COUNTIF($D$15:D3178,D3178)</f>
        <v>60</v>
      </c>
      <c r="G3178" s="121">
        <f t="shared" si="364"/>
        <v>0.25039078345679755</v>
      </c>
      <c r="H3178" s="121">
        <f t="shared" si="365"/>
        <v>9.6990170490565805E-4</v>
      </c>
      <c r="I3178" s="122">
        <f t="shared" si="366"/>
        <v>0.25136068516170323</v>
      </c>
    </row>
    <row r="3179" spans="2:9">
      <c r="B3179" s="91">
        <f t="shared" si="367"/>
        <v>3165</v>
      </c>
      <c r="C3179" s="92">
        <f t="shared" si="368"/>
        <v>47725</v>
      </c>
      <c r="D3179" s="119" t="str">
        <f t="shared" si="362"/>
        <v>구간35</v>
      </c>
      <c r="E3179" s="91">
        <f t="shared" si="363"/>
        <v>92</v>
      </c>
      <c r="F3179" s="120">
        <f>COUNTIF($D$15:D3179,D3179)</f>
        <v>61</v>
      </c>
      <c r="G3179" s="121">
        <f t="shared" si="364"/>
        <v>0.25039078345679755</v>
      </c>
      <c r="H3179" s="121">
        <f t="shared" si="365"/>
        <v>9.860667333207525E-4</v>
      </c>
      <c r="I3179" s="122">
        <f t="shared" si="366"/>
        <v>0.2513768501901183</v>
      </c>
    </row>
    <row r="3180" spans="2:9">
      <c r="B3180" s="91">
        <f t="shared" si="367"/>
        <v>3166</v>
      </c>
      <c r="C3180" s="92">
        <f t="shared" si="368"/>
        <v>47726</v>
      </c>
      <c r="D3180" s="119" t="str">
        <f t="shared" si="362"/>
        <v>구간35</v>
      </c>
      <c r="E3180" s="91">
        <f t="shared" si="363"/>
        <v>92</v>
      </c>
      <c r="F3180" s="120">
        <f>COUNTIF($D$15:D3180,D3180)</f>
        <v>62</v>
      </c>
      <c r="G3180" s="121">
        <f t="shared" si="364"/>
        <v>0.25039078345679755</v>
      </c>
      <c r="H3180" s="121">
        <f t="shared" si="365"/>
        <v>1.0022317617358466E-3</v>
      </c>
      <c r="I3180" s="122">
        <f t="shared" si="366"/>
        <v>0.25139301521853341</v>
      </c>
    </row>
    <row r="3181" spans="2:9">
      <c r="B3181" s="91">
        <f t="shared" si="367"/>
        <v>3167</v>
      </c>
      <c r="C3181" s="92">
        <f t="shared" si="368"/>
        <v>47727</v>
      </c>
      <c r="D3181" s="119" t="str">
        <f t="shared" si="362"/>
        <v>구간35</v>
      </c>
      <c r="E3181" s="91">
        <f t="shared" si="363"/>
        <v>92</v>
      </c>
      <c r="F3181" s="120">
        <f>COUNTIF($D$15:D3181,D3181)</f>
        <v>63</v>
      </c>
      <c r="G3181" s="121">
        <f t="shared" si="364"/>
        <v>0.25039078345679755</v>
      </c>
      <c r="H3181" s="121">
        <f t="shared" si="365"/>
        <v>1.018396790150941E-3</v>
      </c>
      <c r="I3181" s="122">
        <f t="shared" si="366"/>
        <v>0.25140918024694847</v>
      </c>
    </row>
    <row r="3182" spans="2:9">
      <c r="B3182" s="91">
        <f t="shared" si="367"/>
        <v>3168</v>
      </c>
      <c r="C3182" s="92">
        <f t="shared" si="368"/>
        <v>47728</v>
      </c>
      <c r="D3182" s="119" t="str">
        <f t="shared" si="362"/>
        <v>구간35</v>
      </c>
      <c r="E3182" s="91">
        <f t="shared" si="363"/>
        <v>92</v>
      </c>
      <c r="F3182" s="120">
        <f>COUNTIF($D$15:D3182,D3182)</f>
        <v>64</v>
      </c>
      <c r="G3182" s="121">
        <f t="shared" si="364"/>
        <v>0.25039078345679755</v>
      </c>
      <c r="H3182" s="121">
        <f t="shared" si="365"/>
        <v>1.0345618185660353E-3</v>
      </c>
      <c r="I3182" s="122">
        <f t="shared" si="366"/>
        <v>0.25142534527536359</v>
      </c>
    </row>
    <row r="3183" spans="2:9">
      <c r="B3183" s="91">
        <f t="shared" si="367"/>
        <v>3169</v>
      </c>
      <c r="C3183" s="92">
        <f t="shared" si="368"/>
        <v>47729</v>
      </c>
      <c r="D3183" s="119" t="str">
        <f t="shared" si="362"/>
        <v>구간35</v>
      </c>
      <c r="E3183" s="91">
        <f t="shared" si="363"/>
        <v>92</v>
      </c>
      <c r="F3183" s="120">
        <f>COUNTIF($D$15:D3183,D3183)</f>
        <v>65</v>
      </c>
      <c r="G3183" s="121">
        <f t="shared" si="364"/>
        <v>0.25039078345679755</v>
      </c>
      <c r="H3183" s="121">
        <f t="shared" si="365"/>
        <v>1.0507268469811296E-3</v>
      </c>
      <c r="I3183" s="122">
        <f t="shared" si="366"/>
        <v>0.2514415103037787</v>
      </c>
    </row>
    <row r="3184" spans="2:9">
      <c r="B3184" s="91">
        <f t="shared" si="367"/>
        <v>3170</v>
      </c>
      <c r="C3184" s="92">
        <f t="shared" si="368"/>
        <v>47730</v>
      </c>
      <c r="D3184" s="119" t="str">
        <f t="shared" si="362"/>
        <v>구간35</v>
      </c>
      <c r="E3184" s="91">
        <f t="shared" si="363"/>
        <v>92</v>
      </c>
      <c r="F3184" s="120">
        <f>COUNTIF($D$15:D3184,D3184)</f>
        <v>66</v>
      </c>
      <c r="G3184" s="121">
        <f t="shared" si="364"/>
        <v>0.25039078345679755</v>
      </c>
      <c r="H3184" s="121">
        <f t="shared" si="365"/>
        <v>1.066891875396224E-3</v>
      </c>
      <c r="I3184" s="122">
        <f t="shared" si="366"/>
        <v>0.25145767533219376</v>
      </c>
    </row>
    <row r="3185" spans="2:9">
      <c r="B3185" s="91">
        <f t="shared" si="367"/>
        <v>3171</v>
      </c>
      <c r="C3185" s="92">
        <f t="shared" si="368"/>
        <v>47731</v>
      </c>
      <c r="D3185" s="119" t="str">
        <f t="shared" si="362"/>
        <v>구간35</v>
      </c>
      <c r="E3185" s="91">
        <f t="shared" si="363"/>
        <v>92</v>
      </c>
      <c r="F3185" s="120">
        <f>COUNTIF($D$15:D3185,D3185)</f>
        <v>67</v>
      </c>
      <c r="G3185" s="121">
        <f t="shared" si="364"/>
        <v>0.25039078345679755</v>
      </c>
      <c r="H3185" s="121">
        <f t="shared" si="365"/>
        <v>1.0830569038113181E-3</v>
      </c>
      <c r="I3185" s="122">
        <f t="shared" si="366"/>
        <v>0.25147384036060888</v>
      </c>
    </row>
    <row r="3186" spans="2:9">
      <c r="B3186" s="91">
        <f t="shared" si="367"/>
        <v>3172</v>
      </c>
      <c r="C3186" s="92">
        <f t="shared" si="368"/>
        <v>47732</v>
      </c>
      <c r="D3186" s="119" t="str">
        <f t="shared" si="362"/>
        <v>구간35</v>
      </c>
      <c r="E3186" s="91">
        <f t="shared" si="363"/>
        <v>92</v>
      </c>
      <c r="F3186" s="120">
        <f>COUNTIF($D$15:D3186,D3186)</f>
        <v>68</v>
      </c>
      <c r="G3186" s="121">
        <f t="shared" si="364"/>
        <v>0.25039078345679755</v>
      </c>
      <c r="H3186" s="121">
        <f t="shared" si="365"/>
        <v>1.0992219322264124E-3</v>
      </c>
      <c r="I3186" s="122">
        <f t="shared" si="366"/>
        <v>0.25149000538902394</v>
      </c>
    </row>
    <row r="3187" spans="2:9">
      <c r="B3187" s="91">
        <f t="shared" si="367"/>
        <v>3173</v>
      </c>
      <c r="C3187" s="92">
        <f t="shared" si="368"/>
        <v>47733</v>
      </c>
      <c r="D3187" s="119" t="str">
        <f t="shared" si="362"/>
        <v>구간35</v>
      </c>
      <c r="E3187" s="91">
        <f t="shared" si="363"/>
        <v>92</v>
      </c>
      <c r="F3187" s="120">
        <f>COUNTIF($D$15:D3187,D3187)</f>
        <v>69</v>
      </c>
      <c r="G3187" s="121">
        <f t="shared" si="364"/>
        <v>0.25039078345679755</v>
      </c>
      <c r="H3187" s="121">
        <f t="shared" si="365"/>
        <v>1.1153869606415068E-3</v>
      </c>
      <c r="I3187" s="122">
        <f t="shared" si="366"/>
        <v>0.25150617041743906</v>
      </c>
    </row>
    <row r="3188" spans="2:9">
      <c r="B3188" s="91">
        <f t="shared" si="367"/>
        <v>3174</v>
      </c>
      <c r="C3188" s="92">
        <f t="shared" si="368"/>
        <v>47734</v>
      </c>
      <c r="D3188" s="119" t="str">
        <f t="shared" si="362"/>
        <v>구간35</v>
      </c>
      <c r="E3188" s="91">
        <f t="shared" si="363"/>
        <v>92</v>
      </c>
      <c r="F3188" s="120">
        <f>COUNTIF($D$15:D3188,D3188)</f>
        <v>70</v>
      </c>
      <c r="G3188" s="121">
        <f t="shared" si="364"/>
        <v>0.25039078345679755</v>
      </c>
      <c r="H3188" s="121">
        <f t="shared" si="365"/>
        <v>1.1315519890566011E-3</v>
      </c>
      <c r="I3188" s="122">
        <f t="shared" si="366"/>
        <v>0.25152233544585417</v>
      </c>
    </row>
    <row r="3189" spans="2:9">
      <c r="B3189" s="91">
        <f t="shared" si="367"/>
        <v>3175</v>
      </c>
      <c r="C3189" s="92">
        <f t="shared" si="368"/>
        <v>47735</v>
      </c>
      <c r="D3189" s="119" t="str">
        <f t="shared" si="362"/>
        <v>구간35</v>
      </c>
      <c r="E3189" s="91">
        <f t="shared" si="363"/>
        <v>92</v>
      </c>
      <c r="F3189" s="120">
        <f>COUNTIF($D$15:D3189,D3189)</f>
        <v>71</v>
      </c>
      <c r="G3189" s="121">
        <f t="shared" si="364"/>
        <v>0.25039078345679755</v>
      </c>
      <c r="H3189" s="121">
        <f t="shared" si="365"/>
        <v>1.1477170174716955E-3</v>
      </c>
      <c r="I3189" s="122">
        <f t="shared" si="366"/>
        <v>0.25153850047426923</v>
      </c>
    </row>
    <row r="3190" spans="2:9">
      <c r="B3190" s="91">
        <f t="shared" si="367"/>
        <v>3176</v>
      </c>
      <c r="C3190" s="92">
        <f t="shared" si="368"/>
        <v>47736</v>
      </c>
      <c r="D3190" s="119" t="str">
        <f t="shared" si="362"/>
        <v>구간35</v>
      </c>
      <c r="E3190" s="91">
        <f t="shared" si="363"/>
        <v>92</v>
      </c>
      <c r="F3190" s="120">
        <f>COUNTIF($D$15:D3190,D3190)</f>
        <v>72</v>
      </c>
      <c r="G3190" s="121">
        <f t="shared" si="364"/>
        <v>0.25039078345679755</v>
      </c>
      <c r="H3190" s="121">
        <f t="shared" si="365"/>
        <v>1.1638820458867898E-3</v>
      </c>
      <c r="I3190" s="122">
        <f t="shared" si="366"/>
        <v>0.25155466550268435</v>
      </c>
    </row>
    <row r="3191" spans="2:9">
      <c r="B3191" s="91">
        <f t="shared" si="367"/>
        <v>3177</v>
      </c>
      <c r="C3191" s="92">
        <f t="shared" si="368"/>
        <v>47737</v>
      </c>
      <c r="D3191" s="119" t="str">
        <f t="shared" si="362"/>
        <v>구간35</v>
      </c>
      <c r="E3191" s="91">
        <f t="shared" si="363"/>
        <v>92</v>
      </c>
      <c r="F3191" s="120">
        <f>COUNTIF($D$15:D3191,D3191)</f>
        <v>73</v>
      </c>
      <c r="G3191" s="121">
        <f t="shared" si="364"/>
        <v>0.25039078345679755</v>
      </c>
      <c r="H3191" s="121">
        <f t="shared" si="365"/>
        <v>1.1800470743018839E-3</v>
      </c>
      <c r="I3191" s="122">
        <f t="shared" si="366"/>
        <v>0.25157083053109941</v>
      </c>
    </row>
    <row r="3192" spans="2:9">
      <c r="B3192" s="91">
        <f t="shared" si="367"/>
        <v>3178</v>
      </c>
      <c r="C3192" s="92">
        <f t="shared" si="368"/>
        <v>47738</v>
      </c>
      <c r="D3192" s="119" t="str">
        <f t="shared" si="362"/>
        <v>구간35</v>
      </c>
      <c r="E3192" s="91">
        <f t="shared" si="363"/>
        <v>92</v>
      </c>
      <c r="F3192" s="120">
        <f>COUNTIF($D$15:D3192,D3192)</f>
        <v>74</v>
      </c>
      <c r="G3192" s="121">
        <f t="shared" si="364"/>
        <v>0.25039078345679755</v>
      </c>
      <c r="H3192" s="121">
        <f t="shared" si="365"/>
        <v>1.1962121027169783E-3</v>
      </c>
      <c r="I3192" s="122">
        <f t="shared" si="366"/>
        <v>0.25158699555951453</v>
      </c>
    </row>
    <row r="3193" spans="2:9">
      <c r="B3193" s="91">
        <f t="shared" si="367"/>
        <v>3179</v>
      </c>
      <c r="C3193" s="92">
        <f t="shared" si="368"/>
        <v>47739</v>
      </c>
      <c r="D3193" s="119" t="str">
        <f t="shared" si="362"/>
        <v>구간35</v>
      </c>
      <c r="E3193" s="91">
        <f t="shared" si="363"/>
        <v>92</v>
      </c>
      <c r="F3193" s="120">
        <f>COUNTIF($D$15:D3193,D3193)</f>
        <v>75</v>
      </c>
      <c r="G3193" s="121">
        <f t="shared" si="364"/>
        <v>0.25039078345679755</v>
      </c>
      <c r="H3193" s="121">
        <f t="shared" si="365"/>
        <v>1.2123771311320726E-3</v>
      </c>
      <c r="I3193" s="122">
        <f t="shared" si="366"/>
        <v>0.25160316058792964</v>
      </c>
    </row>
    <row r="3194" spans="2:9">
      <c r="B3194" s="91">
        <f t="shared" si="367"/>
        <v>3180</v>
      </c>
      <c r="C3194" s="92">
        <f t="shared" si="368"/>
        <v>47740</v>
      </c>
      <c r="D3194" s="119" t="str">
        <f t="shared" si="362"/>
        <v>구간35</v>
      </c>
      <c r="E3194" s="91">
        <f t="shared" si="363"/>
        <v>92</v>
      </c>
      <c r="F3194" s="120">
        <f>COUNTIF($D$15:D3194,D3194)</f>
        <v>76</v>
      </c>
      <c r="G3194" s="121">
        <f t="shared" si="364"/>
        <v>0.25039078345679755</v>
      </c>
      <c r="H3194" s="121">
        <f t="shared" si="365"/>
        <v>1.2285421595471669E-3</v>
      </c>
      <c r="I3194" s="122">
        <f t="shared" si="366"/>
        <v>0.2516193256163447</v>
      </c>
    </row>
    <row r="3195" spans="2:9">
      <c r="B3195" s="91">
        <f t="shared" si="367"/>
        <v>3181</v>
      </c>
      <c r="C3195" s="92">
        <f t="shared" si="368"/>
        <v>47741</v>
      </c>
      <c r="D3195" s="119" t="str">
        <f t="shared" si="362"/>
        <v>구간35</v>
      </c>
      <c r="E3195" s="91">
        <f t="shared" si="363"/>
        <v>92</v>
      </c>
      <c r="F3195" s="120">
        <f>COUNTIF($D$15:D3195,D3195)</f>
        <v>77</v>
      </c>
      <c r="G3195" s="121">
        <f t="shared" si="364"/>
        <v>0.25039078345679755</v>
      </c>
      <c r="H3195" s="121">
        <f t="shared" si="365"/>
        <v>1.2447071879622613E-3</v>
      </c>
      <c r="I3195" s="122">
        <f t="shared" si="366"/>
        <v>0.25163549064475982</v>
      </c>
    </row>
    <row r="3196" spans="2:9">
      <c r="B3196" s="91">
        <f t="shared" si="367"/>
        <v>3182</v>
      </c>
      <c r="C3196" s="92">
        <f t="shared" si="368"/>
        <v>47742</v>
      </c>
      <c r="D3196" s="119" t="str">
        <f t="shared" si="362"/>
        <v>구간35</v>
      </c>
      <c r="E3196" s="91">
        <f t="shared" si="363"/>
        <v>92</v>
      </c>
      <c r="F3196" s="120">
        <f>COUNTIF($D$15:D3196,D3196)</f>
        <v>78</v>
      </c>
      <c r="G3196" s="121">
        <f t="shared" si="364"/>
        <v>0.25039078345679755</v>
      </c>
      <c r="H3196" s="121">
        <f t="shared" si="365"/>
        <v>1.2608722163773556E-3</v>
      </c>
      <c r="I3196" s="122">
        <f t="shared" si="366"/>
        <v>0.25165165567317488</v>
      </c>
    </row>
    <row r="3197" spans="2:9">
      <c r="B3197" s="91">
        <f t="shared" si="367"/>
        <v>3183</v>
      </c>
      <c r="C3197" s="92">
        <f t="shared" si="368"/>
        <v>47743</v>
      </c>
      <c r="D3197" s="119" t="str">
        <f t="shared" si="362"/>
        <v>구간35</v>
      </c>
      <c r="E3197" s="91">
        <f t="shared" si="363"/>
        <v>92</v>
      </c>
      <c r="F3197" s="120">
        <f>COUNTIF($D$15:D3197,D3197)</f>
        <v>79</v>
      </c>
      <c r="G3197" s="121">
        <f t="shared" si="364"/>
        <v>0.25039078345679755</v>
      </c>
      <c r="H3197" s="121">
        <f t="shared" si="365"/>
        <v>1.2770372447924497E-3</v>
      </c>
      <c r="I3197" s="122">
        <f t="shared" si="366"/>
        <v>0.25166782070158999</v>
      </c>
    </row>
    <row r="3198" spans="2:9">
      <c r="B3198" s="91">
        <f t="shared" si="367"/>
        <v>3184</v>
      </c>
      <c r="C3198" s="92">
        <f t="shared" si="368"/>
        <v>47744</v>
      </c>
      <c r="D3198" s="119" t="str">
        <f t="shared" si="362"/>
        <v>구간35</v>
      </c>
      <c r="E3198" s="91">
        <f t="shared" si="363"/>
        <v>92</v>
      </c>
      <c r="F3198" s="120">
        <f>COUNTIF($D$15:D3198,D3198)</f>
        <v>80</v>
      </c>
      <c r="G3198" s="121">
        <f t="shared" si="364"/>
        <v>0.25039078345679755</v>
      </c>
      <c r="H3198" s="121">
        <f t="shared" si="365"/>
        <v>1.2932022732075441E-3</v>
      </c>
      <c r="I3198" s="122">
        <f t="shared" si="366"/>
        <v>0.25168398573000511</v>
      </c>
    </row>
    <row r="3199" spans="2:9">
      <c r="B3199" s="91">
        <f t="shared" si="367"/>
        <v>3185</v>
      </c>
      <c r="C3199" s="92">
        <f t="shared" si="368"/>
        <v>47745</v>
      </c>
      <c r="D3199" s="119" t="str">
        <f t="shared" si="362"/>
        <v>구간35</v>
      </c>
      <c r="E3199" s="91">
        <f t="shared" si="363"/>
        <v>92</v>
      </c>
      <c r="F3199" s="120">
        <f>COUNTIF($D$15:D3199,D3199)</f>
        <v>81</v>
      </c>
      <c r="G3199" s="121">
        <f t="shared" si="364"/>
        <v>0.25039078345679755</v>
      </c>
      <c r="H3199" s="121">
        <f t="shared" si="365"/>
        <v>1.3093673016226384E-3</v>
      </c>
      <c r="I3199" s="122">
        <f t="shared" si="366"/>
        <v>0.25170015075842017</v>
      </c>
    </row>
    <row r="3200" spans="2:9">
      <c r="B3200" s="91">
        <f t="shared" si="367"/>
        <v>3186</v>
      </c>
      <c r="C3200" s="92">
        <f t="shared" si="368"/>
        <v>47746</v>
      </c>
      <c r="D3200" s="119" t="str">
        <f t="shared" si="362"/>
        <v>구간35</v>
      </c>
      <c r="E3200" s="91">
        <f t="shared" si="363"/>
        <v>92</v>
      </c>
      <c r="F3200" s="120">
        <f>COUNTIF($D$15:D3200,D3200)</f>
        <v>82</v>
      </c>
      <c r="G3200" s="121">
        <f t="shared" si="364"/>
        <v>0.25039078345679755</v>
      </c>
      <c r="H3200" s="121">
        <f t="shared" si="365"/>
        <v>1.3255323300377327E-3</v>
      </c>
      <c r="I3200" s="122">
        <f t="shared" si="366"/>
        <v>0.25171631578683529</v>
      </c>
    </row>
    <row r="3201" spans="2:9">
      <c r="B3201" s="91">
        <f t="shared" si="367"/>
        <v>3187</v>
      </c>
      <c r="C3201" s="92">
        <f t="shared" si="368"/>
        <v>47747</v>
      </c>
      <c r="D3201" s="119" t="str">
        <f t="shared" si="362"/>
        <v>구간35</v>
      </c>
      <c r="E3201" s="91">
        <f t="shared" si="363"/>
        <v>92</v>
      </c>
      <c r="F3201" s="120">
        <f>COUNTIF($D$15:D3201,D3201)</f>
        <v>83</v>
      </c>
      <c r="G3201" s="121">
        <f t="shared" si="364"/>
        <v>0.25039078345679755</v>
      </c>
      <c r="H3201" s="121">
        <f t="shared" si="365"/>
        <v>1.3416973584528271E-3</v>
      </c>
      <c r="I3201" s="122">
        <f t="shared" si="366"/>
        <v>0.2517324808152504</v>
      </c>
    </row>
    <row r="3202" spans="2:9">
      <c r="B3202" s="91">
        <f t="shared" si="367"/>
        <v>3188</v>
      </c>
      <c r="C3202" s="92">
        <f t="shared" si="368"/>
        <v>47748</v>
      </c>
      <c r="D3202" s="119" t="str">
        <f t="shared" si="362"/>
        <v>구간35</v>
      </c>
      <c r="E3202" s="91">
        <f t="shared" si="363"/>
        <v>92</v>
      </c>
      <c r="F3202" s="120">
        <f>COUNTIF($D$15:D3202,D3202)</f>
        <v>84</v>
      </c>
      <c r="G3202" s="121">
        <f t="shared" si="364"/>
        <v>0.25039078345679755</v>
      </c>
      <c r="H3202" s="121">
        <f t="shared" si="365"/>
        <v>1.3578623868679214E-3</v>
      </c>
      <c r="I3202" s="122">
        <f t="shared" si="366"/>
        <v>0.25174864584366546</v>
      </c>
    </row>
    <row r="3203" spans="2:9">
      <c r="B3203" s="91">
        <f t="shared" si="367"/>
        <v>3189</v>
      </c>
      <c r="C3203" s="92">
        <f t="shared" si="368"/>
        <v>47749</v>
      </c>
      <c r="D3203" s="119" t="str">
        <f t="shared" si="362"/>
        <v>구간35</v>
      </c>
      <c r="E3203" s="91">
        <f t="shared" si="363"/>
        <v>92</v>
      </c>
      <c r="F3203" s="120">
        <f>COUNTIF($D$15:D3203,D3203)</f>
        <v>85</v>
      </c>
      <c r="G3203" s="121">
        <f t="shared" si="364"/>
        <v>0.25039078345679755</v>
      </c>
      <c r="H3203" s="121">
        <f t="shared" si="365"/>
        <v>1.3740274152830155E-3</v>
      </c>
      <c r="I3203" s="122">
        <f t="shared" si="366"/>
        <v>0.25176481087208058</v>
      </c>
    </row>
    <row r="3204" spans="2:9">
      <c r="B3204" s="91">
        <f t="shared" si="367"/>
        <v>3190</v>
      </c>
      <c r="C3204" s="92">
        <f t="shared" si="368"/>
        <v>47750</v>
      </c>
      <c r="D3204" s="119" t="str">
        <f t="shared" si="362"/>
        <v>구간35</v>
      </c>
      <c r="E3204" s="91">
        <f t="shared" si="363"/>
        <v>92</v>
      </c>
      <c r="F3204" s="120">
        <f>COUNTIF($D$15:D3204,D3204)</f>
        <v>86</v>
      </c>
      <c r="G3204" s="121">
        <f t="shared" si="364"/>
        <v>0.25039078345679755</v>
      </c>
      <c r="H3204" s="121">
        <f t="shared" si="365"/>
        <v>1.3901924436981099E-3</v>
      </c>
      <c r="I3204" s="122">
        <f t="shared" si="366"/>
        <v>0.25178097590049564</v>
      </c>
    </row>
    <row r="3205" spans="2:9">
      <c r="B3205" s="91">
        <f t="shared" si="367"/>
        <v>3191</v>
      </c>
      <c r="C3205" s="92">
        <f t="shared" si="368"/>
        <v>47751</v>
      </c>
      <c r="D3205" s="119" t="str">
        <f t="shared" si="362"/>
        <v>구간35</v>
      </c>
      <c r="E3205" s="91">
        <f t="shared" si="363"/>
        <v>92</v>
      </c>
      <c r="F3205" s="120">
        <f>COUNTIF($D$15:D3205,D3205)</f>
        <v>87</v>
      </c>
      <c r="G3205" s="121">
        <f t="shared" si="364"/>
        <v>0.25039078345679755</v>
      </c>
      <c r="H3205" s="121">
        <f t="shared" si="365"/>
        <v>1.4063574721132042E-3</v>
      </c>
      <c r="I3205" s="122">
        <f t="shared" si="366"/>
        <v>0.25179714092891076</v>
      </c>
    </row>
    <row r="3206" spans="2:9">
      <c r="B3206" s="91">
        <f t="shared" si="367"/>
        <v>3192</v>
      </c>
      <c r="C3206" s="92">
        <f t="shared" si="368"/>
        <v>47752</v>
      </c>
      <c r="D3206" s="119" t="str">
        <f t="shared" si="362"/>
        <v>구간35</v>
      </c>
      <c r="E3206" s="91">
        <f t="shared" si="363"/>
        <v>92</v>
      </c>
      <c r="F3206" s="120">
        <f>COUNTIF($D$15:D3206,D3206)</f>
        <v>88</v>
      </c>
      <c r="G3206" s="121">
        <f t="shared" si="364"/>
        <v>0.25039078345679755</v>
      </c>
      <c r="H3206" s="121">
        <f t="shared" si="365"/>
        <v>1.4225225005282986E-3</v>
      </c>
      <c r="I3206" s="122">
        <f t="shared" si="366"/>
        <v>0.25181330595732587</v>
      </c>
    </row>
    <row r="3207" spans="2:9">
      <c r="B3207" s="91">
        <f t="shared" si="367"/>
        <v>3193</v>
      </c>
      <c r="C3207" s="92">
        <f t="shared" si="368"/>
        <v>47753</v>
      </c>
      <c r="D3207" s="119" t="str">
        <f t="shared" si="362"/>
        <v>구간35</v>
      </c>
      <c r="E3207" s="91">
        <f t="shared" si="363"/>
        <v>92</v>
      </c>
      <c r="F3207" s="120">
        <f>COUNTIF($D$15:D3207,D3207)</f>
        <v>89</v>
      </c>
      <c r="G3207" s="121">
        <f t="shared" si="364"/>
        <v>0.25039078345679755</v>
      </c>
      <c r="H3207" s="121">
        <f t="shared" si="365"/>
        <v>1.4386875289433929E-3</v>
      </c>
      <c r="I3207" s="122">
        <f t="shared" si="366"/>
        <v>0.25182947098574093</v>
      </c>
    </row>
    <row r="3208" spans="2:9">
      <c r="B3208" s="91">
        <f t="shared" si="367"/>
        <v>3194</v>
      </c>
      <c r="C3208" s="92">
        <f t="shared" si="368"/>
        <v>47754</v>
      </c>
      <c r="D3208" s="119" t="str">
        <f t="shared" si="362"/>
        <v>구간35</v>
      </c>
      <c r="E3208" s="91">
        <f t="shared" si="363"/>
        <v>92</v>
      </c>
      <c r="F3208" s="120">
        <f>COUNTIF($D$15:D3208,D3208)</f>
        <v>90</v>
      </c>
      <c r="G3208" s="121">
        <f t="shared" si="364"/>
        <v>0.25039078345679755</v>
      </c>
      <c r="H3208" s="121">
        <f t="shared" si="365"/>
        <v>1.4548525573584872E-3</v>
      </c>
      <c r="I3208" s="122">
        <f t="shared" si="366"/>
        <v>0.25184563601415605</v>
      </c>
    </row>
    <row r="3209" spans="2:9">
      <c r="B3209" s="91">
        <f t="shared" si="367"/>
        <v>3195</v>
      </c>
      <c r="C3209" s="92">
        <f t="shared" si="368"/>
        <v>47755</v>
      </c>
      <c r="D3209" s="119" t="str">
        <f t="shared" si="362"/>
        <v>구간35</v>
      </c>
      <c r="E3209" s="91">
        <f t="shared" si="363"/>
        <v>92</v>
      </c>
      <c r="F3209" s="120">
        <f>COUNTIF($D$15:D3209,D3209)</f>
        <v>91</v>
      </c>
      <c r="G3209" s="121">
        <f t="shared" si="364"/>
        <v>0.25039078345679755</v>
      </c>
      <c r="H3209" s="121">
        <f t="shared" si="365"/>
        <v>1.4710175857735814E-3</v>
      </c>
      <c r="I3209" s="122">
        <f t="shared" si="366"/>
        <v>0.25186180104257111</v>
      </c>
    </row>
    <row r="3210" spans="2:9">
      <c r="B3210" s="91">
        <f t="shared" si="367"/>
        <v>3196</v>
      </c>
      <c r="C3210" s="92">
        <f t="shared" si="368"/>
        <v>47756</v>
      </c>
      <c r="D3210" s="119" t="str">
        <f t="shared" si="362"/>
        <v>구간35</v>
      </c>
      <c r="E3210" s="91">
        <f t="shared" si="363"/>
        <v>92</v>
      </c>
      <c r="F3210" s="120">
        <f>COUNTIF($D$15:D3210,D3210)</f>
        <v>92</v>
      </c>
      <c r="G3210" s="121">
        <f t="shared" si="364"/>
        <v>0.25039078345679755</v>
      </c>
      <c r="H3210" s="121">
        <f t="shared" si="365"/>
        <v>1.4871826141886757E-3</v>
      </c>
      <c r="I3210" s="122">
        <f t="shared" si="366"/>
        <v>0.25187796607098623</v>
      </c>
    </row>
    <row r="3211" spans="2:9">
      <c r="B3211" s="91">
        <f t="shared" si="367"/>
        <v>3197</v>
      </c>
      <c r="C3211" s="92">
        <f t="shared" si="368"/>
        <v>47757</v>
      </c>
      <c r="D3211" s="119" t="str">
        <f t="shared" si="362"/>
        <v>구간36</v>
      </c>
      <c r="E3211" s="91">
        <f t="shared" si="363"/>
        <v>92</v>
      </c>
      <c r="F3211" s="120">
        <f>COUNTIF($D$15:D3211,D3211)</f>
        <v>1</v>
      </c>
      <c r="G3211" s="121">
        <f t="shared" si="364"/>
        <v>0.25187796607098623</v>
      </c>
      <c r="H3211" s="121">
        <f t="shared" si="365"/>
        <v>1.730224437844425E-5</v>
      </c>
      <c r="I3211" s="122">
        <f t="shared" si="366"/>
        <v>0.25189526831536468</v>
      </c>
    </row>
    <row r="3212" spans="2:9">
      <c r="B3212" s="91">
        <f t="shared" si="367"/>
        <v>3198</v>
      </c>
      <c r="C3212" s="92">
        <f t="shared" si="368"/>
        <v>47758</v>
      </c>
      <c r="D3212" s="119" t="str">
        <f t="shared" si="362"/>
        <v>구간36</v>
      </c>
      <c r="E3212" s="91">
        <f t="shared" si="363"/>
        <v>92</v>
      </c>
      <c r="F3212" s="120">
        <f>COUNTIF($D$15:D3212,D3212)</f>
        <v>2</v>
      </c>
      <c r="G3212" s="121">
        <f t="shared" si="364"/>
        <v>0.25187796607098623</v>
      </c>
      <c r="H3212" s="121">
        <f t="shared" si="365"/>
        <v>3.46044887568885E-5</v>
      </c>
      <c r="I3212" s="122">
        <f t="shared" si="366"/>
        <v>0.25191257055974309</v>
      </c>
    </row>
    <row r="3213" spans="2:9">
      <c r="B3213" s="91">
        <f t="shared" si="367"/>
        <v>3199</v>
      </c>
      <c r="C3213" s="92">
        <f t="shared" si="368"/>
        <v>47759</v>
      </c>
      <c r="D3213" s="119" t="str">
        <f t="shared" si="362"/>
        <v>구간36</v>
      </c>
      <c r="E3213" s="91">
        <f t="shared" si="363"/>
        <v>92</v>
      </c>
      <c r="F3213" s="120">
        <f>COUNTIF($D$15:D3213,D3213)</f>
        <v>3</v>
      </c>
      <c r="G3213" s="121">
        <f t="shared" si="364"/>
        <v>0.25187796607098623</v>
      </c>
      <c r="H3213" s="121">
        <f t="shared" si="365"/>
        <v>5.190673313533275E-5</v>
      </c>
      <c r="I3213" s="122">
        <f t="shared" si="366"/>
        <v>0.25192987280412155</v>
      </c>
    </row>
    <row r="3214" spans="2:9">
      <c r="B3214" s="91">
        <f t="shared" si="367"/>
        <v>3200</v>
      </c>
      <c r="C3214" s="92">
        <f t="shared" si="368"/>
        <v>47760</v>
      </c>
      <c r="D3214" s="119" t="str">
        <f t="shared" si="362"/>
        <v>구간36</v>
      </c>
      <c r="E3214" s="91">
        <f t="shared" si="363"/>
        <v>92</v>
      </c>
      <c r="F3214" s="120">
        <f>COUNTIF($D$15:D3214,D3214)</f>
        <v>4</v>
      </c>
      <c r="G3214" s="121">
        <f t="shared" si="364"/>
        <v>0.25187796607098623</v>
      </c>
      <c r="H3214" s="121">
        <f t="shared" si="365"/>
        <v>6.9208977513777E-5</v>
      </c>
      <c r="I3214" s="122">
        <f t="shared" si="366"/>
        <v>0.25194717504850001</v>
      </c>
    </row>
    <row r="3215" spans="2:9">
      <c r="B3215" s="91">
        <f t="shared" si="367"/>
        <v>3201</v>
      </c>
      <c r="C3215" s="92">
        <f t="shared" si="368"/>
        <v>47761</v>
      </c>
      <c r="D3215" s="119" t="str">
        <f t="shared" ref="D3215:D3278" si="369">IF(IFERROR(HLOOKUP(C3215,$E$5:$BL$6,2,FALSE),"")="",D3216,HLOOKUP(C3215,$E$5:$BL$7,2,FALSE))</f>
        <v>구간36</v>
      </c>
      <c r="E3215" s="91">
        <f t="shared" ref="E3215:E3278" si="370">COUNTIF($D$15:$D$49928,D3215)</f>
        <v>92</v>
      </c>
      <c r="F3215" s="120">
        <f>COUNTIF($D$15:D3215,D3215)</f>
        <v>5</v>
      </c>
      <c r="G3215" s="121">
        <f t="shared" ref="G3215:G3278" si="371">HLOOKUP($D3215,$E$6:$BL$11,6,FALSE)</f>
        <v>0.25187796607098623</v>
      </c>
      <c r="H3215" s="121">
        <f t="shared" ref="H3215:H3278" si="372">HLOOKUP($D3215,$E$6:$BL$11,5,FALSE)*(F3215)</f>
        <v>8.6511221892221257E-5</v>
      </c>
      <c r="I3215" s="122">
        <f t="shared" ref="I3215:I3278" si="373">G3215+H3215</f>
        <v>0.25196447729287846</v>
      </c>
    </row>
    <row r="3216" spans="2:9">
      <c r="B3216" s="91">
        <f t="shared" ref="B3216:B3279" si="374">B3215+1</f>
        <v>3202</v>
      </c>
      <c r="C3216" s="92">
        <f t="shared" ref="C3216:C3279" si="375">C3215+1</f>
        <v>47762</v>
      </c>
      <c r="D3216" s="119" t="str">
        <f t="shared" si="369"/>
        <v>구간36</v>
      </c>
      <c r="E3216" s="91">
        <f t="shared" si="370"/>
        <v>92</v>
      </c>
      <c r="F3216" s="120">
        <f>COUNTIF($D$15:D3216,D3216)</f>
        <v>6</v>
      </c>
      <c r="G3216" s="121">
        <f t="shared" si="371"/>
        <v>0.25187796607098623</v>
      </c>
      <c r="H3216" s="121">
        <f t="shared" si="372"/>
        <v>1.038134662706655E-4</v>
      </c>
      <c r="I3216" s="122">
        <f t="shared" si="373"/>
        <v>0.25198177953725687</v>
      </c>
    </row>
    <row r="3217" spans="2:9">
      <c r="B3217" s="91">
        <f t="shared" si="374"/>
        <v>3203</v>
      </c>
      <c r="C3217" s="92">
        <f t="shared" si="375"/>
        <v>47763</v>
      </c>
      <c r="D3217" s="119" t="str">
        <f t="shared" si="369"/>
        <v>구간36</v>
      </c>
      <c r="E3217" s="91">
        <f t="shared" si="370"/>
        <v>92</v>
      </c>
      <c r="F3217" s="120">
        <f>COUNTIF($D$15:D3217,D3217)</f>
        <v>7</v>
      </c>
      <c r="G3217" s="121">
        <f t="shared" si="371"/>
        <v>0.25187796607098623</v>
      </c>
      <c r="H3217" s="121">
        <f t="shared" si="372"/>
        <v>1.2111571064910974E-4</v>
      </c>
      <c r="I3217" s="122">
        <f t="shared" si="373"/>
        <v>0.25199908178163533</v>
      </c>
    </row>
    <row r="3218" spans="2:9">
      <c r="B3218" s="91">
        <f t="shared" si="374"/>
        <v>3204</v>
      </c>
      <c r="C3218" s="92">
        <f t="shared" si="375"/>
        <v>47764</v>
      </c>
      <c r="D3218" s="119" t="str">
        <f t="shared" si="369"/>
        <v>구간36</v>
      </c>
      <c r="E3218" s="91">
        <f t="shared" si="370"/>
        <v>92</v>
      </c>
      <c r="F3218" s="120">
        <f>COUNTIF($D$15:D3218,D3218)</f>
        <v>8</v>
      </c>
      <c r="G3218" s="121">
        <f t="shared" si="371"/>
        <v>0.25187796607098623</v>
      </c>
      <c r="H3218" s="121">
        <f t="shared" si="372"/>
        <v>1.38417955027554E-4</v>
      </c>
      <c r="I3218" s="122">
        <f t="shared" si="373"/>
        <v>0.25201638402601378</v>
      </c>
    </row>
    <row r="3219" spans="2:9">
      <c r="B3219" s="91">
        <f t="shared" si="374"/>
        <v>3205</v>
      </c>
      <c r="C3219" s="92">
        <f t="shared" si="375"/>
        <v>47765</v>
      </c>
      <c r="D3219" s="119" t="str">
        <f t="shared" si="369"/>
        <v>구간36</v>
      </c>
      <c r="E3219" s="91">
        <f t="shared" si="370"/>
        <v>92</v>
      </c>
      <c r="F3219" s="120">
        <f>COUNTIF($D$15:D3219,D3219)</f>
        <v>9</v>
      </c>
      <c r="G3219" s="121">
        <f t="shared" si="371"/>
        <v>0.25187796607098623</v>
      </c>
      <c r="H3219" s="121">
        <f t="shared" si="372"/>
        <v>1.5572019940599826E-4</v>
      </c>
      <c r="I3219" s="122">
        <f t="shared" si="373"/>
        <v>0.25203368627039224</v>
      </c>
    </row>
    <row r="3220" spans="2:9">
      <c r="B3220" s="91">
        <f t="shared" si="374"/>
        <v>3206</v>
      </c>
      <c r="C3220" s="92">
        <f t="shared" si="375"/>
        <v>47766</v>
      </c>
      <c r="D3220" s="119" t="str">
        <f t="shared" si="369"/>
        <v>구간36</v>
      </c>
      <c r="E3220" s="91">
        <f t="shared" si="370"/>
        <v>92</v>
      </c>
      <c r="F3220" s="120">
        <f>COUNTIF($D$15:D3220,D3220)</f>
        <v>10</v>
      </c>
      <c r="G3220" s="121">
        <f t="shared" si="371"/>
        <v>0.25187796607098623</v>
      </c>
      <c r="H3220" s="121">
        <f t="shared" si="372"/>
        <v>1.7302244378444251E-4</v>
      </c>
      <c r="I3220" s="122">
        <f t="shared" si="373"/>
        <v>0.25205098851477065</v>
      </c>
    </row>
    <row r="3221" spans="2:9">
      <c r="B3221" s="91">
        <f t="shared" si="374"/>
        <v>3207</v>
      </c>
      <c r="C3221" s="92">
        <f t="shared" si="375"/>
        <v>47767</v>
      </c>
      <c r="D3221" s="119" t="str">
        <f t="shared" si="369"/>
        <v>구간36</v>
      </c>
      <c r="E3221" s="91">
        <f t="shared" si="370"/>
        <v>92</v>
      </c>
      <c r="F3221" s="120">
        <f>COUNTIF($D$15:D3221,D3221)</f>
        <v>11</v>
      </c>
      <c r="G3221" s="121">
        <f t="shared" si="371"/>
        <v>0.25187796607098623</v>
      </c>
      <c r="H3221" s="121">
        <f t="shared" si="372"/>
        <v>1.9032468816288674E-4</v>
      </c>
      <c r="I3221" s="122">
        <f t="shared" si="373"/>
        <v>0.25206829075914911</v>
      </c>
    </row>
    <row r="3222" spans="2:9">
      <c r="B3222" s="91">
        <f t="shared" si="374"/>
        <v>3208</v>
      </c>
      <c r="C3222" s="92">
        <f t="shared" si="375"/>
        <v>47768</v>
      </c>
      <c r="D3222" s="119" t="str">
        <f t="shared" si="369"/>
        <v>구간36</v>
      </c>
      <c r="E3222" s="91">
        <f t="shared" si="370"/>
        <v>92</v>
      </c>
      <c r="F3222" s="120">
        <f>COUNTIF($D$15:D3222,D3222)</f>
        <v>12</v>
      </c>
      <c r="G3222" s="121">
        <f t="shared" si="371"/>
        <v>0.25187796607098623</v>
      </c>
      <c r="H3222" s="121">
        <f t="shared" si="372"/>
        <v>2.07626932541331E-4</v>
      </c>
      <c r="I3222" s="122">
        <f t="shared" si="373"/>
        <v>0.25208559300352756</v>
      </c>
    </row>
    <row r="3223" spans="2:9">
      <c r="B3223" s="91">
        <f t="shared" si="374"/>
        <v>3209</v>
      </c>
      <c r="C3223" s="92">
        <f t="shared" si="375"/>
        <v>47769</v>
      </c>
      <c r="D3223" s="119" t="str">
        <f t="shared" si="369"/>
        <v>구간36</v>
      </c>
      <c r="E3223" s="91">
        <f t="shared" si="370"/>
        <v>92</v>
      </c>
      <c r="F3223" s="120">
        <f>COUNTIF($D$15:D3223,D3223)</f>
        <v>13</v>
      </c>
      <c r="G3223" s="121">
        <f t="shared" si="371"/>
        <v>0.25187796607098623</v>
      </c>
      <c r="H3223" s="121">
        <f t="shared" si="372"/>
        <v>2.2492917691977526E-4</v>
      </c>
      <c r="I3223" s="122">
        <f t="shared" si="373"/>
        <v>0.25210289524790602</v>
      </c>
    </row>
    <row r="3224" spans="2:9">
      <c r="B3224" s="91">
        <f t="shared" si="374"/>
        <v>3210</v>
      </c>
      <c r="C3224" s="92">
        <f t="shared" si="375"/>
        <v>47770</v>
      </c>
      <c r="D3224" s="119" t="str">
        <f t="shared" si="369"/>
        <v>구간36</v>
      </c>
      <c r="E3224" s="91">
        <f t="shared" si="370"/>
        <v>92</v>
      </c>
      <c r="F3224" s="120">
        <f>COUNTIF($D$15:D3224,D3224)</f>
        <v>14</v>
      </c>
      <c r="G3224" s="121">
        <f t="shared" si="371"/>
        <v>0.25187796607098623</v>
      </c>
      <c r="H3224" s="121">
        <f t="shared" si="372"/>
        <v>2.4223142129821949E-4</v>
      </c>
      <c r="I3224" s="122">
        <f t="shared" si="373"/>
        <v>0.25212019749228443</v>
      </c>
    </row>
    <row r="3225" spans="2:9">
      <c r="B3225" s="91">
        <f t="shared" si="374"/>
        <v>3211</v>
      </c>
      <c r="C3225" s="92">
        <f t="shared" si="375"/>
        <v>47771</v>
      </c>
      <c r="D3225" s="119" t="str">
        <f t="shared" si="369"/>
        <v>구간36</v>
      </c>
      <c r="E3225" s="91">
        <f t="shared" si="370"/>
        <v>92</v>
      </c>
      <c r="F3225" s="120">
        <f>COUNTIF($D$15:D3225,D3225)</f>
        <v>15</v>
      </c>
      <c r="G3225" s="121">
        <f t="shared" si="371"/>
        <v>0.25187796607098623</v>
      </c>
      <c r="H3225" s="121">
        <f t="shared" si="372"/>
        <v>2.5953366567666374E-4</v>
      </c>
      <c r="I3225" s="122">
        <f t="shared" si="373"/>
        <v>0.25213749973666288</v>
      </c>
    </row>
    <row r="3226" spans="2:9">
      <c r="B3226" s="91">
        <f t="shared" si="374"/>
        <v>3212</v>
      </c>
      <c r="C3226" s="92">
        <f t="shared" si="375"/>
        <v>47772</v>
      </c>
      <c r="D3226" s="119" t="str">
        <f t="shared" si="369"/>
        <v>구간36</v>
      </c>
      <c r="E3226" s="91">
        <f t="shared" si="370"/>
        <v>92</v>
      </c>
      <c r="F3226" s="120">
        <f>COUNTIF($D$15:D3226,D3226)</f>
        <v>16</v>
      </c>
      <c r="G3226" s="121">
        <f t="shared" si="371"/>
        <v>0.25187796607098623</v>
      </c>
      <c r="H3226" s="121">
        <f t="shared" si="372"/>
        <v>2.76835910055108E-4</v>
      </c>
      <c r="I3226" s="122">
        <f t="shared" si="373"/>
        <v>0.25215480198104134</v>
      </c>
    </row>
    <row r="3227" spans="2:9">
      <c r="B3227" s="91">
        <f t="shared" si="374"/>
        <v>3213</v>
      </c>
      <c r="C3227" s="92">
        <f t="shared" si="375"/>
        <v>47773</v>
      </c>
      <c r="D3227" s="119" t="str">
        <f t="shared" si="369"/>
        <v>구간36</v>
      </c>
      <c r="E3227" s="91">
        <f t="shared" si="370"/>
        <v>92</v>
      </c>
      <c r="F3227" s="120">
        <f>COUNTIF($D$15:D3227,D3227)</f>
        <v>17</v>
      </c>
      <c r="G3227" s="121">
        <f t="shared" si="371"/>
        <v>0.25187796607098623</v>
      </c>
      <c r="H3227" s="121">
        <f t="shared" si="372"/>
        <v>2.9413815443355226E-4</v>
      </c>
      <c r="I3227" s="122">
        <f t="shared" si="373"/>
        <v>0.2521721042254198</v>
      </c>
    </row>
    <row r="3228" spans="2:9">
      <c r="B3228" s="91">
        <f t="shared" si="374"/>
        <v>3214</v>
      </c>
      <c r="C3228" s="92">
        <f t="shared" si="375"/>
        <v>47774</v>
      </c>
      <c r="D3228" s="119" t="str">
        <f t="shared" si="369"/>
        <v>구간36</v>
      </c>
      <c r="E3228" s="91">
        <f t="shared" si="370"/>
        <v>92</v>
      </c>
      <c r="F3228" s="120">
        <f>COUNTIF($D$15:D3228,D3228)</f>
        <v>18</v>
      </c>
      <c r="G3228" s="121">
        <f t="shared" si="371"/>
        <v>0.25187796607098623</v>
      </c>
      <c r="H3228" s="121">
        <f t="shared" si="372"/>
        <v>3.1144039881199652E-4</v>
      </c>
      <c r="I3228" s="122">
        <f t="shared" si="373"/>
        <v>0.25218940646979821</v>
      </c>
    </row>
    <row r="3229" spans="2:9">
      <c r="B3229" s="91">
        <f t="shared" si="374"/>
        <v>3215</v>
      </c>
      <c r="C3229" s="92">
        <f t="shared" si="375"/>
        <v>47775</v>
      </c>
      <c r="D3229" s="119" t="str">
        <f t="shared" si="369"/>
        <v>구간36</v>
      </c>
      <c r="E3229" s="91">
        <f t="shared" si="370"/>
        <v>92</v>
      </c>
      <c r="F3229" s="120">
        <f>COUNTIF($D$15:D3229,D3229)</f>
        <v>19</v>
      </c>
      <c r="G3229" s="121">
        <f t="shared" si="371"/>
        <v>0.25187796607098623</v>
      </c>
      <c r="H3229" s="121">
        <f t="shared" si="372"/>
        <v>3.2874264319044077E-4</v>
      </c>
      <c r="I3229" s="122">
        <f t="shared" si="373"/>
        <v>0.25220670871417666</v>
      </c>
    </row>
    <row r="3230" spans="2:9">
      <c r="B3230" s="91">
        <f t="shared" si="374"/>
        <v>3216</v>
      </c>
      <c r="C3230" s="92">
        <f t="shared" si="375"/>
        <v>47776</v>
      </c>
      <c r="D3230" s="119" t="str">
        <f t="shared" si="369"/>
        <v>구간36</v>
      </c>
      <c r="E3230" s="91">
        <f t="shared" si="370"/>
        <v>92</v>
      </c>
      <c r="F3230" s="120">
        <f>COUNTIF($D$15:D3230,D3230)</f>
        <v>20</v>
      </c>
      <c r="G3230" s="121">
        <f t="shared" si="371"/>
        <v>0.25187796607098623</v>
      </c>
      <c r="H3230" s="121">
        <f t="shared" si="372"/>
        <v>3.4604488756888503E-4</v>
      </c>
      <c r="I3230" s="122">
        <f t="shared" si="373"/>
        <v>0.25222401095855512</v>
      </c>
    </row>
    <row r="3231" spans="2:9">
      <c r="B3231" s="91">
        <f t="shared" si="374"/>
        <v>3217</v>
      </c>
      <c r="C3231" s="92">
        <f t="shared" si="375"/>
        <v>47777</v>
      </c>
      <c r="D3231" s="119" t="str">
        <f t="shared" si="369"/>
        <v>구간36</v>
      </c>
      <c r="E3231" s="91">
        <f t="shared" si="370"/>
        <v>92</v>
      </c>
      <c r="F3231" s="120">
        <f>COUNTIF($D$15:D3231,D3231)</f>
        <v>21</v>
      </c>
      <c r="G3231" s="121">
        <f t="shared" si="371"/>
        <v>0.25187796607098623</v>
      </c>
      <c r="H3231" s="121">
        <f t="shared" si="372"/>
        <v>3.6334713194732923E-4</v>
      </c>
      <c r="I3231" s="122">
        <f t="shared" si="373"/>
        <v>0.25224131320293358</v>
      </c>
    </row>
    <row r="3232" spans="2:9">
      <c r="B3232" s="91">
        <f t="shared" si="374"/>
        <v>3218</v>
      </c>
      <c r="C3232" s="92">
        <f t="shared" si="375"/>
        <v>47778</v>
      </c>
      <c r="D3232" s="119" t="str">
        <f t="shared" si="369"/>
        <v>구간36</v>
      </c>
      <c r="E3232" s="91">
        <f t="shared" si="370"/>
        <v>92</v>
      </c>
      <c r="F3232" s="120">
        <f>COUNTIF($D$15:D3232,D3232)</f>
        <v>22</v>
      </c>
      <c r="G3232" s="121">
        <f t="shared" si="371"/>
        <v>0.25187796607098623</v>
      </c>
      <c r="H3232" s="121">
        <f t="shared" si="372"/>
        <v>3.8064937632577349E-4</v>
      </c>
      <c r="I3232" s="122">
        <f t="shared" si="373"/>
        <v>0.25225861544731198</v>
      </c>
    </row>
    <row r="3233" spans="2:9">
      <c r="B3233" s="91">
        <f t="shared" si="374"/>
        <v>3219</v>
      </c>
      <c r="C3233" s="92">
        <f t="shared" si="375"/>
        <v>47779</v>
      </c>
      <c r="D3233" s="119" t="str">
        <f t="shared" si="369"/>
        <v>구간36</v>
      </c>
      <c r="E3233" s="91">
        <f t="shared" si="370"/>
        <v>92</v>
      </c>
      <c r="F3233" s="120">
        <f>COUNTIF($D$15:D3233,D3233)</f>
        <v>23</v>
      </c>
      <c r="G3233" s="121">
        <f t="shared" si="371"/>
        <v>0.25187796607098623</v>
      </c>
      <c r="H3233" s="121">
        <f t="shared" si="372"/>
        <v>3.9795162070421775E-4</v>
      </c>
      <c r="I3233" s="122">
        <f t="shared" si="373"/>
        <v>0.25227591769169044</v>
      </c>
    </row>
    <row r="3234" spans="2:9">
      <c r="B3234" s="91">
        <f t="shared" si="374"/>
        <v>3220</v>
      </c>
      <c r="C3234" s="92">
        <f t="shared" si="375"/>
        <v>47780</v>
      </c>
      <c r="D3234" s="119" t="str">
        <f t="shared" si="369"/>
        <v>구간36</v>
      </c>
      <c r="E3234" s="91">
        <f t="shared" si="370"/>
        <v>92</v>
      </c>
      <c r="F3234" s="120">
        <f>COUNTIF($D$15:D3234,D3234)</f>
        <v>24</v>
      </c>
      <c r="G3234" s="121">
        <f t="shared" si="371"/>
        <v>0.25187796607098623</v>
      </c>
      <c r="H3234" s="121">
        <f t="shared" si="372"/>
        <v>4.15253865082662E-4</v>
      </c>
      <c r="I3234" s="122">
        <f t="shared" si="373"/>
        <v>0.2522932199360689</v>
      </c>
    </row>
    <row r="3235" spans="2:9">
      <c r="B3235" s="91">
        <f t="shared" si="374"/>
        <v>3221</v>
      </c>
      <c r="C3235" s="92">
        <f t="shared" si="375"/>
        <v>47781</v>
      </c>
      <c r="D3235" s="119" t="str">
        <f t="shared" si="369"/>
        <v>구간36</v>
      </c>
      <c r="E3235" s="91">
        <f t="shared" si="370"/>
        <v>92</v>
      </c>
      <c r="F3235" s="120">
        <f>COUNTIF($D$15:D3235,D3235)</f>
        <v>25</v>
      </c>
      <c r="G3235" s="121">
        <f t="shared" si="371"/>
        <v>0.25187796607098623</v>
      </c>
      <c r="H3235" s="121">
        <f t="shared" si="372"/>
        <v>4.3255610946110626E-4</v>
      </c>
      <c r="I3235" s="122">
        <f t="shared" si="373"/>
        <v>0.25231052218044731</v>
      </c>
    </row>
    <row r="3236" spans="2:9">
      <c r="B3236" s="91">
        <f t="shared" si="374"/>
        <v>3222</v>
      </c>
      <c r="C3236" s="92">
        <f t="shared" si="375"/>
        <v>47782</v>
      </c>
      <c r="D3236" s="119" t="str">
        <f t="shared" si="369"/>
        <v>구간36</v>
      </c>
      <c r="E3236" s="91">
        <f t="shared" si="370"/>
        <v>92</v>
      </c>
      <c r="F3236" s="120">
        <f>COUNTIF($D$15:D3236,D3236)</f>
        <v>26</v>
      </c>
      <c r="G3236" s="121">
        <f t="shared" si="371"/>
        <v>0.25187796607098623</v>
      </c>
      <c r="H3236" s="121">
        <f t="shared" si="372"/>
        <v>4.4985835383955052E-4</v>
      </c>
      <c r="I3236" s="122">
        <f t="shared" si="373"/>
        <v>0.25232782442482576</v>
      </c>
    </row>
    <row r="3237" spans="2:9">
      <c r="B3237" s="91">
        <f t="shared" si="374"/>
        <v>3223</v>
      </c>
      <c r="C3237" s="92">
        <f t="shared" si="375"/>
        <v>47783</v>
      </c>
      <c r="D3237" s="119" t="str">
        <f t="shared" si="369"/>
        <v>구간36</v>
      </c>
      <c r="E3237" s="91">
        <f t="shared" si="370"/>
        <v>92</v>
      </c>
      <c r="F3237" s="120">
        <f>COUNTIF($D$15:D3237,D3237)</f>
        <v>27</v>
      </c>
      <c r="G3237" s="121">
        <f t="shared" si="371"/>
        <v>0.25187796607098623</v>
      </c>
      <c r="H3237" s="121">
        <f t="shared" si="372"/>
        <v>4.6716059821799477E-4</v>
      </c>
      <c r="I3237" s="122">
        <f t="shared" si="373"/>
        <v>0.25234512666920422</v>
      </c>
    </row>
    <row r="3238" spans="2:9">
      <c r="B3238" s="91">
        <f t="shared" si="374"/>
        <v>3224</v>
      </c>
      <c r="C3238" s="92">
        <f t="shared" si="375"/>
        <v>47784</v>
      </c>
      <c r="D3238" s="119" t="str">
        <f t="shared" si="369"/>
        <v>구간36</v>
      </c>
      <c r="E3238" s="91">
        <f t="shared" si="370"/>
        <v>92</v>
      </c>
      <c r="F3238" s="120">
        <f>COUNTIF($D$15:D3238,D3238)</f>
        <v>28</v>
      </c>
      <c r="G3238" s="121">
        <f t="shared" si="371"/>
        <v>0.25187796607098623</v>
      </c>
      <c r="H3238" s="121">
        <f t="shared" si="372"/>
        <v>4.8446284259643898E-4</v>
      </c>
      <c r="I3238" s="122">
        <f t="shared" si="373"/>
        <v>0.25236242891358268</v>
      </c>
    </row>
    <row r="3239" spans="2:9">
      <c r="B3239" s="91">
        <f t="shared" si="374"/>
        <v>3225</v>
      </c>
      <c r="C3239" s="92">
        <f t="shared" si="375"/>
        <v>47785</v>
      </c>
      <c r="D3239" s="119" t="str">
        <f t="shared" si="369"/>
        <v>구간36</v>
      </c>
      <c r="E3239" s="91">
        <f t="shared" si="370"/>
        <v>92</v>
      </c>
      <c r="F3239" s="120">
        <f>COUNTIF($D$15:D3239,D3239)</f>
        <v>29</v>
      </c>
      <c r="G3239" s="121">
        <f t="shared" si="371"/>
        <v>0.25187796607098623</v>
      </c>
      <c r="H3239" s="121">
        <f t="shared" si="372"/>
        <v>5.0176508697488329E-4</v>
      </c>
      <c r="I3239" s="122">
        <f t="shared" si="373"/>
        <v>0.25237973115796108</v>
      </c>
    </row>
    <row r="3240" spans="2:9">
      <c r="B3240" s="91">
        <f t="shared" si="374"/>
        <v>3226</v>
      </c>
      <c r="C3240" s="92">
        <f t="shared" si="375"/>
        <v>47786</v>
      </c>
      <c r="D3240" s="119" t="str">
        <f t="shared" si="369"/>
        <v>구간36</v>
      </c>
      <c r="E3240" s="91">
        <f t="shared" si="370"/>
        <v>92</v>
      </c>
      <c r="F3240" s="120">
        <f>COUNTIF($D$15:D3240,D3240)</f>
        <v>30</v>
      </c>
      <c r="G3240" s="121">
        <f t="shared" si="371"/>
        <v>0.25187796607098623</v>
      </c>
      <c r="H3240" s="121">
        <f t="shared" si="372"/>
        <v>5.1906733135332749E-4</v>
      </c>
      <c r="I3240" s="122">
        <f t="shared" si="373"/>
        <v>0.25239703340233954</v>
      </c>
    </row>
    <row r="3241" spans="2:9">
      <c r="B3241" s="91">
        <f t="shared" si="374"/>
        <v>3227</v>
      </c>
      <c r="C3241" s="92">
        <f t="shared" si="375"/>
        <v>47787</v>
      </c>
      <c r="D3241" s="119" t="str">
        <f t="shared" si="369"/>
        <v>구간36</v>
      </c>
      <c r="E3241" s="91">
        <f t="shared" si="370"/>
        <v>92</v>
      </c>
      <c r="F3241" s="120">
        <f>COUNTIF($D$15:D3241,D3241)</f>
        <v>31</v>
      </c>
      <c r="G3241" s="121">
        <f t="shared" si="371"/>
        <v>0.25187796607098623</v>
      </c>
      <c r="H3241" s="121">
        <f t="shared" si="372"/>
        <v>5.363695757317718E-4</v>
      </c>
      <c r="I3241" s="122">
        <f t="shared" si="373"/>
        <v>0.252414335646718</v>
      </c>
    </row>
    <row r="3242" spans="2:9">
      <c r="B3242" s="91">
        <f t="shared" si="374"/>
        <v>3228</v>
      </c>
      <c r="C3242" s="92">
        <f t="shared" si="375"/>
        <v>47788</v>
      </c>
      <c r="D3242" s="119" t="str">
        <f t="shared" si="369"/>
        <v>구간36</v>
      </c>
      <c r="E3242" s="91">
        <f t="shared" si="370"/>
        <v>92</v>
      </c>
      <c r="F3242" s="120">
        <f>COUNTIF($D$15:D3242,D3242)</f>
        <v>32</v>
      </c>
      <c r="G3242" s="121">
        <f t="shared" si="371"/>
        <v>0.25187796607098623</v>
      </c>
      <c r="H3242" s="121">
        <f t="shared" si="372"/>
        <v>5.53671820110216E-4</v>
      </c>
      <c r="I3242" s="122">
        <f t="shared" si="373"/>
        <v>0.25243163789109646</v>
      </c>
    </row>
    <row r="3243" spans="2:9">
      <c r="B3243" s="91">
        <f t="shared" si="374"/>
        <v>3229</v>
      </c>
      <c r="C3243" s="92">
        <f t="shared" si="375"/>
        <v>47789</v>
      </c>
      <c r="D3243" s="119" t="str">
        <f t="shared" si="369"/>
        <v>구간36</v>
      </c>
      <c r="E3243" s="91">
        <f t="shared" si="370"/>
        <v>92</v>
      </c>
      <c r="F3243" s="120">
        <f>COUNTIF($D$15:D3243,D3243)</f>
        <v>33</v>
      </c>
      <c r="G3243" s="121">
        <f t="shared" si="371"/>
        <v>0.25187796607098623</v>
      </c>
      <c r="H3243" s="121">
        <f t="shared" si="372"/>
        <v>5.7097406448866021E-4</v>
      </c>
      <c r="I3243" s="122">
        <f t="shared" si="373"/>
        <v>0.25244894013547486</v>
      </c>
    </row>
    <row r="3244" spans="2:9">
      <c r="B3244" s="91">
        <f t="shared" si="374"/>
        <v>3230</v>
      </c>
      <c r="C3244" s="92">
        <f t="shared" si="375"/>
        <v>47790</v>
      </c>
      <c r="D3244" s="119" t="str">
        <f t="shared" si="369"/>
        <v>구간36</v>
      </c>
      <c r="E3244" s="91">
        <f t="shared" si="370"/>
        <v>92</v>
      </c>
      <c r="F3244" s="120">
        <f>COUNTIF($D$15:D3244,D3244)</f>
        <v>34</v>
      </c>
      <c r="G3244" s="121">
        <f t="shared" si="371"/>
        <v>0.25187796607098623</v>
      </c>
      <c r="H3244" s="121">
        <f t="shared" si="372"/>
        <v>5.8827630886710452E-4</v>
      </c>
      <c r="I3244" s="122">
        <f t="shared" si="373"/>
        <v>0.25246624237985332</v>
      </c>
    </row>
    <row r="3245" spans="2:9">
      <c r="B3245" s="91">
        <f t="shared" si="374"/>
        <v>3231</v>
      </c>
      <c r="C3245" s="92">
        <f t="shared" si="375"/>
        <v>47791</v>
      </c>
      <c r="D3245" s="119" t="str">
        <f t="shared" si="369"/>
        <v>구간36</v>
      </c>
      <c r="E3245" s="91">
        <f t="shared" si="370"/>
        <v>92</v>
      </c>
      <c r="F3245" s="120">
        <f>COUNTIF($D$15:D3245,D3245)</f>
        <v>35</v>
      </c>
      <c r="G3245" s="121">
        <f t="shared" si="371"/>
        <v>0.25187796607098623</v>
      </c>
      <c r="H3245" s="121">
        <f t="shared" si="372"/>
        <v>6.0557855324554872E-4</v>
      </c>
      <c r="I3245" s="122">
        <f t="shared" si="373"/>
        <v>0.25248354462423178</v>
      </c>
    </row>
    <row r="3246" spans="2:9">
      <c r="B3246" s="91">
        <f t="shared" si="374"/>
        <v>3232</v>
      </c>
      <c r="C3246" s="92">
        <f t="shared" si="375"/>
        <v>47792</v>
      </c>
      <c r="D3246" s="119" t="str">
        <f t="shared" si="369"/>
        <v>구간36</v>
      </c>
      <c r="E3246" s="91">
        <f t="shared" si="370"/>
        <v>92</v>
      </c>
      <c r="F3246" s="120">
        <f>COUNTIF($D$15:D3246,D3246)</f>
        <v>36</v>
      </c>
      <c r="G3246" s="121">
        <f t="shared" si="371"/>
        <v>0.25187796607098623</v>
      </c>
      <c r="H3246" s="121">
        <f t="shared" si="372"/>
        <v>6.2288079762399303E-4</v>
      </c>
      <c r="I3246" s="122">
        <f t="shared" si="373"/>
        <v>0.25250084686861024</v>
      </c>
    </row>
    <row r="3247" spans="2:9">
      <c r="B3247" s="91">
        <f t="shared" si="374"/>
        <v>3233</v>
      </c>
      <c r="C3247" s="92">
        <f t="shared" si="375"/>
        <v>47793</v>
      </c>
      <c r="D3247" s="119" t="str">
        <f t="shared" si="369"/>
        <v>구간36</v>
      </c>
      <c r="E3247" s="91">
        <f t="shared" si="370"/>
        <v>92</v>
      </c>
      <c r="F3247" s="120">
        <f>COUNTIF($D$15:D3247,D3247)</f>
        <v>37</v>
      </c>
      <c r="G3247" s="121">
        <f t="shared" si="371"/>
        <v>0.25187796607098623</v>
      </c>
      <c r="H3247" s="121">
        <f t="shared" si="372"/>
        <v>6.4018304200243723E-4</v>
      </c>
      <c r="I3247" s="122">
        <f t="shared" si="373"/>
        <v>0.25251814911298864</v>
      </c>
    </row>
    <row r="3248" spans="2:9">
      <c r="B3248" s="91">
        <f t="shared" si="374"/>
        <v>3234</v>
      </c>
      <c r="C3248" s="92">
        <f t="shared" si="375"/>
        <v>47794</v>
      </c>
      <c r="D3248" s="119" t="str">
        <f t="shared" si="369"/>
        <v>구간36</v>
      </c>
      <c r="E3248" s="91">
        <f t="shared" si="370"/>
        <v>92</v>
      </c>
      <c r="F3248" s="120">
        <f>COUNTIF($D$15:D3248,D3248)</f>
        <v>38</v>
      </c>
      <c r="G3248" s="121">
        <f t="shared" si="371"/>
        <v>0.25187796607098623</v>
      </c>
      <c r="H3248" s="121">
        <f t="shared" si="372"/>
        <v>6.5748528638088154E-4</v>
      </c>
      <c r="I3248" s="122">
        <f t="shared" si="373"/>
        <v>0.2525354513573671</v>
      </c>
    </row>
    <row r="3249" spans="2:9">
      <c r="B3249" s="91">
        <f t="shared" si="374"/>
        <v>3235</v>
      </c>
      <c r="C3249" s="92">
        <f t="shared" si="375"/>
        <v>47795</v>
      </c>
      <c r="D3249" s="119" t="str">
        <f t="shared" si="369"/>
        <v>구간36</v>
      </c>
      <c r="E3249" s="91">
        <f t="shared" si="370"/>
        <v>92</v>
      </c>
      <c r="F3249" s="120">
        <f>COUNTIF($D$15:D3249,D3249)</f>
        <v>39</v>
      </c>
      <c r="G3249" s="121">
        <f t="shared" si="371"/>
        <v>0.25187796607098623</v>
      </c>
      <c r="H3249" s="121">
        <f t="shared" si="372"/>
        <v>6.7478753075932575E-4</v>
      </c>
      <c r="I3249" s="122">
        <f t="shared" si="373"/>
        <v>0.25255275360174556</v>
      </c>
    </row>
    <row r="3250" spans="2:9">
      <c r="B3250" s="91">
        <f t="shared" si="374"/>
        <v>3236</v>
      </c>
      <c r="C3250" s="92">
        <f t="shared" si="375"/>
        <v>47796</v>
      </c>
      <c r="D3250" s="119" t="str">
        <f t="shared" si="369"/>
        <v>구간36</v>
      </c>
      <c r="E3250" s="91">
        <f t="shared" si="370"/>
        <v>92</v>
      </c>
      <c r="F3250" s="120">
        <f>COUNTIF($D$15:D3250,D3250)</f>
        <v>40</v>
      </c>
      <c r="G3250" s="121">
        <f t="shared" si="371"/>
        <v>0.25187796607098623</v>
      </c>
      <c r="H3250" s="121">
        <f t="shared" si="372"/>
        <v>6.9208977513777006E-4</v>
      </c>
      <c r="I3250" s="122">
        <f t="shared" si="373"/>
        <v>0.25257005584612402</v>
      </c>
    </row>
    <row r="3251" spans="2:9">
      <c r="B3251" s="91">
        <f t="shared" si="374"/>
        <v>3237</v>
      </c>
      <c r="C3251" s="92">
        <f t="shared" si="375"/>
        <v>47797</v>
      </c>
      <c r="D3251" s="119" t="str">
        <f t="shared" si="369"/>
        <v>구간36</v>
      </c>
      <c r="E3251" s="91">
        <f t="shared" si="370"/>
        <v>92</v>
      </c>
      <c r="F3251" s="120">
        <f>COUNTIF($D$15:D3251,D3251)</f>
        <v>41</v>
      </c>
      <c r="G3251" s="121">
        <f t="shared" si="371"/>
        <v>0.25187796607098623</v>
      </c>
      <c r="H3251" s="121">
        <f t="shared" si="372"/>
        <v>7.0939201951621426E-4</v>
      </c>
      <c r="I3251" s="122">
        <f t="shared" si="373"/>
        <v>0.25258735809050242</v>
      </c>
    </row>
    <row r="3252" spans="2:9">
      <c r="B3252" s="91">
        <f t="shared" si="374"/>
        <v>3238</v>
      </c>
      <c r="C3252" s="92">
        <f t="shared" si="375"/>
        <v>47798</v>
      </c>
      <c r="D3252" s="119" t="str">
        <f t="shared" si="369"/>
        <v>구간36</v>
      </c>
      <c r="E3252" s="91">
        <f t="shared" si="370"/>
        <v>92</v>
      </c>
      <c r="F3252" s="120">
        <f>COUNTIF($D$15:D3252,D3252)</f>
        <v>42</v>
      </c>
      <c r="G3252" s="121">
        <f t="shared" si="371"/>
        <v>0.25187796607098623</v>
      </c>
      <c r="H3252" s="121">
        <f t="shared" si="372"/>
        <v>7.2669426389465846E-4</v>
      </c>
      <c r="I3252" s="122">
        <f t="shared" si="373"/>
        <v>0.25260466033488088</v>
      </c>
    </row>
    <row r="3253" spans="2:9">
      <c r="B3253" s="91">
        <f t="shared" si="374"/>
        <v>3239</v>
      </c>
      <c r="C3253" s="92">
        <f t="shared" si="375"/>
        <v>47799</v>
      </c>
      <c r="D3253" s="119" t="str">
        <f t="shared" si="369"/>
        <v>구간36</v>
      </c>
      <c r="E3253" s="91">
        <f t="shared" si="370"/>
        <v>92</v>
      </c>
      <c r="F3253" s="120">
        <f>COUNTIF($D$15:D3253,D3253)</f>
        <v>43</v>
      </c>
      <c r="G3253" s="121">
        <f t="shared" si="371"/>
        <v>0.25187796607098623</v>
      </c>
      <c r="H3253" s="121">
        <f t="shared" si="372"/>
        <v>7.4399650827310277E-4</v>
      </c>
      <c r="I3253" s="122">
        <f t="shared" si="373"/>
        <v>0.25262196257925934</v>
      </c>
    </row>
    <row r="3254" spans="2:9">
      <c r="B3254" s="91">
        <f t="shared" si="374"/>
        <v>3240</v>
      </c>
      <c r="C3254" s="92">
        <f t="shared" si="375"/>
        <v>47800</v>
      </c>
      <c r="D3254" s="119" t="str">
        <f t="shared" si="369"/>
        <v>구간36</v>
      </c>
      <c r="E3254" s="91">
        <f t="shared" si="370"/>
        <v>92</v>
      </c>
      <c r="F3254" s="120">
        <f>COUNTIF($D$15:D3254,D3254)</f>
        <v>44</v>
      </c>
      <c r="G3254" s="121">
        <f t="shared" si="371"/>
        <v>0.25187796607098623</v>
      </c>
      <c r="H3254" s="121">
        <f t="shared" si="372"/>
        <v>7.6129875265154698E-4</v>
      </c>
      <c r="I3254" s="122">
        <f t="shared" si="373"/>
        <v>0.2526392648236378</v>
      </c>
    </row>
    <row r="3255" spans="2:9">
      <c r="B3255" s="91">
        <f t="shared" si="374"/>
        <v>3241</v>
      </c>
      <c r="C3255" s="92">
        <f t="shared" si="375"/>
        <v>47801</v>
      </c>
      <c r="D3255" s="119" t="str">
        <f t="shared" si="369"/>
        <v>구간36</v>
      </c>
      <c r="E3255" s="91">
        <f t="shared" si="370"/>
        <v>92</v>
      </c>
      <c r="F3255" s="120">
        <f>COUNTIF($D$15:D3255,D3255)</f>
        <v>45</v>
      </c>
      <c r="G3255" s="121">
        <f t="shared" si="371"/>
        <v>0.25187796607098623</v>
      </c>
      <c r="H3255" s="121">
        <f t="shared" si="372"/>
        <v>7.7860099702999129E-4</v>
      </c>
      <c r="I3255" s="122">
        <f t="shared" si="373"/>
        <v>0.2526565670680162</v>
      </c>
    </row>
    <row r="3256" spans="2:9">
      <c r="B3256" s="91">
        <f t="shared" si="374"/>
        <v>3242</v>
      </c>
      <c r="C3256" s="92">
        <f t="shared" si="375"/>
        <v>47802</v>
      </c>
      <c r="D3256" s="119" t="str">
        <f t="shared" si="369"/>
        <v>구간36</v>
      </c>
      <c r="E3256" s="91">
        <f t="shared" si="370"/>
        <v>92</v>
      </c>
      <c r="F3256" s="120">
        <f>COUNTIF($D$15:D3256,D3256)</f>
        <v>46</v>
      </c>
      <c r="G3256" s="121">
        <f t="shared" si="371"/>
        <v>0.25187796607098623</v>
      </c>
      <c r="H3256" s="121">
        <f t="shared" si="372"/>
        <v>7.9590324140843549E-4</v>
      </c>
      <c r="I3256" s="122">
        <f t="shared" si="373"/>
        <v>0.25267386931239466</v>
      </c>
    </row>
    <row r="3257" spans="2:9">
      <c r="B3257" s="91">
        <f t="shared" si="374"/>
        <v>3243</v>
      </c>
      <c r="C3257" s="92">
        <f t="shared" si="375"/>
        <v>47803</v>
      </c>
      <c r="D3257" s="119" t="str">
        <f t="shared" si="369"/>
        <v>구간36</v>
      </c>
      <c r="E3257" s="91">
        <f t="shared" si="370"/>
        <v>92</v>
      </c>
      <c r="F3257" s="120">
        <f>COUNTIF($D$15:D3257,D3257)</f>
        <v>47</v>
      </c>
      <c r="G3257" s="121">
        <f t="shared" si="371"/>
        <v>0.25187796607098623</v>
      </c>
      <c r="H3257" s="121">
        <f t="shared" si="372"/>
        <v>8.132054857868798E-4</v>
      </c>
      <c r="I3257" s="122">
        <f t="shared" si="373"/>
        <v>0.25269117155677312</v>
      </c>
    </row>
    <row r="3258" spans="2:9">
      <c r="B3258" s="91">
        <f t="shared" si="374"/>
        <v>3244</v>
      </c>
      <c r="C3258" s="92">
        <f t="shared" si="375"/>
        <v>47804</v>
      </c>
      <c r="D3258" s="119" t="str">
        <f t="shared" si="369"/>
        <v>구간36</v>
      </c>
      <c r="E3258" s="91">
        <f t="shared" si="370"/>
        <v>92</v>
      </c>
      <c r="F3258" s="120">
        <f>COUNTIF($D$15:D3258,D3258)</f>
        <v>48</v>
      </c>
      <c r="G3258" s="121">
        <f t="shared" si="371"/>
        <v>0.25187796607098623</v>
      </c>
      <c r="H3258" s="121">
        <f t="shared" si="372"/>
        <v>8.30507730165324E-4</v>
      </c>
      <c r="I3258" s="122">
        <f t="shared" si="373"/>
        <v>0.25270847380115152</v>
      </c>
    </row>
    <row r="3259" spans="2:9">
      <c r="B3259" s="91">
        <f t="shared" si="374"/>
        <v>3245</v>
      </c>
      <c r="C3259" s="92">
        <f t="shared" si="375"/>
        <v>47805</v>
      </c>
      <c r="D3259" s="119" t="str">
        <f t="shared" si="369"/>
        <v>구간36</v>
      </c>
      <c r="E3259" s="91">
        <f t="shared" si="370"/>
        <v>92</v>
      </c>
      <c r="F3259" s="120">
        <f>COUNTIF($D$15:D3259,D3259)</f>
        <v>49</v>
      </c>
      <c r="G3259" s="121">
        <f t="shared" si="371"/>
        <v>0.25187796607098623</v>
      </c>
      <c r="H3259" s="121">
        <f t="shared" si="372"/>
        <v>8.4780997454376821E-4</v>
      </c>
      <c r="I3259" s="122">
        <f t="shared" si="373"/>
        <v>0.25272577604552998</v>
      </c>
    </row>
    <row r="3260" spans="2:9">
      <c r="B3260" s="91">
        <f t="shared" si="374"/>
        <v>3246</v>
      </c>
      <c r="C3260" s="92">
        <f t="shared" si="375"/>
        <v>47806</v>
      </c>
      <c r="D3260" s="119" t="str">
        <f t="shared" si="369"/>
        <v>구간36</v>
      </c>
      <c r="E3260" s="91">
        <f t="shared" si="370"/>
        <v>92</v>
      </c>
      <c r="F3260" s="120">
        <f>COUNTIF($D$15:D3260,D3260)</f>
        <v>50</v>
      </c>
      <c r="G3260" s="121">
        <f t="shared" si="371"/>
        <v>0.25187796607098623</v>
      </c>
      <c r="H3260" s="121">
        <f t="shared" si="372"/>
        <v>8.6511221892221252E-4</v>
      </c>
      <c r="I3260" s="122">
        <f t="shared" si="373"/>
        <v>0.25274307828990844</v>
      </c>
    </row>
    <row r="3261" spans="2:9">
      <c r="B3261" s="91">
        <f t="shared" si="374"/>
        <v>3247</v>
      </c>
      <c r="C3261" s="92">
        <f t="shared" si="375"/>
        <v>47807</v>
      </c>
      <c r="D3261" s="119" t="str">
        <f t="shared" si="369"/>
        <v>구간36</v>
      </c>
      <c r="E3261" s="91">
        <f t="shared" si="370"/>
        <v>92</v>
      </c>
      <c r="F3261" s="120">
        <f>COUNTIF($D$15:D3261,D3261)</f>
        <v>51</v>
      </c>
      <c r="G3261" s="121">
        <f t="shared" si="371"/>
        <v>0.25187796607098623</v>
      </c>
      <c r="H3261" s="121">
        <f t="shared" si="372"/>
        <v>8.8241446330065672E-4</v>
      </c>
      <c r="I3261" s="122">
        <f t="shared" si="373"/>
        <v>0.2527603805342869</v>
      </c>
    </row>
    <row r="3262" spans="2:9">
      <c r="B3262" s="91">
        <f t="shared" si="374"/>
        <v>3248</v>
      </c>
      <c r="C3262" s="92">
        <f t="shared" si="375"/>
        <v>47808</v>
      </c>
      <c r="D3262" s="119" t="str">
        <f t="shared" si="369"/>
        <v>구간36</v>
      </c>
      <c r="E3262" s="91">
        <f t="shared" si="370"/>
        <v>92</v>
      </c>
      <c r="F3262" s="120">
        <f>COUNTIF($D$15:D3262,D3262)</f>
        <v>52</v>
      </c>
      <c r="G3262" s="121">
        <f t="shared" si="371"/>
        <v>0.25187796607098623</v>
      </c>
      <c r="H3262" s="121">
        <f t="shared" si="372"/>
        <v>8.9971670767910103E-4</v>
      </c>
      <c r="I3262" s="122">
        <f t="shared" si="373"/>
        <v>0.2527776827786653</v>
      </c>
    </row>
    <row r="3263" spans="2:9">
      <c r="B3263" s="91">
        <f t="shared" si="374"/>
        <v>3249</v>
      </c>
      <c r="C3263" s="92">
        <f t="shared" si="375"/>
        <v>47809</v>
      </c>
      <c r="D3263" s="119" t="str">
        <f t="shared" si="369"/>
        <v>구간36</v>
      </c>
      <c r="E3263" s="91">
        <f t="shared" si="370"/>
        <v>92</v>
      </c>
      <c r="F3263" s="120">
        <f>COUNTIF($D$15:D3263,D3263)</f>
        <v>53</v>
      </c>
      <c r="G3263" s="121">
        <f t="shared" si="371"/>
        <v>0.25187796607098623</v>
      </c>
      <c r="H3263" s="121">
        <f t="shared" si="372"/>
        <v>9.1701895205754524E-4</v>
      </c>
      <c r="I3263" s="122">
        <f t="shared" si="373"/>
        <v>0.25279498502304376</v>
      </c>
    </row>
    <row r="3264" spans="2:9">
      <c r="B3264" s="91">
        <f t="shared" si="374"/>
        <v>3250</v>
      </c>
      <c r="C3264" s="92">
        <f t="shared" si="375"/>
        <v>47810</v>
      </c>
      <c r="D3264" s="119" t="str">
        <f t="shared" si="369"/>
        <v>구간36</v>
      </c>
      <c r="E3264" s="91">
        <f t="shared" si="370"/>
        <v>92</v>
      </c>
      <c r="F3264" s="120">
        <f>COUNTIF($D$15:D3264,D3264)</f>
        <v>54</v>
      </c>
      <c r="G3264" s="121">
        <f t="shared" si="371"/>
        <v>0.25187796607098623</v>
      </c>
      <c r="H3264" s="121">
        <f t="shared" si="372"/>
        <v>9.3432119643598955E-4</v>
      </c>
      <c r="I3264" s="122">
        <f t="shared" si="373"/>
        <v>0.25281228726742222</v>
      </c>
    </row>
    <row r="3265" spans="2:9">
      <c r="B3265" s="91">
        <f t="shared" si="374"/>
        <v>3251</v>
      </c>
      <c r="C3265" s="92">
        <f t="shared" si="375"/>
        <v>47811</v>
      </c>
      <c r="D3265" s="119" t="str">
        <f t="shared" si="369"/>
        <v>구간36</v>
      </c>
      <c r="E3265" s="91">
        <f t="shared" si="370"/>
        <v>92</v>
      </c>
      <c r="F3265" s="120">
        <f>COUNTIF($D$15:D3265,D3265)</f>
        <v>55</v>
      </c>
      <c r="G3265" s="121">
        <f t="shared" si="371"/>
        <v>0.25187796607098623</v>
      </c>
      <c r="H3265" s="121">
        <f t="shared" si="372"/>
        <v>9.5162344081443375E-4</v>
      </c>
      <c r="I3265" s="122">
        <f t="shared" si="373"/>
        <v>0.25282958951180068</v>
      </c>
    </row>
    <row r="3266" spans="2:9">
      <c r="B3266" s="91">
        <f t="shared" si="374"/>
        <v>3252</v>
      </c>
      <c r="C3266" s="92">
        <f t="shared" si="375"/>
        <v>47812</v>
      </c>
      <c r="D3266" s="119" t="str">
        <f t="shared" si="369"/>
        <v>구간36</v>
      </c>
      <c r="E3266" s="91">
        <f t="shared" si="370"/>
        <v>92</v>
      </c>
      <c r="F3266" s="120">
        <f>COUNTIF($D$15:D3266,D3266)</f>
        <v>56</v>
      </c>
      <c r="G3266" s="121">
        <f t="shared" si="371"/>
        <v>0.25187796607098623</v>
      </c>
      <c r="H3266" s="121">
        <f t="shared" si="372"/>
        <v>9.6892568519287795E-4</v>
      </c>
      <c r="I3266" s="122">
        <f t="shared" si="373"/>
        <v>0.25284689175617908</v>
      </c>
    </row>
    <row r="3267" spans="2:9">
      <c r="B3267" s="91">
        <f t="shared" si="374"/>
        <v>3253</v>
      </c>
      <c r="C3267" s="92">
        <f t="shared" si="375"/>
        <v>47813</v>
      </c>
      <c r="D3267" s="119" t="str">
        <f t="shared" si="369"/>
        <v>구간36</v>
      </c>
      <c r="E3267" s="91">
        <f t="shared" si="370"/>
        <v>92</v>
      </c>
      <c r="F3267" s="120">
        <f>COUNTIF($D$15:D3267,D3267)</f>
        <v>57</v>
      </c>
      <c r="G3267" s="121">
        <f t="shared" si="371"/>
        <v>0.25187796607098623</v>
      </c>
      <c r="H3267" s="121">
        <f t="shared" si="372"/>
        <v>9.8622792957132215E-4</v>
      </c>
      <c r="I3267" s="122">
        <f t="shared" si="373"/>
        <v>0.25286419400055754</v>
      </c>
    </row>
    <row r="3268" spans="2:9">
      <c r="B3268" s="91">
        <f t="shared" si="374"/>
        <v>3254</v>
      </c>
      <c r="C3268" s="92">
        <f t="shared" si="375"/>
        <v>47814</v>
      </c>
      <c r="D3268" s="119" t="str">
        <f t="shared" si="369"/>
        <v>구간36</v>
      </c>
      <c r="E3268" s="91">
        <f t="shared" si="370"/>
        <v>92</v>
      </c>
      <c r="F3268" s="120">
        <f>COUNTIF($D$15:D3268,D3268)</f>
        <v>58</v>
      </c>
      <c r="G3268" s="121">
        <f t="shared" si="371"/>
        <v>0.25187796607098623</v>
      </c>
      <c r="H3268" s="121">
        <f t="shared" si="372"/>
        <v>1.0035301739497666E-3</v>
      </c>
      <c r="I3268" s="122">
        <f t="shared" si="373"/>
        <v>0.252881496244936</v>
      </c>
    </row>
    <row r="3269" spans="2:9">
      <c r="B3269" s="91">
        <f t="shared" si="374"/>
        <v>3255</v>
      </c>
      <c r="C3269" s="92">
        <f t="shared" si="375"/>
        <v>47815</v>
      </c>
      <c r="D3269" s="119" t="str">
        <f t="shared" si="369"/>
        <v>구간36</v>
      </c>
      <c r="E3269" s="91">
        <f t="shared" si="370"/>
        <v>92</v>
      </c>
      <c r="F3269" s="120">
        <f>COUNTIF($D$15:D3269,D3269)</f>
        <v>59</v>
      </c>
      <c r="G3269" s="121">
        <f t="shared" si="371"/>
        <v>0.25187796607098623</v>
      </c>
      <c r="H3269" s="121">
        <f t="shared" si="372"/>
        <v>1.0208324183282108E-3</v>
      </c>
      <c r="I3269" s="122">
        <f t="shared" si="373"/>
        <v>0.25289879848931446</v>
      </c>
    </row>
    <row r="3270" spans="2:9">
      <c r="B3270" s="91">
        <f t="shared" si="374"/>
        <v>3256</v>
      </c>
      <c r="C3270" s="92">
        <f t="shared" si="375"/>
        <v>47816</v>
      </c>
      <c r="D3270" s="119" t="str">
        <f t="shared" si="369"/>
        <v>구간36</v>
      </c>
      <c r="E3270" s="91">
        <f t="shared" si="370"/>
        <v>92</v>
      </c>
      <c r="F3270" s="120">
        <f>COUNTIF($D$15:D3270,D3270)</f>
        <v>60</v>
      </c>
      <c r="G3270" s="121">
        <f t="shared" si="371"/>
        <v>0.25187796607098623</v>
      </c>
      <c r="H3270" s="121">
        <f t="shared" si="372"/>
        <v>1.038134662706655E-3</v>
      </c>
      <c r="I3270" s="122">
        <f t="shared" si="373"/>
        <v>0.25291610073369286</v>
      </c>
    </row>
    <row r="3271" spans="2:9">
      <c r="B3271" s="91">
        <f t="shared" si="374"/>
        <v>3257</v>
      </c>
      <c r="C3271" s="92">
        <f t="shared" si="375"/>
        <v>47817</v>
      </c>
      <c r="D3271" s="119" t="str">
        <f t="shared" si="369"/>
        <v>구간36</v>
      </c>
      <c r="E3271" s="91">
        <f t="shared" si="370"/>
        <v>92</v>
      </c>
      <c r="F3271" s="120">
        <f>COUNTIF($D$15:D3271,D3271)</f>
        <v>61</v>
      </c>
      <c r="G3271" s="121">
        <f t="shared" si="371"/>
        <v>0.25187796607098623</v>
      </c>
      <c r="H3271" s="121">
        <f t="shared" si="372"/>
        <v>1.0554369070850992E-3</v>
      </c>
      <c r="I3271" s="122">
        <f t="shared" si="373"/>
        <v>0.25293340297807132</v>
      </c>
    </row>
    <row r="3272" spans="2:9">
      <c r="B3272" s="91">
        <f t="shared" si="374"/>
        <v>3258</v>
      </c>
      <c r="C3272" s="92">
        <f t="shared" si="375"/>
        <v>47818</v>
      </c>
      <c r="D3272" s="119" t="str">
        <f t="shared" si="369"/>
        <v>구간36</v>
      </c>
      <c r="E3272" s="91">
        <f t="shared" si="370"/>
        <v>92</v>
      </c>
      <c r="F3272" s="120">
        <f>COUNTIF($D$15:D3272,D3272)</f>
        <v>62</v>
      </c>
      <c r="G3272" s="121">
        <f t="shared" si="371"/>
        <v>0.25187796607098623</v>
      </c>
      <c r="H3272" s="121">
        <f t="shared" si="372"/>
        <v>1.0727391514635436E-3</v>
      </c>
      <c r="I3272" s="122">
        <f t="shared" si="373"/>
        <v>0.25295070522244978</v>
      </c>
    </row>
    <row r="3273" spans="2:9">
      <c r="B3273" s="91">
        <f t="shared" si="374"/>
        <v>3259</v>
      </c>
      <c r="C3273" s="92">
        <f t="shared" si="375"/>
        <v>47819</v>
      </c>
      <c r="D3273" s="119" t="str">
        <f t="shared" si="369"/>
        <v>구간36</v>
      </c>
      <c r="E3273" s="91">
        <f t="shared" si="370"/>
        <v>92</v>
      </c>
      <c r="F3273" s="120">
        <f>COUNTIF($D$15:D3273,D3273)</f>
        <v>63</v>
      </c>
      <c r="G3273" s="121">
        <f t="shared" si="371"/>
        <v>0.25187796607098623</v>
      </c>
      <c r="H3273" s="121">
        <f t="shared" si="372"/>
        <v>1.0900413958419878E-3</v>
      </c>
      <c r="I3273" s="122">
        <f t="shared" si="373"/>
        <v>0.25296800746682824</v>
      </c>
    </row>
    <row r="3274" spans="2:9">
      <c r="B3274" s="91">
        <f t="shared" si="374"/>
        <v>3260</v>
      </c>
      <c r="C3274" s="92">
        <f t="shared" si="375"/>
        <v>47820</v>
      </c>
      <c r="D3274" s="119" t="str">
        <f t="shared" si="369"/>
        <v>구간36</v>
      </c>
      <c r="E3274" s="91">
        <f t="shared" si="370"/>
        <v>92</v>
      </c>
      <c r="F3274" s="120">
        <f>COUNTIF($D$15:D3274,D3274)</f>
        <v>64</v>
      </c>
      <c r="G3274" s="121">
        <f t="shared" si="371"/>
        <v>0.25187796607098623</v>
      </c>
      <c r="H3274" s="121">
        <f t="shared" si="372"/>
        <v>1.107343640220432E-3</v>
      </c>
      <c r="I3274" s="122">
        <f t="shared" si="373"/>
        <v>0.25298530971120664</v>
      </c>
    </row>
    <row r="3275" spans="2:9">
      <c r="B3275" s="91">
        <f t="shared" si="374"/>
        <v>3261</v>
      </c>
      <c r="C3275" s="92">
        <f t="shared" si="375"/>
        <v>47821</v>
      </c>
      <c r="D3275" s="119" t="str">
        <f t="shared" si="369"/>
        <v>구간36</v>
      </c>
      <c r="E3275" s="91">
        <f t="shared" si="370"/>
        <v>92</v>
      </c>
      <c r="F3275" s="120">
        <f>COUNTIF($D$15:D3275,D3275)</f>
        <v>65</v>
      </c>
      <c r="G3275" s="121">
        <f t="shared" si="371"/>
        <v>0.25187796607098623</v>
      </c>
      <c r="H3275" s="121">
        <f t="shared" si="372"/>
        <v>1.1246458845988762E-3</v>
      </c>
      <c r="I3275" s="122">
        <f t="shared" si="373"/>
        <v>0.2530026119555851</v>
      </c>
    </row>
    <row r="3276" spans="2:9">
      <c r="B3276" s="91">
        <f t="shared" si="374"/>
        <v>3262</v>
      </c>
      <c r="C3276" s="92">
        <f t="shared" si="375"/>
        <v>47822</v>
      </c>
      <c r="D3276" s="119" t="str">
        <f t="shared" si="369"/>
        <v>구간36</v>
      </c>
      <c r="E3276" s="91">
        <f t="shared" si="370"/>
        <v>92</v>
      </c>
      <c r="F3276" s="120">
        <f>COUNTIF($D$15:D3276,D3276)</f>
        <v>66</v>
      </c>
      <c r="G3276" s="121">
        <f t="shared" si="371"/>
        <v>0.25187796607098623</v>
      </c>
      <c r="H3276" s="121">
        <f t="shared" si="372"/>
        <v>1.1419481289773204E-3</v>
      </c>
      <c r="I3276" s="122">
        <f t="shared" si="373"/>
        <v>0.25301991419996356</v>
      </c>
    </row>
    <row r="3277" spans="2:9">
      <c r="B3277" s="91">
        <f t="shared" si="374"/>
        <v>3263</v>
      </c>
      <c r="C3277" s="92">
        <f t="shared" si="375"/>
        <v>47823</v>
      </c>
      <c r="D3277" s="119" t="str">
        <f t="shared" si="369"/>
        <v>구간36</v>
      </c>
      <c r="E3277" s="91">
        <f t="shared" si="370"/>
        <v>92</v>
      </c>
      <c r="F3277" s="120">
        <f>COUNTIF($D$15:D3277,D3277)</f>
        <v>67</v>
      </c>
      <c r="G3277" s="121">
        <f t="shared" si="371"/>
        <v>0.25187796607098623</v>
      </c>
      <c r="H3277" s="121">
        <f t="shared" si="372"/>
        <v>1.1592503733557648E-3</v>
      </c>
      <c r="I3277" s="122">
        <f t="shared" si="373"/>
        <v>0.25303721644434202</v>
      </c>
    </row>
    <row r="3278" spans="2:9">
      <c r="B3278" s="91">
        <f t="shared" si="374"/>
        <v>3264</v>
      </c>
      <c r="C3278" s="92">
        <f t="shared" si="375"/>
        <v>47824</v>
      </c>
      <c r="D3278" s="119" t="str">
        <f t="shared" si="369"/>
        <v>구간36</v>
      </c>
      <c r="E3278" s="91">
        <f t="shared" si="370"/>
        <v>92</v>
      </c>
      <c r="F3278" s="120">
        <f>COUNTIF($D$15:D3278,D3278)</f>
        <v>68</v>
      </c>
      <c r="G3278" s="121">
        <f t="shared" si="371"/>
        <v>0.25187796607098623</v>
      </c>
      <c r="H3278" s="121">
        <f t="shared" si="372"/>
        <v>1.176552617734209E-3</v>
      </c>
      <c r="I3278" s="122">
        <f t="shared" si="373"/>
        <v>0.25305451868872042</v>
      </c>
    </row>
    <row r="3279" spans="2:9">
      <c r="B3279" s="91">
        <f t="shared" si="374"/>
        <v>3265</v>
      </c>
      <c r="C3279" s="92">
        <f t="shared" si="375"/>
        <v>47825</v>
      </c>
      <c r="D3279" s="119" t="str">
        <f t="shared" ref="D3279:D3342" si="376">IF(IFERROR(HLOOKUP(C3279,$E$5:$BL$6,2,FALSE),"")="",D3280,HLOOKUP(C3279,$E$5:$BL$7,2,FALSE))</f>
        <v>구간36</v>
      </c>
      <c r="E3279" s="91">
        <f t="shared" ref="E3279:E3342" si="377">COUNTIF($D$15:$D$49928,D3279)</f>
        <v>92</v>
      </c>
      <c r="F3279" s="120">
        <f>COUNTIF($D$15:D3279,D3279)</f>
        <v>69</v>
      </c>
      <c r="G3279" s="121">
        <f t="shared" ref="G3279:G3342" si="378">HLOOKUP($D3279,$E$6:$BL$11,6,FALSE)</f>
        <v>0.25187796607098623</v>
      </c>
      <c r="H3279" s="121">
        <f t="shared" ref="H3279:H3342" si="379">HLOOKUP($D3279,$E$6:$BL$11,5,FALSE)*(F3279)</f>
        <v>1.1938548621126532E-3</v>
      </c>
      <c r="I3279" s="122">
        <f t="shared" ref="I3279:I3342" si="380">G3279+H3279</f>
        <v>0.25307182093309888</v>
      </c>
    </row>
    <row r="3280" spans="2:9">
      <c r="B3280" s="91">
        <f t="shared" ref="B3280:B3343" si="381">B3279+1</f>
        <v>3266</v>
      </c>
      <c r="C3280" s="92">
        <f t="shared" ref="C3280:C3343" si="382">C3279+1</f>
        <v>47826</v>
      </c>
      <c r="D3280" s="119" t="str">
        <f t="shared" si="376"/>
        <v>구간36</v>
      </c>
      <c r="E3280" s="91">
        <f t="shared" si="377"/>
        <v>92</v>
      </c>
      <c r="F3280" s="120">
        <f>COUNTIF($D$15:D3280,D3280)</f>
        <v>70</v>
      </c>
      <c r="G3280" s="121">
        <f t="shared" si="378"/>
        <v>0.25187796607098623</v>
      </c>
      <c r="H3280" s="121">
        <f t="shared" si="379"/>
        <v>1.2111571064910974E-3</v>
      </c>
      <c r="I3280" s="122">
        <f t="shared" si="380"/>
        <v>0.25308912317747734</v>
      </c>
    </row>
    <row r="3281" spans="2:9">
      <c r="B3281" s="91">
        <f t="shared" si="381"/>
        <v>3267</v>
      </c>
      <c r="C3281" s="92">
        <f t="shared" si="382"/>
        <v>47827</v>
      </c>
      <c r="D3281" s="119" t="str">
        <f t="shared" si="376"/>
        <v>구간36</v>
      </c>
      <c r="E3281" s="91">
        <f t="shared" si="377"/>
        <v>92</v>
      </c>
      <c r="F3281" s="120">
        <f>COUNTIF($D$15:D3281,D3281)</f>
        <v>71</v>
      </c>
      <c r="G3281" s="121">
        <f t="shared" si="378"/>
        <v>0.25187796607098623</v>
      </c>
      <c r="H3281" s="121">
        <f t="shared" si="379"/>
        <v>1.2284593508695419E-3</v>
      </c>
      <c r="I3281" s="122">
        <f t="shared" si="380"/>
        <v>0.25310642542185574</v>
      </c>
    </row>
    <row r="3282" spans="2:9">
      <c r="B3282" s="91">
        <f t="shared" si="381"/>
        <v>3268</v>
      </c>
      <c r="C3282" s="92">
        <f t="shared" si="382"/>
        <v>47828</v>
      </c>
      <c r="D3282" s="119" t="str">
        <f t="shared" si="376"/>
        <v>구간36</v>
      </c>
      <c r="E3282" s="91">
        <f t="shared" si="377"/>
        <v>92</v>
      </c>
      <c r="F3282" s="120">
        <f>COUNTIF($D$15:D3282,D3282)</f>
        <v>72</v>
      </c>
      <c r="G3282" s="121">
        <f t="shared" si="378"/>
        <v>0.25187796607098623</v>
      </c>
      <c r="H3282" s="121">
        <f t="shared" si="379"/>
        <v>1.2457615952479861E-3</v>
      </c>
      <c r="I3282" s="122">
        <f t="shared" si="380"/>
        <v>0.2531237276662342</v>
      </c>
    </row>
    <row r="3283" spans="2:9">
      <c r="B3283" s="91">
        <f t="shared" si="381"/>
        <v>3269</v>
      </c>
      <c r="C3283" s="92">
        <f t="shared" si="382"/>
        <v>47829</v>
      </c>
      <c r="D3283" s="119" t="str">
        <f t="shared" si="376"/>
        <v>구간36</v>
      </c>
      <c r="E3283" s="91">
        <f t="shared" si="377"/>
        <v>92</v>
      </c>
      <c r="F3283" s="120">
        <f>COUNTIF($D$15:D3283,D3283)</f>
        <v>73</v>
      </c>
      <c r="G3283" s="121">
        <f t="shared" si="378"/>
        <v>0.25187796607098623</v>
      </c>
      <c r="H3283" s="121">
        <f t="shared" si="379"/>
        <v>1.2630638396264303E-3</v>
      </c>
      <c r="I3283" s="122">
        <f t="shared" si="380"/>
        <v>0.25314102991061266</v>
      </c>
    </row>
    <row r="3284" spans="2:9">
      <c r="B3284" s="91">
        <f t="shared" si="381"/>
        <v>3270</v>
      </c>
      <c r="C3284" s="92">
        <f t="shared" si="382"/>
        <v>47830</v>
      </c>
      <c r="D3284" s="119" t="str">
        <f t="shared" si="376"/>
        <v>구간36</v>
      </c>
      <c r="E3284" s="91">
        <f t="shared" si="377"/>
        <v>92</v>
      </c>
      <c r="F3284" s="120">
        <f>COUNTIF($D$15:D3284,D3284)</f>
        <v>74</v>
      </c>
      <c r="G3284" s="121">
        <f t="shared" si="378"/>
        <v>0.25187796607098623</v>
      </c>
      <c r="H3284" s="121">
        <f t="shared" si="379"/>
        <v>1.2803660840048745E-3</v>
      </c>
      <c r="I3284" s="122">
        <f t="shared" si="380"/>
        <v>0.25315833215499112</v>
      </c>
    </row>
    <row r="3285" spans="2:9">
      <c r="B3285" s="91">
        <f t="shared" si="381"/>
        <v>3271</v>
      </c>
      <c r="C3285" s="92">
        <f t="shared" si="382"/>
        <v>47831</v>
      </c>
      <c r="D3285" s="119" t="str">
        <f t="shared" si="376"/>
        <v>구간36</v>
      </c>
      <c r="E3285" s="91">
        <f t="shared" si="377"/>
        <v>92</v>
      </c>
      <c r="F3285" s="120">
        <f>COUNTIF($D$15:D3285,D3285)</f>
        <v>75</v>
      </c>
      <c r="G3285" s="121">
        <f t="shared" si="378"/>
        <v>0.25187796607098623</v>
      </c>
      <c r="H3285" s="121">
        <f t="shared" si="379"/>
        <v>1.2976683283833187E-3</v>
      </c>
      <c r="I3285" s="122">
        <f t="shared" si="380"/>
        <v>0.25317563439936952</v>
      </c>
    </row>
    <row r="3286" spans="2:9">
      <c r="B3286" s="91">
        <f t="shared" si="381"/>
        <v>3272</v>
      </c>
      <c r="C3286" s="92">
        <f t="shared" si="382"/>
        <v>47832</v>
      </c>
      <c r="D3286" s="119" t="str">
        <f t="shared" si="376"/>
        <v>구간36</v>
      </c>
      <c r="E3286" s="91">
        <f t="shared" si="377"/>
        <v>92</v>
      </c>
      <c r="F3286" s="120">
        <f>COUNTIF($D$15:D3286,D3286)</f>
        <v>76</v>
      </c>
      <c r="G3286" s="121">
        <f t="shared" si="378"/>
        <v>0.25187796607098623</v>
      </c>
      <c r="H3286" s="121">
        <f t="shared" si="379"/>
        <v>1.3149705727617631E-3</v>
      </c>
      <c r="I3286" s="122">
        <f t="shared" si="380"/>
        <v>0.25319293664374798</v>
      </c>
    </row>
    <row r="3287" spans="2:9">
      <c r="B3287" s="91">
        <f t="shared" si="381"/>
        <v>3273</v>
      </c>
      <c r="C3287" s="92">
        <f t="shared" si="382"/>
        <v>47833</v>
      </c>
      <c r="D3287" s="119" t="str">
        <f t="shared" si="376"/>
        <v>구간36</v>
      </c>
      <c r="E3287" s="91">
        <f t="shared" si="377"/>
        <v>92</v>
      </c>
      <c r="F3287" s="120">
        <f>COUNTIF($D$15:D3287,D3287)</f>
        <v>77</v>
      </c>
      <c r="G3287" s="121">
        <f t="shared" si="378"/>
        <v>0.25187796607098623</v>
      </c>
      <c r="H3287" s="121">
        <f t="shared" si="379"/>
        <v>1.3322728171402073E-3</v>
      </c>
      <c r="I3287" s="122">
        <f t="shared" si="380"/>
        <v>0.25321023888812644</v>
      </c>
    </row>
    <row r="3288" spans="2:9">
      <c r="B3288" s="91">
        <f t="shared" si="381"/>
        <v>3274</v>
      </c>
      <c r="C3288" s="92">
        <f t="shared" si="382"/>
        <v>47834</v>
      </c>
      <c r="D3288" s="119" t="str">
        <f t="shared" si="376"/>
        <v>구간36</v>
      </c>
      <c r="E3288" s="91">
        <f t="shared" si="377"/>
        <v>92</v>
      </c>
      <c r="F3288" s="120">
        <f>COUNTIF($D$15:D3288,D3288)</f>
        <v>78</v>
      </c>
      <c r="G3288" s="121">
        <f t="shared" si="378"/>
        <v>0.25187796607098623</v>
      </c>
      <c r="H3288" s="121">
        <f t="shared" si="379"/>
        <v>1.3495750615186515E-3</v>
      </c>
      <c r="I3288" s="122">
        <f t="shared" si="380"/>
        <v>0.2532275411325049</v>
      </c>
    </row>
    <row r="3289" spans="2:9">
      <c r="B3289" s="91">
        <f t="shared" si="381"/>
        <v>3275</v>
      </c>
      <c r="C3289" s="92">
        <f t="shared" si="382"/>
        <v>47835</v>
      </c>
      <c r="D3289" s="119" t="str">
        <f t="shared" si="376"/>
        <v>구간36</v>
      </c>
      <c r="E3289" s="91">
        <f t="shared" si="377"/>
        <v>92</v>
      </c>
      <c r="F3289" s="120">
        <f>COUNTIF($D$15:D3289,D3289)</f>
        <v>79</v>
      </c>
      <c r="G3289" s="121">
        <f t="shared" si="378"/>
        <v>0.25187796607098623</v>
      </c>
      <c r="H3289" s="121">
        <f t="shared" si="379"/>
        <v>1.3668773058970957E-3</v>
      </c>
      <c r="I3289" s="122">
        <f t="shared" si="380"/>
        <v>0.2532448433768833</v>
      </c>
    </row>
    <row r="3290" spans="2:9">
      <c r="B3290" s="91">
        <f t="shared" si="381"/>
        <v>3276</v>
      </c>
      <c r="C3290" s="92">
        <f t="shared" si="382"/>
        <v>47836</v>
      </c>
      <c r="D3290" s="119" t="str">
        <f t="shared" si="376"/>
        <v>구간36</v>
      </c>
      <c r="E3290" s="91">
        <f t="shared" si="377"/>
        <v>92</v>
      </c>
      <c r="F3290" s="120">
        <f>COUNTIF($D$15:D3290,D3290)</f>
        <v>80</v>
      </c>
      <c r="G3290" s="121">
        <f t="shared" si="378"/>
        <v>0.25187796607098623</v>
      </c>
      <c r="H3290" s="121">
        <f t="shared" si="379"/>
        <v>1.3841795502755401E-3</v>
      </c>
      <c r="I3290" s="122">
        <f t="shared" si="380"/>
        <v>0.25326214562126176</v>
      </c>
    </row>
    <row r="3291" spans="2:9">
      <c r="B3291" s="91">
        <f t="shared" si="381"/>
        <v>3277</v>
      </c>
      <c r="C3291" s="92">
        <f t="shared" si="382"/>
        <v>47837</v>
      </c>
      <c r="D3291" s="119" t="str">
        <f t="shared" si="376"/>
        <v>구간36</v>
      </c>
      <c r="E3291" s="91">
        <f t="shared" si="377"/>
        <v>92</v>
      </c>
      <c r="F3291" s="120">
        <f>COUNTIF($D$15:D3291,D3291)</f>
        <v>81</v>
      </c>
      <c r="G3291" s="121">
        <f t="shared" si="378"/>
        <v>0.25187796607098623</v>
      </c>
      <c r="H3291" s="121">
        <f t="shared" si="379"/>
        <v>1.4014817946539843E-3</v>
      </c>
      <c r="I3291" s="122">
        <f t="shared" si="380"/>
        <v>0.25327944786564022</v>
      </c>
    </row>
    <row r="3292" spans="2:9">
      <c r="B3292" s="91">
        <f t="shared" si="381"/>
        <v>3278</v>
      </c>
      <c r="C3292" s="92">
        <f t="shared" si="382"/>
        <v>47838</v>
      </c>
      <c r="D3292" s="119" t="str">
        <f t="shared" si="376"/>
        <v>구간36</v>
      </c>
      <c r="E3292" s="91">
        <f t="shared" si="377"/>
        <v>92</v>
      </c>
      <c r="F3292" s="120">
        <f>COUNTIF($D$15:D3292,D3292)</f>
        <v>82</v>
      </c>
      <c r="G3292" s="121">
        <f t="shared" si="378"/>
        <v>0.25187796607098623</v>
      </c>
      <c r="H3292" s="121">
        <f t="shared" si="379"/>
        <v>1.4187840390324285E-3</v>
      </c>
      <c r="I3292" s="122">
        <f t="shared" si="380"/>
        <v>0.25329675011001868</v>
      </c>
    </row>
    <row r="3293" spans="2:9">
      <c r="B3293" s="91">
        <f t="shared" si="381"/>
        <v>3279</v>
      </c>
      <c r="C3293" s="92">
        <f t="shared" si="382"/>
        <v>47839</v>
      </c>
      <c r="D3293" s="119" t="str">
        <f t="shared" si="376"/>
        <v>구간36</v>
      </c>
      <c r="E3293" s="91">
        <f t="shared" si="377"/>
        <v>92</v>
      </c>
      <c r="F3293" s="120">
        <f>COUNTIF($D$15:D3293,D3293)</f>
        <v>83</v>
      </c>
      <c r="G3293" s="121">
        <f t="shared" si="378"/>
        <v>0.25187796607098623</v>
      </c>
      <c r="H3293" s="121">
        <f t="shared" si="379"/>
        <v>1.4360862834108727E-3</v>
      </c>
      <c r="I3293" s="122">
        <f t="shared" si="380"/>
        <v>0.25331405235439708</v>
      </c>
    </row>
    <row r="3294" spans="2:9">
      <c r="B3294" s="91">
        <f t="shared" si="381"/>
        <v>3280</v>
      </c>
      <c r="C3294" s="92">
        <f t="shared" si="382"/>
        <v>47840</v>
      </c>
      <c r="D3294" s="119" t="str">
        <f t="shared" si="376"/>
        <v>구간36</v>
      </c>
      <c r="E3294" s="91">
        <f t="shared" si="377"/>
        <v>92</v>
      </c>
      <c r="F3294" s="120">
        <f>COUNTIF($D$15:D3294,D3294)</f>
        <v>84</v>
      </c>
      <c r="G3294" s="121">
        <f t="shared" si="378"/>
        <v>0.25187796607098623</v>
      </c>
      <c r="H3294" s="121">
        <f t="shared" si="379"/>
        <v>1.4533885277893169E-3</v>
      </c>
      <c r="I3294" s="122">
        <f t="shared" si="380"/>
        <v>0.25333135459877554</v>
      </c>
    </row>
    <row r="3295" spans="2:9">
      <c r="B3295" s="91">
        <f t="shared" si="381"/>
        <v>3281</v>
      </c>
      <c r="C3295" s="92">
        <f t="shared" si="382"/>
        <v>47841</v>
      </c>
      <c r="D3295" s="119" t="str">
        <f t="shared" si="376"/>
        <v>구간36</v>
      </c>
      <c r="E3295" s="91">
        <f t="shared" si="377"/>
        <v>92</v>
      </c>
      <c r="F3295" s="120">
        <f>COUNTIF($D$15:D3295,D3295)</f>
        <v>85</v>
      </c>
      <c r="G3295" s="121">
        <f t="shared" si="378"/>
        <v>0.25187796607098623</v>
      </c>
      <c r="H3295" s="121">
        <f t="shared" si="379"/>
        <v>1.4706907721677613E-3</v>
      </c>
      <c r="I3295" s="122">
        <f t="shared" si="380"/>
        <v>0.253348656843154</v>
      </c>
    </row>
    <row r="3296" spans="2:9">
      <c r="B3296" s="91">
        <f t="shared" si="381"/>
        <v>3282</v>
      </c>
      <c r="C3296" s="92">
        <f t="shared" si="382"/>
        <v>47842</v>
      </c>
      <c r="D3296" s="119" t="str">
        <f t="shared" si="376"/>
        <v>구간36</v>
      </c>
      <c r="E3296" s="91">
        <f t="shared" si="377"/>
        <v>92</v>
      </c>
      <c r="F3296" s="120">
        <f>COUNTIF($D$15:D3296,D3296)</f>
        <v>86</v>
      </c>
      <c r="G3296" s="121">
        <f t="shared" si="378"/>
        <v>0.25187796607098623</v>
      </c>
      <c r="H3296" s="121">
        <f t="shared" si="379"/>
        <v>1.4879930165462055E-3</v>
      </c>
      <c r="I3296" s="122">
        <f t="shared" si="380"/>
        <v>0.25336595908753246</v>
      </c>
    </row>
    <row r="3297" spans="2:9">
      <c r="B3297" s="91">
        <f t="shared" si="381"/>
        <v>3283</v>
      </c>
      <c r="C3297" s="92">
        <f t="shared" si="382"/>
        <v>47843</v>
      </c>
      <c r="D3297" s="119" t="str">
        <f t="shared" si="376"/>
        <v>구간36</v>
      </c>
      <c r="E3297" s="91">
        <f t="shared" si="377"/>
        <v>92</v>
      </c>
      <c r="F3297" s="120">
        <f>COUNTIF($D$15:D3297,D3297)</f>
        <v>87</v>
      </c>
      <c r="G3297" s="121">
        <f t="shared" si="378"/>
        <v>0.25187796607098623</v>
      </c>
      <c r="H3297" s="121">
        <f t="shared" si="379"/>
        <v>1.5052952609246498E-3</v>
      </c>
      <c r="I3297" s="122">
        <f t="shared" si="380"/>
        <v>0.25338326133191086</v>
      </c>
    </row>
    <row r="3298" spans="2:9">
      <c r="B3298" s="91">
        <f t="shared" si="381"/>
        <v>3284</v>
      </c>
      <c r="C3298" s="92">
        <f t="shared" si="382"/>
        <v>47844</v>
      </c>
      <c r="D3298" s="119" t="str">
        <f t="shared" si="376"/>
        <v>구간36</v>
      </c>
      <c r="E3298" s="91">
        <f t="shared" si="377"/>
        <v>92</v>
      </c>
      <c r="F3298" s="120">
        <f>COUNTIF($D$15:D3298,D3298)</f>
        <v>88</v>
      </c>
      <c r="G3298" s="121">
        <f t="shared" si="378"/>
        <v>0.25187796607098623</v>
      </c>
      <c r="H3298" s="121">
        <f t="shared" si="379"/>
        <v>1.522597505303094E-3</v>
      </c>
      <c r="I3298" s="122">
        <f t="shared" si="380"/>
        <v>0.25340056357628932</v>
      </c>
    </row>
    <row r="3299" spans="2:9">
      <c r="B3299" s="91">
        <f t="shared" si="381"/>
        <v>3285</v>
      </c>
      <c r="C3299" s="92">
        <f t="shared" si="382"/>
        <v>47845</v>
      </c>
      <c r="D3299" s="119" t="str">
        <f t="shared" si="376"/>
        <v>구간36</v>
      </c>
      <c r="E3299" s="91">
        <f t="shared" si="377"/>
        <v>92</v>
      </c>
      <c r="F3299" s="120">
        <f>COUNTIF($D$15:D3299,D3299)</f>
        <v>89</v>
      </c>
      <c r="G3299" s="121">
        <f t="shared" si="378"/>
        <v>0.25187796607098623</v>
      </c>
      <c r="H3299" s="121">
        <f t="shared" si="379"/>
        <v>1.5398997496815382E-3</v>
      </c>
      <c r="I3299" s="122">
        <f t="shared" si="380"/>
        <v>0.25341786582066778</v>
      </c>
    </row>
    <row r="3300" spans="2:9">
      <c r="B3300" s="91">
        <f t="shared" si="381"/>
        <v>3286</v>
      </c>
      <c r="C3300" s="92">
        <f t="shared" si="382"/>
        <v>47846</v>
      </c>
      <c r="D3300" s="119" t="str">
        <f t="shared" si="376"/>
        <v>구간36</v>
      </c>
      <c r="E3300" s="91">
        <f t="shared" si="377"/>
        <v>92</v>
      </c>
      <c r="F3300" s="120">
        <f>COUNTIF($D$15:D3300,D3300)</f>
        <v>90</v>
      </c>
      <c r="G3300" s="121">
        <f t="shared" si="378"/>
        <v>0.25187796607098623</v>
      </c>
      <c r="H3300" s="121">
        <f t="shared" si="379"/>
        <v>1.5572019940599826E-3</v>
      </c>
      <c r="I3300" s="122">
        <f t="shared" si="380"/>
        <v>0.25343516806504623</v>
      </c>
    </row>
    <row r="3301" spans="2:9">
      <c r="B3301" s="91">
        <f t="shared" si="381"/>
        <v>3287</v>
      </c>
      <c r="C3301" s="92">
        <f t="shared" si="382"/>
        <v>47847</v>
      </c>
      <c r="D3301" s="119" t="str">
        <f t="shared" si="376"/>
        <v>구간36</v>
      </c>
      <c r="E3301" s="91">
        <f t="shared" si="377"/>
        <v>92</v>
      </c>
      <c r="F3301" s="120">
        <f>COUNTIF($D$15:D3301,D3301)</f>
        <v>91</v>
      </c>
      <c r="G3301" s="121">
        <f t="shared" si="378"/>
        <v>0.25187796607098623</v>
      </c>
      <c r="H3301" s="121">
        <f t="shared" si="379"/>
        <v>1.5745042384384268E-3</v>
      </c>
      <c r="I3301" s="122">
        <f t="shared" si="380"/>
        <v>0.25345247030942464</v>
      </c>
    </row>
    <row r="3302" spans="2:9">
      <c r="B3302" s="91">
        <f t="shared" si="381"/>
        <v>3288</v>
      </c>
      <c r="C3302" s="92">
        <f t="shared" si="382"/>
        <v>47848</v>
      </c>
      <c r="D3302" s="119" t="str">
        <f t="shared" si="376"/>
        <v>구간36</v>
      </c>
      <c r="E3302" s="91">
        <f t="shared" si="377"/>
        <v>92</v>
      </c>
      <c r="F3302" s="120">
        <f>COUNTIF($D$15:D3302,D3302)</f>
        <v>92</v>
      </c>
      <c r="G3302" s="121">
        <f t="shared" si="378"/>
        <v>0.25187796607098623</v>
      </c>
      <c r="H3302" s="121">
        <f t="shared" si="379"/>
        <v>1.591806482816871E-3</v>
      </c>
      <c r="I3302" s="122">
        <f t="shared" si="380"/>
        <v>0.2534697725538031</v>
      </c>
    </row>
    <row r="3303" spans="2:9">
      <c r="B3303" s="91">
        <f t="shared" si="381"/>
        <v>3289</v>
      </c>
      <c r="C3303" s="92">
        <f t="shared" si="382"/>
        <v>47849</v>
      </c>
      <c r="D3303" s="119" t="str">
        <f t="shared" si="376"/>
        <v>구간37</v>
      </c>
      <c r="E3303" s="91">
        <f t="shared" si="377"/>
        <v>90</v>
      </c>
      <c r="F3303" s="120">
        <f>COUNTIF($D$15:D3303,D3303)</f>
        <v>1</v>
      </c>
      <c r="G3303" s="121">
        <f t="shared" si="378"/>
        <v>0.2534697725538031</v>
      </c>
      <c r="H3303" s="121">
        <f t="shared" si="379"/>
        <v>1.8940361323248487E-5</v>
      </c>
      <c r="I3303" s="122">
        <f t="shared" si="380"/>
        <v>0.25348871291512637</v>
      </c>
    </row>
    <row r="3304" spans="2:9">
      <c r="B3304" s="91">
        <f t="shared" si="381"/>
        <v>3290</v>
      </c>
      <c r="C3304" s="92">
        <f t="shared" si="382"/>
        <v>47850</v>
      </c>
      <c r="D3304" s="119" t="str">
        <f t="shared" si="376"/>
        <v>구간37</v>
      </c>
      <c r="E3304" s="91">
        <f t="shared" si="377"/>
        <v>90</v>
      </c>
      <c r="F3304" s="120">
        <f>COUNTIF($D$15:D3304,D3304)</f>
        <v>2</v>
      </c>
      <c r="G3304" s="121">
        <f t="shared" si="378"/>
        <v>0.2534697725538031</v>
      </c>
      <c r="H3304" s="121">
        <f t="shared" si="379"/>
        <v>3.7880722646496974E-5</v>
      </c>
      <c r="I3304" s="122">
        <f t="shared" si="380"/>
        <v>0.25350765327644958</v>
      </c>
    </row>
    <row r="3305" spans="2:9">
      <c r="B3305" s="91">
        <f t="shared" si="381"/>
        <v>3291</v>
      </c>
      <c r="C3305" s="92">
        <f t="shared" si="382"/>
        <v>47851</v>
      </c>
      <c r="D3305" s="119" t="str">
        <f t="shared" si="376"/>
        <v>구간37</v>
      </c>
      <c r="E3305" s="91">
        <f t="shared" si="377"/>
        <v>90</v>
      </c>
      <c r="F3305" s="120">
        <f>COUNTIF($D$15:D3305,D3305)</f>
        <v>3</v>
      </c>
      <c r="G3305" s="121">
        <f t="shared" si="378"/>
        <v>0.2534697725538031</v>
      </c>
      <c r="H3305" s="121">
        <f t="shared" si="379"/>
        <v>5.682108396974546E-5</v>
      </c>
      <c r="I3305" s="122">
        <f t="shared" si="380"/>
        <v>0.25352659363777286</v>
      </c>
    </row>
    <row r="3306" spans="2:9">
      <c r="B3306" s="91">
        <f t="shared" si="381"/>
        <v>3292</v>
      </c>
      <c r="C3306" s="92">
        <f t="shared" si="382"/>
        <v>47852</v>
      </c>
      <c r="D3306" s="119" t="str">
        <f t="shared" si="376"/>
        <v>구간37</v>
      </c>
      <c r="E3306" s="91">
        <f t="shared" si="377"/>
        <v>90</v>
      </c>
      <c r="F3306" s="120">
        <f>COUNTIF($D$15:D3306,D3306)</f>
        <v>4</v>
      </c>
      <c r="G3306" s="121">
        <f t="shared" si="378"/>
        <v>0.2534697725538031</v>
      </c>
      <c r="H3306" s="121">
        <f t="shared" si="379"/>
        <v>7.5761445292993947E-5</v>
      </c>
      <c r="I3306" s="122">
        <f t="shared" si="380"/>
        <v>0.25354553399909607</v>
      </c>
    </row>
    <row r="3307" spans="2:9">
      <c r="B3307" s="91">
        <f t="shared" si="381"/>
        <v>3293</v>
      </c>
      <c r="C3307" s="92">
        <f t="shared" si="382"/>
        <v>47853</v>
      </c>
      <c r="D3307" s="119" t="str">
        <f t="shared" si="376"/>
        <v>구간37</v>
      </c>
      <c r="E3307" s="91">
        <f t="shared" si="377"/>
        <v>90</v>
      </c>
      <c r="F3307" s="120">
        <f>COUNTIF($D$15:D3307,D3307)</f>
        <v>5</v>
      </c>
      <c r="G3307" s="121">
        <f t="shared" si="378"/>
        <v>0.2534697725538031</v>
      </c>
      <c r="H3307" s="121">
        <f t="shared" si="379"/>
        <v>9.4701806616242427E-5</v>
      </c>
      <c r="I3307" s="122">
        <f t="shared" si="380"/>
        <v>0.25356447436041935</v>
      </c>
    </row>
    <row r="3308" spans="2:9">
      <c r="B3308" s="91">
        <f t="shared" si="381"/>
        <v>3294</v>
      </c>
      <c r="C3308" s="92">
        <f t="shared" si="382"/>
        <v>47854</v>
      </c>
      <c r="D3308" s="119" t="str">
        <f t="shared" si="376"/>
        <v>구간37</v>
      </c>
      <c r="E3308" s="91">
        <f t="shared" si="377"/>
        <v>90</v>
      </c>
      <c r="F3308" s="120">
        <f>COUNTIF($D$15:D3308,D3308)</f>
        <v>6</v>
      </c>
      <c r="G3308" s="121">
        <f t="shared" si="378"/>
        <v>0.2534697725538031</v>
      </c>
      <c r="H3308" s="121">
        <f t="shared" si="379"/>
        <v>1.1364216793949092E-4</v>
      </c>
      <c r="I3308" s="122">
        <f t="shared" si="380"/>
        <v>0.25358341472174256</v>
      </c>
    </row>
    <row r="3309" spans="2:9">
      <c r="B3309" s="91">
        <f t="shared" si="381"/>
        <v>3295</v>
      </c>
      <c r="C3309" s="92">
        <f t="shared" si="382"/>
        <v>47855</v>
      </c>
      <c r="D3309" s="119" t="str">
        <f t="shared" si="376"/>
        <v>구간37</v>
      </c>
      <c r="E3309" s="91">
        <f t="shared" si="377"/>
        <v>90</v>
      </c>
      <c r="F3309" s="120">
        <f>COUNTIF($D$15:D3309,D3309)</f>
        <v>7</v>
      </c>
      <c r="G3309" s="121">
        <f t="shared" si="378"/>
        <v>0.2534697725538031</v>
      </c>
      <c r="H3309" s="121">
        <f t="shared" si="379"/>
        <v>1.3258252926273941E-4</v>
      </c>
      <c r="I3309" s="122">
        <f t="shared" si="380"/>
        <v>0.25360235508306583</v>
      </c>
    </row>
    <row r="3310" spans="2:9">
      <c r="B3310" s="91">
        <f t="shared" si="381"/>
        <v>3296</v>
      </c>
      <c r="C3310" s="92">
        <f t="shared" si="382"/>
        <v>47856</v>
      </c>
      <c r="D3310" s="119" t="str">
        <f t="shared" si="376"/>
        <v>구간37</v>
      </c>
      <c r="E3310" s="91">
        <f t="shared" si="377"/>
        <v>90</v>
      </c>
      <c r="F3310" s="120">
        <f>COUNTIF($D$15:D3310,D3310)</f>
        <v>8</v>
      </c>
      <c r="G3310" s="121">
        <f t="shared" si="378"/>
        <v>0.2534697725538031</v>
      </c>
      <c r="H3310" s="121">
        <f t="shared" si="379"/>
        <v>1.5152289058598789E-4</v>
      </c>
      <c r="I3310" s="122">
        <f t="shared" si="380"/>
        <v>0.25362129544438911</v>
      </c>
    </row>
    <row r="3311" spans="2:9">
      <c r="B3311" s="91">
        <f t="shared" si="381"/>
        <v>3297</v>
      </c>
      <c r="C3311" s="92">
        <f t="shared" si="382"/>
        <v>47857</v>
      </c>
      <c r="D3311" s="119" t="str">
        <f t="shared" si="376"/>
        <v>구간37</v>
      </c>
      <c r="E3311" s="91">
        <f t="shared" si="377"/>
        <v>90</v>
      </c>
      <c r="F3311" s="120">
        <f>COUNTIF($D$15:D3311,D3311)</f>
        <v>9</v>
      </c>
      <c r="G3311" s="121">
        <f t="shared" si="378"/>
        <v>0.2534697725538031</v>
      </c>
      <c r="H3311" s="121">
        <f t="shared" si="379"/>
        <v>1.7046325190923637E-4</v>
      </c>
      <c r="I3311" s="122">
        <f t="shared" si="380"/>
        <v>0.25364023580571232</v>
      </c>
    </row>
    <row r="3312" spans="2:9">
      <c r="B3312" s="91">
        <f t="shared" si="381"/>
        <v>3298</v>
      </c>
      <c r="C3312" s="92">
        <f t="shared" si="382"/>
        <v>47858</v>
      </c>
      <c r="D3312" s="119" t="str">
        <f t="shared" si="376"/>
        <v>구간37</v>
      </c>
      <c r="E3312" s="91">
        <f t="shared" si="377"/>
        <v>90</v>
      </c>
      <c r="F3312" s="120">
        <f>COUNTIF($D$15:D3312,D3312)</f>
        <v>10</v>
      </c>
      <c r="G3312" s="121">
        <f t="shared" si="378"/>
        <v>0.2534697725538031</v>
      </c>
      <c r="H3312" s="121">
        <f t="shared" si="379"/>
        <v>1.8940361323248485E-4</v>
      </c>
      <c r="I3312" s="122">
        <f t="shared" si="380"/>
        <v>0.25365917616703559</v>
      </c>
    </row>
    <row r="3313" spans="2:9">
      <c r="B3313" s="91">
        <f t="shared" si="381"/>
        <v>3299</v>
      </c>
      <c r="C3313" s="92">
        <f t="shared" si="382"/>
        <v>47859</v>
      </c>
      <c r="D3313" s="119" t="str">
        <f t="shared" si="376"/>
        <v>구간37</v>
      </c>
      <c r="E3313" s="91">
        <f t="shared" si="377"/>
        <v>90</v>
      </c>
      <c r="F3313" s="120">
        <f>COUNTIF($D$15:D3313,D3313)</f>
        <v>11</v>
      </c>
      <c r="G3313" s="121">
        <f t="shared" si="378"/>
        <v>0.2534697725538031</v>
      </c>
      <c r="H3313" s="121">
        <f t="shared" si="379"/>
        <v>2.0834397455573336E-4</v>
      </c>
      <c r="I3313" s="122">
        <f t="shared" si="380"/>
        <v>0.25367811652835881</v>
      </c>
    </row>
    <row r="3314" spans="2:9">
      <c r="B3314" s="91">
        <f t="shared" si="381"/>
        <v>3300</v>
      </c>
      <c r="C3314" s="92">
        <f t="shared" si="382"/>
        <v>47860</v>
      </c>
      <c r="D3314" s="119" t="str">
        <f t="shared" si="376"/>
        <v>구간37</v>
      </c>
      <c r="E3314" s="91">
        <f t="shared" si="377"/>
        <v>90</v>
      </c>
      <c r="F3314" s="120">
        <f>COUNTIF($D$15:D3314,D3314)</f>
        <v>12</v>
      </c>
      <c r="G3314" s="121">
        <f t="shared" si="378"/>
        <v>0.2534697725538031</v>
      </c>
      <c r="H3314" s="121">
        <f t="shared" si="379"/>
        <v>2.2728433587898184E-4</v>
      </c>
      <c r="I3314" s="122">
        <f t="shared" si="380"/>
        <v>0.25369705688968208</v>
      </c>
    </row>
    <row r="3315" spans="2:9">
      <c r="B3315" s="91">
        <f t="shared" si="381"/>
        <v>3301</v>
      </c>
      <c r="C3315" s="92">
        <f t="shared" si="382"/>
        <v>47861</v>
      </c>
      <c r="D3315" s="119" t="str">
        <f t="shared" si="376"/>
        <v>구간37</v>
      </c>
      <c r="E3315" s="91">
        <f t="shared" si="377"/>
        <v>90</v>
      </c>
      <c r="F3315" s="120">
        <f>COUNTIF($D$15:D3315,D3315)</f>
        <v>13</v>
      </c>
      <c r="G3315" s="121">
        <f t="shared" si="378"/>
        <v>0.2534697725538031</v>
      </c>
      <c r="H3315" s="121">
        <f t="shared" si="379"/>
        <v>2.4622469720223032E-4</v>
      </c>
      <c r="I3315" s="122">
        <f t="shared" si="380"/>
        <v>0.25371599725100535</v>
      </c>
    </row>
    <row r="3316" spans="2:9">
      <c r="B3316" s="91">
        <f t="shared" si="381"/>
        <v>3302</v>
      </c>
      <c r="C3316" s="92">
        <f t="shared" si="382"/>
        <v>47862</v>
      </c>
      <c r="D3316" s="119" t="str">
        <f t="shared" si="376"/>
        <v>구간37</v>
      </c>
      <c r="E3316" s="91">
        <f t="shared" si="377"/>
        <v>90</v>
      </c>
      <c r="F3316" s="120">
        <f>COUNTIF($D$15:D3316,D3316)</f>
        <v>14</v>
      </c>
      <c r="G3316" s="121">
        <f t="shared" si="378"/>
        <v>0.2534697725538031</v>
      </c>
      <c r="H3316" s="121">
        <f t="shared" si="379"/>
        <v>2.6516505852547883E-4</v>
      </c>
      <c r="I3316" s="122">
        <f t="shared" si="380"/>
        <v>0.25373493761232857</v>
      </c>
    </row>
    <row r="3317" spans="2:9">
      <c r="B3317" s="91">
        <f t="shared" si="381"/>
        <v>3303</v>
      </c>
      <c r="C3317" s="92">
        <f t="shared" si="382"/>
        <v>47863</v>
      </c>
      <c r="D3317" s="119" t="str">
        <f t="shared" si="376"/>
        <v>구간37</v>
      </c>
      <c r="E3317" s="91">
        <f t="shared" si="377"/>
        <v>90</v>
      </c>
      <c r="F3317" s="120">
        <f>COUNTIF($D$15:D3317,D3317)</f>
        <v>15</v>
      </c>
      <c r="G3317" s="121">
        <f t="shared" si="378"/>
        <v>0.2534697725538031</v>
      </c>
      <c r="H3317" s="121">
        <f t="shared" si="379"/>
        <v>2.8410541984872728E-4</v>
      </c>
      <c r="I3317" s="122">
        <f t="shared" si="380"/>
        <v>0.25375387797365184</v>
      </c>
    </row>
    <row r="3318" spans="2:9">
      <c r="B3318" s="91">
        <f t="shared" si="381"/>
        <v>3304</v>
      </c>
      <c r="C3318" s="92">
        <f t="shared" si="382"/>
        <v>47864</v>
      </c>
      <c r="D3318" s="119" t="str">
        <f t="shared" si="376"/>
        <v>구간37</v>
      </c>
      <c r="E3318" s="91">
        <f t="shared" si="377"/>
        <v>90</v>
      </c>
      <c r="F3318" s="120">
        <f>COUNTIF($D$15:D3318,D3318)</f>
        <v>16</v>
      </c>
      <c r="G3318" s="121">
        <f t="shared" si="378"/>
        <v>0.2534697725538031</v>
      </c>
      <c r="H3318" s="121">
        <f t="shared" si="379"/>
        <v>3.0304578117197579E-4</v>
      </c>
      <c r="I3318" s="122">
        <f t="shared" si="380"/>
        <v>0.25377281833497506</v>
      </c>
    </row>
    <row r="3319" spans="2:9">
      <c r="B3319" s="91">
        <f t="shared" si="381"/>
        <v>3305</v>
      </c>
      <c r="C3319" s="92">
        <f t="shared" si="382"/>
        <v>47865</v>
      </c>
      <c r="D3319" s="119" t="str">
        <f t="shared" si="376"/>
        <v>구간37</v>
      </c>
      <c r="E3319" s="91">
        <f t="shared" si="377"/>
        <v>90</v>
      </c>
      <c r="F3319" s="120">
        <f>COUNTIF($D$15:D3319,D3319)</f>
        <v>17</v>
      </c>
      <c r="G3319" s="121">
        <f t="shared" si="378"/>
        <v>0.2534697725538031</v>
      </c>
      <c r="H3319" s="121">
        <f t="shared" si="379"/>
        <v>3.219861424952243E-4</v>
      </c>
      <c r="I3319" s="122">
        <f t="shared" si="380"/>
        <v>0.25379175869629833</v>
      </c>
    </row>
    <row r="3320" spans="2:9">
      <c r="B3320" s="91">
        <f t="shared" si="381"/>
        <v>3306</v>
      </c>
      <c r="C3320" s="92">
        <f t="shared" si="382"/>
        <v>47866</v>
      </c>
      <c r="D3320" s="119" t="str">
        <f t="shared" si="376"/>
        <v>구간37</v>
      </c>
      <c r="E3320" s="91">
        <f t="shared" si="377"/>
        <v>90</v>
      </c>
      <c r="F3320" s="120">
        <f>COUNTIF($D$15:D3320,D3320)</f>
        <v>18</v>
      </c>
      <c r="G3320" s="121">
        <f t="shared" si="378"/>
        <v>0.2534697725538031</v>
      </c>
      <c r="H3320" s="121">
        <f t="shared" si="379"/>
        <v>3.4092650381847275E-4</v>
      </c>
      <c r="I3320" s="122">
        <f t="shared" si="380"/>
        <v>0.25381069905762155</v>
      </c>
    </row>
    <row r="3321" spans="2:9">
      <c r="B3321" s="91">
        <f t="shared" si="381"/>
        <v>3307</v>
      </c>
      <c r="C3321" s="92">
        <f t="shared" si="382"/>
        <v>47867</v>
      </c>
      <c r="D3321" s="119" t="str">
        <f t="shared" si="376"/>
        <v>구간37</v>
      </c>
      <c r="E3321" s="91">
        <f t="shared" si="377"/>
        <v>90</v>
      </c>
      <c r="F3321" s="120">
        <f>COUNTIF($D$15:D3321,D3321)</f>
        <v>19</v>
      </c>
      <c r="G3321" s="121">
        <f t="shared" si="378"/>
        <v>0.2534697725538031</v>
      </c>
      <c r="H3321" s="121">
        <f t="shared" si="379"/>
        <v>3.5986686514172126E-4</v>
      </c>
      <c r="I3321" s="122">
        <f t="shared" si="380"/>
        <v>0.25382963941894482</v>
      </c>
    </row>
    <row r="3322" spans="2:9">
      <c r="B3322" s="91">
        <f t="shared" si="381"/>
        <v>3308</v>
      </c>
      <c r="C3322" s="92">
        <f t="shared" si="382"/>
        <v>47868</v>
      </c>
      <c r="D3322" s="119" t="str">
        <f t="shared" si="376"/>
        <v>구간37</v>
      </c>
      <c r="E3322" s="91">
        <f t="shared" si="377"/>
        <v>90</v>
      </c>
      <c r="F3322" s="120">
        <f>COUNTIF($D$15:D3322,D3322)</f>
        <v>20</v>
      </c>
      <c r="G3322" s="121">
        <f t="shared" si="378"/>
        <v>0.2534697725538031</v>
      </c>
      <c r="H3322" s="121">
        <f t="shared" si="379"/>
        <v>3.7880722646496971E-4</v>
      </c>
      <c r="I3322" s="122">
        <f t="shared" si="380"/>
        <v>0.25384857978026809</v>
      </c>
    </row>
    <row r="3323" spans="2:9">
      <c r="B3323" s="91">
        <f t="shared" si="381"/>
        <v>3309</v>
      </c>
      <c r="C3323" s="92">
        <f t="shared" si="382"/>
        <v>47869</v>
      </c>
      <c r="D3323" s="119" t="str">
        <f t="shared" si="376"/>
        <v>구간37</v>
      </c>
      <c r="E3323" s="91">
        <f t="shared" si="377"/>
        <v>90</v>
      </c>
      <c r="F3323" s="120">
        <f>COUNTIF($D$15:D3323,D3323)</f>
        <v>21</v>
      </c>
      <c r="G3323" s="121">
        <f t="shared" si="378"/>
        <v>0.2534697725538031</v>
      </c>
      <c r="H3323" s="121">
        <f t="shared" si="379"/>
        <v>3.9774758778821822E-4</v>
      </c>
      <c r="I3323" s="122">
        <f t="shared" si="380"/>
        <v>0.25386752014159131</v>
      </c>
    </row>
    <row r="3324" spans="2:9">
      <c r="B3324" s="91">
        <f t="shared" si="381"/>
        <v>3310</v>
      </c>
      <c r="C3324" s="92">
        <f t="shared" si="382"/>
        <v>47870</v>
      </c>
      <c r="D3324" s="119" t="str">
        <f t="shared" si="376"/>
        <v>구간37</v>
      </c>
      <c r="E3324" s="91">
        <f t="shared" si="377"/>
        <v>90</v>
      </c>
      <c r="F3324" s="120">
        <f>COUNTIF($D$15:D3324,D3324)</f>
        <v>22</v>
      </c>
      <c r="G3324" s="121">
        <f t="shared" si="378"/>
        <v>0.2534697725538031</v>
      </c>
      <c r="H3324" s="121">
        <f t="shared" si="379"/>
        <v>4.1668794911146672E-4</v>
      </c>
      <c r="I3324" s="122">
        <f t="shared" si="380"/>
        <v>0.25388646050291458</v>
      </c>
    </row>
    <row r="3325" spans="2:9">
      <c r="B3325" s="91">
        <f t="shared" si="381"/>
        <v>3311</v>
      </c>
      <c r="C3325" s="92">
        <f t="shared" si="382"/>
        <v>47871</v>
      </c>
      <c r="D3325" s="119" t="str">
        <f t="shared" si="376"/>
        <v>구간37</v>
      </c>
      <c r="E3325" s="91">
        <f t="shared" si="377"/>
        <v>90</v>
      </c>
      <c r="F3325" s="120">
        <f>COUNTIF($D$15:D3325,D3325)</f>
        <v>23</v>
      </c>
      <c r="G3325" s="121">
        <f t="shared" si="378"/>
        <v>0.2534697725538031</v>
      </c>
      <c r="H3325" s="121">
        <f t="shared" si="379"/>
        <v>4.3562831043471518E-4</v>
      </c>
      <c r="I3325" s="122">
        <f t="shared" si="380"/>
        <v>0.2539054008642378</v>
      </c>
    </row>
    <row r="3326" spans="2:9">
      <c r="B3326" s="91">
        <f t="shared" si="381"/>
        <v>3312</v>
      </c>
      <c r="C3326" s="92">
        <f t="shared" si="382"/>
        <v>47872</v>
      </c>
      <c r="D3326" s="119" t="str">
        <f t="shared" si="376"/>
        <v>구간37</v>
      </c>
      <c r="E3326" s="91">
        <f t="shared" si="377"/>
        <v>90</v>
      </c>
      <c r="F3326" s="120">
        <f>COUNTIF($D$15:D3326,D3326)</f>
        <v>24</v>
      </c>
      <c r="G3326" s="121">
        <f t="shared" si="378"/>
        <v>0.2534697725538031</v>
      </c>
      <c r="H3326" s="121">
        <f t="shared" si="379"/>
        <v>4.5456867175796368E-4</v>
      </c>
      <c r="I3326" s="122">
        <f t="shared" si="380"/>
        <v>0.25392434122556107</v>
      </c>
    </row>
    <row r="3327" spans="2:9">
      <c r="B3327" s="91">
        <f t="shared" si="381"/>
        <v>3313</v>
      </c>
      <c r="C3327" s="92">
        <f t="shared" si="382"/>
        <v>47873</v>
      </c>
      <c r="D3327" s="119" t="str">
        <f t="shared" si="376"/>
        <v>구간37</v>
      </c>
      <c r="E3327" s="91">
        <f t="shared" si="377"/>
        <v>90</v>
      </c>
      <c r="F3327" s="120">
        <f>COUNTIF($D$15:D3327,D3327)</f>
        <v>25</v>
      </c>
      <c r="G3327" s="121">
        <f t="shared" si="378"/>
        <v>0.2534697725538031</v>
      </c>
      <c r="H3327" s="121">
        <f t="shared" si="379"/>
        <v>4.7350903308121219E-4</v>
      </c>
      <c r="I3327" s="122">
        <f t="shared" si="380"/>
        <v>0.25394328158688428</v>
      </c>
    </row>
    <row r="3328" spans="2:9">
      <c r="B3328" s="91">
        <f t="shared" si="381"/>
        <v>3314</v>
      </c>
      <c r="C3328" s="92">
        <f t="shared" si="382"/>
        <v>47874</v>
      </c>
      <c r="D3328" s="119" t="str">
        <f t="shared" si="376"/>
        <v>구간37</v>
      </c>
      <c r="E3328" s="91">
        <f t="shared" si="377"/>
        <v>90</v>
      </c>
      <c r="F3328" s="120">
        <f>COUNTIF($D$15:D3328,D3328)</f>
        <v>26</v>
      </c>
      <c r="G3328" s="121">
        <f t="shared" si="378"/>
        <v>0.2534697725538031</v>
      </c>
      <c r="H3328" s="121">
        <f t="shared" si="379"/>
        <v>4.9244939440446064E-4</v>
      </c>
      <c r="I3328" s="122">
        <f t="shared" si="380"/>
        <v>0.25396222194820756</v>
      </c>
    </row>
    <row r="3329" spans="2:9">
      <c r="B3329" s="91">
        <f t="shared" si="381"/>
        <v>3315</v>
      </c>
      <c r="C3329" s="92">
        <f t="shared" si="382"/>
        <v>47875</v>
      </c>
      <c r="D3329" s="119" t="str">
        <f t="shared" si="376"/>
        <v>구간37</v>
      </c>
      <c r="E3329" s="91">
        <f t="shared" si="377"/>
        <v>90</v>
      </c>
      <c r="F3329" s="120">
        <f>COUNTIF($D$15:D3329,D3329)</f>
        <v>27</v>
      </c>
      <c r="G3329" s="121">
        <f t="shared" si="378"/>
        <v>0.2534697725538031</v>
      </c>
      <c r="H3329" s="121">
        <f t="shared" si="379"/>
        <v>5.1138975572770915E-4</v>
      </c>
      <c r="I3329" s="122">
        <f t="shared" si="380"/>
        <v>0.25398116230953083</v>
      </c>
    </row>
    <row r="3330" spans="2:9">
      <c r="B3330" s="91">
        <f t="shared" si="381"/>
        <v>3316</v>
      </c>
      <c r="C3330" s="92">
        <f t="shared" si="382"/>
        <v>47876</v>
      </c>
      <c r="D3330" s="119" t="str">
        <f t="shared" si="376"/>
        <v>구간37</v>
      </c>
      <c r="E3330" s="91">
        <f t="shared" si="377"/>
        <v>90</v>
      </c>
      <c r="F3330" s="120">
        <f>COUNTIF($D$15:D3330,D3330)</f>
        <v>28</v>
      </c>
      <c r="G3330" s="121">
        <f t="shared" si="378"/>
        <v>0.2534697725538031</v>
      </c>
      <c r="H3330" s="121">
        <f t="shared" si="379"/>
        <v>5.3033011705095766E-4</v>
      </c>
      <c r="I3330" s="122">
        <f t="shared" si="380"/>
        <v>0.25400010267085404</v>
      </c>
    </row>
    <row r="3331" spans="2:9">
      <c r="B3331" s="91">
        <f t="shared" si="381"/>
        <v>3317</v>
      </c>
      <c r="C3331" s="92">
        <f t="shared" si="382"/>
        <v>47877</v>
      </c>
      <c r="D3331" s="119" t="str">
        <f t="shared" si="376"/>
        <v>구간37</v>
      </c>
      <c r="E3331" s="91">
        <f t="shared" si="377"/>
        <v>90</v>
      </c>
      <c r="F3331" s="120">
        <f>COUNTIF($D$15:D3331,D3331)</f>
        <v>29</v>
      </c>
      <c r="G3331" s="121">
        <f t="shared" si="378"/>
        <v>0.2534697725538031</v>
      </c>
      <c r="H3331" s="121">
        <f t="shared" si="379"/>
        <v>5.4927047837420616E-4</v>
      </c>
      <c r="I3331" s="122">
        <f t="shared" si="380"/>
        <v>0.25401904303217732</v>
      </c>
    </row>
    <row r="3332" spans="2:9">
      <c r="B3332" s="91">
        <f t="shared" si="381"/>
        <v>3318</v>
      </c>
      <c r="C3332" s="92">
        <f t="shared" si="382"/>
        <v>47878</v>
      </c>
      <c r="D3332" s="119" t="str">
        <f t="shared" si="376"/>
        <v>구간37</v>
      </c>
      <c r="E3332" s="91">
        <f t="shared" si="377"/>
        <v>90</v>
      </c>
      <c r="F3332" s="120">
        <f>COUNTIF($D$15:D3332,D3332)</f>
        <v>30</v>
      </c>
      <c r="G3332" s="121">
        <f t="shared" si="378"/>
        <v>0.2534697725538031</v>
      </c>
      <c r="H3332" s="121">
        <f t="shared" si="379"/>
        <v>5.6821083969745456E-4</v>
      </c>
      <c r="I3332" s="122">
        <f t="shared" si="380"/>
        <v>0.25403798339350053</v>
      </c>
    </row>
    <row r="3333" spans="2:9">
      <c r="B3333" s="91">
        <f t="shared" si="381"/>
        <v>3319</v>
      </c>
      <c r="C3333" s="92">
        <f t="shared" si="382"/>
        <v>47879</v>
      </c>
      <c r="D3333" s="119" t="str">
        <f t="shared" si="376"/>
        <v>구간37</v>
      </c>
      <c r="E3333" s="91">
        <f t="shared" si="377"/>
        <v>90</v>
      </c>
      <c r="F3333" s="120">
        <f>COUNTIF($D$15:D3333,D3333)</f>
        <v>31</v>
      </c>
      <c r="G3333" s="121">
        <f t="shared" si="378"/>
        <v>0.2534697725538031</v>
      </c>
      <c r="H3333" s="121">
        <f t="shared" si="379"/>
        <v>5.8715120102070307E-4</v>
      </c>
      <c r="I3333" s="122">
        <f t="shared" si="380"/>
        <v>0.2540569237548238</v>
      </c>
    </row>
    <row r="3334" spans="2:9">
      <c r="B3334" s="91">
        <f t="shared" si="381"/>
        <v>3320</v>
      </c>
      <c r="C3334" s="92">
        <f t="shared" si="382"/>
        <v>47880</v>
      </c>
      <c r="D3334" s="119" t="str">
        <f t="shared" si="376"/>
        <v>구간37</v>
      </c>
      <c r="E3334" s="91">
        <f t="shared" si="377"/>
        <v>90</v>
      </c>
      <c r="F3334" s="120">
        <f>COUNTIF($D$15:D3334,D3334)</f>
        <v>32</v>
      </c>
      <c r="G3334" s="121">
        <f t="shared" si="378"/>
        <v>0.2534697725538031</v>
      </c>
      <c r="H3334" s="121">
        <f t="shared" si="379"/>
        <v>6.0609156234395158E-4</v>
      </c>
      <c r="I3334" s="122">
        <f t="shared" si="380"/>
        <v>0.25407586411614702</v>
      </c>
    </row>
    <row r="3335" spans="2:9">
      <c r="B3335" s="91">
        <f t="shared" si="381"/>
        <v>3321</v>
      </c>
      <c r="C3335" s="92">
        <f t="shared" si="382"/>
        <v>47881</v>
      </c>
      <c r="D3335" s="119" t="str">
        <f t="shared" si="376"/>
        <v>구간37</v>
      </c>
      <c r="E3335" s="91">
        <f t="shared" si="377"/>
        <v>90</v>
      </c>
      <c r="F3335" s="120">
        <f>COUNTIF($D$15:D3335,D3335)</f>
        <v>33</v>
      </c>
      <c r="G3335" s="121">
        <f t="shared" si="378"/>
        <v>0.2534697725538031</v>
      </c>
      <c r="H3335" s="121">
        <f t="shared" si="379"/>
        <v>6.2503192366720008E-4</v>
      </c>
      <c r="I3335" s="122">
        <f t="shared" si="380"/>
        <v>0.25409480447747029</v>
      </c>
    </row>
    <row r="3336" spans="2:9">
      <c r="B3336" s="91">
        <f t="shared" si="381"/>
        <v>3322</v>
      </c>
      <c r="C3336" s="92">
        <f t="shared" si="382"/>
        <v>47882</v>
      </c>
      <c r="D3336" s="119" t="str">
        <f t="shared" si="376"/>
        <v>구간37</v>
      </c>
      <c r="E3336" s="91">
        <f t="shared" si="377"/>
        <v>90</v>
      </c>
      <c r="F3336" s="120">
        <f>COUNTIF($D$15:D3336,D3336)</f>
        <v>34</v>
      </c>
      <c r="G3336" s="121">
        <f t="shared" si="378"/>
        <v>0.2534697725538031</v>
      </c>
      <c r="H3336" s="121">
        <f t="shared" si="379"/>
        <v>6.4397228499044859E-4</v>
      </c>
      <c r="I3336" s="122">
        <f t="shared" si="380"/>
        <v>0.25411374483879356</v>
      </c>
    </row>
    <row r="3337" spans="2:9">
      <c r="B3337" s="91">
        <f t="shared" si="381"/>
        <v>3323</v>
      </c>
      <c r="C3337" s="92">
        <f t="shared" si="382"/>
        <v>47883</v>
      </c>
      <c r="D3337" s="119" t="str">
        <f t="shared" si="376"/>
        <v>구간37</v>
      </c>
      <c r="E3337" s="91">
        <f t="shared" si="377"/>
        <v>90</v>
      </c>
      <c r="F3337" s="120">
        <f>COUNTIF($D$15:D3337,D3337)</f>
        <v>35</v>
      </c>
      <c r="G3337" s="121">
        <f t="shared" si="378"/>
        <v>0.2534697725538031</v>
      </c>
      <c r="H3337" s="121">
        <f t="shared" si="379"/>
        <v>6.6291264631369699E-4</v>
      </c>
      <c r="I3337" s="122">
        <f t="shared" si="380"/>
        <v>0.25413268520011678</v>
      </c>
    </row>
    <row r="3338" spans="2:9">
      <c r="B3338" s="91">
        <f t="shared" si="381"/>
        <v>3324</v>
      </c>
      <c r="C3338" s="92">
        <f t="shared" si="382"/>
        <v>47884</v>
      </c>
      <c r="D3338" s="119" t="str">
        <f t="shared" si="376"/>
        <v>구간37</v>
      </c>
      <c r="E3338" s="91">
        <f t="shared" si="377"/>
        <v>90</v>
      </c>
      <c r="F3338" s="120">
        <f>COUNTIF($D$15:D3338,D3338)</f>
        <v>36</v>
      </c>
      <c r="G3338" s="121">
        <f t="shared" si="378"/>
        <v>0.2534697725538031</v>
      </c>
      <c r="H3338" s="121">
        <f t="shared" si="379"/>
        <v>6.818530076369455E-4</v>
      </c>
      <c r="I3338" s="122">
        <f t="shared" si="380"/>
        <v>0.25415162556144005</v>
      </c>
    </row>
    <row r="3339" spans="2:9">
      <c r="B3339" s="91">
        <f t="shared" si="381"/>
        <v>3325</v>
      </c>
      <c r="C3339" s="92">
        <f t="shared" si="382"/>
        <v>47885</v>
      </c>
      <c r="D3339" s="119" t="str">
        <f t="shared" si="376"/>
        <v>구간37</v>
      </c>
      <c r="E3339" s="91">
        <f t="shared" si="377"/>
        <v>90</v>
      </c>
      <c r="F3339" s="120">
        <f>COUNTIF($D$15:D3339,D3339)</f>
        <v>37</v>
      </c>
      <c r="G3339" s="121">
        <f t="shared" si="378"/>
        <v>0.2534697725538031</v>
      </c>
      <c r="H3339" s="121">
        <f t="shared" si="379"/>
        <v>7.00793368960194E-4</v>
      </c>
      <c r="I3339" s="122">
        <f t="shared" si="380"/>
        <v>0.25417056592276327</v>
      </c>
    </row>
    <row r="3340" spans="2:9">
      <c r="B3340" s="91">
        <f t="shared" si="381"/>
        <v>3326</v>
      </c>
      <c r="C3340" s="92">
        <f t="shared" si="382"/>
        <v>47886</v>
      </c>
      <c r="D3340" s="119" t="str">
        <f t="shared" si="376"/>
        <v>구간37</v>
      </c>
      <c r="E3340" s="91">
        <f t="shared" si="377"/>
        <v>90</v>
      </c>
      <c r="F3340" s="120">
        <f>COUNTIF($D$15:D3340,D3340)</f>
        <v>38</v>
      </c>
      <c r="G3340" s="121">
        <f t="shared" si="378"/>
        <v>0.2534697725538031</v>
      </c>
      <c r="H3340" s="121">
        <f t="shared" si="379"/>
        <v>7.1973373028344251E-4</v>
      </c>
      <c r="I3340" s="122">
        <f t="shared" si="380"/>
        <v>0.25418950628408654</v>
      </c>
    </row>
    <row r="3341" spans="2:9">
      <c r="B3341" s="91">
        <f t="shared" si="381"/>
        <v>3327</v>
      </c>
      <c r="C3341" s="92">
        <f t="shared" si="382"/>
        <v>47887</v>
      </c>
      <c r="D3341" s="119" t="str">
        <f t="shared" si="376"/>
        <v>구간37</v>
      </c>
      <c r="E3341" s="91">
        <f t="shared" si="377"/>
        <v>90</v>
      </c>
      <c r="F3341" s="120">
        <f>COUNTIF($D$15:D3341,D3341)</f>
        <v>39</v>
      </c>
      <c r="G3341" s="121">
        <f t="shared" si="378"/>
        <v>0.2534697725538031</v>
      </c>
      <c r="H3341" s="121">
        <f t="shared" si="379"/>
        <v>7.3867409160669102E-4</v>
      </c>
      <c r="I3341" s="122">
        <f t="shared" si="380"/>
        <v>0.25420844664540981</v>
      </c>
    </row>
    <row r="3342" spans="2:9">
      <c r="B3342" s="91">
        <f t="shared" si="381"/>
        <v>3328</v>
      </c>
      <c r="C3342" s="92">
        <f t="shared" si="382"/>
        <v>47888</v>
      </c>
      <c r="D3342" s="119" t="str">
        <f t="shared" si="376"/>
        <v>구간37</v>
      </c>
      <c r="E3342" s="91">
        <f t="shared" si="377"/>
        <v>90</v>
      </c>
      <c r="F3342" s="120">
        <f>COUNTIF($D$15:D3342,D3342)</f>
        <v>40</v>
      </c>
      <c r="G3342" s="121">
        <f t="shared" si="378"/>
        <v>0.2534697725538031</v>
      </c>
      <c r="H3342" s="121">
        <f t="shared" si="379"/>
        <v>7.5761445292993942E-4</v>
      </c>
      <c r="I3342" s="122">
        <f t="shared" si="380"/>
        <v>0.25422738700673303</v>
      </c>
    </row>
    <row r="3343" spans="2:9">
      <c r="B3343" s="91">
        <f t="shared" si="381"/>
        <v>3329</v>
      </c>
      <c r="C3343" s="92">
        <f t="shared" si="382"/>
        <v>47889</v>
      </c>
      <c r="D3343" s="119" t="str">
        <f t="shared" ref="D3343:D3406" si="383">IF(IFERROR(HLOOKUP(C3343,$E$5:$BL$6,2,FALSE),"")="",D3344,HLOOKUP(C3343,$E$5:$BL$7,2,FALSE))</f>
        <v>구간37</v>
      </c>
      <c r="E3343" s="91">
        <f t="shared" ref="E3343:E3406" si="384">COUNTIF($D$15:$D$49928,D3343)</f>
        <v>90</v>
      </c>
      <c r="F3343" s="120">
        <f>COUNTIF($D$15:D3343,D3343)</f>
        <v>41</v>
      </c>
      <c r="G3343" s="121">
        <f t="shared" ref="G3343:G3406" si="385">HLOOKUP($D3343,$E$6:$BL$11,6,FALSE)</f>
        <v>0.2534697725538031</v>
      </c>
      <c r="H3343" s="121">
        <f t="shared" ref="H3343:H3406" si="386">HLOOKUP($D3343,$E$6:$BL$11,5,FALSE)*(F3343)</f>
        <v>7.7655481425318792E-4</v>
      </c>
      <c r="I3343" s="122">
        <f t="shared" ref="I3343:I3406" si="387">G3343+H3343</f>
        <v>0.2542463273680563</v>
      </c>
    </row>
    <row r="3344" spans="2:9">
      <c r="B3344" s="91">
        <f t="shared" ref="B3344:B3407" si="388">B3343+1</f>
        <v>3330</v>
      </c>
      <c r="C3344" s="92">
        <f t="shared" ref="C3344:C3407" si="389">C3343+1</f>
        <v>47890</v>
      </c>
      <c r="D3344" s="119" t="str">
        <f t="shared" si="383"/>
        <v>구간37</v>
      </c>
      <c r="E3344" s="91">
        <f t="shared" si="384"/>
        <v>90</v>
      </c>
      <c r="F3344" s="120">
        <f>COUNTIF($D$15:D3344,D3344)</f>
        <v>42</v>
      </c>
      <c r="G3344" s="121">
        <f t="shared" si="385"/>
        <v>0.2534697725538031</v>
      </c>
      <c r="H3344" s="121">
        <f t="shared" si="386"/>
        <v>7.9549517557643643E-4</v>
      </c>
      <c r="I3344" s="122">
        <f t="shared" si="387"/>
        <v>0.25426526772937952</v>
      </c>
    </row>
    <row r="3345" spans="2:9">
      <c r="B3345" s="91">
        <f t="shared" si="388"/>
        <v>3331</v>
      </c>
      <c r="C3345" s="92">
        <f t="shared" si="389"/>
        <v>47891</v>
      </c>
      <c r="D3345" s="119" t="str">
        <f t="shared" si="383"/>
        <v>구간37</v>
      </c>
      <c r="E3345" s="91">
        <f t="shared" si="384"/>
        <v>90</v>
      </c>
      <c r="F3345" s="120">
        <f>COUNTIF($D$15:D3345,D3345)</f>
        <v>43</v>
      </c>
      <c r="G3345" s="121">
        <f t="shared" si="385"/>
        <v>0.2534697725538031</v>
      </c>
      <c r="H3345" s="121">
        <f t="shared" si="386"/>
        <v>8.1443553689968494E-4</v>
      </c>
      <c r="I3345" s="122">
        <f t="shared" si="387"/>
        <v>0.25428420809070279</v>
      </c>
    </row>
    <row r="3346" spans="2:9">
      <c r="B3346" s="91">
        <f t="shared" si="388"/>
        <v>3332</v>
      </c>
      <c r="C3346" s="92">
        <f t="shared" si="389"/>
        <v>47892</v>
      </c>
      <c r="D3346" s="119" t="str">
        <f t="shared" si="383"/>
        <v>구간37</v>
      </c>
      <c r="E3346" s="91">
        <f t="shared" si="384"/>
        <v>90</v>
      </c>
      <c r="F3346" s="120">
        <f>COUNTIF($D$15:D3346,D3346)</f>
        <v>44</v>
      </c>
      <c r="G3346" s="121">
        <f t="shared" si="385"/>
        <v>0.2534697725538031</v>
      </c>
      <c r="H3346" s="121">
        <f t="shared" si="386"/>
        <v>8.3337589822293345E-4</v>
      </c>
      <c r="I3346" s="122">
        <f t="shared" si="387"/>
        <v>0.25430314845202601</v>
      </c>
    </row>
    <row r="3347" spans="2:9">
      <c r="B3347" s="91">
        <f t="shared" si="388"/>
        <v>3333</v>
      </c>
      <c r="C3347" s="92">
        <f t="shared" si="389"/>
        <v>47893</v>
      </c>
      <c r="D3347" s="119" t="str">
        <f t="shared" si="383"/>
        <v>구간37</v>
      </c>
      <c r="E3347" s="91">
        <f t="shared" si="384"/>
        <v>90</v>
      </c>
      <c r="F3347" s="120">
        <f>COUNTIF($D$15:D3347,D3347)</f>
        <v>45</v>
      </c>
      <c r="G3347" s="121">
        <f t="shared" si="385"/>
        <v>0.2534697725538031</v>
      </c>
      <c r="H3347" s="121">
        <f t="shared" si="386"/>
        <v>8.5231625954618195E-4</v>
      </c>
      <c r="I3347" s="122">
        <f t="shared" si="387"/>
        <v>0.25432208881334928</v>
      </c>
    </row>
    <row r="3348" spans="2:9">
      <c r="B3348" s="91">
        <f t="shared" si="388"/>
        <v>3334</v>
      </c>
      <c r="C3348" s="92">
        <f t="shared" si="389"/>
        <v>47894</v>
      </c>
      <c r="D3348" s="119" t="str">
        <f t="shared" si="383"/>
        <v>구간37</v>
      </c>
      <c r="E3348" s="91">
        <f t="shared" si="384"/>
        <v>90</v>
      </c>
      <c r="F3348" s="120">
        <f>COUNTIF($D$15:D3348,D3348)</f>
        <v>46</v>
      </c>
      <c r="G3348" s="121">
        <f t="shared" si="385"/>
        <v>0.2534697725538031</v>
      </c>
      <c r="H3348" s="121">
        <f t="shared" si="386"/>
        <v>8.7125662086943035E-4</v>
      </c>
      <c r="I3348" s="122">
        <f t="shared" si="387"/>
        <v>0.25434102917467255</v>
      </c>
    </row>
    <row r="3349" spans="2:9">
      <c r="B3349" s="91">
        <f t="shared" si="388"/>
        <v>3335</v>
      </c>
      <c r="C3349" s="92">
        <f t="shared" si="389"/>
        <v>47895</v>
      </c>
      <c r="D3349" s="119" t="str">
        <f t="shared" si="383"/>
        <v>구간37</v>
      </c>
      <c r="E3349" s="91">
        <f t="shared" si="384"/>
        <v>90</v>
      </c>
      <c r="F3349" s="120">
        <f>COUNTIF($D$15:D3349,D3349)</f>
        <v>47</v>
      </c>
      <c r="G3349" s="121">
        <f t="shared" si="385"/>
        <v>0.2534697725538031</v>
      </c>
      <c r="H3349" s="121">
        <f t="shared" si="386"/>
        <v>8.9019698219267886E-4</v>
      </c>
      <c r="I3349" s="122">
        <f t="shared" si="387"/>
        <v>0.25435996953599577</v>
      </c>
    </row>
    <row r="3350" spans="2:9">
      <c r="B3350" s="91">
        <f t="shared" si="388"/>
        <v>3336</v>
      </c>
      <c r="C3350" s="92">
        <f t="shared" si="389"/>
        <v>47896</v>
      </c>
      <c r="D3350" s="119" t="str">
        <f t="shared" si="383"/>
        <v>구간37</v>
      </c>
      <c r="E3350" s="91">
        <f t="shared" si="384"/>
        <v>90</v>
      </c>
      <c r="F3350" s="120">
        <f>COUNTIF($D$15:D3350,D3350)</f>
        <v>48</v>
      </c>
      <c r="G3350" s="121">
        <f t="shared" si="385"/>
        <v>0.2534697725538031</v>
      </c>
      <c r="H3350" s="121">
        <f t="shared" si="386"/>
        <v>9.0913734351592737E-4</v>
      </c>
      <c r="I3350" s="122">
        <f t="shared" si="387"/>
        <v>0.25437890989731904</v>
      </c>
    </row>
    <row r="3351" spans="2:9">
      <c r="B3351" s="91">
        <f t="shared" si="388"/>
        <v>3337</v>
      </c>
      <c r="C3351" s="92">
        <f t="shared" si="389"/>
        <v>47897</v>
      </c>
      <c r="D3351" s="119" t="str">
        <f t="shared" si="383"/>
        <v>구간37</v>
      </c>
      <c r="E3351" s="91">
        <f t="shared" si="384"/>
        <v>90</v>
      </c>
      <c r="F3351" s="120">
        <f>COUNTIF($D$15:D3351,D3351)</f>
        <v>49</v>
      </c>
      <c r="G3351" s="121">
        <f t="shared" si="385"/>
        <v>0.2534697725538031</v>
      </c>
      <c r="H3351" s="121">
        <f t="shared" si="386"/>
        <v>9.2807770483917587E-4</v>
      </c>
      <c r="I3351" s="122">
        <f t="shared" si="387"/>
        <v>0.25439785025864226</v>
      </c>
    </row>
    <row r="3352" spans="2:9">
      <c r="B3352" s="91">
        <f t="shared" si="388"/>
        <v>3338</v>
      </c>
      <c r="C3352" s="92">
        <f t="shared" si="389"/>
        <v>47898</v>
      </c>
      <c r="D3352" s="119" t="str">
        <f t="shared" si="383"/>
        <v>구간37</v>
      </c>
      <c r="E3352" s="91">
        <f t="shared" si="384"/>
        <v>90</v>
      </c>
      <c r="F3352" s="120">
        <f>COUNTIF($D$15:D3352,D3352)</f>
        <v>50</v>
      </c>
      <c r="G3352" s="121">
        <f t="shared" si="385"/>
        <v>0.2534697725538031</v>
      </c>
      <c r="H3352" s="121">
        <f t="shared" si="386"/>
        <v>9.4701806616242438E-4</v>
      </c>
      <c r="I3352" s="122">
        <f t="shared" si="387"/>
        <v>0.25441679061996553</v>
      </c>
    </row>
    <row r="3353" spans="2:9">
      <c r="B3353" s="91">
        <f t="shared" si="388"/>
        <v>3339</v>
      </c>
      <c r="C3353" s="92">
        <f t="shared" si="389"/>
        <v>47899</v>
      </c>
      <c r="D3353" s="119" t="str">
        <f t="shared" si="383"/>
        <v>구간37</v>
      </c>
      <c r="E3353" s="91">
        <f t="shared" si="384"/>
        <v>90</v>
      </c>
      <c r="F3353" s="120">
        <f>COUNTIF($D$15:D3353,D3353)</f>
        <v>51</v>
      </c>
      <c r="G3353" s="121">
        <f t="shared" si="385"/>
        <v>0.2534697725538031</v>
      </c>
      <c r="H3353" s="121">
        <f t="shared" si="386"/>
        <v>9.6595842748567278E-4</v>
      </c>
      <c r="I3353" s="122">
        <f t="shared" si="387"/>
        <v>0.25443573098128874</v>
      </c>
    </row>
    <row r="3354" spans="2:9">
      <c r="B3354" s="91">
        <f t="shared" si="388"/>
        <v>3340</v>
      </c>
      <c r="C3354" s="92">
        <f t="shared" si="389"/>
        <v>47900</v>
      </c>
      <c r="D3354" s="119" t="str">
        <f t="shared" si="383"/>
        <v>구간37</v>
      </c>
      <c r="E3354" s="91">
        <f t="shared" si="384"/>
        <v>90</v>
      </c>
      <c r="F3354" s="120">
        <f>COUNTIF($D$15:D3354,D3354)</f>
        <v>52</v>
      </c>
      <c r="G3354" s="121">
        <f t="shared" si="385"/>
        <v>0.2534697725538031</v>
      </c>
      <c r="H3354" s="121">
        <f t="shared" si="386"/>
        <v>9.8489878880892129E-4</v>
      </c>
      <c r="I3354" s="122">
        <f t="shared" si="387"/>
        <v>0.25445467134261202</v>
      </c>
    </row>
    <row r="3355" spans="2:9">
      <c r="B3355" s="91">
        <f t="shared" si="388"/>
        <v>3341</v>
      </c>
      <c r="C3355" s="92">
        <f t="shared" si="389"/>
        <v>47901</v>
      </c>
      <c r="D3355" s="119" t="str">
        <f t="shared" si="383"/>
        <v>구간37</v>
      </c>
      <c r="E3355" s="91">
        <f t="shared" si="384"/>
        <v>90</v>
      </c>
      <c r="F3355" s="120">
        <f>COUNTIF($D$15:D3355,D3355)</f>
        <v>53</v>
      </c>
      <c r="G3355" s="121">
        <f t="shared" si="385"/>
        <v>0.2534697725538031</v>
      </c>
      <c r="H3355" s="121">
        <f t="shared" si="386"/>
        <v>1.0038391501321698E-3</v>
      </c>
      <c r="I3355" s="122">
        <f t="shared" si="387"/>
        <v>0.25447361170393529</v>
      </c>
    </row>
    <row r="3356" spans="2:9">
      <c r="B3356" s="91">
        <f t="shared" si="388"/>
        <v>3342</v>
      </c>
      <c r="C3356" s="92">
        <f t="shared" si="389"/>
        <v>47902</v>
      </c>
      <c r="D3356" s="119" t="str">
        <f t="shared" si="383"/>
        <v>구간37</v>
      </c>
      <c r="E3356" s="91">
        <f t="shared" si="384"/>
        <v>90</v>
      </c>
      <c r="F3356" s="120">
        <f>COUNTIF($D$15:D3356,D3356)</f>
        <v>54</v>
      </c>
      <c r="G3356" s="121">
        <f t="shared" si="385"/>
        <v>0.2534697725538031</v>
      </c>
      <c r="H3356" s="121">
        <f t="shared" si="386"/>
        <v>1.0227795114554183E-3</v>
      </c>
      <c r="I3356" s="122">
        <f t="shared" si="387"/>
        <v>0.2544925520652585</v>
      </c>
    </row>
    <row r="3357" spans="2:9">
      <c r="B3357" s="91">
        <f t="shared" si="388"/>
        <v>3343</v>
      </c>
      <c r="C3357" s="92">
        <f t="shared" si="389"/>
        <v>47903</v>
      </c>
      <c r="D3357" s="119" t="str">
        <f t="shared" si="383"/>
        <v>구간37</v>
      </c>
      <c r="E3357" s="91">
        <f t="shared" si="384"/>
        <v>90</v>
      </c>
      <c r="F3357" s="120">
        <f>COUNTIF($D$15:D3357,D3357)</f>
        <v>55</v>
      </c>
      <c r="G3357" s="121">
        <f t="shared" si="385"/>
        <v>0.2534697725538031</v>
      </c>
      <c r="H3357" s="121">
        <f t="shared" si="386"/>
        <v>1.0417198727786668E-3</v>
      </c>
      <c r="I3357" s="122">
        <f t="shared" si="387"/>
        <v>0.25451149242658178</v>
      </c>
    </row>
    <row r="3358" spans="2:9">
      <c r="B3358" s="91">
        <f t="shared" si="388"/>
        <v>3344</v>
      </c>
      <c r="C3358" s="92">
        <f t="shared" si="389"/>
        <v>47904</v>
      </c>
      <c r="D3358" s="119" t="str">
        <f t="shared" si="383"/>
        <v>구간37</v>
      </c>
      <c r="E3358" s="91">
        <f t="shared" si="384"/>
        <v>90</v>
      </c>
      <c r="F3358" s="120">
        <f>COUNTIF($D$15:D3358,D3358)</f>
        <v>56</v>
      </c>
      <c r="G3358" s="121">
        <f t="shared" si="385"/>
        <v>0.2534697725538031</v>
      </c>
      <c r="H3358" s="121">
        <f t="shared" si="386"/>
        <v>1.0606602341019153E-3</v>
      </c>
      <c r="I3358" s="122">
        <f t="shared" si="387"/>
        <v>0.25453043278790499</v>
      </c>
    </row>
    <row r="3359" spans="2:9">
      <c r="B3359" s="91">
        <f t="shared" si="388"/>
        <v>3345</v>
      </c>
      <c r="C3359" s="92">
        <f t="shared" si="389"/>
        <v>47905</v>
      </c>
      <c r="D3359" s="119" t="str">
        <f t="shared" si="383"/>
        <v>구간37</v>
      </c>
      <c r="E3359" s="91">
        <f t="shared" si="384"/>
        <v>90</v>
      </c>
      <c r="F3359" s="120">
        <f>COUNTIF($D$15:D3359,D3359)</f>
        <v>57</v>
      </c>
      <c r="G3359" s="121">
        <f t="shared" si="385"/>
        <v>0.2534697725538031</v>
      </c>
      <c r="H3359" s="121">
        <f t="shared" si="386"/>
        <v>1.0796005954251638E-3</v>
      </c>
      <c r="I3359" s="122">
        <f t="shared" si="387"/>
        <v>0.25454937314922826</v>
      </c>
    </row>
    <row r="3360" spans="2:9">
      <c r="B3360" s="91">
        <f t="shared" si="388"/>
        <v>3346</v>
      </c>
      <c r="C3360" s="92">
        <f t="shared" si="389"/>
        <v>47906</v>
      </c>
      <c r="D3360" s="119" t="str">
        <f t="shared" si="383"/>
        <v>구간37</v>
      </c>
      <c r="E3360" s="91">
        <f t="shared" si="384"/>
        <v>90</v>
      </c>
      <c r="F3360" s="120">
        <f>COUNTIF($D$15:D3360,D3360)</f>
        <v>58</v>
      </c>
      <c r="G3360" s="121">
        <f t="shared" si="385"/>
        <v>0.2534697725538031</v>
      </c>
      <c r="H3360" s="121">
        <f t="shared" si="386"/>
        <v>1.0985409567484123E-3</v>
      </c>
      <c r="I3360" s="122">
        <f t="shared" si="387"/>
        <v>0.25456831351055154</v>
      </c>
    </row>
    <row r="3361" spans="2:9">
      <c r="B3361" s="91">
        <f t="shared" si="388"/>
        <v>3347</v>
      </c>
      <c r="C3361" s="92">
        <f t="shared" si="389"/>
        <v>47907</v>
      </c>
      <c r="D3361" s="119" t="str">
        <f t="shared" si="383"/>
        <v>구간37</v>
      </c>
      <c r="E3361" s="91">
        <f t="shared" si="384"/>
        <v>90</v>
      </c>
      <c r="F3361" s="120">
        <f>COUNTIF($D$15:D3361,D3361)</f>
        <v>59</v>
      </c>
      <c r="G3361" s="121">
        <f t="shared" si="385"/>
        <v>0.2534697725538031</v>
      </c>
      <c r="H3361" s="121">
        <f t="shared" si="386"/>
        <v>1.1174813180716606E-3</v>
      </c>
      <c r="I3361" s="122">
        <f t="shared" si="387"/>
        <v>0.25458725387187475</v>
      </c>
    </row>
    <row r="3362" spans="2:9">
      <c r="B3362" s="91">
        <f t="shared" si="388"/>
        <v>3348</v>
      </c>
      <c r="C3362" s="92">
        <f t="shared" si="389"/>
        <v>47908</v>
      </c>
      <c r="D3362" s="119" t="str">
        <f t="shared" si="383"/>
        <v>구간37</v>
      </c>
      <c r="E3362" s="91">
        <f t="shared" si="384"/>
        <v>90</v>
      </c>
      <c r="F3362" s="120">
        <f>COUNTIF($D$15:D3362,D3362)</f>
        <v>60</v>
      </c>
      <c r="G3362" s="121">
        <f t="shared" si="385"/>
        <v>0.2534697725538031</v>
      </c>
      <c r="H3362" s="121">
        <f t="shared" si="386"/>
        <v>1.1364216793949091E-3</v>
      </c>
      <c r="I3362" s="122">
        <f t="shared" si="387"/>
        <v>0.25460619423319802</v>
      </c>
    </row>
    <row r="3363" spans="2:9">
      <c r="B3363" s="91">
        <f t="shared" si="388"/>
        <v>3349</v>
      </c>
      <c r="C3363" s="92">
        <f t="shared" si="389"/>
        <v>47909</v>
      </c>
      <c r="D3363" s="119" t="str">
        <f t="shared" si="383"/>
        <v>구간37</v>
      </c>
      <c r="E3363" s="91">
        <f t="shared" si="384"/>
        <v>90</v>
      </c>
      <c r="F3363" s="120">
        <f>COUNTIF($D$15:D3363,D3363)</f>
        <v>61</v>
      </c>
      <c r="G3363" s="121">
        <f t="shared" si="385"/>
        <v>0.2534697725538031</v>
      </c>
      <c r="H3363" s="121">
        <f t="shared" si="386"/>
        <v>1.1553620407181576E-3</v>
      </c>
      <c r="I3363" s="122">
        <f t="shared" si="387"/>
        <v>0.25462513459452124</v>
      </c>
    </row>
    <row r="3364" spans="2:9">
      <c r="B3364" s="91">
        <f t="shared" si="388"/>
        <v>3350</v>
      </c>
      <c r="C3364" s="92">
        <f t="shared" si="389"/>
        <v>47910</v>
      </c>
      <c r="D3364" s="119" t="str">
        <f t="shared" si="383"/>
        <v>구간37</v>
      </c>
      <c r="E3364" s="91">
        <f t="shared" si="384"/>
        <v>90</v>
      </c>
      <c r="F3364" s="120">
        <f>COUNTIF($D$15:D3364,D3364)</f>
        <v>62</v>
      </c>
      <c r="G3364" s="121">
        <f t="shared" si="385"/>
        <v>0.2534697725538031</v>
      </c>
      <c r="H3364" s="121">
        <f t="shared" si="386"/>
        <v>1.1743024020414061E-3</v>
      </c>
      <c r="I3364" s="122">
        <f t="shared" si="387"/>
        <v>0.25464407495584451</v>
      </c>
    </row>
    <row r="3365" spans="2:9">
      <c r="B3365" s="91">
        <f t="shared" si="388"/>
        <v>3351</v>
      </c>
      <c r="C3365" s="92">
        <f t="shared" si="389"/>
        <v>47911</v>
      </c>
      <c r="D3365" s="119" t="str">
        <f t="shared" si="383"/>
        <v>구간37</v>
      </c>
      <c r="E3365" s="91">
        <f t="shared" si="384"/>
        <v>90</v>
      </c>
      <c r="F3365" s="120">
        <f>COUNTIF($D$15:D3365,D3365)</f>
        <v>63</v>
      </c>
      <c r="G3365" s="121">
        <f t="shared" si="385"/>
        <v>0.2534697725538031</v>
      </c>
      <c r="H3365" s="121">
        <f t="shared" si="386"/>
        <v>1.1932427633646546E-3</v>
      </c>
      <c r="I3365" s="122">
        <f t="shared" si="387"/>
        <v>0.25466301531716773</v>
      </c>
    </row>
    <row r="3366" spans="2:9">
      <c r="B3366" s="91">
        <f t="shared" si="388"/>
        <v>3352</v>
      </c>
      <c r="C3366" s="92">
        <f t="shared" si="389"/>
        <v>47912</v>
      </c>
      <c r="D3366" s="119" t="str">
        <f t="shared" si="383"/>
        <v>구간37</v>
      </c>
      <c r="E3366" s="91">
        <f t="shared" si="384"/>
        <v>90</v>
      </c>
      <c r="F3366" s="120">
        <f>COUNTIF($D$15:D3366,D3366)</f>
        <v>64</v>
      </c>
      <c r="G3366" s="121">
        <f t="shared" si="385"/>
        <v>0.2534697725538031</v>
      </c>
      <c r="H3366" s="121">
        <f t="shared" si="386"/>
        <v>1.2121831246879032E-3</v>
      </c>
      <c r="I3366" s="122">
        <f t="shared" si="387"/>
        <v>0.254681955678491</v>
      </c>
    </row>
    <row r="3367" spans="2:9">
      <c r="B3367" s="91">
        <f t="shared" si="388"/>
        <v>3353</v>
      </c>
      <c r="C3367" s="92">
        <f t="shared" si="389"/>
        <v>47913</v>
      </c>
      <c r="D3367" s="119" t="str">
        <f t="shared" si="383"/>
        <v>구간37</v>
      </c>
      <c r="E3367" s="91">
        <f t="shared" si="384"/>
        <v>90</v>
      </c>
      <c r="F3367" s="120">
        <f>COUNTIF($D$15:D3367,D3367)</f>
        <v>65</v>
      </c>
      <c r="G3367" s="121">
        <f t="shared" si="385"/>
        <v>0.2534697725538031</v>
      </c>
      <c r="H3367" s="121">
        <f t="shared" si="386"/>
        <v>1.2311234860111517E-3</v>
      </c>
      <c r="I3367" s="122">
        <f t="shared" si="387"/>
        <v>0.25470089603981427</v>
      </c>
    </row>
    <row r="3368" spans="2:9">
      <c r="B3368" s="91">
        <f t="shared" si="388"/>
        <v>3354</v>
      </c>
      <c r="C3368" s="92">
        <f t="shared" si="389"/>
        <v>47914</v>
      </c>
      <c r="D3368" s="119" t="str">
        <f t="shared" si="383"/>
        <v>구간37</v>
      </c>
      <c r="E3368" s="91">
        <f t="shared" si="384"/>
        <v>90</v>
      </c>
      <c r="F3368" s="120">
        <f>COUNTIF($D$15:D3368,D3368)</f>
        <v>66</v>
      </c>
      <c r="G3368" s="121">
        <f t="shared" si="385"/>
        <v>0.2534697725538031</v>
      </c>
      <c r="H3368" s="121">
        <f t="shared" si="386"/>
        <v>1.2500638473344002E-3</v>
      </c>
      <c r="I3368" s="122">
        <f t="shared" si="387"/>
        <v>0.25471983640113749</v>
      </c>
    </row>
    <row r="3369" spans="2:9">
      <c r="B3369" s="91">
        <f t="shared" si="388"/>
        <v>3355</v>
      </c>
      <c r="C3369" s="92">
        <f t="shared" si="389"/>
        <v>47915</v>
      </c>
      <c r="D3369" s="119" t="str">
        <f t="shared" si="383"/>
        <v>구간37</v>
      </c>
      <c r="E3369" s="91">
        <f t="shared" si="384"/>
        <v>90</v>
      </c>
      <c r="F3369" s="120">
        <f>COUNTIF($D$15:D3369,D3369)</f>
        <v>67</v>
      </c>
      <c r="G3369" s="121">
        <f t="shared" si="385"/>
        <v>0.2534697725538031</v>
      </c>
      <c r="H3369" s="121">
        <f t="shared" si="386"/>
        <v>1.2690042086576487E-3</v>
      </c>
      <c r="I3369" s="122">
        <f t="shared" si="387"/>
        <v>0.25473877676246076</v>
      </c>
    </row>
    <row r="3370" spans="2:9">
      <c r="B3370" s="91">
        <f t="shared" si="388"/>
        <v>3356</v>
      </c>
      <c r="C3370" s="92">
        <f t="shared" si="389"/>
        <v>47916</v>
      </c>
      <c r="D3370" s="119" t="str">
        <f t="shared" si="383"/>
        <v>구간37</v>
      </c>
      <c r="E3370" s="91">
        <f t="shared" si="384"/>
        <v>90</v>
      </c>
      <c r="F3370" s="120">
        <f>COUNTIF($D$15:D3370,D3370)</f>
        <v>68</v>
      </c>
      <c r="G3370" s="121">
        <f t="shared" si="385"/>
        <v>0.2534697725538031</v>
      </c>
      <c r="H3370" s="121">
        <f t="shared" si="386"/>
        <v>1.2879445699808972E-3</v>
      </c>
      <c r="I3370" s="122">
        <f t="shared" si="387"/>
        <v>0.25475771712378398</v>
      </c>
    </row>
    <row r="3371" spans="2:9">
      <c r="B3371" s="91">
        <f t="shared" si="388"/>
        <v>3357</v>
      </c>
      <c r="C3371" s="92">
        <f t="shared" si="389"/>
        <v>47917</v>
      </c>
      <c r="D3371" s="119" t="str">
        <f t="shared" si="383"/>
        <v>구간37</v>
      </c>
      <c r="E3371" s="91">
        <f t="shared" si="384"/>
        <v>90</v>
      </c>
      <c r="F3371" s="120">
        <f>COUNTIF($D$15:D3371,D3371)</f>
        <v>69</v>
      </c>
      <c r="G3371" s="121">
        <f t="shared" si="385"/>
        <v>0.2534697725538031</v>
      </c>
      <c r="H3371" s="121">
        <f t="shared" si="386"/>
        <v>1.3068849313041457E-3</v>
      </c>
      <c r="I3371" s="122">
        <f t="shared" si="387"/>
        <v>0.25477665748510725</v>
      </c>
    </row>
    <row r="3372" spans="2:9">
      <c r="B3372" s="91">
        <f t="shared" si="388"/>
        <v>3358</v>
      </c>
      <c r="C3372" s="92">
        <f t="shared" si="389"/>
        <v>47918</v>
      </c>
      <c r="D3372" s="119" t="str">
        <f t="shared" si="383"/>
        <v>구간37</v>
      </c>
      <c r="E3372" s="91">
        <f t="shared" si="384"/>
        <v>90</v>
      </c>
      <c r="F3372" s="120">
        <f>COUNTIF($D$15:D3372,D3372)</f>
        <v>70</v>
      </c>
      <c r="G3372" s="121">
        <f t="shared" si="385"/>
        <v>0.2534697725538031</v>
      </c>
      <c r="H3372" s="121">
        <f t="shared" si="386"/>
        <v>1.325825292627394E-3</v>
      </c>
      <c r="I3372" s="122">
        <f t="shared" si="387"/>
        <v>0.25479559784643047</v>
      </c>
    </row>
    <row r="3373" spans="2:9">
      <c r="B3373" s="91">
        <f t="shared" si="388"/>
        <v>3359</v>
      </c>
      <c r="C3373" s="92">
        <f t="shared" si="389"/>
        <v>47919</v>
      </c>
      <c r="D3373" s="119" t="str">
        <f t="shared" si="383"/>
        <v>구간37</v>
      </c>
      <c r="E3373" s="91">
        <f t="shared" si="384"/>
        <v>90</v>
      </c>
      <c r="F3373" s="120">
        <f>COUNTIF($D$15:D3373,D3373)</f>
        <v>71</v>
      </c>
      <c r="G3373" s="121">
        <f t="shared" si="385"/>
        <v>0.2534697725538031</v>
      </c>
      <c r="H3373" s="121">
        <f t="shared" si="386"/>
        <v>1.3447656539506425E-3</v>
      </c>
      <c r="I3373" s="122">
        <f t="shared" si="387"/>
        <v>0.25481453820775374</v>
      </c>
    </row>
    <row r="3374" spans="2:9">
      <c r="B3374" s="91">
        <f t="shared" si="388"/>
        <v>3360</v>
      </c>
      <c r="C3374" s="92">
        <f t="shared" si="389"/>
        <v>47920</v>
      </c>
      <c r="D3374" s="119" t="str">
        <f t="shared" si="383"/>
        <v>구간37</v>
      </c>
      <c r="E3374" s="91">
        <f t="shared" si="384"/>
        <v>90</v>
      </c>
      <c r="F3374" s="120">
        <f>COUNTIF($D$15:D3374,D3374)</f>
        <v>72</v>
      </c>
      <c r="G3374" s="121">
        <f t="shared" si="385"/>
        <v>0.2534697725538031</v>
      </c>
      <c r="H3374" s="121">
        <f t="shared" si="386"/>
        <v>1.363706015273891E-3</v>
      </c>
      <c r="I3374" s="122">
        <f t="shared" si="387"/>
        <v>0.25483347856907701</v>
      </c>
    </row>
    <row r="3375" spans="2:9">
      <c r="B3375" s="91">
        <f t="shared" si="388"/>
        <v>3361</v>
      </c>
      <c r="C3375" s="92">
        <f t="shared" si="389"/>
        <v>47921</v>
      </c>
      <c r="D3375" s="119" t="str">
        <f t="shared" si="383"/>
        <v>구간37</v>
      </c>
      <c r="E3375" s="91">
        <f t="shared" si="384"/>
        <v>90</v>
      </c>
      <c r="F3375" s="120">
        <f>COUNTIF($D$15:D3375,D3375)</f>
        <v>73</v>
      </c>
      <c r="G3375" s="121">
        <f t="shared" si="385"/>
        <v>0.2534697725538031</v>
      </c>
      <c r="H3375" s="121">
        <f t="shared" si="386"/>
        <v>1.3826463765971395E-3</v>
      </c>
      <c r="I3375" s="122">
        <f t="shared" si="387"/>
        <v>0.25485241893040023</v>
      </c>
    </row>
    <row r="3376" spans="2:9">
      <c r="B3376" s="91">
        <f t="shared" si="388"/>
        <v>3362</v>
      </c>
      <c r="C3376" s="92">
        <f t="shared" si="389"/>
        <v>47922</v>
      </c>
      <c r="D3376" s="119" t="str">
        <f t="shared" si="383"/>
        <v>구간37</v>
      </c>
      <c r="E3376" s="91">
        <f t="shared" si="384"/>
        <v>90</v>
      </c>
      <c r="F3376" s="120">
        <f>COUNTIF($D$15:D3376,D3376)</f>
        <v>74</v>
      </c>
      <c r="G3376" s="121">
        <f t="shared" si="385"/>
        <v>0.2534697725538031</v>
      </c>
      <c r="H3376" s="121">
        <f t="shared" si="386"/>
        <v>1.401586737920388E-3</v>
      </c>
      <c r="I3376" s="122">
        <f t="shared" si="387"/>
        <v>0.2548713592917235</v>
      </c>
    </row>
    <row r="3377" spans="2:9">
      <c r="B3377" s="91">
        <f t="shared" si="388"/>
        <v>3363</v>
      </c>
      <c r="C3377" s="92">
        <f t="shared" si="389"/>
        <v>47923</v>
      </c>
      <c r="D3377" s="119" t="str">
        <f t="shared" si="383"/>
        <v>구간37</v>
      </c>
      <c r="E3377" s="91">
        <f t="shared" si="384"/>
        <v>90</v>
      </c>
      <c r="F3377" s="120">
        <f>COUNTIF($D$15:D3377,D3377)</f>
        <v>75</v>
      </c>
      <c r="G3377" s="121">
        <f t="shared" si="385"/>
        <v>0.2534697725538031</v>
      </c>
      <c r="H3377" s="121">
        <f t="shared" si="386"/>
        <v>1.4205270992436365E-3</v>
      </c>
      <c r="I3377" s="122">
        <f t="shared" si="387"/>
        <v>0.25489029965304671</v>
      </c>
    </row>
    <row r="3378" spans="2:9">
      <c r="B3378" s="91">
        <f t="shared" si="388"/>
        <v>3364</v>
      </c>
      <c r="C3378" s="92">
        <f t="shared" si="389"/>
        <v>47924</v>
      </c>
      <c r="D3378" s="119" t="str">
        <f t="shared" si="383"/>
        <v>구간37</v>
      </c>
      <c r="E3378" s="91">
        <f t="shared" si="384"/>
        <v>90</v>
      </c>
      <c r="F3378" s="120">
        <f>COUNTIF($D$15:D3378,D3378)</f>
        <v>76</v>
      </c>
      <c r="G3378" s="121">
        <f t="shared" si="385"/>
        <v>0.2534697725538031</v>
      </c>
      <c r="H3378" s="121">
        <f t="shared" si="386"/>
        <v>1.439467460566885E-3</v>
      </c>
      <c r="I3378" s="122">
        <f t="shared" si="387"/>
        <v>0.25490924001436999</v>
      </c>
    </row>
    <row r="3379" spans="2:9">
      <c r="B3379" s="91">
        <f t="shared" si="388"/>
        <v>3365</v>
      </c>
      <c r="C3379" s="92">
        <f t="shared" si="389"/>
        <v>47925</v>
      </c>
      <c r="D3379" s="119" t="str">
        <f t="shared" si="383"/>
        <v>구간37</v>
      </c>
      <c r="E3379" s="91">
        <f t="shared" si="384"/>
        <v>90</v>
      </c>
      <c r="F3379" s="120">
        <f>COUNTIF($D$15:D3379,D3379)</f>
        <v>77</v>
      </c>
      <c r="G3379" s="121">
        <f t="shared" si="385"/>
        <v>0.2534697725538031</v>
      </c>
      <c r="H3379" s="121">
        <f t="shared" si="386"/>
        <v>1.4584078218901335E-3</v>
      </c>
      <c r="I3379" s="122">
        <f t="shared" si="387"/>
        <v>0.2549281803756932</v>
      </c>
    </row>
    <row r="3380" spans="2:9">
      <c r="B3380" s="91">
        <f t="shared" si="388"/>
        <v>3366</v>
      </c>
      <c r="C3380" s="92">
        <f t="shared" si="389"/>
        <v>47926</v>
      </c>
      <c r="D3380" s="119" t="str">
        <f t="shared" si="383"/>
        <v>구간37</v>
      </c>
      <c r="E3380" s="91">
        <f t="shared" si="384"/>
        <v>90</v>
      </c>
      <c r="F3380" s="120">
        <f>COUNTIF($D$15:D3380,D3380)</f>
        <v>78</v>
      </c>
      <c r="G3380" s="121">
        <f t="shared" si="385"/>
        <v>0.2534697725538031</v>
      </c>
      <c r="H3380" s="121">
        <f t="shared" si="386"/>
        <v>1.477348183213382E-3</v>
      </c>
      <c r="I3380" s="122">
        <f t="shared" si="387"/>
        <v>0.25494712073701647</v>
      </c>
    </row>
    <row r="3381" spans="2:9">
      <c r="B3381" s="91">
        <f t="shared" si="388"/>
        <v>3367</v>
      </c>
      <c r="C3381" s="92">
        <f t="shared" si="389"/>
        <v>47927</v>
      </c>
      <c r="D3381" s="119" t="str">
        <f t="shared" si="383"/>
        <v>구간37</v>
      </c>
      <c r="E3381" s="91">
        <f t="shared" si="384"/>
        <v>90</v>
      </c>
      <c r="F3381" s="120">
        <f>COUNTIF($D$15:D3381,D3381)</f>
        <v>79</v>
      </c>
      <c r="G3381" s="121">
        <f t="shared" si="385"/>
        <v>0.2534697725538031</v>
      </c>
      <c r="H3381" s="121">
        <f t="shared" si="386"/>
        <v>1.4962885445366305E-3</v>
      </c>
      <c r="I3381" s="122">
        <f t="shared" si="387"/>
        <v>0.25496606109833975</v>
      </c>
    </row>
    <row r="3382" spans="2:9">
      <c r="B3382" s="91">
        <f t="shared" si="388"/>
        <v>3368</v>
      </c>
      <c r="C3382" s="92">
        <f t="shared" si="389"/>
        <v>47928</v>
      </c>
      <c r="D3382" s="119" t="str">
        <f t="shared" si="383"/>
        <v>구간37</v>
      </c>
      <c r="E3382" s="91">
        <f t="shared" si="384"/>
        <v>90</v>
      </c>
      <c r="F3382" s="120">
        <f>COUNTIF($D$15:D3382,D3382)</f>
        <v>80</v>
      </c>
      <c r="G3382" s="121">
        <f t="shared" si="385"/>
        <v>0.2534697725538031</v>
      </c>
      <c r="H3382" s="121">
        <f t="shared" si="386"/>
        <v>1.5152289058598788E-3</v>
      </c>
      <c r="I3382" s="122">
        <f t="shared" si="387"/>
        <v>0.25498500145966296</v>
      </c>
    </row>
    <row r="3383" spans="2:9">
      <c r="B3383" s="91">
        <f t="shared" si="388"/>
        <v>3369</v>
      </c>
      <c r="C3383" s="92">
        <f t="shared" si="389"/>
        <v>47929</v>
      </c>
      <c r="D3383" s="119" t="str">
        <f t="shared" si="383"/>
        <v>구간37</v>
      </c>
      <c r="E3383" s="91">
        <f t="shared" si="384"/>
        <v>90</v>
      </c>
      <c r="F3383" s="120">
        <f>COUNTIF($D$15:D3383,D3383)</f>
        <v>81</v>
      </c>
      <c r="G3383" s="121">
        <f t="shared" si="385"/>
        <v>0.2534697725538031</v>
      </c>
      <c r="H3383" s="121">
        <f t="shared" si="386"/>
        <v>1.5341692671831273E-3</v>
      </c>
      <c r="I3383" s="122">
        <f t="shared" si="387"/>
        <v>0.25500394182098624</v>
      </c>
    </row>
    <row r="3384" spans="2:9">
      <c r="B3384" s="91">
        <f t="shared" si="388"/>
        <v>3370</v>
      </c>
      <c r="C3384" s="92">
        <f t="shared" si="389"/>
        <v>47930</v>
      </c>
      <c r="D3384" s="119" t="str">
        <f t="shared" si="383"/>
        <v>구간37</v>
      </c>
      <c r="E3384" s="91">
        <f t="shared" si="384"/>
        <v>90</v>
      </c>
      <c r="F3384" s="120">
        <f>COUNTIF($D$15:D3384,D3384)</f>
        <v>82</v>
      </c>
      <c r="G3384" s="121">
        <f t="shared" si="385"/>
        <v>0.2534697725538031</v>
      </c>
      <c r="H3384" s="121">
        <f t="shared" si="386"/>
        <v>1.5531096285063758E-3</v>
      </c>
      <c r="I3384" s="122">
        <f t="shared" si="387"/>
        <v>0.25502288218230945</v>
      </c>
    </row>
    <row r="3385" spans="2:9">
      <c r="B3385" s="91">
        <f t="shared" si="388"/>
        <v>3371</v>
      </c>
      <c r="C3385" s="92">
        <f t="shared" si="389"/>
        <v>47931</v>
      </c>
      <c r="D3385" s="119" t="str">
        <f t="shared" si="383"/>
        <v>구간37</v>
      </c>
      <c r="E3385" s="91">
        <f t="shared" si="384"/>
        <v>90</v>
      </c>
      <c r="F3385" s="120">
        <f>COUNTIF($D$15:D3385,D3385)</f>
        <v>83</v>
      </c>
      <c r="G3385" s="121">
        <f t="shared" si="385"/>
        <v>0.2534697725538031</v>
      </c>
      <c r="H3385" s="121">
        <f t="shared" si="386"/>
        <v>1.5720499898296244E-3</v>
      </c>
      <c r="I3385" s="122">
        <f t="shared" si="387"/>
        <v>0.25504182254363272</v>
      </c>
    </row>
    <row r="3386" spans="2:9">
      <c r="B3386" s="91">
        <f t="shared" si="388"/>
        <v>3372</v>
      </c>
      <c r="C3386" s="92">
        <f t="shared" si="389"/>
        <v>47932</v>
      </c>
      <c r="D3386" s="119" t="str">
        <f t="shared" si="383"/>
        <v>구간37</v>
      </c>
      <c r="E3386" s="91">
        <f t="shared" si="384"/>
        <v>90</v>
      </c>
      <c r="F3386" s="120">
        <f>COUNTIF($D$15:D3386,D3386)</f>
        <v>84</v>
      </c>
      <c r="G3386" s="121">
        <f t="shared" si="385"/>
        <v>0.2534697725538031</v>
      </c>
      <c r="H3386" s="121">
        <f t="shared" si="386"/>
        <v>1.5909903511528729E-3</v>
      </c>
      <c r="I3386" s="122">
        <f t="shared" si="387"/>
        <v>0.255060762904956</v>
      </c>
    </row>
    <row r="3387" spans="2:9">
      <c r="B3387" s="91">
        <f t="shared" si="388"/>
        <v>3373</v>
      </c>
      <c r="C3387" s="92">
        <f t="shared" si="389"/>
        <v>47933</v>
      </c>
      <c r="D3387" s="119" t="str">
        <f t="shared" si="383"/>
        <v>구간37</v>
      </c>
      <c r="E3387" s="91">
        <f t="shared" si="384"/>
        <v>90</v>
      </c>
      <c r="F3387" s="120">
        <f>COUNTIF($D$15:D3387,D3387)</f>
        <v>85</v>
      </c>
      <c r="G3387" s="121">
        <f t="shared" si="385"/>
        <v>0.2534697725538031</v>
      </c>
      <c r="H3387" s="121">
        <f t="shared" si="386"/>
        <v>1.6099307124761214E-3</v>
      </c>
      <c r="I3387" s="122">
        <f t="shared" si="387"/>
        <v>0.25507970326627921</v>
      </c>
    </row>
    <row r="3388" spans="2:9">
      <c r="B3388" s="91">
        <f t="shared" si="388"/>
        <v>3374</v>
      </c>
      <c r="C3388" s="92">
        <f t="shared" si="389"/>
        <v>47934</v>
      </c>
      <c r="D3388" s="119" t="str">
        <f t="shared" si="383"/>
        <v>구간37</v>
      </c>
      <c r="E3388" s="91">
        <f t="shared" si="384"/>
        <v>90</v>
      </c>
      <c r="F3388" s="120">
        <f>COUNTIF($D$15:D3388,D3388)</f>
        <v>86</v>
      </c>
      <c r="G3388" s="121">
        <f t="shared" si="385"/>
        <v>0.2534697725538031</v>
      </c>
      <c r="H3388" s="121">
        <f t="shared" si="386"/>
        <v>1.6288710737993699E-3</v>
      </c>
      <c r="I3388" s="122">
        <f t="shared" si="387"/>
        <v>0.25509864362760248</v>
      </c>
    </row>
    <row r="3389" spans="2:9">
      <c r="B3389" s="91">
        <f t="shared" si="388"/>
        <v>3375</v>
      </c>
      <c r="C3389" s="92">
        <f t="shared" si="389"/>
        <v>47935</v>
      </c>
      <c r="D3389" s="119" t="str">
        <f t="shared" si="383"/>
        <v>구간37</v>
      </c>
      <c r="E3389" s="91">
        <f t="shared" si="384"/>
        <v>90</v>
      </c>
      <c r="F3389" s="120">
        <f>COUNTIF($D$15:D3389,D3389)</f>
        <v>87</v>
      </c>
      <c r="G3389" s="121">
        <f t="shared" si="385"/>
        <v>0.2534697725538031</v>
      </c>
      <c r="H3389" s="121">
        <f t="shared" si="386"/>
        <v>1.6478114351226184E-3</v>
      </c>
      <c r="I3389" s="122">
        <f t="shared" si="387"/>
        <v>0.2551175839889257</v>
      </c>
    </row>
    <row r="3390" spans="2:9">
      <c r="B3390" s="91">
        <f t="shared" si="388"/>
        <v>3376</v>
      </c>
      <c r="C3390" s="92">
        <f t="shared" si="389"/>
        <v>47936</v>
      </c>
      <c r="D3390" s="119" t="str">
        <f t="shared" si="383"/>
        <v>구간37</v>
      </c>
      <c r="E3390" s="91">
        <f t="shared" si="384"/>
        <v>90</v>
      </c>
      <c r="F3390" s="120">
        <f>COUNTIF($D$15:D3390,D3390)</f>
        <v>88</v>
      </c>
      <c r="G3390" s="121">
        <f t="shared" si="385"/>
        <v>0.2534697725538031</v>
      </c>
      <c r="H3390" s="121">
        <f t="shared" si="386"/>
        <v>1.6667517964458669E-3</v>
      </c>
      <c r="I3390" s="122">
        <f t="shared" si="387"/>
        <v>0.25513652435024897</v>
      </c>
    </row>
    <row r="3391" spans="2:9">
      <c r="B3391" s="91">
        <f t="shared" si="388"/>
        <v>3377</v>
      </c>
      <c r="C3391" s="92">
        <f t="shared" si="389"/>
        <v>47937</v>
      </c>
      <c r="D3391" s="119" t="str">
        <f t="shared" si="383"/>
        <v>구간37</v>
      </c>
      <c r="E3391" s="91">
        <f t="shared" si="384"/>
        <v>90</v>
      </c>
      <c r="F3391" s="120">
        <f>COUNTIF($D$15:D3391,D3391)</f>
        <v>89</v>
      </c>
      <c r="G3391" s="121">
        <f t="shared" si="385"/>
        <v>0.2534697725538031</v>
      </c>
      <c r="H3391" s="121">
        <f t="shared" si="386"/>
        <v>1.6856921577691154E-3</v>
      </c>
      <c r="I3391" s="122">
        <f t="shared" si="387"/>
        <v>0.25515546471157219</v>
      </c>
    </row>
    <row r="3392" spans="2:9">
      <c r="B3392" s="91">
        <f t="shared" si="388"/>
        <v>3378</v>
      </c>
      <c r="C3392" s="92">
        <f t="shared" si="389"/>
        <v>47938</v>
      </c>
      <c r="D3392" s="119" t="str">
        <f t="shared" si="383"/>
        <v>구간37</v>
      </c>
      <c r="E3392" s="91">
        <f t="shared" si="384"/>
        <v>90</v>
      </c>
      <c r="F3392" s="120">
        <f>COUNTIF($D$15:D3392,D3392)</f>
        <v>90</v>
      </c>
      <c r="G3392" s="121">
        <f t="shared" si="385"/>
        <v>0.2534697725538031</v>
      </c>
      <c r="H3392" s="121">
        <f t="shared" si="386"/>
        <v>1.7046325190923639E-3</v>
      </c>
      <c r="I3392" s="122">
        <f t="shared" si="387"/>
        <v>0.25517440507289546</v>
      </c>
    </row>
    <row r="3393" spans="2:9">
      <c r="B3393" s="91">
        <f t="shared" si="388"/>
        <v>3379</v>
      </c>
      <c r="C3393" s="92">
        <f t="shared" si="389"/>
        <v>47939</v>
      </c>
      <c r="D3393" s="119" t="str">
        <f t="shared" si="383"/>
        <v>구간38</v>
      </c>
      <c r="E3393" s="91">
        <f t="shared" si="384"/>
        <v>91</v>
      </c>
      <c r="F3393" s="120">
        <f>COUNTIF($D$15:D3393,D3393)</f>
        <v>1</v>
      </c>
      <c r="G3393" s="121">
        <f t="shared" si="385"/>
        <v>0.25517440507289546</v>
      </c>
      <c r="H3393" s="121">
        <f t="shared" si="386"/>
        <v>2.0077786004601362E-5</v>
      </c>
      <c r="I3393" s="122">
        <f t="shared" si="387"/>
        <v>0.25519448285890006</v>
      </c>
    </row>
    <row r="3394" spans="2:9">
      <c r="B3394" s="91">
        <f t="shared" si="388"/>
        <v>3380</v>
      </c>
      <c r="C3394" s="92">
        <f t="shared" si="389"/>
        <v>47940</v>
      </c>
      <c r="D3394" s="119" t="str">
        <f t="shared" si="383"/>
        <v>구간38</v>
      </c>
      <c r="E3394" s="91">
        <f t="shared" si="384"/>
        <v>91</v>
      </c>
      <c r="F3394" s="120">
        <f>COUNTIF($D$15:D3394,D3394)</f>
        <v>2</v>
      </c>
      <c r="G3394" s="121">
        <f t="shared" si="385"/>
        <v>0.25517440507289546</v>
      </c>
      <c r="H3394" s="121">
        <f t="shared" si="386"/>
        <v>4.0155572009202724E-5</v>
      </c>
      <c r="I3394" s="122">
        <f t="shared" si="387"/>
        <v>0.25521456064490466</v>
      </c>
    </row>
    <row r="3395" spans="2:9">
      <c r="B3395" s="91">
        <f t="shared" si="388"/>
        <v>3381</v>
      </c>
      <c r="C3395" s="92">
        <f t="shared" si="389"/>
        <v>47941</v>
      </c>
      <c r="D3395" s="119" t="str">
        <f t="shared" si="383"/>
        <v>구간38</v>
      </c>
      <c r="E3395" s="91">
        <f t="shared" si="384"/>
        <v>91</v>
      </c>
      <c r="F3395" s="120">
        <f>COUNTIF($D$15:D3395,D3395)</f>
        <v>3</v>
      </c>
      <c r="G3395" s="121">
        <f t="shared" si="385"/>
        <v>0.25517440507289546</v>
      </c>
      <c r="H3395" s="121">
        <f t="shared" si="386"/>
        <v>6.0233358013804086E-5</v>
      </c>
      <c r="I3395" s="122">
        <f t="shared" si="387"/>
        <v>0.25523463843090927</v>
      </c>
    </row>
    <row r="3396" spans="2:9">
      <c r="B3396" s="91">
        <f t="shared" si="388"/>
        <v>3382</v>
      </c>
      <c r="C3396" s="92">
        <f t="shared" si="389"/>
        <v>47942</v>
      </c>
      <c r="D3396" s="119" t="str">
        <f t="shared" si="383"/>
        <v>구간38</v>
      </c>
      <c r="E3396" s="91">
        <f t="shared" si="384"/>
        <v>91</v>
      </c>
      <c r="F3396" s="120">
        <f>COUNTIF($D$15:D3396,D3396)</f>
        <v>4</v>
      </c>
      <c r="G3396" s="121">
        <f t="shared" si="385"/>
        <v>0.25517440507289546</v>
      </c>
      <c r="H3396" s="121">
        <f t="shared" si="386"/>
        <v>8.0311144018405448E-5</v>
      </c>
      <c r="I3396" s="122">
        <f t="shared" si="387"/>
        <v>0.25525471621691387</v>
      </c>
    </row>
    <row r="3397" spans="2:9">
      <c r="B3397" s="91">
        <f t="shared" si="388"/>
        <v>3383</v>
      </c>
      <c r="C3397" s="92">
        <f t="shared" si="389"/>
        <v>47943</v>
      </c>
      <c r="D3397" s="119" t="str">
        <f t="shared" si="383"/>
        <v>구간38</v>
      </c>
      <c r="E3397" s="91">
        <f t="shared" si="384"/>
        <v>91</v>
      </c>
      <c r="F3397" s="120">
        <f>COUNTIF($D$15:D3397,D3397)</f>
        <v>5</v>
      </c>
      <c r="G3397" s="121">
        <f t="shared" si="385"/>
        <v>0.25517440507289546</v>
      </c>
      <c r="H3397" s="121">
        <f t="shared" si="386"/>
        <v>1.0038893002300681E-4</v>
      </c>
      <c r="I3397" s="122">
        <f t="shared" si="387"/>
        <v>0.25527479400291847</v>
      </c>
    </row>
    <row r="3398" spans="2:9">
      <c r="B3398" s="91">
        <f t="shared" si="388"/>
        <v>3384</v>
      </c>
      <c r="C3398" s="92">
        <f t="shared" si="389"/>
        <v>47944</v>
      </c>
      <c r="D3398" s="119" t="str">
        <f t="shared" si="383"/>
        <v>구간38</v>
      </c>
      <c r="E3398" s="91">
        <f t="shared" si="384"/>
        <v>91</v>
      </c>
      <c r="F3398" s="120">
        <f>COUNTIF($D$15:D3398,D3398)</f>
        <v>6</v>
      </c>
      <c r="G3398" s="121">
        <f t="shared" si="385"/>
        <v>0.25517440507289546</v>
      </c>
      <c r="H3398" s="121">
        <f t="shared" si="386"/>
        <v>1.2046671602760817E-4</v>
      </c>
      <c r="I3398" s="122">
        <f t="shared" si="387"/>
        <v>0.25529487178892307</v>
      </c>
    </row>
    <row r="3399" spans="2:9">
      <c r="B3399" s="91">
        <f t="shared" si="388"/>
        <v>3385</v>
      </c>
      <c r="C3399" s="92">
        <f t="shared" si="389"/>
        <v>47945</v>
      </c>
      <c r="D3399" s="119" t="str">
        <f t="shared" si="383"/>
        <v>구간38</v>
      </c>
      <c r="E3399" s="91">
        <f t="shared" si="384"/>
        <v>91</v>
      </c>
      <c r="F3399" s="120">
        <f>COUNTIF($D$15:D3399,D3399)</f>
        <v>7</v>
      </c>
      <c r="G3399" s="121">
        <f t="shared" si="385"/>
        <v>0.25517440507289546</v>
      </c>
      <c r="H3399" s="121">
        <f t="shared" si="386"/>
        <v>1.4054450203220952E-4</v>
      </c>
      <c r="I3399" s="122">
        <f t="shared" si="387"/>
        <v>0.25531494957492767</v>
      </c>
    </row>
    <row r="3400" spans="2:9">
      <c r="B3400" s="91">
        <f t="shared" si="388"/>
        <v>3386</v>
      </c>
      <c r="C3400" s="92">
        <f t="shared" si="389"/>
        <v>47946</v>
      </c>
      <c r="D3400" s="119" t="str">
        <f t="shared" si="383"/>
        <v>구간38</v>
      </c>
      <c r="E3400" s="91">
        <f t="shared" si="384"/>
        <v>91</v>
      </c>
      <c r="F3400" s="120">
        <f>COUNTIF($D$15:D3400,D3400)</f>
        <v>8</v>
      </c>
      <c r="G3400" s="121">
        <f t="shared" si="385"/>
        <v>0.25517440507289546</v>
      </c>
      <c r="H3400" s="121">
        <f t="shared" si="386"/>
        <v>1.606222880368109E-4</v>
      </c>
      <c r="I3400" s="122">
        <f t="shared" si="387"/>
        <v>0.25533502736093228</v>
      </c>
    </row>
    <row r="3401" spans="2:9">
      <c r="B3401" s="91">
        <f t="shared" si="388"/>
        <v>3387</v>
      </c>
      <c r="C3401" s="92">
        <f t="shared" si="389"/>
        <v>47947</v>
      </c>
      <c r="D3401" s="119" t="str">
        <f t="shared" si="383"/>
        <v>구간38</v>
      </c>
      <c r="E3401" s="91">
        <f t="shared" si="384"/>
        <v>91</v>
      </c>
      <c r="F3401" s="120">
        <f>COUNTIF($D$15:D3401,D3401)</f>
        <v>9</v>
      </c>
      <c r="G3401" s="121">
        <f t="shared" si="385"/>
        <v>0.25517440507289546</v>
      </c>
      <c r="H3401" s="121">
        <f t="shared" si="386"/>
        <v>1.8070007404141227E-4</v>
      </c>
      <c r="I3401" s="122">
        <f t="shared" si="387"/>
        <v>0.25535510514693688</v>
      </c>
    </row>
    <row r="3402" spans="2:9">
      <c r="B3402" s="91">
        <f t="shared" si="388"/>
        <v>3388</v>
      </c>
      <c r="C3402" s="92">
        <f t="shared" si="389"/>
        <v>47948</v>
      </c>
      <c r="D3402" s="119" t="str">
        <f t="shared" si="383"/>
        <v>구간38</v>
      </c>
      <c r="E3402" s="91">
        <f t="shared" si="384"/>
        <v>91</v>
      </c>
      <c r="F3402" s="120">
        <f>COUNTIF($D$15:D3402,D3402)</f>
        <v>10</v>
      </c>
      <c r="G3402" s="121">
        <f t="shared" si="385"/>
        <v>0.25517440507289546</v>
      </c>
      <c r="H3402" s="121">
        <f t="shared" si="386"/>
        <v>2.0077786004601362E-4</v>
      </c>
      <c r="I3402" s="122">
        <f t="shared" si="387"/>
        <v>0.25537518293294148</v>
      </c>
    </row>
    <row r="3403" spans="2:9">
      <c r="B3403" s="91">
        <f t="shared" si="388"/>
        <v>3389</v>
      </c>
      <c r="C3403" s="92">
        <f t="shared" si="389"/>
        <v>47949</v>
      </c>
      <c r="D3403" s="119" t="str">
        <f t="shared" si="383"/>
        <v>구간38</v>
      </c>
      <c r="E3403" s="91">
        <f t="shared" si="384"/>
        <v>91</v>
      </c>
      <c r="F3403" s="120">
        <f>COUNTIF($D$15:D3403,D3403)</f>
        <v>11</v>
      </c>
      <c r="G3403" s="121">
        <f t="shared" si="385"/>
        <v>0.25517440507289546</v>
      </c>
      <c r="H3403" s="121">
        <f t="shared" si="386"/>
        <v>2.2085564605061497E-4</v>
      </c>
      <c r="I3403" s="122">
        <f t="shared" si="387"/>
        <v>0.25539526071894608</v>
      </c>
    </row>
    <row r="3404" spans="2:9">
      <c r="B3404" s="91">
        <f t="shared" si="388"/>
        <v>3390</v>
      </c>
      <c r="C3404" s="92">
        <f t="shared" si="389"/>
        <v>47950</v>
      </c>
      <c r="D3404" s="119" t="str">
        <f t="shared" si="383"/>
        <v>구간38</v>
      </c>
      <c r="E3404" s="91">
        <f t="shared" si="384"/>
        <v>91</v>
      </c>
      <c r="F3404" s="120">
        <f>COUNTIF($D$15:D3404,D3404)</f>
        <v>12</v>
      </c>
      <c r="G3404" s="121">
        <f t="shared" si="385"/>
        <v>0.25517440507289546</v>
      </c>
      <c r="H3404" s="121">
        <f t="shared" si="386"/>
        <v>2.4093343205521634E-4</v>
      </c>
      <c r="I3404" s="122">
        <f t="shared" si="387"/>
        <v>0.25541533850495068</v>
      </c>
    </row>
    <row r="3405" spans="2:9">
      <c r="B3405" s="91">
        <f t="shared" si="388"/>
        <v>3391</v>
      </c>
      <c r="C3405" s="92">
        <f t="shared" si="389"/>
        <v>47951</v>
      </c>
      <c r="D3405" s="119" t="str">
        <f t="shared" si="383"/>
        <v>구간38</v>
      </c>
      <c r="E3405" s="91">
        <f t="shared" si="384"/>
        <v>91</v>
      </c>
      <c r="F3405" s="120">
        <f>COUNTIF($D$15:D3405,D3405)</f>
        <v>13</v>
      </c>
      <c r="G3405" s="121">
        <f t="shared" si="385"/>
        <v>0.25517440507289546</v>
      </c>
      <c r="H3405" s="121">
        <f t="shared" si="386"/>
        <v>2.6101121805981772E-4</v>
      </c>
      <c r="I3405" s="122">
        <f t="shared" si="387"/>
        <v>0.25543541629095529</v>
      </c>
    </row>
    <row r="3406" spans="2:9">
      <c r="B3406" s="91">
        <f t="shared" si="388"/>
        <v>3392</v>
      </c>
      <c r="C3406" s="92">
        <f t="shared" si="389"/>
        <v>47952</v>
      </c>
      <c r="D3406" s="119" t="str">
        <f t="shared" si="383"/>
        <v>구간38</v>
      </c>
      <c r="E3406" s="91">
        <f t="shared" si="384"/>
        <v>91</v>
      </c>
      <c r="F3406" s="120">
        <f>COUNTIF($D$15:D3406,D3406)</f>
        <v>14</v>
      </c>
      <c r="G3406" s="121">
        <f t="shared" si="385"/>
        <v>0.25517440507289546</v>
      </c>
      <c r="H3406" s="121">
        <f t="shared" si="386"/>
        <v>2.8108900406441904E-4</v>
      </c>
      <c r="I3406" s="122">
        <f t="shared" si="387"/>
        <v>0.25545549407695989</v>
      </c>
    </row>
    <row r="3407" spans="2:9">
      <c r="B3407" s="91">
        <f t="shared" si="388"/>
        <v>3393</v>
      </c>
      <c r="C3407" s="92">
        <f t="shared" si="389"/>
        <v>47953</v>
      </c>
      <c r="D3407" s="119" t="str">
        <f t="shared" ref="D3407:D3470" si="390">IF(IFERROR(HLOOKUP(C3407,$E$5:$BL$6,2,FALSE),"")="",D3408,HLOOKUP(C3407,$E$5:$BL$7,2,FALSE))</f>
        <v>구간38</v>
      </c>
      <c r="E3407" s="91">
        <f t="shared" ref="E3407:E3470" si="391">COUNTIF($D$15:$D$49928,D3407)</f>
        <v>91</v>
      </c>
      <c r="F3407" s="120">
        <f>COUNTIF($D$15:D3407,D3407)</f>
        <v>15</v>
      </c>
      <c r="G3407" s="121">
        <f t="shared" ref="G3407:G3470" si="392">HLOOKUP($D3407,$E$6:$BL$11,6,FALSE)</f>
        <v>0.25517440507289546</v>
      </c>
      <c r="H3407" s="121">
        <f t="shared" ref="H3407:H3470" si="393">HLOOKUP($D3407,$E$6:$BL$11,5,FALSE)*(F3407)</f>
        <v>3.0116679006902042E-4</v>
      </c>
      <c r="I3407" s="122">
        <f t="shared" ref="I3407:I3470" si="394">G3407+H3407</f>
        <v>0.25547557186296449</v>
      </c>
    </row>
    <row r="3408" spans="2:9">
      <c r="B3408" s="91">
        <f t="shared" ref="B3408:B3471" si="395">B3407+1</f>
        <v>3394</v>
      </c>
      <c r="C3408" s="92">
        <f t="shared" ref="C3408:C3471" si="396">C3407+1</f>
        <v>47954</v>
      </c>
      <c r="D3408" s="119" t="str">
        <f t="shared" si="390"/>
        <v>구간38</v>
      </c>
      <c r="E3408" s="91">
        <f t="shared" si="391"/>
        <v>91</v>
      </c>
      <c r="F3408" s="120">
        <f>COUNTIF($D$15:D3408,D3408)</f>
        <v>16</v>
      </c>
      <c r="G3408" s="121">
        <f t="shared" si="392"/>
        <v>0.25517440507289546</v>
      </c>
      <c r="H3408" s="121">
        <f t="shared" si="393"/>
        <v>3.2124457607362179E-4</v>
      </c>
      <c r="I3408" s="122">
        <f t="shared" si="394"/>
        <v>0.25549564964896909</v>
      </c>
    </row>
    <row r="3409" spans="2:9">
      <c r="B3409" s="91">
        <f t="shared" si="395"/>
        <v>3395</v>
      </c>
      <c r="C3409" s="92">
        <f t="shared" si="396"/>
        <v>47955</v>
      </c>
      <c r="D3409" s="119" t="str">
        <f t="shared" si="390"/>
        <v>구간38</v>
      </c>
      <c r="E3409" s="91">
        <f t="shared" si="391"/>
        <v>91</v>
      </c>
      <c r="F3409" s="120">
        <f>COUNTIF($D$15:D3409,D3409)</f>
        <v>17</v>
      </c>
      <c r="G3409" s="121">
        <f t="shared" si="392"/>
        <v>0.25517440507289546</v>
      </c>
      <c r="H3409" s="121">
        <f t="shared" si="393"/>
        <v>3.4132236207822317E-4</v>
      </c>
      <c r="I3409" s="122">
        <f t="shared" si="394"/>
        <v>0.25551572743497369</v>
      </c>
    </row>
    <row r="3410" spans="2:9">
      <c r="B3410" s="91">
        <f t="shared" si="395"/>
        <v>3396</v>
      </c>
      <c r="C3410" s="92">
        <f t="shared" si="396"/>
        <v>47956</v>
      </c>
      <c r="D3410" s="119" t="str">
        <f t="shared" si="390"/>
        <v>구간38</v>
      </c>
      <c r="E3410" s="91">
        <f t="shared" si="391"/>
        <v>91</v>
      </c>
      <c r="F3410" s="120">
        <f>COUNTIF($D$15:D3410,D3410)</f>
        <v>18</v>
      </c>
      <c r="G3410" s="121">
        <f t="shared" si="392"/>
        <v>0.25517440507289546</v>
      </c>
      <c r="H3410" s="121">
        <f t="shared" si="393"/>
        <v>3.6140014808282454E-4</v>
      </c>
      <c r="I3410" s="122">
        <f t="shared" si="394"/>
        <v>0.2555358052209783</v>
      </c>
    </row>
    <row r="3411" spans="2:9">
      <c r="B3411" s="91">
        <f t="shared" si="395"/>
        <v>3397</v>
      </c>
      <c r="C3411" s="92">
        <f t="shared" si="396"/>
        <v>47957</v>
      </c>
      <c r="D3411" s="119" t="str">
        <f t="shared" si="390"/>
        <v>구간38</v>
      </c>
      <c r="E3411" s="91">
        <f t="shared" si="391"/>
        <v>91</v>
      </c>
      <c r="F3411" s="120">
        <f>COUNTIF($D$15:D3411,D3411)</f>
        <v>19</v>
      </c>
      <c r="G3411" s="121">
        <f t="shared" si="392"/>
        <v>0.25517440507289546</v>
      </c>
      <c r="H3411" s="121">
        <f t="shared" si="393"/>
        <v>3.8147793408742586E-4</v>
      </c>
      <c r="I3411" s="122">
        <f t="shared" si="394"/>
        <v>0.2555558830069829</v>
      </c>
    </row>
    <row r="3412" spans="2:9">
      <c r="B3412" s="91">
        <f t="shared" si="395"/>
        <v>3398</v>
      </c>
      <c r="C3412" s="92">
        <f t="shared" si="396"/>
        <v>47958</v>
      </c>
      <c r="D3412" s="119" t="str">
        <f t="shared" si="390"/>
        <v>구간38</v>
      </c>
      <c r="E3412" s="91">
        <f t="shared" si="391"/>
        <v>91</v>
      </c>
      <c r="F3412" s="120">
        <f>COUNTIF($D$15:D3412,D3412)</f>
        <v>20</v>
      </c>
      <c r="G3412" s="121">
        <f t="shared" si="392"/>
        <v>0.25517440507289546</v>
      </c>
      <c r="H3412" s="121">
        <f t="shared" si="393"/>
        <v>4.0155572009202724E-4</v>
      </c>
      <c r="I3412" s="122">
        <f t="shared" si="394"/>
        <v>0.2555759607929875</v>
      </c>
    </row>
    <row r="3413" spans="2:9">
      <c r="B3413" s="91">
        <f t="shared" si="395"/>
        <v>3399</v>
      </c>
      <c r="C3413" s="92">
        <f t="shared" si="396"/>
        <v>47959</v>
      </c>
      <c r="D3413" s="119" t="str">
        <f t="shared" si="390"/>
        <v>구간38</v>
      </c>
      <c r="E3413" s="91">
        <f t="shared" si="391"/>
        <v>91</v>
      </c>
      <c r="F3413" s="120">
        <f>COUNTIF($D$15:D3413,D3413)</f>
        <v>21</v>
      </c>
      <c r="G3413" s="121">
        <f t="shared" si="392"/>
        <v>0.25517440507289546</v>
      </c>
      <c r="H3413" s="121">
        <f t="shared" si="393"/>
        <v>4.2163350609662861E-4</v>
      </c>
      <c r="I3413" s="122">
        <f t="shared" si="394"/>
        <v>0.2555960385789921</v>
      </c>
    </row>
    <row r="3414" spans="2:9">
      <c r="B3414" s="91">
        <f t="shared" si="395"/>
        <v>3400</v>
      </c>
      <c r="C3414" s="92">
        <f t="shared" si="396"/>
        <v>47960</v>
      </c>
      <c r="D3414" s="119" t="str">
        <f t="shared" si="390"/>
        <v>구간38</v>
      </c>
      <c r="E3414" s="91">
        <f t="shared" si="391"/>
        <v>91</v>
      </c>
      <c r="F3414" s="120">
        <f>COUNTIF($D$15:D3414,D3414)</f>
        <v>22</v>
      </c>
      <c r="G3414" s="121">
        <f t="shared" si="392"/>
        <v>0.25517440507289546</v>
      </c>
      <c r="H3414" s="121">
        <f t="shared" si="393"/>
        <v>4.4171129210122994E-4</v>
      </c>
      <c r="I3414" s="122">
        <f t="shared" si="394"/>
        <v>0.2556161163649967</v>
      </c>
    </row>
    <row r="3415" spans="2:9">
      <c r="B3415" s="91">
        <f t="shared" si="395"/>
        <v>3401</v>
      </c>
      <c r="C3415" s="92">
        <f t="shared" si="396"/>
        <v>47961</v>
      </c>
      <c r="D3415" s="119" t="str">
        <f t="shared" si="390"/>
        <v>구간38</v>
      </c>
      <c r="E3415" s="91">
        <f t="shared" si="391"/>
        <v>91</v>
      </c>
      <c r="F3415" s="120">
        <f>COUNTIF($D$15:D3415,D3415)</f>
        <v>23</v>
      </c>
      <c r="G3415" s="121">
        <f t="shared" si="392"/>
        <v>0.25517440507289546</v>
      </c>
      <c r="H3415" s="121">
        <f t="shared" si="393"/>
        <v>4.6178907810583131E-4</v>
      </c>
      <c r="I3415" s="122">
        <f t="shared" si="394"/>
        <v>0.25563619415100131</v>
      </c>
    </row>
    <row r="3416" spans="2:9">
      <c r="B3416" s="91">
        <f t="shared" si="395"/>
        <v>3402</v>
      </c>
      <c r="C3416" s="92">
        <f t="shared" si="396"/>
        <v>47962</v>
      </c>
      <c r="D3416" s="119" t="str">
        <f t="shared" si="390"/>
        <v>구간38</v>
      </c>
      <c r="E3416" s="91">
        <f t="shared" si="391"/>
        <v>91</v>
      </c>
      <c r="F3416" s="120">
        <f>COUNTIF($D$15:D3416,D3416)</f>
        <v>24</v>
      </c>
      <c r="G3416" s="121">
        <f t="shared" si="392"/>
        <v>0.25517440507289546</v>
      </c>
      <c r="H3416" s="121">
        <f t="shared" si="393"/>
        <v>4.8186686411043269E-4</v>
      </c>
      <c r="I3416" s="122">
        <f t="shared" si="394"/>
        <v>0.25565627193700591</v>
      </c>
    </row>
    <row r="3417" spans="2:9">
      <c r="B3417" s="91">
        <f t="shared" si="395"/>
        <v>3403</v>
      </c>
      <c r="C3417" s="92">
        <f t="shared" si="396"/>
        <v>47963</v>
      </c>
      <c r="D3417" s="119" t="str">
        <f t="shared" si="390"/>
        <v>구간38</v>
      </c>
      <c r="E3417" s="91">
        <f t="shared" si="391"/>
        <v>91</v>
      </c>
      <c r="F3417" s="120">
        <f>COUNTIF($D$15:D3417,D3417)</f>
        <v>25</v>
      </c>
      <c r="G3417" s="121">
        <f t="shared" si="392"/>
        <v>0.25517440507289546</v>
      </c>
      <c r="H3417" s="121">
        <f t="shared" si="393"/>
        <v>5.0194465011503401E-4</v>
      </c>
      <c r="I3417" s="122">
        <f t="shared" si="394"/>
        <v>0.25567634972301051</v>
      </c>
    </row>
    <row r="3418" spans="2:9">
      <c r="B3418" s="91">
        <f t="shared" si="395"/>
        <v>3404</v>
      </c>
      <c r="C3418" s="92">
        <f t="shared" si="396"/>
        <v>47964</v>
      </c>
      <c r="D3418" s="119" t="str">
        <f t="shared" si="390"/>
        <v>구간38</v>
      </c>
      <c r="E3418" s="91">
        <f t="shared" si="391"/>
        <v>91</v>
      </c>
      <c r="F3418" s="120">
        <f>COUNTIF($D$15:D3418,D3418)</f>
        <v>26</v>
      </c>
      <c r="G3418" s="121">
        <f t="shared" si="392"/>
        <v>0.25517440507289546</v>
      </c>
      <c r="H3418" s="121">
        <f t="shared" si="393"/>
        <v>5.2202243611963544E-4</v>
      </c>
      <c r="I3418" s="122">
        <f t="shared" si="394"/>
        <v>0.25569642750901511</v>
      </c>
    </row>
    <row r="3419" spans="2:9">
      <c r="B3419" s="91">
        <f t="shared" si="395"/>
        <v>3405</v>
      </c>
      <c r="C3419" s="92">
        <f t="shared" si="396"/>
        <v>47965</v>
      </c>
      <c r="D3419" s="119" t="str">
        <f t="shared" si="390"/>
        <v>구간38</v>
      </c>
      <c r="E3419" s="91">
        <f t="shared" si="391"/>
        <v>91</v>
      </c>
      <c r="F3419" s="120">
        <f>COUNTIF($D$15:D3419,D3419)</f>
        <v>27</v>
      </c>
      <c r="G3419" s="121">
        <f t="shared" si="392"/>
        <v>0.25517440507289546</v>
      </c>
      <c r="H3419" s="121">
        <f t="shared" si="393"/>
        <v>5.4210022212423676E-4</v>
      </c>
      <c r="I3419" s="122">
        <f t="shared" si="394"/>
        <v>0.25571650529501971</v>
      </c>
    </row>
    <row r="3420" spans="2:9">
      <c r="B3420" s="91">
        <f t="shared" si="395"/>
        <v>3406</v>
      </c>
      <c r="C3420" s="92">
        <f t="shared" si="396"/>
        <v>47966</v>
      </c>
      <c r="D3420" s="119" t="str">
        <f t="shared" si="390"/>
        <v>구간38</v>
      </c>
      <c r="E3420" s="91">
        <f t="shared" si="391"/>
        <v>91</v>
      </c>
      <c r="F3420" s="120">
        <f>COUNTIF($D$15:D3420,D3420)</f>
        <v>28</v>
      </c>
      <c r="G3420" s="121">
        <f t="shared" si="392"/>
        <v>0.25517440507289546</v>
      </c>
      <c r="H3420" s="121">
        <f t="shared" si="393"/>
        <v>5.6217800812883808E-4</v>
      </c>
      <c r="I3420" s="122">
        <f t="shared" si="394"/>
        <v>0.25573658308102432</v>
      </c>
    </row>
    <row r="3421" spans="2:9">
      <c r="B3421" s="91">
        <f t="shared" si="395"/>
        <v>3407</v>
      </c>
      <c r="C3421" s="92">
        <f t="shared" si="396"/>
        <v>47967</v>
      </c>
      <c r="D3421" s="119" t="str">
        <f t="shared" si="390"/>
        <v>구간38</v>
      </c>
      <c r="E3421" s="91">
        <f t="shared" si="391"/>
        <v>91</v>
      </c>
      <c r="F3421" s="120">
        <f>COUNTIF($D$15:D3421,D3421)</f>
        <v>29</v>
      </c>
      <c r="G3421" s="121">
        <f t="shared" si="392"/>
        <v>0.25517440507289546</v>
      </c>
      <c r="H3421" s="121">
        <f t="shared" si="393"/>
        <v>5.8225579413343951E-4</v>
      </c>
      <c r="I3421" s="122">
        <f t="shared" si="394"/>
        <v>0.25575666086702892</v>
      </c>
    </row>
    <row r="3422" spans="2:9">
      <c r="B3422" s="91">
        <f t="shared" si="395"/>
        <v>3408</v>
      </c>
      <c r="C3422" s="92">
        <f t="shared" si="396"/>
        <v>47968</v>
      </c>
      <c r="D3422" s="119" t="str">
        <f t="shared" si="390"/>
        <v>구간38</v>
      </c>
      <c r="E3422" s="91">
        <f t="shared" si="391"/>
        <v>91</v>
      </c>
      <c r="F3422" s="120">
        <f>COUNTIF($D$15:D3422,D3422)</f>
        <v>30</v>
      </c>
      <c r="G3422" s="121">
        <f t="shared" si="392"/>
        <v>0.25517440507289546</v>
      </c>
      <c r="H3422" s="121">
        <f t="shared" si="393"/>
        <v>6.0233358013804083E-4</v>
      </c>
      <c r="I3422" s="122">
        <f t="shared" si="394"/>
        <v>0.25577673865303352</v>
      </c>
    </row>
    <row r="3423" spans="2:9">
      <c r="B3423" s="91">
        <f t="shared" si="395"/>
        <v>3409</v>
      </c>
      <c r="C3423" s="92">
        <f t="shared" si="396"/>
        <v>47969</v>
      </c>
      <c r="D3423" s="119" t="str">
        <f t="shared" si="390"/>
        <v>구간38</v>
      </c>
      <c r="E3423" s="91">
        <f t="shared" si="391"/>
        <v>91</v>
      </c>
      <c r="F3423" s="120">
        <f>COUNTIF($D$15:D3423,D3423)</f>
        <v>31</v>
      </c>
      <c r="G3423" s="121">
        <f t="shared" si="392"/>
        <v>0.25517440507289546</v>
      </c>
      <c r="H3423" s="121">
        <f t="shared" si="393"/>
        <v>6.2241136614264226E-4</v>
      </c>
      <c r="I3423" s="122">
        <f t="shared" si="394"/>
        <v>0.25579681643903812</v>
      </c>
    </row>
    <row r="3424" spans="2:9">
      <c r="B3424" s="91">
        <f t="shared" si="395"/>
        <v>3410</v>
      </c>
      <c r="C3424" s="92">
        <f t="shared" si="396"/>
        <v>47970</v>
      </c>
      <c r="D3424" s="119" t="str">
        <f t="shared" si="390"/>
        <v>구간38</v>
      </c>
      <c r="E3424" s="91">
        <f t="shared" si="391"/>
        <v>91</v>
      </c>
      <c r="F3424" s="120">
        <f>COUNTIF($D$15:D3424,D3424)</f>
        <v>32</v>
      </c>
      <c r="G3424" s="121">
        <f t="shared" si="392"/>
        <v>0.25517440507289546</v>
      </c>
      <c r="H3424" s="121">
        <f t="shared" si="393"/>
        <v>6.4248915214724358E-4</v>
      </c>
      <c r="I3424" s="122">
        <f t="shared" si="394"/>
        <v>0.25581689422504272</v>
      </c>
    </row>
    <row r="3425" spans="2:9">
      <c r="B3425" s="91">
        <f t="shared" si="395"/>
        <v>3411</v>
      </c>
      <c r="C3425" s="92">
        <f t="shared" si="396"/>
        <v>47971</v>
      </c>
      <c r="D3425" s="119" t="str">
        <f t="shared" si="390"/>
        <v>구간38</v>
      </c>
      <c r="E3425" s="91">
        <f t="shared" si="391"/>
        <v>91</v>
      </c>
      <c r="F3425" s="120">
        <f>COUNTIF($D$15:D3425,D3425)</f>
        <v>33</v>
      </c>
      <c r="G3425" s="121">
        <f t="shared" si="392"/>
        <v>0.25517440507289546</v>
      </c>
      <c r="H3425" s="121">
        <f t="shared" si="393"/>
        <v>6.625669381518449E-4</v>
      </c>
      <c r="I3425" s="122">
        <f t="shared" si="394"/>
        <v>0.25583697201104733</v>
      </c>
    </row>
    <row r="3426" spans="2:9">
      <c r="B3426" s="91">
        <f t="shared" si="395"/>
        <v>3412</v>
      </c>
      <c r="C3426" s="92">
        <f t="shared" si="396"/>
        <v>47972</v>
      </c>
      <c r="D3426" s="119" t="str">
        <f t="shared" si="390"/>
        <v>구간38</v>
      </c>
      <c r="E3426" s="91">
        <f t="shared" si="391"/>
        <v>91</v>
      </c>
      <c r="F3426" s="120">
        <f>COUNTIF($D$15:D3426,D3426)</f>
        <v>34</v>
      </c>
      <c r="G3426" s="121">
        <f t="shared" si="392"/>
        <v>0.25517440507289546</v>
      </c>
      <c r="H3426" s="121">
        <f t="shared" si="393"/>
        <v>6.8264472415644633E-4</v>
      </c>
      <c r="I3426" s="122">
        <f t="shared" si="394"/>
        <v>0.25585704979705193</v>
      </c>
    </row>
    <row r="3427" spans="2:9">
      <c r="B3427" s="91">
        <f t="shared" si="395"/>
        <v>3413</v>
      </c>
      <c r="C3427" s="92">
        <f t="shared" si="396"/>
        <v>47973</v>
      </c>
      <c r="D3427" s="119" t="str">
        <f t="shared" si="390"/>
        <v>구간38</v>
      </c>
      <c r="E3427" s="91">
        <f t="shared" si="391"/>
        <v>91</v>
      </c>
      <c r="F3427" s="120">
        <f>COUNTIF($D$15:D3427,D3427)</f>
        <v>35</v>
      </c>
      <c r="G3427" s="121">
        <f t="shared" si="392"/>
        <v>0.25517440507289546</v>
      </c>
      <c r="H3427" s="121">
        <f t="shared" si="393"/>
        <v>7.0272251016104766E-4</v>
      </c>
      <c r="I3427" s="122">
        <f t="shared" si="394"/>
        <v>0.25587712758305653</v>
      </c>
    </row>
    <row r="3428" spans="2:9">
      <c r="B3428" s="91">
        <f t="shared" si="395"/>
        <v>3414</v>
      </c>
      <c r="C3428" s="92">
        <f t="shared" si="396"/>
        <v>47974</v>
      </c>
      <c r="D3428" s="119" t="str">
        <f t="shared" si="390"/>
        <v>구간38</v>
      </c>
      <c r="E3428" s="91">
        <f t="shared" si="391"/>
        <v>91</v>
      </c>
      <c r="F3428" s="120">
        <f>COUNTIF($D$15:D3428,D3428)</f>
        <v>36</v>
      </c>
      <c r="G3428" s="121">
        <f t="shared" si="392"/>
        <v>0.25517440507289546</v>
      </c>
      <c r="H3428" s="121">
        <f t="shared" si="393"/>
        <v>7.2280029616564908E-4</v>
      </c>
      <c r="I3428" s="122">
        <f t="shared" si="394"/>
        <v>0.25589720536906113</v>
      </c>
    </row>
    <row r="3429" spans="2:9">
      <c r="B3429" s="91">
        <f t="shared" si="395"/>
        <v>3415</v>
      </c>
      <c r="C3429" s="92">
        <f t="shared" si="396"/>
        <v>47975</v>
      </c>
      <c r="D3429" s="119" t="str">
        <f t="shared" si="390"/>
        <v>구간38</v>
      </c>
      <c r="E3429" s="91">
        <f t="shared" si="391"/>
        <v>91</v>
      </c>
      <c r="F3429" s="120">
        <f>COUNTIF($D$15:D3429,D3429)</f>
        <v>37</v>
      </c>
      <c r="G3429" s="121">
        <f t="shared" si="392"/>
        <v>0.25517440507289546</v>
      </c>
      <c r="H3429" s="121">
        <f t="shared" si="393"/>
        <v>7.4287808217025041E-4</v>
      </c>
      <c r="I3429" s="122">
        <f t="shared" si="394"/>
        <v>0.25591728315506573</v>
      </c>
    </row>
    <row r="3430" spans="2:9">
      <c r="B3430" s="91">
        <f t="shared" si="395"/>
        <v>3416</v>
      </c>
      <c r="C3430" s="92">
        <f t="shared" si="396"/>
        <v>47976</v>
      </c>
      <c r="D3430" s="119" t="str">
        <f t="shared" si="390"/>
        <v>구간38</v>
      </c>
      <c r="E3430" s="91">
        <f t="shared" si="391"/>
        <v>91</v>
      </c>
      <c r="F3430" s="120">
        <f>COUNTIF($D$15:D3430,D3430)</f>
        <v>38</v>
      </c>
      <c r="G3430" s="121">
        <f t="shared" si="392"/>
        <v>0.25517440507289546</v>
      </c>
      <c r="H3430" s="121">
        <f t="shared" si="393"/>
        <v>7.6295586817485173E-4</v>
      </c>
      <c r="I3430" s="122">
        <f t="shared" si="394"/>
        <v>0.25593736094107034</v>
      </c>
    </row>
    <row r="3431" spans="2:9">
      <c r="B3431" s="91">
        <f t="shared" si="395"/>
        <v>3417</v>
      </c>
      <c r="C3431" s="92">
        <f t="shared" si="396"/>
        <v>47977</v>
      </c>
      <c r="D3431" s="119" t="str">
        <f t="shared" si="390"/>
        <v>구간38</v>
      </c>
      <c r="E3431" s="91">
        <f t="shared" si="391"/>
        <v>91</v>
      </c>
      <c r="F3431" s="120">
        <f>COUNTIF($D$15:D3431,D3431)</f>
        <v>39</v>
      </c>
      <c r="G3431" s="121">
        <f t="shared" si="392"/>
        <v>0.25517440507289546</v>
      </c>
      <c r="H3431" s="121">
        <f t="shared" si="393"/>
        <v>7.8303365417945316E-4</v>
      </c>
      <c r="I3431" s="122">
        <f t="shared" si="394"/>
        <v>0.25595743872707494</v>
      </c>
    </row>
    <row r="3432" spans="2:9">
      <c r="B3432" s="91">
        <f t="shared" si="395"/>
        <v>3418</v>
      </c>
      <c r="C3432" s="92">
        <f t="shared" si="396"/>
        <v>47978</v>
      </c>
      <c r="D3432" s="119" t="str">
        <f t="shared" si="390"/>
        <v>구간38</v>
      </c>
      <c r="E3432" s="91">
        <f t="shared" si="391"/>
        <v>91</v>
      </c>
      <c r="F3432" s="120">
        <f>COUNTIF($D$15:D3432,D3432)</f>
        <v>40</v>
      </c>
      <c r="G3432" s="121">
        <f t="shared" si="392"/>
        <v>0.25517440507289546</v>
      </c>
      <c r="H3432" s="121">
        <f t="shared" si="393"/>
        <v>8.0311144018405448E-4</v>
      </c>
      <c r="I3432" s="122">
        <f t="shared" si="394"/>
        <v>0.25597751651307954</v>
      </c>
    </row>
    <row r="3433" spans="2:9">
      <c r="B3433" s="91">
        <f t="shared" si="395"/>
        <v>3419</v>
      </c>
      <c r="C3433" s="92">
        <f t="shared" si="396"/>
        <v>47979</v>
      </c>
      <c r="D3433" s="119" t="str">
        <f t="shared" si="390"/>
        <v>구간38</v>
      </c>
      <c r="E3433" s="91">
        <f t="shared" si="391"/>
        <v>91</v>
      </c>
      <c r="F3433" s="120">
        <f>COUNTIF($D$15:D3433,D3433)</f>
        <v>41</v>
      </c>
      <c r="G3433" s="121">
        <f t="shared" si="392"/>
        <v>0.25517440507289546</v>
      </c>
      <c r="H3433" s="121">
        <f t="shared" si="393"/>
        <v>8.231892261886558E-4</v>
      </c>
      <c r="I3433" s="122">
        <f t="shared" si="394"/>
        <v>0.25599759429908414</v>
      </c>
    </row>
    <row r="3434" spans="2:9">
      <c r="B3434" s="91">
        <f t="shared" si="395"/>
        <v>3420</v>
      </c>
      <c r="C3434" s="92">
        <f t="shared" si="396"/>
        <v>47980</v>
      </c>
      <c r="D3434" s="119" t="str">
        <f t="shared" si="390"/>
        <v>구간38</v>
      </c>
      <c r="E3434" s="91">
        <f t="shared" si="391"/>
        <v>91</v>
      </c>
      <c r="F3434" s="120">
        <f>COUNTIF($D$15:D3434,D3434)</f>
        <v>42</v>
      </c>
      <c r="G3434" s="121">
        <f t="shared" si="392"/>
        <v>0.25517440507289546</v>
      </c>
      <c r="H3434" s="121">
        <f t="shared" si="393"/>
        <v>8.4326701219325723E-4</v>
      </c>
      <c r="I3434" s="122">
        <f t="shared" si="394"/>
        <v>0.25601767208508874</v>
      </c>
    </row>
    <row r="3435" spans="2:9">
      <c r="B3435" s="91">
        <f t="shared" si="395"/>
        <v>3421</v>
      </c>
      <c r="C3435" s="92">
        <f t="shared" si="396"/>
        <v>47981</v>
      </c>
      <c r="D3435" s="119" t="str">
        <f t="shared" si="390"/>
        <v>구간38</v>
      </c>
      <c r="E3435" s="91">
        <f t="shared" si="391"/>
        <v>91</v>
      </c>
      <c r="F3435" s="120">
        <f>COUNTIF($D$15:D3435,D3435)</f>
        <v>43</v>
      </c>
      <c r="G3435" s="121">
        <f t="shared" si="392"/>
        <v>0.25517440507289546</v>
      </c>
      <c r="H3435" s="121">
        <f t="shared" si="393"/>
        <v>8.6334479819785855E-4</v>
      </c>
      <c r="I3435" s="122">
        <f t="shared" si="394"/>
        <v>0.25603774987109335</v>
      </c>
    </row>
    <row r="3436" spans="2:9">
      <c r="B3436" s="91">
        <f t="shared" si="395"/>
        <v>3422</v>
      </c>
      <c r="C3436" s="92">
        <f t="shared" si="396"/>
        <v>47982</v>
      </c>
      <c r="D3436" s="119" t="str">
        <f t="shared" si="390"/>
        <v>구간38</v>
      </c>
      <c r="E3436" s="91">
        <f t="shared" si="391"/>
        <v>91</v>
      </c>
      <c r="F3436" s="120">
        <f>COUNTIF($D$15:D3436,D3436)</f>
        <v>44</v>
      </c>
      <c r="G3436" s="121">
        <f t="shared" si="392"/>
        <v>0.25517440507289546</v>
      </c>
      <c r="H3436" s="121">
        <f t="shared" si="393"/>
        <v>8.8342258420245987E-4</v>
      </c>
      <c r="I3436" s="122">
        <f t="shared" si="394"/>
        <v>0.25605782765709795</v>
      </c>
    </row>
    <row r="3437" spans="2:9">
      <c r="B3437" s="91">
        <f t="shared" si="395"/>
        <v>3423</v>
      </c>
      <c r="C3437" s="92">
        <f t="shared" si="396"/>
        <v>47983</v>
      </c>
      <c r="D3437" s="119" t="str">
        <f t="shared" si="390"/>
        <v>구간38</v>
      </c>
      <c r="E3437" s="91">
        <f t="shared" si="391"/>
        <v>91</v>
      </c>
      <c r="F3437" s="120">
        <f>COUNTIF($D$15:D3437,D3437)</f>
        <v>45</v>
      </c>
      <c r="G3437" s="121">
        <f t="shared" si="392"/>
        <v>0.25517440507289546</v>
      </c>
      <c r="H3437" s="121">
        <f t="shared" si="393"/>
        <v>9.035003702070613E-4</v>
      </c>
      <c r="I3437" s="122">
        <f t="shared" si="394"/>
        <v>0.25607790544310255</v>
      </c>
    </row>
    <row r="3438" spans="2:9">
      <c r="B3438" s="91">
        <f t="shared" si="395"/>
        <v>3424</v>
      </c>
      <c r="C3438" s="92">
        <f t="shared" si="396"/>
        <v>47984</v>
      </c>
      <c r="D3438" s="119" t="str">
        <f t="shared" si="390"/>
        <v>구간38</v>
      </c>
      <c r="E3438" s="91">
        <f t="shared" si="391"/>
        <v>91</v>
      </c>
      <c r="F3438" s="120">
        <f>COUNTIF($D$15:D3438,D3438)</f>
        <v>46</v>
      </c>
      <c r="G3438" s="121">
        <f t="shared" si="392"/>
        <v>0.25517440507289546</v>
      </c>
      <c r="H3438" s="121">
        <f t="shared" si="393"/>
        <v>9.2357815621166262E-4</v>
      </c>
      <c r="I3438" s="122">
        <f t="shared" si="394"/>
        <v>0.2560979832291071</v>
      </c>
    </row>
    <row r="3439" spans="2:9">
      <c r="B3439" s="91">
        <f t="shared" si="395"/>
        <v>3425</v>
      </c>
      <c r="C3439" s="92">
        <f t="shared" si="396"/>
        <v>47985</v>
      </c>
      <c r="D3439" s="119" t="str">
        <f t="shared" si="390"/>
        <v>구간38</v>
      </c>
      <c r="E3439" s="91">
        <f t="shared" si="391"/>
        <v>91</v>
      </c>
      <c r="F3439" s="120">
        <f>COUNTIF($D$15:D3439,D3439)</f>
        <v>47</v>
      </c>
      <c r="G3439" s="121">
        <f t="shared" si="392"/>
        <v>0.25517440507289546</v>
      </c>
      <c r="H3439" s="121">
        <f t="shared" si="393"/>
        <v>9.4365594221626405E-4</v>
      </c>
      <c r="I3439" s="122">
        <f t="shared" si="394"/>
        <v>0.2561180610151117</v>
      </c>
    </row>
    <row r="3440" spans="2:9">
      <c r="B3440" s="91">
        <f t="shared" si="395"/>
        <v>3426</v>
      </c>
      <c r="C3440" s="92">
        <f t="shared" si="396"/>
        <v>47986</v>
      </c>
      <c r="D3440" s="119" t="str">
        <f t="shared" si="390"/>
        <v>구간38</v>
      </c>
      <c r="E3440" s="91">
        <f t="shared" si="391"/>
        <v>91</v>
      </c>
      <c r="F3440" s="120">
        <f>COUNTIF($D$15:D3440,D3440)</f>
        <v>48</v>
      </c>
      <c r="G3440" s="121">
        <f t="shared" si="392"/>
        <v>0.25517440507289546</v>
      </c>
      <c r="H3440" s="121">
        <f t="shared" si="393"/>
        <v>9.6373372822086537E-4</v>
      </c>
      <c r="I3440" s="122">
        <f t="shared" si="394"/>
        <v>0.2561381388011163</v>
      </c>
    </row>
    <row r="3441" spans="2:9">
      <c r="B3441" s="91">
        <f t="shared" si="395"/>
        <v>3427</v>
      </c>
      <c r="C3441" s="92">
        <f t="shared" si="396"/>
        <v>47987</v>
      </c>
      <c r="D3441" s="119" t="str">
        <f t="shared" si="390"/>
        <v>구간38</v>
      </c>
      <c r="E3441" s="91">
        <f t="shared" si="391"/>
        <v>91</v>
      </c>
      <c r="F3441" s="120">
        <f>COUNTIF($D$15:D3441,D3441)</f>
        <v>49</v>
      </c>
      <c r="G3441" s="121">
        <f t="shared" si="392"/>
        <v>0.25517440507289546</v>
      </c>
      <c r="H3441" s="121">
        <f t="shared" si="393"/>
        <v>9.838115142254667E-4</v>
      </c>
      <c r="I3441" s="122">
        <f t="shared" si="394"/>
        <v>0.2561582165871209</v>
      </c>
    </row>
    <row r="3442" spans="2:9">
      <c r="B3442" s="91">
        <f t="shared" si="395"/>
        <v>3428</v>
      </c>
      <c r="C3442" s="92">
        <f t="shared" si="396"/>
        <v>47988</v>
      </c>
      <c r="D3442" s="119" t="str">
        <f t="shared" si="390"/>
        <v>구간38</v>
      </c>
      <c r="E3442" s="91">
        <f t="shared" si="391"/>
        <v>91</v>
      </c>
      <c r="F3442" s="120">
        <f>COUNTIF($D$15:D3442,D3442)</f>
        <v>50</v>
      </c>
      <c r="G3442" s="121">
        <f t="shared" si="392"/>
        <v>0.25517440507289546</v>
      </c>
      <c r="H3442" s="121">
        <f t="shared" si="393"/>
        <v>1.003889300230068E-3</v>
      </c>
      <c r="I3442" s="122">
        <f t="shared" si="394"/>
        <v>0.2561782943731255</v>
      </c>
    </row>
    <row r="3443" spans="2:9">
      <c r="B3443" s="91">
        <f t="shared" si="395"/>
        <v>3429</v>
      </c>
      <c r="C3443" s="92">
        <f t="shared" si="396"/>
        <v>47989</v>
      </c>
      <c r="D3443" s="119" t="str">
        <f t="shared" si="390"/>
        <v>구간38</v>
      </c>
      <c r="E3443" s="91">
        <f t="shared" si="391"/>
        <v>91</v>
      </c>
      <c r="F3443" s="120">
        <f>COUNTIF($D$15:D3443,D3443)</f>
        <v>51</v>
      </c>
      <c r="G3443" s="121">
        <f t="shared" si="392"/>
        <v>0.25517440507289546</v>
      </c>
      <c r="H3443" s="121">
        <f t="shared" si="393"/>
        <v>1.0239670862346696E-3</v>
      </c>
      <c r="I3443" s="122">
        <f t="shared" si="394"/>
        <v>0.25619837215913011</v>
      </c>
    </row>
    <row r="3444" spans="2:9">
      <c r="B3444" s="91">
        <f t="shared" si="395"/>
        <v>3430</v>
      </c>
      <c r="C3444" s="92">
        <f t="shared" si="396"/>
        <v>47990</v>
      </c>
      <c r="D3444" s="119" t="str">
        <f t="shared" si="390"/>
        <v>구간38</v>
      </c>
      <c r="E3444" s="91">
        <f t="shared" si="391"/>
        <v>91</v>
      </c>
      <c r="F3444" s="120">
        <f>COUNTIF($D$15:D3444,D3444)</f>
        <v>52</v>
      </c>
      <c r="G3444" s="121">
        <f t="shared" si="392"/>
        <v>0.25517440507289546</v>
      </c>
      <c r="H3444" s="121">
        <f t="shared" si="393"/>
        <v>1.0440448722392709E-3</v>
      </c>
      <c r="I3444" s="122">
        <f t="shared" si="394"/>
        <v>0.25621844994513471</v>
      </c>
    </row>
    <row r="3445" spans="2:9">
      <c r="B3445" s="91">
        <f t="shared" si="395"/>
        <v>3431</v>
      </c>
      <c r="C3445" s="92">
        <f t="shared" si="396"/>
        <v>47991</v>
      </c>
      <c r="D3445" s="119" t="str">
        <f t="shared" si="390"/>
        <v>구간38</v>
      </c>
      <c r="E3445" s="91">
        <f t="shared" si="391"/>
        <v>91</v>
      </c>
      <c r="F3445" s="120">
        <f>COUNTIF($D$15:D3445,D3445)</f>
        <v>53</v>
      </c>
      <c r="G3445" s="121">
        <f t="shared" si="392"/>
        <v>0.25517440507289546</v>
      </c>
      <c r="H3445" s="121">
        <f t="shared" si="393"/>
        <v>1.0641226582438722E-3</v>
      </c>
      <c r="I3445" s="122">
        <f t="shared" si="394"/>
        <v>0.25623852773113931</v>
      </c>
    </row>
    <row r="3446" spans="2:9">
      <c r="B3446" s="91">
        <f t="shared" si="395"/>
        <v>3432</v>
      </c>
      <c r="C3446" s="92">
        <f t="shared" si="396"/>
        <v>47992</v>
      </c>
      <c r="D3446" s="119" t="str">
        <f t="shared" si="390"/>
        <v>구간38</v>
      </c>
      <c r="E3446" s="91">
        <f t="shared" si="391"/>
        <v>91</v>
      </c>
      <c r="F3446" s="120">
        <f>COUNTIF($D$15:D3446,D3446)</f>
        <v>54</v>
      </c>
      <c r="G3446" s="121">
        <f t="shared" si="392"/>
        <v>0.25517440507289546</v>
      </c>
      <c r="H3446" s="121">
        <f t="shared" si="393"/>
        <v>1.0842004442484735E-3</v>
      </c>
      <c r="I3446" s="122">
        <f t="shared" si="394"/>
        <v>0.25625860551714391</v>
      </c>
    </row>
    <row r="3447" spans="2:9">
      <c r="B3447" s="91">
        <f t="shared" si="395"/>
        <v>3433</v>
      </c>
      <c r="C3447" s="92">
        <f t="shared" si="396"/>
        <v>47993</v>
      </c>
      <c r="D3447" s="119" t="str">
        <f t="shared" si="390"/>
        <v>구간38</v>
      </c>
      <c r="E3447" s="91">
        <f t="shared" si="391"/>
        <v>91</v>
      </c>
      <c r="F3447" s="120">
        <f>COUNTIF($D$15:D3447,D3447)</f>
        <v>55</v>
      </c>
      <c r="G3447" s="121">
        <f t="shared" si="392"/>
        <v>0.25517440507289546</v>
      </c>
      <c r="H3447" s="121">
        <f t="shared" si="393"/>
        <v>1.1042782302530748E-3</v>
      </c>
      <c r="I3447" s="122">
        <f t="shared" si="394"/>
        <v>0.25627868330314851</v>
      </c>
    </row>
    <row r="3448" spans="2:9">
      <c r="B3448" s="91">
        <f t="shared" si="395"/>
        <v>3434</v>
      </c>
      <c r="C3448" s="92">
        <f t="shared" si="396"/>
        <v>47994</v>
      </c>
      <c r="D3448" s="119" t="str">
        <f t="shared" si="390"/>
        <v>구간38</v>
      </c>
      <c r="E3448" s="91">
        <f t="shared" si="391"/>
        <v>91</v>
      </c>
      <c r="F3448" s="120">
        <f>COUNTIF($D$15:D3448,D3448)</f>
        <v>56</v>
      </c>
      <c r="G3448" s="121">
        <f t="shared" si="392"/>
        <v>0.25517440507289546</v>
      </c>
      <c r="H3448" s="121">
        <f t="shared" si="393"/>
        <v>1.1243560162576762E-3</v>
      </c>
      <c r="I3448" s="122">
        <f t="shared" si="394"/>
        <v>0.25629876108915312</v>
      </c>
    </row>
    <row r="3449" spans="2:9">
      <c r="B3449" s="91">
        <f t="shared" si="395"/>
        <v>3435</v>
      </c>
      <c r="C3449" s="92">
        <f t="shared" si="396"/>
        <v>47995</v>
      </c>
      <c r="D3449" s="119" t="str">
        <f t="shared" si="390"/>
        <v>구간38</v>
      </c>
      <c r="E3449" s="91">
        <f t="shared" si="391"/>
        <v>91</v>
      </c>
      <c r="F3449" s="120">
        <f>COUNTIF($D$15:D3449,D3449)</f>
        <v>57</v>
      </c>
      <c r="G3449" s="121">
        <f t="shared" si="392"/>
        <v>0.25517440507289546</v>
      </c>
      <c r="H3449" s="121">
        <f t="shared" si="393"/>
        <v>1.1444338022622777E-3</v>
      </c>
      <c r="I3449" s="122">
        <f t="shared" si="394"/>
        <v>0.25631883887515772</v>
      </c>
    </row>
    <row r="3450" spans="2:9">
      <c r="B3450" s="91">
        <f t="shared" si="395"/>
        <v>3436</v>
      </c>
      <c r="C3450" s="92">
        <f t="shared" si="396"/>
        <v>47996</v>
      </c>
      <c r="D3450" s="119" t="str">
        <f t="shared" si="390"/>
        <v>구간38</v>
      </c>
      <c r="E3450" s="91">
        <f t="shared" si="391"/>
        <v>91</v>
      </c>
      <c r="F3450" s="120">
        <f>COUNTIF($D$15:D3450,D3450)</f>
        <v>58</v>
      </c>
      <c r="G3450" s="121">
        <f t="shared" si="392"/>
        <v>0.25517440507289546</v>
      </c>
      <c r="H3450" s="121">
        <f t="shared" si="393"/>
        <v>1.164511588266879E-3</v>
      </c>
      <c r="I3450" s="122">
        <f t="shared" si="394"/>
        <v>0.25633891666116232</v>
      </c>
    </row>
    <row r="3451" spans="2:9">
      <c r="B3451" s="91">
        <f t="shared" si="395"/>
        <v>3437</v>
      </c>
      <c r="C3451" s="92">
        <f t="shared" si="396"/>
        <v>47997</v>
      </c>
      <c r="D3451" s="119" t="str">
        <f t="shared" si="390"/>
        <v>구간38</v>
      </c>
      <c r="E3451" s="91">
        <f t="shared" si="391"/>
        <v>91</v>
      </c>
      <c r="F3451" s="120">
        <f>COUNTIF($D$15:D3451,D3451)</f>
        <v>59</v>
      </c>
      <c r="G3451" s="121">
        <f t="shared" si="392"/>
        <v>0.25517440507289546</v>
      </c>
      <c r="H3451" s="121">
        <f t="shared" si="393"/>
        <v>1.1845893742714803E-3</v>
      </c>
      <c r="I3451" s="122">
        <f t="shared" si="394"/>
        <v>0.25635899444716692</v>
      </c>
    </row>
    <row r="3452" spans="2:9">
      <c r="B3452" s="91">
        <f t="shared" si="395"/>
        <v>3438</v>
      </c>
      <c r="C3452" s="92">
        <f t="shared" si="396"/>
        <v>47998</v>
      </c>
      <c r="D3452" s="119" t="str">
        <f t="shared" si="390"/>
        <v>구간38</v>
      </c>
      <c r="E3452" s="91">
        <f t="shared" si="391"/>
        <v>91</v>
      </c>
      <c r="F3452" s="120">
        <f>COUNTIF($D$15:D3452,D3452)</f>
        <v>60</v>
      </c>
      <c r="G3452" s="121">
        <f t="shared" si="392"/>
        <v>0.25517440507289546</v>
      </c>
      <c r="H3452" s="121">
        <f t="shared" si="393"/>
        <v>1.2046671602760817E-3</v>
      </c>
      <c r="I3452" s="122">
        <f t="shared" si="394"/>
        <v>0.25637907223317152</v>
      </c>
    </row>
    <row r="3453" spans="2:9">
      <c r="B3453" s="91">
        <f t="shared" si="395"/>
        <v>3439</v>
      </c>
      <c r="C3453" s="92">
        <f t="shared" si="396"/>
        <v>47999</v>
      </c>
      <c r="D3453" s="119" t="str">
        <f t="shared" si="390"/>
        <v>구간38</v>
      </c>
      <c r="E3453" s="91">
        <f t="shared" si="391"/>
        <v>91</v>
      </c>
      <c r="F3453" s="120">
        <f>COUNTIF($D$15:D3453,D3453)</f>
        <v>61</v>
      </c>
      <c r="G3453" s="121">
        <f t="shared" si="392"/>
        <v>0.25517440507289546</v>
      </c>
      <c r="H3453" s="121">
        <f t="shared" si="393"/>
        <v>1.224744946280683E-3</v>
      </c>
      <c r="I3453" s="122">
        <f t="shared" si="394"/>
        <v>0.25639915001917613</v>
      </c>
    </row>
    <row r="3454" spans="2:9">
      <c r="B3454" s="91">
        <f t="shared" si="395"/>
        <v>3440</v>
      </c>
      <c r="C3454" s="92">
        <f t="shared" si="396"/>
        <v>48000</v>
      </c>
      <c r="D3454" s="119" t="str">
        <f t="shared" si="390"/>
        <v>구간38</v>
      </c>
      <c r="E3454" s="91">
        <f t="shared" si="391"/>
        <v>91</v>
      </c>
      <c r="F3454" s="120">
        <f>COUNTIF($D$15:D3454,D3454)</f>
        <v>62</v>
      </c>
      <c r="G3454" s="121">
        <f t="shared" si="392"/>
        <v>0.25517440507289546</v>
      </c>
      <c r="H3454" s="121">
        <f t="shared" si="393"/>
        <v>1.2448227322852845E-3</v>
      </c>
      <c r="I3454" s="122">
        <f t="shared" si="394"/>
        <v>0.25641922780518073</v>
      </c>
    </row>
    <row r="3455" spans="2:9">
      <c r="B3455" s="91">
        <f t="shared" si="395"/>
        <v>3441</v>
      </c>
      <c r="C3455" s="92">
        <f t="shared" si="396"/>
        <v>48001</v>
      </c>
      <c r="D3455" s="119" t="str">
        <f t="shared" si="390"/>
        <v>구간38</v>
      </c>
      <c r="E3455" s="91">
        <f t="shared" si="391"/>
        <v>91</v>
      </c>
      <c r="F3455" s="120">
        <f>COUNTIF($D$15:D3455,D3455)</f>
        <v>63</v>
      </c>
      <c r="G3455" s="121">
        <f t="shared" si="392"/>
        <v>0.25517440507289546</v>
      </c>
      <c r="H3455" s="121">
        <f t="shared" si="393"/>
        <v>1.2649005182898858E-3</v>
      </c>
      <c r="I3455" s="122">
        <f t="shared" si="394"/>
        <v>0.25643930559118533</v>
      </c>
    </row>
    <row r="3456" spans="2:9">
      <c r="B3456" s="91">
        <f t="shared" si="395"/>
        <v>3442</v>
      </c>
      <c r="C3456" s="92">
        <f t="shared" si="396"/>
        <v>48002</v>
      </c>
      <c r="D3456" s="119" t="str">
        <f t="shared" si="390"/>
        <v>구간38</v>
      </c>
      <c r="E3456" s="91">
        <f t="shared" si="391"/>
        <v>91</v>
      </c>
      <c r="F3456" s="120">
        <f>COUNTIF($D$15:D3456,D3456)</f>
        <v>64</v>
      </c>
      <c r="G3456" s="121">
        <f t="shared" si="392"/>
        <v>0.25517440507289546</v>
      </c>
      <c r="H3456" s="121">
        <f t="shared" si="393"/>
        <v>1.2849783042944872E-3</v>
      </c>
      <c r="I3456" s="122">
        <f t="shared" si="394"/>
        <v>0.25645938337718993</v>
      </c>
    </row>
    <row r="3457" spans="2:9">
      <c r="B3457" s="91">
        <f t="shared" si="395"/>
        <v>3443</v>
      </c>
      <c r="C3457" s="92">
        <f t="shared" si="396"/>
        <v>48003</v>
      </c>
      <c r="D3457" s="119" t="str">
        <f t="shared" si="390"/>
        <v>구간38</v>
      </c>
      <c r="E3457" s="91">
        <f t="shared" si="391"/>
        <v>91</v>
      </c>
      <c r="F3457" s="120">
        <f>COUNTIF($D$15:D3457,D3457)</f>
        <v>65</v>
      </c>
      <c r="G3457" s="121">
        <f t="shared" si="392"/>
        <v>0.25517440507289546</v>
      </c>
      <c r="H3457" s="121">
        <f t="shared" si="393"/>
        <v>1.3050560902990885E-3</v>
      </c>
      <c r="I3457" s="122">
        <f t="shared" si="394"/>
        <v>0.25647946116319453</v>
      </c>
    </row>
    <row r="3458" spans="2:9">
      <c r="B3458" s="91">
        <f t="shared" si="395"/>
        <v>3444</v>
      </c>
      <c r="C3458" s="92">
        <f t="shared" si="396"/>
        <v>48004</v>
      </c>
      <c r="D3458" s="119" t="str">
        <f t="shared" si="390"/>
        <v>구간38</v>
      </c>
      <c r="E3458" s="91">
        <f t="shared" si="391"/>
        <v>91</v>
      </c>
      <c r="F3458" s="120">
        <f>COUNTIF($D$15:D3458,D3458)</f>
        <v>66</v>
      </c>
      <c r="G3458" s="121">
        <f t="shared" si="392"/>
        <v>0.25517440507289546</v>
      </c>
      <c r="H3458" s="121">
        <f t="shared" si="393"/>
        <v>1.3251338763036898E-3</v>
      </c>
      <c r="I3458" s="122">
        <f t="shared" si="394"/>
        <v>0.25649953894919914</v>
      </c>
    </row>
    <row r="3459" spans="2:9">
      <c r="B3459" s="91">
        <f t="shared" si="395"/>
        <v>3445</v>
      </c>
      <c r="C3459" s="92">
        <f t="shared" si="396"/>
        <v>48005</v>
      </c>
      <c r="D3459" s="119" t="str">
        <f t="shared" si="390"/>
        <v>구간38</v>
      </c>
      <c r="E3459" s="91">
        <f t="shared" si="391"/>
        <v>91</v>
      </c>
      <c r="F3459" s="120">
        <f>COUNTIF($D$15:D3459,D3459)</f>
        <v>67</v>
      </c>
      <c r="G3459" s="121">
        <f t="shared" si="392"/>
        <v>0.25517440507289546</v>
      </c>
      <c r="H3459" s="121">
        <f t="shared" si="393"/>
        <v>1.3452116623082913E-3</v>
      </c>
      <c r="I3459" s="122">
        <f t="shared" si="394"/>
        <v>0.25651961673520374</v>
      </c>
    </row>
    <row r="3460" spans="2:9">
      <c r="B3460" s="91">
        <f t="shared" si="395"/>
        <v>3446</v>
      </c>
      <c r="C3460" s="92">
        <f t="shared" si="396"/>
        <v>48006</v>
      </c>
      <c r="D3460" s="119" t="str">
        <f t="shared" si="390"/>
        <v>구간38</v>
      </c>
      <c r="E3460" s="91">
        <f t="shared" si="391"/>
        <v>91</v>
      </c>
      <c r="F3460" s="120">
        <f>COUNTIF($D$15:D3460,D3460)</f>
        <v>68</v>
      </c>
      <c r="G3460" s="121">
        <f t="shared" si="392"/>
        <v>0.25517440507289546</v>
      </c>
      <c r="H3460" s="121">
        <f t="shared" si="393"/>
        <v>1.3652894483128927E-3</v>
      </c>
      <c r="I3460" s="122">
        <f t="shared" si="394"/>
        <v>0.25653969452120834</v>
      </c>
    </row>
    <row r="3461" spans="2:9">
      <c r="B3461" s="91">
        <f t="shared" si="395"/>
        <v>3447</v>
      </c>
      <c r="C3461" s="92">
        <f t="shared" si="396"/>
        <v>48007</v>
      </c>
      <c r="D3461" s="119" t="str">
        <f t="shared" si="390"/>
        <v>구간38</v>
      </c>
      <c r="E3461" s="91">
        <f t="shared" si="391"/>
        <v>91</v>
      </c>
      <c r="F3461" s="120">
        <f>COUNTIF($D$15:D3461,D3461)</f>
        <v>69</v>
      </c>
      <c r="G3461" s="121">
        <f t="shared" si="392"/>
        <v>0.25517440507289546</v>
      </c>
      <c r="H3461" s="121">
        <f t="shared" si="393"/>
        <v>1.385367234317494E-3</v>
      </c>
      <c r="I3461" s="122">
        <f t="shared" si="394"/>
        <v>0.25655977230721294</v>
      </c>
    </row>
    <row r="3462" spans="2:9">
      <c r="B3462" s="91">
        <f t="shared" si="395"/>
        <v>3448</v>
      </c>
      <c r="C3462" s="92">
        <f t="shared" si="396"/>
        <v>48008</v>
      </c>
      <c r="D3462" s="119" t="str">
        <f t="shared" si="390"/>
        <v>구간38</v>
      </c>
      <c r="E3462" s="91">
        <f t="shared" si="391"/>
        <v>91</v>
      </c>
      <c r="F3462" s="120">
        <f>COUNTIF($D$15:D3462,D3462)</f>
        <v>70</v>
      </c>
      <c r="G3462" s="121">
        <f t="shared" si="392"/>
        <v>0.25517440507289546</v>
      </c>
      <c r="H3462" s="121">
        <f t="shared" si="393"/>
        <v>1.4054450203220953E-3</v>
      </c>
      <c r="I3462" s="122">
        <f t="shared" si="394"/>
        <v>0.25657985009321754</v>
      </c>
    </row>
    <row r="3463" spans="2:9">
      <c r="B3463" s="91">
        <f t="shared" si="395"/>
        <v>3449</v>
      </c>
      <c r="C3463" s="92">
        <f t="shared" si="396"/>
        <v>48009</v>
      </c>
      <c r="D3463" s="119" t="str">
        <f t="shared" si="390"/>
        <v>구간38</v>
      </c>
      <c r="E3463" s="91">
        <f t="shared" si="391"/>
        <v>91</v>
      </c>
      <c r="F3463" s="120">
        <f>COUNTIF($D$15:D3463,D3463)</f>
        <v>71</v>
      </c>
      <c r="G3463" s="121">
        <f t="shared" si="392"/>
        <v>0.25517440507289546</v>
      </c>
      <c r="H3463" s="121">
        <f t="shared" si="393"/>
        <v>1.4255228063266966E-3</v>
      </c>
      <c r="I3463" s="122">
        <f t="shared" si="394"/>
        <v>0.25659992787922214</v>
      </c>
    </row>
    <row r="3464" spans="2:9">
      <c r="B3464" s="91">
        <f t="shared" si="395"/>
        <v>3450</v>
      </c>
      <c r="C3464" s="92">
        <f t="shared" si="396"/>
        <v>48010</v>
      </c>
      <c r="D3464" s="119" t="str">
        <f t="shared" si="390"/>
        <v>구간38</v>
      </c>
      <c r="E3464" s="91">
        <f t="shared" si="391"/>
        <v>91</v>
      </c>
      <c r="F3464" s="120">
        <f>COUNTIF($D$15:D3464,D3464)</f>
        <v>72</v>
      </c>
      <c r="G3464" s="121">
        <f t="shared" si="392"/>
        <v>0.25517440507289546</v>
      </c>
      <c r="H3464" s="121">
        <f t="shared" si="393"/>
        <v>1.4456005923312982E-3</v>
      </c>
      <c r="I3464" s="122">
        <f t="shared" si="394"/>
        <v>0.25662000566522675</v>
      </c>
    </row>
    <row r="3465" spans="2:9">
      <c r="B3465" s="91">
        <f t="shared" si="395"/>
        <v>3451</v>
      </c>
      <c r="C3465" s="92">
        <f t="shared" si="396"/>
        <v>48011</v>
      </c>
      <c r="D3465" s="119" t="str">
        <f t="shared" si="390"/>
        <v>구간38</v>
      </c>
      <c r="E3465" s="91">
        <f t="shared" si="391"/>
        <v>91</v>
      </c>
      <c r="F3465" s="120">
        <f>COUNTIF($D$15:D3465,D3465)</f>
        <v>73</v>
      </c>
      <c r="G3465" s="121">
        <f t="shared" si="392"/>
        <v>0.25517440507289546</v>
      </c>
      <c r="H3465" s="121">
        <f t="shared" si="393"/>
        <v>1.4656783783358995E-3</v>
      </c>
      <c r="I3465" s="122">
        <f t="shared" si="394"/>
        <v>0.25664008345123135</v>
      </c>
    </row>
    <row r="3466" spans="2:9">
      <c r="B3466" s="91">
        <f t="shared" si="395"/>
        <v>3452</v>
      </c>
      <c r="C3466" s="92">
        <f t="shared" si="396"/>
        <v>48012</v>
      </c>
      <c r="D3466" s="119" t="str">
        <f t="shared" si="390"/>
        <v>구간38</v>
      </c>
      <c r="E3466" s="91">
        <f t="shared" si="391"/>
        <v>91</v>
      </c>
      <c r="F3466" s="120">
        <f>COUNTIF($D$15:D3466,D3466)</f>
        <v>74</v>
      </c>
      <c r="G3466" s="121">
        <f t="shared" si="392"/>
        <v>0.25517440507289546</v>
      </c>
      <c r="H3466" s="121">
        <f t="shared" si="393"/>
        <v>1.4857561643405008E-3</v>
      </c>
      <c r="I3466" s="122">
        <f t="shared" si="394"/>
        <v>0.25666016123723595</v>
      </c>
    </row>
    <row r="3467" spans="2:9">
      <c r="B3467" s="91">
        <f t="shared" si="395"/>
        <v>3453</v>
      </c>
      <c r="C3467" s="92">
        <f t="shared" si="396"/>
        <v>48013</v>
      </c>
      <c r="D3467" s="119" t="str">
        <f t="shared" si="390"/>
        <v>구간38</v>
      </c>
      <c r="E3467" s="91">
        <f t="shared" si="391"/>
        <v>91</v>
      </c>
      <c r="F3467" s="120">
        <f>COUNTIF($D$15:D3467,D3467)</f>
        <v>75</v>
      </c>
      <c r="G3467" s="121">
        <f t="shared" si="392"/>
        <v>0.25517440507289546</v>
      </c>
      <c r="H3467" s="121">
        <f t="shared" si="393"/>
        <v>1.5058339503451021E-3</v>
      </c>
      <c r="I3467" s="122">
        <f t="shared" si="394"/>
        <v>0.25668023902324055</v>
      </c>
    </row>
    <row r="3468" spans="2:9">
      <c r="B3468" s="91">
        <f t="shared" si="395"/>
        <v>3454</v>
      </c>
      <c r="C3468" s="92">
        <f t="shared" si="396"/>
        <v>48014</v>
      </c>
      <c r="D3468" s="119" t="str">
        <f t="shared" si="390"/>
        <v>구간38</v>
      </c>
      <c r="E3468" s="91">
        <f t="shared" si="391"/>
        <v>91</v>
      </c>
      <c r="F3468" s="120">
        <f>COUNTIF($D$15:D3468,D3468)</f>
        <v>76</v>
      </c>
      <c r="G3468" s="121">
        <f t="shared" si="392"/>
        <v>0.25517440507289546</v>
      </c>
      <c r="H3468" s="121">
        <f t="shared" si="393"/>
        <v>1.5259117363497035E-3</v>
      </c>
      <c r="I3468" s="122">
        <f t="shared" si="394"/>
        <v>0.25670031680924515</v>
      </c>
    </row>
    <row r="3469" spans="2:9">
      <c r="B3469" s="91">
        <f t="shared" si="395"/>
        <v>3455</v>
      </c>
      <c r="C3469" s="92">
        <f t="shared" si="396"/>
        <v>48015</v>
      </c>
      <c r="D3469" s="119" t="str">
        <f t="shared" si="390"/>
        <v>구간38</v>
      </c>
      <c r="E3469" s="91">
        <f t="shared" si="391"/>
        <v>91</v>
      </c>
      <c r="F3469" s="120">
        <f>COUNTIF($D$15:D3469,D3469)</f>
        <v>77</v>
      </c>
      <c r="G3469" s="121">
        <f t="shared" si="392"/>
        <v>0.25517440507289546</v>
      </c>
      <c r="H3469" s="121">
        <f t="shared" si="393"/>
        <v>1.5459895223543048E-3</v>
      </c>
      <c r="I3469" s="122">
        <f t="shared" si="394"/>
        <v>0.25672039459524976</v>
      </c>
    </row>
    <row r="3470" spans="2:9">
      <c r="B3470" s="91">
        <f t="shared" si="395"/>
        <v>3456</v>
      </c>
      <c r="C3470" s="92">
        <f t="shared" si="396"/>
        <v>48016</v>
      </c>
      <c r="D3470" s="119" t="str">
        <f t="shared" si="390"/>
        <v>구간38</v>
      </c>
      <c r="E3470" s="91">
        <f t="shared" si="391"/>
        <v>91</v>
      </c>
      <c r="F3470" s="120">
        <f>COUNTIF($D$15:D3470,D3470)</f>
        <v>78</v>
      </c>
      <c r="G3470" s="121">
        <f t="shared" si="392"/>
        <v>0.25517440507289546</v>
      </c>
      <c r="H3470" s="121">
        <f t="shared" si="393"/>
        <v>1.5660673083589063E-3</v>
      </c>
      <c r="I3470" s="122">
        <f t="shared" si="394"/>
        <v>0.25674047238125436</v>
      </c>
    </row>
    <row r="3471" spans="2:9">
      <c r="B3471" s="91">
        <f t="shared" si="395"/>
        <v>3457</v>
      </c>
      <c r="C3471" s="92">
        <f t="shared" si="396"/>
        <v>48017</v>
      </c>
      <c r="D3471" s="119" t="str">
        <f t="shared" ref="D3471:D3534" si="397">IF(IFERROR(HLOOKUP(C3471,$E$5:$BL$6,2,FALSE),"")="",D3472,HLOOKUP(C3471,$E$5:$BL$7,2,FALSE))</f>
        <v>구간38</v>
      </c>
      <c r="E3471" s="91">
        <f t="shared" ref="E3471:E3534" si="398">COUNTIF($D$15:$D$49928,D3471)</f>
        <v>91</v>
      </c>
      <c r="F3471" s="120">
        <f>COUNTIF($D$15:D3471,D3471)</f>
        <v>79</v>
      </c>
      <c r="G3471" s="121">
        <f t="shared" ref="G3471:G3534" si="399">HLOOKUP($D3471,$E$6:$BL$11,6,FALSE)</f>
        <v>0.25517440507289546</v>
      </c>
      <c r="H3471" s="121">
        <f t="shared" ref="H3471:H3534" si="400">HLOOKUP($D3471,$E$6:$BL$11,5,FALSE)*(F3471)</f>
        <v>1.5861450943635076E-3</v>
      </c>
      <c r="I3471" s="122">
        <f t="shared" ref="I3471:I3534" si="401">G3471+H3471</f>
        <v>0.25676055016725896</v>
      </c>
    </row>
    <row r="3472" spans="2:9">
      <c r="B3472" s="91">
        <f t="shared" ref="B3472:B3535" si="402">B3471+1</f>
        <v>3458</v>
      </c>
      <c r="C3472" s="92">
        <f t="shared" ref="C3472:C3535" si="403">C3471+1</f>
        <v>48018</v>
      </c>
      <c r="D3472" s="119" t="str">
        <f t="shared" si="397"/>
        <v>구간38</v>
      </c>
      <c r="E3472" s="91">
        <f t="shared" si="398"/>
        <v>91</v>
      </c>
      <c r="F3472" s="120">
        <f>COUNTIF($D$15:D3472,D3472)</f>
        <v>80</v>
      </c>
      <c r="G3472" s="121">
        <f t="shared" si="399"/>
        <v>0.25517440507289546</v>
      </c>
      <c r="H3472" s="121">
        <f t="shared" si="400"/>
        <v>1.606222880368109E-3</v>
      </c>
      <c r="I3472" s="122">
        <f t="shared" si="401"/>
        <v>0.25678062795326356</v>
      </c>
    </row>
    <row r="3473" spans="2:9">
      <c r="B3473" s="91">
        <f t="shared" si="402"/>
        <v>3459</v>
      </c>
      <c r="C3473" s="92">
        <f t="shared" si="403"/>
        <v>48019</v>
      </c>
      <c r="D3473" s="119" t="str">
        <f t="shared" si="397"/>
        <v>구간38</v>
      </c>
      <c r="E3473" s="91">
        <f t="shared" si="398"/>
        <v>91</v>
      </c>
      <c r="F3473" s="120">
        <f>COUNTIF($D$15:D3473,D3473)</f>
        <v>81</v>
      </c>
      <c r="G3473" s="121">
        <f t="shared" si="399"/>
        <v>0.25517440507289546</v>
      </c>
      <c r="H3473" s="121">
        <f t="shared" si="400"/>
        <v>1.6263006663727103E-3</v>
      </c>
      <c r="I3473" s="122">
        <f t="shared" si="401"/>
        <v>0.25680070573926816</v>
      </c>
    </row>
    <row r="3474" spans="2:9">
      <c r="B3474" s="91">
        <f t="shared" si="402"/>
        <v>3460</v>
      </c>
      <c r="C3474" s="92">
        <f t="shared" si="403"/>
        <v>48020</v>
      </c>
      <c r="D3474" s="119" t="str">
        <f t="shared" si="397"/>
        <v>구간38</v>
      </c>
      <c r="E3474" s="91">
        <f t="shared" si="398"/>
        <v>91</v>
      </c>
      <c r="F3474" s="120">
        <f>COUNTIF($D$15:D3474,D3474)</f>
        <v>82</v>
      </c>
      <c r="G3474" s="121">
        <f t="shared" si="399"/>
        <v>0.25517440507289546</v>
      </c>
      <c r="H3474" s="121">
        <f t="shared" si="400"/>
        <v>1.6463784523773116E-3</v>
      </c>
      <c r="I3474" s="122">
        <f t="shared" si="401"/>
        <v>0.25682078352527277</v>
      </c>
    </row>
    <row r="3475" spans="2:9">
      <c r="B3475" s="91">
        <f t="shared" si="402"/>
        <v>3461</v>
      </c>
      <c r="C3475" s="92">
        <f t="shared" si="403"/>
        <v>48021</v>
      </c>
      <c r="D3475" s="119" t="str">
        <f t="shared" si="397"/>
        <v>구간38</v>
      </c>
      <c r="E3475" s="91">
        <f t="shared" si="398"/>
        <v>91</v>
      </c>
      <c r="F3475" s="120">
        <f>COUNTIF($D$15:D3475,D3475)</f>
        <v>83</v>
      </c>
      <c r="G3475" s="121">
        <f t="shared" si="399"/>
        <v>0.25517440507289546</v>
      </c>
      <c r="H3475" s="121">
        <f t="shared" si="400"/>
        <v>1.6664562383819131E-3</v>
      </c>
      <c r="I3475" s="122">
        <f t="shared" si="401"/>
        <v>0.25684086131127737</v>
      </c>
    </row>
    <row r="3476" spans="2:9">
      <c r="B3476" s="91">
        <f t="shared" si="402"/>
        <v>3462</v>
      </c>
      <c r="C3476" s="92">
        <f t="shared" si="403"/>
        <v>48022</v>
      </c>
      <c r="D3476" s="119" t="str">
        <f t="shared" si="397"/>
        <v>구간38</v>
      </c>
      <c r="E3476" s="91">
        <f t="shared" si="398"/>
        <v>91</v>
      </c>
      <c r="F3476" s="120">
        <f>COUNTIF($D$15:D3476,D3476)</f>
        <v>84</v>
      </c>
      <c r="G3476" s="121">
        <f t="shared" si="399"/>
        <v>0.25517440507289546</v>
      </c>
      <c r="H3476" s="121">
        <f t="shared" si="400"/>
        <v>1.6865340243865145E-3</v>
      </c>
      <c r="I3476" s="122">
        <f t="shared" si="401"/>
        <v>0.25686093909728197</v>
      </c>
    </row>
    <row r="3477" spans="2:9">
      <c r="B3477" s="91">
        <f t="shared" si="402"/>
        <v>3463</v>
      </c>
      <c r="C3477" s="92">
        <f t="shared" si="403"/>
        <v>48023</v>
      </c>
      <c r="D3477" s="119" t="str">
        <f t="shared" si="397"/>
        <v>구간38</v>
      </c>
      <c r="E3477" s="91">
        <f t="shared" si="398"/>
        <v>91</v>
      </c>
      <c r="F3477" s="120">
        <f>COUNTIF($D$15:D3477,D3477)</f>
        <v>85</v>
      </c>
      <c r="G3477" s="121">
        <f t="shared" si="399"/>
        <v>0.25517440507289546</v>
      </c>
      <c r="H3477" s="121">
        <f t="shared" si="400"/>
        <v>1.7066118103911158E-3</v>
      </c>
      <c r="I3477" s="122">
        <f t="shared" si="401"/>
        <v>0.25688101688328657</v>
      </c>
    </row>
    <row r="3478" spans="2:9">
      <c r="B3478" s="91">
        <f t="shared" si="402"/>
        <v>3464</v>
      </c>
      <c r="C3478" s="92">
        <f t="shared" si="403"/>
        <v>48024</v>
      </c>
      <c r="D3478" s="119" t="str">
        <f t="shared" si="397"/>
        <v>구간38</v>
      </c>
      <c r="E3478" s="91">
        <f t="shared" si="398"/>
        <v>91</v>
      </c>
      <c r="F3478" s="120">
        <f>COUNTIF($D$15:D3478,D3478)</f>
        <v>86</v>
      </c>
      <c r="G3478" s="121">
        <f t="shared" si="399"/>
        <v>0.25517440507289546</v>
      </c>
      <c r="H3478" s="121">
        <f t="shared" si="400"/>
        <v>1.7266895963957171E-3</v>
      </c>
      <c r="I3478" s="122">
        <f t="shared" si="401"/>
        <v>0.25690109466929117</v>
      </c>
    </row>
    <row r="3479" spans="2:9">
      <c r="B3479" s="91">
        <f t="shared" si="402"/>
        <v>3465</v>
      </c>
      <c r="C3479" s="92">
        <f t="shared" si="403"/>
        <v>48025</v>
      </c>
      <c r="D3479" s="119" t="str">
        <f t="shared" si="397"/>
        <v>구간38</v>
      </c>
      <c r="E3479" s="91">
        <f t="shared" si="398"/>
        <v>91</v>
      </c>
      <c r="F3479" s="120">
        <f>COUNTIF($D$15:D3479,D3479)</f>
        <v>87</v>
      </c>
      <c r="G3479" s="121">
        <f t="shared" si="399"/>
        <v>0.25517440507289546</v>
      </c>
      <c r="H3479" s="121">
        <f t="shared" si="400"/>
        <v>1.7467673824003184E-3</v>
      </c>
      <c r="I3479" s="122">
        <f t="shared" si="401"/>
        <v>0.25692117245529578</v>
      </c>
    </row>
    <row r="3480" spans="2:9">
      <c r="B3480" s="91">
        <f t="shared" si="402"/>
        <v>3466</v>
      </c>
      <c r="C3480" s="92">
        <f t="shared" si="403"/>
        <v>48026</v>
      </c>
      <c r="D3480" s="119" t="str">
        <f t="shared" si="397"/>
        <v>구간38</v>
      </c>
      <c r="E3480" s="91">
        <f t="shared" si="398"/>
        <v>91</v>
      </c>
      <c r="F3480" s="120">
        <f>COUNTIF($D$15:D3480,D3480)</f>
        <v>88</v>
      </c>
      <c r="G3480" s="121">
        <f t="shared" si="399"/>
        <v>0.25517440507289546</v>
      </c>
      <c r="H3480" s="121">
        <f t="shared" si="400"/>
        <v>1.7668451684049197E-3</v>
      </c>
      <c r="I3480" s="122">
        <f t="shared" si="401"/>
        <v>0.25694125024130038</v>
      </c>
    </row>
    <row r="3481" spans="2:9">
      <c r="B3481" s="91">
        <f t="shared" si="402"/>
        <v>3467</v>
      </c>
      <c r="C3481" s="92">
        <f t="shared" si="403"/>
        <v>48027</v>
      </c>
      <c r="D3481" s="119" t="str">
        <f t="shared" si="397"/>
        <v>구간38</v>
      </c>
      <c r="E3481" s="91">
        <f t="shared" si="398"/>
        <v>91</v>
      </c>
      <c r="F3481" s="120">
        <f>COUNTIF($D$15:D3481,D3481)</f>
        <v>89</v>
      </c>
      <c r="G3481" s="121">
        <f t="shared" si="399"/>
        <v>0.25517440507289546</v>
      </c>
      <c r="H3481" s="121">
        <f t="shared" si="400"/>
        <v>1.7869229544095213E-3</v>
      </c>
      <c r="I3481" s="122">
        <f t="shared" si="401"/>
        <v>0.25696132802730498</v>
      </c>
    </row>
    <row r="3482" spans="2:9">
      <c r="B3482" s="91">
        <f t="shared" si="402"/>
        <v>3468</v>
      </c>
      <c r="C3482" s="92">
        <f t="shared" si="403"/>
        <v>48028</v>
      </c>
      <c r="D3482" s="119" t="str">
        <f t="shared" si="397"/>
        <v>구간38</v>
      </c>
      <c r="E3482" s="91">
        <f t="shared" si="398"/>
        <v>91</v>
      </c>
      <c r="F3482" s="120">
        <f>COUNTIF($D$15:D3482,D3482)</f>
        <v>90</v>
      </c>
      <c r="G3482" s="121">
        <f t="shared" si="399"/>
        <v>0.25517440507289546</v>
      </c>
      <c r="H3482" s="121">
        <f t="shared" si="400"/>
        <v>1.8070007404141226E-3</v>
      </c>
      <c r="I3482" s="122">
        <f t="shared" si="401"/>
        <v>0.25698140581330958</v>
      </c>
    </row>
    <row r="3483" spans="2:9">
      <c r="B3483" s="91">
        <f t="shared" si="402"/>
        <v>3469</v>
      </c>
      <c r="C3483" s="92">
        <f t="shared" si="403"/>
        <v>48029</v>
      </c>
      <c r="D3483" s="119" t="str">
        <f t="shared" si="397"/>
        <v>구간38</v>
      </c>
      <c r="E3483" s="91">
        <f t="shared" si="398"/>
        <v>91</v>
      </c>
      <c r="F3483" s="120">
        <f>COUNTIF($D$15:D3483,D3483)</f>
        <v>91</v>
      </c>
      <c r="G3483" s="121">
        <f t="shared" si="399"/>
        <v>0.25517440507289546</v>
      </c>
      <c r="H3483" s="121">
        <f t="shared" si="400"/>
        <v>1.8270785264187239E-3</v>
      </c>
      <c r="I3483" s="122">
        <f t="shared" si="401"/>
        <v>0.25700148359931418</v>
      </c>
    </row>
    <row r="3484" spans="2:9">
      <c r="B3484" s="91">
        <f t="shared" si="402"/>
        <v>3470</v>
      </c>
      <c r="C3484" s="92">
        <f t="shared" si="403"/>
        <v>48030</v>
      </c>
      <c r="D3484" s="119" t="str">
        <f t="shared" si="397"/>
        <v>구간39</v>
      </c>
      <c r="E3484" s="91">
        <f t="shared" si="398"/>
        <v>92</v>
      </c>
      <c r="F3484" s="120">
        <f>COUNTIF($D$15:D3484,D3484)</f>
        <v>1</v>
      </c>
      <c r="G3484" s="121">
        <f t="shared" si="399"/>
        <v>0.25700148359931418</v>
      </c>
      <c r="H3484" s="121">
        <f t="shared" si="400"/>
        <v>2.1313129783735548E-5</v>
      </c>
      <c r="I3484" s="122">
        <f t="shared" si="401"/>
        <v>0.25702279672909795</v>
      </c>
    </row>
    <row r="3485" spans="2:9">
      <c r="B3485" s="91">
        <f t="shared" si="402"/>
        <v>3471</v>
      </c>
      <c r="C3485" s="92">
        <f t="shared" si="403"/>
        <v>48031</v>
      </c>
      <c r="D3485" s="119" t="str">
        <f t="shared" si="397"/>
        <v>구간39</v>
      </c>
      <c r="E3485" s="91">
        <f t="shared" si="398"/>
        <v>92</v>
      </c>
      <c r="F3485" s="120">
        <f>COUNTIF($D$15:D3485,D3485)</f>
        <v>2</v>
      </c>
      <c r="G3485" s="121">
        <f t="shared" si="399"/>
        <v>0.25700148359931418</v>
      </c>
      <c r="H3485" s="121">
        <f t="shared" si="400"/>
        <v>4.2626259567471095E-5</v>
      </c>
      <c r="I3485" s="122">
        <f t="shared" si="401"/>
        <v>0.25704410985888165</v>
      </c>
    </row>
    <row r="3486" spans="2:9">
      <c r="B3486" s="91">
        <f t="shared" si="402"/>
        <v>3472</v>
      </c>
      <c r="C3486" s="92">
        <f t="shared" si="403"/>
        <v>48032</v>
      </c>
      <c r="D3486" s="119" t="str">
        <f t="shared" si="397"/>
        <v>구간39</v>
      </c>
      <c r="E3486" s="91">
        <f t="shared" si="398"/>
        <v>92</v>
      </c>
      <c r="F3486" s="120">
        <f>COUNTIF($D$15:D3486,D3486)</f>
        <v>3</v>
      </c>
      <c r="G3486" s="121">
        <f t="shared" si="399"/>
        <v>0.25700148359931418</v>
      </c>
      <c r="H3486" s="121">
        <f t="shared" si="400"/>
        <v>6.3939389351206643E-5</v>
      </c>
      <c r="I3486" s="122">
        <f t="shared" si="401"/>
        <v>0.25706542298866542</v>
      </c>
    </row>
    <row r="3487" spans="2:9">
      <c r="B3487" s="91">
        <f t="shared" si="402"/>
        <v>3473</v>
      </c>
      <c r="C3487" s="92">
        <f t="shared" si="403"/>
        <v>48033</v>
      </c>
      <c r="D3487" s="119" t="str">
        <f t="shared" si="397"/>
        <v>구간39</v>
      </c>
      <c r="E3487" s="91">
        <f t="shared" si="398"/>
        <v>92</v>
      </c>
      <c r="F3487" s="120">
        <f>COUNTIF($D$15:D3487,D3487)</f>
        <v>4</v>
      </c>
      <c r="G3487" s="121">
        <f t="shared" si="399"/>
        <v>0.25700148359931418</v>
      </c>
      <c r="H3487" s="121">
        <f t="shared" si="400"/>
        <v>8.525251913494219E-5</v>
      </c>
      <c r="I3487" s="122">
        <f t="shared" si="401"/>
        <v>0.25708673611844912</v>
      </c>
    </row>
    <row r="3488" spans="2:9">
      <c r="B3488" s="91">
        <f t="shared" si="402"/>
        <v>3474</v>
      </c>
      <c r="C3488" s="92">
        <f t="shared" si="403"/>
        <v>48034</v>
      </c>
      <c r="D3488" s="119" t="str">
        <f t="shared" si="397"/>
        <v>구간39</v>
      </c>
      <c r="E3488" s="91">
        <f t="shared" si="398"/>
        <v>92</v>
      </c>
      <c r="F3488" s="120">
        <f>COUNTIF($D$15:D3488,D3488)</f>
        <v>5</v>
      </c>
      <c r="G3488" s="121">
        <f t="shared" si="399"/>
        <v>0.25700148359931418</v>
      </c>
      <c r="H3488" s="121">
        <f t="shared" si="400"/>
        <v>1.0656564891867774E-4</v>
      </c>
      <c r="I3488" s="122">
        <f t="shared" si="401"/>
        <v>0.25710804924823288</v>
      </c>
    </row>
    <row r="3489" spans="2:9">
      <c r="B3489" s="91">
        <f t="shared" si="402"/>
        <v>3475</v>
      </c>
      <c r="C3489" s="92">
        <f t="shared" si="403"/>
        <v>48035</v>
      </c>
      <c r="D3489" s="119" t="str">
        <f t="shared" si="397"/>
        <v>구간39</v>
      </c>
      <c r="E3489" s="91">
        <f t="shared" si="398"/>
        <v>92</v>
      </c>
      <c r="F3489" s="120">
        <f>COUNTIF($D$15:D3489,D3489)</f>
        <v>6</v>
      </c>
      <c r="G3489" s="121">
        <f t="shared" si="399"/>
        <v>0.25700148359931418</v>
      </c>
      <c r="H3489" s="121">
        <f t="shared" si="400"/>
        <v>1.2787877870241329E-4</v>
      </c>
      <c r="I3489" s="122">
        <f t="shared" si="401"/>
        <v>0.25712936237801659</v>
      </c>
    </row>
    <row r="3490" spans="2:9">
      <c r="B3490" s="91">
        <f t="shared" si="402"/>
        <v>3476</v>
      </c>
      <c r="C3490" s="92">
        <f t="shared" si="403"/>
        <v>48036</v>
      </c>
      <c r="D3490" s="119" t="str">
        <f t="shared" si="397"/>
        <v>구간39</v>
      </c>
      <c r="E3490" s="91">
        <f t="shared" si="398"/>
        <v>92</v>
      </c>
      <c r="F3490" s="120">
        <f>COUNTIF($D$15:D3490,D3490)</f>
        <v>7</v>
      </c>
      <c r="G3490" s="121">
        <f t="shared" si="399"/>
        <v>0.25700148359931418</v>
      </c>
      <c r="H3490" s="121">
        <f t="shared" si="400"/>
        <v>1.4919190848614885E-4</v>
      </c>
      <c r="I3490" s="122">
        <f t="shared" si="401"/>
        <v>0.25715067550780035</v>
      </c>
    </row>
    <row r="3491" spans="2:9">
      <c r="B3491" s="91">
        <f t="shared" si="402"/>
        <v>3477</v>
      </c>
      <c r="C3491" s="92">
        <f t="shared" si="403"/>
        <v>48037</v>
      </c>
      <c r="D3491" s="119" t="str">
        <f t="shared" si="397"/>
        <v>구간39</v>
      </c>
      <c r="E3491" s="91">
        <f t="shared" si="398"/>
        <v>92</v>
      </c>
      <c r="F3491" s="120">
        <f>COUNTIF($D$15:D3491,D3491)</f>
        <v>8</v>
      </c>
      <c r="G3491" s="121">
        <f t="shared" si="399"/>
        <v>0.25700148359931418</v>
      </c>
      <c r="H3491" s="121">
        <f t="shared" si="400"/>
        <v>1.7050503826988438E-4</v>
      </c>
      <c r="I3491" s="122">
        <f t="shared" si="401"/>
        <v>0.25717198863758406</v>
      </c>
    </row>
    <row r="3492" spans="2:9">
      <c r="B3492" s="91">
        <f t="shared" si="402"/>
        <v>3478</v>
      </c>
      <c r="C3492" s="92">
        <f t="shared" si="403"/>
        <v>48038</v>
      </c>
      <c r="D3492" s="119" t="str">
        <f t="shared" si="397"/>
        <v>구간39</v>
      </c>
      <c r="E3492" s="91">
        <f t="shared" si="398"/>
        <v>92</v>
      </c>
      <c r="F3492" s="120">
        <f>COUNTIF($D$15:D3492,D3492)</f>
        <v>9</v>
      </c>
      <c r="G3492" s="121">
        <f t="shared" si="399"/>
        <v>0.25700148359931418</v>
      </c>
      <c r="H3492" s="121">
        <f t="shared" si="400"/>
        <v>1.9181816805361991E-4</v>
      </c>
      <c r="I3492" s="122">
        <f t="shared" si="401"/>
        <v>0.25719330176736782</v>
      </c>
    </row>
    <row r="3493" spans="2:9">
      <c r="B3493" s="91">
        <f t="shared" si="402"/>
        <v>3479</v>
      </c>
      <c r="C3493" s="92">
        <f t="shared" si="403"/>
        <v>48039</v>
      </c>
      <c r="D3493" s="119" t="str">
        <f t="shared" si="397"/>
        <v>구간39</v>
      </c>
      <c r="E3493" s="91">
        <f t="shared" si="398"/>
        <v>92</v>
      </c>
      <c r="F3493" s="120">
        <f>COUNTIF($D$15:D3493,D3493)</f>
        <v>10</v>
      </c>
      <c r="G3493" s="121">
        <f t="shared" si="399"/>
        <v>0.25700148359931418</v>
      </c>
      <c r="H3493" s="121">
        <f t="shared" si="400"/>
        <v>2.1313129783735548E-4</v>
      </c>
      <c r="I3493" s="122">
        <f t="shared" si="401"/>
        <v>0.25721461489715153</v>
      </c>
    </row>
    <row r="3494" spans="2:9">
      <c r="B3494" s="91">
        <f t="shared" si="402"/>
        <v>3480</v>
      </c>
      <c r="C3494" s="92">
        <f t="shared" si="403"/>
        <v>48040</v>
      </c>
      <c r="D3494" s="119" t="str">
        <f t="shared" si="397"/>
        <v>구간39</v>
      </c>
      <c r="E3494" s="91">
        <f t="shared" si="398"/>
        <v>92</v>
      </c>
      <c r="F3494" s="120">
        <f>COUNTIF($D$15:D3494,D3494)</f>
        <v>11</v>
      </c>
      <c r="G3494" s="121">
        <f t="shared" si="399"/>
        <v>0.25700148359931418</v>
      </c>
      <c r="H3494" s="121">
        <f t="shared" si="400"/>
        <v>2.3444442762109104E-4</v>
      </c>
      <c r="I3494" s="122">
        <f t="shared" si="401"/>
        <v>0.25723592802693529</v>
      </c>
    </row>
    <row r="3495" spans="2:9">
      <c r="B3495" s="91">
        <f t="shared" si="402"/>
        <v>3481</v>
      </c>
      <c r="C3495" s="92">
        <f t="shared" si="403"/>
        <v>48041</v>
      </c>
      <c r="D3495" s="119" t="str">
        <f t="shared" si="397"/>
        <v>구간39</v>
      </c>
      <c r="E3495" s="91">
        <f t="shared" si="398"/>
        <v>92</v>
      </c>
      <c r="F3495" s="120">
        <f>COUNTIF($D$15:D3495,D3495)</f>
        <v>12</v>
      </c>
      <c r="G3495" s="121">
        <f t="shared" si="399"/>
        <v>0.25700148359931418</v>
      </c>
      <c r="H3495" s="121">
        <f t="shared" si="400"/>
        <v>2.5575755740482657E-4</v>
      </c>
      <c r="I3495" s="122">
        <f t="shared" si="401"/>
        <v>0.257257241156719</v>
      </c>
    </row>
    <row r="3496" spans="2:9">
      <c r="B3496" s="91">
        <f t="shared" si="402"/>
        <v>3482</v>
      </c>
      <c r="C3496" s="92">
        <f t="shared" si="403"/>
        <v>48042</v>
      </c>
      <c r="D3496" s="119" t="str">
        <f t="shared" si="397"/>
        <v>구간39</v>
      </c>
      <c r="E3496" s="91">
        <f t="shared" si="398"/>
        <v>92</v>
      </c>
      <c r="F3496" s="120">
        <f>COUNTIF($D$15:D3496,D3496)</f>
        <v>13</v>
      </c>
      <c r="G3496" s="121">
        <f t="shared" si="399"/>
        <v>0.25700148359931418</v>
      </c>
      <c r="H3496" s="121">
        <f t="shared" si="400"/>
        <v>2.7707068718856211E-4</v>
      </c>
      <c r="I3496" s="122">
        <f t="shared" si="401"/>
        <v>0.25727855428650276</v>
      </c>
    </row>
    <row r="3497" spans="2:9">
      <c r="B3497" s="91">
        <f t="shared" si="402"/>
        <v>3483</v>
      </c>
      <c r="C3497" s="92">
        <f t="shared" si="403"/>
        <v>48043</v>
      </c>
      <c r="D3497" s="119" t="str">
        <f t="shared" si="397"/>
        <v>구간39</v>
      </c>
      <c r="E3497" s="91">
        <f t="shared" si="398"/>
        <v>92</v>
      </c>
      <c r="F3497" s="120">
        <f>COUNTIF($D$15:D3497,D3497)</f>
        <v>14</v>
      </c>
      <c r="G3497" s="121">
        <f t="shared" si="399"/>
        <v>0.25700148359931418</v>
      </c>
      <c r="H3497" s="121">
        <f t="shared" si="400"/>
        <v>2.9838381697229769E-4</v>
      </c>
      <c r="I3497" s="122">
        <f t="shared" si="401"/>
        <v>0.25729986741628647</v>
      </c>
    </row>
    <row r="3498" spans="2:9">
      <c r="B3498" s="91">
        <f t="shared" si="402"/>
        <v>3484</v>
      </c>
      <c r="C3498" s="92">
        <f t="shared" si="403"/>
        <v>48044</v>
      </c>
      <c r="D3498" s="119" t="str">
        <f t="shared" si="397"/>
        <v>구간39</v>
      </c>
      <c r="E3498" s="91">
        <f t="shared" si="398"/>
        <v>92</v>
      </c>
      <c r="F3498" s="120">
        <f>COUNTIF($D$15:D3498,D3498)</f>
        <v>15</v>
      </c>
      <c r="G3498" s="121">
        <f t="shared" si="399"/>
        <v>0.25700148359931418</v>
      </c>
      <c r="H3498" s="121">
        <f t="shared" si="400"/>
        <v>3.1969694675603323E-4</v>
      </c>
      <c r="I3498" s="122">
        <f t="shared" si="401"/>
        <v>0.25732118054607023</v>
      </c>
    </row>
    <row r="3499" spans="2:9">
      <c r="B3499" s="91">
        <f t="shared" si="402"/>
        <v>3485</v>
      </c>
      <c r="C3499" s="92">
        <f t="shared" si="403"/>
        <v>48045</v>
      </c>
      <c r="D3499" s="119" t="str">
        <f t="shared" si="397"/>
        <v>구간39</v>
      </c>
      <c r="E3499" s="91">
        <f t="shared" si="398"/>
        <v>92</v>
      </c>
      <c r="F3499" s="120">
        <f>COUNTIF($D$15:D3499,D3499)</f>
        <v>16</v>
      </c>
      <c r="G3499" s="121">
        <f t="shared" si="399"/>
        <v>0.25700148359931418</v>
      </c>
      <c r="H3499" s="121">
        <f t="shared" si="400"/>
        <v>3.4101007653976876E-4</v>
      </c>
      <c r="I3499" s="122">
        <f t="shared" si="401"/>
        <v>0.25734249367585393</v>
      </c>
    </row>
    <row r="3500" spans="2:9">
      <c r="B3500" s="91">
        <f t="shared" si="402"/>
        <v>3486</v>
      </c>
      <c r="C3500" s="92">
        <f t="shared" si="403"/>
        <v>48046</v>
      </c>
      <c r="D3500" s="119" t="str">
        <f t="shared" si="397"/>
        <v>구간39</v>
      </c>
      <c r="E3500" s="91">
        <f t="shared" si="398"/>
        <v>92</v>
      </c>
      <c r="F3500" s="120">
        <f>COUNTIF($D$15:D3500,D3500)</f>
        <v>17</v>
      </c>
      <c r="G3500" s="121">
        <f t="shared" si="399"/>
        <v>0.25700148359931418</v>
      </c>
      <c r="H3500" s="121">
        <f t="shared" si="400"/>
        <v>3.623232063235043E-4</v>
      </c>
      <c r="I3500" s="122">
        <f t="shared" si="401"/>
        <v>0.2573638068056377</v>
      </c>
    </row>
    <row r="3501" spans="2:9">
      <c r="B3501" s="91">
        <f t="shared" si="402"/>
        <v>3487</v>
      </c>
      <c r="C3501" s="92">
        <f t="shared" si="403"/>
        <v>48047</v>
      </c>
      <c r="D3501" s="119" t="str">
        <f t="shared" si="397"/>
        <v>구간39</v>
      </c>
      <c r="E3501" s="91">
        <f t="shared" si="398"/>
        <v>92</v>
      </c>
      <c r="F3501" s="120">
        <f>COUNTIF($D$15:D3501,D3501)</f>
        <v>18</v>
      </c>
      <c r="G3501" s="121">
        <f t="shared" si="399"/>
        <v>0.25700148359931418</v>
      </c>
      <c r="H3501" s="121">
        <f t="shared" si="400"/>
        <v>3.8363633610723983E-4</v>
      </c>
      <c r="I3501" s="122">
        <f t="shared" si="401"/>
        <v>0.2573851199354214</v>
      </c>
    </row>
    <row r="3502" spans="2:9">
      <c r="B3502" s="91">
        <f t="shared" si="402"/>
        <v>3488</v>
      </c>
      <c r="C3502" s="92">
        <f t="shared" si="403"/>
        <v>48048</v>
      </c>
      <c r="D3502" s="119" t="str">
        <f t="shared" si="397"/>
        <v>구간39</v>
      </c>
      <c r="E3502" s="91">
        <f t="shared" si="398"/>
        <v>92</v>
      </c>
      <c r="F3502" s="120">
        <f>COUNTIF($D$15:D3502,D3502)</f>
        <v>19</v>
      </c>
      <c r="G3502" s="121">
        <f t="shared" si="399"/>
        <v>0.25700148359931418</v>
      </c>
      <c r="H3502" s="121">
        <f t="shared" si="400"/>
        <v>4.0494946589097542E-4</v>
      </c>
      <c r="I3502" s="122">
        <f t="shared" si="401"/>
        <v>0.25740643306520516</v>
      </c>
    </row>
    <row r="3503" spans="2:9">
      <c r="B3503" s="91">
        <f t="shared" si="402"/>
        <v>3489</v>
      </c>
      <c r="C3503" s="92">
        <f t="shared" si="403"/>
        <v>48049</v>
      </c>
      <c r="D3503" s="119" t="str">
        <f t="shared" si="397"/>
        <v>구간39</v>
      </c>
      <c r="E3503" s="91">
        <f t="shared" si="398"/>
        <v>92</v>
      </c>
      <c r="F3503" s="120">
        <f>COUNTIF($D$15:D3503,D3503)</f>
        <v>20</v>
      </c>
      <c r="G3503" s="121">
        <f t="shared" si="399"/>
        <v>0.25700148359931418</v>
      </c>
      <c r="H3503" s="121">
        <f t="shared" si="400"/>
        <v>4.2626259567471095E-4</v>
      </c>
      <c r="I3503" s="122">
        <f t="shared" si="401"/>
        <v>0.25742774619498887</v>
      </c>
    </row>
    <row r="3504" spans="2:9">
      <c r="B3504" s="91">
        <f t="shared" si="402"/>
        <v>3490</v>
      </c>
      <c r="C3504" s="92">
        <f t="shared" si="403"/>
        <v>48050</v>
      </c>
      <c r="D3504" s="119" t="str">
        <f t="shared" si="397"/>
        <v>구간39</v>
      </c>
      <c r="E3504" s="91">
        <f t="shared" si="398"/>
        <v>92</v>
      </c>
      <c r="F3504" s="120">
        <f>COUNTIF($D$15:D3504,D3504)</f>
        <v>21</v>
      </c>
      <c r="G3504" s="121">
        <f t="shared" si="399"/>
        <v>0.25700148359931418</v>
      </c>
      <c r="H3504" s="121">
        <f t="shared" si="400"/>
        <v>4.4757572545844649E-4</v>
      </c>
      <c r="I3504" s="122">
        <f t="shared" si="401"/>
        <v>0.25744905932477263</v>
      </c>
    </row>
    <row r="3505" spans="2:9">
      <c r="B3505" s="91">
        <f t="shared" si="402"/>
        <v>3491</v>
      </c>
      <c r="C3505" s="92">
        <f t="shared" si="403"/>
        <v>48051</v>
      </c>
      <c r="D3505" s="119" t="str">
        <f t="shared" si="397"/>
        <v>구간39</v>
      </c>
      <c r="E3505" s="91">
        <f t="shared" si="398"/>
        <v>92</v>
      </c>
      <c r="F3505" s="120">
        <f>COUNTIF($D$15:D3505,D3505)</f>
        <v>22</v>
      </c>
      <c r="G3505" s="121">
        <f t="shared" si="399"/>
        <v>0.25700148359931418</v>
      </c>
      <c r="H3505" s="121">
        <f t="shared" si="400"/>
        <v>4.6888885524218207E-4</v>
      </c>
      <c r="I3505" s="122">
        <f t="shared" si="401"/>
        <v>0.25747037245455634</v>
      </c>
    </row>
    <row r="3506" spans="2:9">
      <c r="B3506" s="91">
        <f t="shared" si="402"/>
        <v>3492</v>
      </c>
      <c r="C3506" s="92">
        <f t="shared" si="403"/>
        <v>48052</v>
      </c>
      <c r="D3506" s="119" t="str">
        <f t="shared" si="397"/>
        <v>구간39</v>
      </c>
      <c r="E3506" s="91">
        <f t="shared" si="398"/>
        <v>92</v>
      </c>
      <c r="F3506" s="120">
        <f>COUNTIF($D$15:D3506,D3506)</f>
        <v>23</v>
      </c>
      <c r="G3506" s="121">
        <f t="shared" si="399"/>
        <v>0.25700148359931418</v>
      </c>
      <c r="H3506" s="121">
        <f t="shared" si="400"/>
        <v>4.9020198502591761E-4</v>
      </c>
      <c r="I3506" s="122">
        <f t="shared" si="401"/>
        <v>0.2574916855843401</v>
      </c>
    </row>
    <row r="3507" spans="2:9">
      <c r="B3507" s="91">
        <f t="shared" si="402"/>
        <v>3493</v>
      </c>
      <c r="C3507" s="92">
        <f t="shared" si="403"/>
        <v>48053</v>
      </c>
      <c r="D3507" s="119" t="str">
        <f t="shared" si="397"/>
        <v>구간39</v>
      </c>
      <c r="E3507" s="91">
        <f t="shared" si="398"/>
        <v>92</v>
      </c>
      <c r="F3507" s="120">
        <f>COUNTIF($D$15:D3507,D3507)</f>
        <v>24</v>
      </c>
      <c r="G3507" s="121">
        <f t="shared" si="399"/>
        <v>0.25700148359931418</v>
      </c>
      <c r="H3507" s="121">
        <f t="shared" si="400"/>
        <v>5.1151511480965314E-4</v>
      </c>
      <c r="I3507" s="122">
        <f t="shared" si="401"/>
        <v>0.25751299871412386</v>
      </c>
    </row>
    <row r="3508" spans="2:9">
      <c r="B3508" s="91">
        <f t="shared" si="402"/>
        <v>3494</v>
      </c>
      <c r="C3508" s="92">
        <f t="shared" si="403"/>
        <v>48054</v>
      </c>
      <c r="D3508" s="119" t="str">
        <f t="shared" si="397"/>
        <v>구간39</v>
      </c>
      <c r="E3508" s="91">
        <f t="shared" si="398"/>
        <v>92</v>
      </c>
      <c r="F3508" s="120">
        <f>COUNTIF($D$15:D3508,D3508)</f>
        <v>25</v>
      </c>
      <c r="G3508" s="121">
        <f t="shared" si="399"/>
        <v>0.25700148359931418</v>
      </c>
      <c r="H3508" s="121">
        <f t="shared" si="400"/>
        <v>5.3282824459338868E-4</v>
      </c>
      <c r="I3508" s="122">
        <f t="shared" si="401"/>
        <v>0.25753431184390757</v>
      </c>
    </row>
    <row r="3509" spans="2:9">
      <c r="B3509" s="91">
        <f t="shared" si="402"/>
        <v>3495</v>
      </c>
      <c r="C3509" s="92">
        <f t="shared" si="403"/>
        <v>48055</v>
      </c>
      <c r="D3509" s="119" t="str">
        <f t="shared" si="397"/>
        <v>구간39</v>
      </c>
      <c r="E3509" s="91">
        <f t="shared" si="398"/>
        <v>92</v>
      </c>
      <c r="F3509" s="120">
        <f>COUNTIF($D$15:D3509,D3509)</f>
        <v>26</v>
      </c>
      <c r="G3509" s="121">
        <f t="shared" si="399"/>
        <v>0.25700148359931418</v>
      </c>
      <c r="H3509" s="121">
        <f t="shared" si="400"/>
        <v>5.5414137437712421E-4</v>
      </c>
      <c r="I3509" s="122">
        <f t="shared" si="401"/>
        <v>0.25755562497369133</v>
      </c>
    </row>
    <row r="3510" spans="2:9">
      <c r="B3510" s="91">
        <f t="shared" si="402"/>
        <v>3496</v>
      </c>
      <c r="C3510" s="92">
        <f t="shared" si="403"/>
        <v>48056</v>
      </c>
      <c r="D3510" s="119" t="str">
        <f t="shared" si="397"/>
        <v>구간39</v>
      </c>
      <c r="E3510" s="91">
        <f t="shared" si="398"/>
        <v>92</v>
      </c>
      <c r="F3510" s="120">
        <f>COUNTIF($D$15:D3510,D3510)</f>
        <v>27</v>
      </c>
      <c r="G3510" s="121">
        <f t="shared" si="399"/>
        <v>0.25700148359931418</v>
      </c>
      <c r="H3510" s="121">
        <f t="shared" si="400"/>
        <v>5.7545450416085974E-4</v>
      </c>
      <c r="I3510" s="122">
        <f t="shared" si="401"/>
        <v>0.25757693810347504</v>
      </c>
    </row>
    <row r="3511" spans="2:9">
      <c r="B3511" s="91">
        <f t="shared" si="402"/>
        <v>3497</v>
      </c>
      <c r="C3511" s="92">
        <f t="shared" si="403"/>
        <v>48057</v>
      </c>
      <c r="D3511" s="119" t="str">
        <f t="shared" si="397"/>
        <v>구간39</v>
      </c>
      <c r="E3511" s="91">
        <f t="shared" si="398"/>
        <v>92</v>
      </c>
      <c r="F3511" s="120">
        <f>COUNTIF($D$15:D3511,D3511)</f>
        <v>28</v>
      </c>
      <c r="G3511" s="121">
        <f t="shared" si="399"/>
        <v>0.25700148359931418</v>
      </c>
      <c r="H3511" s="121">
        <f t="shared" si="400"/>
        <v>5.9676763394459539E-4</v>
      </c>
      <c r="I3511" s="122">
        <f t="shared" si="401"/>
        <v>0.2575982512332588</v>
      </c>
    </row>
    <row r="3512" spans="2:9">
      <c r="B3512" s="91">
        <f t="shared" si="402"/>
        <v>3498</v>
      </c>
      <c r="C3512" s="92">
        <f t="shared" si="403"/>
        <v>48058</v>
      </c>
      <c r="D3512" s="119" t="str">
        <f t="shared" si="397"/>
        <v>구간39</v>
      </c>
      <c r="E3512" s="91">
        <f t="shared" si="398"/>
        <v>92</v>
      </c>
      <c r="F3512" s="120">
        <f>COUNTIF($D$15:D3512,D3512)</f>
        <v>29</v>
      </c>
      <c r="G3512" s="121">
        <f t="shared" si="399"/>
        <v>0.25700148359931418</v>
      </c>
      <c r="H3512" s="121">
        <f t="shared" si="400"/>
        <v>6.1808076372833092E-4</v>
      </c>
      <c r="I3512" s="122">
        <f t="shared" si="401"/>
        <v>0.25761956436304251</v>
      </c>
    </row>
    <row r="3513" spans="2:9">
      <c r="B3513" s="91">
        <f t="shared" si="402"/>
        <v>3499</v>
      </c>
      <c r="C3513" s="92">
        <f t="shared" si="403"/>
        <v>48059</v>
      </c>
      <c r="D3513" s="119" t="str">
        <f t="shared" si="397"/>
        <v>구간39</v>
      </c>
      <c r="E3513" s="91">
        <f t="shared" si="398"/>
        <v>92</v>
      </c>
      <c r="F3513" s="120">
        <f>COUNTIF($D$15:D3513,D3513)</f>
        <v>30</v>
      </c>
      <c r="G3513" s="121">
        <f t="shared" si="399"/>
        <v>0.25700148359931418</v>
      </c>
      <c r="H3513" s="121">
        <f t="shared" si="400"/>
        <v>6.3939389351206645E-4</v>
      </c>
      <c r="I3513" s="122">
        <f t="shared" si="401"/>
        <v>0.25764087749282627</v>
      </c>
    </row>
    <row r="3514" spans="2:9">
      <c r="B3514" s="91">
        <f t="shared" si="402"/>
        <v>3500</v>
      </c>
      <c r="C3514" s="92">
        <f t="shared" si="403"/>
        <v>48060</v>
      </c>
      <c r="D3514" s="119" t="str">
        <f t="shared" si="397"/>
        <v>구간39</v>
      </c>
      <c r="E3514" s="91">
        <f t="shared" si="398"/>
        <v>92</v>
      </c>
      <c r="F3514" s="120">
        <f>COUNTIF($D$15:D3514,D3514)</f>
        <v>31</v>
      </c>
      <c r="G3514" s="121">
        <f t="shared" si="399"/>
        <v>0.25700148359931418</v>
      </c>
      <c r="H3514" s="121">
        <f t="shared" si="400"/>
        <v>6.6070702329580199E-4</v>
      </c>
      <c r="I3514" s="122">
        <f t="shared" si="401"/>
        <v>0.25766219062260998</v>
      </c>
    </row>
    <row r="3515" spans="2:9">
      <c r="B3515" s="91">
        <f t="shared" si="402"/>
        <v>3501</v>
      </c>
      <c r="C3515" s="92">
        <f t="shared" si="403"/>
        <v>48061</v>
      </c>
      <c r="D3515" s="119" t="str">
        <f t="shared" si="397"/>
        <v>구간39</v>
      </c>
      <c r="E3515" s="91">
        <f t="shared" si="398"/>
        <v>92</v>
      </c>
      <c r="F3515" s="120">
        <f>COUNTIF($D$15:D3515,D3515)</f>
        <v>32</v>
      </c>
      <c r="G3515" s="121">
        <f t="shared" si="399"/>
        <v>0.25700148359931418</v>
      </c>
      <c r="H3515" s="121">
        <f t="shared" si="400"/>
        <v>6.8202015307953752E-4</v>
      </c>
      <c r="I3515" s="122">
        <f t="shared" si="401"/>
        <v>0.25768350375239374</v>
      </c>
    </row>
    <row r="3516" spans="2:9">
      <c r="B3516" s="91">
        <f t="shared" si="402"/>
        <v>3502</v>
      </c>
      <c r="C3516" s="92">
        <f t="shared" si="403"/>
        <v>48062</v>
      </c>
      <c r="D3516" s="119" t="str">
        <f t="shared" si="397"/>
        <v>구간39</v>
      </c>
      <c r="E3516" s="91">
        <f t="shared" si="398"/>
        <v>92</v>
      </c>
      <c r="F3516" s="120">
        <f>COUNTIF($D$15:D3516,D3516)</f>
        <v>33</v>
      </c>
      <c r="G3516" s="121">
        <f t="shared" si="399"/>
        <v>0.25700148359931418</v>
      </c>
      <c r="H3516" s="121">
        <f t="shared" si="400"/>
        <v>7.0333328286327306E-4</v>
      </c>
      <c r="I3516" s="122">
        <f t="shared" si="401"/>
        <v>0.25770481688217745</v>
      </c>
    </row>
    <row r="3517" spans="2:9">
      <c r="B3517" s="91">
        <f t="shared" si="402"/>
        <v>3503</v>
      </c>
      <c r="C3517" s="92">
        <f t="shared" si="403"/>
        <v>48063</v>
      </c>
      <c r="D3517" s="119" t="str">
        <f t="shared" si="397"/>
        <v>구간39</v>
      </c>
      <c r="E3517" s="91">
        <f t="shared" si="398"/>
        <v>92</v>
      </c>
      <c r="F3517" s="120">
        <f>COUNTIF($D$15:D3517,D3517)</f>
        <v>34</v>
      </c>
      <c r="G3517" s="121">
        <f t="shared" si="399"/>
        <v>0.25700148359931418</v>
      </c>
      <c r="H3517" s="121">
        <f t="shared" si="400"/>
        <v>7.2464641264700859E-4</v>
      </c>
      <c r="I3517" s="122">
        <f t="shared" si="401"/>
        <v>0.25772613001196121</v>
      </c>
    </row>
    <row r="3518" spans="2:9">
      <c r="B3518" s="91">
        <f t="shared" si="402"/>
        <v>3504</v>
      </c>
      <c r="C3518" s="92">
        <f t="shared" si="403"/>
        <v>48064</v>
      </c>
      <c r="D3518" s="119" t="str">
        <f t="shared" si="397"/>
        <v>구간39</v>
      </c>
      <c r="E3518" s="91">
        <f t="shared" si="398"/>
        <v>92</v>
      </c>
      <c r="F3518" s="120">
        <f>COUNTIF($D$15:D3518,D3518)</f>
        <v>35</v>
      </c>
      <c r="G3518" s="121">
        <f t="shared" si="399"/>
        <v>0.25700148359931418</v>
      </c>
      <c r="H3518" s="121">
        <f t="shared" si="400"/>
        <v>7.4595954243074413E-4</v>
      </c>
      <c r="I3518" s="122">
        <f t="shared" si="401"/>
        <v>0.25774744314174491</v>
      </c>
    </row>
    <row r="3519" spans="2:9">
      <c r="B3519" s="91">
        <f t="shared" si="402"/>
        <v>3505</v>
      </c>
      <c r="C3519" s="92">
        <f t="shared" si="403"/>
        <v>48065</v>
      </c>
      <c r="D3519" s="119" t="str">
        <f t="shared" si="397"/>
        <v>구간39</v>
      </c>
      <c r="E3519" s="91">
        <f t="shared" si="398"/>
        <v>92</v>
      </c>
      <c r="F3519" s="120">
        <f>COUNTIF($D$15:D3519,D3519)</f>
        <v>36</v>
      </c>
      <c r="G3519" s="121">
        <f t="shared" si="399"/>
        <v>0.25700148359931418</v>
      </c>
      <c r="H3519" s="121">
        <f t="shared" si="400"/>
        <v>7.6727267221447966E-4</v>
      </c>
      <c r="I3519" s="122">
        <f t="shared" si="401"/>
        <v>0.25776875627152868</v>
      </c>
    </row>
    <row r="3520" spans="2:9">
      <c r="B3520" s="91">
        <f t="shared" si="402"/>
        <v>3506</v>
      </c>
      <c r="C3520" s="92">
        <f t="shared" si="403"/>
        <v>48066</v>
      </c>
      <c r="D3520" s="119" t="str">
        <f t="shared" si="397"/>
        <v>구간39</v>
      </c>
      <c r="E3520" s="91">
        <f t="shared" si="398"/>
        <v>92</v>
      </c>
      <c r="F3520" s="120">
        <f>COUNTIF($D$15:D3520,D3520)</f>
        <v>37</v>
      </c>
      <c r="G3520" s="121">
        <f t="shared" si="399"/>
        <v>0.25700148359931418</v>
      </c>
      <c r="H3520" s="121">
        <f t="shared" si="400"/>
        <v>7.885858019982153E-4</v>
      </c>
      <c r="I3520" s="122">
        <f t="shared" si="401"/>
        <v>0.25779006940131238</v>
      </c>
    </row>
    <row r="3521" spans="2:9">
      <c r="B3521" s="91">
        <f t="shared" si="402"/>
        <v>3507</v>
      </c>
      <c r="C3521" s="92">
        <f t="shared" si="403"/>
        <v>48067</v>
      </c>
      <c r="D3521" s="119" t="str">
        <f t="shared" si="397"/>
        <v>구간39</v>
      </c>
      <c r="E3521" s="91">
        <f t="shared" si="398"/>
        <v>92</v>
      </c>
      <c r="F3521" s="120">
        <f>COUNTIF($D$15:D3521,D3521)</f>
        <v>38</v>
      </c>
      <c r="G3521" s="121">
        <f t="shared" si="399"/>
        <v>0.25700148359931418</v>
      </c>
      <c r="H3521" s="121">
        <f t="shared" si="400"/>
        <v>8.0989893178195084E-4</v>
      </c>
      <c r="I3521" s="122">
        <f t="shared" si="401"/>
        <v>0.25781138253109614</v>
      </c>
    </row>
    <row r="3522" spans="2:9">
      <c r="B3522" s="91">
        <f t="shared" si="402"/>
        <v>3508</v>
      </c>
      <c r="C3522" s="92">
        <f t="shared" si="403"/>
        <v>48068</v>
      </c>
      <c r="D3522" s="119" t="str">
        <f t="shared" si="397"/>
        <v>구간39</v>
      </c>
      <c r="E3522" s="91">
        <f t="shared" si="398"/>
        <v>92</v>
      </c>
      <c r="F3522" s="120">
        <f>COUNTIF($D$15:D3522,D3522)</f>
        <v>39</v>
      </c>
      <c r="G3522" s="121">
        <f t="shared" si="399"/>
        <v>0.25700148359931418</v>
      </c>
      <c r="H3522" s="121">
        <f t="shared" si="400"/>
        <v>8.3121206156568637E-4</v>
      </c>
      <c r="I3522" s="122">
        <f t="shared" si="401"/>
        <v>0.25783269566087985</v>
      </c>
    </row>
    <row r="3523" spans="2:9">
      <c r="B3523" s="91">
        <f t="shared" si="402"/>
        <v>3509</v>
      </c>
      <c r="C3523" s="92">
        <f t="shared" si="403"/>
        <v>48069</v>
      </c>
      <c r="D3523" s="119" t="str">
        <f t="shared" si="397"/>
        <v>구간39</v>
      </c>
      <c r="E3523" s="91">
        <f t="shared" si="398"/>
        <v>92</v>
      </c>
      <c r="F3523" s="120">
        <f>COUNTIF($D$15:D3523,D3523)</f>
        <v>40</v>
      </c>
      <c r="G3523" s="121">
        <f t="shared" si="399"/>
        <v>0.25700148359931418</v>
      </c>
      <c r="H3523" s="121">
        <f t="shared" si="400"/>
        <v>8.525251913494219E-4</v>
      </c>
      <c r="I3523" s="122">
        <f t="shared" si="401"/>
        <v>0.25785400879066361</v>
      </c>
    </row>
    <row r="3524" spans="2:9">
      <c r="B3524" s="91">
        <f t="shared" si="402"/>
        <v>3510</v>
      </c>
      <c r="C3524" s="92">
        <f t="shared" si="403"/>
        <v>48070</v>
      </c>
      <c r="D3524" s="119" t="str">
        <f t="shared" si="397"/>
        <v>구간39</v>
      </c>
      <c r="E3524" s="91">
        <f t="shared" si="398"/>
        <v>92</v>
      </c>
      <c r="F3524" s="120">
        <f>COUNTIF($D$15:D3524,D3524)</f>
        <v>41</v>
      </c>
      <c r="G3524" s="121">
        <f t="shared" si="399"/>
        <v>0.25700148359931418</v>
      </c>
      <c r="H3524" s="121">
        <f t="shared" si="400"/>
        <v>8.7383832113315744E-4</v>
      </c>
      <c r="I3524" s="122">
        <f t="shared" si="401"/>
        <v>0.25787532192044732</v>
      </c>
    </row>
    <row r="3525" spans="2:9">
      <c r="B3525" s="91">
        <f t="shared" si="402"/>
        <v>3511</v>
      </c>
      <c r="C3525" s="92">
        <f t="shared" si="403"/>
        <v>48071</v>
      </c>
      <c r="D3525" s="119" t="str">
        <f t="shared" si="397"/>
        <v>구간39</v>
      </c>
      <c r="E3525" s="91">
        <f t="shared" si="398"/>
        <v>92</v>
      </c>
      <c r="F3525" s="120">
        <f>COUNTIF($D$15:D3525,D3525)</f>
        <v>42</v>
      </c>
      <c r="G3525" s="121">
        <f t="shared" si="399"/>
        <v>0.25700148359931418</v>
      </c>
      <c r="H3525" s="121">
        <f t="shared" si="400"/>
        <v>8.9515145091689297E-4</v>
      </c>
      <c r="I3525" s="122">
        <f t="shared" si="401"/>
        <v>0.25789663505023108</v>
      </c>
    </row>
    <row r="3526" spans="2:9">
      <c r="B3526" s="91">
        <f t="shared" si="402"/>
        <v>3512</v>
      </c>
      <c r="C3526" s="92">
        <f t="shared" si="403"/>
        <v>48072</v>
      </c>
      <c r="D3526" s="119" t="str">
        <f t="shared" si="397"/>
        <v>구간39</v>
      </c>
      <c r="E3526" s="91">
        <f t="shared" si="398"/>
        <v>92</v>
      </c>
      <c r="F3526" s="120">
        <f>COUNTIF($D$15:D3526,D3526)</f>
        <v>43</v>
      </c>
      <c r="G3526" s="121">
        <f t="shared" si="399"/>
        <v>0.25700148359931418</v>
      </c>
      <c r="H3526" s="121">
        <f t="shared" si="400"/>
        <v>9.1646458070062851E-4</v>
      </c>
      <c r="I3526" s="122">
        <f t="shared" si="401"/>
        <v>0.25791794818001479</v>
      </c>
    </row>
    <row r="3527" spans="2:9">
      <c r="B3527" s="91">
        <f t="shared" si="402"/>
        <v>3513</v>
      </c>
      <c r="C3527" s="92">
        <f t="shared" si="403"/>
        <v>48073</v>
      </c>
      <c r="D3527" s="119" t="str">
        <f t="shared" si="397"/>
        <v>구간39</v>
      </c>
      <c r="E3527" s="91">
        <f t="shared" si="398"/>
        <v>92</v>
      </c>
      <c r="F3527" s="120">
        <f>COUNTIF($D$15:D3527,D3527)</f>
        <v>44</v>
      </c>
      <c r="G3527" s="121">
        <f t="shared" si="399"/>
        <v>0.25700148359931418</v>
      </c>
      <c r="H3527" s="121">
        <f t="shared" si="400"/>
        <v>9.3777771048436415E-4</v>
      </c>
      <c r="I3527" s="122">
        <f t="shared" si="401"/>
        <v>0.25793926130979855</v>
      </c>
    </row>
    <row r="3528" spans="2:9">
      <c r="B3528" s="91">
        <f t="shared" si="402"/>
        <v>3514</v>
      </c>
      <c r="C3528" s="92">
        <f t="shared" si="403"/>
        <v>48074</v>
      </c>
      <c r="D3528" s="119" t="str">
        <f t="shared" si="397"/>
        <v>구간39</v>
      </c>
      <c r="E3528" s="91">
        <f t="shared" si="398"/>
        <v>92</v>
      </c>
      <c r="F3528" s="120">
        <f>COUNTIF($D$15:D3528,D3528)</f>
        <v>45</v>
      </c>
      <c r="G3528" s="121">
        <f t="shared" si="399"/>
        <v>0.25700148359931418</v>
      </c>
      <c r="H3528" s="121">
        <f t="shared" si="400"/>
        <v>9.5909084026809968E-4</v>
      </c>
      <c r="I3528" s="122">
        <f t="shared" si="401"/>
        <v>0.25796057443958226</v>
      </c>
    </row>
    <row r="3529" spans="2:9">
      <c r="B3529" s="91">
        <f t="shared" si="402"/>
        <v>3515</v>
      </c>
      <c r="C3529" s="92">
        <f t="shared" si="403"/>
        <v>48075</v>
      </c>
      <c r="D3529" s="119" t="str">
        <f t="shared" si="397"/>
        <v>구간39</v>
      </c>
      <c r="E3529" s="91">
        <f t="shared" si="398"/>
        <v>92</v>
      </c>
      <c r="F3529" s="120">
        <f>COUNTIF($D$15:D3529,D3529)</f>
        <v>46</v>
      </c>
      <c r="G3529" s="121">
        <f t="shared" si="399"/>
        <v>0.25700148359931418</v>
      </c>
      <c r="H3529" s="121">
        <f t="shared" si="400"/>
        <v>9.8040397005183522E-4</v>
      </c>
      <c r="I3529" s="122">
        <f t="shared" si="401"/>
        <v>0.25798188756936602</v>
      </c>
    </row>
    <row r="3530" spans="2:9">
      <c r="B3530" s="91">
        <f t="shared" si="402"/>
        <v>3516</v>
      </c>
      <c r="C3530" s="92">
        <f t="shared" si="403"/>
        <v>48076</v>
      </c>
      <c r="D3530" s="119" t="str">
        <f t="shared" si="397"/>
        <v>구간39</v>
      </c>
      <c r="E3530" s="91">
        <f t="shared" si="398"/>
        <v>92</v>
      </c>
      <c r="F3530" s="120">
        <f>COUNTIF($D$15:D3530,D3530)</f>
        <v>47</v>
      </c>
      <c r="G3530" s="121">
        <f t="shared" si="399"/>
        <v>0.25700148359931418</v>
      </c>
      <c r="H3530" s="121">
        <f t="shared" si="400"/>
        <v>1.0017170998355706E-3</v>
      </c>
      <c r="I3530" s="122">
        <f t="shared" si="401"/>
        <v>0.25800320069914978</v>
      </c>
    </row>
    <row r="3531" spans="2:9">
      <c r="B3531" s="91">
        <f t="shared" si="402"/>
        <v>3517</v>
      </c>
      <c r="C3531" s="92">
        <f t="shared" si="403"/>
        <v>48077</v>
      </c>
      <c r="D3531" s="119" t="str">
        <f t="shared" si="397"/>
        <v>구간39</v>
      </c>
      <c r="E3531" s="91">
        <f t="shared" si="398"/>
        <v>92</v>
      </c>
      <c r="F3531" s="120">
        <f>COUNTIF($D$15:D3531,D3531)</f>
        <v>48</v>
      </c>
      <c r="G3531" s="121">
        <f t="shared" si="399"/>
        <v>0.25700148359931418</v>
      </c>
      <c r="H3531" s="121">
        <f t="shared" si="400"/>
        <v>1.0230302296193063E-3</v>
      </c>
      <c r="I3531" s="122">
        <f t="shared" si="401"/>
        <v>0.25802451382893349</v>
      </c>
    </row>
    <row r="3532" spans="2:9">
      <c r="B3532" s="91">
        <f t="shared" si="402"/>
        <v>3518</v>
      </c>
      <c r="C3532" s="92">
        <f t="shared" si="403"/>
        <v>48078</v>
      </c>
      <c r="D3532" s="119" t="str">
        <f t="shared" si="397"/>
        <v>구간39</v>
      </c>
      <c r="E3532" s="91">
        <f t="shared" si="398"/>
        <v>92</v>
      </c>
      <c r="F3532" s="120">
        <f>COUNTIF($D$15:D3532,D3532)</f>
        <v>49</v>
      </c>
      <c r="G3532" s="121">
        <f t="shared" si="399"/>
        <v>0.25700148359931418</v>
      </c>
      <c r="H3532" s="121">
        <f t="shared" si="400"/>
        <v>1.0443433594030419E-3</v>
      </c>
      <c r="I3532" s="122">
        <f t="shared" si="401"/>
        <v>0.25804582695871725</v>
      </c>
    </row>
    <row r="3533" spans="2:9">
      <c r="B3533" s="91">
        <f t="shared" si="402"/>
        <v>3519</v>
      </c>
      <c r="C3533" s="92">
        <f t="shared" si="403"/>
        <v>48079</v>
      </c>
      <c r="D3533" s="119" t="str">
        <f t="shared" si="397"/>
        <v>구간39</v>
      </c>
      <c r="E3533" s="91">
        <f t="shared" si="398"/>
        <v>92</v>
      </c>
      <c r="F3533" s="120">
        <f>COUNTIF($D$15:D3533,D3533)</f>
        <v>50</v>
      </c>
      <c r="G3533" s="121">
        <f t="shared" si="399"/>
        <v>0.25700148359931418</v>
      </c>
      <c r="H3533" s="121">
        <f t="shared" si="400"/>
        <v>1.0656564891867774E-3</v>
      </c>
      <c r="I3533" s="122">
        <f t="shared" si="401"/>
        <v>0.25806714008850096</v>
      </c>
    </row>
    <row r="3534" spans="2:9">
      <c r="B3534" s="91">
        <f t="shared" si="402"/>
        <v>3520</v>
      </c>
      <c r="C3534" s="92">
        <f t="shared" si="403"/>
        <v>48080</v>
      </c>
      <c r="D3534" s="119" t="str">
        <f t="shared" si="397"/>
        <v>구간39</v>
      </c>
      <c r="E3534" s="91">
        <f t="shared" si="398"/>
        <v>92</v>
      </c>
      <c r="F3534" s="120">
        <f>COUNTIF($D$15:D3534,D3534)</f>
        <v>51</v>
      </c>
      <c r="G3534" s="121">
        <f t="shared" si="399"/>
        <v>0.25700148359931418</v>
      </c>
      <c r="H3534" s="121">
        <f t="shared" si="400"/>
        <v>1.086969618970513E-3</v>
      </c>
      <c r="I3534" s="122">
        <f t="shared" si="401"/>
        <v>0.25808845321828472</v>
      </c>
    </row>
    <row r="3535" spans="2:9">
      <c r="B3535" s="91">
        <f t="shared" si="402"/>
        <v>3521</v>
      </c>
      <c r="C3535" s="92">
        <f t="shared" si="403"/>
        <v>48081</v>
      </c>
      <c r="D3535" s="119" t="str">
        <f t="shared" ref="D3535:D3598" si="404">IF(IFERROR(HLOOKUP(C3535,$E$5:$BL$6,2,FALSE),"")="",D3536,HLOOKUP(C3535,$E$5:$BL$7,2,FALSE))</f>
        <v>구간39</v>
      </c>
      <c r="E3535" s="91">
        <f t="shared" ref="E3535:E3598" si="405">COUNTIF($D$15:$D$49928,D3535)</f>
        <v>92</v>
      </c>
      <c r="F3535" s="120">
        <f>COUNTIF($D$15:D3535,D3535)</f>
        <v>52</v>
      </c>
      <c r="G3535" s="121">
        <f t="shared" ref="G3535:G3598" si="406">HLOOKUP($D3535,$E$6:$BL$11,6,FALSE)</f>
        <v>0.25700148359931418</v>
      </c>
      <c r="H3535" s="121">
        <f t="shared" ref="H3535:H3598" si="407">HLOOKUP($D3535,$E$6:$BL$11,5,FALSE)*(F3535)</f>
        <v>1.1082827487542484E-3</v>
      </c>
      <c r="I3535" s="122">
        <f t="shared" ref="I3535:I3598" si="408">G3535+H3535</f>
        <v>0.25810976634806843</v>
      </c>
    </row>
    <row r="3536" spans="2:9">
      <c r="B3536" s="91">
        <f t="shared" ref="B3536:B3599" si="409">B3535+1</f>
        <v>3522</v>
      </c>
      <c r="C3536" s="92">
        <f t="shared" ref="C3536:C3599" si="410">C3535+1</f>
        <v>48082</v>
      </c>
      <c r="D3536" s="119" t="str">
        <f t="shared" si="404"/>
        <v>구간39</v>
      </c>
      <c r="E3536" s="91">
        <f t="shared" si="405"/>
        <v>92</v>
      </c>
      <c r="F3536" s="120">
        <f>COUNTIF($D$15:D3536,D3536)</f>
        <v>53</v>
      </c>
      <c r="G3536" s="121">
        <f t="shared" si="406"/>
        <v>0.25700148359931418</v>
      </c>
      <c r="H3536" s="121">
        <f t="shared" si="407"/>
        <v>1.1295958785379841E-3</v>
      </c>
      <c r="I3536" s="122">
        <f t="shared" si="408"/>
        <v>0.25813107947785219</v>
      </c>
    </row>
    <row r="3537" spans="2:9">
      <c r="B3537" s="91">
        <f t="shared" si="409"/>
        <v>3523</v>
      </c>
      <c r="C3537" s="92">
        <f t="shared" si="410"/>
        <v>48083</v>
      </c>
      <c r="D3537" s="119" t="str">
        <f t="shared" si="404"/>
        <v>구간39</v>
      </c>
      <c r="E3537" s="91">
        <f t="shared" si="405"/>
        <v>92</v>
      </c>
      <c r="F3537" s="120">
        <f>COUNTIF($D$15:D3537,D3537)</f>
        <v>54</v>
      </c>
      <c r="G3537" s="121">
        <f t="shared" si="406"/>
        <v>0.25700148359931418</v>
      </c>
      <c r="H3537" s="121">
        <f t="shared" si="407"/>
        <v>1.1509090083217195E-3</v>
      </c>
      <c r="I3537" s="122">
        <f t="shared" si="408"/>
        <v>0.25815239260763589</v>
      </c>
    </row>
    <row r="3538" spans="2:9">
      <c r="B3538" s="91">
        <f t="shared" si="409"/>
        <v>3524</v>
      </c>
      <c r="C3538" s="92">
        <f t="shared" si="410"/>
        <v>48084</v>
      </c>
      <c r="D3538" s="119" t="str">
        <f t="shared" si="404"/>
        <v>구간39</v>
      </c>
      <c r="E3538" s="91">
        <f t="shared" si="405"/>
        <v>92</v>
      </c>
      <c r="F3538" s="120">
        <f>COUNTIF($D$15:D3538,D3538)</f>
        <v>55</v>
      </c>
      <c r="G3538" s="121">
        <f t="shared" si="406"/>
        <v>0.25700148359931418</v>
      </c>
      <c r="H3538" s="121">
        <f t="shared" si="407"/>
        <v>1.1722221381054551E-3</v>
      </c>
      <c r="I3538" s="122">
        <f t="shared" si="408"/>
        <v>0.25817370573741966</v>
      </c>
    </row>
    <row r="3539" spans="2:9">
      <c r="B3539" s="91">
        <f t="shared" si="409"/>
        <v>3525</v>
      </c>
      <c r="C3539" s="92">
        <f t="shared" si="410"/>
        <v>48085</v>
      </c>
      <c r="D3539" s="119" t="str">
        <f t="shared" si="404"/>
        <v>구간39</v>
      </c>
      <c r="E3539" s="91">
        <f t="shared" si="405"/>
        <v>92</v>
      </c>
      <c r="F3539" s="120">
        <f>COUNTIF($D$15:D3539,D3539)</f>
        <v>56</v>
      </c>
      <c r="G3539" s="121">
        <f t="shared" si="406"/>
        <v>0.25700148359931418</v>
      </c>
      <c r="H3539" s="121">
        <f t="shared" si="407"/>
        <v>1.1935352678891908E-3</v>
      </c>
      <c r="I3539" s="122">
        <f t="shared" si="408"/>
        <v>0.25819501886720336</v>
      </c>
    </row>
    <row r="3540" spans="2:9">
      <c r="B3540" s="91">
        <f t="shared" si="409"/>
        <v>3526</v>
      </c>
      <c r="C3540" s="92">
        <f t="shared" si="410"/>
        <v>48086</v>
      </c>
      <c r="D3540" s="119" t="str">
        <f t="shared" si="404"/>
        <v>구간39</v>
      </c>
      <c r="E3540" s="91">
        <f t="shared" si="405"/>
        <v>92</v>
      </c>
      <c r="F3540" s="120">
        <f>COUNTIF($D$15:D3540,D3540)</f>
        <v>57</v>
      </c>
      <c r="G3540" s="121">
        <f t="shared" si="406"/>
        <v>0.25700148359931418</v>
      </c>
      <c r="H3540" s="121">
        <f t="shared" si="407"/>
        <v>1.2148483976729262E-3</v>
      </c>
      <c r="I3540" s="122">
        <f t="shared" si="408"/>
        <v>0.25821633199698713</v>
      </c>
    </row>
    <row r="3541" spans="2:9">
      <c r="B3541" s="91">
        <f t="shared" si="409"/>
        <v>3527</v>
      </c>
      <c r="C3541" s="92">
        <f t="shared" si="410"/>
        <v>48087</v>
      </c>
      <c r="D3541" s="119" t="str">
        <f t="shared" si="404"/>
        <v>구간39</v>
      </c>
      <c r="E3541" s="91">
        <f t="shared" si="405"/>
        <v>92</v>
      </c>
      <c r="F3541" s="120">
        <f>COUNTIF($D$15:D3541,D3541)</f>
        <v>58</v>
      </c>
      <c r="G3541" s="121">
        <f t="shared" si="406"/>
        <v>0.25700148359931418</v>
      </c>
      <c r="H3541" s="121">
        <f t="shared" si="407"/>
        <v>1.2361615274566618E-3</v>
      </c>
      <c r="I3541" s="122">
        <f t="shared" si="408"/>
        <v>0.25823764512677083</v>
      </c>
    </row>
    <row r="3542" spans="2:9">
      <c r="B3542" s="91">
        <f t="shared" si="409"/>
        <v>3528</v>
      </c>
      <c r="C3542" s="92">
        <f t="shared" si="410"/>
        <v>48088</v>
      </c>
      <c r="D3542" s="119" t="str">
        <f t="shared" si="404"/>
        <v>구간39</v>
      </c>
      <c r="E3542" s="91">
        <f t="shared" si="405"/>
        <v>92</v>
      </c>
      <c r="F3542" s="120">
        <f>COUNTIF($D$15:D3542,D3542)</f>
        <v>59</v>
      </c>
      <c r="G3542" s="121">
        <f t="shared" si="406"/>
        <v>0.25700148359931418</v>
      </c>
      <c r="H3542" s="121">
        <f t="shared" si="407"/>
        <v>1.2574746572403973E-3</v>
      </c>
      <c r="I3542" s="122">
        <f t="shared" si="408"/>
        <v>0.25825895825655459</v>
      </c>
    </row>
    <row r="3543" spans="2:9">
      <c r="B3543" s="91">
        <f t="shared" si="409"/>
        <v>3529</v>
      </c>
      <c r="C3543" s="92">
        <f t="shared" si="410"/>
        <v>48089</v>
      </c>
      <c r="D3543" s="119" t="str">
        <f t="shared" si="404"/>
        <v>구간39</v>
      </c>
      <c r="E3543" s="91">
        <f t="shared" si="405"/>
        <v>92</v>
      </c>
      <c r="F3543" s="120">
        <f>COUNTIF($D$15:D3543,D3543)</f>
        <v>60</v>
      </c>
      <c r="G3543" s="121">
        <f t="shared" si="406"/>
        <v>0.25700148359931418</v>
      </c>
      <c r="H3543" s="121">
        <f t="shared" si="407"/>
        <v>1.2787877870241329E-3</v>
      </c>
      <c r="I3543" s="122">
        <f t="shared" si="408"/>
        <v>0.2582802713863383</v>
      </c>
    </row>
    <row r="3544" spans="2:9">
      <c r="B3544" s="91">
        <f t="shared" si="409"/>
        <v>3530</v>
      </c>
      <c r="C3544" s="92">
        <f t="shared" si="410"/>
        <v>48090</v>
      </c>
      <c r="D3544" s="119" t="str">
        <f t="shared" si="404"/>
        <v>구간39</v>
      </c>
      <c r="E3544" s="91">
        <f t="shared" si="405"/>
        <v>92</v>
      </c>
      <c r="F3544" s="120">
        <f>COUNTIF($D$15:D3544,D3544)</f>
        <v>61</v>
      </c>
      <c r="G3544" s="121">
        <f t="shared" si="406"/>
        <v>0.25700148359931418</v>
      </c>
      <c r="H3544" s="121">
        <f t="shared" si="407"/>
        <v>1.3001009168078683E-3</v>
      </c>
      <c r="I3544" s="122">
        <f t="shared" si="408"/>
        <v>0.25830158451612206</v>
      </c>
    </row>
    <row r="3545" spans="2:9">
      <c r="B3545" s="91">
        <f t="shared" si="409"/>
        <v>3531</v>
      </c>
      <c r="C3545" s="92">
        <f t="shared" si="410"/>
        <v>48091</v>
      </c>
      <c r="D3545" s="119" t="str">
        <f t="shared" si="404"/>
        <v>구간39</v>
      </c>
      <c r="E3545" s="91">
        <f t="shared" si="405"/>
        <v>92</v>
      </c>
      <c r="F3545" s="120">
        <f>COUNTIF($D$15:D3545,D3545)</f>
        <v>62</v>
      </c>
      <c r="G3545" s="121">
        <f t="shared" si="406"/>
        <v>0.25700148359931418</v>
      </c>
      <c r="H3545" s="121">
        <f t="shared" si="407"/>
        <v>1.321414046591604E-3</v>
      </c>
      <c r="I3545" s="122">
        <f t="shared" si="408"/>
        <v>0.25832289764590577</v>
      </c>
    </row>
    <row r="3546" spans="2:9">
      <c r="B3546" s="91">
        <f t="shared" si="409"/>
        <v>3532</v>
      </c>
      <c r="C3546" s="92">
        <f t="shared" si="410"/>
        <v>48092</v>
      </c>
      <c r="D3546" s="119" t="str">
        <f t="shared" si="404"/>
        <v>구간39</v>
      </c>
      <c r="E3546" s="91">
        <f t="shared" si="405"/>
        <v>92</v>
      </c>
      <c r="F3546" s="120">
        <f>COUNTIF($D$15:D3546,D3546)</f>
        <v>63</v>
      </c>
      <c r="G3546" s="121">
        <f t="shared" si="406"/>
        <v>0.25700148359931418</v>
      </c>
      <c r="H3546" s="121">
        <f t="shared" si="407"/>
        <v>1.3427271763753394E-3</v>
      </c>
      <c r="I3546" s="122">
        <f t="shared" si="408"/>
        <v>0.25834421077568953</v>
      </c>
    </row>
    <row r="3547" spans="2:9">
      <c r="B3547" s="91">
        <f t="shared" si="409"/>
        <v>3533</v>
      </c>
      <c r="C3547" s="92">
        <f t="shared" si="410"/>
        <v>48093</v>
      </c>
      <c r="D3547" s="119" t="str">
        <f t="shared" si="404"/>
        <v>구간39</v>
      </c>
      <c r="E3547" s="91">
        <f t="shared" si="405"/>
        <v>92</v>
      </c>
      <c r="F3547" s="120">
        <f>COUNTIF($D$15:D3547,D3547)</f>
        <v>64</v>
      </c>
      <c r="G3547" s="121">
        <f t="shared" si="406"/>
        <v>0.25700148359931418</v>
      </c>
      <c r="H3547" s="121">
        <f t="shared" si="407"/>
        <v>1.364040306159075E-3</v>
      </c>
      <c r="I3547" s="122">
        <f t="shared" si="408"/>
        <v>0.25836552390547324</v>
      </c>
    </row>
    <row r="3548" spans="2:9">
      <c r="B3548" s="91">
        <f t="shared" si="409"/>
        <v>3534</v>
      </c>
      <c r="C3548" s="92">
        <f t="shared" si="410"/>
        <v>48094</v>
      </c>
      <c r="D3548" s="119" t="str">
        <f t="shared" si="404"/>
        <v>구간39</v>
      </c>
      <c r="E3548" s="91">
        <f t="shared" si="405"/>
        <v>92</v>
      </c>
      <c r="F3548" s="120">
        <f>COUNTIF($D$15:D3548,D3548)</f>
        <v>65</v>
      </c>
      <c r="G3548" s="121">
        <f t="shared" si="406"/>
        <v>0.25700148359931418</v>
      </c>
      <c r="H3548" s="121">
        <f t="shared" si="407"/>
        <v>1.3853534359428107E-3</v>
      </c>
      <c r="I3548" s="122">
        <f t="shared" si="408"/>
        <v>0.258386837035257</v>
      </c>
    </row>
    <row r="3549" spans="2:9">
      <c r="B3549" s="91">
        <f t="shared" si="409"/>
        <v>3535</v>
      </c>
      <c r="C3549" s="92">
        <f t="shared" si="410"/>
        <v>48095</v>
      </c>
      <c r="D3549" s="119" t="str">
        <f t="shared" si="404"/>
        <v>구간39</v>
      </c>
      <c r="E3549" s="91">
        <f t="shared" si="405"/>
        <v>92</v>
      </c>
      <c r="F3549" s="120">
        <f>COUNTIF($D$15:D3549,D3549)</f>
        <v>66</v>
      </c>
      <c r="G3549" s="121">
        <f t="shared" si="406"/>
        <v>0.25700148359931418</v>
      </c>
      <c r="H3549" s="121">
        <f t="shared" si="407"/>
        <v>1.4066665657265461E-3</v>
      </c>
      <c r="I3549" s="122">
        <f t="shared" si="408"/>
        <v>0.25840815016504071</v>
      </c>
    </row>
    <row r="3550" spans="2:9">
      <c r="B3550" s="91">
        <f t="shared" si="409"/>
        <v>3536</v>
      </c>
      <c r="C3550" s="92">
        <f t="shared" si="410"/>
        <v>48096</v>
      </c>
      <c r="D3550" s="119" t="str">
        <f t="shared" si="404"/>
        <v>구간39</v>
      </c>
      <c r="E3550" s="91">
        <f t="shared" si="405"/>
        <v>92</v>
      </c>
      <c r="F3550" s="120">
        <f>COUNTIF($D$15:D3550,D3550)</f>
        <v>67</v>
      </c>
      <c r="G3550" s="121">
        <f t="shared" si="406"/>
        <v>0.25700148359931418</v>
      </c>
      <c r="H3550" s="121">
        <f t="shared" si="407"/>
        <v>1.4279796955102818E-3</v>
      </c>
      <c r="I3550" s="122">
        <f t="shared" si="408"/>
        <v>0.25842946329482447</v>
      </c>
    </row>
    <row r="3551" spans="2:9">
      <c r="B3551" s="91">
        <f t="shared" si="409"/>
        <v>3537</v>
      </c>
      <c r="C3551" s="92">
        <f t="shared" si="410"/>
        <v>48097</v>
      </c>
      <c r="D3551" s="119" t="str">
        <f t="shared" si="404"/>
        <v>구간39</v>
      </c>
      <c r="E3551" s="91">
        <f t="shared" si="405"/>
        <v>92</v>
      </c>
      <c r="F3551" s="120">
        <f>COUNTIF($D$15:D3551,D3551)</f>
        <v>68</v>
      </c>
      <c r="G3551" s="121">
        <f t="shared" si="406"/>
        <v>0.25700148359931418</v>
      </c>
      <c r="H3551" s="121">
        <f t="shared" si="407"/>
        <v>1.4492928252940172E-3</v>
      </c>
      <c r="I3551" s="122">
        <f t="shared" si="408"/>
        <v>0.25845077642460818</v>
      </c>
    </row>
    <row r="3552" spans="2:9">
      <c r="B3552" s="91">
        <f t="shared" si="409"/>
        <v>3538</v>
      </c>
      <c r="C3552" s="92">
        <f t="shared" si="410"/>
        <v>48098</v>
      </c>
      <c r="D3552" s="119" t="str">
        <f t="shared" si="404"/>
        <v>구간39</v>
      </c>
      <c r="E3552" s="91">
        <f t="shared" si="405"/>
        <v>92</v>
      </c>
      <c r="F3552" s="120">
        <f>COUNTIF($D$15:D3552,D3552)</f>
        <v>69</v>
      </c>
      <c r="G3552" s="121">
        <f t="shared" si="406"/>
        <v>0.25700148359931418</v>
      </c>
      <c r="H3552" s="121">
        <f t="shared" si="407"/>
        <v>1.4706059550777528E-3</v>
      </c>
      <c r="I3552" s="122">
        <f t="shared" si="408"/>
        <v>0.25847208955439194</v>
      </c>
    </row>
    <row r="3553" spans="2:9">
      <c r="B3553" s="91">
        <f t="shared" si="409"/>
        <v>3539</v>
      </c>
      <c r="C3553" s="92">
        <f t="shared" si="410"/>
        <v>48099</v>
      </c>
      <c r="D3553" s="119" t="str">
        <f t="shared" si="404"/>
        <v>구간39</v>
      </c>
      <c r="E3553" s="91">
        <f t="shared" si="405"/>
        <v>92</v>
      </c>
      <c r="F3553" s="120">
        <f>COUNTIF($D$15:D3553,D3553)</f>
        <v>70</v>
      </c>
      <c r="G3553" s="121">
        <f t="shared" si="406"/>
        <v>0.25700148359931418</v>
      </c>
      <c r="H3553" s="121">
        <f t="shared" si="407"/>
        <v>1.4919190848614883E-3</v>
      </c>
      <c r="I3553" s="122">
        <f t="shared" si="408"/>
        <v>0.2584934026841757</v>
      </c>
    </row>
    <row r="3554" spans="2:9">
      <c r="B3554" s="91">
        <f t="shared" si="409"/>
        <v>3540</v>
      </c>
      <c r="C3554" s="92">
        <f t="shared" si="410"/>
        <v>48100</v>
      </c>
      <c r="D3554" s="119" t="str">
        <f t="shared" si="404"/>
        <v>구간39</v>
      </c>
      <c r="E3554" s="91">
        <f t="shared" si="405"/>
        <v>92</v>
      </c>
      <c r="F3554" s="120">
        <f>COUNTIF($D$15:D3554,D3554)</f>
        <v>71</v>
      </c>
      <c r="G3554" s="121">
        <f t="shared" si="406"/>
        <v>0.25700148359931418</v>
      </c>
      <c r="H3554" s="121">
        <f t="shared" si="407"/>
        <v>1.5132322146452239E-3</v>
      </c>
      <c r="I3554" s="122">
        <f t="shared" si="408"/>
        <v>0.25851471581395941</v>
      </c>
    </row>
    <row r="3555" spans="2:9">
      <c r="B3555" s="91">
        <f t="shared" si="409"/>
        <v>3541</v>
      </c>
      <c r="C3555" s="92">
        <f t="shared" si="410"/>
        <v>48101</v>
      </c>
      <c r="D3555" s="119" t="str">
        <f t="shared" si="404"/>
        <v>구간39</v>
      </c>
      <c r="E3555" s="91">
        <f t="shared" si="405"/>
        <v>92</v>
      </c>
      <c r="F3555" s="120">
        <f>COUNTIF($D$15:D3555,D3555)</f>
        <v>72</v>
      </c>
      <c r="G3555" s="121">
        <f t="shared" si="406"/>
        <v>0.25700148359931418</v>
      </c>
      <c r="H3555" s="121">
        <f t="shared" si="407"/>
        <v>1.5345453444289593E-3</v>
      </c>
      <c r="I3555" s="122">
        <f t="shared" si="408"/>
        <v>0.25853602894374317</v>
      </c>
    </row>
    <row r="3556" spans="2:9">
      <c r="B3556" s="91">
        <f t="shared" si="409"/>
        <v>3542</v>
      </c>
      <c r="C3556" s="92">
        <f t="shared" si="410"/>
        <v>48102</v>
      </c>
      <c r="D3556" s="119" t="str">
        <f t="shared" si="404"/>
        <v>구간39</v>
      </c>
      <c r="E3556" s="91">
        <f t="shared" si="405"/>
        <v>92</v>
      </c>
      <c r="F3556" s="120">
        <f>COUNTIF($D$15:D3556,D3556)</f>
        <v>73</v>
      </c>
      <c r="G3556" s="121">
        <f t="shared" si="406"/>
        <v>0.25700148359931418</v>
      </c>
      <c r="H3556" s="121">
        <f t="shared" si="407"/>
        <v>1.555858474212695E-3</v>
      </c>
      <c r="I3556" s="122">
        <f t="shared" si="408"/>
        <v>0.25855734207352687</v>
      </c>
    </row>
    <row r="3557" spans="2:9">
      <c r="B3557" s="91">
        <f t="shared" si="409"/>
        <v>3543</v>
      </c>
      <c r="C3557" s="92">
        <f t="shared" si="410"/>
        <v>48103</v>
      </c>
      <c r="D3557" s="119" t="str">
        <f t="shared" si="404"/>
        <v>구간39</v>
      </c>
      <c r="E3557" s="91">
        <f t="shared" si="405"/>
        <v>92</v>
      </c>
      <c r="F3557" s="120">
        <f>COUNTIF($D$15:D3557,D3557)</f>
        <v>74</v>
      </c>
      <c r="G3557" s="121">
        <f t="shared" si="406"/>
        <v>0.25700148359931418</v>
      </c>
      <c r="H3557" s="121">
        <f t="shared" si="407"/>
        <v>1.5771716039964306E-3</v>
      </c>
      <c r="I3557" s="122">
        <f t="shared" si="408"/>
        <v>0.25857865520331064</v>
      </c>
    </row>
    <row r="3558" spans="2:9">
      <c r="B3558" s="91">
        <f t="shared" si="409"/>
        <v>3544</v>
      </c>
      <c r="C3558" s="92">
        <f t="shared" si="410"/>
        <v>48104</v>
      </c>
      <c r="D3558" s="119" t="str">
        <f t="shared" si="404"/>
        <v>구간39</v>
      </c>
      <c r="E3558" s="91">
        <f t="shared" si="405"/>
        <v>92</v>
      </c>
      <c r="F3558" s="120">
        <f>COUNTIF($D$15:D3558,D3558)</f>
        <v>75</v>
      </c>
      <c r="G3558" s="121">
        <f t="shared" si="406"/>
        <v>0.25700148359931418</v>
      </c>
      <c r="H3558" s="121">
        <f t="shared" si="407"/>
        <v>1.598484733780166E-3</v>
      </c>
      <c r="I3558" s="122">
        <f t="shared" si="408"/>
        <v>0.25859996833309434</v>
      </c>
    </row>
    <row r="3559" spans="2:9">
      <c r="B3559" s="91">
        <f t="shared" si="409"/>
        <v>3545</v>
      </c>
      <c r="C3559" s="92">
        <f t="shared" si="410"/>
        <v>48105</v>
      </c>
      <c r="D3559" s="119" t="str">
        <f t="shared" si="404"/>
        <v>구간39</v>
      </c>
      <c r="E3559" s="91">
        <f t="shared" si="405"/>
        <v>92</v>
      </c>
      <c r="F3559" s="120">
        <f>COUNTIF($D$15:D3559,D3559)</f>
        <v>76</v>
      </c>
      <c r="G3559" s="121">
        <f t="shared" si="406"/>
        <v>0.25700148359931418</v>
      </c>
      <c r="H3559" s="121">
        <f t="shared" si="407"/>
        <v>1.6197978635639017E-3</v>
      </c>
      <c r="I3559" s="122">
        <f t="shared" si="408"/>
        <v>0.25862128146287811</v>
      </c>
    </row>
    <row r="3560" spans="2:9">
      <c r="B3560" s="91">
        <f t="shared" si="409"/>
        <v>3546</v>
      </c>
      <c r="C3560" s="92">
        <f t="shared" si="410"/>
        <v>48106</v>
      </c>
      <c r="D3560" s="119" t="str">
        <f t="shared" si="404"/>
        <v>구간39</v>
      </c>
      <c r="E3560" s="91">
        <f t="shared" si="405"/>
        <v>92</v>
      </c>
      <c r="F3560" s="120">
        <f>COUNTIF($D$15:D3560,D3560)</f>
        <v>77</v>
      </c>
      <c r="G3560" s="121">
        <f t="shared" si="406"/>
        <v>0.25700148359931418</v>
      </c>
      <c r="H3560" s="121">
        <f t="shared" si="407"/>
        <v>1.6411109933476371E-3</v>
      </c>
      <c r="I3560" s="122">
        <f t="shared" si="408"/>
        <v>0.25864259459266181</v>
      </c>
    </row>
    <row r="3561" spans="2:9">
      <c r="B3561" s="91">
        <f t="shared" si="409"/>
        <v>3547</v>
      </c>
      <c r="C3561" s="92">
        <f t="shared" si="410"/>
        <v>48107</v>
      </c>
      <c r="D3561" s="119" t="str">
        <f t="shared" si="404"/>
        <v>구간39</v>
      </c>
      <c r="E3561" s="91">
        <f t="shared" si="405"/>
        <v>92</v>
      </c>
      <c r="F3561" s="120">
        <f>COUNTIF($D$15:D3561,D3561)</f>
        <v>78</v>
      </c>
      <c r="G3561" s="121">
        <f t="shared" si="406"/>
        <v>0.25700148359931418</v>
      </c>
      <c r="H3561" s="121">
        <f t="shared" si="407"/>
        <v>1.6624241231313727E-3</v>
      </c>
      <c r="I3561" s="122">
        <f t="shared" si="408"/>
        <v>0.25866390772244557</v>
      </c>
    </row>
    <row r="3562" spans="2:9">
      <c r="B3562" s="91">
        <f t="shared" si="409"/>
        <v>3548</v>
      </c>
      <c r="C3562" s="92">
        <f t="shared" si="410"/>
        <v>48108</v>
      </c>
      <c r="D3562" s="119" t="str">
        <f t="shared" si="404"/>
        <v>구간39</v>
      </c>
      <c r="E3562" s="91">
        <f t="shared" si="405"/>
        <v>92</v>
      </c>
      <c r="F3562" s="120">
        <f>COUNTIF($D$15:D3562,D3562)</f>
        <v>79</v>
      </c>
      <c r="G3562" s="121">
        <f t="shared" si="406"/>
        <v>0.25700148359931418</v>
      </c>
      <c r="H3562" s="121">
        <f t="shared" si="407"/>
        <v>1.6837372529151082E-3</v>
      </c>
      <c r="I3562" s="122">
        <f t="shared" si="408"/>
        <v>0.25868522085222928</v>
      </c>
    </row>
    <row r="3563" spans="2:9">
      <c r="B3563" s="91">
        <f t="shared" si="409"/>
        <v>3549</v>
      </c>
      <c r="C3563" s="92">
        <f t="shared" si="410"/>
        <v>48109</v>
      </c>
      <c r="D3563" s="119" t="str">
        <f t="shared" si="404"/>
        <v>구간39</v>
      </c>
      <c r="E3563" s="91">
        <f t="shared" si="405"/>
        <v>92</v>
      </c>
      <c r="F3563" s="120">
        <f>COUNTIF($D$15:D3563,D3563)</f>
        <v>80</v>
      </c>
      <c r="G3563" s="121">
        <f t="shared" si="406"/>
        <v>0.25700148359931418</v>
      </c>
      <c r="H3563" s="121">
        <f t="shared" si="407"/>
        <v>1.7050503826988438E-3</v>
      </c>
      <c r="I3563" s="122">
        <f t="shared" si="408"/>
        <v>0.25870653398201304</v>
      </c>
    </row>
    <row r="3564" spans="2:9">
      <c r="B3564" s="91">
        <f t="shared" si="409"/>
        <v>3550</v>
      </c>
      <c r="C3564" s="92">
        <f t="shared" si="410"/>
        <v>48110</v>
      </c>
      <c r="D3564" s="119" t="str">
        <f t="shared" si="404"/>
        <v>구간39</v>
      </c>
      <c r="E3564" s="91">
        <f t="shared" si="405"/>
        <v>92</v>
      </c>
      <c r="F3564" s="120">
        <f>COUNTIF($D$15:D3564,D3564)</f>
        <v>81</v>
      </c>
      <c r="G3564" s="121">
        <f t="shared" si="406"/>
        <v>0.25700148359931418</v>
      </c>
      <c r="H3564" s="121">
        <f t="shared" si="407"/>
        <v>1.7263635124825794E-3</v>
      </c>
      <c r="I3564" s="122">
        <f t="shared" si="408"/>
        <v>0.25872784711179675</v>
      </c>
    </row>
    <row r="3565" spans="2:9">
      <c r="B3565" s="91">
        <f t="shared" si="409"/>
        <v>3551</v>
      </c>
      <c r="C3565" s="92">
        <f t="shared" si="410"/>
        <v>48111</v>
      </c>
      <c r="D3565" s="119" t="str">
        <f t="shared" si="404"/>
        <v>구간39</v>
      </c>
      <c r="E3565" s="91">
        <f t="shared" si="405"/>
        <v>92</v>
      </c>
      <c r="F3565" s="120">
        <f>COUNTIF($D$15:D3565,D3565)</f>
        <v>82</v>
      </c>
      <c r="G3565" s="121">
        <f t="shared" si="406"/>
        <v>0.25700148359931418</v>
      </c>
      <c r="H3565" s="121">
        <f t="shared" si="407"/>
        <v>1.7476766422663149E-3</v>
      </c>
      <c r="I3565" s="122">
        <f t="shared" si="408"/>
        <v>0.25874916024158051</v>
      </c>
    </row>
    <row r="3566" spans="2:9">
      <c r="B3566" s="91">
        <f t="shared" si="409"/>
        <v>3552</v>
      </c>
      <c r="C3566" s="92">
        <f t="shared" si="410"/>
        <v>48112</v>
      </c>
      <c r="D3566" s="119" t="str">
        <f t="shared" si="404"/>
        <v>구간39</v>
      </c>
      <c r="E3566" s="91">
        <f t="shared" si="405"/>
        <v>92</v>
      </c>
      <c r="F3566" s="120">
        <f>COUNTIF($D$15:D3566,D3566)</f>
        <v>83</v>
      </c>
      <c r="G3566" s="121">
        <f t="shared" si="406"/>
        <v>0.25700148359931418</v>
      </c>
      <c r="H3566" s="121">
        <f t="shared" si="407"/>
        <v>1.7689897720500505E-3</v>
      </c>
      <c r="I3566" s="122">
        <f t="shared" si="408"/>
        <v>0.25877047337136422</v>
      </c>
    </row>
    <row r="3567" spans="2:9">
      <c r="B3567" s="91">
        <f t="shared" si="409"/>
        <v>3553</v>
      </c>
      <c r="C3567" s="92">
        <f t="shared" si="410"/>
        <v>48113</v>
      </c>
      <c r="D3567" s="119" t="str">
        <f t="shared" si="404"/>
        <v>구간39</v>
      </c>
      <c r="E3567" s="91">
        <f t="shared" si="405"/>
        <v>92</v>
      </c>
      <c r="F3567" s="120">
        <f>COUNTIF($D$15:D3567,D3567)</f>
        <v>84</v>
      </c>
      <c r="G3567" s="121">
        <f t="shared" si="406"/>
        <v>0.25700148359931418</v>
      </c>
      <c r="H3567" s="121">
        <f t="shared" si="407"/>
        <v>1.7903029018337859E-3</v>
      </c>
      <c r="I3567" s="122">
        <f t="shared" si="408"/>
        <v>0.25879178650114798</v>
      </c>
    </row>
    <row r="3568" spans="2:9">
      <c r="B3568" s="91">
        <f t="shared" si="409"/>
        <v>3554</v>
      </c>
      <c r="C3568" s="92">
        <f t="shared" si="410"/>
        <v>48114</v>
      </c>
      <c r="D3568" s="119" t="str">
        <f t="shared" si="404"/>
        <v>구간39</v>
      </c>
      <c r="E3568" s="91">
        <f t="shared" si="405"/>
        <v>92</v>
      </c>
      <c r="F3568" s="120">
        <f>COUNTIF($D$15:D3568,D3568)</f>
        <v>85</v>
      </c>
      <c r="G3568" s="121">
        <f t="shared" si="406"/>
        <v>0.25700148359931418</v>
      </c>
      <c r="H3568" s="121">
        <f t="shared" si="407"/>
        <v>1.8116160316175216E-3</v>
      </c>
      <c r="I3568" s="122">
        <f t="shared" si="408"/>
        <v>0.25881309963093169</v>
      </c>
    </row>
    <row r="3569" spans="2:9">
      <c r="B3569" s="91">
        <f t="shared" si="409"/>
        <v>3555</v>
      </c>
      <c r="C3569" s="92">
        <f t="shared" si="410"/>
        <v>48115</v>
      </c>
      <c r="D3569" s="119" t="str">
        <f t="shared" si="404"/>
        <v>구간39</v>
      </c>
      <c r="E3569" s="91">
        <f t="shared" si="405"/>
        <v>92</v>
      </c>
      <c r="F3569" s="120">
        <f>COUNTIF($D$15:D3569,D3569)</f>
        <v>86</v>
      </c>
      <c r="G3569" s="121">
        <f t="shared" si="406"/>
        <v>0.25700148359931418</v>
      </c>
      <c r="H3569" s="121">
        <f t="shared" si="407"/>
        <v>1.832929161401257E-3</v>
      </c>
      <c r="I3569" s="122">
        <f t="shared" si="408"/>
        <v>0.25883441276071545</v>
      </c>
    </row>
    <row r="3570" spans="2:9">
      <c r="B3570" s="91">
        <f t="shared" si="409"/>
        <v>3556</v>
      </c>
      <c r="C3570" s="92">
        <f t="shared" si="410"/>
        <v>48116</v>
      </c>
      <c r="D3570" s="119" t="str">
        <f t="shared" si="404"/>
        <v>구간39</v>
      </c>
      <c r="E3570" s="91">
        <f t="shared" si="405"/>
        <v>92</v>
      </c>
      <c r="F3570" s="120">
        <f>COUNTIF($D$15:D3570,D3570)</f>
        <v>87</v>
      </c>
      <c r="G3570" s="121">
        <f t="shared" si="406"/>
        <v>0.25700148359931418</v>
      </c>
      <c r="H3570" s="121">
        <f t="shared" si="407"/>
        <v>1.8542422911849927E-3</v>
      </c>
      <c r="I3570" s="122">
        <f t="shared" si="408"/>
        <v>0.25885572589049916</v>
      </c>
    </row>
    <row r="3571" spans="2:9">
      <c r="B3571" s="91">
        <f t="shared" si="409"/>
        <v>3557</v>
      </c>
      <c r="C3571" s="92">
        <f t="shared" si="410"/>
        <v>48117</v>
      </c>
      <c r="D3571" s="119" t="str">
        <f t="shared" si="404"/>
        <v>구간39</v>
      </c>
      <c r="E3571" s="91">
        <f t="shared" si="405"/>
        <v>92</v>
      </c>
      <c r="F3571" s="120">
        <f>COUNTIF($D$15:D3571,D3571)</f>
        <v>88</v>
      </c>
      <c r="G3571" s="121">
        <f t="shared" si="406"/>
        <v>0.25700148359931418</v>
      </c>
      <c r="H3571" s="121">
        <f t="shared" si="407"/>
        <v>1.8755554209687283E-3</v>
      </c>
      <c r="I3571" s="122">
        <f t="shared" si="408"/>
        <v>0.25887703902028292</v>
      </c>
    </row>
    <row r="3572" spans="2:9">
      <c r="B3572" s="91">
        <f t="shared" si="409"/>
        <v>3558</v>
      </c>
      <c r="C3572" s="92">
        <f t="shared" si="410"/>
        <v>48118</v>
      </c>
      <c r="D3572" s="119" t="str">
        <f t="shared" si="404"/>
        <v>구간39</v>
      </c>
      <c r="E3572" s="91">
        <f t="shared" si="405"/>
        <v>92</v>
      </c>
      <c r="F3572" s="120">
        <f>COUNTIF($D$15:D3572,D3572)</f>
        <v>89</v>
      </c>
      <c r="G3572" s="121">
        <f t="shared" si="406"/>
        <v>0.25700148359931418</v>
      </c>
      <c r="H3572" s="121">
        <f t="shared" si="407"/>
        <v>1.8968685507524637E-3</v>
      </c>
      <c r="I3572" s="122">
        <f t="shared" si="408"/>
        <v>0.25889835215006662</v>
      </c>
    </row>
    <row r="3573" spans="2:9">
      <c r="B3573" s="91">
        <f t="shared" si="409"/>
        <v>3559</v>
      </c>
      <c r="C3573" s="92">
        <f t="shared" si="410"/>
        <v>48119</v>
      </c>
      <c r="D3573" s="119" t="str">
        <f t="shared" si="404"/>
        <v>구간39</v>
      </c>
      <c r="E3573" s="91">
        <f t="shared" si="405"/>
        <v>92</v>
      </c>
      <c r="F3573" s="120">
        <f>COUNTIF($D$15:D3573,D3573)</f>
        <v>90</v>
      </c>
      <c r="G3573" s="121">
        <f t="shared" si="406"/>
        <v>0.25700148359931418</v>
      </c>
      <c r="H3573" s="121">
        <f t="shared" si="407"/>
        <v>1.9181816805361994E-3</v>
      </c>
      <c r="I3573" s="122">
        <f t="shared" si="408"/>
        <v>0.25891966527985039</v>
      </c>
    </row>
    <row r="3574" spans="2:9">
      <c r="B3574" s="91">
        <f t="shared" si="409"/>
        <v>3560</v>
      </c>
      <c r="C3574" s="92">
        <f t="shared" si="410"/>
        <v>48120</v>
      </c>
      <c r="D3574" s="119" t="str">
        <f t="shared" si="404"/>
        <v>구간39</v>
      </c>
      <c r="E3574" s="91">
        <f t="shared" si="405"/>
        <v>92</v>
      </c>
      <c r="F3574" s="120">
        <f>COUNTIF($D$15:D3574,D3574)</f>
        <v>91</v>
      </c>
      <c r="G3574" s="121">
        <f t="shared" si="406"/>
        <v>0.25700148359931418</v>
      </c>
      <c r="H3574" s="121">
        <f t="shared" si="407"/>
        <v>1.9394948103199348E-3</v>
      </c>
      <c r="I3574" s="122">
        <f t="shared" si="408"/>
        <v>0.25894097840963409</v>
      </c>
    </row>
    <row r="3575" spans="2:9">
      <c r="B3575" s="91">
        <f t="shared" si="409"/>
        <v>3561</v>
      </c>
      <c r="C3575" s="92">
        <f t="shared" si="410"/>
        <v>48121</v>
      </c>
      <c r="D3575" s="119" t="str">
        <f t="shared" si="404"/>
        <v>구간39</v>
      </c>
      <c r="E3575" s="91">
        <f t="shared" si="405"/>
        <v>92</v>
      </c>
      <c r="F3575" s="120">
        <f>COUNTIF($D$15:D3575,D3575)</f>
        <v>92</v>
      </c>
      <c r="G3575" s="121">
        <f t="shared" si="406"/>
        <v>0.25700148359931418</v>
      </c>
      <c r="H3575" s="121">
        <f t="shared" si="407"/>
        <v>1.9608079401036704E-3</v>
      </c>
      <c r="I3575" s="122">
        <f t="shared" si="408"/>
        <v>0.25896229153941785</v>
      </c>
    </row>
    <row r="3576" spans="2:9">
      <c r="B3576" s="91">
        <f t="shared" si="409"/>
        <v>3562</v>
      </c>
      <c r="C3576" s="92">
        <f t="shared" si="410"/>
        <v>48122</v>
      </c>
      <c r="D3576" s="119" t="str">
        <f t="shared" si="404"/>
        <v>구간40</v>
      </c>
      <c r="E3576" s="91">
        <f t="shared" si="405"/>
        <v>92</v>
      </c>
      <c r="F3576" s="120">
        <f>COUNTIF($D$15:D3576,D3576)</f>
        <v>1</v>
      </c>
      <c r="G3576" s="121">
        <f t="shared" si="406"/>
        <v>0.25896229153941785</v>
      </c>
      <c r="H3576" s="121">
        <f t="shared" si="407"/>
        <v>2.2910848563882585E-5</v>
      </c>
      <c r="I3576" s="122">
        <f t="shared" si="408"/>
        <v>0.25898520238798173</v>
      </c>
    </row>
    <row r="3577" spans="2:9">
      <c r="B3577" s="91">
        <f t="shared" si="409"/>
        <v>3563</v>
      </c>
      <c r="C3577" s="92">
        <f t="shared" si="410"/>
        <v>48123</v>
      </c>
      <c r="D3577" s="119" t="str">
        <f t="shared" si="404"/>
        <v>구간40</v>
      </c>
      <c r="E3577" s="91">
        <f t="shared" si="405"/>
        <v>92</v>
      </c>
      <c r="F3577" s="120">
        <f>COUNTIF($D$15:D3577,D3577)</f>
        <v>2</v>
      </c>
      <c r="G3577" s="121">
        <f t="shared" si="406"/>
        <v>0.25896229153941785</v>
      </c>
      <c r="H3577" s="121">
        <f t="shared" si="407"/>
        <v>4.582169712776517E-5</v>
      </c>
      <c r="I3577" s="122">
        <f t="shared" si="408"/>
        <v>0.2590081132365456</v>
      </c>
    </row>
    <row r="3578" spans="2:9">
      <c r="B3578" s="91">
        <f t="shared" si="409"/>
        <v>3564</v>
      </c>
      <c r="C3578" s="92">
        <f t="shared" si="410"/>
        <v>48124</v>
      </c>
      <c r="D3578" s="119" t="str">
        <f t="shared" si="404"/>
        <v>구간40</v>
      </c>
      <c r="E3578" s="91">
        <f t="shared" si="405"/>
        <v>92</v>
      </c>
      <c r="F3578" s="120">
        <f>COUNTIF($D$15:D3578,D3578)</f>
        <v>3</v>
      </c>
      <c r="G3578" s="121">
        <f t="shared" si="406"/>
        <v>0.25896229153941785</v>
      </c>
      <c r="H3578" s="121">
        <f t="shared" si="407"/>
        <v>6.8732545691647758E-5</v>
      </c>
      <c r="I3578" s="122">
        <f t="shared" si="408"/>
        <v>0.25903102408510953</v>
      </c>
    </row>
    <row r="3579" spans="2:9">
      <c r="B3579" s="91">
        <f t="shared" si="409"/>
        <v>3565</v>
      </c>
      <c r="C3579" s="92">
        <f t="shared" si="410"/>
        <v>48125</v>
      </c>
      <c r="D3579" s="119" t="str">
        <f t="shared" si="404"/>
        <v>구간40</v>
      </c>
      <c r="E3579" s="91">
        <f t="shared" si="405"/>
        <v>92</v>
      </c>
      <c r="F3579" s="120">
        <f>COUNTIF($D$15:D3579,D3579)</f>
        <v>4</v>
      </c>
      <c r="G3579" s="121">
        <f t="shared" si="406"/>
        <v>0.25896229153941785</v>
      </c>
      <c r="H3579" s="121">
        <f t="shared" si="407"/>
        <v>9.1643394255530339E-5</v>
      </c>
      <c r="I3579" s="122">
        <f t="shared" si="408"/>
        <v>0.2590539349336734</v>
      </c>
    </row>
    <row r="3580" spans="2:9">
      <c r="B3580" s="91">
        <f t="shared" si="409"/>
        <v>3566</v>
      </c>
      <c r="C3580" s="92">
        <f t="shared" si="410"/>
        <v>48126</v>
      </c>
      <c r="D3580" s="119" t="str">
        <f t="shared" si="404"/>
        <v>구간40</v>
      </c>
      <c r="E3580" s="91">
        <f t="shared" si="405"/>
        <v>92</v>
      </c>
      <c r="F3580" s="120">
        <f>COUNTIF($D$15:D3580,D3580)</f>
        <v>5</v>
      </c>
      <c r="G3580" s="121">
        <f t="shared" si="406"/>
        <v>0.25896229153941785</v>
      </c>
      <c r="H3580" s="121">
        <f t="shared" si="407"/>
        <v>1.1455424281941292E-4</v>
      </c>
      <c r="I3580" s="122">
        <f t="shared" si="408"/>
        <v>0.25907684578223728</v>
      </c>
    </row>
    <row r="3581" spans="2:9">
      <c r="B3581" s="91">
        <f t="shared" si="409"/>
        <v>3567</v>
      </c>
      <c r="C3581" s="92">
        <f t="shared" si="410"/>
        <v>48127</v>
      </c>
      <c r="D3581" s="119" t="str">
        <f t="shared" si="404"/>
        <v>구간40</v>
      </c>
      <c r="E3581" s="91">
        <f t="shared" si="405"/>
        <v>92</v>
      </c>
      <c r="F3581" s="120">
        <f>COUNTIF($D$15:D3581,D3581)</f>
        <v>6</v>
      </c>
      <c r="G3581" s="121">
        <f t="shared" si="406"/>
        <v>0.25896229153941785</v>
      </c>
      <c r="H3581" s="121">
        <f t="shared" si="407"/>
        <v>1.3746509138329552E-4</v>
      </c>
      <c r="I3581" s="122">
        <f t="shared" si="408"/>
        <v>0.25909975663080115</v>
      </c>
    </row>
    <row r="3582" spans="2:9">
      <c r="B3582" s="91">
        <f t="shared" si="409"/>
        <v>3568</v>
      </c>
      <c r="C3582" s="92">
        <f t="shared" si="410"/>
        <v>48128</v>
      </c>
      <c r="D3582" s="119" t="str">
        <f t="shared" si="404"/>
        <v>구간40</v>
      </c>
      <c r="E3582" s="91">
        <f t="shared" si="405"/>
        <v>92</v>
      </c>
      <c r="F3582" s="120">
        <f>COUNTIF($D$15:D3582,D3582)</f>
        <v>7</v>
      </c>
      <c r="G3582" s="121">
        <f t="shared" si="406"/>
        <v>0.25896229153941785</v>
      </c>
      <c r="H3582" s="121">
        <f t="shared" si="407"/>
        <v>1.603759399471781E-4</v>
      </c>
      <c r="I3582" s="122">
        <f t="shared" si="408"/>
        <v>0.25912266747936502</v>
      </c>
    </row>
    <row r="3583" spans="2:9">
      <c r="B3583" s="91">
        <f t="shared" si="409"/>
        <v>3569</v>
      </c>
      <c r="C3583" s="92">
        <f t="shared" si="410"/>
        <v>48129</v>
      </c>
      <c r="D3583" s="119" t="str">
        <f t="shared" si="404"/>
        <v>구간40</v>
      </c>
      <c r="E3583" s="91">
        <f t="shared" si="405"/>
        <v>92</v>
      </c>
      <c r="F3583" s="120">
        <f>COUNTIF($D$15:D3583,D3583)</f>
        <v>8</v>
      </c>
      <c r="G3583" s="121">
        <f t="shared" si="406"/>
        <v>0.25896229153941785</v>
      </c>
      <c r="H3583" s="121">
        <f t="shared" si="407"/>
        <v>1.8328678851106068E-4</v>
      </c>
      <c r="I3583" s="122">
        <f t="shared" si="408"/>
        <v>0.25914557832792889</v>
      </c>
    </row>
    <row r="3584" spans="2:9">
      <c r="B3584" s="91">
        <f t="shared" si="409"/>
        <v>3570</v>
      </c>
      <c r="C3584" s="92">
        <f t="shared" si="410"/>
        <v>48130</v>
      </c>
      <c r="D3584" s="119" t="str">
        <f t="shared" si="404"/>
        <v>구간40</v>
      </c>
      <c r="E3584" s="91">
        <f t="shared" si="405"/>
        <v>92</v>
      </c>
      <c r="F3584" s="120">
        <f>COUNTIF($D$15:D3584,D3584)</f>
        <v>9</v>
      </c>
      <c r="G3584" s="121">
        <f t="shared" si="406"/>
        <v>0.25896229153941785</v>
      </c>
      <c r="H3584" s="121">
        <f t="shared" si="407"/>
        <v>2.0619763707494326E-4</v>
      </c>
      <c r="I3584" s="122">
        <f t="shared" si="408"/>
        <v>0.25916848917649282</v>
      </c>
    </row>
    <row r="3585" spans="2:9">
      <c r="B3585" s="91">
        <f t="shared" si="409"/>
        <v>3571</v>
      </c>
      <c r="C3585" s="92">
        <f t="shared" si="410"/>
        <v>48131</v>
      </c>
      <c r="D3585" s="119" t="str">
        <f t="shared" si="404"/>
        <v>구간40</v>
      </c>
      <c r="E3585" s="91">
        <f t="shared" si="405"/>
        <v>92</v>
      </c>
      <c r="F3585" s="120">
        <f>COUNTIF($D$15:D3585,D3585)</f>
        <v>10</v>
      </c>
      <c r="G3585" s="121">
        <f t="shared" si="406"/>
        <v>0.25896229153941785</v>
      </c>
      <c r="H3585" s="121">
        <f t="shared" si="407"/>
        <v>2.2910848563882584E-4</v>
      </c>
      <c r="I3585" s="122">
        <f t="shared" si="408"/>
        <v>0.2591914000250567</v>
      </c>
    </row>
    <row r="3586" spans="2:9">
      <c r="B3586" s="91">
        <f t="shared" si="409"/>
        <v>3572</v>
      </c>
      <c r="C3586" s="92">
        <f t="shared" si="410"/>
        <v>48132</v>
      </c>
      <c r="D3586" s="119" t="str">
        <f t="shared" si="404"/>
        <v>구간40</v>
      </c>
      <c r="E3586" s="91">
        <f t="shared" si="405"/>
        <v>92</v>
      </c>
      <c r="F3586" s="120">
        <f>COUNTIF($D$15:D3586,D3586)</f>
        <v>11</v>
      </c>
      <c r="G3586" s="121">
        <f t="shared" si="406"/>
        <v>0.25896229153941785</v>
      </c>
      <c r="H3586" s="121">
        <f t="shared" si="407"/>
        <v>2.5201933420270845E-4</v>
      </c>
      <c r="I3586" s="122">
        <f t="shared" si="408"/>
        <v>0.25921431087362057</v>
      </c>
    </row>
    <row r="3587" spans="2:9">
      <c r="B3587" s="91">
        <f t="shared" si="409"/>
        <v>3573</v>
      </c>
      <c r="C3587" s="92">
        <f t="shared" si="410"/>
        <v>48133</v>
      </c>
      <c r="D3587" s="119" t="str">
        <f t="shared" si="404"/>
        <v>구간40</v>
      </c>
      <c r="E3587" s="91">
        <f t="shared" si="405"/>
        <v>92</v>
      </c>
      <c r="F3587" s="120">
        <f>COUNTIF($D$15:D3587,D3587)</f>
        <v>12</v>
      </c>
      <c r="G3587" s="121">
        <f t="shared" si="406"/>
        <v>0.25896229153941785</v>
      </c>
      <c r="H3587" s="121">
        <f t="shared" si="407"/>
        <v>2.7493018276659103E-4</v>
      </c>
      <c r="I3587" s="122">
        <f t="shared" si="408"/>
        <v>0.25923722172218444</v>
      </c>
    </row>
    <row r="3588" spans="2:9">
      <c r="B3588" s="91">
        <f t="shared" si="409"/>
        <v>3574</v>
      </c>
      <c r="C3588" s="92">
        <f t="shared" si="410"/>
        <v>48134</v>
      </c>
      <c r="D3588" s="119" t="str">
        <f t="shared" si="404"/>
        <v>구간40</v>
      </c>
      <c r="E3588" s="91">
        <f t="shared" si="405"/>
        <v>92</v>
      </c>
      <c r="F3588" s="120">
        <f>COUNTIF($D$15:D3588,D3588)</f>
        <v>13</v>
      </c>
      <c r="G3588" s="121">
        <f t="shared" si="406"/>
        <v>0.25896229153941785</v>
      </c>
      <c r="H3588" s="121">
        <f t="shared" si="407"/>
        <v>2.9784103133047361E-4</v>
      </c>
      <c r="I3588" s="122">
        <f t="shared" si="408"/>
        <v>0.25926013257074831</v>
      </c>
    </row>
    <row r="3589" spans="2:9">
      <c r="B3589" s="91">
        <f t="shared" si="409"/>
        <v>3575</v>
      </c>
      <c r="C3589" s="92">
        <f t="shared" si="410"/>
        <v>48135</v>
      </c>
      <c r="D3589" s="119" t="str">
        <f t="shared" si="404"/>
        <v>구간40</v>
      </c>
      <c r="E3589" s="91">
        <f t="shared" si="405"/>
        <v>92</v>
      </c>
      <c r="F3589" s="120">
        <f>COUNTIF($D$15:D3589,D3589)</f>
        <v>14</v>
      </c>
      <c r="G3589" s="121">
        <f t="shared" si="406"/>
        <v>0.25896229153941785</v>
      </c>
      <c r="H3589" s="121">
        <f t="shared" si="407"/>
        <v>3.2075187989435619E-4</v>
      </c>
      <c r="I3589" s="122">
        <f t="shared" si="408"/>
        <v>0.25928304341931219</v>
      </c>
    </row>
    <row r="3590" spans="2:9">
      <c r="B3590" s="91">
        <f t="shared" si="409"/>
        <v>3576</v>
      </c>
      <c r="C3590" s="92">
        <f t="shared" si="410"/>
        <v>48136</v>
      </c>
      <c r="D3590" s="119" t="str">
        <f t="shared" si="404"/>
        <v>구간40</v>
      </c>
      <c r="E3590" s="91">
        <f t="shared" si="405"/>
        <v>92</v>
      </c>
      <c r="F3590" s="120">
        <f>COUNTIF($D$15:D3590,D3590)</f>
        <v>15</v>
      </c>
      <c r="G3590" s="121">
        <f t="shared" si="406"/>
        <v>0.25896229153941785</v>
      </c>
      <c r="H3590" s="121">
        <f t="shared" si="407"/>
        <v>3.4366272845823878E-4</v>
      </c>
      <c r="I3590" s="122">
        <f t="shared" si="408"/>
        <v>0.25930595426787612</v>
      </c>
    </row>
    <row r="3591" spans="2:9">
      <c r="B3591" s="91">
        <f t="shared" si="409"/>
        <v>3577</v>
      </c>
      <c r="C3591" s="92">
        <f t="shared" si="410"/>
        <v>48137</v>
      </c>
      <c r="D3591" s="119" t="str">
        <f t="shared" si="404"/>
        <v>구간40</v>
      </c>
      <c r="E3591" s="91">
        <f t="shared" si="405"/>
        <v>92</v>
      </c>
      <c r="F3591" s="120">
        <f>COUNTIF($D$15:D3591,D3591)</f>
        <v>16</v>
      </c>
      <c r="G3591" s="121">
        <f t="shared" si="406"/>
        <v>0.25896229153941785</v>
      </c>
      <c r="H3591" s="121">
        <f t="shared" si="407"/>
        <v>3.6657357702212136E-4</v>
      </c>
      <c r="I3591" s="122">
        <f t="shared" si="408"/>
        <v>0.25932886511643999</v>
      </c>
    </row>
    <row r="3592" spans="2:9">
      <c r="B3592" s="91">
        <f t="shared" si="409"/>
        <v>3578</v>
      </c>
      <c r="C3592" s="92">
        <f t="shared" si="410"/>
        <v>48138</v>
      </c>
      <c r="D3592" s="119" t="str">
        <f t="shared" si="404"/>
        <v>구간40</v>
      </c>
      <c r="E3592" s="91">
        <f t="shared" si="405"/>
        <v>92</v>
      </c>
      <c r="F3592" s="120">
        <f>COUNTIF($D$15:D3592,D3592)</f>
        <v>17</v>
      </c>
      <c r="G3592" s="121">
        <f t="shared" si="406"/>
        <v>0.25896229153941785</v>
      </c>
      <c r="H3592" s="121">
        <f t="shared" si="407"/>
        <v>3.8948442558600394E-4</v>
      </c>
      <c r="I3592" s="122">
        <f t="shared" si="408"/>
        <v>0.25935177596500386</v>
      </c>
    </row>
    <row r="3593" spans="2:9">
      <c r="B3593" s="91">
        <f t="shared" si="409"/>
        <v>3579</v>
      </c>
      <c r="C3593" s="92">
        <f t="shared" si="410"/>
        <v>48139</v>
      </c>
      <c r="D3593" s="119" t="str">
        <f t="shared" si="404"/>
        <v>구간40</v>
      </c>
      <c r="E3593" s="91">
        <f t="shared" si="405"/>
        <v>92</v>
      </c>
      <c r="F3593" s="120">
        <f>COUNTIF($D$15:D3593,D3593)</f>
        <v>18</v>
      </c>
      <c r="G3593" s="121">
        <f t="shared" si="406"/>
        <v>0.25896229153941785</v>
      </c>
      <c r="H3593" s="121">
        <f t="shared" si="407"/>
        <v>4.1239527414988652E-4</v>
      </c>
      <c r="I3593" s="122">
        <f t="shared" si="408"/>
        <v>0.25937468681356773</v>
      </c>
    </row>
    <row r="3594" spans="2:9">
      <c r="B3594" s="91">
        <f t="shared" si="409"/>
        <v>3580</v>
      </c>
      <c r="C3594" s="92">
        <f t="shared" si="410"/>
        <v>48140</v>
      </c>
      <c r="D3594" s="119" t="str">
        <f t="shared" si="404"/>
        <v>구간40</v>
      </c>
      <c r="E3594" s="91">
        <f t="shared" si="405"/>
        <v>92</v>
      </c>
      <c r="F3594" s="120">
        <f>COUNTIF($D$15:D3594,D3594)</f>
        <v>19</v>
      </c>
      <c r="G3594" s="121">
        <f t="shared" si="406"/>
        <v>0.25896229153941785</v>
      </c>
      <c r="H3594" s="121">
        <f t="shared" si="407"/>
        <v>4.353061227137691E-4</v>
      </c>
      <c r="I3594" s="122">
        <f t="shared" si="408"/>
        <v>0.25939759766213161</v>
      </c>
    </row>
    <row r="3595" spans="2:9">
      <c r="B3595" s="91">
        <f t="shared" si="409"/>
        <v>3581</v>
      </c>
      <c r="C3595" s="92">
        <f t="shared" si="410"/>
        <v>48141</v>
      </c>
      <c r="D3595" s="119" t="str">
        <f t="shared" si="404"/>
        <v>구간40</v>
      </c>
      <c r="E3595" s="91">
        <f t="shared" si="405"/>
        <v>92</v>
      </c>
      <c r="F3595" s="120">
        <f>COUNTIF($D$15:D3595,D3595)</f>
        <v>20</v>
      </c>
      <c r="G3595" s="121">
        <f t="shared" si="406"/>
        <v>0.25896229153941785</v>
      </c>
      <c r="H3595" s="121">
        <f t="shared" si="407"/>
        <v>4.5821697127765168E-4</v>
      </c>
      <c r="I3595" s="122">
        <f t="shared" si="408"/>
        <v>0.25942050851069548</v>
      </c>
    </row>
    <row r="3596" spans="2:9">
      <c r="B3596" s="91">
        <f t="shared" si="409"/>
        <v>3582</v>
      </c>
      <c r="C3596" s="92">
        <f t="shared" si="410"/>
        <v>48142</v>
      </c>
      <c r="D3596" s="119" t="str">
        <f t="shared" si="404"/>
        <v>구간40</v>
      </c>
      <c r="E3596" s="91">
        <f t="shared" si="405"/>
        <v>92</v>
      </c>
      <c r="F3596" s="120">
        <f>COUNTIF($D$15:D3596,D3596)</f>
        <v>21</v>
      </c>
      <c r="G3596" s="121">
        <f t="shared" si="406"/>
        <v>0.25896229153941785</v>
      </c>
      <c r="H3596" s="121">
        <f t="shared" si="407"/>
        <v>4.8112781984153426E-4</v>
      </c>
      <c r="I3596" s="122">
        <f t="shared" si="408"/>
        <v>0.25944341935925941</v>
      </c>
    </row>
    <row r="3597" spans="2:9">
      <c r="B3597" s="91">
        <f t="shared" si="409"/>
        <v>3583</v>
      </c>
      <c r="C3597" s="92">
        <f t="shared" si="410"/>
        <v>48143</v>
      </c>
      <c r="D3597" s="119" t="str">
        <f t="shared" si="404"/>
        <v>구간40</v>
      </c>
      <c r="E3597" s="91">
        <f t="shared" si="405"/>
        <v>92</v>
      </c>
      <c r="F3597" s="120">
        <f>COUNTIF($D$15:D3597,D3597)</f>
        <v>22</v>
      </c>
      <c r="G3597" s="121">
        <f t="shared" si="406"/>
        <v>0.25896229153941785</v>
      </c>
      <c r="H3597" s="121">
        <f t="shared" si="407"/>
        <v>5.040386684054169E-4</v>
      </c>
      <c r="I3597" s="122">
        <f t="shared" si="408"/>
        <v>0.25946633020782328</v>
      </c>
    </row>
    <row r="3598" spans="2:9">
      <c r="B3598" s="91">
        <f t="shared" si="409"/>
        <v>3584</v>
      </c>
      <c r="C3598" s="92">
        <f t="shared" si="410"/>
        <v>48144</v>
      </c>
      <c r="D3598" s="119" t="str">
        <f t="shared" si="404"/>
        <v>구간40</v>
      </c>
      <c r="E3598" s="91">
        <f t="shared" si="405"/>
        <v>92</v>
      </c>
      <c r="F3598" s="120">
        <f>COUNTIF($D$15:D3598,D3598)</f>
        <v>23</v>
      </c>
      <c r="G3598" s="121">
        <f t="shared" si="406"/>
        <v>0.25896229153941785</v>
      </c>
      <c r="H3598" s="121">
        <f t="shared" si="407"/>
        <v>5.2694951696929948E-4</v>
      </c>
      <c r="I3598" s="122">
        <f t="shared" si="408"/>
        <v>0.25948924105638715</v>
      </c>
    </row>
    <row r="3599" spans="2:9">
      <c r="B3599" s="91">
        <f t="shared" si="409"/>
        <v>3585</v>
      </c>
      <c r="C3599" s="92">
        <f t="shared" si="410"/>
        <v>48145</v>
      </c>
      <c r="D3599" s="119" t="str">
        <f t="shared" ref="D3599:D3662" si="411">IF(IFERROR(HLOOKUP(C3599,$E$5:$BL$6,2,FALSE),"")="",D3600,HLOOKUP(C3599,$E$5:$BL$7,2,FALSE))</f>
        <v>구간40</v>
      </c>
      <c r="E3599" s="91">
        <f t="shared" ref="E3599:E3662" si="412">COUNTIF($D$15:$D$49928,D3599)</f>
        <v>92</v>
      </c>
      <c r="F3599" s="120">
        <f>COUNTIF($D$15:D3599,D3599)</f>
        <v>24</v>
      </c>
      <c r="G3599" s="121">
        <f t="shared" ref="G3599:G3662" si="413">HLOOKUP($D3599,$E$6:$BL$11,6,FALSE)</f>
        <v>0.25896229153941785</v>
      </c>
      <c r="H3599" s="121">
        <f t="shared" ref="H3599:H3662" si="414">HLOOKUP($D3599,$E$6:$BL$11,5,FALSE)*(F3599)</f>
        <v>5.4986036553318206E-4</v>
      </c>
      <c r="I3599" s="122">
        <f t="shared" ref="I3599:I3662" si="415">G3599+H3599</f>
        <v>0.25951215190495103</v>
      </c>
    </row>
    <row r="3600" spans="2:9">
      <c r="B3600" s="91">
        <f t="shared" ref="B3600:B3663" si="416">B3599+1</f>
        <v>3586</v>
      </c>
      <c r="C3600" s="92">
        <f t="shared" ref="C3600:C3663" si="417">C3599+1</f>
        <v>48146</v>
      </c>
      <c r="D3600" s="119" t="str">
        <f t="shared" si="411"/>
        <v>구간40</v>
      </c>
      <c r="E3600" s="91">
        <f t="shared" si="412"/>
        <v>92</v>
      </c>
      <c r="F3600" s="120">
        <f>COUNTIF($D$15:D3600,D3600)</f>
        <v>25</v>
      </c>
      <c r="G3600" s="121">
        <f t="shared" si="413"/>
        <v>0.25896229153941785</v>
      </c>
      <c r="H3600" s="121">
        <f t="shared" si="414"/>
        <v>5.7277121409706464E-4</v>
      </c>
      <c r="I3600" s="122">
        <f t="shared" si="415"/>
        <v>0.2595350627535149</v>
      </c>
    </row>
    <row r="3601" spans="2:9">
      <c r="B3601" s="91">
        <f t="shared" si="416"/>
        <v>3587</v>
      </c>
      <c r="C3601" s="92">
        <f t="shared" si="417"/>
        <v>48147</v>
      </c>
      <c r="D3601" s="119" t="str">
        <f t="shared" si="411"/>
        <v>구간40</v>
      </c>
      <c r="E3601" s="91">
        <f t="shared" si="412"/>
        <v>92</v>
      </c>
      <c r="F3601" s="120">
        <f>COUNTIF($D$15:D3601,D3601)</f>
        <v>26</v>
      </c>
      <c r="G3601" s="121">
        <f t="shared" si="413"/>
        <v>0.25896229153941785</v>
      </c>
      <c r="H3601" s="121">
        <f t="shared" si="414"/>
        <v>5.9568206266094722E-4</v>
      </c>
      <c r="I3601" s="122">
        <f t="shared" si="415"/>
        <v>0.25955797360207883</v>
      </c>
    </row>
    <row r="3602" spans="2:9">
      <c r="B3602" s="91">
        <f t="shared" si="416"/>
        <v>3588</v>
      </c>
      <c r="C3602" s="92">
        <f t="shared" si="417"/>
        <v>48148</v>
      </c>
      <c r="D3602" s="119" t="str">
        <f t="shared" si="411"/>
        <v>구간40</v>
      </c>
      <c r="E3602" s="91">
        <f t="shared" si="412"/>
        <v>92</v>
      </c>
      <c r="F3602" s="120">
        <f>COUNTIF($D$15:D3602,D3602)</f>
        <v>27</v>
      </c>
      <c r="G3602" s="121">
        <f t="shared" si="413"/>
        <v>0.25896229153941785</v>
      </c>
      <c r="H3602" s="121">
        <f t="shared" si="414"/>
        <v>6.1859291122482981E-4</v>
      </c>
      <c r="I3602" s="122">
        <f t="shared" si="415"/>
        <v>0.2595808844506427</v>
      </c>
    </row>
    <row r="3603" spans="2:9">
      <c r="B3603" s="91">
        <f t="shared" si="416"/>
        <v>3589</v>
      </c>
      <c r="C3603" s="92">
        <f t="shared" si="417"/>
        <v>48149</v>
      </c>
      <c r="D3603" s="119" t="str">
        <f t="shared" si="411"/>
        <v>구간40</v>
      </c>
      <c r="E3603" s="91">
        <f t="shared" si="412"/>
        <v>92</v>
      </c>
      <c r="F3603" s="120">
        <f>COUNTIF($D$15:D3603,D3603)</f>
        <v>28</v>
      </c>
      <c r="G3603" s="121">
        <f t="shared" si="413"/>
        <v>0.25896229153941785</v>
      </c>
      <c r="H3603" s="121">
        <f t="shared" si="414"/>
        <v>6.4150375978871239E-4</v>
      </c>
      <c r="I3603" s="122">
        <f t="shared" si="415"/>
        <v>0.25960379529920657</v>
      </c>
    </row>
    <row r="3604" spans="2:9">
      <c r="B3604" s="91">
        <f t="shared" si="416"/>
        <v>3590</v>
      </c>
      <c r="C3604" s="92">
        <f t="shared" si="417"/>
        <v>48150</v>
      </c>
      <c r="D3604" s="119" t="str">
        <f t="shared" si="411"/>
        <v>구간40</v>
      </c>
      <c r="E3604" s="91">
        <f t="shared" si="412"/>
        <v>92</v>
      </c>
      <c r="F3604" s="120">
        <f>COUNTIF($D$15:D3604,D3604)</f>
        <v>29</v>
      </c>
      <c r="G3604" s="121">
        <f t="shared" si="413"/>
        <v>0.25896229153941785</v>
      </c>
      <c r="H3604" s="121">
        <f t="shared" si="414"/>
        <v>6.6441460835259497E-4</v>
      </c>
      <c r="I3604" s="122">
        <f t="shared" si="415"/>
        <v>0.25962670614777045</v>
      </c>
    </row>
    <row r="3605" spans="2:9">
      <c r="B3605" s="91">
        <f t="shared" si="416"/>
        <v>3591</v>
      </c>
      <c r="C3605" s="92">
        <f t="shared" si="417"/>
        <v>48151</v>
      </c>
      <c r="D3605" s="119" t="str">
        <f t="shared" si="411"/>
        <v>구간40</v>
      </c>
      <c r="E3605" s="91">
        <f t="shared" si="412"/>
        <v>92</v>
      </c>
      <c r="F3605" s="120">
        <f>COUNTIF($D$15:D3605,D3605)</f>
        <v>30</v>
      </c>
      <c r="G3605" s="121">
        <f t="shared" si="413"/>
        <v>0.25896229153941785</v>
      </c>
      <c r="H3605" s="121">
        <f t="shared" si="414"/>
        <v>6.8732545691647755E-4</v>
      </c>
      <c r="I3605" s="122">
        <f t="shared" si="415"/>
        <v>0.25964961699633432</v>
      </c>
    </row>
    <row r="3606" spans="2:9">
      <c r="B3606" s="91">
        <f t="shared" si="416"/>
        <v>3592</v>
      </c>
      <c r="C3606" s="92">
        <f t="shared" si="417"/>
        <v>48152</v>
      </c>
      <c r="D3606" s="119" t="str">
        <f t="shared" si="411"/>
        <v>구간40</v>
      </c>
      <c r="E3606" s="91">
        <f t="shared" si="412"/>
        <v>92</v>
      </c>
      <c r="F3606" s="120">
        <f>COUNTIF($D$15:D3606,D3606)</f>
        <v>31</v>
      </c>
      <c r="G3606" s="121">
        <f t="shared" si="413"/>
        <v>0.25896229153941785</v>
      </c>
      <c r="H3606" s="121">
        <f t="shared" si="414"/>
        <v>7.1023630548036013E-4</v>
      </c>
      <c r="I3606" s="122">
        <f t="shared" si="415"/>
        <v>0.25967252784489819</v>
      </c>
    </row>
    <row r="3607" spans="2:9">
      <c r="B3607" s="91">
        <f t="shared" si="416"/>
        <v>3593</v>
      </c>
      <c r="C3607" s="92">
        <f t="shared" si="417"/>
        <v>48153</v>
      </c>
      <c r="D3607" s="119" t="str">
        <f t="shared" si="411"/>
        <v>구간40</v>
      </c>
      <c r="E3607" s="91">
        <f t="shared" si="412"/>
        <v>92</v>
      </c>
      <c r="F3607" s="120">
        <f>COUNTIF($D$15:D3607,D3607)</f>
        <v>32</v>
      </c>
      <c r="G3607" s="121">
        <f t="shared" si="413"/>
        <v>0.25896229153941785</v>
      </c>
      <c r="H3607" s="121">
        <f t="shared" si="414"/>
        <v>7.3314715404424271E-4</v>
      </c>
      <c r="I3607" s="122">
        <f t="shared" si="415"/>
        <v>0.25969543869346212</v>
      </c>
    </row>
    <row r="3608" spans="2:9">
      <c r="B3608" s="91">
        <f t="shared" si="416"/>
        <v>3594</v>
      </c>
      <c r="C3608" s="92">
        <f t="shared" si="417"/>
        <v>48154</v>
      </c>
      <c r="D3608" s="119" t="str">
        <f t="shared" si="411"/>
        <v>구간40</v>
      </c>
      <c r="E3608" s="91">
        <f t="shared" si="412"/>
        <v>92</v>
      </c>
      <c r="F3608" s="120">
        <f>COUNTIF($D$15:D3608,D3608)</f>
        <v>33</v>
      </c>
      <c r="G3608" s="121">
        <f t="shared" si="413"/>
        <v>0.25896229153941785</v>
      </c>
      <c r="H3608" s="121">
        <f t="shared" si="414"/>
        <v>7.5605800260812529E-4</v>
      </c>
      <c r="I3608" s="122">
        <f t="shared" si="415"/>
        <v>0.25971834954202599</v>
      </c>
    </row>
    <row r="3609" spans="2:9">
      <c r="B3609" s="91">
        <f t="shared" si="416"/>
        <v>3595</v>
      </c>
      <c r="C3609" s="92">
        <f t="shared" si="417"/>
        <v>48155</v>
      </c>
      <c r="D3609" s="119" t="str">
        <f t="shared" si="411"/>
        <v>구간40</v>
      </c>
      <c r="E3609" s="91">
        <f t="shared" si="412"/>
        <v>92</v>
      </c>
      <c r="F3609" s="120">
        <f>COUNTIF($D$15:D3609,D3609)</f>
        <v>34</v>
      </c>
      <c r="G3609" s="121">
        <f t="shared" si="413"/>
        <v>0.25896229153941785</v>
      </c>
      <c r="H3609" s="121">
        <f t="shared" si="414"/>
        <v>7.7896885117200788E-4</v>
      </c>
      <c r="I3609" s="122">
        <f t="shared" si="415"/>
        <v>0.25974126039058987</v>
      </c>
    </row>
    <row r="3610" spans="2:9">
      <c r="B3610" s="91">
        <f t="shared" si="416"/>
        <v>3596</v>
      </c>
      <c r="C3610" s="92">
        <f t="shared" si="417"/>
        <v>48156</v>
      </c>
      <c r="D3610" s="119" t="str">
        <f t="shared" si="411"/>
        <v>구간40</v>
      </c>
      <c r="E3610" s="91">
        <f t="shared" si="412"/>
        <v>92</v>
      </c>
      <c r="F3610" s="120">
        <f>COUNTIF($D$15:D3610,D3610)</f>
        <v>35</v>
      </c>
      <c r="G3610" s="121">
        <f t="shared" si="413"/>
        <v>0.25896229153941785</v>
      </c>
      <c r="H3610" s="121">
        <f t="shared" si="414"/>
        <v>8.0187969973589046E-4</v>
      </c>
      <c r="I3610" s="122">
        <f t="shared" si="415"/>
        <v>0.25976417123915374</v>
      </c>
    </row>
    <row r="3611" spans="2:9">
      <c r="B3611" s="91">
        <f t="shared" si="416"/>
        <v>3597</v>
      </c>
      <c r="C3611" s="92">
        <f t="shared" si="417"/>
        <v>48157</v>
      </c>
      <c r="D3611" s="119" t="str">
        <f t="shared" si="411"/>
        <v>구간40</v>
      </c>
      <c r="E3611" s="91">
        <f t="shared" si="412"/>
        <v>92</v>
      </c>
      <c r="F3611" s="120">
        <f>COUNTIF($D$15:D3611,D3611)</f>
        <v>36</v>
      </c>
      <c r="G3611" s="121">
        <f t="shared" si="413"/>
        <v>0.25896229153941785</v>
      </c>
      <c r="H3611" s="121">
        <f t="shared" si="414"/>
        <v>8.2479054829977304E-4</v>
      </c>
      <c r="I3611" s="122">
        <f t="shared" si="415"/>
        <v>0.25978708208771761</v>
      </c>
    </row>
    <row r="3612" spans="2:9">
      <c r="B3612" s="91">
        <f t="shared" si="416"/>
        <v>3598</v>
      </c>
      <c r="C3612" s="92">
        <f t="shared" si="417"/>
        <v>48158</v>
      </c>
      <c r="D3612" s="119" t="str">
        <f t="shared" si="411"/>
        <v>구간40</v>
      </c>
      <c r="E3612" s="91">
        <f t="shared" si="412"/>
        <v>92</v>
      </c>
      <c r="F3612" s="120">
        <f>COUNTIF($D$15:D3612,D3612)</f>
        <v>37</v>
      </c>
      <c r="G3612" s="121">
        <f t="shared" si="413"/>
        <v>0.25896229153941785</v>
      </c>
      <c r="H3612" s="121">
        <f t="shared" si="414"/>
        <v>8.4770139686365562E-4</v>
      </c>
      <c r="I3612" s="122">
        <f t="shared" si="415"/>
        <v>0.25980999293628149</v>
      </c>
    </row>
    <row r="3613" spans="2:9">
      <c r="B3613" s="91">
        <f t="shared" si="416"/>
        <v>3599</v>
      </c>
      <c r="C3613" s="92">
        <f t="shared" si="417"/>
        <v>48159</v>
      </c>
      <c r="D3613" s="119" t="str">
        <f t="shared" si="411"/>
        <v>구간40</v>
      </c>
      <c r="E3613" s="91">
        <f t="shared" si="412"/>
        <v>92</v>
      </c>
      <c r="F3613" s="120">
        <f>COUNTIF($D$15:D3613,D3613)</f>
        <v>38</v>
      </c>
      <c r="G3613" s="121">
        <f t="shared" si="413"/>
        <v>0.25896229153941785</v>
      </c>
      <c r="H3613" s="121">
        <f t="shared" si="414"/>
        <v>8.706122454275382E-4</v>
      </c>
      <c r="I3613" s="122">
        <f t="shared" si="415"/>
        <v>0.25983290378484541</v>
      </c>
    </row>
    <row r="3614" spans="2:9">
      <c r="B3614" s="91">
        <f t="shared" si="416"/>
        <v>3600</v>
      </c>
      <c r="C3614" s="92">
        <f t="shared" si="417"/>
        <v>48160</v>
      </c>
      <c r="D3614" s="119" t="str">
        <f t="shared" si="411"/>
        <v>구간40</v>
      </c>
      <c r="E3614" s="91">
        <f t="shared" si="412"/>
        <v>92</v>
      </c>
      <c r="F3614" s="120">
        <f>COUNTIF($D$15:D3614,D3614)</f>
        <v>39</v>
      </c>
      <c r="G3614" s="121">
        <f t="shared" si="413"/>
        <v>0.25896229153941785</v>
      </c>
      <c r="H3614" s="121">
        <f t="shared" si="414"/>
        <v>8.9352309399142078E-4</v>
      </c>
      <c r="I3614" s="122">
        <f t="shared" si="415"/>
        <v>0.25985581463340929</v>
      </c>
    </row>
    <row r="3615" spans="2:9">
      <c r="B3615" s="91">
        <f t="shared" si="416"/>
        <v>3601</v>
      </c>
      <c r="C3615" s="92">
        <f t="shared" si="417"/>
        <v>48161</v>
      </c>
      <c r="D3615" s="119" t="str">
        <f t="shared" si="411"/>
        <v>구간40</v>
      </c>
      <c r="E3615" s="91">
        <f t="shared" si="412"/>
        <v>92</v>
      </c>
      <c r="F3615" s="120">
        <f>COUNTIF($D$15:D3615,D3615)</f>
        <v>40</v>
      </c>
      <c r="G3615" s="121">
        <f t="shared" si="413"/>
        <v>0.25896229153941785</v>
      </c>
      <c r="H3615" s="121">
        <f t="shared" si="414"/>
        <v>9.1643394255530336E-4</v>
      </c>
      <c r="I3615" s="122">
        <f t="shared" si="415"/>
        <v>0.25987872548197316</v>
      </c>
    </row>
    <row r="3616" spans="2:9">
      <c r="B3616" s="91">
        <f t="shared" si="416"/>
        <v>3602</v>
      </c>
      <c r="C3616" s="92">
        <f t="shared" si="417"/>
        <v>48162</v>
      </c>
      <c r="D3616" s="119" t="str">
        <f t="shared" si="411"/>
        <v>구간40</v>
      </c>
      <c r="E3616" s="91">
        <f t="shared" si="412"/>
        <v>92</v>
      </c>
      <c r="F3616" s="120">
        <f>COUNTIF($D$15:D3616,D3616)</f>
        <v>41</v>
      </c>
      <c r="G3616" s="121">
        <f t="shared" si="413"/>
        <v>0.25896229153941785</v>
      </c>
      <c r="H3616" s="121">
        <f t="shared" si="414"/>
        <v>9.3934479111918595E-4</v>
      </c>
      <c r="I3616" s="122">
        <f t="shared" si="415"/>
        <v>0.25990163633053703</v>
      </c>
    </row>
    <row r="3617" spans="2:9">
      <c r="B3617" s="91">
        <f t="shared" si="416"/>
        <v>3603</v>
      </c>
      <c r="C3617" s="92">
        <f t="shared" si="417"/>
        <v>48163</v>
      </c>
      <c r="D3617" s="119" t="str">
        <f t="shared" si="411"/>
        <v>구간40</v>
      </c>
      <c r="E3617" s="91">
        <f t="shared" si="412"/>
        <v>92</v>
      </c>
      <c r="F3617" s="120">
        <f>COUNTIF($D$15:D3617,D3617)</f>
        <v>42</v>
      </c>
      <c r="G3617" s="121">
        <f t="shared" si="413"/>
        <v>0.25896229153941785</v>
      </c>
      <c r="H3617" s="121">
        <f t="shared" si="414"/>
        <v>9.6225563968306853E-4</v>
      </c>
      <c r="I3617" s="122">
        <f t="shared" si="415"/>
        <v>0.25992454717910091</v>
      </c>
    </row>
    <row r="3618" spans="2:9">
      <c r="B3618" s="91">
        <f t="shared" si="416"/>
        <v>3604</v>
      </c>
      <c r="C3618" s="92">
        <f t="shared" si="417"/>
        <v>48164</v>
      </c>
      <c r="D3618" s="119" t="str">
        <f t="shared" si="411"/>
        <v>구간40</v>
      </c>
      <c r="E3618" s="91">
        <f t="shared" si="412"/>
        <v>92</v>
      </c>
      <c r="F3618" s="120">
        <f>COUNTIF($D$15:D3618,D3618)</f>
        <v>43</v>
      </c>
      <c r="G3618" s="121">
        <f t="shared" si="413"/>
        <v>0.25896229153941785</v>
      </c>
      <c r="H3618" s="121">
        <f t="shared" si="414"/>
        <v>9.8516648824695111E-4</v>
      </c>
      <c r="I3618" s="122">
        <f t="shared" si="415"/>
        <v>0.25994745802766478</v>
      </c>
    </row>
    <row r="3619" spans="2:9">
      <c r="B3619" s="91">
        <f t="shared" si="416"/>
        <v>3605</v>
      </c>
      <c r="C3619" s="92">
        <f t="shared" si="417"/>
        <v>48165</v>
      </c>
      <c r="D3619" s="119" t="str">
        <f t="shared" si="411"/>
        <v>구간40</v>
      </c>
      <c r="E3619" s="91">
        <f t="shared" si="412"/>
        <v>92</v>
      </c>
      <c r="F3619" s="120">
        <f>COUNTIF($D$15:D3619,D3619)</f>
        <v>44</v>
      </c>
      <c r="G3619" s="121">
        <f t="shared" si="413"/>
        <v>0.25896229153941785</v>
      </c>
      <c r="H3619" s="121">
        <f t="shared" si="414"/>
        <v>1.0080773368108338E-3</v>
      </c>
      <c r="I3619" s="122">
        <f t="shared" si="415"/>
        <v>0.25997036887622871</v>
      </c>
    </row>
    <row r="3620" spans="2:9">
      <c r="B3620" s="91">
        <f t="shared" si="416"/>
        <v>3606</v>
      </c>
      <c r="C3620" s="92">
        <f t="shared" si="417"/>
        <v>48166</v>
      </c>
      <c r="D3620" s="119" t="str">
        <f t="shared" si="411"/>
        <v>구간40</v>
      </c>
      <c r="E3620" s="91">
        <f t="shared" si="412"/>
        <v>92</v>
      </c>
      <c r="F3620" s="120">
        <f>COUNTIF($D$15:D3620,D3620)</f>
        <v>45</v>
      </c>
      <c r="G3620" s="121">
        <f t="shared" si="413"/>
        <v>0.25896229153941785</v>
      </c>
      <c r="H3620" s="121">
        <f t="shared" si="414"/>
        <v>1.0309881853747163E-3</v>
      </c>
      <c r="I3620" s="122">
        <f t="shared" si="415"/>
        <v>0.25999327972479258</v>
      </c>
    </row>
    <row r="3621" spans="2:9">
      <c r="B3621" s="91">
        <f t="shared" si="416"/>
        <v>3607</v>
      </c>
      <c r="C3621" s="92">
        <f t="shared" si="417"/>
        <v>48167</v>
      </c>
      <c r="D3621" s="119" t="str">
        <f t="shared" si="411"/>
        <v>구간40</v>
      </c>
      <c r="E3621" s="91">
        <f t="shared" si="412"/>
        <v>92</v>
      </c>
      <c r="F3621" s="120">
        <f>COUNTIF($D$15:D3621,D3621)</f>
        <v>46</v>
      </c>
      <c r="G3621" s="121">
        <f t="shared" si="413"/>
        <v>0.25896229153941785</v>
      </c>
      <c r="H3621" s="121">
        <f t="shared" si="414"/>
        <v>1.053899033938599E-3</v>
      </c>
      <c r="I3621" s="122">
        <f t="shared" si="415"/>
        <v>0.26001619057335645</v>
      </c>
    </row>
    <row r="3622" spans="2:9">
      <c r="B3622" s="91">
        <f t="shared" si="416"/>
        <v>3608</v>
      </c>
      <c r="C3622" s="92">
        <f t="shared" si="417"/>
        <v>48168</v>
      </c>
      <c r="D3622" s="119" t="str">
        <f t="shared" si="411"/>
        <v>구간40</v>
      </c>
      <c r="E3622" s="91">
        <f t="shared" si="412"/>
        <v>92</v>
      </c>
      <c r="F3622" s="120">
        <f>COUNTIF($D$15:D3622,D3622)</f>
        <v>47</v>
      </c>
      <c r="G3622" s="121">
        <f t="shared" si="413"/>
        <v>0.25896229153941785</v>
      </c>
      <c r="H3622" s="121">
        <f t="shared" si="414"/>
        <v>1.0768098825024814E-3</v>
      </c>
      <c r="I3622" s="122">
        <f t="shared" si="415"/>
        <v>0.26003910142192033</v>
      </c>
    </row>
    <row r="3623" spans="2:9">
      <c r="B3623" s="91">
        <f t="shared" si="416"/>
        <v>3609</v>
      </c>
      <c r="C3623" s="92">
        <f t="shared" si="417"/>
        <v>48169</v>
      </c>
      <c r="D3623" s="119" t="str">
        <f t="shared" si="411"/>
        <v>구간40</v>
      </c>
      <c r="E3623" s="91">
        <f t="shared" si="412"/>
        <v>92</v>
      </c>
      <c r="F3623" s="120">
        <f>COUNTIF($D$15:D3623,D3623)</f>
        <v>48</v>
      </c>
      <c r="G3623" s="121">
        <f t="shared" si="413"/>
        <v>0.25896229153941785</v>
      </c>
      <c r="H3623" s="121">
        <f t="shared" si="414"/>
        <v>1.0997207310663641E-3</v>
      </c>
      <c r="I3623" s="122">
        <f t="shared" si="415"/>
        <v>0.2600620122704842</v>
      </c>
    </row>
    <row r="3624" spans="2:9">
      <c r="B3624" s="91">
        <f t="shared" si="416"/>
        <v>3610</v>
      </c>
      <c r="C3624" s="92">
        <f t="shared" si="417"/>
        <v>48170</v>
      </c>
      <c r="D3624" s="119" t="str">
        <f t="shared" si="411"/>
        <v>구간40</v>
      </c>
      <c r="E3624" s="91">
        <f t="shared" si="412"/>
        <v>92</v>
      </c>
      <c r="F3624" s="120">
        <f>COUNTIF($D$15:D3624,D3624)</f>
        <v>49</v>
      </c>
      <c r="G3624" s="121">
        <f t="shared" si="413"/>
        <v>0.25896229153941785</v>
      </c>
      <c r="H3624" s="121">
        <f t="shared" si="414"/>
        <v>1.1226315796302466E-3</v>
      </c>
      <c r="I3624" s="122">
        <f t="shared" si="415"/>
        <v>0.26008492311904813</v>
      </c>
    </row>
    <row r="3625" spans="2:9">
      <c r="B3625" s="91">
        <f t="shared" si="416"/>
        <v>3611</v>
      </c>
      <c r="C3625" s="92">
        <f t="shared" si="417"/>
        <v>48171</v>
      </c>
      <c r="D3625" s="119" t="str">
        <f t="shared" si="411"/>
        <v>구간40</v>
      </c>
      <c r="E3625" s="91">
        <f t="shared" si="412"/>
        <v>92</v>
      </c>
      <c r="F3625" s="120">
        <f>COUNTIF($D$15:D3625,D3625)</f>
        <v>50</v>
      </c>
      <c r="G3625" s="121">
        <f t="shared" si="413"/>
        <v>0.25896229153941785</v>
      </c>
      <c r="H3625" s="121">
        <f t="shared" si="414"/>
        <v>1.1455424281941293E-3</v>
      </c>
      <c r="I3625" s="122">
        <f t="shared" si="415"/>
        <v>0.260107833967612</v>
      </c>
    </row>
    <row r="3626" spans="2:9">
      <c r="B3626" s="91">
        <f t="shared" si="416"/>
        <v>3612</v>
      </c>
      <c r="C3626" s="92">
        <f t="shared" si="417"/>
        <v>48172</v>
      </c>
      <c r="D3626" s="119" t="str">
        <f t="shared" si="411"/>
        <v>구간40</v>
      </c>
      <c r="E3626" s="91">
        <f t="shared" si="412"/>
        <v>92</v>
      </c>
      <c r="F3626" s="120">
        <f>COUNTIF($D$15:D3626,D3626)</f>
        <v>51</v>
      </c>
      <c r="G3626" s="121">
        <f t="shared" si="413"/>
        <v>0.25896229153941785</v>
      </c>
      <c r="H3626" s="121">
        <f t="shared" si="414"/>
        <v>1.1684532767580118E-3</v>
      </c>
      <c r="I3626" s="122">
        <f t="shared" si="415"/>
        <v>0.26013074481617587</v>
      </c>
    </row>
    <row r="3627" spans="2:9">
      <c r="B3627" s="91">
        <f t="shared" si="416"/>
        <v>3613</v>
      </c>
      <c r="C3627" s="92">
        <f t="shared" si="417"/>
        <v>48173</v>
      </c>
      <c r="D3627" s="119" t="str">
        <f t="shared" si="411"/>
        <v>구간40</v>
      </c>
      <c r="E3627" s="91">
        <f t="shared" si="412"/>
        <v>92</v>
      </c>
      <c r="F3627" s="120">
        <f>COUNTIF($D$15:D3627,D3627)</f>
        <v>52</v>
      </c>
      <c r="G3627" s="121">
        <f t="shared" si="413"/>
        <v>0.25896229153941785</v>
      </c>
      <c r="H3627" s="121">
        <f t="shared" si="414"/>
        <v>1.1913641253218944E-3</v>
      </c>
      <c r="I3627" s="122">
        <f t="shared" si="415"/>
        <v>0.26015365566473975</v>
      </c>
    </row>
    <row r="3628" spans="2:9">
      <c r="B3628" s="91">
        <f t="shared" si="416"/>
        <v>3614</v>
      </c>
      <c r="C3628" s="92">
        <f t="shared" si="417"/>
        <v>48174</v>
      </c>
      <c r="D3628" s="119" t="str">
        <f t="shared" si="411"/>
        <v>구간40</v>
      </c>
      <c r="E3628" s="91">
        <f t="shared" si="412"/>
        <v>92</v>
      </c>
      <c r="F3628" s="120">
        <f>COUNTIF($D$15:D3628,D3628)</f>
        <v>53</v>
      </c>
      <c r="G3628" s="121">
        <f t="shared" si="413"/>
        <v>0.25896229153941785</v>
      </c>
      <c r="H3628" s="121">
        <f t="shared" si="414"/>
        <v>1.2142749738857769E-3</v>
      </c>
      <c r="I3628" s="122">
        <f t="shared" si="415"/>
        <v>0.26017656651330362</v>
      </c>
    </row>
    <row r="3629" spans="2:9">
      <c r="B3629" s="91">
        <f t="shared" si="416"/>
        <v>3615</v>
      </c>
      <c r="C3629" s="92">
        <f t="shared" si="417"/>
        <v>48175</v>
      </c>
      <c r="D3629" s="119" t="str">
        <f t="shared" si="411"/>
        <v>구간40</v>
      </c>
      <c r="E3629" s="91">
        <f t="shared" si="412"/>
        <v>92</v>
      </c>
      <c r="F3629" s="120">
        <f>COUNTIF($D$15:D3629,D3629)</f>
        <v>54</v>
      </c>
      <c r="G3629" s="121">
        <f t="shared" si="413"/>
        <v>0.25896229153941785</v>
      </c>
      <c r="H3629" s="121">
        <f t="shared" si="414"/>
        <v>1.2371858224496596E-3</v>
      </c>
      <c r="I3629" s="122">
        <f t="shared" si="415"/>
        <v>0.26019947736186749</v>
      </c>
    </row>
    <row r="3630" spans="2:9">
      <c r="B3630" s="91">
        <f t="shared" si="416"/>
        <v>3616</v>
      </c>
      <c r="C3630" s="92">
        <f t="shared" si="417"/>
        <v>48176</v>
      </c>
      <c r="D3630" s="119" t="str">
        <f t="shared" si="411"/>
        <v>구간40</v>
      </c>
      <c r="E3630" s="91">
        <f t="shared" si="412"/>
        <v>92</v>
      </c>
      <c r="F3630" s="120">
        <f>COUNTIF($D$15:D3630,D3630)</f>
        <v>55</v>
      </c>
      <c r="G3630" s="121">
        <f t="shared" si="413"/>
        <v>0.25896229153941785</v>
      </c>
      <c r="H3630" s="121">
        <f t="shared" si="414"/>
        <v>1.2600966710135421E-3</v>
      </c>
      <c r="I3630" s="122">
        <f t="shared" si="415"/>
        <v>0.26022238821043142</v>
      </c>
    </row>
    <row r="3631" spans="2:9">
      <c r="B3631" s="91">
        <f t="shared" si="416"/>
        <v>3617</v>
      </c>
      <c r="C3631" s="92">
        <f t="shared" si="417"/>
        <v>48177</v>
      </c>
      <c r="D3631" s="119" t="str">
        <f t="shared" si="411"/>
        <v>구간40</v>
      </c>
      <c r="E3631" s="91">
        <f t="shared" si="412"/>
        <v>92</v>
      </c>
      <c r="F3631" s="120">
        <f>COUNTIF($D$15:D3631,D3631)</f>
        <v>56</v>
      </c>
      <c r="G3631" s="121">
        <f t="shared" si="413"/>
        <v>0.25896229153941785</v>
      </c>
      <c r="H3631" s="121">
        <f t="shared" si="414"/>
        <v>1.2830075195774248E-3</v>
      </c>
      <c r="I3631" s="122">
        <f t="shared" si="415"/>
        <v>0.26024529905899529</v>
      </c>
    </row>
    <row r="3632" spans="2:9">
      <c r="B3632" s="91">
        <f t="shared" si="416"/>
        <v>3618</v>
      </c>
      <c r="C3632" s="92">
        <f t="shared" si="417"/>
        <v>48178</v>
      </c>
      <c r="D3632" s="119" t="str">
        <f t="shared" si="411"/>
        <v>구간40</v>
      </c>
      <c r="E3632" s="91">
        <f t="shared" si="412"/>
        <v>92</v>
      </c>
      <c r="F3632" s="120">
        <f>COUNTIF($D$15:D3632,D3632)</f>
        <v>57</v>
      </c>
      <c r="G3632" s="121">
        <f t="shared" si="413"/>
        <v>0.25896229153941785</v>
      </c>
      <c r="H3632" s="121">
        <f t="shared" si="414"/>
        <v>1.3059183681413072E-3</v>
      </c>
      <c r="I3632" s="122">
        <f t="shared" si="415"/>
        <v>0.26026820990755917</v>
      </c>
    </row>
    <row r="3633" spans="2:9">
      <c r="B3633" s="91">
        <f t="shared" si="416"/>
        <v>3619</v>
      </c>
      <c r="C3633" s="92">
        <f t="shared" si="417"/>
        <v>48179</v>
      </c>
      <c r="D3633" s="119" t="str">
        <f t="shared" si="411"/>
        <v>구간40</v>
      </c>
      <c r="E3633" s="91">
        <f t="shared" si="412"/>
        <v>92</v>
      </c>
      <c r="F3633" s="120">
        <f>COUNTIF($D$15:D3633,D3633)</f>
        <v>58</v>
      </c>
      <c r="G3633" s="121">
        <f t="shared" si="413"/>
        <v>0.25896229153941785</v>
      </c>
      <c r="H3633" s="121">
        <f t="shared" si="414"/>
        <v>1.3288292167051899E-3</v>
      </c>
      <c r="I3633" s="122">
        <f t="shared" si="415"/>
        <v>0.26029112075612304</v>
      </c>
    </row>
    <row r="3634" spans="2:9">
      <c r="B3634" s="91">
        <f t="shared" si="416"/>
        <v>3620</v>
      </c>
      <c r="C3634" s="92">
        <f t="shared" si="417"/>
        <v>48180</v>
      </c>
      <c r="D3634" s="119" t="str">
        <f t="shared" si="411"/>
        <v>구간40</v>
      </c>
      <c r="E3634" s="91">
        <f t="shared" si="412"/>
        <v>92</v>
      </c>
      <c r="F3634" s="120">
        <f>COUNTIF($D$15:D3634,D3634)</f>
        <v>59</v>
      </c>
      <c r="G3634" s="121">
        <f t="shared" si="413"/>
        <v>0.25896229153941785</v>
      </c>
      <c r="H3634" s="121">
        <f t="shared" si="414"/>
        <v>1.3517400652690724E-3</v>
      </c>
      <c r="I3634" s="122">
        <f t="shared" si="415"/>
        <v>0.26031403160468691</v>
      </c>
    </row>
    <row r="3635" spans="2:9">
      <c r="B3635" s="91">
        <f t="shared" si="416"/>
        <v>3621</v>
      </c>
      <c r="C3635" s="92">
        <f t="shared" si="417"/>
        <v>48181</v>
      </c>
      <c r="D3635" s="119" t="str">
        <f t="shared" si="411"/>
        <v>구간40</v>
      </c>
      <c r="E3635" s="91">
        <f t="shared" si="412"/>
        <v>92</v>
      </c>
      <c r="F3635" s="120">
        <f>COUNTIF($D$15:D3635,D3635)</f>
        <v>60</v>
      </c>
      <c r="G3635" s="121">
        <f t="shared" si="413"/>
        <v>0.25896229153941785</v>
      </c>
      <c r="H3635" s="121">
        <f t="shared" si="414"/>
        <v>1.3746509138329551E-3</v>
      </c>
      <c r="I3635" s="122">
        <f t="shared" si="415"/>
        <v>0.26033694245325079</v>
      </c>
    </row>
    <row r="3636" spans="2:9">
      <c r="B3636" s="91">
        <f t="shared" si="416"/>
        <v>3622</v>
      </c>
      <c r="C3636" s="92">
        <f t="shared" si="417"/>
        <v>48182</v>
      </c>
      <c r="D3636" s="119" t="str">
        <f t="shared" si="411"/>
        <v>구간40</v>
      </c>
      <c r="E3636" s="91">
        <f t="shared" si="412"/>
        <v>92</v>
      </c>
      <c r="F3636" s="120">
        <f>COUNTIF($D$15:D3636,D3636)</f>
        <v>61</v>
      </c>
      <c r="G3636" s="121">
        <f t="shared" si="413"/>
        <v>0.25896229153941785</v>
      </c>
      <c r="H3636" s="121">
        <f t="shared" si="414"/>
        <v>1.3975617623968376E-3</v>
      </c>
      <c r="I3636" s="122">
        <f t="shared" si="415"/>
        <v>0.26035985330181471</v>
      </c>
    </row>
    <row r="3637" spans="2:9">
      <c r="B3637" s="91">
        <f t="shared" si="416"/>
        <v>3623</v>
      </c>
      <c r="C3637" s="92">
        <f t="shared" si="417"/>
        <v>48183</v>
      </c>
      <c r="D3637" s="119" t="str">
        <f t="shared" si="411"/>
        <v>구간40</v>
      </c>
      <c r="E3637" s="91">
        <f t="shared" si="412"/>
        <v>92</v>
      </c>
      <c r="F3637" s="120">
        <f>COUNTIF($D$15:D3637,D3637)</f>
        <v>62</v>
      </c>
      <c r="G3637" s="121">
        <f t="shared" si="413"/>
        <v>0.25896229153941785</v>
      </c>
      <c r="H3637" s="121">
        <f t="shared" si="414"/>
        <v>1.4204726109607203E-3</v>
      </c>
      <c r="I3637" s="122">
        <f t="shared" si="415"/>
        <v>0.26038276415037859</v>
      </c>
    </row>
    <row r="3638" spans="2:9">
      <c r="B3638" s="91">
        <f t="shared" si="416"/>
        <v>3624</v>
      </c>
      <c r="C3638" s="92">
        <f t="shared" si="417"/>
        <v>48184</v>
      </c>
      <c r="D3638" s="119" t="str">
        <f t="shared" si="411"/>
        <v>구간40</v>
      </c>
      <c r="E3638" s="91">
        <f t="shared" si="412"/>
        <v>92</v>
      </c>
      <c r="F3638" s="120">
        <f>COUNTIF($D$15:D3638,D3638)</f>
        <v>63</v>
      </c>
      <c r="G3638" s="121">
        <f t="shared" si="413"/>
        <v>0.25896229153941785</v>
      </c>
      <c r="H3638" s="121">
        <f t="shared" si="414"/>
        <v>1.4433834595246027E-3</v>
      </c>
      <c r="I3638" s="122">
        <f t="shared" si="415"/>
        <v>0.26040567499894246</v>
      </c>
    </row>
    <row r="3639" spans="2:9">
      <c r="B3639" s="91">
        <f t="shared" si="416"/>
        <v>3625</v>
      </c>
      <c r="C3639" s="92">
        <f t="shared" si="417"/>
        <v>48185</v>
      </c>
      <c r="D3639" s="119" t="str">
        <f t="shared" si="411"/>
        <v>구간40</v>
      </c>
      <c r="E3639" s="91">
        <f t="shared" si="412"/>
        <v>92</v>
      </c>
      <c r="F3639" s="120">
        <f>COUNTIF($D$15:D3639,D3639)</f>
        <v>64</v>
      </c>
      <c r="G3639" s="121">
        <f t="shared" si="413"/>
        <v>0.25896229153941785</v>
      </c>
      <c r="H3639" s="121">
        <f t="shared" si="414"/>
        <v>1.4662943080884854E-3</v>
      </c>
      <c r="I3639" s="122">
        <f t="shared" si="415"/>
        <v>0.26042858584750633</v>
      </c>
    </row>
    <row r="3640" spans="2:9">
      <c r="B3640" s="91">
        <f t="shared" si="416"/>
        <v>3626</v>
      </c>
      <c r="C3640" s="92">
        <f t="shared" si="417"/>
        <v>48186</v>
      </c>
      <c r="D3640" s="119" t="str">
        <f t="shared" si="411"/>
        <v>구간40</v>
      </c>
      <c r="E3640" s="91">
        <f t="shared" si="412"/>
        <v>92</v>
      </c>
      <c r="F3640" s="120">
        <f>COUNTIF($D$15:D3640,D3640)</f>
        <v>65</v>
      </c>
      <c r="G3640" s="121">
        <f t="shared" si="413"/>
        <v>0.25896229153941785</v>
      </c>
      <c r="H3640" s="121">
        <f t="shared" si="414"/>
        <v>1.4892051566523681E-3</v>
      </c>
      <c r="I3640" s="122">
        <f t="shared" si="415"/>
        <v>0.26045149669607021</v>
      </c>
    </row>
    <row r="3641" spans="2:9">
      <c r="B3641" s="91">
        <f t="shared" si="416"/>
        <v>3627</v>
      </c>
      <c r="C3641" s="92">
        <f t="shared" si="417"/>
        <v>48187</v>
      </c>
      <c r="D3641" s="119" t="str">
        <f t="shared" si="411"/>
        <v>구간40</v>
      </c>
      <c r="E3641" s="91">
        <f t="shared" si="412"/>
        <v>92</v>
      </c>
      <c r="F3641" s="120">
        <f>COUNTIF($D$15:D3641,D3641)</f>
        <v>66</v>
      </c>
      <c r="G3641" s="121">
        <f t="shared" si="413"/>
        <v>0.25896229153941785</v>
      </c>
      <c r="H3641" s="121">
        <f t="shared" si="414"/>
        <v>1.5121160052162506E-3</v>
      </c>
      <c r="I3641" s="122">
        <f t="shared" si="415"/>
        <v>0.26047440754463408</v>
      </c>
    </row>
    <row r="3642" spans="2:9">
      <c r="B3642" s="91">
        <f t="shared" si="416"/>
        <v>3628</v>
      </c>
      <c r="C3642" s="92">
        <f t="shared" si="417"/>
        <v>48188</v>
      </c>
      <c r="D3642" s="119" t="str">
        <f t="shared" si="411"/>
        <v>구간40</v>
      </c>
      <c r="E3642" s="91">
        <f t="shared" si="412"/>
        <v>92</v>
      </c>
      <c r="F3642" s="120">
        <f>COUNTIF($D$15:D3642,D3642)</f>
        <v>67</v>
      </c>
      <c r="G3642" s="121">
        <f t="shared" si="413"/>
        <v>0.25896229153941785</v>
      </c>
      <c r="H3642" s="121">
        <f t="shared" si="414"/>
        <v>1.5350268537801333E-3</v>
      </c>
      <c r="I3642" s="122">
        <f t="shared" si="415"/>
        <v>0.26049731839319801</v>
      </c>
    </row>
    <row r="3643" spans="2:9">
      <c r="B3643" s="91">
        <f t="shared" si="416"/>
        <v>3629</v>
      </c>
      <c r="C3643" s="92">
        <f t="shared" si="417"/>
        <v>48189</v>
      </c>
      <c r="D3643" s="119" t="str">
        <f t="shared" si="411"/>
        <v>구간40</v>
      </c>
      <c r="E3643" s="91">
        <f t="shared" si="412"/>
        <v>92</v>
      </c>
      <c r="F3643" s="120">
        <f>COUNTIF($D$15:D3643,D3643)</f>
        <v>68</v>
      </c>
      <c r="G3643" s="121">
        <f t="shared" si="413"/>
        <v>0.25896229153941785</v>
      </c>
      <c r="H3643" s="121">
        <f t="shared" si="414"/>
        <v>1.5579377023440158E-3</v>
      </c>
      <c r="I3643" s="122">
        <f t="shared" si="415"/>
        <v>0.26052022924176188</v>
      </c>
    </row>
    <row r="3644" spans="2:9">
      <c r="B3644" s="91">
        <f t="shared" si="416"/>
        <v>3630</v>
      </c>
      <c r="C3644" s="92">
        <f t="shared" si="417"/>
        <v>48190</v>
      </c>
      <c r="D3644" s="119" t="str">
        <f t="shared" si="411"/>
        <v>구간40</v>
      </c>
      <c r="E3644" s="91">
        <f t="shared" si="412"/>
        <v>92</v>
      </c>
      <c r="F3644" s="120">
        <f>COUNTIF($D$15:D3644,D3644)</f>
        <v>69</v>
      </c>
      <c r="G3644" s="121">
        <f t="shared" si="413"/>
        <v>0.25896229153941785</v>
      </c>
      <c r="H3644" s="121">
        <f t="shared" si="414"/>
        <v>1.5808485509078984E-3</v>
      </c>
      <c r="I3644" s="122">
        <f t="shared" si="415"/>
        <v>0.26054314009032575</v>
      </c>
    </row>
    <row r="3645" spans="2:9">
      <c r="B3645" s="91">
        <f t="shared" si="416"/>
        <v>3631</v>
      </c>
      <c r="C3645" s="92">
        <f t="shared" si="417"/>
        <v>48191</v>
      </c>
      <c r="D3645" s="119" t="str">
        <f t="shared" si="411"/>
        <v>구간40</v>
      </c>
      <c r="E3645" s="91">
        <f t="shared" si="412"/>
        <v>92</v>
      </c>
      <c r="F3645" s="120">
        <f>COUNTIF($D$15:D3645,D3645)</f>
        <v>70</v>
      </c>
      <c r="G3645" s="121">
        <f t="shared" si="413"/>
        <v>0.25896229153941785</v>
      </c>
      <c r="H3645" s="121">
        <f t="shared" si="414"/>
        <v>1.6037593994717809E-3</v>
      </c>
      <c r="I3645" s="122">
        <f t="shared" si="415"/>
        <v>0.26056605093888963</v>
      </c>
    </row>
    <row r="3646" spans="2:9">
      <c r="B3646" s="91">
        <f t="shared" si="416"/>
        <v>3632</v>
      </c>
      <c r="C3646" s="92">
        <f t="shared" si="417"/>
        <v>48192</v>
      </c>
      <c r="D3646" s="119" t="str">
        <f t="shared" si="411"/>
        <v>구간40</v>
      </c>
      <c r="E3646" s="91">
        <f t="shared" si="412"/>
        <v>92</v>
      </c>
      <c r="F3646" s="120">
        <f>COUNTIF($D$15:D3646,D3646)</f>
        <v>71</v>
      </c>
      <c r="G3646" s="121">
        <f t="shared" si="413"/>
        <v>0.25896229153941785</v>
      </c>
      <c r="H3646" s="121">
        <f t="shared" si="414"/>
        <v>1.6266702480356636E-3</v>
      </c>
      <c r="I3646" s="122">
        <f t="shared" si="415"/>
        <v>0.2605889617874535</v>
      </c>
    </row>
    <row r="3647" spans="2:9">
      <c r="B3647" s="91">
        <f t="shared" si="416"/>
        <v>3633</v>
      </c>
      <c r="C3647" s="92">
        <f t="shared" si="417"/>
        <v>48193</v>
      </c>
      <c r="D3647" s="119" t="str">
        <f t="shared" si="411"/>
        <v>구간40</v>
      </c>
      <c r="E3647" s="91">
        <f t="shared" si="412"/>
        <v>92</v>
      </c>
      <c r="F3647" s="120">
        <f>COUNTIF($D$15:D3647,D3647)</f>
        <v>72</v>
      </c>
      <c r="G3647" s="121">
        <f t="shared" si="413"/>
        <v>0.25896229153941785</v>
      </c>
      <c r="H3647" s="121">
        <f t="shared" si="414"/>
        <v>1.6495810965995461E-3</v>
      </c>
      <c r="I3647" s="122">
        <f t="shared" si="415"/>
        <v>0.26061187263601743</v>
      </c>
    </row>
    <row r="3648" spans="2:9">
      <c r="B3648" s="91">
        <f t="shared" si="416"/>
        <v>3634</v>
      </c>
      <c r="C3648" s="92">
        <f t="shared" si="417"/>
        <v>48194</v>
      </c>
      <c r="D3648" s="119" t="str">
        <f t="shared" si="411"/>
        <v>구간40</v>
      </c>
      <c r="E3648" s="91">
        <f t="shared" si="412"/>
        <v>92</v>
      </c>
      <c r="F3648" s="120">
        <f>COUNTIF($D$15:D3648,D3648)</f>
        <v>73</v>
      </c>
      <c r="G3648" s="121">
        <f t="shared" si="413"/>
        <v>0.25896229153941785</v>
      </c>
      <c r="H3648" s="121">
        <f t="shared" si="414"/>
        <v>1.6724919451634288E-3</v>
      </c>
      <c r="I3648" s="122">
        <f t="shared" si="415"/>
        <v>0.2606347834845813</v>
      </c>
    </row>
    <row r="3649" spans="2:9">
      <c r="B3649" s="91">
        <f t="shared" si="416"/>
        <v>3635</v>
      </c>
      <c r="C3649" s="92">
        <f t="shared" si="417"/>
        <v>48195</v>
      </c>
      <c r="D3649" s="119" t="str">
        <f t="shared" si="411"/>
        <v>구간40</v>
      </c>
      <c r="E3649" s="91">
        <f t="shared" si="412"/>
        <v>92</v>
      </c>
      <c r="F3649" s="120">
        <f>COUNTIF($D$15:D3649,D3649)</f>
        <v>74</v>
      </c>
      <c r="G3649" s="121">
        <f t="shared" si="413"/>
        <v>0.25896229153941785</v>
      </c>
      <c r="H3649" s="121">
        <f t="shared" si="414"/>
        <v>1.6954027937273112E-3</v>
      </c>
      <c r="I3649" s="122">
        <f t="shared" si="415"/>
        <v>0.26065769433314517</v>
      </c>
    </row>
    <row r="3650" spans="2:9">
      <c r="B3650" s="91">
        <f t="shared" si="416"/>
        <v>3636</v>
      </c>
      <c r="C3650" s="92">
        <f t="shared" si="417"/>
        <v>48196</v>
      </c>
      <c r="D3650" s="119" t="str">
        <f t="shared" si="411"/>
        <v>구간40</v>
      </c>
      <c r="E3650" s="91">
        <f t="shared" si="412"/>
        <v>92</v>
      </c>
      <c r="F3650" s="120">
        <f>COUNTIF($D$15:D3650,D3650)</f>
        <v>75</v>
      </c>
      <c r="G3650" s="121">
        <f t="shared" si="413"/>
        <v>0.25896229153941785</v>
      </c>
      <c r="H3650" s="121">
        <f t="shared" si="414"/>
        <v>1.7183136422911939E-3</v>
      </c>
      <c r="I3650" s="122">
        <f t="shared" si="415"/>
        <v>0.26068060518170905</v>
      </c>
    </row>
    <row r="3651" spans="2:9">
      <c r="B3651" s="91">
        <f t="shared" si="416"/>
        <v>3637</v>
      </c>
      <c r="C3651" s="92">
        <f t="shared" si="417"/>
        <v>48197</v>
      </c>
      <c r="D3651" s="119" t="str">
        <f t="shared" si="411"/>
        <v>구간40</v>
      </c>
      <c r="E3651" s="91">
        <f t="shared" si="412"/>
        <v>92</v>
      </c>
      <c r="F3651" s="120">
        <f>COUNTIF($D$15:D3651,D3651)</f>
        <v>76</v>
      </c>
      <c r="G3651" s="121">
        <f t="shared" si="413"/>
        <v>0.25896229153941785</v>
      </c>
      <c r="H3651" s="121">
        <f t="shared" si="414"/>
        <v>1.7412244908550764E-3</v>
      </c>
      <c r="I3651" s="122">
        <f t="shared" si="415"/>
        <v>0.26070351603027292</v>
      </c>
    </row>
    <row r="3652" spans="2:9">
      <c r="B3652" s="91">
        <f t="shared" si="416"/>
        <v>3638</v>
      </c>
      <c r="C3652" s="92">
        <f t="shared" si="417"/>
        <v>48198</v>
      </c>
      <c r="D3652" s="119" t="str">
        <f t="shared" si="411"/>
        <v>구간40</v>
      </c>
      <c r="E3652" s="91">
        <f t="shared" si="412"/>
        <v>92</v>
      </c>
      <c r="F3652" s="120">
        <f>COUNTIF($D$15:D3652,D3652)</f>
        <v>77</v>
      </c>
      <c r="G3652" s="121">
        <f t="shared" si="413"/>
        <v>0.25896229153941785</v>
      </c>
      <c r="H3652" s="121">
        <f t="shared" si="414"/>
        <v>1.7641353394189591E-3</v>
      </c>
      <c r="I3652" s="122">
        <f t="shared" si="415"/>
        <v>0.26072642687883679</v>
      </c>
    </row>
    <row r="3653" spans="2:9">
      <c r="B3653" s="91">
        <f t="shared" si="416"/>
        <v>3639</v>
      </c>
      <c r="C3653" s="92">
        <f t="shared" si="417"/>
        <v>48199</v>
      </c>
      <c r="D3653" s="119" t="str">
        <f t="shared" si="411"/>
        <v>구간40</v>
      </c>
      <c r="E3653" s="91">
        <f t="shared" si="412"/>
        <v>92</v>
      </c>
      <c r="F3653" s="120">
        <f>COUNTIF($D$15:D3653,D3653)</f>
        <v>78</v>
      </c>
      <c r="G3653" s="121">
        <f t="shared" si="413"/>
        <v>0.25896229153941785</v>
      </c>
      <c r="H3653" s="121">
        <f t="shared" si="414"/>
        <v>1.7870461879828416E-3</v>
      </c>
      <c r="I3653" s="122">
        <f t="shared" si="415"/>
        <v>0.26074933772740072</v>
      </c>
    </row>
    <row r="3654" spans="2:9">
      <c r="B3654" s="91">
        <f t="shared" si="416"/>
        <v>3640</v>
      </c>
      <c r="C3654" s="92">
        <f t="shared" si="417"/>
        <v>48200</v>
      </c>
      <c r="D3654" s="119" t="str">
        <f t="shared" si="411"/>
        <v>구간40</v>
      </c>
      <c r="E3654" s="91">
        <f t="shared" si="412"/>
        <v>92</v>
      </c>
      <c r="F3654" s="120">
        <f>COUNTIF($D$15:D3654,D3654)</f>
        <v>79</v>
      </c>
      <c r="G3654" s="121">
        <f t="shared" si="413"/>
        <v>0.25896229153941785</v>
      </c>
      <c r="H3654" s="121">
        <f t="shared" si="414"/>
        <v>1.8099570365467243E-3</v>
      </c>
      <c r="I3654" s="122">
        <f t="shared" si="415"/>
        <v>0.26077224857596459</v>
      </c>
    </row>
    <row r="3655" spans="2:9">
      <c r="B3655" s="91">
        <f t="shared" si="416"/>
        <v>3641</v>
      </c>
      <c r="C3655" s="92">
        <f t="shared" si="417"/>
        <v>48201</v>
      </c>
      <c r="D3655" s="119" t="str">
        <f t="shared" si="411"/>
        <v>구간40</v>
      </c>
      <c r="E3655" s="91">
        <f t="shared" si="412"/>
        <v>92</v>
      </c>
      <c r="F3655" s="120">
        <f>COUNTIF($D$15:D3655,D3655)</f>
        <v>80</v>
      </c>
      <c r="G3655" s="121">
        <f t="shared" si="413"/>
        <v>0.25896229153941785</v>
      </c>
      <c r="H3655" s="121">
        <f t="shared" si="414"/>
        <v>1.8328678851106067E-3</v>
      </c>
      <c r="I3655" s="122">
        <f t="shared" si="415"/>
        <v>0.26079515942452847</v>
      </c>
    </row>
    <row r="3656" spans="2:9">
      <c r="B3656" s="91">
        <f t="shared" si="416"/>
        <v>3642</v>
      </c>
      <c r="C3656" s="92">
        <f t="shared" si="417"/>
        <v>48202</v>
      </c>
      <c r="D3656" s="119" t="str">
        <f t="shared" si="411"/>
        <v>구간40</v>
      </c>
      <c r="E3656" s="91">
        <f t="shared" si="412"/>
        <v>92</v>
      </c>
      <c r="F3656" s="120">
        <f>COUNTIF($D$15:D3656,D3656)</f>
        <v>81</v>
      </c>
      <c r="G3656" s="121">
        <f t="shared" si="413"/>
        <v>0.25896229153941785</v>
      </c>
      <c r="H3656" s="121">
        <f t="shared" si="414"/>
        <v>1.8557787336744894E-3</v>
      </c>
      <c r="I3656" s="122">
        <f t="shared" si="415"/>
        <v>0.26081807027309234</v>
      </c>
    </row>
    <row r="3657" spans="2:9">
      <c r="B3657" s="91">
        <f t="shared" si="416"/>
        <v>3643</v>
      </c>
      <c r="C3657" s="92">
        <f t="shared" si="417"/>
        <v>48203</v>
      </c>
      <c r="D3657" s="119" t="str">
        <f t="shared" si="411"/>
        <v>구간40</v>
      </c>
      <c r="E3657" s="91">
        <f t="shared" si="412"/>
        <v>92</v>
      </c>
      <c r="F3657" s="120">
        <f>COUNTIF($D$15:D3657,D3657)</f>
        <v>82</v>
      </c>
      <c r="G3657" s="121">
        <f t="shared" si="413"/>
        <v>0.25896229153941785</v>
      </c>
      <c r="H3657" s="121">
        <f t="shared" si="414"/>
        <v>1.8786895822383719E-3</v>
      </c>
      <c r="I3657" s="122">
        <f t="shared" si="415"/>
        <v>0.26084098112165621</v>
      </c>
    </row>
    <row r="3658" spans="2:9">
      <c r="B3658" s="91">
        <f t="shared" si="416"/>
        <v>3644</v>
      </c>
      <c r="C3658" s="92">
        <f t="shared" si="417"/>
        <v>48204</v>
      </c>
      <c r="D3658" s="119" t="str">
        <f t="shared" si="411"/>
        <v>구간40</v>
      </c>
      <c r="E3658" s="91">
        <f t="shared" si="412"/>
        <v>92</v>
      </c>
      <c r="F3658" s="120">
        <f>COUNTIF($D$15:D3658,D3658)</f>
        <v>83</v>
      </c>
      <c r="G3658" s="121">
        <f t="shared" si="413"/>
        <v>0.25896229153941785</v>
      </c>
      <c r="H3658" s="121">
        <f t="shared" si="414"/>
        <v>1.9016004308022546E-3</v>
      </c>
      <c r="I3658" s="122">
        <f t="shared" si="415"/>
        <v>0.26086389197022009</v>
      </c>
    </row>
    <row r="3659" spans="2:9">
      <c r="B3659" s="91">
        <f t="shared" si="416"/>
        <v>3645</v>
      </c>
      <c r="C3659" s="92">
        <f t="shared" si="417"/>
        <v>48205</v>
      </c>
      <c r="D3659" s="119" t="str">
        <f t="shared" si="411"/>
        <v>구간40</v>
      </c>
      <c r="E3659" s="91">
        <f t="shared" si="412"/>
        <v>92</v>
      </c>
      <c r="F3659" s="120">
        <f>COUNTIF($D$15:D3659,D3659)</f>
        <v>84</v>
      </c>
      <c r="G3659" s="121">
        <f t="shared" si="413"/>
        <v>0.25896229153941785</v>
      </c>
      <c r="H3659" s="121">
        <f t="shared" si="414"/>
        <v>1.9245112793661371E-3</v>
      </c>
      <c r="I3659" s="122">
        <f t="shared" si="415"/>
        <v>0.26088680281878401</v>
      </c>
    </row>
    <row r="3660" spans="2:9">
      <c r="B3660" s="91">
        <f t="shared" si="416"/>
        <v>3646</v>
      </c>
      <c r="C3660" s="92">
        <f t="shared" si="417"/>
        <v>48206</v>
      </c>
      <c r="D3660" s="119" t="str">
        <f t="shared" si="411"/>
        <v>구간40</v>
      </c>
      <c r="E3660" s="91">
        <f t="shared" si="412"/>
        <v>92</v>
      </c>
      <c r="F3660" s="120">
        <f>COUNTIF($D$15:D3660,D3660)</f>
        <v>85</v>
      </c>
      <c r="G3660" s="121">
        <f t="shared" si="413"/>
        <v>0.25896229153941785</v>
      </c>
      <c r="H3660" s="121">
        <f t="shared" si="414"/>
        <v>1.9474221279300197E-3</v>
      </c>
      <c r="I3660" s="122">
        <f t="shared" si="415"/>
        <v>0.26090971366734789</v>
      </c>
    </row>
    <row r="3661" spans="2:9">
      <c r="B3661" s="91">
        <f t="shared" si="416"/>
        <v>3647</v>
      </c>
      <c r="C3661" s="92">
        <f t="shared" si="417"/>
        <v>48207</v>
      </c>
      <c r="D3661" s="119" t="str">
        <f t="shared" si="411"/>
        <v>구간40</v>
      </c>
      <c r="E3661" s="91">
        <f t="shared" si="412"/>
        <v>92</v>
      </c>
      <c r="F3661" s="120">
        <f>COUNTIF($D$15:D3661,D3661)</f>
        <v>86</v>
      </c>
      <c r="G3661" s="121">
        <f t="shared" si="413"/>
        <v>0.25896229153941785</v>
      </c>
      <c r="H3661" s="121">
        <f t="shared" si="414"/>
        <v>1.9703329764939022E-3</v>
      </c>
      <c r="I3661" s="122">
        <f t="shared" si="415"/>
        <v>0.26093262451591176</v>
      </c>
    </row>
    <row r="3662" spans="2:9">
      <c r="B3662" s="91">
        <f t="shared" si="416"/>
        <v>3648</v>
      </c>
      <c r="C3662" s="92">
        <f t="shared" si="417"/>
        <v>48208</v>
      </c>
      <c r="D3662" s="119" t="str">
        <f t="shared" si="411"/>
        <v>구간40</v>
      </c>
      <c r="E3662" s="91">
        <f t="shared" si="412"/>
        <v>92</v>
      </c>
      <c r="F3662" s="120">
        <f>COUNTIF($D$15:D3662,D3662)</f>
        <v>87</v>
      </c>
      <c r="G3662" s="121">
        <f t="shared" si="413"/>
        <v>0.25896229153941785</v>
      </c>
      <c r="H3662" s="121">
        <f t="shared" si="414"/>
        <v>1.9932438250577847E-3</v>
      </c>
      <c r="I3662" s="122">
        <f t="shared" si="415"/>
        <v>0.26095553536447563</v>
      </c>
    </row>
    <row r="3663" spans="2:9">
      <c r="B3663" s="91">
        <f t="shared" si="416"/>
        <v>3649</v>
      </c>
      <c r="C3663" s="92">
        <f t="shared" si="417"/>
        <v>48209</v>
      </c>
      <c r="D3663" s="119" t="str">
        <f t="shared" ref="D3663:D3726" si="418">IF(IFERROR(HLOOKUP(C3663,$E$5:$BL$6,2,FALSE),"")="",D3664,HLOOKUP(C3663,$E$5:$BL$7,2,FALSE))</f>
        <v>구간40</v>
      </c>
      <c r="E3663" s="91">
        <f t="shared" ref="E3663:E3726" si="419">COUNTIF($D$15:$D$49928,D3663)</f>
        <v>92</v>
      </c>
      <c r="F3663" s="120">
        <f>COUNTIF($D$15:D3663,D3663)</f>
        <v>88</v>
      </c>
      <c r="G3663" s="121">
        <f t="shared" ref="G3663:G3726" si="420">HLOOKUP($D3663,$E$6:$BL$11,6,FALSE)</f>
        <v>0.25896229153941785</v>
      </c>
      <c r="H3663" s="121">
        <f t="shared" ref="H3663:H3726" si="421">HLOOKUP($D3663,$E$6:$BL$11,5,FALSE)*(F3663)</f>
        <v>2.0161546736216676E-3</v>
      </c>
      <c r="I3663" s="122">
        <f t="shared" ref="I3663:I3726" si="422">G3663+H3663</f>
        <v>0.26097844621303951</v>
      </c>
    </row>
    <row r="3664" spans="2:9">
      <c r="B3664" s="91">
        <f t="shared" ref="B3664:B3727" si="423">B3663+1</f>
        <v>3650</v>
      </c>
      <c r="C3664" s="92">
        <f t="shared" ref="C3664:C3727" si="424">C3663+1</f>
        <v>48210</v>
      </c>
      <c r="D3664" s="119" t="str">
        <f t="shared" si="418"/>
        <v>구간40</v>
      </c>
      <c r="E3664" s="91">
        <f t="shared" si="419"/>
        <v>92</v>
      </c>
      <c r="F3664" s="120">
        <f>COUNTIF($D$15:D3664,D3664)</f>
        <v>89</v>
      </c>
      <c r="G3664" s="121">
        <f t="shared" si="420"/>
        <v>0.25896229153941785</v>
      </c>
      <c r="H3664" s="121">
        <f t="shared" si="421"/>
        <v>2.0390655221855501E-3</v>
      </c>
      <c r="I3664" s="122">
        <f t="shared" si="422"/>
        <v>0.26100135706160338</v>
      </c>
    </row>
    <row r="3665" spans="2:9">
      <c r="B3665" s="91">
        <f t="shared" si="423"/>
        <v>3651</v>
      </c>
      <c r="C3665" s="92">
        <f t="shared" si="424"/>
        <v>48211</v>
      </c>
      <c r="D3665" s="119" t="str">
        <f t="shared" si="418"/>
        <v>구간40</v>
      </c>
      <c r="E3665" s="91">
        <f t="shared" si="419"/>
        <v>92</v>
      </c>
      <c r="F3665" s="120">
        <f>COUNTIF($D$15:D3665,D3665)</f>
        <v>90</v>
      </c>
      <c r="G3665" s="121">
        <f t="shared" si="420"/>
        <v>0.25896229153941785</v>
      </c>
      <c r="H3665" s="121">
        <f t="shared" si="421"/>
        <v>2.0619763707494325E-3</v>
      </c>
      <c r="I3665" s="122">
        <f t="shared" si="422"/>
        <v>0.26102426791016731</v>
      </c>
    </row>
    <row r="3666" spans="2:9">
      <c r="B3666" s="91">
        <f t="shared" si="423"/>
        <v>3652</v>
      </c>
      <c r="C3666" s="92">
        <f t="shared" si="424"/>
        <v>48212</v>
      </c>
      <c r="D3666" s="119" t="str">
        <f t="shared" si="418"/>
        <v>구간40</v>
      </c>
      <c r="E3666" s="91">
        <f t="shared" si="419"/>
        <v>92</v>
      </c>
      <c r="F3666" s="120">
        <f>COUNTIF($D$15:D3666,D3666)</f>
        <v>91</v>
      </c>
      <c r="G3666" s="121">
        <f t="shared" si="420"/>
        <v>0.25896229153941785</v>
      </c>
      <c r="H3666" s="121">
        <f t="shared" si="421"/>
        <v>2.084887219313315E-3</v>
      </c>
      <c r="I3666" s="122">
        <f t="shared" si="422"/>
        <v>0.26104717875873118</v>
      </c>
    </row>
    <row r="3667" spans="2:9">
      <c r="B3667" s="91">
        <f t="shared" si="423"/>
        <v>3653</v>
      </c>
      <c r="C3667" s="92">
        <f t="shared" si="424"/>
        <v>48213</v>
      </c>
      <c r="D3667" s="119" t="str">
        <f t="shared" si="418"/>
        <v>구간40</v>
      </c>
      <c r="E3667" s="91">
        <f t="shared" si="419"/>
        <v>92</v>
      </c>
      <c r="F3667" s="120">
        <f>COUNTIF($D$15:D3667,D3667)</f>
        <v>92</v>
      </c>
      <c r="G3667" s="121">
        <f t="shared" si="420"/>
        <v>0.25896229153941785</v>
      </c>
      <c r="H3667" s="121">
        <f t="shared" si="421"/>
        <v>2.1077980678771979E-3</v>
      </c>
      <c r="I3667" s="122">
        <f t="shared" si="422"/>
        <v>0.26107008960729505</v>
      </c>
    </row>
    <row r="3668" spans="2:9">
      <c r="B3668" s="91">
        <f t="shared" si="423"/>
        <v>3654</v>
      </c>
      <c r="C3668" s="92">
        <f t="shared" si="424"/>
        <v>48214</v>
      </c>
      <c r="D3668" s="119" t="str">
        <f t="shared" si="418"/>
        <v>구간41</v>
      </c>
      <c r="E3668" s="91">
        <f t="shared" si="419"/>
        <v>91</v>
      </c>
      <c r="F3668" s="120">
        <f>COUNTIF($D$15:D3668,D3668)</f>
        <v>1</v>
      </c>
      <c r="G3668" s="121">
        <f t="shared" si="420"/>
        <v>0.26107008960729505</v>
      </c>
      <c r="H3668" s="121">
        <f t="shared" si="421"/>
        <v>-2.8689020835966491E-3</v>
      </c>
      <c r="I3668" s="122">
        <f t="shared" si="422"/>
        <v>0.25820118752369842</v>
      </c>
    </row>
    <row r="3669" spans="2:9">
      <c r="B3669" s="91">
        <f t="shared" si="423"/>
        <v>3655</v>
      </c>
      <c r="C3669" s="92">
        <f t="shared" si="424"/>
        <v>48215</v>
      </c>
      <c r="D3669" s="119" t="str">
        <f t="shared" si="418"/>
        <v>구간41</v>
      </c>
      <c r="E3669" s="91">
        <f t="shared" si="419"/>
        <v>91</v>
      </c>
      <c r="F3669" s="120">
        <f>COUNTIF($D$15:D3669,D3669)</f>
        <v>2</v>
      </c>
      <c r="G3669" s="121">
        <f t="shared" si="420"/>
        <v>0.26107008960729505</v>
      </c>
      <c r="H3669" s="121">
        <f t="shared" si="421"/>
        <v>-5.7378041671932983E-3</v>
      </c>
      <c r="I3669" s="122">
        <f t="shared" si="422"/>
        <v>0.25533228544010178</v>
      </c>
    </row>
    <row r="3670" spans="2:9">
      <c r="B3670" s="91">
        <f t="shared" si="423"/>
        <v>3656</v>
      </c>
      <c r="C3670" s="92">
        <f t="shared" si="424"/>
        <v>48216</v>
      </c>
      <c r="D3670" s="119" t="str">
        <f t="shared" si="418"/>
        <v>구간41</v>
      </c>
      <c r="E3670" s="91">
        <f t="shared" si="419"/>
        <v>91</v>
      </c>
      <c r="F3670" s="120">
        <f>COUNTIF($D$15:D3670,D3670)</f>
        <v>3</v>
      </c>
      <c r="G3670" s="121">
        <f t="shared" si="420"/>
        <v>0.26107008960729505</v>
      </c>
      <c r="H3670" s="121">
        <f t="shared" si="421"/>
        <v>-8.6067062507899465E-3</v>
      </c>
      <c r="I3670" s="122">
        <f t="shared" si="422"/>
        <v>0.25246338335650509</v>
      </c>
    </row>
    <row r="3671" spans="2:9">
      <c r="B3671" s="91">
        <f t="shared" si="423"/>
        <v>3657</v>
      </c>
      <c r="C3671" s="92">
        <f t="shared" si="424"/>
        <v>48217</v>
      </c>
      <c r="D3671" s="119" t="str">
        <f t="shared" si="418"/>
        <v>구간41</v>
      </c>
      <c r="E3671" s="91">
        <f t="shared" si="419"/>
        <v>91</v>
      </c>
      <c r="F3671" s="120">
        <f>COUNTIF($D$15:D3671,D3671)</f>
        <v>4</v>
      </c>
      <c r="G3671" s="121">
        <f t="shared" si="420"/>
        <v>0.26107008960729505</v>
      </c>
      <c r="H3671" s="121">
        <f t="shared" si="421"/>
        <v>-1.1475608334386597E-2</v>
      </c>
      <c r="I3671" s="122">
        <f t="shared" si="422"/>
        <v>0.24959448127290845</v>
      </c>
    </row>
    <row r="3672" spans="2:9">
      <c r="B3672" s="91">
        <f t="shared" si="423"/>
        <v>3658</v>
      </c>
      <c r="C3672" s="92">
        <f t="shared" si="424"/>
        <v>48218</v>
      </c>
      <c r="D3672" s="119" t="str">
        <f t="shared" si="418"/>
        <v>구간41</v>
      </c>
      <c r="E3672" s="91">
        <f t="shared" si="419"/>
        <v>91</v>
      </c>
      <c r="F3672" s="120">
        <f>COUNTIF($D$15:D3672,D3672)</f>
        <v>5</v>
      </c>
      <c r="G3672" s="121">
        <f t="shared" si="420"/>
        <v>0.26107008960729505</v>
      </c>
      <c r="H3672" s="121">
        <f t="shared" si="421"/>
        <v>-1.4344510417983247E-2</v>
      </c>
      <c r="I3672" s="122">
        <f t="shared" si="422"/>
        <v>0.24672557918931182</v>
      </c>
    </row>
    <row r="3673" spans="2:9">
      <c r="B3673" s="91">
        <f t="shared" si="423"/>
        <v>3659</v>
      </c>
      <c r="C3673" s="92">
        <f t="shared" si="424"/>
        <v>48219</v>
      </c>
      <c r="D3673" s="119" t="str">
        <f t="shared" si="418"/>
        <v>구간41</v>
      </c>
      <c r="E3673" s="91">
        <f t="shared" si="419"/>
        <v>91</v>
      </c>
      <c r="F3673" s="120">
        <f>COUNTIF($D$15:D3673,D3673)</f>
        <v>6</v>
      </c>
      <c r="G3673" s="121">
        <f t="shared" si="420"/>
        <v>0.26107008960729505</v>
      </c>
      <c r="H3673" s="121">
        <f t="shared" si="421"/>
        <v>-1.7213412501579893E-2</v>
      </c>
      <c r="I3673" s="122">
        <f t="shared" si="422"/>
        <v>0.24385667710571515</v>
      </c>
    </row>
    <row r="3674" spans="2:9">
      <c r="B3674" s="91">
        <f t="shared" si="423"/>
        <v>3660</v>
      </c>
      <c r="C3674" s="92">
        <f t="shared" si="424"/>
        <v>48220</v>
      </c>
      <c r="D3674" s="119" t="str">
        <f t="shared" si="418"/>
        <v>구간41</v>
      </c>
      <c r="E3674" s="91">
        <f t="shared" si="419"/>
        <v>91</v>
      </c>
      <c r="F3674" s="120">
        <f>COUNTIF($D$15:D3674,D3674)</f>
        <v>7</v>
      </c>
      <c r="G3674" s="121">
        <f t="shared" si="420"/>
        <v>0.26107008960729505</v>
      </c>
      <c r="H3674" s="121">
        <f t="shared" si="421"/>
        <v>-2.0082314585176543E-2</v>
      </c>
      <c r="I3674" s="122">
        <f t="shared" si="422"/>
        <v>0.24098777502211852</v>
      </c>
    </row>
    <row r="3675" spans="2:9">
      <c r="B3675" s="91">
        <f t="shared" si="423"/>
        <v>3661</v>
      </c>
      <c r="C3675" s="92">
        <f t="shared" si="424"/>
        <v>48221</v>
      </c>
      <c r="D3675" s="119" t="str">
        <f t="shared" si="418"/>
        <v>구간41</v>
      </c>
      <c r="E3675" s="91">
        <f t="shared" si="419"/>
        <v>91</v>
      </c>
      <c r="F3675" s="120">
        <f>COUNTIF($D$15:D3675,D3675)</f>
        <v>8</v>
      </c>
      <c r="G3675" s="121">
        <f t="shared" si="420"/>
        <v>0.26107008960729505</v>
      </c>
      <c r="H3675" s="121">
        <f t="shared" si="421"/>
        <v>-2.2951216668773193E-2</v>
      </c>
      <c r="I3675" s="122">
        <f t="shared" si="422"/>
        <v>0.23811887293852185</v>
      </c>
    </row>
    <row r="3676" spans="2:9">
      <c r="B3676" s="91">
        <f t="shared" si="423"/>
        <v>3662</v>
      </c>
      <c r="C3676" s="92">
        <f t="shared" si="424"/>
        <v>48222</v>
      </c>
      <c r="D3676" s="119" t="str">
        <f t="shared" si="418"/>
        <v>구간41</v>
      </c>
      <c r="E3676" s="91">
        <f t="shared" si="419"/>
        <v>91</v>
      </c>
      <c r="F3676" s="120">
        <f>COUNTIF($D$15:D3676,D3676)</f>
        <v>9</v>
      </c>
      <c r="G3676" s="121">
        <f t="shared" si="420"/>
        <v>0.26107008960729505</v>
      </c>
      <c r="H3676" s="121">
        <f t="shared" si="421"/>
        <v>-2.5820118752369843E-2</v>
      </c>
      <c r="I3676" s="122">
        <f t="shared" si="422"/>
        <v>0.23524997085492522</v>
      </c>
    </row>
    <row r="3677" spans="2:9">
      <c r="B3677" s="91">
        <f t="shared" si="423"/>
        <v>3663</v>
      </c>
      <c r="C3677" s="92">
        <f t="shared" si="424"/>
        <v>48223</v>
      </c>
      <c r="D3677" s="119" t="str">
        <f t="shared" si="418"/>
        <v>구간41</v>
      </c>
      <c r="E3677" s="91">
        <f t="shared" si="419"/>
        <v>91</v>
      </c>
      <c r="F3677" s="120">
        <f>COUNTIF($D$15:D3677,D3677)</f>
        <v>10</v>
      </c>
      <c r="G3677" s="121">
        <f t="shared" si="420"/>
        <v>0.26107008960729505</v>
      </c>
      <c r="H3677" s="121">
        <f t="shared" si="421"/>
        <v>-2.8689020835966493E-2</v>
      </c>
      <c r="I3677" s="122">
        <f t="shared" si="422"/>
        <v>0.23238106877132855</v>
      </c>
    </row>
    <row r="3678" spans="2:9">
      <c r="B3678" s="91">
        <f t="shared" si="423"/>
        <v>3664</v>
      </c>
      <c r="C3678" s="92">
        <f t="shared" si="424"/>
        <v>48224</v>
      </c>
      <c r="D3678" s="119" t="str">
        <f t="shared" si="418"/>
        <v>구간41</v>
      </c>
      <c r="E3678" s="91">
        <f t="shared" si="419"/>
        <v>91</v>
      </c>
      <c r="F3678" s="120">
        <f>COUNTIF($D$15:D3678,D3678)</f>
        <v>11</v>
      </c>
      <c r="G3678" s="121">
        <f t="shared" si="420"/>
        <v>0.26107008960729505</v>
      </c>
      <c r="H3678" s="121">
        <f t="shared" si="421"/>
        <v>-3.1557922919563143E-2</v>
      </c>
      <c r="I3678" s="122">
        <f t="shared" si="422"/>
        <v>0.22951216668773192</v>
      </c>
    </row>
    <row r="3679" spans="2:9">
      <c r="B3679" s="91">
        <f t="shared" si="423"/>
        <v>3665</v>
      </c>
      <c r="C3679" s="92">
        <f t="shared" si="424"/>
        <v>48225</v>
      </c>
      <c r="D3679" s="119" t="str">
        <f t="shared" si="418"/>
        <v>구간41</v>
      </c>
      <c r="E3679" s="91">
        <f t="shared" si="419"/>
        <v>91</v>
      </c>
      <c r="F3679" s="120">
        <f>COUNTIF($D$15:D3679,D3679)</f>
        <v>12</v>
      </c>
      <c r="G3679" s="121">
        <f t="shared" si="420"/>
        <v>0.26107008960729505</v>
      </c>
      <c r="H3679" s="121">
        <f t="shared" si="421"/>
        <v>-3.4426825003159786E-2</v>
      </c>
      <c r="I3679" s="122">
        <f t="shared" si="422"/>
        <v>0.22664326460413525</v>
      </c>
    </row>
    <row r="3680" spans="2:9">
      <c r="B3680" s="91">
        <f t="shared" si="423"/>
        <v>3666</v>
      </c>
      <c r="C3680" s="92">
        <f t="shared" si="424"/>
        <v>48226</v>
      </c>
      <c r="D3680" s="119" t="str">
        <f t="shared" si="418"/>
        <v>구간41</v>
      </c>
      <c r="E3680" s="91">
        <f t="shared" si="419"/>
        <v>91</v>
      </c>
      <c r="F3680" s="120">
        <f>COUNTIF($D$15:D3680,D3680)</f>
        <v>13</v>
      </c>
      <c r="G3680" s="121">
        <f t="shared" si="420"/>
        <v>0.26107008960729505</v>
      </c>
      <c r="H3680" s="121">
        <f t="shared" si="421"/>
        <v>-3.7295727086756436E-2</v>
      </c>
      <c r="I3680" s="122">
        <f t="shared" si="422"/>
        <v>0.22377436252053862</v>
      </c>
    </row>
    <row r="3681" spans="2:9">
      <c r="B3681" s="91">
        <f t="shared" si="423"/>
        <v>3667</v>
      </c>
      <c r="C3681" s="92">
        <f t="shared" si="424"/>
        <v>48227</v>
      </c>
      <c r="D3681" s="119" t="str">
        <f t="shared" si="418"/>
        <v>구간41</v>
      </c>
      <c r="E3681" s="91">
        <f t="shared" si="419"/>
        <v>91</v>
      </c>
      <c r="F3681" s="120">
        <f>COUNTIF($D$15:D3681,D3681)</f>
        <v>14</v>
      </c>
      <c r="G3681" s="121">
        <f t="shared" si="420"/>
        <v>0.26107008960729505</v>
      </c>
      <c r="H3681" s="121">
        <f t="shared" si="421"/>
        <v>-4.0164629170353086E-2</v>
      </c>
      <c r="I3681" s="122">
        <f t="shared" si="422"/>
        <v>0.22090546043694198</v>
      </c>
    </row>
    <row r="3682" spans="2:9">
      <c r="B3682" s="91">
        <f t="shared" si="423"/>
        <v>3668</v>
      </c>
      <c r="C3682" s="92">
        <f t="shared" si="424"/>
        <v>48228</v>
      </c>
      <c r="D3682" s="119" t="str">
        <f t="shared" si="418"/>
        <v>구간41</v>
      </c>
      <c r="E3682" s="91">
        <f t="shared" si="419"/>
        <v>91</v>
      </c>
      <c r="F3682" s="120">
        <f>COUNTIF($D$15:D3682,D3682)</f>
        <v>15</v>
      </c>
      <c r="G3682" s="121">
        <f t="shared" si="420"/>
        <v>0.26107008960729505</v>
      </c>
      <c r="H3682" s="121">
        <f t="shared" si="421"/>
        <v>-4.3033531253949736E-2</v>
      </c>
      <c r="I3682" s="122">
        <f t="shared" si="422"/>
        <v>0.21803655835334532</v>
      </c>
    </row>
    <row r="3683" spans="2:9">
      <c r="B3683" s="91">
        <f t="shared" si="423"/>
        <v>3669</v>
      </c>
      <c r="C3683" s="92">
        <f t="shared" si="424"/>
        <v>48229</v>
      </c>
      <c r="D3683" s="119" t="str">
        <f t="shared" si="418"/>
        <v>구간41</v>
      </c>
      <c r="E3683" s="91">
        <f t="shared" si="419"/>
        <v>91</v>
      </c>
      <c r="F3683" s="120">
        <f>COUNTIF($D$15:D3683,D3683)</f>
        <v>16</v>
      </c>
      <c r="G3683" s="121">
        <f t="shared" si="420"/>
        <v>0.26107008960729505</v>
      </c>
      <c r="H3683" s="121">
        <f t="shared" si="421"/>
        <v>-4.5902433337546386E-2</v>
      </c>
      <c r="I3683" s="122">
        <f t="shared" si="422"/>
        <v>0.21516765626974865</v>
      </c>
    </row>
    <row r="3684" spans="2:9">
      <c r="B3684" s="91">
        <f t="shared" si="423"/>
        <v>3670</v>
      </c>
      <c r="C3684" s="92">
        <f t="shared" si="424"/>
        <v>48230</v>
      </c>
      <c r="D3684" s="119" t="str">
        <f t="shared" si="418"/>
        <v>구간41</v>
      </c>
      <c r="E3684" s="91">
        <f t="shared" si="419"/>
        <v>91</v>
      </c>
      <c r="F3684" s="120">
        <f>COUNTIF($D$15:D3684,D3684)</f>
        <v>17</v>
      </c>
      <c r="G3684" s="121">
        <f t="shared" si="420"/>
        <v>0.26107008960729505</v>
      </c>
      <c r="H3684" s="121">
        <f t="shared" si="421"/>
        <v>-4.8771335421143036E-2</v>
      </c>
      <c r="I3684" s="122">
        <f t="shared" si="422"/>
        <v>0.21229875418615202</v>
      </c>
    </row>
    <row r="3685" spans="2:9">
      <c r="B3685" s="91">
        <f t="shared" si="423"/>
        <v>3671</v>
      </c>
      <c r="C3685" s="92">
        <f t="shared" si="424"/>
        <v>48231</v>
      </c>
      <c r="D3685" s="119" t="str">
        <f t="shared" si="418"/>
        <v>구간41</v>
      </c>
      <c r="E3685" s="91">
        <f t="shared" si="419"/>
        <v>91</v>
      </c>
      <c r="F3685" s="120">
        <f>COUNTIF($D$15:D3685,D3685)</f>
        <v>18</v>
      </c>
      <c r="G3685" s="121">
        <f t="shared" si="420"/>
        <v>0.26107008960729505</v>
      </c>
      <c r="H3685" s="121">
        <f t="shared" si="421"/>
        <v>-5.1640237504739686E-2</v>
      </c>
      <c r="I3685" s="122">
        <f t="shared" si="422"/>
        <v>0.20942985210255538</v>
      </c>
    </row>
    <row r="3686" spans="2:9">
      <c r="B3686" s="91">
        <f t="shared" si="423"/>
        <v>3672</v>
      </c>
      <c r="C3686" s="92">
        <f t="shared" si="424"/>
        <v>48232</v>
      </c>
      <c r="D3686" s="119" t="str">
        <f t="shared" si="418"/>
        <v>구간41</v>
      </c>
      <c r="E3686" s="91">
        <f t="shared" si="419"/>
        <v>91</v>
      </c>
      <c r="F3686" s="120">
        <f>COUNTIF($D$15:D3686,D3686)</f>
        <v>19</v>
      </c>
      <c r="G3686" s="121">
        <f t="shared" si="420"/>
        <v>0.26107008960729505</v>
      </c>
      <c r="H3686" s="121">
        <f t="shared" si="421"/>
        <v>-5.4509139588336336E-2</v>
      </c>
      <c r="I3686" s="122">
        <f t="shared" si="422"/>
        <v>0.20656095001895872</v>
      </c>
    </row>
    <row r="3687" spans="2:9">
      <c r="B3687" s="91">
        <f t="shared" si="423"/>
        <v>3673</v>
      </c>
      <c r="C3687" s="92">
        <f t="shared" si="424"/>
        <v>48233</v>
      </c>
      <c r="D3687" s="119" t="str">
        <f t="shared" si="418"/>
        <v>구간41</v>
      </c>
      <c r="E3687" s="91">
        <f t="shared" si="419"/>
        <v>91</v>
      </c>
      <c r="F3687" s="120">
        <f>COUNTIF($D$15:D3687,D3687)</f>
        <v>20</v>
      </c>
      <c r="G3687" s="121">
        <f t="shared" si="420"/>
        <v>0.26107008960729505</v>
      </c>
      <c r="H3687" s="121">
        <f t="shared" si="421"/>
        <v>-5.7378041671932986E-2</v>
      </c>
      <c r="I3687" s="122">
        <f t="shared" si="422"/>
        <v>0.20369204793536205</v>
      </c>
    </row>
    <row r="3688" spans="2:9">
      <c r="B3688" s="91">
        <f t="shared" si="423"/>
        <v>3674</v>
      </c>
      <c r="C3688" s="92">
        <f t="shared" si="424"/>
        <v>48234</v>
      </c>
      <c r="D3688" s="119" t="str">
        <f t="shared" si="418"/>
        <v>구간41</v>
      </c>
      <c r="E3688" s="91">
        <f t="shared" si="419"/>
        <v>91</v>
      </c>
      <c r="F3688" s="120">
        <f>COUNTIF($D$15:D3688,D3688)</f>
        <v>21</v>
      </c>
      <c r="G3688" s="121">
        <f t="shared" si="420"/>
        <v>0.26107008960729505</v>
      </c>
      <c r="H3688" s="121">
        <f t="shared" si="421"/>
        <v>-6.0246943755529629E-2</v>
      </c>
      <c r="I3688" s="122">
        <f t="shared" si="422"/>
        <v>0.20082314585176542</v>
      </c>
    </row>
    <row r="3689" spans="2:9">
      <c r="B3689" s="91">
        <f t="shared" si="423"/>
        <v>3675</v>
      </c>
      <c r="C3689" s="92">
        <f t="shared" si="424"/>
        <v>48235</v>
      </c>
      <c r="D3689" s="119" t="str">
        <f t="shared" si="418"/>
        <v>구간41</v>
      </c>
      <c r="E3689" s="91">
        <f t="shared" si="419"/>
        <v>91</v>
      </c>
      <c r="F3689" s="120">
        <f>COUNTIF($D$15:D3689,D3689)</f>
        <v>22</v>
      </c>
      <c r="G3689" s="121">
        <f t="shared" si="420"/>
        <v>0.26107008960729505</v>
      </c>
      <c r="H3689" s="121">
        <f t="shared" si="421"/>
        <v>-6.3115845839126286E-2</v>
      </c>
      <c r="I3689" s="122">
        <f t="shared" si="422"/>
        <v>0.19795424376816878</v>
      </c>
    </row>
    <row r="3690" spans="2:9">
      <c r="B3690" s="91">
        <f t="shared" si="423"/>
        <v>3676</v>
      </c>
      <c r="C3690" s="92">
        <f t="shared" si="424"/>
        <v>48236</v>
      </c>
      <c r="D3690" s="119" t="str">
        <f t="shared" si="418"/>
        <v>구간41</v>
      </c>
      <c r="E3690" s="91">
        <f t="shared" si="419"/>
        <v>91</v>
      </c>
      <c r="F3690" s="120">
        <f>COUNTIF($D$15:D3690,D3690)</f>
        <v>23</v>
      </c>
      <c r="G3690" s="121">
        <f t="shared" si="420"/>
        <v>0.26107008960729505</v>
      </c>
      <c r="H3690" s="121">
        <f t="shared" si="421"/>
        <v>-6.5984747922722936E-2</v>
      </c>
      <c r="I3690" s="122">
        <f t="shared" si="422"/>
        <v>0.19508534168457212</v>
      </c>
    </row>
    <row r="3691" spans="2:9">
      <c r="B3691" s="91">
        <f t="shared" si="423"/>
        <v>3677</v>
      </c>
      <c r="C3691" s="92">
        <f t="shared" si="424"/>
        <v>48237</v>
      </c>
      <c r="D3691" s="119" t="str">
        <f t="shared" si="418"/>
        <v>구간41</v>
      </c>
      <c r="E3691" s="91">
        <f t="shared" si="419"/>
        <v>91</v>
      </c>
      <c r="F3691" s="120">
        <f>COUNTIF($D$15:D3691,D3691)</f>
        <v>24</v>
      </c>
      <c r="G3691" s="121">
        <f t="shared" si="420"/>
        <v>0.26107008960729505</v>
      </c>
      <c r="H3691" s="121">
        <f t="shared" si="421"/>
        <v>-6.8853650006319572E-2</v>
      </c>
      <c r="I3691" s="122">
        <f t="shared" si="422"/>
        <v>0.19221643960097548</v>
      </c>
    </row>
    <row r="3692" spans="2:9">
      <c r="B3692" s="91">
        <f t="shared" si="423"/>
        <v>3678</v>
      </c>
      <c r="C3692" s="92">
        <f t="shared" si="424"/>
        <v>48238</v>
      </c>
      <c r="D3692" s="119" t="str">
        <f t="shared" si="418"/>
        <v>구간41</v>
      </c>
      <c r="E3692" s="91">
        <f t="shared" si="419"/>
        <v>91</v>
      </c>
      <c r="F3692" s="120">
        <f>COUNTIF($D$15:D3692,D3692)</f>
        <v>25</v>
      </c>
      <c r="G3692" s="121">
        <f t="shared" si="420"/>
        <v>0.26107008960729505</v>
      </c>
      <c r="H3692" s="121">
        <f t="shared" si="421"/>
        <v>-7.1722552089916222E-2</v>
      </c>
      <c r="I3692" s="122">
        <f t="shared" si="422"/>
        <v>0.18934753751737882</v>
      </c>
    </row>
    <row r="3693" spans="2:9">
      <c r="B3693" s="91">
        <f t="shared" si="423"/>
        <v>3679</v>
      </c>
      <c r="C3693" s="92">
        <f t="shared" si="424"/>
        <v>48239</v>
      </c>
      <c r="D3693" s="119" t="str">
        <f t="shared" si="418"/>
        <v>구간41</v>
      </c>
      <c r="E3693" s="91">
        <f t="shared" si="419"/>
        <v>91</v>
      </c>
      <c r="F3693" s="120">
        <f>COUNTIF($D$15:D3693,D3693)</f>
        <v>26</v>
      </c>
      <c r="G3693" s="121">
        <f t="shared" si="420"/>
        <v>0.26107008960729505</v>
      </c>
      <c r="H3693" s="121">
        <f t="shared" si="421"/>
        <v>-7.4591454173512872E-2</v>
      </c>
      <c r="I3693" s="122">
        <f t="shared" si="422"/>
        <v>0.18647863543378218</v>
      </c>
    </row>
    <row r="3694" spans="2:9">
      <c r="B3694" s="91">
        <f t="shared" si="423"/>
        <v>3680</v>
      </c>
      <c r="C3694" s="92">
        <f t="shared" si="424"/>
        <v>48240</v>
      </c>
      <c r="D3694" s="119" t="str">
        <f t="shared" si="418"/>
        <v>구간41</v>
      </c>
      <c r="E3694" s="91">
        <f t="shared" si="419"/>
        <v>91</v>
      </c>
      <c r="F3694" s="120">
        <f>COUNTIF($D$15:D3694,D3694)</f>
        <v>27</v>
      </c>
      <c r="G3694" s="121">
        <f t="shared" si="420"/>
        <v>0.26107008960729505</v>
      </c>
      <c r="H3694" s="121">
        <f t="shared" si="421"/>
        <v>-7.7460356257109522E-2</v>
      </c>
      <c r="I3694" s="122">
        <f t="shared" si="422"/>
        <v>0.18360973335018554</v>
      </c>
    </row>
    <row r="3695" spans="2:9">
      <c r="B3695" s="91">
        <f t="shared" si="423"/>
        <v>3681</v>
      </c>
      <c r="C3695" s="92">
        <f t="shared" si="424"/>
        <v>48241</v>
      </c>
      <c r="D3695" s="119" t="str">
        <f t="shared" si="418"/>
        <v>구간41</v>
      </c>
      <c r="E3695" s="91">
        <f t="shared" si="419"/>
        <v>91</v>
      </c>
      <c r="F3695" s="120">
        <f>COUNTIF($D$15:D3695,D3695)</f>
        <v>28</v>
      </c>
      <c r="G3695" s="121">
        <f t="shared" si="420"/>
        <v>0.26107008960729505</v>
      </c>
      <c r="H3695" s="121">
        <f t="shared" si="421"/>
        <v>-8.0329258340706172E-2</v>
      </c>
      <c r="I3695" s="122">
        <f t="shared" si="422"/>
        <v>0.18074083126658888</v>
      </c>
    </row>
    <row r="3696" spans="2:9">
      <c r="B3696" s="91">
        <f t="shared" si="423"/>
        <v>3682</v>
      </c>
      <c r="C3696" s="92">
        <f t="shared" si="424"/>
        <v>48242</v>
      </c>
      <c r="D3696" s="119" t="str">
        <f t="shared" si="418"/>
        <v>구간41</v>
      </c>
      <c r="E3696" s="91">
        <f t="shared" si="419"/>
        <v>91</v>
      </c>
      <c r="F3696" s="120">
        <f>COUNTIF($D$15:D3696,D3696)</f>
        <v>29</v>
      </c>
      <c r="G3696" s="121">
        <f t="shared" si="420"/>
        <v>0.26107008960729505</v>
      </c>
      <c r="H3696" s="121">
        <f t="shared" si="421"/>
        <v>-8.3198160424302822E-2</v>
      </c>
      <c r="I3696" s="122">
        <f t="shared" si="422"/>
        <v>0.17787192918299222</v>
      </c>
    </row>
    <row r="3697" spans="2:9">
      <c r="B3697" s="91">
        <f t="shared" si="423"/>
        <v>3683</v>
      </c>
      <c r="C3697" s="92">
        <f t="shared" si="424"/>
        <v>48243</v>
      </c>
      <c r="D3697" s="119" t="str">
        <f t="shared" si="418"/>
        <v>구간41</v>
      </c>
      <c r="E3697" s="91">
        <f t="shared" si="419"/>
        <v>91</v>
      </c>
      <c r="F3697" s="120">
        <f>COUNTIF($D$15:D3697,D3697)</f>
        <v>30</v>
      </c>
      <c r="G3697" s="121">
        <f t="shared" si="420"/>
        <v>0.26107008960729505</v>
      </c>
      <c r="H3697" s="121">
        <f t="shared" si="421"/>
        <v>-8.6067062507899472E-2</v>
      </c>
      <c r="I3697" s="122">
        <f t="shared" si="422"/>
        <v>0.17500302709939558</v>
      </c>
    </row>
    <row r="3698" spans="2:9">
      <c r="B3698" s="91">
        <f t="shared" si="423"/>
        <v>3684</v>
      </c>
      <c r="C3698" s="92">
        <f t="shared" si="424"/>
        <v>48244</v>
      </c>
      <c r="D3698" s="119" t="str">
        <f t="shared" si="418"/>
        <v>구간41</v>
      </c>
      <c r="E3698" s="91">
        <f t="shared" si="419"/>
        <v>91</v>
      </c>
      <c r="F3698" s="120">
        <f>COUNTIF($D$15:D3698,D3698)</f>
        <v>31</v>
      </c>
      <c r="G3698" s="121">
        <f t="shared" si="420"/>
        <v>0.26107008960729505</v>
      </c>
      <c r="H3698" s="121">
        <f t="shared" si="421"/>
        <v>-8.8935964591496122E-2</v>
      </c>
      <c r="I3698" s="122">
        <f t="shared" si="422"/>
        <v>0.17213412501579894</v>
      </c>
    </row>
    <row r="3699" spans="2:9">
      <c r="B3699" s="91">
        <f t="shared" si="423"/>
        <v>3685</v>
      </c>
      <c r="C3699" s="92">
        <f t="shared" si="424"/>
        <v>48245</v>
      </c>
      <c r="D3699" s="119" t="str">
        <f t="shared" si="418"/>
        <v>구간41</v>
      </c>
      <c r="E3699" s="91">
        <f t="shared" si="419"/>
        <v>91</v>
      </c>
      <c r="F3699" s="120">
        <f>COUNTIF($D$15:D3699,D3699)</f>
        <v>32</v>
      </c>
      <c r="G3699" s="121">
        <f t="shared" si="420"/>
        <v>0.26107008960729505</v>
      </c>
      <c r="H3699" s="121">
        <f t="shared" si="421"/>
        <v>-9.1804866675092772E-2</v>
      </c>
      <c r="I3699" s="122">
        <f t="shared" si="422"/>
        <v>0.16926522293220228</v>
      </c>
    </row>
    <row r="3700" spans="2:9">
      <c r="B3700" s="91">
        <f t="shared" si="423"/>
        <v>3686</v>
      </c>
      <c r="C3700" s="92">
        <f t="shared" si="424"/>
        <v>48246</v>
      </c>
      <c r="D3700" s="119" t="str">
        <f t="shared" si="418"/>
        <v>구간41</v>
      </c>
      <c r="E3700" s="91">
        <f t="shared" si="419"/>
        <v>91</v>
      </c>
      <c r="F3700" s="120">
        <f>COUNTIF($D$15:D3700,D3700)</f>
        <v>33</v>
      </c>
      <c r="G3700" s="121">
        <f t="shared" si="420"/>
        <v>0.26107008960729505</v>
      </c>
      <c r="H3700" s="121">
        <f t="shared" si="421"/>
        <v>-9.4673768758689422E-2</v>
      </c>
      <c r="I3700" s="122">
        <f t="shared" si="422"/>
        <v>0.16639632084860562</v>
      </c>
    </row>
    <row r="3701" spans="2:9">
      <c r="B3701" s="91">
        <f t="shared" si="423"/>
        <v>3687</v>
      </c>
      <c r="C3701" s="92">
        <f t="shared" si="424"/>
        <v>48247</v>
      </c>
      <c r="D3701" s="119" t="str">
        <f t="shared" si="418"/>
        <v>구간41</v>
      </c>
      <c r="E3701" s="91">
        <f t="shared" si="419"/>
        <v>91</v>
      </c>
      <c r="F3701" s="120">
        <f>COUNTIF($D$15:D3701,D3701)</f>
        <v>34</v>
      </c>
      <c r="G3701" s="121">
        <f t="shared" si="420"/>
        <v>0.26107008960729505</v>
      </c>
      <c r="H3701" s="121">
        <f t="shared" si="421"/>
        <v>-9.7542670842286072E-2</v>
      </c>
      <c r="I3701" s="122">
        <f t="shared" si="422"/>
        <v>0.16352741876500898</v>
      </c>
    </row>
    <row r="3702" spans="2:9">
      <c r="B3702" s="91">
        <f t="shared" si="423"/>
        <v>3688</v>
      </c>
      <c r="C3702" s="92">
        <f t="shared" si="424"/>
        <v>48248</v>
      </c>
      <c r="D3702" s="119" t="str">
        <f t="shared" si="418"/>
        <v>구간41</v>
      </c>
      <c r="E3702" s="91">
        <f t="shared" si="419"/>
        <v>91</v>
      </c>
      <c r="F3702" s="120">
        <f>COUNTIF($D$15:D3702,D3702)</f>
        <v>35</v>
      </c>
      <c r="G3702" s="121">
        <f t="shared" si="420"/>
        <v>0.26107008960729505</v>
      </c>
      <c r="H3702" s="121">
        <f t="shared" si="421"/>
        <v>-0.10041157292588272</v>
      </c>
      <c r="I3702" s="122">
        <f t="shared" si="422"/>
        <v>0.16065851668141234</v>
      </c>
    </row>
    <row r="3703" spans="2:9">
      <c r="B3703" s="91">
        <f t="shared" si="423"/>
        <v>3689</v>
      </c>
      <c r="C3703" s="92">
        <f t="shared" si="424"/>
        <v>48249</v>
      </c>
      <c r="D3703" s="119" t="str">
        <f t="shared" si="418"/>
        <v>구간41</v>
      </c>
      <c r="E3703" s="91">
        <f t="shared" si="419"/>
        <v>91</v>
      </c>
      <c r="F3703" s="120">
        <f>COUNTIF($D$15:D3703,D3703)</f>
        <v>36</v>
      </c>
      <c r="G3703" s="121">
        <f t="shared" si="420"/>
        <v>0.26107008960729505</v>
      </c>
      <c r="H3703" s="121">
        <f t="shared" si="421"/>
        <v>-0.10328047500947937</v>
      </c>
      <c r="I3703" s="122">
        <f t="shared" si="422"/>
        <v>0.15778961459781568</v>
      </c>
    </row>
    <row r="3704" spans="2:9">
      <c r="B3704" s="91">
        <f t="shared" si="423"/>
        <v>3690</v>
      </c>
      <c r="C3704" s="92">
        <f t="shared" si="424"/>
        <v>48250</v>
      </c>
      <c r="D3704" s="119" t="str">
        <f t="shared" si="418"/>
        <v>구간41</v>
      </c>
      <c r="E3704" s="91">
        <f t="shared" si="419"/>
        <v>91</v>
      </c>
      <c r="F3704" s="120">
        <f>COUNTIF($D$15:D3704,D3704)</f>
        <v>37</v>
      </c>
      <c r="G3704" s="121">
        <f t="shared" si="420"/>
        <v>0.26107008960729505</v>
      </c>
      <c r="H3704" s="121">
        <f t="shared" si="421"/>
        <v>-0.10614937709307602</v>
      </c>
      <c r="I3704" s="122">
        <f t="shared" si="422"/>
        <v>0.15492071251421902</v>
      </c>
    </row>
    <row r="3705" spans="2:9">
      <c r="B3705" s="91">
        <f t="shared" si="423"/>
        <v>3691</v>
      </c>
      <c r="C3705" s="92">
        <f t="shared" si="424"/>
        <v>48251</v>
      </c>
      <c r="D3705" s="119" t="str">
        <f t="shared" si="418"/>
        <v>구간41</v>
      </c>
      <c r="E3705" s="91">
        <f t="shared" si="419"/>
        <v>91</v>
      </c>
      <c r="F3705" s="120">
        <f>COUNTIF($D$15:D3705,D3705)</f>
        <v>38</v>
      </c>
      <c r="G3705" s="121">
        <f t="shared" si="420"/>
        <v>0.26107008960729505</v>
      </c>
      <c r="H3705" s="121">
        <f t="shared" si="421"/>
        <v>-0.10901827917667267</v>
      </c>
      <c r="I3705" s="122">
        <f t="shared" si="422"/>
        <v>0.15205181043062238</v>
      </c>
    </row>
    <row r="3706" spans="2:9">
      <c r="B3706" s="91">
        <f t="shared" si="423"/>
        <v>3692</v>
      </c>
      <c r="C3706" s="92">
        <f t="shared" si="424"/>
        <v>48252</v>
      </c>
      <c r="D3706" s="119" t="str">
        <f t="shared" si="418"/>
        <v>구간41</v>
      </c>
      <c r="E3706" s="91">
        <f t="shared" si="419"/>
        <v>91</v>
      </c>
      <c r="F3706" s="120">
        <f>COUNTIF($D$15:D3706,D3706)</f>
        <v>39</v>
      </c>
      <c r="G3706" s="121">
        <f t="shared" si="420"/>
        <v>0.26107008960729505</v>
      </c>
      <c r="H3706" s="121">
        <f t="shared" si="421"/>
        <v>-0.11188718126026932</v>
      </c>
      <c r="I3706" s="122">
        <f t="shared" si="422"/>
        <v>0.14918290834702574</v>
      </c>
    </row>
    <row r="3707" spans="2:9">
      <c r="B3707" s="91">
        <f t="shared" si="423"/>
        <v>3693</v>
      </c>
      <c r="C3707" s="92">
        <f t="shared" si="424"/>
        <v>48253</v>
      </c>
      <c r="D3707" s="119" t="str">
        <f t="shared" si="418"/>
        <v>구간41</v>
      </c>
      <c r="E3707" s="91">
        <f t="shared" si="419"/>
        <v>91</v>
      </c>
      <c r="F3707" s="120">
        <f>COUNTIF($D$15:D3707,D3707)</f>
        <v>40</v>
      </c>
      <c r="G3707" s="121">
        <f t="shared" si="420"/>
        <v>0.26107008960729505</v>
      </c>
      <c r="H3707" s="121">
        <f t="shared" si="421"/>
        <v>-0.11475608334386597</v>
      </c>
      <c r="I3707" s="122">
        <f t="shared" si="422"/>
        <v>0.14631400626342908</v>
      </c>
    </row>
    <row r="3708" spans="2:9">
      <c r="B3708" s="91">
        <f t="shared" si="423"/>
        <v>3694</v>
      </c>
      <c r="C3708" s="92">
        <f t="shared" si="424"/>
        <v>48254</v>
      </c>
      <c r="D3708" s="119" t="str">
        <f t="shared" si="418"/>
        <v>구간41</v>
      </c>
      <c r="E3708" s="91">
        <f t="shared" si="419"/>
        <v>91</v>
      </c>
      <c r="F3708" s="120">
        <f>COUNTIF($D$15:D3708,D3708)</f>
        <v>41</v>
      </c>
      <c r="G3708" s="121">
        <f t="shared" si="420"/>
        <v>0.26107008960729505</v>
      </c>
      <c r="H3708" s="121">
        <f t="shared" si="421"/>
        <v>-0.11762498542746261</v>
      </c>
      <c r="I3708" s="122">
        <f t="shared" si="422"/>
        <v>0.14344510417983244</v>
      </c>
    </row>
    <row r="3709" spans="2:9">
      <c r="B3709" s="91">
        <f t="shared" si="423"/>
        <v>3695</v>
      </c>
      <c r="C3709" s="92">
        <f t="shared" si="424"/>
        <v>48255</v>
      </c>
      <c r="D3709" s="119" t="str">
        <f t="shared" si="418"/>
        <v>구간41</v>
      </c>
      <c r="E3709" s="91">
        <f t="shared" si="419"/>
        <v>91</v>
      </c>
      <c r="F3709" s="120">
        <f>COUNTIF($D$15:D3709,D3709)</f>
        <v>42</v>
      </c>
      <c r="G3709" s="121">
        <f t="shared" si="420"/>
        <v>0.26107008960729505</v>
      </c>
      <c r="H3709" s="121">
        <f t="shared" si="421"/>
        <v>-0.12049388751105926</v>
      </c>
      <c r="I3709" s="122">
        <f t="shared" si="422"/>
        <v>0.14057620209623578</v>
      </c>
    </row>
    <row r="3710" spans="2:9">
      <c r="B3710" s="91">
        <f t="shared" si="423"/>
        <v>3696</v>
      </c>
      <c r="C3710" s="92">
        <f t="shared" si="424"/>
        <v>48256</v>
      </c>
      <c r="D3710" s="119" t="str">
        <f t="shared" si="418"/>
        <v>구간41</v>
      </c>
      <c r="E3710" s="91">
        <f t="shared" si="419"/>
        <v>91</v>
      </c>
      <c r="F3710" s="120">
        <f>COUNTIF($D$15:D3710,D3710)</f>
        <v>43</v>
      </c>
      <c r="G3710" s="121">
        <f t="shared" si="420"/>
        <v>0.26107008960729505</v>
      </c>
      <c r="H3710" s="121">
        <f t="shared" si="421"/>
        <v>-0.12336278959465591</v>
      </c>
      <c r="I3710" s="122">
        <f t="shared" si="422"/>
        <v>0.13770730001263914</v>
      </c>
    </row>
    <row r="3711" spans="2:9">
      <c r="B3711" s="91">
        <f t="shared" si="423"/>
        <v>3697</v>
      </c>
      <c r="C3711" s="92">
        <f t="shared" si="424"/>
        <v>48257</v>
      </c>
      <c r="D3711" s="119" t="str">
        <f t="shared" si="418"/>
        <v>구간41</v>
      </c>
      <c r="E3711" s="91">
        <f t="shared" si="419"/>
        <v>91</v>
      </c>
      <c r="F3711" s="120">
        <f>COUNTIF($D$15:D3711,D3711)</f>
        <v>44</v>
      </c>
      <c r="G3711" s="121">
        <f t="shared" si="420"/>
        <v>0.26107008960729505</v>
      </c>
      <c r="H3711" s="121">
        <f t="shared" si="421"/>
        <v>-0.12623169167825257</v>
      </c>
      <c r="I3711" s="122">
        <f t="shared" si="422"/>
        <v>0.13483839792904248</v>
      </c>
    </row>
    <row r="3712" spans="2:9">
      <c r="B3712" s="91">
        <f t="shared" si="423"/>
        <v>3698</v>
      </c>
      <c r="C3712" s="92">
        <f t="shared" si="424"/>
        <v>48258</v>
      </c>
      <c r="D3712" s="119" t="str">
        <f t="shared" si="418"/>
        <v>구간41</v>
      </c>
      <c r="E3712" s="91">
        <f t="shared" si="419"/>
        <v>91</v>
      </c>
      <c r="F3712" s="120">
        <f>COUNTIF($D$15:D3712,D3712)</f>
        <v>45</v>
      </c>
      <c r="G3712" s="121">
        <f t="shared" si="420"/>
        <v>0.26107008960729505</v>
      </c>
      <c r="H3712" s="121">
        <f t="shared" si="421"/>
        <v>-0.12910059376184921</v>
      </c>
      <c r="I3712" s="122">
        <f t="shared" si="422"/>
        <v>0.13196949584544584</v>
      </c>
    </row>
    <row r="3713" spans="2:9">
      <c r="B3713" s="91">
        <f t="shared" si="423"/>
        <v>3699</v>
      </c>
      <c r="C3713" s="92">
        <f t="shared" si="424"/>
        <v>48259</v>
      </c>
      <c r="D3713" s="119" t="str">
        <f t="shared" si="418"/>
        <v>구간41</v>
      </c>
      <c r="E3713" s="91">
        <f t="shared" si="419"/>
        <v>91</v>
      </c>
      <c r="F3713" s="120">
        <f>COUNTIF($D$15:D3713,D3713)</f>
        <v>46</v>
      </c>
      <c r="G3713" s="121">
        <f t="shared" si="420"/>
        <v>0.26107008960729505</v>
      </c>
      <c r="H3713" s="121">
        <f t="shared" si="421"/>
        <v>-0.13196949584544587</v>
      </c>
      <c r="I3713" s="122">
        <f t="shared" si="422"/>
        <v>0.12910059376184918</v>
      </c>
    </row>
    <row r="3714" spans="2:9">
      <c r="B3714" s="91">
        <f t="shared" si="423"/>
        <v>3700</v>
      </c>
      <c r="C3714" s="92">
        <f t="shared" si="424"/>
        <v>48260</v>
      </c>
      <c r="D3714" s="119" t="str">
        <f t="shared" si="418"/>
        <v>구간41</v>
      </c>
      <c r="E3714" s="91">
        <f t="shared" si="419"/>
        <v>91</v>
      </c>
      <c r="F3714" s="120">
        <f>COUNTIF($D$15:D3714,D3714)</f>
        <v>47</v>
      </c>
      <c r="G3714" s="121">
        <f t="shared" si="420"/>
        <v>0.26107008960729505</v>
      </c>
      <c r="H3714" s="121">
        <f t="shared" si="421"/>
        <v>-0.13483839792904251</v>
      </c>
      <c r="I3714" s="122">
        <f t="shared" si="422"/>
        <v>0.12623169167825254</v>
      </c>
    </row>
    <row r="3715" spans="2:9">
      <c r="B3715" s="91">
        <f t="shared" si="423"/>
        <v>3701</v>
      </c>
      <c r="C3715" s="92">
        <f t="shared" si="424"/>
        <v>48261</v>
      </c>
      <c r="D3715" s="119" t="str">
        <f t="shared" si="418"/>
        <v>구간41</v>
      </c>
      <c r="E3715" s="91">
        <f t="shared" si="419"/>
        <v>91</v>
      </c>
      <c r="F3715" s="120">
        <f>COUNTIF($D$15:D3715,D3715)</f>
        <v>48</v>
      </c>
      <c r="G3715" s="121">
        <f t="shared" si="420"/>
        <v>0.26107008960729505</v>
      </c>
      <c r="H3715" s="121">
        <f t="shared" si="421"/>
        <v>-0.13770730001263914</v>
      </c>
      <c r="I3715" s="122">
        <f t="shared" si="422"/>
        <v>0.12336278959465591</v>
      </c>
    </row>
    <row r="3716" spans="2:9">
      <c r="B3716" s="91">
        <f t="shared" si="423"/>
        <v>3702</v>
      </c>
      <c r="C3716" s="92">
        <f t="shared" si="424"/>
        <v>48262</v>
      </c>
      <c r="D3716" s="119" t="str">
        <f t="shared" si="418"/>
        <v>구간41</v>
      </c>
      <c r="E3716" s="91">
        <f t="shared" si="419"/>
        <v>91</v>
      </c>
      <c r="F3716" s="120">
        <f>COUNTIF($D$15:D3716,D3716)</f>
        <v>49</v>
      </c>
      <c r="G3716" s="121">
        <f t="shared" si="420"/>
        <v>0.26107008960729505</v>
      </c>
      <c r="H3716" s="121">
        <f t="shared" si="421"/>
        <v>-0.14057620209623581</v>
      </c>
      <c r="I3716" s="122">
        <f t="shared" si="422"/>
        <v>0.12049388751105924</v>
      </c>
    </row>
    <row r="3717" spans="2:9">
      <c r="B3717" s="91">
        <f t="shared" si="423"/>
        <v>3703</v>
      </c>
      <c r="C3717" s="92">
        <f t="shared" si="424"/>
        <v>48263</v>
      </c>
      <c r="D3717" s="119" t="str">
        <f t="shared" si="418"/>
        <v>구간41</v>
      </c>
      <c r="E3717" s="91">
        <f t="shared" si="419"/>
        <v>91</v>
      </c>
      <c r="F3717" s="120">
        <f>COUNTIF($D$15:D3717,D3717)</f>
        <v>50</v>
      </c>
      <c r="G3717" s="121">
        <f t="shared" si="420"/>
        <v>0.26107008960729505</v>
      </c>
      <c r="H3717" s="121">
        <f t="shared" si="421"/>
        <v>-0.14344510417983244</v>
      </c>
      <c r="I3717" s="122">
        <f t="shared" si="422"/>
        <v>0.11762498542746261</v>
      </c>
    </row>
    <row r="3718" spans="2:9">
      <c r="B3718" s="91">
        <f t="shared" si="423"/>
        <v>3704</v>
      </c>
      <c r="C3718" s="92">
        <f t="shared" si="424"/>
        <v>48264</v>
      </c>
      <c r="D3718" s="119" t="str">
        <f t="shared" si="418"/>
        <v>구간41</v>
      </c>
      <c r="E3718" s="91">
        <f t="shared" si="419"/>
        <v>91</v>
      </c>
      <c r="F3718" s="120">
        <f>COUNTIF($D$15:D3718,D3718)</f>
        <v>51</v>
      </c>
      <c r="G3718" s="121">
        <f t="shared" si="420"/>
        <v>0.26107008960729505</v>
      </c>
      <c r="H3718" s="121">
        <f t="shared" si="421"/>
        <v>-0.14631400626342911</v>
      </c>
      <c r="I3718" s="122">
        <f t="shared" si="422"/>
        <v>0.11475608334386594</v>
      </c>
    </row>
    <row r="3719" spans="2:9">
      <c r="B3719" s="91">
        <f t="shared" si="423"/>
        <v>3705</v>
      </c>
      <c r="C3719" s="92">
        <f t="shared" si="424"/>
        <v>48265</v>
      </c>
      <c r="D3719" s="119" t="str">
        <f t="shared" si="418"/>
        <v>구간41</v>
      </c>
      <c r="E3719" s="91">
        <f t="shared" si="419"/>
        <v>91</v>
      </c>
      <c r="F3719" s="120">
        <f>COUNTIF($D$15:D3719,D3719)</f>
        <v>52</v>
      </c>
      <c r="G3719" s="121">
        <f t="shared" si="420"/>
        <v>0.26107008960729505</v>
      </c>
      <c r="H3719" s="121">
        <f t="shared" si="421"/>
        <v>-0.14918290834702574</v>
      </c>
      <c r="I3719" s="122">
        <f t="shared" si="422"/>
        <v>0.11188718126026931</v>
      </c>
    </row>
    <row r="3720" spans="2:9">
      <c r="B3720" s="91">
        <f t="shared" si="423"/>
        <v>3706</v>
      </c>
      <c r="C3720" s="92">
        <f t="shared" si="424"/>
        <v>48266</v>
      </c>
      <c r="D3720" s="119" t="str">
        <f t="shared" si="418"/>
        <v>구간41</v>
      </c>
      <c r="E3720" s="91">
        <f t="shared" si="419"/>
        <v>91</v>
      </c>
      <c r="F3720" s="120">
        <f>COUNTIF($D$15:D3720,D3720)</f>
        <v>53</v>
      </c>
      <c r="G3720" s="121">
        <f t="shared" si="420"/>
        <v>0.26107008960729505</v>
      </c>
      <c r="H3720" s="121">
        <f t="shared" si="421"/>
        <v>-0.15205181043062241</v>
      </c>
      <c r="I3720" s="122">
        <f t="shared" si="422"/>
        <v>0.10901827917667264</v>
      </c>
    </row>
    <row r="3721" spans="2:9">
      <c r="B3721" s="91">
        <f t="shared" si="423"/>
        <v>3707</v>
      </c>
      <c r="C3721" s="92">
        <f t="shared" si="424"/>
        <v>48267</v>
      </c>
      <c r="D3721" s="119" t="str">
        <f t="shared" si="418"/>
        <v>구간41</v>
      </c>
      <c r="E3721" s="91">
        <f t="shared" si="419"/>
        <v>91</v>
      </c>
      <c r="F3721" s="120">
        <f>COUNTIF($D$15:D3721,D3721)</f>
        <v>54</v>
      </c>
      <c r="G3721" s="121">
        <f t="shared" si="420"/>
        <v>0.26107008960729505</v>
      </c>
      <c r="H3721" s="121">
        <f t="shared" si="421"/>
        <v>-0.15492071251421904</v>
      </c>
      <c r="I3721" s="122">
        <f t="shared" si="422"/>
        <v>0.10614937709307601</v>
      </c>
    </row>
    <row r="3722" spans="2:9">
      <c r="B3722" s="91">
        <f t="shared" si="423"/>
        <v>3708</v>
      </c>
      <c r="C3722" s="92">
        <f t="shared" si="424"/>
        <v>48268</v>
      </c>
      <c r="D3722" s="119" t="str">
        <f t="shared" si="418"/>
        <v>구간41</v>
      </c>
      <c r="E3722" s="91">
        <f t="shared" si="419"/>
        <v>91</v>
      </c>
      <c r="F3722" s="120">
        <f>COUNTIF($D$15:D3722,D3722)</f>
        <v>55</v>
      </c>
      <c r="G3722" s="121">
        <f t="shared" si="420"/>
        <v>0.26107008960729505</v>
      </c>
      <c r="H3722" s="121">
        <f t="shared" si="421"/>
        <v>-0.15778961459781571</v>
      </c>
      <c r="I3722" s="122">
        <f t="shared" si="422"/>
        <v>0.10328047500947934</v>
      </c>
    </row>
    <row r="3723" spans="2:9">
      <c r="B3723" s="91">
        <f t="shared" si="423"/>
        <v>3709</v>
      </c>
      <c r="C3723" s="92">
        <f t="shared" si="424"/>
        <v>48269</v>
      </c>
      <c r="D3723" s="119" t="str">
        <f t="shared" si="418"/>
        <v>구간41</v>
      </c>
      <c r="E3723" s="91">
        <f t="shared" si="419"/>
        <v>91</v>
      </c>
      <c r="F3723" s="120">
        <f>COUNTIF($D$15:D3723,D3723)</f>
        <v>56</v>
      </c>
      <c r="G3723" s="121">
        <f t="shared" si="420"/>
        <v>0.26107008960729505</v>
      </c>
      <c r="H3723" s="121">
        <f t="shared" si="421"/>
        <v>-0.16065851668141234</v>
      </c>
      <c r="I3723" s="122">
        <f t="shared" si="422"/>
        <v>0.10041157292588271</v>
      </c>
    </row>
    <row r="3724" spans="2:9">
      <c r="B3724" s="91">
        <f t="shared" si="423"/>
        <v>3710</v>
      </c>
      <c r="C3724" s="92">
        <f t="shared" si="424"/>
        <v>48270</v>
      </c>
      <c r="D3724" s="119" t="str">
        <f t="shared" si="418"/>
        <v>구간41</v>
      </c>
      <c r="E3724" s="91">
        <f t="shared" si="419"/>
        <v>91</v>
      </c>
      <c r="F3724" s="120">
        <f>COUNTIF($D$15:D3724,D3724)</f>
        <v>57</v>
      </c>
      <c r="G3724" s="121">
        <f t="shared" si="420"/>
        <v>0.26107008960729505</v>
      </c>
      <c r="H3724" s="121">
        <f t="shared" si="421"/>
        <v>-0.16352741876500901</v>
      </c>
      <c r="I3724" s="122">
        <f t="shared" si="422"/>
        <v>9.7542670842286044E-2</v>
      </c>
    </row>
    <row r="3725" spans="2:9">
      <c r="B3725" s="91">
        <f t="shared" si="423"/>
        <v>3711</v>
      </c>
      <c r="C3725" s="92">
        <f t="shared" si="424"/>
        <v>48271</v>
      </c>
      <c r="D3725" s="119" t="str">
        <f t="shared" si="418"/>
        <v>구간41</v>
      </c>
      <c r="E3725" s="91">
        <f t="shared" si="419"/>
        <v>91</v>
      </c>
      <c r="F3725" s="120">
        <f>COUNTIF($D$15:D3725,D3725)</f>
        <v>58</v>
      </c>
      <c r="G3725" s="121">
        <f t="shared" si="420"/>
        <v>0.26107008960729505</v>
      </c>
      <c r="H3725" s="121">
        <f t="shared" si="421"/>
        <v>-0.16639632084860564</v>
      </c>
      <c r="I3725" s="122">
        <f t="shared" si="422"/>
        <v>9.4673768758689408E-2</v>
      </c>
    </row>
    <row r="3726" spans="2:9">
      <c r="B3726" s="91">
        <f t="shared" si="423"/>
        <v>3712</v>
      </c>
      <c r="C3726" s="92">
        <f t="shared" si="424"/>
        <v>48272</v>
      </c>
      <c r="D3726" s="119" t="str">
        <f t="shared" si="418"/>
        <v>구간41</v>
      </c>
      <c r="E3726" s="91">
        <f t="shared" si="419"/>
        <v>91</v>
      </c>
      <c r="F3726" s="120">
        <f>COUNTIF($D$15:D3726,D3726)</f>
        <v>59</v>
      </c>
      <c r="G3726" s="121">
        <f t="shared" si="420"/>
        <v>0.26107008960729505</v>
      </c>
      <c r="H3726" s="121">
        <f t="shared" si="421"/>
        <v>-0.16926522293220231</v>
      </c>
      <c r="I3726" s="122">
        <f t="shared" si="422"/>
        <v>9.1804866675092744E-2</v>
      </c>
    </row>
    <row r="3727" spans="2:9">
      <c r="B3727" s="91">
        <f t="shared" si="423"/>
        <v>3713</v>
      </c>
      <c r="C3727" s="92">
        <f t="shared" si="424"/>
        <v>48273</v>
      </c>
      <c r="D3727" s="119" t="str">
        <f t="shared" ref="D3727:D3790" si="425">IF(IFERROR(HLOOKUP(C3727,$E$5:$BL$6,2,FALSE),"")="",D3728,HLOOKUP(C3727,$E$5:$BL$7,2,FALSE))</f>
        <v>구간41</v>
      </c>
      <c r="E3727" s="91">
        <f t="shared" ref="E3727:E3790" si="426">COUNTIF($D$15:$D$49928,D3727)</f>
        <v>91</v>
      </c>
      <c r="F3727" s="120">
        <f>COUNTIF($D$15:D3727,D3727)</f>
        <v>60</v>
      </c>
      <c r="G3727" s="121">
        <f t="shared" ref="G3727:G3790" si="427">HLOOKUP($D3727,$E$6:$BL$11,6,FALSE)</f>
        <v>0.26107008960729505</v>
      </c>
      <c r="H3727" s="121">
        <f t="shared" ref="H3727:H3790" si="428">HLOOKUP($D3727,$E$6:$BL$11,5,FALSE)*(F3727)</f>
        <v>-0.17213412501579894</v>
      </c>
      <c r="I3727" s="122">
        <f t="shared" ref="I3727:I3790" si="429">G3727+H3727</f>
        <v>8.8935964591496108E-2</v>
      </c>
    </row>
    <row r="3728" spans="2:9">
      <c r="B3728" s="91">
        <f t="shared" ref="B3728:B3791" si="430">B3727+1</f>
        <v>3714</v>
      </c>
      <c r="C3728" s="92">
        <f t="shared" ref="C3728:C3791" si="431">C3727+1</f>
        <v>48274</v>
      </c>
      <c r="D3728" s="119" t="str">
        <f t="shared" si="425"/>
        <v>구간41</v>
      </c>
      <c r="E3728" s="91">
        <f t="shared" si="426"/>
        <v>91</v>
      </c>
      <c r="F3728" s="120">
        <f>COUNTIF($D$15:D3728,D3728)</f>
        <v>61</v>
      </c>
      <c r="G3728" s="121">
        <f t="shared" si="427"/>
        <v>0.26107008960729505</v>
      </c>
      <c r="H3728" s="121">
        <f t="shared" si="428"/>
        <v>-0.17500302709939561</v>
      </c>
      <c r="I3728" s="122">
        <f t="shared" si="429"/>
        <v>8.6067062507899444E-2</v>
      </c>
    </row>
    <row r="3729" spans="2:9">
      <c r="B3729" s="91">
        <f t="shared" si="430"/>
        <v>3715</v>
      </c>
      <c r="C3729" s="92">
        <f t="shared" si="431"/>
        <v>48275</v>
      </c>
      <c r="D3729" s="119" t="str">
        <f t="shared" si="425"/>
        <v>구간41</v>
      </c>
      <c r="E3729" s="91">
        <f t="shared" si="426"/>
        <v>91</v>
      </c>
      <c r="F3729" s="120">
        <f>COUNTIF($D$15:D3729,D3729)</f>
        <v>62</v>
      </c>
      <c r="G3729" s="121">
        <f t="shared" si="427"/>
        <v>0.26107008960729505</v>
      </c>
      <c r="H3729" s="121">
        <f t="shared" si="428"/>
        <v>-0.17787192918299224</v>
      </c>
      <c r="I3729" s="122">
        <f t="shared" si="429"/>
        <v>8.3198160424302808E-2</v>
      </c>
    </row>
    <row r="3730" spans="2:9">
      <c r="B3730" s="91">
        <f t="shared" si="430"/>
        <v>3716</v>
      </c>
      <c r="C3730" s="92">
        <f t="shared" si="431"/>
        <v>48276</v>
      </c>
      <c r="D3730" s="119" t="str">
        <f t="shared" si="425"/>
        <v>구간41</v>
      </c>
      <c r="E3730" s="91">
        <f t="shared" si="426"/>
        <v>91</v>
      </c>
      <c r="F3730" s="120">
        <f>COUNTIF($D$15:D3730,D3730)</f>
        <v>63</v>
      </c>
      <c r="G3730" s="121">
        <f t="shared" si="427"/>
        <v>0.26107008960729505</v>
      </c>
      <c r="H3730" s="121">
        <f t="shared" si="428"/>
        <v>-0.18074083126658891</v>
      </c>
      <c r="I3730" s="122">
        <f t="shared" si="429"/>
        <v>8.0329258340706144E-2</v>
      </c>
    </row>
    <row r="3731" spans="2:9">
      <c r="B3731" s="91">
        <f t="shared" si="430"/>
        <v>3717</v>
      </c>
      <c r="C3731" s="92">
        <f t="shared" si="431"/>
        <v>48277</v>
      </c>
      <c r="D3731" s="119" t="str">
        <f t="shared" si="425"/>
        <v>구간41</v>
      </c>
      <c r="E3731" s="91">
        <f t="shared" si="426"/>
        <v>91</v>
      </c>
      <c r="F3731" s="120">
        <f>COUNTIF($D$15:D3731,D3731)</f>
        <v>64</v>
      </c>
      <c r="G3731" s="121">
        <f t="shared" si="427"/>
        <v>0.26107008960729505</v>
      </c>
      <c r="H3731" s="121">
        <f t="shared" si="428"/>
        <v>-0.18360973335018554</v>
      </c>
      <c r="I3731" s="122">
        <f t="shared" si="429"/>
        <v>7.7460356257109508E-2</v>
      </c>
    </row>
    <row r="3732" spans="2:9">
      <c r="B3732" s="91">
        <f t="shared" si="430"/>
        <v>3718</v>
      </c>
      <c r="C3732" s="92">
        <f t="shared" si="431"/>
        <v>48278</v>
      </c>
      <c r="D3732" s="119" t="str">
        <f t="shared" si="425"/>
        <v>구간41</v>
      </c>
      <c r="E3732" s="91">
        <f t="shared" si="426"/>
        <v>91</v>
      </c>
      <c r="F3732" s="120">
        <f>COUNTIF($D$15:D3732,D3732)</f>
        <v>65</v>
      </c>
      <c r="G3732" s="121">
        <f t="shared" si="427"/>
        <v>0.26107008960729505</v>
      </c>
      <c r="H3732" s="121">
        <f t="shared" si="428"/>
        <v>-0.18647863543378218</v>
      </c>
      <c r="I3732" s="122">
        <f t="shared" si="429"/>
        <v>7.4591454173512872E-2</v>
      </c>
    </row>
    <row r="3733" spans="2:9">
      <c r="B3733" s="91">
        <f t="shared" si="430"/>
        <v>3719</v>
      </c>
      <c r="C3733" s="92">
        <f t="shared" si="431"/>
        <v>48279</v>
      </c>
      <c r="D3733" s="119" t="str">
        <f t="shared" si="425"/>
        <v>구간41</v>
      </c>
      <c r="E3733" s="91">
        <f t="shared" si="426"/>
        <v>91</v>
      </c>
      <c r="F3733" s="120">
        <f>COUNTIF($D$15:D3733,D3733)</f>
        <v>66</v>
      </c>
      <c r="G3733" s="121">
        <f t="shared" si="427"/>
        <v>0.26107008960729505</v>
      </c>
      <c r="H3733" s="121">
        <f t="shared" si="428"/>
        <v>-0.18934753751737884</v>
      </c>
      <c r="I3733" s="122">
        <f t="shared" si="429"/>
        <v>7.1722552089916208E-2</v>
      </c>
    </row>
    <row r="3734" spans="2:9">
      <c r="B3734" s="91">
        <f t="shared" si="430"/>
        <v>3720</v>
      </c>
      <c r="C3734" s="92">
        <f t="shared" si="431"/>
        <v>48280</v>
      </c>
      <c r="D3734" s="119" t="str">
        <f t="shared" si="425"/>
        <v>구간41</v>
      </c>
      <c r="E3734" s="91">
        <f t="shared" si="426"/>
        <v>91</v>
      </c>
      <c r="F3734" s="120">
        <f>COUNTIF($D$15:D3734,D3734)</f>
        <v>67</v>
      </c>
      <c r="G3734" s="121">
        <f t="shared" si="427"/>
        <v>0.26107008960729505</v>
      </c>
      <c r="H3734" s="121">
        <f t="shared" si="428"/>
        <v>-0.19221643960097548</v>
      </c>
      <c r="I3734" s="122">
        <f t="shared" si="429"/>
        <v>6.8853650006319572E-2</v>
      </c>
    </row>
    <row r="3735" spans="2:9">
      <c r="B3735" s="91">
        <f t="shared" si="430"/>
        <v>3721</v>
      </c>
      <c r="C3735" s="92">
        <f t="shared" si="431"/>
        <v>48281</v>
      </c>
      <c r="D3735" s="119" t="str">
        <f t="shared" si="425"/>
        <v>구간41</v>
      </c>
      <c r="E3735" s="91">
        <f t="shared" si="426"/>
        <v>91</v>
      </c>
      <c r="F3735" s="120">
        <f>COUNTIF($D$15:D3735,D3735)</f>
        <v>68</v>
      </c>
      <c r="G3735" s="121">
        <f t="shared" si="427"/>
        <v>0.26107008960729505</v>
      </c>
      <c r="H3735" s="121">
        <f t="shared" si="428"/>
        <v>-0.19508534168457214</v>
      </c>
      <c r="I3735" s="122">
        <f t="shared" si="429"/>
        <v>6.5984747922722908E-2</v>
      </c>
    </row>
    <row r="3736" spans="2:9">
      <c r="B3736" s="91">
        <f t="shared" si="430"/>
        <v>3722</v>
      </c>
      <c r="C3736" s="92">
        <f t="shared" si="431"/>
        <v>48282</v>
      </c>
      <c r="D3736" s="119" t="str">
        <f t="shared" si="425"/>
        <v>구간41</v>
      </c>
      <c r="E3736" s="91">
        <f t="shared" si="426"/>
        <v>91</v>
      </c>
      <c r="F3736" s="120">
        <f>COUNTIF($D$15:D3736,D3736)</f>
        <v>69</v>
      </c>
      <c r="G3736" s="121">
        <f t="shared" si="427"/>
        <v>0.26107008960729505</v>
      </c>
      <c r="H3736" s="121">
        <f t="shared" si="428"/>
        <v>-0.19795424376816878</v>
      </c>
      <c r="I3736" s="122">
        <f t="shared" si="429"/>
        <v>6.3115845839126272E-2</v>
      </c>
    </row>
    <row r="3737" spans="2:9">
      <c r="B3737" s="91">
        <f t="shared" si="430"/>
        <v>3723</v>
      </c>
      <c r="C3737" s="92">
        <f t="shared" si="431"/>
        <v>48283</v>
      </c>
      <c r="D3737" s="119" t="str">
        <f t="shared" si="425"/>
        <v>구간41</v>
      </c>
      <c r="E3737" s="91">
        <f t="shared" si="426"/>
        <v>91</v>
      </c>
      <c r="F3737" s="120">
        <f>COUNTIF($D$15:D3737,D3737)</f>
        <v>70</v>
      </c>
      <c r="G3737" s="121">
        <f t="shared" si="427"/>
        <v>0.26107008960729505</v>
      </c>
      <c r="H3737" s="121">
        <f t="shared" si="428"/>
        <v>-0.20082314585176544</v>
      </c>
      <c r="I3737" s="122">
        <f t="shared" si="429"/>
        <v>6.0246943755529608E-2</v>
      </c>
    </row>
    <row r="3738" spans="2:9">
      <c r="B3738" s="91">
        <f t="shared" si="430"/>
        <v>3724</v>
      </c>
      <c r="C3738" s="92">
        <f t="shared" si="431"/>
        <v>48284</v>
      </c>
      <c r="D3738" s="119" t="str">
        <f t="shared" si="425"/>
        <v>구간41</v>
      </c>
      <c r="E3738" s="91">
        <f t="shared" si="426"/>
        <v>91</v>
      </c>
      <c r="F3738" s="120">
        <f>COUNTIF($D$15:D3738,D3738)</f>
        <v>71</v>
      </c>
      <c r="G3738" s="121">
        <f t="shared" si="427"/>
        <v>0.26107008960729505</v>
      </c>
      <c r="H3738" s="121">
        <f t="shared" si="428"/>
        <v>-0.20369204793536208</v>
      </c>
      <c r="I3738" s="122">
        <f t="shared" si="429"/>
        <v>5.7378041671932972E-2</v>
      </c>
    </row>
    <row r="3739" spans="2:9">
      <c r="B3739" s="91">
        <f t="shared" si="430"/>
        <v>3725</v>
      </c>
      <c r="C3739" s="92">
        <f t="shared" si="431"/>
        <v>48285</v>
      </c>
      <c r="D3739" s="119" t="str">
        <f t="shared" si="425"/>
        <v>구간41</v>
      </c>
      <c r="E3739" s="91">
        <f t="shared" si="426"/>
        <v>91</v>
      </c>
      <c r="F3739" s="120">
        <f>COUNTIF($D$15:D3739,D3739)</f>
        <v>72</v>
      </c>
      <c r="G3739" s="121">
        <f t="shared" si="427"/>
        <v>0.26107008960729505</v>
      </c>
      <c r="H3739" s="121">
        <f t="shared" si="428"/>
        <v>-0.20656095001895874</v>
      </c>
      <c r="I3739" s="122">
        <f t="shared" si="429"/>
        <v>5.4509139588336308E-2</v>
      </c>
    </row>
    <row r="3740" spans="2:9">
      <c r="B3740" s="91">
        <f t="shared" si="430"/>
        <v>3726</v>
      </c>
      <c r="C3740" s="92">
        <f t="shared" si="431"/>
        <v>48286</v>
      </c>
      <c r="D3740" s="119" t="str">
        <f t="shared" si="425"/>
        <v>구간41</v>
      </c>
      <c r="E3740" s="91">
        <f t="shared" si="426"/>
        <v>91</v>
      </c>
      <c r="F3740" s="120">
        <f>COUNTIF($D$15:D3740,D3740)</f>
        <v>73</v>
      </c>
      <c r="G3740" s="121">
        <f t="shared" si="427"/>
        <v>0.26107008960729505</v>
      </c>
      <c r="H3740" s="121">
        <f t="shared" si="428"/>
        <v>-0.20942985210255538</v>
      </c>
      <c r="I3740" s="122">
        <f t="shared" si="429"/>
        <v>5.1640237504739672E-2</v>
      </c>
    </row>
    <row r="3741" spans="2:9">
      <c r="B3741" s="91">
        <f t="shared" si="430"/>
        <v>3727</v>
      </c>
      <c r="C3741" s="92">
        <f t="shared" si="431"/>
        <v>48287</v>
      </c>
      <c r="D3741" s="119" t="str">
        <f t="shared" si="425"/>
        <v>구간41</v>
      </c>
      <c r="E3741" s="91">
        <f t="shared" si="426"/>
        <v>91</v>
      </c>
      <c r="F3741" s="120">
        <f>COUNTIF($D$15:D3741,D3741)</f>
        <v>74</v>
      </c>
      <c r="G3741" s="121">
        <f t="shared" si="427"/>
        <v>0.26107008960729505</v>
      </c>
      <c r="H3741" s="121">
        <f t="shared" si="428"/>
        <v>-0.21229875418615204</v>
      </c>
      <c r="I3741" s="122">
        <f t="shared" si="429"/>
        <v>4.8771335421143008E-2</v>
      </c>
    </row>
    <row r="3742" spans="2:9">
      <c r="B3742" s="91">
        <f t="shared" si="430"/>
        <v>3728</v>
      </c>
      <c r="C3742" s="92">
        <f t="shared" si="431"/>
        <v>48288</v>
      </c>
      <c r="D3742" s="119" t="str">
        <f t="shared" si="425"/>
        <v>구간41</v>
      </c>
      <c r="E3742" s="91">
        <f t="shared" si="426"/>
        <v>91</v>
      </c>
      <c r="F3742" s="120">
        <f>COUNTIF($D$15:D3742,D3742)</f>
        <v>75</v>
      </c>
      <c r="G3742" s="121">
        <f t="shared" si="427"/>
        <v>0.26107008960729505</v>
      </c>
      <c r="H3742" s="121">
        <f t="shared" si="428"/>
        <v>-0.21516765626974868</v>
      </c>
      <c r="I3742" s="122">
        <f t="shared" si="429"/>
        <v>4.5902433337546372E-2</v>
      </c>
    </row>
    <row r="3743" spans="2:9">
      <c r="B3743" s="91">
        <f t="shared" si="430"/>
        <v>3729</v>
      </c>
      <c r="C3743" s="92">
        <f t="shared" si="431"/>
        <v>48289</v>
      </c>
      <c r="D3743" s="119" t="str">
        <f t="shared" si="425"/>
        <v>구간41</v>
      </c>
      <c r="E3743" s="91">
        <f t="shared" si="426"/>
        <v>91</v>
      </c>
      <c r="F3743" s="120">
        <f>COUNTIF($D$15:D3743,D3743)</f>
        <v>76</v>
      </c>
      <c r="G3743" s="121">
        <f t="shared" si="427"/>
        <v>0.26107008960729505</v>
      </c>
      <c r="H3743" s="121">
        <f t="shared" si="428"/>
        <v>-0.21803655835334534</v>
      </c>
      <c r="I3743" s="122">
        <f t="shared" si="429"/>
        <v>4.3033531253949708E-2</v>
      </c>
    </row>
    <row r="3744" spans="2:9">
      <c r="B3744" s="91">
        <f t="shared" si="430"/>
        <v>3730</v>
      </c>
      <c r="C3744" s="92">
        <f t="shared" si="431"/>
        <v>48290</v>
      </c>
      <c r="D3744" s="119" t="str">
        <f t="shared" si="425"/>
        <v>구간41</v>
      </c>
      <c r="E3744" s="91">
        <f t="shared" si="426"/>
        <v>91</v>
      </c>
      <c r="F3744" s="120">
        <f>COUNTIF($D$15:D3744,D3744)</f>
        <v>77</v>
      </c>
      <c r="G3744" s="121">
        <f t="shared" si="427"/>
        <v>0.26107008960729505</v>
      </c>
      <c r="H3744" s="121">
        <f t="shared" si="428"/>
        <v>-0.22090546043694198</v>
      </c>
      <c r="I3744" s="122">
        <f t="shared" si="429"/>
        <v>4.0164629170353072E-2</v>
      </c>
    </row>
    <row r="3745" spans="2:9">
      <c r="B3745" s="91">
        <f t="shared" si="430"/>
        <v>3731</v>
      </c>
      <c r="C3745" s="92">
        <f t="shared" si="431"/>
        <v>48291</v>
      </c>
      <c r="D3745" s="119" t="str">
        <f t="shared" si="425"/>
        <v>구간41</v>
      </c>
      <c r="E3745" s="91">
        <f t="shared" si="426"/>
        <v>91</v>
      </c>
      <c r="F3745" s="120">
        <f>COUNTIF($D$15:D3745,D3745)</f>
        <v>78</v>
      </c>
      <c r="G3745" s="121">
        <f t="shared" si="427"/>
        <v>0.26107008960729505</v>
      </c>
      <c r="H3745" s="121">
        <f t="shared" si="428"/>
        <v>-0.22377436252053864</v>
      </c>
      <c r="I3745" s="122">
        <f t="shared" si="429"/>
        <v>3.7295727086756408E-2</v>
      </c>
    </row>
    <row r="3746" spans="2:9">
      <c r="B3746" s="91">
        <f t="shared" si="430"/>
        <v>3732</v>
      </c>
      <c r="C3746" s="92">
        <f t="shared" si="431"/>
        <v>48292</v>
      </c>
      <c r="D3746" s="119" t="str">
        <f t="shared" si="425"/>
        <v>구간41</v>
      </c>
      <c r="E3746" s="91">
        <f t="shared" si="426"/>
        <v>91</v>
      </c>
      <c r="F3746" s="120">
        <f>COUNTIF($D$15:D3746,D3746)</f>
        <v>79</v>
      </c>
      <c r="G3746" s="121">
        <f t="shared" si="427"/>
        <v>0.26107008960729505</v>
      </c>
      <c r="H3746" s="121">
        <f t="shared" si="428"/>
        <v>-0.22664326460413528</v>
      </c>
      <c r="I3746" s="122">
        <f t="shared" si="429"/>
        <v>3.4426825003159772E-2</v>
      </c>
    </row>
    <row r="3747" spans="2:9">
      <c r="B3747" s="91">
        <f t="shared" si="430"/>
        <v>3733</v>
      </c>
      <c r="C3747" s="92">
        <f t="shared" si="431"/>
        <v>48293</v>
      </c>
      <c r="D3747" s="119" t="str">
        <f t="shared" si="425"/>
        <v>구간41</v>
      </c>
      <c r="E3747" s="91">
        <f t="shared" si="426"/>
        <v>91</v>
      </c>
      <c r="F3747" s="120">
        <f>COUNTIF($D$15:D3747,D3747)</f>
        <v>80</v>
      </c>
      <c r="G3747" s="121">
        <f t="shared" si="427"/>
        <v>0.26107008960729505</v>
      </c>
      <c r="H3747" s="121">
        <f t="shared" si="428"/>
        <v>-0.22951216668773194</v>
      </c>
      <c r="I3747" s="122">
        <f t="shared" si="429"/>
        <v>3.1557922919563108E-2</v>
      </c>
    </row>
    <row r="3748" spans="2:9">
      <c r="B3748" s="91">
        <f t="shared" si="430"/>
        <v>3734</v>
      </c>
      <c r="C3748" s="92">
        <f t="shared" si="431"/>
        <v>48294</v>
      </c>
      <c r="D3748" s="119" t="str">
        <f t="shared" si="425"/>
        <v>구간41</v>
      </c>
      <c r="E3748" s="91">
        <f t="shared" si="426"/>
        <v>91</v>
      </c>
      <c r="F3748" s="120">
        <f>COUNTIF($D$15:D3748,D3748)</f>
        <v>81</v>
      </c>
      <c r="G3748" s="121">
        <f t="shared" si="427"/>
        <v>0.26107008960729505</v>
      </c>
      <c r="H3748" s="121">
        <f t="shared" si="428"/>
        <v>-0.23238106877132858</v>
      </c>
      <c r="I3748" s="122">
        <f t="shared" si="429"/>
        <v>2.8689020835966472E-2</v>
      </c>
    </row>
    <row r="3749" spans="2:9">
      <c r="B3749" s="91">
        <f t="shared" si="430"/>
        <v>3735</v>
      </c>
      <c r="C3749" s="92">
        <f t="shared" si="431"/>
        <v>48295</v>
      </c>
      <c r="D3749" s="119" t="str">
        <f t="shared" si="425"/>
        <v>구간41</v>
      </c>
      <c r="E3749" s="91">
        <f t="shared" si="426"/>
        <v>91</v>
      </c>
      <c r="F3749" s="120">
        <f>COUNTIF($D$15:D3749,D3749)</f>
        <v>82</v>
      </c>
      <c r="G3749" s="121">
        <f t="shared" si="427"/>
        <v>0.26107008960729505</v>
      </c>
      <c r="H3749" s="121">
        <f t="shared" si="428"/>
        <v>-0.23524997085492522</v>
      </c>
      <c r="I3749" s="122">
        <f t="shared" si="429"/>
        <v>2.5820118752369836E-2</v>
      </c>
    </row>
    <row r="3750" spans="2:9">
      <c r="B3750" s="91">
        <f t="shared" si="430"/>
        <v>3736</v>
      </c>
      <c r="C3750" s="92">
        <f t="shared" si="431"/>
        <v>48296</v>
      </c>
      <c r="D3750" s="119" t="str">
        <f t="shared" si="425"/>
        <v>구간41</v>
      </c>
      <c r="E3750" s="91">
        <f t="shared" si="426"/>
        <v>91</v>
      </c>
      <c r="F3750" s="120">
        <f>COUNTIF($D$15:D3750,D3750)</f>
        <v>83</v>
      </c>
      <c r="G3750" s="121">
        <f t="shared" si="427"/>
        <v>0.26107008960729505</v>
      </c>
      <c r="H3750" s="121">
        <f t="shared" si="428"/>
        <v>-0.23811887293852188</v>
      </c>
      <c r="I3750" s="122">
        <f t="shared" si="429"/>
        <v>2.2951216668773172E-2</v>
      </c>
    </row>
    <row r="3751" spans="2:9">
      <c r="B3751" s="91">
        <f t="shared" si="430"/>
        <v>3737</v>
      </c>
      <c r="C3751" s="92">
        <f t="shared" si="431"/>
        <v>48297</v>
      </c>
      <c r="D3751" s="119" t="str">
        <f t="shared" si="425"/>
        <v>구간41</v>
      </c>
      <c r="E3751" s="91">
        <f t="shared" si="426"/>
        <v>91</v>
      </c>
      <c r="F3751" s="120">
        <f>COUNTIF($D$15:D3751,D3751)</f>
        <v>84</v>
      </c>
      <c r="G3751" s="121">
        <f t="shared" si="427"/>
        <v>0.26107008960729505</v>
      </c>
      <c r="H3751" s="121">
        <f t="shared" si="428"/>
        <v>-0.24098777502211852</v>
      </c>
      <c r="I3751" s="122">
        <f t="shared" si="429"/>
        <v>2.0082314585176536E-2</v>
      </c>
    </row>
    <row r="3752" spans="2:9">
      <c r="B3752" s="91">
        <f t="shared" si="430"/>
        <v>3738</v>
      </c>
      <c r="C3752" s="92">
        <f t="shared" si="431"/>
        <v>48298</v>
      </c>
      <c r="D3752" s="119" t="str">
        <f t="shared" si="425"/>
        <v>구간41</v>
      </c>
      <c r="E3752" s="91">
        <f t="shared" si="426"/>
        <v>91</v>
      </c>
      <c r="F3752" s="120">
        <f>COUNTIF($D$15:D3752,D3752)</f>
        <v>85</v>
      </c>
      <c r="G3752" s="121">
        <f t="shared" si="427"/>
        <v>0.26107008960729505</v>
      </c>
      <c r="H3752" s="121">
        <f t="shared" si="428"/>
        <v>-0.24385667710571518</v>
      </c>
      <c r="I3752" s="122">
        <f t="shared" si="429"/>
        <v>1.7213412501579872E-2</v>
      </c>
    </row>
    <row r="3753" spans="2:9">
      <c r="B3753" s="91">
        <f t="shared" si="430"/>
        <v>3739</v>
      </c>
      <c r="C3753" s="92">
        <f t="shared" si="431"/>
        <v>48299</v>
      </c>
      <c r="D3753" s="119" t="str">
        <f t="shared" si="425"/>
        <v>구간41</v>
      </c>
      <c r="E3753" s="91">
        <f t="shared" si="426"/>
        <v>91</v>
      </c>
      <c r="F3753" s="120">
        <f>COUNTIF($D$15:D3753,D3753)</f>
        <v>86</v>
      </c>
      <c r="G3753" s="121">
        <f t="shared" si="427"/>
        <v>0.26107008960729505</v>
      </c>
      <c r="H3753" s="121">
        <f t="shared" si="428"/>
        <v>-0.24672557918931182</v>
      </c>
      <c r="I3753" s="122">
        <f t="shared" si="429"/>
        <v>1.4344510417983236E-2</v>
      </c>
    </row>
    <row r="3754" spans="2:9">
      <c r="B3754" s="91">
        <f t="shared" si="430"/>
        <v>3740</v>
      </c>
      <c r="C3754" s="92">
        <f t="shared" si="431"/>
        <v>48300</v>
      </c>
      <c r="D3754" s="119" t="str">
        <f t="shared" si="425"/>
        <v>구간41</v>
      </c>
      <c r="E3754" s="91">
        <f t="shared" si="426"/>
        <v>91</v>
      </c>
      <c r="F3754" s="120">
        <f>COUNTIF($D$15:D3754,D3754)</f>
        <v>87</v>
      </c>
      <c r="G3754" s="121">
        <f t="shared" si="427"/>
        <v>0.26107008960729505</v>
      </c>
      <c r="H3754" s="121">
        <f t="shared" si="428"/>
        <v>-0.24959448127290848</v>
      </c>
      <c r="I3754" s="122">
        <f t="shared" si="429"/>
        <v>1.1475608334386572E-2</v>
      </c>
    </row>
    <row r="3755" spans="2:9">
      <c r="B3755" s="91">
        <f t="shared" si="430"/>
        <v>3741</v>
      </c>
      <c r="C3755" s="92">
        <f t="shared" si="431"/>
        <v>48301</v>
      </c>
      <c r="D3755" s="119" t="str">
        <f t="shared" si="425"/>
        <v>구간41</v>
      </c>
      <c r="E3755" s="91">
        <f t="shared" si="426"/>
        <v>91</v>
      </c>
      <c r="F3755" s="120">
        <f>COUNTIF($D$15:D3755,D3755)</f>
        <v>88</v>
      </c>
      <c r="G3755" s="121">
        <f t="shared" si="427"/>
        <v>0.26107008960729505</v>
      </c>
      <c r="H3755" s="121">
        <f t="shared" si="428"/>
        <v>-0.25246338335650514</v>
      </c>
      <c r="I3755" s="122">
        <f t="shared" si="429"/>
        <v>8.6067062507899084E-3</v>
      </c>
    </row>
    <row r="3756" spans="2:9">
      <c r="B3756" s="91">
        <f t="shared" si="430"/>
        <v>3742</v>
      </c>
      <c r="C3756" s="92">
        <f t="shared" si="431"/>
        <v>48302</v>
      </c>
      <c r="D3756" s="119" t="str">
        <f t="shared" si="425"/>
        <v>구간41</v>
      </c>
      <c r="E3756" s="91">
        <f t="shared" si="426"/>
        <v>91</v>
      </c>
      <c r="F3756" s="120">
        <f>COUNTIF($D$15:D3756,D3756)</f>
        <v>89</v>
      </c>
      <c r="G3756" s="121">
        <f t="shared" si="427"/>
        <v>0.26107008960729505</v>
      </c>
      <c r="H3756" s="121">
        <f t="shared" si="428"/>
        <v>-0.25533228544010178</v>
      </c>
      <c r="I3756" s="122">
        <f t="shared" si="429"/>
        <v>5.7378041671932722E-3</v>
      </c>
    </row>
    <row r="3757" spans="2:9">
      <c r="B3757" s="91">
        <f t="shared" si="430"/>
        <v>3743</v>
      </c>
      <c r="C3757" s="92">
        <f t="shared" si="431"/>
        <v>48303</v>
      </c>
      <c r="D3757" s="119" t="str">
        <f t="shared" si="425"/>
        <v>구간41</v>
      </c>
      <c r="E3757" s="91">
        <f t="shared" si="426"/>
        <v>91</v>
      </c>
      <c r="F3757" s="120">
        <f>COUNTIF($D$15:D3757,D3757)</f>
        <v>90</v>
      </c>
      <c r="G3757" s="121">
        <f t="shared" si="427"/>
        <v>0.26107008960729505</v>
      </c>
      <c r="H3757" s="121">
        <f t="shared" si="428"/>
        <v>-0.25820118752369842</v>
      </c>
      <c r="I3757" s="122">
        <f t="shared" si="429"/>
        <v>2.8689020835966361E-3</v>
      </c>
    </row>
    <row r="3758" spans="2:9">
      <c r="B3758" s="91">
        <f t="shared" si="430"/>
        <v>3744</v>
      </c>
      <c r="C3758" s="92">
        <f t="shared" si="431"/>
        <v>48304</v>
      </c>
      <c r="D3758" s="119" t="str">
        <f t="shared" si="425"/>
        <v>구간41</v>
      </c>
      <c r="E3758" s="91">
        <f t="shared" si="426"/>
        <v>91</v>
      </c>
      <c r="F3758" s="120">
        <f>COUNTIF($D$15:D3758,D3758)</f>
        <v>91</v>
      </c>
      <c r="G3758" s="121">
        <f t="shared" si="427"/>
        <v>0.26107008960729505</v>
      </c>
      <c r="H3758" s="121">
        <f t="shared" si="428"/>
        <v>-0.26107008960729505</v>
      </c>
      <c r="I3758" s="122">
        <f t="shared" si="429"/>
        <v>0</v>
      </c>
    </row>
    <row r="3759" spans="2:9">
      <c r="B3759" s="91">
        <f t="shared" si="430"/>
        <v>3745</v>
      </c>
      <c r="C3759" s="92">
        <f t="shared" si="431"/>
        <v>48305</v>
      </c>
      <c r="D3759" s="119" t="str">
        <f t="shared" si="425"/>
        <v>구간42</v>
      </c>
      <c r="E3759" s="91">
        <f t="shared" si="426"/>
        <v>91</v>
      </c>
      <c r="F3759" s="120">
        <f>COUNTIF($D$15:D3759,D3759)</f>
        <v>1</v>
      </c>
      <c r="G3759" s="121">
        <f t="shared" si="427"/>
        <v>0</v>
      </c>
      <c r="H3759" s="121">
        <f t="shared" si="428"/>
        <v>0</v>
      </c>
      <c r="I3759" s="122">
        <f t="shared" si="429"/>
        <v>0</v>
      </c>
    </row>
    <row r="3760" spans="2:9">
      <c r="B3760" s="91">
        <f t="shared" si="430"/>
        <v>3746</v>
      </c>
      <c r="C3760" s="92">
        <f t="shared" si="431"/>
        <v>48306</v>
      </c>
      <c r="D3760" s="119" t="str">
        <f t="shared" si="425"/>
        <v>구간42</v>
      </c>
      <c r="E3760" s="91">
        <f t="shared" si="426"/>
        <v>91</v>
      </c>
      <c r="F3760" s="120">
        <f>COUNTIF($D$15:D3760,D3760)</f>
        <v>2</v>
      </c>
      <c r="G3760" s="121">
        <f t="shared" si="427"/>
        <v>0</v>
      </c>
      <c r="H3760" s="121">
        <f t="shared" si="428"/>
        <v>0</v>
      </c>
      <c r="I3760" s="122">
        <f t="shared" si="429"/>
        <v>0</v>
      </c>
    </row>
    <row r="3761" spans="2:9">
      <c r="B3761" s="91">
        <f t="shared" si="430"/>
        <v>3747</v>
      </c>
      <c r="C3761" s="92">
        <f t="shared" si="431"/>
        <v>48307</v>
      </c>
      <c r="D3761" s="119" t="str">
        <f t="shared" si="425"/>
        <v>구간42</v>
      </c>
      <c r="E3761" s="91">
        <f t="shared" si="426"/>
        <v>91</v>
      </c>
      <c r="F3761" s="120">
        <f>COUNTIF($D$15:D3761,D3761)</f>
        <v>3</v>
      </c>
      <c r="G3761" s="121">
        <f t="shared" si="427"/>
        <v>0</v>
      </c>
      <c r="H3761" s="121">
        <f t="shared" si="428"/>
        <v>0</v>
      </c>
      <c r="I3761" s="122">
        <f t="shared" si="429"/>
        <v>0</v>
      </c>
    </row>
    <row r="3762" spans="2:9">
      <c r="B3762" s="91">
        <f t="shared" si="430"/>
        <v>3748</v>
      </c>
      <c r="C3762" s="92">
        <f t="shared" si="431"/>
        <v>48308</v>
      </c>
      <c r="D3762" s="119" t="str">
        <f t="shared" si="425"/>
        <v>구간42</v>
      </c>
      <c r="E3762" s="91">
        <f t="shared" si="426"/>
        <v>91</v>
      </c>
      <c r="F3762" s="120">
        <f>COUNTIF($D$15:D3762,D3762)</f>
        <v>4</v>
      </c>
      <c r="G3762" s="121">
        <f t="shared" si="427"/>
        <v>0</v>
      </c>
      <c r="H3762" s="121">
        <f t="shared" si="428"/>
        <v>0</v>
      </c>
      <c r="I3762" s="122">
        <f t="shared" si="429"/>
        <v>0</v>
      </c>
    </row>
    <row r="3763" spans="2:9">
      <c r="B3763" s="91">
        <f t="shared" si="430"/>
        <v>3749</v>
      </c>
      <c r="C3763" s="92">
        <f t="shared" si="431"/>
        <v>48309</v>
      </c>
      <c r="D3763" s="119" t="str">
        <f t="shared" si="425"/>
        <v>구간42</v>
      </c>
      <c r="E3763" s="91">
        <f t="shared" si="426"/>
        <v>91</v>
      </c>
      <c r="F3763" s="120">
        <f>COUNTIF($D$15:D3763,D3763)</f>
        <v>5</v>
      </c>
      <c r="G3763" s="121">
        <f t="shared" si="427"/>
        <v>0</v>
      </c>
      <c r="H3763" s="121">
        <f t="shared" si="428"/>
        <v>0</v>
      </c>
      <c r="I3763" s="122">
        <f t="shared" si="429"/>
        <v>0</v>
      </c>
    </row>
    <row r="3764" spans="2:9">
      <c r="B3764" s="91">
        <f t="shared" si="430"/>
        <v>3750</v>
      </c>
      <c r="C3764" s="92">
        <f t="shared" si="431"/>
        <v>48310</v>
      </c>
      <c r="D3764" s="119" t="str">
        <f t="shared" si="425"/>
        <v>구간42</v>
      </c>
      <c r="E3764" s="91">
        <f t="shared" si="426"/>
        <v>91</v>
      </c>
      <c r="F3764" s="120">
        <f>COUNTIF($D$15:D3764,D3764)</f>
        <v>6</v>
      </c>
      <c r="G3764" s="121">
        <f t="shared" si="427"/>
        <v>0</v>
      </c>
      <c r="H3764" s="121">
        <f t="shared" si="428"/>
        <v>0</v>
      </c>
      <c r="I3764" s="122">
        <f t="shared" si="429"/>
        <v>0</v>
      </c>
    </row>
    <row r="3765" spans="2:9">
      <c r="B3765" s="91">
        <f t="shared" si="430"/>
        <v>3751</v>
      </c>
      <c r="C3765" s="92">
        <f t="shared" si="431"/>
        <v>48311</v>
      </c>
      <c r="D3765" s="119" t="str">
        <f t="shared" si="425"/>
        <v>구간42</v>
      </c>
      <c r="E3765" s="91">
        <f t="shared" si="426"/>
        <v>91</v>
      </c>
      <c r="F3765" s="120">
        <f>COUNTIF($D$15:D3765,D3765)</f>
        <v>7</v>
      </c>
      <c r="G3765" s="121">
        <f t="shared" si="427"/>
        <v>0</v>
      </c>
      <c r="H3765" s="121">
        <f t="shared" si="428"/>
        <v>0</v>
      </c>
      <c r="I3765" s="122">
        <f t="shared" si="429"/>
        <v>0</v>
      </c>
    </row>
    <row r="3766" spans="2:9">
      <c r="B3766" s="91">
        <f t="shared" si="430"/>
        <v>3752</v>
      </c>
      <c r="C3766" s="92">
        <f t="shared" si="431"/>
        <v>48312</v>
      </c>
      <c r="D3766" s="119" t="str">
        <f t="shared" si="425"/>
        <v>구간42</v>
      </c>
      <c r="E3766" s="91">
        <f t="shared" si="426"/>
        <v>91</v>
      </c>
      <c r="F3766" s="120">
        <f>COUNTIF($D$15:D3766,D3766)</f>
        <v>8</v>
      </c>
      <c r="G3766" s="121">
        <f t="shared" si="427"/>
        <v>0</v>
      </c>
      <c r="H3766" s="121">
        <f t="shared" si="428"/>
        <v>0</v>
      </c>
      <c r="I3766" s="122">
        <f t="shared" si="429"/>
        <v>0</v>
      </c>
    </row>
    <row r="3767" spans="2:9">
      <c r="B3767" s="91">
        <f t="shared" si="430"/>
        <v>3753</v>
      </c>
      <c r="C3767" s="92">
        <f t="shared" si="431"/>
        <v>48313</v>
      </c>
      <c r="D3767" s="119" t="str">
        <f t="shared" si="425"/>
        <v>구간42</v>
      </c>
      <c r="E3767" s="91">
        <f t="shared" si="426"/>
        <v>91</v>
      </c>
      <c r="F3767" s="120">
        <f>COUNTIF($D$15:D3767,D3767)</f>
        <v>9</v>
      </c>
      <c r="G3767" s="121">
        <f t="shared" si="427"/>
        <v>0</v>
      </c>
      <c r="H3767" s="121">
        <f t="shared" si="428"/>
        <v>0</v>
      </c>
      <c r="I3767" s="122">
        <f t="shared" si="429"/>
        <v>0</v>
      </c>
    </row>
    <row r="3768" spans="2:9">
      <c r="B3768" s="91">
        <f t="shared" si="430"/>
        <v>3754</v>
      </c>
      <c r="C3768" s="92">
        <f t="shared" si="431"/>
        <v>48314</v>
      </c>
      <c r="D3768" s="119" t="str">
        <f t="shared" si="425"/>
        <v>구간42</v>
      </c>
      <c r="E3768" s="91">
        <f t="shared" si="426"/>
        <v>91</v>
      </c>
      <c r="F3768" s="120">
        <f>COUNTIF($D$15:D3768,D3768)</f>
        <v>10</v>
      </c>
      <c r="G3768" s="121">
        <f t="shared" si="427"/>
        <v>0</v>
      </c>
      <c r="H3768" s="121">
        <f t="shared" si="428"/>
        <v>0</v>
      </c>
      <c r="I3768" s="122">
        <f t="shared" si="429"/>
        <v>0</v>
      </c>
    </row>
    <row r="3769" spans="2:9">
      <c r="B3769" s="91">
        <f t="shared" si="430"/>
        <v>3755</v>
      </c>
      <c r="C3769" s="92">
        <f t="shared" si="431"/>
        <v>48315</v>
      </c>
      <c r="D3769" s="119" t="str">
        <f t="shared" si="425"/>
        <v>구간42</v>
      </c>
      <c r="E3769" s="91">
        <f t="shared" si="426"/>
        <v>91</v>
      </c>
      <c r="F3769" s="120">
        <f>COUNTIF($D$15:D3769,D3769)</f>
        <v>11</v>
      </c>
      <c r="G3769" s="121">
        <f t="shared" si="427"/>
        <v>0</v>
      </c>
      <c r="H3769" s="121">
        <f t="shared" si="428"/>
        <v>0</v>
      </c>
      <c r="I3769" s="122">
        <f t="shared" si="429"/>
        <v>0</v>
      </c>
    </row>
    <row r="3770" spans="2:9">
      <c r="B3770" s="91">
        <f t="shared" si="430"/>
        <v>3756</v>
      </c>
      <c r="C3770" s="92">
        <f t="shared" si="431"/>
        <v>48316</v>
      </c>
      <c r="D3770" s="119" t="str">
        <f t="shared" si="425"/>
        <v>구간42</v>
      </c>
      <c r="E3770" s="91">
        <f t="shared" si="426"/>
        <v>91</v>
      </c>
      <c r="F3770" s="120">
        <f>COUNTIF($D$15:D3770,D3770)</f>
        <v>12</v>
      </c>
      <c r="G3770" s="121">
        <f t="shared" si="427"/>
        <v>0</v>
      </c>
      <c r="H3770" s="121">
        <f t="shared" si="428"/>
        <v>0</v>
      </c>
      <c r="I3770" s="122">
        <f t="shared" si="429"/>
        <v>0</v>
      </c>
    </row>
    <row r="3771" spans="2:9">
      <c r="B3771" s="91">
        <f t="shared" si="430"/>
        <v>3757</v>
      </c>
      <c r="C3771" s="92">
        <f t="shared" si="431"/>
        <v>48317</v>
      </c>
      <c r="D3771" s="119" t="str">
        <f t="shared" si="425"/>
        <v>구간42</v>
      </c>
      <c r="E3771" s="91">
        <f t="shared" si="426"/>
        <v>91</v>
      </c>
      <c r="F3771" s="120">
        <f>COUNTIF($D$15:D3771,D3771)</f>
        <v>13</v>
      </c>
      <c r="G3771" s="121">
        <f t="shared" si="427"/>
        <v>0</v>
      </c>
      <c r="H3771" s="121">
        <f t="shared" si="428"/>
        <v>0</v>
      </c>
      <c r="I3771" s="122">
        <f t="shared" si="429"/>
        <v>0</v>
      </c>
    </row>
    <row r="3772" spans="2:9">
      <c r="B3772" s="91">
        <f t="shared" si="430"/>
        <v>3758</v>
      </c>
      <c r="C3772" s="92">
        <f t="shared" si="431"/>
        <v>48318</v>
      </c>
      <c r="D3772" s="119" t="str">
        <f t="shared" si="425"/>
        <v>구간42</v>
      </c>
      <c r="E3772" s="91">
        <f t="shared" si="426"/>
        <v>91</v>
      </c>
      <c r="F3772" s="120">
        <f>COUNTIF($D$15:D3772,D3772)</f>
        <v>14</v>
      </c>
      <c r="G3772" s="121">
        <f t="shared" si="427"/>
        <v>0</v>
      </c>
      <c r="H3772" s="121">
        <f t="shared" si="428"/>
        <v>0</v>
      </c>
      <c r="I3772" s="122">
        <f t="shared" si="429"/>
        <v>0</v>
      </c>
    </row>
    <row r="3773" spans="2:9">
      <c r="B3773" s="91">
        <f t="shared" si="430"/>
        <v>3759</v>
      </c>
      <c r="C3773" s="92">
        <f t="shared" si="431"/>
        <v>48319</v>
      </c>
      <c r="D3773" s="119" t="str">
        <f t="shared" si="425"/>
        <v>구간42</v>
      </c>
      <c r="E3773" s="91">
        <f t="shared" si="426"/>
        <v>91</v>
      </c>
      <c r="F3773" s="120">
        <f>COUNTIF($D$15:D3773,D3773)</f>
        <v>15</v>
      </c>
      <c r="G3773" s="121">
        <f t="shared" si="427"/>
        <v>0</v>
      </c>
      <c r="H3773" s="121">
        <f t="shared" si="428"/>
        <v>0</v>
      </c>
      <c r="I3773" s="122">
        <f t="shared" si="429"/>
        <v>0</v>
      </c>
    </row>
    <row r="3774" spans="2:9">
      <c r="B3774" s="91">
        <f t="shared" si="430"/>
        <v>3760</v>
      </c>
      <c r="C3774" s="92">
        <f t="shared" si="431"/>
        <v>48320</v>
      </c>
      <c r="D3774" s="119" t="str">
        <f t="shared" si="425"/>
        <v>구간42</v>
      </c>
      <c r="E3774" s="91">
        <f t="shared" si="426"/>
        <v>91</v>
      </c>
      <c r="F3774" s="120">
        <f>COUNTIF($D$15:D3774,D3774)</f>
        <v>16</v>
      </c>
      <c r="G3774" s="121">
        <f t="shared" si="427"/>
        <v>0</v>
      </c>
      <c r="H3774" s="121">
        <f t="shared" si="428"/>
        <v>0</v>
      </c>
      <c r="I3774" s="122">
        <f t="shared" si="429"/>
        <v>0</v>
      </c>
    </row>
    <row r="3775" spans="2:9">
      <c r="B3775" s="91">
        <f t="shared" si="430"/>
        <v>3761</v>
      </c>
      <c r="C3775" s="92">
        <f t="shared" si="431"/>
        <v>48321</v>
      </c>
      <c r="D3775" s="119" t="str">
        <f t="shared" si="425"/>
        <v>구간42</v>
      </c>
      <c r="E3775" s="91">
        <f t="shared" si="426"/>
        <v>91</v>
      </c>
      <c r="F3775" s="120">
        <f>COUNTIF($D$15:D3775,D3775)</f>
        <v>17</v>
      </c>
      <c r="G3775" s="121">
        <f t="shared" si="427"/>
        <v>0</v>
      </c>
      <c r="H3775" s="121">
        <f t="shared" si="428"/>
        <v>0</v>
      </c>
      <c r="I3775" s="122">
        <f t="shared" si="429"/>
        <v>0</v>
      </c>
    </row>
    <row r="3776" spans="2:9">
      <c r="B3776" s="91">
        <f t="shared" si="430"/>
        <v>3762</v>
      </c>
      <c r="C3776" s="92">
        <f t="shared" si="431"/>
        <v>48322</v>
      </c>
      <c r="D3776" s="119" t="str">
        <f t="shared" si="425"/>
        <v>구간42</v>
      </c>
      <c r="E3776" s="91">
        <f t="shared" si="426"/>
        <v>91</v>
      </c>
      <c r="F3776" s="120">
        <f>COUNTIF($D$15:D3776,D3776)</f>
        <v>18</v>
      </c>
      <c r="G3776" s="121">
        <f t="shared" si="427"/>
        <v>0</v>
      </c>
      <c r="H3776" s="121">
        <f t="shared" si="428"/>
        <v>0</v>
      </c>
      <c r="I3776" s="122">
        <f t="shared" si="429"/>
        <v>0</v>
      </c>
    </row>
    <row r="3777" spans="2:9">
      <c r="B3777" s="91">
        <f t="shared" si="430"/>
        <v>3763</v>
      </c>
      <c r="C3777" s="92">
        <f t="shared" si="431"/>
        <v>48323</v>
      </c>
      <c r="D3777" s="119" t="str">
        <f t="shared" si="425"/>
        <v>구간42</v>
      </c>
      <c r="E3777" s="91">
        <f t="shared" si="426"/>
        <v>91</v>
      </c>
      <c r="F3777" s="120">
        <f>COUNTIF($D$15:D3777,D3777)</f>
        <v>19</v>
      </c>
      <c r="G3777" s="121">
        <f t="shared" si="427"/>
        <v>0</v>
      </c>
      <c r="H3777" s="121">
        <f t="shared" si="428"/>
        <v>0</v>
      </c>
      <c r="I3777" s="122">
        <f t="shared" si="429"/>
        <v>0</v>
      </c>
    </row>
    <row r="3778" spans="2:9">
      <c r="B3778" s="91">
        <f t="shared" si="430"/>
        <v>3764</v>
      </c>
      <c r="C3778" s="92">
        <f t="shared" si="431"/>
        <v>48324</v>
      </c>
      <c r="D3778" s="119" t="str">
        <f t="shared" si="425"/>
        <v>구간42</v>
      </c>
      <c r="E3778" s="91">
        <f t="shared" si="426"/>
        <v>91</v>
      </c>
      <c r="F3778" s="120">
        <f>COUNTIF($D$15:D3778,D3778)</f>
        <v>20</v>
      </c>
      <c r="G3778" s="121">
        <f t="shared" si="427"/>
        <v>0</v>
      </c>
      <c r="H3778" s="121">
        <f t="shared" si="428"/>
        <v>0</v>
      </c>
      <c r="I3778" s="122">
        <f t="shared" si="429"/>
        <v>0</v>
      </c>
    </row>
    <row r="3779" spans="2:9">
      <c r="B3779" s="91">
        <f t="shared" si="430"/>
        <v>3765</v>
      </c>
      <c r="C3779" s="92">
        <f t="shared" si="431"/>
        <v>48325</v>
      </c>
      <c r="D3779" s="119" t="str">
        <f t="shared" si="425"/>
        <v>구간42</v>
      </c>
      <c r="E3779" s="91">
        <f t="shared" si="426"/>
        <v>91</v>
      </c>
      <c r="F3779" s="120">
        <f>COUNTIF($D$15:D3779,D3779)</f>
        <v>21</v>
      </c>
      <c r="G3779" s="121">
        <f t="shared" si="427"/>
        <v>0</v>
      </c>
      <c r="H3779" s="121">
        <f t="shared" si="428"/>
        <v>0</v>
      </c>
      <c r="I3779" s="122">
        <f t="shared" si="429"/>
        <v>0</v>
      </c>
    </row>
    <row r="3780" spans="2:9">
      <c r="B3780" s="91">
        <f t="shared" si="430"/>
        <v>3766</v>
      </c>
      <c r="C3780" s="92">
        <f t="shared" si="431"/>
        <v>48326</v>
      </c>
      <c r="D3780" s="119" t="str">
        <f t="shared" si="425"/>
        <v>구간42</v>
      </c>
      <c r="E3780" s="91">
        <f t="shared" si="426"/>
        <v>91</v>
      </c>
      <c r="F3780" s="120">
        <f>COUNTIF($D$15:D3780,D3780)</f>
        <v>22</v>
      </c>
      <c r="G3780" s="121">
        <f t="shared" si="427"/>
        <v>0</v>
      </c>
      <c r="H3780" s="121">
        <f t="shared" si="428"/>
        <v>0</v>
      </c>
      <c r="I3780" s="122">
        <f t="shared" si="429"/>
        <v>0</v>
      </c>
    </row>
    <row r="3781" spans="2:9">
      <c r="B3781" s="91">
        <f t="shared" si="430"/>
        <v>3767</v>
      </c>
      <c r="C3781" s="92">
        <f t="shared" si="431"/>
        <v>48327</v>
      </c>
      <c r="D3781" s="119" t="str">
        <f t="shared" si="425"/>
        <v>구간42</v>
      </c>
      <c r="E3781" s="91">
        <f t="shared" si="426"/>
        <v>91</v>
      </c>
      <c r="F3781" s="120">
        <f>COUNTIF($D$15:D3781,D3781)</f>
        <v>23</v>
      </c>
      <c r="G3781" s="121">
        <f t="shared" si="427"/>
        <v>0</v>
      </c>
      <c r="H3781" s="121">
        <f t="shared" si="428"/>
        <v>0</v>
      </c>
      <c r="I3781" s="122">
        <f t="shared" si="429"/>
        <v>0</v>
      </c>
    </row>
    <row r="3782" spans="2:9">
      <c r="B3782" s="91">
        <f t="shared" si="430"/>
        <v>3768</v>
      </c>
      <c r="C3782" s="92">
        <f t="shared" si="431"/>
        <v>48328</v>
      </c>
      <c r="D3782" s="119" t="str">
        <f t="shared" si="425"/>
        <v>구간42</v>
      </c>
      <c r="E3782" s="91">
        <f t="shared" si="426"/>
        <v>91</v>
      </c>
      <c r="F3782" s="120">
        <f>COUNTIF($D$15:D3782,D3782)</f>
        <v>24</v>
      </c>
      <c r="G3782" s="121">
        <f t="shared" si="427"/>
        <v>0</v>
      </c>
      <c r="H3782" s="121">
        <f t="shared" si="428"/>
        <v>0</v>
      </c>
      <c r="I3782" s="122">
        <f t="shared" si="429"/>
        <v>0</v>
      </c>
    </row>
    <row r="3783" spans="2:9">
      <c r="B3783" s="91">
        <f t="shared" si="430"/>
        <v>3769</v>
      </c>
      <c r="C3783" s="92">
        <f t="shared" si="431"/>
        <v>48329</v>
      </c>
      <c r="D3783" s="119" t="str">
        <f t="shared" si="425"/>
        <v>구간42</v>
      </c>
      <c r="E3783" s="91">
        <f t="shared" si="426"/>
        <v>91</v>
      </c>
      <c r="F3783" s="120">
        <f>COUNTIF($D$15:D3783,D3783)</f>
        <v>25</v>
      </c>
      <c r="G3783" s="121">
        <f t="shared" si="427"/>
        <v>0</v>
      </c>
      <c r="H3783" s="121">
        <f t="shared" si="428"/>
        <v>0</v>
      </c>
      <c r="I3783" s="122">
        <f t="shared" si="429"/>
        <v>0</v>
      </c>
    </row>
    <row r="3784" spans="2:9">
      <c r="B3784" s="91">
        <f t="shared" si="430"/>
        <v>3770</v>
      </c>
      <c r="C3784" s="92">
        <f t="shared" si="431"/>
        <v>48330</v>
      </c>
      <c r="D3784" s="119" t="str">
        <f t="shared" si="425"/>
        <v>구간42</v>
      </c>
      <c r="E3784" s="91">
        <f t="shared" si="426"/>
        <v>91</v>
      </c>
      <c r="F3784" s="120">
        <f>COUNTIF($D$15:D3784,D3784)</f>
        <v>26</v>
      </c>
      <c r="G3784" s="121">
        <f t="shared" si="427"/>
        <v>0</v>
      </c>
      <c r="H3784" s="121">
        <f t="shared" si="428"/>
        <v>0</v>
      </c>
      <c r="I3784" s="122">
        <f t="shared" si="429"/>
        <v>0</v>
      </c>
    </row>
    <row r="3785" spans="2:9">
      <c r="B3785" s="91">
        <f t="shared" si="430"/>
        <v>3771</v>
      </c>
      <c r="C3785" s="92">
        <f t="shared" si="431"/>
        <v>48331</v>
      </c>
      <c r="D3785" s="119" t="str">
        <f t="shared" si="425"/>
        <v>구간42</v>
      </c>
      <c r="E3785" s="91">
        <f t="shared" si="426"/>
        <v>91</v>
      </c>
      <c r="F3785" s="120">
        <f>COUNTIF($D$15:D3785,D3785)</f>
        <v>27</v>
      </c>
      <c r="G3785" s="121">
        <f t="shared" si="427"/>
        <v>0</v>
      </c>
      <c r="H3785" s="121">
        <f t="shared" si="428"/>
        <v>0</v>
      </c>
      <c r="I3785" s="122">
        <f t="shared" si="429"/>
        <v>0</v>
      </c>
    </row>
    <row r="3786" spans="2:9">
      <c r="B3786" s="91">
        <f t="shared" si="430"/>
        <v>3772</v>
      </c>
      <c r="C3786" s="92">
        <f t="shared" si="431"/>
        <v>48332</v>
      </c>
      <c r="D3786" s="119" t="str">
        <f t="shared" si="425"/>
        <v>구간42</v>
      </c>
      <c r="E3786" s="91">
        <f t="shared" si="426"/>
        <v>91</v>
      </c>
      <c r="F3786" s="120">
        <f>COUNTIF($D$15:D3786,D3786)</f>
        <v>28</v>
      </c>
      <c r="G3786" s="121">
        <f t="shared" si="427"/>
        <v>0</v>
      </c>
      <c r="H3786" s="121">
        <f t="shared" si="428"/>
        <v>0</v>
      </c>
      <c r="I3786" s="122">
        <f t="shared" si="429"/>
        <v>0</v>
      </c>
    </row>
    <row r="3787" spans="2:9">
      <c r="B3787" s="91">
        <f t="shared" si="430"/>
        <v>3773</v>
      </c>
      <c r="C3787" s="92">
        <f t="shared" si="431"/>
        <v>48333</v>
      </c>
      <c r="D3787" s="119" t="str">
        <f t="shared" si="425"/>
        <v>구간42</v>
      </c>
      <c r="E3787" s="91">
        <f t="shared" si="426"/>
        <v>91</v>
      </c>
      <c r="F3787" s="120">
        <f>COUNTIF($D$15:D3787,D3787)</f>
        <v>29</v>
      </c>
      <c r="G3787" s="121">
        <f t="shared" si="427"/>
        <v>0</v>
      </c>
      <c r="H3787" s="121">
        <f t="shared" si="428"/>
        <v>0</v>
      </c>
      <c r="I3787" s="122">
        <f t="shared" si="429"/>
        <v>0</v>
      </c>
    </row>
    <row r="3788" spans="2:9">
      <c r="B3788" s="91">
        <f t="shared" si="430"/>
        <v>3774</v>
      </c>
      <c r="C3788" s="92">
        <f t="shared" si="431"/>
        <v>48334</v>
      </c>
      <c r="D3788" s="119" t="str">
        <f t="shared" si="425"/>
        <v>구간42</v>
      </c>
      <c r="E3788" s="91">
        <f t="shared" si="426"/>
        <v>91</v>
      </c>
      <c r="F3788" s="120">
        <f>COUNTIF($D$15:D3788,D3788)</f>
        <v>30</v>
      </c>
      <c r="G3788" s="121">
        <f t="shared" si="427"/>
        <v>0</v>
      </c>
      <c r="H3788" s="121">
        <f t="shared" si="428"/>
        <v>0</v>
      </c>
      <c r="I3788" s="122">
        <f t="shared" si="429"/>
        <v>0</v>
      </c>
    </row>
    <row r="3789" spans="2:9">
      <c r="B3789" s="91">
        <f t="shared" si="430"/>
        <v>3775</v>
      </c>
      <c r="C3789" s="92">
        <f t="shared" si="431"/>
        <v>48335</v>
      </c>
      <c r="D3789" s="119" t="str">
        <f t="shared" si="425"/>
        <v>구간42</v>
      </c>
      <c r="E3789" s="91">
        <f t="shared" si="426"/>
        <v>91</v>
      </c>
      <c r="F3789" s="120">
        <f>COUNTIF($D$15:D3789,D3789)</f>
        <v>31</v>
      </c>
      <c r="G3789" s="121">
        <f t="shared" si="427"/>
        <v>0</v>
      </c>
      <c r="H3789" s="121">
        <f t="shared" si="428"/>
        <v>0</v>
      </c>
      <c r="I3789" s="122">
        <f t="shared" si="429"/>
        <v>0</v>
      </c>
    </row>
    <row r="3790" spans="2:9">
      <c r="B3790" s="91">
        <f t="shared" si="430"/>
        <v>3776</v>
      </c>
      <c r="C3790" s="92">
        <f t="shared" si="431"/>
        <v>48336</v>
      </c>
      <c r="D3790" s="119" t="str">
        <f t="shared" si="425"/>
        <v>구간42</v>
      </c>
      <c r="E3790" s="91">
        <f t="shared" si="426"/>
        <v>91</v>
      </c>
      <c r="F3790" s="120">
        <f>COUNTIF($D$15:D3790,D3790)</f>
        <v>32</v>
      </c>
      <c r="G3790" s="121">
        <f t="shared" si="427"/>
        <v>0</v>
      </c>
      <c r="H3790" s="121">
        <f t="shared" si="428"/>
        <v>0</v>
      </c>
      <c r="I3790" s="122">
        <f t="shared" si="429"/>
        <v>0</v>
      </c>
    </row>
    <row r="3791" spans="2:9">
      <c r="B3791" s="91">
        <f t="shared" si="430"/>
        <v>3777</v>
      </c>
      <c r="C3791" s="92">
        <f t="shared" si="431"/>
        <v>48337</v>
      </c>
      <c r="D3791" s="119" t="str">
        <f t="shared" ref="D3791:D3854" si="432">IF(IFERROR(HLOOKUP(C3791,$E$5:$BL$6,2,FALSE),"")="",D3792,HLOOKUP(C3791,$E$5:$BL$7,2,FALSE))</f>
        <v>구간42</v>
      </c>
      <c r="E3791" s="91">
        <f t="shared" ref="E3791:E3854" si="433">COUNTIF($D$15:$D$49928,D3791)</f>
        <v>91</v>
      </c>
      <c r="F3791" s="120">
        <f>COUNTIF($D$15:D3791,D3791)</f>
        <v>33</v>
      </c>
      <c r="G3791" s="121">
        <f t="shared" ref="G3791:G3854" si="434">HLOOKUP($D3791,$E$6:$BL$11,6,FALSE)</f>
        <v>0</v>
      </c>
      <c r="H3791" s="121">
        <f t="shared" ref="H3791:H3854" si="435">HLOOKUP($D3791,$E$6:$BL$11,5,FALSE)*(F3791)</f>
        <v>0</v>
      </c>
      <c r="I3791" s="122">
        <f t="shared" ref="I3791:I3854" si="436">G3791+H3791</f>
        <v>0</v>
      </c>
    </row>
    <row r="3792" spans="2:9">
      <c r="B3792" s="91">
        <f t="shared" ref="B3792:B3855" si="437">B3791+1</f>
        <v>3778</v>
      </c>
      <c r="C3792" s="92">
        <f t="shared" ref="C3792:C3855" si="438">C3791+1</f>
        <v>48338</v>
      </c>
      <c r="D3792" s="119" t="str">
        <f t="shared" si="432"/>
        <v>구간42</v>
      </c>
      <c r="E3792" s="91">
        <f t="shared" si="433"/>
        <v>91</v>
      </c>
      <c r="F3792" s="120">
        <f>COUNTIF($D$15:D3792,D3792)</f>
        <v>34</v>
      </c>
      <c r="G3792" s="121">
        <f t="shared" si="434"/>
        <v>0</v>
      </c>
      <c r="H3792" s="121">
        <f t="shared" si="435"/>
        <v>0</v>
      </c>
      <c r="I3792" s="122">
        <f t="shared" si="436"/>
        <v>0</v>
      </c>
    </row>
    <row r="3793" spans="2:9">
      <c r="B3793" s="91">
        <f t="shared" si="437"/>
        <v>3779</v>
      </c>
      <c r="C3793" s="92">
        <f t="shared" si="438"/>
        <v>48339</v>
      </c>
      <c r="D3793" s="119" t="str">
        <f t="shared" si="432"/>
        <v>구간42</v>
      </c>
      <c r="E3793" s="91">
        <f t="shared" si="433"/>
        <v>91</v>
      </c>
      <c r="F3793" s="120">
        <f>COUNTIF($D$15:D3793,D3793)</f>
        <v>35</v>
      </c>
      <c r="G3793" s="121">
        <f t="shared" si="434"/>
        <v>0</v>
      </c>
      <c r="H3793" s="121">
        <f t="shared" si="435"/>
        <v>0</v>
      </c>
      <c r="I3793" s="122">
        <f t="shared" si="436"/>
        <v>0</v>
      </c>
    </row>
    <row r="3794" spans="2:9">
      <c r="B3794" s="91">
        <f t="shared" si="437"/>
        <v>3780</v>
      </c>
      <c r="C3794" s="92">
        <f t="shared" si="438"/>
        <v>48340</v>
      </c>
      <c r="D3794" s="119" t="str">
        <f t="shared" si="432"/>
        <v>구간42</v>
      </c>
      <c r="E3794" s="91">
        <f t="shared" si="433"/>
        <v>91</v>
      </c>
      <c r="F3794" s="120">
        <f>COUNTIF($D$15:D3794,D3794)</f>
        <v>36</v>
      </c>
      <c r="G3794" s="121">
        <f t="shared" si="434"/>
        <v>0</v>
      </c>
      <c r="H3794" s="121">
        <f t="shared" si="435"/>
        <v>0</v>
      </c>
      <c r="I3794" s="122">
        <f t="shared" si="436"/>
        <v>0</v>
      </c>
    </row>
    <row r="3795" spans="2:9">
      <c r="B3795" s="91">
        <f t="shared" si="437"/>
        <v>3781</v>
      </c>
      <c r="C3795" s="92">
        <f t="shared" si="438"/>
        <v>48341</v>
      </c>
      <c r="D3795" s="119" t="str">
        <f t="shared" si="432"/>
        <v>구간42</v>
      </c>
      <c r="E3795" s="91">
        <f t="shared" si="433"/>
        <v>91</v>
      </c>
      <c r="F3795" s="120">
        <f>COUNTIF($D$15:D3795,D3795)</f>
        <v>37</v>
      </c>
      <c r="G3795" s="121">
        <f t="shared" si="434"/>
        <v>0</v>
      </c>
      <c r="H3795" s="121">
        <f t="shared" si="435"/>
        <v>0</v>
      </c>
      <c r="I3795" s="122">
        <f t="shared" si="436"/>
        <v>0</v>
      </c>
    </row>
    <row r="3796" spans="2:9">
      <c r="B3796" s="91">
        <f t="shared" si="437"/>
        <v>3782</v>
      </c>
      <c r="C3796" s="92">
        <f t="shared" si="438"/>
        <v>48342</v>
      </c>
      <c r="D3796" s="119" t="str">
        <f t="shared" si="432"/>
        <v>구간42</v>
      </c>
      <c r="E3796" s="91">
        <f t="shared" si="433"/>
        <v>91</v>
      </c>
      <c r="F3796" s="120">
        <f>COUNTIF($D$15:D3796,D3796)</f>
        <v>38</v>
      </c>
      <c r="G3796" s="121">
        <f t="shared" si="434"/>
        <v>0</v>
      </c>
      <c r="H3796" s="121">
        <f t="shared" si="435"/>
        <v>0</v>
      </c>
      <c r="I3796" s="122">
        <f t="shared" si="436"/>
        <v>0</v>
      </c>
    </row>
    <row r="3797" spans="2:9">
      <c r="B3797" s="91">
        <f t="shared" si="437"/>
        <v>3783</v>
      </c>
      <c r="C3797" s="92">
        <f t="shared" si="438"/>
        <v>48343</v>
      </c>
      <c r="D3797" s="119" t="str">
        <f t="shared" si="432"/>
        <v>구간42</v>
      </c>
      <c r="E3797" s="91">
        <f t="shared" si="433"/>
        <v>91</v>
      </c>
      <c r="F3797" s="120">
        <f>COUNTIF($D$15:D3797,D3797)</f>
        <v>39</v>
      </c>
      <c r="G3797" s="121">
        <f t="shared" si="434"/>
        <v>0</v>
      </c>
      <c r="H3797" s="121">
        <f t="shared" si="435"/>
        <v>0</v>
      </c>
      <c r="I3797" s="122">
        <f t="shared" si="436"/>
        <v>0</v>
      </c>
    </row>
    <row r="3798" spans="2:9">
      <c r="B3798" s="91">
        <f t="shared" si="437"/>
        <v>3784</v>
      </c>
      <c r="C3798" s="92">
        <f t="shared" si="438"/>
        <v>48344</v>
      </c>
      <c r="D3798" s="119" t="str">
        <f t="shared" si="432"/>
        <v>구간42</v>
      </c>
      <c r="E3798" s="91">
        <f t="shared" si="433"/>
        <v>91</v>
      </c>
      <c r="F3798" s="120">
        <f>COUNTIF($D$15:D3798,D3798)</f>
        <v>40</v>
      </c>
      <c r="G3798" s="121">
        <f t="shared" si="434"/>
        <v>0</v>
      </c>
      <c r="H3798" s="121">
        <f t="shared" si="435"/>
        <v>0</v>
      </c>
      <c r="I3798" s="122">
        <f t="shared" si="436"/>
        <v>0</v>
      </c>
    </row>
    <row r="3799" spans="2:9">
      <c r="B3799" s="91">
        <f t="shared" si="437"/>
        <v>3785</v>
      </c>
      <c r="C3799" s="92">
        <f t="shared" si="438"/>
        <v>48345</v>
      </c>
      <c r="D3799" s="119" t="str">
        <f t="shared" si="432"/>
        <v>구간42</v>
      </c>
      <c r="E3799" s="91">
        <f t="shared" si="433"/>
        <v>91</v>
      </c>
      <c r="F3799" s="120">
        <f>COUNTIF($D$15:D3799,D3799)</f>
        <v>41</v>
      </c>
      <c r="G3799" s="121">
        <f t="shared" si="434"/>
        <v>0</v>
      </c>
      <c r="H3799" s="121">
        <f t="shared" si="435"/>
        <v>0</v>
      </c>
      <c r="I3799" s="122">
        <f t="shared" si="436"/>
        <v>0</v>
      </c>
    </row>
    <row r="3800" spans="2:9">
      <c r="B3800" s="91">
        <f t="shared" si="437"/>
        <v>3786</v>
      </c>
      <c r="C3800" s="92">
        <f t="shared" si="438"/>
        <v>48346</v>
      </c>
      <c r="D3800" s="119" t="str">
        <f t="shared" si="432"/>
        <v>구간42</v>
      </c>
      <c r="E3800" s="91">
        <f t="shared" si="433"/>
        <v>91</v>
      </c>
      <c r="F3800" s="120">
        <f>COUNTIF($D$15:D3800,D3800)</f>
        <v>42</v>
      </c>
      <c r="G3800" s="121">
        <f t="shared" si="434"/>
        <v>0</v>
      </c>
      <c r="H3800" s="121">
        <f t="shared" si="435"/>
        <v>0</v>
      </c>
      <c r="I3800" s="122">
        <f t="shared" si="436"/>
        <v>0</v>
      </c>
    </row>
    <row r="3801" spans="2:9">
      <c r="B3801" s="91">
        <f t="shared" si="437"/>
        <v>3787</v>
      </c>
      <c r="C3801" s="92">
        <f t="shared" si="438"/>
        <v>48347</v>
      </c>
      <c r="D3801" s="119" t="str">
        <f t="shared" si="432"/>
        <v>구간42</v>
      </c>
      <c r="E3801" s="91">
        <f t="shared" si="433"/>
        <v>91</v>
      </c>
      <c r="F3801" s="120">
        <f>COUNTIF($D$15:D3801,D3801)</f>
        <v>43</v>
      </c>
      <c r="G3801" s="121">
        <f t="shared" si="434"/>
        <v>0</v>
      </c>
      <c r="H3801" s="121">
        <f t="shared" si="435"/>
        <v>0</v>
      </c>
      <c r="I3801" s="122">
        <f t="shared" si="436"/>
        <v>0</v>
      </c>
    </row>
    <row r="3802" spans="2:9">
      <c r="B3802" s="91">
        <f t="shared" si="437"/>
        <v>3788</v>
      </c>
      <c r="C3802" s="92">
        <f t="shared" si="438"/>
        <v>48348</v>
      </c>
      <c r="D3802" s="119" t="str">
        <f t="shared" si="432"/>
        <v>구간42</v>
      </c>
      <c r="E3802" s="91">
        <f t="shared" si="433"/>
        <v>91</v>
      </c>
      <c r="F3802" s="120">
        <f>COUNTIF($D$15:D3802,D3802)</f>
        <v>44</v>
      </c>
      <c r="G3802" s="121">
        <f t="shared" si="434"/>
        <v>0</v>
      </c>
      <c r="H3802" s="121">
        <f t="shared" si="435"/>
        <v>0</v>
      </c>
      <c r="I3802" s="122">
        <f t="shared" si="436"/>
        <v>0</v>
      </c>
    </row>
    <row r="3803" spans="2:9">
      <c r="B3803" s="91">
        <f t="shared" si="437"/>
        <v>3789</v>
      </c>
      <c r="C3803" s="92">
        <f t="shared" si="438"/>
        <v>48349</v>
      </c>
      <c r="D3803" s="119" t="str">
        <f t="shared" si="432"/>
        <v>구간42</v>
      </c>
      <c r="E3803" s="91">
        <f t="shared" si="433"/>
        <v>91</v>
      </c>
      <c r="F3803" s="120">
        <f>COUNTIF($D$15:D3803,D3803)</f>
        <v>45</v>
      </c>
      <c r="G3803" s="121">
        <f t="shared" si="434"/>
        <v>0</v>
      </c>
      <c r="H3803" s="121">
        <f t="shared" si="435"/>
        <v>0</v>
      </c>
      <c r="I3803" s="122">
        <f t="shared" si="436"/>
        <v>0</v>
      </c>
    </row>
    <row r="3804" spans="2:9">
      <c r="B3804" s="91">
        <f t="shared" si="437"/>
        <v>3790</v>
      </c>
      <c r="C3804" s="92">
        <f t="shared" si="438"/>
        <v>48350</v>
      </c>
      <c r="D3804" s="119" t="str">
        <f t="shared" si="432"/>
        <v>구간42</v>
      </c>
      <c r="E3804" s="91">
        <f t="shared" si="433"/>
        <v>91</v>
      </c>
      <c r="F3804" s="120">
        <f>COUNTIF($D$15:D3804,D3804)</f>
        <v>46</v>
      </c>
      <c r="G3804" s="121">
        <f t="shared" si="434"/>
        <v>0</v>
      </c>
      <c r="H3804" s="121">
        <f t="shared" si="435"/>
        <v>0</v>
      </c>
      <c r="I3804" s="122">
        <f t="shared" si="436"/>
        <v>0</v>
      </c>
    </row>
    <row r="3805" spans="2:9">
      <c r="B3805" s="91">
        <f t="shared" si="437"/>
        <v>3791</v>
      </c>
      <c r="C3805" s="92">
        <f t="shared" si="438"/>
        <v>48351</v>
      </c>
      <c r="D3805" s="119" t="str">
        <f t="shared" si="432"/>
        <v>구간42</v>
      </c>
      <c r="E3805" s="91">
        <f t="shared" si="433"/>
        <v>91</v>
      </c>
      <c r="F3805" s="120">
        <f>COUNTIF($D$15:D3805,D3805)</f>
        <v>47</v>
      </c>
      <c r="G3805" s="121">
        <f t="shared" si="434"/>
        <v>0</v>
      </c>
      <c r="H3805" s="121">
        <f t="shared" si="435"/>
        <v>0</v>
      </c>
      <c r="I3805" s="122">
        <f t="shared" si="436"/>
        <v>0</v>
      </c>
    </row>
    <row r="3806" spans="2:9">
      <c r="B3806" s="91">
        <f t="shared" si="437"/>
        <v>3792</v>
      </c>
      <c r="C3806" s="92">
        <f t="shared" si="438"/>
        <v>48352</v>
      </c>
      <c r="D3806" s="119" t="str">
        <f t="shared" si="432"/>
        <v>구간42</v>
      </c>
      <c r="E3806" s="91">
        <f t="shared" si="433"/>
        <v>91</v>
      </c>
      <c r="F3806" s="120">
        <f>COUNTIF($D$15:D3806,D3806)</f>
        <v>48</v>
      </c>
      <c r="G3806" s="121">
        <f t="shared" si="434"/>
        <v>0</v>
      </c>
      <c r="H3806" s="121">
        <f t="shared" si="435"/>
        <v>0</v>
      </c>
      <c r="I3806" s="122">
        <f t="shared" si="436"/>
        <v>0</v>
      </c>
    </row>
    <row r="3807" spans="2:9">
      <c r="B3807" s="91">
        <f t="shared" si="437"/>
        <v>3793</v>
      </c>
      <c r="C3807" s="92">
        <f t="shared" si="438"/>
        <v>48353</v>
      </c>
      <c r="D3807" s="119" t="str">
        <f t="shared" si="432"/>
        <v>구간42</v>
      </c>
      <c r="E3807" s="91">
        <f t="shared" si="433"/>
        <v>91</v>
      </c>
      <c r="F3807" s="120">
        <f>COUNTIF($D$15:D3807,D3807)</f>
        <v>49</v>
      </c>
      <c r="G3807" s="121">
        <f t="shared" si="434"/>
        <v>0</v>
      </c>
      <c r="H3807" s="121">
        <f t="shared" si="435"/>
        <v>0</v>
      </c>
      <c r="I3807" s="122">
        <f t="shared" si="436"/>
        <v>0</v>
      </c>
    </row>
    <row r="3808" spans="2:9">
      <c r="B3808" s="91">
        <f t="shared" si="437"/>
        <v>3794</v>
      </c>
      <c r="C3808" s="92">
        <f t="shared" si="438"/>
        <v>48354</v>
      </c>
      <c r="D3808" s="119" t="str">
        <f t="shared" si="432"/>
        <v>구간42</v>
      </c>
      <c r="E3808" s="91">
        <f t="shared" si="433"/>
        <v>91</v>
      </c>
      <c r="F3808" s="120">
        <f>COUNTIF($D$15:D3808,D3808)</f>
        <v>50</v>
      </c>
      <c r="G3808" s="121">
        <f t="shared" si="434"/>
        <v>0</v>
      </c>
      <c r="H3808" s="121">
        <f t="shared" si="435"/>
        <v>0</v>
      </c>
      <c r="I3808" s="122">
        <f t="shared" si="436"/>
        <v>0</v>
      </c>
    </row>
    <row r="3809" spans="2:9">
      <c r="B3809" s="91">
        <f t="shared" si="437"/>
        <v>3795</v>
      </c>
      <c r="C3809" s="92">
        <f t="shared" si="438"/>
        <v>48355</v>
      </c>
      <c r="D3809" s="119" t="str">
        <f t="shared" si="432"/>
        <v>구간42</v>
      </c>
      <c r="E3809" s="91">
        <f t="shared" si="433"/>
        <v>91</v>
      </c>
      <c r="F3809" s="120">
        <f>COUNTIF($D$15:D3809,D3809)</f>
        <v>51</v>
      </c>
      <c r="G3809" s="121">
        <f t="shared" si="434"/>
        <v>0</v>
      </c>
      <c r="H3809" s="121">
        <f t="shared" si="435"/>
        <v>0</v>
      </c>
      <c r="I3809" s="122">
        <f t="shared" si="436"/>
        <v>0</v>
      </c>
    </row>
    <row r="3810" spans="2:9">
      <c r="B3810" s="91">
        <f t="shared" si="437"/>
        <v>3796</v>
      </c>
      <c r="C3810" s="92">
        <f t="shared" si="438"/>
        <v>48356</v>
      </c>
      <c r="D3810" s="119" t="str">
        <f t="shared" si="432"/>
        <v>구간42</v>
      </c>
      <c r="E3810" s="91">
        <f t="shared" si="433"/>
        <v>91</v>
      </c>
      <c r="F3810" s="120">
        <f>COUNTIF($D$15:D3810,D3810)</f>
        <v>52</v>
      </c>
      <c r="G3810" s="121">
        <f t="shared" si="434"/>
        <v>0</v>
      </c>
      <c r="H3810" s="121">
        <f t="shared" si="435"/>
        <v>0</v>
      </c>
      <c r="I3810" s="122">
        <f t="shared" si="436"/>
        <v>0</v>
      </c>
    </row>
    <row r="3811" spans="2:9">
      <c r="B3811" s="91">
        <f t="shared" si="437"/>
        <v>3797</v>
      </c>
      <c r="C3811" s="92">
        <f t="shared" si="438"/>
        <v>48357</v>
      </c>
      <c r="D3811" s="119" t="str">
        <f t="shared" si="432"/>
        <v>구간42</v>
      </c>
      <c r="E3811" s="91">
        <f t="shared" si="433"/>
        <v>91</v>
      </c>
      <c r="F3811" s="120">
        <f>COUNTIF($D$15:D3811,D3811)</f>
        <v>53</v>
      </c>
      <c r="G3811" s="121">
        <f t="shared" si="434"/>
        <v>0</v>
      </c>
      <c r="H3811" s="121">
        <f t="shared" si="435"/>
        <v>0</v>
      </c>
      <c r="I3811" s="122">
        <f t="shared" si="436"/>
        <v>0</v>
      </c>
    </row>
    <row r="3812" spans="2:9">
      <c r="B3812" s="91">
        <f t="shared" si="437"/>
        <v>3798</v>
      </c>
      <c r="C3812" s="92">
        <f t="shared" si="438"/>
        <v>48358</v>
      </c>
      <c r="D3812" s="119" t="str">
        <f t="shared" si="432"/>
        <v>구간42</v>
      </c>
      <c r="E3812" s="91">
        <f t="shared" si="433"/>
        <v>91</v>
      </c>
      <c r="F3812" s="120">
        <f>COUNTIF($D$15:D3812,D3812)</f>
        <v>54</v>
      </c>
      <c r="G3812" s="121">
        <f t="shared" si="434"/>
        <v>0</v>
      </c>
      <c r="H3812" s="121">
        <f t="shared" si="435"/>
        <v>0</v>
      </c>
      <c r="I3812" s="122">
        <f t="shared" si="436"/>
        <v>0</v>
      </c>
    </row>
    <row r="3813" spans="2:9">
      <c r="B3813" s="91">
        <f t="shared" si="437"/>
        <v>3799</v>
      </c>
      <c r="C3813" s="92">
        <f t="shared" si="438"/>
        <v>48359</v>
      </c>
      <c r="D3813" s="119" t="str">
        <f t="shared" si="432"/>
        <v>구간42</v>
      </c>
      <c r="E3813" s="91">
        <f t="shared" si="433"/>
        <v>91</v>
      </c>
      <c r="F3813" s="120">
        <f>COUNTIF($D$15:D3813,D3813)</f>
        <v>55</v>
      </c>
      <c r="G3813" s="121">
        <f t="shared" si="434"/>
        <v>0</v>
      </c>
      <c r="H3813" s="121">
        <f t="shared" si="435"/>
        <v>0</v>
      </c>
      <c r="I3813" s="122">
        <f t="shared" si="436"/>
        <v>0</v>
      </c>
    </row>
    <row r="3814" spans="2:9">
      <c r="B3814" s="91">
        <f t="shared" si="437"/>
        <v>3800</v>
      </c>
      <c r="C3814" s="92">
        <f t="shared" si="438"/>
        <v>48360</v>
      </c>
      <c r="D3814" s="119" t="str">
        <f t="shared" si="432"/>
        <v>구간42</v>
      </c>
      <c r="E3814" s="91">
        <f t="shared" si="433"/>
        <v>91</v>
      </c>
      <c r="F3814" s="120">
        <f>COUNTIF($D$15:D3814,D3814)</f>
        <v>56</v>
      </c>
      <c r="G3814" s="121">
        <f t="shared" si="434"/>
        <v>0</v>
      </c>
      <c r="H3814" s="121">
        <f t="shared" si="435"/>
        <v>0</v>
      </c>
      <c r="I3814" s="122">
        <f t="shared" si="436"/>
        <v>0</v>
      </c>
    </row>
    <row r="3815" spans="2:9">
      <c r="B3815" s="91">
        <f t="shared" si="437"/>
        <v>3801</v>
      </c>
      <c r="C3815" s="92">
        <f t="shared" si="438"/>
        <v>48361</v>
      </c>
      <c r="D3815" s="119" t="str">
        <f t="shared" si="432"/>
        <v>구간42</v>
      </c>
      <c r="E3815" s="91">
        <f t="shared" si="433"/>
        <v>91</v>
      </c>
      <c r="F3815" s="120">
        <f>COUNTIF($D$15:D3815,D3815)</f>
        <v>57</v>
      </c>
      <c r="G3815" s="121">
        <f t="shared" si="434"/>
        <v>0</v>
      </c>
      <c r="H3815" s="121">
        <f t="shared" si="435"/>
        <v>0</v>
      </c>
      <c r="I3815" s="122">
        <f t="shared" si="436"/>
        <v>0</v>
      </c>
    </row>
    <row r="3816" spans="2:9">
      <c r="B3816" s="91">
        <f t="shared" si="437"/>
        <v>3802</v>
      </c>
      <c r="C3816" s="92">
        <f t="shared" si="438"/>
        <v>48362</v>
      </c>
      <c r="D3816" s="119" t="str">
        <f t="shared" si="432"/>
        <v>구간42</v>
      </c>
      <c r="E3816" s="91">
        <f t="shared" si="433"/>
        <v>91</v>
      </c>
      <c r="F3816" s="120">
        <f>COUNTIF($D$15:D3816,D3816)</f>
        <v>58</v>
      </c>
      <c r="G3816" s="121">
        <f t="shared" si="434"/>
        <v>0</v>
      </c>
      <c r="H3816" s="121">
        <f t="shared" si="435"/>
        <v>0</v>
      </c>
      <c r="I3816" s="122">
        <f t="shared" si="436"/>
        <v>0</v>
      </c>
    </row>
    <row r="3817" spans="2:9">
      <c r="B3817" s="91">
        <f t="shared" si="437"/>
        <v>3803</v>
      </c>
      <c r="C3817" s="92">
        <f t="shared" si="438"/>
        <v>48363</v>
      </c>
      <c r="D3817" s="119" t="str">
        <f t="shared" si="432"/>
        <v>구간42</v>
      </c>
      <c r="E3817" s="91">
        <f t="shared" si="433"/>
        <v>91</v>
      </c>
      <c r="F3817" s="120">
        <f>COUNTIF($D$15:D3817,D3817)</f>
        <v>59</v>
      </c>
      <c r="G3817" s="121">
        <f t="shared" si="434"/>
        <v>0</v>
      </c>
      <c r="H3817" s="121">
        <f t="shared" si="435"/>
        <v>0</v>
      </c>
      <c r="I3817" s="122">
        <f t="shared" si="436"/>
        <v>0</v>
      </c>
    </row>
    <row r="3818" spans="2:9">
      <c r="B3818" s="91">
        <f t="shared" si="437"/>
        <v>3804</v>
      </c>
      <c r="C3818" s="92">
        <f t="shared" si="438"/>
        <v>48364</v>
      </c>
      <c r="D3818" s="119" t="str">
        <f t="shared" si="432"/>
        <v>구간42</v>
      </c>
      <c r="E3818" s="91">
        <f t="shared" si="433"/>
        <v>91</v>
      </c>
      <c r="F3818" s="120">
        <f>COUNTIF($D$15:D3818,D3818)</f>
        <v>60</v>
      </c>
      <c r="G3818" s="121">
        <f t="shared" si="434"/>
        <v>0</v>
      </c>
      <c r="H3818" s="121">
        <f t="shared" si="435"/>
        <v>0</v>
      </c>
      <c r="I3818" s="122">
        <f t="shared" si="436"/>
        <v>0</v>
      </c>
    </row>
    <row r="3819" spans="2:9">
      <c r="B3819" s="91">
        <f t="shared" si="437"/>
        <v>3805</v>
      </c>
      <c r="C3819" s="92">
        <f t="shared" si="438"/>
        <v>48365</v>
      </c>
      <c r="D3819" s="119" t="str">
        <f t="shared" si="432"/>
        <v>구간42</v>
      </c>
      <c r="E3819" s="91">
        <f t="shared" si="433"/>
        <v>91</v>
      </c>
      <c r="F3819" s="120">
        <f>COUNTIF($D$15:D3819,D3819)</f>
        <v>61</v>
      </c>
      <c r="G3819" s="121">
        <f t="shared" si="434"/>
        <v>0</v>
      </c>
      <c r="H3819" s="121">
        <f t="shared" si="435"/>
        <v>0</v>
      </c>
      <c r="I3819" s="122">
        <f t="shared" si="436"/>
        <v>0</v>
      </c>
    </row>
    <row r="3820" spans="2:9">
      <c r="B3820" s="91">
        <f t="shared" si="437"/>
        <v>3806</v>
      </c>
      <c r="C3820" s="92">
        <f t="shared" si="438"/>
        <v>48366</v>
      </c>
      <c r="D3820" s="119" t="str">
        <f t="shared" si="432"/>
        <v>구간42</v>
      </c>
      <c r="E3820" s="91">
        <f t="shared" si="433"/>
        <v>91</v>
      </c>
      <c r="F3820" s="120">
        <f>COUNTIF($D$15:D3820,D3820)</f>
        <v>62</v>
      </c>
      <c r="G3820" s="121">
        <f t="shared" si="434"/>
        <v>0</v>
      </c>
      <c r="H3820" s="121">
        <f t="shared" si="435"/>
        <v>0</v>
      </c>
      <c r="I3820" s="122">
        <f t="shared" si="436"/>
        <v>0</v>
      </c>
    </row>
    <row r="3821" spans="2:9">
      <c r="B3821" s="91">
        <f t="shared" si="437"/>
        <v>3807</v>
      </c>
      <c r="C3821" s="92">
        <f t="shared" si="438"/>
        <v>48367</v>
      </c>
      <c r="D3821" s="119" t="str">
        <f t="shared" si="432"/>
        <v>구간42</v>
      </c>
      <c r="E3821" s="91">
        <f t="shared" si="433"/>
        <v>91</v>
      </c>
      <c r="F3821" s="120">
        <f>COUNTIF($D$15:D3821,D3821)</f>
        <v>63</v>
      </c>
      <c r="G3821" s="121">
        <f t="shared" si="434"/>
        <v>0</v>
      </c>
      <c r="H3821" s="121">
        <f t="shared" si="435"/>
        <v>0</v>
      </c>
      <c r="I3821" s="122">
        <f t="shared" si="436"/>
        <v>0</v>
      </c>
    </row>
    <row r="3822" spans="2:9">
      <c r="B3822" s="91">
        <f t="shared" si="437"/>
        <v>3808</v>
      </c>
      <c r="C3822" s="92">
        <f t="shared" si="438"/>
        <v>48368</v>
      </c>
      <c r="D3822" s="119" t="str">
        <f t="shared" si="432"/>
        <v>구간42</v>
      </c>
      <c r="E3822" s="91">
        <f t="shared" si="433"/>
        <v>91</v>
      </c>
      <c r="F3822" s="120">
        <f>COUNTIF($D$15:D3822,D3822)</f>
        <v>64</v>
      </c>
      <c r="G3822" s="121">
        <f t="shared" si="434"/>
        <v>0</v>
      </c>
      <c r="H3822" s="121">
        <f t="shared" si="435"/>
        <v>0</v>
      </c>
      <c r="I3822" s="122">
        <f t="shared" si="436"/>
        <v>0</v>
      </c>
    </row>
    <row r="3823" spans="2:9">
      <c r="B3823" s="91">
        <f t="shared" si="437"/>
        <v>3809</v>
      </c>
      <c r="C3823" s="92">
        <f t="shared" si="438"/>
        <v>48369</v>
      </c>
      <c r="D3823" s="119" t="str">
        <f t="shared" si="432"/>
        <v>구간42</v>
      </c>
      <c r="E3823" s="91">
        <f t="shared" si="433"/>
        <v>91</v>
      </c>
      <c r="F3823" s="120">
        <f>COUNTIF($D$15:D3823,D3823)</f>
        <v>65</v>
      </c>
      <c r="G3823" s="121">
        <f t="shared" si="434"/>
        <v>0</v>
      </c>
      <c r="H3823" s="121">
        <f t="shared" si="435"/>
        <v>0</v>
      </c>
      <c r="I3823" s="122">
        <f t="shared" si="436"/>
        <v>0</v>
      </c>
    </row>
    <row r="3824" spans="2:9">
      <c r="B3824" s="91">
        <f t="shared" si="437"/>
        <v>3810</v>
      </c>
      <c r="C3824" s="92">
        <f t="shared" si="438"/>
        <v>48370</v>
      </c>
      <c r="D3824" s="119" t="str">
        <f t="shared" si="432"/>
        <v>구간42</v>
      </c>
      <c r="E3824" s="91">
        <f t="shared" si="433"/>
        <v>91</v>
      </c>
      <c r="F3824" s="120">
        <f>COUNTIF($D$15:D3824,D3824)</f>
        <v>66</v>
      </c>
      <c r="G3824" s="121">
        <f t="shared" si="434"/>
        <v>0</v>
      </c>
      <c r="H3824" s="121">
        <f t="shared" si="435"/>
        <v>0</v>
      </c>
      <c r="I3824" s="122">
        <f t="shared" si="436"/>
        <v>0</v>
      </c>
    </row>
    <row r="3825" spans="2:9">
      <c r="B3825" s="91">
        <f t="shared" si="437"/>
        <v>3811</v>
      </c>
      <c r="C3825" s="92">
        <f t="shared" si="438"/>
        <v>48371</v>
      </c>
      <c r="D3825" s="119" t="str">
        <f t="shared" si="432"/>
        <v>구간42</v>
      </c>
      <c r="E3825" s="91">
        <f t="shared" si="433"/>
        <v>91</v>
      </c>
      <c r="F3825" s="120">
        <f>COUNTIF($D$15:D3825,D3825)</f>
        <v>67</v>
      </c>
      <c r="G3825" s="121">
        <f t="shared" si="434"/>
        <v>0</v>
      </c>
      <c r="H3825" s="121">
        <f t="shared" si="435"/>
        <v>0</v>
      </c>
      <c r="I3825" s="122">
        <f t="shared" si="436"/>
        <v>0</v>
      </c>
    </row>
    <row r="3826" spans="2:9">
      <c r="B3826" s="91">
        <f t="shared" si="437"/>
        <v>3812</v>
      </c>
      <c r="C3826" s="92">
        <f t="shared" si="438"/>
        <v>48372</v>
      </c>
      <c r="D3826" s="119" t="str">
        <f t="shared" si="432"/>
        <v>구간42</v>
      </c>
      <c r="E3826" s="91">
        <f t="shared" si="433"/>
        <v>91</v>
      </c>
      <c r="F3826" s="120">
        <f>COUNTIF($D$15:D3826,D3826)</f>
        <v>68</v>
      </c>
      <c r="G3826" s="121">
        <f t="shared" si="434"/>
        <v>0</v>
      </c>
      <c r="H3826" s="121">
        <f t="shared" si="435"/>
        <v>0</v>
      </c>
      <c r="I3826" s="122">
        <f t="shared" si="436"/>
        <v>0</v>
      </c>
    </row>
    <row r="3827" spans="2:9">
      <c r="B3827" s="91">
        <f t="shared" si="437"/>
        <v>3813</v>
      </c>
      <c r="C3827" s="92">
        <f t="shared" si="438"/>
        <v>48373</v>
      </c>
      <c r="D3827" s="119" t="str">
        <f t="shared" si="432"/>
        <v>구간42</v>
      </c>
      <c r="E3827" s="91">
        <f t="shared" si="433"/>
        <v>91</v>
      </c>
      <c r="F3827" s="120">
        <f>COUNTIF($D$15:D3827,D3827)</f>
        <v>69</v>
      </c>
      <c r="G3827" s="121">
        <f t="shared" si="434"/>
        <v>0</v>
      </c>
      <c r="H3827" s="121">
        <f t="shared" si="435"/>
        <v>0</v>
      </c>
      <c r="I3827" s="122">
        <f t="shared" si="436"/>
        <v>0</v>
      </c>
    </row>
    <row r="3828" spans="2:9">
      <c r="B3828" s="91">
        <f t="shared" si="437"/>
        <v>3814</v>
      </c>
      <c r="C3828" s="92">
        <f t="shared" si="438"/>
        <v>48374</v>
      </c>
      <c r="D3828" s="119" t="str">
        <f t="shared" si="432"/>
        <v>구간42</v>
      </c>
      <c r="E3828" s="91">
        <f t="shared" si="433"/>
        <v>91</v>
      </c>
      <c r="F3828" s="120">
        <f>COUNTIF($D$15:D3828,D3828)</f>
        <v>70</v>
      </c>
      <c r="G3828" s="121">
        <f t="shared" si="434"/>
        <v>0</v>
      </c>
      <c r="H3828" s="121">
        <f t="shared" si="435"/>
        <v>0</v>
      </c>
      <c r="I3828" s="122">
        <f t="shared" si="436"/>
        <v>0</v>
      </c>
    </row>
    <row r="3829" spans="2:9">
      <c r="B3829" s="91">
        <f t="shared" si="437"/>
        <v>3815</v>
      </c>
      <c r="C3829" s="92">
        <f t="shared" si="438"/>
        <v>48375</v>
      </c>
      <c r="D3829" s="119" t="str">
        <f t="shared" si="432"/>
        <v>구간42</v>
      </c>
      <c r="E3829" s="91">
        <f t="shared" si="433"/>
        <v>91</v>
      </c>
      <c r="F3829" s="120">
        <f>COUNTIF($D$15:D3829,D3829)</f>
        <v>71</v>
      </c>
      <c r="G3829" s="121">
        <f t="shared" si="434"/>
        <v>0</v>
      </c>
      <c r="H3829" s="121">
        <f t="shared" si="435"/>
        <v>0</v>
      </c>
      <c r="I3829" s="122">
        <f t="shared" si="436"/>
        <v>0</v>
      </c>
    </row>
    <row r="3830" spans="2:9">
      <c r="B3830" s="91">
        <f t="shared" si="437"/>
        <v>3816</v>
      </c>
      <c r="C3830" s="92">
        <f t="shared" si="438"/>
        <v>48376</v>
      </c>
      <c r="D3830" s="119" t="str">
        <f t="shared" si="432"/>
        <v>구간42</v>
      </c>
      <c r="E3830" s="91">
        <f t="shared" si="433"/>
        <v>91</v>
      </c>
      <c r="F3830" s="120">
        <f>COUNTIF($D$15:D3830,D3830)</f>
        <v>72</v>
      </c>
      <c r="G3830" s="121">
        <f t="shared" si="434"/>
        <v>0</v>
      </c>
      <c r="H3830" s="121">
        <f t="shared" si="435"/>
        <v>0</v>
      </c>
      <c r="I3830" s="122">
        <f t="shared" si="436"/>
        <v>0</v>
      </c>
    </row>
    <row r="3831" spans="2:9">
      <c r="B3831" s="91">
        <f t="shared" si="437"/>
        <v>3817</v>
      </c>
      <c r="C3831" s="92">
        <f t="shared" si="438"/>
        <v>48377</v>
      </c>
      <c r="D3831" s="119" t="str">
        <f t="shared" si="432"/>
        <v>구간42</v>
      </c>
      <c r="E3831" s="91">
        <f t="shared" si="433"/>
        <v>91</v>
      </c>
      <c r="F3831" s="120">
        <f>COUNTIF($D$15:D3831,D3831)</f>
        <v>73</v>
      </c>
      <c r="G3831" s="121">
        <f t="shared" si="434"/>
        <v>0</v>
      </c>
      <c r="H3831" s="121">
        <f t="shared" si="435"/>
        <v>0</v>
      </c>
      <c r="I3831" s="122">
        <f t="shared" si="436"/>
        <v>0</v>
      </c>
    </row>
    <row r="3832" spans="2:9">
      <c r="B3832" s="91">
        <f t="shared" si="437"/>
        <v>3818</v>
      </c>
      <c r="C3832" s="92">
        <f t="shared" si="438"/>
        <v>48378</v>
      </c>
      <c r="D3832" s="119" t="str">
        <f t="shared" si="432"/>
        <v>구간42</v>
      </c>
      <c r="E3832" s="91">
        <f t="shared" si="433"/>
        <v>91</v>
      </c>
      <c r="F3832" s="120">
        <f>COUNTIF($D$15:D3832,D3832)</f>
        <v>74</v>
      </c>
      <c r="G3832" s="121">
        <f t="shared" si="434"/>
        <v>0</v>
      </c>
      <c r="H3832" s="121">
        <f t="shared" si="435"/>
        <v>0</v>
      </c>
      <c r="I3832" s="122">
        <f t="shared" si="436"/>
        <v>0</v>
      </c>
    </row>
    <row r="3833" spans="2:9">
      <c r="B3833" s="91">
        <f t="shared" si="437"/>
        <v>3819</v>
      </c>
      <c r="C3833" s="92">
        <f t="shared" si="438"/>
        <v>48379</v>
      </c>
      <c r="D3833" s="119" t="str">
        <f t="shared" si="432"/>
        <v>구간42</v>
      </c>
      <c r="E3833" s="91">
        <f t="shared" si="433"/>
        <v>91</v>
      </c>
      <c r="F3833" s="120">
        <f>COUNTIF($D$15:D3833,D3833)</f>
        <v>75</v>
      </c>
      <c r="G3833" s="121">
        <f t="shared" si="434"/>
        <v>0</v>
      </c>
      <c r="H3833" s="121">
        <f t="shared" si="435"/>
        <v>0</v>
      </c>
      <c r="I3833" s="122">
        <f t="shared" si="436"/>
        <v>0</v>
      </c>
    </row>
    <row r="3834" spans="2:9">
      <c r="B3834" s="91">
        <f t="shared" si="437"/>
        <v>3820</v>
      </c>
      <c r="C3834" s="92">
        <f t="shared" si="438"/>
        <v>48380</v>
      </c>
      <c r="D3834" s="119" t="str">
        <f t="shared" si="432"/>
        <v>구간42</v>
      </c>
      <c r="E3834" s="91">
        <f t="shared" si="433"/>
        <v>91</v>
      </c>
      <c r="F3834" s="120">
        <f>COUNTIF($D$15:D3834,D3834)</f>
        <v>76</v>
      </c>
      <c r="G3834" s="121">
        <f t="shared" si="434"/>
        <v>0</v>
      </c>
      <c r="H3834" s="121">
        <f t="shared" si="435"/>
        <v>0</v>
      </c>
      <c r="I3834" s="122">
        <f t="shared" si="436"/>
        <v>0</v>
      </c>
    </row>
    <row r="3835" spans="2:9">
      <c r="B3835" s="91">
        <f t="shared" si="437"/>
        <v>3821</v>
      </c>
      <c r="C3835" s="92">
        <f t="shared" si="438"/>
        <v>48381</v>
      </c>
      <c r="D3835" s="119" t="str">
        <f t="shared" si="432"/>
        <v>구간42</v>
      </c>
      <c r="E3835" s="91">
        <f t="shared" si="433"/>
        <v>91</v>
      </c>
      <c r="F3835" s="120">
        <f>COUNTIF($D$15:D3835,D3835)</f>
        <v>77</v>
      </c>
      <c r="G3835" s="121">
        <f t="shared" si="434"/>
        <v>0</v>
      </c>
      <c r="H3835" s="121">
        <f t="shared" si="435"/>
        <v>0</v>
      </c>
      <c r="I3835" s="122">
        <f t="shared" si="436"/>
        <v>0</v>
      </c>
    </row>
    <row r="3836" spans="2:9">
      <c r="B3836" s="91">
        <f t="shared" si="437"/>
        <v>3822</v>
      </c>
      <c r="C3836" s="92">
        <f t="shared" si="438"/>
        <v>48382</v>
      </c>
      <c r="D3836" s="119" t="str">
        <f t="shared" si="432"/>
        <v>구간42</v>
      </c>
      <c r="E3836" s="91">
        <f t="shared" si="433"/>
        <v>91</v>
      </c>
      <c r="F3836" s="120">
        <f>COUNTIF($D$15:D3836,D3836)</f>
        <v>78</v>
      </c>
      <c r="G3836" s="121">
        <f t="shared" si="434"/>
        <v>0</v>
      </c>
      <c r="H3836" s="121">
        <f t="shared" si="435"/>
        <v>0</v>
      </c>
      <c r="I3836" s="122">
        <f t="shared" si="436"/>
        <v>0</v>
      </c>
    </row>
    <row r="3837" spans="2:9">
      <c r="B3837" s="91">
        <f t="shared" si="437"/>
        <v>3823</v>
      </c>
      <c r="C3837" s="92">
        <f t="shared" si="438"/>
        <v>48383</v>
      </c>
      <c r="D3837" s="119" t="str">
        <f t="shared" si="432"/>
        <v>구간42</v>
      </c>
      <c r="E3837" s="91">
        <f t="shared" si="433"/>
        <v>91</v>
      </c>
      <c r="F3837" s="120">
        <f>COUNTIF($D$15:D3837,D3837)</f>
        <v>79</v>
      </c>
      <c r="G3837" s="121">
        <f t="shared" si="434"/>
        <v>0</v>
      </c>
      <c r="H3837" s="121">
        <f t="shared" si="435"/>
        <v>0</v>
      </c>
      <c r="I3837" s="122">
        <f t="shared" si="436"/>
        <v>0</v>
      </c>
    </row>
    <row r="3838" spans="2:9">
      <c r="B3838" s="91">
        <f t="shared" si="437"/>
        <v>3824</v>
      </c>
      <c r="C3838" s="92">
        <f t="shared" si="438"/>
        <v>48384</v>
      </c>
      <c r="D3838" s="119" t="str">
        <f t="shared" si="432"/>
        <v>구간42</v>
      </c>
      <c r="E3838" s="91">
        <f t="shared" si="433"/>
        <v>91</v>
      </c>
      <c r="F3838" s="120">
        <f>COUNTIF($D$15:D3838,D3838)</f>
        <v>80</v>
      </c>
      <c r="G3838" s="121">
        <f t="shared" si="434"/>
        <v>0</v>
      </c>
      <c r="H3838" s="121">
        <f t="shared" si="435"/>
        <v>0</v>
      </c>
      <c r="I3838" s="122">
        <f t="shared" si="436"/>
        <v>0</v>
      </c>
    </row>
    <row r="3839" spans="2:9">
      <c r="B3839" s="91">
        <f t="shared" si="437"/>
        <v>3825</v>
      </c>
      <c r="C3839" s="92">
        <f t="shared" si="438"/>
        <v>48385</v>
      </c>
      <c r="D3839" s="119" t="str">
        <f t="shared" si="432"/>
        <v>구간42</v>
      </c>
      <c r="E3839" s="91">
        <f t="shared" si="433"/>
        <v>91</v>
      </c>
      <c r="F3839" s="120">
        <f>COUNTIF($D$15:D3839,D3839)</f>
        <v>81</v>
      </c>
      <c r="G3839" s="121">
        <f t="shared" si="434"/>
        <v>0</v>
      </c>
      <c r="H3839" s="121">
        <f t="shared" si="435"/>
        <v>0</v>
      </c>
      <c r="I3839" s="122">
        <f t="shared" si="436"/>
        <v>0</v>
      </c>
    </row>
    <row r="3840" spans="2:9">
      <c r="B3840" s="91">
        <f t="shared" si="437"/>
        <v>3826</v>
      </c>
      <c r="C3840" s="92">
        <f t="shared" si="438"/>
        <v>48386</v>
      </c>
      <c r="D3840" s="119" t="str">
        <f t="shared" si="432"/>
        <v>구간42</v>
      </c>
      <c r="E3840" s="91">
        <f t="shared" si="433"/>
        <v>91</v>
      </c>
      <c r="F3840" s="120">
        <f>COUNTIF($D$15:D3840,D3840)</f>
        <v>82</v>
      </c>
      <c r="G3840" s="121">
        <f t="shared" si="434"/>
        <v>0</v>
      </c>
      <c r="H3840" s="121">
        <f t="shared" si="435"/>
        <v>0</v>
      </c>
      <c r="I3840" s="122">
        <f t="shared" si="436"/>
        <v>0</v>
      </c>
    </row>
    <row r="3841" spans="2:9">
      <c r="B3841" s="91">
        <f t="shared" si="437"/>
        <v>3827</v>
      </c>
      <c r="C3841" s="92">
        <f t="shared" si="438"/>
        <v>48387</v>
      </c>
      <c r="D3841" s="119" t="str">
        <f t="shared" si="432"/>
        <v>구간42</v>
      </c>
      <c r="E3841" s="91">
        <f t="shared" si="433"/>
        <v>91</v>
      </c>
      <c r="F3841" s="120">
        <f>COUNTIF($D$15:D3841,D3841)</f>
        <v>83</v>
      </c>
      <c r="G3841" s="121">
        <f t="shared" si="434"/>
        <v>0</v>
      </c>
      <c r="H3841" s="121">
        <f t="shared" si="435"/>
        <v>0</v>
      </c>
      <c r="I3841" s="122">
        <f t="shared" si="436"/>
        <v>0</v>
      </c>
    </row>
    <row r="3842" spans="2:9">
      <c r="B3842" s="91">
        <f t="shared" si="437"/>
        <v>3828</v>
      </c>
      <c r="C3842" s="92">
        <f t="shared" si="438"/>
        <v>48388</v>
      </c>
      <c r="D3842" s="119" t="str">
        <f t="shared" si="432"/>
        <v>구간42</v>
      </c>
      <c r="E3842" s="91">
        <f t="shared" si="433"/>
        <v>91</v>
      </c>
      <c r="F3842" s="120">
        <f>COUNTIF($D$15:D3842,D3842)</f>
        <v>84</v>
      </c>
      <c r="G3842" s="121">
        <f t="shared" si="434"/>
        <v>0</v>
      </c>
      <c r="H3842" s="121">
        <f t="shared" si="435"/>
        <v>0</v>
      </c>
      <c r="I3842" s="122">
        <f t="shared" si="436"/>
        <v>0</v>
      </c>
    </row>
    <row r="3843" spans="2:9">
      <c r="B3843" s="91">
        <f t="shared" si="437"/>
        <v>3829</v>
      </c>
      <c r="C3843" s="92">
        <f t="shared" si="438"/>
        <v>48389</v>
      </c>
      <c r="D3843" s="119" t="str">
        <f t="shared" si="432"/>
        <v>구간42</v>
      </c>
      <c r="E3843" s="91">
        <f t="shared" si="433"/>
        <v>91</v>
      </c>
      <c r="F3843" s="120">
        <f>COUNTIF($D$15:D3843,D3843)</f>
        <v>85</v>
      </c>
      <c r="G3843" s="121">
        <f t="shared" si="434"/>
        <v>0</v>
      </c>
      <c r="H3843" s="121">
        <f t="shared" si="435"/>
        <v>0</v>
      </c>
      <c r="I3843" s="122">
        <f t="shared" si="436"/>
        <v>0</v>
      </c>
    </row>
    <row r="3844" spans="2:9">
      <c r="B3844" s="91">
        <f t="shared" si="437"/>
        <v>3830</v>
      </c>
      <c r="C3844" s="92">
        <f t="shared" si="438"/>
        <v>48390</v>
      </c>
      <c r="D3844" s="119" t="str">
        <f t="shared" si="432"/>
        <v>구간42</v>
      </c>
      <c r="E3844" s="91">
        <f t="shared" si="433"/>
        <v>91</v>
      </c>
      <c r="F3844" s="120">
        <f>COUNTIF($D$15:D3844,D3844)</f>
        <v>86</v>
      </c>
      <c r="G3844" s="121">
        <f t="shared" si="434"/>
        <v>0</v>
      </c>
      <c r="H3844" s="121">
        <f t="shared" si="435"/>
        <v>0</v>
      </c>
      <c r="I3844" s="122">
        <f t="shared" si="436"/>
        <v>0</v>
      </c>
    </row>
    <row r="3845" spans="2:9">
      <c r="B3845" s="91">
        <f t="shared" si="437"/>
        <v>3831</v>
      </c>
      <c r="C3845" s="92">
        <f t="shared" si="438"/>
        <v>48391</v>
      </c>
      <c r="D3845" s="119" t="str">
        <f t="shared" si="432"/>
        <v>구간42</v>
      </c>
      <c r="E3845" s="91">
        <f t="shared" si="433"/>
        <v>91</v>
      </c>
      <c r="F3845" s="120">
        <f>COUNTIF($D$15:D3845,D3845)</f>
        <v>87</v>
      </c>
      <c r="G3845" s="121">
        <f t="shared" si="434"/>
        <v>0</v>
      </c>
      <c r="H3845" s="121">
        <f t="shared" si="435"/>
        <v>0</v>
      </c>
      <c r="I3845" s="122">
        <f t="shared" si="436"/>
        <v>0</v>
      </c>
    </row>
    <row r="3846" spans="2:9">
      <c r="B3846" s="91">
        <f t="shared" si="437"/>
        <v>3832</v>
      </c>
      <c r="C3846" s="92">
        <f t="shared" si="438"/>
        <v>48392</v>
      </c>
      <c r="D3846" s="119" t="str">
        <f t="shared" si="432"/>
        <v>구간42</v>
      </c>
      <c r="E3846" s="91">
        <f t="shared" si="433"/>
        <v>91</v>
      </c>
      <c r="F3846" s="120">
        <f>COUNTIF($D$15:D3846,D3846)</f>
        <v>88</v>
      </c>
      <c r="G3846" s="121">
        <f t="shared" si="434"/>
        <v>0</v>
      </c>
      <c r="H3846" s="121">
        <f t="shared" si="435"/>
        <v>0</v>
      </c>
      <c r="I3846" s="122">
        <f t="shared" si="436"/>
        <v>0</v>
      </c>
    </row>
    <row r="3847" spans="2:9">
      <c r="B3847" s="91">
        <f t="shared" si="437"/>
        <v>3833</v>
      </c>
      <c r="C3847" s="92">
        <f t="shared" si="438"/>
        <v>48393</v>
      </c>
      <c r="D3847" s="119" t="str">
        <f t="shared" si="432"/>
        <v>구간42</v>
      </c>
      <c r="E3847" s="91">
        <f t="shared" si="433"/>
        <v>91</v>
      </c>
      <c r="F3847" s="120">
        <f>COUNTIF($D$15:D3847,D3847)</f>
        <v>89</v>
      </c>
      <c r="G3847" s="121">
        <f t="shared" si="434"/>
        <v>0</v>
      </c>
      <c r="H3847" s="121">
        <f t="shared" si="435"/>
        <v>0</v>
      </c>
      <c r="I3847" s="122">
        <f t="shared" si="436"/>
        <v>0</v>
      </c>
    </row>
    <row r="3848" spans="2:9">
      <c r="B3848" s="91">
        <f t="shared" si="437"/>
        <v>3834</v>
      </c>
      <c r="C3848" s="92">
        <f t="shared" si="438"/>
        <v>48394</v>
      </c>
      <c r="D3848" s="119" t="str">
        <f t="shared" si="432"/>
        <v>구간42</v>
      </c>
      <c r="E3848" s="91">
        <f t="shared" si="433"/>
        <v>91</v>
      </c>
      <c r="F3848" s="120">
        <f>COUNTIF($D$15:D3848,D3848)</f>
        <v>90</v>
      </c>
      <c r="G3848" s="121">
        <f t="shared" si="434"/>
        <v>0</v>
      </c>
      <c r="H3848" s="121">
        <f t="shared" si="435"/>
        <v>0</v>
      </c>
      <c r="I3848" s="122">
        <f t="shared" si="436"/>
        <v>0</v>
      </c>
    </row>
    <row r="3849" spans="2:9">
      <c r="B3849" s="91">
        <f t="shared" si="437"/>
        <v>3835</v>
      </c>
      <c r="C3849" s="92">
        <f t="shared" si="438"/>
        <v>48395</v>
      </c>
      <c r="D3849" s="119" t="str">
        <f t="shared" si="432"/>
        <v>구간42</v>
      </c>
      <c r="E3849" s="91">
        <f t="shared" si="433"/>
        <v>91</v>
      </c>
      <c r="F3849" s="120">
        <f>COUNTIF($D$15:D3849,D3849)</f>
        <v>91</v>
      </c>
      <c r="G3849" s="121">
        <f t="shared" si="434"/>
        <v>0</v>
      </c>
      <c r="H3849" s="121">
        <f t="shared" si="435"/>
        <v>0</v>
      </c>
      <c r="I3849" s="122">
        <f t="shared" si="436"/>
        <v>0</v>
      </c>
    </row>
    <row r="3850" spans="2:9">
      <c r="B3850" s="91">
        <f t="shared" si="437"/>
        <v>3836</v>
      </c>
      <c r="C3850" s="92">
        <f t="shared" si="438"/>
        <v>48396</v>
      </c>
      <c r="D3850" s="119" t="str">
        <f t="shared" si="432"/>
        <v>구간43</v>
      </c>
      <c r="E3850" s="91">
        <f t="shared" si="433"/>
        <v>92</v>
      </c>
      <c r="F3850" s="120">
        <f>COUNTIF($D$15:D3850,D3850)</f>
        <v>1</v>
      </c>
      <c r="G3850" s="121">
        <f t="shared" si="434"/>
        <v>0</v>
      </c>
      <c r="H3850" s="121">
        <f t="shared" si="435"/>
        <v>0</v>
      </c>
      <c r="I3850" s="122">
        <f t="shared" si="436"/>
        <v>0</v>
      </c>
    </row>
    <row r="3851" spans="2:9">
      <c r="B3851" s="91">
        <f t="shared" si="437"/>
        <v>3837</v>
      </c>
      <c r="C3851" s="92">
        <f t="shared" si="438"/>
        <v>48397</v>
      </c>
      <c r="D3851" s="119" t="str">
        <f t="shared" si="432"/>
        <v>구간43</v>
      </c>
      <c r="E3851" s="91">
        <f t="shared" si="433"/>
        <v>92</v>
      </c>
      <c r="F3851" s="120">
        <f>COUNTIF($D$15:D3851,D3851)</f>
        <v>2</v>
      </c>
      <c r="G3851" s="121">
        <f t="shared" si="434"/>
        <v>0</v>
      </c>
      <c r="H3851" s="121">
        <f t="shared" si="435"/>
        <v>0</v>
      </c>
      <c r="I3851" s="122">
        <f t="shared" si="436"/>
        <v>0</v>
      </c>
    </row>
    <row r="3852" spans="2:9">
      <c r="B3852" s="91">
        <f t="shared" si="437"/>
        <v>3838</v>
      </c>
      <c r="C3852" s="92">
        <f t="shared" si="438"/>
        <v>48398</v>
      </c>
      <c r="D3852" s="119" t="str">
        <f t="shared" si="432"/>
        <v>구간43</v>
      </c>
      <c r="E3852" s="91">
        <f t="shared" si="433"/>
        <v>92</v>
      </c>
      <c r="F3852" s="120">
        <f>COUNTIF($D$15:D3852,D3852)</f>
        <v>3</v>
      </c>
      <c r="G3852" s="121">
        <f t="shared" si="434"/>
        <v>0</v>
      </c>
      <c r="H3852" s="121">
        <f t="shared" si="435"/>
        <v>0</v>
      </c>
      <c r="I3852" s="122">
        <f t="shared" si="436"/>
        <v>0</v>
      </c>
    </row>
    <row r="3853" spans="2:9">
      <c r="B3853" s="91">
        <f t="shared" si="437"/>
        <v>3839</v>
      </c>
      <c r="C3853" s="92">
        <f t="shared" si="438"/>
        <v>48399</v>
      </c>
      <c r="D3853" s="119" t="str">
        <f t="shared" si="432"/>
        <v>구간43</v>
      </c>
      <c r="E3853" s="91">
        <f t="shared" si="433"/>
        <v>92</v>
      </c>
      <c r="F3853" s="120">
        <f>COUNTIF($D$15:D3853,D3853)</f>
        <v>4</v>
      </c>
      <c r="G3853" s="121">
        <f t="shared" si="434"/>
        <v>0</v>
      </c>
      <c r="H3853" s="121">
        <f t="shared" si="435"/>
        <v>0</v>
      </c>
      <c r="I3853" s="122">
        <f t="shared" si="436"/>
        <v>0</v>
      </c>
    </row>
    <row r="3854" spans="2:9">
      <c r="B3854" s="91">
        <f t="shared" si="437"/>
        <v>3840</v>
      </c>
      <c r="C3854" s="92">
        <f t="shared" si="438"/>
        <v>48400</v>
      </c>
      <c r="D3854" s="119" t="str">
        <f t="shared" si="432"/>
        <v>구간43</v>
      </c>
      <c r="E3854" s="91">
        <f t="shared" si="433"/>
        <v>92</v>
      </c>
      <c r="F3854" s="120">
        <f>COUNTIF($D$15:D3854,D3854)</f>
        <v>5</v>
      </c>
      <c r="G3854" s="121">
        <f t="shared" si="434"/>
        <v>0</v>
      </c>
      <c r="H3854" s="121">
        <f t="shared" si="435"/>
        <v>0</v>
      </c>
      <c r="I3854" s="122">
        <f t="shared" si="436"/>
        <v>0</v>
      </c>
    </row>
    <row r="3855" spans="2:9">
      <c r="B3855" s="91">
        <f t="shared" si="437"/>
        <v>3841</v>
      </c>
      <c r="C3855" s="92">
        <f t="shared" si="438"/>
        <v>48401</v>
      </c>
      <c r="D3855" s="119" t="str">
        <f t="shared" ref="D3855:D3918" si="439">IF(IFERROR(HLOOKUP(C3855,$E$5:$BL$6,2,FALSE),"")="",D3856,HLOOKUP(C3855,$E$5:$BL$7,2,FALSE))</f>
        <v>구간43</v>
      </c>
      <c r="E3855" s="91">
        <f t="shared" ref="E3855:E3918" si="440">COUNTIF($D$15:$D$49928,D3855)</f>
        <v>92</v>
      </c>
      <c r="F3855" s="120">
        <f>COUNTIF($D$15:D3855,D3855)</f>
        <v>6</v>
      </c>
      <c r="G3855" s="121">
        <f t="shared" ref="G3855:G3918" si="441">HLOOKUP($D3855,$E$6:$BL$11,6,FALSE)</f>
        <v>0</v>
      </c>
      <c r="H3855" s="121">
        <f t="shared" ref="H3855:H3918" si="442">HLOOKUP($D3855,$E$6:$BL$11,5,FALSE)*(F3855)</f>
        <v>0</v>
      </c>
      <c r="I3855" s="122">
        <f t="shared" ref="I3855:I3918" si="443">G3855+H3855</f>
        <v>0</v>
      </c>
    </row>
    <row r="3856" spans="2:9">
      <c r="B3856" s="91">
        <f t="shared" ref="B3856:B3919" si="444">B3855+1</f>
        <v>3842</v>
      </c>
      <c r="C3856" s="92">
        <f t="shared" ref="C3856:C3919" si="445">C3855+1</f>
        <v>48402</v>
      </c>
      <c r="D3856" s="119" t="str">
        <f t="shared" si="439"/>
        <v>구간43</v>
      </c>
      <c r="E3856" s="91">
        <f t="shared" si="440"/>
        <v>92</v>
      </c>
      <c r="F3856" s="120">
        <f>COUNTIF($D$15:D3856,D3856)</f>
        <v>7</v>
      </c>
      <c r="G3856" s="121">
        <f t="shared" si="441"/>
        <v>0</v>
      </c>
      <c r="H3856" s="121">
        <f t="shared" si="442"/>
        <v>0</v>
      </c>
      <c r="I3856" s="122">
        <f t="shared" si="443"/>
        <v>0</v>
      </c>
    </row>
    <row r="3857" spans="2:9">
      <c r="B3857" s="91">
        <f t="shared" si="444"/>
        <v>3843</v>
      </c>
      <c r="C3857" s="92">
        <f t="shared" si="445"/>
        <v>48403</v>
      </c>
      <c r="D3857" s="119" t="str">
        <f t="shared" si="439"/>
        <v>구간43</v>
      </c>
      <c r="E3857" s="91">
        <f t="shared" si="440"/>
        <v>92</v>
      </c>
      <c r="F3857" s="120">
        <f>COUNTIF($D$15:D3857,D3857)</f>
        <v>8</v>
      </c>
      <c r="G3857" s="121">
        <f t="shared" si="441"/>
        <v>0</v>
      </c>
      <c r="H3857" s="121">
        <f t="shared" si="442"/>
        <v>0</v>
      </c>
      <c r="I3857" s="122">
        <f t="shared" si="443"/>
        <v>0</v>
      </c>
    </row>
    <row r="3858" spans="2:9">
      <c r="B3858" s="91">
        <f t="shared" si="444"/>
        <v>3844</v>
      </c>
      <c r="C3858" s="92">
        <f t="shared" si="445"/>
        <v>48404</v>
      </c>
      <c r="D3858" s="119" t="str">
        <f t="shared" si="439"/>
        <v>구간43</v>
      </c>
      <c r="E3858" s="91">
        <f t="shared" si="440"/>
        <v>92</v>
      </c>
      <c r="F3858" s="120">
        <f>COUNTIF($D$15:D3858,D3858)</f>
        <v>9</v>
      </c>
      <c r="G3858" s="121">
        <f t="shared" si="441"/>
        <v>0</v>
      </c>
      <c r="H3858" s="121">
        <f t="shared" si="442"/>
        <v>0</v>
      </c>
      <c r="I3858" s="122">
        <f t="shared" si="443"/>
        <v>0</v>
      </c>
    </row>
    <row r="3859" spans="2:9">
      <c r="B3859" s="91">
        <f t="shared" si="444"/>
        <v>3845</v>
      </c>
      <c r="C3859" s="92">
        <f t="shared" si="445"/>
        <v>48405</v>
      </c>
      <c r="D3859" s="119" t="str">
        <f t="shared" si="439"/>
        <v>구간43</v>
      </c>
      <c r="E3859" s="91">
        <f t="shared" si="440"/>
        <v>92</v>
      </c>
      <c r="F3859" s="120">
        <f>COUNTIF($D$15:D3859,D3859)</f>
        <v>10</v>
      </c>
      <c r="G3859" s="121">
        <f t="shared" si="441"/>
        <v>0</v>
      </c>
      <c r="H3859" s="121">
        <f t="shared" si="442"/>
        <v>0</v>
      </c>
      <c r="I3859" s="122">
        <f t="shared" si="443"/>
        <v>0</v>
      </c>
    </row>
    <row r="3860" spans="2:9">
      <c r="B3860" s="91">
        <f t="shared" si="444"/>
        <v>3846</v>
      </c>
      <c r="C3860" s="92">
        <f t="shared" si="445"/>
        <v>48406</v>
      </c>
      <c r="D3860" s="119" t="str">
        <f t="shared" si="439"/>
        <v>구간43</v>
      </c>
      <c r="E3860" s="91">
        <f t="shared" si="440"/>
        <v>92</v>
      </c>
      <c r="F3860" s="120">
        <f>COUNTIF($D$15:D3860,D3860)</f>
        <v>11</v>
      </c>
      <c r="G3860" s="121">
        <f t="shared" si="441"/>
        <v>0</v>
      </c>
      <c r="H3860" s="121">
        <f t="shared" si="442"/>
        <v>0</v>
      </c>
      <c r="I3860" s="122">
        <f t="shared" si="443"/>
        <v>0</v>
      </c>
    </row>
    <row r="3861" spans="2:9">
      <c r="B3861" s="91">
        <f t="shared" si="444"/>
        <v>3847</v>
      </c>
      <c r="C3861" s="92">
        <f t="shared" si="445"/>
        <v>48407</v>
      </c>
      <c r="D3861" s="119" t="str">
        <f t="shared" si="439"/>
        <v>구간43</v>
      </c>
      <c r="E3861" s="91">
        <f t="shared" si="440"/>
        <v>92</v>
      </c>
      <c r="F3861" s="120">
        <f>COUNTIF($D$15:D3861,D3861)</f>
        <v>12</v>
      </c>
      <c r="G3861" s="121">
        <f t="shared" si="441"/>
        <v>0</v>
      </c>
      <c r="H3861" s="121">
        <f t="shared" si="442"/>
        <v>0</v>
      </c>
      <c r="I3861" s="122">
        <f t="shared" si="443"/>
        <v>0</v>
      </c>
    </row>
    <row r="3862" spans="2:9">
      <c r="B3862" s="91">
        <f t="shared" si="444"/>
        <v>3848</v>
      </c>
      <c r="C3862" s="92">
        <f t="shared" si="445"/>
        <v>48408</v>
      </c>
      <c r="D3862" s="119" t="str">
        <f t="shared" si="439"/>
        <v>구간43</v>
      </c>
      <c r="E3862" s="91">
        <f t="shared" si="440"/>
        <v>92</v>
      </c>
      <c r="F3862" s="120">
        <f>COUNTIF($D$15:D3862,D3862)</f>
        <v>13</v>
      </c>
      <c r="G3862" s="121">
        <f t="shared" si="441"/>
        <v>0</v>
      </c>
      <c r="H3862" s="121">
        <f t="shared" si="442"/>
        <v>0</v>
      </c>
      <c r="I3862" s="122">
        <f t="shared" si="443"/>
        <v>0</v>
      </c>
    </row>
    <row r="3863" spans="2:9">
      <c r="B3863" s="91">
        <f t="shared" si="444"/>
        <v>3849</v>
      </c>
      <c r="C3863" s="92">
        <f t="shared" si="445"/>
        <v>48409</v>
      </c>
      <c r="D3863" s="119" t="str">
        <f t="shared" si="439"/>
        <v>구간43</v>
      </c>
      <c r="E3863" s="91">
        <f t="shared" si="440"/>
        <v>92</v>
      </c>
      <c r="F3863" s="120">
        <f>COUNTIF($D$15:D3863,D3863)</f>
        <v>14</v>
      </c>
      <c r="G3863" s="121">
        <f t="shared" si="441"/>
        <v>0</v>
      </c>
      <c r="H3863" s="121">
        <f t="shared" si="442"/>
        <v>0</v>
      </c>
      <c r="I3863" s="122">
        <f t="shared" si="443"/>
        <v>0</v>
      </c>
    </row>
    <row r="3864" spans="2:9">
      <c r="B3864" s="91">
        <f t="shared" si="444"/>
        <v>3850</v>
      </c>
      <c r="C3864" s="92">
        <f t="shared" si="445"/>
        <v>48410</v>
      </c>
      <c r="D3864" s="119" t="str">
        <f t="shared" si="439"/>
        <v>구간43</v>
      </c>
      <c r="E3864" s="91">
        <f t="shared" si="440"/>
        <v>92</v>
      </c>
      <c r="F3864" s="120">
        <f>COUNTIF($D$15:D3864,D3864)</f>
        <v>15</v>
      </c>
      <c r="G3864" s="121">
        <f t="shared" si="441"/>
        <v>0</v>
      </c>
      <c r="H3864" s="121">
        <f t="shared" si="442"/>
        <v>0</v>
      </c>
      <c r="I3864" s="122">
        <f t="shared" si="443"/>
        <v>0</v>
      </c>
    </row>
    <row r="3865" spans="2:9">
      <c r="B3865" s="91">
        <f t="shared" si="444"/>
        <v>3851</v>
      </c>
      <c r="C3865" s="92">
        <f t="shared" si="445"/>
        <v>48411</v>
      </c>
      <c r="D3865" s="119" t="str">
        <f t="shared" si="439"/>
        <v>구간43</v>
      </c>
      <c r="E3865" s="91">
        <f t="shared" si="440"/>
        <v>92</v>
      </c>
      <c r="F3865" s="120">
        <f>COUNTIF($D$15:D3865,D3865)</f>
        <v>16</v>
      </c>
      <c r="G3865" s="121">
        <f t="shared" si="441"/>
        <v>0</v>
      </c>
      <c r="H3865" s="121">
        <f t="shared" si="442"/>
        <v>0</v>
      </c>
      <c r="I3865" s="122">
        <f t="shared" si="443"/>
        <v>0</v>
      </c>
    </row>
    <row r="3866" spans="2:9">
      <c r="B3866" s="91">
        <f t="shared" si="444"/>
        <v>3852</v>
      </c>
      <c r="C3866" s="92">
        <f t="shared" si="445"/>
        <v>48412</v>
      </c>
      <c r="D3866" s="119" t="str">
        <f t="shared" si="439"/>
        <v>구간43</v>
      </c>
      <c r="E3866" s="91">
        <f t="shared" si="440"/>
        <v>92</v>
      </c>
      <c r="F3866" s="120">
        <f>COUNTIF($D$15:D3866,D3866)</f>
        <v>17</v>
      </c>
      <c r="G3866" s="121">
        <f t="shared" si="441"/>
        <v>0</v>
      </c>
      <c r="H3866" s="121">
        <f t="shared" si="442"/>
        <v>0</v>
      </c>
      <c r="I3866" s="122">
        <f t="shared" si="443"/>
        <v>0</v>
      </c>
    </row>
    <row r="3867" spans="2:9">
      <c r="B3867" s="91">
        <f t="shared" si="444"/>
        <v>3853</v>
      </c>
      <c r="C3867" s="92">
        <f t="shared" si="445"/>
        <v>48413</v>
      </c>
      <c r="D3867" s="119" t="str">
        <f t="shared" si="439"/>
        <v>구간43</v>
      </c>
      <c r="E3867" s="91">
        <f t="shared" si="440"/>
        <v>92</v>
      </c>
      <c r="F3867" s="120">
        <f>COUNTIF($D$15:D3867,D3867)</f>
        <v>18</v>
      </c>
      <c r="G3867" s="121">
        <f t="shared" si="441"/>
        <v>0</v>
      </c>
      <c r="H3867" s="121">
        <f t="shared" si="442"/>
        <v>0</v>
      </c>
      <c r="I3867" s="122">
        <f t="shared" si="443"/>
        <v>0</v>
      </c>
    </row>
    <row r="3868" spans="2:9">
      <c r="B3868" s="91">
        <f t="shared" si="444"/>
        <v>3854</v>
      </c>
      <c r="C3868" s="92">
        <f t="shared" si="445"/>
        <v>48414</v>
      </c>
      <c r="D3868" s="119" t="str">
        <f t="shared" si="439"/>
        <v>구간43</v>
      </c>
      <c r="E3868" s="91">
        <f t="shared" si="440"/>
        <v>92</v>
      </c>
      <c r="F3868" s="120">
        <f>COUNTIF($D$15:D3868,D3868)</f>
        <v>19</v>
      </c>
      <c r="G3868" s="121">
        <f t="shared" si="441"/>
        <v>0</v>
      </c>
      <c r="H3868" s="121">
        <f t="shared" si="442"/>
        <v>0</v>
      </c>
      <c r="I3868" s="122">
        <f t="shared" si="443"/>
        <v>0</v>
      </c>
    </row>
    <row r="3869" spans="2:9">
      <c r="B3869" s="91">
        <f t="shared" si="444"/>
        <v>3855</v>
      </c>
      <c r="C3869" s="92">
        <f t="shared" si="445"/>
        <v>48415</v>
      </c>
      <c r="D3869" s="119" t="str">
        <f t="shared" si="439"/>
        <v>구간43</v>
      </c>
      <c r="E3869" s="91">
        <f t="shared" si="440"/>
        <v>92</v>
      </c>
      <c r="F3869" s="120">
        <f>COUNTIF($D$15:D3869,D3869)</f>
        <v>20</v>
      </c>
      <c r="G3869" s="121">
        <f t="shared" si="441"/>
        <v>0</v>
      </c>
      <c r="H3869" s="121">
        <f t="shared" si="442"/>
        <v>0</v>
      </c>
      <c r="I3869" s="122">
        <f t="shared" si="443"/>
        <v>0</v>
      </c>
    </row>
    <row r="3870" spans="2:9">
      <c r="B3870" s="91">
        <f t="shared" si="444"/>
        <v>3856</v>
      </c>
      <c r="C3870" s="92">
        <f t="shared" si="445"/>
        <v>48416</v>
      </c>
      <c r="D3870" s="119" t="str">
        <f t="shared" si="439"/>
        <v>구간43</v>
      </c>
      <c r="E3870" s="91">
        <f t="shared" si="440"/>
        <v>92</v>
      </c>
      <c r="F3870" s="120">
        <f>COUNTIF($D$15:D3870,D3870)</f>
        <v>21</v>
      </c>
      <c r="G3870" s="121">
        <f t="shared" si="441"/>
        <v>0</v>
      </c>
      <c r="H3870" s="121">
        <f t="shared" si="442"/>
        <v>0</v>
      </c>
      <c r="I3870" s="122">
        <f t="shared" si="443"/>
        <v>0</v>
      </c>
    </row>
    <row r="3871" spans="2:9">
      <c r="B3871" s="91">
        <f t="shared" si="444"/>
        <v>3857</v>
      </c>
      <c r="C3871" s="92">
        <f t="shared" si="445"/>
        <v>48417</v>
      </c>
      <c r="D3871" s="119" t="str">
        <f t="shared" si="439"/>
        <v>구간43</v>
      </c>
      <c r="E3871" s="91">
        <f t="shared" si="440"/>
        <v>92</v>
      </c>
      <c r="F3871" s="120">
        <f>COUNTIF($D$15:D3871,D3871)</f>
        <v>22</v>
      </c>
      <c r="G3871" s="121">
        <f t="shared" si="441"/>
        <v>0</v>
      </c>
      <c r="H3871" s="121">
        <f t="shared" si="442"/>
        <v>0</v>
      </c>
      <c r="I3871" s="122">
        <f t="shared" si="443"/>
        <v>0</v>
      </c>
    </row>
    <row r="3872" spans="2:9">
      <c r="B3872" s="91">
        <f t="shared" si="444"/>
        <v>3858</v>
      </c>
      <c r="C3872" s="92">
        <f t="shared" si="445"/>
        <v>48418</v>
      </c>
      <c r="D3872" s="119" t="str">
        <f t="shared" si="439"/>
        <v>구간43</v>
      </c>
      <c r="E3872" s="91">
        <f t="shared" si="440"/>
        <v>92</v>
      </c>
      <c r="F3872" s="120">
        <f>COUNTIF($D$15:D3872,D3872)</f>
        <v>23</v>
      </c>
      <c r="G3872" s="121">
        <f t="shared" si="441"/>
        <v>0</v>
      </c>
      <c r="H3872" s="121">
        <f t="shared" si="442"/>
        <v>0</v>
      </c>
      <c r="I3872" s="122">
        <f t="shared" si="443"/>
        <v>0</v>
      </c>
    </row>
    <row r="3873" spans="2:9">
      <c r="B3873" s="91">
        <f t="shared" si="444"/>
        <v>3859</v>
      </c>
      <c r="C3873" s="92">
        <f t="shared" si="445"/>
        <v>48419</v>
      </c>
      <c r="D3873" s="119" t="str">
        <f t="shared" si="439"/>
        <v>구간43</v>
      </c>
      <c r="E3873" s="91">
        <f t="shared" si="440"/>
        <v>92</v>
      </c>
      <c r="F3873" s="120">
        <f>COUNTIF($D$15:D3873,D3873)</f>
        <v>24</v>
      </c>
      <c r="G3873" s="121">
        <f t="shared" si="441"/>
        <v>0</v>
      </c>
      <c r="H3873" s="121">
        <f t="shared" si="442"/>
        <v>0</v>
      </c>
      <c r="I3873" s="122">
        <f t="shared" si="443"/>
        <v>0</v>
      </c>
    </row>
    <row r="3874" spans="2:9">
      <c r="B3874" s="91">
        <f t="shared" si="444"/>
        <v>3860</v>
      </c>
      <c r="C3874" s="92">
        <f t="shared" si="445"/>
        <v>48420</v>
      </c>
      <c r="D3874" s="119" t="str">
        <f t="shared" si="439"/>
        <v>구간43</v>
      </c>
      <c r="E3874" s="91">
        <f t="shared" si="440"/>
        <v>92</v>
      </c>
      <c r="F3874" s="120">
        <f>COUNTIF($D$15:D3874,D3874)</f>
        <v>25</v>
      </c>
      <c r="G3874" s="121">
        <f t="shared" si="441"/>
        <v>0</v>
      </c>
      <c r="H3874" s="121">
        <f t="shared" si="442"/>
        <v>0</v>
      </c>
      <c r="I3874" s="122">
        <f t="shared" si="443"/>
        <v>0</v>
      </c>
    </row>
    <row r="3875" spans="2:9">
      <c r="B3875" s="91">
        <f t="shared" si="444"/>
        <v>3861</v>
      </c>
      <c r="C3875" s="92">
        <f t="shared" si="445"/>
        <v>48421</v>
      </c>
      <c r="D3875" s="119" t="str">
        <f t="shared" si="439"/>
        <v>구간43</v>
      </c>
      <c r="E3875" s="91">
        <f t="shared" si="440"/>
        <v>92</v>
      </c>
      <c r="F3875" s="120">
        <f>COUNTIF($D$15:D3875,D3875)</f>
        <v>26</v>
      </c>
      <c r="G3875" s="121">
        <f t="shared" si="441"/>
        <v>0</v>
      </c>
      <c r="H3875" s="121">
        <f t="shared" si="442"/>
        <v>0</v>
      </c>
      <c r="I3875" s="122">
        <f t="shared" si="443"/>
        <v>0</v>
      </c>
    </row>
    <row r="3876" spans="2:9">
      <c r="B3876" s="91">
        <f t="shared" si="444"/>
        <v>3862</v>
      </c>
      <c r="C3876" s="92">
        <f t="shared" si="445"/>
        <v>48422</v>
      </c>
      <c r="D3876" s="119" t="str">
        <f t="shared" si="439"/>
        <v>구간43</v>
      </c>
      <c r="E3876" s="91">
        <f t="shared" si="440"/>
        <v>92</v>
      </c>
      <c r="F3876" s="120">
        <f>COUNTIF($D$15:D3876,D3876)</f>
        <v>27</v>
      </c>
      <c r="G3876" s="121">
        <f t="shared" si="441"/>
        <v>0</v>
      </c>
      <c r="H3876" s="121">
        <f t="shared" si="442"/>
        <v>0</v>
      </c>
      <c r="I3876" s="122">
        <f t="shared" si="443"/>
        <v>0</v>
      </c>
    </row>
    <row r="3877" spans="2:9">
      <c r="B3877" s="91">
        <f t="shared" si="444"/>
        <v>3863</v>
      </c>
      <c r="C3877" s="92">
        <f t="shared" si="445"/>
        <v>48423</v>
      </c>
      <c r="D3877" s="119" t="str">
        <f t="shared" si="439"/>
        <v>구간43</v>
      </c>
      <c r="E3877" s="91">
        <f t="shared" si="440"/>
        <v>92</v>
      </c>
      <c r="F3877" s="120">
        <f>COUNTIF($D$15:D3877,D3877)</f>
        <v>28</v>
      </c>
      <c r="G3877" s="121">
        <f t="shared" si="441"/>
        <v>0</v>
      </c>
      <c r="H3877" s="121">
        <f t="shared" si="442"/>
        <v>0</v>
      </c>
      <c r="I3877" s="122">
        <f t="shared" si="443"/>
        <v>0</v>
      </c>
    </row>
    <row r="3878" spans="2:9">
      <c r="B3878" s="91">
        <f t="shared" si="444"/>
        <v>3864</v>
      </c>
      <c r="C3878" s="92">
        <f t="shared" si="445"/>
        <v>48424</v>
      </c>
      <c r="D3878" s="119" t="str">
        <f t="shared" si="439"/>
        <v>구간43</v>
      </c>
      <c r="E3878" s="91">
        <f t="shared" si="440"/>
        <v>92</v>
      </c>
      <c r="F3878" s="120">
        <f>COUNTIF($D$15:D3878,D3878)</f>
        <v>29</v>
      </c>
      <c r="G3878" s="121">
        <f t="shared" si="441"/>
        <v>0</v>
      </c>
      <c r="H3878" s="121">
        <f t="shared" si="442"/>
        <v>0</v>
      </c>
      <c r="I3878" s="122">
        <f t="shared" si="443"/>
        <v>0</v>
      </c>
    </row>
    <row r="3879" spans="2:9">
      <c r="B3879" s="91">
        <f t="shared" si="444"/>
        <v>3865</v>
      </c>
      <c r="C3879" s="92">
        <f t="shared" si="445"/>
        <v>48425</v>
      </c>
      <c r="D3879" s="119" t="str">
        <f t="shared" si="439"/>
        <v>구간43</v>
      </c>
      <c r="E3879" s="91">
        <f t="shared" si="440"/>
        <v>92</v>
      </c>
      <c r="F3879" s="120">
        <f>COUNTIF($D$15:D3879,D3879)</f>
        <v>30</v>
      </c>
      <c r="G3879" s="121">
        <f t="shared" si="441"/>
        <v>0</v>
      </c>
      <c r="H3879" s="121">
        <f t="shared" si="442"/>
        <v>0</v>
      </c>
      <c r="I3879" s="122">
        <f t="shared" si="443"/>
        <v>0</v>
      </c>
    </row>
    <row r="3880" spans="2:9">
      <c r="B3880" s="91">
        <f t="shared" si="444"/>
        <v>3866</v>
      </c>
      <c r="C3880" s="92">
        <f t="shared" si="445"/>
        <v>48426</v>
      </c>
      <c r="D3880" s="119" t="str">
        <f t="shared" si="439"/>
        <v>구간43</v>
      </c>
      <c r="E3880" s="91">
        <f t="shared" si="440"/>
        <v>92</v>
      </c>
      <c r="F3880" s="120">
        <f>COUNTIF($D$15:D3880,D3880)</f>
        <v>31</v>
      </c>
      <c r="G3880" s="121">
        <f t="shared" si="441"/>
        <v>0</v>
      </c>
      <c r="H3880" s="121">
        <f t="shared" si="442"/>
        <v>0</v>
      </c>
      <c r="I3880" s="122">
        <f t="shared" si="443"/>
        <v>0</v>
      </c>
    </row>
    <row r="3881" spans="2:9">
      <c r="B3881" s="91">
        <f t="shared" si="444"/>
        <v>3867</v>
      </c>
      <c r="C3881" s="92">
        <f t="shared" si="445"/>
        <v>48427</v>
      </c>
      <c r="D3881" s="119" t="str">
        <f t="shared" si="439"/>
        <v>구간43</v>
      </c>
      <c r="E3881" s="91">
        <f t="shared" si="440"/>
        <v>92</v>
      </c>
      <c r="F3881" s="120">
        <f>COUNTIF($D$15:D3881,D3881)</f>
        <v>32</v>
      </c>
      <c r="G3881" s="121">
        <f t="shared" si="441"/>
        <v>0</v>
      </c>
      <c r="H3881" s="121">
        <f t="shared" si="442"/>
        <v>0</v>
      </c>
      <c r="I3881" s="122">
        <f t="shared" si="443"/>
        <v>0</v>
      </c>
    </row>
    <row r="3882" spans="2:9">
      <c r="B3882" s="91">
        <f t="shared" si="444"/>
        <v>3868</v>
      </c>
      <c r="C3882" s="92">
        <f t="shared" si="445"/>
        <v>48428</v>
      </c>
      <c r="D3882" s="119" t="str">
        <f t="shared" si="439"/>
        <v>구간43</v>
      </c>
      <c r="E3882" s="91">
        <f t="shared" si="440"/>
        <v>92</v>
      </c>
      <c r="F3882" s="120">
        <f>COUNTIF($D$15:D3882,D3882)</f>
        <v>33</v>
      </c>
      <c r="G3882" s="121">
        <f t="shared" si="441"/>
        <v>0</v>
      </c>
      <c r="H3882" s="121">
        <f t="shared" si="442"/>
        <v>0</v>
      </c>
      <c r="I3882" s="122">
        <f t="shared" si="443"/>
        <v>0</v>
      </c>
    </row>
    <row r="3883" spans="2:9">
      <c r="B3883" s="91">
        <f t="shared" si="444"/>
        <v>3869</v>
      </c>
      <c r="C3883" s="92">
        <f t="shared" si="445"/>
        <v>48429</v>
      </c>
      <c r="D3883" s="119" t="str">
        <f t="shared" si="439"/>
        <v>구간43</v>
      </c>
      <c r="E3883" s="91">
        <f t="shared" si="440"/>
        <v>92</v>
      </c>
      <c r="F3883" s="120">
        <f>COUNTIF($D$15:D3883,D3883)</f>
        <v>34</v>
      </c>
      <c r="G3883" s="121">
        <f t="shared" si="441"/>
        <v>0</v>
      </c>
      <c r="H3883" s="121">
        <f t="shared" si="442"/>
        <v>0</v>
      </c>
      <c r="I3883" s="122">
        <f t="shared" si="443"/>
        <v>0</v>
      </c>
    </row>
    <row r="3884" spans="2:9">
      <c r="B3884" s="91">
        <f t="shared" si="444"/>
        <v>3870</v>
      </c>
      <c r="C3884" s="92">
        <f t="shared" si="445"/>
        <v>48430</v>
      </c>
      <c r="D3884" s="119" t="str">
        <f t="shared" si="439"/>
        <v>구간43</v>
      </c>
      <c r="E3884" s="91">
        <f t="shared" si="440"/>
        <v>92</v>
      </c>
      <c r="F3884" s="120">
        <f>COUNTIF($D$15:D3884,D3884)</f>
        <v>35</v>
      </c>
      <c r="G3884" s="121">
        <f t="shared" si="441"/>
        <v>0</v>
      </c>
      <c r="H3884" s="121">
        <f t="shared" si="442"/>
        <v>0</v>
      </c>
      <c r="I3884" s="122">
        <f t="shared" si="443"/>
        <v>0</v>
      </c>
    </row>
    <row r="3885" spans="2:9">
      <c r="B3885" s="91">
        <f t="shared" si="444"/>
        <v>3871</v>
      </c>
      <c r="C3885" s="92">
        <f t="shared" si="445"/>
        <v>48431</v>
      </c>
      <c r="D3885" s="119" t="str">
        <f t="shared" si="439"/>
        <v>구간43</v>
      </c>
      <c r="E3885" s="91">
        <f t="shared" si="440"/>
        <v>92</v>
      </c>
      <c r="F3885" s="120">
        <f>COUNTIF($D$15:D3885,D3885)</f>
        <v>36</v>
      </c>
      <c r="G3885" s="121">
        <f t="shared" si="441"/>
        <v>0</v>
      </c>
      <c r="H3885" s="121">
        <f t="shared" si="442"/>
        <v>0</v>
      </c>
      <c r="I3885" s="122">
        <f t="shared" si="443"/>
        <v>0</v>
      </c>
    </row>
    <row r="3886" spans="2:9">
      <c r="B3886" s="91">
        <f t="shared" si="444"/>
        <v>3872</v>
      </c>
      <c r="C3886" s="92">
        <f t="shared" si="445"/>
        <v>48432</v>
      </c>
      <c r="D3886" s="119" t="str">
        <f t="shared" si="439"/>
        <v>구간43</v>
      </c>
      <c r="E3886" s="91">
        <f t="shared" si="440"/>
        <v>92</v>
      </c>
      <c r="F3886" s="120">
        <f>COUNTIF($D$15:D3886,D3886)</f>
        <v>37</v>
      </c>
      <c r="G3886" s="121">
        <f t="shared" si="441"/>
        <v>0</v>
      </c>
      <c r="H3886" s="121">
        <f t="shared" si="442"/>
        <v>0</v>
      </c>
      <c r="I3886" s="122">
        <f t="shared" si="443"/>
        <v>0</v>
      </c>
    </row>
    <row r="3887" spans="2:9">
      <c r="B3887" s="91">
        <f t="shared" si="444"/>
        <v>3873</v>
      </c>
      <c r="C3887" s="92">
        <f t="shared" si="445"/>
        <v>48433</v>
      </c>
      <c r="D3887" s="119" t="str">
        <f t="shared" si="439"/>
        <v>구간43</v>
      </c>
      <c r="E3887" s="91">
        <f t="shared" si="440"/>
        <v>92</v>
      </c>
      <c r="F3887" s="120">
        <f>COUNTIF($D$15:D3887,D3887)</f>
        <v>38</v>
      </c>
      <c r="G3887" s="121">
        <f t="shared" si="441"/>
        <v>0</v>
      </c>
      <c r="H3887" s="121">
        <f t="shared" si="442"/>
        <v>0</v>
      </c>
      <c r="I3887" s="122">
        <f t="shared" si="443"/>
        <v>0</v>
      </c>
    </row>
    <row r="3888" spans="2:9">
      <c r="B3888" s="91">
        <f t="shared" si="444"/>
        <v>3874</v>
      </c>
      <c r="C3888" s="92">
        <f t="shared" si="445"/>
        <v>48434</v>
      </c>
      <c r="D3888" s="119" t="str">
        <f t="shared" si="439"/>
        <v>구간43</v>
      </c>
      <c r="E3888" s="91">
        <f t="shared" si="440"/>
        <v>92</v>
      </c>
      <c r="F3888" s="120">
        <f>COUNTIF($D$15:D3888,D3888)</f>
        <v>39</v>
      </c>
      <c r="G3888" s="121">
        <f t="shared" si="441"/>
        <v>0</v>
      </c>
      <c r="H3888" s="121">
        <f t="shared" si="442"/>
        <v>0</v>
      </c>
      <c r="I3888" s="122">
        <f t="shared" si="443"/>
        <v>0</v>
      </c>
    </row>
    <row r="3889" spans="2:9">
      <c r="B3889" s="91">
        <f t="shared" si="444"/>
        <v>3875</v>
      </c>
      <c r="C3889" s="92">
        <f t="shared" si="445"/>
        <v>48435</v>
      </c>
      <c r="D3889" s="119" t="str">
        <f t="shared" si="439"/>
        <v>구간43</v>
      </c>
      <c r="E3889" s="91">
        <f t="shared" si="440"/>
        <v>92</v>
      </c>
      <c r="F3889" s="120">
        <f>COUNTIF($D$15:D3889,D3889)</f>
        <v>40</v>
      </c>
      <c r="G3889" s="121">
        <f t="shared" si="441"/>
        <v>0</v>
      </c>
      <c r="H3889" s="121">
        <f t="shared" si="442"/>
        <v>0</v>
      </c>
      <c r="I3889" s="122">
        <f t="shared" si="443"/>
        <v>0</v>
      </c>
    </row>
    <row r="3890" spans="2:9">
      <c r="B3890" s="91">
        <f t="shared" si="444"/>
        <v>3876</v>
      </c>
      <c r="C3890" s="92">
        <f t="shared" si="445"/>
        <v>48436</v>
      </c>
      <c r="D3890" s="119" t="str">
        <f t="shared" si="439"/>
        <v>구간43</v>
      </c>
      <c r="E3890" s="91">
        <f t="shared" si="440"/>
        <v>92</v>
      </c>
      <c r="F3890" s="120">
        <f>COUNTIF($D$15:D3890,D3890)</f>
        <v>41</v>
      </c>
      <c r="G3890" s="121">
        <f t="shared" si="441"/>
        <v>0</v>
      </c>
      <c r="H3890" s="121">
        <f t="shared" si="442"/>
        <v>0</v>
      </c>
      <c r="I3890" s="122">
        <f t="shared" si="443"/>
        <v>0</v>
      </c>
    </row>
    <row r="3891" spans="2:9">
      <c r="B3891" s="91">
        <f t="shared" si="444"/>
        <v>3877</v>
      </c>
      <c r="C3891" s="92">
        <f t="shared" si="445"/>
        <v>48437</v>
      </c>
      <c r="D3891" s="119" t="str">
        <f t="shared" si="439"/>
        <v>구간43</v>
      </c>
      <c r="E3891" s="91">
        <f t="shared" si="440"/>
        <v>92</v>
      </c>
      <c r="F3891" s="120">
        <f>COUNTIF($D$15:D3891,D3891)</f>
        <v>42</v>
      </c>
      <c r="G3891" s="121">
        <f t="shared" si="441"/>
        <v>0</v>
      </c>
      <c r="H3891" s="121">
        <f t="shared" si="442"/>
        <v>0</v>
      </c>
      <c r="I3891" s="122">
        <f t="shared" si="443"/>
        <v>0</v>
      </c>
    </row>
    <row r="3892" spans="2:9">
      <c r="B3892" s="91">
        <f t="shared" si="444"/>
        <v>3878</v>
      </c>
      <c r="C3892" s="92">
        <f t="shared" si="445"/>
        <v>48438</v>
      </c>
      <c r="D3892" s="119" t="str">
        <f t="shared" si="439"/>
        <v>구간43</v>
      </c>
      <c r="E3892" s="91">
        <f t="shared" si="440"/>
        <v>92</v>
      </c>
      <c r="F3892" s="120">
        <f>COUNTIF($D$15:D3892,D3892)</f>
        <v>43</v>
      </c>
      <c r="G3892" s="121">
        <f t="shared" si="441"/>
        <v>0</v>
      </c>
      <c r="H3892" s="121">
        <f t="shared" si="442"/>
        <v>0</v>
      </c>
      <c r="I3892" s="122">
        <f t="shared" si="443"/>
        <v>0</v>
      </c>
    </row>
    <row r="3893" spans="2:9">
      <c r="B3893" s="91">
        <f t="shared" si="444"/>
        <v>3879</v>
      </c>
      <c r="C3893" s="92">
        <f t="shared" si="445"/>
        <v>48439</v>
      </c>
      <c r="D3893" s="119" t="str">
        <f t="shared" si="439"/>
        <v>구간43</v>
      </c>
      <c r="E3893" s="91">
        <f t="shared" si="440"/>
        <v>92</v>
      </c>
      <c r="F3893" s="120">
        <f>COUNTIF($D$15:D3893,D3893)</f>
        <v>44</v>
      </c>
      <c r="G3893" s="121">
        <f t="shared" si="441"/>
        <v>0</v>
      </c>
      <c r="H3893" s="121">
        <f t="shared" si="442"/>
        <v>0</v>
      </c>
      <c r="I3893" s="122">
        <f t="shared" si="443"/>
        <v>0</v>
      </c>
    </row>
    <row r="3894" spans="2:9">
      <c r="B3894" s="91">
        <f t="shared" si="444"/>
        <v>3880</v>
      </c>
      <c r="C3894" s="92">
        <f t="shared" si="445"/>
        <v>48440</v>
      </c>
      <c r="D3894" s="119" t="str">
        <f t="shared" si="439"/>
        <v>구간43</v>
      </c>
      <c r="E3894" s="91">
        <f t="shared" si="440"/>
        <v>92</v>
      </c>
      <c r="F3894" s="120">
        <f>COUNTIF($D$15:D3894,D3894)</f>
        <v>45</v>
      </c>
      <c r="G3894" s="121">
        <f t="shared" si="441"/>
        <v>0</v>
      </c>
      <c r="H3894" s="121">
        <f t="shared" si="442"/>
        <v>0</v>
      </c>
      <c r="I3894" s="122">
        <f t="shared" si="443"/>
        <v>0</v>
      </c>
    </row>
    <row r="3895" spans="2:9">
      <c r="B3895" s="91">
        <f t="shared" si="444"/>
        <v>3881</v>
      </c>
      <c r="C3895" s="92">
        <f t="shared" si="445"/>
        <v>48441</v>
      </c>
      <c r="D3895" s="119" t="str">
        <f t="shared" si="439"/>
        <v>구간43</v>
      </c>
      <c r="E3895" s="91">
        <f t="shared" si="440"/>
        <v>92</v>
      </c>
      <c r="F3895" s="120">
        <f>COUNTIF($D$15:D3895,D3895)</f>
        <v>46</v>
      </c>
      <c r="G3895" s="121">
        <f t="shared" si="441"/>
        <v>0</v>
      </c>
      <c r="H3895" s="121">
        <f t="shared" si="442"/>
        <v>0</v>
      </c>
      <c r="I3895" s="122">
        <f t="shared" si="443"/>
        <v>0</v>
      </c>
    </row>
    <row r="3896" spans="2:9">
      <c r="B3896" s="91">
        <f t="shared" si="444"/>
        <v>3882</v>
      </c>
      <c r="C3896" s="92">
        <f t="shared" si="445"/>
        <v>48442</v>
      </c>
      <c r="D3896" s="119" t="str">
        <f t="shared" si="439"/>
        <v>구간43</v>
      </c>
      <c r="E3896" s="91">
        <f t="shared" si="440"/>
        <v>92</v>
      </c>
      <c r="F3896" s="120">
        <f>COUNTIF($D$15:D3896,D3896)</f>
        <v>47</v>
      </c>
      <c r="G3896" s="121">
        <f t="shared" si="441"/>
        <v>0</v>
      </c>
      <c r="H3896" s="121">
        <f t="shared" si="442"/>
        <v>0</v>
      </c>
      <c r="I3896" s="122">
        <f t="shared" si="443"/>
        <v>0</v>
      </c>
    </row>
    <row r="3897" spans="2:9">
      <c r="B3897" s="91">
        <f t="shared" si="444"/>
        <v>3883</v>
      </c>
      <c r="C3897" s="92">
        <f t="shared" si="445"/>
        <v>48443</v>
      </c>
      <c r="D3897" s="119" t="str">
        <f t="shared" si="439"/>
        <v>구간43</v>
      </c>
      <c r="E3897" s="91">
        <f t="shared" si="440"/>
        <v>92</v>
      </c>
      <c r="F3897" s="120">
        <f>COUNTIF($D$15:D3897,D3897)</f>
        <v>48</v>
      </c>
      <c r="G3897" s="121">
        <f t="shared" si="441"/>
        <v>0</v>
      </c>
      <c r="H3897" s="121">
        <f t="shared" si="442"/>
        <v>0</v>
      </c>
      <c r="I3897" s="122">
        <f t="shared" si="443"/>
        <v>0</v>
      </c>
    </row>
    <row r="3898" spans="2:9">
      <c r="B3898" s="91">
        <f t="shared" si="444"/>
        <v>3884</v>
      </c>
      <c r="C3898" s="92">
        <f t="shared" si="445"/>
        <v>48444</v>
      </c>
      <c r="D3898" s="119" t="str">
        <f t="shared" si="439"/>
        <v>구간43</v>
      </c>
      <c r="E3898" s="91">
        <f t="shared" si="440"/>
        <v>92</v>
      </c>
      <c r="F3898" s="120">
        <f>COUNTIF($D$15:D3898,D3898)</f>
        <v>49</v>
      </c>
      <c r="G3898" s="121">
        <f t="shared" si="441"/>
        <v>0</v>
      </c>
      <c r="H3898" s="121">
        <f t="shared" si="442"/>
        <v>0</v>
      </c>
      <c r="I3898" s="122">
        <f t="shared" si="443"/>
        <v>0</v>
      </c>
    </row>
    <row r="3899" spans="2:9">
      <c r="B3899" s="91">
        <f t="shared" si="444"/>
        <v>3885</v>
      </c>
      <c r="C3899" s="92">
        <f t="shared" si="445"/>
        <v>48445</v>
      </c>
      <c r="D3899" s="119" t="str">
        <f t="shared" si="439"/>
        <v>구간43</v>
      </c>
      <c r="E3899" s="91">
        <f t="shared" si="440"/>
        <v>92</v>
      </c>
      <c r="F3899" s="120">
        <f>COUNTIF($D$15:D3899,D3899)</f>
        <v>50</v>
      </c>
      <c r="G3899" s="121">
        <f t="shared" si="441"/>
        <v>0</v>
      </c>
      <c r="H3899" s="121">
        <f t="shared" si="442"/>
        <v>0</v>
      </c>
      <c r="I3899" s="122">
        <f t="shared" si="443"/>
        <v>0</v>
      </c>
    </row>
    <row r="3900" spans="2:9">
      <c r="B3900" s="91">
        <f t="shared" si="444"/>
        <v>3886</v>
      </c>
      <c r="C3900" s="92">
        <f t="shared" si="445"/>
        <v>48446</v>
      </c>
      <c r="D3900" s="119" t="str">
        <f t="shared" si="439"/>
        <v>구간43</v>
      </c>
      <c r="E3900" s="91">
        <f t="shared" si="440"/>
        <v>92</v>
      </c>
      <c r="F3900" s="120">
        <f>COUNTIF($D$15:D3900,D3900)</f>
        <v>51</v>
      </c>
      <c r="G3900" s="121">
        <f t="shared" si="441"/>
        <v>0</v>
      </c>
      <c r="H3900" s="121">
        <f t="shared" si="442"/>
        <v>0</v>
      </c>
      <c r="I3900" s="122">
        <f t="shared" si="443"/>
        <v>0</v>
      </c>
    </row>
    <row r="3901" spans="2:9">
      <c r="B3901" s="91">
        <f t="shared" si="444"/>
        <v>3887</v>
      </c>
      <c r="C3901" s="92">
        <f t="shared" si="445"/>
        <v>48447</v>
      </c>
      <c r="D3901" s="119" t="str">
        <f t="shared" si="439"/>
        <v>구간43</v>
      </c>
      <c r="E3901" s="91">
        <f t="shared" si="440"/>
        <v>92</v>
      </c>
      <c r="F3901" s="120">
        <f>COUNTIF($D$15:D3901,D3901)</f>
        <v>52</v>
      </c>
      <c r="G3901" s="121">
        <f t="shared" si="441"/>
        <v>0</v>
      </c>
      <c r="H3901" s="121">
        <f t="shared" si="442"/>
        <v>0</v>
      </c>
      <c r="I3901" s="122">
        <f t="shared" si="443"/>
        <v>0</v>
      </c>
    </row>
    <row r="3902" spans="2:9">
      <c r="B3902" s="91">
        <f t="shared" si="444"/>
        <v>3888</v>
      </c>
      <c r="C3902" s="92">
        <f t="shared" si="445"/>
        <v>48448</v>
      </c>
      <c r="D3902" s="119" t="str">
        <f t="shared" si="439"/>
        <v>구간43</v>
      </c>
      <c r="E3902" s="91">
        <f t="shared" si="440"/>
        <v>92</v>
      </c>
      <c r="F3902" s="120">
        <f>COUNTIF($D$15:D3902,D3902)</f>
        <v>53</v>
      </c>
      <c r="G3902" s="121">
        <f t="shared" si="441"/>
        <v>0</v>
      </c>
      <c r="H3902" s="121">
        <f t="shared" si="442"/>
        <v>0</v>
      </c>
      <c r="I3902" s="122">
        <f t="shared" si="443"/>
        <v>0</v>
      </c>
    </row>
    <row r="3903" spans="2:9">
      <c r="B3903" s="91">
        <f t="shared" si="444"/>
        <v>3889</v>
      </c>
      <c r="C3903" s="92">
        <f t="shared" si="445"/>
        <v>48449</v>
      </c>
      <c r="D3903" s="119" t="str">
        <f t="shared" si="439"/>
        <v>구간43</v>
      </c>
      <c r="E3903" s="91">
        <f t="shared" si="440"/>
        <v>92</v>
      </c>
      <c r="F3903" s="120">
        <f>COUNTIF($D$15:D3903,D3903)</f>
        <v>54</v>
      </c>
      <c r="G3903" s="121">
        <f t="shared" si="441"/>
        <v>0</v>
      </c>
      <c r="H3903" s="121">
        <f t="shared" si="442"/>
        <v>0</v>
      </c>
      <c r="I3903" s="122">
        <f t="shared" si="443"/>
        <v>0</v>
      </c>
    </row>
    <row r="3904" spans="2:9">
      <c r="B3904" s="91">
        <f t="shared" si="444"/>
        <v>3890</v>
      </c>
      <c r="C3904" s="92">
        <f t="shared" si="445"/>
        <v>48450</v>
      </c>
      <c r="D3904" s="119" t="str">
        <f t="shared" si="439"/>
        <v>구간43</v>
      </c>
      <c r="E3904" s="91">
        <f t="shared" si="440"/>
        <v>92</v>
      </c>
      <c r="F3904" s="120">
        <f>COUNTIF($D$15:D3904,D3904)</f>
        <v>55</v>
      </c>
      <c r="G3904" s="121">
        <f t="shared" si="441"/>
        <v>0</v>
      </c>
      <c r="H3904" s="121">
        <f t="shared" si="442"/>
        <v>0</v>
      </c>
      <c r="I3904" s="122">
        <f t="shared" si="443"/>
        <v>0</v>
      </c>
    </row>
    <row r="3905" spans="2:9">
      <c r="B3905" s="91">
        <f t="shared" si="444"/>
        <v>3891</v>
      </c>
      <c r="C3905" s="92">
        <f t="shared" si="445"/>
        <v>48451</v>
      </c>
      <c r="D3905" s="119" t="str">
        <f t="shared" si="439"/>
        <v>구간43</v>
      </c>
      <c r="E3905" s="91">
        <f t="shared" si="440"/>
        <v>92</v>
      </c>
      <c r="F3905" s="120">
        <f>COUNTIF($D$15:D3905,D3905)</f>
        <v>56</v>
      </c>
      <c r="G3905" s="121">
        <f t="shared" si="441"/>
        <v>0</v>
      </c>
      <c r="H3905" s="121">
        <f t="shared" si="442"/>
        <v>0</v>
      </c>
      <c r="I3905" s="122">
        <f t="shared" si="443"/>
        <v>0</v>
      </c>
    </row>
    <row r="3906" spans="2:9">
      <c r="B3906" s="91">
        <f t="shared" si="444"/>
        <v>3892</v>
      </c>
      <c r="C3906" s="92">
        <f t="shared" si="445"/>
        <v>48452</v>
      </c>
      <c r="D3906" s="119" t="str">
        <f t="shared" si="439"/>
        <v>구간43</v>
      </c>
      <c r="E3906" s="91">
        <f t="shared" si="440"/>
        <v>92</v>
      </c>
      <c r="F3906" s="120">
        <f>COUNTIF($D$15:D3906,D3906)</f>
        <v>57</v>
      </c>
      <c r="G3906" s="121">
        <f t="shared" si="441"/>
        <v>0</v>
      </c>
      <c r="H3906" s="121">
        <f t="shared" si="442"/>
        <v>0</v>
      </c>
      <c r="I3906" s="122">
        <f t="shared" si="443"/>
        <v>0</v>
      </c>
    </row>
    <row r="3907" spans="2:9">
      <c r="B3907" s="91">
        <f t="shared" si="444"/>
        <v>3893</v>
      </c>
      <c r="C3907" s="92">
        <f t="shared" si="445"/>
        <v>48453</v>
      </c>
      <c r="D3907" s="119" t="str">
        <f t="shared" si="439"/>
        <v>구간43</v>
      </c>
      <c r="E3907" s="91">
        <f t="shared" si="440"/>
        <v>92</v>
      </c>
      <c r="F3907" s="120">
        <f>COUNTIF($D$15:D3907,D3907)</f>
        <v>58</v>
      </c>
      <c r="G3907" s="121">
        <f t="shared" si="441"/>
        <v>0</v>
      </c>
      <c r="H3907" s="121">
        <f t="shared" si="442"/>
        <v>0</v>
      </c>
      <c r="I3907" s="122">
        <f t="shared" si="443"/>
        <v>0</v>
      </c>
    </row>
    <row r="3908" spans="2:9">
      <c r="B3908" s="91">
        <f t="shared" si="444"/>
        <v>3894</v>
      </c>
      <c r="C3908" s="92">
        <f t="shared" si="445"/>
        <v>48454</v>
      </c>
      <c r="D3908" s="119" t="str">
        <f t="shared" si="439"/>
        <v>구간43</v>
      </c>
      <c r="E3908" s="91">
        <f t="shared" si="440"/>
        <v>92</v>
      </c>
      <c r="F3908" s="120">
        <f>COUNTIF($D$15:D3908,D3908)</f>
        <v>59</v>
      </c>
      <c r="G3908" s="121">
        <f t="shared" si="441"/>
        <v>0</v>
      </c>
      <c r="H3908" s="121">
        <f t="shared" si="442"/>
        <v>0</v>
      </c>
      <c r="I3908" s="122">
        <f t="shared" si="443"/>
        <v>0</v>
      </c>
    </row>
    <row r="3909" spans="2:9">
      <c r="B3909" s="91">
        <f t="shared" si="444"/>
        <v>3895</v>
      </c>
      <c r="C3909" s="92">
        <f t="shared" si="445"/>
        <v>48455</v>
      </c>
      <c r="D3909" s="119" t="str">
        <f t="shared" si="439"/>
        <v>구간43</v>
      </c>
      <c r="E3909" s="91">
        <f t="shared" si="440"/>
        <v>92</v>
      </c>
      <c r="F3909" s="120">
        <f>COUNTIF($D$15:D3909,D3909)</f>
        <v>60</v>
      </c>
      <c r="G3909" s="121">
        <f t="shared" si="441"/>
        <v>0</v>
      </c>
      <c r="H3909" s="121">
        <f t="shared" si="442"/>
        <v>0</v>
      </c>
      <c r="I3909" s="122">
        <f t="shared" si="443"/>
        <v>0</v>
      </c>
    </row>
    <row r="3910" spans="2:9">
      <c r="B3910" s="91">
        <f t="shared" si="444"/>
        <v>3896</v>
      </c>
      <c r="C3910" s="92">
        <f t="shared" si="445"/>
        <v>48456</v>
      </c>
      <c r="D3910" s="119" t="str">
        <f t="shared" si="439"/>
        <v>구간43</v>
      </c>
      <c r="E3910" s="91">
        <f t="shared" si="440"/>
        <v>92</v>
      </c>
      <c r="F3910" s="120">
        <f>COUNTIF($D$15:D3910,D3910)</f>
        <v>61</v>
      </c>
      <c r="G3910" s="121">
        <f t="shared" si="441"/>
        <v>0</v>
      </c>
      <c r="H3910" s="121">
        <f t="shared" si="442"/>
        <v>0</v>
      </c>
      <c r="I3910" s="122">
        <f t="shared" si="443"/>
        <v>0</v>
      </c>
    </row>
    <row r="3911" spans="2:9">
      <c r="B3911" s="91">
        <f t="shared" si="444"/>
        <v>3897</v>
      </c>
      <c r="C3911" s="92">
        <f t="shared" si="445"/>
        <v>48457</v>
      </c>
      <c r="D3911" s="119" t="str">
        <f t="shared" si="439"/>
        <v>구간43</v>
      </c>
      <c r="E3911" s="91">
        <f t="shared" si="440"/>
        <v>92</v>
      </c>
      <c r="F3911" s="120">
        <f>COUNTIF($D$15:D3911,D3911)</f>
        <v>62</v>
      </c>
      <c r="G3911" s="121">
        <f t="shared" si="441"/>
        <v>0</v>
      </c>
      <c r="H3911" s="121">
        <f t="shared" si="442"/>
        <v>0</v>
      </c>
      <c r="I3911" s="122">
        <f t="shared" si="443"/>
        <v>0</v>
      </c>
    </row>
    <row r="3912" spans="2:9">
      <c r="B3912" s="91">
        <f t="shared" si="444"/>
        <v>3898</v>
      </c>
      <c r="C3912" s="92">
        <f t="shared" si="445"/>
        <v>48458</v>
      </c>
      <c r="D3912" s="119" t="str">
        <f t="shared" si="439"/>
        <v>구간43</v>
      </c>
      <c r="E3912" s="91">
        <f t="shared" si="440"/>
        <v>92</v>
      </c>
      <c r="F3912" s="120">
        <f>COUNTIF($D$15:D3912,D3912)</f>
        <v>63</v>
      </c>
      <c r="G3912" s="121">
        <f t="shared" si="441"/>
        <v>0</v>
      </c>
      <c r="H3912" s="121">
        <f t="shared" si="442"/>
        <v>0</v>
      </c>
      <c r="I3912" s="122">
        <f t="shared" si="443"/>
        <v>0</v>
      </c>
    </row>
    <row r="3913" spans="2:9">
      <c r="B3913" s="91">
        <f t="shared" si="444"/>
        <v>3899</v>
      </c>
      <c r="C3913" s="92">
        <f t="shared" si="445"/>
        <v>48459</v>
      </c>
      <c r="D3913" s="119" t="str">
        <f t="shared" si="439"/>
        <v>구간43</v>
      </c>
      <c r="E3913" s="91">
        <f t="shared" si="440"/>
        <v>92</v>
      </c>
      <c r="F3913" s="120">
        <f>COUNTIF($D$15:D3913,D3913)</f>
        <v>64</v>
      </c>
      <c r="G3913" s="121">
        <f t="shared" si="441"/>
        <v>0</v>
      </c>
      <c r="H3913" s="121">
        <f t="shared" si="442"/>
        <v>0</v>
      </c>
      <c r="I3913" s="122">
        <f t="shared" si="443"/>
        <v>0</v>
      </c>
    </row>
    <row r="3914" spans="2:9">
      <c r="B3914" s="91">
        <f t="shared" si="444"/>
        <v>3900</v>
      </c>
      <c r="C3914" s="92">
        <f t="shared" si="445"/>
        <v>48460</v>
      </c>
      <c r="D3914" s="119" t="str">
        <f t="shared" si="439"/>
        <v>구간43</v>
      </c>
      <c r="E3914" s="91">
        <f t="shared" si="440"/>
        <v>92</v>
      </c>
      <c r="F3914" s="120">
        <f>COUNTIF($D$15:D3914,D3914)</f>
        <v>65</v>
      </c>
      <c r="G3914" s="121">
        <f t="shared" si="441"/>
        <v>0</v>
      </c>
      <c r="H3914" s="121">
        <f t="shared" si="442"/>
        <v>0</v>
      </c>
      <c r="I3914" s="122">
        <f t="shared" si="443"/>
        <v>0</v>
      </c>
    </row>
    <row r="3915" spans="2:9">
      <c r="B3915" s="91">
        <f t="shared" si="444"/>
        <v>3901</v>
      </c>
      <c r="C3915" s="92">
        <f t="shared" si="445"/>
        <v>48461</v>
      </c>
      <c r="D3915" s="119" t="str">
        <f t="shared" si="439"/>
        <v>구간43</v>
      </c>
      <c r="E3915" s="91">
        <f t="shared" si="440"/>
        <v>92</v>
      </c>
      <c r="F3915" s="120">
        <f>COUNTIF($D$15:D3915,D3915)</f>
        <v>66</v>
      </c>
      <c r="G3915" s="121">
        <f t="shared" si="441"/>
        <v>0</v>
      </c>
      <c r="H3915" s="121">
        <f t="shared" si="442"/>
        <v>0</v>
      </c>
      <c r="I3915" s="122">
        <f t="shared" si="443"/>
        <v>0</v>
      </c>
    </row>
    <row r="3916" spans="2:9">
      <c r="B3916" s="91">
        <f t="shared" si="444"/>
        <v>3902</v>
      </c>
      <c r="C3916" s="92">
        <f t="shared" si="445"/>
        <v>48462</v>
      </c>
      <c r="D3916" s="119" t="str">
        <f t="shared" si="439"/>
        <v>구간43</v>
      </c>
      <c r="E3916" s="91">
        <f t="shared" si="440"/>
        <v>92</v>
      </c>
      <c r="F3916" s="120">
        <f>COUNTIF($D$15:D3916,D3916)</f>
        <v>67</v>
      </c>
      <c r="G3916" s="121">
        <f t="shared" si="441"/>
        <v>0</v>
      </c>
      <c r="H3916" s="121">
        <f t="shared" si="442"/>
        <v>0</v>
      </c>
      <c r="I3916" s="122">
        <f t="shared" si="443"/>
        <v>0</v>
      </c>
    </row>
    <row r="3917" spans="2:9">
      <c r="B3917" s="91">
        <f t="shared" si="444"/>
        <v>3903</v>
      </c>
      <c r="C3917" s="92">
        <f t="shared" si="445"/>
        <v>48463</v>
      </c>
      <c r="D3917" s="119" t="str">
        <f t="shared" si="439"/>
        <v>구간43</v>
      </c>
      <c r="E3917" s="91">
        <f t="shared" si="440"/>
        <v>92</v>
      </c>
      <c r="F3917" s="120">
        <f>COUNTIF($D$15:D3917,D3917)</f>
        <v>68</v>
      </c>
      <c r="G3917" s="121">
        <f t="shared" si="441"/>
        <v>0</v>
      </c>
      <c r="H3917" s="121">
        <f t="shared" si="442"/>
        <v>0</v>
      </c>
      <c r="I3917" s="122">
        <f t="shared" si="443"/>
        <v>0</v>
      </c>
    </row>
    <row r="3918" spans="2:9">
      <c r="B3918" s="91">
        <f t="shared" si="444"/>
        <v>3904</v>
      </c>
      <c r="C3918" s="92">
        <f t="shared" si="445"/>
        <v>48464</v>
      </c>
      <c r="D3918" s="119" t="str">
        <f t="shared" si="439"/>
        <v>구간43</v>
      </c>
      <c r="E3918" s="91">
        <f t="shared" si="440"/>
        <v>92</v>
      </c>
      <c r="F3918" s="120">
        <f>COUNTIF($D$15:D3918,D3918)</f>
        <v>69</v>
      </c>
      <c r="G3918" s="121">
        <f t="shared" si="441"/>
        <v>0</v>
      </c>
      <c r="H3918" s="121">
        <f t="shared" si="442"/>
        <v>0</v>
      </c>
      <c r="I3918" s="122">
        <f t="shared" si="443"/>
        <v>0</v>
      </c>
    </row>
    <row r="3919" spans="2:9">
      <c r="B3919" s="91">
        <f t="shared" si="444"/>
        <v>3905</v>
      </c>
      <c r="C3919" s="92">
        <f t="shared" si="445"/>
        <v>48465</v>
      </c>
      <c r="D3919" s="119" t="str">
        <f t="shared" ref="D3919:D3982" si="446">IF(IFERROR(HLOOKUP(C3919,$E$5:$BL$6,2,FALSE),"")="",D3920,HLOOKUP(C3919,$E$5:$BL$7,2,FALSE))</f>
        <v>구간43</v>
      </c>
      <c r="E3919" s="91">
        <f t="shared" ref="E3919:E3982" si="447">COUNTIF($D$15:$D$49928,D3919)</f>
        <v>92</v>
      </c>
      <c r="F3919" s="120">
        <f>COUNTIF($D$15:D3919,D3919)</f>
        <v>70</v>
      </c>
      <c r="G3919" s="121">
        <f t="shared" ref="G3919:G3982" si="448">HLOOKUP($D3919,$E$6:$BL$11,6,FALSE)</f>
        <v>0</v>
      </c>
      <c r="H3919" s="121">
        <f t="shared" ref="H3919:H3982" si="449">HLOOKUP($D3919,$E$6:$BL$11,5,FALSE)*(F3919)</f>
        <v>0</v>
      </c>
      <c r="I3919" s="122">
        <f t="shared" ref="I3919:I3982" si="450">G3919+H3919</f>
        <v>0</v>
      </c>
    </row>
    <row r="3920" spans="2:9">
      <c r="B3920" s="91">
        <f t="shared" ref="B3920:B3983" si="451">B3919+1</f>
        <v>3906</v>
      </c>
      <c r="C3920" s="92">
        <f t="shared" ref="C3920:C3983" si="452">C3919+1</f>
        <v>48466</v>
      </c>
      <c r="D3920" s="119" t="str">
        <f t="shared" si="446"/>
        <v>구간43</v>
      </c>
      <c r="E3920" s="91">
        <f t="shared" si="447"/>
        <v>92</v>
      </c>
      <c r="F3920" s="120">
        <f>COUNTIF($D$15:D3920,D3920)</f>
        <v>71</v>
      </c>
      <c r="G3920" s="121">
        <f t="shared" si="448"/>
        <v>0</v>
      </c>
      <c r="H3920" s="121">
        <f t="shared" si="449"/>
        <v>0</v>
      </c>
      <c r="I3920" s="122">
        <f t="shared" si="450"/>
        <v>0</v>
      </c>
    </row>
    <row r="3921" spans="2:9">
      <c r="B3921" s="91">
        <f t="shared" si="451"/>
        <v>3907</v>
      </c>
      <c r="C3921" s="92">
        <f t="shared" si="452"/>
        <v>48467</v>
      </c>
      <c r="D3921" s="119" t="str">
        <f t="shared" si="446"/>
        <v>구간43</v>
      </c>
      <c r="E3921" s="91">
        <f t="shared" si="447"/>
        <v>92</v>
      </c>
      <c r="F3921" s="120">
        <f>COUNTIF($D$15:D3921,D3921)</f>
        <v>72</v>
      </c>
      <c r="G3921" s="121">
        <f t="shared" si="448"/>
        <v>0</v>
      </c>
      <c r="H3921" s="121">
        <f t="shared" si="449"/>
        <v>0</v>
      </c>
      <c r="I3921" s="122">
        <f t="shared" si="450"/>
        <v>0</v>
      </c>
    </row>
    <row r="3922" spans="2:9">
      <c r="B3922" s="91">
        <f t="shared" si="451"/>
        <v>3908</v>
      </c>
      <c r="C3922" s="92">
        <f t="shared" si="452"/>
        <v>48468</v>
      </c>
      <c r="D3922" s="119" t="str">
        <f t="shared" si="446"/>
        <v>구간43</v>
      </c>
      <c r="E3922" s="91">
        <f t="shared" si="447"/>
        <v>92</v>
      </c>
      <c r="F3922" s="120">
        <f>COUNTIF($D$15:D3922,D3922)</f>
        <v>73</v>
      </c>
      <c r="G3922" s="121">
        <f t="shared" si="448"/>
        <v>0</v>
      </c>
      <c r="H3922" s="121">
        <f t="shared" si="449"/>
        <v>0</v>
      </c>
      <c r="I3922" s="122">
        <f t="shared" si="450"/>
        <v>0</v>
      </c>
    </row>
    <row r="3923" spans="2:9">
      <c r="B3923" s="91">
        <f t="shared" si="451"/>
        <v>3909</v>
      </c>
      <c r="C3923" s="92">
        <f t="shared" si="452"/>
        <v>48469</v>
      </c>
      <c r="D3923" s="119" t="str">
        <f t="shared" si="446"/>
        <v>구간43</v>
      </c>
      <c r="E3923" s="91">
        <f t="shared" si="447"/>
        <v>92</v>
      </c>
      <c r="F3923" s="120">
        <f>COUNTIF($D$15:D3923,D3923)</f>
        <v>74</v>
      </c>
      <c r="G3923" s="121">
        <f t="shared" si="448"/>
        <v>0</v>
      </c>
      <c r="H3923" s="121">
        <f t="shared" si="449"/>
        <v>0</v>
      </c>
      <c r="I3923" s="122">
        <f t="shared" si="450"/>
        <v>0</v>
      </c>
    </row>
    <row r="3924" spans="2:9">
      <c r="B3924" s="91">
        <f t="shared" si="451"/>
        <v>3910</v>
      </c>
      <c r="C3924" s="92">
        <f t="shared" si="452"/>
        <v>48470</v>
      </c>
      <c r="D3924" s="119" t="str">
        <f t="shared" si="446"/>
        <v>구간43</v>
      </c>
      <c r="E3924" s="91">
        <f t="shared" si="447"/>
        <v>92</v>
      </c>
      <c r="F3924" s="120">
        <f>COUNTIF($D$15:D3924,D3924)</f>
        <v>75</v>
      </c>
      <c r="G3924" s="121">
        <f t="shared" si="448"/>
        <v>0</v>
      </c>
      <c r="H3924" s="121">
        <f t="shared" si="449"/>
        <v>0</v>
      </c>
      <c r="I3924" s="122">
        <f t="shared" si="450"/>
        <v>0</v>
      </c>
    </row>
    <row r="3925" spans="2:9">
      <c r="B3925" s="91">
        <f t="shared" si="451"/>
        <v>3911</v>
      </c>
      <c r="C3925" s="92">
        <f t="shared" si="452"/>
        <v>48471</v>
      </c>
      <c r="D3925" s="119" t="str">
        <f t="shared" si="446"/>
        <v>구간43</v>
      </c>
      <c r="E3925" s="91">
        <f t="shared" si="447"/>
        <v>92</v>
      </c>
      <c r="F3925" s="120">
        <f>COUNTIF($D$15:D3925,D3925)</f>
        <v>76</v>
      </c>
      <c r="G3925" s="121">
        <f t="shared" si="448"/>
        <v>0</v>
      </c>
      <c r="H3925" s="121">
        <f t="shared" si="449"/>
        <v>0</v>
      </c>
      <c r="I3925" s="122">
        <f t="shared" si="450"/>
        <v>0</v>
      </c>
    </row>
    <row r="3926" spans="2:9">
      <c r="B3926" s="91">
        <f t="shared" si="451"/>
        <v>3912</v>
      </c>
      <c r="C3926" s="92">
        <f t="shared" si="452"/>
        <v>48472</v>
      </c>
      <c r="D3926" s="119" t="str">
        <f t="shared" si="446"/>
        <v>구간43</v>
      </c>
      <c r="E3926" s="91">
        <f t="shared" si="447"/>
        <v>92</v>
      </c>
      <c r="F3926" s="120">
        <f>COUNTIF($D$15:D3926,D3926)</f>
        <v>77</v>
      </c>
      <c r="G3926" s="121">
        <f t="shared" si="448"/>
        <v>0</v>
      </c>
      <c r="H3926" s="121">
        <f t="shared" si="449"/>
        <v>0</v>
      </c>
      <c r="I3926" s="122">
        <f t="shared" si="450"/>
        <v>0</v>
      </c>
    </row>
    <row r="3927" spans="2:9">
      <c r="B3927" s="91">
        <f t="shared" si="451"/>
        <v>3913</v>
      </c>
      <c r="C3927" s="92">
        <f t="shared" si="452"/>
        <v>48473</v>
      </c>
      <c r="D3927" s="119" t="str">
        <f t="shared" si="446"/>
        <v>구간43</v>
      </c>
      <c r="E3927" s="91">
        <f t="shared" si="447"/>
        <v>92</v>
      </c>
      <c r="F3927" s="120">
        <f>COUNTIF($D$15:D3927,D3927)</f>
        <v>78</v>
      </c>
      <c r="G3927" s="121">
        <f t="shared" si="448"/>
        <v>0</v>
      </c>
      <c r="H3927" s="121">
        <f t="shared" si="449"/>
        <v>0</v>
      </c>
      <c r="I3927" s="122">
        <f t="shared" si="450"/>
        <v>0</v>
      </c>
    </row>
    <row r="3928" spans="2:9">
      <c r="B3928" s="91">
        <f t="shared" si="451"/>
        <v>3914</v>
      </c>
      <c r="C3928" s="92">
        <f t="shared" si="452"/>
        <v>48474</v>
      </c>
      <c r="D3928" s="119" t="str">
        <f t="shared" si="446"/>
        <v>구간43</v>
      </c>
      <c r="E3928" s="91">
        <f t="shared" si="447"/>
        <v>92</v>
      </c>
      <c r="F3928" s="120">
        <f>COUNTIF($D$15:D3928,D3928)</f>
        <v>79</v>
      </c>
      <c r="G3928" s="121">
        <f t="shared" si="448"/>
        <v>0</v>
      </c>
      <c r="H3928" s="121">
        <f t="shared" si="449"/>
        <v>0</v>
      </c>
      <c r="I3928" s="122">
        <f t="shared" si="450"/>
        <v>0</v>
      </c>
    </row>
    <row r="3929" spans="2:9">
      <c r="B3929" s="91">
        <f t="shared" si="451"/>
        <v>3915</v>
      </c>
      <c r="C3929" s="92">
        <f t="shared" si="452"/>
        <v>48475</v>
      </c>
      <c r="D3929" s="119" t="str">
        <f t="shared" si="446"/>
        <v>구간43</v>
      </c>
      <c r="E3929" s="91">
        <f t="shared" si="447"/>
        <v>92</v>
      </c>
      <c r="F3929" s="120">
        <f>COUNTIF($D$15:D3929,D3929)</f>
        <v>80</v>
      </c>
      <c r="G3929" s="121">
        <f t="shared" si="448"/>
        <v>0</v>
      </c>
      <c r="H3929" s="121">
        <f t="shared" si="449"/>
        <v>0</v>
      </c>
      <c r="I3929" s="122">
        <f t="shared" si="450"/>
        <v>0</v>
      </c>
    </row>
    <row r="3930" spans="2:9">
      <c r="B3930" s="91">
        <f t="shared" si="451"/>
        <v>3916</v>
      </c>
      <c r="C3930" s="92">
        <f t="shared" si="452"/>
        <v>48476</v>
      </c>
      <c r="D3930" s="119" t="str">
        <f t="shared" si="446"/>
        <v>구간43</v>
      </c>
      <c r="E3930" s="91">
        <f t="shared" si="447"/>
        <v>92</v>
      </c>
      <c r="F3930" s="120">
        <f>COUNTIF($D$15:D3930,D3930)</f>
        <v>81</v>
      </c>
      <c r="G3930" s="121">
        <f t="shared" si="448"/>
        <v>0</v>
      </c>
      <c r="H3930" s="121">
        <f t="shared" si="449"/>
        <v>0</v>
      </c>
      <c r="I3930" s="122">
        <f t="shared" si="450"/>
        <v>0</v>
      </c>
    </row>
    <row r="3931" spans="2:9">
      <c r="B3931" s="91">
        <f t="shared" si="451"/>
        <v>3917</v>
      </c>
      <c r="C3931" s="92">
        <f t="shared" si="452"/>
        <v>48477</v>
      </c>
      <c r="D3931" s="119" t="str">
        <f t="shared" si="446"/>
        <v>구간43</v>
      </c>
      <c r="E3931" s="91">
        <f t="shared" si="447"/>
        <v>92</v>
      </c>
      <c r="F3931" s="120">
        <f>COUNTIF($D$15:D3931,D3931)</f>
        <v>82</v>
      </c>
      <c r="G3931" s="121">
        <f t="shared" si="448"/>
        <v>0</v>
      </c>
      <c r="H3931" s="121">
        <f t="shared" si="449"/>
        <v>0</v>
      </c>
      <c r="I3931" s="122">
        <f t="shared" si="450"/>
        <v>0</v>
      </c>
    </row>
    <row r="3932" spans="2:9">
      <c r="B3932" s="91">
        <f t="shared" si="451"/>
        <v>3918</v>
      </c>
      <c r="C3932" s="92">
        <f t="shared" si="452"/>
        <v>48478</v>
      </c>
      <c r="D3932" s="119" t="str">
        <f t="shared" si="446"/>
        <v>구간43</v>
      </c>
      <c r="E3932" s="91">
        <f t="shared" si="447"/>
        <v>92</v>
      </c>
      <c r="F3932" s="120">
        <f>COUNTIF($D$15:D3932,D3932)</f>
        <v>83</v>
      </c>
      <c r="G3932" s="121">
        <f t="shared" si="448"/>
        <v>0</v>
      </c>
      <c r="H3932" s="121">
        <f t="shared" si="449"/>
        <v>0</v>
      </c>
      <c r="I3932" s="122">
        <f t="shared" si="450"/>
        <v>0</v>
      </c>
    </row>
    <row r="3933" spans="2:9">
      <c r="B3933" s="91">
        <f t="shared" si="451"/>
        <v>3919</v>
      </c>
      <c r="C3933" s="92">
        <f t="shared" si="452"/>
        <v>48479</v>
      </c>
      <c r="D3933" s="119" t="str">
        <f t="shared" si="446"/>
        <v>구간43</v>
      </c>
      <c r="E3933" s="91">
        <f t="shared" si="447"/>
        <v>92</v>
      </c>
      <c r="F3933" s="120">
        <f>COUNTIF($D$15:D3933,D3933)</f>
        <v>84</v>
      </c>
      <c r="G3933" s="121">
        <f t="shared" si="448"/>
        <v>0</v>
      </c>
      <c r="H3933" s="121">
        <f t="shared" si="449"/>
        <v>0</v>
      </c>
      <c r="I3933" s="122">
        <f t="shared" si="450"/>
        <v>0</v>
      </c>
    </row>
    <row r="3934" spans="2:9">
      <c r="B3934" s="91">
        <f t="shared" si="451"/>
        <v>3920</v>
      </c>
      <c r="C3934" s="92">
        <f t="shared" si="452"/>
        <v>48480</v>
      </c>
      <c r="D3934" s="119" t="str">
        <f t="shared" si="446"/>
        <v>구간43</v>
      </c>
      <c r="E3934" s="91">
        <f t="shared" si="447"/>
        <v>92</v>
      </c>
      <c r="F3934" s="120">
        <f>COUNTIF($D$15:D3934,D3934)</f>
        <v>85</v>
      </c>
      <c r="G3934" s="121">
        <f t="shared" si="448"/>
        <v>0</v>
      </c>
      <c r="H3934" s="121">
        <f t="shared" si="449"/>
        <v>0</v>
      </c>
      <c r="I3934" s="122">
        <f t="shared" si="450"/>
        <v>0</v>
      </c>
    </row>
    <row r="3935" spans="2:9">
      <c r="B3935" s="91">
        <f t="shared" si="451"/>
        <v>3921</v>
      </c>
      <c r="C3935" s="92">
        <f t="shared" si="452"/>
        <v>48481</v>
      </c>
      <c r="D3935" s="119" t="str">
        <f t="shared" si="446"/>
        <v>구간43</v>
      </c>
      <c r="E3935" s="91">
        <f t="shared" si="447"/>
        <v>92</v>
      </c>
      <c r="F3935" s="120">
        <f>COUNTIF($D$15:D3935,D3935)</f>
        <v>86</v>
      </c>
      <c r="G3935" s="121">
        <f t="shared" si="448"/>
        <v>0</v>
      </c>
      <c r="H3935" s="121">
        <f t="shared" si="449"/>
        <v>0</v>
      </c>
      <c r="I3935" s="122">
        <f t="shared" si="450"/>
        <v>0</v>
      </c>
    </row>
    <row r="3936" spans="2:9">
      <c r="B3936" s="91">
        <f t="shared" si="451"/>
        <v>3922</v>
      </c>
      <c r="C3936" s="92">
        <f t="shared" si="452"/>
        <v>48482</v>
      </c>
      <c r="D3936" s="119" t="str">
        <f t="shared" si="446"/>
        <v>구간43</v>
      </c>
      <c r="E3936" s="91">
        <f t="shared" si="447"/>
        <v>92</v>
      </c>
      <c r="F3936" s="120">
        <f>COUNTIF($D$15:D3936,D3936)</f>
        <v>87</v>
      </c>
      <c r="G3936" s="121">
        <f t="shared" si="448"/>
        <v>0</v>
      </c>
      <c r="H3936" s="121">
        <f t="shared" si="449"/>
        <v>0</v>
      </c>
      <c r="I3936" s="122">
        <f t="shared" si="450"/>
        <v>0</v>
      </c>
    </row>
    <row r="3937" spans="2:9">
      <c r="B3937" s="91">
        <f t="shared" si="451"/>
        <v>3923</v>
      </c>
      <c r="C3937" s="92">
        <f t="shared" si="452"/>
        <v>48483</v>
      </c>
      <c r="D3937" s="119" t="str">
        <f t="shared" si="446"/>
        <v>구간43</v>
      </c>
      <c r="E3937" s="91">
        <f t="shared" si="447"/>
        <v>92</v>
      </c>
      <c r="F3937" s="120">
        <f>COUNTIF($D$15:D3937,D3937)</f>
        <v>88</v>
      </c>
      <c r="G3937" s="121">
        <f t="shared" si="448"/>
        <v>0</v>
      </c>
      <c r="H3937" s="121">
        <f t="shared" si="449"/>
        <v>0</v>
      </c>
      <c r="I3937" s="122">
        <f t="shared" si="450"/>
        <v>0</v>
      </c>
    </row>
    <row r="3938" spans="2:9">
      <c r="B3938" s="91">
        <f t="shared" si="451"/>
        <v>3924</v>
      </c>
      <c r="C3938" s="92">
        <f t="shared" si="452"/>
        <v>48484</v>
      </c>
      <c r="D3938" s="119" t="str">
        <f t="shared" si="446"/>
        <v>구간43</v>
      </c>
      <c r="E3938" s="91">
        <f t="shared" si="447"/>
        <v>92</v>
      </c>
      <c r="F3938" s="120">
        <f>COUNTIF($D$15:D3938,D3938)</f>
        <v>89</v>
      </c>
      <c r="G3938" s="121">
        <f t="shared" si="448"/>
        <v>0</v>
      </c>
      <c r="H3938" s="121">
        <f t="shared" si="449"/>
        <v>0</v>
      </c>
      <c r="I3938" s="122">
        <f t="shared" si="450"/>
        <v>0</v>
      </c>
    </row>
    <row r="3939" spans="2:9">
      <c r="B3939" s="91">
        <f t="shared" si="451"/>
        <v>3925</v>
      </c>
      <c r="C3939" s="92">
        <f t="shared" si="452"/>
        <v>48485</v>
      </c>
      <c r="D3939" s="119" t="str">
        <f t="shared" si="446"/>
        <v>구간43</v>
      </c>
      <c r="E3939" s="91">
        <f t="shared" si="447"/>
        <v>92</v>
      </c>
      <c r="F3939" s="120">
        <f>COUNTIF($D$15:D3939,D3939)</f>
        <v>90</v>
      </c>
      <c r="G3939" s="121">
        <f t="shared" si="448"/>
        <v>0</v>
      </c>
      <c r="H3939" s="121">
        <f t="shared" si="449"/>
        <v>0</v>
      </c>
      <c r="I3939" s="122">
        <f t="shared" si="450"/>
        <v>0</v>
      </c>
    </row>
    <row r="3940" spans="2:9">
      <c r="B3940" s="91">
        <f t="shared" si="451"/>
        <v>3926</v>
      </c>
      <c r="C3940" s="92">
        <f t="shared" si="452"/>
        <v>48486</v>
      </c>
      <c r="D3940" s="119" t="str">
        <f t="shared" si="446"/>
        <v>구간43</v>
      </c>
      <c r="E3940" s="91">
        <f t="shared" si="447"/>
        <v>92</v>
      </c>
      <c r="F3940" s="120">
        <f>COUNTIF($D$15:D3940,D3940)</f>
        <v>91</v>
      </c>
      <c r="G3940" s="121">
        <f t="shared" si="448"/>
        <v>0</v>
      </c>
      <c r="H3940" s="121">
        <f t="shared" si="449"/>
        <v>0</v>
      </c>
      <c r="I3940" s="122">
        <f t="shared" si="450"/>
        <v>0</v>
      </c>
    </row>
    <row r="3941" spans="2:9">
      <c r="B3941" s="91">
        <f t="shared" si="451"/>
        <v>3927</v>
      </c>
      <c r="C3941" s="92">
        <f t="shared" si="452"/>
        <v>48487</v>
      </c>
      <c r="D3941" s="119" t="str">
        <f t="shared" si="446"/>
        <v>구간43</v>
      </c>
      <c r="E3941" s="91">
        <f t="shared" si="447"/>
        <v>92</v>
      </c>
      <c r="F3941" s="120">
        <f>COUNTIF($D$15:D3941,D3941)</f>
        <v>92</v>
      </c>
      <c r="G3941" s="121">
        <f t="shared" si="448"/>
        <v>0</v>
      </c>
      <c r="H3941" s="121">
        <f t="shared" si="449"/>
        <v>0</v>
      </c>
      <c r="I3941" s="122">
        <f t="shared" si="450"/>
        <v>0</v>
      </c>
    </row>
    <row r="3942" spans="2:9">
      <c r="B3942" s="91">
        <f t="shared" si="451"/>
        <v>3928</v>
      </c>
      <c r="C3942" s="92">
        <f t="shared" si="452"/>
        <v>48488</v>
      </c>
      <c r="D3942" s="119" t="str">
        <f t="shared" si="446"/>
        <v>구간44</v>
      </c>
      <c r="E3942" s="91">
        <f t="shared" si="447"/>
        <v>92</v>
      </c>
      <c r="F3942" s="120">
        <f>COUNTIF($D$15:D3942,D3942)</f>
        <v>1</v>
      </c>
      <c r="G3942" s="121">
        <f t="shared" si="448"/>
        <v>0</v>
      </c>
      <c r="H3942" s="121">
        <f t="shared" si="449"/>
        <v>0</v>
      </c>
      <c r="I3942" s="122">
        <f t="shared" si="450"/>
        <v>0</v>
      </c>
    </row>
    <row r="3943" spans="2:9">
      <c r="B3943" s="91">
        <f t="shared" si="451"/>
        <v>3929</v>
      </c>
      <c r="C3943" s="92">
        <f t="shared" si="452"/>
        <v>48489</v>
      </c>
      <c r="D3943" s="119" t="str">
        <f t="shared" si="446"/>
        <v>구간44</v>
      </c>
      <c r="E3943" s="91">
        <f t="shared" si="447"/>
        <v>92</v>
      </c>
      <c r="F3943" s="120">
        <f>COUNTIF($D$15:D3943,D3943)</f>
        <v>2</v>
      </c>
      <c r="G3943" s="121">
        <f t="shared" si="448"/>
        <v>0</v>
      </c>
      <c r="H3943" s="121">
        <f t="shared" si="449"/>
        <v>0</v>
      </c>
      <c r="I3943" s="122">
        <f t="shared" si="450"/>
        <v>0</v>
      </c>
    </row>
    <row r="3944" spans="2:9">
      <c r="B3944" s="91">
        <f t="shared" si="451"/>
        <v>3930</v>
      </c>
      <c r="C3944" s="92">
        <f t="shared" si="452"/>
        <v>48490</v>
      </c>
      <c r="D3944" s="119" t="str">
        <f t="shared" si="446"/>
        <v>구간44</v>
      </c>
      <c r="E3944" s="91">
        <f t="shared" si="447"/>
        <v>92</v>
      </c>
      <c r="F3944" s="120">
        <f>COUNTIF($D$15:D3944,D3944)</f>
        <v>3</v>
      </c>
      <c r="G3944" s="121">
        <f t="shared" si="448"/>
        <v>0</v>
      </c>
      <c r="H3944" s="121">
        <f t="shared" si="449"/>
        <v>0</v>
      </c>
      <c r="I3944" s="122">
        <f t="shared" si="450"/>
        <v>0</v>
      </c>
    </row>
    <row r="3945" spans="2:9">
      <c r="B3945" s="91">
        <f t="shared" si="451"/>
        <v>3931</v>
      </c>
      <c r="C3945" s="92">
        <f t="shared" si="452"/>
        <v>48491</v>
      </c>
      <c r="D3945" s="119" t="str">
        <f t="shared" si="446"/>
        <v>구간44</v>
      </c>
      <c r="E3945" s="91">
        <f t="shared" si="447"/>
        <v>92</v>
      </c>
      <c r="F3945" s="120">
        <f>COUNTIF($D$15:D3945,D3945)</f>
        <v>4</v>
      </c>
      <c r="G3945" s="121">
        <f t="shared" si="448"/>
        <v>0</v>
      </c>
      <c r="H3945" s="121">
        <f t="shared" si="449"/>
        <v>0</v>
      </c>
      <c r="I3945" s="122">
        <f t="shared" si="450"/>
        <v>0</v>
      </c>
    </row>
    <row r="3946" spans="2:9">
      <c r="B3946" s="91">
        <f t="shared" si="451"/>
        <v>3932</v>
      </c>
      <c r="C3946" s="92">
        <f t="shared" si="452"/>
        <v>48492</v>
      </c>
      <c r="D3946" s="119" t="str">
        <f t="shared" si="446"/>
        <v>구간44</v>
      </c>
      <c r="E3946" s="91">
        <f t="shared" si="447"/>
        <v>92</v>
      </c>
      <c r="F3946" s="120">
        <f>COUNTIF($D$15:D3946,D3946)</f>
        <v>5</v>
      </c>
      <c r="G3946" s="121">
        <f t="shared" si="448"/>
        <v>0</v>
      </c>
      <c r="H3946" s="121">
        <f t="shared" si="449"/>
        <v>0</v>
      </c>
      <c r="I3946" s="122">
        <f t="shared" si="450"/>
        <v>0</v>
      </c>
    </row>
    <row r="3947" spans="2:9">
      <c r="B3947" s="91">
        <f t="shared" si="451"/>
        <v>3933</v>
      </c>
      <c r="C3947" s="92">
        <f t="shared" si="452"/>
        <v>48493</v>
      </c>
      <c r="D3947" s="119" t="str">
        <f t="shared" si="446"/>
        <v>구간44</v>
      </c>
      <c r="E3947" s="91">
        <f t="shared" si="447"/>
        <v>92</v>
      </c>
      <c r="F3947" s="120">
        <f>COUNTIF($D$15:D3947,D3947)</f>
        <v>6</v>
      </c>
      <c r="G3947" s="121">
        <f t="shared" si="448"/>
        <v>0</v>
      </c>
      <c r="H3947" s="121">
        <f t="shared" si="449"/>
        <v>0</v>
      </c>
      <c r="I3947" s="122">
        <f t="shared" si="450"/>
        <v>0</v>
      </c>
    </row>
    <row r="3948" spans="2:9">
      <c r="B3948" s="91">
        <f t="shared" si="451"/>
        <v>3934</v>
      </c>
      <c r="C3948" s="92">
        <f t="shared" si="452"/>
        <v>48494</v>
      </c>
      <c r="D3948" s="119" t="str">
        <f t="shared" si="446"/>
        <v>구간44</v>
      </c>
      <c r="E3948" s="91">
        <f t="shared" si="447"/>
        <v>92</v>
      </c>
      <c r="F3948" s="120">
        <f>COUNTIF($D$15:D3948,D3948)</f>
        <v>7</v>
      </c>
      <c r="G3948" s="121">
        <f t="shared" si="448"/>
        <v>0</v>
      </c>
      <c r="H3948" s="121">
        <f t="shared" si="449"/>
        <v>0</v>
      </c>
      <c r="I3948" s="122">
        <f t="shared" si="450"/>
        <v>0</v>
      </c>
    </row>
    <row r="3949" spans="2:9">
      <c r="B3949" s="91">
        <f t="shared" si="451"/>
        <v>3935</v>
      </c>
      <c r="C3949" s="92">
        <f t="shared" si="452"/>
        <v>48495</v>
      </c>
      <c r="D3949" s="119" t="str">
        <f t="shared" si="446"/>
        <v>구간44</v>
      </c>
      <c r="E3949" s="91">
        <f t="shared" si="447"/>
        <v>92</v>
      </c>
      <c r="F3949" s="120">
        <f>COUNTIF($D$15:D3949,D3949)</f>
        <v>8</v>
      </c>
      <c r="G3949" s="121">
        <f t="shared" si="448"/>
        <v>0</v>
      </c>
      <c r="H3949" s="121">
        <f t="shared" si="449"/>
        <v>0</v>
      </c>
      <c r="I3949" s="122">
        <f t="shared" si="450"/>
        <v>0</v>
      </c>
    </row>
    <row r="3950" spans="2:9">
      <c r="B3950" s="91">
        <f t="shared" si="451"/>
        <v>3936</v>
      </c>
      <c r="C3950" s="92">
        <f t="shared" si="452"/>
        <v>48496</v>
      </c>
      <c r="D3950" s="119" t="str">
        <f t="shared" si="446"/>
        <v>구간44</v>
      </c>
      <c r="E3950" s="91">
        <f t="shared" si="447"/>
        <v>92</v>
      </c>
      <c r="F3950" s="120">
        <f>COUNTIF($D$15:D3950,D3950)</f>
        <v>9</v>
      </c>
      <c r="G3950" s="121">
        <f t="shared" si="448"/>
        <v>0</v>
      </c>
      <c r="H3950" s="121">
        <f t="shared" si="449"/>
        <v>0</v>
      </c>
      <c r="I3950" s="122">
        <f t="shared" si="450"/>
        <v>0</v>
      </c>
    </row>
    <row r="3951" spans="2:9">
      <c r="B3951" s="91">
        <f t="shared" si="451"/>
        <v>3937</v>
      </c>
      <c r="C3951" s="92">
        <f t="shared" si="452"/>
        <v>48497</v>
      </c>
      <c r="D3951" s="119" t="str">
        <f t="shared" si="446"/>
        <v>구간44</v>
      </c>
      <c r="E3951" s="91">
        <f t="shared" si="447"/>
        <v>92</v>
      </c>
      <c r="F3951" s="120">
        <f>COUNTIF($D$15:D3951,D3951)</f>
        <v>10</v>
      </c>
      <c r="G3951" s="121">
        <f t="shared" si="448"/>
        <v>0</v>
      </c>
      <c r="H3951" s="121">
        <f t="shared" si="449"/>
        <v>0</v>
      </c>
      <c r="I3951" s="122">
        <f t="shared" si="450"/>
        <v>0</v>
      </c>
    </row>
    <row r="3952" spans="2:9">
      <c r="B3952" s="91">
        <f t="shared" si="451"/>
        <v>3938</v>
      </c>
      <c r="C3952" s="92">
        <f t="shared" si="452"/>
        <v>48498</v>
      </c>
      <c r="D3952" s="119" t="str">
        <f t="shared" si="446"/>
        <v>구간44</v>
      </c>
      <c r="E3952" s="91">
        <f t="shared" si="447"/>
        <v>92</v>
      </c>
      <c r="F3952" s="120">
        <f>COUNTIF($D$15:D3952,D3952)</f>
        <v>11</v>
      </c>
      <c r="G3952" s="121">
        <f t="shared" si="448"/>
        <v>0</v>
      </c>
      <c r="H3952" s="121">
        <f t="shared" si="449"/>
        <v>0</v>
      </c>
      <c r="I3952" s="122">
        <f t="shared" si="450"/>
        <v>0</v>
      </c>
    </row>
    <row r="3953" spans="2:9">
      <c r="B3953" s="91">
        <f t="shared" si="451"/>
        <v>3939</v>
      </c>
      <c r="C3953" s="92">
        <f t="shared" si="452"/>
        <v>48499</v>
      </c>
      <c r="D3953" s="119" t="str">
        <f t="shared" si="446"/>
        <v>구간44</v>
      </c>
      <c r="E3953" s="91">
        <f t="shared" si="447"/>
        <v>92</v>
      </c>
      <c r="F3953" s="120">
        <f>COUNTIF($D$15:D3953,D3953)</f>
        <v>12</v>
      </c>
      <c r="G3953" s="121">
        <f t="shared" si="448"/>
        <v>0</v>
      </c>
      <c r="H3953" s="121">
        <f t="shared" si="449"/>
        <v>0</v>
      </c>
      <c r="I3953" s="122">
        <f t="shared" si="450"/>
        <v>0</v>
      </c>
    </row>
    <row r="3954" spans="2:9">
      <c r="B3954" s="91">
        <f t="shared" si="451"/>
        <v>3940</v>
      </c>
      <c r="C3954" s="92">
        <f t="shared" si="452"/>
        <v>48500</v>
      </c>
      <c r="D3954" s="119" t="str">
        <f t="shared" si="446"/>
        <v>구간44</v>
      </c>
      <c r="E3954" s="91">
        <f t="shared" si="447"/>
        <v>92</v>
      </c>
      <c r="F3954" s="120">
        <f>COUNTIF($D$15:D3954,D3954)</f>
        <v>13</v>
      </c>
      <c r="G3954" s="121">
        <f t="shared" si="448"/>
        <v>0</v>
      </c>
      <c r="H3954" s="121">
        <f t="shared" si="449"/>
        <v>0</v>
      </c>
      <c r="I3954" s="122">
        <f t="shared" si="450"/>
        <v>0</v>
      </c>
    </row>
    <row r="3955" spans="2:9">
      <c r="B3955" s="91">
        <f t="shared" si="451"/>
        <v>3941</v>
      </c>
      <c r="C3955" s="92">
        <f t="shared" si="452"/>
        <v>48501</v>
      </c>
      <c r="D3955" s="119" t="str">
        <f t="shared" si="446"/>
        <v>구간44</v>
      </c>
      <c r="E3955" s="91">
        <f t="shared" si="447"/>
        <v>92</v>
      </c>
      <c r="F3955" s="120">
        <f>COUNTIF($D$15:D3955,D3955)</f>
        <v>14</v>
      </c>
      <c r="G3955" s="121">
        <f t="shared" si="448"/>
        <v>0</v>
      </c>
      <c r="H3955" s="121">
        <f t="shared" si="449"/>
        <v>0</v>
      </c>
      <c r="I3955" s="122">
        <f t="shared" si="450"/>
        <v>0</v>
      </c>
    </row>
    <row r="3956" spans="2:9">
      <c r="B3956" s="91">
        <f t="shared" si="451"/>
        <v>3942</v>
      </c>
      <c r="C3956" s="92">
        <f t="shared" si="452"/>
        <v>48502</v>
      </c>
      <c r="D3956" s="119" t="str">
        <f t="shared" si="446"/>
        <v>구간44</v>
      </c>
      <c r="E3956" s="91">
        <f t="shared" si="447"/>
        <v>92</v>
      </c>
      <c r="F3956" s="120">
        <f>COUNTIF($D$15:D3956,D3956)</f>
        <v>15</v>
      </c>
      <c r="G3956" s="121">
        <f t="shared" si="448"/>
        <v>0</v>
      </c>
      <c r="H3956" s="121">
        <f t="shared" si="449"/>
        <v>0</v>
      </c>
      <c r="I3956" s="122">
        <f t="shared" si="450"/>
        <v>0</v>
      </c>
    </row>
    <row r="3957" spans="2:9">
      <c r="B3957" s="91">
        <f t="shared" si="451"/>
        <v>3943</v>
      </c>
      <c r="C3957" s="92">
        <f t="shared" si="452"/>
        <v>48503</v>
      </c>
      <c r="D3957" s="119" t="str">
        <f t="shared" si="446"/>
        <v>구간44</v>
      </c>
      <c r="E3957" s="91">
        <f t="shared" si="447"/>
        <v>92</v>
      </c>
      <c r="F3957" s="120">
        <f>COUNTIF($D$15:D3957,D3957)</f>
        <v>16</v>
      </c>
      <c r="G3957" s="121">
        <f t="shared" si="448"/>
        <v>0</v>
      </c>
      <c r="H3957" s="121">
        <f t="shared" si="449"/>
        <v>0</v>
      </c>
      <c r="I3957" s="122">
        <f t="shared" si="450"/>
        <v>0</v>
      </c>
    </row>
    <row r="3958" spans="2:9">
      <c r="B3958" s="91">
        <f t="shared" si="451"/>
        <v>3944</v>
      </c>
      <c r="C3958" s="92">
        <f t="shared" si="452"/>
        <v>48504</v>
      </c>
      <c r="D3958" s="119" t="str">
        <f t="shared" si="446"/>
        <v>구간44</v>
      </c>
      <c r="E3958" s="91">
        <f t="shared" si="447"/>
        <v>92</v>
      </c>
      <c r="F3958" s="120">
        <f>COUNTIF($D$15:D3958,D3958)</f>
        <v>17</v>
      </c>
      <c r="G3958" s="121">
        <f t="shared" si="448"/>
        <v>0</v>
      </c>
      <c r="H3958" s="121">
        <f t="shared" si="449"/>
        <v>0</v>
      </c>
      <c r="I3958" s="122">
        <f t="shared" si="450"/>
        <v>0</v>
      </c>
    </row>
    <row r="3959" spans="2:9">
      <c r="B3959" s="91">
        <f t="shared" si="451"/>
        <v>3945</v>
      </c>
      <c r="C3959" s="92">
        <f t="shared" si="452"/>
        <v>48505</v>
      </c>
      <c r="D3959" s="119" t="str">
        <f t="shared" si="446"/>
        <v>구간44</v>
      </c>
      <c r="E3959" s="91">
        <f t="shared" si="447"/>
        <v>92</v>
      </c>
      <c r="F3959" s="120">
        <f>COUNTIF($D$15:D3959,D3959)</f>
        <v>18</v>
      </c>
      <c r="G3959" s="121">
        <f t="shared" si="448"/>
        <v>0</v>
      </c>
      <c r="H3959" s="121">
        <f t="shared" si="449"/>
        <v>0</v>
      </c>
      <c r="I3959" s="122">
        <f t="shared" si="450"/>
        <v>0</v>
      </c>
    </row>
    <row r="3960" spans="2:9">
      <c r="B3960" s="91">
        <f t="shared" si="451"/>
        <v>3946</v>
      </c>
      <c r="C3960" s="92">
        <f t="shared" si="452"/>
        <v>48506</v>
      </c>
      <c r="D3960" s="119" t="str">
        <f t="shared" si="446"/>
        <v>구간44</v>
      </c>
      <c r="E3960" s="91">
        <f t="shared" si="447"/>
        <v>92</v>
      </c>
      <c r="F3960" s="120">
        <f>COUNTIF($D$15:D3960,D3960)</f>
        <v>19</v>
      </c>
      <c r="G3960" s="121">
        <f t="shared" si="448"/>
        <v>0</v>
      </c>
      <c r="H3960" s="121">
        <f t="shared" si="449"/>
        <v>0</v>
      </c>
      <c r="I3960" s="122">
        <f t="shared" si="450"/>
        <v>0</v>
      </c>
    </row>
    <row r="3961" spans="2:9">
      <c r="B3961" s="91">
        <f t="shared" si="451"/>
        <v>3947</v>
      </c>
      <c r="C3961" s="92">
        <f t="shared" si="452"/>
        <v>48507</v>
      </c>
      <c r="D3961" s="119" t="str">
        <f t="shared" si="446"/>
        <v>구간44</v>
      </c>
      <c r="E3961" s="91">
        <f t="shared" si="447"/>
        <v>92</v>
      </c>
      <c r="F3961" s="120">
        <f>COUNTIF($D$15:D3961,D3961)</f>
        <v>20</v>
      </c>
      <c r="G3961" s="121">
        <f t="shared" si="448"/>
        <v>0</v>
      </c>
      <c r="H3961" s="121">
        <f t="shared" si="449"/>
        <v>0</v>
      </c>
      <c r="I3961" s="122">
        <f t="shared" si="450"/>
        <v>0</v>
      </c>
    </row>
    <row r="3962" spans="2:9">
      <c r="B3962" s="91">
        <f t="shared" si="451"/>
        <v>3948</v>
      </c>
      <c r="C3962" s="92">
        <f t="shared" si="452"/>
        <v>48508</v>
      </c>
      <c r="D3962" s="119" t="str">
        <f t="shared" si="446"/>
        <v>구간44</v>
      </c>
      <c r="E3962" s="91">
        <f t="shared" si="447"/>
        <v>92</v>
      </c>
      <c r="F3962" s="120">
        <f>COUNTIF($D$15:D3962,D3962)</f>
        <v>21</v>
      </c>
      <c r="G3962" s="121">
        <f t="shared" si="448"/>
        <v>0</v>
      </c>
      <c r="H3962" s="121">
        <f t="shared" si="449"/>
        <v>0</v>
      </c>
      <c r="I3962" s="122">
        <f t="shared" si="450"/>
        <v>0</v>
      </c>
    </row>
    <row r="3963" spans="2:9">
      <c r="B3963" s="91">
        <f t="shared" si="451"/>
        <v>3949</v>
      </c>
      <c r="C3963" s="92">
        <f t="shared" si="452"/>
        <v>48509</v>
      </c>
      <c r="D3963" s="119" t="str">
        <f t="shared" si="446"/>
        <v>구간44</v>
      </c>
      <c r="E3963" s="91">
        <f t="shared" si="447"/>
        <v>92</v>
      </c>
      <c r="F3963" s="120">
        <f>COUNTIF($D$15:D3963,D3963)</f>
        <v>22</v>
      </c>
      <c r="G3963" s="121">
        <f t="shared" si="448"/>
        <v>0</v>
      </c>
      <c r="H3963" s="121">
        <f t="shared" si="449"/>
        <v>0</v>
      </c>
      <c r="I3963" s="122">
        <f t="shared" si="450"/>
        <v>0</v>
      </c>
    </row>
    <row r="3964" spans="2:9">
      <c r="B3964" s="91">
        <f t="shared" si="451"/>
        <v>3950</v>
      </c>
      <c r="C3964" s="92">
        <f t="shared" si="452"/>
        <v>48510</v>
      </c>
      <c r="D3964" s="119" t="str">
        <f t="shared" si="446"/>
        <v>구간44</v>
      </c>
      <c r="E3964" s="91">
        <f t="shared" si="447"/>
        <v>92</v>
      </c>
      <c r="F3964" s="120">
        <f>COUNTIF($D$15:D3964,D3964)</f>
        <v>23</v>
      </c>
      <c r="G3964" s="121">
        <f t="shared" si="448"/>
        <v>0</v>
      </c>
      <c r="H3964" s="121">
        <f t="shared" si="449"/>
        <v>0</v>
      </c>
      <c r="I3964" s="122">
        <f t="shared" si="450"/>
        <v>0</v>
      </c>
    </row>
    <row r="3965" spans="2:9">
      <c r="B3965" s="91">
        <f t="shared" si="451"/>
        <v>3951</v>
      </c>
      <c r="C3965" s="92">
        <f t="shared" si="452"/>
        <v>48511</v>
      </c>
      <c r="D3965" s="119" t="str">
        <f t="shared" si="446"/>
        <v>구간44</v>
      </c>
      <c r="E3965" s="91">
        <f t="shared" si="447"/>
        <v>92</v>
      </c>
      <c r="F3965" s="120">
        <f>COUNTIF($D$15:D3965,D3965)</f>
        <v>24</v>
      </c>
      <c r="G3965" s="121">
        <f t="shared" si="448"/>
        <v>0</v>
      </c>
      <c r="H3965" s="121">
        <f t="shared" si="449"/>
        <v>0</v>
      </c>
      <c r="I3965" s="122">
        <f t="shared" si="450"/>
        <v>0</v>
      </c>
    </row>
    <row r="3966" spans="2:9">
      <c r="B3966" s="91">
        <f t="shared" si="451"/>
        <v>3952</v>
      </c>
      <c r="C3966" s="92">
        <f t="shared" si="452"/>
        <v>48512</v>
      </c>
      <c r="D3966" s="119" t="str">
        <f t="shared" si="446"/>
        <v>구간44</v>
      </c>
      <c r="E3966" s="91">
        <f t="shared" si="447"/>
        <v>92</v>
      </c>
      <c r="F3966" s="120">
        <f>COUNTIF($D$15:D3966,D3966)</f>
        <v>25</v>
      </c>
      <c r="G3966" s="121">
        <f t="shared" si="448"/>
        <v>0</v>
      </c>
      <c r="H3966" s="121">
        <f t="shared" si="449"/>
        <v>0</v>
      </c>
      <c r="I3966" s="122">
        <f t="shared" si="450"/>
        <v>0</v>
      </c>
    </row>
    <row r="3967" spans="2:9">
      <c r="B3967" s="91">
        <f t="shared" si="451"/>
        <v>3953</v>
      </c>
      <c r="C3967" s="92">
        <f t="shared" si="452"/>
        <v>48513</v>
      </c>
      <c r="D3967" s="119" t="str">
        <f t="shared" si="446"/>
        <v>구간44</v>
      </c>
      <c r="E3967" s="91">
        <f t="shared" si="447"/>
        <v>92</v>
      </c>
      <c r="F3967" s="120">
        <f>COUNTIF($D$15:D3967,D3967)</f>
        <v>26</v>
      </c>
      <c r="G3967" s="121">
        <f t="shared" si="448"/>
        <v>0</v>
      </c>
      <c r="H3967" s="121">
        <f t="shared" si="449"/>
        <v>0</v>
      </c>
      <c r="I3967" s="122">
        <f t="shared" si="450"/>
        <v>0</v>
      </c>
    </row>
    <row r="3968" spans="2:9">
      <c r="B3968" s="91">
        <f t="shared" si="451"/>
        <v>3954</v>
      </c>
      <c r="C3968" s="92">
        <f t="shared" si="452"/>
        <v>48514</v>
      </c>
      <c r="D3968" s="119" t="str">
        <f t="shared" si="446"/>
        <v>구간44</v>
      </c>
      <c r="E3968" s="91">
        <f t="shared" si="447"/>
        <v>92</v>
      </c>
      <c r="F3968" s="120">
        <f>COUNTIF($D$15:D3968,D3968)</f>
        <v>27</v>
      </c>
      <c r="G3968" s="121">
        <f t="shared" si="448"/>
        <v>0</v>
      </c>
      <c r="H3968" s="121">
        <f t="shared" si="449"/>
        <v>0</v>
      </c>
      <c r="I3968" s="122">
        <f t="shared" si="450"/>
        <v>0</v>
      </c>
    </row>
    <row r="3969" spans="2:9">
      <c r="B3969" s="91">
        <f t="shared" si="451"/>
        <v>3955</v>
      </c>
      <c r="C3969" s="92">
        <f t="shared" si="452"/>
        <v>48515</v>
      </c>
      <c r="D3969" s="119" t="str">
        <f t="shared" si="446"/>
        <v>구간44</v>
      </c>
      <c r="E3969" s="91">
        <f t="shared" si="447"/>
        <v>92</v>
      </c>
      <c r="F3969" s="120">
        <f>COUNTIF($D$15:D3969,D3969)</f>
        <v>28</v>
      </c>
      <c r="G3969" s="121">
        <f t="shared" si="448"/>
        <v>0</v>
      </c>
      <c r="H3969" s="121">
        <f t="shared" si="449"/>
        <v>0</v>
      </c>
      <c r="I3969" s="122">
        <f t="shared" si="450"/>
        <v>0</v>
      </c>
    </row>
    <row r="3970" spans="2:9">
      <c r="B3970" s="91">
        <f t="shared" si="451"/>
        <v>3956</v>
      </c>
      <c r="C3970" s="92">
        <f t="shared" si="452"/>
        <v>48516</v>
      </c>
      <c r="D3970" s="119" t="str">
        <f t="shared" si="446"/>
        <v>구간44</v>
      </c>
      <c r="E3970" s="91">
        <f t="shared" si="447"/>
        <v>92</v>
      </c>
      <c r="F3970" s="120">
        <f>COUNTIF($D$15:D3970,D3970)</f>
        <v>29</v>
      </c>
      <c r="G3970" s="121">
        <f t="shared" si="448"/>
        <v>0</v>
      </c>
      <c r="H3970" s="121">
        <f t="shared" si="449"/>
        <v>0</v>
      </c>
      <c r="I3970" s="122">
        <f t="shared" si="450"/>
        <v>0</v>
      </c>
    </row>
    <row r="3971" spans="2:9">
      <c r="B3971" s="91">
        <f t="shared" si="451"/>
        <v>3957</v>
      </c>
      <c r="C3971" s="92">
        <f t="shared" si="452"/>
        <v>48517</v>
      </c>
      <c r="D3971" s="119" t="str">
        <f t="shared" si="446"/>
        <v>구간44</v>
      </c>
      <c r="E3971" s="91">
        <f t="shared" si="447"/>
        <v>92</v>
      </c>
      <c r="F3971" s="120">
        <f>COUNTIF($D$15:D3971,D3971)</f>
        <v>30</v>
      </c>
      <c r="G3971" s="121">
        <f t="shared" si="448"/>
        <v>0</v>
      </c>
      <c r="H3971" s="121">
        <f t="shared" si="449"/>
        <v>0</v>
      </c>
      <c r="I3971" s="122">
        <f t="shared" si="450"/>
        <v>0</v>
      </c>
    </row>
    <row r="3972" spans="2:9">
      <c r="B3972" s="91">
        <f t="shared" si="451"/>
        <v>3958</v>
      </c>
      <c r="C3972" s="92">
        <f t="shared" si="452"/>
        <v>48518</v>
      </c>
      <c r="D3972" s="119" t="str">
        <f t="shared" si="446"/>
        <v>구간44</v>
      </c>
      <c r="E3972" s="91">
        <f t="shared" si="447"/>
        <v>92</v>
      </c>
      <c r="F3972" s="120">
        <f>COUNTIF($D$15:D3972,D3972)</f>
        <v>31</v>
      </c>
      <c r="G3972" s="121">
        <f t="shared" si="448"/>
        <v>0</v>
      </c>
      <c r="H3972" s="121">
        <f t="shared" si="449"/>
        <v>0</v>
      </c>
      <c r="I3972" s="122">
        <f t="shared" si="450"/>
        <v>0</v>
      </c>
    </row>
    <row r="3973" spans="2:9">
      <c r="B3973" s="91">
        <f t="shared" si="451"/>
        <v>3959</v>
      </c>
      <c r="C3973" s="92">
        <f t="shared" si="452"/>
        <v>48519</v>
      </c>
      <c r="D3973" s="119" t="str">
        <f t="shared" si="446"/>
        <v>구간44</v>
      </c>
      <c r="E3973" s="91">
        <f t="shared" si="447"/>
        <v>92</v>
      </c>
      <c r="F3973" s="120">
        <f>COUNTIF($D$15:D3973,D3973)</f>
        <v>32</v>
      </c>
      <c r="G3973" s="121">
        <f t="shared" si="448"/>
        <v>0</v>
      </c>
      <c r="H3973" s="121">
        <f t="shared" si="449"/>
        <v>0</v>
      </c>
      <c r="I3973" s="122">
        <f t="shared" si="450"/>
        <v>0</v>
      </c>
    </row>
    <row r="3974" spans="2:9">
      <c r="B3974" s="91">
        <f t="shared" si="451"/>
        <v>3960</v>
      </c>
      <c r="C3974" s="92">
        <f t="shared" si="452"/>
        <v>48520</v>
      </c>
      <c r="D3974" s="119" t="str">
        <f t="shared" si="446"/>
        <v>구간44</v>
      </c>
      <c r="E3974" s="91">
        <f t="shared" si="447"/>
        <v>92</v>
      </c>
      <c r="F3974" s="120">
        <f>COUNTIF($D$15:D3974,D3974)</f>
        <v>33</v>
      </c>
      <c r="G3974" s="121">
        <f t="shared" si="448"/>
        <v>0</v>
      </c>
      <c r="H3974" s="121">
        <f t="shared" si="449"/>
        <v>0</v>
      </c>
      <c r="I3974" s="122">
        <f t="shared" si="450"/>
        <v>0</v>
      </c>
    </row>
    <row r="3975" spans="2:9">
      <c r="B3975" s="91">
        <f t="shared" si="451"/>
        <v>3961</v>
      </c>
      <c r="C3975" s="92">
        <f t="shared" si="452"/>
        <v>48521</v>
      </c>
      <c r="D3975" s="119" t="str">
        <f t="shared" si="446"/>
        <v>구간44</v>
      </c>
      <c r="E3975" s="91">
        <f t="shared" si="447"/>
        <v>92</v>
      </c>
      <c r="F3975" s="120">
        <f>COUNTIF($D$15:D3975,D3975)</f>
        <v>34</v>
      </c>
      <c r="G3975" s="121">
        <f t="shared" si="448"/>
        <v>0</v>
      </c>
      <c r="H3975" s="121">
        <f t="shared" si="449"/>
        <v>0</v>
      </c>
      <c r="I3975" s="122">
        <f t="shared" si="450"/>
        <v>0</v>
      </c>
    </row>
    <row r="3976" spans="2:9">
      <c r="B3976" s="91">
        <f t="shared" si="451"/>
        <v>3962</v>
      </c>
      <c r="C3976" s="92">
        <f t="shared" si="452"/>
        <v>48522</v>
      </c>
      <c r="D3976" s="119" t="str">
        <f t="shared" si="446"/>
        <v>구간44</v>
      </c>
      <c r="E3976" s="91">
        <f t="shared" si="447"/>
        <v>92</v>
      </c>
      <c r="F3976" s="120">
        <f>COUNTIF($D$15:D3976,D3976)</f>
        <v>35</v>
      </c>
      <c r="G3976" s="121">
        <f t="shared" si="448"/>
        <v>0</v>
      </c>
      <c r="H3976" s="121">
        <f t="shared" si="449"/>
        <v>0</v>
      </c>
      <c r="I3976" s="122">
        <f t="shared" si="450"/>
        <v>0</v>
      </c>
    </row>
    <row r="3977" spans="2:9">
      <c r="B3977" s="91">
        <f t="shared" si="451"/>
        <v>3963</v>
      </c>
      <c r="C3977" s="92">
        <f t="shared" si="452"/>
        <v>48523</v>
      </c>
      <c r="D3977" s="119" t="str">
        <f t="shared" si="446"/>
        <v>구간44</v>
      </c>
      <c r="E3977" s="91">
        <f t="shared" si="447"/>
        <v>92</v>
      </c>
      <c r="F3977" s="120">
        <f>COUNTIF($D$15:D3977,D3977)</f>
        <v>36</v>
      </c>
      <c r="G3977" s="121">
        <f t="shared" si="448"/>
        <v>0</v>
      </c>
      <c r="H3977" s="121">
        <f t="shared" si="449"/>
        <v>0</v>
      </c>
      <c r="I3977" s="122">
        <f t="shared" si="450"/>
        <v>0</v>
      </c>
    </row>
    <row r="3978" spans="2:9">
      <c r="B3978" s="91">
        <f t="shared" si="451"/>
        <v>3964</v>
      </c>
      <c r="C3978" s="92">
        <f t="shared" si="452"/>
        <v>48524</v>
      </c>
      <c r="D3978" s="119" t="str">
        <f t="shared" si="446"/>
        <v>구간44</v>
      </c>
      <c r="E3978" s="91">
        <f t="shared" si="447"/>
        <v>92</v>
      </c>
      <c r="F3978" s="120">
        <f>COUNTIF($D$15:D3978,D3978)</f>
        <v>37</v>
      </c>
      <c r="G3978" s="121">
        <f t="shared" si="448"/>
        <v>0</v>
      </c>
      <c r="H3978" s="121">
        <f t="shared" si="449"/>
        <v>0</v>
      </c>
      <c r="I3978" s="122">
        <f t="shared" si="450"/>
        <v>0</v>
      </c>
    </row>
    <row r="3979" spans="2:9">
      <c r="B3979" s="91">
        <f t="shared" si="451"/>
        <v>3965</v>
      </c>
      <c r="C3979" s="92">
        <f t="shared" si="452"/>
        <v>48525</v>
      </c>
      <c r="D3979" s="119" t="str">
        <f t="shared" si="446"/>
        <v>구간44</v>
      </c>
      <c r="E3979" s="91">
        <f t="shared" si="447"/>
        <v>92</v>
      </c>
      <c r="F3979" s="120">
        <f>COUNTIF($D$15:D3979,D3979)</f>
        <v>38</v>
      </c>
      <c r="G3979" s="121">
        <f t="shared" si="448"/>
        <v>0</v>
      </c>
      <c r="H3979" s="121">
        <f t="shared" si="449"/>
        <v>0</v>
      </c>
      <c r="I3979" s="122">
        <f t="shared" si="450"/>
        <v>0</v>
      </c>
    </row>
    <row r="3980" spans="2:9">
      <c r="B3980" s="91">
        <f t="shared" si="451"/>
        <v>3966</v>
      </c>
      <c r="C3980" s="92">
        <f t="shared" si="452"/>
        <v>48526</v>
      </c>
      <c r="D3980" s="119" t="str">
        <f t="shared" si="446"/>
        <v>구간44</v>
      </c>
      <c r="E3980" s="91">
        <f t="shared" si="447"/>
        <v>92</v>
      </c>
      <c r="F3980" s="120">
        <f>COUNTIF($D$15:D3980,D3980)</f>
        <v>39</v>
      </c>
      <c r="G3980" s="121">
        <f t="shared" si="448"/>
        <v>0</v>
      </c>
      <c r="H3980" s="121">
        <f t="shared" si="449"/>
        <v>0</v>
      </c>
      <c r="I3980" s="122">
        <f t="shared" si="450"/>
        <v>0</v>
      </c>
    </row>
    <row r="3981" spans="2:9">
      <c r="B3981" s="91">
        <f t="shared" si="451"/>
        <v>3967</v>
      </c>
      <c r="C3981" s="92">
        <f t="shared" si="452"/>
        <v>48527</v>
      </c>
      <c r="D3981" s="119" t="str">
        <f t="shared" si="446"/>
        <v>구간44</v>
      </c>
      <c r="E3981" s="91">
        <f t="shared" si="447"/>
        <v>92</v>
      </c>
      <c r="F3981" s="120">
        <f>COUNTIF($D$15:D3981,D3981)</f>
        <v>40</v>
      </c>
      <c r="G3981" s="121">
        <f t="shared" si="448"/>
        <v>0</v>
      </c>
      <c r="H3981" s="121">
        <f t="shared" si="449"/>
        <v>0</v>
      </c>
      <c r="I3981" s="122">
        <f t="shared" si="450"/>
        <v>0</v>
      </c>
    </row>
    <row r="3982" spans="2:9">
      <c r="B3982" s="91">
        <f t="shared" si="451"/>
        <v>3968</v>
      </c>
      <c r="C3982" s="92">
        <f t="shared" si="452"/>
        <v>48528</v>
      </c>
      <c r="D3982" s="119" t="str">
        <f t="shared" si="446"/>
        <v>구간44</v>
      </c>
      <c r="E3982" s="91">
        <f t="shared" si="447"/>
        <v>92</v>
      </c>
      <c r="F3982" s="120">
        <f>COUNTIF($D$15:D3982,D3982)</f>
        <v>41</v>
      </c>
      <c r="G3982" s="121">
        <f t="shared" si="448"/>
        <v>0</v>
      </c>
      <c r="H3982" s="121">
        <f t="shared" si="449"/>
        <v>0</v>
      </c>
      <c r="I3982" s="122">
        <f t="shared" si="450"/>
        <v>0</v>
      </c>
    </row>
    <row r="3983" spans="2:9">
      <c r="B3983" s="91">
        <f t="shared" si="451"/>
        <v>3969</v>
      </c>
      <c r="C3983" s="92">
        <f t="shared" si="452"/>
        <v>48529</v>
      </c>
      <c r="D3983" s="119" t="str">
        <f t="shared" ref="D3983:D4046" si="453">IF(IFERROR(HLOOKUP(C3983,$E$5:$BL$6,2,FALSE),"")="",D3984,HLOOKUP(C3983,$E$5:$BL$7,2,FALSE))</f>
        <v>구간44</v>
      </c>
      <c r="E3983" s="91">
        <f t="shared" ref="E3983:E4046" si="454">COUNTIF($D$15:$D$49928,D3983)</f>
        <v>92</v>
      </c>
      <c r="F3983" s="120">
        <f>COUNTIF($D$15:D3983,D3983)</f>
        <v>42</v>
      </c>
      <c r="G3983" s="121">
        <f t="shared" ref="G3983:G4046" si="455">HLOOKUP($D3983,$E$6:$BL$11,6,FALSE)</f>
        <v>0</v>
      </c>
      <c r="H3983" s="121">
        <f t="shared" ref="H3983:H4046" si="456">HLOOKUP($D3983,$E$6:$BL$11,5,FALSE)*(F3983)</f>
        <v>0</v>
      </c>
      <c r="I3983" s="122">
        <f t="shared" ref="I3983:I4046" si="457">G3983+H3983</f>
        <v>0</v>
      </c>
    </row>
    <row r="3984" spans="2:9">
      <c r="B3984" s="91">
        <f t="shared" ref="B3984:B4047" si="458">B3983+1</f>
        <v>3970</v>
      </c>
      <c r="C3984" s="92">
        <f t="shared" ref="C3984:C4047" si="459">C3983+1</f>
        <v>48530</v>
      </c>
      <c r="D3984" s="119" t="str">
        <f t="shared" si="453"/>
        <v>구간44</v>
      </c>
      <c r="E3984" s="91">
        <f t="shared" si="454"/>
        <v>92</v>
      </c>
      <c r="F3984" s="120">
        <f>COUNTIF($D$15:D3984,D3984)</f>
        <v>43</v>
      </c>
      <c r="G3984" s="121">
        <f t="shared" si="455"/>
        <v>0</v>
      </c>
      <c r="H3984" s="121">
        <f t="shared" si="456"/>
        <v>0</v>
      </c>
      <c r="I3984" s="122">
        <f t="shared" si="457"/>
        <v>0</v>
      </c>
    </row>
    <row r="3985" spans="2:9">
      <c r="B3985" s="91">
        <f t="shared" si="458"/>
        <v>3971</v>
      </c>
      <c r="C3985" s="92">
        <f t="shared" si="459"/>
        <v>48531</v>
      </c>
      <c r="D3985" s="119" t="str">
        <f t="shared" si="453"/>
        <v>구간44</v>
      </c>
      <c r="E3985" s="91">
        <f t="shared" si="454"/>
        <v>92</v>
      </c>
      <c r="F3985" s="120">
        <f>COUNTIF($D$15:D3985,D3985)</f>
        <v>44</v>
      </c>
      <c r="G3985" s="121">
        <f t="shared" si="455"/>
        <v>0</v>
      </c>
      <c r="H3985" s="121">
        <f t="shared" si="456"/>
        <v>0</v>
      </c>
      <c r="I3985" s="122">
        <f t="shared" si="457"/>
        <v>0</v>
      </c>
    </row>
    <row r="3986" spans="2:9">
      <c r="B3986" s="91">
        <f t="shared" si="458"/>
        <v>3972</v>
      </c>
      <c r="C3986" s="92">
        <f t="shared" si="459"/>
        <v>48532</v>
      </c>
      <c r="D3986" s="119" t="str">
        <f t="shared" si="453"/>
        <v>구간44</v>
      </c>
      <c r="E3986" s="91">
        <f t="shared" si="454"/>
        <v>92</v>
      </c>
      <c r="F3986" s="120">
        <f>COUNTIF($D$15:D3986,D3986)</f>
        <v>45</v>
      </c>
      <c r="G3986" s="121">
        <f t="shared" si="455"/>
        <v>0</v>
      </c>
      <c r="H3986" s="121">
        <f t="shared" si="456"/>
        <v>0</v>
      </c>
      <c r="I3986" s="122">
        <f t="shared" si="457"/>
        <v>0</v>
      </c>
    </row>
    <row r="3987" spans="2:9">
      <c r="B3987" s="91">
        <f t="shared" si="458"/>
        <v>3973</v>
      </c>
      <c r="C3987" s="92">
        <f t="shared" si="459"/>
        <v>48533</v>
      </c>
      <c r="D3987" s="119" t="str">
        <f t="shared" si="453"/>
        <v>구간44</v>
      </c>
      <c r="E3987" s="91">
        <f t="shared" si="454"/>
        <v>92</v>
      </c>
      <c r="F3987" s="120">
        <f>COUNTIF($D$15:D3987,D3987)</f>
        <v>46</v>
      </c>
      <c r="G3987" s="121">
        <f t="shared" si="455"/>
        <v>0</v>
      </c>
      <c r="H3987" s="121">
        <f t="shared" si="456"/>
        <v>0</v>
      </c>
      <c r="I3987" s="122">
        <f t="shared" si="457"/>
        <v>0</v>
      </c>
    </row>
    <row r="3988" spans="2:9">
      <c r="B3988" s="91">
        <f t="shared" si="458"/>
        <v>3974</v>
      </c>
      <c r="C3988" s="92">
        <f t="shared" si="459"/>
        <v>48534</v>
      </c>
      <c r="D3988" s="119" t="str">
        <f t="shared" si="453"/>
        <v>구간44</v>
      </c>
      <c r="E3988" s="91">
        <f t="shared" si="454"/>
        <v>92</v>
      </c>
      <c r="F3988" s="120">
        <f>COUNTIF($D$15:D3988,D3988)</f>
        <v>47</v>
      </c>
      <c r="G3988" s="121">
        <f t="shared" si="455"/>
        <v>0</v>
      </c>
      <c r="H3988" s="121">
        <f t="shared" si="456"/>
        <v>0</v>
      </c>
      <c r="I3988" s="122">
        <f t="shared" si="457"/>
        <v>0</v>
      </c>
    </row>
    <row r="3989" spans="2:9">
      <c r="B3989" s="91">
        <f t="shared" si="458"/>
        <v>3975</v>
      </c>
      <c r="C3989" s="92">
        <f t="shared" si="459"/>
        <v>48535</v>
      </c>
      <c r="D3989" s="119" t="str">
        <f t="shared" si="453"/>
        <v>구간44</v>
      </c>
      <c r="E3989" s="91">
        <f t="shared" si="454"/>
        <v>92</v>
      </c>
      <c r="F3989" s="120">
        <f>COUNTIF($D$15:D3989,D3989)</f>
        <v>48</v>
      </c>
      <c r="G3989" s="121">
        <f t="shared" si="455"/>
        <v>0</v>
      </c>
      <c r="H3989" s="121">
        <f t="shared" si="456"/>
        <v>0</v>
      </c>
      <c r="I3989" s="122">
        <f t="shared" si="457"/>
        <v>0</v>
      </c>
    </row>
    <row r="3990" spans="2:9">
      <c r="B3990" s="91">
        <f t="shared" si="458"/>
        <v>3976</v>
      </c>
      <c r="C3990" s="92">
        <f t="shared" si="459"/>
        <v>48536</v>
      </c>
      <c r="D3990" s="119" t="str">
        <f t="shared" si="453"/>
        <v>구간44</v>
      </c>
      <c r="E3990" s="91">
        <f t="shared" si="454"/>
        <v>92</v>
      </c>
      <c r="F3990" s="120">
        <f>COUNTIF($D$15:D3990,D3990)</f>
        <v>49</v>
      </c>
      <c r="G3990" s="121">
        <f t="shared" si="455"/>
        <v>0</v>
      </c>
      <c r="H3990" s="121">
        <f t="shared" si="456"/>
        <v>0</v>
      </c>
      <c r="I3990" s="122">
        <f t="shared" si="457"/>
        <v>0</v>
      </c>
    </row>
    <row r="3991" spans="2:9">
      <c r="B3991" s="91">
        <f t="shared" si="458"/>
        <v>3977</v>
      </c>
      <c r="C3991" s="92">
        <f t="shared" si="459"/>
        <v>48537</v>
      </c>
      <c r="D3991" s="119" t="str">
        <f t="shared" si="453"/>
        <v>구간44</v>
      </c>
      <c r="E3991" s="91">
        <f t="shared" si="454"/>
        <v>92</v>
      </c>
      <c r="F3991" s="120">
        <f>COUNTIF($D$15:D3991,D3991)</f>
        <v>50</v>
      </c>
      <c r="G3991" s="121">
        <f t="shared" si="455"/>
        <v>0</v>
      </c>
      <c r="H3991" s="121">
        <f t="shared" si="456"/>
        <v>0</v>
      </c>
      <c r="I3991" s="122">
        <f t="shared" si="457"/>
        <v>0</v>
      </c>
    </row>
    <row r="3992" spans="2:9">
      <c r="B3992" s="91">
        <f t="shared" si="458"/>
        <v>3978</v>
      </c>
      <c r="C3992" s="92">
        <f t="shared" si="459"/>
        <v>48538</v>
      </c>
      <c r="D3992" s="119" t="str">
        <f t="shared" si="453"/>
        <v>구간44</v>
      </c>
      <c r="E3992" s="91">
        <f t="shared" si="454"/>
        <v>92</v>
      </c>
      <c r="F3992" s="120">
        <f>COUNTIF($D$15:D3992,D3992)</f>
        <v>51</v>
      </c>
      <c r="G3992" s="121">
        <f t="shared" si="455"/>
        <v>0</v>
      </c>
      <c r="H3992" s="121">
        <f t="shared" si="456"/>
        <v>0</v>
      </c>
      <c r="I3992" s="122">
        <f t="shared" si="457"/>
        <v>0</v>
      </c>
    </row>
    <row r="3993" spans="2:9">
      <c r="B3993" s="91">
        <f t="shared" si="458"/>
        <v>3979</v>
      </c>
      <c r="C3993" s="92">
        <f t="shared" si="459"/>
        <v>48539</v>
      </c>
      <c r="D3993" s="119" t="str">
        <f t="shared" si="453"/>
        <v>구간44</v>
      </c>
      <c r="E3993" s="91">
        <f t="shared" si="454"/>
        <v>92</v>
      </c>
      <c r="F3993" s="120">
        <f>COUNTIF($D$15:D3993,D3993)</f>
        <v>52</v>
      </c>
      <c r="G3993" s="121">
        <f t="shared" si="455"/>
        <v>0</v>
      </c>
      <c r="H3993" s="121">
        <f t="shared" si="456"/>
        <v>0</v>
      </c>
      <c r="I3993" s="122">
        <f t="shared" si="457"/>
        <v>0</v>
      </c>
    </row>
    <row r="3994" spans="2:9">
      <c r="B3994" s="91">
        <f t="shared" si="458"/>
        <v>3980</v>
      </c>
      <c r="C3994" s="92">
        <f t="shared" si="459"/>
        <v>48540</v>
      </c>
      <c r="D3994" s="119" t="str">
        <f t="shared" si="453"/>
        <v>구간44</v>
      </c>
      <c r="E3994" s="91">
        <f t="shared" si="454"/>
        <v>92</v>
      </c>
      <c r="F3994" s="120">
        <f>COUNTIF($D$15:D3994,D3994)</f>
        <v>53</v>
      </c>
      <c r="G3994" s="121">
        <f t="shared" si="455"/>
        <v>0</v>
      </c>
      <c r="H3994" s="121">
        <f t="shared" si="456"/>
        <v>0</v>
      </c>
      <c r="I3994" s="122">
        <f t="shared" si="457"/>
        <v>0</v>
      </c>
    </row>
    <row r="3995" spans="2:9">
      <c r="B3995" s="91">
        <f t="shared" si="458"/>
        <v>3981</v>
      </c>
      <c r="C3995" s="92">
        <f t="shared" si="459"/>
        <v>48541</v>
      </c>
      <c r="D3995" s="119" t="str">
        <f t="shared" si="453"/>
        <v>구간44</v>
      </c>
      <c r="E3995" s="91">
        <f t="shared" si="454"/>
        <v>92</v>
      </c>
      <c r="F3995" s="120">
        <f>COUNTIF($D$15:D3995,D3995)</f>
        <v>54</v>
      </c>
      <c r="G3995" s="121">
        <f t="shared" si="455"/>
        <v>0</v>
      </c>
      <c r="H3995" s="121">
        <f t="shared" si="456"/>
        <v>0</v>
      </c>
      <c r="I3995" s="122">
        <f t="shared" si="457"/>
        <v>0</v>
      </c>
    </row>
    <row r="3996" spans="2:9">
      <c r="B3996" s="91">
        <f t="shared" si="458"/>
        <v>3982</v>
      </c>
      <c r="C3996" s="92">
        <f t="shared" si="459"/>
        <v>48542</v>
      </c>
      <c r="D3996" s="119" t="str">
        <f t="shared" si="453"/>
        <v>구간44</v>
      </c>
      <c r="E3996" s="91">
        <f t="shared" si="454"/>
        <v>92</v>
      </c>
      <c r="F3996" s="120">
        <f>COUNTIF($D$15:D3996,D3996)</f>
        <v>55</v>
      </c>
      <c r="G3996" s="121">
        <f t="shared" si="455"/>
        <v>0</v>
      </c>
      <c r="H3996" s="121">
        <f t="shared" si="456"/>
        <v>0</v>
      </c>
      <c r="I3996" s="122">
        <f t="shared" si="457"/>
        <v>0</v>
      </c>
    </row>
    <row r="3997" spans="2:9">
      <c r="B3997" s="91">
        <f t="shared" si="458"/>
        <v>3983</v>
      </c>
      <c r="C3997" s="92">
        <f t="shared" si="459"/>
        <v>48543</v>
      </c>
      <c r="D3997" s="119" t="str">
        <f t="shared" si="453"/>
        <v>구간44</v>
      </c>
      <c r="E3997" s="91">
        <f t="shared" si="454"/>
        <v>92</v>
      </c>
      <c r="F3997" s="120">
        <f>COUNTIF($D$15:D3997,D3997)</f>
        <v>56</v>
      </c>
      <c r="G3997" s="121">
        <f t="shared" si="455"/>
        <v>0</v>
      </c>
      <c r="H3997" s="121">
        <f t="shared" si="456"/>
        <v>0</v>
      </c>
      <c r="I3997" s="122">
        <f t="shared" si="457"/>
        <v>0</v>
      </c>
    </row>
    <row r="3998" spans="2:9">
      <c r="B3998" s="91">
        <f t="shared" si="458"/>
        <v>3984</v>
      </c>
      <c r="C3998" s="92">
        <f t="shared" si="459"/>
        <v>48544</v>
      </c>
      <c r="D3998" s="119" t="str">
        <f t="shared" si="453"/>
        <v>구간44</v>
      </c>
      <c r="E3998" s="91">
        <f t="shared" si="454"/>
        <v>92</v>
      </c>
      <c r="F3998" s="120">
        <f>COUNTIF($D$15:D3998,D3998)</f>
        <v>57</v>
      </c>
      <c r="G3998" s="121">
        <f t="shared" si="455"/>
        <v>0</v>
      </c>
      <c r="H3998" s="121">
        <f t="shared" si="456"/>
        <v>0</v>
      </c>
      <c r="I3998" s="122">
        <f t="shared" si="457"/>
        <v>0</v>
      </c>
    </row>
    <row r="3999" spans="2:9">
      <c r="B3999" s="91">
        <f t="shared" si="458"/>
        <v>3985</v>
      </c>
      <c r="C3999" s="92">
        <f t="shared" si="459"/>
        <v>48545</v>
      </c>
      <c r="D3999" s="119" t="str">
        <f t="shared" si="453"/>
        <v>구간44</v>
      </c>
      <c r="E3999" s="91">
        <f t="shared" si="454"/>
        <v>92</v>
      </c>
      <c r="F3999" s="120">
        <f>COUNTIF($D$15:D3999,D3999)</f>
        <v>58</v>
      </c>
      <c r="G3999" s="121">
        <f t="shared" si="455"/>
        <v>0</v>
      </c>
      <c r="H3999" s="121">
        <f t="shared" si="456"/>
        <v>0</v>
      </c>
      <c r="I3999" s="122">
        <f t="shared" si="457"/>
        <v>0</v>
      </c>
    </row>
    <row r="4000" spans="2:9">
      <c r="B4000" s="91">
        <f t="shared" si="458"/>
        <v>3986</v>
      </c>
      <c r="C4000" s="92">
        <f t="shared" si="459"/>
        <v>48546</v>
      </c>
      <c r="D4000" s="119" t="str">
        <f t="shared" si="453"/>
        <v>구간44</v>
      </c>
      <c r="E4000" s="91">
        <f t="shared" si="454"/>
        <v>92</v>
      </c>
      <c r="F4000" s="120">
        <f>COUNTIF($D$15:D4000,D4000)</f>
        <v>59</v>
      </c>
      <c r="G4000" s="121">
        <f t="shared" si="455"/>
        <v>0</v>
      </c>
      <c r="H4000" s="121">
        <f t="shared" si="456"/>
        <v>0</v>
      </c>
      <c r="I4000" s="122">
        <f t="shared" si="457"/>
        <v>0</v>
      </c>
    </row>
    <row r="4001" spans="2:9">
      <c r="B4001" s="91">
        <f t="shared" si="458"/>
        <v>3987</v>
      </c>
      <c r="C4001" s="92">
        <f t="shared" si="459"/>
        <v>48547</v>
      </c>
      <c r="D4001" s="119" t="str">
        <f t="shared" si="453"/>
        <v>구간44</v>
      </c>
      <c r="E4001" s="91">
        <f t="shared" si="454"/>
        <v>92</v>
      </c>
      <c r="F4001" s="120">
        <f>COUNTIF($D$15:D4001,D4001)</f>
        <v>60</v>
      </c>
      <c r="G4001" s="121">
        <f t="shared" si="455"/>
        <v>0</v>
      </c>
      <c r="H4001" s="121">
        <f t="shared" si="456"/>
        <v>0</v>
      </c>
      <c r="I4001" s="122">
        <f t="shared" si="457"/>
        <v>0</v>
      </c>
    </row>
    <row r="4002" spans="2:9">
      <c r="B4002" s="91">
        <f t="shared" si="458"/>
        <v>3988</v>
      </c>
      <c r="C4002" s="92">
        <f t="shared" si="459"/>
        <v>48548</v>
      </c>
      <c r="D4002" s="119" t="str">
        <f t="shared" si="453"/>
        <v>구간44</v>
      </c>
      <c r="E4002" s="91">
        <f t="shared" si="454"/>
        <v>92</v>
      </c>
      <c r="F4002" s="120">
        <f>COUNTIF($D$15:D4002,D4002)</f>
        <v>61</v>
      </c>
      <c r="G4002" s="121">
        <f t="shared" si="455"/>
        <v>0</v>
      </c>
      <c r="H4002" s="121">
        <f t="shared" si="456"/>
        <v>0</v>
      </c>
      <c r="I4002" s="122">
        <f t="shared" si="457"/>
        <v>0</v>
      </c>
    </row>
    <row r="4003" spans="2:9">
      <c r="B4003" s="91">
        <f t="shared" si="458"/>
        <v>3989</v>
      </c>
      <c r="C4003" s="92">
        <f t="shared" si="459"/>
        <v>48549</v>
      </c>
      <c r="D4003" s="119" t="str">
        <f t="shared" si="453"/>
        <v>구간44</v>
      </c>
      <c r="E4003" s="91">
        <f t="shared" si="454"/>
        <v>92</v>
      </c>
      <c r="F4003" s="120">
        <f>COUNTIF($D$15:D4003,D4003)</f>
        <v>62</v>
      </c>
      <c r="G4003" s="121">
        <f t="shared" si="455"/>
        <v>0</v>
      </c>
      <c r="H4003" s="121">
        <f t="shared" si="456"/>
        <v>0</v>
      </c>
      <c r="I4003" s="122">
        <f t="shared" si="457"/>
        <v>0</v>
      </c>
    </row>
    <row r="4004" spans="2:9">
      <c r="B4004" s="91">
        <f t="shared" si="458"/>
        <v>3990</v>
      </c>
      <c r="C4004" s="92">
        <f t="shared" si="459"/>
        <v>48550</v>
      </c>
      <c r="D4004" s="119" t="str">
        <f t="shared" si="453"/>
        <v>구간44</v>
      </c>
      <c r="E4004" s="91">
        <f t="shared" si="454"/>
        <v>92</v>
      </c>
      <c r="F4004" s="120">
        <f>COUNTIF($D$15:D4004,D4004)</f>
        <v>63</v>
      </c>
      <c r="G4004" s="121">
        <f t="shared" si="455"/>
        <v>0</v>
      </c>
      <c r="H4004" s="121">
        <f t="shared" si="456"/>
        <v>0</v>
      </c>
      <c r="I4004" s="122">
        <f t="shared" si="457"/>
        <v>0</v>
      </c>
    </row>
    <row r="4005" spans="2:9">
      <c r="B4005" s="91">
        <f t="shared" si="458"/>
        <v>3991</v>
      </c>
      <c r="C4005" s="92">
        <f t="shared" si="459"/>
        <v>48551</v>
      </c>
      <c r="D4005" s="119" t="str">
        <f t="shared" si="453"/>
        <v>구간44</v>
      </c>
      <c r="E4005" s="91">
        <f t="shared" si="454"/>
        <v>92</v>
      </c>
      <c r="F4005" s="120">
        <f>COUNTIF($D$15:D4005,D4005)</f>
        <v>64</v>
      </c>
      <c r="G4005" s="121">
        <f t="shared" si="455"/>
        <v>0</v>
      </c>
      <c r="H4005" s="121">
        <f t="shared" si="456"/>
        <v>0</v>
      </c>
      <c r="I4005" s="122">
        <f t="shared" si="457"/>
        <v>0</v>
      </c>
    </row>
    <row r="4006" spans="2:9">
      <c r="B4006" s="91">
        <f t="shared" si="458"/>
        <v>3992</v>
      </c>
      <c r="C4006" s="92">
        <f t="shared" si="459"/>
        <v>48552</v>
      </c>
      <c r="D4006" s="119" t="str">
        <f t="shared" si="453"/>
        <v>구간44</v>
      </c>
      <c r="E4006" s="91">
        <f t="shared" si="454"/>
        <v>92</v>
      </c>
      <c r="F4006" s="120">
        <f>COUNTIF($D$15:D4006,D4006)</f>
        <v>65</v>
      </c>
      <c r="G4006" s="121">
        <f t="shared" si="455"/>
        <v>0</v>
      </c>
      <c r="H4006" s="121">
        <f t="shared" si="456"/>
        <v>0</v>
      </c>
      <c r="I4006" s="122">
        <f t="shared" si="457"/>
        <v>0</v>
      </c>
    </row>
    <row r="4007" spans="2:9">
      <c r="B4007" s="91">
        <f t="shared" si="458"/>
        <v>3993</v>
      </c>
      <c r="C4007" s="92">
        <f t="shared" si="459"/>
        <v>48553</v>
      </c>
      <c r="D4007" s="119" t="str">
        <f t="shared" si="453"/>
        <v>구간44</v>
      </c>
      <c r="E4007" s="91">
        <f t="shared" si="454"/>
        <v>92</v>
      </c>
      <c r="F4007" s="120">
        <f>COUNTIF($D$15:D4007,D4007)</f>
        <v>66</v>
      </c>
      <c r="G4007" s="121">
        <f t="shared" si="455"/>
        <v>0</v>
      </c>
      <c r="H4007" s="121">
        <f t="shared" si="456"/>
        <v>0</v>
      </c>
      <c r="I4007" s="122">
        <f t="shared" si="457"/>
        <v>0</v>
      </c>
    </row>
    <row r="4008" spans="2:9">
      <c r="B4008" s="91">
        <f t="shared" si="458"/>
        <v>3994</v>
      </c>
      <c r="C4008" s="92">
        <f t="shared" si="459"/>
        <v>48554</v>
      </c>
      <c r="D4008" s="119" t="str">
        <f t="shared" si="453"/>
        <v>구간44</v>
      </c>
      <c r="E4008" s="91">
        <f t="shared" si="454"/>
        <v>92</v>
      </c>
      <c r="F4008" s="120">
        <f>COUNTIF($D$15:D4008,D4008)</f>
        <v>67</v>
      </c>
      <c r="G4008" s="121">
        <f t="shared" si="455"/>
        <v>0</v>
      </c>
      <c r="H4008" s="121">
        <f t="shared" si="456"/>
        <v>0</v>
      </c>
      <c r="I4008" s="122">
        <f t="shared" si="457"/>
        <v>0</v>
      </c>
    </row>
    <row r="4009" spans="2:9">
      <c r="B4009" s="91">
        <f t="shared" si="458"/>
        <v>3995</v>
      </c>
      <c r="C4009" s="92">
        <f t="shared" si="459"/>
        <v>48555</v>
      </c>
      <c r="D4009" s="119" t="str">
        <f t="shared" si="453"/>
        <v>구간44</v>
      </c>
      <c r="E4009" s="91">
        <f t="shared" si="454"/>
        <v>92</v>
      </c>
      <c r="F4009" s="120">
        <f>COUNTIF($D$15:D4009,D4009)</f>
        <v>68</v>
      </c>
      <c r="G4009" s="121">
        <f t="shared" si="455"/>
        <v>0</v>
      </c>
      <c r="H4009" s="121">
        <f t="shared" si="456"/>
        <v>0</v>
      </c>
      <c r="I4009" s="122">
        <f t="shared" si="457"/>
        <v>0</v>
      </c>
    </row>
    <row r="4010" spans="2:9">
      <c r="B4010" s="91">
        <f t="shared" si="458"/>
        <v>3996</v>
      </c>
      <c r="C4010" s="92">
        <f t="shared" si="459"/>
        <v>48556</v>
      </c>
      <c r="D4010" s="119" t="str">
        <f t="shared" si="453"/>
        <v>구간44</v>
      </c>
      <c r="E4010" s="91">
        <f t="shared" si="454"/>
        <v>92</v>
      </c>
      <c r="F4010" s="120">
        <f>COUNTIF($D$15:D4010,D4010)</f>
        <v>69</v>
      </c>
      <c r="G4010" s="121">
        <f t="shared" si="455"/>
        <v>0</v>
      </c>
      <c r="H4010" s="121">
        <f t="shared" si="456"/>
        <v>0</v>
      </c>
      <c r="I4010" s="122">
        <f t="shared" si="457"/>
        <v>0</v>
      </c>
    </row>
    <row r="4011" spans="2:9">
      <c r="B4011" s="91">
        <f t="shared" si="458"/>
        <v>3997</v>
      </c>
      <c r="C4011" s="92">
        <f t="shared" si="459"/>
        <v>48557</v>
      </c>
      <c r="D4011" s="119" t="str">
        <f t="shared" si="453"/>
        <v>구간44</v>
      </c>
      <c r="E4011" s="91">
        <f t="shared" si="454"/>
        <v>92</v>
      </c>
      <c r="F4011" s="120">
        <f>COUNTIF($D$15:D4011,D4011)</f>
        <v>70</v>
      </c>
      <c r="G4011" s="121">
        <f t="shared" si="455"/>
        <v>0</v>
      </c>
      <c r="H4011" s="121">
        <f t="shared" si="456"/>
        <v>0</v>
      </c>
      <c r="I4011" s="122">
        <f t="shared" si="457"/>
        <v>0</v>
      </c>
    </row>
    <row r="4012" spans="2:9">
      <c r="B4012" s="91">
        <f t="shared" si="458"/>
        <v>3998</v>
      </c>
      <c r="C4012" s="92">
        <f t="shared" si="459"/>
        <v>48558</v>
      </c>
      <c r="D4012" s="119" t="str">
        <f t="shared" si="453"/>
        <v>구간44</v>
      </c>
      <c r="E4012" s="91">
        <f t="shared" si="454"/>
        <v>92</v>
      </c>
      <c r="F4012" s="120">
        <f>COUNTIF($D$15:D4012,D4012)</f>
        <v>71</v>
      </c>
      <c r="G4012" s="121">
        <f t="shared" si="455"/>
        <v>0</v>
      </c>
      <c r="H4012" s="121">
        <f t="shared" si="456"/>
        <v>0</v>
      </c>
      <c r="I4012" s="122">
        <f t="shared" si="457"/>
        <v>0</v>
      </c>
    </row>
    <row r="4013" spans="2:9">
      <c r="B4013" s="91">
        <f t="shared" si="458"/>
        <v>3999</v>
      </c>
      <c r="C4013" s="92">
        <f t="shared" si="459"/>
        <v>48559</v>
      </c>
      <c r="D4013" s="119" t="str">
        <f t="shared" si="453"/>
        <v>구간44</v>
      </c>
      <c r="E4013" s="91">
        <f t="shared" si="454"/>
        <v>92</v>
      </c>
      <c r="F4013" s="120">
        <f>COUNTIF($D$15:D4013,D4013)</f>
        <v>72</v>
      </c>
      <c r="G4013" s="121">
        <f t="shared" si="455"/>
        <v>0</v>
      </c>
      <c r="H4013" s="121">
        <f t="shared" si="456"/>
        <v>0</v>
      </c>
      <c r="I4013" s="122">
        <f t="shared" si="457"/>
        <v>0</v>
      </c>
    </row>
    <row r="4014" spans="2:9">
      <c r="B4014" s="91">
        <f t="shared" si="458"/>
        <v>4000</v>
      </c>
      <c r="C4014" s="92">
        <f t="shared" si="459"/>
        <v>48560</v>
      </c>
      <c r="D4014" s="119" t="str">
        <f t="shared" si="453"/>
        <v>구간44</v>
      </c>
      <c r="E4014" s="91">
        <f t="shared" si="454"/>
        <v>92</v>
      </c>
      <c r="F4014" s="120">
        <f>COUNTIF($D$15:D4014,D4014)</f>
        <v>73</v>
      </c>
      <c r="G4014" s="121">
        <f t="shared" si="455"/>
        <v>0</v>
      </c>
      <c r="H4014" s="121">
        <f t="shared" si="456"/>
        <v>0</v>
      </c>
      <c r="I4014" s="122">
        <f t="shared" si="457"/>
        <v>0</v>
      </c>
    </row>
    <row r="4015" spans="2:9">
      <c r="B4015" s="91">
        <f t="shared" si="458"/>
        <v>4001</v>
      </c>
      <c r="C4015" s="92">
        <f t="shared" si="459"/>
        <v>48561</v>
      </c>
      <c r="D4015" s="119" t="str">
        <f t="shared" si="453"/>
        <v>구간44</v>
      </c>
      <c r="E4015" s="91">
        <f t="shared" si="454"/>
        <v>92</v>
      </c>
      <c r="F4015" s="120">
        <f>COUNTIF($D$15:D4015,D4015)</f>
        <v>74</v>
      </c>
      <c r="G4015" s="121">
        <f t="shared" si="455"/>
        <v>0</v>
      </c>
      <c r="H4015" s="121">
        <f t="shared" si="456"/>
        <v>0</v>
      </c>
      <c r="I4015" s="122">
        <f t="shared" si="457"/>
        <v>0</v>
      </c>
    </row>
    <row r="4016" spans="2:9">
      <c r="B4016" s="91">
        <f t="shared" si="458"/>
        <v>4002</v>
      </c>
      <c r="C4016" s="92">
        <f t="shared" si="459"/>
        <v>48562</v>
      </c>
      <c r="D4016" s="119" t="str">
        <f t="shared" si="453"/>
        <v>구간44</v>
      </c>
      <c r="E4016" s="91">
        <f t="shared" si="454"/>
        <v>92</v>
      </c>
      <c r="F4016" s="120">
        <f>COUNTIF($D$15:D4016,D4016)</f>
        <v>75</v>
      </c>
      <c r="G4016" s="121">
        <f t="shared" si="455"/>
        <v>0</v>
      </c>
      <c r="H4016" s="121">
        <f t="shared" si="456"/>
        <v>0</v>
      </c>
      <c r="I4016" s="122">
        <f t="shared" si="457"/>
        <v>0</v>
      </c>
    </row>
    <row r="4017" spans="2:9">
      <c r="B4017" s="91">
        <f t="shared" si="458"/>
        <v>4003</v>
      </c>
      <c r="C4017" s="92">
        <f t="shared" si="459"/>
        <v>48563</v>
      </c>
      <c r="D4017" s="119" t="str">
        <f t="shared" si="453"/>
        <v>구간44</v>
      </c>
      <c r="E4017" s="91">
        <f t="shared" si="454"/>
        <v>92</v>
      </c>
      <c r="F4017" s="120">
        <f>COUNTIF($D$15:D4017,D4017)</f>
        <v>76</v>
      </c>
      <c r="G4017" s="121">
        <f t="shared" si="455"/>
        <v>0</v>
      </c>
      <c r="H4017" s="121">
        <f t="shared" si="456"/>
        <v>0</v>
      </c>
      <c r="I4017" s="122">
        <f t="shared" si="457"/>
        <v>0</v>
      </c>
    </row>
    <row r="4018" spans="2:9">
      <c r="B4018" s="91">
        <f t="shared" si="458"/>
        <v>4004</v>
      </c>
      <c r="C4018" s="92">
        <f t="shared" si="459"/>
        <v>48564</v>
      </c>
      <c r="D4018" s="119" t="str">
        <f t="shared" si="453"/>
        <v>구간44</v>
      </c>
      <c r="E4018" s="91">
        <f t="shared" si="454"/>
        <v>92</v>
      </c>
      <c r="F4018" s="120">
        <f>COUNTIF($D$15:D4018,D4018)</f>
        <v>77</v>
      </c>
      <c r="G4018" s="121">
        <f t="shared" si="455"/>
        <v>0</v>
      </c>
      <c r="H4018" s="121">
        <f t="shared" si="456"/>
        <v>0</v>
      </c>
      <c r="I4018" s="122">
        <f t="shared" si="457"/>
        <v>0</v>
      </c>
    </row>
    <row r="4019" spans="2:9">
      <c r="B4019" s="91">
        <f t="shared" si="458"/>
        <v>4005</v>
      </c>
      <c r="C4019" s="92">
        <f t="shared" si="459"/>
        <v>48565</v>
      </c>
      <c r="D4019" s="119" t="str">
        <f t="shared" si="453"/>
        <v>구간44</v>
      </c>
      <c r="E4019" s="91">
        <f t="shared" si="454"/>
        <v>92</v>
      </c>
      <c r="F4019" s="120">
        <f>COUNTIF($D$15:D4019,D4019)</f>
        <v>78</v>
      </c>
      <c r="G4019" s="121">
        <f t="shared" si="455"/>
        <v>0</v>
      </c>
      <c r="H4019" s="121">
        <f t="shared" si="456"/>
        <v>0</v>
      </c>
      <c r="I4019" s="122">
        <f t="shared" si="457"/>
        <v>0</v>
      </c>
    </row>
    <row r="4020" spans="2:9">
      <c r="B4020" s="91">
        <f t="shared" si="458"/>
        <v>4006</v>
      </c>
      <c r="C4020" s="92">
        <f t="shared" si="459"/>
        <v>48566</v>
      </c>
      <c r="D4020" s="119" t="str">
        <f t="shared" si="453"/>
        <v>구간44</v>
      </c>
      <c r="E4020" s="91">
        <f t="shared" si="454"/>
        <v>92</v>
      </c>
      <c r="F4020" s="120">
        <f>COUNTIF($D$15:D4020,D4020)</f>
        <v>79</v>
      </c>
      <c r="G4020" s="121">
        <f t="shared" si="455"/>
        <v>0</v>
      </c>
      <c r="H4020" s="121">
        <f t="shared" si="456"/>
        <v>0</v>
      </c>
      <c r="I4020" s="122">
        <f t="shared" si="457"/>
        <v>0</v>
      </c>
    </row>
    <row r="4021" spans="2:9">
      <c r="B4021" s="91">
        <f t="shared" si="458"/>
        <v>4007</v>
      </c>
      <c r="C4021" s="92">
        <f t="shared" si="459"/>
        <v>48567</v>
      </c>
      <c r="D4021" s="119" t="str">
        <f t="shared" si="453"/>
        <v>구간44</v>
      </c>
      <c r="E4021" s="91">
        <f t="shared" si="454"/>
        <v>92</v>
      </c>
      <c r="F4021" s="120">
        <f>COUNTIF($D$15:D4021,D4021)</f>
        <v>80</v>
      </c>
      <c r="G4021" s="121">
        <f t="shared" si="455"/>
        <v>0</v>
      </c>
      <c r="H4021" s="121">
        <f t="shared" si="456"/>
        <v>0</v>
      </c>
      <c r="I4021" s="122">
        <f t="shared" si="457"/>
        <v>0</v>
      </c>
    </row>
    <row r="4022" spans="2:9">
      <c r="B4022" s="91">
        <f t="shared" si="458"/>
        <v>4008</v>
      </c>
      <c r="C4022" s="92">
        <f t="shared" si="459"/>
        <v>48568</v>
      </c>
      <c r="D4022" s="119" t="str">
        <f t="shared" si="453"/>
        <v>구간44</v>
      </c>
      <c r="E4022" s="91">
        <f t="shared" si="454"/>
        <v>92</v>
      </c>
      <c r="F4022" s="120">
        <f>COUNTIF($D$15:D4022,D4022)</f>
        <v>81</v>
      </c>
      <c r="G4022" s="121">
        <f t="shared" si="455"/>
        <v>0</v>
      </c>
      <c r="H4022" s="121">
        <f t="shared" si="456"/>
        <v>0</v>
      </c>
      <c r="I4022" s="122">
        <f t="shared" si="457"/>
        <v>0</v>
      </c>
    </row>
    <row r="4023" spans="2:9">
      <c r="B4023" s="91">
        <f t="shared" si="458"/>
        <v>4009</v>
      </c>
      <c r="C4023" s="92">
        <f t="shared" si="459"/>
        <v>48569</v>
      </c>
      <c r="D4023" s="119" t="str">
        <f t="shared" si="453"/>
        <v>구간44</v>
      </c>
      <c r="E4023" s="91">
        <f t="shared" si="454"/>
        <v>92</v>
      </c>
      <c r="F4023" s="120">
        <f>COUNTIF($D$15:D4023,D4023)</f>
        <v>82</v>
      </c>
      <c r="G4023" s="121">
        <f t="shared" si="455"/>
        <v>0</v>
      </c>
      <c r="H4023" s="121">
        <f t="shared" si="456"/>
        <v>0</v>
      </c>
      <c r="I4023" s="122">
        <f t="shared" si="457"/>
        <v>0</v>
      </c>
    </row>
    <row r="4024" spans="2:9">
      <c r="B4024" s="91">
        <f t="shared" si="458"/>
        <v>4010</v>
      </c>
      <c r="C4024" s="92">
        <f t="shared" si="459"/>
        <v>48570</v>
      </c>
      <c r="D4024" s="119" t="str">
        <f t="shared" si="453"/>
        <v>구간44</v>
      </c>
      <c r="E4024" s="91">
        <f t="shared" si="454"/>
        <v>92</v>
      </c>
      <c r="F4024" s="120">
        <f>COUNTIF($D$15:D4024,D4024)</f>
        <v>83</v>
      </c>
      <c r="G4024" s="121">
        <f t="shared" si="455"/>
        <v>0</v>
      </c>
      <c r="H4024" s="121">
        <f t="shared" si="456"/>
        <v>0</v>
      </c>
      <c r="I4024" s="122">
        <f t="shared" si="457"/>
        <v>0</v>
      </c>
    </row>
    <row r="4025" spans="2:9">
      <c r="B4025" s="91">
        <f t="shared" si="458"/>
        <v>4011</v>
      </c>
      <c r="C4025" s="92">
        <f t="shared" si="459"/>
        <v>48571</v>
      </c>
      <c r="D4025" s="119" t="str">
        <f t="shared" si="453"/>
        <v>구간44</v>
      </c>
      <c r="E4025" s="91">
        <f t="shared" si="454"/>
        <v>92</v>
      </c>
      <c r="F4025" s="120">
        <f>COUNTIF($D$15:D4025,D4025)</f>
        <v>84</v>
      </c>
      <c r="G4025" s="121">
        <f t="shared" si="455"/>
        <v>0</v>
      </c>
      <c r="H4025" s="121">
        <f t="shared" si="456"/>
        <v>0</v>
      </c>
      <c r="I4025" s="122">
        <f t="shared" si="457"/>
        <v>0</v>
      </c>
    </row>
    <row r="4026" spans="2:9">
      <c r="B4026" s="91">
        <f t="shared" si="458"/>
        <v>4012</v>
      </c>
      <c r="C4026" s="92">
        <f t="shared" si="459"/>
        <v>48572</v>
      </c>
      <c r="D4026" s="119" t="str">
        <f t="shared" si="453"/>
        <v>구간44</v>
      </c>
      <c r="E4026" s="91">
        <f t="shared" si="454"/>
        <v>92</v>
      </c>
      <c r="F4026" s="120">
        <f>COUNTIF($D$15:D4026,D4026)</f>
        <v>85</v>
      </c>
      <c r="G4026" s="121">
        <f t="shared" si="455"/>
        <v>0</v>
      </c>
      <c r="H4026" s="121">
        <f t="shared" si="456"/>
        <v>0</v>
      </c>
      <c r="I4026" s="122">
        <f t="shared" si="457"/>
        <v>0</v>
      </c>
    </row>
    <row r="4027" spans="2:9">
      <c r="B4027" s="91">
        <f t="shared" si="458"/>
        <v>4013</v>
      </c>
      <c r="C4027" s="92">
        <f t="shared" si="459"/>
        <v>48573</v>
      </c>
      <c r="D4027" s="119" t="str">
        <f t="shared" si="453"/>
        <v>구간44</v>
      </c>
      <c r="E4027" s="91">
        <f t="shared" si="454"/>
        <v>92</v>
      </c>
      <c r="F4027" s="120">
        <f>COUNTIF($D$15:D4027,D4027)</f>
        <v>86</v>
      </c>
      <c r="G4027" s="121">
        <f t="shared" si="455"/>
        <v>0</v>
      </c>
      <c r="H4027" s="121">
        <f t="shared" si="456"/>
        <v>0</v>
      </c>
      <c r="I4027" s="122">
        <f t="shared" si="457"/>
        <v>0</v>
      </c>
    </row>
    <row r="4028" spans="2:9">
      <c r="B4028" s="91">
        <f t="shared" si="458"/>
        <v>4014</v>
      </c>
      <c r="C4028" s="92">
        <f t="shared" si="459"/>
        <v>48574</v>
      </c>
      <c r="D4028" s="119" t="str">
        <f t="shared" si="453"/>
        <v>구간44</v>
      </c>
      <c r="E4028" s="91">
        <f t="shared" si="454"/>
        <v>92</v>
      </c>
      <c r="F4028" s="120">
        <f>COUNTIF($D$15:D4028,D4028)</f>
        <v>87</v>
      </c>
      <c r="G4028" s="121">
        <f t="shared" si="455"/>
        <v>0</v>
      </c>
      <c r="H4028" s="121">
        <f t="shared" si="456"/>
        <v>0</v>
      </c>
      <c r="I4028" s="122">
        <f t="shared" si="457"/>
        <v>0</v>
      </c>
    </row>
    <row r="4029" spans="2:9">
      <c r="B4029" s="91">
        <f t="shared" si="458"/>
        <v>4015</v>
      </c>
      <c r="C4029" s="92">
        <f t="shared" si="459"/>
        <v>48575</v>
      </c>
      <c r="D4029" s="119" t="str">
        <f t="shared" si="453"/>
        <v>구간44</v>
      </c>
      <c r="E4029" s="91">
        <f t="shared" si="454"/>
        <v>92</v>
      </c>
      <c r="F4029" s="120">
        <f>COUNTIF($D$15:D4029,D4029)</f>
        <v>88</v>
      </c>
      <c r="G4029" s="121">
        <f t="shared" si="455"/>
        <v>0</v>
      </c>
      <c r="H4029" s="121">
        <f t="shared" si="456"/>
        <v>0</v>
      </c>
      <c r="I4029" s="122">
        <f t="shared" si="457"/>
        <v>0</v>
      </c>
    </row>
    <row r="4030" spans="2:9">
      <c r="B4030" s="91">
        <f t="shared" si="458"/>
        <v>4016</v>
      </c>
      <c r="C4030" s="92">
        <f t="shared" si="459"/>
        <v>48576</v>
      </c>
      <c r="D4030" s="119" t="str">
        <f t="shared" si="453"/>
        <v>구간44</v>
      </c>
      <c r="E4030" s="91">
        <f t="shared" si="454"/>
        <v>92</v>
      </c>
      <c r="F4030" s="120">
        <f>COUNTIF($D$15:D4030,D4030)</f>
        <v>89</v>
      </c>
      <c r="G4030" s="121">
        <f t="shared" si="455"/>
        <v>0</v>
      </c>
      <c r="H4030" s="121">
        <f t="shared" si="456"/>
        <v>0</v>
      </c>
      <c r="I4030" s="122">
        <f t="shared" si="457"/>
        <v>0</v>
      </c>
    </row>
    <row r="4031" spans="2:9">
      <c r="B4031" s="91">
        <f t="shared" si="458"/>
        <v>4017</v>
      </c>
      <c r="C4031" s="92">
        <f t="shared" si="459"/>
        <v>48577</v>
      </c>
      <c r="D4031" s="119" t="str">
        <f t="shared" si="453"/>
        <v>구간44</v>
      </c>
      <c r="E4031" s="91">
        <f t="shared" si="454"/>
        <v>92</v>
      </c>
      <c r="F4031" s="120">
        <f>COUNTIF($D$15:D4031,D4031)</f>
        <v>90</v>
      </c>
      <c r="G4031" s="121">
        <f t="shared" si="455"/>
        <v>0</v>
      </c>
      <c r="H4031" s="121">
        <f t="shared" si="456"/>
        <v>0</v>
      </c>
      <c r="I4031" s="122">
        <f t="shared" si="457"/>
        <v>0</v>
      </c>
    </row>
    <row r="4032" spans="2:9">
      <c r="B4032" s="91">
        <f t="shared" si="458"/>
        <v>4018</v>
      </c>
      <c r="C4032" s="92">
        <f t="shared" si="459"/>
        <v>48578</v>
      </c>
      <c r="D4032" s="119" t="str">
        <f t="shared" si="453"/>
        <v>구간44</v>
      </c>
      <c r="E4032" s="91">
        <f t="shared" si="454"/>
        <v>92</v>
      </c>
      <c r="F4032" s="120">
        <f>COUNTIF($D$15:D4032,D4032)</f>
        <v>91</v>
      </c>
      <c r="G4032" s="121">
        <f t="shared" si="455"/>
        <v>0</v>
      </c>
      <c r="H4032" s="121">
        <f t="shared" si="456"/>
        <v>0</v>
      </c>
      <c r="I4032" s="122">
        <f t="shared" si="457"/>
        <v>0</v>
      </c>
    </row>
    <row r="4033" spans="2:9">
      <c r="B4033" s="91">
        <f t="shared" si="458"/>
        <v>4019</v>
      </c>
      <c r="C4033" s="92">
        <f t="shared" si="459"/>
        <v>48579</v>
      </c>
      <c r="D4033" s="119" t="str">
        <f t="shared" si="453"/>
        <v>구간44</v>
      </c>
      <c r="E4033" s="91">
        <f t="shared" si="454"/>
        <v>92</v>
      </c>
      <c r="F4033" s="120">
        <f>COUNTIF($D$15:D4033,D4033)</f>
        <v>92</v>
      </c>
      <c r="G4033" s="121">
        <f t="shared" si="455"/>
        <v>0</v>
      </c>
      <c r="H4033" s="121">
        <f t="shared" si="456"/>
        <v>0</v>
      </c>
      <c r="I4033" s="122">
        <f t="shared" si="457"/>
        <v>0</v>
      </c>
    </row>
    <row r="4034" spans="2:9">
      <c r="B4034" s="91">
        <f t="shared" si="458"/>
        <v>4020</v>
      </c>
      <c r="C4034" s="92">
        <f t="shared" si="459"/>
        <v>48580</v>
      </c>
      <c r="D4034" s="119" t="str">
        <f t="shared" si="453"/>
        <v>구간45</v>
      </c>
      <c r="E4034" s="91">
        <f t="shared" si="454"/>
        <v>90</v>
      </c>
      <c r="F4034" s="120">
        <f>COUNTIF($D$15:D4034,D4034)</f>
        <v>1</v>
      </c>
      <c r="G4034" s="121">
        <f t="shared" si="455"/>
        <v>0</v>
      </c>
      <c r="H4034" s="121">
        <f t="shared" si="456"/>
        <v>0</v>
      </c>
      <c r="I4034" s="122">
        <f t="shared" si="457"/>
        <v>0</v>
      </c>
    </row>
    <row r="4035" spans="2:9">
      <c r="B4035" s="91">
        <f t="shared" si="458"/>
        <v>4021</v>
      </c>
      <c r="C4035" s="92">
        <f t="shared" si="459"/>
        <v>48581</v>
      </c>
      <c r="D4035" s="119" t="str">
        <f t="shared" si="453"/>
        <v>구간45</v>
      </c>
      <c r="E4035" s="91">
        <f t="shared" si="454"/>
        <v>90</v>
      </c>
      <c r="F4035" s="120">
        <f>COUNTIF($D$15:D4035,D4035)</f>
        <v>2</v>
      </c>
      <c r="G4035" s="121">
        <f t="shared" si="455"/>
        <v>0</v>
      </c>
      <c r="H4035" s="121">
        <f t="shared" si="456"/>
        <v>0</v>
      </c>
      <c r="I4035" s="122">
        <f t="shared" si="457"/>
        <v>0</v>
      </c>
    </row>
    <row r="4036" spans="2:9">
      <c r="B4036" s="91">
        <f t="shared" si="458"/>
        <v>4022</v>
      </c>
      <c r="C4036" s="92">
        <f t="shared" si="459"/>
        <v>48582</v>
      </c>
      <c r="D4036" s="119" t="str">
        <f t="shared" si="453"/>
        <v>구간45</v>
      </c>
      <c r="E4036" s="91">
        <f t="shared" si="454"/>
        <v>90</v>
      </c>
      <c r="F4036" s="120">
        <f>COUNTIF($D$15:D4036,D4036)</f>
        <v>3</v>
      </c>
      <c r="G4036" s="121">
        <f t="shared" si="455"/>
        <v>0</v>
      </c>
      <c r="H4036" s="121">
        <f t="shared" si="456"/>
        <v>0</v>
      </c>
      <c r="I4036" s="122">
        <f t="shared" si="457"/>
        <v>0</v>
      </c>
    </row>
    <row r="4037" spans="2:9">
      <c r="B4037" s="91">
        <f t="shared" si="458"/>
        <v>4023</v>
      </c>
      <c r="C4037" s="92">
        <f t="shared" si="459"/>
        <v>48583</v>
      </c>
      <c r="D4037" s="119" t="str">
        <f t="shared" si="453"/>
        <v>구간45</v>
      </c>
      <c r="E4037" s="91">
        <f t="shared" si="454"/>
        <v>90</v>
      </c>
      <c r="F4037" s="120">
        <f>COUNTIF($D$15:D4037,D4037)</f>
        <v>4</v>
      </c>
      <c r="G4037" s="121">
        <f t="shared" si="455"/>
        <v>0</v>
      </c>
      <c r="H4037" s="121">
        <f t="shared" si="456"/>
        <v>0</v>
      </c>
      <c r="I4037" s="122">
        <f t="shared" si="457"/>
        <v>0</v>
      </c>
    </row>
    <row r="4038" spans="2:9">
      <c r="B4038" s="91">
        <f t="shared" si="458"/>
        <v>4024</v>
      </c>
      <c r="C4038" s="92">
        <f t="shared" si="459"/>
        <v>48584</v>
      </c>
      <c r="D4038" s="119" t="str">
        <f t="shared" si="453"/>
        <v>구간45</v>
      </c>
      <c r="E4038" s="91">
        <f t="shared" si="454"/>
        <v>90</v>
      </c>
      <c r="F4038" s="120">
        <f>COUNTIF($D$15:D4038,D4038)</f>
        <v>5</v>
      </c>
      <c r="G4038" s="121">
        <f t="shared" si="455"/>
        <v>0</v>
      </c>
      <c r="H4038" s="121">
        <f t="shared" si="456"/>
        <v>0</v>
      </c>
      <c r="I4038" s="122">
        <f t="shared" si="457"/>
        <v>0</v>
      </c>
    </row>
    <row r="4039" spans="2:9">
      <c r="B4039" s="91">
        <f t="shared" si="458"/>
        <v>4025</v>
      </c>
      <c r="C4039" s="92">
        <f t="shared" si="459"/>
        <v>48585</v>
      </c>
      <c r="D4039" s="119" t="str">
        <f t="shared" si="453"/>
        <v>구간45</v>
      </c>
      <c r="E4039" s="91">
        <f t="shared" si="454"/>
        <v>90</v>
      </c>
      <c r="F4039" s="120">
        <f>COUNTIF($D$15:D4039,D4039)</f>
        <v>6</v>
      </c>
      <c r="G4039" s="121">
        <f t="shared" si="455"/>
        <v>0</v>
      </c>
      <c r="H4039" s="121">
        <f t="shared" si="456"/>
        <v>0</v>
      </c>
      <c r="I4039" s="122">
        <f t="shared" si="457"/>
        <v>0</v>
      </c>
    </row>
    <row r="4040" spans="2:9">
      <c r="B4040" s="91">
        <f t="shared" si="458"/>
        <v>4026</v>
      </c>
      <c r="C4040" s="92">
        <f t="shared" si="459"/>
        <v>48586</v>
      </c>
      <c r="D4040" s="119" t="str">
        <f t="shared" si="453"/>
        <v>구간45</v>
      </c>
      <c r="E4040" s="91">
        <f t="shared" si="454"/>
        <v>90</v>
      </c>
      <c r="F4040" s="120">
        <f>COUNTIF($D$15:D4040,D4040)</f>
        <v>7</v>
      </c>
      <c r="G4040" s="121">
        <f t="shared" si="455"/>
        <v>0</v>
      </c>
      <c r="H4040" s="121">
        <f t="shared" si="456"/>
        <v>0</v>
      </c>
      <c r="I4040" s="122">
        <f t="shared" si="457"/>
        <v>0</v>
      </c>
    </row>
    <row r="4041" spans="2:9">
      <c r="B4041" s="91">
        <f t="shared" si="458"/>
        <v>4027</v>
      </c>
      <c r="C4041" s="92">
        <f t="shared" si="459"/>
        <v>48587</v>
      </c>
      <c r="D4041" s="119" t="str">
        <f t="shared" si="453"/>
        <v>구간45</v>
      </c>
      <c r="E4041" s="91">
        <f t="shared" si="454"/>
        <v>90</v>
      </c>
      <c r="F4041" s="120">
        <f>COUNTIF($D$15:D4041,D4041)</f>
        <v>8</v>
      </c>
      <c r="G4041" s="121">
        <f t="shared" si="455"/>
        <v>0</v>
      </c>
      <c r="H4041" s="121">
        <f t="shared" si="456"/>
        <v>0</v>
      </c>
      <c r="I4041" s="122">
        <f t="shared" si="457"/>
        <v>0</v>
      </c>
    </row>
    <row r="4042" spans="2:9">
      <c r="B4042" s="91">
        <f t="shared" si="458"/>
        <v>4028</v>
      </c>
      <c r="C4042" s="92">
        <f t="shared" si="459"/>
        <v>48588</v>
      </c>
      <c r="D4042" s="119" t="str">
        <f t="shared" si="453"/>
        <v>구간45</v>
      </c>
      <c r="E4042" s="91">
        <f t="shared" si="454"/>
        <v>90</v>
      </c>
      <c r="F4042" s="120">
        <f>COUNTIF($D$15:D4042,D4042)</f>
        <v>9</v>
      </c>
      <c r="G4042" s="121">
        <f t="shared" si="455"/>
        <v>0</v>
      </c>
      <c r="H4042" s="121">
        <f t="shared" si="456"/>
        <v>0</v>
      </c>
      <c r="I4042" s="122">
        <f t="shared" si="457"/>
        <v>0</v>
      </c>
    </row>
    <row r="4043" spans="2:9">
      <c r="B4043" s="91">
        <f t="shared" si="458"/>
        <v>4029</v>
      </c>
      <c r="C4043" s="92">
        <f t="shared" si="459"/>
        <v>48589</v>
      </c>
      <c r="D4043" s="119" t="str">
        <f t="shared" si="453"/>
        <v>구간45</v>
      </c>
      <c r="E4043" s="91">
        <f t="shared" si="454"/>
        <v>90</v>
      </c>
      <c r="F4043" s="120">
        <f>COUNTIF($D$15:D4043,D4043)</f>
        <v>10</v>
      </c>
      <c r="G4043" s="121">
        <f t="shared" si="455"/>
        <v>0</v>
      </c>
      <c r="H4043" s="121">
        <f t="shared" si="456"/>
        <v>0</v>
      </c>
      <c r="I4043" s="122">
        <f t="shared" si="457"/>
        <v>0</v>
      </c>
    </row>
    <row r="4044" spans="2:9">
      <c r="B4044" s="91">
        <f t="shared" si="458"/>
        <v>4030</v>
      </c>
      <c r="C4044" s="92">
        <f t="shared" si="459"/>
        <v>48590</v>
      </c>
      <c r="D4044" s="119" t="str">
        <f t="shared" si="453"/>
        <v>구간45</v>
      </c>
      <c r="E4044" s="91">
        <f t="shared" si="454"/>
        <v>90</v>
      </c>
      <c r="F4044" s="120">
        <f>COUNTIF($D$15:D4044,D4044)</f>
        <v>11</v>
      </c>
      <c r="G4044" s="121">
        <f t="shared" si="455"/>
        <v>0</v>
      </c>
      <c r="H4044" s="121">
        <f t="shared" si="456"/>
        <v>0</v>
      </c>
      <c r="I4044" s="122">
        <f t="shared" si="457"/>
        <v>0</v>
      </c>
    </row>
    <row r="4045" spans="2:9">
      <c r="B4045" s="91">
        <f t="shared" si="458"/>
        <v>4031</v>
      </c>
      <c r="C4045" s="92">
        <f t="shared" si="459"/>
        <v>48591</v>
      </c>
      <c r="D4045" s="119" t="str">
        <f t="shared" si="453"/>
        <v>구간45</v>
      </c>
      <c r="E4045" s="91">
        <f t="shared" si="454"/>
        <v>90</v>
      </c>
      <c r="F4045" s="120">
        <f>COUNTIF($D$15:D4045,D4045)</f>
        <v>12</v>
      </c>
      <c r="G4045" s="121">
        <f t="shared" si="455"/>
        <v>0</v>
      </c>
      <c r="H4045" s="121">
        <f t="shared" si="456"/>
        <v>0</v>
      </c>
      <c r="I4045" s="122">
        <f t="shared" si="457"/>
        <v>0</v>
      </c>
    </row>
    <row r="4046" spans="2:9">
      <c r="B4046" s="91">
        <f t="shared" si="458"/>
        <v>4032</v>
      </c>
      <c r="C4046" s="92">
        <f t="shared" si="459"/>
        <v>48592</v>
      </c>
      <c r="D4046" s="119" t="str">
        <f t="shared" si="453"/>
        <v>구간45</v>
      </c>
      <c r="E4046" s="91">
        <f t="shared" si="454"/>
        <v>90</v>
      </c>
      <c r="F4046" s="120">
        <f>COUNTIF($D$15:D4046,D4046)</f>
        <v>13</v>
      </c>
      <c r="G4046" s="121">
        <f t="shared" si="455"/>
        <v>0</v>
      </c>
      <c r="H4046" s="121">
        <f t="shared" si="456"/>
        <v>0</v>
      </c>
      <c r="I4046" s="122">
        <f t="shared" si="457"/>
        <v>0</v>
      </c>
    </row>
    <row r="4047" spans="2:9">
      <c r="B4047" s="91">
        <f t="shared" si="458"/>
        <v>4033</v>
      </c>
      <c r="C4047" s="92">
        <f t="shared" si="459"/>
        <v>48593</v>
      </c>
      <c r="D4047" s="119" t="str">
        <f t="shared" ref="D4047:D4110" si="460">IF(IFERROR(HLOOKUP(C4047,$E$5:$BL$6,2,FALSE),"")="",D4048,HLOOKUP(C4047,$E$5:$BL$7,2,FALSE))</f>
        <v>구간45</v>
      </c>
      <c r="E4047" s="91">
        <f t="shared" ref="E4047:E4110" si="461">COUNTIF($D$15:$D$49928,D4047)</f>
        <v>90</v>
      </c>
      <c r="F4047" s="120">
        <f>COUNTIF($D$15:D4047,D4047)</f>
        <v>14</v>
      </c>
      <c r="G4047" s="121">
        <f t="shared" ref="G4047:G4110" si="462">HLOOKUP($D4047,$E$6:$BL$11,6,FALSE)</f>
        <v>0</v>
      </c>
      <c r="H4047" s="121">
        <f t="shared" ref="H4047:H4110" si="463">HLOOKUP($D4047,$E$6:$BL$11,5,FALSE)*(F4047)</f>
        <v>0</v>
      </c>
      <c r="I4047" s="122">
        <f t="shared" ref="I4047:I4110" si="464">G4047+H4047</f>
        <v>0</v>
      </c>
    </row>
    <row r="4048" spans="2:9">
      <c r="B4048" s="91">
        <f t="shared" ref="B4048:B4111" si="465">B4047+1</f>
        <v>4034</v>
      </c>
      <c r="C4048" s="92">
        <f t="shared" ref="C4048:C4111" si="466">C4047+1</f>
        <v>48594</v>
      </c>
      <c r="D4048" s="119" t="str">
        <f t="shared" si="460"/>
        <v>구간45</v>
      </c>
      <c r="E4048" s="91">
        <f t="shared" si="461"/>
        <v>90</v>
      </c>
      <c r="F4048" s="120">
        <f>COUNTIF($D$15:D4048,D4048)</f>
        <v>15</v>
      </c>
      <c r="G4048" s="121">
        <f t="shared" si="462"/>
        <v>0</v>
      </c>
      <c r="H4048" s="121">
        <f t="shared" si="463"/>
        <v>0</v>
      </c>
      <c r="I4048" s="122">
        <f t="shared" si="464"/>
        <v>0</v>
      </c>
    </row>
    <row r="4049" spans="2:9">
      <c r="B4049" s="91">
        <f t="shared" si="465"/>
        <v>4035</v>
      </c>
      <c r="C4049" s="92">
        <f t="shared" si="466"/>
        <v>48595</v>
      </c>
      <c r="D4049" s="119" t="str">
        <f t="shared" si="460"/>
        <v>구간45</v>
      </c>
      <c r="E4049" s="91">
        <f t="shared" si="461"/>
        <v>90</v>
      </c>
      <c r="F4049" s="120">
        <f>COUNTIF($D$15:D4049,D4049)</f>
        <v>16</v>
      </c>
      <c r="G4049" s="121">
        <f t="shared" si="462"/>
        <v>0</v>
      </c>
      <c r="H4049" s="121">
        <f t="shared" si="463"/>
        <v>0</v>
      </c>
      <c r="I4049" s="122">
        <f t="shared" si="464"/>
        <v>0</v>
      </c>
    </row>
    <row r="4050" spans="2:9">
      <c r="B4050" s="91">
        <f t="shared" si="465"/>
        <v>4036</v>
      </c>
      <c r="C4050" s="92">
        <f t="shared" si="466"/>
        <v>48596</v>
      </c>
      <c r="D4050" s="119" t="str">
        <f t="shared" si="460"/>
        <v>구간45</v>
      </c>
      <c r="E4050" s="91">
        <f t="shared" si="461"/>
        <v>90</v>
      </c>
      <c r="F4050" s="120">
        <f>COUNTIF($D$15:D4050,D4050)</f>
        <v>17</v>
      </c>
      <c r="G4050" s="121">
        <f t="shared" si="462"/>
        <v>0</v>
      </c>
      <c r="H4050" s="121">
        <f t="shared" si="463"/>
        <v>0</v>
      </c>
      <c r="I4050" s="122">
        <f t="shared" si="464"/>
        <v>0</v>
      </c>
    </row>
    <row r="4051" spans="2:9">
      <c r="B4051" s="91">
        <f t="shared" si="465"/>
        <v>4037</v>
      </c>
      <c r="C4051" s="92">
        <f t="shared" si="466"/>
        <v>48597</v>
      </c>
      <c r="D4051" s="119" t="str">
        <f t="shared" si="460"/>
        <v>구간45</v>
      </c>
      <c r="E4051" s="91">
        <f t="shared" si="461"/>
        <v>90</v>
      </c>
      <c r="F4051" s="120">
        <f>COUNTIF($D$15:D4051,D4051)</f>
        <v>18</v>
      </c>
      <c r="G4051" s="121">
        <f t="shared" si="462"/>
        <v>0</v>
      </c>
      <c r="H4051" s="121">
        <f t="shared" si="463"/>
        <v>0</v>
      </c>
      <c r="I4051" s="122">
        <f t="shared" si="464"/>
        <v>0</v>
      </c>
    </row>
    <row r="4052" spans="2:9">
      <c r="B4052" s="91">
        <f t="shared" si="465"/>
        <v>4038</v>
      </c>
      <c r="C4052" s="92">
        <f t="shared" si="466"/>
        <v>48598</v>
      </c>
      <c r="D4052" s="119" t="str">
        <f t="shared" si="460"/>
        <v>구간45</v>
      </c>
      <c r="E4052" s="91">
        <f t="shared" si="461"/>
        <v>90</v>
      </c>
      <c r="F4052" s="120">
        <f>COUNTIF($D$15:D4052,D4052)</f>
        <v>19</v>
      </c>
      <c r="G4052" s="121">
        <f t="shared" si="462"/>
        <v>0</v>
      </c>
      <c r="H4052" s="121">
        <f t="shared" si="463"/>
        <v>0</v>
      </c>
      <c r="I4052" s="122">
        <f t="shared" si="464"/>
        <v>0</v>
      </c>
    </row>
    <row r="4053" spans="2:9">
      <c r="B4053" s="91">
        <f t="shared" si="465"/>
        <v>4039</v>
      </c>
      <c r="C4053" s="92">
        <f t="shared" si="466"/>
        <v>48599</v>
      </c>
      <c r="D4053" s="119" t="str">
        <f t="shared" si="460"/>
        <v>구간45</v>
      </c>
      <c r="E4053" s="91">
        <f t="shared" si="461"/>
        <v>90</v>
      </c>
      <c r="F4053" s="120">
        <f>COUNTIF($D$15:D4053,D4053)</f>
        <v>20</v>
      </c>
      <c r="G4053" s="121">
        <f t="shared" si="462"/>
        <v>0</v>
      </c>
      <c r="H4053" s="121">
        <f t="shared" si="463"/>
        <v>0</v>
      </c>
      <c r="I4053" s="122">
        <f t="shared" si="464"/>
        <v>0</v>
      </c>
    </row>
    <row r="4054" spans="2:9">
      <c r="B4054" s="91">
        <f t="shared" si="465"/>
        <v>4040</v>
      </c>
      <c r="C4054" s="92">
        <f t="shared" si="466"/>
        <v>48600</v>
      </c>
      <c r="D4054" s="119" t="str">
        <f t="shared" si="460"/>
        <v>구간45</v>
      </c>
      <c r="E4054" s="91">
        <f t="shared" si="461"/>
        <v>90</v>
      </c>
      <c r="F4054" s="120">
        <f>COUNTIF($D$15:D4054,D4054)</f>
        <v>21</v>
      </c>
      <c r="G4054" s="121">
        <f t="shared" si="462"/>
        <v>0</v>
      </c>
      <c r="H4054" s="121">
        <f t="shared" si="463"/>
        <v>0</v>
      </c>
      <c r="I4054" s="122">
        <f t="shared" si="464"/>
        <v>0</v>
      </c>
    </row>
    <row r="4055" spans="2:9">
      <c r="B4055" s="91">
        <f t="shared" si="465"/>
        <v>4041</v>
      </c>
      <c r="C4055" s="92">
        <f t="shared" si="466"/>
        <v>48601</v>
      </c>
      <c r="D4055" s="119" t="str">
        <f t="shared" si="460"/>
        <v>구간45</v>
      </c>
      <c r="E4055" s="91">
        <f t="shared" si="461"/>
        <v>90</v>
      </c>
      <c r="F4055" s="120">
        <f>COUNTIF($D$15:D4055,D4055)</f>
        <v>22</v>
      </c>
      <c r="G4055" s="121">
        <f t="shared" si="462"/>
        <v>0</v>
      </c>
      <c r="H4055" s="121">
        <f t="shared" si="463"/>
        <v>0</v>
      </c>
      <c r="I4055" s="122">
        <f t="shared" si="464"/>
        <v>0</v>
      </c>
    </row>
    <row r="4056" spans="2:9">
      <c r="B4056" s="91">
        <f t="shared" si="465"/>
        <v>4042</v>
      </c>
      <c r="C4056" s="92">
        <f t="shared" si="466"/>
        <v>48602</v>
      </c>
      <c r="D4056" s="119" t="str">
        <f t="shared" si="460"/>
        <v>구간45</v>
      </c>
      <c r="E4056" s="91">
        <f t="shared" si="461"/>
        <v>90</v>
      </c>
      <c r="F4056" s="120">
        <f>COUNTIF($D$15:D4056,D4056)</f>
        <v>23</v>
      </c>
      <c r="G4056" s="121">
        <f t="shared" si="462"/>
        <v>0</v>
      </c>
      <c r="H4056" s="121">
        <f t="shared" si="463"/>
        <v>0</v>
      </c>
      <c r="I4056" s="122">
        <f t="shared" si="464"/>
        <v>0</v>
      </c>
    </row>
    <row r="4057" spans="2:9">
      <c r="B4057" s="91">
        <f t="shared" si="465"/>
        <v>4043</v>
      </c>
      <c r="C4057" s="92">
        <f t="shared" si="466"/>
        <v>48603</v>
      </c>
      <c r="D4057" s="119" t="str">
        <f t="shared" si="460"/>
        <v>구간45</v>
      </c>
      <c r="E4057" s="91">
        <f t="shared" si="461"/>
        <v>90</v>
      </c>
      <c r="F4057" s="120">
        <f>COUNTIF($D$15:D4057,D4057)</f>
        <v>24</v>
      </c>
      <c r="G4057" s="121">
        <f t="shared" si="462"/>
        <v>0</v>
      </c>
      <c r="H4057" s="121">
        <f t="shared" si="463"/>
        <v>0</v>
      </c>
      <c r="I4057" s="122">
        <f t="shared" si="464"/>
        <v>0</v>
      </c>
    </row>
    <row r="4058" spans="2:9">
      <c r="B4058" s="91">
        <f t="shared" si="465"/>
        <v>4044</v>
      </c>
      <c r="C4058" s="92">
        <f t="shared" si="466"/>
        <v>48604</v>
      </c>
      <c r="D4058" s="119" t="str">
        <f t="shared" si="460"/>
        <v>구간45</v>
      </c>
      <c r="E4058" s="91">
        <f t="shared" si="461"/>
        <v>90</v>
      </c>
      <c r="F4058" s="120">
        <f>COUNTIF($D$15:D4058,D4058)</f>
        <v>25</v>
      </c>
      <c r="G4058" s="121">
        <f t="shared" si="462"/>
        <v>0</v>
      </c>
      <c r="H4058" s="121">
        <f t="shared" si="463"/>
        <v>0</v>
      </c>
      <c r="I4058" s="122">
        <f t="shared" si="464"/>
        <v>0</v>
      </c>
    </row>
    <row r="4059" spans="2:9">
      <c r="B4059" s="91">
        <f t="shared" si="465"/>
        <v>4045</v>
      </c>
      <c r="C4059" s="92">
        <f t="shared" si="466"/>
        <v>48605</v>
      </c>
      <c r="D4059" s="119" t="str">
        <f t="shared" si="460"/>
        <v>구간45</v>
      </c>
      <c r="E4059" s="91">
        <f t="shared" si="461"/>
        <v>90</v>
      </c>
      <c r="F4059" s="120">
        <f>COUNTIF($D$15:D4059,D4059)</f>
        <v>26</v>
      </c>
      <c r="G4059" s="121">
        <f t="shared" si="462"/>
        <v>0</v>
      </c>
      <c r="H4059" s="121">
        <f t="shared" si="463"/>
        <v>0</v>
      </c>
      <c r="I4059" s="122">
        <f t="shared" si="464"/>
        <v>0</v>
      </c>
    </row>
    <row r="4060" spans="2:9">
      <c r="B4060" s="91">
        <f t="shared" si="465"/>
        <v>4046</v>
      </c>
      <c r="C4060" s="92">
        <f t="shared" si="466"/>
        <v>48606</v>
      </c>
      <c r="D4060" s="119" t="str">
        <f t="shared" si="460"/>
        <v>구간45</v>
      </c>
      <c r="E4060" s="91">
        <f t="shared" si="461"/>
        <v>90</v>
      </c>
      <c r="F4060" s="120">
        <f>COUNTIF($D$15:D4060,D4060)</f>
        <v>27</v>
      </c>
      <c r="G4060" s="121">
        <f t="shared" si="462"/>
        <v>0</v>
      </c>
      <c r="H4060" s="121">
        <f t="shared" si="463"/>
        <v>0</v>
      </c>
      <c r="I4060" s="122">
        <f t="shared" si="464"/>
        <v>0</v>
      </c>
    </row>
    <row r="4061" spans="2:9">
      <c r="B4061" s="91">
        <f t="shared" si="465"/>
        <v>4047</v>
      </c>
      <c r="C4061" s="92">
        <f t="shared" si="466"/>
        <v>48607</v>
      </c>
      <c r="D4061" s="119" t="str">
        <f t="shared" si="460"/>
        <v>구간45</v>
      </c>
      <c r="E4061" s="91">
        <f t="shared" si="461"/>
        <v>90</v>
      </c>
      <c r="F4061" s="120">
        <f>COUNTIF($D$15:D4061,D4061)</f>
        <v>28</v>
      </c>
      <c r="G4061" s="121">
        <f t="shared" si="462"/>
        <v>0</v>
      </c>
      <c r="H4061" s="121">
        <f t="shared" si="463"/>
        <v>0</v>
      </c>
      <c r="I4061" s="122">
        <f t="shared" si="464"/>
        <v>0</v>
      </c>
    </row>
    <row r="4062" spans="2:9">
      <c r="B4062" s="91">
        <f t="shared" si="465"/>
        <v>4048</v>
      </c>
      <c r="C4062" s="92">
        <f t="shared" si="466"/>
        <v>48608</v>
      </c>
      <c r="D4062" s="119" t="str">
        <f t="shared" si="460"/>
        <v>구간45</v>
      </c>
      <c r="E4062" s="91">
        <f t="shared" si="461"/>
        <v>90</v>
      </c>
      <c r="F4062" s="120">
        <f>COUNTIF($D$15:D4062,D4062)</f>
        <v>29</v>
      </c>
      <c r="G4062" s="121">
        <f t="shared" si="462"/>
        <v>0</v>
      </c>
      <c r="H4062" s="121">
        <f t="shared" si="463"/>
        <v>0</v>
      </c>
      <c r="I4062" s="122">
        <f t="shared" si="464"/>
        <v>0</v>
      </c>
    </row>
    <row r="4063" spans="2:9">
      <c r="B4063" s="91">
        <f t="shared" si="465"/>
        <v>4049</v>
      </c>
      <c r="C4063" s="92">
        <f t="shared" si="466"/>
        <v>48609</v>
      </c>
      <c r="D4063" s="119" t="str">
        <f t="shared" si="460"/>
        <v>구간45</v>
      </c>
      <c r="E4063" s="91">
        <f t="shared" si="461"/>
        <v>90</v>
      </c>
      <c r="F4063" s="120">
        <f>COUNTIF($D$15:D4063,D4063)</f>
        <v>30</v>
      </c>
      <c r="G4063" s="121">
        <f t="shared" si="462"/>
        <v>0</v>
      </c>
      <c r="H4063" s="121">
        <f t="shared" si="463"/>
        <v>0</v>
      </c>
      <c r="I4063" s="122">
        <f t="shared" si="464"/>
        <v>0</v>
      </c>
    </row>
    <row r="4064" spans="2:9">
      <c r="B4064" s="91">
        <f t="shared" si="465"/>
        <v>4050</v>
      </c>
      <c r="C4064" s="92">
        <f t="shared" si="466"/>
        <v>48610</v>
      </c>
      <c r="D4064" s="119" t="str">
        <f t="shared" si="460"/>
        <v>구간45</v>
      </c>
      <c r="E4064" s="91">
        <f t="shared" si="461"/>
        <v>90</v>
      </c>
      <c r="F4064" s="120">
        <f>COUNTIF($D$15:D4064,D4064)</f>
        <v>31</v>
      </c>
      <c r="G4064" s="121">
        <f t="shared" si="462"/>
        <v>0</v>
      </c>
      <c r="H4064" s="121">
        <f t="shared" si="463"/>
        <v>0</v>
      </c>
      <c r="I4064" s="122">
        <f t="shared" si="464"/>
        <v>0</v>
      </c>
    </row>
    <row r="4065" spans="2:9">
      <c r="B4065" s="91">
        <f t="shared" si="465"/>
        <v>4051</v>
      </c>
      <c r="C4065" s="92">
        <f t="shared" si="466"/>
        <v>48611</v>
      </c>
      <c r="D4065" s="119" t="str">
        <f t="shared" si="460"/>
        <v>구간45</v>
      </c>
      <c r="E4065" s="91">
        <f t="shared" si="461"/>
        <v>90</v>
      </c>
      <c r="F4065" s="120">
        <f>COUNTIF($D$15:D4065,D4065)</f>
        <v>32</v>
      </c>
      <c r="G4065" s="121">
        <f t="shared" si="462"/>
        <v>0</v>
      </c>
      <c r="H4065" s="121">
        <f t="shared" si="463"/>
        <v>0</v>
      </c>
      <c r="I4065" s="122">
        <f t="shared" si="464"/>
        <v>0</v>
      </c>
    </row>
    <row r="4066" spans="2:9">
      <c r="B4066" s="91">
        <f t="shared" si="465"/>
        <v>4052</v>
      </c>
      <c r="C4066" s="92">
        <f t="shared" si="466"/>
        <v>48612</v>
      </c>
      <c r="D4066" s="119" t="str">
        <f t="shared" si="460"/>
        <v>구간45</v>
      </c>
      <c r="E4066" s="91">
        <f t="shared" si="461"/>
        <v>90</v>
      </c>
      <c r="F4066" s="120">
        <f>COUNTIF($D$15:D4066,D4066)</f>
        <v>33</v>
      </c>
      <c r="G4066" s="121">
        <f t="shared" si="462"/>
        <v>0</v>
      </c>
      <c r="H4066" s="121">
        <f t="shared" si="463"/>
        <v>0</v>
      </c>
      <c r="I4066" s="122">
        <f t="shared" si="464"/>
        <v>0</v>
      </c>
    </row>
    <row r="4067" spans="2:9">
      <c r="B4067" s="91">
        <f t="shared" si="465"/>
        <v>4053</v>
      </c>
      <c r="C4067" s="92">
        <f t="shared" si="466"/>
        <v>48613</v>
      </c>
      <c r="D4067" s="119" t="str">
        <f t="shared" si="460"/>
        <v>구간45</v>
      </c>
      <c r="E4067" s="91">
        <f t="shared" si="461"/>
        <v>90</v>
      </c>
      <c r="F4067" s="120">
        <f>COUNTIF($D$15:D4067,D4067)</f>
        <v>34</v>
      </c>
      <c r="G4067" s="121">
        <f t="shared" si="462"/>
        <v>0</v>
      </c>
      <c r="H4067" s="121">
        <f t="shared" si="463"/>
        <v>0</v>
      </c>
      <c r="I4067" s="122">
        <f t="shared" si="464"/>
        <v>0</v>
      </c>
    </row>
    <row r="4068" spans="2:9">
      <c r="B4068" s="91">
        <f t="shared" si="465"/>
        <v>4054</v>
      </c>
      <c r="C4068" s="92">
        <f t="shared" si="466"/>
        <v>48614</v>
      </c>
      <c r="D4068" s="119" t="str">
        <f t="shared" si="460"/>
        <v>구간45</v>
      </c>
      <c r="E4068" s="91">
        <f t="shared" si="461"/>
        <v>90</v>
      </c>
      <c r="F4068" s="120">
        <f>COUNTIF($D$15:D4068,D4068)</f>
        <v>35</v>
      </c>
      <c r="G4068" s="121">
        <f t="shared" si="462"/>
        <v>0</v>
      </c>
      <c r="H4068" s="121">
        <f t="shared" si="463"/>
        <v>0</v>
      </c>
      <c r="I4068" s="122">
        <f t="shared" si="464"/>
        <v>0</v>
      </c>
    </row>
    <row r="4069" spans="2:9">
      <c r="B4069" s="91">
        <f t="shared" si="465"/>
        <v>4055</v>
      </c>
      <c r="C4069" s="92">
        <f t="shared" si="466"/>
        <v>48615</v>
      </c>
      <c r="D4069" s="119" t="str">
        <f t="shared" si="460"/>
        <v>구간45</v>
      </c>
      <c r="E4069" s="91">
        <f t="shared" si="461"/>
        <v>90</v>
      </c>
      <c r="F4069" s="120">
        <f>COUNTIF($D$15:D4069,D4069)</f>
        <v>36</v>
      </c>
      <c r="G4069" s="121">
        <f t="shared" si="462"/>
        <v>0</v>
      </c>
      <c r="H4069" s="121">
        <f t="shared" si="463"/>
        <v>0</v>
      </c>
      <c r="I4069" s="122">
        <f t="shared" si="464"/>
        <v>0</v>
      </c>
    </row>
    <row r="4070" spans="2:9">
      <c r="B4070" s="91">
        <f t="shared" si="465"/>
        <v>4056</v>
      </c>
      <c r="C4070" s="92">
        <f t="shared" si="466"/>
        <v>48616</v>
      </c>
      <c r="D4070" s="119" t="str">
        <f t="shared" si="460"/>
        <v>구간45</v>
      </c>
      <c r="E4070" s="91">
        <f t="shared" si="461"/>
        <v>90</v>
      </c>
      <c r="F4070" s="120">
        <f>COUNTIF($D$15:D4070,D4070)</f>
        <v>37</v>
      </c>
      <c r="G4070" s="121">
        <f t="shared" si="462"/>
        <v>0</v>
      </c>
      <c r="H4070" s="121">
        <f t="shared" si="463"/>
        <v>0</v>
      </c>
      <c r="I4070" s="122">
        <f t="shared" si="464"/>
        <v>0</v>
      </c>
    </row>
    <row r="4071" spans="2:9">
      <c r="B4071" s="91">
        <f t="shared" si="465"/>
        <v>4057</v>
      </c>
      <c r="C4071" s="92">
        <f t="shared" si="466"/>
        <v>48617</v>
      </c>
      <c r="D4071" s="119" t="str">
        <f t="shared" si="460"/>
        <v>구간45</v>
      </c>
      <c r="E4071" s="91">
        <f t="shared" si="461"/>
        <v>90</v>
      </c>
      <c r="F4071" s="120">
        <f>COUNTIF($D$15:D4071,D4071)</f>
        <v>38</v>
      </c>
      <c r="G4071" s="121">
        <f t="shared" si="462"/>
        <v>0</v>
      </c>
      <c r="H4071" s="121">
        <f t="shared" si="463"/>
        <v>0</v>
      </c>
      <c r="I4071" s="122">
        <f t="shared" si="464"/>
        <v>0</v>
      </c>
    </row>
    <row r="4072" spans="2:9">
      <c r="B4072" s="91">
        <f t="shared" si="465"/>
        <v>4058</v>
      </c>
      <c r="C4072" s="92">
        <f t="shared" si="466"/>
        <v>48618</v>
      </c>
      <c r="D4072" s="119" t="str">
        <f t="shared" si="460"/>
        <v>구간45</v>
      </c>
      <c r="E4072" s="91">
        <f t="shared" si="461"/>
        <v>90</v>
      </c>
      <c r="F4072" s="120">
        <f>COUNTIF($D$15:D4072,D4072)</f>
        <v>39</v>
      </c>
      <c r="G4072" s="121">
        <f t="shared" si="462"/>
        <v>0</v>
      </c>
      <c r="H4072" s="121">
        <f t="shared" si="463"/>
        <v>0</v>
      </c>
      <c r="I4072" s="122">
        <f t="shared" si="464"/>
        <v>0</v>
      </c>
    </row>
    <row r="4073" spans="2:9">
      <c r="B4073" s="91">
        <f t="shared" si="465"/>
        <v>4059</v>
      </c>
      <c r="C4073" s="92">
        <f t="shared" si="466"/>
        <v>48619</v>
      </c>
      <c r="D4073" s="119" t="str">
        <f t="shared" si="460"/>
        <v>구간45</v>
      </c>
      <c r="E4073" s="91">
        <f t="shared" si="461"/>
        <v>90</v>
      </c>
      <c r="F4073" s="120">
        <f>COUNTIF($D$15:D4073,D4073)</f>
        <v>40</v>
      </c>
      <c r="G4073" s="121">
        <f t="shared" si="462"/>
        <v>0</v>
      </c>
      <c r="H4073" s="121">
        <f t="shared" si="463"/>
        <v>0</v>
      </c>
      <c r="I4073" s="122">
        <f t="shared" si="464"/>
        <v>0</v>
      </c>
    </row>
    <row r="4074" spans="2:9">
      <c r="B4074" s="91">
        <f t="shared" si="465"/>
        <v>4060</v>
      </c>
      <c r="C4074" s="92">
        <f t="shared" si="466"/>
        <v>48620</v>
      </c>
      <c r="D4074" s="119" t="str">
        <f t="shared" si="460"/>
        <v>구간45</v>
      </c>
      <c r="E4074" s="91">
        <f t="shared" si="461"/>
        <v>90</v>
      </c>
      <c r="F4074" s="120">
        <f>COUNTIF($D$15:D4074,D4074)</f>
        <v>41</v>
      </c>
      <c r="G4074" s="121">
        <f t="shared" si="462"/>
        <v>0</v>
      </c>
      <c r="H4074" s="121">
        <f t="shared" si="463"/>
        <v>0</v>
      </c>
      <c r="I4074" s="122">
        <f t="shared" si="464"/>
        <v>0</v>
      </c>
    </row>
    <row r="4075" spans="2:9">
      <c r="B4075" s="91">
        <f t="shared" si="465"/>
        <v>4061</v>
      </c>
      <c r="C4075" s="92">
        <f t="shared" si="466"/>
        <v>48621</v>
      </c>
      <c r="D4075" s="119" t="str">
        <f t="shared" si="460"/>
        <v>구간45</v>
      </c>
      <c r="E4075" s="91">
        <f t="shared" si="461"/>
        <v>90</v>
      </c>
      <c r="F4075" s="120">
        <f>COUNTIF($D$15:D4075,D4075)</f>
        <v>42</v>
      </c>
      <c r="G4075" s="121">
        <f t="shared" si="462"/>
        <v>0</v>
      </c>
      <c r="H4075" s="121">
        <f t="shared" si="463"/>
        <v>0</v>
      </c>
      <c r="I4075" s="122">
        <f t="shared" si="464"/>
        <v>0</v>
      </c>
    </row>
    <row r="4076" spans="2:9">
      <c r="B4076" s="91">
        <f t="shared" si="465"/>
        <v>4062</v>
      </c>
      <c r="C4076" s="92">
        <f t="shared" si="466"/>
        <v>48622</v>
      </c>
      <c r="D4076" s="119" t="str">
        <f t="shared" si="460"/>
        <v>구간45</v>
      </c>
      <c r="E4076" s="91">
        <f t="shared" si="461"/>
        <v>90</v>
      </c>
      <c r="F4076" s="120">
        <f>COUNTIF($D$15:D4076,D4076)</f>
        <v>43</v>
      </c>
      <c r="G4076" s="121">
        <f t="shared" si="462"/>
        <v>0</v>
      </c>
      <c r="H4076" s="121">
        <f t="shared" si="463"/>
        <v>0</v>
      </c>
      <c r="I4076" s="122">
        <f t="shared" si="464"/>
        <v>0</v>
      </c>
    </row>
    <row r="4077" spans="2:9">
      <c r="B4077" s="91">
        <f t="shared" si="465"/>
        <v>4063</v>
      </c>
      <c r="C4077" s="92">
        <f t="shared" si="466"/>
        <v>48623</v>
      </c>
      <c r="D4077" s="119" t="str">
        <f t="shared" si="460"/>
        <v>구간45</v>
      </c>
      <c r="E4077" s="91">
        <f t="shared" si="461"/>
        <v>90</v>
      </c>
      <c r="F4077" s="120">
        <f>COUNTIF($D$15:D4077,D4077)</f>
        <v>44</v>
      </c>
      <c r="G4077" s="121">
        <f t="shared" si="462"/>
        <v>0</v>
      </c>
      <c r="H4077" s="121">
        <f t="shared" si="463"/>
        <v>0</v>
      </c>
      <c r="I4077" s="122">
        <f t="shared" si="464"/>
        <v>0</v>
      </c>
    </row>
    <row r="4078" spans="2:9">
      <c r="B4078" s="91">
        <f t="shared" si="465"/>
        <v>4064</v>
      </c>
      <c r="C4078" s="92">
        <f t="shared" si="466"/>
        <v>48624</v>
      </c>
      <c r="D4078" s="119" t="str">
        <f t="shared" si="460"/>
        <v>구간45</v>
      </c>
      <c r="E4078" s="91">
        <f t="shared" si="461"/>
        <v>90</v>
      </c>
      <c r="F4078" s="120">
        <f>COUNTIF($D$15:D4078,D4078)</f>
        <v>45</v>
      </c>
      <c r="G4078" s="121">
        <f t="shared" si="462"/>
        <v>0</v>
      </c>
      <c r="H4078" s="121">
        <f t="shared" si="463"/>
        <v>0</v>
      </c>
      <c r="I4078" s="122">
        <f t="shared" si="464"/>
        <v>0</v>
      </c>
    </row>
    <row r="4079" spans="2:9">
      <c r="B4079" s="91">
        <f t="shared" si="465"/>
        <v>4065</v>
      </c>
      <c r="C4079" s="92">
        <f t="shared" si="466"/>
        <v>48625</v>
      </c>
      <c r="D4079" s="119" t="str">
        <f t="shared" si="460"/>
        <v>구간45</v>
      </c>
      <c r="E4079" s="91">
        <f t="shared" si="461"/>
        <v>90</v>
      </c>
      <c r="F4079" s="120">
        <f>COUNTIF($D$15:D4079,D4079)</f>
        <v>46</v>
      </c>
      <c r="G4079" s="121">
        <f t="shared" si="462"/>
        <v>0</v>
      </c>
      <c r="H4079" s="121">
        <f t="shared" si="463"/>
        <v>0</v>
      </c>
      <c r="I4079" s="122">
        <f t="shared" si="464"/>
        <v>0</v>
      </c>
    </row>
    <row r="4080" spans="2:9">
      <c r="B4080" s="91">
        <f t="shared" si="465"/>
        <v>4066</v>
      </c>
      <c r="C4080" s="92">
        <f t="shared" si="466"/>
        <v>48626</v>
      </c>
      <c r="D4080" s="119" t="str">
        <f t="shared" si="460"/>
        <v>구간45</v>
      </c>
      <c r="E4080" s="91">
        <f t="shared" si="461"/>
        <v>90</v>
      </c>
      <c r="F4080" s="120">
        <f>COUNTIF($D$15:D4080,D4080)</f>
        <v>47</v>
      </c>
      <c r="G4080" s="121">
        <f t="shared" si="462"/>
        <v>0</v>
      </c>
      <c r="H4080" s="121">
        <f t="shared" si="463"/>
        <v>0</v>
      </c>
      <c r="I4080" s="122">
        <f t="shared" si="464"/>
        <v>0</v>
      </c>
    </row>
    <row r="4081" spans="2:9">
      <c r="B4081" s="91">
        <f t="shared" si="465"/>
        <v>4067</v>
      </c>
      <c r="C4081" s="92">
        <f t="shared" si="466"/>
        <v>48627</v>
      </c>
      <c r="D4081" s="119" t="str">
        <f t="shared" si="460"/>
        <v>구간45</v>
      </c>
      <c r="E4081" s="91">
        <f t="shared" si="461"/>
        <v>90</v>
      </c>
      <c r="F4081" s="120">
        <f>COUNTIF($D$15:D4081,D4081)</f>
        <v>48</v>
      </c>
      <c r="G4081" s="121">
        <f t="shared" si="462"/>
        <v>0</v>
      </c>
      <c r="H4081" s="121">
        <f t="shared" si="463"/>
        <v>0</v>
      </c>
      <c r="I4081" s="122">
        <f t="shared" si="464"/>
        <v>0</v>
      </c>
    </row>
    <row r="4082" spans="2:9">
      <c r="B4082" s="91">
        <f t="shared" si="465"/>
        <v>4068</v>
      </c>
      <c r="C4082" s="92">
        <f t="shared" si="466"/>
        <v>48628</v>
      </c>
      <c r="D4082" s="119" t="str">
        <f t="shared" si="460"/>
        <v>구간45</v>
      </c>
      <c r="E4082" s="91">
        <f t="shared" si="461"/>
        <v>90</v>
      </c>
      <c r="F4082" s="120">
        <f>COUNTIF($D$15:D4082,D4082)</f>
        <v>49</v>
      </c>
      <c r="G4082" s="121">
        <f t="shared" si="462"/>
        <v>0</v>
      </c>
      <c r="H4082" s="121">
        <f t="shared" si="463"/>
        <v>0</v>
      </c>
      <c r="I4082" s="122">
        <f t="shared" si="464"/>
        <v>0</v>
      </c>
    </row>
    <row r="4083" spans="2:9">
      <c r="B4083" s="91">
        <f t="shared" si="465"/>
        <v>4069</v>
      </c>
      <c r="C4083" s="92">
        <f t="shared" si="466"/>
        <v>48629</v>
      </c>
      <c r="D4083" s="119" t="str">
        <f t="shared" si="460"/>
        <v>구간45</v>
      </c>
      <c r="E4083" s="91">
        <f t="shared" si="461"/>
        <v>90</v>
      </c>
      <c r="F4083" s="120">
        <f>COUNTIF($D$15:D4083,D4083)</f>
        <v>50</v>
      </c>
      <c r="G4083" s="121">
        <f t="shared" si="462"/>
        <v>0</v>
      </c>
      <c r="H4083" s="121">
        <f t="shared" si="463"/>
        <v>0</v>
      </c>
      <c r="I4083" s="122">
        <f t="shared" si="464"/>
        <v>0</v>
      </c>
    </row>
    <row r="4084" spans="2:9">
      <c r="B4084" s="91">
        <f t="shared" si="465"/>
        <v>4070</v>
      </c>
      <c r="C4084" s="92">
        <f t="shared" si="466"/>
        <v>48630</v>
      </c>
      <c r="D4084" s="119" t="str">
        <f t="shared" si="460"/>
        <v>구간45</v>
      </c>
      <c r="E4084" s="91">
        <f t="shared" si="461"/>
        <v>90</v>
      </c>
      <c r="F4084" s="120">
        <f>COUNTIF($D$15:D4084,D4084)</f>
        <v>51</v>
      </c>
      <c r="G4084" s="121">
        <f t="shared" si="462"/>
        <v>0</v>
      </c>
      <c r="H4084" s="121">
        <f t="shared" si="463"/>
        <v>0</v>
      </c>
      <c r="I4084" s="122">
        <f t="shared" si="464"/>
        <v>0</v>
      </c>
    </row>
    <row r="4085" spans="2:9">
      <c r="B4085" s="91">
        <f t="shared" si="465"/>
        <v>4071</v>
      </c>
      <c r="C4085" s="92">
        <f t="shared" si="466"/>
        <v>48631</v>
      </c>
      <c r="D4085" s="119" t="str">
        <f t="shared" si="460"/>
        <v>구간45</v>
      </c>
      <c r="E4085" s="91">
        <f t="shared" si="461"/>
        <v>90</v>
      </c>
      <c r="F4085" s="120">
        <f>COUNTIF($D$15:D4085,D4085)</f>
        <v>52</v>
      </c>
      <c r="G4085" s="121">
        <f t="shared" si="462"/>
        <v>0</v>
      </c>
      <c r="H4085" s="121">
        <f t="shared" si="463"/>
        <v>0</v>
      </c>
      <c r="I4085" s="122">
        <f t="shared" si="464"/>
        <v>0</v>
      </c>
    </row>
    <row r="4086" spans="2:9">
      <c r="B4086" s="91">
        <f t="shared" si="465"/>
        <v>4072</v>
      </c>
      <c r="C4086" s="92">
        <f t="shared" si="466"/>
        <v>48632</v>
      </c>
      <c r="D4086" s="119" t="str">
        <f t="shared" si="460"/>
        <v>구간45</v>
      </c>
      <c r="E4086" s="91">
        <f t="shared" si="461"/>
        <v>90</v>
      </c>
      <c r="F4086" s="120">
        <f>COUNTIF($D$15:D4086,D4086)</f>
        <v>53</v>
      </c>
      <c r="G4086" s="121">
        <f t="shared" si="462"/>
        <v>0</v>
      </c>
      <c r="H4086" s="121">
        <f t="shared" si="463"/>
        <v>0</v>
      </c>
      <c r="I4086" s="122">
        <f t="shared" si="464"/>
        <v>0</v>
      </c>
    </row>
    <row r="4087" spans="2:9">
      <c r="B4087" s="91">
        <f t="shared" si="465"/>
        <v>4073</v>
      </c>
      <c r="C4087" s="92">
        <f t="shared" si="466"/>
        <v>48633</v>
      </c>
      <c r="D4087" s="119" t="str">
        <f t="shared" si="460"/>
        <v>구간45</v>
      </c>
      <c r="E4087" s="91">
        <f t="shared" si="461"/>
        <v>90</v>
      </c>
      <c r="F4087" s="120">
        <f>COUNTIF($D$15:D4087,D4087)</f>
        <v>54</v>
      </c>
      <c r="G4087" s="121">
        <f t="shared" si="462"/>
        <v>0</v>
      </c>
      <c r="H4087" s="121">
        <f t="shared" si="463"/>
        <v>0</v>
      </c>
      <c r="I4087" s="122">
        <f t="shared" si="464"/>
        <v>0</v>
      </c>
    </row>
    <row r="4088" spans="2:9">
      <c r="B4088" s="91">
        <f t="shared" si="465"/>
        <v>4074</v>
      </c>
      <c r="C4088" s="92">
        <f t="shared" si="466"/>
        <v>48634</v>
      </c>
      <c r="D4088" s="119" t="str">
        <f t="shared" si="460"/>
        <v>구간45</v>
      </c>
      <c r="E4088" s="91">
        <f t="shared" si="461"/>
        <v>90</v>
      </c>
      <c r="F4088" s="120">
        <f>COUNTIF($D$15:D4088,D4088)</f>
        <v>55</v>
      </c>
      <c r="G4088" s="121">
        <f t="shared" si="462"/>
        <v>0</v>
      </c>
      <c r="H4088" s="121">
        <f t="shared" si="463"/>
        <v>0</v>
      </c>
      <c r="I4088" s="122">
        <f t="shared" si="464"/>
        <v>0</v>
      </c>
    </row>
    <row r="4089" spans="2:9">
      <c r="B4089" s="91">
        <f t="shared" si="465"/>
        <v>4075</v>
      </c>
      <c r="C4089" s="92">
        <f t="shared" si="466"/>
        <v>48635</v>
      </c>
      <c r="D4089" s="119" t="str">
        <f t="shared" si="460"/>
        <v>구간45</v>
      </c>
      <c r="E4089" s="91">
        <f t="shared" si="461"/>
        <v>90</v>
      </c>
      <c r="F4089" s="120">
        <f>COUNTIF($D$15:D4089,D4089)</f>
        <v>56</v>
      </c>
      <c r="G4089" s="121">
        <f t="shared" si="462"/>
        <v>0</v>
      </c>
      <c r="H4089" s="121">
        <f t="shared" si="463"/>
        <v>0</v>
      </c>
      <c r="I4089" s="122">
        <f t="shared" si="464"/>
        <v>0</v>
      </c>
    </row>
    <row r="4090" spans="2:9">
      <c r="B4090" s="91">
        <f t="shared" si="465"/>
        <v>4076</v>
      </c>
      <c r="C4090" s="92">
        <f t="shared" si="466"/>
        <v>48636</v>
      </c>
      <c r="D4090" s="119" t="str">
        <f t="shared" si="460"/>
        <v>구간45</v>
      </c>
      <c r="E4090" s="91">
        <f t="shared" si="461"/>
        <v>90</v>
      </c>
      <c r="F4090" s="120">
        <f>COUNTIF($D$15:D4090,D4090)</f>
        <v>57</v>
      </c>
      <c r="G4090" s="121">
        <f t="shared" si="462"/>
        <v>0</v>
      </c>
      <c r="H4090" s="121">
        <f t="shared" si="463"/>
        <v>0</v>
      </c>
      <c r="I4090" s="122">
        <f t="shared" si="464"/>
        <v>0</v>
      </c>
    </row>
    <row r="4091" spans="2:9">
      <c r="B4091" s="91">
        <f t="shared" si="465"/>
        <v>4077</v>
      </c>
      <c r="C4091" s="92">
        <f t="shared" si="466"/>
        <v>48637</v>
      </c>
      <c r="D4091" s="119" t="str">
        <f t="shared" si="460"/>
        <v>구간45</v>
      </c>
      <c r="E4091" s="91">
        <f t="shared" si="461"/>
        <v>90</v>
      </c>
      <c r="F4091" s="120">
        <f>COUNTIF($D$15:D4091,D4091)</f>
        <v>58</v>
      </c>
      <c r="G4091" s="121">
        <f t="shared" si="462"/>
        <v>0</v>
      </c>
      <c r="H4091" s="121">
        <f t="shared" si="463"/>
        <v>0</v>
      </c>
      <c r="I4091" s="122">
        <f t="shared" si="464"/>
        <v>0</v>
      </c>
    </row>
    <row r="4092" spans="2:9">
      <c r="B4092" s="91">
        <f t="shared" si="465"/>
        <v>4078</v>
      </c>
      <c r="C4092" s="92">
        <f t="shared" si="466"/>
        <v>48638</v>
      </c>
      <c r="D4092" s="119" t="str">
        <f t="shared" si="460"/>
        <v>구간45</v>
      </c>
      <c r="E4092" s="91">
        <f t="shared" si="461"/>
        <v>90</v>
      </c>
      <c r="F4092" s="120">
        <f>COUNTIF($D$15:D4092,D4092)</f>
        <v>59</v>
      </c>
      <c r="G4092" s="121">
        <f t="shared" si="462"/>
        <v>0</v>
      </c>
      <c r="H4092" s="121">
        <f t="shared" si="463"/>
        <v>0</v>
      </c>
      <c r="I4092" s="122">
        <f t="shared" si="464"/>
        <v>0</v>
      </c>
    </row>
    <row r="4093" spans="2:9">
      <c r="B4093" s="91">
        <f t="shared" si="465"/>
        <v>4079</v>
      </c>
      <c r="C4093" s="92">
        <f t="shared" si="466"/>
        <v>48639</v>
      </c>
      <c r="D4093" s="119" t="str">
        <f t="shared" si="460"/>
        <v>구간45</v>
      </c>
      <c r="E4093" s="91">
        <f t="shared" si="461"/>
        <v>90</v>
      </c>
      <c r="F4093" s="120">
        <f>COUNTIF($D$15:D4093,D4093)</f>
        <v>60</v>
      </c>
      <c r="G4093" s="121">
        <f t="shared" si="462"/>
        <v>0</v>
      </c>
      <c r="H4093" s="121">
        <f t="shared" si="463"/>
        <v>0</v>
      </c>
      <c r="I4093" s="122">
        <f t="shared" si="464"/>
        <v>0</v>
      </c>
    </row>
    <row r="4094" spans="2:9">
      <c r="B4094" s="91">
        <f t="shared" si="465"/>
        <v>4080</v>
      </c>
      <c r="C4094" s="92">
        <f t="shared" si="466"/>
        <v>48640</v>
      </c>
      <c r="D4094" s="119" t="str">
        <f t="shared" si="460"/>
        <v>구간45</v>
      </c>
      <c r="E4094" s="91">
        <f t="shared" si="461"/>
        <v>90</v>
      </c>
      <c r="F4094" s="120">
        <f>COUNTIF($D$15:D4094,D4094)</f>
        <v>61</v>
      </c>
      <c r="G4094" s="121">
        <f t="shared" si="462"/>
        <v>0</v>
      </c>
      <c r="H4094" s="121">
        <f t="shared" si="463"/>
        <v>0</v>
      </c>
      <c r="I4094" s="122">
        <f t="shared" si="464"/>
        <v>0</v>
      </c>
    </row>
    <row r="4095" spans="2:9">
      <c r="B4095" s="91">
        <f t="shared" si="465"/>
        <v>4081</v>
      </c>
      <c r="C4095" s="92">
        <f t="shared" si="466"/>
        <v>48641</v>
      </c>
      <c r="D4095" s="119" t="str">
        <f t="shared" si="460"/>
        <v>구간45</v>
      </c>
      <c r="E4095" s="91">
        <f t="shared" si="461"/>
        <v>90</v>
      </c>
      <c r="F4095" s="120">
        <f>COUNTIF($D$15:D4095,D4095)</f>
        <v>62</v>
      </c>
      <c r="G4095" s="121">
        <f t="shared" si="462"/>
        <v>0</v>
      </c>
      <c r="H4095" s="121">
        <f t="shared" si="463"/>
        <v>0</v>
      </c>
      <c r="I4095" s="122">
        <f t="shared" si="464"/>
        <v>0</v>
      </c>
    </row>
    <row r="4096" spans="2:9">
      <c r="B4096" s="91">
        <f t="shared" si="465"/>
        <v>4082</v>
      </c>
      <c r="C4096" s="92">
        <f t="shared" si="466"/>
        <v>48642</v>
      </c>
      <c r="D4096" s="119" t="str">
        <f t="shared" si="460"/>
        <v>구간45</v>
      </c>
      <c r="E4096" s="91">
        <f t="shared" si="461"/>
        <v>90</v>
      </c>
      <c r="F4096" s="120">
        <f>COUNTIF($D$15:D4096,D4096)</f>
        <v>63</v>
      </c>
      <c r="G4096" s="121">
        <f t="shared" si="462"/>
        <v>0</v>
      </c>
      <c r="H4096" s="121">
        <f t="shared" si="463"/>
        <v>0</v>
      </c>
      <c r="I4096" s="122">
        <f t="shared" si="464"/>
        <v>0</v>
      </c>
    </row>
    <row r="4097" spans="2:9">
      <c r="B4097" s="91">
        <f t="shared" si="465"/>
        <v>4083</v>
      </c>
      <c r="C4097" s="92">
        <f t="shared" si="466"/>
        <v>48643</v>
      </c>
      <c r="D4097" s="119" t="str">
        <f t="shared" si="460"/>
        <v>구간45</v>
      </c>
      <c r="E4097" s="91">
        <f t="shared" si="461"/>
        <v>90</v>
      </c>
      <c r="F4097" s="120">
        <f>COUNTIF($D$15:D4097,D4097)</f>
        <v>64</v>
      </c>
      <c r="G4097" s="121">
        <f t="shared" si="462"/>
        <v>0</v>
      </c>
      <c r="H4097" s="121">
        <f t="shared" si="463"/>
        <v>0</v>
      </c>
      <c r="I4097" s="122">
        <f t="shared" si="464"/>
        <v>0</v>
      </c>
    </row>
    <row r="4098" spans="2:9">
      <c r="B4098" s="91">
        <f t="shared" si="465"/>
        <v>4084</v>
      </c>
      <c r="C4098" s="92">
        <f t="shared" si="466"/>
        <v>48644</v>
      </c>
      <c r="D4098" s="119" t="str">
        <f t="shared" si="460"/>
        <v>구간45</v>
      </c>
      <c r="E4098" s="91">
        <f t="shared" si="461"/>
        <v>90</v>
      </c>
      <c r="F4098" s="120">
        <f>COUNTIF($D$15:D4098,D4098)</f>
        <v>65</v>
      </c>
      <c r="G4098" s="121">
        <f t="shared" si="462"/>
        <v>0</v>
      </c>
      <c r="H4098" s="121">
        <f t="shared" si="463"/>
        <v>0</v>
      </c>
      <c r="I4098" s="122">
        <f t="shared" si="464"/>
        <v>0</v>
      </c>
    </row>
    <row r="4099" spans="2:9">
      <c r="B4099" s="91">
        <f t="shared" si="465"/>
        <v>4085</v>
      </c>
      <c r="C4099" s="92">
        <f t="shared" si="466"/>
        <v>48645</v>
      </c>
      <c r="D4099" s="119" t="str">
        <f t="shared" si="460"/>
        <v>구간45</v>
      </c>
      <c r="E4099" s="91">
        <f t="shared" si="461"/>
        <v>90</v>
      </c>
      <c r="F4099" s="120">
        <f>COUNTIF($D$15:D4099,D4099)</f>
        <v>66</v>
      </c>
      <c r="G4099" s="121">
        <f t="shared" si="462"/>
        <v>0</v>
      </c>
      <c r="H4099" s="121">
        <f t="shared" si="463"/>
        <v>0</v>
      </c>
      <c r="I4099" s="122">
        <f t="shared" si="464"/>
        <v>0</v>
      </c>
    </row>
    <row r="4100" spans="2:9">
      <c r="B4100" s="91">
        <f t="shared" si="465"/>
        <v>4086</v>
      </c>
      <c r="C4100" s="92">
        <f t="shared" si="466"/>
        <v>48646</v>
      </c>
      <c r="D4100" s="119" t="str">
        <f t="shared" si="460"/>
        <v>구간45</v>
      </c>
      <c r="E4100" s="91">
        <f t="shared" si="461"/>
        <v>90</v>
      </c>
      <c r="F4100" s="120">
        <f>COUNTIF($D$15:D4100,D4100)</f>
        <v>67</v>
      </c>
      <c r="G4100" s="121">
        <f t="shared" si="462"/>
        <v>0</v>
      </c>
      <c r="H4100" s="121">
        <f t="shared" si="463"/>
        <v>0</v>
      </c>
      <c r="I4100" s="122">
        <f t="shared" si="464"/>
        <v>0</v>
      </c>
    </row>
    <row r="4101" spans="2:9">
      <c r="B4101" s="91">
        <f t="shared" si="465"/>
        <v>4087</v>
      </c>
      <c r="C4101" s="92">
        <f t="shared" si="466"/>
        <v>48647</v>
      </c>
      <c r="D4101" s="119" t="str">
        <f t="shared" si="460"/>
        <v>구간45</v>
      </c>
      <c r="E4101" s="91">
        <f t="shared" si="461"/>
        <v>90</v>
      </c>
      <c r="F4101" s="120">
        <f>COUNTIF($D$15:D4101,D4101)</f>
        <v>68</v>
      </c>
      <c r="G4101" s="121">
        <f t="shared" si="462"/>
        <v>0</v>
      </c>
      <c r="H4101" s="121">
        <f t="shared" si="463"/>
        <v>0</v>
      </c>
      <c r="I4101" s="122">
        <f t="shared" si="464"/>
        <v>0</v>
      </c>
    </row>
    <row r="4102" spans="2:9">
      <c r="B4102" s="91">
        <f t="shared" si="465"/>
        <v>4088</v>
      </c>
      <c r="C4102" s="92">
        <f t="shared" si="466"/>
        <v>48648</v>
      </c>
      <c r="D4102" s="119" t="str">
        <f t="shared" si="460"/>
        <v>구간45</v>
      </c>
      <c r="E4102" s="91">
        <f t="shared" si="461"/>
        <v>90</v>
      </c>
      <c r="F4102" s="120">
        <f>COUNTIF($D$15:D4102,D4102)</f>
        <v>69</v>
      </c>
      <c r="G4102" s="121">
        <f t="shared" si="462"/>
        <v>0</v>
      </c>
      <c r="H4102" s="121">
        <f t="shared" si="463"/>
        <v>0</v>
      </c>
      <c r="I4102" s="122">
        <f t="shared" si="464"/>
        <v>0</v>
      </c>
    </row>
    <row r="4103" spans="2:9">
      <c r="B4103" s="91">
        <f t="shared" si="465"/>
        <v>4089</v>
      </c>
      <c r="C4103" s="92">
        <f t="shared" si="466"/>
        <v>48649</v>
      </c>
      <c r="D4103" s="119" t="str">
        <f t="shared" si="460"/>
        <v>구간45</v>
      </c>
      <c r="E4103" s="91">
        <f t="shared" si="461"/>
        <v>90</v>
      </c>
      <c r="F4103" s="120">
        <f>COUNTIF($D$15:D4103,D4103)</f>
        <v>70</v>
      </c>
      <c r="G4103" s="121">
        <f t="shared" si="462"/>
        <v>0</v>
      </c>
      <c r="H4103" s="121">
        <f t="shared" si="463"/>
        <v>0</v>
      </c>
      <c r="I4103" s="122">
        <f t="shared" si="464"/>
        <v>0</v>
      </c>
    </row>
    <row r="4104" spans="2:9">
      <c r="B4104" s="91">
        <f t="shared" si="465"/>
        <v>4090</v>
      </c>
      <c r="C4104" s="92">
        <f t="shared" si="466"/>
        <v>48650</v>
      </c>
      <c r="D4104" s="119" t="str">
        <f t="shared" si="460"/>
        <v>구간45</v>
      </c>
      <c r="E4104" s="91">
        <f t="shared" si="461"/>
        <v>90</v>
      </c>
      <c r="F4104" s="120">
        <f>COUNTIF($D$15:D4104,D4104)</f>
        <v>71</v>
      </c>
      <c r="G4104" s="121">
        <f t="shared" si="462"/>
        <v>0</v>
      </c>
      <c r="H4104" s="121">
        <f t="shared" si="463"/>
        <v>0</v>
      </c>
      <c r="I4104" s="122">
        <f t="shared" si="464"/>
        <v>0</v>
      </c>
    </row>
    <row r="4105" spans="2:9">
      <c r="B4105" s="91">
        <f t="shared" si="465"/>
        <v>4091</v>
      </c>
      <c r="C4105" s="92">
        <f t="shared" si="466"/>
        <v>48651</v>
      </c>
      <c r="D4105" s="119" t="str">
        <f t="shared" si="460"/>
        <v>구간45</v>
      </c>
      <c r="E4105" s="91">
        <f t="shared" si="461"/>
        <v>90</v>
      </c>
      <c r="F4105" s="120">
        <f>COUNTIF($D$15:D4105,D4105)</f>
        <v>72</v>
      </c>
      <c r="G4105" s="121">
        <f t="shared" si="462"/>
        <v>0</v>
      </c>
      <c r="H4105" s="121">
        <f t="shared" si="463"/>
        <v>0</v>
      </c>
      <c r="I4105" s="122">
        <f t="shared" si="464"/>
        <v>0</v>
      </c>
    </row>
    <row r="4106" spans="2:9">
      <c r="B4106" s="91">
        <f t="shared" si="465"/>
        <v>4092</v>
      </c>
      <c r="C4106" s="92">
        <f t="shared" si="466"/>
        <v>48652</v>
      </c>
      <c r="D4106" s="119" t="str">
        <f t="shared" si="460"/>
        <v>구간45</v>
      </c>
      <c r="E4106" s="91">
        <f t="shared" si="461"/>
        <v>90</v>
      </c>
      <c r="F4106" s="120">
        <f>COUNTIF($D$15:D4106,D4106)</f>
        <v>73</v>
      </c>
      <c r="G4106" s="121">
        <f t="shared" si="462"/>
        <v>0</v>
      </c>
      <c r="H4106" s="121">
        <f t="shared" si="463"/>
        <v>0</v>
      </c>
      <c r="I4106" s="122">
        <f t="shared" si="464"/>
        <v>0</v>
      </c>
    </row>
    <row r="4107" spans="2:9">
      <c r="B4107" s="91">
        <f t="shared" si="465"/>
        <v>4093</v>
      </c>
      <c r="C4107" s="92">
        <f t="shared" si="466"/>
        <v>48653</v>
      </c>
      <c r="D4107" s="119" t="str">
        <f t="shared" si="460"/>
        <v>구간45</v>
      </c>
      <c r="E4107" s="91">
        <f t="shared" si="461"/>
        <v>90</v>
      </c>
      <c r="F4107" s="120">
        <f>COUNTIF($D$15:D4107,D4107)</f>
        <v>74</v>
      </c>
      <c r="G4107" s="121">
        <f t="shared" si="462"/>
        <v>0</v>
      </c>
      <c r="H4107" s="121">
        <f t="shared" si="463"/>
        <v>0</v>
      </c>
      <c r="I4107" s="122">
        <f t="shared" si="464"/>
        <v>0</v>
      </c>
    </row>
    <row r="4108" spans="2:9">
      <c r="B4108" s="91">
        <f t="shared" si="465"/>
        <v>4094</v>
      </c>
      <c r="C4108" s="92">
        <f t="shared" si="466"/>
        <v>48654</v>
      </c>
      <c r="D4108" s="119" t="str">
        <f t="shared" si="460"/>
        <v>구간45</v>
      </c>
      <c r="E4108" s="91">
        <f t="shared" si="461"/>
        <v>90</v>
      </c>
      <c r="F4108" s="120">
        <f>COUNTIF($D$15:D4108,D4108)</f>
        <v>75</v>
      </c>
      <c r="G4108" s="121">
        <f t="shared" si="462"/>
        <v>0</v>
      </c>
      <c r="H4108" s="121">
        <f t="shared" si="463"/>
        <v>0</v>
      </c>
      <c r="I4108" s="122">
        <f t="shared" si="464"/>
        <v>0</v>
      </c>
    </row>
    <row r="4109" spans="2:9">
      <c r="B4109" s="91">
        <f t="shared" si="465"/>
        <v>4095</v>
      </c>
      <c r="C4109" s="92">
        <f t="shared" si="466"/>
        <v>48655</v>
      </c>
      <c r="D4109" s="119" t="str">
        <f t="shared" si="460"/>
        <v>구간45</v>
      </c>
      <c r="E4109" s="91">
        <f t="shared" si="461"/>
        <v>90</v>
      </c>
      <c r="F4109" s="120">
        <f>COUNTIF($D$15:D4109,D4109)</f>
        <v>76</v>
      </c>
      <c r="G4109" s="121">
        <f t="shared" si="462"/>
        <v>0</v>
      </c>
      <c r="H4109" s="121">
        <f t="shared" si="463"/>
        <v>0</v>
      </c>
      <c r="I4109" s="122">
        <f t="shared" si="464"/>
        <v>0</v>
      </c>
    </row>
    <row r="4110" spans="2:9">
      <c r="B4110" s="91">
        <f t="shared" si="465"/>
        <v>4096</v>
      </c>
      <c r="C4110" s="92">
        <f t="shared" si="466"/>
        <v>48656</v>
      </c>
      <c r="D4110" s="119" t="str">
        <f t="shared" si="460"/>
        <v>구간45</v>
      </c>
      <c r="E4110" s="91">
        <f t="shared" si="461"/>
        <v>90</v>
      </c>
      <c r="F4110" s="120">
        <f>COUNTIF($D$15:D4110,D4110)</f>
        <v>77</v>
      </c>
      <c r="G4110" s="121">
        <f t="shared" si="462"/>
        <v>0</v>
      </c>
      <c r="H4110" s="121">
        <f t="shared" si="463"/>
        <v>0</v>
      </c>
      <c r="I4110" s="122">
        <f t="shared" si="464"/>
        <v>0</v>
      </c>
    </row>
    <row r="4111" spans="2:9">
      <c r="B4111" s="91">
        <f t="shared" si="465"/>
        <v>4097</v>
      </c>
      <c r="C4111" s="92">
        <f t="shared" si="466"/>
        <v>48657</v>
      </c>
      <c r="D4111" s="119" t="str">
        <f t="shared" ref="D4111:D4174" si="467">IF(IFERROR(HLOOKUP(C4111,$E$5:$BL$6,2,FALSE),"")="",D4112,HLOOKUP(C4111,$E$5:$BL$7,2,FALSE))</f>
        <v>구간45</v>
      </c>
      <c r="E4111" s="91">
        <f t="shared" ref="E4111:E4174" si="468">COUNTIF($D$15:$D$49928,D4111)</f>
        <v>90</v>
      </c>
      <c r="F4111" s="120">
        <f>COUNTIF($D$15:D4111,D4111)</f>
        <v>78</v>
      </c>
      <c r="G4111" s="121">
        <f t="shared" ref="G4111:G4174" si="469">HLOOKUP($D4111,$E$6:$BL$11,6,FALSE)</f>
        <v>0</v>
      </c>
      <c r="H4111" s="121">
        <f t="shared" ref="H4111:H4174" si="470">HLOOKUP($D4111,$E$6:$BL$11,5,FALSE)*(F4111)</f>
        <v>0</v>
      </c>
      <c r="I4111" s="122">
        <f t="shared" ref="I4111:I4174" si="471">G4111+H4111</f>
        <v>0</v>
      </c>
    </row>
    <row r="4112" spans="2:9">
      <c r="B4112" s="91">
        <f t="shared" ref="B4112:B4175" si="472">B4111+1</f>
        <v>4098</v>
      </c>
      <c r="C4112" s="92">
        <f t="shared" ref="C4112:C4175" si="473">C4111+1</f>
        <v>48658</v>
      </c>
      <c r="D4112" s="119" t="str">
        <f t="shared" si="467"/>
        <v>구간45</v>
      </c>
      <c r="E4112" s="91">
        <f t="shared" si="468"/>
        <v>90</v>
      </c>
      <c r="F4112" s="120">
        <f>COUNTIF($D$15:D4112,D4112)</f>
        <v>79</v>
      </c>
      <c r="G4112" s="121">
        <f t="shared" si="469"/>
        <v>0</v>
      </c>
      <c r="H4112" s="121">
        <f t="shared" si="470"/>
        <v>0</v>
      </c>
      <c r="I4112" s="122">
        <f t="shared" si="471"/>
        <v>0</v>
      </c>
    </row>
    <row r="4113" spans="2:9">
      <c r="B4113" s="91">
        <f t="shared" si="472"/>
        <v>4099</v>
      </c>
      <c r="C4113" s="92">
        <f t="shared" si="473"/>
        <v>48659</v>
      </c>
      <c r="D4113" s="119" t="str">
        <f t="shared" si="467"/>
        <v>구간45</v>
      </c>
      <c r="E4113" s="91">
        <f t="shared" si="468"/>
        <v>90</v>
      </c>
      <c r="F4113" s="120">
        <f>COUNTIF($D$15:D4113,D4113)</f>
        <v>80</v>
      </c>
      <c r="G4113" s="121">
        <f t="shared" si="469"/>
        <v>0</v>
      </c>
      <c r="H4113" s="121">
        <f t="shared" si="470"/>
        <v>0</v>
      </c>
      <c r="I4113" s="122">
        <f t="shared" si="471"/>
        <v>0</v>
      </c>
    </row>
    <row r="4114" spans="2:9">
      <c r="B4114" s="91">
        <f t="shared" si="472"/>
        <v>4100</v>
      </c>
      <c r="C4114" s="92">
        <f t="shared" si="473"/>
        <v>48660</v>
      </c>
      <c r="D4114" s="119" t="str">
        <f t="shared" si="467"/>
        <v>구간45</v>
      </c>
      <c r="E4114" s="91">
        <f t="shared" si="468"/>
        <v>90</v>
      </c>
      <c r="F4114" s="120">
        <f>COUNTIF($D$15:D4114,D4114)</f>
        <v>81</v>
      </c>
      <c r="G4114" s="121">
        <f t="shared" si="469"/>
        <v>0</v>
      </c>
      <c r="H4114" s="121">
        <f t="shared" si="470"/>
        <v>0</v>
      </c>
      <c r="I4114" s="122">
        <f t="shared" si="471"/>
        <v>0</v>
      </c>
    </row>
    <row r="4115" spans="2:9">
      <c r="B4115" s="91">
        <f t="shared" si="472"/>
        <v>4101</v>
      </c>
      <c r="C4115" s="92">
        <f t="shared" si="473"/>
        <v>48661</v>
      </c>
      <c r="D4115" s="119" t="str">
        <f t="shared" si="467"/>
        <v>구간45</v>
      </c>
      <c r="E4115" s="91">
        <f t="shared" si="468"/>
        <v>90</v>
      </c>
      <c r="F4115" s="120">
        <f>COUNTIF($D$15:D4115,D4115)</f>
        <v>82</v>
      </c>
      <c r="G4115" s="121">
        <f t="shared" si="469"/>
        <v>0</v>
      </c>
      <c r="H4115" s="121">
        <f t="shared" si="470"/>
        <v>0</v>
      </c>
      <c r="I4115" s="122">
        <f t="shared" si="471"/>
        <v>0</v>
      </c>
    </row>
    <row r="4116" spans="2:9">
      <c r="B4116" s="91">
        <f t="shared" si="472"/>
        <v>4102</v>
      </c>
      <c r="C4116" s="92">
        <f t="shared" si="473"/>
        <v>48662</v>
      </c>
      <c r="D4116" s="119" t="str">
        <f t="shared" si="467"/>
        <v>구간45</v>
      </c>
      <c r="E4116" s="91">
        <f t="shared" si="468"/>
        <v>90</v>
      </c>
      <c r="F4116" s="120">
        <f>COUNTIF($D$15:D4116,D4116)</f>
        <v>83</v>
      </c>
      <c r="G4116" s="121">
        <f t="shared" si="469"/>
        <v>0</v>
      </c>
      <c r="H4116" s="121">
        <f t="shared" si="470"/>
        <v>0</v>
      </c>
      <c r="I4116" s="122">
        <f t="shared" si="471"/>
        <v>0</v>
      </c>
    </row>
    <row r="4117" spans="2:9">
      <c r="B4117" s="91">
        <f t="shared" si="472"/>
        <v>4103</v>
      </c>
      <c r="C4117" s="92">
        <f t="shared" si="473"/>
        <v>48663</v>
      </c>
      <c r="D4117" s="119" t="str">
        <f t="shared" si="467"/>
        <v>구간45</v>
      </c>
      <c r="E4117" s="91">
        <f t="shared" si="468"/>
        <v>90</v>
      </c>
      <c r="F4117" s="120">
        <f>COUNTIF($D$15:D4117,D4117)</f>
        <v>84</v>
      </c>
      <c r="G4117" s="121">
        <f t="shared" si="469"/>
        <v>0</v>
      </c>
      <c r="H4117" s="121">
        <f t="shared" si="470"/>
        <v>0</v>
      </c>
      <c r="I4117" s="122">
        <f t="shared" si="471"/>
        <v>0</v>
      </c>
    </row>
    <row r="4118" spans="2:9">
      <c r="B4118" s="91">
        <f t="shared" si="472"/>
        <v>4104</v>
      </c>
      <c r="C4118" s="92">
        <f t="shared" si="473"/>
        <v>48664</v>
      </c>
      <c r="D4118" s="119" t="str">
        <f t="shared" si="467"/>
        <v>구간45</v>
      </c>
      <c r="E4118" s="91">
        <f t="shared" si="468"/>
        <v>90</v>
      </c>
      <c r="F4118" s="120">
        <f>COUNTIF($D$15:D4118,D4118)</f>
        <v>85</v>
      </c>
      <c r="G4118" s="121">
        <f t="shared" si="469"/>
        <v>0</v>
      </c>
      <c r="H4118" s="121">
        <f t="shared" si="470"/>
        <v>0</v>
      </c>
      <c r="I4118" s="122">
        <f t="shared" si="471"/>
        <v>0</v>
      </c>
    </row>
    <row r="4119" spans="2:9">
      <c r="B4119" s="91">
        <f t="shared" si="472"/>
        <v>4105</v>
      </c>
      <c r="C4119" s="92">
        <f t="shared" si="473"/>
        <v>48665</v>
      </c>
      <c r="D4119" s="119" t="str">
        <f t="shared" si="467"/>
        <v>구간45</v>
      </c>
      <c r="E4119" s="91">
        <f t="shared" si="468"/>
        <v>90</v>
      </c>
      <c r="F4119" s="120">
        <f>COUNTIF($D$15:D4119,D4119)</f>
        <v>86</v>
      </c>
      <c r="G4119" s="121">
        <f t="shared" si="469"/>
        <v>0</v>
      </c>
      <c r="H4119" s="121">
        <f t="shared" si="470"/>
        <v>0</v>
      </c>
      <c r="I4119" s="122">
        <f t="shared" si="471"/>
        <v>0</v>
      </c>
    </row>
    <row r="4120" spans="2:9">
      <c r="B4120" s="91">
        <f t="shared" si="472"/>
        <v>4106</v>
      </c>
      <c r="C4120" s="92">
        <f t="shared" si="473"/>
        <v>48666</v>
      </c>
      <c r="D4120" s="119" t="str">
        <f t="shared" si="467"/>
        <v>구간45</v>
      </c>
      <c r="E4120" s="91">
        <f t="shared" si="468"/>
        <v>90</v>
      </c>
      <c r="F4120" s="120">
        <f>COUNTIF($D$15:D4120,D4120)</f>
        <v>87</v>
      </c>
      <c r="G4120" s="121">
        <f t="shared" si="469"/>
        <v>0</v>
      </c>
      <c r="H4120" s="121">
        <f t="shared" si="470"/>
        <v>0</v>
      </c>
      <c r="I4120" s="122">
        <f t="shared" si="471"/>
        <v>0</v>
      </c>
    </row>
    <row r="4121" spans="2:9">
      <c r="B4121" s="91">
        <f t="shared" si="472"/>
        <v>4107</v>
      </c>
      <c r="C4121" s="92">
        <f t="shared" si="473"/>
        <v>48667</v>
      </c>
      <c r="D4121" s="119" t="str">
        <f t="shared" si="467"/>
        <v>구간45</v>
      </c>
      <c r="E4121" s="91">
        <f t="shared" si="468"/>
        <v>90</v>
      </c>
      <c r="F4121" s="120">
        <f>COUNTIF($D$15:D4121,D4121)</f>
        <v>88</v>
      </c>
      <c r="G4121" s="121">
        <f t="shared" si="469"/>
        <v>0</v>
      </c>
      <c r="H4121" s="121">
        <f t="shared" si="470"/>
        <v>0</v>
      </c>
      <c r="I4121" s="122">
        <f t="shared" si="471"/>
        <v>0</v>
      </c>
    </row>
    <row r="4122" spans="2:9">
      <c r="B4122" s="91">
        <f t="shared" si="472"/>
        <v>4108</v>
      </c>
      <c r="C4122" s="92">
        <f t="shared" si="473"/>
        <v>48668</v>
      </c>
      <c r="D4122" s="119" t="str">
        <f t="shared" si="467"/>
        <v>구간45</v>
      </c>
      <c r="E4122" s="91">
        <f t="shared" si="468"/>
        <v>90</v>
      </c>
      <c r="F4122" s="120">
        <f>COUNTIF($D$15:D4122,D4122)</f>
        <v>89</v>
      </c>
      <c r="G4122" s="121">
        <f t="shared" si="469"/>
        <v>0</v>
      </c>
      <c r="H4122" s="121">
        <f t="shared" si="470"/>
        <v>0</v>
      </c>
      <c r="I4122" s="122">
        <f t="shared" si="471"/>
        <v>0</v>
      </c>
    </row>
    <row r="4123" spans="2:9">
      <c r="B4123" s="91">
        <f t="shared" si="472"/>
        <v>4109</v>
      </c>
      <c r="C4123" s="92">
        <f t="shared" si="473"/>
        <v>48669</v>
      </c>
      <c r="D4123" s="119" t="str">
        <f t="shared" si="467"/>
        <v>구간45</v>
      </c>
      <c r="E4123" s="91">
        <f t="shared" si="468"/>
        <v>90</v>
      </c>
      <c r="F4123" s="120">
        <f>COUNTIF($D$15:D4123,D4123)</f>
        <v>90</v>
      </c>
      <c r="G4123" s="121">
        <f t="shared" si="469"/>
        <v>0</v>
      </c>
      <c r="H4123" s="121">
        <f t="shared" si="470"/>
        <v>0</v>
      </c>
      <c r="I4123" s="122">
        <f t="shared" si="471"/>
        <v>0</v>
      </c>
    </row>
    <row r="4124" spans="2:9">
      <c r="B4124" s="91">
        <f t="shared" si="472"/>
        <v>4110</v>
      </c>
      <c r="C4124" s="92">
        <f t="shared" si="473"/>
        <v>48670</v>
      </c>
      <c r="D4124" s="119" t="str">
        <f t="shared" si="467"/>
        <v>구간46</v>
      </c>
      <c r="E4124" s="91">
        <f t="shared" si="468"/>
        <v>91</v>
      </c>
      <c r="F4124" s="120">
        <f>COUNTIF($D$15:D4124,D4124)</f>
        <v>1</v>
      </c>
      <c r="G4124" s="121">
        <f t="shared" si="469"/>
        <v>0</v>
      </c>
      <c r="H4124" s="121">
        <f t="shared" si="470"/>
        <v>0</v>
      </c>
      <c r="I4124" s="122">
        <f t="shared" si="471"/>
        <v>0</v>
      </c>
    </row>
    <row r="4125" spans="2:9">
      <c r="B4125" s="91">
        <f t="shared" si="472"/>
        <v>4111</v>
      </c>
      <c r="C4125" s="92">
        <f t="shared" si="473"/>
        <v>48671</v>
      </c>
      <c r="D4125" s="119" t="str">
        <f t="shared" si="467"/>
        <v>구간46</v>
      </c>
      <c r="E4125" s="91">
        <f t="shared" si="468"/>
        <v>91</v>
      </c>
      <c r="F4125" s="120">
        <f>COUNTIF($D$15:D4125,D4125)</f>
        <v>2</v>
      </c>
      <c r="G4125" s="121">
        <f t="shared" si="469"/>
        <v>0</v>
      </c>
      <c r="H4125" s="121">
        <f t="shared" si="470"/>
        <v>0</v>
      </c>
      <c r="I4125" s="122">
        <f t="shared" si="471"/>
        <v>0</v>
      </c>
    </row>
    <row r="4126" spans="2:9">
      <c r="B4126" s="91">
        <f t="shared" si="472"/>
        <v>4112</v>
      </c>
      <c r="C4126" s="92">
        <f t="shared" si="473"/>
        <v>48672</v>
      </c>
      <c r="D4126" s="119" t="str">
        <f t="shared" si="467"/>
        <v>구간46</v>
      </c>
      <c r="E4126" s="91">
        <f t="shared" si="468"/>
        <v>91</v>
      </c>
      <c r="F4126" s="120">
        <f>COUNTIF($D$15:D4126,D4126)</f>
        <v>3</v>
      </c>
      <c r="G4126" s="121">
        <f t="shared" si="469"/>
        <v>0</v>
      </c>
      <c r="H4126" s="121">
        <f t="shared" si="470"/>
        <v>0</v>
      </c>
      <c r="I4126" s="122">
        <f t="shared" si="471"/>
        <v>0</v>
      </c>
    </row>
    <row r="4127" spans="2:9">
      <c r="B4127" s="91">
        <f t="shared" si="472"/>
        <v>4113</v>
      </c>
      <c r="C4127" s="92">
        <f t="shared" si="473"/>
        <v>48673</v>
      </c>
      <c r="D4127" s="119" t="str">
        <f t="shared" si="467"/>
        <v>구간46</v>
      </c>
      <c r="E4127" s="91">
        <f t="shared" si="468"/>
        <v>91</v>
      </c>
      <c r="F4127" s="120">
        <f>COUNTIF($D$15:D4127,D4127)</f>
        <v>4</v>
      </c>
      <c r="G4127" s="121">
        <f t="shared" si="469"/>
        <v>0</v>
      </c>
      <c r="H4127" s="121">
        <f t="shared" si="470"/>
        <v>0</v>
      </c>
      <c r="I4127" s="122">
        <f t="shared" si="471"/>
        <v>0</v>
      </c>
    </row>
    <row r="4128" spans="2:9">
      <c r="B4128" s="91">
        <f t="shared" si="472"/>
        <v>4114</v>
      </c>
      <c r="C4128" s="92">
        <f t="shared" si="473"/>
        <v>48674</v>
      </c>
      <c r="D4128" s="119" t="str">
        <f t="shared" si="467"/>
        <v>구간46</v>
      </c>
      <c r="E4128" s="91">
        <f t="shared" si="468"/>
        <v>91</v>
      </c>
      <c r="F4128" s="120">
        <f>COUNTIF($D$15:D4128,D4128)</f>
        <v>5</v>
      </c>
      <c r="G4128" s="121">
        <f t="shared" si="469"/>
        <v>0</v>
      </c>
      <c r="H4128" s="121">
        <f t="shared" si="470"/>
        <v>0</v>
      </c>
      <c r="I4128" s="122">
        <f t="shared" si="471"/>
        <v>0</v>
      </c>
    </row>
    <row r="4129" spans="2:9">
      <c r="B4129" s="91">
        <f t="shared" si="472"/>
        <v>4115</v>
      </c>
      <c r="C4129" s="92">
        <f t="shared" si="473"/>
        <v>48675</v>
      </c>
      <c r="D4129" s="119" t="str">
        <f t="shared" si="467"/>
        <v>구간46</v>
      </c>
      <c r="E4129" s="91">
        <f t="shared" si="468"/>
        <v>91</v>
      </c>
      <c r="F4129" s="120">
        <f>COUNTIF($D$15:D4129,D4129)</f>
        <v>6</v>
      </c>
      <c r="G4129" s="121">
        <f t="shared" si="469"/>
        <v>0</v>
      </c>
      <c r="H4129" s="121">
        <f t="shared" si="470"/>
        <v>0</v>
      </c>
      <c r="I4129" s="122">
        <f t="shared" si="471"/>
        <v>0</v>
      </c>
    </row>
    <row r="4130" spans="2:9">
      <c r="B4130" s="91">
        <f t="shared" si="472"/>
        <v>4116</v>
      </c>
      <c r="C4130" s="92">
        <f t="shared" si="473"/>
        <v>48676</v>
      </c>
      <c r="D4130" s="119" t="str">
        <f t="shared" si="467"/>
        <v>구간46</v>
      </c>
      <c r="E4130" s="91">
        <f t="shared" si="468"/>
        <v>91</v>
      </c>
      <c r="F4130" s="120">
        <f>COUNTIF($D$15:D4130,D4130)</f>
        <v>7</v>
      </c>
      <c r="G4130" s="121">
        <f t="shared" si="469"/>
        <v>0</v>
      </c>
      <c r="H4130" s="121">
        <f t="shared" si="470"/>
        <v>0</v>
      </c>
      <c r="I4130" s="122">
        <f t="shared" si="471"/>
        <v>0</v>
      </c>
    </row>
    <row r="4131" spans="2:9">
      <c r="B4131" s="91">
        <f t="shared" si="472"/>
        <v>4117</v>
      </c>
      <c r="C4131" s="92">
        <f t="shared" si="473"/>
        <v>48677</v>
      </c>
      <c r="D4131" s="119" t="str">
        <f t="shared" si="467"/>
        <v>구간46</v>
      </c>
      <c r="E4131" s="91">
        <f t="shared" si="468"/>
        <v>91</v>
      </c>
      <c r="F4131" s="120">
        <f>COUNTIF($D$15:D4131,D4131)</f>
        <v>8</v>
      </c>
      <c r="G4131" s="121">
        <f t="shared" si="469"/>
        <v>0</v>
      </c>
      <c r="H4131" s="121">
        <f t="shared" si="470"/>
        <v>0</v>
      </c>
      <c r="I4131" s="122">
        <f t="shared" si="471"/>
        <v>0</v>
      </c>
    </row>
    <row r="4132" spans="2:9">
      <c r="B4132" s="91">
        <f t="shared" si="472"/>
        <v>4118</v>
      </c>
      <c r="C4132" s="92">
        <f t="shared" si="473"/>
        <v>48678</v>
      </c>
      <c r="D4132" s="119" t="str">
        <f t="shared" si="467"/>
        <v>구간46</v>
      </c>
      <c r="E4132" s="91">
        <f t="shared" si="468"/>
        <v>91</v>
      </c>
      <c r="F4132" s="120">
        <f>COUNTIF($D$15:D4132,D4132)</f>
        <v>9</v>
      </c>
      <c r="G4132" s="121">
        <f t="shared" si="469"/>
        <v>0</v>
      </c>
      <c r="H4132" s="121">
        <f t="shared" si="470"/>
        <v>0</v>
      </c>
      <c r="I4132" s="122">
        <f t="shared" si="471"/>
        <v>0</v>
      </c>
    </row>
    <row r="4133" spans="2:9">
      <c r="B4133" s="91">
        <f t="shared" si="472"/>
        <v>4119</v>
      </c>
      <c r="C4133" s="92">
        <f t="shared" si="473"/>
        <v>48679</v>
      </c>
      <c r="D4133" s="119" t="str">
        <f t="shared" si="467"/>
        <v>구간46</v>
      </c>
      <c r="E4133" s="91">
        <f t="shared" si="468"/>
        <v>91</v>
      </c>
      <c r="F4133" s="120">
        <f>COUNTIF($D$15:D4133,D4133)</f>
        <v>10</v>
      </c>
      <c r="G4133" s="121">
        <f t="shared" si="469"/>
        <v>0</v>
      </c>
      <c r="H4133" s="121">
        <f t="shared" si="470"/>
        <v>0</v>
      </c>
      <c r="I4133" s="122">
        <f t="shared" si="471"/>
        <v>0</v>
      </c>
    </row>
    <row r="4134" spans="2:9">
      <c r="B4134" s="91">
        <f t="shared" si="472"/>
        <v>4120</v>
      </c>
      <c r="C4134" s="92">
        <f t="shared" si="473"/>
        <v>48680</v>
      </c>
      <c r="D4134" s="119" t="str">
        <f t="shared" si="467"/>
        <v>구간46</v>
      </c>
      <c r="E4134" s="91">
        <f t="shared" si="468"/>
        <v>91</v>
      </c>
      <c r="F4134" s="120">
        <f>COUNTIF($D$15:D4134,D4134)</f>
        <v>11</v>
      </c>
      <c r="G4134" s="121">
        <f t="shared" si="469"/>
        <v>0</v>
      </c>
      <c r="H4134" s="121">
        <f t="shared" si="470"/>
        <v>0</v>
      </c>
      <c r="I4134" s="122">
        <f t="shared" si="471"/>
        <v>0</v>
      </c>
    </row>
    <row r="4135" spans="2:9">
      <c r="B4135" s="91">
        <f t="shared" si="472"/>
        <v>4121</v>
      </c>
      <c r="C4135" s="92">
        <f t="shared" si="473"/>
        <v>48681</v>
      </c>
      <c r="D4135" s="119" t="str">
        <f t="shared" si="467"/>
        <v>구간46</v>
      </c>
      <c r="E4135" s="91">
        <f t="shared" si="468"/>
        <v>91</v>
      </c>
      <c r="F4135" s="120">
        <f>COUNTIF($D$15:D4135,D4135)</f>
        <v>12</v>
      </c>
      <c r="G4135" s="121">
        <f t="shared" si="469"/>
        <v>0</v>
      </c>
      <c r="H4135" s="121">
        <f t="shared" si="470"/>
        <v>0</v>
      </c>
      <c r="I4135" s="122">
        <f t="shared" si="471"/>
        <v>0</v>
      </c>
    </row>
    <row r="4136" spans="2:9">
      <c r="B4136" s="91">
        <f t="shared" si="472"/>
        <v>4122</v>
      </c>
      <c r="C4136" s="92">
        <f t="shared" si="473"/>
        <v>48682</v>
      </c>
      <c r="D4136" s="119" t="str">
        <f t="shared" si="467"/>
        <v>구간46</v>
      </c>
      <c r="E4136" s="91">
        <f t="shared" si="468"/>
        <v>91</v>
      </c>
      <c r="F4136" s="120">
        <f>COUNTIF($D$15:D4136,D4136)</f>
        <v>13</v>
      </c>
      <c r="G4136" s="121">
        <f t="shared" si="469"/>
        <v>0</v>
      </c>
      <c r="H4136" s="121">
        <f t="shared" si="470"/>
        <v>0</v>
      </c>
      <c r="I4136" s="122">
        <f t="shared" si="471"/>
        <v>0</v>
      </c>
    </row>
    <row r="4137" spans="2:9">
      <c r="B4137" s="91">
        <f t="shared" si="472"/>
        <v>4123</v>
      </c>
      <c r="C4137" s="92">
        <f t="shared" si="473"/>
        <v>48683</v>
      </c>
      <c r="D4137" s="119" t="str">
        <f t="shared" si="467"/>
        <v>구간46</v>
      </c>
      <c r="E4137" s="91">
        <f t="shared" si="468"/>
        <v>91</v>
      </c>
      <c r="F4137" s="120">
        <f>COUNTIF($D$15:D4137,D4137)</f>
        <v>14</v>
      </c>
      <c r="G4137" s="121">
        <f t="shared" si="469"/>
        <v>0</v>
      </c>
      <c r="H4137" s="121">
        <f t="shared" si="470"/>
        <v>0</v>
      </c>
      <c r="I4137" s="122">
        <f t="shared" si="471"/>
        <v>0</v>
      </c>
    </row>
    <row r="4138" spans="2:9">
      <c r="B4138" s="91">
        <f t="shared" si="472"/>
        <v>4124</v>
      </c>
      <c r="C4138" s="92">
        <f t="shared" si="473"/>
        <v>48684</v>
      </c>
      <c r="D4138" s="119" t="str">
        <f t="shared" si="467"/>
        <v>구간46</v>
      </c>
      <c r="E4138" s="91">
        <f t="shared" si="468"/>
        <v>91</v>
      </c>
      <c r="F4138" s="120">
        <f>COUNTIF($D$15:D4138,D4138)</f>
        <v>15</v>
      </c>
      <c r="G4138" s="121">
        <f t="shared" si="469"/>
        <v>0</v>
      </c>
      <c r="H4138" s="121">
        <f t="shared" si="470"/>
        <v>0</v>
      </c>
      <c r="I4138" s="122">
        <f t="shared" si="471"/>
        <v>0</v>
      </c>
    </row>
    <row r="4139" spans="2:9">
      <c r="B4139" s="91">
        <f t="shared" si="472"/>
        <v>4125</v>
      </c>
      <c r="C4139" s="92">
        <f t="shared" si="473"/>
        <v>48685</v>
      </c>
      <c r="D4139" s="119" t="str">
        <f t="shared" si="467"/>
        <v>구간46</v>
      </c>
      <c r="E4139" s="91">
        <f t="shared" si="468"/>
        <v>91</v>
      </c>
      <c r="F4139" s="120">
        <f>COUNTIF($D$15:D4139,D4139)</f>
        <v>16</v>
      </c>
      <c r="G4139" s="121">
        <f t="shared" si="469"/>
        <v>0</v>
      </c>
      <c r="H4139" s="121">
        <f t="shared" si="470"/>
        <v>0</v>
      </c>
      <c r="I4139" s="122">
        <f t="shared" si="471"/>
        <v>0</v>
      </c>
    </row>
    <row r="4140" spans="2:9">
      <c r="B4140" s="91">
        <f t="shared" si="472"/>
        <v>4126</v>
      </c>
      <c r="C4140" s="92">
        <f t="shared" si="473"/>
        <v>48686</v>
      </c>
      <c r="D4140" s="119" t="str">
        <f t="shared" si="467"/>
        <v>구간46</v>
      </c>
      <c r="E4140" s="91">
        <f t="shared" si="468"/>
        <v>91</v>
      </c>
      <c r="F4140" s="120">
        <f>COUNTIF($D$15:D4140,D4140)</f>
        <v>17</v>
      </c>
      <c r="G4140" s="121">
        <f t="shared" si="469"/>
        <v>0</v>
      </c>
      <c r="H4140" s="121">
        <f t="shared" si="470"/>
        <v>0</v>
      </c>
      <c r="I4140" s="122">
        <f t="shared" si="471"/>
        <v>0</v>
      </c>
    </row>
    <row r="4141" spans="2:9">
      <c r="B4141" s="91">
        <f t="shared" si="472"/>
        <v>4127</v>
      </c>
      <c r="C4141" s="92">
        <f t="shared" si="473"/>
        <v>48687</v>
      </c>
      <c r="D4141" s="119" t="str">
        <f t="shared" si="467"/>
        <v>구간46</v>
      </c>
      <c r="E4141" s="91">
        <f t="shared" si="468"/>
        <v>91</v>
      </c>
      <c r="F4141" s="120">
        <f>COUNTIF($D$15:D4141,D4141)</f>
        <v>18</v>
      </c>
      <c r="G4141" s="121">
        <f t="shared" si="469"/>
        <v>0</v>
      </c>
      <c r="H4141" s="121">
        <f t="shared" si="470"/>
        <v>0</v>
      </c>
      <c r="I4141" s="122">
        <f t="shared" si="471"/>
        <v>0</v>
      </c>
    </row>
    <row r="4142" spans="2:9">
      <c r="B4142" s="91">
        <f t="shared" si="472"/>
        <v>4128</v>
      </c>
      <c r="C4142" s="92">
        <f t="shared" si="473"/>
        <v>48688</v>
      </c>
      <c r="D4142" s="119" t="str">
        <f t="shared" si="467"/>
        <v>구간46</v>
      </c>
      <c r="E4142" s="91">
        <f t="shared" si="468"/>
        <v>91</v>
      </c>
      <c r="F4142" s="120">
        <f>COUNTIF($D$15:D4142,D4142)</f>
        <v>19</v>
      </c>
      <c r="G4142" s="121">
        <f t="shared" si="469"/>
        <v>0</v>
      </c>
      <c r="H4142" s="121">
        <f t="shared" si="470"/>
        <v>0</v>
      </c>
      <c r="I4142" s="122">
        <f t="shared" si="471"/>
        <v>0</v>
      </c>
    </row>
    <row r="4143" spans="2:9">
      <c r="B4143" s="91">
        <f t="shared" si="472"/>
        <v>4129</v>
      </c>
      <c r="C4143" s="92">
        <f t="shared" si="473"/>
        <v>48689</v>
      </c>
      <c r="D4143" s="119" t="str">
        <f t="shared" si="467"/>
        <v>구간46</v>
      </c>
      <c r="E4143" s="91">
        <f t="shared" si="468"/>
        <v>91</v>
      </c>
      <c r="F4143" s="120">
        <f>COUNTIF($D$15:D4143,D4143)</f>
        <v>20</v>
      </c>
      <c r="G4143" s="121">
        <f t="shared" si="469"/>
        <v>0</v>
      </c>
      <c r="H4143" s="121">
        <f t="shared" si="470"/>
        <v>0</v>
      </c>
      <c r="I4143" s="122">
        <f t="shared" si="471"/>
        <v>0</v>
      </c>
    </row>
    <row r="4144" spans="2:9">
      <c r="B4144" s="91">
        <f t="shared" si="472"/>
        <v>4130</v>
      </c>
      <c r="C4144" s="92">
        <f t="shared" si="473"/>
        <v>48690</v>
      </c>
      <c r="D4144" s="119" t="str">
        <f t="shared" si="467"/>
        <v>구간46</v>
      </c>
      <c r="E4144" s="91">
        <f t="shared" si="468"/>
        <v>91</v>
      </c>
      <c r="F4144" s="120">
        <f>COUNTIF($D$15:D4144,D4144)</f>
        <v>21</v>
      </c>
      <c r="G4144" s="121">
        <f t="shared" si="469"/>
        <v>0</v>
      </c>
      <c r="H4144" s="121">
        <f t="shared" si="470"/>
        <v>0</v>
      </c>
      <c r="I4144" s="122">
        <f t="shared" si="471"/>
        <v>0</v>
      </c>
    </row>
    <row r="4145" spans="2:9">
      <c r="B4145" s="91">
        <f t="shared" si="472"/>
        <v>4131</v>
      </c>
      <c r="C4145" s="92">
        <f t="shared" si="473"/>
        <v>48691</v>
      </c>
      <c r="D4145" s="119" t="str">
        <f t="shared" si="467"/>
        <v>구간46</v>
      </c>
      <c r="E4145" s="91">
        <f t="shared" si="468"/>
        <v>91</v>
      </c>
      <c r="F4145" s="120">
        <f>COUNTIF($D$15:D4145,D4145)</f>
        <v>22</v>
      </c>
      <c r="G4145" s="121">
        <f t="shared" si="469"/>
        <v>0</v>
      </c>
      <c r="H4145" s="121">
        <f t="shared" si="470"/>
        <v>0</v>
      </c>
      <c r="I4145" s="122">
        <f t="shared" si="471"/>
        <v>0</v>
      </c>
    </row>
    <row r="4146" spans="2:9">
      <c r="B4146" s="91">
        <f t="shared" si="472"/>
        <v>4132</v>
      </c>
      <c r="C4146" s="92">
        <f t="shared" si="473"/>
        <v>48692</v>
      </c>
      <c r="D4146" s="119" t="str">
        <f t="shared" si="467"/>
        <v>구간46</v>
      </c>
      <c r="E4146" s="91">
        <f t="shared" si="468"/>
        <v>91</v>
      </c>
      <c r="F4146" s="120">
        <f>COUNTIF($D$15:D4146,D4146)</f>
        <v>23</v>
      </c>
      <c r="G4146" s="121">
        <f t="shared" si="469"/>
        <v>0</v>
      </c>
      <c r="H4146" s="121">
        <f t="shared" si="470"/>
        <v>0</v>
      </c>
      <c r="I4146" s="122">
        <f t="shared" si="471"/>
        <v>0</v>
      </c>
    </row>
    <row r="4147" spans="2:9">
      <c r="B4147" s="91">
        <f t="shared" si="472"/>
        <v>4133</v>
      </c>
      <c r="C4147" s="92">
        <f t="shared" si="473"/>
        <v>48693</v>
      </c>
      <c r="D4147" s="119" t="str">
        <f t="shared" si="467"/>
        <v>구간46</v>
      </c>
      <c r="E4147" s="91">
        <f t="shared" si="468"/>
        <v>91</v>
      </c>
      <c r="F4147" s="120">
        <f>COUNTIF($D$15:D4147,D4147)</f>
        <v>24</v>
      </c>
      <c r="G4147" s="121">
        <f t="shared" si="469"/>
        <v>0</v>
      </c>
      <c r="H4147" s="121">
        <f t="shared" si="470"/>
        <v>0</v>
      </c>
      <c r="I4147" s="122">
        <f t="shared" si="471"/>
        <v>0</v>
      </c>
    </row>
    <row r="4148" spans="2:9">
      <c r="B4148" s="91">
        <f t="shared" si="472"/>
        <v>4134</v>
      </c>
      <c r="C4148" s="92">
        <f t="shared" si="473"/>
        <v>48694</v>
      </c>
      <c r="D4148" s="119" t="str">
        <f t="shared" si="467"/>
        <v>구간46</v>
      </c>
      <c r="E4148" s="91">
        <f t="shared" si="468"/>
        <v>91</v>
      </c>
      <c r="F4148" s="120">
        <f>COUNTIF($D$15:D4148,D4148)</f>
        <v>25</v>
      </c>
      <c r="G4148" s="121">
        <f t="shared" si="469"/>
        <v>0</v>
      </c>
      <c r="H4148" s="121">
        <f t="shared" si="470"/>
        <v>0</v>
      </c>
      <c r="I4148" s="122">
        <f t="shared" si="471"/>
        <v>0</v>
      </c>
    </row>
    <row r="4149" spans="2:9">
      <c r="B4149" s="91">
        <f t="shared" si="472"/>
        <v>4135</v>
      </c>
      <c r="C4149" s="92">
        <f t="shared" si="473"/>
        <v>48695</v>
      </c>
      <c r="D4149" s="119" t="str">
        <f t="shared" si="467"/>
        <v>구간46</v>
      </c>
      <c r="E4149" s="91">
        <f t="shared" si="468"/>
        <v>91</v>
      </c>
      <c r="F4149" s="120">
        <f>COUNTIF($D$15:D4149,D4149)</f>
        <v>26</v>
      </c>
      <c r="G4149" s="121">
        <f t="shared" si="469"/>
        <v>0</v>
      </c>
      <c r="H4149" s="121">
        <f t="shared" si="470"/>
        <v>0</v>
      </c>
      <c r="I4149" s="122">
        <f t="shared" si="471"/>
        <v>0</v>
      </c>
    </row>
    <row r="4150" spans="2:9">
      <c r="B4150" s="91">
        <f t="shared" si="472"/>
        <v>4136</v>
      </c>
      <c r="C4150" s="92">
        <f t="shared" si="473"/>
        <v>48696</v>
      </c>
      <c r="D4150" s="119" t="str">
        <f t="shared" si="467"/>
        <v>구간46</v>
      </c>
      <c r="E4150" s="91">
        <f t="shared" si="468"/>
        <v>91</v>
      </c>
      <c r="F4150" s="120">
        <f>COUNTIF($D$15:D4150,D4150)</f>
        <v>27</v>
      </c>
      <c r="G4150" s="121">
        <f t="shared" si="469"/>
        <v>0</v>
      </c>
      <c r="H4150" s="121">
        <f t="shared" si="470"/>
        <v>0</v>
      </c>
      <c r="I4150" s="122">
        <f t="shared" si="471"/>
        <v>0</v>
      </c>
    </row>
    <row r="4151" spans="2:9">
      <c r="B4151" s="91">
        <f t="shared" si="472"/>
        <v>4137</v>
      </c>
      <c r="C4151" s="92">
        <f t="shared" si="473"/>
        <v>48697</v>
      </c>
      <c r="D4151" s="119" t="str">
        <f t="shared" si="467"/>
        <v>구간46</v>
      </c>
      <c r="E4151" s="91">
        <f t="shared" si="468"/>
        <v>91</v>
      </c>
      <c r="F4151" s="120">
        <f>COUNTIF($D$15:D4151,D4151)</f>
        <v>28</v>
      </c>
      <c r="G4151" s="121">
        <f t="shared" si="469"/>
        <v>0</v>
      </c>
      <c r="H4151" s="121">
        <f t="shared" si="470"/>
        <v>0</v>
      </c>
      <c r="I4151" s="122">
        <f t="shared" si="471"/>
        <v>0</v>
      </c>
    </row>
    <row r="4152" spans="2:9">
      <c r="B4152" s="91">
        <f t="shared" si="472"/>
        <v>4138</v>
      </c>
      <c r="C4152" s="92">
        <f t="shared" si="473"/>
        <v>48698</v>
      </c>
      <c r="D4152" s="119" t="str">
        <f t="shared" si="467"/>
        <v>구간46</v>
      </c>
      <c r="E4152" s="91">
        <f t="shared" si="468"/>
        <v>91</v>
      </c>
      <c r="F4152" s="120">
        <f>COUNTIF($D$15:D4152,D4152)</f>
        <v>29</v>
      </c>
      <c r="G4152" s="121">
        <f t="shared" si="469"/>
        <v>0</v>
      </c>
      <c r="H4152" s="121">
        <f t="shared" si="470"/>
        <v>0</v>
      </c>
      <c r="I4152" s="122">
        <f t="shared" si="471"/>
        <v>0</v>
      </c>
    </row>
    <row r="4153" spans="2:9">
      <c r="B4153" s="91">
        <f t="shared" si="472"/>
        <v>4139</v>
      </c>
      <c r="C4153" s="92">
        <f t="shared" si="473"/>
        <v>48699</v>
      </c>
      <c r="D4153" s="119" t="str">
        <f t="shared" si="467"/>
        <v>구간46</v>
      </c>
      <c r="E4153" s="91">
        <f t="shared" si="468"/>
        <v>91</v>
      </c>
      <c r="F4153" s="120">
        <f>COUNTIF($D$15:D4153,D4153)</f>
        <v>30</v>
      </c>
      <c r="G4153" s="121">
        <f t="shared" si="469"/>
        <v>0</v>
      </c>
      <c r="H4153" s="121">
        <f t="shared" si="470"/>
        <v>0</v>
      </c>
      <c r="I4153" s="122">
        <f t="shared" si="471"/>
        <v>0</v>
      </c>
    </row>
    <row r="4154" spans="2:9">
      <c r="B4154" s="91">
        <f t="shared" si="472"/>
        <v>4140</v>
      </c>
      <c r="C4154" s="92">
        <f t="shared" si="473"/>
        <v>48700</v>
      </c>
      <c r="D4154" s="119" t="str">
        <f t="shared" si="467"/>
        <v>구간46</v>
      </c>
      <c r="E4154" s="91">
        <f t="shared" si="468"/>
        <v>91</v>
      </c>
      <c r="F4154" s="120">
        <f>COUNTIF($D$15:D4154,D4154)</f>
        <v>31</v>
      </c>
      <c r="G4154" s="121">
        <f t="shared" si="469"/>
        <v>0</v>
      </c>
      <c r="H4154" s="121">
        <f t="shared" si="470"/>
        <v>0</v>
      </c>
      <c r="I4154" s="122">
        <f t="shared" si="471"/>
        <v>0</v>
      </c>
    </row>
    <row r="4155" spans="2:9">
      <c r="B4155" s="91">
        <f t="shared" si="472"/>
        <v>4141</v>
      </c>
      <c r="C4155" s="92">
        <f t="shared" si="473"/>
        <v>48701</v>
      </c>
      <c r="D4155" s="119" t="str">
        <f t="shared" si="467"/>
        <v>구간46</v>
      </c>
      <c r="E4155" s="91">
        <f t="shared" si="468"/>
        <v>91</v>
      </c>
      <c r="F4155" s="120">
        <f>COUNTIF($D$15:D4155,D4155)</f>
        <v>32</v>
      </c>
      <c r="G4155" s="121">
        <f t="shared" si="469"/>
        <v>0</v>
      </c>
      <c r="H4155" s="121">
        <f t="shared" si="470"/>
        <v>0</v>
      </c>
      <c r="I4155" s="122">
        <f t="shared" si="471"/>
        <v>0</v>
      </c>
    </row>
    <row r="4156" spans="2:9">
      <c r="B4156" s="91">
        <f t="shared" si="472"/>
        <v>4142</v>
      </c>
      <c r="C4156" s="92">
        <f t="shared" si="473"/>
        <v>48702</v>
      </c>
      <c r="D4156" s="119" t="str">
        <f t="shared" si="467"/>
        <v>구간46</v>
      </c>
      <c r="E4156" s="91">
        <f t="shared" si="468"/>
        <v>91</v>
      </c>
      <c r="F4156" s="120">
        <f>COUNTIF($D$15:D4156,D4156)</f>
        <v>33</v>
      </c>
      <c r="G4156" s="121">
        <f t="shared" si="469"/>
        <v>0</v>
      </c>
      <c r="H4156" s="121">
        <f t="shared" si="470"/>
        <v>0</v>
      </c>
      <c r="I4156" s="122">
        <f t="shared" si="471"/>
        <v>0</v>
      </c>
    </row>
    <row r="4157" spans="2:9">
      <c r="B4157" s="91">
        <f t="shared" si="472"/>
        <v>4143</v>
      </c>
      <c r="C4157" s="92">
        <f t="shared" si="473"/>
        <v>48703</v>
      </c>
      <c r="D4157" s="119" t="str">
        <f t="shared" si="467"/>
        <v>구간46</v>
      </c>
      <c r="E4157" s="91">
        <f t="shared" si="468"/>
        <v>91</v>
      </c>
      <c r="F4157" s="120">
        <f>COUNTIF($D$15:D4157,D4157)</f>
        <v>34</v>
      </c>
      <c r="G4157" s="121">
        <f t="shared" si="469"/>
        <v>0</v>
      </c>
      <c r="H4157" s="121">
        <f t="shared" si="470"/>
        <v>0</v>
      </c>
      <c r="I4157" s="122">
        <f t="shared" si="471"/>
        <v>0</v>
      </c>
    </row>
    <row r="4158" spans="2:9">
      <c r="B4158" s="91">
        <f t="shared" si="472"/>
        <v>4144</v>
      </c>
      <c r="C4158" s="92">
        <f t="shared" si="473"/>
        <v>48704</v>
      </c>
      <c r="D4158" s="119" t="str">
        <f t="shared" si="467"/>
        <v>구간46</v>
      </c>
      <c r="E4158" s="91">
        <f t="shared" si="468"/>
        <v>91</v>
      </c>
      <c r="F4158" s="120">
        <f>COUNTIF($D$15:D4158,D4158)</f>
        <v>35</v>
      </c>
      <c r="G4158" s="121">
        <f t="shared" si="469"/>
        <v>0</v>
      </c>
      <c r="H4158" s="121">
        <f t="shared" si="470"/>
        <v>0</v>
      </c>
      <c r="I4158" s="122">
        <f t="shared" si="471"/>
        <v>0</v>
      </c>
    </row>
    <row r="4159" spans="2:9">
      <c r="B4159" s="91">
        <f t="shared" si="472"/>
        <v>4145</v>
      </c>
      <c r="C4159" s="92">
        <f t="shared" si="473"/>
        <v>48705</v>
      </c>
      <c r="D4159" s="119" t="str">
        <f t="shared" si="467"/>
        <v>구간46</v>
      </c>
      <c r="E4159" s="91">
        <f t="shared" si="468"/>
        <v>91</v>
      </c>
      <c r="F4159" s="120">
        <f>COUNTIF($D$15:D4159,D4159)</f>
        <v>36</v>
      </c>
      <c r="G4159" s="121">
        <f t="shared" si="469"/>
        <v>0</v>
      </c>
      <c r="H4159" s="121">
        <f t="shared" si="470"/>
        <v>0</v>
      </c>
      <c r="I4159" s="122">
        <f t="shared" si="471"/>
        <v>0</v>
      </c>
    </row>
    <row r="4160" spans="2:9">
      <c r="B4160" s="91">
        <f t="shared" si="472"/>
        <v>4146</v>
      </c>
      <c r="C4160" s="92">
        <f t="shared" si="473"/>
        <v>48706</v>
      </c>
      <c r="D4160" s="119" t="str">
        <f t="shared" si="467"/>
        <v>구간46</v>
      </c>
      <c r="E4160" s="91">
        <f t="shared" si="468"/>
        <v>91</v>
      </c>
      <c r="F4160" s="120">
        <f>COUNTIF($D$15:D4160,D4160)</f>
        <v>37</v>
      </c>
      <c r="G4160" s="121">
        <f t="shared" si="469"/>
        <v>0</v>
      </c>
      <c r="H4160" s="121">
        <f t="shared" si="470"/>
        <v>0</v>
      </c>
      <c r="I4160" s="122">
        <f t="shared" si="471"/>
        <v>0</v>
      </c>
    </row>
    <row r="4161" spans="2:9">
      <c r="B4161" s="91">
        <f t="shared" si="472"/>
        <v>4147</v>
      </c>
      <c r="C4161" s="92">
        <f t="shared" si="473"/>
        <v>48707</v>
      </c>
      <c r="D4161" s="119" t="str">
        <f t="shared" si="467"/>
        <v>구간46</v>
      </c>
      <c r="E4161" s="91">
        <f t="shared" si="468"/>
        <v>91</v>
      </c>
      <c r="F4161" s="120">
        <f>COUNTIF($D$15:D4161,D4161)</f>
        <v>38</v>
      </c>
      <c r="G4161" s="121">
        <f t="shared" si="469"/>
        <v>0</v>
      </c>
      <c r="H4161" s="121">
        <f t="shared" si="470"/>
        <v>0</v>
      </c>
      <c r="I4161" s="122">
        <f t="shared" si="471"/>
        <v>0</v>
      </c>
    </row>
    <row r="4162" spans="2:9">
      <c r="B4162" s="91">
        <f t="shared" si="472"/>
        <v>4148</v>
      </c>
      <c r="C4162" s="92">
        <f t="shared" si="473"/>
        <v>48708</v>
      </c>
      <c r="D4162" s="119" t="str">
        <f t="shared" si="467"/>
        <v>구간46</v>
      </c>
      <c r="E4162" s="91">
        <f t="shared" si="468"/>
        <v>91</v>
      </c>
      <c r="F4162" s="120">
        <f>COUNTIF($D$15:D4162,D4162)</f>
        <v>39</v>
      </c>
      <c r="G4162" s="121">
        <f t="shared" si="469"/>
        <v>0</v>
      </c>
      <c r="H4162" s="121">
        <f t="shared" si="470"/>
        <v>0</v>
      </c>
      <c r="I4162" s="122">
        <f t="shared" si="471"/>
        <v>0</v>
      </c>
    </row>
    <row r="4163" spans="2:9">
      <c r="B4163" s="91">
        <f t="shared" si="472"/>
        <v>4149</v>
      </c>
      <c r="C4163" s="92">
        <f t="shared" si="473"/>
        <v>48709</v>
      </c>
      <c r="D4163" s="119" t="str">
        <f t="shared" si="467"/>
        <v>구간46</v>
      </c>
      <c r="E4163" s="91">
        <f t="shared" si="468"/>
        <v>91</v>
      </c>
      <c r="F4163" s="120">
        <f>COUNTIF($D$15:D4163,D4163)</f>
        <v>40</v>
      </c>
      <c r="G4163" s="121">
        <f t="shared" si="469"/>
        <v>0</v>
      </c>
      <c r="H4163" s="121">
        <f t="shared" si="470"/>
        <v>0</v>
      </c>
      <c r="I4163" s="122">
        <f t="shared" si="471"/>
        <v>0</v>
      </c>
    </row>
    <row r="4164" spans="2:9">
      <c r="B4164" s="91">
        <f t="shared" si="472"/>
        <v>4150</v>
      </c>
      <c r="C4164" s="92">
        <f t="shared" si="473"/>
        <v>48710</v>
      </c>
      <c r="D4164" s="119" t="str">
        <f t="shared" si="467"/>
        <v>구간46</v>
      </c>
      <c r="E4164" s="91">
        <f t="shared" si="468"/>
        <v>91</v>
      </c>
      <c r="F4164" s="120">
        <f>COUNTIF($D$15:D4164,D4164)</f>
        <v>41</v>
      </c>
      <c r="G4164" s="121">
        <f t="shared" si="469"/>
        <v>0</v>
      </c>
      <c r="H4164" s="121">
        <f t="shared" si="470"/>
        <v>0</v>
      </c>
      <c r="I4164" s="122">
        <f t="shared" si="471"/>
        <v>0</v>
      </c>
    </row>
    <row r="4165" spans="2:9">
      <c r="B4165" s="91">
        <f t="shared" si="472"/>
        <v>4151</v>
      </c>
      <c r="C4165" s="92">
        <f t="shared" si="473"/>
        <v>48711</v>
      </c>
      <c r="D4165" s="119" t="str">
        <f t="shared" si="467"/>
        <v>구간46</v>
      </c>
      <c r="E4165" s="91">
        <f t="shared" si="468"/>
        <v>91</v>
      </c>
      <c r="F4165" s="120">
        <f>COUNTIF($D$15:D4165,D4165)</f>
        <v>42</v>
      </c>
      <c r="G4165" s="121">
        <f t="shared" si="469"/>
        <v>0</v>
      </c>
      <c r="H4165" s="121">
        <f t="shared" si="470"/>
        <v>0</v>
      </c>
      <c r="I4165" s="122">
        <f t="shared" si="471"/>
        <v>0</v>
      </c>
    </row>
    <row r="4166" spans="2:9">
      <c r="B4166" s="91">
        <f t="shared" si="472"/>
        <v>4152</v>
      </c>
      <c r="C4166" s="92">
        <f t="shared" si="473"/>
        <v>48712</v>
      </c>
      <c r="D4166" s="119" t="str">
        <f t="shared" si="467"/>
        <v>구간46</v>
      </c>
      <c r="E4166" s="91">
        <f t="shared" si="468"/>
        <v>91</v>
      </c>
      <c r="F4166" s="120">
        <f>COUNTIF($D$15:D4166,D4166)</f>
        <v>43</v>
      </c>
      <c r="G4166" s="121">
        <f t="shared" si="469"/>
        <v>0</v>
      </c>
      <c r="H4166" s="121">
        <f t="shared" si="470"/>
        <v>0</v>
      </c>
      <c r="I4166" s="122">
        <f t="shared" si="471"/>
        <v>0</v>
      </c>
    </row>
    <row r="4167" spans="2:9">
      <c r="B4167" s="91">
        <f t="shared" si="472"/>
        <v>4153</v>
      </c>
      <c r="C4167" s="92">
        <f t="shared" si="473"/>
        <v>48713</v>
      </c>
      <c r="D4167" s="119" t="str">
        <f t="shared" si="467"/>
        <v>구간46</v>
      </c>
      <c r="E4167" s="91">
        <f t="shared" si="468"/>
        <v>91</v>
      </c>
      <c r="F4167" s="120">
        <f>COUNTIF($D$15:D4167,D4167)</f>
        <v>44</v>
      </c>
      <c r="G4167" s="121">
        <f t="shared" si="469"/>
        <v>0</v>
      </c>
      <c r="H4167" s="121">
        <f t="shared" si="470"/>
        <v>0</v>
      </c>
      <c r="I4167" s="122">
        <f t="shared" si="471"/>
        <v>0</v>
      </c>
    </row>
    <row r="4168" spans="2:9">
      <c r="B4168" s="91">
        <f t="shared" si="472"/>
        <v>4154</v>
      </c>
      <c r="C4168" s="92">
        <f t="shared" si="473"/>
        <v>48714</v>
      </c>
      <c r="D4168" s="119" t="str">
        <f t="shared" si="467"/>
        <v>구간46</v>
      </c>
      <c r="E4168" s="91">
        <f t="shared" si="468"/>
        <v>91</v>
      </c>
      <c r="F4168" s="120">
        <f>COUNTIF($D$15:D4168,D4168)</f>
        <v>45</v>
      </c>
      <c r="G4168" s="121">
        <f t="shared" si="469"/>
        <v>0</v>
      </c>
      <c r="H4168" s="121">
        <f t="shared" si="470"/>
        <v>0</v>
      </c>
      <c r="I4168" s="122">
        <f t="shared" si="471"/>
        <v>0</v>
      </c>
    </row>
    <row r="4169" spans="2:9">
      <c r="B4169" s="91">
        <f t="shared" si="472"/>
        <v>4155</v>
      </c>
      <c r="C4169" s="92">
        <f t="shared" si="473"/>
        <v>48715</v>
      </c>
      <c r="D4169" s="119" t="str">
        <f t="shared" si="467"/>
        <v>구간46</v>
      </c>
      <c r="E4169" s="91">
        <f t="shared" si="468"/>
        <v>91</v>
      </c>
      <c r="F4169" s="120">
        <f>COUNTIF($D$15:D4169,D4169)</f>
        <v>46</v>
      </c>
      <c r="G4169" s="121">
        <f t="shared" si="469"/>
        <v>0</v>
      </c>
      <c r="H4169" s="121">
        <f t="shared" si="470"/>
        <v>0</v>
      </c>
      <c r="I4169" s="122">
        <f t="shared" si="471"/>
        <v>0</v>
      </c>
    </row>
    <row r="4170" spans="2:9">
      <c r="B4170" s="91">
        <f t="shared" si="472"/>
        <v>4156</v>
      </c>
      <c r="C4170" s="92">
        <f t="shared" si="473"/>
        <v>48716</v>
      </c>
      <c r="D4170" s="119" t="str">
        <f t="shared" si="467"/>
        <v>구간46</v>
      </c>
      <c r="E4170" s="91">
        <f t="shared" si="468"/>
        <v>91</v>
      </c>
      <c r="F4170" s="120">
        <f>COUNTIF($D$15:D4170,D4170)</f>
        <v>47</v>
      </c>
      <c r="G4170" s="121">
        <f t="shared" si="469"/>
        <v>0</v>
      </c>
      <c r="H4170" s="121">
        <f t="shared" si="470"/>
        <v>0</v>
      </c>
      <c r="I4170" s="122">
        <f t="shared" si="471"/>
        <v>0</v>
      </c>
    </row>
    <row r="4171" spans="2:9">
      <c r="B4171" s="91">
        <f t="shared" si="472"/>
        <v>4157</v>
      </c>
      <c r="C4171" s="92">
        <f t="shared" si="473"/>
        <v>48717</v>
      </c>
      <c r="D4171" s="119" t="str">
        <f t="shared" si="467"/>
        <v>구간46</v>
      </c>
      <c r="E4171" s="91">
        <f t="shared" si="468"/>
        <v>91</v>
      </c>
      <c r="F4171" s="120">
        <f>COUNTIF($D$15:D4171,D4171)</f>
        <v>48</v>
      </c>
      <c r="G4171" s="121">
        <f t="shared" si="469"/>
        <v>0</v>
      </c>
      <c r="H4171" s="121">
        <f t="shared" si="470"/>
        <v>0</v>
      </c>
      <c r="I4171" s="122">
        <f t="shared" si="471"/>
        <v>0</v>
      </c>
    </row>
    <row r="4172" spans="2:9">
      <c r="B4172" s="91">
        <f t="shared" si="472"/>
        <v>4158</v>
      </c>
      <c r="C4172" s="92">
        <f t="shared" si="473"/>
        <v>48718</v>
      </c>
      <c r="D4172" s="119" t="str">
        <f t="shared" si="467"/>
        <v>구간46</v>
      </c>
      <c r="E4172" s="91">
        <f t="shared" si="468"/>
        <v>91</v>
      </c>
      <c r="F4172" s="120">
        <f>COUNTIF($D$15:D4172,D4172)</f>
        <v>49</v>
      </c>
      <c r="G4172" s="121">
        <f t="shared" si="469"/>
        <v>0</v>
      </c>
      <c r="H4172" s="121">
        <f t="shared" si="470"/>
        <v>0</v>
      </c>
      <c r="I4172" s="122">
        <f t="shared" si="471"/>
        <v>0</v>
      </c>
    </row>
    <row r="4173" spans="2:9">
      <c r="B4173" s="91">
        <f t="shared" si="472"/>
        <v>4159</v>
      </c>
      <c r="C4173" s="92">
        <f t="shared" si="473"/>
        <v>48719</v>
      </c>
      <c r="D4173" s="119" t="str">
        <f t="shared" si="467"/>
        <v>구간46</v>
      </c>
      <c r="E4173" s="91">
        <f t="shared" si="468"/>
        <v>91</v>
      </c>
      <c r="F4173" s="120">
        <f>COUNTIF($D$15:D4173,D4173)</f>
        <v>50</v>
      </c>
      <c r="G4173" s="121">
        <f t="shared" si="469"/>
        <v>0</v>
      </c>
      <c r="H4173" s="121">
        <f t="shared" si="470"/>
        <v>0</v>
      </c>
      <c r="I4173" s="122">
        <f t="shared" si="471"/>
        <v>0</v>
      </c>
    </row>
    <row r="4174" spans="2:9">
      <c r="B4174" s="91">
        <f t="shared" si="472"/>
        <v>4160</v>
      </c>
      <c r="C4174" s="92">
        <f t="shared" si="473"/>
        <v>48720</v>
      </c>
      <c r="D4174" s="119" t="str">
        <f t="shared" si="467"/>
        <v>구간46</v>
      </c>
      <c r="E4174" s="91">
        <f t="shared" si="468"/>
        <v>91</v>
      </c>
      <c r="F4174" s="120">
        <f>COUNTIF($D$15:D4174,D4174)</f>
        <v>51</v>
      </c>
      <c r="G4174" s="121">
        <f t="shared" si="469"/>
        <v>0</v>
      </c>
      <c r="H4174" s="121">
        <f t="shared" si="470"/>
        <v>0</v>
      </c>
      <c r="I4174" s="122">
        <f t="shared" si="471"/>
        <v>0</v>
      </c>
    </row>
    <row r="4175" spans="2:9">
      <c r="B4175" s="91">
        <f t="shared" si="472"/>
        <v>4161</v>
      </c>
      <c r="C4175" s="92">
        <f t="shared" si="473"/>
        <v>48721</v>
      </c>
      <c r="D4175" s="119" t="str">
        <f t="shared" ref="D4175:D4238" si="474">IF(IFERROR(HLOOKUP(C4175,$E$5:$BL$6,2,FALSE),"")="",D4176,HLOOKUP(C4175,$E$5:$BL$7,2,FALSE))</f>
        <v>구간46</v>
      </c>
      <c r="E4175" s="91">
        <f t="shared" ref="E4175:E4238" si="475">COUNTIF($D$15:$D$49928,D4175)</f>
        <v>91</v>
      </c>
      <c r="F4175" s="120">
        <f>COUNTIF($D$15:D4175,D4175)</f>
        <v>52</v>
      </c>
      <c r="G4175" s="121">
        <f t="shared" ref="G4175:G4238" si="476">HLOOKUP($D4175,$E$6:$BL$11,6,FALSE)</f>
        <v>0</v>
      </c>
      <c r="H4175" s="121">
        <f t="shared" ref="H4175:H4238" si="477">HLOOKUP($D4175,$E$6:$BL$11,5,FALSE)*(F4175)</f>
        <v>0</v>
      </c>
      <c r="I4175" s="122">
        <f t="shared" ref="I4175:I4238" si="478">G4175+H4175</f>
        <v>0</v>
      </c>
    </row>
    <row r="4176" spans="2:9">
      <c r="B4176" s="91">
        <f t="shared" ref="B4176:B4239" si="479">B4175+1</f>
        <v>4162</v>
      </c>
      <c r="C4176" s="92">
        <f t="shared" ref="C4176:C4239" si="480">C4175+1</f>
        <v>48722</v>
      </c>
      <c r="D4176" s="119" t="str">
        <f t="shared" si="474"/>
        <v>구간46</v>
      </c>
      <c r="E4176" s="91">
        <f t="shared" si="475"/>
        <v>91</v>
      </c>
      <c r="F4176" s="120">
        <f>COUNTIF($D$15:D4176,D4176)</f>
        <v>53</v>
      </c>
      <c r="G4176" s="121">
        <f t="shared" si="476"/>
        <v>0</v>
      </c>
      <c r="H4176" s="121">
        <f t="shared" si="477"/>
        <v>0</v>
      </c>
      <c r="I4176" s="122">
        <f t="shared" si="478"/>
        <v>0</v>
      </c>
    </row>
    <row r="4177" spans="2:9">
      <c r="B4177" s="91">
        <f t="shared" si="479"/>
        <v>4163</v>
      </c>
      <c r="C4177" s="92">
        <f t="shared" si="480"/>
        <v>48723</v>
      </c>
      <c r="D4177" s="119" t="str">
        <f t="shared" si="474"/>
        <v>구간46</v>
      </c>
      <c r="E4177" s="91">
        <f t="shared" si="475"/>
        <v>91</v>
      </c>
      <c r="F4177" s="120">
        <f>COUNTIF($D$15:D4177,D4177)</f>
        <v>54</v>
      </c>
      <c r="G4177" s="121">
        <f t="shared" si="476"/>
        <v>0</v>
      </c>
      <c r="H4177" s="121">
        <f t="shared" si="477"/>
        <v>0</v>
      </c>
      <c r="I4177" s="122">
        <f t="shared" si="478"/>
        <v>0</v>
      </c>
    </row>
    <row r="4178" spans="2:9">
      <c r="B4178" s="91">
        <f t="shared" si="479"/>
        <v>4164</v>
      </c>
      <c r="C4178" s="92">
        <f t="shared" si="480"/>
        <v>48724</v>
      </c>
      <c r="D4178" s="119" t="str">
        <f t="shared" si="474"/>
        <v>구간46</v>
      </c>
      <c r="E4178" s="91">
        <f t="shared" si="475"/>
        <v>91</v>
      </c>
      <c r="F4178" s="120">
        <f>COUNTIF($D$15:D4178,D4178)</f>
        <v>55</v>
      </c>
      <c r="G4178" s="121">
        <f t="shared" si="476"/>
        <v>0</v>
      </c>
      <c r="H4178" s="121">
        <f t="shared" si="477"/>
        <v>0</v>
      </c>
      <c r="I4178" s="122">
        <f t="shared" si="478"/>
        <v>0</v>
      </c>
    </row>
    <row r="4179" spans="2:9">
      <c r="B4179" s="91">
        <f t="shared" si="479"/>
        <v>4165</v>
      </c>
      <c r="C4179" s="92">
        <f t="shared" si="480"/>
        <v>48725</v>
      </c>
      <c r="D4179" s="119" t="str">
        <f t="shared" si="474"/>
        <v>구간46</v>
      </c>
      <c r="E4179" s="91">
        <f t="shared" si="475"/>
        <v>91</v>
      </c>
      <c r="F4179" s="120">
        <f>COUNTIF($D$15:D4179,D4179)</f>
        <v>56</v>
      </c>
      <c r="G4179" s="121">
        <f t="shared" si="476"/>
        <v>0</v>
      </c>
      <c r="H4179" s="121">
        <f t="shared" si="477"/>
        <v>0</v>
      </c>
      <c r="I4179" s="122">
        <f t="shared" si="478"/>
        <v>0</v>
      </c>
    </row>
    <row r="4180" spans="2:9">
      <c r="B4180" s="91">
        <f t="shared" si="479"/>
        <v>4166</v>
      </c>
      <c r="C4180" s="92">
        <f t="shared" si="480"/>
        <v>48726</v>
      </c>
      <c r="D4180" s="119" t="str">
        <f t="shared" si="474"/>
        <v>구간46</v>
      </c>
      <c r="E4180" s="91">
        <f t="shared" si="475"/>
        <v>91</v>
      </c>
      <c r="F4180" s="120">
        <f>COUNTIF($D$15:D4180,D4180)</f>
        <v>57</v>
      </c>
      <c r="G4180" s="121">
        <f t="shared" si="476"/>
        <v>0</v>
      </c>
      <c r="H4180" s="121">
        <f t="shared" si="477"/>
        <v>0</v>
      </c>
      <c r="I4180" s="122">
        <f t="shared" si="478"/>
        <v>0</v>
      </c>
    </row>
    <row r="4181" spans="2:9">
      <c r="B4181" s="91">
        <f t="shared" si="479"/>
        <v>4167</v>
      </c>
      <c r="C4181" s="92">
        <f t="shared" si="480"/>
        <v>48727</v>
      </c>
      <c r="D4181" s="119" t="str">
        <f t="shared" si="474"/>
        <v>구간46</v>
      </c>
      <c r="E4181" s="91">
        <f t="shared" si="475"/>
        <v>91</v>
      </c>
      <c r="F4181" s="120">
        <f>COUNTIF($D$15:D4181,D4181)</f>
        <v>58</v>
      </c>
      <c r="G4181" s="121">
        <f t="shared" si="476"/>
        <v>0</v>
      </c>
      <c r="H4181" s="121">
        <f t="shared" si="477"/>
        <v>0</v>
      </c>
      <c r="I4181" s="122">
        <f t="shared" si="478"/>
        <v>0</v>
      </c>
    </row>
    <row r="4182" spans="2:9">
      <c r="B4182" s="91">
        <f t="shared" si="479"/>
        <v>4168</v>
      </c>
      <c r="C4182" s="92">
        <f t="shared" si="480"/>
        <v>48728</v>
      </c>
      <c r="D4182" s="119" t="str">
        <f t="shared" si="474"/>
        <v>구간46</v>
      </c>
      <c r="E4182" s="91">
        <f t="shared" si="475"/>
        <v>91</v>
      </c>
      <c r="F4182" s="120">
        <f>COUNTIF($D$15:D4182,D4182)</f>
        <v>59</v>
      </c>
      <c r="G4182" s="121">
        <f t="shared" si="476"/>
        <v>0</v>
      </c>
      <c r="H4182" s="121">
        <f t="shared" si="477"/>
        <v>0</v>
      </c>
      <c r="I4182" s="122">
        <f t="shared" si="478"/>
        <v>0</v>
      </c>
    </row>
    <row r="4183" spans="2:9">
      <c r="B4183" s="91">
        <f t="shared" si="479"/>
        <v>4169</v>
      </c>
      <c r="C4183" s="92">
        <f t="shared" si="480"/>
        <v>48729</v>
      </c>
      <c r="D4183" s="119" t="str">
        <f t="shared" si="474"/>
        <v>구간46</v>
      </c>
      <c r="E4183" s="91">
        <f t="shared" si="475"/>
        <v>91</v>
      </c>
      <c r="F4183" s="120">
        <f>COUNTIF($D$15:D4183,D4183)</f>
        <v>60</v>
      </c>
      <c r="G4183" s="121">
        <f t="shared" si="476"/>
        <v>0</v>
      </c>
      <c r="H4183" s="121">
        <f t="shared" si="477"/>
        <v>0</v>
      </c>
      <c r="I4183" s="122">
        <f t="shared" si="478"/>
        <v>0</v>
      </c>
    </row>
    <row r="4184" spans="2:9">
      <c r="B4184" s="91">
        <f t="shared" si="479"/>
        <v>4170</v>
      </c>
      <c r="C4184" s="92">
        <f t="shared" si="480"/>
        <v>48730</v>
      </c>
      <c r="D4184" s="119" t="str">
        <f t="shared" si="474"/>
        <v>구간46</v>
      </c>
      <c r="E4184" s="91">
        <f t="shared" si="475"/>
        <v>91</v>
      </c>
      <c r="F4184" s="120">
        <f>COUNTIF($D$15:D4184,D4184)</f>
        <v>61</v>
      </c>
      <c r="G4184" s="121">
        <f t="shared" si="476"/>
        <v>0</v>
      </c>
      <c r="H4184" s="121">
        <f t="shared" si="477"/>
        <v>0</v>
      </c>
      <c r="I4184" s="122">
        <f t="shared" si="478"/>
        <v>0</v>
      </c>
    </row>
    <row r="4185" spans="2:9">
      <c r="B4185" s="91">
        <f t="shared" si="479"/>
        <v>4171</v>
      </c>
      <c r="C4185" s="92">
        <f t="shared" si="480"/>
        <v>48731</v>
      </c>
      <c r="D4185" s="119" t="str">
        <f t="shared" si="474"/>
        <v>구간46</v>
      </c>
      <c r="E4185" s="91">
        <f t="shared" si="475"/>
        <v>91</v>
      </c>
      <c r="F4185" s="120">
        <f>COUNTIF($D$15:D4185,D4185)</f>
        <v>62</v>
      </c>
      <c r="G4185" s="121">
        <f t="shared" si="476"/>
        <v>0</v>
      </c>
      <c r="H4185" s="121">
        <f t="shared" si="477"/>
        <v>0</v>
      </c>
      <c r="I4185" s="122">
        <f t="shared" si="478"/>
        <v>0</v>
      </c>
    </row>
    <row r="4186" spans="2:9">
      <c r="B4186" s="91">
        <f t="shared" si="479"/>
        <v>4172</v>
      </c>
      <c r="C4186" s="92">
        <f t="shared" si="480"/>
        <v>48732</v>
      </c>
      <c r="D4186" s="119" t="str">
        <f t="shared" si="474"/>
        <v>구간46</v>
      </c>
      <c r="E4186" s="91">
        <f t="shared" si="475"/>
        <v>91</v>
      </c>
      <c r="F4186" s="120">
        <f>COUNTIF($D$15:D4186,D4186)</f>
        <v>63</v>
      </c>
      <c r="G4186" s="121">
        <f t="shared" si="476"/>
        <v>0</v>
      </c>
      <c r="H4186" s="121">
        <f t="shared" si="477"/>
        <v>0</v>
      </c>
      <c r="I4186" s="122">
        <f t="shared" si="478"/>
        <v>0</v>
      </c>
    </row>
    <row r="4187" spans="2:9">
      <c r="B4187" s="91">
        <f t="shared" si="479"/>
        <v>4173</v>
      </c>
      <c r="C4187" s="92">
        <f t="shared" si="480"/>
        <v>48733</v>
      </c>
      <c r="D4187" s="119" t="str">
        <f t="shared" si="474"/>
        <v>구간46</v>
      </c>
      <c r="E4187" s="91">
        <f t="shared" si="475"/>
        <v>91</v>
      </c>
      <c r="F4187" s="120">
        <f>COUNTIF($D$15:D4187,D4187)</f>
        <v>64</v>
      </c>
      <c r="G4187" s="121">
        <f t="shared" si="476"/>
        <v>0</v>
      </c>
      <c r="H4187" s="121">
        <f t="shared" si="477"/>
        <v>0</v>
      </c>
      <c r="I4187" s="122">
        <f t="shared" si="478"/>
        <v>0</v>
      </c>
    </row>
    <row r="4188" spans="2:9">
      <c r="B4188" s="91">
        <f t="shared" si="479"/>
        <v>4174</v>
      </c>
      <c r="C4188" s="92">
        <f t="shared" si="480"/>
        <v>48734</v>
      </c>
      <c r="D4188" s="119" t="str">
        <f t="shared" si="474"/>
        <v>구간46</v>
      </c>
      <c r="E4188" s="91">
        <f t="shared" si="475"/>
        <v>91</v>
      </c>
      <c r="F4188" s="120">
        <f>COUNTIF($D$15:D4188,D4188)</f>
        <v>65</v>
      </c>
      <c r="G4188" s="121">
        <f t="shared" si="476"/>
        <v>0</v>
      </c>
      <c r="H4188" s="121">
        <f t="shared" si="477"/>
        <v>0</v>
      </c>
      <c r="I4188" s="122">
        <f t="shared" si="478"/>
        <v>0</v>
      </c>
    </row>
    <row r="4189" spans="2:9">
      <c r="B4189" s="91">
        <f t="shared" si="479"/>
        <v>4175</v>
      </c>
      <c r="C4189" s="92">
        <f t="shared" si="480"/>
        <v>48735</v>
      </c>
      <c r="D4189" s="119" t="str">
        <f t="shared" si="474"/>
        <v>구간46</v>
      </c>
      <c r="E4189" s="91">
        <f t="shared" si="475"/>
        <v>91</v>
      </c>
      <c r="F4189" s="120">
        <f>COUNTIF($D$15:D4189,D4189)</f>
        <v>66</v>
      </c>
      <c r="G4189" s="121">
        <f t="shared" si="476"/>
        <v>0</v>
      </c>
      <c r="H4189" s="121">
        <f t="shared" si="477"/>
        <v>0</v>
      </c>
      <c r="I4189" s="122">
        <f t="shared" si="478"/>
        <v>0</v>
      </c>
    </row>
    <row r="4190" spans="2:9">
      <c r="B4190" s="91">
        <f t="shared" si="479"/>
        <v>4176</v>
      </c>
      <c r="C4190" s="92">
        <f t="shared" si="480"/>
        <v>48736</v>
      </c>
      <c r="D4190" s="119" t="str">
        <f t="shared" si="474"/>
        <v>구간46</v>
      </c>
      <c r="E4190" s="91">
        <f t="shared" si="475"/>
        <v>91</v>
      </c>
      <c r="F4190" s="120">
        <f>COUNTIF($D$15:D4190,D4190)</f>
        <v>67</v>
      </c>
      <c r="G4190" s="121">
        <f t="shared" si="476"/>
        <v>0</v>
      </c>
      <c r="H4190" s="121">
        <f t="shared" si="477"/>
        <v>0</v>
      </c>
      <c r="I4190" s="122">
        <f t="shared" si="478"/>
        <v>0</v>
      </c>
    </row>
    <row r="4191" spans="2:9">
      <c r="B4191" s="91">
        <f t="shared" si="479"/>
        <v>4177</v>
      </c>
      <c r="C4191" s="92">
        <f t="shared" si="480"/>
        <v>48737</v>
      </c>
      <c r="D4191" s="119" t="str">
        <f t="shared" si="474"/>
        <v>구간46</v>
      </c>
      <c r="E4191" s="91">
        <f t="shared" si="475"/>
        <v>91</v>
      </c>
      <c r="F4191" s="120">
        <f>COUNTIF($D$15:D4191,D4191)</f>
        <v>68</v>
      </c>
      <c r="G4191" s="121">
        <f t="shared" si="476"/>
        <v>0</v>
      </c>
      <c r="H4191" s="121">
        <f t="shared" si="477"/>
        <v>0</v>
      </c>
      <c r="I4191" s="122">
        <f t="shared" si="478"/>
        <v>0</v>
      </c>
    </row>
    <row r="4192" spans="2:9">
      <c r="B4192" s="91">
        <f t="shared" si="479"/>
        <v>4178</v>
      </c>
      <c r="C4192" s="92">
        <f t="shared" si="480"/>
        <v>48738</v>
      </c>
      <c r="D4192" s="119" t="str">
        <f t="shared" si="474"/>
        <v>구간46</v>
      </c>
      <c r="E4192" s="91">
        <f t="shared" si="475"/>
        <v>91</v>
      </c>
      <c r="F4192" s="120">
        <f>COUNTIF($D$15:D4192,D4192)</f>
        <v>69</v>
      </c>
      <c r="G4192" s="121">
        <f t="shared" si="476"/>
        <v>0</v>
      </c>
      <c r="H4192" s="121">
        <f t="shared" si="477"/>
        <v>0</v>
      </c>
      <c r="I4192" s="122">
        <f t="shared" si="478"/>
        <v>0</v>
      </c>
    </row>
    <row r="4193" spans="2:9">
      <c r="B4193" s="91">
        <f t="shared" si="479"/>
        <v>4179</v>
      </c>
      <c r="C4193" s="92">
        <f t="shared" si="480"/>
        <v>48739</v>
      </c>
      <c r="D4193" s="119" t="str">
        <f t="shared" si="474"/>
        <v>구간46</v>
      </c>
      <c r="E4193" s="91">
        <f t="shared" si="475"/>
        <v>91</v>
      </c>
      <c r="F4193" s="120">
        <f>COUNTIF($D$15:D4193,D4193)</f>
        <v>70</v>
      </c>
      <c r="G4193" s="121">
        <f t="shared" si="476"/>
        <v>0</v>
      </c>
      <c r="H4193" s="121">
        <f t="shared" si="477"/>
        <v>0</v>
      </c>
      <c r="I4193" s="122">
        <f t="shared" si="478"/>
        <v>0</v>
      </c>
    </row>
    <row r="4194" spans="2:9">
      <c r="B4194" s="91">
        <f t="shared" si="479"/>
        <v>4180</v>
      </c>
      <c r="C4194" s="92">
        <f t="shared" si="480"/>
        <v>48740</v>
      </c>
      <c r="D4194" s="119" t="str">
        <f t="shared" si="474"/>
        <v>구간46</v>
      </c>
      <c r="E4194" s="91">
        <f t="shared" si="475"/>
        <v>91</v>
      </c>
      <c r="F4194" s="120">
        <f>COUNTIF($D$15:D4194,D4194)</f>
        <v>71</v>
      </c>
      <c r="G4194" s="121">
        <f t="shared" si="476"/>
        <v>0</v>
      </c>
      <c r="H4194" s="121">
        <f t="shared" si="477"/>
        <v>0</v>
      </c>
      <c r="I4194" s="122">
        <f t="shared" si="478"/>
        <v>0</v>
      </c>
    </row>
    <row r="4195" spans="2:9">
      <c r="B4195" s="91">
        <f t="shared" si="479"/>
        <v>4181</v>
      </c>
      <c r="C4195" s="92">
        <f t="shared" si="480"/>
        <v>48741</v>
      </c>
      <c r="D4195" s="119" t="str">
        <f t="shared" si="474"/>
        <v>구간46</v>
      </c>
      <c r="E4195" s="91">
        <f t="shared" si="475"/>
        <v>91</v>
      </c>
      <c r="F4195" s="120">
        <f>COUNTIF($D$15:D4195,D4195)</f>
        <v>72</v>
      </c>
      <c r="G4195" s="121">
        <f t="shared" si="476"/>
        <v>0</v>
      </c>
      <c r="H4195" s="121">
        <f t="shared" si="477"/>
        <v>0</v>
      </c>
      <c r="I4195" s="122">
        <f t="shared" si="478"/>
        <v>0</v>
      </c>
    </row>
    <row r="4196" spans="2:9">
      <c r="B4196" s="91">
        <f t="shared" si="479"/>
        <v>4182</v>
      </c>
      <c r="C4196" s="92">
        <f t="shared" si="480"/>
        <v>48742</v>
      </c>
      <c r="D4196" s="119" t="str">
        <f t="shared" si="474"/>
        <v>구간46</v>
      </c>
      <c r="E4196" s="91">
        <f t="shared" si="475"/>
        <v>91</v>
      </c>
      <c r="F4196" s="120">
        <f>COUNTIF($D$15:D4196,D4196)</f>
        <v>73</v>
      </c>
      <c r="G4196" s="121">
        <f t="shared" si="476"/>
        <v>0</v>
      </c>
      <c r="H4196" s="121">
        <f t="shared" si="477"/>
        <v>0</v>
      </c>
      <c r="I4196" s="122">
        <f t="shared" si="478"/>
        <v>0</v>
      </c>
    </row>
    <row r="4197" spans="2:9">
      <c r="B4197" s="91">
        <f t="shared" si="479"/>
        <v>4183</v>
      </c>
      <c r="C4197" s="92">
        <f t="shared" si="480"/>
        <v>48743</v>
      </c>
      <c r="D4197" s="119" t="str">
        <f t="shared" si="474"/>
        <v>구간46</v>
      </c>
      <c r="E4197" s="91">
        <f t="shared" si="475"/>
        <v>91</v>
      </c>
      <c r="F4197" s="120">
        <f>COUNTIF($D$15:D4197,D4197)</f>
        <v>74</v>
      </c>
      <c r="G4197" s="121">
        <f t="shared" si="476"/>
        <v>0</v>
      </c>
      <c r="H4197" s="121">
        <f t="shared" si="477"/>
        <v>0</v>
      </c>
      <c r="I4197" s="122">
        <f t="shared" si="478"/>
        <v>0</v>
      </c>
    </row>
    <row r="4198" spans="2:9">
      <c r="B4198" s="91">
        <f t="shared" si="479"/>
        <v>4184</v>
      </c>
      <c r="C4198" s="92">
        <f t="shared" si="480"/>
        <v>48744</v>
      </c>
      <c r="D4198" s="119" t="str">
        <f t="shared" si="474"/>
        <v>구간46</v>
      </c>
      <c r="E4198" s="91">
        <f t="shared" si="475"/>
        <v>91</v>
      </c>
      <c r="F4198" s="120">
        <f>COUNTIF($D$15:D4198,D4198)</f>
        <v>75</v>
      </c>
      <c r="G4198" s="121">
        <f t="shared" si="476"/>
        <v>0</v>
      </c>
      <c r="H4198" s="121">
        <f t="shared" si="477"/>
        <v>0</v>
      </c>
      <c r="I4198" s="122">
        <f t="shared" si="478"/>
        <v>0</v>
      </c>
    </row>
    <row r="4199" spans="2:9">
      <c r="B4199" s="91">
        <f t="shared" si="479"/>
        <v>4185</v>
      </c>
      <c r="C4199" s="92">
        <f t="shared" si="480"/>
        <v>48745</v>
      </c>
      <c r="D4199" s="119" t="str">
        <f t="shared" si="474"/>
        <v>구간46</v>
      </c>
      <c r="E4199" s="91">
        <f t="shared" si="475"/>
        <v>91</v>
      </c>
      <c r="F4199" s="120">
        <f>COUNTIF($D$15:D4199,D4199)</f>
        <v>76</v>
      </c>
      <c r="G4199" s="121">
        <f t="shared" si="476"/>
        <v>0</v>
      </c>
      <c r="H4199" s="121">
        <f t="shared" si="477"/>
        <v>0</v>
      </c>
      <c r="I4199" s="122">
        <f t="shared" si="478"/>
        <v>0</v>
      </c>
    </row>
    <row r="4200" spans="2:9">
      <c r="B4200" s="91">
        <f t="shared" si="479"/>
        <v>4186</v>
      </c>
      <c r="C4200" s="92">
        <f t="shared" si="480"/>
        <v>48746</v>
      </c>
      <c r="D4200" s="119" t="str">
        <f t="shared" si="474"/>
        <v>구간46</v>
      </c>
      <c r="E4200" s="91">
        <f t="shared" si="475"/>
        <v>91</v>
      </c>
      <c r="F4200" s="120">
        <f>COUNTIF($D$15:D4200,D4200)</f>
        <v>77</v>
      </c>
      <c r="G4200" s="121">
        <f t="shared" si="476"/>
        <v>0</v>
      </c>
      <c r="H4200" s="121">
        <f t="shared" si="477"/>
        <v>0</v>
      </c>
      <c r="I4200" s="122">
        <f t="shared" si="478"/>
        <v>0</v>
      </c>
    </row>
    <row r="4201" spans="2:9">
      <c r="B4201" s="91">
        <f t="shared" si="479"/>
        <v>4187</v>
      </c>
      <c r="C4201" s="92">
        <f t="shared" si="480"/>
        <v>48747</v>
      </c>
      <c r="D4201" s="119" t="str">
        <f t="shared" si="474"/>
        <v>구간46</v>
      </c>
      <c r="E4201" s="91">
        <f t="shared" si="475"/>
        <v>91</v>
      </c>
      <c r="F4201" s="120">
        <f>COUNTIF($D$15:D4201,D4201)</f>
        <v>78</v>
      </c>
      <c r="G4201" s="121">
        <f t="shared" si="476"/>
        <v>0</v>
      </c>
      <c r="H4201" s="121">
        <f t="shared" si="477"/>
        <v>0</v>
      </c>
      <c r="I4201" s="122">
        <f t="shared" si="478"/>
        <v>0</v>
      </c>
    </row>
    <row r="4202" spans="2:9">
      <c r="B4202" s="91">
        <f t="shared" si="479"/>
        <v>4188</v>
      </c>
      <c r="C4202" s="92">
        <f t="shared" si="480"/>
        <v>48748</v>
      </c>
      <c r="D4202" s="119" t="str">
        <f t="shared" si="474"/>
        <v>구간46</v>
      </c>
      <c r="E4202" s="91">
        <f t="shared" si="475"/>
        <v>91</v>
      </c>
      <c r="F4202" s="120">
        <f>COUNTIF($D$15:D4202,D4202)</f>
        <v>79</v>
      </c>
      <c r="G4202" s="121">
        <f t="shared" si="476"/>
        <v>0</v>
      </c>
      <c r="H4202" s="121">
        <f t="shared" si="477"/>
        <v>0</v>
      </c>
      <c r="I4202" s="122">
        <f t="shared" si="478"/>
        <v>0</v>
      </c>
    </row>
    <row r="4203" spans="2:9">
      <c r="B4203" s="91">
        <f t="shared" si="479"/>
        <v>4189</v>
      </c>
      <c r="C4203" s="92">
        <f t="shared" si="480"/>
        <v>48749</v>
      </c>
      <c r="D4203" s="119" t="str">
        <f t="shared" si="474"/>
        <v>구간46</v>
      </c>
      <c r="E4203" s="91">
        <f t="shared" si="475"/>
        <v>91</v>
      </c>
      <c r="F4203" s="120">
        <f>COUNTIF($D$15:D4203,D4203)</f>
        <v>80</v>
      </c>
      <c r="G4203" s="121">
        <f t="shared" si="476"/>
        <v>0</v>
      </c>
      <c r="H4203" s="121">
        <f t="shared" si="477"/>
        <v>0</v>
      </c>
      <c r="I4203" s="122">
        <f t="shared" si="478"/>
        <v>0</v>
      </c>
    </row>
    <row r="4204" spans="2:9">
      <c r="B4204" s="91">
        <f t="shared" si="479"/>
        <v>4190</v>
      </c>
      <c r="C4204" s="92">
        <f t="shared" si="480"/>
        <v>48750</v>
      </c>
      <c r="D4204" s="119" t="str">
        <f t="shared" si="474"/>
        <v>구간46</v>
      </c>
      <c r="E4204" s="91">
        <f t="shared" si="475"/>
        <v>91</v>
      </c>
      <c r="F4204" s="120">
        <f>COUNTIF($D$15:D4204,D4204)</f>
        <v>81</v>
      </c>
      <c r="G4204" s="121">
        <f t="shared" si="476"/>
        <v>0</v>
      </c>
      <c r="H4204" s="121">
        <f t="shared" si="477"/>
        <v>0</v>
      </c>
      <c r="I4204" s="122">
        <f t="shared" si="478"/>
        <v>0</v>
      </c>
    </row>
    <row r="4205" spans="2:9">
      <c r="B4205" s="91">
        <f t="shared" si="479"/>
        <v>4191</v>
      </c>
      <c r="C4205" s="92">
        <f t="shared" si="480"/>
        <v>48751</v>
      </c>
      <c r="D4205" s="119" t="str">
        <f t="shared" si="474"/>
        <v>구간46</v>
      </c>
      <c r="E4205" s="91">
        <f t="shared" si="475"/>
        <v>91</v>
      </c>
      <c r="F4205" s="120">
        <f>COUNTIF($D$15:D4205,D4205)</f>
        <v>82</v>
      </c>
      <c r="G4205" s="121">
        <f t="shared" si="476"/>
        <v>0</v>
      </c>
      <c r="H4205" s="121">
        <f t="shared" si="477"/>
        <v>0</v>
      </c>
      <c r="I4205" s="122">
        <f t="shared" si="478"/>
        <v>0</v>
      </c>
    </row>
    <row r="4206" spans="2:9">
      <c r="B4206" s="91">
        <f t="shared" si="479"/>
        <v>4192</v>
      </c>
      <c r="C4206" s="92">
        <f t="shared" si="480"/>
        <v>48752</v>
      </c>
      <c r="D4206" s="119" t="str">
        <f t="shared" si="474"/>
        <v>구간46</v>
      </c>
      <c r="E4206" s="91">
        <f t="shared" si="475"/>
        <v>91</v>
      </c>
      <c r="F4206" s="120">
        <f>COUNTIF($D$15:D4206,D4206)</f>
        <v>83</v>
      </c>
      <c r="G4206" s="121">
        <f t="shared" si="476"/>
        <v>0</v>
      </c>
      <c r="H4206" s="121">
        <f t="shared" si="477"/>
        <v>0</v>
      </c>
      <c r="I4206" s="122">
        <f t="shared" si="478"/>
        <v>0</v>
      </c>
    </row>
    <row r="4207" spans="2:9">
      <c r="B4207" s="91">
        <f t="shared" si="479"/>
        <v>4193</v>
      </c>
      <c r="C4207" s="92">
        <f t="shared" si="480"/>
        <v>48753</v>
      </c>
      <c r="D4207" s="119" t="str">
        <f t="shared" si="474"/>
        <v>구간46</v>
      </c>
      <c r="E4207" s="91">
        <f t="shared" si="475"/>
        <v>91</v>
      </c>
      <c r="F4207" s="120">
        <f>COUNTIF($D$15:D4207,D4207)</f>
        <v>84</v>
      </c>
      <c r="G4207" s="121">
        <f t="shared" si="476"/>
        <v>0</v>
      </c>
      <c r="H4207" s="121">
        <f t="shared" si="477"/>
        <v>0</v>
      </c>
      <c r="I4207" s="122">
        <f t="shared" si="478"/>
        <v>0</v>
      </c>
    </row>
    <row r="4208" spans="2:9">
      <c r="B4208" s="91">
        <f t="shared" si="479"/>
        <v>4194</v>
      </c>
      <c r="C4208" s="92">
        <f t="shared" si="480"/>
        <v>48754</v>
      </c>
      <c r="D4208" s="119" t="str">
        <f t="shared" si="474"/>
        <v>구간46</v>
      </c>
      <c r="E4208" s="91">
        <f t="shared" si="475"/>
        <v>91</v>
      </c>
      <c r="F4208" s="120">
        <f>COUNTIF($D$15:D4208,D4208)</f>
        <v>85</v>
      </c>
      <c r="G4208" s="121">
        <f t="shared" si="476"/>
        <v>0</v>
      </c>
      <c r="H4208" s="121">
        <f t="shared" si="477"/>
        <v>0</v>
      </c>
      <c r="I4208" s="122">
        <f t="shared" si="478"/>
        <v>0</v>
      </c>
    </row>
    <row r="4209" spans="2:9">
      <c r="B4209" s="91">
        <f t="shared" si="479"/>
        <v>4195</v>
      </c>
      <c r="C4209" s="92">
        <f t="shared" si="480"/>
        <v>48755</v>
      </c>
      <c r="D4209" s="119" t="str">
        <f t="shared" si="474"/>
        <v>구간46</v>
      </c>
      <c r="E4209" s="91">
        <f t="shared" si="475"/>
        <v>91</v>
      </c>
      <c r="F4209" s="120">
        <f>COUNTIF($D$15:D4209,D4209)</f>
        <v>86</v>
      </c>
      <c r="G4209" s="121">
        <f t="shared" si="476"/>
        <v>0</v>
      </c>
      <c r="H4209" s="121">
        <f t="shared" si="477"/>
        <v>0</v>
      </c>
      <c r="I4209" s="122">
        <f t="shared" si="478"/>
        <v>0</v>
      </c>
    </row>
    <row r="4210" spans="2:9">
      <c r="B4210" s="91">
        <f t="shared" si="479"/>
        <v>4196</v>
      </c>
      <c r="C4210" s="92">
        <f t="shared" si="480"/>
        <v>48756</v>
      </c>
      <c r="D4210" s="119" t="str">
        <f t="shared" si="474"/>
        <v>구간46</v>
      </c>
      <c r="E4210" s="91">
        <f t="shared" si="475"/>
        <v>91</v>
      </c>
      <c r="F4210" s="120">
        <f>COUNTIF($D$15:D4210,D4210)</f>
        <v>87</v>
      </c>
      <c r="G4210" s="121">
        <f t="shared" si="476"/>
        <v>0</v>
      </c>
      <c r="H4210" s="121">
        <f t="shared" si="477"/>
        <v>0</v>
      </c>
      <c r="I4210" s="122">
        <f t="shared" si="478"/>
        <v>0</v>
      </c>
    </row>
    <row r="4211" spans="2:9">
      <c r="B4211" s="91">
        <f t="shared" si="479"/>
        <v>4197</v>
      </c>
      <c r="C4211" s="92">
        <f t="shared" si="480"/>
        <v>48757</v>
      </c>
      <c r="D4211" s="119" t="str">
        <f t="shared" si="474"/>
        <v>구간46</v>
      </c>
      <c r="E4211" s="91">
        <f t="shared" si="475"/>
        <v>91</v>
      </c>
      <c r="F4211" s="120">
        <f>COUNTIF($D$15:D4211,D4211)</f>
        <v>88</v>
      </c>
      <c r="G4211" s="121">
        <f t="shared" si="476"/>
        <v>0</v>
      </c>
      <c r="H4211" s="121">
        <f t="shared" si="477"/>
        <v>0</v>
      </c>
      <c r="I4211" s="122">
        <f t="shared" si="478"/>
        <v>0</v>
      </c>
    </row>
    <row r="4212" spans="2:9">
      <c r="B4212" s="91">
        <f t="shared" si="479"/>
        <v>4198</v>
      </c>
      <c r="C4212" s="92">
        <f t="shared" si="480"/>
        <v>48758</v>
      </c>
      <c r="D4212" s="119" t="str">
        <f t="shared" si="474"/>
        <v>구간46</v>
      </c>
      <c r="E4212" s="91">
        <f t="shared" si="475"/>
        <v>91</v>
      </c>
      <c r="F4212" s="120">
        <f>COUNTIF($D$15:D4212,D4212)</f>
        <v>89</v>
      </c>
      <c r="G4212" s="121">
        <f t="shared" si="476"/>
        <v>0</v>
      </c>
      <c r="H4212" s="121">
        <f t="shared" si="477"/>
        <v>0</v>
      </c>
      <c r="I4212" s="122">
        <f t="shared" si="478"/>
        <v>0</v>
      </c>
    </row>
    <row r="4213" spans="2:9">
      <c r="B4213" s="91">
        <f t="shared" si="479"/>
        <v>4199</v>
      </c>
      <c r="C4213" s="92">
        <f t="shared" si="480"/>
        <v>48759</v>
      </c>
      <c r="D4213" s="119" t="str">
        <f t="shared" si="474"/>
        <v>구간46</v>
      </c>
      <c r="E4213" s="91">
        <f t="shared" si="475"/>
        <v>91</v>
      </c>
      <c r="F4213" s="120">
        <f>COUNTIF($D$15:D4213,D4213)</f>
        <v>90</v>
      </c>
      <c r="G4213" s="121">
        <f t="shared" si="476"/>
        <v>0</v>
      </c>
      <c r="H4213" s="121">
        <f t="shared" si="477"/>
        <v>0</v>
      </c>
      <c r="I4213" s="122">
        <f t="shared" si="478"/>
        <v>0</v>
      </c>
    </row>
    <row r="4214" spans="2:9">
      <c r="B4214" s="91">
        <f t="shared" si="479"/>
        <v>4200</v>
      </c>
      <c r="C4214" s="92">
        <f t="shared" si="480"/>
        <v>48760</v>
      </c>
      <c r="D4214" s="119" t="str">
        <f t="shared" si="474"/>
        <v>구간46</v>
      </c>
      <c r="E4214" s="91">
        <f t="shared" si="475"/>
        <v>91</v>
      </c>
      <c r="F4214" s="120">
        <f>COUNTIF($D$15:D4214,D4214)</f>
        <v>91</v>
      </c>
      <c r="G4214" s="121">
        <f t="shared" si="476"/>
        <v>0</v>
      </c>
      <c r="H4214" s="121">
        <f t="shared" si="477"/>
        <v>0</v>
      </c>
      <c r="I4214" s="122">
        <f t="shared" si="478"/>
        <v>0</v>
      </c>
    </row>
    <row r="4215" spans="2:9">
      <c r="B4215" s="91">
        <f t="shared" si="479"/>
        <v>4201</v>
      </c>
      <c r="C4215" s="92">
        <f t="shared" si="480"/>
        <v>48761</v>
      </c>
      <c r="D4215" s="119" t="str">
        <f t="shared" si="474"/>
        <v>구간47</v>
      </c>
      <c r="E4215" s="91">
        <f t="shared" si="475"/>
        <v>92</v>
      </c>
      <c r="F4215" s="120">
        <f>COUNTIF($D$15:D4215,D4215)</f>
        <v>1</v>
      </c>
      <c r="G4215" s="121">
        <f t="shared" si="476"/>
        <v>0</v>
      </c>
      <c r="H4215" s="121">
        <f t="shared" si="477"/>
        <v>0</v>
      </c>
      <c r="I4215" s="122">
        <f t="shared" si="478"/>
        <v>0</v>
      </c>
    </row>
    <row r="4216" spans="2:9">
      <c r="B4216" s="91">
        <f t="shared" si="479"/>
        <v>4202</v>
      </c>
      <c r="C4216" s="92">
        <f t="shared" si="480"/>
        <v>48762</v>
      </c>
      <c r="D4216" s="119" t="str">
        <f t="shared" si="474"/>
        <v>구간47</v>
      </c>
      <c r="E4216" s="91">
        <f t="shared" si="475"/>
        <v>92</v>
      </c>
      <c r="F4216" s="120">
        <f>COUNTIF($D$15:D4216,D4216)</f>
        <v>2</v>
      </c>
      <c r="G4216" s="121">
        <f t="shared" si="476"/>
        <v>0</v>
      </c>
      <c r="H4216" s="121">
        <f t="shared" si="477"/>
        <v>0</v>
      </c>
      <c r="I4216" s="122">
        <f t="shared" si="478"/>
        <v>0</v>
      </c>
    </row>
    <row r="4217" spans="2:9">
      <c r="B4217" s="91">
        <f t="shared" si="479"/>
        <v>4203</v>
      </c>
      <c r="C4217" s="92">
        <f t="shared" si="480"/>
        <v>48763</v>
      </c>
      <c r="D4217" s="119" t="str">
        <f t="shared" si="474"/>
        <v>구간47</v>
      </c>
      <c r="E4217" s="91">
        <f t="shared" si="475"/>
        <v>92</v>
      </c>
      <c r="F4217" s="120">
        <f>COUNTIF($D$15:D4217,D4217)</f>
        <v>3</v>
      </c>
      <c r="G4217" s="121">
        <f t="shared" si="476"/>
        <v>0</v>
      </c>
      <c r="H4217" s="121">
        <f t="shared" si="477"/>
        <v>0</v>
      </c>
      <c r="I4217" s="122">
        <f t="shared" si="478"/>
        <v>0</v>
      </c>
    </row>
    <row r="4218" spans="2:9">
      <c r="B4218" s="91">
        <f t="shared" si="479"/>
        <v>4204</v>
      </c>
      <c r="C4218" s="92">
        <f t="shared" si="480"/>
        <v>48764</v>
      </c>
      <c r="D4218" s="119" t="str">
        <f t="shared" si="474"/>
        <v>구간47</v>
      </c>
      <c r="E4218" s="91">
        <f t="shared" si="475"/>
        <v>92</v>
      </c>
      <c r="F4218" s="120">
        <f>COUNTIF($D$15:D4218,D4218)</f>
        <v>4</v>
      </c>
      <c r="G4218" s="121">
        <f t="shared" si="476"/>
        <v>0</v>
      </c>
      <c r="H4218" s="121">
        <f t="shared" si="477"/>
        <v>0</v>
      </c>
      <c r="I4218" s="122">
        <f t="shared" si="478"/>
        <v>0</v>
      </c>
    </row>
    <row r="4219" spans="2:9">
      <c r="B4219" s="91">
        <f t="shared" si="479"/>
        <v>4205</v>
      </c>
      <c r="C4219" s="92">
        <f t="shared" si="480"/>
        <v>48765</v>
      </c>
      <c r="D4219" s="119" t="str">
        <f t="shared" si="474"/>
        <v>구간47</v>
      </c>
      <c r="E4219" s="91">
        <f t="shared" si="475"/>
        <v>92</v>
      </c>
      <c r="F4219" s="120">
        <f>COUNTIF($D$15:D4219,D4219)</f>
        <v>5</v>
      </c>
      <c r="G4219" s="121">
        <f t="shared" si="476"/>
        <v>0</v>
      </c>
      <c r="H4219" s="121">
        <f t="shared" si="477"/>
        <v>0</v>
      </c>
      <c r="I4219" s="122">
        <f t="shared" si="478"/>
        <v>0</v>
      </c>
    </row>
    <row r="4220" spans="2:9">
      <c r="B4220" s="91">
        <f t="shared" si="479"/>
        <v>4206</v>
      </c>
      <c r="C4220" s="92">
        <f t="shared" si="480"/>
        <v>48766</v>
      </c>
      <c r="D4220" s="119" t="str">
        <f t="shared" si="474"/>
        <v>구간47</v>
      </c>
      <c r="E4220" s="91">
        <f t="shared" si="475"/>
        <v>92</v>
      </c>
      <c r="F4220" s="120">
        <f>COUNTIF($D$15:D4220,D4220)</f>
        <v>6</v>
      </c>
      <c r="G4220" s="121">
        <f t="shared" si="476"/>
        <v>0</v>
      </c>
      <c r="H4220" s="121">
        <f t="shared" si="477"/>
        <v>0</v>
      </c>
      <c r="I4220" s="122">
        <f t="shared" si="478"/>
        <v>0</v>
      </c>
    </row>
    <row r="4221" spans="2:9">
      <c r="B4221" s="91">
        <f t="shared" si="479"/>
        <v>4207</v>
      </c>
      <c r="C4221" s="92">
        <f t="shared" si="480"/>
        <v>48767</v>
      </c>
      <c r="D4221" s="119" t="str">
        <f t="shared" si="474"/>
        <v>구간47</v>
      </c>
      <c r="E4221" s="91">
        <f t="shared" si="475"/>
        <v>92</v>
      </c>
      <c r="F4221" s="120">
        <f>COUNTIF($D$15:D4221,D4221)</f>
        <v>7</v>
      </c>
      <c r="G4221" s="121">
        <f t="shared" si="476"/>
        <v>0</v>
      </c>
      <c r="H4221" s="121">
        <f t="shared" si="477"/>
        <v>0</v>
      </c>
      <c r="I4221" s="122">
        <f t="shared" si="478"/>
        <v>0</v>
      </c>
    </row>
    <row r="4222" spans="2:9">
      <c r="B4222" s="91">
        <f t="shared" si="479"/>
        <v>4208</v>
      </c>
      <c r="C4222" s="92">
        <f t="shared" si="480"/>
        <v>48768</v>
      </c>
      <c r="D4222" s="119" t="str">
        <f t="shared" si="474"/>
        <v>구간47</v>
      </c>
      <c r="E4222" s="91">
        <f t="shared" si="475"/>
        <v>92</v>
      </c>
      <c r="F4222" s="120">
        <f>COUNTIF($D$15:D4222,D4222)</f>
        <v>8</v>
      </c>
      <c r="G4222" s="121">
        <f t="shared" si="476"/>
        <v>0</v>
      </c>
      <c r="H4222" s="121">
        <f t="shared" si="477"/>
        <v>0</v>
      </c>
      <c r="I4222" s="122">
        <f t="shared" si="478"/>
        <v>0</v>
      </c>
    </row>
    <row r="4223" spans="2:9">
      <c r="B4223" s="91">
        <f t="shared" si="479"/>
        <v>4209</v>
      </c>
      <c r="C4223" s="92">
        <f t="shared" si="480"/>
        <v>48769</v>
      </c>
      <c r="D4223" s="119" t="str">
        <f t="shared" si="474"/>
        <v>구간47</v>
      </c>
      <c r="E4223" s="91">
        <f t="shared" si="475"/>
        <v>92</v>
      </c>
      <c r="F4223" s="120">
        <f>COUNTIF($D$15:D4223,D4223)</f>
        <v>9</v>
      </c>
      <c r="G4223" s="121">
        <f t="shared" si="476"/>
        <v>0</v>
      </c>
      <c r="H4223" s="121">
        <f t="shared" si="477"/>
        <v>0</v>
      </c>
      <c r="I4223" s="122">
        <f t="shared" si="478"/>
        <v>0</v>
      </c>
    </row>
    <row r="4224" spans="2:9">
      <c r="B4224" s="91">
        <f t="shared" si="479"/>
        <v>4210</v>
      </c>
      <c r="C4224" s="92">
        <f t="shared" si="480"/>
        <v>48770</v>
      </c>
      <c r="D4224" s="119" t="str">
        <f t="shared" si="474"/>
        <v>구간47</v>
      </c>
      <c r="E4224" s="91">
        <f t="shared" si="475"/>
        <v>92</v>
      </c>
      <c r="F4224" s="120">
        <f>COUNTIF($D$15:D4224,D4224)</f>
        <v>10</v>
      </c>
      <c r="G4224" s="121">
        <f t="shared" si="476"/>
        <v>0</v>
      </c>
      <c r="H4224" s="121">
        <f t="shared" si="477"/>
        <v>0</v>
      </c>
      <c r="I4224" s="122">
        <f t="shared" si="478"/>
        <v>0</v>
      </c>
    </row>
    <row r="4225" spans="2:9">
      <c r="B4225" s="91">
        <f t="shared" si="479"/>
        <v>4211</v>
      </c>
      <c r="C4225" s="92">
        <f t="shared" si="480"/>
        <v>48771</v>
      </c>
      <c r="D4225" s="119" t="str">
        <f t="shared" si="474"/>
        <v>구간47</v>
      </c>
      <c r="E4225" s="91">
        <f t="shared" si="475"/>
        <v>92</v>
      </c>
      <c r="F4225" s="120">
        <f>COUNTIF($D$15:D4225,D4225)</f>
        <v>11</v>
      </c>
      <c r="G4225" s="121">
        <f t="shared" si="476"/>
        <v>0</v>
      </c>
      <c r="H4225" s="121">
        <f t="shared" si="477"/>
        <v>0</v>
      </c>
      <c r="I4225" s="122">
        <f t="shared" si="478"/>
        <v>0</v>
      </c>
    </row>
    <row r="4226" spans="2:9">
      <c r="B4226" s="91">
        <f t="shared" si="479"/>
        <v>4212</v>
      </c>
      <c r="C4226" s="92">
        <f t="shared" si="480"/>
        <v>48772</v>
      </c>
      <c r="D4226" s="119" t="str">
        <f t="shared" si="474"/>
        <v>구간47</v>
      </c>
      <c r="E4226" s="91">
        <f t="shared" si="475"/>
        <v>92</v>
      </c>
      <c r="F4226" s="120">
        <f>COUNTIF($D$15:D4226,D4226)</f>
        <v>12</v>
      </c>
      <c r="G4226" s="121">
        <f t="shared" si="476"/>
        <v>0</v>
      </c>
      <c r="H4226" s="121">
        <f t="shared" si="477"/>
        <v>0</v>
      </c>
      <c r="I4226" s="122">
        <f t="shared" si="478"/>
        <v>0</v>
      </c>
    </row>
    <row r="4227" spans="2:9">
      <c r="B4227" s="91">
        <f t="shared" si="479"/>
        <v>4213</v>
      </c>
      <c r="C4227" s="92">
        <f t="shared" si="480"/>
        <v>48773</v>
      </c>
      <c r="D4227" s="119" t="str">
        <f t="shared" si="474"/>
        <v>구간47</v>
      </c>
      <c r="E4227" s="91">
        <f t="shared" si="475"/>
        <v>92</v>
      </c>
      <c r="F4227" s="120">
        <f>COUNTIF($D$15:D4227,D4227)</f>
        <v>13</v>
      </c>
      <c r="G4227" s="121">
        <f t="shared" si="476"/>
        <v>0</v>
      </c>
      <c r="H4227" s="121">
        <f t="shared" si="477"/>
        <v>0</v>
      </c>
      <c r="I4227" s="122">
        <f t="shared" si="478"/>
        <v>0</v>
      </c>
    </row>
    <row r="4228" spans="2:9">
      <c r="B4228" s="91">
        <f t="shared" si="479"/>
        <v>4214</v>
      </c>
      <c r="C4228" s="92">
        <f t="shared" si="480"/>
        <v>48774</v>
      </c>
      <c r="D4228" s="119" t="str">
        <f t="shared" si="474"/>
        <v>구간47</v>
      </c>
      <c r="E4228" s="91">
        <f t="shared" si="475"/>
        <v>92</v>
      </c>
      <c r="F4228" s="120">
        <f>COUNTIF($D$15:D4228,D4228)</f>
        <v>14</v>
      </c>
      <c r="G4228" s="121">
        <f t="shared" si="476"/>
        <v>0</v>
      </c>
      <c r="H4228" s="121">
        <f t="shared" si="477"/>
        <v>0</v>
      </c>
      <c r="I4228" s="122">
        <f t="shared" si="478"/>
        <v>0</v>
      </c>
    </row>
    <row r="4229" spans="2:9">
      <c r="B4229" s="91">
        <f t="shared" si="479"/>
        <v>4215</v>
      </c>
      <c r="C4229" s="92">
        <f t="shared" si="480"/>
        <v>48775</v>
      </c>
      <c r="D4229" s="119" t="str">
        <f t="shared" si="474"/>
        <v>구간47</v>
      </c>
      <c r="E4229" s="91">
        <f t="shared" si="475"/>
        <v>92</v>
      </c>
      <c r="F4229" s="120">
        <f>COUNTIF($D$15:D4229,D4229)</f>
        <v>15</v>
      </c>
      <c r="G4229" s="121">
        <f t="shared" si="476"/>
        <v>0</v>
      </c>
      <c r="H4229" s="121">
        <f t="shared" si="477"/>
        <v>0</v>
      </c>
      <c r="I4229" s="122">
        <f t="shared" si="478"/>
        <v>0</v>
      </c>
    </row>
    <row r="4230" spans="2:9">
      <c r="B4230" s="91">
        <f t="shared" si="479"/>
        <v>4216</v>
      </c>
      <c r="C4230" s="92">
        <f t="shared" si="480"/>
        <v>48776</v>
      </c>
      <c r="D4230" s="119" t="str">
        <f t="shared" si="474"/>
        <v>구간47</v>
      </c>
      <c r="E4230" s="91">
        <f t="shared" si="475"/>
        <v>92</v>
      </c>
      <c r="F4230" s="120">
        <f>COUNTIF($D$15:D4230,D4230)</f>
        <v>16</v>
      </c>
      <c r="G4230" s="121">
        <f t="shared" si="476"/>
        <v>0</v>
      </c>
      <c r="H4230" s="121">
        <f t="shared" si="477"/>
        <v>0</v>
      </c>
      <c r="I4230" s="122">
        <f t="shared" si="478"/>
        <v>0</v>
      </c>
    </row>
    <row r="4231" spans="2:9">
      <c r="B4231" s="91">
        <f t="shared" si="479"/>
        <v>4217</v>
      </c>
      <c r="C4231" s="92">
        <f t="shared" si="480"/>
        <v>48777</v>
      </c>
      <c r="D4231" s="119" t="str">
        <f t="shared" si="474"/>
        <v>구간47</v>
      </c>
      <c r="E4231" s="91">
        <f t="shared" si="475"/>
        <v>92</v>
      </c>
      <c r="F4231" s="120">
        <f>COUNTIF($D$15:D4231,D4231)</f>
        <v>17</v>
      </c>
      <c r="G4231" s="121">
        <f t="shared" si="476"/>
        <v>0</v>
      </c>
      <c r="H4231" s="121">
        <f t="shared" si="477"/>
        <v>0</v>
      </c>
      <c r="I4231" s="122">
        <f t="shared" si="478"/>
        <v>0</v>
      </c>
    </row>
    <row r="4232" spans="2:9">
      <c r="B4232" s="91">
        <f t="shared" si="479"/>
        <v>4218</v>
      </c>
      <c r="C4232" s="92">
        <f t="shared" si="480"/>
        <v>48778</v>
      </c>
      <c r="D4232" s="119" t="str">
        <f t="shared" si="474"/>
        <v>구간47</v>
      </c>
      <c r="E4232" s="91">
        <f t="shared" si="475"/>
        <v>92</v>
      </c>
      <c r="F4232" s="120">
        <f>COUNTIF($D$15:D4232,D4232)</f>
        <v>18</v>
      </c>
      <c r="G4232" s="121">
        <f t="shared" si="476"/>
        <v>0</v>
      </c>
      <c r="H4232" s="121">
        <f t="shared" si="477"/>
        <v>0</v>
      </c>
      <c r="I4232" s="122">
        <f t="shared" si="478"/>
        <v>0</v>
      </c>
    </row>
    <row r="4233" spans="2:9">
      <c r="B4233" s="91">
        <f t="shared" si="479"/>
        <v>4219</v>
      </c>
      <c r="C4233" s="92">
        <f t="shared" si="480"/>
        <v>48779</v>
      </c>
      <c r="D4233" s="119" t="str">
        <f t="shared" si="474"/>
        <v>구간47</v>
      </c>
      <c r="E4233" s="91">
        <f t="shared" si="475"/>
        <v>92</v>
      </c>
      <c r="F4233" s="120">
        <f>COUNTIF($D$15:D4233,D4233)</f>
        <v>19</v>
      </c>
      <c r="G4233" s="121">
        <f t="shared" si="476"/>
        <v>0</v>
      </c>
      <c r="H4233" s="121">
        <f t="shared" si="477"/>
        <v>0</v>
      </c>
      <c r="I4233" s="122">
        <f t="shared" si="478"/>
        <v>0</v>
      </c>
    </row>
    <row r="4234" spans="2:9">
      <c r="B4234" s="91">
        <f t="shared" si="479"/>
        <v>4220</v>
      </c>
      <c r="C4234" s="92">
        <f t="shared" si="480"/>
        <v>48780</v>
      </c>
      <c r="D4234" s="119" t="str">
        <f t="shared" si="474"/>
        <v>구간47</v>
      </c>
      <c r="E4234" s="91">
        <f t="shared" si="475"/>
        <v>92</v>
      </c>
      <c r="F4234" s="120">
        <f>COUNTIF($D$15:D4234,D4234)</f>
        <v>20</v>
      </c>
      <c r="G4234" s="121">
        <f t="shared" si="476"/>
        <v>0</v>
      </c>
      <c r="H4234" s="121">
        <f t="shared" si="477"/>
        <v>0</v>
      </c>
      <c r="I4234" s="122">
        <f t="shared" si="478"/>
        <v>0</v>
      </c>
    </row>
    <row r="4235" spans="2:9">
      <c r="B4235" s="91">
        <f t="shared" si="479"/>
        <v>4221</v>
      </c>
      <c r="C4235" s="92">
        <f t="shared" si="480"/>
        <v>48781</v>
      </c>
      <c r="D4235" s="119" t="str">
        <f t="shared" si="474"/>
        <v>구간47</v>
      </c>
      <c r="E4235" s="91">
        <f t="shared" si="475"/>
        <v>92</v>
      </c>
      <c r="F4235" s="120">
        <f>COUNTIF($D$15:D4235,D4235)</f>
        <v>21</v>
      </c>
      <c r="G4235" s="121">
        <f t="shared" si="476"/>
        <v>0</v>
      </c>
      <c r="H4235" s="121">
        <f t="shared" si="477"/>
        <v>0</v>
      </c>
      <c r="I4235" s="122">
        <f t="shared" si="478"/>
        <v>0</v>
      </c>
    </row>
    <row r="4236" spans="2:9">
      <c r="B4236" s="91">
        <f t="shared" si="479"/>
        <v>4222</v>
      </c>
      <c r="C4236" s="92">
        <f t="shared" si="480"/>
        <v>48782</v>
      </c>
      <c r="D4236" s="119" t="str">
        <f t="shared" si="474"/>
        <v>구간47</v>
      </c>
      <c r="E4236" s="91">
        <f t="shared" si="475"/>
        <v>92</v>
      </c>
      <c r="F4236" s="120">
        <f>COUNTIF($D$15:D4236,D4236)</f>
        <v>22</v>
      </c>
      <c r="G4236" s="121">
        <f t="shared" si="476"/>
        <v>0</v>
      </c>
      <c r="H4236" s="121">
        <f t="shared" si="477"/>
        <v>0</v>
      </c>
      <c r="I4236" s="122">
        <f t="shared" si="478"/>
        <v>0</v>
      </c>
    </row>
    <row r="4237" spans="2:9">
      <c r="B4237" s="91">
        <f t="shared" si="479"/>
        <v>4223</v>
      </c>
      <c r="C4237" s="92">
        <f t="shared" si="480"/>
        <v>48783</v>
      </c>
      <c r="D4237" s="119" t="str">
        <f t="shared" si="474"/>
        <v>구간47</v>
      </c>
      <c r="E4237" s="91">
        <f t="shared" si="475"/>
        <v>92</v>
      </c>
      <c r="F4237" s="120">
        <f>COUNTIF($D$15:D4237,D4237)</f>
        <v>23</v>
      </c>
      <c r="G4237" s="121">
        <f t="shared" si="476"/>
        <v>0</v>
      </c>
      <c r="H4237" s="121">
        <f t="shared" si="477"/>
        <v>0</v>
      </c>
      <c r="I4237" s="122">
        <f t="shared" si="478"/>
        <v>0</v>
      </c>
    </row>
    <row r="4238" spans="2:9">
      <c r="B4238" s="91">
        <f t="shared" si="479"/>
        <v>4224</v>
      </c>
      <c r="C4238" s="92">
        <f t="shared" si="480"/>
        <v>48784</v>
      </c>
      <c r="D4238" s="119" t="str">
        <f t="shared" si="474"/>
        <v>구간47</v>
      </c>
      <c r="E4238" s="91">
        <f t="shared" si="475"/>
        <v>92</v>
      </c>
      <c r="F4238" s="120">
        <f>COUNTIF($D$15:D4238,D4238)</f>
        <v>24</v>
      </c>
      <c r="G4238" s="121">
        <f t="shared" si="476"/>
        <v>0</v>
      </c>
      <c r="H4238" s="121">
        <f t="shared" si="477"/>
        <v>0</v>
      </c>
      <c r="I4238" s="122">
        <f t="shared" si="478"/>
        <v>0</v>
      </c>
    </row>
    <row r="4239" spans="2:9">
      <c r="B4239" s="91">
        <f t="shared" si="479"/>
        <v>4225</v>
      </c>
      <c r="C4239" s="92">
        <f t="shared" si="480"/>
        <v>48785</v>
      </c>
      <c r="D4239" s="119" t="str">
        <f t="shared" ref="D4239:D4302" si="481">IF(IFERROR(HLOOKUP(C4239,$E$5:$BL$6,2,FALSE),"")="",D4240,HLOOKUP(C4239,$E$5:$BL$7,2,FALSE))</f>
        <v>구간47</v>
      </c>
      <c r="E4239" s="91">
        <f t="shared" ref="E4239:E4302" si="482">COUNTIF($D$15:$D$49928,D4239)</f>
        <v>92</v>
      </c>
      <c r="F4239" s="120">
        <f>COUNTIF($D$15:D4239,D4239)</f>
        <v>25</v>
      </c>
      <c r="G4239" s="121">
        <f t="shared" ref="G4239:G4302" si="483">HLOOKUP($D4239,$E$6:$BL$11,6,FALSE)</f>
        <v>0</v>
      </c>
      <c r="H4239" s="121">
        <f t="shared" ref="H4239:H4302" si="484">HLOOKUP($D4239,$E$6:$BL$11,5,FALSE)*(F4239)</f>
        <v>0</v>
      </c>
      <c r="I4239" s="122">
        <f t="shared" ref="I4239:I4302" si="485">G4239+H4239</f>
        <v>0</v>
      </c>
    </row>
    <row r="4240" spans="2:9">
      <c r="B4240" s="91">
        <f t="shared" ref="B4240:B4303" si="486">B4239+1</f>
        <v>4226</v>
      </c>
      <c r="C4240" s="92">
        <f t="shared" ref="C4240:C4303" si="487">C4239+1</f>
        <v>48786</v>
      </c>
      <c r="D4240" s="119" t="str">
        <f t="shared" si="481"/>
        <v>구간47</v>
      </c>
      <c r="E4240" s="91">
        <f t="shared" si="482"/>
        <v>92</v>
      </c>
      <c r="F4240" s="120">
        <f>COUNTIF($D$15:D4240,D4240)</f>
        <v>26</v>
      </c>
      <c r="G4240" s="121">
        <f t="shared" si="483"/>
        <v>0</v>
      </c>
      <c r="H4240" s="121">
        <f t="shared" si="484"/>
        <v>0</v>
      </c>
      <c r="I4240" s="122">
        <f t="shared" si="485"/>
        <v>0</v>
      </c>
    </row>
    <row r="4241" spans="2:9">
      <c r="B4241" s="91">
        <f t="shared" si="486"/>
        <v>4227</v>
      </c>
      <c r="C4241" s="92">
        <f t="shared" si="487"/>
        <v>48787</v>
      </c>
      <c r="D4241" s="119" t="str">
        <f t="shared" si="481"/>
        <v>구간47</v>
      </c>
      <c r="E4241" s="91">
        <f t="shared" si="482"/>
        <v>92</v>
      </c>
      <c r="F4241" s="120">
        <f>COUNTIF($D$15:D4241,D4241)</f>
        <v>27</v>
      </c>
      <c r="G4241" s="121">
        <f t="shared" si="483"/>
        <v>0</v>
      </c>
      <c r="H4241" s="121">
        <f t="shared" si="484"/>
        <v>0</v>
      </c>
      <c r="I4241" s="122">
        <f t="shared" si="485"/>
        <v>0</v>
      </c>
    </row>
    <row r="4242" spans="2:9">
      <c r="B4242" s="91">
        <f t="shared" si="486"/>
        <v>4228</v>
      </c>
      <c r="C4242" s="92">
        <f t="shared" si="487"/>
        <v>48788</v>
      </c>
      <c r="D4242" s="119" t="str">
        <f t="shared" si="481"/>
        <v>구간47</v>
      </c>
      <c r="E4242" s="91">
        <f t="shared" si="482"/>
        <v>92</v>
      </c>
      <c r="F4242" s="120">
        <f>COUNTIF($D$15:D4242,D4242)</f>
        <v>28</v>
      </c>
      <c r="G4242" s="121">
        <f t="shared" si="483"/>
        <v>0</v>
      </c>
      <c r="H4242" s="121">
        <f t="shared" si="484"/>
        <v>0</v>
      </c>
      <c r="I4242" s="122">
        <f t="shared" si="485"/>
        <v>0</v>
      </c>
    </row>
    <row r="4243" spans="2:9">
      <c r="B4243" s="91">
        <f t="shared" si="486"/>
        <v>4229</v>
      </c>
      <c r="C4243" s="92">
        <f t="shared" si="487"/>
        <v>48789</v>
      </c>
      <c r="D4243" s="119" t="str">
        <f t="shared" si="481"/>
        <v>구간47</v>
      </c>
      <c r="E4243" s="91">
        <f t="shared" si="482"/>
        <v>92</v>
      </c>
      <c r="F4243" s="120">
        <f>COUNTIF($D$15:D4243,D4243)</f>
        <v>29</v>
      </c>
      <c r="G4243" s="121">
        <f t="shared" si="483"/>
        <v>0</v>
      </c>
      <c r="H4243" s="121">
        <f t="shared" si="484"/>
        <v>0</v>
      </c>
      <c r="I4243" s="122">
        <f t="shared" si="485"/>
        <v>0</v>
      </c>
    </row>
    <row r="4244" spans="2:9">
      <c r="B4244" s="91">
        <f t="shared" si="486"/>
        <v>4230</v>
      </c>
      <c r="C4244" s="92">
        <f t="shared" si="487"/>
        <v>48790</v>
      </c>
      <c r="D4244" s="119" t="str">
        <f t="shared" si="481"/>
        <v>구간47</v>
      </c>
      <c r="E4244" s="91">
        <f t="shared" si="482"/>
        <v>92</v>
      </c>
      <c r="F4244" s="120">
        <f>COUNTIF($D$15:D4244,D4244)</f>
        <v>30</v>
      </c>
      <c r="G4244" s="121">
        <f t="shared" si="483"/>
        <v>0</v>
      </c>
      <c r="H4244" s="121">
        <f t="shared" si="484"/>
        <v>0</v>
      </c>
      <c r="I4244" s="122">
        <f t="shared" si="485"/>
        <v>0</v>
      </c>
    </row>
    <row r="4245" spans="2:9">
      <c r="B4245" s="91">
        <f t="shared" si="486"/>
        <v>4231</v>
      </c>
      <c r="C4245" s="92">
        <f t="shared" si="487"/>
        <v>48791</v>
      </c>
      <c r="D4245" s="119" t="str">
        <f t="shared" si="481"/>
        <v>구간47</v>
      </c>
      <c r="E4245" s="91">
        <f t="shared" si="482"/>
        <v>92</v>
      </c>
      <c r="F4245" s="120">
        <f>COUNTIF($D$15:D4245,D4245)</f>
        <v>31</v>
      </c>
      <c r="G4245" s="121">
        <f t="shared" si="483"/>
        <v>0</v>
      </c>
      <c r="H4245" s="121">
        <f t="shared" si="484"/>
        <v>0</v>
      </c>
      <c r="I4245" s="122">
        <f t="shared" si="485"/>
        <v>0</v>
      </c>
    </row>
    <row r="4246" spans="2:9">
      <c r="B4246" s="91">
        <f t="shared" si="486"/>
        <v>4232</v>
      </c>
      <c r="C4246" s="92">
        <f t="shared" si="487"/>
        <v>48792</v>
      </c>
      <c r="D4246" s="119" t="str">
        <f t="shared" si="481"/>
        <v>구간47</v>
      </c>
      <c r="E4246" s="91">
        <f t="shared" si="482"/>
        <v>92</v>
      </c>
      <c r="F4246" s="120">
        <f>COUNTIF($D$15:D4246,D4246)</f>
        <v>32</v>
      </c>
      <c r="G4246" s="121">
        <f t="shared" si="483"/>
        <v>0</v>
      </c>
      <c r="H4246" s="121">
        <f t="shared" si="484"/>
        <v>0</v>
      </c>
      <c r="I4246" s="122">
        <f t="shared" si="485"/>
        <v>0</v>
      </c>
    </row>
    <row r="4247" spans="2:9">
      <c r="B4247" s="91">
        <f t="shared" si="486"/>
        <v>4233</v>
      </c>
      <c r="C4247" s="92">
        <f t="shared" si="487"/>
        <v>48793</v>
      </c>
      <c r="D4247" s="119" t="str">
        <f t="shared" si="481"/>
        <v>구간47</v>
      </c>
      <c r="E4247" s="91">
        <f t="shared" si="482"/>
        <v>92</v>
      </c>
      <c r="F4247" s="120">
        <f>COUNTIF($D$15:D4247,D4247)</f>
        <v>33</v>
      </c>
      <c r="G4247" s="121">
        <f t="shared" si="483"/>
        <v>0</v>
      </c>
      <c r="H4247" s="121">
        <f t="shared" si="484"/>
        <v>0</v>
      </c>
      <c r="I4247" s="122">
        <f t="shared" si="485"/>
        <v>0</v>
      </c>
    </row>
    <row r="4248" spans="2:9">
      <c r="B4248" s="91">
        <f t="shared" si="486"/>
        <v>4234</v>
      </c>
      <c r="C4248" s="92">
        <f t="shared" si="487"/>
        <v>48794</v>
      </c>
      <c r="D4248" s="119" t="str">
        <f t="shared" si="481"/>
        <v>구간47</v>
      </c>
      <c r="E4248" s="91">
        <f t="shared" si="482"/>
        <v>92</v>
      </c>
      <c r="F4248" s="120">
        <f>COUNTIF($D$15:D4248,D4248)</f>
        <v>34</v>
      </c>
      <c r="G4248" s="121">
        <f t="shared" si="483"/>
        <v>0</v>
      </c>
      <c r="H4248" s="121">
        <f t="shared" si="484"/>
        <v>0</v>
      </c>
      <c r="I4248" s="122">
        <f t="shared" si="485"/>
        <v>0</v>
      </c>
    </row>
    <row r="4249" spans="2:9">
      <c r="B4249" s="91">
        <f t="shared" si="486"/>
        <v>4235</v>
      </c>
      <c r="C4249" s="92">
        <f t="shared" si="487"/>
        <v>48795</v>
      </c>
      <c r="D4249" s="119" t="str">
        <f t="shared" si="481"/>
        <v>구간47</v>
      </c>
      <c r="E4249" s="91">
        <f t="shared" si="482"/>
        <v>92</v>
      </c>
      <c r="F4249" s="120">
        <f>COUNTIF($D$15:D4249,D4249)</f>
        <v>35</v>
      </c>
      <c r="G4249" s="121">
        <f t="shared" si="483"/>
        <v>0</v>
      </c>
      <c r="H4249" s="121">
        <f t="shared" si="484"/>
        <v>0</v>
      </c>
      <c r="I4249" s="122">
        <f t="shared" si="485"/>
        <v>0</v>
      </c>
    </row>
    <row r="4250" spans="2:9">
      <c r="B4250" s="91">
        <f t="shared" si="486"/>
        <v>4236</v>
      </c>
      <c r="C4250" s="92">
        <f t="shared" si="487"/>
        <v>48796</v>
      </c>
      <c r="D4250" s="119" t="str">
        <f t="shared" si="481"/>
        <v>구간47</v>
      </c>
      <c r="E4250" s="91">
        <f t="shared" si="482"/>
        <v>92</v>
      </c>
      <c r="F4250" s="120">
        <f>COUNTIF($D$15:D4250,D4250)</f>
        <v>36</v>
      </c>
      <c r="G4250" s="121">
        <f t="shared" si="483"/>
        <v>0</v>
      </c>
      <c r="H4250" s="121">
        <f t="shared" si="484"/>
        <v>0</v>
      </c>
      <c r="I4250" s="122">
        <f t="shared" si="485"/>
        <v>0</v>
      </c>
    </row>
    <row r="4251" spans="2:9">
      <c r="B4251" s="91">
        <f t="shared" si="486"/>
        <v>4237</v>
      </c>
      <c r="C4251" s="92">
        <f t="shared" si="487"/>
        <v>48797</v>
      </c>
      <c r="D4251" s="119" t="str">
        <f t="shared" si="481"/>
        <v>구간47</v>
      </c>
      <c r="E4251" s="91">
        <f t="shared" si="482"/>
        <v>92</v>
      </c>
      <c r="F4251" s="120">
        <f>COUNTIF($D$15:D4251,D4251)</f>
        <v>37</v>
      </c>
      <c r="G4251" s="121">
        <f t="shared" si="483"/>
        <v>0</v>
      </c>
      <c r="H4251" s="121">
        <f t="shared" si="484"/>
        <v>0</v>
      </c>
      <c r="I4251" s="122">
        <f t="shared" si="485"/>
        <v>0</v>
      </c>
    </row>
    <row r="4252" spans="2:9">
      <c r="B4252" s="91">
        <f t="shared" si="486"/>
        <v>4238</v>
      </c>
      <c r="C4252" s="92">
        <f t="shared" si="487"/>
        <v>48798</v>
      </c>
      <c r="D4252" s="119" t="str">
        <f t="shared" si="481"/>
        <v>구간47</v>
      </c>
      <c r="E4252" s="91">
        <f t="shared" si="482"/>
        <v>92</v>
      </c>
      <c r="F4252" s="120">
        <f>COUNTIF($D$15:D4252,D4252)</f>
        <v>38</v>
      </c>
      <c r="G4252" s="121">
        <f t="shared" si="483"/>
        <v>0</v>
      </c>
      <c r="H4252" s="121">
        <f t="shared" si="484"/>
        <v>0</v>
      </c>
      <c r="I4252" s="122">
        <f t="shared" si="485"/>
        <v>0</v>
      </c>
    </row>
    <row r="4253" spans="2:9">
      <c r="B4253" s="91">
        <f t="shared" si="486"/>
        <v>4239</v>
      </c>
      <c r="C4253" s="92">
        <f t="shared" si="487"/>
        <v>48799</v>
      </c>
      <c r="D4253" s="119" t="str">
        <f t="shared" si="481"/>
        <v>구간47</v>
      </c>
      <c r="E4253" s="91">
        <f t="shared" si="482"/>
        <v>92</v>
      </c>
      <c r="F4253" s="120">
        <f>COUNTIF($D$15:D4253,D4253)</f>
        <v>39</v>
      </c>
      <c r="G4253" s="121">
        <f t="shared" si="483"/>
        <v>0</v>
      </c>
      <c r="H4253" s="121">
        <f t="shared" si="484"/>
        <v>0</v>
      </c>
      <c r="I4253" s="122">
        <f t="shared" si="485"/>
        <v>0</v>
      </c>
    </row>
    <row r="4254" spans="2:9">
      <c r="B4254" s="91">
        <f t="shared" si="486"/>
        <v>4240</v>
      </c>
      <c r="C4254" s="92">
        <f t="shared" si="487"/>
        <v>48800</v>
      </c>
      <c r="D4254" s="119" t="str">
        <f t="shared" si="481"/>
        <v>구간47</v>
      </c>
      <c r="E4254" s="91">
        <f t="shared" si="482"/>
        <v>92</v>
      </c>
      <c r="F4254" s="120">
        <f>COUNTIF($D$15:D4254,D4254)</f>
        <v>40</v>
      </c>
      <c r="G4254" s="121">
        <f t="shared" si="483"/>
        <v>0</v>
      </c>
      <c r="H4254" s="121">
        <f t="shared" si="484"/>
        <v>0</v>
      </c>
      <c r="I4254" s="122">
        <f t="shared" si="485"/>
        <v>0</v>
      </c>
    </row>
    <row r="4255" spans="2:9">
      <c r="B4255" s="91">
        <f t="shared" si="486"/>
        <v>4241</v>
      </c>
      <c r="C4255" s="92">
        <f t="shared" si="487"/>
        <v>48801</v>
      </c>
      <c r="D4255" s="119" t="str">
        <f t="shared" si="481"/>
        <v>구간47</v>
      </c>
      <c r="E4255" s="91">
        <f t="shared" si="482"/>
        <v>92</v>
      </c>
      <c r="F4255" s="120">
        <f>COUNTIF($D$15:D4255,D4255)</f>
        <v>41</v>
      </c>
      <c r="G4255" s="121">
        <f t="shared" si="483"/>
        <v>0</v>
      </c>
      <c r="H4255" s="121">
        <f t="shared" si="484"/>
        <v>0</v>
      </c>
      <c r="I4255" s="122">
        <f t="shared" si="485"/>
        <v>0</v>
      </c>
    </row>
    <row r="4256" spans="2:9">
      <c r="B4256" s="91">
        <f t="shared" si="486"/>
        <v>4242</v>
      </c>
      <c r="C4256" s="92">
        <f t="shared" si="487"/>
        <v>48802</v>
      </c>
      <c r="D4256" s="119" t="str">
        <f t="shared" si="481"/>
        <v>구간47</v>
      </c>
      <c r="E4256" s="91">
        <f t="shared" si="482"/>
        <v>92</v>
      </c>
      <c r="F4256" s="120">
        <f>COUNTIF($D$15:D4256,D4256)</f>
        <v>42</v>
      </c>
      <c r="G4256" s="121">
        <f t="shared" si="483"/>
        <v>0</v>
      </c>
      <c r="H4256" s="121">
        <f t="shared" si="484"/>
        <v>0</v>
      </c>
      <c r="I4256" s="122">
        <f t="shared" si="485"/>
        <v>0</v>
      </c>
    </row>
    <row r="4257" spans="2:9">
      <c r="B4257" s="91">
        <f t="shared" si="486"/>
        <v>4243</v>
      </c>
      <c r="C4257" s="92">
        <f t="shared" si="487"/>
        <v>48803</v>
      </c>
      <c r="D4257" s="119" t="str">
        <f t="shared" si="481"/>
        <v>구간47</v>
      </c>
      <c r="E4257" s="91">
        <f t="shared" si="482"/>
        <v>92</v>
      </c>
      <c r="F4257" s="120">
        <f>COUNTIF($D$15:D4257,D4257)</f>
        <v>43</v>
      </c>
      <c r="G4257" s="121">
        <f t="shared" si="483"/>
        <v>0</v>
      </c>
      <c r="H4257" s="121">
        <f t="shared" si="484"/>
        <v>0</v>
      </c>
      <c r="I4257" s="122">
        <f t="shared" si="485"/>
        <v>0</v>
      </c>
    </row>
    <row r="4258" spans="2:9">
      <c r="B4258" s="91">
        <f t="shared" si="486"/>
        <v>4244</v>
      </c>
      <c r="C4258" s="92">
        <f t="shared" si="487"/>
        <v>48804</v>
      </c>
      <c r="D4258" s="119" t="str">
        <f t="shared" si="481"/>
        <v>구간47</v>
      </c>
      <c r="E4258" s="91">
        <f t="shared" si="482"/>
        <v>92</v>
      </c>
      <c r="F4258" s="120">
        <f>COUNTIF($D$15:D4258,D4258)</f>
        <v>44</v>
      </c>
      <c r="G4258" s="121">
        <f t="shared" si="483"/>
        <v>0</v>
      </c>
      <c r="H4258" s="121">
        <f t="shared" si="484"/>
        <v>0</v>
      </c>
      <c r="I4258" s="122">
        <f t="shared" si="485"/>
        <v>0</v>
      </c>
    </row>
    <row r="4259" spans="2:9">
      <c r="B4259" s="91">
        <f t="shared" si="486"/>
        <v>4245</v>
      </c>
      <c r="C4259" s="92">
        <f t="shared" si="487"/>
        <v>48805</v>
      </c>
      <c r="D4259" s="119" t="str">
        <f t="shared" si="481"/>
        <v>구간47</v>
      </c>
      <c r="E4259" s="91">
        <f t="shared" si="482"/>
        <v>92</v>
      </c>
      <c r="F4259" s="120">
        <f>COUNTIF($D$15:D4259,D4259)</f>
        <v>45</v>
      </c>
      <c r="G4259" s="121">
        <f t="shared" si="483"/>
        <v>0</v>
      </c>
      <c r="H4259" s="121">
        <f t="shared" si="484"/>
        <v>0</v>
      </c>
      <c r="I4259" s="122">
        <f t="shared" si="485"/>
        <v>0</v>
      </c>
    </row>
    <row r="4260" spans="2:9">
      <c r="B4260" s="91">
        <f t="shared" si="486"/>
        <v>4246</v>
      </c>
      <c r="C4260" s="92">
        <f t="shared" si="487"/>
        <v>48806</v>
      </c>
      <c r="D4260" s="119" t="str">
        <f t="shared" si="481"/>
        <v>구간47</v>
      </c>
      <c r="E4260" s="91">
        <f t="shared" si="482"/>
        <v>92</v>
      </c>
      <c r="F4260" s="120">
        <f>COUNTIF($D$15:D4260,D4260)</f>
        <v>46</v>
      </c>
      <c r="G4260" s="121">
        <f t="shared" si="483"/>
        <v>0</v>
      </c>
      <c r="H4260" s="121">
        <f t="shared" si="484"/>
        <v>0</v>
      </c>
      <c r="I4260" s="122">
        <f t="shared" si="485"/>
        <v>0</v>
      </c>
    </row>
    <row r="4261" spans="2:9">
      <c r="B4261" s="91">
        <f t="shared" si="486"/>
        <v>4247</v>
      </c>
      <c r="C4261" s="92">
        <f t="shared" si="487"/>
        <v>48807</v>
      </c>
      <c r="D4261" s="119" t="str">
        <f t="shared" si="481"/>
        <v>구간47</v>
      </c>
      <c r="E4261" s="91">
        <f t="shared" si="482"/>
        <v>92</v>
      </c>
      <c r="F4261" s="120">
        <f>COUNTIF($D$15:D4261,D4261)</f>
        <v>47</v>
      </c>
      <c r="G4261" s="121">
        <f t="shared" si="483"/>
        <v>0</v>
      </c>
      <c r="H4261" s="121">
        <f t="shared" si="484"/>
        <v>0</v>
      </c>
      <c r="I4261" s="122">
        <f t="shared" si="485"/>
        <v>0</v>
      </c>
    </row>
    <row r="4262" spans="2:9">
      <c r="B4262" s="91">
        <f t="shared" si="486"/>
        <v>4248</v>
      </c>
      <c r="C4262" s="92">
        <f t="shared" si="487"/>
        <v>48808</v>
      </c>
      <c r="D4262" s="119" t="str">
        <f t="shared" si="481"/>
        <v>구간47</v>
      </c>
      <c r="E4262" s="91">
        <f t="shared" si="482"/>
        <v>92</v>
      </c>
      <c r="F4262" s="120">
        <f>COUNTIF($D$15:D4262,D4262)</f>
        <v>48</v>
      </c>
      <c r="G4262" s="121">
        <f t="shared" si="483"/>
        <v>0</v>
      </c>
      <c r="H4262" s="121">
        <f t="shared" si="484"/>
        <v>0</v>
      </c>
      <c r="I4262" s="122">
        <f t="shared" si="485"/>
        <v>0</v>
      </c>
    </row>
    <row r="4263" spans="2:9">
      <c r="B4263" s="91">
        <f t="shared" si="486"/>
        <v>4249</v>
      </c>
      <c r="C4263" s="92">
        <f t="shared" si="487"/>
        <v>48809</v>
      </c>
      <c r="D4263" s="119" t="str">
        <f t="shared" si="481"/>
        <v>구간47</v>
      </c>
      <c r="E4263" s="91">
        <f t="shared" si="482"/>
        <v>92</v>
      </c>
      <c r="F4263" s="120">
        <f>COUNTIF($D$15:D4263,D4263)</f>
        <v>49</v>
      </c>
      <c r="G4263" s="121">
        <f t="shared" si="483"/>
        <v>0</v>
      </c>
      <c r="H4263" s="121">
        <f t="shared" si="484"/>
        <v>0</v>
      </c>
      <c r="I4263" s="122">
        <f t="shared" si="485"/>
        <v>0</v>
      </c>
    </row>
    <row r="4264" spans="2:9">
      <c r="B4264" s="91">
        <f t="shared" si="486"/>
        <v>4250</v>
      </c>
      <c r="C4264" s="92">
        <f t="shared" si="487"/>
        <v>48810</v>
      </c>
      <c r="D4264" s="119" t="str">
        <f t="shared" si="481"/>
        <v>구간47</v>
      </c>
      <c r="E4264" s="91">
        <f t="shared" si="482"/>
        <v>92</v>
      </c>
      <c r="F4264" s="120">
        <f>COUNTIF($D$15:D4264,D4264)</f>
        <v>50</v>
      </c>
      <c r="G4264" s="121">
        <f t="shared" si="483"/>
        <v>0</v>
      </c>
      <c r="H4264" s="121">
        <f t="shared" si="484"/>
        <v>0</v>
      </c>
      <c r="I4264" s="122">
        <f t="shared" si="485"/>
        <v>0</v>
      </c>
    </row>
    <row r="4265" spans="2:9">
      <c r="B4265" s="91">
        <f t="shared" si="486"/>
        <v>4251</v>
      </c>
      <c r="C4265" s="92">
        <f t="shared" si="487"/>
        <v>48811</v>
      </c>
      <c r="D4265" s="119" t="str">
        <f t="shared" si="481"/>
        <v>구간47</v>
      </c>
      <c r="E4265" s="91">
        <f t="shared" si="482"/>
        <v>92</v>
      </c>
      <c r="F4265" s="120">
        <f>COUNTIF($D$15:D4265,D4265)</f>
        <v>51</v>
      </c>
      <c r="G4265" s="121">
        <f t="shared" si="483"/>
        <v>0</v>
      </c>
      <c r="H4265" s="121">
        <f t="shared" si="484"/>
        <v>0</v>
      </c>
      <c r="I4265" s="122">
        <f t="shared" si="485"/>
        <v>0</v>
      </c>
    </row>
    <row r="4266" spans="2:9">
      <c r="B4266" s="91">
        <f t="shared" si="486"/>
        <v>4252</v>
      </c>
      <c r="C4266" s="92">
        <f t="shared" si="487"/>
        <v>48812</v>
      </c>
      <c r="D4266" s="119" t="str">
        <f t="shared" si="481"/>
        <v>구간47</v>
      </c>
      <c r="E4266" s="91">
        <f t="shared" si="482"/>
        <v>92</v>
      </c>
      <c r="F4266" s="120">
        <f>COUNTIF($D$15:D4266,D4266)</f>
        <v>52</v>
      </c>
      <c r="G4266" s="121">
        <f t="shared" si="483"/>
        <v>0</v>
      </c>
      <c r="H4266" s="121">
        <f t="shared" si="484"/>
        <v>0</v>
      </c>
      <c r="I4266" s="122">
        <f t="shared" si="485"/>
        <v>0</v>
      </c>
    </row>
    <row r="4267" spans="2:9">
      <c r="B4267" s="91">
        <f t="shared" si="486"/>
        <v>4253</v>
      </c>
      <c r="C4267" s="92">
        <f t="shared" si="487"/>
        <v>48813</v>
      </c>
      <c r="D4267" s="119" t="str">
        <f t="shared" si="481"/>
        <v>구간47</v>
      </c>
      <c r="E4267" s="91">
        <f t="shared" si="482"/>
        <v>92</v>
      </c>
      <c r="F4267" s="120">
        <f>COUNTIF($D$15:D4267,D4267)</f>
        <v>53</v>
      </c>
      <c r="G4267" s="121">
        <f t="shared" si="483"/>
        <v>0</v>
      </c>
      <c r="H4267" s="121">
        <f t="shared" si="484"/>
        <v>0</v>
      </c>
      <c r="I4267" s="122">
        <f t="shared" si="485"/>
        <v>0</v>
      </c>
    </row>
    <row r="4268" spans="2:9">
      <c r="B4268" s="91">
        <f t="shared" si="486"/>
        <v>4254</v>
      </c>
      <c r="C4268" s="92">
        <f t="shared" si="487"/>
        <v>48814</v>
      </c>
      <c r="D4268" s="119" t="str">
        <f t="shared" si="481"/>
        <v>구간47</v>
      </c>
      <c r="E4268" s="91">
        <f t="shared" si="482"/>
        <v>92</v>
      </c>
      <c r="F4268" s="120">
        <f>COUNTIF($D$15:D4268,D4268)</f>
        <v>54</v>
      </c>
      <c r="G4268" s="121">
        <f t="shared" si="483"/>
        <v>0</v>
      </c>
      <c r="H4268" s="121">
        <f t="shared" si="484"/>
        <v>0</v>
      </c>
      <c r="I4268" s="122">
        <f t="shared" si="485"/>
        <v>0</v>
      </c>
    </row>
    <row r="4269" spans="2:9">
      <c r="B4269" s="91">
        <f t="shared" si="486"/>
        <v>4255</v>
      </c>
      <c r="C4269" s="92">
        <f t="shared" si="487"/>
        <v>48815</v>
      </c>
      <c r="D4269" s="119" t="str">
        <f t="shared" si="481"/>
        <v>구간47</v>
      </c>
      <c r="E4269" s="91">
        <f t="shared" si="482"/>
        <v>92</v>
      </c>
      <c r="F4269" s="120">
        <f>COUNTIF($D$15:D4269,D4269)</f>
        <v>55</v>
      </c>
      <c r="G4269" s="121">
        <f t="shared" si="483"/>
        <v>0</v>
      </c>
      <c r="H4269" s="121">
        <f t="shared" si="484"/>
        <v>0</v>
      </c>
      <c r="I4269" s="122">
        <f t="shared" si="485"/>
        <v>0</v>
      </c>
    </row>
    <row r="4270" spans="2:9">
      <c r="B4270" s="91">
        <f t="shared" si="486"/>
        <v>4256</v>
      </c>
      <c r="C4270" s="92">
        <f t="shared" si="487"/>
        <v>48816</v>
      </c>
      <c r="D4270" s="119" t="str">
        <f t="shared" si="481"/>
        <v>구간47</v>
      </c>
      <c r="E4270" s="91">
        <f t="shared" si="482"/>
        <v>92</v>
      </c>
      <c r="F4270" s="120">
        <f>COUNTIF($D$15:D4270,D4270)</f>
        <v>56</v>
      </c>
      <c r="G4270" s="121">
        <f t="shared" si="483"/>
        <v>0</v>
      </c>
      <c r="H4270" s="121">
        <f t="shared" si="484"/>
        <v>0</v>
      </c>
      <c r="I4270" s="122">
        <f t="shared" si="485"/>
        <v>0</v>
      </c>
    </row>
    <row r="4271" spans="2:9">
      <c r="B4271" s="91">
        <f t="shared" si="486"/>
        <v>4257</v>
      </c>
      <c r="C4271" s="92">
        <f t="shared" si="487"/>
        <v>48817</v>
      </c>
      <c r="D4271" s="119" t="str">
        <f t="shared" si="481"/>
        <v>구간47</v>
      </c>
      <c r="E4271" s="91">
        <f t="shared" si="482"/>
        <v>92</v>
      </c>
      <c r="F4271" s="120">
        <f>COUNTIF($D$15:D4271,D4271)</f>
        <v>57</v>
      </c>
      <c r="G4271" s="121">
        <f t="shared" si="483"/>
        <v>0</v>
      </c>
      <c r="H4271" s="121">
        <f t="shared" si="484"/>
        <v>0</v>
      </c>
      <c r="I4271" s="122">
        <f t="shared" si="485"/>
        <v>0</v>
      </c>
    </row>
    <row r="4272" spans="2:9">
      <c r="B4272" s="91">
        <f t="shared" si="486"/>
        <v>4258</v>
      </c>
      <c r="C4272" s="92">
        <f t="shared" si="487"/>
        <v>48818</v>
      </c>
      <c r="D4272" s="119" t="str">
        <f t="shared" si="481"/>
        <v>구간47</v>
      </c>
      <c r="E4272" s="91">
        <f t="shared" si="482"/>
        <v>92</v>
      </c>
      <c r="F4272" s="120">
        <f>COUNTIF($D$15:D4272,D4272)</f>
        <v>58</v>
      </c>
      <c r="G4272" s="121">
        <f t="shared" si="483"/>
        <v>0</v>
      </c>
      <c r="H4272" s="121">
        <f t="shared" si="484"/>
        <v>0</v>
      </c>
      <c r="I4272" s="122">
        <f t="shared" si="485"/>
        <v>0</v>
      </c>
    </row>
    <row r="4273" spans="2:9">
      <c r="B4273" s="91">
        <f t="shared" si="486"/>
        <v>4259</v>
      </c>
      <c r="C4273" s="92">
        <f t="shared" si="487"/>
        <v>48819</v>
      </c>
      <c r="D4273" s="119" t="str">
        <f t="shared" si="481"/>
        <v>구간47</v>
      </c>
      <c r="E4273" s="91">
        <f t="shared" si="482"/>
        <v>92</v>
      </c>
      <c r="F4273" s="120">
        <f>COUNTIF($D$15:D4273,D4273)</f>
        <v>59</v>
      </c>
      <c r="G4273" s="121">
        <f t="shared" si="483"/>
        <v>0</v>
      </c>
      <c r="H4273" s="121">
        <f t="shared" si="484"/>
        <v>0</v>
      </c>
      <c r="I4273" s="122">
        <f t="shared" si="485"/>
        <v>0</v>
      </c>
    </row>
    <row r="4274" spans="2:9">
      <c r="B4274" s="91">
        <f t="shared" si="486"/>
        <v>4260</v>
      </c>
      <c r="C4274" s="92">
        <f t="shared" si="487"/>
        <v>48820</v>
      </c>
      <c r="D4274" s="119" t="str">
        <f t="shared" si="481"/>
        <v>구간47</v>
      </c>
      <c r="E4274" s="91">
        <f t="shared" si="482"/>
        <v>92</v>
      </c>
      <c r="F4274" s="120">
        <f>COUNTIF($D$15:D4274,D4274)</f>
        <v>60</v>
      </c>
      <c r="G4274" s="121">
        <f t="shared" si="483"/>
        <v>0</v>
      </c>
      <c r="H4274" s="121">
        <f t="shared" si="484"/>
        <v>0</v>
      </c>
      <c r="I4274" s="122">
        <f t="shared" si="485"/>
        <v>0</v>
      </c>
    </row>
    <row r="4275" spans="2:9">
      <c r="B4275" s="91">
        <f t="shared" si="486"/>
        <v>4261</v>
      </c>
      <c r="C4275" s="92">
        <f t="shared" si="487"/>
        <v>48821</v>
      </c>
      <c r="D4275" s="119" t="str">
        <f t="shared" si="481"/>
        <v>구간47</v>
      </c>
      <c r="E4275" s="91">
        <f t="shared" si="482"/>
        <v>92</v>
      </c>
      <c r="F4275" s="120">
        <f>COUNTIF($D$15:D4275,D4275)</f>
        <v>61</v>
      </c>
      <c r="G4275" s="121">
        <f t="shared" si="483"/>
        <v>0</v>
      </c>
      <c r="H4275" s="121">
        <f t="shared" si="484"/>
        <v>0</v>
      </c>
      <c r="I4275" s="122">
        <f t="shared" si="485"/>
        <v>0</v>
      </c>
    </row>
    <row r="4276" spans="2:9">
      <c r="B4276" s="91">
        <f t="shared" si="486"/>
        <v>4262</v>
      </c>
      <c r="C4276" s="92">
        <f t="shared" si="487"/>
        <v>48822</v>
      </c>
      <c r="D4276" s="119" t="str">
        <f t="shared" si="481"/>
        <v>구간47</v>
      </c>
      <c r="E4276" s="91">
        <f t="shared" si="482"/>
        <v>92</v>
      </c>
      <c r="F4276" s="120">
        <f>COUNTIF($D$15:D4276,D4276)</f>
        <v>62</v>
      </c>
      <c r="G4276" s="121">
        <f t="shared" si="483"/>
        <v>0</v>
      </c>
      <c r="H4276" s="121">
        <f t="shared" si="484"/>
        <v>0</v>
      </c>
      <c r="I4276" s="122">
        <f t="shared" si="485"/>
        <v>0</v>
      </c>
    </row>
    <row r="4277" spans="2:9">
      <c r="B4277" s="91">
        <f t="shared" si="486"/>
        <v>4263</v>
      </c>
      <c r="C4277" s="92">
        <f t="shared" si="487"/>
        <v>48823</v>
      </c>
      <c r="D4277" s="119" t="str">
        <f t="shared" si="481"/>
        <v>구간47</v>
      </c>
      <c r="E4277" s="91">
        <f t="shared" si="482"/>
        <v>92</v>
      </c>
      <c r="F4277" s="120">
        <f>COUNTIF($D$15:D4277,D4277)</f>
        <v>63</v>
      </c>
      <c r="G4277" s="121">
        <f t="shared" si="483"/>
        <v>0</v>
      </c>
      <c r="H4277" s="121">
        <f t="shared" si="484"/>
        <v>0</v>
      </c>
      <c r="I4277" s="122">
        <f t="shared" si="485"/>
        <v>0</v>
      </c>
    </row>
    <row r="4278" spans="2:9">
      <c r="B4278" s="91">
        <f t="shared" si="486"/>
        <v>4264</v>
      </c>
      <c r="C4278" s="92">
        <f t="shared" si="487"/>
        <v>48824</v>
      </c>
      <c r="D4278" s="119" t="str">
        <f t="shared" si="481"/>
        <v>구간47</v>
      </c>
      <c r="E4278" s="91">
        <f t="shared" si="482"/>
        <v>92</v>
      </c>
      <c r="F4278" s="120">
        <f>COUNTIF($D$15:D4278,D4278)</f>
        <v>64</v>
      </c>
      <c r="G4278" s="121">
        <f t="shared" si="483"/>
        <v>0</v>
      </c>
      <c r="H4278" s="121">
        <f t="shared" si="484"/>
        <v>0</v>
      </c>
      <c r="I4278" s="122">
        <f t="shared" si="485"/>
        <v>0</v>
      </c>
    </row>
    <row r="4279" spans="2:9">
      <c r="B4279" s="91">
        <f t="shared" si="486"/>
        <v>4265</v>
      </c>
      <c r="C4279" s="92">
        <f t="shared" si="487"/>
        <v>48825</v>
      </c>
      <c r="D4279" s="119" t="str">
        <f t="shared" si="481"/>
        <v>구간47</v>
      </c>
      <c r="E4279" s="91">
        <f t="shared" si="482"/>
        <v>92</v>
      </c>
      <c r="F4279" s="120">
        <f>COUNTIF($D$15:D4279,D4279)</f>
        <v>65</v>
      </c>
      <c r="G4279" s="121">
        <f t="shared" si="483"/>
        <v>0</v>
      </c>
      <c r="H4279" s="121">
        <f t="shared" si="484"/>
        <v>0</v>
      </c>
      <c r="I4279" s="122">
        <f t="shared" si="485"/>
        <v>0</v>
      </c>
    </row>
    <row r="4280" spans="2:9">
      <c r="B4280" s="91">
        <f t="shared" si="486"/>
        <v>4266</v>
      </c>
      <c r="C4280" s="92">
        <f t="shared" si="487"/>
        <v>48826</v>
      </c>
      <c r="D4280" s="119" t="str">
        <f t="shared" si="481"/>
        <v>구간47</v>
      </c>
      <c r="E4280" s="91">
        <f t="shared" si="482"/>
        <v>92</v>
      </c>
      <c r="F4280" s="120">
        <f>COUNTIF($D$15:D4280,D4280)</f>
        <v>66</v>
      </c>
      <c r="G4280" s="121">
        <f t="shared" si="483"/>
        <v>0</v>
      </c>
      <c r="H4280" s="121">
        <f t="shared" si="484"/>
        <v>0</v>
      </c>
      <c r="I4280" s="122">
        <f t="shared" si="485"/>
        <v>0</v>
      </c>
    </row>
    <row r="4281" spans="2:9">
      <c r="B4281" s="91">
        <f t="shared" si="486"/>
        <v>4267</v>
      </c>
      <c r="C4281" s="92">
        <f t="shared" si="487"/>
        <v>48827</v>
      </c>
      <c r="D4281" s="119" t="str">
        <f t="shared" si="481"/>
        <v>구간47</v>
      </c>
      <c r="E4281" s="91">
        <f t="shared" si="482"/>
        <v>92</v>
      </c>
      <c r="F4281" s="120">
        <f>COUNTIF($D$15:D4281,D4281)</f>
        <v>67</v>
      </c>
      <c r="G4281" s="121">
        <f t="shared" si="483"/>
        <v>0</v>
      </c>
      <c r="H4281" s="121">
        <f t="shared" si="484"/>
        <v>0</v>
      </c>
      <c r="I4281" s="122">
        <f t="shared" si="485"/>
        <v>0</v>
      </c>
    </row>
    <row r="4282" spans="2:9">
      <c r="B4282" s="91">
        <f t="shared" si="486"/>
        <v>4268</v>
      </c>
      <c r="C4282" s="92">
        <f t="shared" si="487"/>
        <v>48828</v>
      </c>
      <c r="D4282" s="119" t="str">
        <f t="shared" si="481"/>
        <v>구간47</v>
      </c>
      <c r="E4282" s="91">
        <f t="shared" si="482"/>
        <v>92</v>
      </c>
      <c r="F4282" s="120">
        <f>COUNTIF($D$15:D4282,D4282)</f>
        <v>68</v>
      </c>
      <c r="G4282" s="121">
        <f t="shared" si="483"/>
        <v>0</v>
      </c>
      <c r="H4282" s="121">
        <f t="shared" si="484"/>
        <v>0</v>
      </c>
      <c r="I4282" s="122">
        <f t="shared" si="485"/>
        <v>0</v>
      </c>
    </row>
    <row r="4283" spans="2:9">
      <c r="B4283" s="91">
        <f t="shared" si="486"/>
        <v>4269</v>
      </c>
      <c r="C4283" s="92">
        <f t="shared" si="487"/>
        <v>48829</v>
      </c>
      <c r="D4283" s="119" t="str">
        <f t="shared" si="481"/>
        <v>구간47</v>
      </c>
      <c r="E4283" s="91">
        <f t="shared" si="482"/>
        <v>92</v>
      </c>
      <c r="F4283" s="120">
        <f>COUNTIF($D$15:D4283,D4283)</f>
        <v>69</v>
      </c>
      <c r="G4283" s="121">
        <f t="shared" si="483"/>
        <v>0</v>
      </c>
      <c r="H4283" s="121">
        <f t="shared" si="484"/>
        <v>0</v>
      </c>
      <c r="I4283" s="122">
        <f t="shared" si="485"/>
        <v>0</v>
      </c>
    </row>
    <row r="4284" spans="2:9">
      <c r="B4284" s="91">
        <f t="shared" si="486"/>
        <v>4270</v>
      </c>
      <c r="C4284" s="92">
        <f t="shared" si="487"/>
        <v>48830</v>
      </c>
      <c r="D4284" s="119" t="str">
        <f t="shared" si="481"/>
        <v>구간47</v>
      </c>
      <c r="E4284" s="91">
        <f t="shared" si="482"/>
        <v>92</v>
      </c>
      <c r="F4284" s="120">
        <f>COUNTIF($D$15:D4284,D4284)</f>
        <v>70</v>
      </c>
      <c r="G4284" s="121">
        <f t="shared" si="483"/>
        <v>0</v>
      </c>
      <c r="H4284" s="121">
        <f t="shared" si="484"/>
        <v>0</v>
      </c>
      <c r="I4284" s="122">
        <f t="shared" si="485"/>
        <v>0</v>
      </c>
    </row>
    <row r="4285" spans="2:9">
      <c r="B4285" s="91">
        <f t="shared" si="486"/>
        <v>4271</v>
      </c>
      <c r="C4285" s="92">
        <f t="shared" si="487"/>
        <v>48831</v>
      </c>
      <c r="D4285" s="119" t="str">
        <f t="shared" si="481"/>
        <v>구간47</v>
      </c>
      <c r="E4285" s="91">
        <f t="shared" si="482"/>
        <v>92</v>
      </c>
      <c r="F4285" s="120">
        <f>COUNTIF($D$15:D4285,D4285)</f>
        <v>71</v>
      </c>
      <c r="G4285" s="121">
        <f t="shared" si="483"/>
        <v>0</v>
      </c>
      <c r="H4285" s="121">
        <f t="shared" si="484"/>
        <v>0</v>
      </c>
      <c r="I4285" s="122">
        <f t="shared" si="485"/>
        <v>0</v>
      </c>
    </row>
    <row r="4286" spans="2:9">
      <c r="B4286" s="91">
        <f t="shared" si="486"/>
        <v>4272</v>
      </c>
      <c r="C4286" s="92">
        <f t="shared" si="487"/>
        <v>48832</v>
      </c>
      <c r="D4286" s="119" t="str">
        <f t="shared" si="481"/>
        <v>구간47</v>
      </c>
      <c r="E4286" s="91">
        <f t="shared" si="482"/>
        <v>92</v>
      </c>
      <c r="F4286" s="120">
        <f>COUNTIF($D$15:D4286,D4286)</f>
        <v>72</v>
      </c>
      <c r="G4286" s="121">
        <f t="shared" si="483"/>
        <v>0</v>
      </c>
      <c r="H4286" s="121">
        <f t="shared" si="484"/>
        <v>0</v>
      </c>
      <c r="I4286" s="122">
        <f t="shared" si="485"/>
        <v>0</v>
      </c>
    </row>
    <row r="4287" spans="2:9">
      <c r="B4287" s="91">
        <f t="shared" si="486"/>
        <v>4273</v>
      </c>
      <c r="C4287" s="92">
        <f t="shared" si="487"/>
        <v>48833</v>
      </c>
      <c r="D4287" s="119" t="str">
        <f t="shared" si="481"/>
        <v>구간47</v>
      </c>
      <c r="E4287" s="91">
        <f t="shared" si="482"/>
        <v>92</v>
      </c>
      <c r="F4287" s="120">
        <f>COUNTIF($D$15:D4287,D4287)</f>
        <v>73</v>
      </c>
      <c r="G4287" s="121">
        <f t="shared" si="483"/>
        <v>0</v>
      </c>
      <c r="H4287" s="121">
        <f t="shared" si="484"/>
        <v>0</v>
      </c>
      <c r="I4287" s="122">
        <f t="shared" si="485"/>
        <v>0</v>
      </c>
    </row>
    <row r="4288" spans="2:9">
      <c r="B4288" s="91">
        <f t="shared" si="486"/>
        <v>4274</v>
      </c>
      <c r="C4288" s="92">
        <f t="shared" si="487"/>
        <v>48834</v>
      </c>
      <c r="D4288" s="119" t="str">
        <f t="shared" si="481"/>
        <v>구간47</v>
      </c>
      <c r="E4288" s="91">
        <f t="shared" si="482"/>
        <v>92</v>
      </c>
      <c r="F4288" s="120">
        <f>COUNTIF($D$15:D4288,D4288)</f>
        <v>74</v>
      </c>
      <c r="G4288" s="121">
        <f t="shared" si="483"/>
        <v>0</v>
      </c>
      <c r="H4288" s="121">
        <f t="shared" si="484"/>
        <v>0</v>
      </c>
      <c r="I4288" s="122">
        <f t="shared" si="485"/>
        <v>0</v>
      </c>
    </row>
    <row r="4289" spans="2:9">
      <c r="B4289" s="91">
        <f t="shared" si="486"/>
        <v>4275</v>
      </c>
      <c r="C4289" s="92">
        <f t="shared" si="487"/>
        <v>48835</v>
      </c>
      <c r="D4289" s="119" t="str">
        <f t="shared" si="481"/>
        <v>구간47</v>
      </c>
      <c r="E4289" s="91">
        <f t="shared" si="482"/>
        <v>92</v>
      </c>
      <c r="F4289" s="120">
        <f>COUNTIF($D$15:D4289,D4289)</f>
        <v>75</v>
      </c>
      <c r="G4289" s="121">
        <f t="shared" si="483"/>
        <v>0</v>
      </c>
      <c r="H4289" s="121">
        <f t="shared" si="484"/>
        <v>0</v>
      </c>
      <c r="I4289" s="122">
        <f t="shared" si="485"/>
        <v>0</v>
      </c>
    </row>
    <row r="4290" spans="2:9">
      <c r="B4290" s="91">
        <f t="shared" si="486"/>
        <v>4276</v>
      </c>
      <c r="C4290" s="92">
        <f t="shared" si="487"/>
        <v>48836</v>
      </c>
      <c r="D4290" s="119" t="str">
        <f t="shared" si="481"/>
        <v>구간47</v>
      </c>
      <c r="E4290" s="91">
        <f t="shared" si="482"/>
        <v>92</v>
      </c>
      <c r="F4290" s="120">
        <f>COUNTIF($D$15:D4290,D4290)</f>
        <v>76</v>
      </c>
      <c r="G4290" s="121">
        <f t="shared" si="483"/>
        <v>0</v>
      </c>
      <c r="H4290" s="121">
        <f t="shared" si="484"/>
        <v>0</v>
      </c>
      <c r="I4290" s="122">
        <f t="shared" si="485"/>
        <v>0</v>
      </c>
    </row>
    <row r="4291" spans="2:9">
      <c r="B4291" s="91">
        <f t="shared" si="486"/>
        <v>4277</v>
      </c>
      <c r="C4291" s="92">
        <f t="shared" si="487"/>
        <v>48837</v>
      </c>
      <c r="D4291" s="119" t="str">
        <f t="shared" si="481"/>
        <v>구간47</v>
      </c>
      <c r="E4291" s="91">
        <f t="shared" si="482"/>
        <v>92</v>
      </c>
      <c r="F4291" s="120">
        <f>COUNTIF($D$15:D4291,D4291)</f>
        <v>77</v>
      </c>
      <c r="G4291" s="121">
        <f t="shared" si="483"/>
        <v>0</v>
      </c>
      <c r="H4291" s="121">
        <f t="shared" si="484"/>
        <v>0</v>
      </c>
      <c r="I4291" s="122">
        <f t="shared" si="485"/>
        <v>0</v>
      </c>
    </row>
    <row r="4292" spans="2:9">
      <c r="B4292" s="91">
        <f t="shared" si="486"/>
        <v>4278</v>
      </c>
      <c r="C4292" s="92">
        <f t="shared" si="487"/>
        <v>48838</v>
      </c>
      <c r="D4292" s="119" t="str">
        <f t="shared" si="481"/>
        <v>구간47</v>
      </c>
      <c r="E4292" s="91">
        <f t="shared" si="482"/>
        <v>92</v>
      </c>
      <c r="F4292" s="120">
        <f>COUNTIF($D$15:D4292,D4292)</f>
        <v>78</v>
      </c>
      <c r="G4292" s="121">
        <f t="shared" si="483"/>
        <v>0</v>
      </c>
      <c r="H4292" s="121">
        <f t="shared" si="484"/>
        <v>0</v>
      </c>
      <c r="I4292" s="122">
        <f t="shared" si="485"/>
        <v>0</v>
      </c>
    </row>
    <row r="4293" spans="2:9">
      <c r="B4293" s="91">
        <f t="shared" si="486"/>
        <v>4279</v>
      </c>
      <c r="C4293" s="92">
        <f t="shared" si="487"/>
        <v>48839</v>
      </c>
      <c r="D4293" s="119" t="str">
        <f t="shared" si="481"/>
        <v>구간47</v>
      </c>
      <c r="E4293" s="91">
        <f t="shared" si="482"/>
        <v>92</v>
      </c>
      <c r="F4293" s="120">
        <f>COUNTIF($D$15:D4293,D4293)</f>
        <v>79</v>
      </c>
      <c r="G4293" s="121">
        <f t="shared" si="483"/>
        <v>0</v>
      </c>
      <c r="H4293" s="121">
        <f t="shared" si="484"/>
        <v>0</v>
      </c>
      <c r="I4293" s="122">
        <f t="shared" si="485"/>
        <v>0</v>
      </c>
    </row>
    <row r="4294" spans="2:9">
      <c r="B4294" s="91">
        <f t="shared" si="486"/>
        <v>4280</v>
      </c>
      <c r="C4294" s="92">
        <f t="shared" si="487"/>
        <v>48840</v>
      </c>
      <c r="D4294" s="119" t="str">
        <f t="shared" si="481"/>
        <v>구간47</v>
      </c>
      <c r="E4294" s="91">
        <f t="shared" si="482"/>
        <v>92</v>
      </c>
      <c r="F4294" s="120">
        <f>COUNTIF($D$15:D4294,D4294)</f>
        <v>80</v>
      </c>
      <c r="G4294" s="121">
        <f t="shared" si="483"/>
        <v>0</v>
      </c>
      <c r="H4294" s="121">
        <f t="shared" si="484"/>
        <v>0</v>
      </c>
      <c r="I4294" s="122">
        <f t="shared" si="485"/>
        <v>0</v>
      </c>
    </row>
    <row r="4295" spans="2:9">
      <c r="B4295" s="91">
        <f t="shared" si="486"/>
        <v>4281</v>
      </c>
      <c r="C4295" s="92">
        <f t="shared" si="487"/>
        <v>48841</v>
      </c>
      <c r="D4295" s="119" t="str">
        <f t="shared" si="481"/>
        <v>구간47</v>
      </c>
      <c r="E4295" s="91">
        <f t="shared" si="482"/>
        <v>92</v>
      </c>
      <c r="F4295" s="120">
        <f>COUNTIF($D$15:D4295,D4295)</f>
        <v>81</v>
      </c>
      <c r="G4295" s="121">
        <f t="shared" si="483"/>
        <v>0</v>
      </c>
      <c r="H4295" s="121">
        <f t="shared" si="484"/>
        <v>0</v>
      </c>
      <c r="I4295" s="122">
        <f t="shared" si="485"/>
        <v>0</v>
      </c>
    </row>
    <row r="4296" spans="2:9">
      <c r="B4296" s="91">
        <f t="shared" si="486"/>
        <v>4282</v>
      </c>
      <c r="C4296" s="92">
        <f t="shared" si="487"/>
        <v>48842</v>
      </c>
      <c r="D4296" s="119" t="str">
        <f t="shared" si="481"/>
        <v>구간47</v>
      </c>
      <c r="E4296" s="91">
        <f t="shared" si="482"/>
        <v>92</v>
      </c>
      <c r="F4296" s="120">
        <f>COUNTIF($D$15:D4296,D4296)</f>
        <v>82</v>
      </c>
      <c r="G4296" s="121">
        <f t="shared" si="483"/>
        <v>0</v>
      </c>
      <c r="H4296" s="121">
        <f t="shared" si="484"/>
        <v>0</v>
      </c>
      <c r="I4296" s="122">
        <f t="shared" si="485"/>
        <v>0</v>
      </c>
    </row>
    <row r="4297" spans="2:9">
      <c r="B4297" s="91">
        <f t="shared" si="486"/>
        <v>4283</v>
      </c>
      <c r="C4297" s="92">
        <f t="shared" si="487"/>
        <v>48843</v>
      </c>
      <c r="D4297" s="119" t="str">
        <f t="shared" si="481"/>
        <v>구간47</v>
      </c>
      <c r="E4297" s="91">
        <f t="shared" si="482"/>
        <v>92</v>
      </c>
      <c r="F4297" s="120">
        <f>COUNTIF($D$15:D4297,D4297)</f>
        <v>83</v>
      </c>
      <c r="G4297" s="121">
        <f t="shared" si="483"/>
        <v>0</v>
      </c>
      <c r="H4297" s="121">
        <f t="shared" si="484"/>
        <v>0</v>
      </c>
      <c r="I4297" s="122">
        <f t="shared" si="485"/>
        <v>0</v>
      </c>
    </row>
    <row r="4298" spans="2:9">
      <c r="B4298" s="91">
        <f t="shared" si="486"/>
        <v>4284</v>
      </c>
      <c r="C4298" s="92">
        <f t="shared" si="487"/>
        <v>48844</v>
      </c>
      <c r="D4298" s="119" t="str">
        <f t="shared" si="481"/>
        <v>구간47</v>
      </c>
      <c r="E4298" s="91">
        <f t="shared" si="482"/>
        <v>92</v>
      </c>
      <c r="F4298" s="120">
        <f>COUNTIF($D$15:D4298,D4298)</f>
        <v>84</v>
      </c>
      <c r="G4298" s="121">
        <f t="shared" si="483"/>
        <v>0</v>
      </c>
      <c r="H4298" s="121">
        <f t="shared" si="484"/>
        <v>0</v>
      </c>
      <c r="I4298" s="122">
        <f t="shared" si="485"/>
        <v>0</v>
      </c>
    </row>
    <row r="4299" spans="2:9">
      <c r="B4299" s="91">
        <f t="shared" si="486"/>
        <v>4285</v>
      </c>
      <c r="C4299" s="92">
        <f t="shared" si="487"/>
        <v>48845</v>
      </c>
      <c r="D4299" s="119" t="str">
        <f t="shared" si="481"/>
        <v>구간47</v>
      </c>
      <c r="E4299" s="91">
        <f t="shared" si="482"/>
        <v>92</v>
      </c>
      <c r="F4299" s="120">
        <f>COUNTIF($D$15:D4299,D4299)</f>
        <v>85</v>
      </c>
      <c r="G4299" s="121">
        <f t="shared" si="483"/>
        <v>0</v>
      </c>
      <c r="H4299" s="121">
        <f t="shared" si="484"/>
        <v>0</v>
      </c>
      <c r="I4299" s="122">
        <f t="shared" si="485"/>
        <v>0</v>
      </c>
    </row>
    <row r="4300" spans="2:9">
      <c r="B4300" s="91">
        <f t="shared" si="486"/>
        <v>4286</v>
      </c>
      <c r="C4300" s="92">
        <f t="shared" si="487"/>
        <v>48846</v>
      </c>
      <c r="D4300" s="119" t="str">
        <f t="shared" si="481"/>
        <v>구간47</v>
      </c>
      <c r="E4300" s="91">
        <f t="shared" si="482"/>
        <v>92</v>
      </c>
      <c r="F4300" s="120">
        <f>COUNTIF($D$15:D4300,D4300)</f>
        <v>86</v>
      </c>
      <c r="G4300" s="121">
        <f t="shared" si="483"/>
        <v>0</v>
      </c>
      <c r="H4300" s="121">
        <f t="shared" si="484"/>
        <v>0</v>
      </c>
      <c r="I4300" s="122">
        <f t="shared" si="485"/>
        <v>0</v>
      </c>
    </row>
    <row r="4301" spans="2:9">
      <c r="B4301" s="91">
        <f t="shared" si="486"/>
        <v>4287</v>
      </c>
      <c r="C4301" s="92">
        <f t="shared" si="487"/>
        <v>48847</v>
      </c>
      <c r="D4301" s="119" t="str">
        <f t="shared" si="481"/>
        <v>구간47</v>
      </c>
      <c r="E4301" s="91">
        <f t="shared" si="482"/>
        <v>92</v>
      </c>
      <c r="F4301" s="120">
        <f>COUNTIF($D$15:D4301,D4301)</f>
        <v>87</v>
      </c>
      <c r="G4301" s="121">
        <f t="shared" si="483"/>
        <v>0</v>
      </c>
      <c r="H4301" s="121">
        <f t="shared" si="484"/>
        <v>0</v>
      </c>
      <c r="I4301" s="122">
        <f t="shared" si="485"/>
        <v>0</v>
      </c>
    </row>
    <row r="4302" spans="2:9">
      <c r="B4302" s="91">
        <f t="shared" si="486"/>
        <v>4288</v>
      </c>
      <c r="C4302" s="92">
        <f t="shared" si="487"/>
        <v>48848</v>
      </c>
      <c r="D4302" s="119" t="str">
        <f t="shared" si="481"/>
        <v>구간47</v>
      </c>
      <c r="E4302" s="91">
        <f t="shared" si="482"/>
        <v>92</v>
      </c>
      <c r="F4302" s="120">
        <f>COUNTIF($D$15:D4302,D4302)</f>
        <v>88</v>
      </c>
      <c r="G4302" s="121">
        <f t="shared" si="483"/>
        <v>0</v>
      </c>
      <c r="H4302" s="121">
        <f t="shared" si="484"/>
        <v>0</v>
      </c>
      <c r="I4302" s="122">
        <f t="shared" si="485"/>
        <v>0</v>
      </c>
    </row>
    <row r="4303" spans="2:9">
      <c r="B4303" s="91">
        <f t="shared" si="486"/>
        <v>4289</v>
      </c>
      <c r="C4303" s="92">
        <f t="shared" si="487"/>
        <v>48849</v>
      </c>
      <c r="D4303" s="119" t="str">
        <f t="shared" ref="D4303:D4366" si="488">IF(IFERROR(HLOOKUP(C4303,$E$5:$BL$6,2,FALSE),"")="",D4304,HLOOKUP(C4303,$E$5:$BL$7,2,FALSE))</f>
        <v>구간47</v>
      </c>
      <c r="E4303" s="91">
        <f t="shared" ref="E4303:E4366" si="489">COUNTIF($D$15:$D$49928,D4303)</f>
        <v>92</v>
      </c>
      <c r="F4303" s="120">
        <f>COUNTIF($D$15:D4303,D4303)</f>
        <v>89</v>
      </c>
      <c r="G4303" s="121">
        <f t="shared" ref="G4303:G4366" si="490">HLOOKUP($D4303,$E$6:$BL$11,6,FALSE)</f>
        <v>0</v>
      </c>
      <c r="H4303" s="121">
        <f t="shared" ref="H4303:H4366" si="491">HLOOKUP($D4303,$E$6:$BL$11,5,FALSE)*(F4303)</f>
        <v>0</v>
      </c>
      <c r="I4303" s="122">
        <f t="shared" ref="I4303:I4366" si="492">G4303+H4303</f>
        <v>0</v>
      </c>
    </row>
    <row r="4304" spans="2:9">
      <c r="B4304" s="91">
        <f t="shared" ref="B4304:B4367" si="493">B4303+1</f>
        <v>4290</v>
      </c>
      <c r="C4304" s="92">
        <f t="shared" ref="C4304:C4367" si="494">C4303+1</f>
        <v>48850</v>
      </c>
      <c r="D4304" s="119" t="str">
        <f t="shared" si="488"/>
        <v>구간47</v>
      </c>
      <c r="E4304" s="91">
        <f t="shared" si="489"/>
        <v>92</v>
      </c>
      <c r="F4304" s="120">
        <f>COUNTIF($D$15:D4304,D4304)</f>
        <v>90</v>
      </c>
      <c r="G4304" s="121">
        <f t="shared" si="490"/>
        <v>0</v>
      </c>
      <c r="H4304" s="121">
        <f t="shared" si="491"/>
        <v>0</v>
      </c>
      <c r="I4304" s="122">
        <f t="shared" si="492"/>
        <v>0</v>
      </c>
    </row>
    <row r="4305" spans="2:9">
      <c r="B4305" s="91">
        <f t="shared" si="493"/>
        <v>4291</v>
      </c>
      <c r="C4305" s="92">
        <f t="shared" si="494"/>
        <v>48851</v>
      </c>
      <c r="D4305" s="119" t="str">
        <f t="shared" si="488"/>
        <v>구간47</v>
      </c>
      <c r="E4305" s="91">
        <f t="shared" si="489"/>
        <v>92</v>
      </c>
      <c r="F4305" s="120">
        <f>COUNTIF($D$15:D4305,D4305)</f>
        <v>91</v>
      </c>
      <c r="G4305" s="121">
        <f t="shared" si="490"/>
        <v>0</v>
      </c>
      <c r="H4305" s="121">
        <f t="shared" si="491"/>
        <v>0</v>
      </c>
      <c r="I4305" s="122">
        <f t="shared" si="492"/>
        <v>0</v>
      </c>
    </row>
    <row r="4306" spans="2:9">
      <c r="B4306" s="91">
        <f t="shared" si="493"/>
        <v>4292</v>
      </c>
      <c r="C4306" s="92">
        <f t="shared" si="494"/>
        <v>48852</v>
      </c>
      <c r="D4306" s="119" t="str">
        <f t="shared" si="488"/>
        <v>구간47</v>
      </c>
      <c r="E4306" s="91">
        <f t="shared" si="489"/>
        <v>92</v>
      </c>
      <c r="F4306" s="120">
        <f>COUNTIF($D$15:D4306,D4306)</f>
        <v>92</v>
      </c>
      <c r="G4306" s="121">
        <f t="shared" si="490"/>
        <v>0</v>
      </c>
      <c r="H4306" s="121">
        <f t="shared" si="491"/>
        <v>0</v>
      </c>
      <c r="I4306" s="122">
        <f t="shared" si="492"/>
        <v>0</v>
      </c>
    </row>
    <row r="4307" spans="2:9">
      <c r="B4307" s="91">
        <f t="shared" si="493"/>
        <v>4293</v>
      </c>
      <c r="C4307" s="92">
        <f t="shared" si="494"/>
        <v>48853</v>
      </c>
      <c r="D4307" s="119" t="str">
        <f t="shared" si="488"/>
        <v>구간48</v>
      </c>
      <c r="E4307" s="91">
        <f t="shared" si="489"/>
        <v>92</v>
      </c>
      <c r="F4307" s="120">
        <f>COUNTIF($D$15:D4307,D4307)</f>
        <v>1</v>
      </c>
      <c r="G4307" s="121">
        <f t="shared" si="490"/>
        <v>0</v>
      </c>
      <c r="H4307" s="121">
        <f t="shared" si="491"/>
        <v>0</v>
      </c>
      <c r="I4307" s="122">
        <f t="shared" si="492"/>
        <v>0</v>
      </c>
    </row>
    <row r="4308" spans="2:9">
      <c r="B4308" s="91">
        <f t="shared" si="493"/>
        <v>4294</v>
      </c>
      <c r="C4308" s="92">
        <f t="shared" si="494"/>
        <v>48854</v>
      </c>
      <c r="D4308" s="119" t="str">
        <f t="shared" si="488"/>
        <v>구간48</v>
      </c>
      <c r="E4308" s="91">
        <f t="shared" si="489"/>
        <v>92</v>
      </c>
      <c r="F4308" s="120">
        <f>COUNTIF($D$15:D4308,D4308)</f>
        <v>2</v>
      </c>
      <c r="G4308" s="121">
        <f t="shared" si="490"/>
        <v>0</v>
      </c>
      <c r="H4308" s="121">
        <f t="shared" si="491"/>
        <v>0</v>
      </c>
      <c r="I4308" s="122">
        <f t="shared" si="492"/>
        <v>0</v>
      </c>
    </row>
    <row r="4309" spans="2:9">
      <c r="B4309" s="91">
        <f t="shared" si="493"/>
        <v>4295</v>
      </c>
      <c r="C4309" s="92">
        <f t="shared" si="494"/>
        <v>48855</v>
      </c>
      <c r="D4309" s="119" t="str">
        <f t="shared" si="488"/>
        <v>구간48</v>
      </c>
      <c r="E4309" s="91">
        <f t="shared" si="489"/>
        <v>92</v>
      </c>
      <c r="F4309" s="120">
        <f>COUNTIF($D$15:D4309,D4309)</f>
        <v>3</v>
      </c>
      <c r="G4309" s="121">
        <f t="shared" si="490"/>
        <v>0</v>
      </c>
      <c r="H4309" s="121">
        <f t="shared" si="491"/>
        <v>0</v>
      </c>
      <c r="I4309" s="122">
        <f t="shared" si="492"/>
        <v>0</v>
      </c>
    </row>
    <row r="4310" spans="2:9">
      <c r="B4310" s="91">
        <f t="shared" si="493"/>
        <v>4296</v>
      </c>
      <c r="C4310" s="92">
        <f t="shared" si="494"/>
        <v>48856</v>
      </c>
      <c r="D4310" s="119" t="str">
        <f t="shared" si="488"/>
        <v>구간48</v>
      </c>
      <c r="E4310" s="91">
        <f t="shared" si="489"/>
        <v>92</v>
      </c>
      <c r="F4310" s="120">
        <f>COUNTIF($D$15:D4310,D4310)</f>
        <v>4</v>
      </c>
      <c r="G4310" s="121">
        <f t="shared" si="490"/>
        <v>0</v>
      </c>
      <c r="H4310" s="121">
        <f t="shared" si="491"/>
        <v>0</v>
      </c>
      <c r="I4310" s="122">
        <f t="shared" si="492"/>
        <v>0</v>
      </c>
    </row>
    <row r="4311" spans="2:9">
      <c r="B4311" s="91">
        <f t="shared" si="493"/>
        <v>4297</v>
      </c>
      <c r="C4311" s="92">
        <f t="shared" si="494"/>
        <v>48857</v>
      </c>
      <c r="D4311" s="119" t="str">
        <f t="shared" si="488"/>
        <v>구간48</v>
      </c>
      <c r="E4311" s="91">
        <f t="shared" si="489"/>
        <v>92</v>
      </c>
      <c r="F4311" s="120">
        <f>COUNTIF($D$15:D4311,D4311)</f>
        <v>5</v>
      </c>
      <c r="G4311" s="121">
        <f t="shared" si="490"/>
        <v>0</v>
      </c>
      <c r="H4311" s="121">
        <f t="shared" si="491"/>
        <v>0</v>
      </c>
      <c r="I4311" s="122">
        <f t="shared" si="492"/>
        <v>0</v>
      </c>
    </row>
    <row r="4312" spans="2:9">
      <c r="B4312" s="91">
        <f t="shared" si="493"/>
        <v>4298</v>
      </c>
      <c r="C4312" s="92">
        <f t="shared" si="494"/>
        <v>48858</v>
      </c>
      <c r="D4312" s="119" t="str">
        <f t="shared" si="488"/>
        <v>구간48</v>
      </c>
      <c r="E4312" s="91">
        <f t="shared" si="489"/>
        <v>92</v>
      </c>
      <c r="F4312" s="120">
        <f>COUNTIF($D$15:D4312,D4312)</f>
        <v>6</v>
      </c>
      <c r="G4312" s="121">
        <f t="shared" si="490"/>
        <v>0</v>
      </c>
      <c r="H4312" s="121">
        <f t="shared" si="491"/>
        <v>0</v>
      </c>
      <c r="I4312" s="122">
        <f t="shared" si="492"/>
        <v>0</v>
      </c>
    </row>
    <row r="4313" spans="2:9">
      <c r="B4313" s="91">
        <f t="shared" si="493"/>
        <v>4299</v>
      </c>
      <c r="C4313" s="92">
        <f t="shared" si="494"/>
        <v>48859</v>
      </c>
      <c r="D4313" s="119" t="str">
        <f t="shared" si="488"/>
        <v>구간48</v>
      </c>
      <c r="E4313" s="91">
        <f t="shared" si="489"/>
        <v>92</v>
      </c>
      <c r="F4313" s="120">
        <f>COUNTIF($D$15:D4313,D4313)</f>
        <v>7</v>
      </c>
      <c r="G4313" s="121">
        <f t="shared" si="490"/>
        <v>0</v>
      </c>
      <c r="H4313" s="121">
        <f t="shared" si="491"/>
        <v>0</v>
      </c>
      <c r="I4313" s="122">
        <f t="shared" si="492"/>
        <v>0</v>
      </c>
    </row>
    <row r="4314" spans="2:9">
      <c r="B4314" s="91">
        <f t="shared" si="493"/>
        <v>4300</v>
      </c>
      <c r="C4314" s="92">
        <f t="shared" si="494"/>
        <v>48860</v>
      </c>
      <c r="D4314" s="119" t="str">
        <f t="shared" si="488"/>
        <v>구간48</v>
      </c>
      <c r="E4314" s="91">
        <f t="shared" si="489"/>
        <v>92</v>
      </c>
      <c r="F4314" s="120">
        <f>COUNTIF($D$15:D4314,D4314)</f>
        <v>8</v>
      </c>
      <c r="G4314" s="121">
        <f t="shared" si="490"/>
        <v>0</v>
      </c>
      <c r="H4314" s="121">
        <f t="shared" si="491"/>
        <v>0</v>
      </c>
      <c r="I4314" s="122">
        <f t="shared" si="492"/>
        <v>0</v>
      </c>
    </row>
    <row r="4315" spans="2:9">
      <c r="B4315" s="91">
        <f t="shared" si="493"/>
        <v>4301</v>
      </c>
      <c r="C4315" s="92">
        <f t="shared" si="494"/>
        <v>48861</v>
      </c>
      <c r="D4315" s="119" t="str">
        <f t="shared" si="488"/>
        <v>구간48</v>
      </c>
      <c r="E4315" s="91">
        <f t="shared" si="489"/>
        <v>92</v>
      </c>
      <c r="F4315" s="120">
        <f>COUNTIF($D$15:D4315,D4315)</f>
        <v>9</v>
      </c>
      <c r="G4315" s="121">
        <f t="shared" si="490"/>
        <v>0</v>
      </c>
      <c r="H4315" s="121">
        <f t="shared" si="491"/>
        <v>0</v>
      </c>
      <c r="I4315" s="122">
        <f t="shared" si="492"/>
        <v>0</v>
      </c>
    </row>
    <row r="4316" spans="2:9">
      <c r="B4316" s="91">
        <f t="shared" si="493"/>
        <v>4302</v>
      </c>
      <c r="C4316" s="92">
        <f t="shared" si="494"/>
        <v>48862</v>
      </c>
      <c r="D4316" s="119" t="str">
        <f t="shared" si="488"/>
        <v>구간48</v>
      </c>
      <c r="E4316" s="91">
        <f t="shared" si="489"/>
        <v>92</v>
      </c>
      <c r="F4316" s="120">
        <f>COUNTIF($D$15:D4316,D4316)</f>
        <v>10</v>
      </c>
      <c r="G4316" s="121">
        <f t="shared" si="490"/>
        <v>0</v>
      </c>
      <c r="H4316" s="121">
        <f t="shared" si="491"/>
        <v>0</v>
      </c>
      <c r="I4316" s="122">
        <f t="shared" si="492"/>
        <v>0</v>
      </c>
    </row>
    <row r="4317" spans="2:9">
      <c r="B4317" s="91">
        <f t="shared" si="493"/>
        <v>4303</v>
      </c>
      <c r="C4317" s="92">
        <f t="shared" si="494"/>
        <v>48863</v>
      </c>
      <c r="D4317" s="119" t="str">
        <f t="shared" si="488"/>
        <v>구간48</v>
      </c>
      <c r="E4317" s="91">
        <f t="shared" si="489"/>
        <v>92</v>
      </c>
      <c r="F4317" s="120">
        <f>COUNTIF($D$15:D4317,D4317)</f>
        <v>11</v>
      </c>
      <c r="G4317" s="121">
        <f t="shared" si="490"/>
        <v>0</v>
      </c>
      <c r="H4317" s="121">
        <f t="shared" si="491"/>
        <v>0</v>
      </c>
      <c r="I4317" s="122">
        <f t="shared" si="492"/>
        <v>0</v>
      </c>
    </row>
    <row r="4318" spans="2:9">
      <c r="B4318" s="91">
        <f t="shared" si="493"/>
        <v>4304</v>
      </c>
      <c r="C4318" s="92">
        <f t="shared" si="494"/>
        <v>48864</v>
      </c>
      <c r="D4318" s="119" t="str">
        <f t="shared" si="488"/>
        <v>구간48</v>
      </c>
      <c r="E4318" s="91">
        <f t="shared" si="489"/>
        <v>92</v>
      </c>
      <c r="F4318" s="120">
        <f>COUNTIF($D$15:D4318,D4318)</f>
        <v>12</v>
      </c>
      <c r="G4318" s="121">
        <f t="shared" si="490"/>
        <v>0</v>
      </c>
      <c r="H4318" s="121">
        <f t="shared" si="491"/>
        <v>0</v>
      </c>
      <c r="I4318" s="122">
        <f t="shared" si="492"/>
        <v>0</v>
      </c>
    </row>
    <row r="4319" spans="2:9">
      <c r="B4319" s="91">
        <f t="shared" si="493"/>
        <v>4305</v>
      </c>
      <c r="C4319" s="92">
        <f t="shared" si="494"/>
        <v>48865</v>
      </c>
      <c r="D4319" s="119" t="str">
        <f t="shared" si="488"/>
        <v>구간48</v>
      </c>
      <c r="E4319" s="91">
        <f t="shared" si="489"/>
        <v>92</v>
      </c>
      <c r="F4319" s="120">
        <f>COUNTIF($D$15:D4319,D4319)</f>
        <v>13</v>
      </c>
      <c r="G4319" s="121">
        <f t="shared" si="490"/>
        <v>0</v>
      </c>
      <c r="H4319" s="121">
        <f t="shared" si="491"/>
        <v>0</v>
      </c>
      <c r="I4319" s="122">
        <f t="shared" si="492"/>
        <v>0</v>
      </c>
    </row>
    <row r="4320" spans="2:9">
      <c r="B4320" s="91">
        <f t="shared" si="493"/>
        <v>4306</v>
      </c>
      <c r="C4320" s="92">
        <f t="shared" si="494"/>
        <v>48866</v>
      </c>
      <c r="D4320" s="119" t="str">
        <f t="shared" si="488"/>
        <v>구간48</v>
      </c>
      <c r="E4320" s="91">
        <f t="shared" si="489"/>
        <v>92</v>
      </c>
      <c r="F4320" s="120">
        <f>COUNTIF($D$15:D4320,D4320)</f>
        <v>14</v>
      </c>
      <c r="G4320" s="121">
        <f t="shared" si="490"/>
        <v>0</v>
      </c>
      <c r="H4320" s="121">
        <f t="shared" si="491"/>
        <v>0</v>
      </c>
      <c r="I4320" s="122">
        <f t="shared" si="492"/>
        <v>0</v>
      </c>
    </row>
    <row r="4321" spans="2:9">
      <c r="B4321" s="91">
        <f t="shared" si="493"/>
        <v>4307</v>
      </c>
      <c r="C4321" s="92">
        <f t="shared" si="494"/>
        <v>48867</v>
      </c>
      <c r="D4321" s="119" t="str">
        <f t="shared" si="488"/>
        <v>구간48</v>
      </c>
      <c r="E4321" s="91">
        <f t="shared" si="489"/>
        <v>92</v>
      </c>
      <c r="F4321" s="120">
        <f>COUNTIF($D$15:D4321,D4321)</f>
        <v>15</v>
      </c>
      <c r="G4321" s="121">
        <f t="shared" si="490"/>
        <v>0</v>
      </c>
      <c r="H4321" s="121">
        <f t="shared" si="491"/>
        <v>0</v>
      </c>
      <c r="I4321" s="122">
        <f t="shared" si="492"/>
        <v>0</v>
      </c>
    </row>
    <row r="4322" spans="2:9">
      <c r="B4322" s="91">
        <f t="shared" si="493"/>
        <v>4308</v>
      </c>
      <c r="C4322" s="92">
        <f t="shared" si="494"/>
        <v>48868</v>
      </c>
      <c r="D4322" s="119" t="str">
        <f t="shared" si="488"/>
        <v>구간48</v>
      </c>
      <c r="E4322" s="91">
        <f t="shared" si="489"/>
        <v>92</v>
      </c>
      <c r="F4322" s="120">
        <f>COUNTIF($D$15:D4322,D4322)</f>
        <v>16</v>
      </c>
      <c r="G4322" s="121">
        <f t="shared" si="490"/>
        <v>0</v>
      </c>
      <c r="H4322" s="121">
        <f t="shared" si="491"/>
        <v>0</v>
      </c>
      <c r="I4322" s="122">
        <f t="shared" si="492"/>
        <v>0</v>
      </c>
    </row>
    <row r="4323" spans="2:9">
      <c r="B4323" s="91">
        <f t="shared" si="493"/>
        <v>4309</v>
      </c>
      <c r="C4323" s="92">
        <f t="shared" si="494"/>
        <v>48869</v>
      </c>
      <c r="D4323" s="119" t="str">
        <f t="shared" si="488"/>
        <v>구간48</v>
      </c>
      <c r="E4323" s="91">
        <f t="shared" si="489"/>
        <v>92</v>
      </c>
      <c r="F4323" s="120">
        <f>COUNTIF($D$15:D4323,D4323)</f>
        <v>17</v>
      </c>
      <c r="G4323" s="121">
        <f t="shared" si="490"/>
        <v>0</v>
      </c>
      <c r="H4323" s="121">
        <f t="shared" si="491"/>
        <v>0</v>
      </c>
      <c r="I4323" s="122">
        <f t="shared" si="492"/>
        <v>0</v>
      </c>
    </row>
    <row r="4324" spans="2:9">
      <c r="B4324" s="91">
        <f t="shared" si="493"/>
        <v>4310</v>
      </c>
      <c r="C4324" s="92">
        <f t="shared" si="494"/>
        <v>48870</v>
      </c>
      <c r="D4324" s="119" t="str">
        <f t="shared" si="488"/>
        <v>구간48</v>
      </c>
      <c r="E4324" s="91">
        <f t="shared" si="489"/>
        <v>92</v>
      </c>
      <c r="F4324" s="120">
        <f>COUNTIF($D$15:D4324,D4324)</f>
        <v>18</v>
      </c>
      <c r="G4324" s="121">
        <f t="shared" si="490"/>
        <v>0</v>
      </c>
      <c r="H4324" s="121">
        <f t="shared" si="491"/>
        <v>0</v>
      </c>
      <c r="I4324" s="122">
        <f t="shared" si="492"/>
        <v>0</v>
      </c>
    </row>
    <row r="4325" spans="2:9">
      <c r="B4325" s="91">
        <f t="shared" si="493"/>
        <v>4311</v>
      </c>
      <c r="C4325" s="92">
        <f t="shared" si="494"/>
        <v>48871</v>
      </c>
      <c r="D4325" s="119" t="str">
        <f t="shared" si="488"/>
        <v>구간48</v>
      </c>
      <c r="E4325" s="91">
        <f t="shared" si="489"/>
        <v>92</v>
      </c>
      <c r="F4325" s="120">
        <f>COUNTIF($D$15:D4325,D4325)</f>
        <v>19</v>
      </c>
      <c r="G4325" s="121">
        <f t="shared" si="490"/>
        <v>0</v>
      </c>
      <c r="H4325" s="121">
        <f t="shared" si="491"/>
        <v>0</v>
      </c>
      <c r="I4325" s="122">
        <f t="shared" si="492"/>
        <v>0</v>
      </c>
    </row>
    <row r="4326" spans="2:9">
      <c r="B4326" s="91">
        <f t="shared" si="493"/>
        <v>4312</v>
      </c>
      <c r="C4326" s="92">
        <f t="shared" si="494"/>
        <v>48872</v>
      </c>
      <c r="D4326" s="119" t="str">
        <f t="shared" si="488"/>
        <v>구간48</v>
      </c>
      <c r="E4326" s="91">
        <f t="shared" si="489"/>
        <v>92</v>
      </c>
      <c r="F4326" s="120">
        <f>COUNTIF($D$15:D4326,D4326)</f>
        <v>20</v>
      </c>
      <c r="G4326" s="121">
        <f t="shared" si="490"/>
        <v>0</v>
      </c>
      <c r="H4326" s="121">
        <f t="shared" si="491"/>
        <v>0</v>
      </c>
      <c r="I4326" s="122">
        <f t="shared" si="492"/>
        <v>0</v>
      </c>
    </row>
    <row r="4327" spans="2:9">
      <c r="B4327" s="91">
        <f t="shared" si="493"/>
        <v>4313</v>
      </c>
      <c r="C4327" s="92">
        <f t="shared" si="494"/>
        <v>48873</v>
      </c>
      <c r="D4327" s="119" t="str">
        <f t="shared" si="488"/>
        <v>구간48</v>
      </c>
      <c r="E4327" s="91">
        <f t="shared" si="489"/>
        <v>92</v>
      </c>
      <c r="F4327" s="120">
        <f>COUNTIF($D$15:D4327,D4327)</f>
        <v>21</v>
      </c>
      <c r="G4327" s="121">
        <f t="shared" si="490"/>
        <v>0</v>
      </c>
      <c r="H4327" s="121">
        <f t="shared" si="491"/>
        <v>0</v>
      </c>
      <c r="I4327" s="122">
        <f t="shared" si="492"/>
        <v>0</v>
      </c>
    </row>
    <row r="4328" spans="2:9">
      <c r="B4328" s="91">
        <f t="shared" si="493"/>
        <v>4314</v>
      </c>
      <c r="C4328" s="92">
        <f t="shared" si="494"/>
        <v>48874</v>
      </c>
      <c r="D4328" s="119" t="str">
        <f t="shared" si="488"/>
        <v>구간48</v>
      </c>
      <c r="E4328" s="91">
        <f t="shared" si="489"/>
        <v>92</v>
      </c>
      <c r="F4328" s="120">
        <f>COUNTIF($D$15:D4328,D4328)</f>
        <v>22</v>
      </c>
      <c r="G4328" s="121">
        <f t="shared" si="490"/>
        <v>0</v>
      </c>
      <c r="H4328" s="121">
        <f t="shared" si="491"/>
        <v>0</v>
      </c>
      <c r="I4328" s="122">
        <f t="shared" si="492"/>
        <v>0</v>
      </c>
    </row>
    <row r="4329" spans="2:9">
      <c r="B4329" s="91">
        <f t="shared" si="493"/>
        <v>4315</v>
      </c>
      <c r="C4329" s="92">
        <f t="shared" si="494"/>
        <v>48875</v>
      </c>
      <c r="D4329" s="119" t="str">
        <f t="shared" si="488"/>
        <v>구간48</v>
      </c>
      <c r="E4329" s="91">
        <f t="shared" si="489"/>
        <v>92</v>
      </c>
      <c r="F4329" s="120">
        <f>COUNTIF($D$15:D4329,D4329)</f>
        <v>23</v>
      </c>
      <c r="G4329" s="121">
        <f t="shared" si="490"/>
        <v>0</v>
      </c>
      <c r="H4329" s="121">
        <f t="shared" si="491"/>
        <v>0</v>
      </c>
      <c r="I4329" s="122">
        <f t="shared" si="492"/>
        <v>0</v>
      </c>
    </row>
    <row r="4330" spans="2:9">
      <c r="B4330" s="91">
        <f t="shared" si="493"/>
        <v>4316</v>
      </c>
      <c r="C4330" s="92">
        <f t="shared" si="494"/>
        <v>48876</v>
      </c>
      <c r="D4330" s="119" t="str">
        <f t="shared" si="488"/>
        <v>구간48</v>
      </c>
      <c r="E4330" s="91">
        <f t="shared" si="489"/>
        <v>92</v>
      </c>
      <c r="F4330" s="120">
        <f>COUNTIF($D$15:D4330,D4330)</f>
        <v>24</v>
      </c>
      <c r="G4330" s="121">
        <f t="shared" si="490"/>
        <v>0</v>
      </c>
      <c r="H4330" s="121">
        <f t="shared" si="491"/>
        <v>0</v>
      </c>
      <c r="I4330" s="122">
        <f t="shared" si="492"/>
        <v>0</v>
      </c>
    </row>
    <row r="4331" spans="2:9">
      <c r="B4331" s="91">
        <f t="shared" si="493"/>
        <v>4317</v>
      </c>
      <c r="C4331" s="92">
        <f t="shared" si="494"/>
        <v>48877</v>
      </c>
      <c r="D4331" s="119" t="str">
        <f t="shared" si="488"/>
        <v>구간48</v>
      </c>
      <c r="E4331" s="91">
        <f t="shared" si="489"/>
        <v>92</v>
      </c>
      <c r="F4331" s="120">
        <f>COUNTIF($D$15:D4331,D4331)</f>
        <v>25</v>
      </c>
      <c r="G4331" s="121">
        <f t="shared" si="490"/>
        <v>0</v>
      </c>
      <c r="H4331" s="121">
        <f t="shared" si="491"/>
        <v>0</v>
      </c>
      <c r="I4331" s="122">
        <f t="shared" si="492"/>
        <v>0</v>
      </c>
    </row>
    <row r="4332" spans="2:9">
      <c r="B4332" s="91">
        <f t="shared" si="493"/>
        <v>4318</v>
      </c>
      <c r="C4332" s="92">
        <f t="shared" si="494"/>
        <v>48878</v>
      </c>
      <c r="D4332" s="119" t="str">
        <f t="shared" si="488"/>
        <v>구간48</v>
      </c>
      <c r="E4332" s="91">
        <f t="shared" si="489"/>
        <v>92</v>
      </c>
      <c r="F4332" s="120">
        <f>COUNTIF($D$15:D4332,D4332)</f>
        <v>26</v>
      </c>
      <c r="G4332" s="121">
        <f t="shared" si="490"/>
        <v>0</v>
      </c>
      <c r="H4332" s="121">
        <f t="shared" si="491"/>
        <v>0</v>
      </c>
      <c r="I4332" s="122">
        <f t="shared" si="492"/>
        <v>0</v>
      </c>
    </row>
    <row r="4333" spans="2:9">
      <c r="B4333" s="91">
        <f t="shared" si="493"/>
        <v>4319</v>
      </c>
      <c r="C4333" s="92">
        <f t="shared" si="494"/>
        <v>48879</v>
      </c>
      <c r="D4333" s="119" t="str">
        <f t="shared" si="488"/>
        <v>구간48</v>
      </c>
      <c r="E4333" s="91">
        <f t="shared" si="489"/>
        <v>92</v>
      </c>
      <c r="F4333" s="120">
        <f>COUNTIF($D$15:D4333,D4333)</f>
        <v>27</v>
      </c>
      <c r="G4333" s="121">
        <f t="shared" si="490"/>
        <v>0</v>
      </c>
      <c r="H4333" s="121">
        <f t="shared" si="491"/>
        <v>0</v>
      </c>
      <c r="I4333" s="122">
        <f t="shared" si="492"/>
        <v>0</v>
      </c>
    </row>
    <row r="4334" spans="2:9">
      <c r="B4334" s="91">
        <f t="shared" si="493"/>
        <v>4320</v>
      </c>
      <c r="C4334" s="92">
        <f t="shared" si="494"/>
        <v>48880</v>
      </c>
      <c r="D4334" s="119" t="str">
        <f t="shared" si="488"/>
        <v>구간48</v>
      </c>
      <c r="E4334" s="91">
        <f t="shared" si="489"/>
        <v>92</v>
      </c>
      <c r="F4334" s="120">
        <f>COUNTIF($D$15:D4334,D4334)</f>
        <v>28</v>
      </c>
      <c r="G4334" s="121">
        <f t="shared" si="490"/>
        <v>0</v>
      </c>
      <c r="H4334" s="121">
        <f t="shared" si="491"/>
        <v>0</v>
      </c>
      <c r="I4334" s="122">
        <f t="shared" si="492"/>
        <v>0</v>
      </c>
    </row>
    <row r="4335" spans="2:9">
      <c r="B4335" s="91">
        <f t="shared" si="493"/>
        <v>4321</v>
      </c>
      <c r="C4335" s="92">
        <f t="shared" si="494"/>
        <v>48881</v>
      </c>
      <c r="D4335" s="119" t="str">
        <f t="shared" si="488"/>
        <v>구간48</v>
      </c>
      <c r="E4335" s="91">
        <f t="shared" si="489"/>
        <v>92</v>
      </c>
      <c r="F4335" s="120">
        <f>COUNTIF($D$15:D4335,D4335)</f>
        <v>29</v>
      </c>
      <c r="G4335" s="121">
        <f t="shared" si="490"/>
        <v>0</v>
      </c>
      <c r="H4335" s="121">
        <f t="shared" si="491"/>
        <v>0</v>
      </c>
      <c r="I4335" s="122">
        <f t="shared" si="492"/>
        <v>0</v>
      </c>
    </row>
    <row r="4336" spans="2:9">
      <c r="B4336" s="91">
        <f t="shared" si="493"/>
        <v>4322</v>
      </c>
      <c r="C4336" s="92">
        <f t="shared" si="494"/>
        <v>48882</v>
      </c>
      <c r="D4336" s="119" t="str">
        <f t="shared" si="488"/>
        <v>구간48</v>
      </c>
      <c r="E4336" s="91">
        <f t="shared" si="489"/>
        <v>92</v>
      </c>
      <c r="F4336" s="120">
        <f>COUNTIF($D$15:D4336,D4336)</f>
        <v>30</v>
      </c>
      <c r="G4336" s="121">
        <f t="shared" si="490"/>
        <v>0</v>
      </c>
      <c r="H4336" s="121">
        <f t="shared" si="491"/>
        <v>0</v>
      </c>
      <c r="I4336" s="122">
        <f t="shared" si="492"/>
        <v>0</v>
      </c>
    </row>
    <row r="4337" spans="2:9">
      <c r="B4337" s="91">
        <f t="shared" si="493"/>
        <v>4323</v>
      </c>
      <c r="C4337" s="92">
        <f t="shared" si="494"/>
        <v>48883</v>
      </c>
      <c r="D4337" s="119" t="str">
        <f t="shared" si="488"/>
        <v>구간48</v>
      </c>
      <c r="E4337" s="91">
        <f t="shared" si="489"/>
        <v>92</v>
      </c>
      <c r="F4337" s="120">
        <f>COUNTIF($D$15:D4337,D4337)</f>
        <v>31</v>
      </c>
      <c r="G4337" s="121">
        <f t="shared" si="490"/>
        <v>0</v>
      </c>
      <c r="H4337" s="121">
        <f t="shared" si="491"/>
        <v>0</v>
      </c>
      <c r="I4337" s="122">
        <f t="shared" si="492"/>
        <v>0</v>
      </c>
    </row>
    <row r="4338" spans="2:9">
      <c r="B4338" s="91">
        <f t="shared" si="493"/>
        <v>4324</v>
      </c>
      <c r="C4338" s="92">
        <f t="shared" si="494"/>
        <v>48884</v>
      </c>
      <c r="D4338" s="119" t="str">
        <f t="shared" si="488"/>
        <v>구간48</v>
      </c>
      <c r="E4338" s="91">
        <f t="shared" si="489"/>
        <v>92</v>
      </c>
      <c r="F4338" s="120">
        <f>COUNTIF($D$15:D4338,D4338)</f>
        <v>32</v>
      </c>
      <c r="G4338" s="121">
        <f t="shared" si="490"/>
        <v>0</v>
      </c>
      <c r="H4338" s="121">
        <f t="shared" si="491"/>
        <v>0</v>
      </c>
      <c r="I4338" s="122">
        <f t="shared" si="492"/>
        <v>0</v>
      </c>
    </row>
    <row r="4339" spans="2:9">
      <c r="B4339" s="91">
        <f t="shared" si="493"/>
        <v>4325</v>
      </c>
      <c r="C4339" s="92">
        <f t="shared" si="494"/>
        <v>48885</v>
      </c>
      <c r="D4339" s="119" t="str">
        <f t="shared" si="488"/>
        <v>구간48</v>
      </c>
      <c r="E4339" s="91">
        <f t="shared" si="489"/>
        <v>92</v>
      </c>
      <c r="F4339" s="120">
        <f>COUNTIF($D$15:D4339,D4339)</f>
        <v>33</v>
      </c>
      <c r="G4339" s="121">
        <f t="shared" si="490"/>
        <v>0</v>
      </c>
      <c r="H4339" s="121">
        <f t="shared" si="491"/>
        <v>0</v>
      </c>
      <c r="I4339" s="122">
        <f t="shared" si="492"/>
        <v>0</v>
      </c>
    </row>
    <row r="4340" spans="2:9">
      <c r="B4340" s="91">
        <f t="shared" si="493"/>
        <v>4326</v>
      </c>
      <c r="C4340" s="92">
        <f t="shared" si="494"/>
        <v>48886</v>
      </c>
      <c r="D4340" s="119" t="str">
        <f t="shared" si="488"/>
        <v>구간48</v>
      </c>
      <c r="E4340" s="91">
        <f t="shared" si="489"/>
        <v>92</v>
      </c>
      <c r="F4340" s="120">
        <f>COUNTIF($D$15:D4340,D4340)</f>
        <v>34</v>
      </c>
      <c r="G4340" s="121">
        <f t="shared" si="490"/>
        <v>0</v>
      </c>
      <c r="H4340" s="121">
        <f t="shared" si="491"/>
        <v>0</v>
      </c>
      <c r="I4340" s="122">
        <f t="shared" si="492"/>
        <v>0</v>
      </c>
    </row>
    <row r="4341" spans="2:9">
      <c r="B4341" s="91">
        <f t="shared" si="493"/>
        <v>4327</v>
      </c>
      <c r="C4341" s="92">
        <f t="shared" si="494"/>
        <v>48887</v>
      </c>
      <c r="D4341" s="119" t="str">
        <f t="shared" si="488"/>
        <v>구간48</v>
      </c>
      <c r="E4341" s="91">
        <f t="shared" si="489"/>
        <v>92</v>
      </c>
      <c r="F4341" s="120">
        <f>COUNTIF($D$15:D4341,D4341)</f>
        <v>35</v>
      </c>
      <c r="G4341" s="121">
        <f t="shared" si="490"/>
        <v>0</v>
      </c>
      <c r="H4341" s="121">
        <f t="shared" si="491"/>
        <v>0</v>
      </c>
      <c r="I4341" s="122">
        <f t="shared" si="492"/>
        <v>0</v>
      </c>
    </row>
    <row r="4342" spans="2:9">
      <c r="B4342" s="91">
        <f t="shared" si="493"/>
        <v>4328</v>
      </c>
      <c r="C4342" s="92">
        <f t="shared" si="494"/>
        <v>48888</v>
      </c>
      <c r="D4342" s="119" t="str">
        <f t="shared" si="488"/>
        <v>구간48</v>
      </c>
      <c r="E4342" s="91">
        <f t="shared" si="489"/>
        <v>92</v>
      </c>
      <c r="F4342" s="120">
        <f>COUNTIF($D$15:D4342,D4342)</f>
        <v>36</v>
      </c>
      <c r="G4342" s="121">
        <f t="shared" si="490"/>
        <v>0</v>
      </c>
      <c r="H4342" s="121">
        <f t="shared" si="491"/>
        <v>0</v>
      </c>
      <c r="I4342" s="122">
        <f t="shared" si="492"/>
        <v>0</v>
      </c>
    </row>
    <row r="4343" spans="2:9">
      <c r="B4343" s="91">
        <f t="shared" si="493"/>
        <v>4329</v>
      </c>
      <c r="C4343" s="92">
        <f t="shared" si="494"/>
        <v>48889</v>
      </c>
      <c r="D4343" s="119" t="str">
        <f t="shared" si="488"/>
        <v>구간48</v>
      </c>
      <c r="E4343" s="91">
        <f t="shared" si="489"/>
        <v>92</v>
      </c>
      <c r="F4343" s="120">
        <f>COUNTIF($D$15:D4343,D4343)</f>
        <v>37</v>
      </c>
      <c r="G4343" s="121">
        <f t="shared" si="490"/>
        <v>0</v>
      </c>
      <c r="H4343" s="121">
        <f t="shared" si="491"/>
        <v>0</v>
      </c>
      <c r="I4343" s="122">
        <f t="shared" si="492"/>
        <v>0</v>
      </c>
    </row>
    <row r="4344" spans="2:9">
      <c r="B4344" s="91">
        <f t="shared" si="493"/>
        <v>4330</v>
      </c>
      <c r="C4344" s="92">
        <f t="shared" si="494"/>
        <v>48890</v>
      </c>
      <c r="D4344" s="119" t="str">
        <f t="shared" si="488"/>
        <v>구간48</v>
      </c>
      <c r="E4344" s="91">
        <f t="shared" si="489"/>
        <v>92</v>
      </c>
      <c r="F4344" s="120">
        <f>COUNTIF($D$15:D4344,D4344)</f>
        <v>38</v>
      </c>
      <c r="G4344" s="121">
        <f t="shared" si="490"/>
        <v>0</v>
      </c>
      <c r="H4344" s="121">
        <f t="shared" si="491"/>
        <v>0</v>
      </c>
      <c r="I4344" s="122">
        <f t="shared" si="492"/>
        <v>0</v>
      </c>
    </row>
    <row r="4345" spans="2:9">
      <c r="B4345" s="91">
        <f t="shared" si="493"/>
        <v>4331</v>
      </c>
      <c r="C4345" s="92">
        <f t="shared" si="494"/>
        <v>48891</v>
      </c>
      <c r="D4345" s="119" t="str">
        <f t="shared" si="488"/>
        <v>구간48</v>
      </c>
      <c r="E4345" s="91">
        <f t="shared" si="489"/>
        <v>92</v>
      </c>
      <c r="F4345" s="120">
        <f>COUNTIF($D$15:D4345,D4345)</f>
        <v>39</v>
      </c>
      <c r="G4345" s="121">
        <f t="shared" si="490"/>
        <v>0</v>
      </c>
      <c r="H4345" s="121">
        <f t="shared" si="491"/>
        <v>0</v>
      </c>
      <c r="I4345" s="122">
        <f t="shared" si="492"/>
        <v>0</v>
      </c>
    </row>
    <row r="4346" spans="2:9">
      <c r="B4346" s="91">
        <f t="shared" si="493"/>
        <v>4332</v>
      </c>
      <c r="C4346" s="92">
        <f t="shared" si="494"/>
        <v>48892</v>
      </c>
      <c r="D4346" s="119" t="str">
        <f t="shared" si="488"/>
        <v>구간48</v>
      </c>
      <c r="E4346" s="91">
        <f t="shared" si="489"/>
        <v>92</v>
      </c>
      <c r="F4346" s="120">
        <f>COUNTIF($D$15:D4346,D4346)</f>
        <v>40</v>
      </c>
      <c r="G4346" s="121">
        <f t="shared" si="490"/>
        <v>0</v>
      </c>
      <c r="H4346" s="121">
        <f t="shared" si="491"/>
        <v>0</v>
      </c>
      <c r="I4346" s="122">
        <f t="shared" si="492"/>
        <v>0</v>
      </c>
    </row>
    <row r="4347" spans="2:9">
      <c r="B4347" s="91">
        <f t="shared" si="493"/>
        <v>4333</v>
      </c>
      <c r="C4347" s="92">
        <f t="shared" si="494"/>
        <v>48893</v>
      </c>
      <c r="D4347" s="119" t="str">
        <f t="shared" si="488"/>
        <v>구간48</v>
      </c>
      <c r="E4347" s="91">
        <f t="shared" si="489"/>
        <v>92</v>
      </c>
      <c r="F4347" s="120">
        <f>COUNTIF($D$15:D4347,D4347)</f>
        <v>41</v>
      </c>
      <c r="G4347" s="121">
        <f t="shared" si="490"/>
        <v>0</v>
      </c>
      <c r="H4347" s="121">
        <f t="shared" si="491"/>
        <v>0</v>
      </c>
      <c r="I4347" s="122">
        <f t="shared" si="492"/>
        <v>0</v>
      </c>
    </row>
    <row r="4348" spans="2:9">
      <c r="B4348" s="91">
        <f t="shared" si="493"/>
        <v>4334</v>
      </c>
      <c r="C4348" s="92">
        <f t="shared" si="494"/>
        <v>48894</v>
      </c>
      <c r="D4348" s="119" t="str">
        <f t="shared" si="488"/>
        <v>구간48</v>
      </c>
      <c r="E4348" s="91">
        <f t="shared" si="489"/>
        <v>92</v>
      </c>
      <c r="F4348" s="120">
        <f>COUNTIF($D$15:D4348,D4348)</f>
        <v>42</v>
      </c>
      <c r="G4348" s="121">
        <f t="shared" si="490"/>
        <v>0</v>
      </c>
      <c r="H4348" s="121">
        <f t="shared" si="491"/>
        <v>0</v>
      </c>
      <c r="I4348" s="122">
        <f t="shared" si="492"/>
        <v>0</v>
      </c>
    </row>
    <row r="4349" spans="2:9">
      <c r="B4349" s="91">
        <f t="shared" si="493"/>
        <v>4335</v>
      </c>
      <c r="C4349" s="92">
        <f t="shared" si="494"/>
        <v>48895</v>
      </c>
      <c r="D4349" s="119" t="str">
        <f t="shared" si="488"/>
        <v>구간48</v>
      </c>
      <c r="E4349" s="91">
        <f t="shared" si="489"/>
        <v>92</v>
      </c>
      <c r="F4349" s="120">
        <f>COUNTIF($D$15:D4349,D4349)</f>
        <v>43</v>
      </c>
      <c r="G4349" s="121">
        <f t="shared" si="490"/>
        <v>0</v>
      </c>
      <c r="H4349" s="121">
        <f t="shared" si="491"/>
        <v>0</v>
      </c>
      <c r="I4349" s="122">
        <f t="shared" si="492"/>
        <v>0</v>
      </c>
    </row>
    <row r="4350" spans="2:9">
      <c r="B4350" s="91">
        <f t="shared" si="493"/>
        <v>4336</v>
      </c>
      <c r="C4350" s="92">
        <f t="shared" si="494"/>
        <v>48896</v>
      </c>
      <c r="D4350" s="119" t="str">
        <f t="shared" si="488"/>
        <v>구간48</v>
      </c>
      <c r="E4350" s="91">
        <f t="shared" si="489"/>
        <v>92</v>
      </c>
      <c r="F4350" s="120">
        <f>COUNTIF($D$15:D4350,D4350)</f>
        <v>44</v>
      </c>
      <c r="G4350" s="121">
        <f t="shared" si="490"/>
        <v>0</v>
      </c>
      <c r="H4350" s="121">
        <f t="shared" si="491"/>
        <v>0</v>
      </c>
      <c r="I4350" s="122">
        <f t="shared" si="492"/>
        <v>0</v>
      </c>
    </row>
    <row r="4351" spans="2:9">
      <c r="B4351" s="91">
        <f t="shared" si="493"/>
        <v>4337</v>
      </c>
      <c r="C4351" s="92">
        <f t="shared" si="494"/>
        <v>48897</v>
      </c>
      <c r="D4351" s="119" t="str">
        <f t="shared" si="488"/>
        <v>구간48</v>
      </c>
      <c r="E4351" s="91">
        <f t="shared" si="489"/>
        <v>92</v>
      </c>
      <c r="F4351" s="120">
        <f>COUNTIF($D$15:D4351,D4351)</f>
        <v>45</v>
      </c>
      <c r="G4351" s="121">
        <f t="shared" si="490"/>
        <v>0</v>
      </c>
      <c r="H4351" s="121">
        <f t="shared" si="491"/>
        <v>0</v>
      </c>
      <c r="I4351" s="122">
        <f t="shared" si="492"/>
        <v>0</v>
      </c>
    </row>
    <row r="4352" spans="2:9">
      <c r="B4352" s="91">
        <f t="shared" si="493"/>
        <v>4338</v>
      </c>
      <c r="C4352" s="92">
        <f t="shared" si="494"/>
        <v>48898</v>
      </c>
      <c r="D4352" s="119" t="str">
        <f t="shared" si="488"/>
        <v>구간48</v>
      </c>
      <c r="E4352" s="91">
        <f t="shared" si="489"/>
        <v>92</v>
      </c>
      <c r="F4352" s="120">
        <f>COUNTIF($D$15:D4352,D4352)</f>
        <v>46</v>
      </c>
      <c r="G4352" s="121">
        <f t="shared" si="490"/>
        <v>0</v>
      </c>
      <c r="H4352" s="121">
        <f t="shared" si="491"/>
        <v>0</v>
      </c>
      <c r="I4352" s="122">
        <f t="shared" si="492"/>
        <v>0</v>
      </c>
    </row>
    <row r="4353" spans="2:9">
      <c r="B4353" s="91">
        <f t="shared" si="493"/>
        <v>4339</v>
      </c>
      <c r="C4353" s="92">
        <f t="shared" si="494"/>
        <v>48899</v>
      </c>
      <c r="D4353" s="119" t="str">
        <f t="shared" si="488"/>
        <v>구간48</v>
      </c>
      <c r="E4353" s="91">
        <f t="shared" si="489"/>
        <v>92</v>
      </c>
      <c r="F4353" s="120">
        <f>COUNTIF($D$15:D4353,D4353)</f>
        <v>47</v>
      </c>
      <c r="G4353" s="121">
        <f t="shared" si="490"/>
        <v>0</v>
      </c>
      <c r="H4353" s="121">
        <f t="shared" si="491"/>
        <v>0</v>
      </c>
      <c r="I4353" s="122">
        <f t="shared" si="492"/>
        <v>0</v>
      </c>
    </row>
    <row r="4354" spans="2:9">
      <c r="B4354" s="91">
        <f t="shared" si="493"/>
        <v>4340</v>
      </c>
      <c r="C4354" s="92">
        <f t="shared" si="494"/>
        <v>48900</v>
      </c>
      <c r="D4354" s="119" t="str">
        <f t="shared" si="488"/>
        <v>구간48</v>
      </c>
      <c r="E4354" s="91">
        <f t="shared" si="489"/>
        <v>92</v>
      </c>
      <c r="F4354" s="120">
        <f>COUNTIF($D$15:D4354,D4354)</f>
        <v>48</v>
      </c>
      <c r="G4354" s="121">
        <f t="shared" si="490"/>
        <v>0</v>
      </c>
      <c r="H4354" s="121">
        <f t="shared" si="491"/>
        <v>0</v>
      </c>
      <c r="I4354" s="122">
        <f t="shared" si="492"/>
        <v>0</v>
      </c>
    </row>
    <row r="4355" spans="2:9">
      <c r="B4355" s="91">
        <f t="shared" si="493"/>
        <v>4341</v>
      </c>
      <c r="C4355" s="92">
        <f t="shared" si="494"/>
        <v>48901</v>
      </c>
      <c r="D4355" s="119" t="str">
        <f t="shared" si="488"/>
        <v>구간48</v>
      </c>
      <c r="E4355" s="91">
        <f t="shared" si="489"/>
        <v>92</v>
      </c>
      <c r="F4355" s="120">
        <f>COUNTIF($D$15:D4355,D4355)</f>
        <v>49</v>
      </c>
      <c r="G4355" s="121">
        <f t="shared" si="490"/>
        <v>0</v>
      </c>
      <c r="H4355" s="121">
        <f t="shared" si="491"/>
        <v>0</v>
      </c>
      <c r="I4355" s="122">
        <f t="shared" si="492"/>
        <v>0</v>
      </c>
    </row>
    <row r="4356" spans="2:9">
      <c r="B4356" s="91">
        <f t="shared" si="493"/>
        <v>4342</v>
      </c>
      <c r="C4356" s="92">
        <f t="shared" si="494"/>
        <v>48902</v>
      </c>
      <c r="D4356" s="119" t="str">
        <f t="shared" si="488"/>
        <v>구간48</v>
      </c>
      <c r="E4356" s="91">
        <f t="shared" si="489"/>
        <v>92</v>
      </c>
      <c r="F4356" s="120">
        <f>COUNTIF($D$15:D4356,D4356)</f>
        <v>50</v>
      </c>
      <c r="G4356" s="121">
        <f t="shared" si="490"/>
        <v>0</v>
      </c>
      <c r="H4356" s="121">
        <f t="shared" si="491"/>
        <v>0</v>
      </c>
      <c r="I4356" s="122">
        <f t="shared" si="492"/>
        <v>0</v>
      </c>
    </row>
    <row r="4357" spans="2:9">
      <c r="B4357" s="91">
        <f t="shared" si="493"/>
        <v>4343</v>
      </c>
      <c r="C4357" s="92">
        <f t="shared" si="494"/>
        <v>48903</v>
      </c>
      <c r="D4357" s="119" t="str">
        <f t="shared" si="488"/>
        <v>구간48</v>
      </c>
      <c r="E4357" s="91">
        <f t="shared" si="489"/>
        <v>92</v>
      </c>
      <c r="F4357" s="120">
        <f>COUNTIF($D$15:D4357,D4357)</f>
        <v>51</v>
      </c>
      <c r="G4357" s="121">
        <f t="shared" si="490"/>
        <v>0</v>
      </c>
      <c r="H4357" s="121">
        <f t="shared" si="491"/>
        <v>0</v>
      </c>
      <c r="I4357" s="122">
        <f t="shared" si="492"/>
        <v>0</v>
      </c>
    </row>
    <row r="4358" spans="2:9">
      <c r="B4358" s="91">
        <f t="shared" si="493"/>
        <v>4344</v>
      </c>
      <c r="C4358" s="92">
        <f t="shared" si="494"/>
        <v>48904</v>
      </c>
      <c r="D4358" s="119" t="str">
        <f t="shared" si="488"/>
        <v>구간48</v>
      </c>
      <c r="E4358" s="91">
        <f t="shared" si="489"/>
        <v>92</v>
      </c>
      <c r="F4358" s="120">
        <f>COUNTIF($D$15:D4358,D4358)</f>
        <v>52</v>
      </c>
      <c r="G4358" s="121">
        <f t="shared" si="490"/>
        <v>0</v>
      </c>
      <c r="H4358" s="121">
        <f t="shared" si="491"/>
        <v>0</v>
      </c>
      <c r="I4358" s="122">
        <f t="shared" si="492"/>
        <v>0</v>
      </c>
    </row>
    <row r="4359" spans="2:9">
      <c r="B4359" s="91">
        <f t="shared" si="493"/>
        <v>4345</v>
      </c>
      <c r="C4359" s="92">
        <f t="shared" si="494"/>
        <v>48905</v>
      </c>
      <c r="D4359" s="119" t="str">
        <f t="shared" si="488"/>
        <v>구간48</v>
      </c>
      <c r="E4359" s="91">
        <f t="shared" si="489"/>
        <v>92</v>
      </c>
      <c r="F4359" s="120">
        <f>COUNTIF($D$15:D4359,D4359)</f>
        <v>53</v>
      </c>
      <c r="G4359" s="121">
        <f t="shared" si="490"/>
        <v>0</v>
      </c>
      <c r="H4359" s="121">
        <f t="shared" si="491"/>
        <v>0</v>
      </c>
      <c r="I4359" s="122">
        <f t="shared" si="492"/>
        <v>0</v>
      </c>
    </row>
    <row r="4360" spans="2:9">
      <c r="B4360" s="91">
        <f t="shared" si="493"/>
        <v>4346</v>
      </c>
      <c r="C4360" s="92">
        <f t="shared" si="494"/>
        <v>48906</v>
      </c>
      <c r="D4360" s="119" t="str">
        <f t="shared" si="488"/>
        <v>구간48</v>
      </c>
      <c r="E4360" s="91">
        <f t="shared" si="489"/>
        <v>92</v>
      </c>
      <c r="F4360" s="120">
        <f>COUNTIF($D$15:D4360,D4360)</f>
        <v>54</v>
      </c>
      <c r="G4360" s="121">
        <f t="shared" si="490"/>
        <v>0</v>
      </c>
      <c r="H4360" s="121">
        <f t="shared" si="491"/>
        <v>0</v>
      </c>
      <c r="I4360" s="122">
        <f t="shared" si="492"/>
        <v>0</v>
      </c>
    </row>
    <row r="4361" spans="2:9">
      <c r="B4361" s="91">
        <f t="shared" si="493"/>
        <v>4347</v>
      </c>
      <c r="C4361" s="92">
        <f t="shared" si="494"/>
        <v>48907</v>
      </c>
      <c r="D4361" s="119" t="str">
        <f t="shared" si="488"/>
        <v>구간48</v>
      </c>
      <c r="E4361" s="91">
        <f t="shared" si="489"/>
        <v>92</v>
      </c>
      <c r="F4361" s="120">
        <f>COUNTIF($D$15:D4361,D4361)</f>
        <v>55</v>
      </c>
      <c r="G4361" s="121">
        <f t="shared" si="490"/>
        <v>0</v>
      </c>
      <c r="H4361" s="121">
        <f t="shared" si="491"/>
        <v>0</v>
      </c>
      <c r="I4361" s="122">
        <f t="shared" si="492"/>
        <v>0</v>
      </c>
    </row>
    <row r="4362" spans="2:9">
      <c r="B4362" s="91">
        <f t="shared" si="493"/>
        <v>4348</v>
      </c>
      <c r="C4362" s="92">
        <f t="shared" si="494"/>
        <v>48908</v>
      </c>
      <c r="D4362" s="119" t="str">
        <f t="shared" si="488"/>
        <v>구간48</v>
      </c>
      <c r="E4362" s="91">
        <f t="shared" si="489"/>
        <v>92</v>
      </c>
      <c r="F4362" s="120">
        <f>COUNTIF($D$15:D4362,D4362)</f>
        <v>56</v>
      </c>
      <c r="G4362" s="121">
        <f t="shared" si="490"/>
        <v>0</v>
      </c>
      <c r="H4362" s="121">
        <f t="shared" si="491"/>
        <v>0</v>
      </c>
      <c r="I4362" s="122">
        <f t="shared" si="492"/>
        <v>0</v>
      </c>
    </row>
    <row r="4363" spans="2:9">
      <c r="B4363" s="91">
        <f t="shared" si="493"/>
        <v>4349</v>
      </c>
      <c r="C4363" s="92">
        <f t="shared" si="494"/>
        <v>48909</v>
      </c>
      <c r="D4363" s="119" t="str">
        <f t="shared" si="488"/>
        <v>구간48</v>
      </c>
      <c r="E4363" s="91">
        <f t="shared" si="489"/>
        <v>92</v>
      </c>
      <c r="F4363" s="120">
        <f>COUNTIF($D$15:D4363,D4363)</f>
        <v>57</v>
      </c>
      <c r="G4363" s="121">
        <f t="shared" si="490"/>
        <v>0</v>
      </c>
      <c r="H4363" s="121">
        <f t="shared" si="491"/>
        <v>0</v>
      </c>
      <c r="I4363" s="122">
        <f t="shared" si="492"/>
        <v>0</v>
      </c>
    </row>
    <row r="4364" spans="2:9">
      <c r="B4364" s="91">
        <f t="shared" si="493"/>
        <v>4350</v>
      </c>
      <c r="C4364" s="92">
        <f t="shared" si="494"/>
        <v>48910</v>
      </c>
      <c r="D4364" s="119" t="str">
        <f t="shared" si="488"/>
        <v>구간48</v>
      </c>
      <c r="E4364" s="91">
        <f t="shared" si="489"/>
        <v>92</v>
      </c>
      <c r="F4364" s="120">
        <f>COUNTIF($D$15:D4364,D4364)</f>
        <v>58</v>
      </c>
      <c r="G4364" s="121">
        <f t="shared" si="490"/>
        <v>0</v>
      </c>
      <c r="H4364" s="121">
        <f t="shared" si="491"/>
        <v>0</v>
      </c>
      <c r="I4364" s="122">
        <f t="shared" si="492"/>
        <v>0</v>
      </c>
    </row>
    <row r="4365" spans="2:9">
      <c r="B4365" s="91">
        <f t="shared" si="493"/>
        <v>4351</v>
      </c>
      <c r="C4365" s="92">
        <f t="shared" si="494"/>
        <v>48911</v>
      </c>
      <c r="D4365" s="119" t="str">
        <f t="shared" si="488"/>
        <v>구간48</v>
      </c>
      <c r="E4365" s="91">
        <f t="shared" si="489"/>
        <v>92</v>
      </c>
      <c r="F4365" s="120">
        <f>COUNTIF($D$15:D4365,D4365)</f>
        <v>59</v>
      </c>
      <c r="G4365" s="121">
        <f t="shared" si="490"/>
        <v>0</v>
      </c>
      <c r="H4365" s="121">
        <f t="shared" si="491"/>
        <v>0</v>
      </c>
      <c r="I4365" s="122">
        <f t="shared" si="492"/>
        <v>0</v>
      </c>
    </row>
    <row r="4366" spans="2:9">
      <c r="B4366" s="91">
        <f t="shared" si="493"/>
        <v>4352</v>
      </c>
      <c r="C4366" s="92">
        <f t="shared" si="494"/>
        <v>48912</v>
      </c>
      <c r="D4366" s="119" t="str">
        <f t="shared" si="488"/>
        <v>구간48</v>
      </c>
      <c r="E4366" s="91">
        <f t="shared" si="489"/>
        <v>92</v>
      </c>
      <c r="F4366" s="120">
        <f>COUNTIF($D$15:D4366,D4366)</f>
        <v>60</v>
      </c>
      <c r="G4366" s="121">
        <f t="shared" si="490"/>
        <v>0</v>
      </c>
      <c r="H4366" s="121">
        <f t="shared" si="491"/>
        <v>0</v>
      </c>
      <c r="I4366" s="122">
        <f t="shared" si="492"/>
        <v>0</v>
      </c>
    </row>
    <row r="4367" spans="2:9">
      <c r="B4367" s="91">
        <f t="shared" si="493"/>
        <v>4353</v>
      </c>
      <c r="C4367" s="92">
        <f t="shared" si="494"/>
        <v>48913</v>
      </c>
      <c r="D4367" s="119" t="str">
        <f t="shared" ref="D4367:D4430" si="495">IF(IFERROR(HLOOKUP(C4367,$E$5:$BL$6,2,FALSE),"")="",D4368,HLOOKUP(C4367,$E$5:$BL$7,2,FALSE))</f>
        <v>구간48</v>
      </c>
      <c r="E4367" s="91">
        <f t="shared" ref="E4367:E4430" si="496">COUNTIF($D$15:$D$49928,D4367)</f>
        <v>92</v>
      </c>
      <c r="F4367" s="120">
        <f>COUNTIF($D$15:D4367,D4367)</f>
        <v>61</v>
      </c>
      <c r="G4367" s="121">
        <f t="shared" ref="G4367:G4430" si="497">HLOOKUP($D4367,$E$6:$BL$11,6,FALSE)</f>
        <v>0</v>
      </c>
      <c r="H4367" s="121">
        <f t="shared" ref="H4367:H4430" si="498">HLOOKUP($D4367,$E$6:$BL$11,5,FALSE)*(F4367)</f>
        <v>0</v>
      </c>
      <c r="I4367" s="122">
        <f t="shared" ref="I4367:I4430" si="499">G4367+H4367</f>
        <v>0</v>
      </c>
    </row>
    <row r="4368" spans="2:9">
      <c r="B4368" s="91">
        <f t="shared" ref="B4368:B4431" si="500">B4367+1</f>
        <v>4354</v>
      </c>
      <c r="C4368" s="92">
        <f t="shared" ref="C4368:C4431" si="501">C4367+1</f>
        <v>48914</v>
      </c>
      <c r="D4368" s="119" t="str">
        <f t="shared" si="495"/>
        <v>구간48</v>
      </c>
      <c r="E4368" s="91">
        <f t="shared" si="496"/>
        <v>92</v>
      </c>
      <c r="F4368" s="120">
        <f>COUNTIF($D$15:D4368,D4368)</f>
        <v>62</v>
      </c>
      <c r="G4368" s="121">
        <f t="shared" si="497"/>
        <v>0</v>
      </c>
      <c r="H4368" s="121">
        <f t="shared" si="498"/>
        <v>0</v>
      </c>
      <c r="I4368" s="122">
        <f t="shared" si="499"/>
        <v>0</v>
      </c>
    </row>
    <row r="4369" spans="2:9">
      <c r="B4369" s="91">
        <f t="shared" si="500"/>
        <v>4355</v>
      </c>
      <c r="C4369" s="92">
        <f t="shared" si="501"/>
        <v>48915</v>
      </c>
      <c r="D4369" s="119" t="str">
        <f t="shared" si="495"/>
        <v>구간48</v>
      </c>
      <c r="E4369" s="91">
        <f t="shared" si="496"/>
        <v>92</v>
      </c>
      <c r="F4369" s="120">
        <f>COUNTIF($D$15:D4369,D4369)</f>
        <v>63</v>
      </c>
      <c r="G4369" s="121">
        <f t="shared" si="497"/>
        <v>0</v>
      </c>
      <c r="H4369" s="121">
        <f t="shared" si="498"/>
        <v>0</v>
      </c>
      <c r="I4369" s="122">
        <f t="shared" si="499"/>
        <v>0</v>
      </c>
    </row>
    <row r="4370" spans="2:9">
      <c r="B4370" s="91">
        <f t="shared" si="500"/>
        <v>4356</v>
      </c>
      <c r="C4370" s="92">
        <f t="shared" si="501"/>
        <v>48916</v>
      </c>
      <c r="D4370" s="119" t="str">
        <f t="shared" si="495"/>
        <v>구간48</v>
      </c>
      <c r="E4370" s="91">
        <f t="shared" si="496"/>
        <v>92</v>
      </c>
      <c r="F4370" s="120">
        <f>COUNTIF($D$15:D4370,D4370)</f>
        <v>64</v>
      </c>
      <c r="G4370" s="121">
        <f t="shared" si="497"/>
        <v>0</v>
      </c>
      <c r="H4370" s="121">
        <f t="shared" si="498"/>
        <v>0</v>
      </c>
      <c r="I4370" s="122">
        <f t="shared" si="499"/>
        <v>0</v>
      </c>
    </row>
    <row r="4371" spans="2:9">
      <c r="B4371" s="91">
        <f t="shared" si="500"/>
        <v>4357</v>
      </c>
      <c r="C4371" s="92">
        <f t="shared" si="501"/>
        <v>48917</v>
      </c>
      <c r="D4371" s="119" t="str">
        <f t="shared" si="495"/>
        <v>구간48</v>
      </c>
      <c r="E4371" s="91">
        <f t="shared" si="496"/>
        <v>92</v>
      </c>
      <c r="F4371" s="120">
        <f>COUNTIF($D$15:D4371,D4371)</f>
        <v>65</v>
      </c>
      <c r="G4371" s="121">
        <f t="shared" si="497"/>
        <v>0</v>
      </c>
      <c r="H4371" s="121">
        <f t="shared" si="498"/>
        <v>0</v>
      </c>
      <c r="I4371" s="122">
        <f t="shared" si="499"/>
        <v>0</v>
      </c>
    </row>
    <row r="4372" spans="2:9">
      <c r="B4372" s="91">
        <f t="shared" si="500"/>
        <v>4358</v>
      </c>
      <c r="C4372" s="92">
        <f t="shared" si="501"/>
        <v>48918</v>
      </c>
      <c r="D4372" s="119" t="str">
        <f t="shared" si="495"/>
        <v>구간48</v>
      </c>
      <c r="E4372" s="91">
        <f t="shared" si="496"/>
        <v>92</v>
      </c>
      <c r="F4372" s="120">
        <f>COUNTIF($D$15:D4372,D4372)</f>
        <v>66</v>
      </c>
      <c r="G4372" s="121">
        <f t="shared" si="497"/>
        <v>0</v>
      </c>
      <c r="H4372" s="121">
        <f t="shared" si="498"/>
        <v>0</v>
      </c>
      <c r="I4372" s="122">
        <f t="shared" si="499"/>
        <v>0</v>
      </c>
    </row>
    <row r="4373" spans="2:9">
      <c r="B4373" s="91">
        <f t="shared" si="500"/>
        <v>4359</v>
      </c>
      <c r="C4373" s="92">
        <f t="shared" si="501"/>
        <v>48919</v>
      </c>
      <c r="D4373" s="119" t="str">
        <f t="shared" si="495"/>
        <v>구간48</v>
      </c>
      <c r="E4373" s="91">
        <f t="shared" si="496"/>
        <v>92</v>
      </c>
      <c r="F4373" s="120">
        <f>COUNTIF($D$15:D4373,D4373)</f>
        <v>67</v>
      </c>
      <c r="G4373" s="121">
        <f t="shared" si="497"/>
        <v>0</v>
      </c>
      <c r="H4373" s="121">
        <f t="shared" si="498"/>
        <v>0</v>
      </c>
      <c r="I4373" s="122">
        <f t="shared" si="499"/>
        <v>0</v>
      </c>
    </row>
    <row r="4374" spans="2:9">
      <c r="B4374" s="91">
        <f t="shared" si="500"/>
        <v>4360</v>
      </c>
      <c r="C4374" s="92">
        <f t="shared" si="501"/>
        <v>48920</v>
      </c>
      <c r="D4374" s="119" t="str">
        <f t="shared" si="495"/>
        <v>구간48</v>
      </c>
      <c r="E4374" s="91">
        <f t="shared" si="496"/>
        <v>92</v>
      </c>
      <c r="F4374" s="120">
        <f>COUNTIF($D$15:D4374,D4374)</f>
        <v>68</v>
      </c>
      <c r="G4374" s="121">
        <f t="shared" si="497"/>
        <v>0</v>
      </c>
      <c r="H4374" s="121">
        <f t="shared" si="498"/>
        <v>0</v>
      </c>
      <c r="I4374" s="122">
        <f t="shared" si="499"/>
        <v>0</v>
      </c>
    </row>
    <row r="4375" spans="2:9">
      <c r="B4375" s="91">
        <f t="shared" si="500"/>
        <v>4361</v>
      </c>
      <c r="C4375" s="92">
        <f t="shared" si="501"/>
        <v>48921</v>
      </c>
      <c r="D4375" s="119" t="str">
        <f t="shared" si="495"/>
        <v>구간48</v>
      </c>
      <c r="E4375" s="91">
        <f t="shared" si="496"/>
        <v>92</v>
      </c>
      <c r="F4375" s="120">
        <f>COUNTIF($D$15:D4375,D4375)</f>
        <v>69</v>
      </c>
      <c r="G4375" s="121">
        <f t="shared" si="497"/>
        <v>0</v>
      </c>
      <c r="H4375" s="121">
        <f t="shared" si="498"/>
        <v>0</v>
      </c>
      <c r="I4375" s="122">
        <f t="shared" si="499"/>
        <v>0</v>
      </c>
    </row>
    <row r="4376" spans="2:9">
      <c r="B4376" s="91">
        <f t="shared" si="500"/>
        <v>4362</v>
      </c>
      <c r="C4376" s="92">
        <f t="shared" si="501"/>
        <v>48922</v>
      </c>
      <c r="D4376" s="119" t="str">
        <f t="shared" si="495"/>
        <v>구간48</v>
      </c>
      <c r="E4376" s="91">
        <f t="shared" si="496"/>
        <v>92</v>
      </c>
      <c r="F4376" s="120">
        <f>COUNTIF($D$15:D4376,D4376)</f>
        <v>70</v>
      </c>
      <c r="G4376" s="121">
        <f t="shared" si="497"/>
        <v>0</v>
      </c>
      <c r="H4376" s="121">
        <f t="shared" si="498"/>
        <v>0</v>
      </c>
      <c r="I4376" s="122">
        <f t="shared" si="499"/>
        <v>0</v>
      </c>
    </row>
    <row r="4377" spans="2:9">
      <c r="B4377" s="91">
        <f t="shared" si="500"/>
        <v>4363</v>
      </c>
      <c r="C4377" s="92">
        <f t="shared" si="501"/>
        <v>48923</v>
      </c>
      <c r="D4377" s="119" t="str">
        <f t="shared" si="495"/>
        <v>구간48</v>
      </c>
      <c r="E4377" s="91">
        <f t="shared" si="496"/>
        <v>92</v>
      </c>
      <c r="F4377" s="120">
        <f>COUNTIF($D$15:D4377,D4377)</f>
        <v>71</v>
      </c>
      <c r="G4377" s="121">
        <f t="shared" si="497"/>
        <v>0</v>
      </c>
      <c r="H4377" s="121">
        <f t="shared" si="498"/>
        <v>0</v>
      </c>
      <c r="I4377" s="122">
        <f t="shared" si="499"/>
        <v>0</v>
      </c>
    </row>
    <row r="4378" spans="2:9">
      <c r="B4378" s="91">
        <f t="shared" si="500"/>
        <v>4364</v>
      </c>
      <c r="C4378" s="92">
        <f t="shared" si="501"/>
        <v>48924</v>
      </c>
      <c r="D4378" s="119" t="str">
        <f t="shared" si="495"/>
        <v>구간48</v>
      </c>
      <c r="E4378" s="91">
        <f t="shared" si="496"/>
        <v>92</v>
      </c>
      <c r="F4378" s="120">
        <f>COUNTIF($D$15:D4378,D4378)</f>
        <v>72</v>
      </c>
      <c r="G4378" s="121">
        <f t="shared" si="497"/>
        <v>0</v>
      </c>
      <c r="H4378" s="121">
        <f t="shared" si="498"/>
        <v>0</v>
      </c>
      <c r="I4378" s="122">
        <f t="shared" si="499"/>
        <v>0</v>
      </c>
    </row>
    <row r="4379" spans="2:9">
      <c r="B4379" s="91">
        <f t="shared" si="500"/>
        <v>4365</v>
      </c>
      <c r="C4379" s="92">
        <f t="shared" si="501"/>
        <v>48925</v>
      </c>
      <c r="D4379" s="119" t="str">
        <f t="shared" si="495"/>
        <v>구간48</v>
      </c>
      <c r="E4379" s="91">
        <f t="shared" si="496"/>
        <v>92</v>
      </c>
      <c r="F4379" s="120">
        <f>COUNTIF($D$15:D4379,D4379)</f>
        <v>73</v>
      </c>
      <c r="G4379" s="121">
        <f t="shared" si="497"/>
        <v>0</v>
      </c>
      <c r="H4379" s="121">
        <f t="shared" si="498"/>
        <v>0</v>
      </c>
      <c r="I4379" s="122">
        <f t="shared" si="499"/>
        <v>0</v>
      </c>
    </row>
    <row r="4380" spans="2:9">
      <c r="B4380" s="91">
        <f t="shared" si="500"/>
        <v>4366</v>
      </c>
      <c r="C4380" s="92">
        <f t="shared" si="501"/>
        <v>48926</v>
      </c>
      <c r="D4380" s="119" t="str">
        <f t="shared" si="495"/>
        <v>구간48</v>
      </c>
      <c r="E4380" s="91">
        <f t="shared" si="496"/>
        <v>92</v>
      </c>
      <c r="F4380" s="120">
        <f>COUNTIF($D$15:D4380,D4380)</f>
        <v>74</v>
      </c>
      <c r="G4380" s="121">
        <f t="shared" si="497"/>
        <v>0</v>
      </c>
      <c r="H4380" s="121">
        <f t="shared" si="498"/>
        <v>0</v>
      </c>
      <c r="I4380" s="122">
        <f t="shared" si="499"/>
        <v>0</v>
      </c>
    </row>
    <row r="4381" spans="2:9">
      <c r="B4381" s="91">
        <f t="shared" si="500"/>
        <v>4367</v>
      </c>
      <c r="C4381" s="92">
        <f t="shared" si="501"/>
        <v>48927</v>
      </c>
      <c r="D4381" s="119" t="str">
        <f t="shared" si="495"/>
        <v>구간48</v>
      </c>
      <c r="E4381" s="91">
        <f t="shared" si="496"/>
        <v>92</v>
      </c>
      <c r="F4381" s="120">
        <f>COUNTIF($D$15:D4381,D4381)</f>
        <v>75</v>
      </c>
      <c r="G4381" s="121">
        <f t="shared" si="497"/>
        <v>0</v>
      </c>
      <c r="H4381" s="121">
        <f t="shared" si="498"/>
        <v>0</v>
      </c>
      <c r="I4381" s="122">
        <f t="shared" si="499"/>
        <v>0</v>
      </c>
    </row>
    <row r="4382" spans="2:9">
      <c r="B4382" s="91">
        <f t="shared" si="500"/>
        <v>4368</v>
      </c>
      <c r="C4382" s="92">
        <f t="shared" si="501"/>
        <v>48928</v>
      </c>
      <c r="D4382" s="119" t="str">
        <f t="shared" si="495"/>
        <v>구간48</v>
      </c>
      <c r="E4382" s="91">
        <f t="shared" si="496"/>
        <v>92</v>
      </c>
      <c r="F4382" s="120">
        <f>COUNTIF($D$15:D4382,D4382)</f>
        <v>76</v>
      </c>
      <c r="G4382" s="121">
        <f t="shared" si="497"/>
        <v>0</v>
      </c>
      <c r="H4382" s="121">
        <f t="shared" si="498"/>
        <v>0</v>
      </c>
      <c r="I4382" s="122">
        <f t="shared" si="499"/>
        <v>0</v>
      </c>
    </row>
    <row r="4383" spans="2:9">
      <c r="B4383" s="91">
        <f t="shared" si="500"/>
        <v>4369</v>
      </c>
      <c r="C4383" s="92">
        <f t="shared" si="501"/>
        <v>48929</v>
      </c>
      <c r="D4383" s="119" t="str">
        <f t="shared" si="495"/>
        <v>구간48</v>
      </c>
      <c r="E4383" s="91">
        <f t="shared" si="496"/>
        <v>92</v>
      </c>
      <c r="F4383" s="120">
        <f>COUNTIF($D$15:D4383,D4383)</f>
        <v>77</v>
      </c>
      <c r="G4383" s="121">
        <f t="shared" si="497"/>
        <v>0</v>
      </c>
      <c r="H4383" s="121">
        <f t="shared" si="498"/>
        <v>0</v>
      </c>
      <c r="I4383" s="122">
        <f t="shared" si="499"/>
        <v>0</v>
      </c>
    </row>
    <row r="4384" spans="2:9">
      <c r="B4384" s="91">
        <f t="shared" si="500"/>
        <v>4370</v>
      </c>
      <c r="C4384" s="92">
        <f t="shared" si="501"/>
        <v>48930</v>
      </c>
      <c r="D4384" s="119" t="str">
        <f t="shared" si="495"/>
        <v>구간48</v>
      </c>
      <c r="E4384" s="91">
        <f t="shared" si="496"/>
        <v>92</v>
      </c>
      <c r="F4384" s="120">
        <f>COUNTIF($D$15:D4384,D4384)</f>
        <v>78</v>
      </c>
      <c r="G4384" s="121">
        <f t="shared" si="497"/>
        <v>0</v>
      </c>
      <c r="H4384" s="121">
        <f t="shared" si="498"/>
        <v>0</v>
      </c>
      <c r="I4384" s="122">
        <f t="shared" si="499"/>
        <v>0</v>
      </c>
    </row>
    <row r="4385" spans="2:9">
      <c r="B4385" s="91">
        <f t="shared" si="500"/>
        <v>4371</v>
      </c>
      <c r="C4385" s="92">
        <f t="shared" si="501"/>
        <v>48931</v>
      </c>
      <c r="D4385" s="119" t="str">
        <f t="shared" si="495"/>
        <v>구간48</v>
      </c>
      <c r="E4385" s="91">
        <f t="shared" si="496"/>
        <v>92</v>
      </c>
      <c r="F4385" s="120">
        <f>COUNTIF($D$15:D4385,D4385)</f>
        <v>79</v>
      </c>
      <c r="G4385" s="121">
        <f t="shared" si="497"/>
        <v>0</v>
      </c>
      <c r="H4385" s="121">
        <f t="shared" si="498"/>
        <v>0</v>
      </c>
      <c r="I4385" s="122">
        <f t="shared" si="499"/>
        <v>0</v>
      </c>
    </row>
    <row r="4386" spans="2:9">
      <c r="B4386" s="91">
        <f t="shared" si="500"/>
        <v>4372</v>
      </c>
      <c r="C4386" s="92">
        <f t="shared" si="501"/>
        <v>48932</v>
      </c>
      <c r="D4386" s="119" t="str">
        <f t="shared" si="495"/>
        <v>구간48</v>
      </c>
      <c r="E4386" s="91">
        <f t="shared" si="496"/>
        <v>92</v>
      </c>
      <c r="F4386" s="120">
        <f>COUNTIF($D$15:D4386,D4386)</f>
        <v>80</v>
      </c>
      <c r="G4386" s="121">
        <f t="shared" si="497"/>
        <v>0</v>
      </c>
      <c r="H4386" s="121">
        <f t="shared" si="498"/>
        <v>0</v>
      </c>
      <c r="I4386" s="122">
        <f t="shared" si="499"/>
        <v>0</v>
      </c>
    </row>
    <row r="4387" spans="2:9">
      <c r="B4387" s="91">
        <f t="shared" si="500"/>
        <v>4373</v>
      </c>
      <c r="C4387" s="92">
        <f t="shared" si="501"/>
        <v>48933</v>
      </c>
      <c r="D4387" s="119" t="str">
        <f t="shared" si="495"/>
        <v>구간48</v>
      </c>
      <c r="E4387" s="91">
        <f t="shared" si="496"/>
        <v>92</v>
      </c>
      <c r="F4387" s="120">
        <f>COUNTIF($D$15:D4387,D4387)</f>
        <v>81</v>
      </c>
      <c r="G4387" s="121">
        <f t="shared" si="497"/>
        <v>0</v>
      </c>
      <c r="H4387" s="121">
        <f t="shared" si="498"/>
        <v>0</v>
      </c>
      <c r="I4387" s="122">
        <f t="shared" si="499"/>
        <v>0</v>
      </c>
    </row>
    <row r="4388" spans="2:9">
      <c r="B4388" s="91">
        <f t="shared" si="500"/>
        <v>4374</v>
      </c>
      <c r="C4388" s="92">
        <f t="shared" si="501"/>
        <v>48934</v>
      </c>
      <c r="D4388" s="119" t="str">
        <f t="shared" si="495"/>
        <v>구간48</v>
      </c>
      <c r="E4388" s="91">
        <f t="shared" si="496"/>
        <v>92</v>
      </c>
      <c r="F4388" s="120">
        <f>COUNTIF($D$15:D4388,D4388)</f>
        <v>82</v>
      </c>
      <c r="G4388" s="121">
        <f t="shared" si="497"/>
        <v>0</v>
      </c>
      <c r="H4388" s="121">
        <f t="shared" si="498"/>
        <v>0</v>
      </c>
      <c r="I4388" s="122">
        <f t="shared" si="499"/>
        <v>0</v>
      </c>
    </row>
    <row r="4389" spans="2:9">
      <c r="B4389" s="91">
        <f t="shared" si="500"/>
        <v>4375</v>
      </c>
      <c r="C4389" s="92">
        <f t="shared" si="501"/>
        <v>48935</v>
      </c>
      <c r="D4389" s="119" t="str">
        <f t="shared" si="495"/>
        <v>구간48</v>
      </c>
      <c r="E4389" s="91">
        <f t="shared" si="496"/>
        <v>92</v>
      </c>
      <c r="F4389" s="120">
        <f>COUNTIF($D$15:D4389,D4389)</f>
        <v>83</v>
      </c>
      <c r="G4389" s="121">
        <f t="shared" si="497"/>
        <v>0</v>
      </c>
      <c r="H4389" s="121">
        <f t="shared" si="498"/>
        <v>0</v>
      </c>
      <c r="I4389" s="122">
        <f t="shared" si="499"/>
        <v>0</v>
      </c>
    </row>
    <row r="4390" spans="2:9">
      <c r="B4390" s="91">
        <f t="shared" si="500"/>
        <v>4376</v>
      </c>
      <c r="C4390" s="92">
        <f t="shared" si="501"/>
        <v>48936</v>
      </c>
      <c r="D4390" s="119" t="str">
        <f t="shared" si="495"/>
        <v>구간48</v>
      </c>
      <c r="E4390" s="91">
        <f t="shared" si="496"/>
        <v>92</v>
      </c>
      <c r="F4390" s="120">
        <f>COUNTIF($D$15:D4390,D4390)</f>
        <v>84</v>
      </c>
      <c r="G4390" s="121">
        <f t="shared" si="497"/>
        <v>0</v>
      </c>
      <c r="H4390" s="121">
        <f t="shared" si="498"/>
        <v>0</v>
      </c>
      <c r="I4390" s="122">
        <f t="shared" si="499"/>
        <v>0</v>
      </c>
    </row>
    <row r="4391" spans="2:9">
      <c r="B4391" s="91">
        <f t="shared" si="500"/>
        <v>4377</v>
      </c>
      <c r="C4391" s="92">
        <f t="shared" si="501"/>
        <v>48937</v>
      </c>
      <c r="D4391" s="119" t="str">
        <f t="shared" si="495"/>
        <v>구간48</v>
      </c>
      <c r="E4391" s="91">
        <f t="shared" si="496"/>
        <v>92</v>
      </c>
      <c r="F4391" s="120">
        <f>COUNTIF($D$15:D4391,D4391)</f>
        <v>85</v>
      </c>
      <c r="G4391" s="121">
        <f t="shared" si="497"/>
        <v>0</v>
      </c>
      <c r="H4391" s="121">
        <f t="shared" si="498"/>
        <v>0</v>
      </c>
      <c r="I4391" s="122">
        <f t="shared" si="499"/>
        <v>0</v>
      </c>
    </row>
    <row r="4392" spans="2:9">
      <c r="B4392" s="91">
        <f t="shared" si="500"/>
        <v>4378</v>
      </c>
      <c r="C4392" s="92">
        <f t="shared" si="501"/>
        <v>48938</v>
      </c>
      <c r="D4392" s="119" t="str">
        <f t="shared" si="495"/>
        <v>구간48</v>
      </c>
      <c r="E4392" s="91">
        <f t="shared" si="496"/>
        <v>92</v>
      </c>
      <c r="F4392" s="120">
        <f>COUNTIF($D$15:D4392,D4392)</f>
        <v>86</v>
      </c>
      <c r="G4392" s="121">
        <f t="shared" si="497"/>
        <v>0</v>
      </c>
      <c r="H4392" s="121">
        <f t="shared" si="498"/>
        <v>0</v>
      </c>
      <c r="I4392" s="122">
        <f t="shared" si="499"/>
        <v>0</v>
      </c>
    </row>
    <row r="4393" spans="2:9">
      <c r="B4393" s="91">
        <f t="shared" si="500"/>
        <v>4379</v>
      </c>
      <c r="C4393" s="92">
        <f t="shared" si="501"/>
        <v>48939</v>
      </c>
      <c r="D4393" s="119" t="str">
        <f t="shared" si="495"/>
        <v>구간48</v>
      </c>
      <c r="E4393" s="91">
        <f t="shared" si="496"/>
        <v>92</v>
      </c>
      <c r="F4393" s="120">
        <f>COUNTIF($D$15:D4393,D4393)</f>
        <v>87</v>
      </c>
      <c r="G4393" s="121">
        <f t="shared" si="497"/>
        <v>0</v>
      </c>
      <c r="H4393" s="121">
        <f t="shared" si="498"/>
        <v>0</v>
      </c>
      <c r="I4393" s="122">
        <f t="shared" si="499"/>
        <v>0</v>
      </c>
    </row>
    <row r="4394" spans="2:9">
      <c r="B4394" s="91">
        <f t="shared" si="500"/>
        <v>4380</v>
      </c>
      <c r="C4394" s="92">
        <f t="shared" si="501"/>
        <v>48940</v>
      </c>
      <c r="D4394" s="119" t="str">
        <f t="shared" si="495"/>
        <v>구간48</v>
      </c>
      <c r="E4394" s="91">
        <f t="shared" si="496"/>
        <v>92</v>
      </c>
      <c r="F4394" s="120">
        <f>COUNTIF($D$15:D4394,D4394)</f>
        <v>88</v>
      </c>
      <c r="G4394" s="121">
        <f t="shared" si="497"/>
        <v>0</v>
      </c>
      <c r="H4394" s="121">
        <f t="shared" si="498"/>
        <v>0</v>
      </c>
      <c r="I4394" s="122">
        <f t="shared" si="499"/>
        <v>0</v>
      </c>
    </row>
    <row r="4395" spans="2:9">
      <c r="B4395" s="91">
        <f t="shared" si="500"/>
        <v>4381</v>
      </c>
      <c r="C4395" s="92">
        <f t="shared" si="501"/>
        <v>48941</v>
      </c>
      <c r="D4395" s="119" t="str">
        <f t="shared" si="495"/>
        <v>구간48</v>
      </c>
      <c r="E4395" s="91">
        <f t="shared" si="496"/>
        <v>92</v>
      </c>
      <c r="F4395" s="120">
        <f>COUNTIF($D$15:D4395,D4395)</f>
        <v>89</v>
      </c>
      <c r="G4395" s="121">
        <f t="shared" si="497"/>
        <v>0</v>
      </c>
      <c r="H4395" s="121">
        <f t="shared" si="498"/>
        <v>0</v>
      </c>
      <c r="I4395" s="122">
        <f t="shared" si="499"/>
        <v>0</v>
      </c>
    </row>
    <row r="4396" spans="2:9">
      <c r="B4396" s="91">
        <f t="shared" si="500"/>
        <v>4382</v>
      </c>
      <c r="C4396" s="92">
        <f t="shared" si="501"/>
        <v>48942</v>
      </c>
      <c r="D4396" s="119" t="str">
        <f t="shared" si="495"/>
        <v>구간48</v>
      </c>
      <c r="E4396" s="91">
        <f t="shared" si="496"/>
        <v>92</v>
      </c>
      <c r="F4396" s="120">
        <f>COUNTIF($D$15:D4396,D4396)</f>
        <v>90</v>
      </c>
      <c r="G4396" s="121">
        <f t="shared" si="497"/>
        <v>0</v>
      </c>
      <c r="H4396" s="121">
        <f t="shared" si="498"/>
        <v>0</v>
      </c>
      <c r="I4396" s="122">
        <f t="shared" si="499"/>
        <v>0</v>
      </c>
    </row>
    <row r="4397" spans="2:9">
      <c r="B4397" s="91">
        <f t="shared" si="500"/>
        <v>4383</v>
      </c>
      <c r="C4397" s="92">
        <f t="shared" si="501"/>
        <v>48943</v>
      </c>
      <c r="D4397" s="119" t="str">
        <f t="shared" si="495"/>
        <v>구간48</v>
      </c>
      <c r="E4397" s="91">
        <f t="shared" si="496"/>
        <v>92</v>
      </c>
      <c r="F4397" s="120">
        <f>COUNTIF($D$15:D4397,D4397)</f>
        <v>91</v>
      </c>
      <c r="G4397" s="121">
        <f t="shared" si="497"/>
        <v>0</v>
      </c>
      <c r="H4397" s="121">
        <f t="shared" si="498"/>
        <v>0</v>
      </c>
      <c r="I4397" s="122">
        <f t="shared" si="499"/>
        <v>0</v>
      </c>
    </row>
    <row r="4398" spans="2:9">
      <c r="B4398" s="91">
        <f t="shared" si="500"/>
        <v>4384</v>
      </c>
      <c r="C4398" s="92">
        <f t="shared" si="501"/>
        <v>48944</v>
      </c>
      <c r="D4398" s="119" t="str">
        <f t="shared" si="495"/>
        <v>구간48</v>
      </c>
      <c r="E4398" s="91">
        <f t="shared" si="496"/>
        <v>92</v>
      </c>
      <c r="F4398" s="120">
        <f>COUNTIF($D$15:D4398,D4398)</f>
        <v>92</v>
      </c>
      <c r="G4398" s="121">
        <f t="shared" si="497"/>
        <v>0</v>
      </c>
      <c r="H4398" s="121">
        <f t="shared" si="498"/>
        <v>0</v>
      </c>
      <c r="I4398" s="122">
        <f t="shared" si="499"/>
        <v>0</v>
      </c>
    </row>
    <row r="4399" spans="2:9">
      <c r="B4399" s="91">
        <f t="shared" si="500"/>
        <v>4385</v>
      </c>
      <c r="C4399" s="92">
        <f t="shared" si="501"/>
        <v>48945</v>
      </c>
      <c r="D4399" s="119" t="str">
        <f t="shared" si="495"/>
        <v>구간49</v>
      </c>
      <c r="E4399" s="91">
        <f t="shared" si="496"/>
        <v>90</v>
      </c>
      <c r="F4399" s="120">
        <f>COUNTIF($D$15:D4399,D4399)</f>
        <v>1</v>
      </c>
      <c r="G4399" s="121">
        <f t="shared" si="497"/>
        <v>0</v>
      </c>
      <c r="H4399" s="121">
        <f t="shared" si="498"/>
        <v>0</v>
      </c>
      <c r="I4399" s="122">
        <f t="shared" si="499"/>
        <v>0</v>
      </c>
    </row>
    <row r="4400" spans="2:9">
      <c r="B4400" s="91">
        <f t="shared" si="500"/>
        <v>4386</v>
      </c>
      <c r="C4400" s="92">
        <f t="shared" si="501"/>
        <v>48946</v>
      </c>
      <c r="D4400" s="119" t="str">
        <f t="shared" si="495"/>
        <v>구간49</v>
      </c>
      <c r="E4400" s="91">
        <f t="shared" si="496"/>
        <v>90</v>
      </c>
      <c r="F4400" s="120">
        <f>COUNTIF($D$15:D4400,D4400)</f>
        <v>2</v>
      </c>
      <c r="G4400" s="121">
        <f t="shared" si="497"/>
        <v>0</v>
      </c>
      <c r="H4400" s="121">
        <f t="shared" si="498"/>
        <v>0</v>
      </c>
      <c r="I4400" s="122">
        <f t="shared" si="499"/>
        <v>0</v>
      </c>
    </row>
    <row r="4401" spans="2:9">
      <c r="B4401" s="91">
        <f t="shared" si="500"/>
        <v>4387</v>
      </c>
      <c r="C4401" s="92">
        <f t="shared" si="501"/>
        <v>48947</v>
      </c>
      <c r="D4401" s="119" t="str">
        <f t="shared" si="495"/>
        <v>구간49</v>
      </c>
      <c r="E4401" s="91">
        <f t="shared" si="496"/>
        <v>90</v>
      </c>
      <c r="F4401" s="120">
        <f>COUNTIF($D$15:D4401,D4401)</f>
        <v>3</v>
      </c>
      <c r="G4401" s="121">
        <f t="shared" si="497"/>
        <v>0</v>
      </c>
      <c r="H4401" s="121">
        <f t="shared" si="498"/>
        <v>0</v>
      </c>
      <c r="I4401" s="122">
        <f t="shared" si="499"/>
        <v>0</v>
      </c>
    </row>
    <row r="4402" spans="2:9">
      <c r="B4402" s="91">
        <f t="shared" si="500"/>
        <v>4388</v>
      </c>
      <c r="C4402" s="92">
        <f t="shared" si="501"/>
        <v>48948</v>
      </c>
      <c r="D4402" s="119" t="str">
        <f t="shared" si="495"/>
        <v>구간49</v>
      </c>
      <c r="E4402" s="91">
        <f t="shared" si="496"/>
        <v>90</v>
      </c>
      <c r="F4402" s="120">
        <f>COUNTIF($D$15:D4402,D4402)</f>
        <v>4</v>
      </c>
      <c r="G4402" s="121">
        <f t="shared" si="497"/>
        <v>0</v>
      </c>
      <c r="H4402" s="121">
        <f t="shared" si="498"/>
        <v>0</v>
      </c>
      <c r="I4402" s="122">
        <f t="shared" si="499"/>
        <v>0</v>
      </c>
    </row>
    <row r="4403" spans="2:9">
      <c r="B4403" s="91">
        <f t="shared" si="500"/>
        <v>4389</v>
      </c>
      <c r="C4403" s="92">
        <f t="shared" si="501"/>
        <v>48949</v>
      </c>
      <c r="D4403" s="119" t="str">
        <f t="shared" si="495"/>
        <v>구간49</v>
      </c>
      <c r="E4403" s="91">
        <f t="shared" si="496"/>
        <v>90</v>
      </c>
      <c r="F4403" s="120">
        <f>COUNTIF($D$15:D4403,D4403)</f>
        <v>5</v>
      </c>
      <c r="G4403" s="121">
        <f t="shared" si="497"/>
        <v>0</v>
      </c>
      <c r="H4403" s="121">
        <f t="shared" si="498"/>
        <v>0</v>
      </c>
      <c r="I4403" s="122">
        <f t="shared" si="499"/>
        <v>0</v>
      </c>
    </row>
    <row r="4404" spans="2:9">
      <c r="B4404" s="91">
        <f t="shared" si="500"/>
        <v>4390</v>
      </c>
      <c r="C4404" s="92">
        <f t="shared" si="501"/>
        <v>48950</v>
      </c>
      <c r="D4404" s="119" t="str">
        <f t="shared" si="495"/>
        <v>구간49</v>
      </c>
      <c r="E4404" s="91">
        <f t="shared" si="496"/>
        <v>90</v>
      </c>
      <c r="F4404" s="120">
        <f>COUNTIF($D$15:D4404,D4404)</f>
        <v>6</v>
      </c>
      <c r="G4404" s="121">
        <f t="shared" si="497"/>
        <v>0</v>
      </c>
      <c r="H4404" s="121">
        <f t="shared" si="498"/>
        <v>0</v>
      </c>
      <c r="I4404" s="122">
        <f t="shared" si="499"/>
        <v>0</v>
      </c>
    </row>
    <row r="4405" spans="2:9">
      <c r="B4405" s="91">
        <f t="shared" si="500"/>
        <v>4391</v>
      </c>
      <c r="C4405" s="92">
        <f t="shared" si="501"/>
        <v>48951</v>
      </c>
      <c r="D4405" s="119" t="str">
        <f t="shared" si="495"/>
        <v>구간49</v>
      </c>
      <c r="E4405" s="91">
        <f t="shared" si="496"/>
        <v>90</v>
      </c>
      <c r="F4405" s="120">
        <f>COUNTIF($D$15:D4405,D4405)</f>
        <v>7</v>
      </c>
      <c r="G4405" s="121">
        <f t="shared" si="497"/>
        <v>0</v>
      </c>
      <c r="H4405" s="121">
        <f t="shared" si="498"/>
        <v>0</v>
      </c>
      <c r="I4405" s="122">
        <f t="shared" si="499"/>
        <v>0</v>
      </c>
    </row>
    <row r="4406" spans="2:9">
      <c r="B4406" s="91">
        <f t="shared" si="500"/>
        <v>4392</v>
      </c>
      <c r="C4406" s="92">
        <f t="shared" si="501"/>
        <v>48952</v>
      </c>
      <c r="D4406" s="119" t="str">
        <f t="shared" si="495"/>
        <v>구간49</v>
      </c>
      <c r="E4406" s="91">
        <f t="shared" si="496"/>
        <v>90</v>
      </c>
      <c r="F4406" s="120">
        <f>COUNTIF($D$15:D4406,D4406)</f>
        <v>8</v>
      </c>
      <c r="G4406" s="121">
        <f t="shared" si="497"/>
        <v>0</v>
      </c>
      <c r="H4406" s="121">
        <f t="shared" si="498"/>
        <v>0</v>
      </c>
      <c r="I4406" s="122">
        <f t="shared" si="499"/>
        <v>0</v>
      </c>
    </row>
    <row r="4407" spans="2:9">
      <c r="B4407" s="91">
        <f t="shared" si="500"/>
        <v>4393</v>
      </c>
      <c r="C4407" s="92">
        <f t="shared" si="501"/>
        <v>48953</v>
      </c>
      <c r="D4407" s="119" t="str">
        <f t="shared" si="495"/>
        <v>구간49</v>
      </c>
      <c r="E4407" s="91">
        <f t="shared" si="496"/>
        <v>90</v>
      </c>
      <c r="F4407" s="120">
        <f>COUNTIF($D$15:D4407,D4407)</f>
        <v>9</v>
      </c>
      <c r="G4407" s="121">
        <f t="shared" si="497"/>
        <v>0</v>
      </c>
      <c r="H4407" s="121">
        <f t="shared" si="498"/>
        <v>0</v>
      </c>
      <c r="I4407" s="122">
        <f t="shared" si="499"/>
        <v>0</v>
      </c>
    </row>
    <row r="4408" spans="2:9">
      <c r="B4408" s="91">
        <f t="shared" si="500"/>
        <v>4394</v>
      </c>
      <c r="C4408" s="92">
        <f t="shared" si="501"/>
        <v>48954</v>
      </c>
      <c r="D4408" s="119" t="str">
        <f t="shared" si="495"/>
        <v>구간49</v>
      </c>
      <c r="E4408" s="91">
        <f t="shared" si="496"/>
        <v>90</v>
      </c>
      <c r="F4408" s="120">
        <f>COUNTIF($D$15:D4408,D4408)</f>
        <v>10</v>
      </c>
      <c r="G4408" s="121">
        <f t="shared" si="497"/>
        <v>0</v>
      </c>
      <c r="H4408" s="121">
        <f t="shared" si="498"/>
        <v>0</v>
      </c>
      <c r="I4408" s="122">
        <f t="shared" si="499"/>
        <v>0</v>
      </c>
    </row>
    <row r="4409" spans="2:9">
      <c r="B4409" s="91">
        <f t="shared" si="500"/>
        <v>4395</v>
      </c>
      <c r="C4409" s="92">
        <f t="shared" si="501"/>
        <v>48955</v>
      </c>
      <c r="D4409" s="119" t="str">
        <f t="shared" si="495"/>
        <v>구간49</v>
      </c>
      <c r="E4409" s="91">
        <f t="shared" si="496"/>
        <v>90</v>
      </c>
      <c r="F4409" s="120">
        <f>COUNTIF($D$15:D4409,D4409)</f>
        <v>11</v>
      </c>
      <c r="G4409" s="121">
        <f t="shared" si="497"/>
        <v>0</v>
      </c>
      <c r="H4409" s="121">
        <f t="shared" si="498"/>
        <v>0</v>
      </c>
      <c r="I4409" s="122">
        <f t="shared" si="499"/>
        <v>0</v>
      </c>
    </row>
    <row r="4410" spans="2:9">
      <c r="B4410" s="91">
        <f t="shared" si="500"/>
        <v>4396</v>
      </c>
      <c r="C4410" s="92">
        <f t="shared" si="501"/>
        <v>48956</v>
      </c>
      <c r="D4410" s="119" t="str">
        <f t="shared" si="495"/>
        <v>구간49</v>
      </c>
      <c r="E4410" s="91">
        <f t="shared" si="496"/>
        <v>90</v>
      </c>
      <c r="F4410" s="120">
        <f>COUNTIF($D$15:D4410,D4410)</f>
        <v>12</v>
      </c>
      <c r="G4410" s="121">
        <f t="shared" si="497"/>
        <v>0</v>
      </c>
      <c r="H4410" s="121">
        <f t="shared" si="498"/>
        <v>0</v>
      </c>
      <c r="I4410" s="122">
        <f t="shared" si="499"/>
        <v>0</v>
      </c>
    </row>
    <row r="4411" spans="2:9">
      <c r="B4411" s="91">
        <f t="shared" si="500"/>
        <v>4397</v>
      </c>
      <c r="C4411" s="92">
        <f t="shared" si="501"/>
        <v>48957</v>
      </c>
      <c r="D4411" s="119" t="str">
        <f t="shared" si="495"/>
        <v>구간49</v>
      </c>
      <c r="E4411" s="91">
        <f t="shared" si="496"/>
        <v>90</v>
      </c>
      <c r="F4411" s="120">
        <f>COUNTIF($D$15:D4411,D4411)</f>
        <v>13</v>
      </c>
      <c r="G4411" s="121">
        <f t="shared" si="497"/>
        <v>0</v>
      </c>
      <c r="H4411" s="121">
        <f t="shared" si="498"/>
        <v>0</v>
      </c>
      <c r="I4411" s="122">
        <f t="shared" si="499"/>
        <v>0</v>
      </c>
    </row>
    <row r="4412" spans="2:9">
      <c r="B4412" s="91">
        <f t="shared" si="500"/>
        <v>4398</v>
      </c>
      <c r="C4412" s="92">
        <f t="shared" si="501"/>
        <v>48958</v>
      </c>
      <c r="D4412" s="119" t="str">
        <f t="shared" si="495"/>
        <v>구간49</v>
      </c>
      <c r="E4412" s="91">
        <f t="shared" si="496"/>
        <v>90</v>
      </c>
      <c r="F4412" s="120">
        <f>COUNTIF($D$15:D4412,D4412)</f>
        <v>14</v>
      </c>
      <c r="G4412" s="121">
        <f t="shared" si="497"/>
        <v>0</v>
      </c>
      <c r="H4412" s="121">
        <f t="shared" si="498"/>
        <v>0</v>
      </c>
      <c r="I4412" s="122">
        <f t="shared" si="499"/>
        <v>0</v>
      </c>
    </row>
    <row r="4413" spans="2:9">
      <c r="B4413" s="91">
        <f t="shared" si="500"/>
        <v>4399</v>
      </c>
      <c r="C4413" s="92">
        <f t="shared" si="501"/>
        <v>48959</v>
      </c>
      <c r="D4413" s="119" t="str">
        <f t="shared" si="495"/>
        <v>구간49</v>
      </c>
      <c r="E4413" s="91">
        <f t="shared" si="496"/>
        <v>90</v>
      </c>
      <c r="F4413" s="120">
        <f>COUNTIF($D$15:D4413,D4413)</f>
        <v>15</v>
      </c>
      <c r="G4413" s="121">
        <f t="shared" si="497"/>
        <v>0</v>
      </c>
      <c r="H4413" s="121">
        <f t="shared" si="498"/>
        <v>0</v>
      </c>
      <c r="I4413" s="122">
        <f t="shared" si="499"/>
        <v>0</v>
      </c>
    </row>
    <row r="4414" spans="2:9">
      <c r="B4414" s="91">
        <f t="shared" si="500"/>
        <v>4400</v>
      </c>
      <c r="C4414" s="92">
        <f t="shared" si="501"/>
        <v>48960</v>
      </c>
      <c r="D4414" s="119" t="str">
        <f t="shared" si="495"/>
        <v>구간49</v>
      </c>
      <c r="E4414" s="91">
        <f t="shared" si="496"/>
        <v>90</v>
      </c>
      <c r="F4414" s="120">
        <f>COUNTIF($D$15:D4414,D4414)</f>
        <v>16</v>
      </c>
      <c r="G4414" s="121">
        <f t="shared" si="497"/>
        <v>0</v>
      </c>
      <c r="H4414" s="121">
        <f t="shared" si="498"/>
        <v>0</v>
      </c>
      <c r="I4414" s="122">
        <f t="shared" si="499"/>
        <v>0</v>
      </c>
    </row>
    <row r="4415" spans="2:9">
      <c r="B4415" s="91">
        <f t="shared" si="500"/>
        <v>4401</v>
      </c>
      <c r="C4415" s="92">
        <f t="shared" si="501"/>
        <v>48961</v>
      </c>
      <c r="D4415" s="119" t="str">
        <f t="shared" si="495"/>
        <v>구간49</v>
      </c>
      <c r="E4415" s="91">
        <f t="shared" si="496"/>
        <v>90</v>
      </c>
      <c r="F4415" s="120">
        <f>COUNTIF($D$15:D4415,D4415)</f>
        <v>17</v>
      </c>
      <c r="G4415" s="121">
        <f t="shared" si="497"/>
        <v>0</v>
      </c>
      <c r="H4415" s="121">
        <f t="shared" si="498"/>
        <v>0</v>
      </c>
      <c r="I4415" s="122">
        <f t="shared" si="499"/>
        <v>0</v>
      </c>
    </row>
    <row r="4416" spans="2:9">
      <c r="B4416" s="91">
        <f t="shared" si="500"/>
        <v>4402</v>
      </c>
      <c r="C4416" s="92">
        <f t="shared" si="501"/>
        <v>48962</v>
      </c>
      <c r="D4416" s="119" t="str">
        <f t="shared" si="495"/>
        <v>구간49</v>
      </c>
      <c r="E4416" s="91">
        <f t="shared" si="496"/>
        <v>90</v>
      </c>
      <c r="F4416" s="120">
        <f>COUNTIF($D$15:D4416,D4416)</f>
        <v>18</v>
      </c>
      <c r="G4416" s="121">
        <f t="shared" si="497"/>
        <v>0</v>
      </c>
      <c r="H4416" s="121">
        <f t="shared" si="498"/>
        <v>0</v>
      </c>
      <c r="I4416" s="122">
        <f t="shared" si="499"/>
        <v>0</v>
      </c>
    </row>
    <row r="4417" spans="2:9">
      <c r="B4417" s="91">
        <f t="shared" si="500"/>
        <v>4403</v>
      </c>
      <c r="C4417" s="92">
        <f t="shared" si="501"/>
        <v>48963</v>
      </c>
      <c r="D4417" s="119" t="str">
        <f t="shared" si="495"/>
        <v>구간49</v>
      </c>
      <c r="E4417" s="91">
        <f t="shared" si="496"/>
        <v>90</v>
      </c>
      <c r="F4417" s="120">
        <f>COUNTIF($D$15:D4417,D4417)</f>
        <v>19</v>
      </c>
      <c r="G4417" s="121">
        <f t="shared" si="497"/>
        <v>0</v>
      </c>
      <c r="H4417" s="121">
        <f t="shared" si="498"/>
        <v>0</v>
      </c>
      <c r="I4417" s="122">
        <f t="shared" si="499"/>
        <v>0</v>
      </c>
    </row>
    <row r="4418" spans="2:9">
      <c r="B4418" s="91">
        <f t="shared" si="500"/>
        <v>4404</v>
      </c>
      <c r="C4418" s="92">
        <f t="shared" si="501"/>
        <v>48964</v>
      </c>
      <c r="D4418" s="119" t="str">
        <f t="shared" si="495"/>
        <v>구간49</v>
      </c>
      <c r="E4418" s="91">
        <f t="shared" si="496"/>
        <v>90</v>
      </c>
      <c r="F4418" s="120">
        <f>COUNTIF($D$15:D4418,D4418)</f>
        <v>20</v>
      </c>
      <c r="G4418" s="121">
        <f t="shared" si="497"/>
        <v>0</v>
      </c>
      <c r="H4418" s="121">
        <f t="shared" si="498"/>
        <v>0</v>
      </c>
      <c r="I4418" s="122">
        <f t="shared" si="499"/>
        <v>0</v>
      </c>
    </row>
    <row r="4419" spans="2:9">
      <c r="B4419" s="91">
        <f t="shared" si="500"/>
        <v>4405</v>
      </c>
      <c r="C4419" s="92">
        <f t="shared" si="501"/>
        <v>48965</v>
      </c>
      <c r="D4419" s="119" t="str">
        <f t="shared" si="495"/>
        <v>구간49</v>
      </c>
      <c r="E4419" s="91">
        <f t="shared" si="496"/>
        <v>90</v>
      </c>
      <c r="F4419" s="120">
        <f>COUNTIF($D$15:D4419,D4419)</f>
        <v>21</v>
      </c>
      <c r="G4419" s="121">
        <f t="shared" si="497"/>
        <v>0</v>
      </c>
      <c r="H4419" s="121">
        <f t="shared" si="498"/>
        <v>0</v>
      </c>
      <c r="I4419" s="122">
        <f t="shared" si="499"/>
        <v>0</v>
      </c>
    </row>
    <row r="4420" spans="2:9">
      <c r="B4420" s="91">
        <f t="shared" si="500"/>
        <v>4406</v>
      </c>
      <c r="C4420" s="92">
        <f t="shared" si="501"/>
        <v>48966</v>
      </c>
      <c r="D4420" s="119" t="str">
        <f t="shared" si="495"/>
        <v>구간49</v>
      </c>
      <c r="E4420" s="91">
        <f t="shared" si="496"/>
        <v>90</v>
      </c>
      <c r="F4420" s="120">
        <f>COUNTIF($D$15:D4420,D4420)</f>
        <v>22</v>
      </c>
      <c r="G4420" s="121">
        <f t="shared" si="497"/>
        <v>0</v>
      </c>
      <c r="H4420" s="121">
        <f t="shared" si="498"/>
        <v>0</v>
      </c>
      <c r="I4420" s="122">
        <f t="shared" si="499"/>
        <v>0</v>
      </c>
    </row>
    <row r="4421" spans="2:9">
      <c r="B4421" s="91">
        <f t="shared" si="500"/>
        <v>4407</v>
      </c>
      <c r="C4421" s="92">
        <f t="shared" si="501"/>
        <v>48967</v>
      </c>
      <c r="D4421" s="119" t="str">
        <f t="shared" si="495"/>
        <v>구간49</v>
      </c>
      <c r="E4421" s="91">
        <f t="shared" si="496"/>
        <v>90</v>
      </c>
      <c r="F4421" s="120">
        <f>COUNTIF($D$15:D4421,D4421)</f>
        <v>23</v>
      </c>
      <c r="G4421" s="121">
        <f t="shared" si="497"/>
        <v>0</v>
      </c>
      <c r="H4421" s="121">
        <f t="shared" si="498"/>
        <v>0</v>
      </c>
      <c r="I4421" s="122">
        <f t="shared" si="499"/>
        <v>0</v>
      </c>
    </row>
    <row r="4422" spans="2:9">
      <c r="B4422" s="91">
        <f t="shared" si="500"/>
        <v>4408</v>
      </c>
      <c r="C4422" s="92">
        <f t="shared" si="501"/>
        <v>48968</v>
      </c>
      <c r="D4422" s="119" t="str">
        <f t="shared" si="495"/>
        <v>구간49</v>
      </c>
      <c r="E4422" s="91">
        <f t="shared" si="496"/>
        <v>90</v>
      </c>
      <c r="F4422" s="120">
        <f>COUNTIF($D$15:D4422,D4422)</f>
        <v>24</v>
      </c>
      <c r="G4422" s="121">
        <f t="shared" si="497"/>
        <v>0</v>
      </c>
      <c r="H4422" s="121">
        <f t="shared" si="498"/>
        <v>0</v>
      </c>
      <c r="I4422" s="122">
        <f t="shared" si="499"/>
        <v>0</v>
      </c>
    </row>
    <row r="4423" spans="2:9">
      <c r="B4423" s="91">
        <f t="shared" si="500"/>
        <v>4409</v>
      </c>
      <c r="C4423" s="92">
        <f t="shared" si="501"/>
        <v>48969</v>
      </c>
      <c r="D4423" s="119" t="str">
        <f t="shared" si="495"/>
        <v>구간49</v>
      </c>
      <c r="E4423" s="91">
        <f t="shared" si="496"/>
        <v>90</v>
      </c>
      <c r="F4423" s="120">
        <f>COUNTIF($D$15:D4423,D4423)</f>
        <v>25</v>
      </c>
      <c r="G4423" s="121">
        <f t="shared" si="497"/>
        <v>0</v>
      </c>
      <c r="H4423" s="121">
        <f t="shared" si="498"/>
        <v>0</v>
      </c>
      <c r="I4423" s="122">
        <f t="shared" si="499"/>
        <v>0</v>
      </c>
    </row>
    <row r="4424" spans="2:9">
      <c r="B4424" s="91">
        <f t="shared" si="500"/>
        <v>4410</v>
      </c>
      <c r="C4424" s="92">
        <f t="shared" si="501"/>
        <v>48970</v>
      </c>
      <c r="D4424" s="119" t="str">
        <f t="shared" si="495"/>
        <v>구간49</v>
      </c>
      <c r="E4424" s="91">
        <f t="shared" si="496"/>
        <v>90</v>
      </c>
      <c r="F4424" s="120">
        <f>COUNTIF($D$15:D4424,D4424)</f>
        <v>26</v>
      </c>
      <c r="G4424" s="121">
        <f t="shared" si="497"/>
        <v>0</v>
      </c>
      <c r="H4424" s="121">
        <f t="shared" si="498"/>
        <v>0</v>
      </c>
      <c r="I4424" s="122">
        <f t="shared" si="499"/>
        <v>0</v>
      </c>
    </row>
    <row r="4425" spans="2:9">
      <c r="B4425" s="91">
        <f t="shared" si="500"/>
        <v>4411</v>
      </c>
      <c r="C4425" s="92">
        <f t="shared" si="501"/>
        <v>48971</v>
      </c>
      <c r="D4425" s="119" t="str">
        <f t="shared" si="495"/>
        <v>구간49</v>
      </c>
      <c r="E4425" s="91">
        <f t="shared" si="496"/>
        <v>90</v>
      </c>
      <c r="F4425" s="120">
        <f>COUNTIF($D$15:D4425,D4425)</f>
        <v>27</v>
      </c>
      <c r="G4425" s="121">
        <f t="shared" si="497"/>
        <v>0</v>
      </c>
      <c r="H4425" s="121">
        <f t="shared" si="498"/>
        <v>0</v>
      </c>
      <c r="I4425" s="122">
        <f t="shared" si="499"/>
        <v>0</v>
      </c>
    </row>
    <row r="4426" spans="2:9">
      <c r="B4426" s="91">
        <f t="shared" si="500"/>
        <v>4412</v>
      </c>
      <c r="C4426" s="92">
        <f t="shared" si="501"/>
        <v>48972</v>
      </c>
      <c r="D4426" s="119" t="str">
        <f t="shared" si="495"/>
        <v>구간49</v>
      </c>
      <c r="E4426" s="91">
        <f t="shared" si="496"/>
        <v>90</v>
      </c>
      <c r="F4426" s="120">
        <f>COUNTIF($D$15:D4426,D4426)</f>
        <v>28</v>
      </c>
      <c r="G4426" s="121">
        <f t="shared" si="497"/>
        <v>0</v>
      </c>
      <c r="H4426" s="121">
        <f t="shared" si="498"/>
        <v>0</v>
      </c>
      <c r="I4426" s="122">
        <f t="shared" si="499"/>
        <v>0</v>
      </c>
    </row>
    <row r="4427" spans="2:9">
      <c r="B4427" s="91">
        <f t="shared" si="500"/>
        <v>4413</v>
      </c>
      <c r="C4427" s="92">
        <f t="shared" si="501"/>
        <v>48973</v>
      </c>
      <c r="D4427" s="119" t="str">
        <f t="shared" si="495"/>
        <v>구간49</v>
      </c>
      <c r="E4427" s="91">
        <f t="shared" si="496"/>
        <v>90</v>
      </c>
      <c r="F4427" s="120">
        <f>COUNTIF($D$15:D4427,D4427)</f>
        <v>29</v>
      </c>
      <c r="G4427" s="121">
        <f t="shared" si="497"/>
        <v>0</v>
      </c>
      <c r="H4427" s="121">
        <f t="shared" si="498"/>
        <v>0</v>
      </c>
      <c r="I4427" s="122">
        <f t="shared" si="499"/>
        <v>0</v>
      </c>
    </row>
    <row r="4428" spans="2:9">
      <c r="B4428" s="91">
        <f t="shared" si="500"/>
        <v>4414</v>
      </c>
      <c r="C4428" s="92">
        <f t="shared" si="501"/>
        <v>48974</v>
      </c>
      <c r="D4428" s="119" t="str">
        <f t="shared" si="495"/>
        <v>구간49</v>
      </c>
      <c r="E4428" s="91">
        <f t="shared" si="496"/>
        <v>90</v>
      </c>
      <c r="F4428" s="120">
        <f>COUNTIF($D$15:D4428,D4428)</f>
        <v>30</v>
      </c>
      <c r="G4428" s="121">
        <f t="shared" si="497"/>
        <v>0</v>
      </c>
      <c r="H4428" s="121">
        <f t="shared" si="498"/>
        <v>0</v>
      </c>
      <c r="I4428" s="122">
        <f t="shared" si="499"/>
        <v>0</v>
      </c>
    </row>
    <row r="4429" spans="2:9">
      <c r="B4429" s="91">
        <f t="shared" si="500"/>
        <v>4415</v>
      </c>
      <c r="C4429" s="92">
        <f t="shared" si="501"/>
        <v>48975</v>
      </c>
      <c r="D4429" s="119" t="str">
        <f t="shared" si="495"/>
        <v>구간49</v>
      </c>
      <c r="E4429" s="91">
        <f t="shared" si="496"/>
        <v>90</v>
      </c>
      <c r="F4429" s="120">
        <f>COUNTIF($D$15:D4429,D4429)</f>
        <v>31</v>
      </c>
      <c r="G4429" s="121">
        <f t="shared" si="497"/>
        <v>0</v>
      </c>
      <c r="H4429" s="121">
        <f t="shared" si="498"/>
        <v>0</v>
      </c>
      <c r="I4429" s="122">
        <f t="shared" si="499"/>
        <v>0</v>
      </c>
    </row>
    <row r="4430" spans="2:9">
      <c r="B4430" s="91">
        <f t="shared" si="500"/>
        <v>4416</v>
      </c>
      <c r="C4430" s="92">
        <f t="shared" si="501"/>
        <v>48976</v>
      </c>
      <c r="D4430" s="119" t="str">
        <f t="shared" si="495"/>
        <v>구간49</v>
      </c>
      <c r="E4430" s="91">
        <f t="shared" si="496"/>
        <v>90</v>
      </c>
      <c r="F4430" s="120">
        <f>COUNTIF($D$15:D4430,D4430)</f>
        <v>32</v>
      </c>
      <c r="G4430" s="121">
        <f t="shared" si="497"/>
        <v>0</v>
      </c>
      <c r="H4430" s="121">
        <f t="shared" si="498"/>
        <v>0</v>
      </c>
      <c r="I4430" s="122">
        <f t="shared" si="499"/>
        <v>0</v>
      </c>
    </row>
    <row r="4431" spans="2:9">
      <c r="B4431" s="91">
        <f t="shared" si="500"/>
        <v>4417</v>
      </c>
      <c r="C4431" s="92">
        <f t="shared" si="501"/>
        <v>48977</v>
      </c>
      <c r="D4431" s="119" t="str">
        <f t="shared" ref="D4431:D4494" si="502">IF(IFERROR(HLOOKUP(C4431,$E$5:$BL$6,2,FALSE),"")="",D4432,HLOOKUP(C4431,$E$5:$BL$7,2,FALSE))</f>
        <v>구간49</v>
      </c>
      <c r="E4431" s="91">
        <f t="shared" ref="E4431:E4494" si="503">COUNTIF($D$15:$D$49928,D4431)</f>
        <v>90</v>
      </c>
      <c r="F4431" s="120">
        <f>COUNTIF($D$15:D4431,D4431)</f>
        <v>33</v>
      </c>
      <c r="G4431" s="121">
        <f t="shared" ref="G4431:G4494" si="504">HLOOKUP($D4431,$E$6:$BL$11,6,FALSE)</f>
        <v>0</v>
      </c>
      <c r="H4431" s="121">
        <f t="shared" ref="H4431:H4494" si="505">HLOOKUP($D4431,$E$6:$BL$11,5,FALSE)*(F4431)</f>
        <v>0</v>
      </c>
      <c r="I4431" s="122">
        <f t="shared" ref="I4431:I4494" si="506">G4431+H4431</f>
        <v>0</v>
      </c>
    </row>
    <row r="4432" spans="2:9">
      <c r="B4432" s="91">
        <f t="shared" ref="B4432:B4495" si="507">B4431+1</f>
        <v>4418</v>
      </c>
      <c r="C4432" s="92">
        <f t="shared" ref="C4432:C4495" si="508">C4431+1</f>
        <v>48978</v>
      </c>
      <c r="D4432" s="119" t="str">
        <f t="shared" si="502"/>
        <v>구간49</v>
      </c>
      <c r="E4432" s="91">
        <f t="shared" si="503"/>
        <v>90</v>
      </c>
      <c r="F4432" s="120">
        <f>COUNTIF($D$15:D4432,D4432)</f>
        <v>34</v>
      </c>
      <c r="G4432" s="121">
        <f t="shared" si="504"/>
        <v>0</v>
      </c>
      <c r="H4432" s="121">
        <f t="shared" si="505"/>
        <v>0</v>
      </c>
      <c r="I4432" s="122">
        <f t="shared" si="506"/>
        <v>0</v>
      </c>
    </row>
    <row r="4433" spans="2:9">
      <c r="B4433" s="91">
        <f t="shared" si="507"/>
        <v>4419</v>
      </c>
      <c r="C4433" s="92">
        <f t="shared" si="508"/>
        <v>48979</v>
      </c>
      <c r="D4433" s="119" t="str">
        <f t="shared" si="502"/>
        <v>구간49</v>
      </c>
      <c r="E4433" s="91">
        <f t="shared" si="503"/>
        <v>90</v>
      </c>
      <c r="F4433" s="120">
        <f>COUNTIF($D$15:D4433,D4433)</f>
        <v>35</v>
      </c>
      <c r="G4433" s="121">
        <f t="shared" si="504"/>
        <v>0</v>
      </c>
      <c r="H4433" s="121">
        <f t="shared" si="505"/>
        <v>0</v>
      </c>
      <c r="I4433" s="122">
        <f t="shared" si="506"/>
        <v>0</v>
      </c>
    </row>
    <row r="4434" spans="2:9">
      <c r="B4434" s="91">
        <f t="shared" si="507"/>
        <v>4420</v>
      </c>
      <c r="C4434" s="92">
        <f t="shared" si="508"/>
        <v>48980</v>
      </c>
      <c r="D4434" s="119" t="str">
        <f t="shared" si="502"/>
        <v>구간49</v>
      </c>
      <c r="E4434" s="91">
        <f t="shared" si="503"/>
        <v>90</v>
      </c>
      <c r="F4434" s="120">
        <f>COUNTIF($D$15:D4434,D4434)</f>
        <v>36</v>
      </c>
      <c r="G4434" s="121">
        <f t="shared" si="504"/>
        <v>0</v>
      </c>
      <c r="H4434" s="121">
        <f t="shared" si="505"/>
        <v>0</v>
      </c>
      <c r="I4434" s="122">
        <f t="shared" si="506"/>
        <v>0</v>
      </c>
    </row>
    <row r="4435" spans="2:9">
      <c r="B4435" s="91">
        <f t="shared" si="507"/>
        <v>4421</v>
      </c>
      <c r="C4435" s="92">
        <f t="shared" si="508"/>
        <v>48981</v>
      </c>
      <c r="D4435" s="119" t="str">
        <f t="shared" si="502"/>
        <v>구간49</v>
      </c>
      <c r="E4435" s="91">
        <f t="shared" si="503"/>
        <v>90</v>
      </c>
      <c r="F4435" s="120">
        <f>COUNTIF($D$15:D4435,D4435)</f>
        <v>37</v>
      </c>
      <c r="G4435" s="121">
        <f t="shared" si="504"/>
        <v>0</v>
      </c>
      <c r="H4435" s="121">
        <f t="shared" si="505"/>
        <v>0</v>
      </c>
      <c r="I4435" s="122">
        <f t="shared" si="506"/>
        <v>0</v>
      </c>
    </row>
    <row r="4436" spans="2:9">
      <c r="B4436" s="91">
        <f t="shared" si="507"/>
        <v>4422</v>
      </c>
      <c r="C4436" s="92">
        <f t="shared" si="508"/>
        <v>48982</v>
      </c>
      <c r="D4436" s="119" t="str">
        <f t="shared" si="502"/>
        <v>구간49</v>
      </c>
      <c r="E4436" s="91">
        <f t="shared" si="503"/>
        <v>90</v>
      </c>
      <c r="F4436" s="120">
        <f>COUNTIF($D$15:D4436,D4436)</f>
        <v>38</v>
      </c>
      <c r="G4436" s="121">
        <f t="shared" si="504"/>
        <v>0</v>
      </c>
      <c r="H4436" s="121">
        <f t="shared" si="505"/>
        <v>0</v>
      </c>
      <c r="I4436" s="122">
        <f t="shared" si="506"/>
        <v>0</v>
      </c>
    </row>
    <row r="4437" spans="2:9">
      <c r="B4437" s="91">
        <f t="shared" si="507"/>
        <v>4423</v>
      </c>
      <c r="C4437" s="92">
        <f t="shared" si="508"/>
        <v>48983</v>
      </c>
      <c r="D4437" s="119" t="str">
        <f t="shared" si="502"/>
        <v>구간49</v>
      </c>
      <c r="E4437" s="91">
        <f t="shared" si="503"/>
        <v>90</v>
      </c>
      <c r="F4437" s="120">
        <f>COUNTIF($D$15:D4437,D4437)</f>
        <v>39</v>
      </c>
      <c r="G4437" s="121">
        <f t="shared" si="504"/>
        <v>0</v>
      </c>
      <c r="H4437" s="121">
        <f t="shared" si="505"/>
        <v>0</v>
      </c>
      <c r="I4437" s="122">
        <f t="shared" si="506"/>
        <v>0</v>
      </c>
    </row>
    <row r="4438" spans="2:9">
      <c r="B4438" s="91">
        <f t="shared" si="507"/>
        <v>4424</v>
      </c>
      <c r="C4438" s="92">
        <f t="shared" si="508"/>
        <v>48984</v>
      </c>
      <c r="D4438" s="119" t="str">
        <f t="shared" si="502"/>
        <v>구간49</v>
      </c>
      <c r="E4438" s="91">
        <f t="shared" si="503"/>
        <v>90</v>
      </c>
      <c r="F4438" s="120">
        <f>COUNTIF($D$15:D4438,D4438)</f>
        <v>40</v>
      </c>
      <c r="G4438" s="121">
        <f t="shared" si="504"/>
        <v>0</v>
      </c>
      <c r="H4438" s="121">
        <f t="shared" si="505"/>
        <v>0</v>
      </c>
      <c r="I4438" s="122">
        <f t="shared" si="506"/>
        <v>0</v>
      </c>
    </row>
    <row r="4439" spans="2:9">
      <c r="B4439" s="91">
        <f t="shared" si="507"/>
        <v>4425</v>
      </c>
      <c r="C4439" s="92">
        <f t="shared" si="508"/>
        <v>48985</v>
      </c>
      <c r="D4439" s="119" t="str">
        <f t="shared" si="502"/>
        <v>구간49</v>
      </c>
      <c r="E4439" s="91">
        <f t="shared" si="503"/>
        <v>90</v>
      </c>
      <c r="F4439" s="120">
        <f>COUNTIF($D$15:D4439,D4439)</f>
        <v>41</v>
      </c>
      <c r="G4439" s="121">
        <f t="shared" si="504"/>
        <v>0</v>
      </c>
      <c r="H4439" s="121">
        <f t="shared" si="505"/>
        <v>0</v>
      </c>
      <c r="I4439" s="122">
        <f t="shared" si="506"/>
        <v>0</v>
      </c>
    </row>
    <row r="4440" spans="2:9">
      <c r="B4440" s="91">
        <f t="shared" si="507"/>
        <v>4426</v>
      </c>
      <c r="C4440" s="92">
        <f t="shared" si="508"/>
        <v>48986</v>
      </c>
      <c r="D4440" s="119" t="str">
        <f t="shared" si="502"/>
        <v>구간49</v>
      </c>
      <c r="E4440" s="91">
        <f t="shared" si="503"/>
        <v>90</v>
      </c>
      <c r="F4440" s="120">
        <f>COUNTIF($D$15:D4440,D4440)</f>
        <v>42</v>
      </c>
      <c r="G4440" s="121">
        <f t="shared" si="504"/>
        <v>0</v>
      </c>
      <c r="H4440" s="121">
        <f t="shared" si="505"/>
        <v>0</v>
      </c>
      <c r="I4440" s="122">
        <f t="shared" si="506"/>
        <v>0</v>
      </c>
    </row>
    <row r="4441" spans="2:9">
      <c r="B4441" s="91">
        <f t="shared" si="507"/>
        <v>4427</v>
      </c>
      <c r="C4441" s="92">
        <f t="shared" si="508"/>
        <v>48987</v>
      </c>
      <c r="D4441" s="119" t="str">
        <f t="shared" si="502"/>
        <v>구간49</v>
      </c>
      <c r="E4441" s="91">
        <f t="shared" si="503"/>
        <v>90</v>
      </c>
      <c r="F4441" s="120">
        <f>COUNTIF($D$15:D4441,D4441)</f>
        <v>43</v>
      </c>
      <c r="G4441" s="121">
        <f t="shared" si="504"/>
        <v>0</v>
      </c>
      <c r="H4441" s="121">
        <f t="shared" si="505"/>
        <v>0</v>
      </c>
      <c r="I4441" s="122">
        <f t="shared" si="506"/>
        <v>0</v>
      </c>
    </row>
    <row r="4442" spans="2:9">
      <c r="B4442" s="91">
        <f t="shared" si="507"/>
        <v>4428</v>
      </c>
      <c r="C4442" s="92">
        <f t="shared" si="508"/>
        <v>48988</v>
      </c>
      <c r="D4442" s="119" t="str">
        <f t="shared" si="502"/>
        <v>구간49</v>
      </c>
      <c r="E4442" s="91">
        <f t="shared" si="503"/>
        <v>90</v>
      </c>
      <c r="F4442" s="120">
        <f>COUNTIF($D$15:D4442,D4442)</f>
        <v>44</v>
      </c>
      <c r="G4442" s="121">
        <f t="shared" si="504"/>
        <v>0</v>
      </c>
      <c r="H4442" s="121">
        <f t="shared" si="505"/>
        <v>0</v>
      </c>
      <c r="I4442" s="122">
        <f t="shared" si="506"/>
        <v>0</v>
      </c>
    </row>
    <row r="4443" spans="2:9">
      <c r="B4443" s="91">
        <f t="shared" si="507"/>
        <v>4429</v>
      </c>
      <c r="C4443" s="92">
        <f t="shared" si="508"/>
        <v>48989</v>
      </c>
      <c r="D4443" s="119" t="str">
        <f t="shared" si="502"/>
        <v>구간49</v>
      </c>
      <c r="E4443" s="91">
        <f t="shared" si="503"/>
        <v>90</v>
      </c>
      <c r="F4443" s="120">
        <f>COUNTIF($D$15:D4443,D4443)</f>
        <v>45</v>
      </c>
      <c r="G4443" s="121">
        <f t="shared" si="504"/>
        <v>0</v>
      </c>
      <c r="H4443" s="121">
        <f t="shared" si="505"/>
        <v>0</v>
      </c>
      <c r="I4443" s="122">
        <f t="shared" si="506"/>
        <v>0</v>
      </c>
    </row>
    <row r="4444" spans="2:9">
      <c r="B4444" s="91">
        <f t="shared" si="507"/>
        <v>4430</v>
      </c>
      <c r="C4444" s="92">
        <f t="shared" si="508"/>
        <v>48990</v>
      </c>
      <c r="D4444" s="119" t="str">
        <f t="shared" si="502"/>
        <v>구간49</v>
      </c>
      <c r="E4444" s="91">
        <f t="shared" si="503"/>
        <v>90</v>
      </c>
      <c r="F4444" s="120">
        <f>COUNTIF($D$15:D4444,D4444)</f>
        <v>46</v>
      </c>
      <c r="G4444" s="121">
        <f t="shared" si="504"/>
        <v>0</v>
      </c>
      <c r="H4444" s="121">
        <f t="shared" si="505"/>
        <v>0</v>
      </c>
      <c r="I4444" s="122">
        <f t="shared" si="506"/>
        <v>0</v>
      </c>
    </row>
    <row r="4445" spans="2:9">
      <c r="B4445" s="91">
        <f t="shared" si="507"/>
        <v>4431</v>
      </c>
      <c r="C4445" s="92">
        <f t="shared" si="508"/>
        <v>48991</v>
      </c>
      <c r="D4445" s="119" t="str">
        <f t="shared" si="502"/>
        <v>구간49</v>
      </c>
      <c r="E4445" s="91">
        <f t="shared" si="503"/>
        <v>90</v>
      </c>
      <c r="F4445" s="120">
        <f>COUNTIF($D$15:D4445,D4445)</f>
        <v>47</v>
      </c>
      <c r="G4445" s="121">
        <f t="shared" si="504"/>
        <v>0</v>
      </c>
      <c r="H4445" s="121">
        <f t="shared" si="505"/>
        <v>0</v>
      </c>
      <c r="I4445" s="122">
        <f t="shared" si="506"/>
        <v>0</v>
      </c>
    </row>
    <row r="4446" spans="2:9">
      <c r="B4446" s="91">
        <f t="shared" si="507"/>
        <v>4432</v>
      </c>
      <c r="C4446" s="92">
        <f t="shared" si="508"/>
        <v>48992</v>
      </c>
      <c r="D4446" s="119" t="str">
        <f t="shared" si="502"/>
        <v>구간49</v>
      </c>
      <c r="E4446" s="91">
        <f t="shared" si="503"/>
        <v>90</v>
      </c>
      <c r="F4446" s="120">
        <f>COUNTIF($D$15:D4446,D4446)</f>
        <v>48</v>
      </c>
      <c r="G4446" s="121">
        <f t="shared" si="504"/>
        <v>0</v>
      </c>
      <c r="H4446" s="121">
        <f t="shared" si="505"/>
        <v>0</v>
      </c>
      <c r="I4446" s="122">
        <f t="shared" si="506"/>
        <v>0</v>
      </c>
    </row>
    <row r="4447" spans="2:9">
      <c r="B4447" s="91">
        <f t="shared" si="507"/>
        <v>4433</v>
      </c>
      <c r="C4447" s="92">
        <f t="shared" si="508"/>
        <v>48993</v>
      </c>
      <c r="D4447" s="119" t="str">
        <f t="shared" si="502"/>
        <v>구간49</v>
      </c>
      <c r="E4447" s="91">
        <f t="shared" si="503"/>
        <v>90</v>
      </c>
      <c r="F4447" s="120">
        <f>COUNTIF($D$15:D4447,D4447)</f>
        <v>49</v>
      </c>
      <c r="G4447" s="121">
        <f t="shared" si="504"/>
        <v>0</v>
      </c>
      <c r="H4447" s="121">
        <f t="shared" si="505"/>
        <v>0</v>
      </c>
      <c r="I4447" s="122">
        <f t="shared" si="506"/>
        <v>0</v>
      </c>
    </row>
    <row r="4448" spans="2:9">
      <c r="B4448" s="91">
        <f t="shared" si="507"/>
        <v>4434</v>
      </c>
      <c r="C4448" s="92">
        <f t="shared" si="508"/>
        <v>48994</v>
      </c>
      <c r="D4448" s="119" t="str">
        <f t="shared" si="502"/>
        <v>구간49</v>
      </c>
      <c r="E4448" s="91">
        <f t="shared" si="503"/>
        <v>90</v>
      </c>
      <c r="F4448" s="120">
        <f>COUNTIF($D$15:D4448,D4448)</f>
        <v>50</v>
      </c>
      <c r="G4448" s="121">
        <f t="shared" si="504"/>
        <v>0</v>
      </c>
      <c r="H4448" s="121">
        <f t="shared" si="505"/>
        <v>0</v>
      </c>
      <c r="I4448" s="122">
        <f t="shared" si="506"/>
        <v>0</v>
      </c>
    </row>
    <row r="4449" spans="2:9">
      <c r="B4449" s="91">
        <f t="shared" si="507"/>
        <v>4435</v>
      </c>
      <c r="C4449" s="92">
        <f t="shared" si="508"/>
        <v>48995</v>
      </c>
      <c r="D4449" s="119" t="str">
        <f t="shared" si="502"/>
        <v>구간49</v>
      </c>
      <c r="E4449" s="91">
        <f t="shared" si="503"/>
        <v>90</v>
      </c>
      <c r="F4449" s="120">
        <f>COUNTIF($D$15:D4449,D4449)</f>
        <v>51</v>
      </c>
      <c r="G4449" s="121">
        <f t="shared" si="504"/>
        <v>0</v>
      </c>
      <c r="H4449" s="121">
        <f t="shared" si="505"/>
        <v>0</v>
      </c>
      <c r="I4449" s="122">
        <f t="shared" si="506"/>
        <v>0</v>
      </c>
    </row>
    <row r="4450" spans="2:9">
      <c r="B4450" s="91">
        <f t="shared" si="507"/>
        <v>4436</v>
      </c>
      <c r="C4450" s="92">
        <f t="shared" si="508"/>
        <v>48996</v>
      </c>
      <c r="D4450" s="119" t="str">
        <f t="shared" si="502"/>
        <v>구간49</v>
      </c>
      <c r="E4450" s="91">
        <f t="shared" si="503"/>
        <v>90</v>
      </c>
      <c r="F4450" s="120">
        <f>COUNTIF($D$15:D4450,D4450)</f>
        <v>52</v>
      </c>
      <c r="G4450" s="121">
        <f t="shared" si="504"/>
        <v>0</v>
      </c>
      <c r="H4450" s="121">
        <f t="shared" si="505"/>
        <v>0</v>
      </c>
      <c r="I4450" s="122">
        <f t="shared" si="506"/>
        <v>0</v>
      </c>
    </row>
    <row r="4451" spans="2:9">
      <c r="B4451" s="91">
        <f t="shared" si="507"/>
        <v>4437</v>
      </c>
      <c r="C4451" s="92">
        <f t="shared" si="508"/>
        <v>48997</v>
      </c>
      <c r="D4451" s="119" t="str">
        <f t="shared" si="502"/>
        <v>구간49</v>
      </c>
      <c r="E4451" s="91">
        <f t="shared" si="503"/>
        <v>90</v>
      </c>
      <c r="F4451" s="120">
        <f>COUNTIF($D$15:D4451,D4451)</f>
        <v>53</v>
      </c>
      <c r="G4451" s="121">
        <f t="shared" si="504"/>
        <v>0</v>
      </c>
      <c r="H4451" s="121">
        <f t="shared" si="505"/>
        <v>0</v>
      </c>
      <c r="I4451" s="122">
        <f t="shared" si="506"/>
        <v>0</v>
      </c>
    </row>
    <row r="4452" spans="2:9">
      <c r="B4452" s="91">
        <f t="shared" si="507"/>
        <v>4438</v>
      </c>
      <c r="C4452" s="92">
        <f t="shared" si="508"/>
        <v>48998</v>
      </c>
      <c r="D4452" s="119" t="str">
        <f t="shared" si="502"/>
        <v>구간49</v>
      </c>
      <c r="E4452" s="91">
        <f t="shared" si="503"/>
        <v>90</v>
      </c>
      <c r="F4452" s="120">
        <f>COUNTIF($D$15:D4452,D4452)</f>
        <v>54</v>
      </c>
      <c r="G4452" s="121">
        <f t="shared" si="504"/>
        <v>0</v>
      </c>
      <c r="H4452" s="121">
        <f t="shared" si="505"/>
        <v>0</v>
      </c>
      <c r="I4452" s="122">
        <f t="shared" si="506"/>
        <v>0</v>
      </c>
    </row>
    <row r="4453" spans="2:9">
      <c r="B4453" s="91">
        <f t="shared" si="507"/>
        <v>4439</v>
      </c>
      <c r="C4453" s="92">
        <f t="shared" si="508"/>
        <v>48999</v>
      </c>
      <c r="D4453" s="119" t="str">
        <f t="shared" si="502"/>
        <v>구간49</v>
      </c>
      <c r="E4453" s="91">
        <f t="shared" si="503"/>
        <v>90</v>
      </c>
      <c r="F4453" s="120">
        <f>COUNTIF($D$15:D4453,D4453)</f>
        <v>55</v>
      </c>
      <c r="G4453" s="121">
        <f t="shared" si="504"/>
        <v>0</v>
      </c>
      <c r="H4453" s="121">
        <f t="shared" si="505"/>
        <v>0</v>
      </c>
      <c r="I4453" s="122">
        <f t="shared" si="506"/>
        <v>0</v>
      </c>
    </row>
    <row r="4454" spans="2:9">
      <c r="B4454" s="91">
        <f t="shared" si="507"/>
        <v>4440</v>
      </c>
      <c r="C4454" s="92">
        <f t="shared" si="508"/>
        <v>49000</v>
      </c>
      <c r="D4454" s="119" t="str">
        <f t="shared" si="502"/>
        <v>구간49</v>
      </c>
      <c r="E4454" s="91">
        <f t="shared" si="503"/>
        <v>90</v>
      </c>
      <c r="F4454" s="120">
        <f>COUNTIF($D$15:D4454,D4454)</f>
        <v>56</v>
      </c>
      <c r="G4454" s="121">
        <f t="shared" si="504"/>
        <v>0</v>
      </c>
      <c r="H4454" s="121">
        <f t="shared" si="505"/>
        <v>0</v>
      </c>
      <c r="I4454" s="122">
        <f t="shared" si="506"/>
        <v>0</v>
      </c>
    </row>
    <row r="4455" spans="2:9">
      <c r="B4455" s="91">
        <f t="shared" si="507"/>
        <v>4441</v>
      </c>
      <c r="C4455" s="92">
        <f t="shared" si="508"/>
        <v>49001</v>
      </c>
      <c r="D4455" s="119" t="str">
        <f t="shared" si="502"/>
        <v>구간49</v>
      </c>
      <c r="E4455" s="91">
        <f t="shared" si="503"/>
        <v>90</v>
      </c>
      <c r="F4455" s="120">
        <f>COUNTIF($D$15:D4455,D4455)</f>
        <v>57</v>
      </c>
      <c r="G4455" s="121">
        <f t="shared" si="504"/>
        <v>0</v>
      </c>
      <c r="H4455" s="121">
        <f t="shared" si="505"/>
        <v>0</v>
      </c>
      <c r="I4455" s="122">
        <f t="shared" si="506"/>
        <v>0</v>
      </c>
    </row>
    <row r="4456" spans="2:9">
      <c r="B4456" s="91">
        <f t="shared" si="507"/>
        <v>4442</v>
      </c>
      <c r="C4456" s="92">
        <f t="shared" si="508"/>
        <v>49002</v>
      </c>
      <c r="D4456" s="119" t="str">
        <f t="shared" si="502"/>
        <v>구간49</v>
      </c>
      <c r="E4456" s="91">
        <f t="shared" si="503"/>
        <v>90</v>
      </c>
      <c r="F4456" s="120">
        <f>COUNTIF($D$15:D4456,D4456)</f>
        <v>58</v>
      </c>
      <c r="G4456" s="121">
        <f t="shared" si="504"/>
        <v>0</v>
      </c>
      <c r="H4456" s="121">
        <f t="shared" si="505"/>
        <v>0</v>
      </c>
      <c r="I4456" s="122">
        <f t="shared" si="506"/>
        <v>0</v>
      </c>
    </row>
    <row r="4457" spans="2:9">
      <c r="B4457" s="91">
        <f t="shared" si="507"/>
        <v>4443</v>
      </c>
      <c r="C4457" s="92">
        <f t="shared" si="508"/>
        <v>49003</v>
      </c>
      <c r="D4457" s="119" t="str">
        <f t="shared" si="502"/>
        <v>구간49</v>
      </c>
      <c r="E4457" s="91">
        <f t="shared" si="503"/>
        <v>90</v>
      </c>
      <c r="F4457" s="120">
        <f>COUNTIF($D$15:D4457,D4457)</f>
        <v>59</v>
      </c>
      <c r="G4457" s="121">
        <f t="shared" si="504"/>
        <v>0</v>
      </c>
      <c r="H4457" s="121">
        <f t="shared" si="505"/>
        <v>0</v>
      </c>
      <c r="I4457" s="122">
        <f t="shared" si="506"/>
        <v>0</v>
      </c>
    </row>
    <row r="4458" spans="2:9">
      <c r="B4458" s="91">
        <f t="shared" si="507"/>
        <v>4444</v>
      </c>
      <c r="C4458" s="92">
        <f t="shared" si="508"/>
        <v>49004</v>
      </c>
      <c r="D4458" s="119" t="str">
        <f t="shared" si="502"/>
        <v>구간49</v>
      </c>
      <c r="E4458" s="91">
        <f t="shared" si="503"/>
        <v>90</v>
      </c>
      <c r="F4458" s="120">
        <f>COUNTIF($D$15:D4458,D4458)</f>
        <v>60</v>
      </c>
      <c r="G4458" s="121">
        <f t="shared" si="504"/>
        <v>0</v>
      </c>
      <c r="H4458" s="121">
        <f t="shared" si="505"/>
        <v>0</v>
      </c>
      <c r="I4458" s="122">
        <f t="shared" si="506"/>
        <v>0</v>
      </c>
    </row>
    <row r="4459" spans="2:9">
      <c r="B4459" s="91">
        <f t="shared" si="507"/>
        <v>4445</v>
      </c>
      <c r="C4459" s="92">
        <f t="shared" si="508"/>
        <v>49005</v>
      </c>
      <c r="D4459" s="119" t="str">
        <f t="shared" si="502"/>
        <v>구간49</v>
      </c>
      <c r="E4459" s="91">
        <f t="shared" si="503"/>
        <v>90</v>
      </c>
      <c r="F4459" s="120">
        <f>COUNTIF($D$15:D4459,D4459)</f>
        <v>61</v>
      </c>
      <c r="G4459" s="121">
        <f t="shared" si="504"/>
        <v>0</v>
      </c>
      <c r="H4459" s="121">
        <f t="shared" si="505"/>
        <v>0</v>
      </c>
      <c r="I4459" s="122">
        <f t="shared" si="506"/>
        <v>0</v>
      </c>
    </row>
    <row r="4460" spans="2:9">
      <c r="B4460" s="91">
        <f t="shared" si="507"/>
        <v>4446</v>
      </c>
      <c r="C4460" s="92">
        <f t="shared" si="508"/>
        <v>49006</v>
      </c>
      <c r="D4460" s="119" t="str">
        <f t="shared" si="502"/>
        <v>구간49</v>
      </c>
      <c r="E4460" s="91">
        <f t="shared" si="503"/>
        <v>90</v>
      </c>
      <c r="F4460" s="120">
        <f>COUNTIF($D$15:D4460,D4460)</f>
        <v>62</v>
      </c>
      <c r="G4460" s="121">
        <f t="shared" si="504"/>
        <v>0</v>
      </c>
      <c r="H4460" s="121">
        <f t="shared" si="505"/>
        <v>0</v>
      </c>
      <c r="I4460" s="122">
        <f t="shared" si="506"/>
        <v>0</v>
      </c>
    </row>
    <row r="4461" spans="2:9">
      <c r="B4461" s="91">
        <f t="shared" si="507"/>
        <v>4447</v>
      </c>
      <c r="C4461" s="92">
        <f t="shared" si="508"/>
        <v>49007</v>
      </c>
      <c r="D4461" s="119" t="str">
        <f t="shared" si="502"/>
        <v>구간49</v>
      </c>
      <c r="E4461" s="91">
        <f t="shared" si="503"/>
        <v>90</v>
      </c>
      <c r="F4461" s="120">
        <f>COUNTIF($D$15:D4461,D4461)</f>
        <v>63</v>
      </c>
      <c r="G4461" s="121">
        <f t="shared" si="504"/>
        <v>0</v>
      </c>
      <c r="H4461" s="121">
        <f t="shared" si="505"/>
        <v>0</v>
      </c>
      <c r="I4461" s="122">
        <f t="shared" si="506"/>
        <v>0</v>
      </c>
    </row>
    <row r="4462" spans="2:9">
      <c r="B4462" s="91">
        <f t="shared" si="507"/>
        <v>4448</v>
      </c>
      <c r="C4462" s="92">
        <f t="shared" si="508"/>
        <v>49008</v>
      </c>
      <c r="D4462" s="119" t="str">
        <f t="shared" si="502"/>
        <v>구간49</v>
      </c>
      <c r="E4462" s="91">
        <f t="shared" si="503"/>
        <v>90</v>
      </c>
      <c r="F4462" s="120">
        <f>COUNTIF($D$15:D4462,D4462)</f>
        <v>64</v>
      </c>
      <c r="G4462" s="121">
        <f t="shared" si="504"/>
        <v>0</v>
      </c>
      <c r="H4462" s="121">
        <f t="shared" si="505"/>
        <v>0</v>
      </c>
      <c r="I4462" s="122">
        <f t="shared" si="506"/>
        <v>0</v>
      </c>
    </row>
    <row r="4463" spans="2:9">
      <c r="B4463" s="91">
        <f t="shared" si="507"/>
        <v>4449</v>
      </c>
      <c r="C4463" s="92">
        <f t="shared" si="508"/>
        <v>49009</v>
      </c>
      <c r="D4463" s="119" t="str">
        <f t="shared" si="502"/>
        <v>구간49</v>
      </c>
      <c r="E4463" s="91">
        <f t="shared" si="503"/>
        <v>90</v>
      </c>
      <c r="F4463" s="120">
        <f>COUNTIF($D$15:D4463,D4463)</f>
        <v>65</v>
      </c>
      <c r="G4463" s="121">
        <f t="shared" si="504"/>
        <v>0</v>
      </c>
      <c r="H4463" s="121">
        <f t="shared" si="505"/>
        <v>0</v>
      </c>
      <c r="I4463" s="122">
        <f t="shared" si="506"/>
        <v>0</v>
      </c>
    </row>
    <row r="4464" spans="2:9">
      <c r="B4464" s="91">
        <f t="shared" si="507"/>
        <v>4450</v>
      </c>
      <c r="C4464" s="92">
        <f t="shared" si="508"/>
        <v>49010</v>
      </c>
      <c r="D4464" s="119" t="str">
        <f t="shared" si="502"/>
        <v>구간49</v>
      </c>
      <c r="E4464" s="91">
        <f t="shared" si="503"/>
        <v>90</v>
      </c>
      <c r="F4464" s="120">
        <f>COUNTIF($D$15:D4464,D4464)</f>
        <v>66</v>
      </c>
      <c r="G4464" s="121">
        <f t="shared" si="504"/>
        <v>0</v>
      </c>
      <c r="H4464" s="121">
        <f t="shared" si="505"/>
        <v>0</v>
      </c>
      <c r="I4464" s="122">
        <f t="shared" si="506"/>
        <v>0</v>
      </c>
    </row>
    <row r="4465" spans="2:9">
      <c r="B4465" s="91">
        <f t="shared" si="507"/>
        <v>4451</v>
      </c>
      <c r="C4465" s="92">
        <f t="shared" si="508"/>
        <v>49011</v>
      </c>
      <c r="D4465" s="119" t="str">
        <f t="shared" si="502"/>
        <v>구간49</v>
      </c>
      <c r="E4465" s="91">
        <f t="shared" si="503"/>
        <v>90</v>
      </c>
      <c r="F4465" s="120">
        <f>COUNTIF($D$15:D4465,D4465)</f>
        <v>67</v>
      </c>
      <c r="G4465" s="121">
        <f t="shared" si="504"/>
        <v>0</v>
      </c>
      <c r="H4465" s="121">
        <f t="shared" si="505"/>
        <v>0</v>
      </c>
      <c r="I4465" s="122">
        <f t="shared" si="506"/>
        <v>0</v>
      </c>
    </row>
    <row r="4466" spans="2:9">
      <c r="B4466" s="91">
        <f t="shared" si="507"/>
        <v>4452</v>
      </c>
      <c r="C4466" s="92">
        <f t="shared" si="508"/>
        <v>49012</v>
      </c>
      <c r="D4466" s="119" t="str">
        <f t="shared" si="502"/>
        <v>구간49</v>
      </c>
      <c r="E4466" s="91">
        <f t="shared" si="503"/>
        <v>90</v>
      </c>
      <c r="F4466" s="120">
        <f>COUNTIF($D$15:D4466,D4466)</f>
        <v>68</v>
      </c>
      <c r="G4466" s="121">
        <f t="shared" si="504"/>
        <v>0</v>
      </c>
      <c r="H4466" s="121">
        <f t="shared" si="505"/>
        <v>0</v>
      </c>
      <c r="I4466" s="122">
        <f t="shared" si="506"/>
        <v>0</v>
      </c>
    </row>
    <row r="4467" spans="2:9">
      <c r="B4467" s="91">
        <f t="shared" si="507"/>
        <v>4453</v>
      </c>
      <c r="C4467" s="92">
        <f t="shared" si="508"/>
        <v>49013</v>
      </c>
      <c r="D4467" s="119" t="str">
        <f t="shared" si="502"/>
        <v>구간49</v>
      </c>
      <c r="E4467" s="91">
        <f t="shared" si="503"/>
        <v>90</v>
      </c>
      <c r="F4467" s="120">
        <f>COUNTIF($D$15:D4467,D4467)</f>
        <v>69</v>
      </c>
      <c r="G4467" s="121">
        <f t="shared" si="504"/>
        <v>0</v>
      </c>
      <c r="H4467" s="121">
        <f t="shared" si="505"/>
        <v>0</v>
      </c>
      <c r="I4467" s="122">
        <f t="shared" si="506"/>
        <v>0</v>
      </c>
    </row>
    <row r="4468" spans="2:9">
      <c r="B4468" s="91">
        <f t="shared" si="507"/>
        <v>4454</v>
      </c>
      <c r="C4468" s="92">
        <f t="shared" si="508"/>
        <v>49014</v>
      </c>
      <c r="D4468" s="119" t="str">
        <f t="shared" si="502"/>
        <v>구간49</v>
      </c>
      <c r="E4468" s="91">
        <f t="shared" si="503"/>
        <v>90</v>
      </c>
      <c r="F4468" s="120">
        <f>COUNTIF($D$15:D4468,D4468)</f>
        <v>70</v>
      </c>
      <c r="G4468" s="121">
        <f t="shared" si="504"/>
        <v>0</v>
      </c>
      <c r="H4468" s="121">
        <f t="shared" si="505"/>
        <v>0</v>
      </c>
      <c r="I4468" s="122">
        <f t="shared" si="506"/>
        <v>0</v>
      </c>
    </row>
    <row r="4469" spans="2:9">
      <c r="B4469" s="91">
        <f t="shared" si="507"/>
        <v>4455</v>
      </c>
      <c r="C4469" s="92">
        <f t="shared" si="508"/>
        <v>49015</v>
      </c>
      <c r="D4469" s="119" t="str">
        <f t="shared" si="502"/>
        <v>구간49</v>
      </c>
      <c r="E4469" s="91">
        <f t="shared" si="503"/>
        <v>90</v>
      </c>
      <c r="F4469" s="120">
        <f>COUNTIF($D$15:D4469,D4469)</f>
        <v>71</v>
      </c>
      <c r="G4469" s="121">
        <f t="shared" si="504"/>
        <v>0</v>
      </c>
      <c r="H4469" s="121">
        <f t="shared" si="505"/>
        <v>0</v>
      </c>
      <c r="I4469" s="122">
        <f t="shared" si="506"/>
        <v>0</v>
      </c>
    </row>
    <row r="4470" spans="2:9">
      <c r="B4470" s="91">
        <f t="shared" si="507"/>
        <v>4456</v>
      </c>
      <c r="C4470" s="92">
        <f t="shared" si="508"/>
        <v>49016</v>
      </c>
      <c r="D4470" s="119" t="str">
        <f t="shared" si="502"/>
        <v>구간49</v>
      </c>
      <c r="E4470" s="91">
        <f t="shared" si="503"/>
        <v>90</v>
      </c>
      <c r="F4470" s="120">
        <f>COUNTIF($D$15:D4470,D4470)</f>
        <v>72</v>
      </c>
      <c r="G4470" s="121">
        <f t="shared" si="504"/>
        <v>0</v>
      </c>
      <c r="H4470" s="121">
        <f t="shared" si="505"/>
        <v>0</v>
      </c>
      <c r="I4470" s="122">
        <f t="shared" si="506"/>
        <v>0</v>
      </c>
    </row>
    <row r="4471" spans="2:9">
      <c r="B4471" s="91">
        <f t="shared" si="507"/>
        <v>4457</v>
      </c>
      <c r="C4471" s="92">
        <f t="shared" si="508"/>
        <v>49017</v>
      </c>
      <c r="D4471" s="119" t="str">
        <f t="shared" si="502"/>
        <v>구간49</v>
      </c>
      <c r="E4471" s="91">
        <f t="shared" si="503"/>
        <v>90</v>
      </c>
      <c r="F4471" s="120">
        <f>COUNTIF($D$15:D4471,D4471)</f>
        <v>73</v>
      </c>
      <c r="G4471" s="121">
        <f t="shared" si="504"/>
        <v>0</v>
      </c>
      <c r="H4471" s="121">
        <f t="shared" si="505"/>
        <v>0</v>
      </c>
      <c r="I4471" s="122">
        <f t="shared" si="506"/>
        <v>0</v>
      </c>
    </row>
    <row r="4472" spans="2:9">
      <c r="B4472" s="91">
        <f t="shared" si="507"/>
        <v>4458</v>
      </c>
      <c r="C4472" s="92">
        <f t="shared" si="508"/>
        <v>49018</v>
      </c>
      <c r="D4472" s="119" t="str">
        <f t="shared" si="502"/>
        <v>구간49</v>
      </c>
      <c r="E4472" s="91">
        <f t="shared" si="503"/>
        <v>90</v>
      </c>
      <c r="F4472" s="120">
        <f>COUNTIF($D$15:D4472,D4472)</f>
        <v>74</v>
      </c>
      <c r="G4472" s="121">
        <f t="shared" si="504"/>
        <v>0</v>
      </c>
      <c r="H4472" s="121">
        <f t="shared" si="505"/>
        <v>0</v>
      </c>
      <c r="I4472" s="122">
        <f t="shared" si="506"/>
        <v>0</v>
      </c>
    </row>
    <row r="4473" spans="2:9">
      <c r="B4473" s="91">
        <f t="shared" si="507"/>
        <v>4459</v>
      </c>
      <c r="C4473" s="92">
        <f t="shared" si="508"/>
        <v>49019</v>
      </c>
      <c r="D4473" s="119" t="str">
        <f t="shared" si="502"/>
        <v>구간49</v>
      </c>
      <c r="E4473" s="91">
        <f t="shared" si="503"/>
        <v>90</v>
      </c>
      <c r="F4473" s="120">
        <f>COUNTIF($D$15:D4473,D4473)</f>
        <v>75</v>
      </c>
      <c r="G4473" s="121">
        <f t="shared" si="504"/>
        <v>0</v>
      </c>
      <c r="H4473" s="121">
        <f t="shared" si="505"/>
        <v>0</v>
      </c>
      <c r="I4473" s="122">
        <f t="shared" si="506"/>
        <v>0</v>
      </c>
    </row>
    <row r="4474" spans="2:9">
      <c r="B4474" s="91">
        <f t="shared" si="507"/>
        <v>4460</v>
      </c>
      <c r="C4474" s="92">
        <f t="shared" si="508"/>
        <v>49020</v>
      </c>
      <c r="D4474" s="119" t="str">
        <f t="shared" si="502"/>
        <v>구간49</v>
      </c>
      <c r="E4474" s="91">
        <f t="shared" si="503"/>
        <v>90</v>
      </c>
      <c r="F4474" s="120">
        <f>COUNTIF($D$15:D4474,D4474)</f>
        <v>76</v>
      </c>
      <c r="G4474" s="121">
        <f t="shared" si="504"/>
        <v>0</v>
      </c>
      <c r="H4474" s="121">
        <f t="shared" si="505"/>
        <v>0</v>
      </c>
      <c r="I4474" s="122">
        <f t="shared" si="506"/>
        <v>0</v>
      </c>
    </row>
    <row r="4475" spans="2:9">
      <c r="B4475" s="91">
        <f t="shared" si="507"/>
        <v>4461</v>
      </c>
      <c r="C4475" s="92">
        <f t="shared" si="508"/>
        <v>49021</v>
      </c>
      <c r="D4475" s="119" t="str">
        <f t="shared" si="502"/>
        <v>구간49</v>
      </c>
      <c r="E4475" s="91">
        <f t="shared" si="503"/>
        <v>90</v>
      </c>
      <c r="F4475" s="120">
        <f>COUNTIF($D$15:D4475,D4475)</f>
        <v>77</v>
      </c>
      <c r="G4475" s="121">
        <f t="shared" si="504"/>
        <v>0</v>
      </c>
      <c r="H4475" s="121">
        <f t="shared" si="505"/>
        <v>0</v>
      </c>
      <c r="I4475" s="122">
        <f t="shared" si="506"/>
        <v>0</v>
      </c>
    </row>
    <row r="4476" spans="2:9">
      <c r="B4476" s="91">
        <f t="shared" si="507"/>
        <v>4462</v>
      </c>
      <c r="C4476" s="92">
        <f t="shared" si="508"/>
        <v>49022</v>
      </c>
      <c r="D4476" s="119" t="str">
        <f t="shared" si="502"/>
        <v>구간49</v>
      </c>
      <c r="E4476" s="91">
        <f t="shared" si="503"/>
        <v>90</v>
      </c>
      <c r="F4476" s="120">
        <f>COUNTIF($D$15:D4476,D4476)</f>
        <v>78</v>
      </c>
      <c r="G4476" s="121">
        <f t="shared" si="504"/>
        <v>0</v>
      </c>
      <c r="H4476" s="121">
        <f t="shared" si="505"/>
        <v>0</v>
      </c>
      <c r="I4476" s="122">
        <f t="shared" si="506"/>
        <v>0</v>
      </c>
    </row>
    <row r="4477" spans="2:9">
      <c r="B4477" s="91">
        <f t="shared" si="507"/>
        <v>4463</v>
      </c>
      <c r="C4477" s="92">
        <f t="shared" si="508"/>
        <v>49023</v>
      </c>
      <c r="D4477" s="119" t="str">
        <f t="shared" si="502"/>
        <v>구간49</v>
      </c>
      <c r="E4477" s="91">
        <f t="shared" si="503"/>
        <v>90</v>
      </c>
      <c r="F4477" s="120">
        <f>COUNTIF($D$15:D4477,D4477)</f>
        <v>79</v>
      </c>
      <c r="G4477" s="121">
        <f t="shared" si="504"/>
        <v>0</v>
      </c>
      <c r="H4477" s="121">
        <f t="shared" si="505"/>
        <v>0</v>
      </c>
      <c r="I4477" s="122">
        <f t="shared" si="506"/>
        <v>0</v>
      </c>
    </row>
    <row r="4478" spans="2:9">
      <c r="B4478" s="91">
        <f t="shared" si="507"/>
        <v>4464</v>
      </c>
      <c r="C4478" s="92">
        <f t="shared" si="508"/>
        <v>49024</v>
      </c>
      <c r="D4478" s="119" t="str">
        <f t="shared" si="502"/>
        <v>구간49</v>
      </c>
      <c r="E4478" s="91">
        <f t="shared" si="503"/>
        <v>90</v>
      </c>
      <c r="F4478" s="120">
        <f>COUNTIF($D$15:D4478,D4478)</f>
        <v>80</v>
      </c>
      <c r="G4478" s="121">
        <f t="shared" si="504"/>
        <v>0</v>
      </c>
      <c r="H4478" s="121">
        <f t="shared" si="505"/>
        <v>0</v>
      </c>
      <c r="I4478" s="122">
        <f t="shared" si="506"/>
        <v>0</v>
      </c>
    </row>
    <row r="4479" spans="2:9">
      <c r="B4479" s="91">
        <f t="shared" si="507"/>
        <v>4465</v>
      </c>
      <c r="C4479" s="92">
        <f t="shared" si="508"/>
        <v>49025</v>
      </c>
      <c r="D4479" s="119" t="str">
        <f t="shared" si="502"/>
        <v>구간49</v>
      </c>
      <c r="E4479" s="91">
        <f t="shared" si="503"/>
        <v>90</v>
      </c>
      <c r="F4479" s="120">
        <f>COUNTIF($D$15:D4479,D4479)</f>
        <v>81</v>
      </c>
      <c r="G4479" s="121">
        <f t="shared" si="504"/>
        <v>0</v>
      </c>
      <c r="H4479" s="121">
        <f t="shared" si="505"/>
        <v>0</v>
      </c>
      <c r="I4479" s="122">
        <f t="shared" si="506"/>
        <v>0</v>
      </c>
    </row>
    <row r="4480" spans="2:9">
      <c r="B4480" s="91">
        <f t="shared" si="507"/>
        <v>4466</v>
      </c>
      <c r="C4480" s="92">
        <f t="shared" si="508"/>
        <v>49026</v>
      </c>
      <c r="D4480" s="119" t="str">
        <f t="shared" si="502"/>
        <v>구간49</v>
      </c>
      <c r="E4480" s="91">
        <f t="shared" si="503"/>
        <v>90</v>
      </c>
      <c r="F4480" s="120">
        <f>COUNTIF($D$15:D4480,D4480)</f>
        <v>82</v>
      </c>
      <c r="G4480" s="121">
        <f t="shared" si="504"/>
        <v>0</v>
      </c>
      <c r="H4480" s="121">
        <f t="shared" si="505"/>
        <v>0</v>
      </c>
      <c r="I4480" s="122">
        <f t="shared" si="506"/>
        <v>0</v>
      </c>
    </row>
    <row r="4481" spans="2:9">
      <c r="B4481" s="91">
        <f t="shared" si="507"/>
        <v>4467</v>
      </c>
      <c r="C4481" s="92">
        <f t="shared" si="508"/>
        <v>49027</v>
      </c>
      <c r="D4481" s="119" t="str">
        <f t="shared" si="502"/>
        <v>구간49</v>
      </c>
      <c r="E4481" s="91">
        <f t="shared" si="503"/>
        <v>90</v>
      </c>
      <c r="F4481" s="120">
        <f>COUNTIF($D$15:D4481,D4481)</f>
        <v>83</v>
      </c>
      <c r="G4481" s="121">
        <f t="shared" si="504"/>
        <v>0</v>
      </c>
      <c r="H4481" s="121">
        <f t="shared" si="505"/>
        <v>0</v>
      </c>
      <c r="I4481" s="122">
        <f t="shared" si="506"/>
        <v>0</v>
      </c>
    </row>
    <row r="4482" spans="2:9">
      <c r="B4482" s="91">
        <f t="shared" si="507"/>
        <v>4468</v>
      </c>
      <c r="C4482" s="92">
        <f t="shared" si="508"/>
        <v>49028</v>
      </c>
      <c r="D4482" s="119" t="str">
        <f t="shared" si="502"/>
        <v>구간49</v>
      </c>
      <c r="E4482" s="91">
        <f t="shared" si="503"/>
        <v>90</v>
      </c>
      <c r="F4482" s="120">
        <f>COUNTIF($D$15:D4482,D4482)</f>
        <v>84</v>
      </c>
      <c r="G4482" s="121">
        <f t="shared" si="504"/>
        <v>0</v>
      </c>
      <c r="H4482" s="121">
        <f t="shared" si="505"/>
        <v>0</v>
      </c>
      <c r="I4482" s="122">
        <f t="shared" si="506"/>
        <v>0</v>
      </c>
    </row>
    <row r="4483" spans="2:9">
      <c r="B4483" s="91">
        <f t="shared" si="507"/>
        <v>4469</v>
      </c>
      <c r="C4483" s="92">
        <f t="shared" si="508"/>
        <v>49029</v>
      </c>
      <c r="D4483" s="119" t="str">
        <f t="shared" si="502"/>
        <v>구간49</v>
      </c>
      <c r="E4483" s="91">
        <f t="shared" si="503"/>
        <v>90</v>
      </c>
      <c r="F4483" s="120">
        <f>COUNTIF($D$15:D4483,D4483)</f>
        <v>85</v>
      </c>
      <c r="G4483" s="121">
        <f t="shared" si="504"/>
        <v>0</v>
      </c>
      <c r="H4483" s="121">
        <f t="shared" si="505"/>
        <v>0</v>
      </c>
      <c r="I4483" s="122">
        <f t="shared" si="506"/>
        <v>0</v>
      </c>
    </row>
    <row r="4484" spans="2:9">
      <c r="B4484" s="91">
        <f t="shared" si="507"/>
        <v>4470</v>
      </c>
      <c r="C4484" s="92">
        <f t="shared" si="508"/>
        <v>49030</v>
      </c>
      <c r="D4484" s="119" t="str">
        <f t="shared" si="502"/>
        <v>구간49</v>
      </c>
      <c r="E4484" s="91">
        <f t="shared" si="503"/>
        <v>90</v>
      </c>
      <c r="F4484" s="120">
        <f>COUNTIF($D$15:D4484,D4484)</f>
        <v>86</v>
      </c>
      <c r="G4484" s="121">
        <f t="shared" si="504"/>
        <v>0</v>
      </c>
      <c r="H4484" s="121">
        <f t="shared" si="505"/>
        <v>0</v>
      </c>
      <c r="I4484" s="122">
        <f t="shared" si="506"/>
        <v>0</v>
      </c>
    </row>
    <row r="4485" spans="2:9">
      <c r="B4485" s="91">
        <f t="shared" si="507"/>
        <v>4471</v>
      </c>
      <c r="C4485" s="92">
        <f t="shared" si="508"/>
        <v>49031</v>
      </c>
      <c r="D4485" s="119" t="str">
        <f t="shared" si="502"/>
        <v>구간49</v>
      </c>
      <c r="E4485" s="91">
        <f t="shared" si="503"/>
        <v>90</v>
      </c>
      <c r="F4485" s="120">
        <f>COUNTIF($D$15:D4485,D4485)</f>
        <v>87</v>
      </c>
      <c r="G4485" s="121">
        <f t="shared" si="504"/>
        <v>0</v>
      </c>
      <c r="H4485" s="121">
        <f t="shared" si="505"/>
        <v>0</v>
      </c>
      <c r="I4485" s="122">
        <f t="shared" si="506"/>
        <v>0</v>
      </c>
    </row>
    <row r="4486" spans="2:9">
      <c r="B4486" s="91">
        <f t="shared" si="507"/>
        <v>4472</v>
      </c>
      <c r="C4486" s="92">
        <f t="shared" si="508"/>
        <v>49032</v>
      </c>
      <c r="D4486" s="119" t="str">
        <f t="shared" si="502"/>
        <v>구간49</v>
      </c>
      <c r="E4486" s="91">
        <f t="shared" si="503"/>
        <v>90</v>
      </c>
      <c r="F4486" s="120">
        <f>COUNTIF($D$15:D4486,D4486)</f>
        <v>88</v>
      </c>
      <c r="G4486" s="121">
        <f t="shared" si="504"/>
        <v>0</v>
      </c>
      <c r="H4486" s="121">
        <f t="shared" si="505"/>
        <v>0</v>
      </c>
      <c r="I4486" s="122">
        <f t="shared" si="506"/>
        <v>0</v>
      </c>
    </row>
    <row r="4487" spans="2:9">
      <c r="B4487" s="91">
        <f t="shared" si="507"/>
        <v>4473</v>
      </c>
      <c r="C4487" s="92">
        <f t="shared" si="508"/>
        <v>49033</v>
      </c>
      <c r="D4487" s="119" t="str">
        <f t="shared" si="502"/>
        <v>구간49</v>
      </c>
      <c r="E4487" s="91">
        <f t="shared" si="503"/>
        <v>90</v>
      </c>
      <c r="F4487" s="120">
        <f>COUNTIF($D$15:D4487,D4487)</f>
        <v>89</v>
      </c>
      <c r="G4487" s="121">
        <f t="shared" si="504"/>
        <v>0</v>
      </c>
      <c r="H4487" s="121">
        <f t="shared" si="505"/>
        <v>0</v>
      </c>
      <c r="I4487" s="122">
        <f t="shared" si="506"/>
        <v>0</v>
      </c>
    </row>
    <row r="4488" spans="2:9">
      <c r="B4488" s="91">
        <f t="shared" si="507"/>
        <v>4474</v>
      </c>
      <c r="C4488" s="92">
        <f t="shared" si="508"/>
        <v>49034</v>
      </c>
      <c r="D4488" s="119" t="str">
        <f t="shared" si="502"/>
        <v>구간49</v>
      </c>
      <c r="E4488" s="91">
        <f t="shared" si="503"/>
        <v>90</v>
      </c>
      <c r="F4488" s="120">
        <f>COUNTIF($D$15:D4488,D4488)</f>
        <v>90</v>
      </c>
      <c r="G4488" s="121">
        <f t="shared" si="504"/>
        <v>0</v>
      </c>
      <c r="H4488" s="121">
        <f t="shared" si="505"/>
        <v>0</v>
      </c>
      <c r="I4488" s="122">
        <f t="shared" si="506"/>
        <v>0</v>
      </c>
    </row>
    <row r="4489" spans="2:9">
      <c r="B4489" s="91">
        <f t="shared" si="507"/>
        <v>4475</v>
      </c>
      <c r="C4489" s="92">
        <f t="shared" si="508"/>
        <v>49035</v>
      </c>
      <c r="D4489" s="119" t="str">
        <f t="shared" si="502"/>
        <v>구간50</v>
      </c>
      <c r="E4489" s="91">
        <f t="shared" si="503"/>
        <v>91</v>
      </c>
      <c r="F4489" s="120">
        <f>COUNTIF($D$15:D4489,D4489)</f>
        <v>1</v>
      </c>
      <c r="G4489" s="121">
        <f t="shared" si="504"/>
        <v>0</v>
      </c>
      <c r="H4489" s="121">
        <f t="shared" si="505"/>
        <v>0</v>
      </c>
      <c r="I4489" s="122">
        <f t="shared" si="506"/>
        <v>0</v>
      </c>
    </row>
    <row r="4490" spans="2:9">
      <c r="B4490" s="91">
        <f t="shared" si="507"/>
        <v>4476</v>
      </c>
      <c r="C4490" s="92">
        <f t="shared" si="508"/>
        <v>49036</v>
      </c>
      <c r="D4490" s="119" t="str">
        <f t="shared" si="502"/>
        <v>구간50</v>
      </c>
      <c r="E4490" s="91">
        <f t="shared" si="503"/>
        <v>91</v>
      </c>
      <c r="F4490" s="120">
        <f>COUNTIF($D$15:D4490,D4490)</f>
        <v>2</v>
      </c>
      <c r="G4490" s="121">
        <f t="shared" si="504"/>
        <v>0</v>
      </c>
      <c r="H4490" s="121">
        <f t="shared" si="505"/>
        <v>0</v>
      </c>
      <c r="I4490" s="122">
        <f t="shared" si="506"/>
        <v>0</v>
      </c>
    </row>
    <row r="4491" spans="2:9">
      <c r="B4491" s="91">
        <f t="shared" si="507"/>
        <v>4477</v>
      </c>
      <c r="C4491" s="92">
        <f t="shared" si="508"/>
        <v>49037</v>
      </c>
      <c r="D4491" s="119" t="str">
        <f t="shared" si="502"/>
        <v>구간50</v>
      </c>
      <c r="E4491" s="91">
        <f t="shared" si="503"/>
        <v>91</v>
      </c>
      <c r="F4491" s="120">
        <f>COUNTIF($D$15:D4491,D4491)</f>
        <v>3</v>
      </c>
      <c r="G4491" s="121">
        <f t="shared" si="504"/>
        <v>0</v>
      </c>
      <c r="H4491" s="121">
        <f t="shared" si="505"/>
        <v>0</v>
      </c>
      <c r="I4491" s="122">
        <f t="shared" si="506"/>
        <v>0</v>
      </c>
    </row>
    <row r="4492" spans="2:9">
      <c r="B4492" s="91">
        <f t="shared" si="507"/>
        <v>4478</v>
      </c>
      <c r="C4492" s="92">
        <f t="shared" si="508"/>
        <v>49038</v>
      </c>
      <c r="D4492" s="119" t="str">
        <f t="shared" si="502"/>
        <v>구간50</v>
      </c>
      <c r="E4492" s="91">
        <f t="shared" si="503"/>
        <v>91</v>
      </c>
      <c r="F4492" s="120">
        <f>COUNTIF($D$15:D4492,D4492)</f>
        <v>4</v>
      </c>
      <c r="G4492" s="121">
        <f t="shared" si="504"/>
        <v>0</v>
      </c>
      <c r="H4492" s="121">
        <f t="shared" si="505"/>
        <v>0</v>
      </c>
      <c r="I4492" s="122">
        <f t="shared" si="506"/>
        <v>0</v>
      </c>
    </row>
    <row r="4493" spans="2:9">
      <c r="B4493" s="91">
        <f t="shared" si="507"/>
        <v>4479</v>
      </c>
      <c r="C4493" s="92">
        <f t="shared" si="508"/>
        <v>49039</v>
      </c>
      <c r="D4493" s="119" t="str">
        <f t="shared" si="502"/>
        <v>구간50</v>
      </c>
      <c r="E4493" s="91">
        <f t="shared" si="503"/>
        <v>91</v>
      </c>
      <c r="F4493" s="120">
        <f>COUNTIF($D$15:D4493,D4493)</f>
        <v>5</v>
      </c>
      <c r="G4493" s="121">
        <f t="shared" si="504"/>
        <v>0</v>
      </c>
      <c r="H4493" s="121">
        <f t="shared" si="505"/>
        <v>0</v>
      </c>
      <c r="I4493" s="122">
        <f t="shared" si="506"/>
        <v>0</v>
      </c>
    </row>
    <row r="4494" spans="2:9">
      <c r="B4494" s="91">
        <f t="shared" si="507"/>
        <v>4480</v>
      </c>
      <c r="C4494" s="92">
        <f t="shared" si="508"/>
        <v>49040</v>
      </c>
      <c r="D4494" s="119" t="str">
        <f t="shared" si="502"/>
        <v>구간50</v>
      </c>
      <c r="E4494" s="91">
        <f t="shared" si="503"/>
        <v>91</v>
      </c>
      <c r="F4494" s="120">
        <f>COUNTIF($D$15:D4494,D4494)</f>
        <v>6</v>
      </c>
      <c r="G4494" s="121">
        <f t="shared" si="504"/>
        <v>0</v>
      </c>
      <c r="H4494" s="121">
        <f t="shared" si="505"/>
        <v>0</v>
      </c>
      <c r="I4494" s="122">
        <f t="shared" si="506"/>
        <v>0</v>
      </c>
    </row>
    <row r="4495" spans="2:9">
      <c r="B4495" s="91">
        <f t="shared" si="507"/>
        <v>4481</v>
      </c>
      <c r="C4495" s="92">
        <f t="shared" si="508"/>
        <v>49041</v>
      </c>
      <c r="D4495" s="119" t="str">
        <f t="shared" ref="D4495:D4558" si="509">IF(IFERROR(HLOOKUP(C4495,$E$5:$BL$6,2,FALSE),"")="",D4496,HLOOKUP(C4495,$E$5:$BL$7,2,FALSE))</f>
        <v>구간50</v>
      </c>
      <c r="E4495" s="91">
        <f t="shared" ref="E4495:E4558" si="510">COUNTIF($D$15:$D$49928,D4495)</f>
        <v>91</v>
      </c>
      <c r="F4495" s="120">
        <f>COUNTIF($D$15:D4495,D4495)</f>
        <v>7</v>
      </c>
      <c r="G4495" s="121">
        <f t="shared" ref="G4495:G4558" si="511">HLOOKUP($D4495,$E$6:$BL$11,6,FALSE)</f>
        <v>0</v>
      </c>
      <c r="H4495" s="121">
        <f t="shared" ref="H4495:H4558" si="512">HLOOKUP($D4495,$E$6:$BL$11,5,FALSE)*(F4495)</f>
        <v>0</v>
      </c>
      <c r="I4495" s="122">
        <f t="shared" ref="I4495:I4558" si="513">G4495+H4495</f>
        <v>0</v>
      </c>
    </row>
    <row r="4496" spans="2:9">
      <c r="B4496" s="91">
        <f t="shared" ref="B4496:B4559" si="514">B4495+1</f>
        <v>4482</v>
      </c>
      <c r="C4496" s="92">
        <f t="shared" ref="C4496:C4559" si="515">C4495+1</f>
        <v>49042</v>
      </c>
      <c r="D4496" s="119" t="str">
        <f t="shared" si="509"/>
        <v>구간50</v>
      </c>
      <c r="E4496" s="91">
        <f t="shared" si="510"/>
        <v>91</v>
      </c>
      <c r="F4496" s="120">
        <f>COUNTIF($D$15:D4496,D4496)</f>
        <v>8</v>
      </c>
      <c r="G4496" s="121">
        <f t="shared" si="511"/>
        <v>0</v>
      </c>
      <c r="H4496" s="121">
        <f t="shared" si="512"/>
        <v>0</v>
      </c>
      <c r="I4496" s="122">
        <f t="shared" si="513"/>
        <v>0</v>
      </c>
    </row>
    <row r="4497" spans="2:9">
      <c r="B4497" s="91">
        <f t="shared" si="514"/>
        <v>4483</v>
      </c>
      <c r="C4497" s="92">
        <f t="shared" si="515"/>
        <v>49043</v>
      </c>
      <c r="D4497" s="119" t="str">
        <f t="shared" si="509"/>
        <v>구간50</v>
      </c>
      <c r="E4497" s="91">
        <f t="shared" si="510"/>
        <v>91</v>
      </c>
      <c r="F4497" s="120">
        <f>COUNTIF($D$15:D4497,D4497)</f>
        <v>9</v>
      </c>
      <c r="G4497" s="121">
        <f t="shared" si="511"/>
        <v>0</v>
      </c>
      <c r="H4497" s="121">
        <f t="shared" si="512"/>
        <v>0</v>
      </c>
      <c r="I4497" s="122">
        <f t="shared" si="513"/>
        <v>0</v>
      </c>
    </row>
    <row r="4498" spans="2:9">
      <c r="B4498" s="91">
        <f t="shared" si="514"/>
        <v>4484</v>
      </c>
      <c r="C4498" s="92">
        <f t="shared" si="515"/>
        <v>49044</v>
      </c>
      <c r="D4498" s="119" t="str">
        <f t="shared" si="509"/>
        <v>구간50</v>
      </c>
      <c r="E4498" s="91">
        <f t="shared" si="510"/>
        <v>91</v>
      </c>
      <c r="F4498" s="120">
        <f>COUNTIF($D$15:D4498,D4498)</f>
        <v>10</v>
      </c>
      <c r="G4498" s="121">
        <f t="shared" si="511"/>
        <v>0</v>
      </c>
      <c r="H4498" s="121">
        <f t="shared" si="512"/>
        <v>0</v>
      </c>
      <c r="I4498" s="122">
        <f t="shared" si="513"/>
        <v>0</v>
      </c>
    </row>
    <row r="4499" spans="2:9">
      <c r="B4499" s="91">
        <f t="shared" si="514"/>
        <v>4485</v>
      </c>
      <c r="C4499" s="92">
        <f t="shared" si="515"/>
        <v>49045</v>
      </c>
      <c r="D4499" s="119" t="str">
        <f t="shared" si="509"/>
        <v>구간50</v>
      </c>
      <c r="E4499" s="91">
        <f t="shared" si="510"/>
        <v>91</v>
      </c>
      <c r="F4499" s="120">
        <f>COUNTIF($D$15:D4499,D4499)</f>
        <v>11</v>
      </c>
      <c r="G4499" s="121">
        <f t="shared" si="511"/>
        <v>0</v>
      </c>
      <c r="H4499" s="121">
        <f t="shared" si="512"/>
        <v>0</v>
      </c>
      <c r="I4499" s="122">
        <f t="shared" si="513"/>
        <v>0</v>
      </c>
    </row>
    <row r="4500" spans="2:9">
      <c r="B4500" s="91">
        <f t="shared" si="514"/>
        <v>4486</v>
      </c>
      <c r="C4500" s="92">
        <f t="shared" si="515"/>
        <v>49046</v>
      </c>
      <c r="D4500" s="119" t="str">
        <f t="shared" si="509"/>
        <v>구간50</v>
      </c>
      <c r="E4500" s="91">
        <f t="shared" si="510"/>
        <v>91</v>
      </c>
      <c r="F4500" s="120">
        <f>COUNTIF($D$15:D4500,D4500)</f>
        <v>12</v>
      </c>
      <c r="G4500" s="121">
        <f t="shared" si="511"/>
        <v>0</v>
      </c>
      <c r="H4500" s="121">
        <f t="shared" si="512"/>
        <v>0</v>
      </c>
      <c r="I4500" s="122">
        <f t="shared" si="513"/>
        <v>0</v>
      </c>
    </row>
    <row r="4501" spans="2:9">
      <c r="B4501" s="91">
        <f t="shared" si="514"/>
        <v>4487</v>
      </c>
      <c r="C4501" s="92">
        <f t="shared" si="515"/>
        <v>49047</v>
      </c>
      <c r="D4501" s="119" t="str">
        <f t="shared" si="509"/>
        <v>구간50</v>
      </c>
      <c r="E4501" s="91">
        <f t="shared" si="510"/>
        <v>91</v>
      </c>
      <c r="F4501" s="120">
        <f>COUNTIF($D$15:D4501,D4501)</f>
        <v>13</v>
      </c>
      <c r="G4501" s="121">
        <f t="shared" si="511"/>
        <v>0</v>
      </c>
      <c r="H4501" s="121">
        <f t="shared" si="512"/>
        <v>0</v>
      </c>
      <c r="I4501" s="122">
        <f t="shared" si="513"/>
        <v>0</v>
      </c>
    </row>
    <row r="4502" spans="2:9">
      <c r="B4502" s="91">
        <f t="shared" si="514"/>
        <v>4488</v>
      </c>
      <c r="C4502" s="92">
        <f t="shared" si="515"/>
        <v>49048</v>
      </c>
      <c r="D4502" s="119" t="str">
        <f t="shared" si="509"/>
        <v>구간50</v>
      </c>
      <c r="E4502" s="91">
        <f t="shared" si="510"/>
        <v>91</v>
      </c>
      <c r="F4502" s="120">
        <f>COUNTIF($D$15:D4502,D4502)</f>
        <v>14</v>
      </c>
      <c r="G4502" s="121">
        <f t="shared" si="511"/>
        <v>0</v>
      </c>
      <c r="H4502" s="121">
        <f t="shared" si="512"/>
        <v>0</v>
      </c>
      <c r="I4502" s="122">
        <f t="shared" si="513"/>
        <v>0</v>
      </c>
    </row>
    <row r="4503" spans="2:9">
      <c r="B4503" s="91">
        <f t="shared" si="514"/>
        <v>4489</v>
      </c>
      <c r="C4503" s="92">
        <f t="shared" si="515"/>
        <v>49049</v>
      </c>
      <c r="D4503" s="119" t="str">
        <f t="shared" si="509"/>
        <v>구간50</v>
      </c>
      <c r="E4503" s="91">
        <f t="shared" si="510"/>
        <v>91</v>
      </c>
      <c r="F4503" s="120">
        <f>COUNTIF($D$15:D4503,D4503)</f>
        <v>15</v>
      </c>
      <c r="G4503" s="121">
        <f t="shared" si="511"/>
        <v>0</v>
      </c>
      <c r="H4503" s="121">
        <f t="shared" si="512"/>
        <v>0</v>
      </c>
      <c r="I4503" s="122">
        <f t="shared" si="513"/>
        <v>0</v>
      </c>
    </row>
    <row r="4504" spans="2:9">
      <c r="B4504" s="91">
        <f t="shared" si="514"/>
        <v>4490</v>
      </c>
      <c r="C4504" s="92">
        <f t="shared" si="515"/>
        <v>49050</v>
      </c>
      <c r="D4504" s="119" t="str">
        <f t="shared" si="509"/>
        <v>구간50</v>
      </c>
      <c r="E4504" s="91">
        <f t="shared" si="510"/>
        <v>91</v>
      </c>
      <c r="F4504" s="120">
        <f>COUNTIF($D$15:D4504,D4504)</f>
        <v>16</v>
      </c>
      <c r="G4504" s="121">
        <f t="shared" si="511"/>
        <v>0</v>
      </c>
      <c r="H4504" s="121">
        <f t="shared" si="512"/>
        <v>0</v>
      </c>
      <c r="I4504" s="122">
        <f t="shared" si="513"/>
        <v>0</v>
      </c>
    </row>
    <row r="4505" spans="2:9">
      <c r="B4505" s="91">
        <f t="shared" si="514"/>
        <v>4491</v>
      </c>
      <c r="C4505" s="92">
        <f t="shared" si="515"/>
        <v>49051</v>
      </c>
      <c r="D4505" s="119" t="str">
        <f t="shared" si="509"/>
        <v>구간50</v>
      </c>
      <c r="E4505" s="91">
        <f t="shared" si="510"/>
        <v>91</v>
      </c>
      <c r="F4505" s="120">
        <f>COUNTIF($D$15:D4505,D4505)</f>
        <v>17</v>
      </c>
      <c r="G4505" s="121">
        <f t="shared" si="511"/>
        <v>0</v>
      </c>
      <c r="H4505" s="121">
        <f t="shared" si="512"/>
        <v>0</v>
      </c>
      <c r="I4505" s="122">
        <f t="shared" si="513"/>
        <v>0</v>
      </c>
    </row>
    <row r="4506" spans="2:9">
      <c r="B4506" s="91">
        <f t="shared" si="514"/>
        <v>4492</v>
      </c>
      <c r="C4506" s="92">
        <f t="shared" si="515"/>
        <v>49052</v>
      </c>
      <c r="D4506" s="119" t="str">
        <f t="shared" si="509"/>
        <v>구간50</v>
      </c>
      <c r="E4506" s="91">
        <f t="shared" si="510"/>
        <v>91</v>
      </c>
      <c r="F4506" s="120">
        <f>COUNTIF($D$15:D4506,D4506)</f>
        <v>18</v>
      </c>
      <c r="G4506" s="121">
        <f t="shared" si="511"/>
        <v>0</v>
      </c>
      <c r="H4506" s="121">
        <f t="shared" si="512"/>
        <v>0</v>
      </c>
      <c r="I4506" s="122">
        <f t="shared" si="513"/>
        <v>0</v>
      </c>
    </row>
    <row r="4507" spans="2:9">
      <c r="B4507" s="91">
        <f t="shared" si="514"/>
        <v>4493</v>
      </c>
      <c r="C4507" s="92">
        <f t="shared" si="515"/>
        <v>49053</v>
      </c>
      <c r="D4507" s="119" t="str">
        <f t="shared" si="509"/>
        <v>구간50</v>
      </c>
      <c r="E4507" s="91">
        <f t="shared" si="510"/>
        <v>91</v>
      </c>
      <c r="F4507" s="120">
        <f>COUNTIF($D$15:D4507,D4507)</f>
        <v>19</v>
      </c>
      <c r="G4507" s="121">
        <f t="shared" si="511"/>
        <v>0</v>
      </c>
      <c r="H4507" s="121">
        <f t="shared" si="512"/>
        <v>0</v>
      </c>
      <c r="I4507" s="122">
        <f t="shared" si="513"/>
        <v>0</v>
      </c>
    </row>
    <row r="4508" spans="2:9">
      <c r="B4508" s="91">
        <f t="shared" si="514"/>
        <v>4494</v>
      </c>
      <c r="C4508" s="92">
        <f t="shared" si="515"/>
        <v>49054</v>
      </c>
      <c r="D4508" s="119" t="str">
        <f t="shared" si="509"/>
        <v>구간50</v>
      </c>
      <c r="E4508" s="91">
        <f t="shared" si="510"/>
        <v>91</v>
      </c>
      <c r="F4508" s="120">
        <f>COUNTIF($D$15:D4508,D4508)</f>
        <v>20</v>
      </c>
      <c r="G4508" s="121">
        <f t="shared" si="511"/>
        <v>0</v>
      </c>
      <c r="H4508" s="121">
        <f t="shared" si="512"/>
        <v>0</v>
      </c>
      <c r="I4508" s="122">
        <f t="shared" si="513"/>
        <v>0</v>
      </c>
    </row>
    <row r="4509" spans="2:9">
      <c r="B4509" s="91">
        <f t="shared" si="514"/>
        <v>4495</v>
      </c>
      <c r="C4509" s="92">
        <f t="shared" si="515"/>
        <v>49055</v>
      </c>
      <c r="D4509" s="119" t="str">
        <f t="shared" si="509"/>
        <v>구간50</v>
      </c>
      <c r="E4509" s="91">
        <f t="shared" si="510"/>
        <v>91</v>
      </c>
      <c r="F4509" s="120">
        <f>COUNTIF($D$15:D4509,D4509)</f>
        <v>21</v>
      </c>
      <c r="G4509" s="121">
        <f t="shared" si="511"/>
        <v>0</v>
      </c>
      <c r="H4509" s="121">
        <f t="shared" si="512"/>
        <v>0</v>
      </c>
      <c r="I4509" s="122">
        <f t="shared" si="513"/>
        <v>0</v>
      </c>
    </row>
    <row r="4510" spans="2:9">
      <c r="B4510" s="91">
        <f t="shared" si="514"/>
        <v>4496</v>
      </c>
      <c r="C4510" s="92">
        <f t="shared" si="515"/>
        <v>49056</v>
      </c>
      <c r="D4510" s="119" t="str">
        <f t="shared" si="509"/>
        <v>구간50</v>
      </c>
      <c r="E4510" s="91">
        <f t="shared" si="510"/>
        <v>91</v>
      </c>
      <c r="F4510" s="120">
        <f>COUNTIF($D$15:D4510,D4510)</f>
        <v>22</v>
      </c>
      <c r="G4510" s="121">
        <f t="shared" si="511"/>
        <v>0</v>
      </c>
      <c r="H4510" s="121">
        <f t="shared" si="512"/>
        <v>0</v>
      </c>
      <c r="I4510" s="122">
        <f t="shared" si="513"/>
        <v>0</v>
      </c>
    </row>
    <row r="4511" spans="2:9">
      <c r="B4511" s="91">
        <f t="shared" si="514"/>
        <v>4497</v>
      </c>
      <c r="C4511" s="92">
        <f t="shared" si="515"/>
        <v>49057</v>
      </c>
      <c r="D4511" s="119" t="str">
        <f t="shared" si="509"/>
        <v>구간50</v>
      </c>
      <c r="E4511" s="91">
        <f t="shared" si="510"/>
        <v>91</v>
      </c>
      <c r="F4511" s="120">
        <f>COUNTIF($D$15:D4511,D4511)</f>
        <v>23</v>
      </c>
      <c r="G4511" s="121">
        <f t="shared" si="511"/>
        <v>0</v>
      </c>
      <c r="H4511" s="121">
        <f t="shared" si="512"/>
        <v>0</v>
      </c>
      <c r="I4511" s="122">
        <f t="shared" si="513"/>
        <v>0</v>
      </c>
    </row>
    <row r="4512" spans="2:9">
      <c r="B4512" s="91">
        <f t="shared" si="514"/>
        <v>4498</v>
      </c>
      <c r="C4512" s="92">
        <f t="shared" si="515"/>
        <v>49058</v>
      </c>
      <c r="D4512" s="119" t="str">
        <f t="shared" si="509"/>
        <v>구간50</v>
      </c>
      <c r="E4512" s="91">
        <f t="shared" si="510"/>
        <v>91</v>
      </c>
      <c r="F4512" s="120">
        <f>COUNTIF($D$15:D4512,D4512)</f>
        <v>24</v>
      </c>
      <c r="G4512" s="121">
        <f t="shared" si="511"/>
        <v>0</v>
      </c>
      <c r="H4512" s="121">
        <f t="shared" si="512"/>
        <v>0</v>
      </c>
      <c r="I4512" s="122">
        <f t="shared" si="513"/>
        <v>0</v>
      </c>
    </row>
    <row r="4513" spans="2:9">
      <c r="B4513" s="91">
        <f t="shared" si="514"/>
        <v>4499</v>
      </c>
      <c r="C4513" s="92">
        <f t="shared" si="515"/>
        <v>49059</v>
      </c>
      <c r="D4513" s="119" t="str">
        <f t="shared" si="509"/>
        <v>구간50</v>
      </c>
      <c r="E4513" s="91">
        <f t="shared" si="510"/>
        <v>91</v>
      </c>
      <c r="F4513" s="120">
        <f>COUNTIF($D$15:D4513,D4513)</f>
        <v>25</v>
      </c>
      <c r="G4513" s="121">
        <f t="shared" si="511"/>
        <v>0</v>
      </c>
      <c r="H4513" s="121">
        <f t="shared" si="512"/>
        <v>0</v>
      </c>
      <c r="I4513" s="122">
        <f t="shared" si="513"/>
        <v>0</v>
      </c>
    </row>
    <row r="4514" spans="2:9">
      <c r="B4514" s="91">
        <f t="shared" si="514"/>
        <v>4500</v>
      </c>
      <c r="C4514" s="92">
        <f t="shared" si="515"/>
        <v>49060</v>
      </c>
      <c r="D4514" s="119" t="str">
        <f t="shared" si="509"/>
        <v>구간50</v>
      </c>
      <c r="E4514" s="91">
        <f t="shared" si="510"/>
        <v>91</v>
      </c>
      <c r="F4514" s="120">
        <f>COUNTIF($D$15:D4514,D4514)</f>
        <v>26</v>
      </c>
      <c r="G4514" s="121">
        <f t="shared" si="511"/>
        <v>0</v>
      </c>
      <c r="H4514" s="121">
        <f t="shared" si="512"/>
        <v>0</v>
      </c>
      <c r="I4514" s="122">
        <f t="shared" si="513"/>
        <v>0</v>
      </c>
    </row>
    <row r="4515" spans="2:9">
      <c r="B4515" s="91">
        <f t="shared" si="514"/>
        <v>4501</v>
      </c>
      <c r="C4515" s="92">
        <f t="shared" si="515"/>
        <v>49061</v>
      </c>
      <c r="D4515" s="119" t="str">
        <f t="shared" si="509"/>
        <v>구간50</v>
      </c>
      <c r="E4515" s="91">
        <f t="shared" si="510"/>
        <v>91</v>
      </c>
      <c r="F4515" s="120">
        <f>COUNTIF($D$15:D4515,D4515)</f>
        <v>27</v>
      </c>
      <c r="G4515" s="121">
        <f t="shared" si="511"/>
        <v>0</v>
      </c>
      <c r="H4515" s="121">
        <f t="shared" si="512"/>
        <v>0</v>
      </c>
      <c r="I4515" s="122">
        <f t="shared" si="513"/>
        <v>0</v>
      </c>
    </row>
    <row r="4516" spans="2:9">
      <c r="B4516" s="91">
        <f t="shared" si="514"/>
        <v>4502</v>
      </c>
      <c r="C4516" s="92">
        <f t="shared" si="515"/>
        <v>49062</v>
      </c>
      <c r="D4516" s="119" t="str">
        <f t="shared" si="509"/>
        <v>구간50</v>
      </c>
      <c r="E4516" s="91">
        <f t="shared" si="510"/>
        <v>91</v>
      </c>
      <c r="F4516" s="120">
        <f>COUNTIF($D$15:D4516,D4516)</f>
        <v>28</v>
      </c>
      <c r="G4516" s="121">
        <f t="shared" si="511"/>
        <v>0</v>
      </c>
      <c r="H4516" s="121">
        <f t="shared" si="512"/>
        <v>0</v>
      </c>
      <c r="I4516" s="122">
        <f t="shared" si="513"/>
        <v>0</v>
      </c>
    </row>
    <row r="4517" spans="2:9">
      <c r="B4517" s="91">
        <f t="shared" si="514"/>
        <v>4503</v>
      </c>
      <c r="C4517" s="92">
        <f t="shared" si="515"/>
        <v>49063</v>
      </c>
      <c r="D4517" s="119" t="str">
        <f t="shared" si="509"/>
        <v>구간50</v>
      </c>
      <c r="E4517" s="91">
        <f t="shared" si="510"/>
        <v>91</v>
      </c>
      <c r="F4517" s="120">
        <f>COUNTIF($D$15:D4517,D4517)</f>
        <v>29</v>
      </c>
      <c r="G4517" s="121">
        <f t="shared" si="511"/>
        <v>0</v>
      </c>
      <c r="H4517" s="121">
        <f t="shared" si="512"/>
        <v>0</v>
      </c>
      <c r="I4517" s="122">
        <f t="shared" si="513"/>
        <v>0</v>
      </c>
    </row>
    <row r="4518" spans="2:9">
      <c r="B4518" s="91">
        <f t="shared" si="514"/>
        <v>4504</v>
      </c>
      <c r="C4518" s="92">
        <f t="shared" si="515"/>
        <v>49064</v>
      </c>
      <c r="D4518" s="119" t="str">
        <f t="shared" si="509"/>
        <v>구간50</v>
      </c>
      <c r="E4518" s="91">
        <f t="shared" si="510"/>
        <v>91</v>
      </c>
      <c r="F4518" s="120">
        <f>COUNTIF($D$15:D4518,D4518)</f>
        <v>30</v>
      </c>
      <c r="G4518" s="121">
        <f t="shared" si="511"/>
        <v>0</v>
      </c>
      <c r="H4518" s="121">
        <f t="shared" si="512"/>
        <v>0</v>
      </c>
      <c r="I4518" s="122">
        <f t="shared" si="513"/>
        <v>0</v>
      </c>
    </row>
    <row r="4519" spans="2:9">
      <c r="B4519" s="91">
        <f t="shared" si="514"/>
        <v>4505</v>
      </c>
      <c r="C4519" s="92">
        <f t="shared" si="515"/>
        <v>49065</v>
      </c>
      <c r="D4519" s="119" t="str">
        <f t="shared" si="509"/>
        <v>구간50</v>
      </c>
      <c r="E4519" s="91">
        <f t="shared" si="510"/>
        <v>91</v>
      </c>
      <c r="F4519" s="120">
        <f>COUNTIF($D$15:D4519,D4519)</f>
        <v>31</v>
      </c>
      <c r="G4519" s="121">
        <f t="shared" si="511"/>
        <v>0</v>
      </c>
      <c r="H4519" s="121">
        <f t="shared" si="512"/>
        <v>0</v>
      </c>
      <c r="I4519" s="122">
        <f t="shared" si="513"/>
        <v>0</v>
      </c>
    </row>
    <row r="4520" spans="2:9">
      <c r="B4520" s="91">
        <f t="shared" si="514"/>
        <v>4506</v>
      </c>
      <c r="C4520" s="92">
        <f t="shared" si="515"/>
        <v>49066</v>
      </c>
      <c r="D4520" s="119" t="str">
        <f t="shared" si="509"/>
        <v>구간50</v>
      </c>
      <c r="E4520" s="91">
        <f t="shared" si="510"/>
        <v>91</v>
      </c>
      <c r="F4520" s="120">
        <f>COUNTIF($D$15:D4520,D4520)</f>
        <v>32</v>
      </c>
      <c r="G4520" s="121">
        <f t="shared" si="511"/>
        <v>0</v>
      </c>
      <c r="H4520" s="121">
        <f t="shared" si="512"/>
        <v>0</v>
      </c>
      <c r="I4520" s="122">
        <f t="shared" si="513"/>
        <v>0</v>
      </c>
    </row>
    <row r="4521" spans="2:9">
      <c r="B4521" s="91">
        <f t="shared" si="514"/>
        <v>4507</v>
      </c>
      <c r="C4521" s="92">
        <f t="shared" si="515"/>
        <v>49067</v>
      </c>
      <c r="D4521" s="119" t="str">
        <f t="shared" si="509"/>
        <v>구간50</v>
      </c>
      <c r="E4521" s="91">
        <f t="shared" si="510"/>
        <v>91</v>
      </c>
      <c r="F4521" s="120">
        <f>COUNTIF($D$15:D4521,D4521)</f>
        <v>33</v>
      </c>
      <c r="G4521" s="121">
        <f t="shared" si="511"/>
        <v>0</v>
      </c>
      <c r="H4521" s="121">
        <f t="shared" si="512"/>
        <v>0</v>
      </c>
      <c r="I4521" s="122">
        <f t="shared" si="513"/>
        <v>0</v>
      </c>
    </row>
    <row r="4522" spans="2:9">
      <c r="B4522" s="91">
        <f t="shared" si="514"/>
        <v>4508</v>
      </c>
      <c r="C4522" s="92">
        <f t="shared" si="515"/>
        <v>49068</v>
      </c>
      <c r="D4522" s="119" t="str">
        <f t="shared" si="509"/>
        <v>구간50</v>
      </c>
      <c r="E4522" s="91">
        <f t="shared" si="510"/>
        <v>91</v>
      </c>
      <c r="F4522" s="120">
        <f>COUNTIF($D$15:D4522,D4522)</f>
        <v>34</v>
      </c>
      <c r="G4522" s="121">
        <f t="shared" si="511"/>
        <v>0</v>
      </c>
      <c r="H4522" s="121">
        <f t="shared" si="512"/>
        <v>0</v>
      </c>
      <c r="I4522" s="122">
        <f t="shared" si="513"/>
        <v>0</v>
      </c>
    </row>
    <row r="4523" spans="2:9">
      <c r="B4523" s="91">
        <f t="shared" si="514"/>
        <v>4509</v>
      </c>
      <c r="C4523" s="92">
        <f t="shared" si="515"/>
        <v>49069</v>
      </c>
      <c r="D4523" s="119" t="str">
        <f t="shared" si="509"/>
        <v>구간50</v>
      </c>
      <c r="E4523" s="91">
        <f t="shared" si="510"/>
        <v>91</v>
      </c>
      <c r="F4523" s="120">
        <f>COUNTIF($D$15:D4523,D4523)</f>
        <v>35</v>
      </c>
      <c r="G4523" s="121">
        <f t="shared" si="511"/>
        <v>0</v>
      </c>
      <c r="H4523" s="121">
        <f t="shared" si="512"/>
        <v>0</v>
      </c>
      <c r="I4523" s="122">
        <f t="shared" si="513"/>
        <v>0</v>
      </c>
    </row>
    <row r="4524" spans="2:9">
      <c r="B4524" s="91">
        <f t="shared" si="514"/>
        <v>4510</v>
      </c>
      <c r="C4524" s="92">
        <f t="shared" si="515"/>
        <v>49070</v>
      </c>
      <c r="D4524" s="119" t="str">
        <f t="shared" si="509"/>
        <v>구간50</v>
      </c>
      <c r="E4524" s="91">
        <f t="shared" si="510"/>
        <v>91</v>
      </c>
      <c r="F4524" s="120">
        <f>COUNTIF($D$15:D4524,D4524)</f>
        <v>36</v>
      </c>
      <c r="G4524" s="121">
        <f t="shared" si="511"/>
        <v>0</v>
      </c>
      <c r="H4524" s="121">
        <f t="shared" si="512"/>
        <v>0</v>
      </c>
      <c r="I4524" s="122">
        <f t="shared" si="513"/>
        <v>0</v>
      </c>
    </row>
    <row r="4525" spans="2:9">
      <c r="B4525" s="91">
        <f t="shared" si="514"/>
        <v>4511</v>
      </c>
      <c r="C4525" s="92">
        <f t="shared" si="515"/>
        <v>49071</v>
      </c>
      <c r="D4525" s="119" t="str">
        <f t="shared" si="509"/>
        <v>구간50</v>
      </c>
      <c r="E4525" s="91">
        <f t="shared" si="510"/>
        <v>91</v>
      </c>
      <c r="F4525" s="120">
        <f>COUNTIF($D$15:D4525,D4525)</f>
        <v>37</v>
      </c>
      <c r="G4525" s="121">
        <f t="shared" si="511"/>
        <v>0</v>
      </c>
      <c r="H4525" s="121">
        <f t="shared" si="512"/>
        <v>0</v>
      </c>
      <c r="I4525" s="122">
        <f t="shared" si="513"/>
        <v>0</v>
      </c>
    </row>
    <row r="4526" spans="2:9">
      <c r="B4526" s="91">
        <f t="shared" si="514"/>
        <v>4512</v>
      </c>
      <c r="C4526" s="92">
        <f t="shared" si="515"/>
        <v>49072</v>
      </c>
      <c r="D4526" s="119" t="str">
        <f t="shared" si="509"/>
        <v>구간50</v>
      </c>
      <c r="E4526" s="91">
        <f t="shared" si="510"/>
        <v>91</v>
      </c>
      <c r="F4526" s="120">
        <f>COUNTIF($D$15:D4526,D4526)</f>
        <v>38</v>
      </c>
      <c r="G4526" s="121">
        <f t="shared" si="511"/>
        <v>0</v>
      </c>
      <c r="H4526" s="121">
        <f t="shared" si="512"/>
        <v>0</v>
      </c>
      <c r="I4526" s="122">
        <f t="shared" si="513"/>
        <v>0</v>
      </c>
    </row>
    <row r="4527" spans="2:9">
      <c r="B4527" s="91">
        <f t="shared" si="514"/>
        <v>4513</v>
      </c>
      <c r="C4527" s="92">
        <f t="shared" si="515"/>
        <v>49073</v>
      </c>
      <c r="D4527" s="119" t="str">
        <f t="shared" si="509"/>
        <v>구간50</v>
      </c>
      <c r="E4527" s="91">
        <f t="shared" si="510"/>
        <v>91</v>
      </c>
      <c r="F4527" s="120">
        <f>COUNTIF($D$15:D4527,D4527)</f>
        <v>39</v>
      </c>
      <c r="G4527" s="121">
        <f t="shared" si="511"/>
        <v>0</v>
      </c>
      <c r="H4527" s="121">
        <f t="shared" si="512"/>
        <v>0</v>
      </c>
      <c r="I4527" s="122">
        <f t="shared" si="513"/>
        <v>0</v>
      </c>
    </row>
    <row r="4528" spans="2:9">
      <c r="B4528" s="91">
        <f t="shared" si="514"/>
        <v>4514</v>
      </c>
      <c r="C4528" s="92">
        <f t="shared" si="515"/>
        <v>49074</v>
      </c>
      <c r="D4528" s="119" t="str">
        <f t="shared" si="509"/>
        <v>구간50</v>
      </c>
      <c r="E4528" s="91">
        <f t="shared" si="510"/>
        <v>91</v>
      </c>
      <c r="F4528" s="120">
        <f>COUNTIF($D$15:D4528,D4528)</f>
        <v>40</v>
      </c>
      <c r="G4528" s="121">
        <f t="shared" si="511"/>
        <v>0</v>
      </c>
      <c r="H4528" s="121">
        <f t="shared" si="512"/>
        <v>0</v>
      </c>
      <c r="I4528" s="122">
        <f t="shared" si="513"/>
        <v>0</v>
      </c>
    </row>
    <row r="4529" spans="2:9">
      <c r="B4529" s="91">
        <f t="shared" si="514"/>
        <v>4515</v>
      </c>
      <c r="C4529" s="92">
        <f t="shared" si="515"/>
        <v>49075</v>
      </c>
      <c r="D4529" s="119" t="str">
        <f t="shared" si="509"/>
        <v>구간50</v>
      </c>
      <c r="E4529" s="91">
        <f t="shared" si="510"/>
        <v>91</v>
      </c>
      <c r="F4529" s="120">
        <f>COUNTIF($D$15:D4529,D4529)</f>
        <v>41</v>
      </c>
      <c r="G4529" s="121">
        <f t="shared" si="511"/>
        <v>0</v>
      </c>
      <c r="H4529" s="121">
        <f t="shared" si="512"/>
        <v>0</v>
      </c>
      <c r="I4529" s="122">
        <f t="shared" si="513"/>
        <v>0</v>
      </c>
    </row>
    <row r="4530" spans="2:9">
      <c r="B4530" s="91">
        <f t="shared" si="514"/>
        <v>4516</v>
      </c>
      <c r="C4530" s="92">
        <f t="shared" si="515"/>
        <v>49076</v>
      </c>
      <c r="D4530" s="119" t="str">
        <f t="shared" si="509"/>
        <v>구간50</v>
      </c>
      <c r="E4530" s="91">
        <f t="shared" si="510"/>
        <v>91</v>
      </c>
      <c r="F4530" s="120">
        <f>COUNTIF($D$15:D4530,D4530)</f>
        <v>42</v>
      </c>
      <c r="G4530" s="121">
        <f t="shared" si="511"/>
        <v>0</v>
      </c>
      <c r="H4530" s="121">
        <f t="shared" si="512"/>
        <v>0</v>
      </c>
      <c r="I4530" s="122">
        <f t="shared" si="513"/>
        <v>0</v>
      </c>
    </row>
    <row r="4531" spans="2:9">
      <c r="B4531" s="91">
        <f t="shared" si="514"/>
        <v>4517</v>
      </c>
      <c r="C4531" s="92">
        <f t="shared" si="515"/>
        <v>49077</v>
      </c>
      <c r="D4531" s="119" t="str">
        <f t="shared" si="509"/>
        <v>구간50</v>
      </c>
      <c r="E4531" s="91">
        <f t="shared" si="510"/>
        <v>91</v>
      </c>
      <c r="F4531" s="120">
        <f>COUNTIF($D$15:D4531,D4531)</f>
        <v>43</v>
      </c>
      <c r="G4531" s="121">
        <f t="shared" si="511"/>
        <v>0</v>
      </c>
      <c r="H4531" s="121">
        <f t="shared" si="512"/>
        <v>0</v>
      </c>
      <c r="I4531" s="122">
        <f t="shared" si="513"/>
        <v>0</v>
      </c>
    </row>
    <row r="4532" spans="2:9">
      <c r="B4532" s="91">
        <f t="shared" si="514"/>
        <v>4518</v>
      </c>
      <c r="C4532" s="92">
        <f t="shared" si="515"/>
        <v>49078</v>
      </c>
      <c r="D4532" s="119" t="str">
        <f t="shared" si="509"/>
        <v>구간50</v>
      </c>
      <c r="E4532" s="91">
        <f t="shared" si="510"/>
        <v>91</v>
      </c>
      <c r="F4532" s="120">
        <f>COUNTIF($D$15:D4532,D4532)</f>
        <v>44</v>
      </c>
      <c r="G4532" s="121">
        <f t="shared" si="511"/>
        <v>0</v>
      </c>
      <c r="H4532" s="121">
        <f t="shared" si="512"/>
        <v>0</v>
      </c>
      <c r="I4532" s="122">
        <f t="shared" si="513"/>
        <v>0</v>
      </c>
    </row>
    <row r="4533" spans="2:9">
      <c r="B4533" s="91">
        <f t="shared" si="514"/>
        <v>4519</v>
      </c>
      <c r="C4533" s="92">
        <f t="shared" si="515"/>
        <v>49079</v>
      </c>
      <c r="D4533" s="119" t="str">
        <f t="shared" si="509"/>
        <v>구간50</v>
      </c>
      <c r="E4533" s="91">
        <f t="shared" si="510"/>
        <v>91</v>
      </c>
      <c r="F4533" s="120">
        <f>COUNTIF($D$15:D4533,D4533)</f>
        <v>45</v>
      </c>
      <c r="G4533" s="121">
        <f t="shared" si="511"/>
        <v>0</v>
      </c>
      <c r="H4533" s="121">
        <f t="shared" si="512"/>
        <v>0</v>
      </c>
      <c r="I4533" s="122">
        <f t="shared" si="513"/>
        <v>0</v>
      </c>
    </row>
    <row r="4534" spans="2:9">
      <c r="B4534" s="91">
        <f t="shared" si="514"/>
        <v>4520</v>
      </c>
      <c r="C4534" s="92">
        <f t="shared" si="515"/>
        <v>49080</v>
      </c>
      <c r="D4534" s="119" t="str">
        <f t="shared" si="509"/>
        <v>구간50</v>
      </c>
      <c r="E4534" s="91">
        <f t="shared" si="510"/>
        <v>91</v>
      </c>
      <c r="F4534" s="120">
        <f>COUNTIF($D$15:D4534,D4534)</f>
        <v>46</v>
      </c>
      <c r="G4534" s="121">
        <f t="shared" si="511"/>
        <v>0</v>
      </c>
      <c r="H4534" s="121">
        <f t="shared" si="512"/>
        <v>0</v>
      </c>
      <c r="I4534" s="122">
        <f t="shared" si="513"/>
        <v>0</v>
      </c>
    </row>
    <row r="4535" spans="2:9">
      <c r="B4535" s="91">
        <f t="shared" si="514"/>
        <v>4521</v>
      </c>
      <c r="C4535" s="92">
        <f t="shared" si="515"/>
        <v>49081</v>
      </c>
      <c r="D4535" s="119" t="str">
        <f t="shared" si="509"/>
        <v>구간50</v>
      </c>
      <c r="E4535" s="91">
        <f t="shared" si="510"/>
        <v>91</v>
      </c>
      <c r="F4535" s="120">
        <f>COUNTIF($D$15:D4535,D4535)</f>
        <v>47</v>
      </c>
      <c r="G4535" s="121">
        <f t="shared" si="511"/>
        <v>0</v>
      </c>
      <c r="H4535" s="121">
        <f t="shared" si="512"/>
        <v>0</v>
      </c>
      <c r="I4535" s="122">
        <f t="shared" si="513"/>
        <v>0</v>
      </c>
    </row>
    <row r="4536" spans="2:9">
      <c r="B4536" s="91">
        <f t="shared" si="514"/>
        <v>4522</v>
      </c>
      <c r="C4536" s="92">
        <f t="shared" si="515"/>
        <v>49082</v>
      </c>
      <c r="D4536" s="119" t="str">
        <f t="shared" si="509"/>
        <v>구간50</v>
      </c>
      <c r="E4536" s="91">
        <f t="shared" si="510"/>
        <v>91</v>
      </c>
      <c r="F4536" s="120">
        <f>COUNTIF($D$15:D4536,D4536)</f>
        <v>48</v>
      </c>
      <c r="G4536" s="121">
        <f t="shared" si="511"/>
        <v>0</v>
      </c>
      <c r="H4536" s="121">
        <f t="shared" si="512"/>
        <v>0</v>
      </c>
      <c r="I4536" s="122">
        <f t="shared" si="513"/>
        <v>0</v>
      </c>
    </row>
    <row r="4537" spans="2:9">
      <c r="B4537" s="91">
        <f t="shared" si="514"/>
        <v>4523</v>
      </c>
      <c r="C4537" s="92">
        <f t="shared" si="515"/>
        <v>49083</v>
      </c>
      <c r="D4537" s="119" t="str">
        <f t="shared" si="509"/>
        <v>구간50</v>
      </c>
      <c r="E4537" s="91">
        <f t="shared" si="510"/>
        <v>91</v>
      </c>
      <c r="F4537" s="120">
        <f>COUNTIF($D$15:D4537,D4537)</f>
        <v>49</v>
      </c>
      <c r="G4537" s="121">
        <f t="shared" si="511"/>
        <v>0</v>
      </c>
      <c r="H4537" s="121">
        <f t="shared" si="512"/>
        <v>0</v>
      </c>
      <c r="I4537" s="122">
        <f t="shared" si="513"/>
        <v>0</v>
      </c>
    </row>
    <row r="4538" spans="2:9">
      <c r="B4538" s="91">
        <f t="shared" si="514"/>
        <v>4524</v>
      </c>
      <c r="C4538" s="92">
        <f t="shared" si="515"/>
        <v>49084</v>
      </c>
      <c r="D4538" s="119" t="str">
        <f t="shared" si="509"/>
        <v>구간50</v>
      </c>
      <c r="E4538" s="91">
        <f t="shared" si="510"/>
        <v>91</v>
      </c>
      <c r="F4538" s="120">
        <f>COUNTIF($D$15:D4538,D4538)</f>
        <v>50</v>
      </c>
      <c r="G4538" s="121">
        <f t="shared" si="511"/>
        <v>0</v>
      </c>
      <c r="H4538" s="121">
        <f t="shared" si="512"/>
        <v>0</v>
      </c>
      <c r="I4538" s="122">
        <f t="shared" si="513"/>
        <v>0</v>
      </c>
    </row>
    <row r="4539" spans="2:9">
      <c r="B4539" s="91">
        <f t="shared" si="514"/>
        <v>4525</v>
      </c>
      <c r="C4539" s="92">
        <f t="shared" si="515"/>
        <v>49085</v>
      </c>
      <c r="D4539" s="119" t="str">
        <f t="shared" si="509"/>
        <v>구간50</v>
      </c>
      <c r="E4539" s="91">
        <f t="shared" si="510"/>
        <v>91</v>
      </c>
      <c r="F4539" s="120">
        <f>COUNTIF($D$15:D4539,D4539)</f>
        <v>51</v>
      </c>
      <c r="G4539" s="121">
        <f t="shared" si="511"/>
        <v>0</v>
      </c>
      <c r="H4539" s="121">
        <f t="shared" si="512"/>
        <v>0</v>
      </c>
      <c r="I4539" s="122">
        <f t="shared" si="513"/>
        <v>0</v>
      </c>
    </row>
    <row r="4540" spans="2:9">
      <c r="B4540" s="91">
        <f t="shared" si="514"/>
        <v>4526</v>
      </c>
      <c r="C4540" s="92">
        <f t="shared" si="515"/>
        <v>49086</v>
      </c>
      <c r="D4540" s="119" t="str">
        <f t="shared" si="509"/>
        <v>구간50</v>
      </c>
      <c r="E4540" s="91">
        <f t="shared" si="510"/>
        <v>91</v>
      </c>
      <c r="F4540" s="120">
        <f>COUNTIF($D$15:D4540,D4540)</f>
        <v>52</v>
      </c>
      <c r="G4540" s="121">
        <f t="shared" si="511"/>
        <v>0</v>
      </c>
      <c r="H4540" s="121">
        <f t="shared" si="512"/>
        <v>0</v>
      </c>
      <c r="I4540" s="122">
        <f t="shared" si="513"/>
        <v>0</v>
      </c>
    </row>
    <row r="4541" spans="2:9">
      <c r="B4541" s="91">
        <f t="shared" si="514"/>
        <v>4527</v>
      </c>
      <c r="C4541" s="92">
        <f t="shared" si="515"/>
        <v>49087</v>
      </c>
      <c r="D4541" s="119" t="str">
        <f t="shared" si="509"/>
        <v>구간50</v>
      </c>
      <c r="E4541" s="91">
        <f t="shared" si="510"/>
        <v>91</v>
      </c>
      <c r="F4541" s="120">
        <f>COUNTIF($D$15:D4541,D4541)</f>
        <v>53</v>
      </c>
      <c r="G4541" s="121">
        <f t="shared" si="511"/>
        <v>0</v>
      </c>
      <c r="H4541" s="121">
        <f t="shared" si="512"/>
        <v>0</v>
      </c>
      <c r="I4541" s="122">
        <f t="shared" si="513"/>
        <v>0</v>
      </c>
    </row>
    <row r="4542" spans="2:9">
      <c r="B4542" s="91">
        <f t="shared" si="514"/>
        <v>4528</v>
      </c>
      <c r="C4542" s="92">
        <f t="shared" si="515"/>
        <v>49088</v>
      </c>
      <c r="D4542" s="119" t="str">
        <f t="shared" si="509"/>
        <v>구간50</v>
      </c>
      <c r="E4542" s="91">
        <f t="shared" si="510"/>
        <v>91</v>
      </c>
      <c r="F4542" s="120">
        <f>COUNTIF($D$15:D4542,D4542)</f>
        <v>54</v>
      </c>
      <c r="G4542" s="121">
        <f t="shared" si="511"/>
        <v>0</v>
      </c>
      <c r="H4542" s="121">
        <f t="shared" si="512"/>
        <v>0</v>
      </c>
      <c r="I4542" s="122">
        <f t="shared" si="513"/>
        <v>0</v>
      </c>
    </row>
    <row r="4543" spans="2:9">
      <c r="B4543" s="91">
        <f t="shared" si="514"/>
        <v>4529</v>
      </c>
      <c r="C4543" s="92">
        <f t="shared" si="515"/>
        <v>49089</v>
      </c>
      <c r="D4543" s="119" t="str">
        <f t="shared" si="509"/>
        <v>구간50</v>
      </c>
      <c r="E4543" s="91">
        <f t="shared" si="510"/>
        <v>91</v>
      </c>
      <c r="F4543" s="120">
        <f>COUNTIF($D$15:D4543,D4543)</f>
        <v>55</v>
      </c>
      <c r="G4543" s="121">
        <f t="shared" si="511"/>
        <v>0</v>
      </c>
      <c r="H4543" s="121">
        <f t="shared" si="512"/>
        <v>0</v>
      </c>
      <c r="I4543" s="122">
        <f t="shared" si="513"/>
        <v>0</v>
      </c>
    </row>
    <row r="4544" spans="2:9">
      <c r="B4544" s="91">
        <f t="shared" si="514"/>
        <v>4530</v>
      </c>
      <c r="C4544" s="92">
        <f t="shared" si="515"/>
        <v>49090</v>
      </c>
      <c r="D4544" s="119" t="str">
        <f t="shared" si="509"/>
        <v>구간50</v>
      </c>
      <c r="E4544" s="91">
        <f t="shared" si="510"/>
        <v>91</v>
      </c>
      <c r="F4544" s="120">
        <f>COUNTIF($D$15:D4544,D4544)</f>
        <v>56</v>
      </c>
      <c r="G4544" s="121">
        <f t="shared" si="511"/>
        <v>0</v>
      </c>
      <c r="H4544" s="121">
        <f t="shared" si="512"/>
        <v>0</v>
      </c>
      <c r="I4544" s="122">
        <f t="shared" si="513"/>
        <v>0</v>
      </c>
    </row>
    <row r="4545" spans="2:9">
      <c r="B4545" s="91">
        <f t="shared" si="514"/>
        <v>4531</v>
      </c>
      <c r="C4545" s="92">
        <f t="shared" si="515"/>
        <v>49091</v>
      </c>
      <c r="D4545" s="119" t="str">
        <f t="shared" si="509"/>
        <v>구간50</v>
      </c>
      <c r="E4545" s="91">
        <f t="shared" si="510"/>
        <v>91</v>
      </c>
      <c r="F4545" s="120">
        <f>COUNTIF($D$15:D4545,D4545)</f>
        <v>57</v>
      </c>
      <c r="G4545" s="121">
        <f t="shared" si="511"/>
        <v>0</v>
      </c>
      <c r="H4545" s="121">
        <f t="shared" si="512"/>
        <v>0</v>
      </c>
      <c r="I4545" s="122">
        <f t="shared" si="513"/>
        <v>0</v>
      </c>
    </row>
    <row r="4546" spans="2:9">
      <c r="B4546" s="91">
        <f t="shared" si="514"/>
        <v>4532</v>
      </c>
      <c r="C4546" s="92">
        <f t="shared" si="515"/>
        <v>49092</v>
      </c>
      <c r="D4546" s="119" t="str">
        <f t="shared" si="509"/>
        <v>구간50</v>
      </c>
      <c r="E4546" s="91">
        <f t="shared" si="510"/>
        <v>91</v>
      </c>
      <c r="F4546" s="120">
        <f>COUNTIF($D$15:D4546,D4546)</f>
        <v>58</v>
      </c>
      <c r="G4546" s="121">
        <f t="shared" si="511"/>
        <v>0</v>
      </c>
      <c r="H4546" s="121">
        <f t="shared" si="512"/>
        <v>0</v>
      </c>
      <c r="I4546" s="122">
        <f t="shared" si="513"/>
        <v>0</v>
      </c>
    </row>
    <row r="4547" spans="2:9">
      <c r="B4547" s="91">
        <f t="shared" si="514"/>
        <v>4533</v>
      </c>
      <c r="C4547" s="92">
        <f t="shared" si="515"/>
        <v>49093</v>
      </c>
      <c r="D4547" s="119" t="str">
        <f t="shared" si="509"/>
        <v>구간50</v>
      </c>
      <c r="E4547" s="91">
        <f t="shared" si="510"/>
        <v>91</v>
      </c>
      <c r="F4547" s="120">
        <f>COUNTIF($D$15:D4547,D4547)</f>
        <v>59</v>
      </c>
      <c r="G4547" s="121">
        <f t="shared" si="511"/>
        <v>0</v>
      </c>
      <c r="H4547" s="121">
        <f t="shared" si="512"/>
        <v>0</v>
      </c>
      <c r="I4547" s="122">
        <f t="shared" si="513"/>
        <v>0</v>
      </c>
    </row>
    <row r="4548" spans="2:9">
      <c r="B4548" s="91">
        <f t="shared" si="514"/>
        <v>4534</v>
      </c>
      <c r="C4548" s="92">
        <f t="shared" si="515"/>
        <v>49094</v>
      </c>
      <c r="D4548" s="119" t="str">
        <f t="shared" si="509"/>
        <v>구간50</v>
      </c>
      <c r="E4548" s="91">
        <f t="shared" si="510"/>
        <v>91</v>
      </c>
      <c r="F4548" s="120">
        <f>COUNTIF($D$15:D4548,D4548)</f>
        <v>60</v>
      </c>
      <c r="G4548" s="121">
        <f t="shared" si="511"/>
        <v>0</v>
      </c>
      <c r="H4548" s="121">
        <f t="shared" si="512"/>
        <v>0</v>
      </c>
      <c r="I4548" s="122">
        <f t="shared" si="513"/>
        <v>0</v>
      </c>
    </row>
    <row r="4549" spans="2:9">
      <c r="B4549" s="91">
        <f t="shared" si="514"/>
        <v>4535</v>
      </c>
      <c r="C4549" s="92">
        <f t="shared" si="515"/>
        <v>49095</v>
      </c>
      <c r="D4549" s="119" t="str">
        <f t="shared" si="509"/>
        <v>구간50</v>
      </c>
      <c r="E4549" s="91">
        <f t="shared" si="510"/>
        <v>91</v>
      </c>
      <c r="F4549" s="120">
        <f>COUNTIF($D$15:D4549,D4549)</f>
        <v>61</v>
      </c>
      <c r="G4549" s="121">
        <f t="shared" si="511"/>
        <v>0</v>
      </c>
      <c r="H4549" s="121">
        <f t="shared" si="512"/>
        <v>0</v>
      </c>
      <c r="I4549" s="122">
        <f t="shared" si="513"/>
        <v>0</v>
      </c>
    </row>
    <row r="4550" spans="2:9">
      <c r="B4550" s="91">
        <f t="shared" si="514"/>
        <v>4536</v>
      </c>
      <c r="C4550" s="92">
        <f t="shared" si="515"/>
        <v>49096</v>
      </c>
      <c r="D4550" s="119" t="str">
        <f t="shared" si="509"/>
        <v>구간50</v>
      </c>
      <c r="E4550" s="91">
        <f t="shared" si="510"/>
        <v>91</v>
      </c>
      <c r="F4550" s="120">
        <f>COUNTIF($D$15:D4550,D4550)</f>
        <v>62</v>
      </c>
      <c r="G4550" s="121">
        <f t="shared" si="511"/>
        <v>0</v>
      </c>
      <c r="H4550" s="121">
        <f t="shared" si="512"/>
        <v>0</v>
      </c>
      <c r="I4550" s="122">
        <f t="shared" si="513"/>
        <v>0</v>
      </c>
    </row>
    <row r="4551" spans="2:9">
      <c r="B4551" s="91">
        <f t="shared" si="514"/>
        <v>4537</v>
      </c>
      <c r="C4551" s="92">
        <f t="shared" si="515"/>
        <v>49097</v>
      </c>
      <c r="D4551" s="119" t="str">
        <f t="shared" si="509"/>
        <v>구간50</v>
      </c>
      <c r="E4551" s="91">
        <f t="shared" si="510"/>
        <v>91</v>
      </c>
      <c r="F4551" s="120">
        <f>COUNTIF($D$15:D4551,D4551)</f>
        <v>63</v>
      </c>
      <c r="G4551" s="121">
        <f t="shared" si="511"/>
        <v>0</v>
      </c>
      <c r="H4551" s="121">
        <f t="shared" si="512"/>
        <v>0</v>
      </c>
      <c r="I4551" s="122">
        <f t="shared" si="513"/>
        <v>0</v>
      </c>
    </row>
    <row r="4552" spans="2:9">
      <c r="B4552" s="91">
        <f t="shared" si="514"/>
        <v>4538</v>
      </c>
      <c r="C4552" s="92">
        <f t="shared" si="515"/>
        <v>49098</v>
      </c>
      <c r="D4552" s="119" t="str">
        <f t="shared" si="509"/>
        <v>구간50</v>
      </c>
      <c r="E4552" s="91">
        <f t="shared" si="510"/>
        <v>91</v>
      </c>
      <c r="F4552" s="120">
        <f>COUNTIF($D$15:D4552,D4552)</f>
        <v>64</v>
      </c>
      <c r="G4552" s="121">
        <f t="shared" si="511"/>
        <v>0</v>
      </c>
      <c r="H4552" s="121">
        <f t="shared" si="512"/>
        <v>0</v>
      </c>
      <c r="I4552" s="122">
        <f t="shared" si="513"/>
        <v>0</v>
      </c>
    </row>
    <row r="4553" spans="2:9">
      <c r="B4553" s="91">
        <f t="shared" si="514"/>
        <v>4539</v>
      </c>
      <c r="C4553" s="92">
        <f t="shared" si="515"/>
        <v>49099</v>
      </c>
      <c r="D4553" s="119" t="str">
        <f t="shared" si="509"/>
        <v>구간50</v>
      </c>
      <c r="E4553" s="91">
        <f t="shared" si="510"/>
        <v>91</v>
      </c>
      <c r="F4553" s="120">
        <f>COUNTIF($D$15:D4553,D4553)</f>
        <v>65</v>
      </c>
      <c r="G4553" s="121">
        <f t="shared" si="511"/>
        <v>0</v>
      </c>
      <c r="H4553" s="121">
        <f t="shared" si="512"/>
        <v>0</v>
      </c>
      <c r="I4553" s="122">
        <f t="shared" si="513"/>
        <v>0</v>
      </c>
    </row>
    <row r="4554" spans="2:9">
      <c r="B4554" s="91">
        <f t="shared" si="514"/>
        <v>4540</v>
      </c>
      <c r="C4554" s="92">
        <f t="shared" si="515"/>
        <v>49100</v>
      </c>
      <c r="D4554" s="119" t="str">
        <f t="shared" si="509"/>
        <v>구간50</v>
      </c>
      <c r="E4554" s="91">
        <f t="shared" si="510"/>
        <v>91</v>
      </c>
      <c r="F4554" s="120">
        <f>COUNTIF($D$15:D4554,D4554)</f>
        <v>66</v>
      </c>
      <c r="G4554" s="121">
        <f t="shared" si="511"/>
        <v>0</v>
      </c>
      <c r="H4554" s="121">
        <f t="shared" si="512"/>
        <v>0</v>
      </c>
      <c r="I4554" s="122">
        <f t="shared" si="513"/>
        <v>0</v>
      </c>
    </row>
    <row r="4555" spans="2:9">
      <c r="B4555" s="91">
        <f t="shared" si="514"/>
        <v>4541</v>
      </c>
      <c r="C4555" s="92">
        <f t="shared" si="515"/>
        <v>49101</v>
      </c>
      <c r="D4555" s="119" t="str">
        <f t="shared" si="509"/>
        <v>구간50</v>
      </c>
      <c r="E4555" s="91">
        <f t="shared" si="510"/>
        <v>91</v>
      </c>
      <c r="F4555" s="120">
        <f>COUNTIF($D$15:D4555,D4555)</f>
        <v>67</v>
      </c>
      <c r="G4555" s="121">
        <f t="shared" si="511"/>
        <v>0</v>
      </c>
      <c r="H4555" s="121">
        <f t="shared" si="512"/>
        <v>0</v>
      </c>
      <c r="I4555" s="122">
        <f t="shared" si="513"/>
        <v>0</v>
      </c>
    </row>
    <row r="4556" spans="2:9">
      <c r="B4556" s="91">
        <f t="shared" si="514"/>
        <v>4542</v>
      </c>
      <c r="C4556" s="92">
        <f t="shared" si="515"/>
        <v>49102</v>
      </c>
      <c r="D4556" s="119" t="str">
        <f t="shared" si="509"/>
        <v>구간50</v>
      </c>
      <c r="E4556" s="91">
        <f t="shared" si="510"/>
        <v>91</v>
      </c>
      <c r="F4556" s="120">
        <f>COUNTIF($D$15:D4556,D4556)</f>
        <v>68</v>
      </c>
      <c r="G4556" s="121">
        <f t="shared" si="511"/>
        <v>0</v>
      </c>
      <c r="H4556" s="121">
        <f t="shared" si="512"/>
        <v>0</v>
      </c>
      <c r="I4556" s="122">
        <f t="shared" si="513"/>
        <v>0</v>
      </c>
    </row>
    <row r="4557" spans="2:9">
      <c r="B4557" s="91">
        <f t="shared" si="514"/>
        <v>4543</v>
      </c>
      <c r="C4557" s="92">
        <f t="shared" si="515"/>
        <v>49103</v>
      </c>
      <c r="D4557" s="119" t="str">
        <f t="shared" si="509"/>
        <v>구간50</v>
      </c>
      <c r="E4557" s="91">
        <f t="shared" si="510"/>
        <v>91</v>
      </c>
      <c r="F4557" s="120">
        <f>COUNTIF($D$15:D4557,D4557)</f>
        <v>69</v>
      </c>
      <c r="G4557" s="121">
        <f t="shared" si="511"/>
        <v>0</v>
      </c>
      <c r="H4557" s="121">
        <f t="shared" si="512"/>
        <v>0</v>
      </c>
      <c r="I4557" s="122">
        <f t="shared" si="513"/>
        <v>0</v>
      </c>
    </row>
    <row r="4558" spans="2:9">
      <c r="B4558" s="91">
        <f t="shared" si="514"/>
        <v>4544</v>
      </c>
      <c r="C4558" s="92">
        <f t="shared" si="515"/>
        <v>49104</v>
      </c>
      <c r="D4558" s="119" t="str">
        <f t="shared" si="509"/>
        <v>구간50</v>
      </c>
      <c r="E4558" s="91">
        <f t="shared" si="510"/>
        <v>91</v>
      </c>
      <c r="F4558" s="120">
        <f>COUNTIF($D$15:D4558,D4558)</f>
        <v>70</v>
      </c>
      <c r="G4558" s="121">
        <f t="shared" si="511"/>
        <v>0</v>
      </c>
      <c r="H4558" s="121">
        <f t="shared" si="512"/>
        <v>0</v>
      </c>
      <c r="I4558" s="122">
        <f t="shared" si="513"/>
        <v>0</v>
      </c>
    </row>
    <row r="4559" spans="2:9">
      <c r="B4559" s="91">
        <f t="shared" si="514"/>
        <v>4545</v>
      </c>
      <c r="C4559" s="92">
        <f t="shared" si="515"/>
        <v>49105</v>
      </c>
      <c r="D4559" s="119" t="str">
        <f t="shared" ref="D4559:D4622" si="516">IF(IFERROR(HLOOKUP(C4559,$E$5:$BL$6,2,FALSE),"")="",D4560,HLOOKUP(C4559,$E$5:$BL$7,2,FALSE))</f>
        <v>구간50</v>
      </c>
      <c r="E4559" s="91">
        <f t="shared" ref="E4559:E4622" si="517">COUNTIF($D$15:$D$49928,D4559)</f>
        <v>91</v>
      </c>
      <c r="F4559" s="120">
        <f>COUNTIF($D$15:D4559,D4559)</f>
        <v>71</v>
      </c>
      <c r="G4559" s="121">
        <f t="shared" ref="G4559:G4622" si="518">HLOOKUP($D4559,$E$6:$BL$11,6,FALSE)</f>
        <v>0</v>
      </c>
      <c r="H4559" s="121">
        <f t="shared" ref="H4559:H4622" si="519">HLOOKUP($D4559,$E$6:$BL$11,5,FALSE)*(F4559)</f>
        <v>0</v>
      </c>
      <c r="I4559" s="122">
        <f t="shared" ref="I4559:I4622" si="520">G4559+H4559</f>
        <v>0</v>
      </c>
    </row>
    <row r="4560" spans="2:9">
      <c r="B4560" s="91">
        <f t="shared" ref="B4560:B4623" si="521">B4559+1</f>
        <v>4546</v>
      </c>
      <c r="C4560" s="92">
        <f t="shared" ref="C4560:C4623" si="522">C4559+1</f>
        <v>49106</v>
      </c>
      <c r="D4560" s="119" t="str">
        <f t="shared" si="516"/>
        <v>구간50</v>
      </c>
      <c r="E4560" s="91">
        <f t="shared" si="517"/>
        <v>91</v>
      </c>
      <c r="F4560" s="120">
        <f>COUNTIF($D$15:D4560,D4560)</f>
        <v>72</v>
      </c>
      <c r="G4560" s="121">
        <f t="shared" si="518"/>
        <v>0</v>
      </c>
      <c r="H4560" s="121">
        <f t="shared" si="519"/>
        <v>0</v>
      </c>
      <c r="I4560" s="122">
        <f t="shared" si="520"/>
        <v>0</v>
      </c>
    </row>
    <row r="4561" spans="2:9">
      <c r="B4561" s="91">
        <f t="shared" si="521"/>
        <v>4547</v>
      </c>
      <c r="C4561" s="92">
        <f t="shared" si="522"/>
        <v>49107</v>
      </c>
      <c r="D4561" s="119" t="str">
        <f t="shared" si="516"/>
        <v>구간50</v>
      </c>
      <c r="E4561" s="91">
        <f t="shared" si="517"/>
        <v>91</v>
      </c>
      <c r="F4561" s="120">
        <f>COUNTIF($D$15:D4561,D4561)</f>
        <v>73</v>
      </c>
      <c r="G4561" s="121">
        <f t="shared" si="518"/>
        <v>0</v>
      </c>
      <c r="H4561" s="121">
        <f t="shared" si="519"/>
        <v>0</v>
      </c>
      <c r="I4561" s="122">
        <f t="shared" si="520"/>
        <v>0</v>
      </c>
    </row>
    <row r="4562" spans="2:9">
      <c r="B4562" s="91">
        <f t="shared" si="521"/>
        <v>4548</v>
      </c>
      <c r="C4562" s="92">
        <f t="shared" si="522"/>
        <v>49108</v>
      </c>
      <c r="D4562" s="119" t="str">
        <f t="shared" si="516"/>
        <v>구간50</v>
      </c>
      <c r="E4562" s="91">
        <f t="shared" si="517"/>
        <v>91</v>
      </c>
      <c r="F4562" s="120">
        <f>COUNTIF($D$15:D4562,D4562)</f>
        <v>74</v>
      </c>
      <c r="G4562" s="121">
        <f t="shared" si="518"/>
        <v>0</v>
      </c>
      <c r="H4562" s="121">
        <f t="shared" si="519"/>
        <v>0</v>
      </c>
      <c r="I4562" s="122">
        <f t="shared" si="520"/>
        <v>0</v>
      </c>
    </row>
    <row r="4563" spans="2:9">
      <c r="B4563" s="91">
        <f t="shared" si="521"/>
        <v>4549</v>
      </c>
      <c r="C4563" s="92">
        <f t="shared" si="522"/>
        <v>49109</v>
      </c>
      <c r="D4563" s="119" t="str">
        <f t="shared" si="516"/>
        <v>구간50</v>
      </c>
      <c r="E4563" s="91">
        <f t="shared" si="517"/>
        <v>91</v>
      </c>
      <c r="F4563" s="120">
        <f>COUNTIF($D$15:D4563,D4563)</f>
        <v>75</v>
      </c>
      <c r="G4563" s="121">
        <f t="shared" si="518"/>
        <v>0</v>
      </c>
      <c r="H4563" s="121">
        <f t="shared" si="519"/>
        <v>0</v>
      </c>
      <c r="I4563" s="122">
        <f t="shared" si="520"/>
        <v>0</v>
      </c>
    </row>
    <row r="4564" spans="2:9">
      <c r="B4564" s="91">
        <f t="shared" si="521"/>
        <v>4550</v>
      </c>
      <c r="C4564" s="92">
        <f t="shared" si="522"/>
        <v>49110</v>
      </c>
      <c r="D4564" s="119" t="str">
        <f t="shared" si="516"/>
        <v>구간50</v>
      </c>
      <c r="E4564" s="91">
        <f t="shared" si="517"/>
        <v>91</v>
      </c>
      <c r="F4564" s="120">
        <f>COUNTIF($D$15:D4564,D4564)</f>
        <v>76</v>
      </c>
      <c r="G4564" s="121">
        <f t="shared" si="518"/>
        <v>0</v>
      </c>
      <c r="H4564" s="121">
        <f t="shared" si="519"/>
        <v>0</v>
      </c>
      <c r="I4564" s="122">
        <f t="shared" si="520"/>
        <v>0</v>
      </c>
    </row>
    <row r="4565" spans="2:9">
      <c r="B4565" s="91">
        <f t="shared" si="521"/>
        <v>4551</v>
      </c>
      <c r="C4565" s="92">
        <f t="shared" si="522"/>
        <v>49111</v>
      </c>
      <c r="D4565" s="119" t="str">
        <f t="shared" si="516"/>
        <v>구간50</v>
      </c>
      <c r="E4565" s="91">
        <f t="shared" si="517"/>
        <v>91</v>
      </c>
      <c r="F4565" s="120">
        <f>COUNTIF($D$15:D4565,D4565)</f>
        <v>77</v>
      </c>
      <c r="G4565" s="121">
        <f t="shared" si="518"/>
        <v>0</v>
      </c>
      <c r="H4565" s="121">
        <f t="shared" si="519"/>
        <v>0</v>
      </c>
      <c r="I4565" s="122">
        <f t="shared" si="520"/>
        <v>0</v>
      </c>
    </row>
    <row r="4566" spans="2:9">
      <c r="B4566" s="91">
        <f t="shared" si="521"/>
        <v>4552</v>
      </c>
      <c r="C4566" s="92">
        <f t="shared" si="522"/>
        <v>49112</v>
      </c>
      <c r="D4566" s="119" t="str">
        <f t="shared" si="516"/>
        <v>구간50</v>
      </c>
      <c r="E4566" s="91">
        <f t="shared" si="517"/>
        <v>91</v>
      </c>
      <c r="F4566" s="120">
        <f>COUNTIF($D$15:D4566,D4566)</f>
        <v>78</v>
      </c>
      <c r="G4566" s="121">
        <f t="shared" si="518"/>
        <v>0</v>
      </c>
      <c r="H4566" s="121">
        <f t="shared" si="519"/>
        <v>0</v>
      </c>
      <c r="I4566" s="122">
        <f t="shared" si="520"/>
        <v>0</v>
      </c>
    </row>
    <row r="4567" spans="2:9">
      <c r="B4567" s="91">
        <f t="shared" si="521"/>
        <v>4553</v>
      </c>
      <c r="C4567" s="92">
        <f t="shared" si="522"/>
        <v>49113</v>
      </c>
      <c r="D4567" s="119" t="str">
        <f t="shared" si="516"/>
        <v>구간50</v>
      </c>
      <c r="E4567" s="91">
        <f t="shared" si="517"/>
        <v>91</v>
      </c>
      <c r="F4567" s="120">
        <f>COUNTIF($D$15:D4567,D4567)</f>
        <v>79</v>
      </c>
      <c r="G4567" s="121">
        <f t="shared" si="518"/>
        <v>0</v>
      </c>
      <c r="H4567" s="121">
        <f t="shared" si="519"/>
        <v>0</v>
      </c>
      <c r="I4567" s="122">
        <f t="shared" si="520"/>
        <v>0</v>
      </c>
    </row>
    <row r="4568" spans="2:9">
      <c r="B4568" s="91">
        <f t="shared" si="521"/>
        <v>4554</v>
      </c>
      <c r="C4568" s="92">
        <f t="shared" si="522"/>
        <v>49114</v>
      </c>
      <c r="D4568" s="119" t="str">
        <f t="shared" si="516"/>
        <v>구간50</v>
      </c>
      <c r="E4568" s="91">
        <f t="shared" si="517"/>
        <v>91</v>
      </c>
      <c r="F4568" s="120">
        <f>COUNTIF($D$15:D4568,D4568)</f>
        <v>80</v>
      </c>
      <c r="G4568" s="121">
        <f t="shared" si="518"/>
        <v>0</v>
      </c>
      <c r="H4568" s="121">
        <f t="shared" si="519"/>
        <v>0</v>
      </c>
      <c r="I4568" s="122">
        <f t="shared" si="520"/>
        <v>0</v>
      </c>
    </row>
    <row r="4569" spans="2:9">
      <c r="B4569" s="91">
        <f t="shared" si="521"/>
        <v>4555</v>
      </c>
      <c r="C4569" s="92">
        <f t="shared" si="522"/>
        <v>49115</v>
      </c>
      <c r="D4569" s="119" t="str">
        <f t="shared" si="516"/>
        <v>구간50</v>
      </c>
      <c r="E4569" s="91">
        <f t="shared" si="517"/>
        <v>91</v>
      </c>
      <c r="F4569" s="120">
        <f>COUNTIF($D$15:D4569,D4569)</f>
        <v>81</v>
      </c>
      <c r="G4569" s="121">
        <f t="shared" si="518"/>
        <v>0</v>
      </c>
      <c r="H4569" s="121">
        <f t="shared" si="519"/>
        <v>0</v>
      </c>
      <c r="I4569" s="122">
        <f t="shared" si="520"/>
        <v>0</v>
      </c>
    </row>
    <row r="4570" spans="2:9">
      <c r="B4570" s="91">
        <f t="shared" si="521"/>
        <v>4556</v>
      </c>
      <c r="C4570" s="92">
        <f t="shared" si="522"/>
        <v>49116</v>
      </c>
      <c r="D4570" s="119" t="str">
        <f t="shared" si="516"/>
        <v>구간50</v>
      </c>
      <c r="E4570" s="91">
        <f t="shared" si="517"/>
        <v>91</v>
      </c>
      <c r="F4570" s="120">
        <f>COUNTIF($D$15:D4570,D4570)</f>
        <v>82</v>
      </c>
      <c r="G4570" s="121">
        <f t="shared" si="518"/>
        <v>0</v>
      </c>
      <c r="H4570" s="121">
        <f t="shared" si="519"/>
        <v>0</v>
      </c>
      <c r="I4570" s="122">
        <f t="shared" si="520"/>
        <v>0</v>
      </c>
    </row>
    <row r="4571" spans="2:9">
      <c r="B4571" s="91">
        <f t="shared" si="521"/>
        <v>4557</v>
      </c>
      <c r="C4571" s="92">
        <f t="shared" si="522"/>
        <v>49117</v>
      </c>
      <c r="D4571" s="119" t="str">
        <f t="shared" si="516"/>
        <v>구간50</v>
      </c>
      <c r="E4571" s="91">
        <f t="shared" si="517"/>
        <v>91</v>
      </c>
      <c r="F4571" s="120">
        <f>COUNTIF($D$15:D4571,D4571)</f>
        <v>83</v>
      </c>
      <c r="G4571" s="121">
        <f t="shared" si="518"/>
        <v>0</v>
      </c>
      <c r="H4571" s="121">
        <f t="shared" si="519"/>
        <v>0</v>
      </c>
      <c r="I4571" s="122">
        <f t="shared" si="520"/>
        <v>0</v>
      </c>
    </row>
    <row r="4572" spans="2:9">
      <c r="B4572" s="91">
        <f t="shared" si="521"/>
        <v>4558</v>
      </c>
      <c r="C4572" s="92">
        <f t="shared" si="522"/>
        <v>49118</v>
      </c>
      <c r="D4572" s="119" t="str">
        <f t="shared" si="516"/>
        <v>구간50</v>
      </c>
      <c r="E4572" s="91">
        <f t="shared" si="517"/>
        <v>91</v>
      </c>
      <c r="F4572" s="120">
        <f>COUNTIF($D$15:D4572,D4572)</f>
        <v>84</v>
      </c>
      <c r="G4572" s="121">
        <f t="shared" si="518"/>
        <v>0</v>
      </c>
      <c r="H4572" s="121">
        <f t="shared" si="519"/>
        <v>0</v>
      </c>
      <c r="I4572" s="122">
        <f t="shared" si="520"/>
        <v>0</v>
      </c>
    </row>
    <row r="4573" spans="2:9">
      <c r="B4573" s="91">
        <f t="shared" si="521"/>
        <v>4559</v>
      </c>
      <c r="C4573" s="92">
        <f t="shared" si="522"/>
        <v>49119</v>
      </c>
      <c r="D4573" s="119" t="str">
        <f t="shared" si="516"/>
        <v>구간50</v>
      </c>
      <c r="E4573" s="91">
        <f t="shared" si="517"/>
        <v>91</v>
      </c>
      <c r="F4573" s="120">
        <f>COUNTIF($D$15:D4573,D4573)</f>
        <v>85</v>
      </c>
      <c r="G4573" s="121">
        <f t="shared" si="518"/>
        <v>0</v>
      </c>
      <c r="H4573" s="121">
        <f t="shared" si="519"/>
        <v>0</v>
      </c>
      <c r="I4573" s="122">
        <f t="shared" si="520"/>
        <v>0</v>
      </c>
    </row>
    <row r="4574" spans="2:9">
      <c r="B4574" s="91">
        <f t="shared" si="521"/>
        <v>4560</v>
      </c>
      <c r="C4574" s="92">
        <f t="shared" si="522"/>
        <v>49120</v>
      </c>
      <c r="D4574" s="119" t="str">
        <f t="shared" si="516"/>
        <v>구간50</v>
      </c>
      <c r="E4574" s="91">
        <f t="shared" si="517"/>
        <v>91</v>
      </c>
      <c r="F4574" s="120">
        <f>COUNTIF($D$15:D4574,D4574)</f>
        <v>86</v>
      </c>
      <c r="G4574" s="121">
        <f t="shared" si="518"/>
        <v>0</v>
      </c>
      <c r="H4574" s="121">
        <f t="shared" si="519"/>
        <v>0</v>
      </c>
      <c r="I4574" s="122">
        <f t="shared" si="520"/>
        <v>0</v>
      </c>
    </row>
    <row r="4575" spans="2:9">
      <c r="B4575" s="91">
        <f t="shared" si="521"/>
        <v>4561</v>
      </c>
      <c r="C4575" s="92">
        <f t="shared" si="522"/>
        <v>49121</v>
      </c>
      <c r="D4575" s="119" t="str">
        <f t="shared" si="516"/>
        <v>구간50</v>
      </c>
      <c r="E4575" s="91">
        <f t="shared" si="517"/>
        <v>91</v>
      </c>
      <c r="F4575" s="120">
        <f>COUNTIF($D$15:D4575,D4575)</f>
        <v>87</v>
      </c>
      <c r="G4575" s="121">
        <f t="shared" si="518"/>
        <v>0</v>
      </c>
      <c r="H4575" s="121">
        <f t="shared" si="519"/>
        <v>0</v>
      </c>
      <c r="I4575" s="122">
        <f t="shared" si="520"/>
        <v>0</v>
      </c>
    </row>
    <row r="4576" spans="2:9">
      <c r="B4576" s="91">
        <f t="shared" si="521"/>
        <v>4562</v>
      </c>
      <c r="C4576" s="92">
        <f t="shared" si="522"/>
        <v>49122</v>
      </c>
      <c r="D4576" s="119" t="str">
        <f t="shared" si="516"/>
        <v>구간50</v>
      </c>
      <c r="E4576" s="91">
        <f t="shared" si="517"/>
        <v>91</v>
      </c>
      <c r="F4576" s="120">
        <f>COUNTIF($D$15:D4576,D4576)</f>
        <v>88</v>
      </c>
      <c r="G4576" s="121">
        <f t="shared" si="518"/>
        <v>0</v>
      </c>
      <c r="H4576" s="121">
        <f t="shared" si="519"/>
        <v>0</v>
      </c>
      <c r="I4576" s="122">
        <f t="shared" si="520"/>
        <v>0</v>
      </c>
    </row>
    <row r="4577" spans="2:9">
      <c r="B4577" s="91">
        <f t="shared" si="521"/>
        <v>4563</v>
      </c>
      <c r="C4577" s="92">
        <f t="shared" si="522"/>
        <v>49123</v>
      </c>
      <c r="D4577" s="119" t="str">
        <f t="shared" si="516"/>
        <v>구간50</v>
      </c>
      <c r="E4577" s="91">
        <f t="shared" si="517"/>
        <v>91</v>
      </c>
      <c r="F4577" s="120">
        <f>COUNTIF($D$15:D4577,D4577)</f>
        <v>89</v>
      </c>
      <c r="G4577" s="121">
        <f t="shared" si="518"/>
        <v>0</v>
      </c>
      <c r="H4577" s="121">
        <f t="shared" si="519"/>
        <v>0</v>
      </c>
      <c r="I4577" s="122">
        <f t="shared" si="520"/>
        <v>0</v>
      </c>
    </row>
    <row r="4578" spans="2:9">
      <c r="B4578" s="91">
        <f t="shared" si="521"/>
        <v>4564</v>
      </c>
      <c r="C4578" s="92">
        <f t="shared" si="522"/>
        <v>49124</v>
      </c>
      <c r="D4578" s="119" t="str">
        <f t="shared" si="516"/>
        <v>구간50</v>
      </c>
      <c r="E4578" s="91">
        <f t="shared" si="517"/>
        <v>91</v>
      </c>
      <c r="F4578" s="120">
        <f>COUNTIF($D$15:D4578,D4578)</f>
        <v>90</v>
      </c>
      <c r="G4578" s="121">
        <f t="shared" si="518"/>
        <v>0</v>
      </c>
      <c r="H4578" s="121">
        <f t="shared" si="519"/>
        <v>0</v>
      </c>
      <c r="I4578" s="122">
        <f t="shared" si="520"/>
        <v>0</v>
      </c>
    </row>
    <row r="4579" spans="2:9">
      <c r="B4579" s="91">
        <f t="shared" si="521"/>
        <v>4565</v>
      </c>
      <c r="C4579" s="92">
        <f t="shared" si="522"/>
        <v>49125</v>
      </c>
      <c r="D4579" s="119" t="str">
        <f t="shared" si="516"/>
        <v>구간50</v>
      </c>
      <c r="E4579" s="91">
        <f t="shared" si="517"/>
        <v>91</v>
      </c>
      <c r="F4579" s="120">
        <f>COUNTIF($D$15:D4579,D4579)</f>
        <v>91</v>
      </c>
      <c r="G4579" s="121">
        <f t="shared" si="518"/>
        <v>0</v>
      </c>
      <c r="H4579" s="121">
        <f t="shared" si="519"/>
        <v>0</v>
      </c>
      <c r="I4579" s="122">
        <f t="shared" si="520"/>
        <v>0</v>
      </c>
    </row>
    <row r="4580" spans="2:9">
      <c r="B4580" s="91">
        <f t="shared" si="521"/>
        <v>4566</v>
      </c>
      <c r="C4580" s="92">
        <f t="shared" si="522"/>
        <v>49126</v>
      </c>
      <c r="D4580" s="119" t="str">
        <f t="shared" si="516"/>
        <v>구간51</v>
      </c>
      <c r="E4580" s="91">
        <f t="shared" si="517"/>
        <v>92</v>
      </c>
      <c r="F4580" s="120">
        <f>COUNTIF($D$15:D4580,D4580)</f>
        <v>1</v>
      </c>
      <c r="G4580" s="121">
        <f t="shared" si="518"/>
        <v>0</v>
      </c>
      <c r="H4580" s="121">
        <f t="shared" si="519"/>
        <v>0</v>
      </c>
      <c r="I4580" s="122">
        <f t="shared" si="520"/>
        <v>0</v>
      </c>
    </row>
    <row r="4581" spans="2:9">
      <c r="B4581" s="91">
        <f t="shared" si="521"/>
        <v>4567</v>
      </c>
      <c r="C4581" s="92">
        <f t="shared" si="522"/>
        <v>49127</v>
      </c>
      <c r="D4581" s="119" t="str">
        <f t="shared" si="516"/>
        <v>구간51</v>
      </c>
      <c r="E4581" s="91">
        <f t="shared" si="517"/>
        <v>92</v>
      </c>
      <c r="F4581" s="120">
        <f>COUNTIF($D$15:D4581,D4581)</f>
        <v>2</v>
      </c>
      <c r="G4581" s="121">
        <f t="shared" si="518"/>
        <v>0</v>
      </c>
      <c r="H4581" s="121">
        <f t="shared" si="519"/>
        <v>0</v>
      </c>
      <c r="I4581" s="122">
        <f t="shared" si="520"/>
        <v>0</v>
      </c>
    </row>
    <row r="4582" spans="2:9">
      <c r="B4582" s="91">
        <f t="shared" si="521"/>
        <v>4568</v>
      </c>
      <c r="C4582" s="92">
        <f t="shared" si="522"/>
        <v>49128</v>
      </c>
      <c r="D4582" s="119" t="str">
        <f t="shared" si="516"/>
        <v>구간51</v>
      </c>
      <c r="E4582" s="91">
        <f t="shared" si="517"/>
        <v>92</v>
      </c>
      <c r="F4582" s="120">
        <f>COUNTIF($D$15:D4582,D4582)</f>
        <v>3</v>
      </c>
      <c r="G4582" s="121">
        <f t="shared" si="518"/>
        <v>0</v>
      </c>
      <c r="H4582" s="121">
        <f t="shared" si="519"/>
        <v>0</v>
      </c>
      <c r="I4582" s="122">
        <f t="shared" si="520"/>
        <v>0</v>
      </c>
    </row>
    <row r="4583" spans="2:9">
      <c r="B4583" s="91">
        <f t="shared" si="521"/>
        <v>4569</v>
      </c>
      <c r="C4583" s="92">
        <f t="shared" si="522"/>
        <v>49129</v>
      </c>
      <c r="D4583" s="119" t="str">
        <f t="shared" si="516"/>
        <v>구간51</v>
      </c>
      <c r="E4583" s="91">
        <f t="shared" si="517"/>
        <v>92</v>
      </c>
      <c r="F4583" s="120">
        <f>COUNTIF($D$15:D4583,D4583)</f>
        <v>4</v>
      </c>
      <c r="G4583" s="121">
        <f t="shared" si="518"/>
        <v>0</v>
      </c>
      <c r="H4583" s="121">
        <f t="shared" si="519"/>
        <v>0</v>
      </c>
      <c r="I4583" s="122">
        <f t="shared" si="520"/>
        <v>0</v>
      </c>
    </row>
    <row r="4584" spans="2:9">
      <c r="B4584" s="91">
        <f t="shared" si="521"/>
        <v>4570</v>
      </c>
      <c r="C4584" s="92">
        <f t="shared" si="522"/>
        <v>49130</v>
      </c>
      <c r="D4584" s="119" t="str">
        <f t="shared" si="516"/>
        <v>구간51</v>
      </c>
      <c r="E4584" s="91">
        <f t="shared" si="517"/>
        <v>92</v>
      </c>
      <c r="F4584" s="120">
        <f>COUNTIF($D$15:D4584,D4584)</f>
        <v>5</v>
      </c>
      <c r="G4584" s="121">
        <f t="shared" si="518"/>
        <v>0</v>
      </c>
      <c r="H4584" s="121">
        <f t="shared" si="519"/>
        <v>0</v>
      </c>
      <c r="I4584" s="122">
        <f t="shared" si="520"/>
        <v>0</v>
      </c>
    </row>
    <row r="4585" spans="2:9">
      <c r="B4585" s="91">
        <f t="shared" si="521"/>
        <v>4571</v>
      </c>
      <c r="C4585" s="92">
        <f t="shared" si="522"/>
        <v>49131</v>
      </c>
      <c r="D4585" s="119" t="str">
        <f t="shared" si="516"/>
        <v>구간51</v>
      </c>
      <c r="E4585" s="91">
        <f t="shared" si="517"/>
        <v>92</v>
      </c>
      <c r="F4585" s="120">
        <f>COUNTIF($D$15:D4585,D4585)</f>
        <v>6</v>
      </c>
      <c r="G4585" s="121">
        <f t="shared" si="518"/>
        <v>0</v>
      </c>
      <c r="H4585" s="121">
        <f t="shared" si="519"/>
        <v>0</v>
      </c>
      <c r="I4585" s="122">
        <f t="shared" si="520"/>
        <v>0</v>
      </c>
    </row>
    <row r="4586" spans="2:9">
      <c r="B4586" s="91">
        <f t="shared" si="521"/>
        <v>4572</v>
      </c>
      <c r="C4586" s="92">
        <f t="shared" si="522"/>
        <v>49132</v>
      </c>
      <c r="D4586" s="119" t="str">
        <f t="shared" si="516"/>
        <v>구간51</v>
      </c>
      <c r="E4586" s="91">
        <f t="shared" si="517"/>
        <v>92</v>
      </c>
      <c r="F4586" s="120">
        <f>COUNTIF($D$15:D4586,D4586)</f>
        <v>7</v>
      </c>
      <c r="G4586" s="121">
        <f t="shared" si="518"/>
        <v>0</v>
      </c>
      <c r="H4586" s="121">
        <f t="shared" si="519"/>
        <v>0</v>
      </c>
      <c r="I4586" s="122">
        <f t="shared" si="520"/>
        <v>0</v>
      </c>
    </row>
    <row r="4587" spans="2:9">
      <c r="B4587" s="91">
        <f t="shared" si="521"/>
        <v>4573</v>
      </c>
      <c r="C4587" s="92">
        <f t="shared" si="522"/>
        <v>49133</v>
      </c>
      <c r="D4587" s="119" t="str">
        <f t="shared" si="516"/>
        <v>구간51</v>
      </c>
      <c r="E4587" s="91">
        <f t="shared" si="517"/>
        <v>92</v>
      </c>
      <c r="F4587" s="120">
        <f>COUNTIF($D$15:D4587,D4587)</f>
        <v>8</v>
      </c>
      <c r="G4587" s="121">
        <f t="shared" si="518"/>
        <v>0</v>
      </c>
      <c r="H4587" s="121">
        <f t="shared" si="519"/>
        <v>0</v>
      </c>
      <c r="I4587" s="122">
        <f t="shared" si="520"/>
        <v>0</v>
      </c>
    </row>
    <row r="4588" spans="2:9">
      <c r="B4588" s="91">
        <f t="shared" si="521"/>
        <v>4574</v>
      </c>
      <c r="C4588" s="92">
        <f t="shared" si="522"/>
        <v>49134</v>
      </c>
      <c r="D4588" s="119" t="str">
        <f t="shared" si="516"/>
        <v>구간51</v>
      </c>
      <c r="E4588" s="91">
        <f t="shared" si="517"/>
        <v>92</v>
      </c>
      <c r="F4588" s="120">
        <f>COUNTIF($D$15:D4588,D4588)</f>
        <v>9</v>
      </c>
      <c r="G4588" s="121">
        <f t="shared" si="518"/>
        <v>0</v>
      </c>
      <c r="H4588" s="121">
        <f t="shared" si="519"/>
        <v>0</v>
      </c>
      <c r="I4588" s="122">
        <f t="shared" si="520"/>
        <v>0</v>
      </c>
    </row>
    <row r="4589" spans="2:9">
      <c r="B4589" s="91">
        <f t="shared" si="521"/>
        <v>4575</v>
      </c>
      <c r="C4589" s="92">
        <f t="shared" si="522"/>
        <v>49135</v>
      </c>
      <c r="D4589" s="119" t="str">
        <f t="shared" si="516"/>
        <v>구간51</v>
      </c>
      <c r="E4589" s="91">
        <f t="shared" si="517"/>
        <v>92</v>
      </c>
      <c r="F4589" s="120">
        <f>COUNTIF($D$15:D4589,D4589)</f>
        <v>10</v>
      </c>
      <c r="G4589" s="121">
        <f t="shared" si="518"/>
        <v>0</v>
      </c>
      <c r="H4589" s="121">
        <f t="shared" si="519"/>
        <v>0</v>
      </c>
      <c r="I4589" s="122">
        <f t="shared" si="520"/>
        <v>0</v>
      </c>
    </row>
    <row r="4590" spans="2:9">
      <c r="B4590" s="91">
        <f t="shared" si="521"/>
        <v>4576</v>
      </c>
      <c r="C4590" s="92">
        <f t="shared" si="522"/>
        <v>49136</v>
      </c>
      <c r="D4590" s="119" t="str">
        <f t="shared" si="516"/>
        <v>구간51</v>
      </c>
      <c r="E4590" s="91">
        <f t="shared" si="517"/>
        <v>92</v>
      </c>
      <c r="F4590" s="120">
        <f>COUNTIF($D$15:D4590,D4590)</f>
        <v>11</v>
      </c>
      <c r="G4590" s="121">
        <f t="shared" si="518"/>
        <v>0</v>
      </c>
      <c r="H4590" s="121">
        <f t="shared" si="519"/>
        <v>0</v>
      </c>
      <c r="I4590" s="122">
        <f t="shared" si="520"/>
        <v>0</v>
      </c>
    </row>
    <row r="4591" spans="2:9">
      <c r="B4591" s="91">
        <f t="shared" si="521"/>
        <v>4577</v>
      </c>
      <c r="C4591" s="92">
        <f t="shared" si="522"/>
        <v>49137</v>
      </c>
      <c r="D4591" s="119" t="str">
        <f t="shared" si="516"/>
        <v>구간51</v>
      </c>
      <c r="E4591" s="91">
        <f t="shared" si="517"/>
        <v>92</v>
      </c>
      <c r="F4591" s="120">
        <f>COUNTIF($D$15:D4591,D4591)</f>
        <v>12</v>
      </c>
      <c r="G4591" s="121">
        <f t="shared" si="518"/>
        <v>0</v>
      </c>
      <c r="H4591" s="121">
        <f t="shared" si="519"/>
        <v>0</v>
      </c>
      <c r="I4591" s="122">
        <f t="shared" si="520"/>
        <v>0</v>
      </c>
    </row>
    <row r="4592" spans="2:9">
      <c r="B4592" s="91">
        <f t="shared" si="521"/>
        <v>4578</v>
      </c>
      <c r="C4592" s="92">
        <f t="shared" si="522"/>
        <v>49138</v>
      </c>
      <c r="D4592" s="119" t="str">
        <f t="shared" si="516"/>
        <v>구간51</v>
      </c>
      <c r="E4592" s="91">
        <f t="shared" si="517"/>
        <v>92</v>
      </c>
      <c r="F4592" s="120">
        <f>COUNTIF($D$15:D4592,D4592)</f>
        <v>13</v>
      </c>
      <c r="G4592" s="121">
        <f t="shared" si="518"/>
        <v>0</v>
      </c>
      <c r="H4592" s="121">
        <f t="shared" si="519"/>
        <v>0</v>
      </c>
      <c r="I4592" s="122">
        <f t="shared" si="520"/>
        <v>0</v>
      </c>
    </row>
    <row r="4593" spans="2:9">
      <c r="B4593" s="91">
        <f t="shared" si="521"/>
        <v>4579</v>
      </c>
      <c r="C4593" s="92">
        <f t="shared" si="522"/>
        <v>49139</v>
      </c>
      <c r="D4593" s="119" t="str">
        <f t="shared" si="516"/>
        <v>구간51</v>
      </c>
      <c r="E4593" s="91">
        <f t="shared" si="517"/>
        <v>92</v>
      </c>
      <c r="F4593" s="120">
        <f>COUNTIF($D$15:D4593,D4593)</f>
        <v>14</v>
      </c>
      <c r="G4593" s="121">
        <f t="shared" si="518"/>
        <v>0</v>
      </c>
      <c r="H4593" s="121">
        <f t="shared" si="519"/>
        <v>0</v>
      </c>
      <c r="I4593" s="122">
        <f t="shared" si="520"/>
        <v>0</v>
      </c>
    </row>
    <row r="4594" spans="2:9">
      <c r="B4594" s="91">
        <f t="shared" si="521"/>
        <v>4580</v>
      </c>
      <c r="C4594" s="92">
        <f t="shared" si="522"/>
        <v>49140</v>
      </c>
      <c r="D4594" s="119" t="str">
        <f t="shared" si="516"/>
        <v>구간51</v>
      </c>
      <c r="E4594" s="91">
        <f t="shared" si="517"/>
        <v>92</v>
      </c>
      <c r="F4594" s="120">
        <f>COUNTIF($D$15:D4594,D4594)</f>
        <v>15</v>
      </c>
      <c r="G4594" s="121">
        <f t="shared" si="518"/>
        <v>0</v>
      </c>
      <c r="H4594" s="121">
        <f t="shared" si="519"/>
        <v>0</v>
      </c>
      <c r="I4594" s="122">
        <f t="shared" si="520"/>
        <v>0</v>
      </c>
    </row>
    <row r="4595" spans="2:9">
      <c r="B4595" s="91">
        <f t="shared" si="521"/>
        <v>4581</v>
      </c>
      <c r="C4595" s="92">
        <f t="shared" si="522"/>
        <v>49141</v>
      </c>
      <c r="D4595" s="119" t="str">
        <f t="shared" si="516"/>
        <v>구간51</v>
      </c>
      <c r="E4595" s="91">
        <f t="shared" si="517"/>
        <v>92</v>
      </c>
      <c r="F4595" s="120">
        <f>COUNTIF($D$15:D4595,D4595)</f>
        <v>16</v>
      </c>
      <c r="G4595" s="121">
        <f t="shared" si="518"/>
        <v>0</v>
      </c>
      <c r="H4595" s="121">
        <f t="shared" si="519"/>
        <v>0</v>
      </c>
      <c r="I4595" s="122">
        <f t="shared" si="520"/>
        <v>0</v>
      </c>
    </row>
    <row r="4596" spans="2:9">
      <c r="B4596" s="91">
        <f t="shared" si="521"/>
        <v>4582</v>
      </c>
      <c r="C4596" s="92">
        <f t="shared" si="522"/>
        <v>49142</v>
      </c>
      <c r="D4596" s="119" t="str">
        <f t="shared" si="516"/>
        <v>구간51</v>
      </c>
      <c r="E4596" s="91">
        <f t="shared" si="517"/>
        <v>92</v>
      </c>
      <c r="F4596" s="120">
        <f>COUNTIF($D$15:D4596,D4596)</f>
        <v>17</v>
      </c>
      <c r="G4596" s="121">
        <f t="shared" si="518"/>
        <v>0</v>
      </c>
      <c r="H4596" s="121">
        <f t="shared" si="519"/>
        <v>0</v>
      </c>
      <c r="I4596" s="122">
        <f t="shared" si="520"/>
        <v>0</v>
      </c>
    </row>
    <row r="4597" spans="2:9">
      <c r="B4597" s="91">
        <f t="shared" si="521"/>
        <v>4583</v>
      </c>
      <c r="C4597" s="92">
        <f t="shared" si="522"/>
        <v>49143</v>
      </c>
      <c r="D4597" s="119" t="str">
        <f t="shared" si="516"/>
        <v>구간51</v>
      </c>
      <c r="E4597" s="91">
        <f t="shared" si="517"/>
        <v>92</v>
      </c>
      <c r="F4597" s="120">
        <f>COUNTIF($D$15:D4597,D4597)</f>
        <v>18</v>
      </c>
      <c r="G4597" s="121">
        <f t="shared" si="518"/>
        <v>0</v>
      </c>
      <c r="H4597" s="121">
        <f t="shared" si="519"/>
        <v>0</v>
      </c>
      <c r="I4597" s="122">
        <f t="shared" si="520"/>
        <v>0</v>
      </c>
    </row>
    <row r="4598" spans="2:9">
      <c r="B4598" s="91">
        <f t="shared" si="521"/>
        <v>4584</v>
      </c>
      <c r="C4598" s="92">
        <f t="shared" si="522"/>
        <v>49144</v>
      </c>
      <c r="D4598" s="119" t="str">
        <f t="shared" si="516"/>
        <v>구간51</v>
      </c>
      <c r="E4598" s="91">
        <f t="shared" si="517"/>
        <v>92</v>
      </c>
      <c r="F4598" s="120">
        <f>COUNTIF($D$15:D4598,D4598)</f>
        <v>19</v>
      </c>
      <c r="G4598" s="121">
        <f t="shared" si="518"/>
        <v>0</v>
      </c>
      <c r="H4598" s="121">
        <f t="shared" si="519"/>
        <v>0</v>
      </c>
      <c r="I4598" s="122">
        <f t="shared" si="520"/>
        <v>0</v>
      </c>
    </row>
    <row r="4599" spans="2:9">
      <c r="B4599" s="91">
        <f t="shared" si="521"/>
        <v>4585</v>
      </c>
      <c r="C4599" s="92">
        <f t="shared" si="522"/>
        <v>49145</v>
      </c>
      <c r="D4599" s="119" t="str">
        <f t="shared" si="516"/>
        <v>구간51</v>
      </c>
      <c r="E4599" s="91">
        <f t="shared" si="517"/>
        <v>92</v>
      </c>
      <c r="F4599" s="120">
        <f>COUNTIF($D$15:D4599,D4599)</f>
        <v>20</v>
      </c>
      <c r="G4599" s="121">
        <f t="shared" si="518"/>
        <v>0</v>
      </c>
      <c r="H4599" s="121">
        <f t="shared" si="519"/>
        <v>0</v>
      </c>
      <c r="I4599" s="122">
        <f t="shared" si="520"/>
        <v>0</v>
      </c>
    </row>
    <row r="4600" spans="2:9">
      <c r="B4600" s="91">
        <f t="shared" si="521"/>
        <v>4586</v>
      </c>
      <c r="C4600" s="92">
        <f t="shared" si="522"/>
        <v>49146</v>
      </c>
      <c r="D4600" s="119" t="str">
        <f t="shared" si="516"/>
        <v>구간51</v>
      </c>
      <c r="E4600" s="91">
        <f t="shared" si="517"/>
        <v>92</v>
      </c>
      <c r="F4600" s="120">
        <f>COUNTIF($D$15:D4600,D4600)</f>
        <v>21</v>
      </c>
      <c r="G4600" s="121">
        <f t="shared" si="518"/>
        <v>0</v>
      </c>
      <c r="H4600" s="121">
        <f t="shared" si="519"/>
        <v>0</v>
      </c>
      <c r="I4600" s="122">
        <f t="shared" si="520"/>
        <v>0</v>
      </c>
    </row>
    <row r="4601" spans="2:9">
      <c r="B4601" s="91">
        <f t="shared" si="521"/>
        <v>4587</v>
      </c>
      <c r="C4601" s="92">
        <f t="shared" si="522"/>
        <v>49147</v>
      </c>
      <c r="D4601" s="119" t="str">
        <f t="shared" si="516"/>
        <v>구간51</v>
      </c>
      <c r="E4601" s="91">
        <f t="shared" si="517"/>
        <v>92</v>
      </c>
      <c r="F4601" s="120">
        <f>COUNTIF($D$15:D4601,D4601)</f>
        <v>22</v>
      </c>
      <c r="G4601" s="121">
        <f t="shared" si="518"/>
        <v>0</v>
      </c>
      <c r="H4601" s="121">
        <f t="shared" si="519"/>
        <v>0</v>
      </c>
      <c r="I4601" s="122">
        <f t="shared" si="520"/>
        <v>0</v>
      </c>
    </row>
    <row r="4602" spans="2:9">
      <c r="B4602" s="91">
        <f t="shared" si="521"/>
        <v>4588</v>
      </c>
      <c r="C4602" s="92">
        <f t="shared" si="522"/>
        <v>49148</v>
      </c>
      <c r="D4602" s="119" t="str">
        <f t="shared" si="516"/>
        <v>구간51</v>
      </c>
      <c r="E4602" s="91">
        <f t="shared" si="517"/>
        <v>92</v>
      </c>
      <c r="F4602" s="120">
        <f>COUNTIF($D$15:D4602,D4602)</f>
        <v>23</v>
      </c>
      <c r="G4602" s="121">
        <f t="shared" si="518"/>
        <v>0</v>
      </c>
      <c r="H4602" s="121">
        <f t="shared" si="519"/>
        <v>0</v>
      </c>
      <c r="I4602" s="122">
        <f t="shared" si="520"/>
        <v>0</v>
      </c>
    </row>
    <row r="4603" spans="2:9">
      <c r="B4603" s="91">
        <f t="shared" si="521"/>
        <v>4589</v>
      </c>
      <c r="C4603" s="92">
        <f t="shared" si="522"/>
        <v>49149</v>
      </c>
      <c r="D4603" s="119" t="str">
        <f t="shared" si="516"/>
        <v>구간51</v>
      </c>
      <c r="E4603" s="91">
        <f t="shared" si="517"/>
        <v>92</v>
      </c>
      <c r="F4603" s="120">
        <f>COUNTIF($D$15:D4603,D4603)</f>
        <v>24</v>
      </c>
      <c r="G4603" s="121">
        <f t="shared" si="518"/>
        <v>0</v>
      </c>
      <c r="H4603" s="121">
        <f t="shared" si="519"/>
        <v>0</v>
      </c>
      <c r="I4603" s="122">
        <f t="shared" si="520"/>
        <v>0</v>
      </c>
    </row>
    <row r="4604" spans="2:9">
      <c r="B4604" s="91">
        <f t="shared" si="521"/>
        <v>4590</v>
      </c>
      <c r="C4604" s="92">
        <f t="shared" si="522"/>
        <v>49150</v>
      </c>
      <c r="D4604" s="119" t="str">
        <f t="shared" si="516"/>
        <v>구간51</v>
      </c>
      <c r="E4604" s="91">
        <f t="shared" si="517"/>
        <v>92</v>
      </c>
      <c r="F4604" s="120">
        <f>COUNTIF($D$15:D4604,D4604)</f>
        <v>25</v>
      </c>
      <c r="G4604" s="121">
        <f t="shared" si="518"/>
        <v>0</v>
      </c>
      <c r="H4604" s="121">
        <f t="shared" si="519"/>
        <v>0</v>
      </c>
      <c r="I4604" s="122">
        <f t="shared" si="520"/>
        <v>0</v>
      </c>
    </row>
    <row r="4605" spans="2:9">
      <c r="B4605" s="91">
        <f t="shared" si="521"/>
        <v>4591</v>
      </c>
      <c r="C4605" s="92">
        <f t="shared" si="522"/>
        <v>49151</v>
      </c>
      <c r="D4605" s="119" t="str">
        <f t="shared" si="516"/>
        <v>구간51</v>
      </c>
      <c r="E4605" s="91">
        <f t="shared" si="517"/>
        <v>92</v>
      </c>
      <c r="F4605" s="120">
        <f>COUNTIF($D$15:D4605,D4605)</f>
        <v>26</v>
      </c>
      <c r="G4605" s="121">
        <f t="shared" si="518"/>
        <v>0</v>
      </c>
      <c r="H4605" s="121">
        <f t="shared" si="519"/>
        <v>0</v>
      </c>
      <c r="I4605" s="122">
        <f t="shared" si="520"/>
        <v>0</v>
      </c>
    </row>
    <row r="4606" spans="2:9">
      <c r="B4606" s="91">
        <f t="shared" si="521"/>
        <v>4592</v>
      </c>
      <c r="C4606" s="92">
        <f t="shared" si="522"/>
        <v>49152</v>
      </c>
      <c r="D4606" s="119" t="str">
        <f t="shared" si="516"/>
        <v>구간51</v>
      </c>
      <c r="E4606" s="91">
        <f t="shared" si="517"/>
        <v>92</v>
      </c>
      <c r="F4606" s="120">
        <f>COUNTIF($D$15:D4606,D4606)</f>
        <v>27</v>
      </c>
      <c r="G4606" s="121">
        <f t="shared" si="518"/>
        <v>0</v>
      </c>
      <c r="H4606" s="121">
        <f t="shared" si="519"/>
        <v>0</v>
      </c>
      <c r="I4606" s="122">
        <f t="shared" si="520"/>
        <v>0</v>
      </c>
    </row>
    <row r="4607" spans="2:9">
      <c r="B4607" s="91">
        <f t="shared" si="521"/>
        <v>4593</v>
      </c>
      <c r="C4607" s="92">
        <f t="shared" si="522"/>
        <v>49153</v>
      </c>
      <c r="D4607" s="119" t="str">
        <f t="shared" si="516"/>
        <v>구간51</v>
      </c>
      <c r="E4607" s="91">
        <f t="shared" si="517"/>
        <v>92</v>
      </c>
      <c r="F4607" s="120">
        <f>COUNTIF($D$15:D4607,D4607)</f>
        <v>28</v>
      </c>
      <c r="G4607" s="121">
        <f t="shared" si="518"/>
        <v>0</v>
      </c>
      <c r="H4607" s="121">
        <f t="shared" si="519"/>
        <v>0</v>
      </c>
      <c r="I4607" s="122">
        <f t="shared" si="520"/>
        <v>0</v>
      </c>
    </row>
    <row r="4608" spans="2:9">
      <c r="B4608" s="91">
        <f t="shared" si="521"/>
        <v>4594</v>
      </c>
      <c r="C4608" s="92">
        <f t="shared" si="522"/>
        <v>49154</v>
      </c>
      <c r="D4608" s="119" t="str">
        <f t="shared" si="516"/>
        <v>구간51</v>
      </c>
      <c r="E4608" s="91">
        <f t="shared" si="517"/>
        <v>92</v>
      </c>
      <c r="F4608" s="120">
        <f>COUNTIF($D$15:D4608,D4608)</f>
        <v>29</v>
      </c>
      <c r="G4608" s="121">
        <f t="shared" si="518"/>
        <v>0</v>
      </c>
      <c r="H4608" s="121">
        <f t="shared" si="519"/>
        <v>0</v>
      </c>
      <c r="I4608" s="122">
        <f t="shared" si="520"/>
        <v>0</v>
      </c>
    </row>
    <row r="4609" spans="2:9">
      <c r="B4609" s="91">
        <f t="shared" si="521"/>
        <v>4595</v>
      </c>
      <c r="C4609" s="92">
        <f t="shared" si="522"/>
        <v>49155</v>
      </c>
      <c r="D4609" s="119" t="str">
        <f t="shared" si="516"/>
        <v>구간51</v>
      </c>
      <c r="E4609" s="91">
        <f t="shared" si="517"/>
        <v>92</v>
      </c>
      <c r="F4609" s="120">
        <f>COUNTIF($D$15:D4609,D4609)</f>
        <v>30</v>
      </c>
      <c r="G4609" s="121">
        <f t="shared" si="518"/>
        <v>0</v>
      </c>
      <c r="H4609" s="121">
        <f t="shared" si="519"/>
        <v>0</v>
      </c>
      <c r="I4609" s="122">
        <f t="shared" si="520"/>
        <v>0</v>
      </c>
    </row>
    <row r="4610" spans="2:9">
      <c r="B4610" s="91">
        <f t="shared" si="521"/>
        <v>4596</v>
      </c>
      <c r="C4610" s="92">
        <f t="shared" si="522"/>
        <v>49156</v>
      </c>
      <c r="D4610" s="119" t="str">
        <f t="shared" si="516"/>
        <v>구간51</v>
      </c>
      <c r="E4610" s="91">
        <f t="shared" si="517"/>
        <v>92</v>
      </c>
      <c r="F4610" s="120">
        <f>COUNTIF($D$15:D4610,D4610)</f>
        <v>31</v>
      </c>
      <c r="G4610" s="121">
        <f t="shared" si="518"/>
        <v>0</v>
      </c>
      <c r="H4610" s="121">
        <f t="shared" si="519"/>
        <v>0</v>
      </c>
      <c r="I4610" s="122">
        <f t="shared" si="520"/>
        <v>0</v>
      </c>
    </row>
    <row r="4611" spans="2:9">
      <c r="B4611" s="91">
        <f t="shared" si="521"/>
        <v>4597</v>
      </c>
      <c r="C4611" s="92">
        <f t="shared" si="522"/>
        <v>49157</v>
      </c>
      <c r="D4611" s="119" t="str">
        <f t="shared" si="516"/>
        <v>구간51</v>
      </c>
      <c r="E4611" s="91">
        <f t="shared" si="517"/>
        <v>92</v>
      </c>
      <c r="F4611" s="120">
        <f>COUNTIF($D$15:D4611,D4611)</f>
        <v>32</v>
      </c>
      <c r="G4611" s="121">
        <f t="shared" si="518"/>
        <v>0</v>
      </c>
      <c r="H4611" s="121">
        <f t="shared" si="519"/>
        <v>0</v>
      </c>
      <c r="I4611" s="122">
        <f t="shared" si="520"/>
        <v>0</v>
      </c>
    </row>
    <row r="4612" spans="2:9">
      <c r="B4612" s="91">
        <f t="shared" si="521"/>
        <v>4598</v>
      </c>
      <c r="C4612" s="92">
        <f t="shared" si="522"/>
        <v>49158</v>
      </c>
      <c r="D4612" s="119" t="str">
        <f t="shared" si="516"/>
        <v>구간51</v>
      </c>
      <c r="E4612" s="91">
        <f t="shared" si="517"/>
        <v>92</v>
      </c>
      <c r="F4612" s="120">
        <f>COUNTIF($D$15:D4612,D4612)</f>
        <v>33</v>
      </c>
      <c r="G4612" s="121">
        <f t="shared" si="518"/>
        <v>0</v>
      </c>
      <c r="H4612" s="121">
        <f t="shared" si="519"/>
        <v>0</v>
      </c>
      <c r="I4612" s="122">
        <f t="shared" si="520"/>
        <v>0</v>
      </c>
    </row>
    <row r="4613" spans="2:9">
      <c r="B4613" s="91">
        <f t="shared" si="521"/>
        <v>4599</v>
      </c>
      <c r="C4613" s="92">
        <f t="shared" si="522"/>
        <v>49159</v>
      </c>
      <c r="D4613" s="119" t="str">
        <f t="shared" si="516"/>
        <v>구간51</v>
      </c>
      <c r="E4613" s="91">
        <f t="shared" si="517"/>
        <v>92</v>
      </c>
      <c r="F4613" s="120">
        <f>COUNTIF($D$15:D4613,D4613)</f>
        <v>34</v>
      </c>
      <c r="G4613" s="121">
        <f t="shared" si="518"/>
        <v>0</v>
      </c>
      <c r="H4613" s="121">
        <f t="shared" si="519"/>
        <v>0</v>
      </c>
      <c r="I4613" s="122">
        <f t="shared" si="520"/>
        <v>0</v>
      </c>
    </row>
    <row r="4614" spans="2:9">
      <c r="B4614" s="91">
        <f t="shared" si="521"/>
        <v>4600</v>
      </c>
      <c r="C4614" s="92">
        <f t="shared" si="522"/>
        <v>49160</v>
      </c>
      <c r="D4614" s="119" t="str">
        <f t="shared" si="516"/>
        <v>구간51</v>
      </c>
      <c r="E4614" s="91">
        <f t="shared" si="517"/>
        <v>92</v>
      </c>
      <c r="F4614" s="120">
        <f>COUNTIF($D$15:D4614,D4614)</f>
        <v>35</v>
      </c>
      <c r="G4614" s="121">
        <f t="shared" si="518"/>
        <v>0</v>
      </c>
      <c r="H4614" s="121">
        <f t="shared" si="519"/>
        <v>0</v>
      </c>
      <c r="I4614" s="122">
        <f t="shared" si="520"/>
        <v>0</v>
      </c>
    </row>
    <row r="4615" spans="2:9">
      <c r="B4615" s="91">
        <f t="shared" si="521"/>
        <v>4601</v>
      </c>
      <c r="C4615" s="92">
        <f t="shared" si="522"/>
        <v>49161</v>
      </c>
      <c r="D4615" s="119" t="str">
        <f t="shared" si="516"/>
        <v>구간51</v>
      </c>
      <c r="E4615" s="91">
        <f t="shared" si="517"/>
        <v>92</v>
      </c>
      <c r="F4615" s="120">
        <f>COUNTIF($D$15:D4615,D4615)</f>
        <v>36</v>
      </c>
      <c r="G4615" s="121">
        <f t="shared" si="518"/>
        <v>0</v>
      </c>
      <c r="H4615" s="121">
        <f t="shared" si="519"/>
        <v>0</v>
      </c>
      <c r="I4615" s="122">
        <f t="shared" si="520"/>
        <v>0</v>
      </c>
    </row>
    <row r="4616" spans="2:9">
      <c r="B4616" s="91">
        <f t="shared" si="521"/>
        <v>4602</v>
      </c>
      <c r="C4616" s="92">
        <f t="shared" si="522"/>
        <v>49162</v>
      </c>
      <c r="D4616" s="119" t="str">
        <f t="shared" si="516"/>
        <v>구간51</v>
      </c>
      <c r="E4616" s="91">
        <f t="shared" si="517"/>
        <v>92</v>
      </c>
      <c r="F4616" s="120">
        <f>COUNTIF($D$15:D4616,D4616)</f>
        <v>37</v>
      </c>
      <c r="G4616" s="121">
        <f t="shared" si="518"/>
        <v>0</v>
      </c>
      <c r="H4616" s="121">
        <f t="shared" si="519"/>
        <v>0</v>
      </c>
      <c r="I4616" s="122">
        <f t="shared" si="520"/>
        <v>0</v>
      </c>
    </row>
    <row r="4617" spans="2:9">
      <c r="B4617" s="91">
        <f t="shared" si="521"/>
        <v>4603</v>
      </c>
      <c r="C4617" s="92">
        <f t="shared" si="522"/>
        <v>49163</v>
      </c>
      <c r="D4617" s="119" t="str">
        <f t="shared" si="516"/>
        <v>구간51</v>
      </c>
      <c r="E4617" s="91">
        <f t="shared" si="517"/>
        <v>92</v>
      </c>
      <c r="F4617" s="120">
        <f>COUNTIF($D$15:D4617,D4617)</f>
        <v>38</v>
      </c>
      <c r="G4617" s="121">
        <f t="shared" si="518"/>
        <v>0</v>
      </c>
      <c r="H4617" s="121">
        <f t="shared" si="519"/>
        <v>0</v>
      </c>
      <c r="I4617" s="122">
        <f t="shared" si="520"/>
        <v>0</v>
      </c>
    </row>
    <row r="4618" spans="2:9">
      <c r="B4618" s="91">
        <f t="shared" si="521"/>
        <v>4604</v>
      </c>
      <c r="C4618" s="92">
        <f t="shared" si="522"/>
        <v>49164</v>
      </c>
      <c r="D4618" s="119" t="str">
        <f t="shared" si="516"/>
        <v>구간51</v>
      </c>
      <c r="E4618" s="91">
        <f t="shared" si="517"/>
        <v>92</v>
      </c>
      <c r="F4618" s="120">
        <f>COUNTIF($D$15:D4618,D4618)</f>
        <v>39</v>
      </c>
      <c r="G4618" s="121">
        <f t="shared" si="518"/>
        <v>0</v>
      </c>
      <c r="H4618" s="121">
        <f t="shared" si="519"/>
        <v>0</v>
      </c>
      <c r="I4618" s="122">
        <f t="shared" si="520"/>
        <v>0</v>
      </c>
    </row>
    <row r="4619" spans="2:9">
      <c r="B4619" s="91">
        <f t="shared" si="521"/>
        <v>4605</v>
      </c>
      <c r="C4619" s="92">
        <f t="shared" si="522"/>
        <v>49165</v>
      </c>
      <c r="D4619" s="119" t="str">
        <f t="shared" si="516"/>
        <v>구간51</v>
      </c>
      <c r="E4619" s="91">
        <f t="shared" si="517"/>
        <v>92</v>
      </c>
      <c r="F4619" s="120">
        <f>COUNTIF($D$15:D4619,D4619)</f>
        <v>40</v>
      </c>
      <c r="G4619" s="121">
        <f t="shared" si="518"/>
        <v>0</v>
      </c>
      <c r="H4619" s="121">
        <f t="shared" si="519"/>
        <v>0</v>
      </c>
      <c r="I4619" s="122">
        <f t="shared" si="520"/>
        <v>0</v>
      </c>
    </row>
    <row r="4620" spans="2:9">
      <c r="B4620" s="91">
        <f t="shared" si="521"/>
        <v>4606</v>
      </c>
      <c r="C4620" s="92">
        <f t="shared" si="522"/>
        <v>49166</v>
      </c>
      <c r="D4620" s="119" t="str">
        <f t="shared" si="516"/>
        <v>구간51</v>
      </c>
      <c r="E4620" s="91">
        <f t="shared" si="517"/>
        <v>92</v>
      </c>
      <c r="F4620" s="120">
        <f>COUNTIF($D$15:D4620,D4620)</f>
        <v>41</v>
      </c>
      <c r="G4620" s="121">
        <f t="shared" si="518"/>
        <v>0</v>
      </c>
      <c r="H4620" s="121">
        <f t="shared" si="519"/>
        <v>0</v>
      </c>
      <c r="I4620" s="122">
        <f t="shared" si="520"/>
        <v>0</v>
      </c>
    </row>
    <row r="4621" spans="2:9">
      <c r="B4621" s="91">
        <f t="shared" si="521"/>
        <v>4607</v>
      </c>
      <c r="C4621" s="92">
        <f t="shared" si="522"/>
        <v>49167</v>
      </c>
      <c r="D4621" s="119" t="str">
        <f t="shared" si="516"/>
        <v>구간51</v>
      </c>
      <c r="E4621" s="91">
        <f t="shared" si="517"/>
        <v>92</v>
      </c>
      <c r="F4621" s="120">
        <f>COUNTIF($D$15:D4621,D4621)</f>
        <v>42</v>
      </c>
      <c r="G4621" s="121">
        <f t="shared" si="518"/>
        <v>0</v>
      </c>
      <c r="H4621" s="121">
        <f t="shared" si="519"/>
        <v>0</v>
      </c>
      <c r="I4621" s="122">
        <f t="shared" si="520"/>
        <v>0</v>
      </c>
    </row>
    <row r="4622" spans="2:9">
      <c r="B4622" s="91">
        <f t="shared" si="521"/>
        <v>4608</v>
      </c>
      <c r="C4622" s="92">
        <f t="shared" si="522"/>
        <v>49168</v>
      </c>
      <c r="D4622" s="119" t="str">
        <f t="shared" si="516"/>
        <v>구간51</v>
      </c>
      <c r="E4622" s="91">
        <f t="shared" si="517"/>
        <v>92</v>
      </c>
      <c r="F4622" s="120">
        <f>COUNTIF($D$15:D4622,D4622)</f>
        <v>43</v>
      </c>
      <c r="G4622" s="121">
        <f t="shared" si="518"/>
        <v>0</v>
      </c>
      <c r="H4622" s="121">
        <f t="shared" si="519"/>
        <v>0</v>
      </c>
      <c r="I4622" s="122">
        <f t="shared" si="520"/>
        <v>0</v>
      </c>
    </row>
    <row r="4623" spans="2:9">
      <c r="B4623" s="91">
        <f t="shared" si="521"/>
        <v>4609</v>
      </c>
      <c r="C4623" s="92">
        <f t="shared" si="522"/>
        <v>49169</v>
      </c>
      <c r="D4623" s="119" t="str">
        <f t="shared" ref="D4623:D4686" si="523">IF(IFERROR(HLOOKUP(C4623,$E$5:$BL$6,2,FALSE),"")="",D4624,HLOOKUP(C4623,$E$5:$BL$7,2,FALSE))</f>
        <v>구간51</v>
      </c>
      <c r="E4623" s="91">
        <f t="shared" ref="E4623:E4686" si="524">COUNTIF($D$15:$D$49928,D4623)</f>
        <v>92</v>
      </c>
      <c r="F4623" s="120">
        <f>COUNTIF($D$15:D4623,D4623)</f>
        <v>44</v>
      </c>
      <c r="G4623" s="121">
        <f t="shared" ref="G4623:G4686" si="525">HLOOKUP($D4623,$E$6:$BL$11,6,FALSE)</f>
        <v>0</v>
      </c>
      <c r="H4623" s="121">
        <f t="shared" ref="H4623:H4686" si="526">HLOOKUP($D4623,$E$6:$BL$11,5,FALSE)*(F4623)</f>
        <v>0</v>
      </c>
      <c r="I4623" s="122">
        <f t="shared" ref="I4623:I4686" si="527">G4623+H4623</f>
        <v>0</v>
      </c>
    </row>
    <row r="4624" spans="2:9">
      <c r="B4624" s="91">
        <f t="shared" ref="B4624:B4687" si="528">B4623+1</f>
        <v>4610</v>
      </c>
      <c r="C4624" s="92">
        <f t="shared" ref="C4624:C4687" si="529">C4623+1</f>
        <v>49170</v>
      </c>
      <c r="D4624" s="119" t="str">
        <f t="shared" si="523"/>
        <v>구간51</v>
      </c>
      <c r="E4624" s="91">
        <f t="shared" si="524"/>
        <v>92</v>
      </c>
      <c r="F4624" s="120">
        <f>COUNTIF($D$15:D4624,D4624)</f>
        <v>45</v>
      </c>
      <c r="G4624" s="121">
        <f t="shared" si="525"/>
        <v>0</v>
      </c>
      <c r="H4624" s="121">
        <f t="shared" si="526"/>
        <v>0</v>
      </c>
      <c r="I4624" s="122">
        <f t="shared" si="527"/>
        <v>0</v>
      </c>
    </row>
    <row r="4625" spans="2:9">
      <c r="B4625" s="91">
        <f t="shared" si="528"/>
        <v>4611</v>
      </c>
      <c r="C4625" s="92">
        <f t="shared" si="529"/>
        <v>49171</v>
      </c>
      <c r="D4625" s="119" t="str">
        <f t="shared" si="523"/>
        <v>구간51</v>
      </c>
      <c r="E4625" s="91">
        <f t="shared" si="524"/>
        <v>92</v>
      </c>
      <c r="F4625" s="120">
        <f>COUNTIF($D$15:D4625,D4625)</f>
        <v>46</v>
      </c>
      <c r="G4625" s="121">
        <f t="shared" si="525"/>
        <v>0</v>
      </c>
      <c r="H4625" s="121">
        <f t="shared" si="526"/>
        <v>0</v>
      </c>
      <c r="I4625" s="122">
        <f t="shared" si="527"/>
        <v>0</v>
      </c>
    </row>
    <row r="4626" spans="2:9">
      <c r="B4626" s="91">
        <f t="shared" si="528"/>
        <v>4612</v>
      </c>
      <c r="C4626" s="92">
        <f t="shared" si="529"/>
        <v>49172</v>
      </c>
      <c r="D4626" s="119" t="str">
        <f t="shared" si="523"/>
        <v>구간51</v>
      </c>
      <c r="E4626" s="91">
        <f t="shared" si="524"/>
        <v>92</v>
      </c>
      <c r="F4626" s="120">
        <f>COUNTIF($D$15:D4626,D4626)</f>
        <v>47</v>
      </c>
      <c r="G4626" s="121">
        <f t="shared" si="525"/>
        <v>0</v>
      </c>
      <c r="H4626" s="121">
        <f t="shared" si="526"/>
        <v>0</v>
      </c>
      <c r="I4626" s="122">
        <f t="shared" si="527"/>
        <v>0</v>
      </c>
    </row>
    <row r="4627" spans="2:9">
      <c r="B4627" s="91">
        <f t="shared" si="528"/>
        <v>4613</v>
      </c>
      <c r="C4627" s="92">
        <f t="shared" si="529"/>
        <v>49173</v>
      </c>
      <c r="D4627" s="119" t="str">
        <f t="shared" si="523"/>
        <v>구간51</v>
      </c>
      <c r="E4627" s="91">
        <f t="shared" si="524"/>
        <v>92</v>
      </c>
      <c r="F4627" s="120">
        <f>COUNTIF($D$15:D4627,D4627)</f>
        <v>48</v>
      </c>
      <c r="G4627" s="121">
        <f t="shared" si="525"/>
        <v>0</v>
      </c>
      <c r="H4627" s="121">
        <f t="shared" si="526"/>
        <v>0</v>
      </c>
      <c r="I4627" s="122">
        <f t="shared" si="527"/>
        <v>0</v>
      </c>
    </row>
    <row r="4628" spans="2:9">
      <c r="B4628" s="91">
        <f t="shared" si="528"/>
        <v>4614</v>
      </c>
      <c r="C4628" s="92">
        <f t="shared" si="529"/>
        <v>49174</v>
      </c>
      <c r="D4628" s="119" t="str">
        <f t="shared" si="523"/>
        <v>구간51</v>
      </c>
      <c r="E4628" s="91">
        <f t="shared" si="524"/>
        <v>92</v>
      </c>
      <c r="F4628" s="120">
        <f>COUNTIF($D$15:D4628,D4628)</f>
        <v>49</v>
      </c>
      <c r="G4628" s="121">
        <f t="shared" si="525"/>
        <v>0</v>
      </c>
      <c r="H4628" s="121">
        <f t="shared" si="526"/>
        <v>0</v>
      </c>
      <c r="I4628" s="122">
        <f t="shared" si="527"/>
        <v>0</v>
      </c>
    </row>
    <row r="4629" spans="2:9">
      <c r="B4629" s="91">
        <f t="shared" si="528"/>
        <v>4615</v>
      </c>
      <c r="C4629" s="92">
        <f t="shared" si="529"/>
        <v>49175</v>
      </c>
      <c r="D4629" s="119" t="str">
        <f t="shared" si="523"/>
        <v>구간51</v>
      </c>
      <c r="E4629" s="91">
        <f t="shared" si="524"/>
        <v>92</v>
      </c>
      <c r="F4629" s="120">
        <f>COUNTIF($D$15:D4629,D4629)</f>
        <v>50</v>
      </c>
      <c r="G4629" s="121">
        <f t="shared" si="525"/>
        <v>0</v>
      </c>
      <c r="H4629" s="121">
        <f t="shared" si="526"/>
        <v>0</v>
      </c>
      <c r="I4629" s="122">
        <f t="shared" si="527"/>
        <v>0</v>
      </c>
    </row>
    <row r="4630" spans="2:9">
      <c r="B4630" s="91">
        <f t="shared" si="528"/>
        <v>4616</v>
      </c>
      <c r="C4630" s="92">
        <f t="shared" si="529"/>
        <v>49176</v>
      </c>
      <c r="D4630" s="119" t="str">
        <f t="shared" si="523"/>
        <v>구간51</v>
      </c>
      <c r="E4630" s="91">
        <f t="shared" si="524"/>
        <v>92</v>
      </c>
      <c r="F4630" s="120">
        <f>COUNTIF($D$15:D4630,D4630)</f>
        <v>51</v>
      </c>
      <c r="G4630" s="121">
        <f t="shared" si="525"/>
        <v>0</v>
      </c>
      <c r="H4630" s="121">
        <f t="shared" si="526"/>
        <v>0</v>
      </c>
      <c r="I4630" s="122">
        <f t="shared" si="527"/>
        <v>0</v>
      </c>
    </row>
    <row r="4631" spans="2:9">
      <c r="B4631" s="91">
        <f t="shared" si="528"/>
        <v>4617</v>
      </c>
      <c r="C4631" s="92">
        <f t="shared" si="529"/>
        <v>49177</v>
      </c>
      <c r="D4631" s="119" t="str">
        <f t="shared" si="523"/>
        <v>구간51</v>
      </c>
      <c r="E4631" s="91">
        <f t="shared" si="524"/>
        <v>92</v>
      </c>
      <c r="F4631" s="120">
        <f>COUNTIF($D$15:D4631,D4631)</f>
        <v>52</v>
      </c>
      <c r="G4631" s="121">
        <f t="shared" si="525"/>
        <v>0</v>
      </c>
      <c r="H4631" s="121">
        <f t="shared" si="526"/>
        <v>0</v>
      </c>
      <c r="I4631" s="122">
        <f t="shared" si="527"/>
        <v>0</v>
      </c>
    </row>
    <row r="4632" spans="2:9">
      <c r="B4632" s="91">
        <f t="shared" si="528"/>
        <v>4618</v>
      </c>
      <c r="C4632" s="92">
        <f t="shared" si="529"/>
        <v>49178</v>
      </c>
      <c r="D4632" s="119" t="str">
        <f t="shared" si="523"/>
        <v>구간51</v>
      </c>
      <c r="E4632" s="91">
        <f t="shared" si="524"/>
        <v>92</v>
      </c>
      <c r="F4632" s="120">
        <f>COUNTIF($D$15:D4632,D4632)</f>
        <v>53</v>
      </c>
      <c r="G4632" s="121">
        <f t="shared" si="525"/>
        <v>0</v>
      </c>
      <c r="H4632" s="121">
        <f t="shared" si="526"/>
        <v>0</v>
      </c>
      <c r="I4632" s="122">
        <f t="shared" si="527"/>
        <v>0</v>
      </c>
    </row>
    <row r="4633" spans="2:9">
      <c r="B4633" s="91">
        <f t="shared" si="528"/>
        <v>4619</v>
      </c>
      <c r="C4633" s="92">
        <f t="shared" si="529"/>
        <v>49179</v>
      </c>
      <c r="D4633" s="119" t="str">
        <f t="shared" si="523"/>
        <v>구간51</v>
      </c>
      <c r="E4633" s="91">
        <f t="shared" si="524"/>
        <v>92</v>
      </c>
      <c r="F4633" s="120">
        <f>COUNTIF($D$15:D4633,D4633)</f>
        <v>54</v>
      </c>
      <c r="G4633" s="121">
        <f t="shared" si="525"/>
        <v>0</v>
      </c>
      <c r="H4633" s="121">
        <f t="shared" si="526"/>
        <v>0</v>
      </c>
      <c r="I4633" s="122">
        <f t="shared" si="527"/>
        <v>0</v>
      </c>
    </row>
    <row r="4634" spans="2:9">
      <c r="B4634" s="91">
        <f t="shared" si="528"/>
        <v>4620</v>
      </c>
      <c r="C4634" s="92">
        <f t="shared" si="529"/>
        <v>49180</v>
      </c>
      <c r="D4634" s="119" t="str">
        <f t="shared" si="523"/>
        <v>구간51</v>
      </c>
      <c r="E4634" s="91">
        <f t="shared" si="524"/>
        <v>92</v>
      </c>
      <c r="F4634" s="120">
        <f>COUNTIF($D$15:D4634,D4634)</f>
        <v>55</v>
      </c>
      <c r="G4634" s="121">
        <f t="shared" si="525"/>
        <v>0</v>
      </c>
      <c r="H4634" s="121">
        <f t="shared" si="526"/>
        <v>0</v>
      </c>
      <c r="I4634" s="122">
        <f t="shared" si="527"/>
        <v>0</v>
      </c>
    </row>
    <row r="4635" spans="2:9">
      <c r="B4635" s="91">
        <f t="shared" si="528"/>
        <v>4621</v>
      </c>
      <c r="C4635" s="92">
        <f t="shared" si="529"/>
        <v>49181</v>
      </c>
      <c r="D4635" s="119" t="str">
        <f t="shared" si="523"/>
        <v>구간51</v>
      </c>
      <c r="E4635" s="91">
        <f t="shared" si="524"/>
        <v>92</v>
      </c>
      <c r="F4635" s="120">
        <f>COUNTIF($D$15:D4635,D4635)</f>
        <v>56</v>
      </c>
      <c r="G4635" s="121">
        <f t="shared" si="525"/>
        <v>0</v>
      </c>
      <c r="H4635" s="121">
        <f t="shared" si="526"/>
        <v>0</v>
      </c>
      <c r="I4635" s="122">
        <f t="shared" si="527"/>
        <v>0</v>
      </c>
    </row>
    <row r="4636" spans="2:9">
      <c r="B4636" s="91">
        <f t="shared" si="528"/>
        <v>4622</v>
      </c>
      <c r="C4636" s="92">
        <f t="shared" si="529"/>
        <v>49182</v>
      </c>
      <c r="D4636" s="119" t="str">
        <f t="shared" si="523"/>
        <v>구간51</v>
      </c>
      <c r="E4636" s="91">
        <f t="shared" si="524"/>
        <v>92</v>
      </c>
      <c r="F4636" s="120">
        <f>COUNTIF($D$15:D4636,D4636)</f>
        <v>57</v>
      </c>
      <c r="G4636" s="121">
        <f t="shared" si="525"/>
        <v>0</v>
      </c>
      <c r="H4636" s="121">
        <f t="shared" si="526"/>
        <v>0</v>
      </c>
      <c r="I4636" s="122">
        <f t="shared" si="527"/>
        <v>0</v>
      </c>
    </row>
    <row r="4637" spans="2:9">
      <c r="B4637" s="91">
        <f t="shared" si="528"/>
        <v>4623</v>
      </c>
      <c r="C4637" s="92">
        <f t="shared" si="529"/>
        <v>49183</v>
      </c>
      <c r="D4637" s="119" t="str">
        <f t="shared" si="523"/>
        <v>구간51</v>
      </c>
      <c r="E4637" s="91">
        <f t="shared" si="524"/>
        <v>92</v>
      </c>
      <c r="F4637" s="120">
        <f>COUNTIF($D$15:D4637,D4637)</f>
        <v>58</v>
      </c>
      <c r="G4637" s="121">
        <f t="shared" si="525"/>
        <v>0</v>
      </c>
      <c r="H4637" s="121">
        <f t="shared" si="526"/>
        <v>0</v>
      </c>
      <c r="I4637" s="122">
        <f t="shared" si="527"/>
        <v>0</v>
      </c>
    </row>
    <row r="4638" spans="2:9">
      <c r="B4638" s="91">
        <f t="shared" si="528"/>
        <v>4624</v>
      </c>
      <c r="C4638" s="92">
        <f t="shared" si="529"/>
        <v>49184</v>
      </c>
      <c r="D4638" s="119" t="str">
        <f t="shared" si="523"/>
        <v>구간51</v>
      </c>
      <c r="E4638" s="91">
        <f t="shared" si="524"/>
        <v>92</v>
      </c>
      <c r="F4638" s="120">
        <f>COUNTIF($D$15:D4638,D4638)</f>
        <v>59</v>
      </c>
      <c r="G4638" s="121">
        <f t="shared" si="525"/>
        <v>0</v>
      </c>
      <c r="H4638" s="121">
        <f t="shared" si="526"/>
        <v>0</v>
      </c>
      <c r="I4638" s="122">
        <f t="shared" si="527"/>
        <v>0</v>
      </c>
    </row>
    <row r="4639" spans="2:9">
      <c r="B4639" s="91">
        <f t="shared" si="528"/>
        <v>4625</v>
      </c>
      <c r="C4639" s="92">
        <f t="shared" si="529"/>
        <v>49185</v>
      </c>
      <c r="D4639" s="119" t="str">
        <f t="shared" si="523"/>
        <v>구간51</v>
      </c>
      <c r="E4639" s="91">
        <f t="shared" si="524"/>
        <v>92</v>
      </c>
      <c r="F4639" s="120">
        <f>COUNTIF($D$15:D4639,D4639)</f>
        <v>60</v>
      </c>
      <c r="G4639" s="121">
        <f t="shared" si="525"/>
        <v>0</v>
      </c>
      <c r="H4639" s="121">
        <f t="shared" si="526"/>
        <v>0</v>
      </c>
      <c r="I4639" s="122">
        <f t="shared" si="527"/>
        <v>0</v>
      </c>
    </row>
    <row r="4640" spans="2:9">
      <c r="B4640" s="91">
        <f t="shared" si="528"/>
        <v>4626</v>
      </c>
      <c r="C4640" s="92">
        <f t="shared" si="529"/>
        <v>49186</v>
      </c>
      <c r="D4640" s="119" t="str">
        <f t="shared" si="523"/>
        <v>구간51</v>
      </c>
      <c r="E4640" s="91">
        <f t="shared" si="524"/>
        <v>92</v>
      </c>
      <c r="F4640" s="120">
        <f>COUNTIF($D$15:D4640,D4640)</f>
        <v>61</v>
      </c>
      <c r="G4640" s="121">
        <f t="shared" si="525"/>
        <v>0</v>
      </c>
      <c r="H4640" s="121">
        <f t="shared" si="526"/>
        <v>0</v>
      </c>
      <c r="I4640" s="122">
        <f t="shared" si="527"/>
        <v>0</v>
      </c>
    </row>
    <row r="4641" spans="2:9">
      <c r="B4641" s="91">
        <f t="shared" si="528"/>
        <v>4627</v>
      </c>
      <c r="C4641" s="92">
        <f t="shared" si="529"/>
        <v>49187</v>
      </c>
      <c r="D4641" s="119" t="str">
        <f t="shared" si="523"/>
        <v>구간51</v>
      </c>
      <c r="E4641" s="91">
        <f t="shared" si="524"/>
        <v>92</v>
      </c>
      <c r="F4641" s="120">
        <f>COUNTIF($D$15:D4641,D4641)</f>
        <v>62</v>
      </c>
      <c r="G4641" s="121">
        <f t="shared" si="525"/>
        <v>0</v>
      </c>
      <c r="H4641" s="121">
        <f t="shared" si="526"/>
        <v>0</v>
      </c>
      <c r="I4641" s="122">
        <f t="shared" si="527"/>
        <v>0</v>
      </c>
    </row>
    <row r="4642" spans="2:9">
      <c r="B4642" s="91">
        <f t="shared" si="528"/>
        <v>4628</v>
      </c>
      <c r="C4642" s="92">
        <f t="shared" si="529"/>
        <v>49188</v>
      </c>
      <c r="D4642" s="119" t="str">
        <f t="shared" si="523"/>
        <v>구간51</v>
      </c>
      <c r="E4642" s="91">
        <f t="shared" si="524"/>
        <v>92</v>
      </c>
      <c r="F4642" s="120">
        <f>COUNTIF($D$15:D4642,D4642)</f>
        <v>63</v>
      </c>
      <c r="G4642" s="121">
        <f t="shared" si="525"/>
        <v>0</v>
      </c>
      <c r="H4642" s="121">
        <f t="shared" si="526"/>
        <v>0</v>
      </c>
      <c r="I4642" s="122">
        <f t="shared" si="527"/>
        <v>0</v>
      </c>
    </row>
    <row r="4643" spans="2:9">
      <c r="B4643" s="91">
        <f t="shared" si="528"/>
        <v>4629</v>
      </c>
      <c r="C4643" s="92">
        <f t="shared" si="529"/>
        <v>49189</v>
      </c>
      <c r="D4643" s="119" t="str">
        <f t="shared" si="523"/>
        <v>구간51</v>
      </c>
      <c r="E4643" s="91">
        <f t="shared" si="524"/>
        <v>92</v>
      </c>
      <c r="F4643" s="120">
        <f>COUNTIF($D$15:D4643,D4643)</f>
        <v>64</v>
      </c>
      <c r="G4643" s="121">
        <f t="shared" si="525"/>
        <v>0</v>
      </c>
      <c r="H4643" s="121">
        <f t="shared" si="526"/>
        <v>0</v>
      </c>
      <c r="I4643" s="122">
        <f t="shared" si="527"/>
        <v>0</v>
      </c>
    </row>
    <row r="4644" spans="2:9">
      <c r="B4644" s="91">
        <f t="shared" si="528"/>
        <v>4630</v>
      </c>
      <c r="C4644" s="92">
        <f t="shared" si="529"/>
        <v>49190</v>
      </c>
      <c r="D4644" s="119" t="str">
        <f t="shared" si="523"/>
        <v>구간51</v>
      </c>
      <c r="E4644" s="91">
        <f t="shared" si="524"/>
        <v>92</v>
      </c>
      <c r="F4644" s="120">
        <f>COUNTIF($D$15:D4644,D4644)</f>
        <v>65</v>
      </c>
      <c r="G4644" s="121">
        <f t="shared" si="525"/>
        <v>0</v>
      </c>
      <c r="H4644" s="121">
        <f t="shared" si="526"/>
        <v>0</v>
      </c>
      <c r="I4644" s="122">
        <f t="shared" si="527"/>
        <v>0</v>
      </c>
    </row>
    <row r="4645" spans="2:9">
      <c r="B4645" s="91">
        <f t="shared" si="528"/>
        <v>4631</v>
      </c>
      <c r="C4645" s="92">
        <f t="shared" si="529"/>
        <v>49191</v>
      </c>
      <c r="D4645" s="119" t="str">
        <f t="shared" si="523"/>
        <v>구간51</v>
      </c>
      <c r="E4645" s="91">
        <f t="shared" si="524"/>
        <v>92</v>
      </c>
      <c r="F4645" s="120">
        <f>COUNTIF($D$15:D4645,D4645)</f>
        <v>66</v>
      </c>
      <c r="G4645" s="121">
        <f t="shared" si="525"/>
        <v>0</v>
      </c>
      <c r="H4645" s="121">
        <f t="shared" si="526"/>
        <v>0</v>
      </c>
      <c r="I4645" s="122">
        <f t="shared" si="527"/>
        <v>0</v>
      </c>
    </row>
    <row r="4646" spans="2:9">
      <c r="B4646" s="91">
        <f t="shared" si="528"/>
        <v>4632</v>
      </c>
      <c r="C4646" s="92">
        <f t="shared" si="529"/>
        <v>49192</v>
      </c>
      <c r="D4646" s="119" t="str">
        <f t="shared" si="523"/>
        <v>구간51</v>
      </c>
      <c r="E4646" s="91">
        <f t="shared" si="524"/>
        <v>92</v>
      </c>
      <c r="F4646" s="120">
        <f>COUNTIF($D$15:D4646,D4646)</f>
        <v>67</v>
      </c>
      <c r="G4646" s="121">
        <f t="shared" si="525"/>
        <v>0</v>
      </c>
      <c r="H4646" s="121">
        <f t="shared" si="526"/>
        <v>0</v>
      </c>
      <c r="I4646" s="122">
        <f t="shared" si="527"/>
        <v>0</v>
      </c>
    </row>
    <row r="4647" spans="2:9">
      <c r="B4647" s="91">
        <f t="shared" si="528"/>
        <v>4633</v>
      </c>
      <c r="C4647" s="92">
        <f t="shared" si="529"/>
        <v>49193</v>
      </c>
      <c r="D4647" s="119" t="str">
        <f t="shared" si="523"/>
        <v>구간51</v>
      </c>
      <c r="E4647" s="91">
        <f t="shared" si="524"/>
        <v>92</v>
      </c>
      <c r="F4647" s="120">
        <f>COUNTIF($D$15:D4647,D4647)</f>
        <v>68</v>
      </c>
      <c r="G4647" s="121">
        <f t="shared" si="525"/>
        <v>0</v>
      </c>
      <c r="H4647" s="121">
        <f t="shared" si="526"/>
        <v>0</v>
      </c>
      <c r="I4647" s="122">
        <f t="shared" si="527"/>
        <v>0</v>
      </c>
    </row>
    <row r="4648" spans="2:9">
      <c r="B4648" s="91">
        <f t="shared" si="528"/>
        <v>4634</v>
      </c>
      <c r="C4648" s="92">
        <f t="shared" si="529"/>
        <v>49194</v>
      </c>
      <c r="D4648" s="119" t="str">
        <f t="shared" si="523"/>
        <v>구간51</v>
      </c>
      <c r="E4648" s="91">
        <f t="shared" si="524"/>
        <v>92</v>
      </c>
      <c r="F4648" s="120">
        <f>COUNTIF($D$15:D4648,D4648)</f>
        <v>69</v>
      </c>
      <c r="G4648" s="121">
        <f t="shared" si="525"/>
        <v>0</v>
      </c>
      <c r="H4648" s="121">
        <f t="shared" si="526"/>
        <v>0</v>
      </c>
      <c r="I4648" s="122">
        <f t="shared" si="527"/>
        <v>0</v>
      </c>
    </row>
    <row r="4649" spans="2:9">
      <c r="B4649" s="91">
        <f t="shared" si="528"/>
        <v>4635</v>
      </c>
      <c r="C4649" s="92">
        <f t="shared" si="529"/>
        <v>49195</v>
      </c>
      <c r="D4649" s="119" t="str">
        <f t="shared" si="523"/>
        <v>구간51</v>
      </c>
      <c r="E4649" s="91">
        <f t="shared" si="524"/>
        <v>92</v>
      </c>
      <c r="F4649" s="120">
        <f>COUNTIF($D$15:D4649,D4649)</f>
        <v>70</v>
      </c>
      <c r="G4649" s="121">
        <f t="shared" si="525"/>
        <v>0</v>
      </c>
      <c r="H4649" s="121">
        <f t="shared" si="526"/>
        <v>0</v>
      </c>
      <c r="I4649" s="122">
        <f t="shared" si="527"/>
        <v>0</v>
      </c>
    </row>
    <row r="4650" spans="2:9">
      <c r="B4650" s="91">
        <f t="shared" si="528"/>
        <v>4636</v>
      </c>
      <c r="C4650" s="92">
        <f t="shared" si="529"/>
        <v>49196</v>
      </c>
      <c r="D4650" s="119" t="str">
        <f t="shared" si="523"/>
        <v>구간51</v>
      </c>
      <c r="E4650" s="91">
        <f t="shared" si="524"/>
        <v>92</v>
      </c>
      <c r="F4650" s="120">
        <f>COUNTIF($D$15:D4650,D4650)</f>
        <v>71</v>
      </c>
      <c r="G4650" s="121">
        <f t="shared" si="525"/>
        <v>0</v>
      </c>
      <c r="H4650" s="121">
        <f t="shared" si="526"/>
        <v>0</v>
      </c>
      <c r="I4650" s="122">
        <f t="shared" si="527"/>
        <v>0</v>
      </c>
    </row>
    <row r="4651" spans="2:9">
      <c r="B4651" s="91">
        <f t="shared" si="528"/>
        <v>4637</v>
      </c>
      <c r="C4651" s="92">
        <f t="shared" si="529"/>
        <v>49197</v>
      </c>
      <c r="D4651" s="119" t="str">
        <f t="shared" si="523"/>
        <v>구간51</v>
      </c>
      <c r="E4651" s="91">
        <f t="shared" si="524"/>
        <v>92</v>
      </c>
      <c r="F4651" s="120">
        <f>COUNTIF($D$15:D4651,D4651)</f>
        <v>72</v>
      </c>
      <c r="G4651" s="121">
        <f t="shared" si="525"/>
        <v>0</v>
      </c>
      <c r="H4651" s="121">
        <f t="shared" si="526"/>
        <v>0</v>
      </c>
      <c r="I4651" s="122">
        <f t="shared" si="527"/>
        <v>0</v>
      </c>
    </row>
    <row r="4652" spans="2:9">
      <c r="B4652" s="91">
        <f t="shared" si="528"/>
        <v>4638</v>
      </c>
      <c r="C4652" s="92">
        <f t="shared" si="529"/>
        <v>49198</v>
      </c>
      <c r="D4652" s="119" t="str">
        <f t="shared" si="523"/>
        <v>구간51</v>
      </c>
      <c r="E4652" s="91">
        <f t="shared" si="524"/>
        <v>92</v>
      </c>
      <c r="F4652" s="120">
        <f>COUNTIF($D$15:D4652,D4652)</f>
        <v>73</v>
      </c>
      <c r="G4652" s="121">
        <f t="shared" si="525"/>
        <v>0</v>
      </c>
      <c r="H4652" s="121">
        <f t="shared" si="526"/>
        <v>0</v>
      </c>
      <c r="I4652" s="122">
        <f t="shared" si="527"/>
        <v>0</v>
      </c>
    </row>
    <row r="4653" spans="2:9">
      <c r="B4653" s="91">
        <f t="shared" si="528"/>
        <v>4639</v>
      </c>
      <c r="C4653" s="92">
        <f t="shared" si="529"/>
        <v>49199</v>
      </c>
      <c r="D4653" s="119" t="str">
        <f t="shared" si="523"/>
        <v>구간51</v>
      </c>
      <c r="E4653" s="91">
        <f t="shared" si="524"/>
        <v>92</v>
      </c>
      <c r="F4653" s="120">
        <f>COUNTIF($D$15:D4653,D4653)</f>
        <v>74</v>
      </c>
      <c r="G4653" s="121">
        <f t="shared" si="525"/>
        <v>0</v>
      </c>
      <c r="H4653" s="121">
        <f t="shared" si="526"/>
        <v>0</v>
      </c>
      <c r="I4653" s="122">
        <f t="shared" si="527"/>
        <v>0</v>
      </c>
    </row>
    <row r="4654" spans="2:9">
      <c r="B4654" s="91">
        <f t="shared" si="528"/>
        <v>4640</v>
      </c>
      <c r="C4654" s="92">
        <f t="shared" si="529"/>
        <v>49200</v>
      </c>
      <c r="D4654" s="119" t="str">
        <f t="shared" si="523"/>
        <v>구간51</v>
      </c>
      <c r="E4654" s="91">
        <f t="shared" si="524"/>
        <v>92</v>
      </c>
      <c r="F4654" s="120">
        <f>COUNTIF($D$15:D4654,D4654)</f>
        <v>75</v>
      </c>
      <c r="G4654" s="121">
        <f t="shared" si="525"/>
        <v>0</v>
      </c>
      <c r="H4654" s="121">
        <f t="shared" si="526"/>
        <v>0</v>
      </c>
      <c r="I4654" s="122">
        <f t="shared" si="527"/>
        <v>0</v>
      </c>
    </row>
    <row r="4655" spans="2:9">
      <c r="B4655" s="91">
        <f t="shared" si="528"/>
        <v>4641</v>
      </c>
      <c r="C4655" s="92">
        <f t="shared" si="529"/>
        <v>49201</v>
      </c>
      <c r="D4655" s="119" t="str">
        <f t="shared" si="523"/>
        <v>구간51</v>
      </c>
      <c r="E4655" s="91">
        <f t="shared" si="524"/>
        <v>92</v>
      </c>
      <c r="F4655" s="120">
        <f>COUNTIF($D$15:D4655,D4655)</f>
        <v>76</v>
      </c>
      <c r="G4655" s="121">
        <f t="shared" si="525"/>
        <v>0</v>
      </c>
      <c r="H4655" s="121">
        <f t="shared" si="526"/>
        <v>0</v>
      </c>
      <c r="I4655" s="122">
        <f t="shared" si="527"/>
        <v>0</v>
      </c>
    </row>
    <row r="4656" spans="2:9">
      <c r="B4656" s="91">
        <f t="shared" si="528"/>
        <v>4642</v>
      </c>
      <c r="C4656" s="92">
        <f t="shared" si="529"/>
        <v>49202</v>
      </c>
      <c r="D4656" s="119" t="str">
        <f t="shared" si="523"/>
        <v>구간51</v>
      </c>
      <c r="E4656" s="91">
        <f t="shared" si="524"/>
        <v>92</v>
      </c>
      <c r="F4656" s="120">
        <f>COUNTIF($D$15:D4656,D4656)</f>
        <v>77</v>
      </c>
      <c r="G4656" s="121">
        <f t="shared" si="525"/>
        <v>0</v>
      </c>
      <c r="H4656" s="121">
        <f t="shared" si="526"/>
        <v>0</v>
      </c>
      <c r="I4656" s="122">
        <f t="shared" si="527"/>
        <v>0</v>
      </c>
    </row>
    <row r="4657" spans="2:9">
      <c r="B4657" s="91">
        <f t="shared" si="528"/>
        <v>4643</v>
      </c>
      <c r="C4657" s="92">
        <f t="shared" si="529"/>
        <v>49203</v>
      </c>
      <c r="D4657" s="119" t="str">
        <f t="shared" si="523"/>
        <v>구간51</v>
      </c>
      <c r="E4657" s="91">
        <f t="shared" si="524"/>
        <v>92</v>
      </c>
      <c r="F4657" s="120">
        <f>COUNTIF($D$15:D4657,D4657)</f>
        <v>78</v>
      </c>
      <c r="G4657" s="121">
        <f t="shared" si="525"/>
        <v>0</v>
      </c>
      <c r="H4657" s="121">
        <f t="shared" si="526"/>
        <v>0</v>
      </c>
      <c r="I4657" s="122">
        <f t="shared" si="527"/>
        <v>0</v>
      </c>
    </row>
    <row r="4658" spans="2:9">
      <c r="B4658" s="91">
        <f t="shared" si="528"/>
        <v>4644</v>
      </c>
      <c r="C4658" s="92">
        <f t="shared" si="529"/>
        <v>49204</v>
      </c>
      <c r="D4658" s="119" t="str">
        <f t="shared" si="523"/>
        <v>구간51</v>
      </c>
      <c r="E4658" s="91">
        <f t="shared" si="524"/>
        <v>92</v>
      </c>
      <c r="F4658" s="120">
        <f>COUNTIF($D$15:D4658,D4658)</f>
        <v>79</v>
      </c>
      <c r="G4658" s="121">
        <f t="shared" si="525"/>
        <v>0</v>
      </c>
      <c r="H4658" s="121">
        <f t="shared" si="526"/>
        <v>0</v>
      </c>
      <c r="I4658" s="122">
        <f t="shared" si="527"/>
        <v>0</v>
      </c>
    </row>
    <row r="4659" spans="2:9">
      <c r="B4659" s="91">
        <f t="shared" si="528"/>
        <v>4645</v>
      </c>
      <c r="C4659" s="92">
        <f t="shared" si="529"/>
        <v>49205</v>
      </c>
      <c r="D4659" s="119" t="str">
        <f t="shared" si="523"/>
        <v>구간51</v>
      </c>
      <c r="E4659" s="91">
        <f t="shared" si="524"/>
        <v>92</v>
      </c>
      <c r="F4659" s="120">
        <f>COUNTIF($D$15:D4659,D4659)</f>
        <v>80</v>
      </c>
      <c r="G4659" s="121">
        <f t="shared" si="525"/>
        <v>0</v>
      </c>
      <c r="H4659" s="121">
        <f t="shared" si="526"/>
        <v>0</v>
      </c>
      <c r="I4659" s="122">
        <f t="shared" si="527"/>
        <v>0</v>
      </c>
    </row>
    <row r="4660" spans="2:9">
      <c r="B4660" s="91">
        <f t="shared" si="528"/>
        <v>4646</v>
      </c>
      <c r="C4660" s="92">
        <f t="shared" si="529"/>
        <v>49206</v>
      </c>
      <c r="D4660" s="119" t="str">
        <f t="shared" si="523"/>
        <v>구간51</v>
      </c>
      <c r="E4660" s="91">
        <f t="shared" si="524"/>
        <v>92</v>
      </c>
      <c r="F4660" s="120">
        <f>COUNTIF($D$15:D4660,D4660)</f>
        <v>81</v>
      </c>
      <c r="G4660" s="121">
        <f t="shared" si="525"/>
        <v>0</v>
      </c>
      <c r="H4660" s="121">
        <f t="shared" si="526"/>
        <v>0</v>
      </c>
      <c r="I4660" s="122">
        <f t="shared" si="527"/>
        <v>0</v>
      </c>
    </row>
    <row r="4661" spans="2:9">
      <c r="B4661" s="91">
        <f t="shared" si="528"/>
        <v>4647</v>
      </c>
      <c r="C4661" s="92">
        <f t="shared" si="529"/>
        <v>49207</v>
      </c>
      <c r="D4661" s="119" t="str">
        <f t="shared" si="523"/>
        <v>구간51</v>
      </c>
      <c r="E4661" s="91">
        <f t="shared" si="524"/>
        <v>92</v>
      </c>
      <c r="F4661" s="120">
        <f>COUNTIF($D$15:D4661,D4661)</f>
        <v>82</v>
      </c>
      <c r="G4661" s="121">
        <f t="shared" si="525"/>
        <v>0</v>
      </c>
      <c r="H4661" s="121">
        <f t="shared" si="526"/>
        <v>0</v>
      </c>
      <c r="I4661" s="122">
        <f t="shared" si="527"/>
        <v>0</v>
      </c>
    </row>
    <row r="4662" spans="2:9">
      <c r="B4662" s="91">
        <f t="shared" si="528"/>
        <v>4648</v>
      </c>
      <c r="C4662" s="92">
        <f t="shared" si="529"/>
        <v>49208</v>
      </c>
      <c r="D4662" s="119" t="str">
        <f t="shared" si="523"/>
        <v>구간51</v>
      </c>
      <c r="E4662" s="91">
        <f t="shared" si="524"/>
        <v>92</v>
      </c>
      <c r="F4662" s="120">
        <f>COUNTIF($D$15:D4662,D4662)</f>
        <v>83</v>
      </c>
      <c r="G4662" s="121">
        <f t="shared" si="525"/>
        <v>0</v>
      </c>
      <c r="H4662" s="121">
        <f t="shared" si="526"/>
        <v>0</v>
      </c>
      <c r="I4662" s="122">
        <f t="shared" si="527"/>
        <v>0</v>
      </c>
    </row>
    <row r="4663" spans="2:9">
      <c r="B4663" s="91">
        <f t="shared" si="528"/>
        <v>4649</v>
      </c>
      <c r="C4663" s="92">
        <f t="shared" si="529"/>
        <v>49209</v>
      </c>
      <c r="D4663" s="119" t="str">
        <f t="shared" si="523"/>
        <v>구간51</v>
      </c>
      <c r="E4663" s="91">
        <f t="shared" si="524"/>
        <v>92</v>
      </c>
      <c r="F4663" s="120">
        <f>COUNTIF($D$15:D4663,D4663)</f>
        <v>84</v>
      </c>
      <c r="G4663" s="121">
        <f t="shared" si="525"/>
        <v>0</v>
      </c>
      <c r="H4663" s="121">
        <f t="shared" si="526"/>
        <v>0</v>
      </c>
      <c r="I4663" s="122">
        <f t="shared" si="527"/>
        <v>0</v>
      </c>
    </row>
    <row r="4664" spans="2:9">
      <c r="B4664" s="91">
        <f t="shared" si="528"/>
        <v>4650</v>
      </c>
      <c r="C4664" s="92">
        <f t="shared" si="529"/>
        <v>49210</v>
      </c>
      <c r="D4664" s="119" t="str">
        <f t="shared" si="523"/>
        <v>구간51</v>
      </c>
      <c r="E4664" s="91">
        <f t="shared" si="524"/>
        <v>92</v>
      </c>
      <c r="F4664" s="120">
        <f>COUNTIF($D$15:D4664,D4664)</f>
        <v>85</v>
      </c>
      <c r="G4664" s="121">
        <f t="shared" si="525"/>
        <v>0</v>
      </c>
      <c r="H4664" s="121">
        <f t="shared" si="526"/>
        <v>0</v>
      </c>
      <c r="I4664" s="122">
        <f t="shared" si="527"/>
        <v>0</v>
      </c>
    </row>
    <row r="4665" spans="2:9">
      <c r="B4665" s="91">
        <f t="shared" si="528"/>
        <v>4651</v>
      </c>
      <c r="C4665" s="92">
        <f t="shared" si="529"/>
        <v>49211</v>
      </c>
      <c r="D4665" s="119" t="str">
        <f t="shared" si="523"/>
        <v>구간51</v>
      </c>
      <c r="E4665" s="91">
        <f t="shared" si="524"/>
        <v>92</v>
      </c>
      <c r="F4665" s="120">
        <f>COUNTIF($D$15:D4665,D4665)</f>
        <v>86</v>
      </c>
      <c r="G4665" s="121">
        <f t="shared" si="525"/>
        <v>0</v>
      </c>
      <c r="H4665" s="121">
        <f t="shared" si="526"/>
        <v>0</v>
      </c>
      <c r="I4665" s="122">
        <f t="shared" si="527"/>
        <v>0</v>
      </c>
    </row>
    <row r="4666" spans="2:9">
      <c r="B4666" s="91">
        <f t="shared" si="528"/>
        <v>4652</v>
      </c>
      <c r="C4666" s="92">
        <f t="shared" si="529"/>
        <v>49212</v>
      </c>
      <c r="D4666" s="119" t="str">
        <f t="shared" si="523"/>
        <v>구간51</v>
      </c>
      <c r="E4666" s="91">
        <f t="shared" si="524"/>
        <v>92</v>
      </c>
      <c r="F4666" s="120">
        <f>COUNTIF($D$15:D4666,D4666)</f>
        <v>87</v>
      </c>
      <c r="G4666" s="121">
        <f t="shared" si="525"/>
        <v>0</v>
      </c>
      <c r="H4666" s="121">
        <f t="shared" si="526"/>
        <v>0</v>
      </c>
      <c r="I4666" s="122">
        <f t="shared" si="527"/>
        <v>0</v>
      </c>
    </row>
    <row r="4667" spans="2:9">
      <c r="B4667" s="91">
        <f t="shared" si="528"/>
        <v>4653</v>
      </c>
      <c r="C4667" s="92">
        <f t="shared" si="529"/>
        <v>49213</v>
      </c>
      <c r="D4667" s="119" t="str">
        <f t="shared" si="523"/>
        <v>구간51</v>
      </c>
      <c r="E4667" s="91">
        <f t="shared" si="524"/>
        <v>92</v>
      </c>
      <c r="F4667" s="120">
        <f>COUNTIF($D$15:D4667,D4667)</f>
        <v>88</v>
      </c>
      <c r="G4667" s="121">
        <f t="shared" si="525"/>
        <v>0</v>
      </c>
      <c r="H4667" s="121">
        <f t="shared" si="526"/>
        <v>0</v>
      </c>
      <c r="I4667" s="122">
        <f t="shared" si="527"/>
        <v>0</v>
      </c>
    </row>
    <row r="4668" spans="2:9">
      <c r="B4668" s="91">
        <f t="shared" si="528"/>
        <v>4654</v>
      </c>
      <c r="C4668" s="92">
        <f t="shared" si="529"/>
        <v>49214</v>
      </c>
      <c r="D4668" s="119" t="str">
        <f t="shared" si="523"/>
        <v>구간51</v>
      </c>
      <c r="E4668" s="91">
        <f t="shared" si="524"/>
        <v>92</v>
      </c>
      <c r="F4668" s="120">
        <f>COUNTIF($D$15:D4668,D4668)</f>
        <v>89</v>
      </c>
      <c r="G4668" s="121">
        <f t="shared" si="525"/>
        <v>0</v>
      </c>
      <c r="H4668" s="121">
        <f t="shared" si="526"/>
        <v>0</v>
      </c>
      <c r="I4668" s="122">
        <f t="shared" si="527"/>
        <v>0</v>
      </c>
    </row>
    <row r="4669" spans="2:9">
      <c r="B4669" s="91">
        <f t="shared" si="528"/>
        <v>4655</v>
      </c>
      <c r="C4669" s="92">
        <f t="shared" si="529"/>
        <v>49215</v>
      </c>
      <c r="D4669" s="119" t="str">
        <f t="shared" si="523"/>
        <v>구간51</v>
      </c>
      <c r="E4669" s="91">
        <f t="shared" si="524"/>
        <v>92</v>
      </c>
      <c r="F4669" s="120">
        <f>COUNTIF($D$15:D4669,D4669)</f>
        <v>90</v>
      </c>
      <c r="G4669" s="121">
        <f t="shared" si="525"/>
        <v>0</v>
      </c>
      <c r="H4669" s="121">
        <f t="shared" si="526"/>
        <v>0</v>
      </c>
      <c r="I4669" s="122">
        <f t="shared" si="527"/>
        <v>0</v>
      </c>
    </row>
    <row r="4670" spans="2:9">
      <c r="B4670" s="91">
        <f t="shared" si="528"/>
        <v>4656</v>
      </c>
      <c r="C4670" s="92">
        <f t="shared" si="529"/>
        <v>49216</v>
      </c>
      <c r="D4670" s="119" t="str">
        <f t="shared" si="523"/>
        <v>구간51</v>
      </c>
      <c r="E4670" s="91">
        <f t="shared" si="524"/>
        <v>92</v>
      </c>
      <c r="F4670" s="120">
        <f>COUNTIF($D$15:D4670,D4670)</f>
        <v>91</v>
      </c>
      <c r="G4670" s="121">
        <f t="shared" si="525"/>
        <v>0</v>
      </c>
      <c r="H4670" s="121">
        <f t="shared" si="526"/>
        <v>0</v>
      </c>
      <c r="I4670" s="122">
        <f t="shared" si="527"/>
        <v>0</v>
      </c>
    </row>
    <row r="4671" spans="2:9">
      <c r="B4671" s="91">
        <f t="shared" si="528"/>
        <v>4657</v>
      </c>
      <c r="C4671" s="92">
        <f t="shared" si="529"/>
        <v>49217</v>
      </c>
      <c r="D4671" s="119" t="str">
        <f t="shared" si="523"/>
        <v>구간51</v>
      </c>
      <c r="E4671" s="91">
        <f t="shared" si="524"/>
        <v>92</v>
      </c>
      <c r="F4671" s="120">
        <f>COUNTIF($D$15:D4671,D4671)</f>
        <v>92</v>
      </c>
      <c r="G4671" s="121">
        <f t="shared" si="525"/>
        <v>0</v>
      </c>
      <c r="H4671" s="121">
        <f t="shared" si="526"/>
        <v>0</v>
      </c>
      <c r="I4671" s="122">
        <f t="shared" si="527"/>
        <v>0</v>
      </c>
    </row>
    <row r="4672" spans="2:9">
      <c r="B4672" s="91">
        <f t="shared" si="528"/>
        <v>4658</v>
      </c>
      <c r="C4672" s="92">
        <f t="shared" si="529"/>
        <v>49218</v>
      </c>
      <c r="D4672" s="119" t="str">
        <f t="shared" si="523"/>
        <v>구간52</v>
      </c>
      <c r="E4672" s="91">
        <f t="shared" si="524"/>
        <v>92</v>
      </c>
      <c r="F4672" s="120">
        <f>COUNTIF($D$15:D4672,D4672)</f>
        <v>1</v>
      </c>
      <c r="G4672" s="121">
        <f t="shared" si="525"/>
        <v>0</v>
      </c>
      <c r="H4672" s="121">
        <f t="shared" si="526"/>
        <v>0</v>
      </c>
      <c r="I4672" s="122">
        <f t="shared" si="527"/>
        <v>0</v>
      </c>
    </row>
    <row r="4673" spans="2:9">
      <c r="B4673" s="91">
        <f t="shared" si="528"/>
        <v>4659</v>
      </c>
      <c r="C4673" s="92">
        <f t="shared" si="529"/>
        <v>49219</v>
      </c>
      <c r="D4673" s="119" t="str">
        <f t="shared" si="523"/>
        <v>구간52</v>
      </c>
      <c r="E4673" s="91">
        <f t="shared" si="524"/>
        <v>92</v>
      </c>
      <c r="F4673" s="120">
        <f>COUNTIF($D$15:D4673,D4673)</f>
        <v>2</v>
      </c>
      <c r="G4673" s="121">
        <f t="shared" si="525"/>
        <v>0</v>
      </c>
      <c r="H4673" s="121">
        <f t="shared" si="526"/>
        <v>0</v>
      </c>
      <c r="I4673" s="122">
        <f t="shared" si="527"/>
        <v>0</v>
      </c>
    </row>
    <row r="4674" spans="2:9">
      <c r="B4674" s="91">
        <f t="shared" si="528"/>
        <v>4660</v>
      </c>
      <c r="C4674" s="92">
        <f t="shared" si="529"/>
        <v>49220</v>
      </c>
      <c r="D4674" s="119" t="str">
        <f t="shared" si="523"/>
        <v>구간52</v>
      </c>
      <c r="E4674" s="91">
        <f t="shared" si="524"/>
        <v>92</v>
      </c>
      <c r="F4674" s="120">
        <f>COUNTIF($D$15:D4674,D4674)</f>
        <v>3</v>
      </c>
      <c r="G4674" s="121">
        <f t="shared" si="525"/>
        <v>0</v>
      </c>
      <c r="H4674" s="121">
        <f t="shared" si="526"/>
        <v>0</v>
      </c>
      <c r="I4674" s="122">
        <f t="shared" si="527"/>
        <v>0</v>
      </c>
    </row>
    <row r="4675" spans="2:9">
      <c r="B4675" s="91">
        <f t="shared" si="528"/>
        <v>4661</v>
      </c>
      <c r="C4675" s="92">
        <f t="shared" si="529"/>
        <v>49221</v>
      </c>
      <c r="D4675" s="119" t="str">
        <f t="shared" si="523"/>
        <v>구간52</v>
      </c>
      <c r="E4675" s="91">
        <f t="shared" si="524"/>
        <v>92</v>
      </c>
      <c r="F4675" s="120">
        <f>COUNTIF($D$15:D4675,D4675)</f>
        <v>4</v>
      </c>
      <c r="G4675" s="121">
        <f t="shared" si="525"/>
        <v>0</v>
      </c>
      <c r="H4675" s="121">
        <f t="shared" si="526"/>
        <v>0</v>
      </c>
      <c r="I4675" s="122">
        <f t="shared" si="527"/>
        <v>0</v>
      </c>
    </row>
    <row r="4676" spans="2:9">
      <c r="B4676" s="91">
        <f t="shared" si="528"/>
        <v>4662</v>
      </c>
      <c r="C4676" s="92">
        <f t="shared" si="529"/>
        <v>49222</v>
      </c>
      <c r="D4676" s="119" t="str">
        <f t="shared" si="523"/>
        <v>구간52</v>
      </c>
      <c r="E4676" s="91">
        <f t="shared" si="524"/>
        <v>92</v>
      </c>
      <c r="F4676" s="120">
        <f>COUNTIF($D$15:D4676,D4676)</f>
        <v>5</v>
      </c>
      <c r="G4676" s="121">
        <f t="shared" si="525"/>
        <v>0</v>
      </c>
      <c r="H4676" s="121">
        <f t="shared" si="526"/>
        <v>0</v>
      </c>
      <c r="I4676" s="122">
        <f t="shared" si="527"/>
        <v>0</v>
      </c>
    </row>
    <row r="4677" spans="2:9">
      <c r="B4677" s="91">
        <f t="shared" si="528"/>
        <v>4663</v>
      </c>
      <c r="C4677" s="92">
        <f t="shared" si="529"/>
        <v>49223</v>
      </c>
      <c r="D4677" s="119" t="str">
        <f t="shared" si="523"/>
        <v>구간52</v>
      </c>
      <c r="E4677" s="91">
        <f t="shared" si="524"/>
        <v>92</v>
      </c>
      <c r="F4677" s="120">
        <f>COUNTIF($D$15:D4677,D4677)</f>
        <v>6</v>
      </c>
      <c r="G4677" s="121">
        <f t="shared" si="525"/>
        <v>0</v>
      </c>
      <c r="H4677" s="121">
        <f t="shared" si="526"/>
        <v>0</v>
      </c>
      <c r="I4677" s="122">
        <f t="shared" si="527"/>
        <v>0</v>
      </c>
    </row>
    <row r="4678" spans="2:9">
      <c r="B4678" s="91">
        <f t="shared" si="528"/>
        <v>4664</v>
      </c>
      <c r="C4678" s="92">
        <f t="shared" si="529"/>
        <v>49224</v>
      </c>
      <c r="D4678" s="119" t="str">
        <f t="shared" si="523"/>
        <v>구간52</v>
      </c>
      <c r="E4678" s="91">
        <f t="shared" si="524"/>
        <v>92</v>
      </c>
      <c r="F4678" s="120">
        <f>COUNTIF($D$15:D4678,D4678)</f>
        <v>7</v>
      </c>
      <c r="G4678" s="121">
        <f t="shared" si="525"/>
        <v>0</v>
      </c>
      <c r="H4678" s="121">
        <f t="shared" si="526"/>
        <v>0</v>
      </c>
      <c r="I4678" s="122">
        <f t="shared" si="527"/>
        <v>0</v>
      </c>
    </row>
    <row r="4679" spans="2:9">
      <c r="B4679" s="91">
        <f t="shared" si="528"/>
        <v>4665</v>
      </c>
      <c r="C4679" s="92">
        <f t="shared" si="529"/>
        <v>49225</v>
      </c>
      <c r="D4679" s="119" t="str">
        <f t="shared" si="523"/>
        <v>구간52</v>
      </c>
      <c r="E4679" s="91">
        <f t="shared" si="524"/>
        <v>92</v>
      </c>
      <c r="F4679" s="120">
        <f>COUNTIF($D$15:D4679,D4679)</f>
        <v>8</v>
      </c>
      <c r="G4679" s="121">
        <f t="shared" si="525"/>
        <v>0</v>
      </c>
      <c r="H4679" s="121">
        <f t="shared" si="526"/>
        <v>0</v>
      </c>
      <c r="I4679" s="122">
        <f t="shared" si="527"/>
        <v>0</v>
      </c>
    </row>
    <row r="4680" spans="2:9">
      <c r="B4680" s="91">
        <f t="shared" si="528"/>
        <v>4666</v>
      </c>
      <c r="C4680" s="92">
        <f t="shared" si="529"/>
        <v>49226</v>
      </c>
      <c r="D4680" s="119" t="str">
        <f t="shared" si="523"/>
        <v>구간52</v>
      </c>
      <c r="E4680" s="91">
        <f t="shared" si="524"/>
        <v>92</v>
      </c>
      <c r="F4680" s="120">
        <f>COUNTIF($D$15:D4680,D4680)</f>
        <v>9</v>
      </c>
      <c r="G4680" s="121">
        <f t="shared" si="525"/>
        <v>0</v>
      </c>
      <c r="H4680" s="121">
        <f t="shared" si="526"/>
        <v>0</v>
      </c>
      <c r="I4680" s="122">
        <f t="shared" si="527"/>
        <v>0</v>
      </c>
    </row>
    <row r="4681" spans="2:9">
      <c r="B4681" s="91">
        <f t="shared" si="528"/>
        <v>4667</v>
      </c>
      <c r="C4681" s="92">
        <f t="shared" si="529"/>
        <v>49227</v>
      </c>
      <c r="D4681" s="119" t="str">
        <f t="shared" si="523"/>
        <v>구간52</v>
      </c>
      <c r="E4681" s="91">
        <f t="shared" si="524"/>
        <v>92</v>
      </c>
      <c r="F4681" s="120">
        <f>COUNTIF($D$15:D4681,D4681)</f>
        <v>10</v>
      </c>
      <c r="G4681" s="121">
        <f t="shared" si="525"/>
        <v>0</v>
      </c>
      <c r="H4681" s="121">
        <f t="shared" si="526"/>
        <v>0</v>
      </c>
      <c r="I4681" s="122">
        <f t="shared" si="527"/>
        <v>0</v>
      </c>
    </row>
    <row r="4682" spans="2:9">
      <c r="B4682" s="91">
        <f t="shared" si="528"/>
        <v>4668</v>
      </c>
      <c r="C4682" s="92">
        <f t="shared" si="529"/>
        <v>49228</v>
      </c>
      <c r="D4682" s="119" t="str">
        <f t="shared" si="523"/>
        <v>구간52</v>
      </c>
      <c r="E4682" s="91">
        <f t="shared" si="524"/>
        <v>92</v>
      </c>
      <c r="F4682" s="120">
        <f>COUNTIF($D$15:D4682,D4682)</f>
        <v>11</v>
      </c>
      <c r="G4682" s="121">
        <f t="shared" si="525"/>
        <v>0</v>
      </c>
      <c r="H4682" s="121">
        <f t="shared" si="526"/>
        <v>0</v>
      </c>
      <c r="I4682" s="122">
        <f t="shared" si="527"/>
        <v>0</v>
      </c>
    </row>
    <row r="4683" spans="2:9">
      <c r="B4683" s="91">
        <f t="shared" si="528"/>
        <v>4669</v>
      </c>
      <c r="C4683" s="92">
        <f t="shared" si="529"/>
        <v>49229</v>
      </c>
      <c r="D4683" s="119" t="str">
        <f t="shared" si="523"/>
        <v>구간52</v>
      </c>
      <c r="E4683" s="91">
        <f t="shared" si="524"/>
        <v>92</v>
      </c>
      <c r="F4683" s="120">
        <f>COUNTIF($D$15:D4683,D4683)</f>
        <v>12</v>
      </c>
      <c r="G4683" s="121">
        <f t="shared" si="525"/>
        <v>0</v>
      </c>
      <c r="H4683" s="121">
        <f t="shared" si="526"/>
        <v>0</v>
      </c>
      <c r="I4683" s="122">
        <f t="shared" si="527"/>
        <v>0</v>
      </c>
    </row>
    <row r="4684" spans="2:9">
      <c r="B4684" s="91">
        <f t="shared" si="528"/>
        <v>4670</v>
      </c>
      <c r="C4684" s="92">
        <f t="shared" si="529"/>
        <v>49230</v>
      </c>
      <c r="D4684" s="119" t="str">
        <f t="shared" si="523"/>
        <v>구간52</v>
      </c>
      <c r="E4684" s="91">
        <f t="shared" si="524"/>
        <v>92</v>
      </c>
      <c r="F4684" s="120">
        <f>COUNTIF($D$15:D4684,D4684)</f>
        <v>13</v>
      </c>
      <c r="G4684" s="121">
        <f t="shared" si="525"/>
        <v>0</v>
      </c>
      <c r="H4684" s="121">
        <f t="shared" si="526"/>
        <v>0</v>
      </c>
      <c r="I4684" s="122">
        <f t="shared" si="527"/>
        <v>0</v>
      </c>
    </row>
    <row r="4685" spans="2:9">
      <c r="B4685" s="91">
        <f t="shared" si="528"/>
        <v>4671</v>
      </c>
      <c r="C4685" s="92">
        <f t="shared" si="529"/>
        <v>49231</v>
      </c>
      <c r="D4685" s="119" t="str">
        <f t="shared" si="523"/>
        <v>구간52</v>
      </c>
      <c r="E4685" s="91">
        <f t="shared" si="524"/>
        <v>92</v>
      </c>
      <c r="F4685" s="120">
        <f>COUNTIF($D$15:D4685,D4685)</f>
        <v>14</v>
      </c>
      <c r="G4685" s="121">
        <f t="shared" si="525"/>
        <v>0</v>
      </c>
      <c r="H4685" s="121">
        <f t="shared" si="526"/>
        <v>0</v>
      </c>
      <c r="I4685" s="122">
        <f t="shared" si="527"/>
        <v>0</v>
      </c>
    </row>
    <row r="4686" spans="2:9">
      <c r="B4686" s="91">
        <f t="shared" si="528"/>
        <v>4672</v>
      </c>
      <c r="C4686" s="92">
        <f t="shared" si="529"/>
        <v>49232</v>
      </c>
      <c r="D4686" s="119" t="str">
        <f t="shared" si="523"/>
        <v>구간52</v>
      </c>
      <c r="E4686" s="91">
        <f t="shared" si="524"/>
        <v>92</v>
      </c>
      <c r="F4686" s="120">
        <f>COUNTIF($D$15:D4686,D4686)</f>
        <v>15</v>
      </c>
      <c r="G4686" s="121">
        <f t="shared" si="525"/>
        <v>0</v>
      </c>
      <c r="H4686" s="121">
        <f t="shared" si="526"/>
        <v>0</v>
      </c>
      <c r="I4686" s="122">
        <f t="shared" si="527"/>
        <v>0</v>
      </c>
    </row>
    <row r="4687" spans="2:9">
      <c r="B4687" s="91">
        <f t="shared" si="528"/>
        <v>4673</v>
      </c>
      <c r="C4687" s="92">
        <f t="shared" si="529"/>
        <v>49233</v>
      </c>
      <c r="D4687" s="119" t="str">
        <f t="shared" ref="D4687:D4750" si="530">IF(IFERROR(HLOOKUP(C4687,$E$5:$BL$6,2,FALSE),"")="",D4688,HLOOKUP(C4687,$E$5:$BL$7,2,FALSE))</f>
        <v>구간52</v>
      </c>
      <c r="E4687" s="91">
        <f t="shared" ref="E4687:E4750" si="531">COUNTIF($D$15:$D$49928,D4687)</f>
        <v>92</v>
      </c>
      <c r="F4687" s="120">
        <f>COUNTIF($D$15:D4687,D4687)</f>
        <v>16</v>
      </c>
      <c r="G4687" s="121">
        <f t="shared" ref="G4687:G4750" si="532">HLOOKUP($D4687,$E$6:$BL$11,6,FALSE)</f>
        <v>0</v>
      </c>
      <c r="H4687" s="121">
        <f t="shared" ref="H4687:H4750" si="533">HLOOKUP($D4687,$E$6:$BL$11,5,FALSE)*(F4687)</f>
        <v>0</v>
      </c>
      <c r="I4687" s="122">
        <f t="shared" ref="I4687:I4750" si="534">G4687+H4687</f>
        <v>0</v>
      </c>
    </row>
    <row r="4688" spans="2:9">
      <c r="B4688" s="91">
        <f t="shared" ref="B4688:B4751" si="535">B4687+1</f>
        <v>4674</v>
      </c>
      <c r="C4688" s="92">
        <f t="shared" ref="C4688:C4751" si="536">C4687+1</f>
        <v>49234</v>
      </c>
      <c r="D4688" s="119" t="str">
        <f t="shared" si="530"/>
        <v>구간52</v>
      </c>
      <c r="E4688" s="91">
        <f t="shared" si="531"/>
        <v>92</v>
      </c>
      <c r="F4688" s="120">
        <f>COUNTIF($D$15:D4688,D4688)</f>
        <v>17</v>
      </c>
      <c r="G4688" s="121">
        <f t="shared" si="532"/>
        <v>0</v>
      </c>
      <c r="H4688" s="121">
        <f t="shared" si="533"/>
        <v>0</v>
      </c>
      <c r="I4688" s="122">
        <f t="shared" si="534"/>
        <v>0</v>
      </c>
    </row>
    <row r="4689" spans="2:9">
      <c r="B4689" s="91">
        <f t="shared" si="535"/>
        <v>4675</v>
      </c>
      <c r="C4689" s="92">
        <f t="shared" si="536"/>
        <v>49235</v>
      </c>
      <c r="D4689" s="119" t="str">
        <f t="shared" si="530"/>
        <v>구간52</v>
      </c>
      <c r="E4689" s="91">
        <f t="shared" si="531"/>
        <v>92</v>
      </c>
      <c r="F4689" s="120">
        <f>COUNTIF($D$15:D4689,D4689)</f>
        <v>18</v>
      </c>
      <c r="G4689" s="121">
        <f t="shared" si="532"/>
        <v>0</v>
      </c>
      <c r="H4689" s="121">
        <f t="shared" si="533"/>
        <v>0</v>
      </c>
      <c r="I4689" s="122">
        <f t="shared" si="534"/>
        <v>0</v>
      </c>
    </row>
    <row r="4690" spans="2:9">
      <c r="B4690" s="91">
        <f t="shared" si="535"/>
        <v>4676</v>
      </c>
      <c r="C4690" s="92">
        <f t="shared" si="536"/>
        <v>49236</v>
      </c>
      <c r="D4690" s="119" t="str">
        <f t="shared" si="530"/>
        <v>구간52</v>
      </c>
      <c r="E4690" s="91">
        <f t="shared" si="531"/>
        <v>92</v>
      </c>
      <c r="F4690" s="120">
        <f>COUNTIF($D$15:D4690,D4690)</f>
        <v>19</v>
      </c>
      <c r="G4690" s="121">
        <f t="shared" si="532"/>
        <v>0</v>
      </c>
      <c r="H4690" s="121">
        <f t="shared" si="533"/>
        <v>0</v>
      </c>
      <c r="I4690" s="122">
        <f t="shared" si="534"/>
        <v>0</v>
      </c>
    </row>
    <row r="4691" spans="2:9">
      <c r="B4691" s="91">
        <f t="shared" si="535"/>
        <v>4677</v>
      </c>
      <c r="C4691" s="92">
        <f t="shared" si="536"/>
        <v>49237</v>
      </c>
      <c r="D4691" s="119" t="str">
        <f t="shared" si="530"/>
        <v>구간52</v>
      </c>
      <c r="E4691" s="91">
        <f t="shared" si="531"/>
        <v>92</v>
      </c>
      <c r="F4691" s="120">
        <f>COUNTIF($D$15:D4691,D4691)</f>
        <v>20</v>
      </c>
      <c r="G4691" s="121">
        <f t="shared" si="532"/>
        <v>0</v>
      </c>
      <c r="H4691" s="121">
        <f t="shared" si="533"/>
        <v>0</v>
      </c>
      <c r="I4691" s="122">
        <f t="shared" si="534"/>
        <v>0</v>
      </c>
    </row>
    <row r="4692" spans="2:9">
      <c r="B4692" s="91">
        <f t="shared" si="535"/>
        <v>4678</v>
      </c>
      <c r="C4692" s="92">
        <f t="shared" si="536"/>
        <v>49238</v>
      </c>
      <c r="D4692" s="119" t="str">
        <f t="shared" si="530"/>
        <v>구간52</v>
      </c>
      <c r="E4692" s="91">
        <f t="shared" si="531"/>
        <v>92</v>
      </c>
      <c r="F4692" s="120">
        <f>COUNTIF($D$15:D4692,D4692)</f>
        <v>21</v>
      </c>
      <c r="G4692" s="121">
        <f t="shared" si="532"/>
        <v>0</v>
      </c>
      <c r="H4692" s="121">
        <f t="shared" si="533"/>
        <v>0</v>
      </c>
      <c r="I4692" s="122">
        <f t="shared" si="534"/>
        <v>0</v>
      </c>
    </row>
    <row r="4693" spans="2:9">
      <c r="B4693" s="91">
        <f t="shared" si="535"/>
        <v>4679</v>
      </c>
      <c r="C4693" s="92">
        <f t="shared" si="536"/>
        <v>49239</v>
      </c>
      <c r="D4693" s="119" t="str">
        <f t="shared" si="530"/>
        <v>구간52</v>
      </c>
      <c r="E4693" s="91">
        <f t="shared" si="531"/>
        <v>92</v>
      </c>
      <c r="F4693" s="120">
        <f>COUNTIF($D$15:D4693,D4693)</f>
        <v>22</v>
      </c>
      <c r="G4693" s="121">
        <f t="shared" si="532"/>
        <v>0</v>
      </c>
      <c r="H4693" s="121">
        <f t="shared" si="533"/>
        <v>0</v>
      </c>
      <c r="I4693" s="122">
        <f t="shared" si="534"/>
        <v>0</v>
      </c>
    </row>
    <row r="4694" spans="2:9">
      <c r="B4694" s="91">
        <f t="shared" si="535"/>
        <v>4680</v>
      </c>
      <c r="C4694" s="92">
        <f t="shared" si="536"/>
        <v>49240</v>
      </c>
      <c r="D4694" s="119" t="str">
        <f t="shared" si="530"/>
        <v>구간52</v>
      </c>
      <c r="E4694" s="91">
        <f t="shared" si="531"/>
        <v>92</v>
      </c>
      <c r="F4694" s="120">
        <f>COUNTIF($D$15:D4694,D4694)</f>
        <v>23</v>
      </c>
      <c r="G4694" s="121">
        <f t="shared" si="532"/>
        <v>0</v>
      </c>
      <c r="H4694" s="121">
        <f t="shared" si="533"/>
        <v>0</v>
      </c>
      <c r="I4694" s="122">
        <f t="shared" si="534"/>
        <v>0</v>
      </c>
    </row>
    <row r="4695" spans="2:9">
      <c r="B4695" s="91">
        <f t="shared" si="535"/>
        <v>4681</v>
      </c>
      <c r="C4695" s="92">
        <f t="shared" si="536"/>
        <v>49241</v>
      </c>
      <c r="D4695" s="119" t="str">
        <f t="shared" si="530"/>
        <v>구간52</v>
      </c>
      <c r="E4695" s="91">
        <f t="shared" si="531"/>
        <v>92</v>
      </c>
      <c r="F4695" s="120">
        <f>COUNTIF($D$15:D4695,D4695)</f>
        <v>24</v>
      </c>
      <c r="G4695" s="121">
        <f t="shared" si="532"/>
        <v>0</v>
      </c>
      <c r="H4695" s="121">
        <f t="shared" si="533"/>
        <v>0</v>
      </c>
      <c r="I4695" s="122">
        <f t="shared" si="534"/>
        <v>0</v>
      </c>
    </row>
    <row r="4696" spans="2:9">
      <c r="B4696" s="91">
        <f t="shared" si="535"/>
        <v>4682</v>
      </c>
      <c r="C4696" s="92">
        <f t="shared" si="536"/>
        <v>49242</v>
      </c>
      <c r="D4696" s="119" t="str">
        <f t="shared" si="530"/>
        <v>구간52</v>
      </c>
      <c r="E4696" s="91">
        <f t="shared" si="531"/>
        <v>92</v>
      </c>
      <c r="F4696" s="120">
        <f>COUNTIF($D$15:D4696,D4696)</f>
        <v>25</v>
      </c>
      <c r="G4696" s="121">
        <f t="shared" si="532"/>
        <v>0</v>
      </c>
      <c r="H4696" s="121">
        <f t="shared" si="533"/>
        <v>0</v>
      </c>
      <c r="I4696" s="122">
        <f t="shared" si="534"/>
        <v>0</v>
      </c>
    </row>
    <row r="4697" spans="2:9">
      <c r="B4697" s="91">
        <f t="shared" si="535"/>
        <v>4683</v>
      </c>
      <c r="C4697" s="92">
        <f t="shared" si="536"/>
        <v>49243</v>
      </c>
      <c r="D4697" s="119" t="str">
        <f t="shared" si="530"/>
        <v>구간52</v>
      </c>
      <c r="E4697" s="91">
        <f t="shared" si="531"/>
        <v>92</v>
      </c>
      <c r="F4697" s="120">
        <f>COUNTIF($D$15:D4697,D4697)</f>
        <v>26</v>
      </c>
      <c r="G4697" s="121">
        <f t="shared" si="532"/>
        <v>0</v>
      </c>
      <c r="H4697" s="121">
        <f t="shared" si="533"/>
        <v>0</v>
      </c>
      <c r="I4697" s="122">
        <f t="shared" si="534"/>
        <v>0</v>
      </c>
    </row>
    <row r="4698" spans="2:9">
      <c r="B4698" s="91">
        <f t="shared" si="535"/>
        <v>4684</v>
      </c>
      <c r="C4698" s="92">
        <f t="shared" si="536"/>
        <v>49244</v>
      </c>
      <c r="D4698" s="119" t="str">
        <f t="shared" si="530"/>
        <v>구간52</v>
      </c>
      <c r="E4698" s="91">
        <f t="shared" si="531"/>
        <v>92</v>
      </c>
      <c r="F4698" s="120">
        <f>COUNTIF($D$15:D4698,D4698)</f>
        <v>27</v>
      </c>
      <c r="G4698" s="121">
        <f t="shared" si="532"/>
        <v>0</v>
      </c>
      <c r="H4698" s="121">
        <f t="shared" si="533"/>
        <v>0</v>
      </c>
      <c r="I4698" s="122">
        <f t="shared" si="534"/>
        <v>0</v>
      </c>
    </row>
    <row r="4699" spans="2:9">
      <c r="B4699" s="91">
        <f t="shared" si="535"/>
        <v>4685</v>
      </c>
      <c r="C4699" s="92">
        <f t="shared" si="536"/>
        <v>49245</v>
      </c>
      <c r="D4699" s="119" t="str">
        <f t="shared" si="530"/>
        <v>구간52</v>
      </c>
      <c r="E4699" s="91">
        <f t="shared" si="531"/>
        <v>92</v>
      </c>
      <c r="F4699" s="120">
        <f>COUNTIF($D$15:D4699,D4699)</f>
        <v>28</v>
      </c>
      <c r="G4699" s="121">
        <f t="shared" si="532"/>
        <v>0</v>
      </c>
      <c r="H4699" s="121">
        <f t="shared" si="533"/>
        <v>0</v>
      </c>
      <c r="I4699" s="122">
        <f t="shared" si="534"/>
        <v>0</v>
      </c>
    </row>
    <row r="4700" spans="2:9">
      <c r="B4700" s="91">
        <f t="shared" si="535"/>
        <v>4686</v>
      </c>
      <c r="C4700" s="92">
        <f t="shared" si="536"/>
        <v>49246</v>
      </c>
      <c r="D4700" s="119" t="str">
        <f t="shared" si="530"/>
        <v>구간52</v>
      </c>
      <c r="E4700" s="91">
        <f t="shared" si="531"/>
        <v>92</v>
      </c>
      <c r="F4700" s="120">
        <f>COUNTIF($D$15:D4700,D4700)</f>
        <v>29</v>
      </c>
      <c r="G4700" s="121">
        <f t="shared" si="532"/>
        <v>0</v>
      </c>
      <c r="H4700" s="121">
        <f t="shared" si="533"/>
        <v>0</v>
      </c>
      <c r="I4700" s="122">
        <f t="shared" si="534"/>
        <v>0</v>
      </c>
    </row>
    <row r="4701" spans="2:9">
      <c r="B4701" s="91">
        <f t="shared" si="535"/>
        <v>4687</v>
      </c>
      <c r="C4701" s="92">
        <f t="shared" si="536"/>
        <v>49247</v>
      </c>
      <c r="D4701" s="119" t="str">
        <f t="shared" si="530"/>
        <v>구간52</v>
      </c>
      <c r="E4701" s="91">
        <f t="shared" si="531"/>
        <v>92</v>
      </c>
      <c r="F4701" s="120">
        <f>COUNTIF($D$15:D4701,D4701)</f>
        <v>30</v>
      </c>
      <c r="G4701" s="121">
        <f t="shared" si="532"/>
        <v>0</v>
      </c>
      <c r="H4701" s="121">
        <f t="shared" si="533"/>
        <v>0</v>
      </c>
      <c r="I4701" s="122">
        <f t="shared" si="534"/>
        <v>0</v>
      </c>
    </row>
    <row r="4702" spans="2:9">
      <c r="B4702" s="91">
        <f t="shared" si="535"/>
        <v>4688</v>
      </c>
      <c r="C4702" s="92">
        <f t="shared" si="536"/>
        <v>49248</v>
      </c>
      <c r="D4702" s="119" t="str">
        <f t="shared" si="530"/>
        <v>구간52</v>
      </c>
      <c r="E4702" s="91">
        <f t="shared" si="531"/>
        <v>92</v>
      </c>
      <c r="F4702" s="120">
        <f>COUNTIF($D$15:D4702,D4702)</f>
        <v>31</v>
      </c>
      <c r="G4702" s="121">
        <f t="shared" si="532"/>
        <v>0</v>
      </c>
      <c r="H4702" s="121">
        <f t="shared" si="533"/>
        <v>0</v>
      </c>
      <c r="I4702" s="122">
        <f t="shared" si="534"/>
        <v>0</v>
      </c>
    </row>
    <row r="4703" spans="2:9">
      <c r="B4703" s="91">
        <f t="shared" si="535"/>
        <v>4689</v>
      </c>
      <c r="C4703" s="92">
        <f t="shared" si="536"/>
        <v>49249</v>
      </c>
      <c r="D4703" s="119" t="str">
        <f t="shared" si="530"/>
        <v>구간52</v>
      </c>
      <c r="E4703" s="91">
        <f t="shared" si="531"/>
        <v>92</v>
      </c>
      <c r="F4703" s="120">
        <f>COUNTIF($D$15:D4703,D4703)</f>
        <v>32</v>
      </c>
      <c r="G4703" s="121">
        <f t="shared" si="532"/>
        <v>0</v>
      </c>
      <c r="H4703" s="121">
        <f t="shared" si="533"/>
        <v>0</v>
      </c>
      <c r="I4703" s="122">
        <f t="shared" si="534"/>
        <v>0</v>
      </c>
    </row>
    <row r="4704" spans="2:9">
      <c r="B4704" s="91">
        <f t="shared" si="535"/>
        <v>4690</v>
      </c>
      <c r="C4704" s="92">
        <f t="shared" si="536"/>
        <v>49250</v>
      </c>
      <c r="D4704" s="119" t="str">
        <f t="shared" si="530"/>
        <v>구간52</v>
      </c>
      <c r="E4704" s="91">
        <f t="shared" si="531"/>
        <v>92</v>
      </c>
      <c r="F4704" s="120">
        <f>COUNTIF($D$15:D4704,D4704)</f>
        <v>33</v>
      </c>
      <c r="G4704" s="121">
        <f t="shared" si="532"/>
        <v>0</v>
      </c>
      <c r="H4704" s="121">
        <f t="shared" si="533"/>
        <v>0</v>
      </c>
      <c r="I4704" s="122">
        <f t="shared" si="534"/>
        <v>0</v>
      </c>
    </row>
    <row r="4705" spans="2:9">
      <c r="B4705" s="91">
        <f t="shared" si="535"/>
        <v>4691</v>
      </c>
      <c r="C4705" s="92">
        <f t="shared" si="536"/>
        <v>49251</v>
      </c>
      <c r="D4705" s="119" t="str">
        <f t="shared" si="530"/>
        <v>구간52</v>
      </c>
      <c r="E4705" s="91">
        <f t="shared" si="531"/>
        <v>92</v>
      </c>
      <c r="F4705" s="120">
        <f>COUNTIF($D$15:D4705,D4705)</f>
        <v>34</v>
      </c>
      <c r="G4705" s="121">
        <f t="shared" si="532"/>
        <v>0</v>
      </c>
      <c r="H4705" s="121">
        <f t="shared" si="533"/>
        <v>0</v>
      </c>
      <c r="I4705" s="122">
        <f t="shared" si="534"/>
        <v>0</v>
      </c>
    </row>
    <row r="4706" spans="2:9">
      <c r="B4706" s="91">
        <f t="shared" si="535"/>
        <v>4692</v>
      </c>
      <c r="C4706" s="92">
        <f t="shared" si="536"/>
        <v>49252</v>
      </c>
      <c r="D4706" s="119" t="str">
        <f t="shared" si="530"/>
        <v>구간52</v>
      </c>
      <c r="E4706" s="91">
        <f t="shared" si="531"/>
        <v>92</v>
      </c>
      <c r="F4706" s="120">
        <f>COUNTIF($D$15:D4706,D4706)</f>
        <v>35</v>
      </c>
      <c r="G4706" s="121">
        <f t="shared" si="532"/>
        <v>0</v>
      </c>
      <c r="H4706" s="121">
        <f t="shared" si="533"/>
        <v>0</v>
      </c>
      <c r="I4706" s="122">
        <f t="shared" si="534"/>
        <v>0</v>
      </c>
    </row>
    <row r="4707" spans="2:9">
      <c r="B4707" s="91">
        <f t="shared" si="535"/>
        <v>4693</v>
      </c>
      <c r="C4707" s="92">
        <f t="shared" si="536"/>
        <v>49253</v>
      </c>
      <c r="D4707" s="119" t="str">
        <f t="shared" si="530"/>
        <v>구간52</v>
      </c>
      <c r="E4707" s="91">
        <f t="shared" si="531"/>
        <v>92</v>
      </c>
      <c r="F4707" s="120">
        <f>COUNTIF($D$15:D4707,D4707)</f>
        <v>36</v>
      </c>
      <c r="G4707" s="121">
        <f t="shared" si="532"/>
        <v>0</v>
      </c>
      <c r="H4707" s="121">
        <f t="shared" si="533"/>
        <v>0</v>
      </c>
      <c r="I4707" s="122">
        <f t="shared" si="534"/>
        <v>0</v>
      </c>
    </row>
    <row r="4708" spans="2:9">
      <c r="B4708" s="91">
        <f t="shared" si="535"/>
        <v>4694</v>
      </c>
      <c r="C4708" s="92">
        <f t="shared" si="536"/>
        <v>49254</v>
      </c>
      <c r="D4708" s="119" t="str">
        <f t="shared" si="530"/>
        <v>구간52</v>
      </c>
      <c r="E4708" s="91">
        <f t="shared" si="531"/>
        <v>92</v>
      </c>
      <c r="F4708" s="120">
        <f>COUNTIF($D$15:D4708,D4708)</f>
        <v>37</v>
      </c>
      <c r="G4708" s="121">
        <f t="shared" si="532"/>
        <v>0</v>
      </c>
      <c r="H4708" s="121">
        <f t="shared" si="533"/>
        <v>0</v>
      </c>
      <c r="I4708" s="122">
        <f t="shared" si="534"/>
        <v>0</v>
      </c>
    </row>
    <row r="4709" spans="2:9">
      <c r="B4709" s="91">
        <f t="shared" si="535"/>
        <v>4695</v>
      </c>
      <c r="C4709" s="92">
        <f t="shared" si="536"/>
        <v>49255</v>
      </c>
      <c r="D4709" s="119" t="str">
        <f t="shared" si="530"/>
        <v>구간52</v>
      </c>
      <c r="E4709" s="91">
        <f t="shared" si="531"/>
        <v>92</v>
      </c>
      <c r="F4709" s="120">
        <f>COUNTIF($D$15:D4709,D4709)</f>
        <v>38</v>
      </c>
      <c r="G4709" s="121">
        <f t="shared" si="532"/>
        <v>0</v>
      </c>
      <c r="H4709" s="121">
        <f t="shared" si="533"/>
        <v>0</v>
      </c>
      <c r="I4709" s="122">
        <f t="shared" si="534"/>
        <v>0</v>
      </c>
    </row>
    <row r="4710" spans="2:9">
      <c r="B4710" s="91">
        <f t="shared" si="535"/>
        <v>4696</v>
      </c>
      <c r="C4710" s="92">
        <f t="shared" si="536"/>
        <v>49256</v>
      </c>
      <c r="D4710" s="119" t="str">
        <f t="shared" si="530"/>
        <v>구간52</v>
      </c>
      <c r="E4710" s="91">
        <f t="shared" si="531"/>
        <v>92</v>
      </c>
      <c r="F4710" s="120">
        <f>COUNTIF($D$15:D4710,D4710)</f>
        <v>39</v>
      </c>
      <c r="G4710" s="121">
        <f t="shared" si="532"/>
        <v>0</v>
      </c>
      <c r="H4710" s="121">
        <f t="shared" si="533"/>
        <v>0</v>
      </c>
      <c r="I4710" s="122">
        <f t="shared" si="534"/>
        <v>0</v>
      </c>
    </row>
    <row r="4711" spans="2:9">
      <c r="B4711" s="91">
        <f t="shared" si="535"/>
        <v>4697</v>
      </c>
      <c r="C4711" s="92">
        <f t="shared" si="536"/>
        <v>49257</v>
      </c>
      <c r="D4711" s="119" t="str">
        <f t="shared" si="530"/>
        <v>구간52</v>
      </c>
      <c r="E4711" s="91">
        <f t="shared" si="531"/>
        <v>92</v>
      </c>
      <c r="F4711" s="120">
        <f>COUNTIF($D$15:D4711,D4711)</f>
        <v>40</v>
      </c>
      <c r="G4711" s="121">
        <f t="shared" si="532"/>
        <v>0</v>
      </c>
      <c r="H4711" s="121">
        <f t="shared" si="533"/>
        <v>0</v>
      </c>
      <c r="I4711" s="122">
        <f t="shared" si="534"/>
        <v>0</v>
      </c>
    </row>
    <row r="4712" spans="2:9">
      <c r="B4712" s="91">
        <f t="shared" si="535"/>
        <v>4698</v>
      </c>
      <c r="C4712" s="92">
        <f t="shared" si="536"/>
        <v>49258</v>
      </c>
      <c r="D4712" s="119" t="str">
        <f t="shared" si="530"/>
        <v>구간52</v>
      </c>
      <c r="E4712" s="91">
        <f t="shared" si="531"/>
        <v>92</v>
      </c>
      <c r="F4712" s="120">
        <f>COUNTIF($D$15:D4712,D4712)</f>
        <v>41</v>
      </c>
      <c r="G4712" s="121">
        <f t="shared" si="532"/>
        <v>0</v>
      </c>
      <c r="H4712" s="121">
        <f t="shared" si="533"/>
        <v>0</v>
      </c>
      <c r="I4712" s="122">
        <f t="shared" si="534"/>
        <v>0</v>
      </c>
    </row>
    <row r="4713" spans="2:9">
      <c r="B4713" s="91">
        <f t="shared" si="535"/>
        <v>4699</v>
      </c>
      <c r="C4713" s="92">
        <f t="shared" si="536"/>
        <v>49259</v>
      </c>
      <c r="D4713" s="119" t="str">
        <f t="shared" si="530"/>
        <v>구간52</v>
      </c>
      <c r="E4713" s="91">
        <f t="shared" si="531"/>
        <v>92</v>
      </c>
      <c r="F4713" s="120">
        <f>COUNTIF($D$15:D4713,D4713)</f>
        <v>42</v>
      </c>
      <c r="G4713" s="121">
        <f t="shared" si="532"/>
        <v>0</v>
      </c>
      <c r="H4713" s="121">
        <f t="shared" si="533"/>
        <v>0</v>
      </c>
      <c r="I4713" s="122">
        <f t="shared" si="534"/>
        <v>0</v>
      </c>
    </row>
    <row r="4714" spans="2:9">
      <c r="B4714" s="91">
        <f t="shared" si="535"/>
        <v>4700</v>
      </c>
      <c r="C4714" s="92">
        <f t="shared" si="536"/>
        <v>49260</v>
      </c>
      <c r="D4714" s="119" t="str">
        <f t="shared" si="530"/>
        <v>구간52</v>
      </c>
      <c r="E4714" s="91">
        <f t="shared" si="531"/>
        <v>92</v>
      </c>
      <c r="F4714" s="120">
        <f>COUNTIF($D$15:D4714,D4714)</f>
        <v>43</v>
      </c>
      <c r="G4714" s="121">
        <f t="shared" si="532"/>
        <v>0</v>
      </c>
      <c r="H4714" s="121">
        <f t="shared" si="533"/>
        <v>0</v>
      </c>
      <c r="I4714" s="122">
        <f t="shared" si="534"/>
        <v>0</v>
      </c>
    </row>
    <row r="4715" spans="2:9">
      <c r="B4715" s="91">
        <f t="shared" si="535"/>
        <v>4701</v>
      </c>
      <c r="C4715" s="92">
        <f t="shared" si="536"/>
        <v>49261</v>
      </c>
      <c r="D4715" s="119" t="str">
        <f t="shared" si="530"/>
        <v>구간52</v>
      </c>
      <c r="E4715" s="91">
        <f t="shared" si="531"/>
        <v>92</v>
      </c>
      <c r="F4715" s="120">
        <f>COUNTIF($D$15:D4715,D4715)</f>
        <v>44</v>
      </c>
      <c r="G4715" s="121">
        <f t="shared" si="532"/>
        <v>0</v>
      </c>
      <c r="H4715" s="121">
        <f t="shared" si="533"/>
        <v>0</v>
      </c>
      <c r="I4715" s="122">
        <f t="shared" si="534"/>
        <v>0</v>
      </c>
    </row>
    <row r="4716" spans="2:9">
      <c r="B4716" s="91">
        <f t="shared" si="535"/>
        <v>4702</v>
      </c>
      <c r="C4716" s="92">
        <f t="shared" si="536"/>
        <v>49262</v>
      </c>
      <c r="D4716" s="119" t="str">
        <f t="shared" si="530"/>
        <v>구간52</v>
      </c>
      <c r="E4716" s="91">
        <f t="shared" si="531"/>
        <v>92</v>
      </c>
      <c r="F4716" s="120">
        <f>COUNTIF($D$15:D4716,D4716)</f>
        <v>45</v>
      </c>
      <c r="G4716" s="121">
        <f t="shared" si="532"/>
        <v>0</v>
      </c>
      <c r="H4716" s="121">
        <f t="shared" si="533"/>
        <v>0</v>
      </c>
      <c r="I4716" s="122">
        <f t="shared" si="534"/>
        <v>0</v>
      </c>
    </row>
    <row r="4717" spans="2:9">
      <c r="B4717" s="91">
        <f t="shared" si="535"/>
        <v>4703</v>
      </c>
      <c r="C4717" s="92">
        <f t="shared" si="536"/>
        <v>49263</v>
      </c>
      <c r="D4717" s="119" t="str">
        <f t="shared" si="530"/>
        <v>구간52</v>
      </c>
      <c r="E4717" s="91">
        <f t="shared" si="531"/>
        <v>92</v>
      </c>
      <c r="F4717" s="120">
        <f>COUNTIF($D$15:D4717,D4717)</f>
        <v>46</v>
      </c>
      <c r="G4717" s="121">
        <f t="shared" si="532"/>
        <v>0</v>
      </c>
      <c r="H4717" s="121">
        <f t="shared" si="533"/>
        <v>0</v>
      </c>
      <c r="I4717" s="122">
        <f t="shared" si="534"/>
        <v>0</v>
      </c>
    </row>
    <row r="4718" spans="2:9">
      <c r="B4718" s="91">
        <f t="shared" si="535"/>
        <v>4704</v>
      </c>
      <c r="C4718" s="92">
        <f t="shared" si="536"/>
        <v>49264</v>
      </c>
      <c r="D4718" s="119" t="str">
        <f t="shared" si="530"/>
        <v>구간52</v>
      </c>
      <c r="E4718" s="91">
        <f t="shared" si="531"/>
        <v>92</v>
      </c>
      <c r="F4718" s="120">
        <f>COUNTIF($D$15:D4718,D4718)</f>
        <v>47</v>
      </c>
      <c r="G4718" s="121">
        <f t="shared" si="532"/>
        <v>0</v>
      </c>
      <c r="H4718" s="121">
        <f t="shared" si="533"/>
        <v>0</v>
      </c>
      <c r="I4718" s="122">
        <f t="shared" si="534"/>
        <v>0</v>
      </c>
    </row>
    <row r="4719" spans="2:9">
      <c r="B4719" s="91">
        <f t="shared" si="535"/>
        <v>4705</v>
      </c>
      <c r="C4719" s="92">
        <f t="shared" si="536"/>
        <v>49265</v>
      </c>
      <c r="D4719" s="119" t="str">
        <f t="shared" si="530"/>
        <v>구간52</v>
      </c>
      <c r="E4719" s="91">
        <f t="shared" si="531"/>
        <v>92</v>
      </c>
      <c r="F4719" s="120">
        <f>COUNTIF($D$15:D4719,D4719)</f>
        <v>48</v>
      </c>
      <c r="G4719" s="121">
        <f t="shared" si="532"/>
        <v>0</v>
      </c>
      <c r="H4719" s="121">
        <f t="shared" si="533"/>
        <v>0</v>
      </c>
      <c r="I4719" s="122">
        <f t="shared" si="534"/>
        <v>0</v>
      </c>
    </row>
    <row r="4720" spans="2:9">
      <c r="B4720" s="91">
        <f t="shared" si="535"/>
        <v>4706</v>
      </c>
      <c r="C4720" s="92">
        <f t="shared" si="536"/>
        <v>49266</v>
      </c>
      <c r="D4720" s="119" t="str">
        <f t="shared" si="530"/>
        <v>구간52</v>
      </c>
      <c r="E4720" s="91">
        <f t="shared" si="531"/>
        <v>92</v>
      </c>
      <c r="F4720" s="120">
        <f>COUNTIF($D$15:D4720,D4720)</f>
        <v>49</v>
      </c>
      <c r="G4720" s="121">
        <f t="shared" si="532"/>
        <v>0</v>
      </c>
      <c r="H4720" s="121">
        <f t="shared" si="533"/>
        <v>0</v>
      </c>
      <c r="I4720" s="122">
        <f t="shared" si="534"/>
        <v>0</v>
      </c>
    </row>
    <row r="4721" spans="2:9">
      <c r="B4721" s="91">
        <f t="shared" si="535"/>
        <v>4707</v>
      </c>
      <c r="C4721" s="92">
        <f t="shared" si="536"/>
        <v>49267</v>
      </c>
      <c r="D4721" s="119" t="str">
        <f t="shared" si="530"/>
        <v>구간52</v>
      </c>
      <c r="E4721" s="91">
        <f t="shared" si="531"/>
        <v>92</v>
      </c>
      <c r="F4721" s="120">
        <f>COUNTIF($D$15:D4721,D4721)</f>
        <v>50</v>
      </c>
      <c r="G4721" s="121">
        <f t="shared" si="532"/>
        <v>0</v>
      </c>
      <c r="H4721" s="121">
        <f t="shared" si="533"/>
        <v>0</v>
      </c>
      <c r="I4721" s="122">
        <f t="shared" si="534"/>
        <v>0</v>
      </c>
    </row>
    <row r="4722" spans="2:9">
      <c r="B4722" s="91">
        <f t="shared" si="535"/>
        <v>4708</v>
      </c>
      <c r="C4722" s="92">
        <f t="shared" si="536"/>
        <v>49268</v>
      </c>
      <c r="D4722" s="119" t="str">
        <f t="shared" si="530"/>
        <v>구간52</v>
      </c>
      <c r="E4722" s="91">
        <f t="shared" si="531"/>
        <v>92</v>
      </c>
      <c r="F4722" s="120">
        <f>COUNTIF($D$15:D4722,D4722)</f>
        <v>51</v>
      </c>
      <c r="G4722" s="121">
        <f t="shared" si="532"/>
        <v>0</v>
      </c>
      <c r="H4722" s="121">
        <f t="shared" si="533"/>
        <v>0</v>
      </c>
      <c r="I4722" s="122">
        <f t="shared" si="534"/>
        <v>0</v>
      </c>
    </row>
    <row r="4723" spans="2:9">
      <c r="B4723" s="91">
        <f t="shared" si="535"/>
        <v>4709</v>
      </c>
      <c r="C4723" s="92">
        <f t="shared" si="536"/>
        <v>49269</v>
      </c>
      <c r="D4723" s="119" t="str">
        <f t="shared" si="530"/>
        <v>구간52</v>
      </c>
      <c r="E4723" s="91">
        <f t="shared" si="531"/>
        <v>92</v>
      </c>
      <c r="F4723" s="120">
        <f>COUNTIF($D$15:D4723,D4723)</f>
        <v>52</v>
      </c>
      <c r="G4723" s="121">
        <f t="shared" si="532"/>
        <v>0</v>
      </c>
      <c r="H4723" s="121">
        <f t="shared" si="533"/>
        <v>0</v>
      </c>
      <c r="I4723" s="122">
        <f t="shared" si="534"/>
        <v>0</v>
      </c>
    </row>
    <row r="4724" spans="2:9">
      <c r="B4724" s="91">
        <f t="shared" si="535"/>
        <v>4710</v>
      </c>
      <c r="C4724" s="92">
        <f t="shared" si="536"/>
        <v>49270</v>
      </c>
      <c r="D4724" s="119" t="str">
        <f t="shared" si="530"/>
        <v>구간52</v>
      </c>
      <c r="E4724" s="91">
        <f t="shared" si="531"/>
        <v>92</v>
      </c>
      <c r="F4724" s="120">
        <f>COUNTIF($D$15:D4724,D4724)</f>
        <v>53</v>
      </c>
      <c r="G4724" s="121">
        <f t="shared" si="532"/>
        <v>0</v>
      </c>
      <c r="H4724" s="121">
        <f t="shared" si="533"/>
        <v>0</v>
      </c>
      <c r="I4724" s="122">
        <f t="shared" si="534"/>
        <v>0</v>
      </c>
    </row>
    <row r="4725" spans="2:9">
      <c r="B4725" s="91">
        <f t="shared" si="535"/>
        <v>4711</v>
      </c>
      <c r="C4725" s="92">
        <f t="shared" si="536"/>
        <v>49271</v>
      </c>
      <c r="D4725" s="119" t="str">
        <f t="shared" si="530"/>
        <v>구간52</v>
      </c>
      <c r="E4725" s="91">
        <f t="shared" si="531"/>
        <v>92</v>
      </c>
      <c r="F4725" s="120">
        <f>COUNTIF($D$15:D4725,D4725)</f>
        <v>54</v>
      </c>
      <c r="G4725" s="121">
        <f t="shared" si="532"/>
        <v>0</v>
      </c>
      <c r="H4725" s="121">
        <f t="shared" si="533"/>
        <v>0</v>
      </c>
      <c r="I4725" s="122">
        <f t="shared" si="534"/>
        <v>0</v>
      </c>
    </row>
    <row r="4726" spans="2:9">
      <c r="B4726" s="91">
        <f t="shared" si="535"/>
        <v>4712</v>
      </c>
      <c r="C4726" s="92">
        <f t="shared" si="536"/>
        <v>49272</v>
      </c>
      <c r="D4726" s="119" t="str">
        <f t="shared" si="530"/>
        <v>구간52</v>
      </c>
      <c r="E4726" s="91">
        <f t="shared" si="531"/>
        <v>92</v>
      </c>
      <c r="F4726" s="120">
        <f>COUNTIF($D$15:D4726,D4726)</f>
        <v>55</v>
      </c>
      <c r="G4726" s="121">
        <f t="shared" si="532"/>
        <v>0</v>
      </c>
      <c r="H4726" s="121">
        <f t="shared" si="533"/>
        <v>0</v>
      </c>
      <c r="I4726" s="122">
        <f t="shared" si="534"/>
        <v>0</v>
      </c>
    </row>
    <row r="4727" spans="2:9">
      <c r="B4727" s="91">
        <f t="shared" si="535"/>
        <v>4713</v>
      </c>
      <c r="C4727" s="92">
        <f t="shared" si="536"/>
        <v>49273</v>
      </c>
      <c r="D4727" s="119" t="str">
        <f t="shared" si="530"/>
        <v>구간52</v>
      </c>
      <c r="E4727" s="91">
        <f t="shared" si="531"/>
        <v>92</v>
      </c>
      <c r="F4727" s="120">
        <f>COUNTIF($D$15:D4727,D4727)</f>
        <v>56</v>
      </c>
      <c r="G4727" s="121">
        <f t="shared" si="532"/>
        <v>0</v>
      </c>
      <c r="H4727" s="121">
        <f t="shared" si="533"/>
        <v>0</v>
      </c>
      <c r="I4727" s="122">
        <f t="shared" si="534"/>
        <v>0</v>
      </c>
    </row>
    <row r="4728" spans="2:9">
      <c r="B4728" s="91">
        <f t="shared" si="535"/>
        <v>4714</v>
      </c>
      <c r="C4728" s="92">
        <f t="shared" si="536"/>
        <v>49274</v>
      </c>
      <c r="D4728" s="119" t="str">
        <f t="shared" si="530"/>
        <v>구간52</v>
      </c>
      <c r="E4728" s="91">
        <f t="shared" si="531"/>
        <v>92</v>
      </c>
      <c r="F4728" s="120">
        <f>COUNTIF($D$15:D4728,D4728)</f>
        <v>57</v>
      </c>
      <c r="G4728" s="121">
        <f t="shared" si="532"/>
        <v>0</v>
      </c>
      <c r="H4728" s="121">
        <f t="shared" si="533"/>
        <v>0</v>
      </c>
      <c r="I4728" s="122">
        <f t="shared" si="534"/>
        <v>0</v>
      </c>
    </row>
    <row r="4729" spans="2:9">
      <c r="B4729" s="91">
        <f t="shared" si="535"/>
        <v>4715</v>
      </c>
      <c r="C4729" s="92">
        <f t="shared" si="536"/>
        <v>49275</v>
      </c>
      <c r="D4729" s="119" t="str">
        <f t="shared" si="530"/>
        <v>구간52</v>
      </c>
      <c r="E4729" s="91">
        <f t="shared" si="531"/>
        <v>92</v>
      </c>
      <c r="F4729" s="120">
        <f>COUNTIF($D$15:D4729,D4729)</f>
        <v>58</v>
      </c>
      <c r="G4729" s="121">
        <f t="shared" si="532"/>
        <v>0</v>
      </c>
      <c r="H4729" s="121">
        <f t="shared" si="533"/>
        <v>0</v>
      </c>
      <c r="I4729" s="122">
        <f t="shared" si="534"/>
        <v>0</v>
      </c>
    </row>
    <row r="4730" spans="2:9">
      <c r="B4730" s="91">
        <f t="shared" si="535"/>
        <v>4716</v>
      </c>
      <c r="C4730" s="92">
        <f t="shared" si="536"/>
        <v>49276</v>
      </c>
      <c r="D4730" s="119" t="str">
        <f t="shared" si="530"/>
        <v>구간52</v>
      </c>
      <c r="E4730" s="91">
        <f t="shared" si="531"/>
        <v>92</v>
      </c>
      <c r="F4730" s="120">
        <f>COUNTIF($D$15:D4730,D4730)</f>
        <v>59</v>
      </c>
      <c r="G4730" s="121">
        <f t="shared" si="532"/>
        <v>0</v>
      </c>
      <c r="H4730" s="121">
        <f t="shared" si="533"/>
        <v>0</v>
      </c>
      <c r="I4730" s="122">
        <f t="shared" si="534"/>
        <v>0</v>
      </c>
    </row>
    <row r="4731" spans="2:9">
      <c r="B4731" s="91">
        <f t="shared" si="535"/>
        <v>4717</v>
      </c>
      <c r="C4731" s="92">
        <f t="shared" si="536"/>
        <v>49277</v>
      </c>
      <c r="D4731" s="119" t="str">
        <f t="shared" si="530"/>
        <v>구간52</v>
      </c>
      <c r="E4731" s="91">
        <f t="shared" si="531"/>
        <v>92</v>
      </c>
      <c r="F4731" s="120">
        <f>COUNTIF($D$15:D4731,D4731)</f>
        <v>60</v>
      </c>
      <c r="G4731" s="121">
        <f t="shared" si="532"/>
        <v>0</v>
      </c>
      <c r="H4731" s="121">
        <f t="shared" si="533"/>
        <v>0</v>
      </c>
      <c r="I4731" s="122">
        <f t="shared" si="534"/>
        <v>0</v>
      </c>
    </row>
    <row r="4732" spans="2:9">
      <c r="B4732" s="91">
        <f t="shared" si="535"/>
        <v>4718</v>
      </c>
      <c r="C4732" s="92">
        <f t="shared" si="536"/>
        <v>49278</v>
      </c>
      <c r="D4732" s="119" t="str">
        <f t="shared" si="530"/>
        <v>구간52</v>
      </c>
      <c r="E4732" s="91">
        <f t="shared" si="531"/>
        <v>92</v>
      </c>
      <c r="F4732" s="120">
        <f>COUNTIF($D$15:D4732,D4732)</f>
        <v>61</v>
      </c>
      <c r="G4732" s="121">
        <f t="shared" si="532"/>
        <v>0</v>
      </c>
      <c r="H4732" s="121">
        <f t="shared" si="533"/>
        <v>0</v>
      </c>
      <c r="I4732" s="122">
        <f t="shared" si="534"/>
        <v>0</v>
      </c>
    </row>
    <row r="4733" spans="2:9">
      <c r="B4733" s="91">
        <f t="shared" si="535"/>
        <v>4719</v>
      </c>
      <c r="C4733" s="92">
        <f t="shared" si="536"/>
        <v>49279</v>
      </c>
      <c r="D4733" s="119" t="str">
        <f t="shared" si="530"/>
        <v>구간52</v>
      </c>
      <c r="E4733" s="91">
        <f t="shared" si="531"/>
        <v>92</v>
      </c>
      <c r="F4733" s="120">
        <f>COUNTIF($D$15:D4733,D4733)</f>
        <v>62</v>
      </c>
      <c r="G4733" s="121">
        <f t="shared" si="532"/>
        <v>0</v>
      </c>
      <c r="H4733" s="121">
        <f t="shared" si="533"/>
        <v>0</v>
      </c>
      <c r="I4733" s="122">
        <f t="shared" si="534"/>
        <v>0</v>
      </c>
    </row>
    <row r="4734" spans="2:9">
      <c r="B4734" s="91">
        <f t="shared" si="535"/>
        <v>4720</v>
      </c>
      <c r="C4734" s="92">
        <f t="shared" si="536"/>
        <v>49280</v>
      </c>
      <c r="D4734" s="119" t="str">
        <f t="shared" si="530"/>
        <v>구간52</v>
      </c>
      <c r="E4734" s="91">
        <f t="shared" si="531"/>
        <v>92</v>
      </c>
      <c r="F4734" s="120">
        <f>COUNTIF($D$15:D4734,D4734)</f>
        <v>63</v>
      </c>
      <c r="G4734" s="121">
        <f t="shared" si="532"/>
        <v>0</v>
      </c>
      <c r="H4734" s="121">
        <f t="shared" si="533"/>
        <v>0</v>
      </c>
      <c r="I4734" s="122">
        <f t="shared" si="534"/>
        <v>0</v>
      </c>
    </row>
    <row r="4735" spans="2:9">
      <c r="B4735" s="91">
        <f t="shared" si="535"/>
        <v>4721</v>
      </c>
      <c r="C4735" s="92">
        <f t="shared" si="536"/>
        <v>49281</v>
      </c>
      <c r="D4735" s="119" t="str">
        <f t="shared" si="530"/>
        <v>구간52</v>
      </c>
      <c r="E4735" s="91">
        <f t="shared" si="531"/>
        <v>92</v>
      </c>
      <c r="F4735" s="120">
        <f>COUNTIF($D$15:D4735,D4735)</f>
        <v>64</v>
      </c>
      <c r="G4735" s="121">
        <f t="shared" si="532"/>
        <v>0</v>
      </c>
      <c r="H4735" s="121">
        <f t="shared" si="533"/>
        <v>0</v>
      </c>
      <c r="I4735" s="122">
        <f t="shared" si="534"/>
        <v>0</v>
      </c>
    </row>
    <row r="4736" spans="2:9">
      <c r="B4736" s="91">
        <f t="shared" si="535"/>
        <v>4722</v>
      </c>
      <c r="C4736" s="92">
        <f t="shared" si="536"/>
        <v>49282</v>
      </c>
      <c r="D4736" s="119" t="str">
        <f t="shared" si="530"/>
        <v>구간52</v>
      </c>
      <c r="E4736" s="91">
        <f t="shared" si="531"/>
        <v>92</v>
      </c>
      <c r="F4736" s="120">
        <f>COUNTIF($D$15:D4736,D4736)</f>
        <v>65</v>
      </c>
      <c r="G4736" s="121">
        <f t="shared" si="532"/>
        <v>0</v>
      </c>
      <c r="H4736" s="121">
        <f t="shared" si="533"/>
        <v>0</v>
      </c>
      <c r="I4736" s="122">
        <f t="shared" si="534"/>
        <v>0</v>
      </c>
    </row>
    <row r="4737" spans="2:9">
      <c r="B4737" s="91">
        <f t="shared" si="535"/>
        <v>4723</v>
      </c>
      <c r="C4737" s="92">
        <f t="shared" si="536"/>
        <v>49283</v>
      </c>
      <c r="D4737" s="119" t="str">
        <f t="shared" si="530"/>
        <v>구간52</v>
      </c>
      <c r="E4737" s="91">
        <f t="shared" si="531"/>
        <v>92</v>
      </c>
      <c r="F4737" s="120">
        <f>COUNTIF($D$15:D4737,D4737)</f>
        <v>66</v>
      </c>
      <c r="G4737" s="121">
        <f t="shared" si="532"/>
        <v>0</v>
      </c>
      <c r="H4737" s="121">
        <f t="shared" si="533"/>
        <v>0</v>
      </c>
      <c r="I4737" s="122">
        <f t="shared" si="534"/>
        <v>0</v>
      </c>
    </row>
    <row r="4738" spans="2:9">
      <c r="B4738" s="91">
        <f t="shared" si="535"/>
        <v>4724</v>
      </c>
      <c r="C4738" s="92">
        <f t="shared" si="536"/>
        <v>49284</v>
      </c>
      <c r="D4738" s="119" t="str">
        <f t="shared" si="530"/>
        <v>구간52</v>
      </c>
      <c r="E4738" s="91">
        <f t="shared" si="531"/>
        <v>92</v>
      </c>
      <c r="F4738" s="120">
        <f>COUNTIF($D$15:D4738,D4738)</f>
        <v>67</v>
      </c>
      <c r="G4738" s="121">
        <f t="shared" si="532"/>
        <v>0</v>
      </c>
      <c r="H4738" s="121">
        <f t="shared" si="533"/>
        <v>0</v>
      </c>
      <c r="I4738" s="122">
        <f t="shared" si="534"/>
        <v>0</v>
      </c>
    </row>
    <row r="4739" spans="2:9">
      <c r="B4739" s="91">
        <f t="shared" si="535"/>
        <v>4725</v>
      </c>
      <c r="C4739" s="92">
        <f t="shared" si="536"/>
        <v>49285</v>
      </c>
      <c r="D4739" s="119" t="str">
        <f t="shared" si="530"/>
        <v>구간52</v>
      </c>
      <c r="E4739" s="91">
        <f t="shared" si="531"/>
        <v>92</v>
      </c>
      <c r="F4739" s="120">
        <f>COUNTIF($D$15:D4739,D4739)</f>
        <v>68</v>
      </c>
      <c r="G4739" s="121">
        <f t="shared" si="532"/>
        <v>0</v>
      </c>
      <c r="H4739" s="121">
        <f t="shared" si="533"/>
        <v>0</v>
      </c>
      <c r="I4739" s="122">
        <f t="shared" si="534"/>
        <v>0</v>
      </c>
    </row>
    <row r="4740" spans="2:9">
      <c r="B4740" s="91">
        <f t="shared" si="535"/>
        <v>4726</v>
      </c>
      <c r="C4740" s="92">
        <f t="shared" si="536"/>
        <v>49286</v>
      </c>
      <c r="D4740" s="119" t="str">
        <f t="shared" si="530"/>
        <v>구간52</v>
      </c>
      <c r="E4740" s="91">
        <f t="shared" si="531"/>
        <v>92</v>
      </c>
      <c r="F4740" s="120">
        <f>COUNTIF($D$15:D4740,D4740)</f>
        <v>69</v>
      </c>
      <c r="G4740" s="121">
        <f t="shared" si="532"/>
        <v>0</v>
      </c>
      <c r="H4740" s="121">
        <f t="shared" si="533"/>
        <v>0</v>
      </c>
      <c r="I4740" s="122">
        <f t="shared" si="534"/>
        <v>0</v>
      </c>
    </row>
    <row r="4741" spans="2:9">
      <c r="B4741" s="91">
        <f t="shared" si="535"/>
        <v>4727</v>
      </c>
      <c r="C4741" s="92">
        <f t="shared" si="536"/>
        <v>49287</v>
      </c>
      <c r="D4741" s="119" t="str">
        <f t="shared" si="530"/>
        <v>구간52</v>
      </c>
      <c r="E4741" s="91">
        <f t="shared" si="531"/>
        <v>92</v>
      </c>
      <c r="F4741" s="120">
        <f>COUNTIF($D$15:D4741,D4741)</f>
        <v>70</v>
      </c>
      <c r="G4741" s="121">
        <f t="shared" si="532"/>
        <v>0</v>
      </c>
      <c r="H4741" s="121">
        <f t="shared" si="533"/>
        <v>0</v>
      </c>
      <c r="I4741" s="122">
        <f t="shared" si="534"/>
        <v>0</v>
      </c>
    </row>
    <row r="4742" spans="2:9">
      <c r="B4742" s="91">
        <f t="shared" si="535"/>
        <v>4728</v>
      </c>
      <c r="C4742" s="92">
        <f t="shared" si="536"/>
        <v>49288</v>
      </c>
      <c r="D4742" s="119" t="str">
        <f t="shared" si="530"/>
        <v>구간52</v>
      </c>
      <c r="E4742" s="91">
        <f t="shared" si="531"/>
        <v>92</v>
      </c>
      <c r="F4742" s="120">
        <f>COUNTIF($D$15:D4742,D4742)</f>
        <v>71</v>
      </c>
      <c r="G4742" s="121">
        <f t="shared" si="532"/>
        <v>0</v>
      </c>
      <c r="H4742" s="121">
        <f t="shared" si="533"/>
        <v>0</v>
      </c>
      <c r="I4742" s="122">
        <f t="shared" si="534"/>
        <v>0</v>
      </c>
    </row>
    <row r="4743" spans="2:9">
      <c r="B4743" s="91">
        <f t="shared" si="535"/>
        <v>4729</v>
      </c>
      <c r="C4743" s="92">
        <f t="shared" si="536"/>
        <v>49289</v>
      </c>
      <c r="D4743" s="119" t="str">
        <f t="shared" si="530"/>
        <v>구간52</v>
      </c>
      <c r="E4743" s="91">
        <f t="shared" si="531"/>
        <v>92</v>
      </c>
      <c r="F4743" s="120">
        <f>COUNTIF($D$15:D4743,D4743)</f>
        <v>72</v>
      </c>
      <c r="G4743" s="121">
        <f t="shared" si="532"/>
        <v>0</v>
      </c>
      <c r="H4743" s="121">
        <f t="shared" si="533"/>
        <v>0</v>
      </c>
      <c r="I4743" s="122">
        <f t="shared" si="534"/>
        <v>0</v>
      </c>
    </row>
    <row r="4744" spans="2:9">
      <c r="B4744" s="91">
        <f t="shared" si="535"/>
        <v>4730</v>
      </c>
      <c r="C4744" s="92">
        <f t="shared" si="536"/>
        <v>49290</v>
      </c>
      <c r="D4744" s="119" t="str">
        <f t="shared" si="530"/>
        <v>구간52</v>
      </c>
      <c r="E4744" s="91">
        <f t="shared" si="531"/>
        <v>92</v>
      </c>
      <c r="F4744" s="120">
        <f>COUNTIF($D$15:D4744,D4744)</f>
        <v>73</v>
      </c>
      <c r="G4744" s="121">
        <f t="shared" si="532"/>
        <v>0</v>
      </c>
      <c r="H4744" s="121">
        <f t="shared" si="533"/>
        <v>0</v>
      </c>
      <c r="I4744" s="122">
        <f t="shared" si="534"/>
        <v>0</v>
      </c>
    </row>
    <row r="4745" spans="2:9">
      <c r="B4745" s="91">
        <f t="shared" si="535"/>
        <v>4731</v>
      </c>
      <c r="C4745" s="92">
        <f t="shared" si="536"/>
        <v>49291</v>
      </c>
      <c r="D4745" s="119" t="str">
        <f t="shared" si="530"/>
        <v>구간52</v>
      </c>
      <c r="E4745" s="91">
        <f t="shared" si="531"/>
        <v>92</v>
      </c>
      <c r="F4745" s="120">
        <f>COUNTIF($D$15:D4745,D4745)</f>
        <v>74</v>
      </c>
      <c r="G4745" s="121">
        <f t="shared" si="532"/>
        <v>0</v>
      </c>
      <c r="H4745" s="121">
        <f t="shared" si="533"/>
        <v>0</v>
      </c>
      <c r="I4745" s="122">
        <f t="shared" si="534"/>
        <v>0</v>
      </c>
    </row>
    <row r="4746" spans="2:9">
      <c r="B4746" s="91">
        <f t="shared" si="535"/>
        <v>4732</v>
      </c>
      <c r="C4746" s="92">
        <f t="shared" si="536"/>
        <v>49292</v>
      </c>
      <c r="D4746" s="119" t="str">
        <f t="shared" si="530"/>
        <v>구간52</v>
      </c>
      <c r="E4746" s="91">
        <f t="shared" si="531"/>
        <v>92</v>
      </c>
      <c r="F4746" s="120">
        <f>COUNTIF($D$15:D4746,D4746)</f>
        <v>75</v>
      </c>
      <c r="G4746" s="121">
        <f t="shared" si="532"/>
        <v>0</v>
      </c>
      <c r="H4746" s="121">
        <f t="shared" si="533"/>
        <v>0</v>
      </c>
      <c r="I4746" s="122">
        <f t="shared" si="534"/>
        <v>0</v>
      </c>
    </row>
    <row r="4747" spans="2:9">
      <c r="B4747" s="91">
        <f t="shared" si="535"/>
        <v>4733</v>
      </c>
      <c r="C4747" s="92">
        <f t="shared" si="536"/>
        <v>49293</v>
      </c>
      <c r="D4747" s="119" t="str">
        <f t="shared" si="530"/>
        <v>구간52</v>
      </c>
      <c r="E4747" s="91">
        <f t="shared" si="531"/>
        <v>92</v>
      </c>
      <c r="F4747" s="120">
        <f>COUNTIF($D$15:D4747,D4747)</f>
        <v>76</v>
      </c>
      <c r="G4747" s="121">
        <f t="shared" si="532"/>
        <v>0</v>
      </c>
      <c r="H4747" s="121">
        <f t="shared" si="533"/>
        <v>0</v>
      </c>
      <c r="I4747" s="122">
        <f t="shared" si="534"/>
        <v>0</v>
      </c>
    </row>
    <row r="4748" spans="2:9">
      <c r="B4748" s="91">
        <f t="shared" si="535"/>
        <v>4734</v>
      </c>
      <c r="C4748" s="92">
        <f t="shared" si="536"/>
        <v>49294</v>
      </c>
      <c r="D4748" s="119" t="str">
        <f t="shared" si="530"/>
        <v>구간52</v>
      </c>
      <c r="E4748" s="91">
        <f t="shared" si="531"/>
        <v>92</v>
      </c>
      <c r="F4748" s="120">
        <f>COUNTIF($D$15:D4748,D4748)</f>
        <v>77</v>
      </c>
      <c r="G4748" s="121">
        <f t="shared" si="532"/>
        <v>0</v>
      </c>
      <c r="H4748" s="121">
        <f t="shared" si="533"/>
        <v>0</v>
      </c>
      <c r="I4748" s="122">
        <f t="shared" si="534"/>
        <v>0</v>
      </c>
    </row>
    <row r="4749" spans="2:9">
      <c r="B4749" s="91">
        <f t="shared" si="535"/>
        <v>4735</v>
      </c>
      <c r="C4749" s="92">
        <f t="shared" si="536"/>
        <v>49295</v>
      </c>
      <c r="D4749" s="119" t="str">
        <f t="shared" si="530"/>
        <v>구간52</v>
      </c>
      <c r="E4749" s="91">
        <f t="shared" si="531"/>
        <v>92</v>
      </c>
      <c r="F4749" s="120">
        <f>COUNTIF($D$15:D4749,D4749)</f>
        <v>78</v>
      </c>
      <c r="G4749" s="121">
        <f t="shared" si="532"/>
        <v>0</v>
      </c>
      <c r="H4749" s="121">
        <f t="shared" si="533"/>
        <v>0</v>
      </c>
      <c r="I4749" s="122">
        <f t="shared" si="534"/>
        <v>0</v>
      </c>
    </row>
    <row r="4750" spans="2:9">
      <c r="B4750" s="91">
        <f t="shared" si="535"/>
        <v>4736</v>
      </c>
      <c r="C4750" s="92">
        <f t="shared" si="536"/>
        <v>49296</v>
      </c>
      <c r="D4750" s="119" t="str">
        <f t="shared" si="530"/>
        <v>구간52</v>
      </c>
      <c r="E4750" s="91">
        <f t="shared" si="531"/>
        <v>92</v>
      </c>
      <c r="F4750" s="120">
        <f>COUNTIF($D$15:D4750,D4750)</f>
        <v>79</v>
      </c>
      <c r="G4750" s="121">
        <f t="shared" si="532"/>
        <v>0</v>
      </c>
      <c r="H4750" s="121">
        <f t="shared" si="533"/>
        <v>0</v>
      </c>
      <c r="I4750" s="122">
        <f t="shared" si="534"/>
        <v>0</v>
      </c>
    </row>
    <row r="4751" spans="2:9">
      <c r="B4751" s="91">
        <f t="shared" si="535"/>
        <v>4737</v>
      </c>
      <c r="C4751" s="92">
        <f t="shared" si="536"/>
        <v>49297</v>
      </c>
      <c r="D4751" s="119" t="str">
        <f t="shared" ref="D4751:D4814" si="537">IF(IFERROR(HLOOKUP(C4751,$E$5:$BL$6,2,FALSE),"")="",D4752,HLOOKUP(C4751,$E$5:$BL$7,2,FALSE))</f>
        <v>구간52</v>
      </c>
      <c r="E4751" s="91">
        <f t="shared" ref="E4751:E4814" si="538">COUNTIF($D$15:$D$49928,D4751)</f>
        <v>92</v>
      </c>
      <c r="F4751" s="120">
        <f>COUNTIF($D$15:D4751,D4751)</f>
        <v>80</v>
      </c>
      <c r="G4751" s="121">
        <f t="shared" ref="G4751:G4814" si="539">HLOOKUP($D4751,$E$6:$BL$11,6,FALSE)</f>
        <v>0</v>
      </c>
      <c r="H4751" s="121">
        <f t="shared" ref="H4751:H4814" si="540">HLOOKUP($D4751,$E$6:$BL$11,5,FALSE)*(F4751)</f>
        <v>0</v>
      </c>
      <c r="I4751" s="122">
        <f t="shared" ref="I4751:I4814" si="541">G4751+H4751</f>
        <v>0</v>
      </c>
    </row>
    <row r="4752" spans="2:9">
      <c r="B4752" s="91">
        <f t="shared" ref="B4752:B4815" si="542">B4751+1</f>
        <v>4738</v>
      </c>
      <c r="C4752" s="92">
        <f t="shared" ref="C4752:C4815" si="543">C4751+1</f>
        <v>49298</v>
      </c>
      <c r="D4752" s="119" t="str">
        <f t="shared" si="537"/>
        <v>구간52</v>
      </c>
      <c r="E4752" s="91">
        <f t="shared" si="538"/>
        <v>92</v>
      </c>
      <c r="F4752" s="120">
        <f>COUNTIF($D$15:D4752,D4752)</f>
        <v>81</v>
      </c>
      <c r="G4752" s="121">
        <f t="shared" si="539"/>
        <v>0</v>
      </c>
      <c r="H4752" s="121">
        <f t="shared" si="540"/>
        <v>0</v>
      </c>
      <c r="I4752" s="122">
        <f t="shared" si="541"/>
        <v>0</v>
      </c>
    </row>
    <row r="4753" spans="2:9">
      <c r="B4753" s="91">
        <f t="shared" si="542"/>
        <v>4739</v>
      </c>
      <c r="C4753" s="92">
        <f t="shared" si="543"/>
        <v>49299</v>
      </c>
      <c r="D4753" s="119" t="str">
        <f t="shared" si="537"/>
        <v>구간52</v>
      </c>
      <c r="E4753" s="91">
        <f t="shared" si="538"/>
        <v>92</v>
      </c>
      <c r="F4753" s="120">
        <f>COUNTIF($D$15:D4753,D4753)</f>
        <v>82</v>
      </c>
      <c r="G4753" s="121">
        <f t="shared" si="539"/>
        <v>0</v>
      </c>
      <c r="H4753" s="121">
        <f t="shared" si="540"/>
        <v>0</v>
      </c>
      <c r="I4753" s="122">
        <f t="shared" si="541"/>
        <v>0</v>
      </c>
    </row>
    <row r="4754" spans="2:9">
      <c r="B4754" s="91">
        <f t="shared" si="542"/>
        <v>4740</v>
      </c>
      <c r="C4754" s="92">
        <f t="shared" si="543"/>
        <v>49300</v>
      </c>
      <c r="D4754" s="119" t="str">
        <f t="shared" si="537"/>
        <v>구간52</v>
      </c>
      <c r="E4754" s="91">
        <f t="shared" si="538"/>
        <v>92</v>
      </c>
      <c r="F4754" s="120">
        <f>COUNTIF($D$15:D4754,D4754)</f>
        <v>83</v>
      </c>
      <c r="G4754" s="121">
        <f t="shared" si="539"/>
        <v>0</v>
      </c>
      <c r="H4754" s="121">
        <f t="shared" si="540"/>
        <v>0</v>
      </c>
      <c r="I4754" s="122">
        <f t="shared" si="541"/>
        <v>0</v>
      </c>
    </row>
    <row r="4755" spans="2:9">
      <c r="B4755" s="91">
        <f t="shared" si="542"/>
        <v>4741</v>
      </c>
      <c r="C4755" s="92">
        <f t="shared" si="543"/>
        <v>49301</v>
      </c>
      <c r="D4755" s="119" t="str">
        <f t="shared" si="537"/>
        <v>구간52</v>
      </c>
      <c r="E4755" s="91">
        <f t="shared" si="538"/>
        <v>92</v>
      </c>
      <c r="F4755" s="120">
        <f>COUNTIF($D$15:D4755,D4755)</f>
        <v>84</v>
      </c>
      <c r="G4755" s="121">
        <f t="shared" si="539"/>
        <v>0</v>
      </c>
      <c r="H4755" s="121">
        <f t="shared" si="540"/>
        <v>0</v>
      </c>
      <c r="I4755" s="122">
        <f t="shared" si="541"/>
        <v>0</v>
      </c>
    </row>
    <row r="4756" spans="2:9">
      <c r="B4756" s="91">
        <f t="shared" si="542"/>
        <v>4742</v>
      </c>
      <c r="C4756" s="92">
        <f t="shared" si="543"/>
        <v>49302</v>
      </c>
      <c r="D4756" s="119" t="str">
        <f t="shared" si="537"/>
        <v>구간52</v>
      </c>
      <c r="E4756" s="91">
        <f t="shared" si="538"/>
        <v>92</v>
      </c>
      <c r="F4756" s="120">
        <f>COUNTIF($D$15:D4756,D4756)</f>
        <v>85</v>
      </c>
      <c r="G4756" s="121">
        <f t="shared" si="539"/>
        <v>0</v>
      </c>
      <c r="H4756" s="121">
        <f t="shared" si="540"/>
        <v>0</v>
      </c>
      <c r="I4756" s="122">
        <f t="shared" si="541"/>
        <v>0</v>
      </c>
    </row>
    <row r="4757" spans="2:9">
      <c r="B4757" s="91">
        <f t="shared" si="542"/>
        <v>4743</v>
      </c>
      <c r="C4757" s="92">
        <f t="shared" si="543"/>
        <v>49303</v>
      </c>
      <c r="D4757" s="119" t="str">
        <f t="shared" si="537"/>
        <v>구간52</v>
      </c>
      <c r="E4757" s="91">
        <f t="shared" si="538"/>
        <v>92</v>
      </c>
      <c r="F4757" s="120">
        <f>COUNTIF($D$15:D4757,D4757)</f>
        <v>86</v>
      </c>
      <c r="G4757" s="121">
        <f t="shared" si="539"/>
        <v>0</v>
      </c>
      <c r="H4757" s="121">
        <f t="shared" si="540"/>
        <v>0</v>
      </c>
      <c r="I4757" s="122">
        <f t="shared" si="541"/>
        <v>0</v>
      </c>
    </row>
    <row r="4758" spans="2:9">
      <c r="B4758" s="91">
        <f t="shared" si="542"/>
        <v>4744</v>
      </c>
      <c r="C4758" s="92">
        <f t="shared" si="543"/>
        <v>49304</v>
      </c>
      <c r="D4758" s="119" t="str">
        <f t="shared" si="537"/>
        <v>구간52</v>
      </c>
      <c r="E4758" s="91">
        <f t="shared" si="538"/>
        <v>92</v>
      </c>
      <c r="F4758" s="120">
        <f>COUNTIF($D$15:D4758,D4758)</f>
        <v>87</v>
      </c>
      <c r="G4758" s="121">
        <f t="shared" si="539"/>
        <v>0</v>
      </c>
      <c r="H4758" s="121">
        <f t="shared" si="540"/>
        <v>0</v>
      </c>
      <c r="I4758" s="122">
        <f t="shared" si="541"/>
        <v>0</v>
      </c>
    </row>
    <row r="4759" spans="2:9">
      <c r="B4759" s="91">
        <f t="shared" si="542"/>
        <v>4745</v>
      </c>
      <c r="C4759" s="92">
        <f t="shared" si="543"/>
        <v>49305</v>
      </c>
      <c r="D4759" s="119" t="str">
        <f t="shared" si="537"/>
        <v>구간52</v>
      </c>
      <c r="E4759" s="91">
        <f t="shared" si="538"/>
        <v>92</v>
      </c>
      <c r="F4759" s="120">
        <f>COUNTIF($D$15:D4759,D4759)</f>
        <v>88</v>
      </c>
      <c r="G4759" s="121">
        <f t="shared" si="539"/>
        <v>0</v>
      </c>
      <c r="H4759" s="121">
        <f t="shared" si="540"/>
        <v>0</v>
      </c>
      <c r="I4759" s="122">
        <f t="shared" si="541"/>
        <v>0</v>
      </c>
    </row>
    <row r="4760" spans="2:9">
      <c r="B4760" s="91">
        <f t="shared" si="542"/>
        <v>4746</v>
      </c>
      <c r="C4760" s="92">
        <f t="shared" si="543"/>
        <v>49306</v>
      </c>
      <c r="D4760" s="119" t="str">
        <f t="shared" si="537"/>
        <v>구간52</v>
      </c>
      <c r="E4760" s="91">
        <f t="shared" si="538"/>
        <v>92</v>
      </c>
      <c r="F4760" s="120">
        <f>COUNTIF($D$15:D4760,D4760)</f>
        <v>89</v>
      </c>
      <c r="G4760" s="121">
        <f t="shared" si="539"/>
        <v>0</v>
      </c>
      <c r="H4760" s="121">
        <f t="shared" si="540"/>
        <v>0</v>
      </c>
      <c r="I4760" s="122">
        <f t="shared" si="541"/>
        <v>0</v>
      </c>
    </row>
    <row r="4761" spans="2:9">
      <c r="B4761" s="91">
        <f t="shared" si="542"/>
        <v>4747</v>
      </c>
      <c r="C4761" s="92">
        <f t="shared" si="543"/>
        <v>49307</v>
      </c>
      <c r="D4761" s="119" t="str">
        <f t="shared" si="537"/>
        <v>구간52</v>
      </c>
      <c r="E4761" s="91">
        <f t="shared" si="538"/>
        <v>92</v>
      </c>
      <c r="F4761" s="120">
        <f>COUNTIF($D$15:D4761,D4761)</f>
        <v>90</v>
      </c>
      <c r="G4761" s="121">
        <f t="shared" si="539"/>
        <v>0</v>
      </c>
      <c r="H4761" s="121">
        <f t="shared" si="540"/>
        <v>0</v>
      </c>
      <c r="I4761" s="122">
        <f t="shared" si="541"/>
        <v>0</v>
      </c>
    </row>
    <row r="4762" spans="2:9">
      <c r="B4762" s="91">
        <f t="shared" si="542"/>
        <v>4748</v>
      </c>
      <c r="C4762" s="92">
        <f t="shared" si="543"/>
        <v>49308</v>
      </c>
      <c r="D4762" s="119" t="str">
        <f t="shared" si="537"/>
        <v>구간52</v>
      </c>
      <c r="E4762" s="91">
        <f t="shared" si="538"/>
        <v>92</v>
      </c>
      <c r="F4762" s="120">
        <f>COUNTIF($D$15:D4762,D4762)</f>
        <v>91</v>
      </c>
      <c r="G4762" s="121">
        <f t="shared" si="539"/>
        <v>0</v>
      </c>
      <c r="H4762" s="121">
        <f t="shared" si="540"/>
        <v>0</v>
      </c>
      <c r="I4762" s="122">
        <f t="shared" si="541"/>
        <v>0</v>
      </c>
    </row>
    <row r="4763" spans="2:9">
      <c r="B4763" s="91">
        <f t="shared" si="542"/>
        <v>4749</v>
      </c>
      <c r="C4763" s="92">
        <f t="shared" si="543"/>
        <v>49309</v>
      </c>
      <c r="D4763" s="119" t="str">
        <f t="shared" si="537"/>
        <v>구간52</v>
      </c>
      <c r="E4763" s="91">
        <f t="shared" si="538"/>
        <v>92</v>
      </c>
      <c r="F4763" s="120">
        <f>COUNTIF($D$15:D4763,D4763)</f>
        <v>92</v>
      </c>
      <c r="G4763" s="121">
        <f t="shared" si="539"/>
        <v>0</v>
      </c>
      <c r="H4763" s="121">
        <f t="shared" si="540"/>
        <v>0</v>
      </c>
      <c r="I4763" s="122">
        <f t="shared" si="541"/>
        <v>0</v>
      </c>
    </row>
    <row r="4764" spans="2:9">
      <c r="B4764" s="91">
        <f t="shared" si="542"/>
        <v>4750</v>
      </c>
      <c r="C4764" s="92">
        <f t="shared" si="543"/>
        <v>49310</v>
      </c>
      <c r="D4764" s="119" t="str">
        <f t="shared" si="537"/>
        <v>구간53</v>
      </c>
      <c r="E4764" s="91">
        <f t="shared" si="538"/>
        <v>90</v>
      </c>
      <c r="F4764" s="120">
        <f>COUNTIF($D$15:D4764,D4764)</f>
        <v>1</v>
      </c>
      <c r="G4764" s="121">
        <f t="shared" si="539"/>
        <v>0</v>
      </c>
      <c r="H4764" s="121">
        <f t="shared" si="540"/>
        <v>0</v>
      </c>
      <c r="I4764" s="122">
        <f t="shared" si="541"/>
        <v>0</v>
      </c>
    </row>
    <row r="4765" spans="2:9">
      <c r="B4765" s="91">
        <f t="shared" si="542"/>
        <v>4751</v>
      </c>
      <c r="C4765" s="92">
        <f t="shared" si="543"/>
        <v>49311</v>
      </c>
      <c r="D4765" s="119" t="str">
        <f t="shared" si="537"/>
        <v>구간53</v>
      </c>
      <c r="E4765" s="91">
        <f t="shared" si="538"/>
        <v>90</v>
      </c>
      <c r="F4765" s="120">
        <f>COUNTIF($D$15:D4765,D4765)</f>
        <v>2</v>
      </c>
      <c r="G4765" s="121">
        <f t="shared" si="539"/>
        <v>0</v>
      </c>
      <c r="H4765" s="121">
        <f t="shared" si="540"/>
        <v>0</v>
      </c>
      <c r="I4765" s="122">
        <f t="shared" si="541"/>
        <v>0</v>
      </c>
    </row>
    <row r="4766" spans="2:9">
      <c r="B4766" s="91">
        <f t="shared" si="542"/>
        <v>4752</v>
      </c>
      <c r="C4766" s="92">
        <f t="shared" si="543"/>
        <v>49312</v>
      </c>
      <c r="D4766" s="119" t="str">
        <f t="shared" si="537"/>
        <v>구간53</v>
      </c>
      <c r="E4766" s="91">
        <f t="shared" si="538"/>
        <v>90</v>
      </c>
      <c r="F4766" s="120">
        <f>COUNTIF($D$15:D4766,D4766)</f>
        <v>3</v>
      </c>
      <c r="G4766" s="121">
        <f t="shared" si="539"/>
        <v>0</v>
      </c>
      <c r="H4766" s="121">
        <f t="shared" si="540"/>
        <v>0</v>
      </c>
      <c r="I4766" s="122">
        <f t="shared" si="541"/>
        <v>0</v>
      </c>
    </row>
    <row r="4767" spans="2:9">
      <c r="B4767" s="91">
        <f t="shared" si="542"/>
        <v>4753</v>
      </c>
      <c r="C4767" s="92">
        <f t="shared" si="543"/>
        <v>49313</v>
      </c>
      <c r="D4767" s="119" t="str">
        <f t="shared" si="537"/>
        <v>구간53</v>
      </c>
      <c r="E4767" s="91">
        <f t="shared" si="538"/>
        <v>90</v>
      </c>
      <c r="F4767" s="120">
        <f>COUNTIF($D$15:D4767,D4767)</f>
        <v>4</v>
      </c>
      <c r="G4767" s="121">
        <f t="shared" si="539"/>
        <v>0</v>
      </c>
      <c r="H4767" s="121">
        <f t="shared" si="540"/>
        <v>0</v>
      </c>
      <c r="I4767" s="122">
        <f t="shared" si="541"/>
        <v>0</v>
      </c>
    </row>
    <row r="4768" spans="2:9">
      <c r="B4768" s="91">
        <f t="shared" si="542"/>
        <v>4754</v>
      </c>
      <c r="C4768" s="92">
        <f t="shared" si="543"/>
        <v>49314</v>
      </c>
      <c r="D4768" s="119" t="str">
        <f t="shared" si="537"/>
        <v>구간53</v>
      </c>
      <c r="E4768" s="91">
        <f t="shared" si="538"/>
        <v>90</v>
      </c>
      <c r="F4768" s="120">
        <f>COUNTIF($D$15:D4768,D4768)</f>
        <v>5</v>
      </c>
      <c r="G4768" s="121">
        <f t="shared" si="539"/>
        <v>0</v>
      </c>
      <c r="H4768" s="121">
        <f t="shared" si="540"/>
        <v>0</v>
      </c>
      <c r="I4768" s="122">
        <f t="shared" si="541"/>
        <v>0</v>
      </c>
    </row>
    <row r="4769" spans="2:9">
      <c r="B4769" s="91">
        <f t="shared" si="542"/>
        <v>4755</v>
      </c>
      <c r="C4769" s="92">
        <f t="shared" si="543"/>
        <v>49315</v>
      </c>
      <c r="D4769" s="119" t="str">
        <f t="shared" si="537"/>
        <v>구간53</v>
      </c>
      <c r="E4769" s="91">
        <f t="shared" si="538"/>
        <v>90</v>
      </c>
      <c r="F4769" s="120">
        <f>COUNTIF($D$15:D4769,D4769)</f>
        <v>6</v>
      </c>
      <c r="G4769" s="121">
        <f t="shared" si="539"/>
        <v>0</v>
      </c>
      <c r="H4769" s="121">
        <f t="shared" si="540"/>
        <v>0</v>
      </c>
      <c r="I4769" s="122">
        <f t="shared" si="541"/>
        <v>0</v>
      </c>
    </row>
    <row r="4770" spans="2:9">
      <c r="B4770" s="91">
        <f t="shared" si="542"/>
        <v>4756</v>
      </c>
      <c r="C4770" s="92">
        <f t="shared" si="543"/>
        <v>49316</v>
      </c>
      <c r="D4770" s="119" t="str">
        <f t="shared" si="537"/>
        <v>구간53</v>
      </c>
      <c r="E4770" s="91">
        <f t="shared" si="538"/>
        <v>90</v>
      </c>
      <c r="F4770" s="120">
        <f>COUNTIF($D$15:D4770,D4770)</f>
        <v>7</v>
      </c>
      <c r="G4770" s="121">
        <f t="shared" si="539"/>
        <v>0</v>
      </c>
      <c r="H4770" s="121">
        <f t="shared" si="540"/>
        <v>0</v>
      </c>
      <c r="I4770" s="122">
        <f t="shared" si="541"/>
        <v>0</v>
      </c>
    </row>
    <row r="4771" spans="2:9">
      <c r="B4771" s="91">
        <f t="shared" si="542"/>
        <v>4757</v>
      </c>
      <c r="C4771" s="92">
        <f t="shared" si="543"/>
        <v>49317</v>
      </c>
      <c r="D4771" s="119" t="str">
        <f t="shared" si="537"/>
        <v>구간53</v>
      </c>
      <c r="E4771" s="91">
        <f t="shared" si="538"/>
        <v>90</v>
      </c>
      <c r="F4771" s="120">
        <f>COUNTIF($D$15:D4771,D4771)</f>
        <v>8</v>
      </c>
      <c r="G4771" s="121">
        <f t="shared" si="539"/>
        <v>0</v>
      </c>
      <c r="H4771" s="121">
        <f t="shared" si="540"/>
        <v>0</v>
      </c>
      <c r="I4771" s="122">
        <f t="shared" si="541"/>
        <v>0</v>
      </c>
    </row>
    <row r="4772" spans="2:9">
      <c r="B4772" s="91">
        <f t="shared" si="542"/>
        <v>4758</v>
      </c>
      <c r="C4772" s="92">
        <f t="shared" si="543"/>
        <v>49318</v>
      </c>
      <c r="D4772" s="119" t="str">
        <f t="shared" si="537"/>
        <v>구간53</v>
      </c>
      <c r="E4772" s="91">
        <f t="shared" si="538"/>
        <v>90</v>
      </c>
      <c r="F4772" s="120">
        <f>COUNTIF($D$15:D4772,D4772)</f>
        <v>9</v>
      </c>
      <c r="G4772" s="121">
        <f t="shared" si="539"/>
        <v>0</v>
      </c>
      <c r="H4772" s="121">
        <f t="shared" si="540"/>
        <v>0</v>
      </c>
      <c r="I4772" s="122">
        <f t="shared" si="541"/>
        <v>0</v>
      </c>
    </row>
    <row r="4773" spans="2:9">
      <c r="B4773" s="91">
        <f t="shared" si="542"/>
        <v>4759</v>
      </c>
      <c r="C4773" s="92">
        <f t="shared" si="543"/>
        <v>49319</v>
      </c>
      <c r="D4773" s="119" t="str">
        <f t="shared" si="537"/>
        <v>구간53</v>
      </c>
      <c r="E4773" s="91">
        <f t="shared" si="538"/>
        <v>90</v>
      </c>
      <c r="F4773" s="120">
        <f>COUNTIF($D$15:D4773,D4773)</f>
        <v>10</v>
      </c>
      <c r="G4773" s="121">
        <f t="shared" si="539"/>
        <v>0</v>
      </c>
      <c r="H4773" s="121">
        <f t="shared" si="540"/>
        <v>0</v>
      </c>
      <c r="I4773" s="122">
        <f t="shared" si="541"/>
        <v>0</v>
      </c>
    </row>
    <row r="4774" spans="2:9">
      <c r="B4774" s="91">
        <f t="shared" si="542"/>
        <v>4760</v>
      </c>
      <c r="C4774" s="92">
        <f t="shared" si="543"/>
        <v>49320</v>
      </c>
      <c r="D4774" s="119" t="str">
        <f t="shared" si="537"/>
        <v>구간53</v>
      </c>
      <c r="E4774" s="91">
        <f t="shared" si="538"/>
        <v>90</v>
      </c>
      <c r="F4774" s="120">
        <f>COUNTIF($D$15:D4774,D4774)</f>
        <v>11</v>
      </c>
      <c r="G4774" s="121">
        <f t="shared" si="539"/>
        <v>0</v>
      </c>
      <c r="H4774" s="121">
        <f t="shared" si="540"/>
        <v>0</v>
      </c>
      <c r="I4774" s="122">
        <f t="shared" si="541"/>
        <v>0</v>
      </c>
    </row>
    <row r="4775" spans="2:9">
      <c r="B4775" s="91">
        <f t="shared" si="542"/>
        <v>4761</v>
      </c>
      <c r="C4775" s="92">
        <f t="shared" si="543"/>
        <v>49321</v>
      </c>
      <c r="D4775" s="119" t="str">
        <f t="shared" si="537"/>
        <v>구간53</v>
      </c>
      <c r="E4775" s="91">
        <f t="shared" si="538"/>
        <v>90</v>
      </c>
      <c r="F4775" s="120">
        <f>COUNTIF($D$15:D4775,D4775)</f>
        <v>12</v>
      </c>
      <c r="G4775" s="121">
        <f t="shared" si="539"/>
        <v>0</v>
      </c>
      <c r="H4775" s="121">
        <f t="shared" si="540"/>
        <v>0</v>
      </c>
      <c r="I4775" s="122">
        <f t="shared" si="541"/>
        <v>0</v>
      </c>
    </row>
    <row r="4776" spans="2:9">
      <c r="B4776" s="91">
        <f t="shared" si="542"/>
        <v>4762</v>
      </c>
      <c r="C4776" s="92">
        <f t="shared" si="543"/>
        <v>49322</v>
      </c>
      <c r="D4776" s="119" t="str">
        <f t="shared" si="537"/>
        <v>구간53</v>
      </c>
      <c r="E4776" s="91">
        <f t="shared" si="538"/>
        <v>90</v>
      </c>
      <c r="F4776" s="120">
        <f>COUNTIF($D$15:D4776,D4776)</f>
        <v>13</v>
      </c>
      <c r="G4776" s="121">
        <f t="shared" si="539"/>
        <v>0</v>
      </c>
      <c r="H4776" s="121">
        <f t="shared" si="540"/>
        <v>0</v>
      </c>
      <c r="I4776" s="122">
        <f t="shared" si="541"/>
        <v>0</v>
      </c>
    </row>
    <row r="4777" spans="2:9">
      <c r="B4777" s="91">
        <f t="shared" si="542"/>
        <v>4763</v>
      </c>
      <c r="C4777" s="92">
        <f t="shared" si="543"/>
        <v>49323</v>
      </c>
      <c r="D4777" s="119" t="str">
        <f t="shared" si="537"/>
        <v>구간53</v>
      </c>
      <c r="E4777" s="91">
        <f t="shared" si="538"/>
        <v>90</v>
      </c>
      <c r="F4777" s="120">
        <f>COUNTIF($D$15:D4777,D4777)</f>
        <v>14</v>
      </c>
      <c r="G4777" s="121">
        <f t="shared" si="539"/>
        <v>0</v>
      </c>
      <c r="H4777" s="121">
        <f t="shared" si="540"/>
        <v>0</v>
      </c>
      <c r="I4777" s="122">
        <f t="shared" si="541"/>
        <v>0</v>
      </c>
    </row>
    <row r="4778" spans="2:9">
      <c r="B4778" s="91">
        <f t="shared" si="542"/>
        <v>4764</v>
      </c>
      <c r="C4778" s="92">
        <f t="shared" si="543"/>
        <v>49324</v>
      </c>
      <c r="D4778" s="119" t="str">
        <f t="shared" si="537"/>
        <v>구간53</v>
      </c>
      <c r="E4778" s="91">
        <f t="shared" si="538"/>
        <v>90</v>
      </c>
      <c r="F4778" s="120">
        <f>COUNTIF($D$15:D4778,D4778)</f>
        <v>15</v>
      </c>
      <c r="G4778" s="121">
        <f t="shared" si="539"/>
        <v>0</v>
      </c>
      <c r="H4778" s="121">
        <f t="shared" si="540"/>
        <v>0</v>
      </c>
      <c r="I4778" s="122">
        <f t="shared" si="541"/>
        <v>0</v>
      </c>
    </row>
    <row r="4779" spans="2:9">
      <c r="B4779" s="91">
        <f t="shared" si="542"/>
        <v>4765</v>
      </c>
      <c r="C4779" s="92">
        <f t="shared" si="543"/>
        <v>49325</v>
      </c>
      <c r="D4779" s="119" t="str">
        <f t="shared" si="537"/>
        <v>구간53</v>
      </c>
      <c r="E4779" s="91">
        <f t="shared" si="538"/>
        <v>90</v>
      </c>
      <c r="F4779" s="120">
        <f>COUNTIF($D$15:D4779,D4779)</f>
        <v>16</v>
      </c>
      <c r="G4779" s="121">
        <f t="shared" si="539"/>
        <v>0</v>
      </c>
      <c r="H4779" s="121">
        <f t="shared" si="540"/>
        <v>0</v>
      </c>
      <c r="I4779" s="122">
        <f t="shared" si="541"/>
        <v>0</v>
      </c>
    </row>
    <row r="4780" spans="2:9">
      <c r="B4780" s="91">
        <f t="shared" si="542"/>
        <v>4766</v>
      </c>
      <c r="C4780" s="92">
        <f t="shared" si="543"/>
        <v>49326</v>
      </c>
      <c r="D4780" s="119" t="str">
        <f t="shared" si="537"/>
        <v>구간53</v>
      </c>
      <c r="E4780" s="91">
        <f t="shared" si="538"/>
        <v>90</v>
      </c>
      <c r="F4780" s="120">
        <f>COUNTIF($D$15:D4780,D4780)</f>
        <v>17</v>
      </c>
      <c r="G4780" s="121">
        <f t="shared" si="539"/>
        <v>0</v>
      </c>
      <c r="H4780" s="121">
        <f t="shared" si="540"/>
        <v>0</v>
      </c>
      <c r="I4780" s="122">
        <f t="shared" si="541"/>
        <v>0</v>
      </c>
    </row>
    <row r="4781" spans="2:9">
      <c r="B4781" s="91">
        <f t="shared" si="542"/>
        <v>4767</v>
      </c>
      <c r="C4781" s="92">
        <f t="shared" si="543"/>
        <v>49327</v>
      </c>
      <c r="D4781" s="119" t="str">
        <f t="shared" si="537"/>
        <v>구간53</v>
      </c>
      <c r="E4781" s="91">
        <f t="shared" si="538"/>
        <v>90</v>
      </c>
      <c r="F4781" s="120">
        <f>COUNTIF($D$15:D4781,D4781)</f>
        <v>18</v>
      </c>
      <c r="G4781" s="121">
        <f t="shared" si="539"/>
        <v>0</v>
      </c>
      <c r="H4781" s="121">
        <f t="shared" si="540"/>
        <v>0</v>
      </c>
      <c r="I4781" s="122">
        <f t="shared" si="541"/>
        <v>0</v>
      </c>
    </row>
    <row r="4782" spans="2:9">
      <c r="B4782" s="91">
        <f t="shared" si="542"/>
        <v>4768</v>
      </c>
      <c r="C4782" s="92">
        <f t="shared" si="543"/>
        <v>49328</v>
      </c>
      <c r="D4782" s="119" t="str">
        <f t="shared" si="537"/>
        <v>구간53</v>
      </c>
      <c r="E4782" s="91">
        <f t="shared" si="538"/>
        <v>90</v>
      </c>
      <c r="F4782" s="120">
        <f>COUNTIF($D$15:D4782,D4782)</f>
        <v>19</v>
      </c>
      <c r="G4782" s="121">
        <f t="shared" si="539"/>
        <v>0</v>
      </c>
      <c r="H4782" s="121">
        <f t="shared" si="540"/>
        <v>0</v>
      </c>
      <c r="I4782" s="122">
        <f t="shared" si="541"/>
        <v>0</v>
      </c>
    </row>
    <row r="4783" spans="2:9">
      <c r="B4783" s="91">
        <f t="shared" si="542"/>
        <v>4769</v>
      </c>
      <c r="C4783" s="92">
        <f t="shared" si="543"/>
        <v>49329</v>
      </c>
      <c r="D4783" s="119" t="str">
        <f t="shared" si="537"/>
        <v>구간53</v>
      </c>
      <c r="E4783" s="91">
        <f t="shared" si="538"/>
        <v>90</v>
      </c>
      <c r="F4783" s="120">
        <f>COUNTIF($D$15:D4783,D4783)</f>
        <v>20</v>
      </c>
      <c r="G4783" s="121">
        <f t="shared" si="539"/>
        <v>0</v>
      </c>
      <c r="H4783" s="121">
        <f t="shared" si="540"/>
        <v>0</v>
      </c>
      <c r="I4783" s="122">
        <f t="shared" si="541"/>
        <v>0</v>
      </c>
    </row>
    <row r="4784" spans="2:9">
      <c r="B4784" s="91">
        <f t="shared" si="542"/>
        <v>4770</v>
      </c>
      <c r="C4784" s="92">
        <f t="shared" si="543"/>
        <v>49330</v>
      </c>
      <c r="D4784" s="119" t="str">
        <f t="shared" si="537"/>
        <v>구간53</v>
      </c>
      <c r="E4784" s="91">
        <f t="shared" si="538"/>
        <v>90</v>
      </c>
      <c r="F4784" s="120">
        <f>COUNTIF($D$15:D4784,D4784)</f>
        <v>21</v>
      </c>
      <c r="G4784" s="121">
        <f t="shared" si="539"/>
        <v>0</v>
      </c>
      <c r="H4784" s="121">
        <f t="shared" si="540"/>
        <v>0</v>
      </c>
      <c r="I4784" s="122">
        <f t="shared" si="541"/>
        <v>0</v>
      </c>
    </row>
    <row r="4785" spans="2:9">
      <c r="B4785" s="91">
        <f t="shared" si="542"/>
        <v>4771</v>
      </c>
      <c r="C4785" s="92">
        <f t="shared" si="543"/>
        <v>49331</v>
      </c>
      <c r="D4785" s="119" t="str">
        <f t="shared" si="537"/>
        <v>구간53</v>
      </c>
      <c r="E4785" s="91">
        <f t="shared" si="538"/>
        <v>90</v>
      </c>
      <c r="F4785" s="120">
        <f>COUNTIF($D$15:D4785,D4785)</f>
        <v>22</v>
      </c>
      <c r="G4785" s="121">
        <f t="shared" si="539"/>
        <v>0</v>
      </c>
      <c r="H4785" s="121">
        <f t="shared" si="540"/>
        <v>0</v>
      </c>
      <c r="I4785" s="122">
        <f t="shared" si="541"/>
        <v>0</v>
      </c>
    </row>
    <row r="4786" spans="2:9">
      <c r="B4786" s="91">
        <f t="shared" si="542"/>
        <v>4772</v>
      </c>
      <c r="C4786" s="92">
        <f t="shared" si="543"/>
        <v>49332</v>
      </c>
      <c r="D4786" s="119" t="str">
        <f t="shared" si="537"/>
        <v>구간53</v>
      </c>
      <c r="E4786" s="91">
        <f t="shared" si="538"/>
        <v>90</v>
      </c>
      <c r="F4786" s="120">
        <f>COUNTIF($D$15:D4786,D4786)</f>
        <v>23</v>
      </c>
      <c r="G4786" s="121">
        <f t="shared" si="539"/>
        <v>0</v>
      </c>
      <c r="H4786" s="121">
        <f t="shared" si="540"/>
        <v>0</v>
      </c>
      <c r="I4786" s="122">
        <f t="shared" si="541"/>
        <v>0</v>
      </c>
    </row>
    <row r="4787" spans="2:9">
      <c r="B4787" s="91">
        <f t="shared" si="542"/>
        <v>4773</v>
      </c>
      <c r="C4787" s="92">
        <f t="shared" si="543"/>
        <v>49333</v>
      </c>
      <c r="D4787" s="119" t="str">
        <f t="shared" si="537"/>
        <v>구간53</v>
      </c>
      <c r="E4787" s="91">
        <f t="shared" si="538"/>
        <v>90</v>
      </c>
      <c r="F4787" s="120">
        <f>COUNTIF($D$15:D4787,D4787)</f>
        <v>24</v>
      </c>
      <c r="G4787" s="121">
        <f t="shared" si="539"/>
        <v>0</v>
      </c>
      <c r="H4787" s="121">
        <f t="shared" si="540"/>
        <v>0</v>
      </c>
      <c r="I4787" s="122">
        <f t="shared" si="541"/>
        <v>0</v>
      </c>
    </row>
    <row r="4788" spans="2:9">
      <c r="B4788" s="91">
        <f t="shared" si="542"/>
        <v>4774</v>
      </c>
      <c r="C4788" s="92">
        <f t="shared" si="543"/>
        <v>49334</v>
      </c>
      <c r="D4788" s="119" t="str">
        <f t="shared" si="537"/>
        <v>구간53</v>
      </c>
      <c r="E4788" s="91">
        <f t="shared" si="538"/>
        <v>90</v>
      </c>
      <c r="F4788" s="120">
        <f>COUNTIF($D$15:D4788,D4788)</f>
        <v>25</v>
      </c>
      <c r="G4788" s="121">
        <f t="shared" si="539"/>
        <v>0</v>
      </c>
      <c r="H4788" s="121">
        <f t="shared" si="540"/>
        <v>0</v>
      </c>
      <c r="I4788" s="122">
        <f t="shared" si="541"/>
        <v>0</v>
      </c>
    </row>
    <row r="4789" spans="2:9">
      <c r="B4789" s="91">
        <f t="shared" si="542"/>
        <v>4775</v>
      </c>
      <c r="C4789" s="92">
        <f t="shared" si="543"/>
        <v>49335</v>
      </c>
      <c r="D4789" s="119" t="str">
        <f t="shared" si="537"/>
        <v>구간53</v>
      </c>
      <c r="E4789" s="91">
        <f t="shared" si="538"/>
        <v>90</v>
      </c>
      <c r="F4789" s="120">
        <f>COUNTIF($D$15:D4789,D4789)</f>
        <v>26</v>
      </c>
      <c r="G4789" s="121">
        <f t="shared" si="539"/>
        <v>0</v>
      </c>
      <c r="H4789" s="121">
        <f t="shared" si="540"/>
        <v>0</v>
      </c>
      <c r="I4789" s="122">
        <f t="shared" si="541"/>
        <v>0</v>
      </c>
    </row>
    <row r="4790" spans="2:9">
      <c r="B4790" s="91">
        <f t="shared" si="542"/>
        <v>4776</v>
      </c>
      <c r="C4790" s="92">
        <f t="shared" si="543"/>
        <v>49336</v>
      </c>
      <c r="D4790" s="119" t="str">
        <f t="shared" si="537"/>
        <v>구간53</v>
      </c>
      <c r="E4790" s="91">
        <f t="shared" si="538"/>
        <v>90</v>
      </c>
      <c r="F4790" s="120">
        <f>COUNTIF($D$15:D4790,D4790)</f>
        <v>27</v>
      </c>
      <c r="G4790" s="121">
        <f t="shared" si="539"/>
        <v>0</v>
      </c>
      <c r="H4790" s="121">
        <f t="shared" si="540"/>
        <v>0</v>
      </c>
      <c r="I4790" s="122">
        <f t="shared" si="541"/>
        <v>0</v>
      </c>
    </row>
    <row r="4791" spans="2:9">
      <c r="B4791" s="91">
        <f t="shared" si="542"/>
        <v>4777</v>
      </c>
      <c r="C4791" s="92">
        <f t="shared" si="543"/>
        <v>49337</v>
      </c>
      <c r="D4791" s="119" t="str">
        <f t="shared" si="537"/>
        <v>구간53</v>
      </c>
      <c r="E4791" s="91">
        <f t="shared" si="538"/>
        <v>90</v>
      </c>
      <c r="F4791" s="120">
        <f>COUNTIF($D$15:D4791,D4791)</f>
        <v>28</v>
      </c>
      <c r="G4791" s="121">
        <f t="shared" si="539"/>
        <v>0</v>
      </c>
      <c r="H4791" s="121">
        <f t="shared" si="540"/>
        <v>0</v>
      </c>
      <c r="I4791" s="122">
        <f t="shared" si="541"/>
        <v>0</v>
      </c>
    </row>
    <row r="4792" spans="2:9">
      <c r="B4792" s="91">
        <f t="shared" si="542"/>
        <v>4778</v>
      </c>
      <c r="C4792" s="92">
        <f t="shared" si="543"/>
        <v>49338</v>
      </c>
      <c r="D4792" s="119" t="str">
        <f t="shared" si="537"/>
        <v>구간53</v>
      </c>
      <c r="E4792" s="91">
        <f t="shared" si="538"/>
        <v>90</v>
      </c>
      <c r="F4792" s="120">
        <f>COUNTIF($D$15:D4792,D4792)</f>
        <v>29</v>
      </c>
      <c r="G4792" s="121">
        <f t="shared" si="539"/>
        <v>0</v>
      </c>
      <c r="H4792" s="121">
        <f t="shared" si="540"/>
        <v>0</v>
      </c>
      <c r="I4792" s="122">
        <f t="shared" si="541"/>
        <v>0</v>
      </c>
    </row>
    <row r="4793" spans="2:9">
      <c r="B4793" s="91">
        <f t="shared" si="542"/>
        <v>4779</v>
      </c>
      <c r="C4793" s="92">
        <f t="shared" si="543"/>
        <v>49339</v>
      </c>
      <c r="D4793" s="119" t="str">
        <f t="shared" si="537"/>
        <v>구간53</v>
      </c>
      <c r="E4793" s="91">
        <f t="shared" si="538"/>
        <v>90</v>
      </c>
      <c r="F4793" s="120">
        <f>COUNTIF($D$15:D4793,D4793)</f>
        <v>30</v>
      </c>
      <c r="G4793" s="121">
        <f t="shared" si="539"/>
        <v>0</v>
      </c>
      <c r="H4793" s="121">
        <f t="shared" si="540"/>
        <v>0</v>
      </c>
      <c r="I4793" s="122">
        <f t="shared" si="541"/>
        <v>0</v>
      </c>
    </row>
    <row r="4794" spans="2:9">
      <c r="B4794" s="91">
        <f t="shared" si="542"/>
        <v>4780</v>
      </c>
      <c r="C4794" s="92">
        <f t="shared" si="543"/>
        <v>49340</v>
      </c>
      <c r="D4794" s="119" t="str">
        <f t="shared" si="537"/>
        <v>구간53</v>
      </c>
      <c r="E4794" s="91">
        <f t="shared" si="538"/>
        <v>90</v>
      </c>
      <c r="F4794" s="120">
        <f>COUNTIF($D$15:D4794,D4794)</f>
        <v>31</v>
      </c>
      <c r="G4794" s="121">
        <f t="shared" si="539"/>
        <v>0</v>
      </c>
      <c r="H4794" s="121">
        <f t="shared" si="540"/>
        <v>0</v>
      </c>
      <c r="I4794" s="122">
        <f t="shared" si="541"/>
        <v>0</v>
      </c>
    </row>
    <row r="4795" spans="2:9">
      <c r="B4795" s="91">
        <f t="shared" si="542"/>
        <v>4781</v>
      </c>
      <c r="C4795" s="92">
        <f t="shared" si="543"/>
        <v>49341</v>
      </c>
      <c r="D4795" s="119" t="str">
        <f t="shared" si="537"/>
        <v>구간53</v>
      </c>
      <c r="E4795" s="91">
        <f t="shared" si="538"/>
        <v>90</v>
      </c>
      <c r="F4795" s="120">
        <f>COUNTIF($D$15:D4795,D4795)</f>
        <v>32</v>
      </c>
      <c r="G4795" s="121">
        <f t="shared" si="539"/>
        <v>0</v>
      </c>
      <c r="H4795" s="121">
        <f t="shared" si="540"/>
        <v>0</v>
      </c>
      <c r="I4795" s="122">
        <f t="shared" si="541"/>
        <v>0</v>
      </c>
    </row>
    <row r="4796" spans="2:9">
      <c r="B4796" s="91">
        <f t="shared" si="542"/>
        <v>4782</v>
      </c>
      <c r="C4796" s="92">
        <f t="shared" si="543"/>
        <v>49342</v>
      </c>
      <c r="D4796" s="119" t="str">
        <f t="shared" si="537"/>
        <v>구간53</v>
      </c>
      <c r="E4796" s="91">
        <f t="shared" si="538"/>
        <v>90</v>
      </c>
      <c r="F4796" s="120">
        <f>COUNTIF($D$15:D4796,D4796)</f>
        <v>33</v>
      </c>
      <c r="G4796" s="121">
        <f t="shared" si="539"/>
        <v>0</v>
      </c>
      <c r="H4796" s="121">
        <f t="shared" si="540"/>
        <v>0</v>
      </c>
      <c r="I4796" s="122">
        <f t="shared" si="541"/>
        <v>0</v>
      </c>
    </row>
    <row r="4797" spans="2:9">
      <c r="B4797" s="91">
        <f t="shared" si="542"/>
        <v>4783</v>
      </c>
      <c r="C4797" s="92">
        <f t="shared" si="543"/>
        <v>49343</v>
      </c>
      <c r="D4797" s="119" t="str">
        <f t="shared" si="537"/>
        <v>구간53</v>
      </c>
      <c r="E4797" s="91">
        <f t="shared" si="538"/>
        <v>90</v>
      </c>
      <c r="F4797" s="120">
        <f>COUNTIF($D$15:D4797,D4797)</f>
        <v>34</v>
      </c>
      <c r="G4797" s="121">
        <f t="shared" si="539"/>
        <v>0</v>
      </c>
      <c r="H4797" s="121">
        <f t="shared" si="540"/>
        <v>0</v>
      </c>
      <c r="I4797" s="122">
        <f t="shared" si="541"/>
        <v>0</v>
      </c>
    </row>
    <row r="4798" spans="2:9">
      <c r="B4798" s="91">
        <f t="shared" si="542"/>
        <v>4784</v>
      </c>
      <c r="C4798" s="92">
        <f t="shared" si="543"/>
        <v>49344</v>
      </c>
      <c r="D4798" s="119" t="str">
        <f t="shared" si="537"/>
        <v>구간53</v>
      </c>
      <c r="E4798" s="91">
        <f t="shared" si="538"/>
        <v>90</v>
      </c>
      <c r="F4798" s="120">
        <f>COUNTIF($D$15:D4798,D4798)</f>
        <v>35</v>
      </c>
      <c r="G4798" s="121">
        <f t="shared" si="539"/>
        <v>0</v>
      </c>
      <c r="H4798" s="121">
        <f t="shared" si="540"/>
        <v>0</v>
      </c>
      <c r="I4798" s="122">
        <f t="shared" si="541"/>
        <v>0</v>
      </c>
    </row>
    <row r="4799" spans="2:9">
      <c r="B4799" s="91">
        <f t="shared" si="542"/>
        <v>4785</v>
      </c>
      <c r="C4799" s="92">
        <f t="shared" si="543"/>
        <v>49345</v>
      </c>
      <c r="D4799" s="119" t="str">
        <f t="shared" si="537"/>
        <v>구간53</v>
      </c>
      <c r="E4799" s="91">
        <f t="shared" si="538"/>
        <v>90</v>
      </c>
      <c r="F4799" s="120">
        <f>COUNTIF($D$15:D4799,D4799)</f>
        <v>36</v>
      </c>
      <c r="G4799" s="121">
        <f t="shared" si="539"/>
        <v>0</v>
      </c>
      <c r="H4799" s="121">
        <f t="shared" si="540"/>
        <v>0</v>
      </c>
      <c r="I4799" s="122">
        <f t="shared" si="541"/>
        <v>0</v>
      </c>
    </row>
    <row r="4800" spans="2:9">
      <c r="B4800" s="91">
        <f t="shared" si="542"/>
        <v>4786</v>
      </c>
      <c r="C4800" s="92">
        <f t="shared" si="543"/>
        <v>49346</v>
      </c>
      <c r="D4800" s="119" t="str">
        <f t="shared" si="537"/>
        <v>구간53</v>
      </c>
      <c r="E4800" s="91">
        <f t="shared" si="538"/>
        <v>90</v>
      </c>
      <c r="F4800" s="120">
        <f>COUNTIF($D$15:D4800,D4800)</f>
        <v>37</v>
      </c>
      <c r="G4800" s="121">
        <f t="shared" si="539"/>
        <v>0</v>
      </c>
      <c r="H4800" s="121">
        <f t="shared" si="540"/>
        <v>0</v>
      </c>
      <c r="I4800" s="122">
        <f t="shared" si="541"/>
        <v>0</v>
      </c>
    </row>
    <row r="4801" spans="2:9">
      <c r="B4801" s="91">
        <f t="shared" si="542"/>
        <v>4787</v>
      </c>
      <c r="C4801" s="92">
        <f t="shared" si="543"/>
        <v>49347</v>
      </c>
      <c r="D4801" s="119" t="str">
        <f t="shared" si="537"/>
        <v>구간53</v>
      </c>
      <c r="E4801" s="91">
        <f t="shared" si="538"/>
        <v>90</v>
      </c>
      <c r="F4801" s="120">
        <f>COUNTIF($D$15:D4801,D4801)</f>
        <v>38</v>
      </c>
      <c r="G4801" s="121">
        <f t="shared" si="539"/>
        <v>0</v>
      </c>
      <c r="H4801" s="121">
        <f t="shared" si="540"/>
        <v>0</v>
      </c>
      <c r="I4801" s="122">
        <f t="shared" si="541"/>
        <v>0</v>
      </c>
    </row>
    <row r="4802" spans="2:9">
      <c r="B4802" s="91">
        <f t="shared" si="542"/>
        <v>4788</v>
      </c>
      <c r="C4802" s="92">
        <f t="shared" si="543"/>
        <v>49348</v>
      </c>
      <c r="D4802" s="119" t="str">
        <f t="shared" si="537"/>
        <v>구간53</v>
      </c>
      <c r="E4802" s="91">
        <f t="shared" si="538"/>
        <v>90</v>
      </c>
      <c r="F4802" s="120">
        <f>COUNTIF($D$15:D4802,D4802)</f>
        <v>39</v>
      </c>
      <c r="G4802" s="121">
        <f t="shared" si="539"/>
        <v>0</v>
      </c>
      <c r="H4802" s="121">
        <f t="shared" si="540"/>
        <v>0</v>
      </c>
      <c r="I4802" s="122">
        <f t="shared" si="541"/>
        <v>0</v>
      </c>
    </row>
    <row r="4803" spans="2:9">
      <c r="B4803" s="91">
        <f t="shared" si="542"/>
        <v>4789</v>
      </c>
      <c r="C4803" s="92">
        <f t="shared" si="543"/>
        <v>49349</v>
      </c>
      <c r="D4803" s="119" t="str">
        <f t="shared" si="537"/>
        <v>구간53</v>
      </c>
      <c r="E4803" s="91">
        <f t="shared" si="538"/>
        <v>90</v>
      </c>
      <c r="F4803" s="120">
        <f>COUNTIF($D$15:D4803,D4803)</f>
        <v>40</v>
      </c>
      <c r="G4803" s="121">
        <f t="shared" si="539"/>
        <v>0</v>
      </c>
      <c r="H4803" s="121">
        <f t="shared" si="540"/>
        <v>0</v>
      </c>
      <c r="I4803" s="122">
        <f t="shared" si="541"/>
        <v>0</v>
      </c>
    </row>
    <row r="4804" spans="2:9">
      <c r="B4804" s="91">
        <f t="shared" si="542"/>
        <v>4790</v>
      </c>
      <c r="C4804" s="92">
        <f t="shared" si="543"/>
        <v>49350</v>
      </c>
      <c r="D4804" s="119" t="str">
        <f t="shared" si="537"/>
        <v>구간53</v>
      </c>
      <c r="E4804" s="91">
        <f t="shared" si="538"/>
        <v>90</v>
      </c>
      <c r="F4804" s="120">
        <f>COUNTIF($D$15:D4804,D4804)</f>
        <v>41</v>
      </c>
      <c r="G4804" s="121">
        <f t="shared" si="539"/>
        <v>0</v>
      </c>
      <c r="H4804" s="121">
        <f t="shared" si="540"/>
        <v>0</v>
      </c>
      <c r="I4804" s="122">
        <f t="shared" si="541"/>
        <v>0</v>
      </c>
    </row>
    <row r="4805" spans="2:9">
      <c r="B4805" s="91">
        <f t="shared" si="542"/>
        <v>4791</v>
      </c>
      <c r="C4805" s="92">
        <f t="shared" si="543"/>
        <v>49351</v>
      </c>
      <c r="D4805" s="119" t="str">
        <f t="shared" si="537"/>
        <v>구간53</v>
      </c>
      <c r="E4805" s="91">
        <f t="shared" si="538"/>
        <v>90</v>
      </c>
      <c r="F4805" s="120">
        <f>COUNTIF($D$15:D4805,D4805)</f>
        <v>42</v>
      </c>
      <c r="G4805" s="121">
        <f t="shared" si="539"/>
        <v>0</v>
      </c>
      <c r="H4805" s="121">
        <f t="shared" si="540"/>
        <v>0</v>
      </c>
      <c r="I4805" s="122">
        <f t="shared" si="541"/>
        <v>0</v>
      </c>
    </row>
    <row r="4806" spans="2:9">
      <c r="B4806" s="91">
        <f t="shared" si="542"/>
        <v>4792</v>
      </c>
      <c r="C4806" s="92">
        <f t="shared" si="543"/>
        <v>49352</v>
      </c>
      <c r="D4806" s="119" t="str">
        <f t="shared" si="537"/>
        <v>구간53</v>
      </c>
      <c r="E4806" s="91">
        <f t="shared" si="538"/>
        <v>90</v>
      </c>
      <c r="F4806" s="120">
        <f>COUNTIF($D$15:D4806,D4806)</f>
        <v>43</v>
      </c>
      <c r="G4806" s="121">
        <f t="shared" si="539"/>
        <v>0</v>
      </c>
      <c r="H4806" s="121">
        <f t="shared" si="540"/>
        <v>0</v>
      </c>
      <c r="I4806" s="122">
        <f t="shared" si="541"/>
        <v>0</v>
      </c>
    </row>
    <row r="4807" spans="2:9">
      <c r="B4807" s="91">
        <f t="shared" si="542"/>
        <v>4793</v>
      </c>
      <c r="C4807" s="92">
        <f t="shared" si="543"/>
        <v>49353</v>
      </c>
      <c r="D4807" s="119" t="str">
        <f t="shared" si="537"/>
        <v>구간53</v>
      </c>
      <c r="E4807" s="91">
        <f t="shared" si="538"/>
        <v>90</v>
      </c>
      <c r="F4807" s="120">
        <f>COUNTIF($D$15:D4807,D4807)</f>
        <v>44</v>
      </c>
      <c r="G4807" s="121">
        <f t="shared" si="539"/>
        <v>0</v>
      </c>
      <c r="H4807" s="121">
        <f t="shared" si="540"/>
        <v>0</v>
      </c>
      <c r="I4807" s="122">
        <f t="shared" si="541"/>
        <v>0</v>
      </c>
    </row>
    <row r="4808" spans="2:9">
      <c r="B4808" s="91">
        <f t="shared" si="542"/>
        <v>4794</v>
      </c>
      <c r="C4808" s="92">
        <f t="shared" si="543"/>
        <v>49354</v>
      </c>
      <c r="D4808" s="119" t="str">
        <f t="shared" si="537"/>
        <v>구간53</v>
      </c>
      <c r="E4808" s="91">
        <f t="shared" si="538"/>
        <v>90</v>
      </c>
      <c r="F4808" s="120">
        <f>COUNTIF($D$15:D4808,D4808)</f>
        <v>45</v>
      </c>
      <c r="G4808" s="121">
        <f t="shared" si="539"/>
        <v>0</v>
      </c>
      <c r="H4808" s="121">
        <f t="shared" si="540"/>
        <v>0</v>
      </c>
      <c r="I4808" s="122">
        <f t="shared" si="541"/>
        <v>0</v>
      </c>
    </row>
    <row r="4809" spans="2:9">
      <c r="B4809" s="91">
        <f t="shared" si="542"/>
        <v>4795</v>
      </c>
      <c r="C4809" s="92">
        <f t="shared" si="543"/>
        <v>49355</v>
      </c>
      <c r="D4809" s="119" t="str">
        <f t="shared" si="537"/>
        <v>구간53</v>
      </c>
      <c r="E4809" s="91">
        <f t="shared" si="538"/>
        <v>90</v>
      </c>
      <c r="F4809" s="120">
        <f>COUNTIF($D$15:D4809,D4809)</f>
        <v>46</v>
      </c>
      <c r="G4809" s="121">
        <f t="shared" si="539"/>
        <v>0</v>
      </c>
      <c r="H4809" s="121">
        <f t="shared" si="540"/>
        <v>0</v>
      </c>
      <c r="I4809" s="122">
        <f t="shared" si="541"/>
        <v>0</v>
      </c>
    </row>
    <row r="4810" spans="2:9">
      <c r="B4810" s="91">
        <f t="shared" si="542"/>
        <v>4796</v>
      </c>
      <c r="C4810" s="92">
        <f t="shared" si="543"/>
        <v>49356</v>
      </c>
      <c r="D4810" s="119" t="str">
        <f t="shared" si="537"/>
        <v>구간53</v>
      </c>
      <c r="E4810" s="91">
        <f t="shared" si="538"/>
        <v>90</v>
      </c>
      <c r="F4810" s="120">
        <f>COUNTIF($D$15:D4810,D4810)</f>
        <v>47</v>
      </c>
      <c r="G4810" s="121">
        <f t="shared" si="539"/>
        <v>0</v>
      </c>
      <c r="H4810" s="121">
        <f t="shared" si="540"/>
        <v>0</v>
      </c>
      <c r="I4810" s="122">
        <f t="shared" si="541"/>
        <v>0</v>
      </c>
    </row>
    <row r="4811" spans="2:9">
      <c r="B4811" s="91">
        <f t="shared" si="542"/>
        <v>4797</v>
      </c>
      <c r="C4811" s="92">
        <f t="shared" si="543"/>
        <v>49357</v>
      </c>
      <c r="D4811" s="119" t="str">
        <f t="shared" si="537"/>
        <v>구간53</v>
      </c>
      <c r="E4811" s="91">
        <f t="shared" si="538"/>
        <v>90</v>
      </c>
      <c r="F4811" s="120">
        <f>COUNTIF($D$15:D4811,D4811)</f>
        <v>48</v>
      </c>
      <c r="G4811" s="121">
        <f t="shared" si="539"/>
        <v>0</v>
      </c>
      <c r="H4811" s="121">
        <f t="shared" si="540"/>
        <v>0</v>
      </c>
      <c r="I4811" s="122">
        <f t="shared" si="541"/>
        <v>0</v>
      </c>
    </row>
    <row r="4812" spans="2:9">
      <c r="B4812" s="91">
        <f t="shared" si="542"/>
        <v>4798</v>
      </c>
      <c r="C4812" s="92">
        <f t="shared" si="543"/>
        <v>49358</v>
      </c>
      <c r="D4812" s="119" t="str">
        <f t="shared" si="537"/>
        <v>구간53</v>
      </c>
      <c r="E4812" s="91">
        <f t="shared" si="538"/>
        <v>90</v>
      </c>
      <c r="F4812" s="120">
        <f>COUNTIF($D$15:D4812,D4812)</f>
        <v>49</v>
      </c>
      <c r="G4812" s="121">
        <f t="shared" si="539"/>
        <v>0</v>
      </c>
      <c r="H4812" s="121">
        <f t="shared" si="540"/>
        <v>0</v>
      </c>
      <c r="I4812" s="122">
        <f t="shared" si="541"/>
        <v>0</v>
      </c>
    </row>
    <row r="4813" spans="2:9">
      <c r="B4813" s="91">
        <f t="shared" si="542"/>
        <v>4799</v>
      </c>
      <c r="C4813" s="92">
        <f t="shared" si="543"/>
        <v>49359</v>
      </c>
      <c r="D4813" s="119" t="str">
        <f t="shared" si="537"/>
        <v>구간53</v>
      </c>
      <c r="E4813" s="91">
        <f t="shared" si="538"/>
        <v>90</v>
      </c>
      <c r="F4813" s="120">
        <f>COUNTIF($D$15:D4813,D4813)</f>
        <v>50</v>
      </c>
      <c r="G4813" s="121">
        <f t="shared" si="539"/>
        <v>0</v>
      </c>
      <c r="H4813" s="121">
        <f t="shared" si="540"/>
        <v>0</v>
      </c>
      <c r="I4813" s="122">
        <f t="shared" si="541"/>
        <v>0</v>
      </c>
    </row>
    <row r="4814" spans="2:9">
      <c r="B4814" s="91">
        <f t="shared" si="542"/>
        <v>4800</v>
      </c>
      <c r="C4814" s="92">
        <f t="shared" si="543"/>
        <v>49360</v>
      </c>
      <c r="D4814" s="119" t="str">
        <f t="shared" si="537"/>
        <v>구간53</v>
      </c>
      <c r="E4814" s="91">
        <f t="shared" si="538"/>
        <v>90</v>
      </c>
      <c r="F4814" s="120">
        <f>COUNTIF($D$15:D4814,D4814)</f>
        <v>51</v>
      </c>
      <c r="G4814" s="121">
        <f t="shared" si="539"/>
        <v>0</v>
      </c>
      <c r="H4814" s="121">
        <f t="shared" si="540"/>
        <v>0</v>
      </c>
      <c r="I4814" s="122">
        <f t="shared" si="541"/>
        <v>0</v>
      </c>
    </row>
    <row r="4815" spans="2:9">
      <c r="B4815" s="91">
        <f t="shared" si="542"/>
        <v>4801</v>
      </c>
      <c r="C4815" s="92">
        <f t="shared" si="543"/>
        <v>49361</v>
      </c>
      <c r="D4815" s="119" t="str">
        <f t="shared" ref="D4815:D4878" si="544">IF(IFERROR(HLOOKUP(C4815,$E$5:$BL$6,2,FALSE),"")="",D4816,HLOOKUP(C4815,$E$5:$BL$7,2,FALSE))</f>
        <v>구간53</v>
      </c>
      <c r="E4815" s="91">
        <f t="shared" ref="E4815:E4878" si="545">COUNTIF($D$15:$D$49928,D4815)</f>
        <v>90</v>
      </c>
      <c r="F4815" s="120">
        <f>COUNTIF($D$15:D4815,D4815)</f>
        <v>52</v>
      </c>
      <c r="G4815" s="121">
        <f t="shared" ref="G4815:G4878" si="546">HLOOKUP($D4815,$E$6:$BL$11,6,FALSE)</f>
        <v>0</v>
      </c>
      <c r="H4815" s="121">
        <f t="shared" ref="H4815:H4878" si="547">HLOOKUP($D4815,$E$6:$BL$11,5,FALSE)*(F4815)</f>
        <v>0</v>
      </c>
      <c r="I4815" s="122">
        <f t="shared" ref="I4815:I4878" si="548">G4815+H4815</f>
        <v>0</v>
      </c>
    </row>
    <row r="4816" spans="2:9">
      <c r="B4816" s="91">
        <f t="shared" ref="B4816:B4879" si="549">B4815+1</f>
        <v>4802</v>
      </c>
      <c r="C4816" s="92">
        <f t="shared" ref="C4816:C4879" si="550">C4815+1</f>
        <v>49362</v>
      </c>
      <c r="D4816" s="119" t="str">
        <f t="shared" si="544"/>
        <v>구간53</v>
      </c>
      <c r="E4816" s="91">
        <f t="shared" si="545"/>
        <v>90</v>
      </c>
      <c r="F4816" s="120">
        <f>COUNTIF($D$15:D4816,D4816)</f>
        <v>53</v>
      </c>
      <c r="G4816" s="121">
        <f t="shared" si="546"/>
        <v>0</v>
      </c>
      <c r="H4816" s="121">
        <f t="shared" si="547"/>
        <v>0</v>
      </c>
      <c r="I4816" s="122">
        <f t="shared" si="548"/>
        <v>0</v>
      </c>
    </row>
    <row r="4817" spans="2:9">
      <c r="B4817" s="91">
        <f t="shared" si="549"/>
        <v>4803</v>
      </c>
      <c r="C4817" s="92">
        <f t="shared" si="550"/>
        <v>49363</v>
      </c>
      <c r="D4817" s="119" t="str">
        <f t="shared" si="544"/>
        <v>구간53</v>
      </c>
      <c r="E4817" s="91">
        <f t="shared" si="545"/>
        <v>90</v>
      </c>
      <c r="F4817" s="120">
        <f>COUNTIF($D$15:D4817,D4817)</f>
        <v>54</v>
      </c>
      <c r="G4817" s="121">
        <f t="shared" si="546"/>
        <v>0</v>
      </c>
      <c r="H4817" s="121">
        <f t="shared" si="547"/>
        <v>0</v>
      </c>
      <c r="I4817" s="122">
        <f t="shared" si="548"/>
        <v>0</v>
      </c>
    </row>
    <row r="4818" spans="2:9">
      <c r="B4818" s="91">
        <f t="shared" si="549"/>
        <v>4804</v>
      </c>
      <c r="C4818" s="92">
        <f t="shared" si="550"/>
        <v>49364</v>
      </c>
      <c r="D4818" s="119" t="str">
        <f t="shared" si="544"/>
        <v>구간53</v>
      </c>
      <c r="E4818" s="91">
        <f t="shared" si="545"/>
        <v>90</v>
      </c>
      <c r="F4818" s="120">
        <f>COUNTIF($D$15:D4818,D4818)</f>
        <v>55</v>
      </c>
      <c r="G4818" s="121">
        <f t="shared" si="546"/>
        <v>0</v>
      </c>
      <c r="H4818" s="121">
        <f t="shared" si="547"/>
        <v>0</v>
      </c>
      <c r="I4818" s="122">
        <f t="shared" si="548"/>
        <v>0</v>
      </c>
    </row>
    <row r="4819" spans="2:9">
      <c r="B4819" s="91">
        <f t="shared" si="549"/>
        <v>4805</v>
      </c>
      <c r="C4819" s="92">
        <f t="shared" si="550"/>
        <v>49365</v>
      </c>
      <c r="D4819" s="119" t="str">
        <f t="shared" si="544"/>
        <v>구간53</v>
      </c>
      <c r="E4819" s="91">
        <f t="shared" si="545"/>
        <v>90</v>
      </c>
      <c r="F4819" s="120">
        <f>COUNTIF($D$15:D4819,D4819)</f>
        <v>56</v>
      </c>
      <c r="G4819" s="121">
        <f t="shared" si="546"/>
        <v>0</v>
      </c>
      <c r="H4819" s="121">
        <f t="shared" si="547"/>
        <v>0</v>
      </c>
      <c r="I4819" s="122">
        <f t="shared" si="548"/>
        <v>0</v>
      </c>
    </row>
    <row r="4820" spans="2:9">
      <c r="B4820" s="91">
        <f t="shared" si="549"/>
        <v>4806</v>
      </c>
      <c r="C4820" s="92">
        <f t="shared" si="550"/>
        <v>49366</v>
      </c>
      <c r="D4820" s="119" t="str">
        <f t="shared" si="544"/>
        <v>구간53</v>
      </c>
      <c r="E4820" s="91">
        <f t="shared" si="545"/>
        <v>90</v>
      </c>
      <c r="F4820" s="120">
        <f>COUNTIF($D$15:D4820,D4820)</f>
        <v>57</v>
      </c>
      <c r="G4820" s="121">
        <f t="shared" si="546"/>
        <v>0</v>
      </c>
      <c r="H4820" s="121">
        <f t="shared" si="547"/>
        <v>0</v>
      </c>
      <c r="I4820" s="122">
        <f t="shared" si="548"/>
        <v>0</v>
      </c>
    </row>
    <row r="4821" spans="2:9">
      <c r="B4821" s="91">
        <f t="shared" si="549"/>
        <v>4807</v>
      </c>
      <c r="C4821" s="92">
        <f t="shared" si="550"/>
        <v>49367</v>
      </c>
      <c r="D4821" s="119" t="str">
        <f t="shared" si="544"/>
        <v>구간53</v>
      </c>
      <c r="E4821" s="91">
        <f t="shared" si="545"/>
        <v>90</v>
      </c>
      <c r="F4821" s="120">
        <f>COUNTIF($D$15:D4821,D4821)</f>
        <v>58</v>
      </c>
      <c r="G4821" s="121">
        <f t="shared" si="546"/>
        <v>0</v>
      </c>
      <c r="H4821" s="121">
        <f t="shared" si="547"/>
        <v>0</v>
      </c>
      <c r="I4821" s="122">
        <f t="shared" si="548"/>
        <v>0</v>
      </c>
    </row>
    <row r="4822" spans="2:9">
      <c r="B4822" s="91">
        <f t="shared" si="549"/>
        <v>4808</v>
      </c>
      <c r="C4822" s="92">
        <f t="shared" si="550"/>
        <v>49368</v>
      </c>
      <c r="D4822" s="119" t="str">
        <f t="shared" si="544"/>
        <v>구간53</v>
      </c>
      <c r="E4822" s="91">
        <f t="shared" si="545"/>
        <v>90</v>
      </c>
      <c r="F4822" s="120">
        <f>COUNTIF($D$15:D4822,D4822)</f>
        <v>59</v>
      </c>
      <c r="G4822" s="121">
        <f t="shared" si="546"/>
        <v>0</v>
      </c>
      <c r="H4822" s="121">
        <f t="shared" si="547"/>
        <v>0</v>
      </c>
      <c r="I4822" s="122">
        <f t="shared" si="548"/>
        <v>0</v>
      </c>
    </row>
    <row r="4823" spans="2:9">
      <c r="B4823" s="91">
        <f t="shared" si="549"/>
        <v>4809</v>
      </c>
      <c r="C4823" s="92">
        <f t="shared" si="550"/>
        <v>49369</v>
      </c>
      <c r="D4823" s="119" t="str">
        <f t="shared" si="544"/>
        <v>구간53</v>
      </c>
      <c r="E4823" s="91">
        <f t="shared" si="545"/>
        <v>90</v>
      </c>
      <c r="F4823" s="120">
        <f>COUNTIF($D$15:D4823,D4823)</f>
        <v>60</v>
      </c>
      <c r="G4823" s="121">
        <f t="shared" si="546"/>
        <v>0</v>
      </c>
      <c r="H4823" s="121">
        <f t="shared" si="547"/>
        <v>0</v>
      </c>
      <c r="I4823" s="122">
        <f t="shared" si="548"/>
        <v>0</v>
      </c>
    </row>
    <row r="4824" spans="2:9">
      <c r="B4824" s="91">
        <f t="shared" si="549"/>
        <v>4810</v>
      </c>
      <c r="C4824" s="92">
        <f t="shared" si="550"/>
        <v>49370</v>
      </c>
      <c r="D4824" s="119" t="str">
        <f t="shared" si="544"/>
        <v>구간53</v>
      </c>
      <c r="E4824" s="91">
        <f t="shared" si="545"/>
        <v>90</v>
      </c>
      <c r="F4824" s="120">
        <f>COUNTIF($D$15:D4824,D4824)</f>
        <v>61</v>
      </c>
      <c r="G4824" s="121">
        <f t="shared" si="546"/>
        <v>0</v>
      </c>
      <c r="H4824" s="121">
        <f t="shared" si="547"/>
        <v>0</v>
      </c>
      <c r="I4824" s="122">
        <f t="shared" si="548"/>
        <v>0</v>
      </c>
    </row>
    <row r="4825" spans="2:9">
      <c r="B4825" s="91">
        <f t="shared" si="549"/>
        <v>4811</v>
      </c>
      <c r="C4825" s="92">
        <f t="shared" si="550"/>
        <v>49371</v>
      </c>
      <c r="D4825" s="119" t="str">
        <f t="shared" si="544"/>
        <v>구간53</v>
      </c>
      <c r="E4825" s="91">
        <f t="shared" si="545"/>
        <v>90</v>
      </c>
      <c r="F4825" s="120">
        <f>COUNTIF($D$15:D4825,D4825)</f>
        <v>62</v>
      </c>
      <c r="G4825" s="121">
        <f t="shared" si="546"/>
        <v>0</v>
      </c>
      <c r="H4825" s="121">
        <f t="shared" si="547"/>
        <v>0</v>
      </c>
      <c r="I4825" s="122">
        <f t="shared" si="548"/>
        <v>0</v>
      </c>
    </row>
    <row r="4826" spans="2:9">
      <c r="B4826" s="91">
        <f t="shared" si="549"/>
        <v>4812</v>
      </c>
      <c r="C4826" s="92">
        <f t="shared" si="550"/>
        <v>49372</v>
      </c>
      <c r="D4826" s="119" t="str">
        <f t="shared" si="544"/>
        <v>구간53</v>
      </c>
      <c r="E4826" s="91">
        <f t="shared" si="545"/>
        <v>90</v>
      </c>
      <c r="F4826" s="120">
        <f>COUNTIF($D$15:D4826,D4826)</f>
        <v>63</v>
      </c>
      <c r="G4826" s="121">
        <f t="shared" si="546"/>
        <v>0</v>
      </c>
      <c r="H4826" s="121">
        <f t="shared" si="547"/>
        <v>0</v>
      </c>
      <c r="I4826" s="122">
        <f t="shared" si="548"/>
        <v>0</v>
      </c>
    </row>
    <row r="4827" spans="2:9">
      <c r="B4827" s="91">
        <f t="shared" si="549"/>
        <v>4813</v>
      </c>
      <c r="C4827" s="92">
        <f t="shared" si="550"/>
        <v>49373</v>
      </c>
      <c r="D4827" s="119" t="str">
        <f t="shared" si="544"/>
        <v>구간53</v>
      </c>
      <c r="E4827" s="91">
        <f t="shared" si="545"/>
        <v>90</v>
      </c>
      <c r="F4827" s="120">
        <f>COUNTIF($D$15:D4827,D4827)</f>
        <v>64</v>
      </c>
      <c r="G4827" s="121">
        <f t="shared" si="546"/>
        <v>0</v>
      </c>
      <c r="H4827" s="121">
        <f t="shared" si="547"/>
        <v>0</v>
      </c>
      <c r="I4827" s="122">
        <f t="shared" si="548"/>
        <v>0</v>
      </c>
    </row>
    <row r="4828" spans="2:9">
      <c r="B4828" s="91">
        <f t="shared" si="549"/>
        <v>4814</v>
      </c>
      <c r="C4828" s="92">
        <f t="shared" si="550"/>
        <v>49374</v>
      </c>
      <c r="D4828" s="119" t="str">
        <f t="shared" si="544"/>
        <v>구간53</v>
      </c>
      <c r="E4828" s="91">
        <f t="shared" si="545"/>
        <v>90</v>
      </c>
      <c r="F4828" s="120">
        <f>COUNTIF($D$15:D4828,D4828)</f>
        <v>65</v>
      </c>
      <c r="G4828" s="121">
        <f t="shared" si="546"/>
        <v>0</v>
      </c>
      <c r="H4828" s="121">
        <f t="shared" si="547"/>
        <v>0</v>
      </c>
      <c r="I4828" s="122">
        <f t="shared" si="548"/>
        <v>0</v>
      </c>
    </row>
    <row r="4829" spans="2:9">
      <c r="B4829" s="91">
        <f t="shared" si="549"/>
        <v>4815</v>
      </c>
      <c r="C4829" s="92">
        <f t="shared" si="550"/>
        <v>49375</v>
      </c>
      <c r="D4829" s="119" t="str">
        <f t="shared" si="544"/>
        <v>구간53</v>
      </c>
      <c r="E4829" s="91">
        <f t="shared" si="545"/>
        <v>90</v>
      </c>
      <c r="F4829" s="120">
        <f>COUNTIF($D$15:D4829,D4829)</f>
        <v>66</v>
      </c>
      <c r="G4829" s="121">
        <f t="shared" si="546"/>
        <v>0</v>
      </c>
      <c r="H4829" s="121">
        <f t="shared" si="547"/>
        <v>0</v>
      </c>
      <c r="I4829" s="122">
        <f t="shared" si="548"/>
        <v>0</v>
      </c>
    </row>
    <row r="4830" spans="2:9">
      <c r="B4830" s="91">
        <f t="shared" si="549"/>
        <v>4816</v>
      </c>
      <c r="C4830" s="92">
        <f t="shared" si="550"/>
        <v>49376</v>
      </c>
      <c r="D4830" s="119" t="str">
        <f t="shared" si="544"/>
        <v>구간53</v>
      </c>
      <c r="E4830" s="91">
        <f t="shared" si="545"/>
        <v>90</v>
      </c>
      <c r="F4830" s="120">
        <f>COUNTIF($D$15:D4830,D4830)</f>
        <v>67</v>
      </c>
      <c r="G4830" s="121">
        <f t="shared" si="546"/>
        <v>0</v>
      </c>
      <c r="H4830" s="121">
        <f t="shared" si="547"/>
        <v>0</v>
      </c>
      <c r="I4830" s="122">
        <f t="shared" si="548"/>
        <v>0</v>
      </c>
    </row>
    <row r="4831" spans="2:9">
      <c r="B4831" s="91">
        <f t="shared" si="549"/>
        <v>4817</v>
      </c>
      <c r="C4831" s="92">
        <f t="shared" si="550"/>
        <v>49377</v>
      </c>
      <c r="D4831" s="119" t="str">
        <f t="shared" si="544"/>
        <v>구간53</v>
      </c>
      <c r="E4831" s="91">
        <f t="shared" si="545"/>
        <v>90</v>
      </c>
      <c r="F4831" s="120">
        <f>COUNTIF($D$15:D4831,D4831)</f>
        <v>68</v>
      </c>
      <c r="G4831" s="121">
        <f t="shared" si="546"/>
        <v>0</v>
      </c>
      <c r="H4831" s="121">
        <f t="shared" si="547"/>
        <v>0</v>
      </c>
      <c r="I4831" s="122">
        <f t="shared" si="548"/>
        <v>0</v>
      </c>
    </row>
    <row r="4832" spans="2:9">
      <c r="B4832" s="91">
        <f t="shared" si="549"/>
        <v>4818</v>
      </c>
      <c r="C4832" s="92">
        <f t="shared" si="550"/>
        <v>49378</v>
      </c>
      <c r="D4832" s="119" t="str">
        <f t="shared" si="544"/>
        <v>구간53</v>
      </c>
      <c r="E4832" s="91">
        <f t="shared" si="545"/>
        <v>90</v>
      </c>
      <c r="F4832" s="120">
        <f>COUNTIF($D$15:D4832,D4832)</f>
        <v>69</v>
      </c>
      <c r="G4832" s="121">
        <f t="shared" si="546"/>
        <v>0</v>
      </c>
      <c r="H4832" s="121">
        <f t="shared" si="547"/>
        <v>0</v>
      </c>
      <c r="I4832" s="122">
        <f t="shared" si="548"/>
        <v>0</v>
      </c>
    </row>
    <row r="4833" spans="2:9">
      <c r="B4833" s="91">
        <f t="shared" si="549"/>
        <v>4819</v>
      </c>
      <c r="C4833" s="92">
        <f t="shared" si="550"/>
        <v>49379</v>
      </c>
      <c r="D4833" s="119" t="str">
        <f t="shared" si="544"/>
        <v>구간53</v>
      </c>
      <c r="E4833" s="91">
        <f t="shared" si="545"/>
        <v>90</v>
      </c>
      <c r="F4833" s="120">
        <f>COUNTIF($D$15:D4833,D4833)</f>
        <v>70</v>
      </c>
      <c r="G4833" s="121">
        <f t="shared" si="546"/>
        <v>0</v>
      </c>
      <c r="H4833" s="121">
        <f t="shared" si="547"/>
        <v>0</v>
      </c>
      <c r="I4833" s="122">
        <f t="shared" si="548"/>
        <v>0</v>
      </c>
    </row>
    <row r="4834" spans="2:9">
      <c r="B4834" s="91">
        <f t="shared" si="549"/>
        <v>4820</v>
      </c>
      <c r="C4834" s="92">
        <f t="shared" si="550"/>
        <v>49380</v>
      </c>
      <c r="D4834" s="119" t="str">
        <f t="shared" si="544"/>
        <v>구간53</v>
      </c>
      <c r="E4834" s="91">
        <f t="shared" si="545"/>
        <v>90</v>
      </c>
      <c r="F4834" s="120">
        <f>COUNTIF($D$15:D4834,D4834)</f>
        <v>71</v>
      </c>
      <c r="G4834" s="121">
        <f t="shared" si="546"/>
        <v>0</v>
      </c>
      <c r="H4834" s="121">
        <f t="shared" si="547"/>
        <v>0</v>
      </c>
      <c r="I4834" s="122">
        <f t="shared" si="548"/>
        <v>0</v>
      </c>
    </row>
    <row r="4835" spans="2:9">
      <c r="B4835" s="91">
        <f t="shared" si="549"/>
        <v>4821</v>
      </c>
      <c r="C4835" s="92">
        <f t="shared" si="550"/>
        <v>49381</v>
      </c>
      <c r="D4835" s="119" t="str">
        <f t="shared" si="544"/>
        <v>구간53</v>
      </c>
      <c r="E4835" s="91">
        <f t="shared" si="545"/>
        <v>90</v>
      </c>
      <c r="F4835" s="120">
        <f>COUNTIF($D$15:D4835,D4835)</f>
        <v>72</v>
      </c>
      <c r="G4835" s="121">
        <f t="shared" si="546"/>
        <v>0</v>
      </c>
      <c r="H4835" s="121">
        <f t="shared" si="547"/>
        <v>0</v>
      </c>
      <c r="I4835" s="122">
        <f t="shared" si="548"/>
        <v>0</v>
      </c>
    </row>
    <row r="4836" spans="2:9">
      <c r="B4836" s="91">
        <f t="shared" si="549"/>
        <v>4822</v>
      </c>
      <c r="C4836" s="92">
        <f t="shared" si="550"/>
        <v>49382</v>
      </c>
      <c r="D4836" s="119" t="str">
        <f t="shared" si="544"/>
        <v>구간53</v>
      </c>
      <c r="E4836" s="91">
        <f t="shared" si="545"/>
        <v>90</v>
      </c>
      <c r="F4836" s="120">
        <f>COUNTIF($D$15:D4836,D4836)</f>
        <v>73</v>
      </c>
      <c r="G4836" s="121">
        <f t="shared" si="546"/>
        <v>0</v>
      </c>
      <c r="H4836" s="121">
        <f t="shared" si="547"/>
        <v>0</v>
      </c>
      <c r="I4836" s="122">
        <f t="shared" si="548"/>
        <v>0</v>
      </c>
    </row>
    <row r="4837" spans="2:9">
      <c r="B4837" s="91">
        <f t="shared" si="549"/>
        <v>4823</v>
      </c>
      <c r="C4837" s="92">
        <f t="shared" si="550"/>
        <v>49383</v>
      </c>
      <c r="D4837" s="119" t="str">
        <f t="shared" si="544"/>
        <v>구간53</v>
      </c>
      <c r="E4837" s="91">
        <f t="shared" si="545"/>
        <v>90</v>
      </c>
      <c r="F4837" s="120">
        <f>COUNTIF($D$15:D4837,D4837)</f>
        <v>74</v>
      </c>
      <c r="G4837" s="121">
        <f t="shared" si="546"/>
        <v>0</v>
      </c>
      <c r="H4837" s="121">
        <f t="shared" si="547"/>
        <v>0</v>
      </c>
      <c r="I4837" s="122">
        <f t="shared" si="548"/>
        <v>0</v>
      </c>
    </row>
    <row r="4838" spans="2:9">
      <c r="B4838" s="91">
        <f t="shared" si="549"/>
        <v>4824</v>
      </c>
      <c r="C4838" s="92">
        <f t="shared" si="550"/>
        <v>49384</v>
      </c>
      <c r="D4838" s="119" t="str">
        <f t="shared" si="544"/>
        <v>구간53</v>
      </c>
      <c r="E4838" s="91">
        <f t="shared" si="545"/>
        <v>90</v>
      </c>
      <c r="F4838" s="120">
        <f>COUNTIF($D$15:D4838,D4838)</f>
        <v>75</v>
      </c>
      <c r="G4838" s="121">
        <f t="shared" si="546"/>
        <v>0</v>
      </c>
      <c r="H4838" s="121">
        <f t="shared" si="547"/>
        <v>0</v>
      </c>
      <c r="I4838" s="122">
        <f t="shared" si="548"/>
        <v>0</v>
      </c>
    </row>
    <row r="4839" spans="2:9">
      <c r="B4839" s="91">
        <f t="shared" si="549"/>
        <v>4825</v>
      </c>
      <c r="C4839" s="92">
        <f t="shared" si="550"/>
        <v>49385</v>
      </c>
      <c r="D4839" s="119" t="str">
        <f t="shared" si="544"/>
        <v>구간53</v>
      </c>
      <c r="E4839" s="91">
        <f t="shared" si="545"/>
        <v>90</v>
      </c>
      <c r="F4839" s="120">
        <f>COUNTIF($D$15:D4839,D4839)</f>
        <v>76</v>
      </c>
      <c r="G4839" s="121">
        <f t="shared" si="546"/>
        <v>0</v>
      </c>
      <c r="H4839" s="121">
        <f t="shared" si="547"/>
        <v>0</v>
      </c>
      <c r="I4839" s="122">
        <f t="shared" si="548"/>
        <v>0</v>
      </c>
    </row>
    <row r="4840" spans="2:9">
      <c r="B4840" s="91">
        <f t="shared" si="549"/>
        <v>4826</v>
      </c>
      <c r="C4840" s="92">
        <f t="shared" si="550"/>
        <v>49386</v>
      </c>
      <c r="D4840" s="119" t="str">
        <f t="shared" si="544"/>
        <v>구간53</v>
      </c>
      <c r="E4840" s="91">
        <f t="shared" si="545"/>
        <v>90</v>
      </c>
      <c r="F4840" s="120">
        <f>COUNTIF($D$15:D4840,D4840)</f>
        <v>77</v>
      </c>
      <c r="G4840" s="121">
        <f t="shared" si="546"/>
        <v>0</v>
      </c>
      <c r="H4840" s="121">
        <f t="shared" si="547"/>
        <v>0</v>
      </c>
      <c r="I4840" s="122">
        <f t="shared" si="548"/>
        <v>0</v>
      </c>
    </row>
    <row r="4841" spans="2:9">
      <c r="B4841" s="91">
        <f t="shared" si="549"/>
        <v>4827</v>
      </c>
      <c r="C4841" s="92">
        <f t="shared" si="550"/>
        <v>49387</v>
      </c>
      <c r="D4841" s="119" t="str">
        <f t="shared" si="544"/>
        <v>구간53</v>
      </c>
      <c r="E4841" s="91">
        <f t="shared" si="545"/>
        <v>90</v>
      </c>
      <c r="F4841" s="120">
        <f>COUNTIF($D$15:D4841,D4841)</f>
        <v>78</v>
      </c>
      <c r="G4841" s="121">
        <f t="shared" si="546"/>
        <v>0</v>
      </c>
      <c r="H4841" s="121">
        <f t="shared" si="547"/>
        <v>0</v>
      </c>
      <c r="I4841" s="122">
        <f t="shared" si="548"/>
        <v>0</v>
      </c>
    </row>
    <row r="4842" spans="2:9">
      <c r="B4842" s="91">
        <f t="shared" si="549"/>
        <v>4828</v>
      </c>
      <c r="C4842" s="92">
        <f t="shared" si="550"/>
        <v>49388</v>
      </c>
      <c r="D4842" s="119" t="str">
        <f t="shared" si="544"/>
        <v>구간53</v>
      </c>
      <c r="E4842" s="91">
        <f t="shared" si="545"/>
        <v>90</v>
      </c>
      <c r="F4842" s="120">
        <f>COUNTIF($D$15:D4842,D4842)</f>
        <v>79</v>
      </c>
      <c r="G4842" s="121">
        <f t="shared" si="546"/>
        <v>0</v>
      </c>
      <c r="H4842" s="121">
        <f t="shared" si="547"/>
        <v>0</v>
      </c>
      <c r="I4842" s="122">
        <f t="shared" si="548"/>
        <v>0</v>
      </c>
    </row>
    <row r="4843" spans="2:9">
      <c r="B4843" s="91">
        <f t="shared" si="549"/>
        <v>4829</v>
      </c>
      <c r="C4843" s="92">
        <f t="shared" si="550"/>
        <v>49389</v>
      </c>
      <c r="D4843" s="119" t="str">
        <f t="shared" si="544"/>
        <v>구간53</v>
      </c>
      <c r="E4843" s="91">
        <f t="shared" si="545"/>
        <v>90</v>
      </c>
      <c r="F4843" s="120">
        <f>COUNTIF($D$15:D4843,D4843)</f>
        <v>80</v>
      </c>
      <c r="G4843" s="121">
        <f t="shared" si="546"/>
        <v>0</v>
      </c>
      <c r="H4843" s="121">
        <f t="shared" si="547"/>
        <v>0</v>
      </c>
      <c r="I4843" s="122">
        <f t="shared" si="548"/>
        <v>0</v>
      </c>
    </row>
    <row r="4844" spans="2:9">
      <c r="B4844" s="91">
        <f t="shared" si="549"/>
        <v>4830</v>
      </c>
      <c r="C4844" s="92">
        <f t="shared" si="550"/>
        <v>49390</v>
      </c>
      <c r="D4844" s="119" t="str">
        <f t="shared" si="544"/>
        <v>구간53</v>
      </c>
      <c r="E4844" s="91">
        <f t="shared" si="545"/>
        <v>90</v>
      </c>
      <c r="F4844" s="120">
        <f>COUNTIF($D$15:D4844,D4844)</f>
        <v>81</v>
      </c>
      <c r="G4844" s="121">
        <f t="shared" si="546"/>
        <v>0</v>
      </c>
      <c r="H4844" s="121">
        <f t="shared" si="547"/>
        <v>0</v>
      </c>
      <c r="I4844" s="122">
        <f t="shared" si="548"/>
        <v>0</v>
      </c>
    </row>
    <row r="4845" spans="2:9">
      <c r="B4845" s="91">
        <f t="shared" si="549"/>
        <v>4831</v>
      </c>
      <c r="C4845" s="92">
        <f t="shared" si="550"/>
        <v>49391</v>
      </c>
      <c r="D4845" s="119" t="str">
        <f t="shared" si="544"/>
        <v>구간53</v>
      </c>
      <c r="E4845" s="91">
        <f t="shared" si="545"/>
        <v>90</v>
      </c>
      <c r="F4845" s="120">
        <f>COUNTIF($D$15:D4845,D4845)</f>
        <v>82</v>
      </c>
      <c r="G4845" s="121">
        <f t="shared" si="546"/>
        <v>0</v>
      </c>
      <c r="H4845" s="121">
        <f t="shared" si="547"/>
        <v>0</v>
      </c>
      <c r="I4845" s="122">
        <f t="shared" si="548"/>
        <v>0</v>
      </c>
    </row>
    <row r="4846" spans="2:9">
      <c r="B4846" s="91">
        <f t="shared" si="549"/>
        <v>4832</v>
      </c>
      <c r="C4846" s="92">
        <f t="shared" si="550"/>
        <v>49392</v>
      </c>
      <c r="D4846" s="119" t="str">
        <f t="shared" si="544"/>
        <v>구간53</v>
      </c>
      <c r="E4846" s="91">
        <f t="shared" si="545"/>
        <v>90</v>
      </c>
      <c r="F4846" s="120">
        <f>COUNTIF($D$15:D4846,D4846)</f>
        <v>83</v>
      </c>
      <c r="G4846" s="121">
        <f t="shared" si="546"/>
        <v>0</v>
      </c>
      <c r="H4846" s="121">
        <f t="shared" si="547"/>
        <v>0</v>
      </c>
      <c r="I4846" s="122">
        <f t="shared" si="548"/>
        <v>0</v>
      </c>
    </row>
    <row r="4847" spans="2:9">
      <c r="B4847" s="91">
        <f t="shared" si="549"/>
        <v>4833</v>
      </c>
      <c r="C4847" s="92">
        <f t="shared" si="550"/>
        <v>49393</v>
      </c>
      <c r="D4847" s="119" t="str">
        <f t="shared" si="544"/>
        <v>구간53</v>
      </c>
      <c r="E4847" s="91">
        <f t="shared" si="545"/>
        <v>90</v>
      </c>
      <c r="F4847" s="120">
        <f>COUNTIF($D$15:D4847,D4847)</f>
        <v>84</v>
      </c>
      <c r="G4847" s="121">
        <f t="shared" si="546"/>
        <v>0</v>
      </c>
      <c r="H4847" s="121">
        <f t="shared" si="547"/>
        <v>0</v>
      </c>
      <c r="I4847" s="122">
        <f t="shared" si="548"/>
        <v>0</v>
      </c>
    </row>
    <row r="4848" spans="2:9">
      <c r="B4848" s="91">
        <f t="shared" si="549"/>
        <v>4834</v>
      </c>
      <c r="C4848" s="92">
        <f t="shared" si="550"/>
        <v>49394</v>
      </c>
      <c r="D4848" s="119" t="str">
        <f t="shared" si="544"/>
        <v>구간53</v>
      </c>
      <c r="E4848" s="91">
        <f t="shared" si="545"/>
        <v>90</v>
      </c>
      <c r="F4848" s="120">
        <f>COUNTIF($D$15:D4848,D4848)</f>
        <v>85</v>
      </c>
      <c r="G4848" s="121">
        <f t="shared" si="546"/>
        <v>0</v>
      </c>
      <c r="H4848" s="121">
        <f t="shared" si="547"/>
        <v>0</v>
      </c>
      <c r="I4848" s="122">
        <f t="shared" si="548"/>
        <v>0</v>
      </c>
    </row>
    <row r="4849" spans="2:9">
      <c r="B4849" s="91">
        <f t="shared" si="549"/>
        <v>4835</v>
      </c>
      <c r="C4849" s="92">
        <f t="shared" si="550"/>
        <v>49395</v>
      </c>
      <c r="D4849" s="119" t="str">
        <f t="shared" si="544"/>
        <v>구간53</v>
      </c>
      <c r="E4849" s="91">
        <f t="shared" si="545"/>
        <v>90</v>
      </c>
      <c r="F4849" s="120">
        <f>COUNTIF($D$15:D4849,D4849)</f>
        <v>86</v>
      </c>
      <c r="G4849" s="121">
        <f t="shared" si="546"/>
        <v>0</v>
      </c>
      <c r="H4849" s="121">
        <f t="shared" si="547"/>
        <v>0</v>
      </c>
      <c r="I4849" s="122">
        <f t="shared" si="548"/>
        <v>0</v>
      </c>
    </row>
    <row r="4850" spans="2:9">
      <c r="B4850" s="91">
        <f t="shared" si="549"/>
        <v>4836</v>
      </c>
      <c r="C4850" s="92">
        <f t="shared" si="550"/>
        <v>49396</v>
      </c>
      <c r="D4850" s="119" t="str">
        <f t="shared" si="544"/>
        <v>구간53</v>
      </c>
      <c r="E4850" s="91">
        <f t="shared" si="545"/>
        <v>90</v>
      </c>
      <c r="F4850" s="120">
        <f>COUNTIF($D$15:D4850,D4850)</f>
        <v>87</v>
      </c>
      <c r="G4850" s="121">
        <f t="shared" si="546"/>
        <v>0</v>
      </c>
      <c r="H4850" s="121">
        <f t="shared" si="547"/>
        <v>0</v>
      </c>
      <c r="I4850" s="122">
        <f t="shared" si="548"/>
        <v>0</v>
      </c>
    </row>
    <row r="4851" spans="2:9">
      <c r="B4851" s="91">
        <f t="shared" si="549"/>
        <v>4837</v>
      </c>
      <c r="C4851" s="92">
        <f t="shared" si="550"/>
        <v>49397</v>
      </c>
      <c r="D4851" s="119" t="str">
        <f t="shared" si="544"/>
        <v>구간53</v>
      </c>
      <c r="E4851" s="91">
        <f t="shared" si="545"/>
        <v>90</v>
      </c>
      <c r="F4851" s="120">
        <f>COUNTIF($D$15:D4851,D4851)</f>
        <v>88</v>
      </c>
      <c r="G4851" s="121">
        <f t="shared" si="546"/>
        <v>0</v>
      </c>
      <c r="H4851" s="121">
        <f t="shared" si="547"/>
        <v>0</v>
      </c>
      <c r="I4851" s="122">
        <f t="shared" si="548"/>
        <v>0</v>
      </c>
    </row>
    <row r="4852" spans="2:9">
      <c r="B4852" s="91">
        <f t="shared" si="549"/>
        <v>4838</v>
      </c>
      <c r="C4852" s="92">
        <f t="shared" si="550"/>
        <v>49398</v>
      </c>
      <c r="D4852" s="119" t="str">
        <f t="shared" si="544"/>
        <v>구간53</v>
      </c>
      <c r="E4852" s="91">
        <f t="shared" si="545"/>
        <v>90</v>
      </c>
      <c r="F4852" s="120">
        <f>COUNTIF($D$15:D4852,D4852)</f>
        <v>89</v>
      </c>
      <c r="G4852" s="121">
        <f t="shared" si="546"/>
        <v>0</v>
      </c>
      <c r="H4852" s="121">
        <f t="shared" si="547"/>
        <v>0</v>
      </c>
      <c r="I4852" s="122">
        <f t="shared" si="548"/>
        <v>0</v>
      </c>
    </row>
    <row r="4853" spans="2:9">
      <c r="B4853" s="91">
        <f t="shared" si="549"/>
        <v>4839</v>
      </c>
      <c r="C4853" s="92">
        <f t="shared" si="550"/>
        <v>49399</v>
      </c>
      <c r="D4853" s="119" t="str">
        <f t="shared" si="544"/>
        <v>구간53</v>
      </c>
      <c r="E4853" s="91">
        <f t="shared" si="545"/>
        <v>90</v>
      </c>
      <c r="F4853" s="120">
        <f>COUNTIF($D$15:D4853,D4853)</f>
        <v>90</v>
      </c>
      <c r="G4853" s="121">
        <f t="shared" si="546"/>
        <v>0</v>
      </c>
      <c r="H4853" s="121">
        <f t="shared" si="547"/>
        <v>0</v>
      </c>
      <c r="I4853" s="122">
        <f t="shared" si="548"/>
        <v>0</v>
      </c>
    </row>
    <row r="4854" spans="2:9">
      <c r="B4854" s="91">
        <f t="shared" si="549"/>
        <v>4840</v>
      </c>
      <c r="C4854" s="92">
        <f t="shared" si="550"/>
        <v>49400</v>
      </c>
      <c r="D4854" s="119" t="str">
        <f t="shared" si="544"/>
        <v>구간54</v>
      </c>
      <c r="E4854" s="91">
        <f t="shared" si="545"/>
        <v>91</v>
      </c>
      <c r="F4854" s="120">
        <f>COUNTIF($D$15:D4854,D4854)</f>
        <v>1</v>
      </c>
      <c r="G4854" s="121">
        <f t="shared" si="546"/>
        <v>0</v>
      </c>
      <c r="H4854" s="121">
        <f t="shared" si="547"/>
        <v>0</v>
      </c>
      <c r="I4854" s="122">
        <f t="shared" si="548"/>
        <v>0</v>
      </c>
    </row>
    <row r="4855" spans="2:9">
      <c r="B4855" s="91">
        <f t="shared" si="549"/>
        <v>4841</v>
      </c>
      <c r="C4855" s="92">
        <f t="shared" si="550"/>
        <v>49401</v>
      </c>
      <c r="D4855" s="119" t="str">
        <f t="shared" si="544"/>
        <v>구간54</v>
      </c>
      <c r="E4855" s="91">
        <f t="shared" si="545"/>
        <v>91</v>
      </c>
      <c r="F4855" s="120">
        <f>COUNTIF($D$15:D4855,D4855)</f>
        <v>2</v>
      </c>
      <c r="G4855" s="121">
        <f t="shared" si="546"/>
        <v>0</v>
      </c>
      <c r="H4855" s="121">
        <f t="shared" si="547"/>
        <v>0</v>
      </c>
      <c r="I4855" s="122">
        <f t="shared" si="548"/>
        <v>0</v>
      </c>
    </row>
    <row r="4856" spans="2:9">
      <c r="B4856" s="91">
        <f t="shared" si="549"/>
        <v>4842</v>
      </c>
      <c r="C4856" s="92">
        <f t="shared" si="550"/>
        <v>49402</v>
      </c>
      <c r="D4856" s="119" t="str">
        <f t="shared" si="544"/>
        <v>구간54</v>
      </c>
      <c r="E4856" s="91">
        <f t="shared" si="545"/>
        <v>91</v>
      </c>
      <c r="F4856" s="120">
        <f>COUNTIF($D$15:D4856,D4856)</f>
        <v>3</v>
      </c>
      <c r="G4856" s="121">
        <f t="shared" si="546"/>
        <v>0</v>
      </c>
      <c r="H4856" s="121">
        <f t="shared" si="547"/>
        <v>0</v>
      </c>
      <c r="I4856" s="122">
        <f t="shared" si="548"/>
        <v>0</v>
      </c>
    </row>
    <row r="4857" spans="2:9">
      <c r="B4857" s="91">
        <f t="shared" si="549"/>
        <v>4843</v>
      </c>
      <c r="C4857" s="92">
        <f t="shared" si="550"/>
        <v>49403</v>
      </c>
      <c r="D4857" s="119" t="str">
        <f t="shared" si="544"/>
        <v>구간54</v>
      </c>
      <c r="E4857" s="91">
        <f t="shared" si="545"/>
        <v>91</v>
      </c>
      <c r="F4857" s="120">
        <f>COUNTIF($D$15:D4857,D4857)</f>
        <v>4</v>
      </c>
      <c r="G4857" s="121">
        <f t="shared" si="546"/>
        <v>0</v>
      </c>
      <c r="H4857" s="121">
        <f t="shared" si="547"/>
        <v>0</v>
      </c>
      <c r="I4857" s="122">
        <f t="shared" si="548"/>
        <v>0</v>
      </c>
    </row>
    <row r="4858" spans="2:9">
      <c r="B4858" s="91">
        <f t="shared" si="549"/>
        <v>4844</v>
      </c>
      <c r="C4858" s="92">
        <f t="shared" si="550"/>
        <v>49404</v>
      </c>
      <c r="D4858" s="119" t="str">
        <f t="shared" si="544"/>
        <v>구간54</v>
      </c>
      <c r="E4858" s="91">
        <f t="shared" si="545"/>
        <v>91</v>
      </c>
      <c r="F4858" s="120">
        <f>COUNTIF($D$15:D4858,D4858)</f>
        <v>5</v>
      </c>
      <c r="G4858" s="121">
        <f t="shared" si="546"/>
        <v>0</v>
      </c>
      <c r="H4858" s="121">
        <f t="shared" si="547"/>
        <v>0</v>
      </c>
      <c r="I4858" s="122">
        <f t="shared" si="548"/>
        <v>0</v>
      </c>
    </row>
    <row r="4859" spans="2:9">
      <c r="B4859" s="91">
        <f t="shared" si="549"/>
        <v>4845</v>
      </c>
      <c r="C4859" s="92">
        <f t="shared" si="550"/>
        <v>49405</v>
      </c>
      <c r="D4859" s="119" t="str">
        <f t="shared" si="544"/>
        <v>구간54</v>
      </c>
      <c r="E4859" s="91">
        <f t="shared" si="545"/>
        <v>91</v>
      </c>
      <c r="F4859" s="120">
        <f>COUNTIF($D$15:D4859,D4859)</f>
        <v>6</v>
      </c>
      <c r="G4859" s="121">
        <f t="shared" si="546"/>
        <v>0</v>
      </c>
      <c r="H4859" s="121">
        <f t="shared" si="547"/>
        <v>0</v>
      </c>
      <c r="I4859" s="122">
        <f t="shared" si="548"/>
        <v>0</v>
      </c>
    </row>
    <row r="4860" spans="2:9">
      <c r="B4860" s="91">
        <f t="shared" si="549"/>
        <v>4846</v>
      </c>
      <c r="C4860" s="92">
        <f t="shared" si="550"/>
        <v>49406</v>
      </c>
      <c r="D4860" s="119" t="str">
        <f t="shared" si="544"/>
        <v>구간54</v>
      </c>
      <c r="E4860" s="91">
        <f t="shared" si="545"/>
        <v>91</v>
      </c>
      <c r="F4860" s="120">
        <f>COUNTIF($D$15:D4860,D4860)</f>
        <v>7</v>
      </c>
      <c r="G4860" s="121">
        <f t="shared" si="546"/>
        <v>0</v>
      </c>
      <c r="H4860" s="121">
        <f t="shared" si="547"/>
        <v>0</v>
      </c>
      <c r="I4860" s="122">
        <f t="shared" si="548"/>
        <v>0</v>
      </c>
    </row>
    <row r="4861" spans="2:9">
      <c r="B4861" s="91">
        <f t="shared" si="549"/>
        <v>4847</v>
      </c>
      <c r="C4861" s="92">
        <f t="shared" si="550"/>
        <v>49407</v>
      </c>
      <c r="D4861" s="119" t="str">
        <f t="shared" si="544"/>
        <v>구간54</v>
      </c>
      <c r="E4861" s="91">
        <f t="shared" si="545"/>
        <v>91</v>
      </c>
      <c r="F4861" s="120">
        <f>COUNTIF($D$15:D4861,D4861)</f>
        <v>8</v>
      </c>
      <c r="G4861" s="121">
        <f t="shared" si="546"/>
        <v>0</v>
      </c>
      <c r="H4861" s="121">
        <f t="shared" si="547"/>
        <v>0</v>
      </c>
      <c r="I4861" s="122">
        <f t="shared" si="548"/>
        <v>0</v>
      </c>
    </row>
    <row r="4862" spans="2:9">
      <c r="B4862" s="91">
        <f t="shared" si="549"/>
        <v>4848</v>
      </c>
      <c r="C4862" s="92">
        <f t="shared" si="550"/>
        <v>49408</v>
      </c>
      <c r="D4862" s="119" t="str">
        <f t="shared" si="544"/>
        <v>구간54</v>
      </c>
      <c r="E4862" s="91">
        <f t="shared" si="545"/>
        <v>91</v>
      </c>
      <c r="F4862" s="120">
        <f>COUNTIF($D$15:D4862,D4862)</f>
        <v>9</v>
      </c>
      <c r="G4862" s="121">
        <f t="shared" si="546"/>
        <v>0</v>
      </c>
      <c r="H4862" s="121">
        <f t="shared" si="547"/>
        <v>0</v>
      </c>
      <c r="I4862" s="122">
        <f t="shared" si="548"/>
        <v>0</v>
      </c>
    </row>
    <row r="4863" spans="2:9">
      <c r="B4863" s="91">
        <f t="shared" si="549"/>
        <v>4849</v>
      </c>
      <c r="C4863" s="92">
        <f t="shared" si="550"/>
        <v>49409</v>
      </c>
      <c r="D4863" s="119" t="str">
        <f t="shared" si="544"/>
        <v>구간54</v>
      </c>
      <c r="E4863" s="91">
        <f t="shared" si="545"/>
        <v>91</v>
      </c>
      <c r="F4863" s="120">
        <f>COUNTIF($D$15:D4863,D4863)</f>
        <v>10</v>
      </c>
      <c r="G4863" s="121">
        <f t="shared" si="546"/>
        <v>0</v>
      </c>
      <c r="H4863" s="121">
        <f t="shared" si="547"/>
        <v>0</v>
      </c>
      <c r="I4863" s="122">
        <f t="shared" si="548"/>
        <v>0</v>
      </c>
    </row>
    <row r="4864" spans="2:9">
      <c r="B4864" s="91">
        <f t="shared" si="549"/>
        <v>4850</v>
      </c>
      <c r="C4864" s="92">
        <f t="shared" si="550"/>
        <v>49410</v>
      </c>
      <c r="D4864" s="119" t="str">
        <f t="shared" si="544"/>
        <v>구간54</v>
      </c>
      <c r="E4864" s="91">
        <f t="shared" si="545"/>
        <v>91</v>
      </c>
      <c r="F4864" s="120">
        <f>COUNTIF($D$15:D4864,D4864)</f>
        <v>11</v>
      </c>
      <c r="G4864" s="121">
        <f t="shared" si="546"/>
        <v>0</v>
      </c>
      <c r="H4864" s="121">
        <f t="shared" si="547"/>
        <v>0</v>
      </c>
      <c r="I4864" s="122">
        <f t="shared" si="548"/>
        <v>0</v>
      </c>
    </row>
    <row r="4865" spans="2:9">
      <c r="B4865" s="91">
        <f t="shared" si="549"/>
        <v>4851</v>
      </c>
      <c r="C4865" s="92">
        <f t="shared" si="550"/>
        <v>49411</v>
      </c>
      <c r="D4865" s="119" t="str">
        <f t="shared" si="544"/>
        <v>구간54</v>
      </c>
      <c r="E4865" s="91">
        <f t="shared" si="545"/>
        <v>91</v>
      </c>
      <c r="F4865" s="120">
        <f>COUNTIF($D$15:D4865,D4865)</f>
        <v>12</v>
      </c>
      <c r="G4865" s="121">
        <f t="shared" si="546"/>
        <v>0</v>
      </c>
      <c r="H4865" s="121">
        <f t="shared" si="547"/>
        <v>0</v>
      </c>
      <c r="I4865" s="122">
        <f t="shared" si="548"/>
        <v>0</v>
      </c>
    </row>
    <row r="4866" spans="2:9">
      <c r="B4866" s="91">
        <f t="shared" si="549"/>
        <v>4852</v>
      </c>
      <c r="C4866" s="92">
        <f t="shared" si="550"/>
        <v>49412</v>
      </c>
      <c r="D4866" s="119" t="str">
        <f t="shared" si="544"/>
        <v>구간54</v>
      </c>
      <c r="E4866" s="91">
        <f t="shared" si="545"/>
        <v>91</v>
      </c>
      <c r="F4866" s="120">
        <f>COUNTIF($D$15:D4866,D4866)</f>
        <v>13</v>
      </c>
      <c r="G4866" s="121">
        <f t="shared" si="546"/>
        <v>0</v>
      </c>
      <c r="H4866" s="121">
        <f t="shared" si="547"/>
        <v>0</v>
      </c>
      <c r="I4866" s="122">
        <f t="shared" si="548"/>
        <v>0</v>
      </c>
    </row>
    <row r="4867" spans="2:9">
      <c r="B4867" s="91">
        <f t="shared" si="549"/>
        <v>4853</v>
      </c>
      <c r="C4867" s="92">
        <f t="shared" si="550"/>
        <v>49413</v>
      </c>
      <c r="D4867" s="119" t="str">
        <f t="shared" si="544"/>
        <v>구간54</v>
      </c>
      <c r="E4867" s="91">
        <f t="shared" si="545"/>
        <v>91</v>
      </c>
      <c r="F4867" s="120">
        <f>COUNTIF($D$15:D4867,D4867)</f>
        <v>14</v>
      </c>
      <c r="G4867" s="121">
        <f t="shared" si="546"/>
        <v>0</v>
      </c>
      <c r="H4867" s="121">
        <f t="shared" si="547"/>
        <v>0</v>
      </c>
      <c r="I4867" s="122">
        <f t="shared" si="548"/>
        <v>0</v>
      </c>
    </row>
    <row r="4868" spans="2:9">
      <c r="B4868" s="91">
        <f t="shared" si="549"/>
        <v>4854</v>
      </c>
      <c r="C4868" s="92">
        <f t="shared" si="550"/>
        <v>49414</v>
      </c>
      <c r="D4868" s="119" t="str">
        <f t="shared" si="544"/>
        <v>구간54</v>
      </c>
      <c r="E4868" s="91">
        <f t="shared" si="545"/>
        <v>91</v>
      </c>
      <c r="F4868" s="120">
        <f>COUNTIF($D$15:D4868,D4868)</f>
        <v>15</v>
      </c>
      <c r="G4868" s="121">
        <f t="shared" si="546"/>
        <v>0</v>
      </c>
      <c r="H4868" s="121">
        <f t="shared" si="547"/>
        <v>0</v>
      </c>
      <c r="I4868" s="122">
        <f t="shared" si="548"/>
        <v>0</v>
      </c>
    </row>
    <row r="4869" spans="2:9">
      <c r="B4869" s="91">
        <f t="shared" si="549"/>
        <v>4855</v>
      </c>
      <c r="C4869" s="92">
        <f t="shared" si="550"/>
        <v>49415</v>
      </c>
      <c r="D4869" s="119" t="str">
        <f t="shared" si="544"/>
        <v>구간54</v>
      </c>
      <c r="E4869" s="91">
        <f t="shared" si="545"/>
        <v>91</v>
      </c>
      <c r="F4869" s="120">
        <f>COUNTIF($D$15:D4869,D4869)</f>
        <v>16</v>
      </c>
      <c r="G4869" s="121">
        <f t="shared" si="546"/>
        <v>0</v>
      </c>
      <c r="H4869" s="121">
        <f t="shared" si="547"/>
        <v>0</v>
      </c>
      <c r="I4869" s="122">
        <f t="shared" si="548"/>
        <v>0</v>
      </c>
    </row>
    <row r="4870" spans="2:9">
      <c r="B4870" s="91">
        <f t="shared" si="549"/>
        <v>4856</v>
      </c>
      <c r="C4870" s="92">
        <f t="shared" si="550"/>
        <v>49416</v>
      </c>
      <c r="D4870" s="119" t="str">
        <f t="shared" si="544"/>
        <v>구간54</v>
      </c>
      <c r="E4870" s="91">
        <f t="shared" si="545"/>
        <v>91</v>
      </c>
      <c r="F4870" s="120">
        <f>COUNTIF($D$15:D4870,D4870)</f>
        <v>17</v>
      </c>
      <c r="G4870" s="121">
        <f t="shared" si="546"/>
        <v>0</v>
      </c>
      <c r="H4870" s="121">
        <f t="shared" si="547"/>
        <v>0</v>
      </c>
      <c r="I4870" s="122">
        <f t="shared" si="548"/>
        <v>0</v>
      </c>
    </row>
    <row r="4871" spans="2:9">
      <c r="B4871" s="91">
        <f t="shared" si="549"/>
        <v>4857</v>
      </c>
      <c r="C4871" s="92">
        <f t="shared" si="550"/>
        <v>49417</v>
      </c>
      <c r="D4871" s="119" t="str">
        <f t="shared" si="544"/>
        <v>구간54</v>
      </c>
      <c r="E4871" s="91">
        <f t="shared" si="545"/>
        <v>91</v>
      </c>
      <c r="F4871" s="120">
        <f>COUNTIF($D$15:D4871,D4871)</f>
        <v>18</v>
      </c>
      <c r="G4871" s="121">
        <f t="shared" si="546"/>
        <v>0</v>
      </c>
      <c r="H4871" s="121">
        <f t="shared" si="547"/>
        <v>0</v>
      </c>
      <c r="I4871" s="122">
        <f t="shared" si="548"/>
        <v>0</v>
      </c>
    </row>
    <row r="4872" spans="2:9">
      <c r="B4872" s="91">
        <f t="shared" si="549"/>
        <v>4858</v>
      </c>
      <c r="C4872" s="92">
        <f t="shared" si="550"/>
        <v>49418</v>
      </c>
      <c r="D4872" s="119" t="str">
        <f t="shared" si="544"/>
        <v>구간54</v>
      </c>
      <c r="E4872" s="91">
        <f t="shared" si="545"/>
        <v>91</v>
      </c>
      <c r="F4872" s="120">
        <f>COUNTIF($D$15:D4872,D4872)</f>
        <v>19</v>
      </c>
      <c r="G4872" s="121">
        <f t="shared" si="546"/>
        <v>0</v>
      </c>
      <c r="H4872" s="121">
        <f t="shared" si="547"/>
        <v>0</v>
      </c>
      <c r="I4872" s="122">
        <f t="shared" si="548"/>
        <v>0</v>
      </c>
    </row>
    <row r="4873" spans="2:9">
      <c r="B4873" s="91">
        <f t="shared" si="549"/>
        <v>4859</v>
      </c>
      <c r="C4873" s="92">
        <f t="shared" si="550"/>
        <v>49419</v>
      </c>
      <c r="D4873" s="119" t="str">
        <f t="shared" si="544"/>
        <v>구간54</v>
      </c>
      <c r="E4873" s="91">
        <f t="shared" si="545"/>
        <v>91</v>
      </c>
      <c r="F4873" s="120">
        <f>COUNTIF($D$15:D4873,D4873)</f>
        <v>20</v>
      </c>
      <c r="G4873" s="121">
        <f t="shared" si="546"/>
        <v>0</v>
      </c>
      <c r="H4873" s="121">
        <f t="shared" si="547"/>
        <v>0</v>
      </c>
      <c r="I4873" s="122">
        <f t="shared" si="548"/>
        <v>0</v>
      </c>
    </row>
    <row r="4874" spans="2:9">
      <c r="B4874" s="91">
        <f t="shared" si="549"/>
        <v>4860</v>
      </c>
      <c r="C4874" s="92">
        <f t="shared" si="550"/>
        <v>49420</v>
      </c>
      <c r="D4874" s="119" t="str">
        <f t="shared" si="544"/>
        <v>구간54</v>
      </c>
      <c r="E4874" s="91">
        <f t="shared" si="545"/>
        <v>91</v>
      </c>
      <c r="F4874" s="120">
        <f>COUNTIF($D$15:D4874,D4874)</f>
        <v>21</v>
      </c>
      <c r="G4874" s="121">
        <f t="shared" si="546"/>
        <v>0</v>
      </c>
      <c r="H4874" s="121">
        <f t="shared" si="547"/>
        <v>0</v>
      </c>
      <c r="I4874" s="122">
        <f t="shared" si="548"/>
        <v>0</v>
      </c>
    </row>
    <row r="4875" spans="2:9">
      <c r="B4875" s="91">
        <f t="shared" si="549"/>
        <v>4861</v>
      </c>
      <c r="C4875" s="92">
        <f t="shared" si="550"/>
        <v>49421</v>
      </c>
      <c r="D4875" s="119" t="str">
        <f t="shared" si="544"/>
        <v>구간54</v>
      </c>
      <c r="E4875" s="91">
        <f t="shared" si="545"/>
        <v>91</v>
      </c>
      <c r="F4875" s="120">
        <f>COUNTIF($D$15:D4875,D4875)</f>
        <v>22</v>
      </c>
      <c r="G4875" s="121">
        <f t="shared" si="546"/>
        <v>0</v>
      </c>
      <c r="H4875" s="121">
        <f t="shared" si="547"/>
        <v>0</v>
      </c>
      <c r="I4875" s="122">
        <f t="shared" si="548"/>
        <v>0</v>
      </c>
    </row>
    <row r="4876" spans="2:9">
      <c r="B4876" s="91">
        <f t="shared" si="549"/>
        <v>4862</v>
      </c>
      <c r="C4876" s="92">
        <f t="shared" si="550"/>
        <v>49422</v>
      </c>
      <c r="D4876" s="119" t="str">
        <f t="shared" si="544"/>
        <v>구간54</v>
      </c>
      <c r="E4876" s="91">
        <f t="shared" si="545"/>
        <v>91</v>
      </c>
      <c r="F4876" s="120">
        <f>COUNTIF($D$15:D4876,D4876)</f>
        <v>23</v>
      </c>
      <c r="G4876" s="121">
        <f t="shared" si="546"/>
        <v>0</v>
      </c>
      <c r="H4876" s="121">
        <f t="shared" si="547"/>
        <v>0</v>
      </c>
      <c r="I4876" s="122">
        <f t="shared" si="548"/>
        <v>0</v>
      </c>
    </row>
    <row r="4877" spans="2:9">
      <c r="B4877" s="91">
        <f t="shared" si="549"/>
        <v>4863</v>
      </c>
      <c r="C4877" s="92">
        <f t="shared" si="550"/>
        <v>49423</v>
      </c>
      <c r="D4877" s="119" t="str">
        <f t="shared" si="544"/>
        <v>구간54</v>
      </c>
      <c r="E4877" s="91">
        <f t="shared" si="545"/>
        <v>91</v>
      </c>
      <c r="F4877" s="120">
        <f>COUNTIF($D$15:D4877,D4877)</f>
        <v>24</v>
      </c>
      <c r="G4877" s="121">
        <f t="shared" si="546"/>
        <v>0</v>
      </c>
      <c r="H4877" s="121">
        <f t="shared" si="547"/>
        <v>0</v>
      </c>
      <c r="I4877" s="122">
        <f t="shared" si="548"/>
        <v>0</v>
      </c>
    </row>
    <row r="4878" spans="2:9">
      <c r="B4878" s="91">
        <f t="shared" si="549"/>
        <v>4864</v>
      </c>
      <c r="C4878" s="92">
        <f t="shared" si="550"/>
        <v>49424</v>
      </c>
      <c r="D4878" s="119" t="str">
        <f t="shared" si="544"/>
        <v>구간54</v>
      </c>
      <c r="E4878" s="91">
        <f t="shared" si="545"/>
        <v>91</v>
      </c>
      <c r="F4878" s="120">
        <f>COUNTIF($D$15:D4878,D4878)</f>
        <v>25</v>
      </c>
      <c r="G4878" s="121">
        <f t="shared" si="546"/>
        <v>0</v>
      </c>
      <c r="H4878" s="121">
        <f t="shared" si="547"/>
        <v>0</v>
      </c>
      <c r="I4878" s="122">
        <f t="shared" si="548"/>
        <v>0</v>
      </c>
    </row>
    <row r="4879" spans="2:9">
      <c r="B4879" s="91">
        <f t="shared" si="549"/>
        <v>4865</v>
      </c>
      <c r="C4879" s="92">
        <f t="shared" si="550"/>
        <v>49425</v>
      </c>
      <c r="D4879" s="119" t="str">
        <f t="shared" ref="D4879:D4942" si="551">IF(IFERROR(HLOOKUP(C4879,$E$5:$BL$6,2,FALSE),"")="",D4880,HLOOKUP(C4879,$E$5:$BL$7,2,FALSE))</f>
        <v>구간54</v>
      </c>
      <c r="E4879" s="91">
        <f t="shared" ref="E4879:E4942" si="552">COUNTIF($D$15:$D$49928,D4879)</f>
        <v>91</v>
      </c>
      <c r="F4879" s="120">
        <f>COUNTIF($D$15:D4879,D4879)</f>
        <v>26</v>
      </c>
      <c r="G4879" s="121">
        <f t="shared" ref="G4879:G4942" si="553">HLOOKUP($D4879,$E$6:$BL$11,6,FALSE)</f>
        <v>0</v>
      </c>
      <c r="H4879" s="121">
        <f t="shared" ref="H4879:H4942" si="554">HLOOKUP($D4879,$E$6:$BL$11,5,FALSE)*(F4879)</f>
        <v>0</v>
      </c>
      <c r="I4879" s="122">
        <f t="shared" ref="I4879:I4942" si="555">G4879+H4879</f>
        <v>0</v>
      </c>
    </row>
    <row r="4880" spans="2:9">
      <c r="B4880" s="91">
        <f t="shared" ref="B4880:B4943" si="556">B4879+1</f>
        <v>4866</v>
      </c>
      <c r="C4880" s="92">
        <f t="shared" ref="C4880:C4943" si="557">C4879+1</f>
        <v>49426</v>
      </c>
      <c r="D4880" s="119" t="str">
        <f t="shared" si="551"/>
        <v>구간54</v>
      </c>
      <c r="E4880" s="91">
        <f t="shared" si="552"/>
        <v>91</v>
      </c>
      <c r="F4880" s="120">
        <f>COUNTIF($D$15:D4880,D4880)</f>
        <v>27</v>
      </c>
      <c r="G4880" s="121">
        <f t="shared" si="553"/>
        <v>0</v>
      </c>
      <c r="H4880" s="121">
        <f t="shared" si="554"/>
        <v>0</v>
      </c>
      <c r="I4880" s="122">
        <f t="shared" si="555"/>
        <v>0</v>
      </c>
    </row>
    <row r="4881" spans="2:9">
      <c r="B4881" s="91">
        <f t="shared" si="556"/>
        <v>4867</v>
      </c>
      <c r="C4881" s="92">
        <f t="shared" si="557"/>
        <v>49427</v>
      </c>
      <c r="D4881" s="119" t="str">
        <f t="shared" si="551"/>
        <v>구간54</v>
      </c>
      <c r="E4881" s="91">
        <f t="shared" si="552"/>
        <v>91</v>
      </c>
      <c r="F4881" s="120">
        <f>COUNTIF($D$15:D4881,D4881)</f>
        <v>28</v>
      </c>
      <c r="G4881" s="121">
        <f t="shared" si="553"/>
        <v>0</v>
      </c>
      <c r="H4881" s="121">
        <f t="shared" si="554"/>
        <v>0</v>
      </c>
      <c r="I4881" s="122">
        <f t="shared" si="555"/>
        <v>0</v>
      </c>
    </row>
    <row r="4882" spans="2:9">
      <c r="B4882" s="91">
        <f t="shared" si="556"/>
        <v>4868</v>
      </c>
      <c r="C4882" s="92">
        <f t="shared" si="557"/>
        <v>49428</v>
      </c>
      <c r="D4882" s="119" t="str">
        <f t="shared" si="551"/>
        <v>구간54</v>
      </c>
      <c r="E4882" s="91">
        <f t="shared" si="552"/>
        <v>91</v>
      </c>
      <c r="F4882" s="120">
        <f>COUNTIF($D$15:D4882,D4882)</f>
        <v>29</v>
      </c>
      <c r="G4882" s="121">
        <f t="shared" si="553"/>
        <v>0</v>
      </c>
      <c r="H4882" s="121">
        <f t="shared" si="554"/>
        <v>0</v>
      </c>
      <c r="I4882" s="122">
        <f t="shared" si="555"/>
        <v>0</v>
      </c>
    </row>
    <row r="4883" spans="2:9">
      <c r="B4883" s="91">
        <f t="shared" si="556"/>
        <v>4869</v>
      </c>
      <c r="C4883" s="92">
        <f t="shared" si="557"/>
        <v>49429</v>
      </c>
      <c r="D4883" s="119" t="str">
        <f t="shared" si="551"/>
        <v>구간54</v>
      </c>
      <c r="E4883" s="91">
        <f t="shared" si="552"/>
        <v>91</v>
      </c>
      <c r="F4883" s="120">
        <f>COUNTIF($D$15:D4883,D4883)</f>
        <v>30</v>
      </c>
      <c r="G4883" s="121">
        <f t="shared" si="553"/>
        <v>0</v>
      </c>
      <c r="H4883" s="121">
        <f t="shared" si="554"/>
        <v>0</v>
      </c>
      <c r="I4883" s="122">
        <f t="shared" si="555"/>
        <v>0</v>
      </c>
    </row>
    <row r="4884" spans="2:9">
      <c r="B4884" s="91">
        <f t="shared" si="556"/>
        <v>4870</v>
      </c>
      <c r="C4884" s="92">
        <f t="shared" si="557"/>
        <v>49430</v>
      </c>
      <c r="D4884" s="119" t="str">
        <f t="shared" si="551"/>
        <v>구간54</v>
      </c>
      <c r="E4884" s="91">
        <f t="shared" si="552"/>
        <v>91</v>
      </c>
      <c r="F4884" s="120">
        <f>COUNTIF($D$15:D4884,D4884)</f>
        <v>31</v>
      </c>
      <c r="G4884" s="121">
        <f t="shared" si="553"/>
        <v>0</v>
      </c>
      <c r="H4884" s="121">
        <f t="shared" si="554"/>
        <v>0</v>
      </c>
      <c r="I4884" s="122">
        <f t="shared" si="555"/>
        <v>0</v>
      </c>
    </row>
    <row r="4885" spans="2:9">
      <c r="B4885" s="91">
        <f t="shared" si="556"/>
        <v>4871</v>
      </c>
      <c r="C4885" s="92">
        <f t="shared" si="557"/>
        <v>49431</v>
      </c>
      <c r="D4885" s="119" t="str">
        <f t="shared" si="551"/>
        <v>구간54</v>
      </c>
      <c r="E4885" s="91">
        <f t="shared" si="552"/>
        <v>91</v>
      </c>
      <c r="F4885" s="120">
        <f>COUNTIF($D$15:D4885,D4885)</f>
        <v>32</v>
      </c>
      <c r="G4885" s="121">
        <f t="shared" si="553"/>
        <v>0</v>
      </c>
      <c r="H4885" s="121">
        <f t="shared" si="554"/>
        <v>0</v>
      </c>
      <c r="I4885" s="122">
        <f t="shared" si="555"/>
        <v>0</v>
      </c>
    </row>
    <row r="4886" spans="2:9">
      <c r="B4886" s="91">
        <f t="shared" si="556"/>
        <v>4872</v>
      </c>
      <c r="C4886" s="92">
        <f t="shared" si="557"/>
        <v>49432</v>
      </c>
      <c r="D4886" s="119" t="str">
        <f t="shared" si="551"/>
        <v>구간54</v>
      </c>
      <c r="E4886" s="91">
        <f t="shared" si="552"/>
        <v>91</v>
      </c>
      <c r="F4886" s="120">
        <f>COUNTIF($D$15:D4886,D4886)</f>
        <v>33</v>
      </c>
      <c r="G4886" s="121">
        <f t="shared" si="553"/>
        <v>0</v>
      </c>
      <c r="H4886" s="121">
        <f t="shared" si="554"/>
        <v>0</v>
      </c>
      <c r="I4886" s="122">
        <f t="shared" si="555"/>
        <v>0</v>
      </c>
    </row>
    <row r="4887" spans="2:9">
      <c r="B4887" s="91">
        <f t="shared" si="556"/>
        <v>4873</v>
      </c>
      <c r="C4887" s="92">
        <f t="shared" si="557"/>
        <v>49433</v>
      </c>
      <c r="D4887" s="119" t="str">
        <f t="shared" si="551"/>
        <v>구간54</v>
      </c>
      <c r="E4887" s="91">
        <f t="shared" si="552"/>
        <v>91</v>
      </c>
      <c r="F4887" s="120">
        <f>COUNTIF($D$15:D4887,D4887)</f>
        <v>34</v>
      </c>
      <c r="G4887" s="121">
        <f t="shared" si="553"/>
        <v>0</v>
      </c>
      <c r="H4887" s="121">
        <f t="shared" si="554"/>
        <v>0</v>
      </c>
      <c r="I4887" s="122">
        <f t="shared" si="555"/>
        <v>0</v>
      </c>
    </row>
    <row r="4888" spans="2:9">
      <c r="B4888" s="91">
        <f t="shared" si="556"/>
        <v>4874</v>
      </c>
      <c r="C4888" s="92">
        <f t="shared" si="557"/>
        <v>49434</v>
      </c>
      <c r="D4888" s="119" t="str">
        <f t="shared" si="551"/>
        <v>구간54</v>
      </c>
      <c r="E4888" s="91">
        <f t="shared" si="552"/>
        <v>91</v>
      </c>
      <c r="F4888" s="120">
        <f>COUNTIF($D$15:D4888,D4888)</f>
        <v>35</v>
      </c>
      <c r="G4888" s="121">
        <f t="shared" si="553"/>
        <v>0</v>
      </c>
      <c r="H4888" s="121">
        <f t="shared" si="554"/>
        <v>0</v>
      </c>
      <c r="I4888" s="122">
        <f t="shared" si="555"/>
        <v>0</v>
      </c>
    </row>
    <row r="4889" spans="2:9">
      <c r="B4889" s="91">
        <f t="shared" si="556"/>
        <v>4875</v>
      </c>
      <c r="C4889" s="92">
        <f t="shared" si="557"/>
        <v>49435</v>
      </c>
      <c r="D4889" s="119" t="str">
        <f t="shared" si="551"/>
        <v>구간54</v>
      </c>
      <c r="E4889" s="91">
        <f t="shared" si="552"/>
        <v>91</v>
      </c>
      <c r="F4889" s="120">
        <f>COUNTIF($D$15:D4889,D4889)</f>
        <v>36</v>
      </c>
      <c r="G4889" s="121">
        <f t="shared" si="553"/>
        <v>0</v>
      </c>
      <c r="H4889" s="121">
        <f t="shared" si="554"/>
        <v>0</v>
      </c>
      <c r="I4889" s="122">
        <f t="shared" si="555"/>
        <v>0</v>
      </c>
    </row>
    <row r="4890" spans="2:9">
      <c r="B4890" s="91">
        <f t="shared" si="556"/>
        <v>4876</v>
      </c>
      <c r="C4890" s="92">
        <f t="shared" si="557"/>
        <v>49436</v>
      </c>
      <c r="D4890" s="119" t="str">
        <f t="shared" si="551"/>
        <v>구간54</v>
      </c>
      <c r="E4890" s="91">
        <f t="shared" si="552"/>
        <v>91</v>
      </c>
      <c r="F4890" s="120">
        <f>COUNTIF($D$15:D4890,D4890)</f>
        <v>37</v>
      </c>
      <c r="G4890" s="121">
        <f t="shared" si="553"/>
        <v>0</v>
      </c>
      <c r="H4890" s="121">
        <f t="shared" si="554"/>
        <v>0</v>
      </c>
      <c r="I4890" s="122">
        <f t="shared" si="555"/>
        <v>0</v>
      </c>
    </row>
    <row r="4891" spans="2:9">
      <c r="B4891" s="91">
        <f t="shared" si="556"/>
        <v>4877</v>
      </c>
      <c r="C4891" s="92">
        <f t="shared" si="557"/>
        <v>49437</v>
      </c>
      <c r="D4891" s="119" t="str">
        <f t="shared" si="551"/>
        <v>구간54</v>
      </c>
      <c r="E4891" s="91">
        <f t="shared" si="552"/>
        <v>91</v>
      </c>
      <c r="F4891" s="120">
        <f>COUNTIF($D$15:D4891,D4891)</f>
        <v>38</v>
      </c>
      <c r="G4891" s="121">
        <f t="shared" si="553"/>
        <v>0</v>
      </c>
      <c r="H4891" s="121">
        <f t="shared" si="554"/>
        <v>0</v>
      </c>
      <c r="I4891" s="122">
        <f t="shared" si="555"/>
        <v>0</v>
      </c>
    </row>
    <row r="4892" spans="2:9">
      <c r="B4892" s="91">
        <f t="shared" si="556"/>
        <v>4878</v>
      </c>
      <c r="C4892" s="92">
        <f t="shared" si="557"/>
        <v>49438</v>
      </c>
      <c r="D4892" s="119" t="str">
        <f t="shared" si="551"/>
        <v>구간54</v>
      </c>
      <c r="E4892" s="91">
        <f t="shared" si="552"/>
        <v>91</v>
      </c>
      <c r="F4892" s="120">
        <f>COUNTIF($D$15:D4892,D4892)</f>
        <v>39</v>
      </c>
      <c r="G4892" s="121">
        <f t="shared" si="553"/>
        <v>0</v>
      </c>
      <c r="H4892" s="121">
        <f t="shared" si="554"/>
        <v>0</v>
      </c>
      <c r="I4892" s="122">
        <f t="shared" si="555"/>
        <v>0</v>
      </c>
    </row>
    <row r="4893" spans="2:9">
      <c r="B4893" s="91">
        <f t="shared" si="556"/>
        <v>4879</v>
      </c>
      <c r="C4893" s="92">
        <f t="shared" si="557"/>
        <v>49439</v>
      </c>
      <c r="D4893" s="119" t="str">
        <f t="shared" si="551"/>
        <v>구간54</v>
      </c>
      <c r="E4893" s="91">
        <f t="shared" si="552"/>
        <v>91</v>
      </c>
      <c r="F4893" s="120">
        <f>COUNTIF($D$15:D4893,D4893)</f>
        <v>40</v>
      </c>
      <c r="G4893" s="121">
        <f t="shared" si="553"/>
        <v>0</v>
      </c>
      <c r="H4893" s="121">
        <f t="shared" si="554"/>
        <v>0</v>
      </c>
      <c r="I4893" s="122">
        <f t="shared" si="555"/>
        <v>0</v>
      </c>
    </row>
    <row r="4894" spans="2:9">
      <c r="B4894" s="91">
        <f t="shared" si="556"/>
        <v>4880</v>
      </c>
      <c r="C4894" s="92">
        <f t="shared" si="557"/>
        <v>49440</v>
      </c>
      <c r="D4894" s="119" t="str">
        <f t="shared" si="551"/>
        <v>구간54</v>
      </c>
      <c r="E4894" s="91">
        <f t="shared" si="552"/>
        <v>91</v>
      </c>
      <c r="F4894" s="120">
        <f>COUNTIF($D$15:D4894,D4894)</f>
        <v>41</v>
      </c>
      <c r="G4894" s="121">
        <f t="shared" si="553"/>
        <v>0</v>
      </c>
      <c r="H4894" s="121">
        <f t="shared" si="554"/>
        <v>0</v>
      </c>
      <c r="I4894" s="122">
        <f t="shared" si="555"/>
        <v>0</v>
      </c>
    </row>
    <row r="4895" spans="2:9">
      <c r="B4895" s="91">
        <f t="shared" si="556"/>
        <v>4881</v>
      </c>
      <c r="C4895" s="92">
        <f t="shared" si="557"/>
        <v>49441</v>
      </c>
      <c r="D4895" s="119" t="str">
        <f t="shared" si="551"/>
        <v>구간54</v>
      </c>
      <c r="E4895" s="91">
        <f t="shared" si="552"/>
        <v>91</v>
      </c>
      <c r="F4895" s="120">
        <f>COUNTIF($D$15:D4895,D4895)</f>
        <v>42</v>
      </c>
      <c r="G4895" s="121">
        <f t="shared" si="553"/>
        <v>0</v>
      </c>
      <c r="H4895" s="121">
        <f t="shared" si="554"/>
        <v>0</v>
      </c>
      <c r="I4895" s="122">
        <f t="shared" si="555"/>
        <v>0</v>
      </c>
    </row>
    <row r="4896" spans="2:9">
      <c r="B4896" s="91">
        <f t="shared" si="556"/>
        <v>4882</v>
      </c>
      <c r="C4896" s="92">
        <f t="shared" si="557"/>
        <v>49442</v>
      </c>
      <c r="D4896" s="119" t="str">
        <f t="shared" si="551"/>
        <v>구간54</v>
      </c>
      <c r="E4896" s="91">
        <f t="shared" si="552"/>
        <v>91</v>
      </c>
      <c r="F4896" s="120">
        <f>COUNTIF($D$15:D4896,D4896)</f>
        <v>43</v>
      </c>
      <c r="G4896" s="121">
        <f t="shared" si="553"/>
        <v>0</v>
      </c>
      <c r="H4896" s="121">
        <f t="shared" si="554"/>
        <v>0</v>
      </c>
      <c r="I4896" s="122">
        <f t="shared" si="555"/>
        <v>0</v>
      </c>
    </row>
    <row r="4897" spans="2:9">
      <c r="B4897" s="91">
        <f t="shared" si="556"/>
        <v>4883</v>
      </c>
      <c r="C4897" s="92">
        <f t="shared" si="557"/>
        <v>49443</v>
      </c>
      <c r="D4897" s="119" t="str">
        <f t="shared" si="551"/>
        <v>구간54</v>
      </c>
      <c r="E4897" s="91">
        <f t="shared" si="552"/>
        <v>91</v>
      </c>
      <c r="F4897" s="120">
        <f>COUNTIF($D$15:D4897,D4897)</f>
        <v>44</v>
      </c>
      <c r="G4897" s="121">
        <f t="shared" si="553"/>
        <v>0</v>
      </c>
      <c r="H4897" s="121">
        <f t="shared" si="554"/>
        <v>0</v>
      </c>
      <c r="I4897" s="122">
        <f t="shared" si="555"/>
        <v>0</v>
      </c>
    </row>
    <row r="4898" spans="2:9">
      <c r="B4898" s="91">
        <f t="shared" si="556"/>
        <v>4884</v>
      </c>
      <c r="C4898" s="92">
        <f t="shared" si="557"/>
        <v>49444</v>
      </c>
      <c r="D4898" s="119" t="str">
        <f t="shared" si="551"/>
        <v>구간54</v>
      </c>
      <c r="E4898" s="91">
        <f t="shared" si="552"/>
        <v>91</v>
      </c>
      <c r="F4898" s="120">
        <f>COUNTIF($D$15:D4898,D4898)</f>
        <v>45</v>
      </c>
      <c r="G4898" s="121">
        <f t="shared" si="553"/>
        <v>0</v>
      </c>
      <c r="H4898" s="121">
        <f t="shared" si="554"/>
        <v>0</v>
      </c>
      <c r="I4898" s="122">
        <f t="shared" si="555"/>
        <v>0</v>
      </c>
    </row>
    <row r="4899" spans="2:9">
      <c r="B4899" s="91">
        <f t="shared" si="556"/>
        <v>4885</v>
      </c>
      <c r="C4899" s="92">
        <f t="shared" si="557"/>
        <v>49445</v>
      </c>
      <c r="D4899" s="119" t="str">
        <f t="shared" si="551"/>
        <v>구간54</v>
      </c>
      <c r="E4899" s="91">
        <f t="shared" si="552"/>
        <v>91</v>
      </c>
      <c r="F4899" s="120">
        <f>COUNTIF($D$15:D4899,D4899)</f>
        <v>46</v>
      </c>
      <c r="G4899" s="121">
        <f t="shared" si="553"/>
        <v>0</v>
      </c>
      <c r="H4899" s="121">
        <f t="shared" si="554"/>
        <v>0</v>
      </c>
      <c r="I4899" s="122">
        <f t="shared" si="555"/>
        <v>0</v>
      </c>
    </row>
    <row r="4900" spans="2:9">
      <c r="B4900" s="91">
        <f t="shared" si="556"/>
        <v>4886</v>
      </c>
      <c r="C4900" s="92">
        <f t="shared" si="557"/>
        <v>49446</v>
      </c>
      <c r="D4900" s="119" t="str">
        <f t="shared" si="551"/>
        <v>구간54</v>
      </c>
      <c r="E4900" s="91">
        <f t="shared" si="552"/>
        <v>91</v>
      </c>
      <c r="F4900" s="120">
        <f>COUNTIF($D$15:D4900,D4900)</f>
        <v>47</v>
      </c>
      <c r="G4900" s="121">
        <f t="shared" si="553"/>
        <v>0</v>
      </c>
      <c r="H4900" s="121">
        <f t="shared" si="554"/>
        <v>0</v>
      </c>
      <c r="I4900" s="122">
        <f t="shared" si="555"/>
        <v>0</v>
      </c>
    </row>
    <row r="4901" spans="2:9">
      <c r="B4901" s="91">
        <f t="shared" si="556"/>
        <v>4887</v>
      </c>
      <c r="C4901" s="92">
        <f t="shared" si="557"/>
        <v>49447</v>
      </c>
      <c r="D4901" s="119" t="str">
        <f t="shared" si="551"/>
        <v>구간54</v>
      </c>
      <c r="E4901" s="91">
        <f t="shared" si="552"/>
        <v>91</v>
      </c>
      <c r="F4901" s="120">
        <f>COUNTIF($D$15:D4901,D4901)</f>
        <v>48</v>
      </c>
      <c r="G4901" s="121">
        <f t="shared" si="553"/>
        <v>0</v>
      </c>
      <c r="H4901" s="121">
        <f t="shared" si="554"/>
        <v>0</v>
      </c>
      <c r="I4901" s="122">
        <f t="shared" si="555"/>
        <v>0</v>
      </c>
    </row>
    <row r="4902" spans="2:9">
      <c r="B4902" s="91">
        <f t="shared" si="556"/>
        <v>4888</v>
      </c>
      <c r="C4902" s="92">
        <f t="shared" si="557"/>
        <v>49448</v>
      </c>
      <c r="D4902" s="119" t="str">
        <f t="shared" si="551"/>
        <v>구간54</v>
      </c>
      <c r="E4902" s="91">
        <f t="shared" si="552"/>
        <v>91</v>
      </c>
      <c r="F4902" s="120">
        <f>COUNTIF($D$15:D4902,D4902)</f>
        <v>49</v>
      </c>
      <c r="G4902" s="121">
        <f t="shared" si="553"/>
        <v>0</v>
      </c>
      <c r="H4902" s="121">
        <f t="shared" si="554"/>
        <v>0</v>
      </c>
      <c r="I4902" s="122">
        <f t="shared" si="555"/>
        <v>0</v>
      </c>
    </row>
    <row r="4903" spans="2:9">
      <c r="B4903" s="91">
        <f t="shared" si="556"/>
        <v>4889</v>
      </c>
      <c r="C4903" s="92">
        <f t="shared" si="557"/>
        <v>49449</v>
      </c>
      <c r="D4903" s="119" t="str">
        <f t="shared" si="551"/>
        <v>구간54</v>
      </c>
      <c r="E4903" s="91">
        <f t="shared" si="552"/>
        <v>91</v>
      </c>
      <c r="F4903" s="120">
        <f>COUNTIF($D$15:D4903,D4903)</f>
        <v>50</v>
      </c>
      <c r="G4903" s="121">
        <f t="shared" si="553"/>
        <v>0</v>
      </c>
      <c r="H4903" s="121">
        <f t="shared" si="554"/>
        <v>0</v>
      </c>
      <c r="I4903" s="122">
        <f t="shared" si="555"/>
        <v>0</v>
      </c>
    </row>
    <row r="4904" spans="2:9">
      <c r="B4904" s="91">
        <f t="shared" si="556"/>
        <v>4890</v>
      </c>
      <c r="C4904" s="92">
        <f t="shared" si="557"/>
        <v>49450</v>
      </c>
      <c r="D4904" s="119" t="str">
        <f t="shared" si="551"/>
        <v>구간54</v>
      </c>
      <c r="E4904" s="91">
        <f t="shared" si="552"/>
        <v>91</v>
      </c>
      <c r="F4904" s="120">
        <f>COUNTIF($D$15:D4904,D4904)</f>
        <v>51</v>
      </c>
      <c r="G4904" s="121">
        <f t="shared" si="553"/>
        <v>0</v>
      </c>
      <c r="H4904" s="121">
        <f t="shared" si="554"/>
        <v>0</v>
      </c>
      <c r="I4904" s="122">
        <f t="shared" si="555"/>
        <v>0</v>
      </c>
    </row>
    <row r="4905" spans="2:9">
      <c r="B4905" s="91">
        <f t="shared" si="556"/>
        <v>4891</v>
      </c>
      <c r="C4905" s="92">
        <f t="shared" si="557"/>
        <v>49451</v>
      </c>
      <c r="D4905" s="119" t="str">
        <f t="shared" si="551"/>
        <v>구간54</v>
      </c>
      <c r="E4905" s="91">
        <f t="shared" si="552"/>
        <v>91</v>
      </c>
      <c r="F4905" s="120">
        <f>COUNTIF($D$15:D4905,D4905)</f>
        <v>52</v>
      </c>
      <c r="G4905" s="121">
        <f t="shared" si="553"/>
        <v>0</v>
      </c>
      <c r="H4905" s="121">
        <f t="shared" si="554"/>
        <v>0</v>
      </c>
      <c r="I4905" s="122">
        <f t="shared" si="555"/>
        <v>0</v>
      </c>
    </row>
    <row r="4906" spans="2:9">
      <c r="B4906" s="91">
        <f t="shared" si="556"/>
        <v>4892</v>
      </c>
      <c r="C4906" s="92">
        <f t="shared" si="557"/>
        <v>49452</v>
      </c>
      <c r="D4906" s="119" t="str">
        <f t="shared" si="551"/>
        <v>구간54</v>
      </c>
      <c r="E4906" s="91">
        <f t="shared" si="552"/>
        <v>91</v>
      </c>
      <c r="F4906" s="120">
        <f>COUNTIF($D$15:D4906,D4906)</f>
        <v>53</v>
      </c>
      <c r="G4906" s="121">
        <f t="shared" si="553"/>
        <v>0</v>
      </c>
      <c r="H4906" s="121">
        <f t="shared" si="554"/>
        <v>0</v>
      </c>
      <c r="I4906" s="122">
        <f t="shared" si="555"/>
        <v>0</v>
      </c>
    </row>
    <row r="4907" spans="2:9">
      <c r="B4907" s="91">
        <f t="shared" si="556"/>
        <v>4893</v>
      </c>
      <c r="C4907" s="92">
        <f t="shared" si="557"/>
        <v>49453</v>
      </c>
      <c r="D4907" s="119" t="str">
        <f t="shared" si="551"/>
        <v>구간54</v>
      </c>
      <c r="E4907" s="91">
        <f t="shared" si="552"/>
        <v>91</v>
      </c>
      <c r="F4907" s="120">
        <f>COUNTIF($D$15:D4907,D4907)</f>
        <v>54</v>
      </c>
      <c r="G4907" s="121">
        <f t="shared" si="553"/>
        <v>0</v>
      </c>
      <c r="H4907" s="121">
        <f t="shared" si="554"/>
        <v>0</v>
      </c>
      <c r="I4907" s="122">
        <f t="shared" si="555"/>
        <v>0</v>
      </c>
    </row>
    <row r="4908" spans="2:9">
      <c r="B4908" s="91">
        <f t="shared" si="556"/>
        <v>4894</v>
      </c>
      <c r="C4908" s="92">
        <f t="shared" si="557"/>
        <v>49454</v>
      </c>
      <c r="D4908" s="119" t="str">
        <f t="shared" si="551"/>
        <v>구간54</v>
      </c>
      <c r="E4908" s="91">
        <f t="shared" si="552"/>
        <v>91</v>
      </c>
      <c r="F4908" s="120">
        <f>COUNTIF($D$15:D4908,D4908)</f>
        <v>55</v>
      </c>
      <c r="G4908" s="121">
        <f t="shared" si="553"/>
        <v>0</v>
      </c>
      <c r="H4908" s="121">
        <f t="shared" si="554"/>
        <v>0</v>
      </c>
      <c r="I4908" s="122">
        <f t="shared" si="555"/>
        <v>0</v>
      </c>
    </row>
    <row r="4909" spans="2:9">
      <c r="B4909" s="91">
        <f t="shared" si="556"/>
        <v>4895</v>
      </c>
      <c r="C4909" s="92">
        <f t="shared" si="557"/>
        <v>49455</v>
      </c>
      <c r="D4909" s="119" t="str">
        <f t="shared" si="551"/>
        <v>구간54</v>
      </c>
      <c r="E4909" s="91">
        <f t="shared" si="552"/>
        <v>91</v>
      </c>
      <c r="F4909" s="120">
        <f>COUNTIF($D$15:D4909,D4909)</f>
        <v>56</v>
      </c>
      <c r="G4909" s="121">
        <f t="shared" si="553"/>
        <v>0</v>
      </c>
      <c r="H4909" s="121">
        <f t="shared" si="554"/>
        <v>0</v>
      </c>
      <c r="I4909" s="122">
        <f t="shared" si="555"/>
        <v>0</v>
      </c>
    </row>
    <row r="4910" spans="2:9">
      <c r="B4910" s="91">
        <f t="shared" si="556"/>
        <v>4896</v>
      </c>
      <c r="C4910" s="92">
        <f t="shared" si="557"/>
        <v>49456</v>
      </c>
      <c r="D4910" s="119" t="str">
        <f t="shared" si="551"/>
        <v>구간54</v>
      </c>
      <c r="E4910" s="91">
        <f t="shared" si="552"/>
        <v>91</v>
      </c>
      <c r="F4910" s="120">
        <f>COUNTIF($D$15:D4910,D4910)</f>
        <v>57</v>
      </c>
      <c r="G4910" s="121">
        <f t="shared" si="553"/>
        <v>0</v>
      </c>
      <c r="H4910" s="121">
        <f t="shared" si="554"/>
        <v>0</v>
      </c>
      <c r="I4910" s="122">
        <f t="shared" si="555"/>
        <v>0</v>
      </c>
    </row>
    <row r="4911" spans="2:9">
      <c r="B4911" s="91">
        <f t="shared" si="556"/>
        <v>4897</v>
      </c>
      <c r="C4911" s="92">
        <f t="shared" si="557"/>
        <v>49457</v>
      </c>
      <c r="D4911" s="119" t="str">
        <f t="shared" si="551"/>
        <v>구간54</v>
      </c>
      <c r="E4911" s="91">
        <f t="shared" si="552"/>
        <v>91</v>
      </c>
      <c r="F4911" s="120">
        <f>COUNTIF($D$15:D4911,D4911)</f>
        <v>58</v>
      </c>
      <c r="G4911" s="121">
        <f t="shared" si="553"/>
        <v>0</v>
      </c>
      <c r="H4911" s="121">
        <f t="shared" si="554"/>
        <v>0</v>
      </c>
      <c r="I4911" s="122">
        <f t="shared" si="555"/>
        <v>0</v>
      </c>
    </row>
    <row r="4912" spans="2:9">
      <c r="B4912" s="91">
        <f t="shared" si="556"/>
        <v>4898</v>
      </c>
      <c r="C4912" s="92">
        <f t="shared" si="557"/>
        <v>49458</v>
      </c>
      <c r="D4912" s="119" t="str">
        <f t="shared" si="551"/>
        <v>구간54</v>
      </c>
      <c r="E4912" s="91">
        <f t="shared" si="552"/>
        <v>91</v>
      </c>
      <c r="F4912" s="120">
        <f>COUNTIF($D$15:D4912,D4912)</f>
        <v>59</v>
      </c>
      <c r="G4912" s="121">
        <f t="shared" si="553"/>
        <v>0</v>
      </c>
      <c r="H4912" s="121">
        <f t="shared" si="554"/>
        <v>0</v>
      </c>
      <c r="I4912" s="122">
        <f t="shared" si="555"/>
        <v>0</v>
      </c>
    </row>
    <row r="4913" spans="2:9">
      <c r="B4913" s="91">
        <f t="shared" si="556"/>
        <v>4899</v>
      </c>
      <c r="C4913" s="92">
        <f t="shared" si="557"/>
        <v>49459</v>
      </c>
      <c r="D4913" s="119" t="str">
        <f t="shared" si="551"/>
        <v>구간54</v>
      </c>
      <c r="E4913" s="91">
        <f t="shared" si="552"/>
        <v>91</v>
      </c>
      <c r="F4913" s="120">
        <f>COUNTIF($D$15:D4913,D4913)</f>
        <v>60</v>
      </c>
      <c r="G4913" s="121">
        <f t="shared" si="553"/>
        <v>0</v>
      </c>
      <c r="H4913" s="121">
        <f t="shared" si="554"/>
        <v>0</v>
      </c>
      <c r="I4913" s="122">
        <f t="shared" si="555"/>
        <v>0</v>
      </c>
    </row>
    <row r="4914" spans="2:9">
      <c r="B4914" s="91">
        <f t="shared" si="556"/>
        <v>4900</v>
      </c>
      <c r="C4914" s="92">
        <f t="shared" si="557"/>
        <v>49460</v>
      </c>
      <c r="D4914" s="119" t="str">
        <f t="shared" si="551"/>
        <v>구간54</v>
      </c>
      <c r="E4914" s="91">
        <f t="shared" si="552"/>
        <v>91</v>
      </c>
      <c r="F4914" s="120">
        <f>COUNTIF($D$15:D4914,D4914)</f>
        <v>61</v>
      </c>
      <c r="G4914" s="121">
        <f t="shared" si="553"/>
        <v>0</v>
      </c>
      <c r="H4914" s="121">
        <f t="shared" si="554"/>
        <v>0</v>
      </c>
      <c r="I4914" s="122">
        <f t="shared" si="555"/>
        <v>0</v>
      </c>
    </row>
    <row r="4915" spans="2:9">
      <c r="B4915" s="91">
        <f t="shared" si="556"/>
        <v>4901</v>
      </c>
      <c r="C4915" s="92">
        <f t="shared" si="557"/>
        <v>49461</v>
      </c>
      <c r="D4915" s="119" t="str">
        <f t="shared" si="551"/>
        <v>구간54</v>
      </c>
      <c r="E4915" s="91">
        <f t="shared" si="552"/>
        <v>91</v>
      </c>
      <c r="F4915" s="120">
        <f>COUNTIF($D$15:D4915,D4915)</f>
        <v>62</v>
      </c>
      <c r="G4915" s="121">
        <f t="shared" si="553"/>
        <v>0</v>
      </c>
      <c r="H4915" s="121">
        <f t="shared" si="554"/>
        <v>0</v>
      </c>
      <c r="I4915" s="122">
        <f t="shared" si="555"/>
        <v>0</v>
      </c>
    </row>
    <row r="4916" spans="2:9">
      <c r="B4916" s="91">
        <f t="shared" si="556"/>
        <v>4902</v>
      </c>
      <c r="C4916" s="92">
        <f t="shared" si="557"/>
        <v>49462</v>
      </c>
      <c r="D4916" s="119" t="str">
        <f t="shared" si="551"/>
        <v>구간54</v>
      </c>
      <c r="E4916" s="91">
        <f t="shared" si="552"/>
        <v>91</v>
      </c>
      <c r="F4916" s="120">
        <f>COUNTIF($D$15:D4916,D4916)</f>
        <v>63</v>
      </c>
      <c r="G4916" s="121">
        <f t="shared" si="553"/>
        <v>0</v>
      </c>
      <c r="H4916" s="121">
        <f t="shared" si="554"/>
        <v>0</v>
      </c>
      <c r="I4916" s="122">
        <f t="shared" si="555"/>
        <v>0</v>
      </c>
    </row>
    <row r="4917" spans="2:9">
      <c r="B4917" s="91">
        <f t="shared" si="556"/>
        <v>4903</v>
      </c>
      <c r="C4917" s="92">
        <f t="shared" si="557"/>
        <v>49463</v>
      </c>
      <c r="D4917" s="119" t="str">
        <f t="shared" si="551"/>
        <v>구간54</v>
      </c>
      <c r="E4917" s="91">
        <f t="shared" si="552"/>
        <v>91</v>
      </c>
      <c r="F4917" s="120">
        <f>COUNTIF($D$15:D4917,D4917)</f>
        <v>64</v>
      </c>
      <c r="G4917" s="121">
        <f t="shared" si="553"/>
        <v>0</v>
      </c>
      <c r="H4917" s="121">
        <f t="shared" si="554"/>
        <v>0</v>
      </c>
      <c r="I4917" s="122">
        <f t="shared" si="555"/>
        <v>0</v>
      </c>
    </row>
    <row r="4918" spans="2:9">
      <c r="B4918" s="91">
        <f t="shared" si="556"/>
        <v>4904</v>
      </c>
      <c r="C4918" s="92">
        <f t="shared" si="557"/>
        <v>49464</v>
      </c>
      <c r="D4918" s="119" t="str">
        <f t="shared" si="551"/>
        <v>구간54</v>
      </c>
      <c r="E4918" s="91">
        <f t="shared" si="552"/>
        <v>91</v>
      </c>
      <c r="F4918" s="120">
        <f>COUNTIF($D$15:D4918,D4918)</f>
        <v>65</v>
      </c>
      <c r="G4918" s="121">
        <f t="shared" si="553"/>
        <v>0</v>
      </c>
      <c r="H4918" s="121">
        <f t="shared" si="554"/>
        <v>0</v>
      </c>
      <c r="I4918" s="122">
        <f t="shared" si="555"/>
        <v>0</v>
      </c>
    </row>
    <row r="4919" spans="2:9">
      <c r="B4919" s="91">
        <f t="shared" si="556"/>
        <v>4905</v>
      </c>
      <c r="C4919" s="92">
        <f t="shared" si="557"/>
        <v>49465</v>
      </c>
      <c r="D4919" s="119" t="str">
        <f t="shared" si="551"/>
        <v>구간54</v>
      </c>
      <c r="E4919" s="91">
        <f t="shared" si="552"/>
        <v>91</v>
      </c>
      <c r="F4919" s="120">
        <f>COUNTIF($D$15:D4919,D4919)</f>
        <v>66</v>
      </c>
      <c r="G4919" s="121">
        <f t="shared" si="553"/>
        <v>0</v>
      </c>
      <c r="H4919" s="121">
        <f t="shared" si="554"/>
        <v>0</v>
      </c>
      <c r="I4919" s="122">
        <f t="shared" si="555"/>
        <v>0</v>
      </c>
    </row>
    <row r="4920" spans="2:9">
      <c r="B4920" s="91">
        <f t="shared" si="556"/>
        <v>4906</v>
      </c>
      <c r="C4920" s="92">
        <f t="shared" si="557"/>
        <v>49466</v>
      </c>
      <c r="D4920" s="119" t="str">
        <f t="shared" si="551"/>
        <v>구간54</v>
      </c>
      <c r="E4920" s="91">
        <f t="shared" si="552"/>
        <v>91</v>
      </c>
      <c r="F4920" s="120">
        <f>COUNTIF($D$15:D4920,D4920)</f>
        <v>67</v>
      </c>
      <c r="G4920" s="121">
        <f t="shared" si="553"/>
        <v>0</v>
      </c>
      <c r="H4920" s="121">
        <f t="shared" si="554"/>
        <v>0</v>
      </c>
      <c r="I4920" s="122">
        <f t="shared" si="555"/>
        <v>0</v>
      </c>
    </row>
    <row r="4921" spans="2:9">
      <c r="B4921" s="91">
        <f t="shared" si="556"/>
        <v>4907</v>
      </c>
      <c r="C4921" s="92">
        <f t="shared" si="557"/>
        <v>49467</v>
      </c>
      <c r="D4921" s="119" t="str">
        <f t="shared" si="551"/>
        <v>구간54</v>
      </c>
      <c r="E4921" s="91">
        <f t="shared" si="552"/>
        <v>91</v>
      </c>
      <c r="F4921" s="120">
        <f>COUNTIF($D$15:D4921,D4921)</f>
        <v>68</v>
      </c>
      <c r="G4921" s="121">
        <f t="shared" si="553"/>
        <v>0</v>
      </c>
      <c r="H4921" s="121">
        <f t="shared" si="554"/>
        <v>0</v>
      </c>
      <c r="I4921" s="122">
        <f t="shared" si="555"/>
        <v>0</v>
      </c>
    </row>
    <row r="4922" spans="2:9">
      <c r="B4922" s="91">
        <f t="shared" si="556"/>
        <v>4908</v>
      </c>
      <c r="C4922" s="92">
        <f t="shared" si="557"/>
        <v>49468</v>
      </c>
      <c r="D4922" s="119" t="str">
        <f t="shared" si="551"/>
        <v>구간54</v>
      </c>
      <c r="E4922" s="91">
        <f t="shared" si="552"/>
        <v>91</v>
      </c>
      <c r="F4922" s="120">
        <f>COUNTIF($D$15:D4922,D4922)</f>
        <v>69</v>
      </c>
      <c r="G4922" s="121">
        <f t="shared" si="553"/>
        <v>0</v>
      </c>
      <c r="H4922" s="121">
        <f t="shared" si="554"/>
        <v>0</v>
      </c>
      <c r="I4922" s="122">
        <f t="shared" si="555"/>
        <v>0</v>
      </c>
    </row>
    <row r="4923" spans="2:9">
      <c r="B4923" s="91">
        <f t="shared" si="556"/>
        <v>4909</v>
      </c>
      <c r="C4923" s="92">
        <f t="shared" si="557"/>
        <v>49469</v>
      </c>
      <c r="D4923" s="119" t="str">
        <f t="shared" si="551"/>
        <v>구간54</v>
      </c>
      <c r="E4923" s="91">
        <f t="shared" si="552"/>
        <v>91</v>
      </c>
      <c r="F4923" s="120">
        <f>COUNTIF($D$15:D4923,D4923)</f>
        <v>70</v>
      </c>
      <c r="G4923" s="121">
        <f t="shared" si="553"/>
        <v>0</v>
      </c>
      <c r="H4923" s="121">
        <f t="shared" si="554"/>
        <v>0</v>
      </c>
      <c r="I4923" s="122">
        <f t="shared" si="555"/>
        <v>0</v>
      </c>
    </row>
    <row r="4924" spans="2:9">
      <c r="B4924" s="91">
        <f t="shared" si="556"/>
        <v>4910</v>
      </c>
      <c r="C4924" s="92">
        <f t="shared" si="557"/>
        <v>49470</v>
      </c>
      <c r="D4924" s="119" t="str">
        <f t="shared" si="551"/>
        <v>구간54</v>
      </c>
      <c r="E4924" s="91">
        <f t="shared" si="552"/>
        <v>91</v>
      </c>
      <c r="F4924" s="120">
        <f>COUNTIF($D$15:D4924,D4924)</f>
        <v>71</v>
      </c>
      <c r="G4924" s="121">
        <f t="shared" si="553"/>
        <v>0</v>
      </c>
      <c r="H4924" s="121">
        <f t="shared" si="554"/>
        <v>0</v>
      </c>
      <c r="I4924" s="122">
        <f t="shared" si="555"/>
        <v>0</v>
      </c>
    </row>
    <row r="4925" spans="2:9">
      <c r="B4925" s="91">
        <f t="shared" si="556"/>
        <v>4911</v>
      </c>
      <c r="C4925" s="92">
        <f t="shared" si="557"/>
        <v>49471</v>
      </c>
      <c r="D4925" s="119" t="str">
        <f t="shared" si="551"/>
        <v>구간54</v>
      </c>
      <c r="E4925" s="91">
        <f t="shared" si="552"/>
        <v>91</v>
      </c>
      <c r="F4925" s="120">
        <f>COUNTIF($D$15:D4925,D4925)</f>
        <v>72</v>
      </c>
      <c r="G4925" s="121">
        <f t="shared" si="553"/>
        <v>0</v>
      </c>
      <c r="H4925" s="121">
        <f t="shared" si="554"/>
        <v>0</v>
      </c>
      <c r="I4925" s="122">
        <f t="shared" si="555"/>
        <v>0</v>
      </c>
    </row>
    <row r="4926" spans="2:9">
      <c r="B4926" s="91">
        <f t="shared" si="556"/>
        <v>4912</v>
      </c>
      <c r="C4926" s="92">
        <f t="shared" si="557"/>
        <v>49472</v>
      </c>
      <c r="D4926" s="119" t="str">
        <f t="shared" si="551"/>
        <v>구간54</v>
      </c>
      <c r="E4926" s="91">
        <f t="shared" si="552"/>
        <v>91</v>
      </c>
      <c r="F4926" s="120">
        <f>COUNTIF($D$15:D4926,D4926)</f>
        <v>73</v>
      </c>
      <c r="G4926" s="121">
        <f t="shared" si="553"/>
        <v>0</v>
      </c>
      <c r="H4926" s="121">
        <f t="shared" si="554"/>
        <v>0</v>
      </c>
      <c r="I4926" s="122">
        <f t="shared" si="555"/>
        <v>0</v>
      </c>
    </row>
    <row r="4927" spans="2:9">
      <c r="B4927" s="91">
        <f t="shared" si="556"/>
        <v>4913</v>
      </c>
      <c r="C4927" s="92">
        <f t="shared" si="557"/>
        <v>49473</v>
      </c>
      <c r="D4927" s="119" t="str">
        <f t="shared" si="551"/>
        <v>구간54</v>
      </c>
      <c r="E4927" s="91">
        <f t="shared" si="552"/>
        <v>91</v>
      </c>
      <c r="F4927" s="120">
        <f>COUNTIF($D$15:D4927,D4927)</f>
        <v>74</v>
      </c>
      <c r="G4927" s="121">
        <f t="shared" si="553"/>
        <v>0</v>
      </c>
      <c r="H4927" s="121">
        <f t="shared" si="554"/>
        <v>0</v>
      </c>
      <c r="I4927" s="122">
        <f t="shared" si="555"/>
        <v>0</v>
      </c>
    </row>
    <row r="4928" spans="2:9">
      <c r="B4928" s="91">
        <f t="shared" si="556"/>
        <v>4914</v>
      </c>
      <c r="C4928" s="92">
        <f t="shared" si="557"/>
        <v>49474</v>
      </c>
      <c r="D4928" s="119" t="str">
        <f t="shared" si="551"/>
        <v>구간54</v>
      </c>
      <c r="E4928" s="91">
        <f t="shared" si="552"/>
        <v>91</v>
      </c>
      <c r="F4928" s="120">
        <f>COUNTIF($D$15:D4928,D4928)</f>
        <v>75</v>
      </c>
      <c r="G4928" s="121">
        <f t="shared" si="553"/>
        <v>0</v>
      </c>
      <c r="H4928" s="121">
        <f t="shared" si="554"/>
        <v>0</v>
      </c>
      <c r="I4928" s="122">
        <f t="shared" si="555"/>
        <v>0</v>
      </c>
    </row>
    <row r="4929" spans="2:9">
      <c r="B4929" s="91">
        <f t="shared" si="556"/>
        <v>4915</v>
      </c>
      <c r="C4929" s="92">
        <f t="shared" si="557"/>
        <v>49475</v>
      </c>
      <c r="D4929" s="119" t="str">
        <f t="shared" si="551"/>
        <v>구간54</v>
      </c>
      <c r="E4929" s="91">
        <f t="shared" si="552"/>
        <v>91</v>
      </c>
      <c r="F4929" s="120">
        <f>COUNTIF($D$15:D4929,D4929)</f>
        <v>76</v>
      </c>
      <c r="G4929" s="121">
        <f t="shared" si="553"/>
        <v>0</v>
      </c>
      <c r="H4929" s="121">
        <f t="shared" si="554"/>
        <v>0</v>
      </c>
      <c r="I4929" s="122">
        <f t="shared" si="555"/>
        <v>0</v>
      </c>
    </row>
    <row r="4930" spans="2:9">
      <c r="B4930" s="91">
        <f t="shared" si="556"/>
        <v>4916</v>
      </c>
      <c r="C4930" s="92">
        <f t="shared" si="557"/>
        <v>49476</v>
      </c>
      <c r="D4930" s="119" t="str">
        <f t="shared" si="551"/>
        <v>구간54</v>
      </c>
      <c r="E4930" s="91">
        <f t="shared" si="552"/>
        <v>91</v>
      </c>
      <c r="F4930" s="120">
        <f>COUNTIF($D$15:D4930,D4930)</f>
        <v>77</v>
      </c>
      <c r="G4930" s="121">
        <f t="shared" si="553"/>
        <v>0</v>
      </c>
      <c r="H4930" s="121">
        <f t="shared" si="554"/>
        <v>0</v>
      </c>
      <c r="I4930" s="122">
        <f t="shared" si="555"/>
        <v>0</v>
      </c>
    </row>
    <row r="4931" spans="2:9">
      <c r="B4931" s="91">
        <f t="shared" si="556"/>
        <v>4917</v>
      </c>
      <c r="C4931" s="92">
        <f t="shared" si="557"/>
        <v>49477</v>
      </c>
      <c r="D4931" s="119" t="str">
        <f t="shared" si="551"/>
        <v>구간54</v>
      </c>
      <c r="E4931" s="91">
        <f t="shared" si="552"/>
        <v>91</v>
      </c>
      <c r="F4931" s="120">
        <f>COUNTIF($D$15:D4931,D4931)</f>
        <v>78</v>
      </c>
      <c r="G4931" s="121">
        <f t="shared" si="553"/>
        <v>0</v>
      </c>
      <c r="H4931" s="121">
        <f t="shared" si="554"/>
        <v>0</v>
      </c>
      <c r="I4931" s="122">
        <f t="shared" si="555"/>
        <v>0</v>
      </c>
    </row>
    <row r="4932" spans="2:9">
      <c r="B4932" s="91">
        <f t="shared" si="556"/>
        <v>4918</v>
      </c>
      <c r="C4932" s="92">
        <f t="shared" si="557"/>
        <v>49478</v>
      </c>
      <c r="D4932" s="119" t="str">
        <f t="shared" si="551"/>
        <v>구간54</v>
      </c>
      <c r="E4932" s="91">
        <f t="shared" si="552"/>
        <v>91</v>
      </c>
      <c r="F4932" s="120">
        <f>COUNTIF($D$15:D4932,D4932)</f>
        <v>79</v>
      </c>
      <c r="G4932" s="121">
        <f t="shared" si="553"/>
        <v>0</v>
      </c>
      <c r="H4932" s="121">
        <f t="shared" si="554"/>
        <v>0</v>
      </c>
      <c r="I4932" s="122">
        <f t="shared" si="555"/>
        <v>0</v>
      </c>
    </row>
    <row r="4933" spans="2:9">
      <c r="B4933" s="91">
        <f t="shared" si="556"/>
        <v>4919</v>
      </c>
      <c r="C4933" s="92">
        <f t="shared" si="557"/>
        <v>49479</v>
      </c>
      <c r="D4933" s="119" t="str">
        <f t="shared" si="551"/>
        <v>구간54</v>
      </c>
      <c r="E4933" s="91">
        <f t="shared" si="552"/>
        <v>91</v>
      </c>
      <c r="F4933" s="120">
        <f>COUNTIF($D$15:D4933,D4933)</f>
        <v>80</v>
      </c>
      <c r="G4933" s="121">
        <f t="shared" si="553"/>
        <v>0</v>
      </c>
      <c r="H4933" s="121">
        <f t="shared" si="554"/>
        <v>0</v>
      </c>
      <c r="I4933" s="122">
        <f t="shared" si="555"/>
        <v>0</v>
      </c>
    </row>
    <row r="4934" spans="2:9">
      <c r="B4934" s="91">
        <f t="shared" si="556"/>
        <v>4920</v>
      </c>
      <c r="C4934" s="92">
        <f t="shared" si="557"/>
        <v>49480</v>
      </c>
      <c r="D4934" s="119" t="str">
        <f t="shared" si="551"/>
        <v>구간54</v>
      </c>
      <c r="E4934" s="91">
        <f t="shared" si="552"/>
        <v>91</v>
      </c>
      <c r="F4934" s="120">
        <f>COUNTIF($D$15:D4934,D4934)</f>
        <v>81</v>
      </c>
      <c r="G4934" s="121">
        <f t="shared" si="553"/>
        <v>0</v>
      </c>
      <c r="H4934" s="121">
        <f t="shared" si="554"/>
        <v>0</v>
      </c>
      <c r="I4934" s="122">
        <f t="shared" si="555"/>
        <v>0</v>
      </c>
    </row>
    <row r="4935" spans="2:9">
      <c r="B4935" s="91">
        <f t="shared" si="556"/>
        <v>4921</v>
      </c>
      <c r="C4935" s="92">
        <f t="shared" si="557"/>
        <v>49481</v>
      </c>
      <c r="D4935" s="119" t="str">
        <f t="shared" si="551"/>
        <v>구간54</v>
      </c>
      <c r="E4935" s="91">
        <f t="shared" si="552"/>
        <v>91</v>
      </c>
      <c r="F4935" s="120">
        <f>COUNTIF($D$15:D4935,D4935)</f>
        <v>82</v>
      </c>
      <c r="G4935" s="121">
        <f t="shared" si="553"/>
        <v>0</v>
      </c>
      <c r="H4935" s="121">
        <f t="shared" si="554"/>
        <v>0</v>
      </c>
      <c r="I4935" s="122">
        <f t="shared" si="555"/>
        <v>0</v>
      </c>
    </row>
    <row r="4936" spans="2:9">
      <c r="B4936" s="91">
        <f t="shared" si="556"/>
        <v>4922</v>
      </c>
      <c r="C4936" s="92">
        <f t="shared" si="557"/>
        <v>49482</v>
      </c>
      <c r="D4936" s="119" t="str">
        <f t="shared" si="551"/>
        <v>구간54</v>
      </c>
      <c r="E4936" s="91">
        <f t="shared" si="552"/>
        <v>91</v>
      </c>
      <c r="F4936" s="120">
        <f>COUNTIF($D$15:D4936,D4936)</f>
        <v>83</v>
      </c>
      <c r="G4936" s="121">
        <f t="shared" si="553"/>
        <v>0</v>
      </c>
      <c r="H4936" s="121">
        <f t="shared" si="554"/>
        <v>0</v>
      </c>
      <c r="I4936" s="122">
        <f t="shared" si="555"/>
        <v>0</v>
      </c>
    </row>
    <row r="4937" spans="2:9">
      <c r="B4937" s="91">
        <f t="shared" si="556"/>
        <v>4923</v>
      </c>
      <c r="C4937" s="92">
        <f t="shared" si="557"/>
        <v>49483</v>
      </c>
      <c r="D4937" s="119" t="str">
        <f t="shared" si="551"/>
        <v>구간54</v>
      </c>
      <c r="E4937" s="91">
        <f t="shared" si="552"/>
        <v>91</v>
      </c>
      <c r="F4937" s="120">
        <f>COUNTIF($D$15:D4937,D4937)</f>
        <v>84</v>
      </c>
      <c r="G4937" s="121">
        <f t="shared" si="553"/>
        <v>0</v>
      </c>
      <c r="H4937" s="121">
        <f t="shared" si="554"/>
        <v>0</v>
      </c>
      <c r="I4937" s="122">
        <f t="shared" si="555"/>
        <v>0</v>
      </c>
    </row>
    <row r="4938" spans="2:9">
      <c r="B4938" s="91">
        <f t="shared" si="556"/>
        <v>4924</v>
      </c>
      <c r="C4938" s="92">
        <f t="shared" si="557"/>
        <v>49484</v>
      </c>
      <c r="D4938" s="119" t="str">
        <f t="shared" si="551"/>
        <v>구간54</v>
      </c>
      <c r="E4938" s="91">
        <f t="shared" si="552"/>
        <v>91</v>
      </c>
      <c r="F4938" s="120">
        <f>COUNTIF($D$15:D4938,D4938)</f>
        <v>85</v>
      </c>
      <c r="G4938" s="121">
        <f t="shared" si="553"/>
        <v>0</v>
      </c>
      <c r="H4938" s="121">
        <f t="shared" si="554"/>
        <v>0</v>
      </c>
      <c r="I4938" s="122">
        <f t="shared" si="555"/>
        <v>0</v>
      </c>
    </row>
    <row r="4939" spans="2:9">
      <c r="B4939" s="91">
        <f t="shared" si="556"/>
        <v>4925</v>
      </c>
      <c r="C4939" s="92">
        <f t="shared" si="557"/>
        <v>49485</v>
      </c>
      <c r="D4939" s="119" t="str">
        <f t="shared" si="551"/>
        <v>구간54</v>
      </c>
      <c r="E4939" s="91">
        <f t="shared" si="552"/>
        <v>91</v>
      </c>
      <c r="F4939" s="120">
        <f>COUNTIF($D$15:D4939,D4939)</f>
        <v>86</v>
      </c>
      <c r="G4939" s="121">
        <f t="shared" si="553"/>
        <v>0</v>
      </c>
      <c r="H4939" s="121">
        <f t="shared" si="554"/>
        <v>0</v>
      </c>
      <c r="I4939" s="122">
        <f t="shared" si="555"/>
        <v>0</v>
      </c>
    </row>
    <row r="4940" spans="2:9">
      <c r="B4940" s="91">
        <f t="shared" si="556"/>
        <v>4926</v>
      </c>
      <c r="C4940" s="92">
        <f t="shared" si="557"/>
        <v>49486</v>
      </c>
      <c r="D4940" s="119" t="str">
        <f t="shared" si="551"/>
        <v>구간54</v>
      </c>
      <c r="E4940" s="91">
        <f t="shared" si="552"/>
        <v>91</v>
      </c>
      <c r="F4940" s="120">
        <f>COUNTIF($D$15:D4940,D4940)</f>
        <v>87</v>
      </c>
      <c r="G4940" s="121">
        <f t="shared" si="553"/>
        <v>0</v>
      </c>
      <c r="H4940" s="121">
        <f t="shared" si="554"/>
        <v>0</v>
      </c>
      <c r="I4940" s="122">
        <f t="shared" si="555"/>
        <v>0</v>
      </c>
    </row>
    <row r="4941" spans="2:9">
      <c r="B4941" s="91">
        <f t="shared" si="556"/>
        <v>4927</v>
      </c>
      <c r="C4941" s="92">
        <f t="shared" si="557"/>
        <v>49487</v>
      </c>
      <c r="D4941" s="119" t="str">
        <f t="shared" si="551"/>
        <v>구간54</v>
      </c>
      <c r="E4941" s="91">
        <f t="shared" si="552"/>
        <v>91</v>
      </c>
      <c r="F4941" s="120">
        <f>COUNTIF($D$15:D4941,D4941)</f>
        <v>88</v>
      </c>
      <c r="G4941" s="121">
        <f t="shared" si="553"/>
        <v>0</v>
      </c>
      <c r="H4941" s="121">
        <f t="shared" si="554"/>
        <v>0</v>
      </c>
      <c r="I4941" s="122">
        <f t="shared" si="555"/>
        <v>0</v>
      </c>
    </row>
    <row r="4942" spans="2:9">
      <c r="B4942" s="91">
        <f t="shared" si="556"/>
        <v>4928</v>
      </c>
      <c r="C4942" s="92">
        <f t="shared" si="557"/>
        <v>49488</v>
      </c>
      <c r="D4942" s="119" t="str">
        <f t="shared" si="551"/>
        <v>구간54</v>
      </c>
      <c r="E4942" s="91">
        <f t="shared" si="552"/>
        <v>91</v>
      </c>
      <c r="F4942" s="120">
        <f>COUNTIF($D$15:D4942,D4942)</f>
        <v>89</v>
      </c>
      <c r="G4942" s="121">
        <f t="shared" si="553"/>
        <v>0</v>
      </c>
      <c r="H4942" s="121">
        <f t="shared" si="554"/>
        <v>0</v>
      </c>
      <c r="I4942" s="122">
        <f t="shared" si="555"/>
        <v>0</v>
      </c>
    </row>
    <row r="4943" spans="2:9">
      <c r="B4943" s="91">
        <f t="shared" si="556"/>
        <v>4929</v>
      </c>
      <c r="C4943" s="92">
        <f t="shared" si="557"/>
        <v>49489</v>
      </c>
      <c r="D4943" s="119" t="str">
        <f t="shared" ref="D4943:D5006" si="558">IF(IFERROR(HLOOKUP(C4943,$E$5:$BL$6,2,FALSE),"")="",D4944,HLOOKUP(C4943,$E$5:$BL$7,2,FALSE))</f>
        <v>구간54</v>
      </c>
      <c r="E4943" s="91">
        <f t="shared" ref="E4943:E5006" si="559">COUNTIF($D$15:$D$49928,D4943)</f>
        <v>91</v>
      </c>
      <c r="F4943" s="120">
        <f>COUNTIF($D$15:D4943,D4943)</f>
        <v>90</v>
      </c>
      <c r="G4943" s="121">
        <f t="shared" ref="G4943:G5006" si="560">HLOOKUP($D4943,$E$6:$BL$11,6,FALSE)</f>
        <v>0</v>
      </c>
      <c r="H4943" s="121">
        <f t="shared" ref="H4943:H5006" si="561">HLOOKUP($D4943,$E$6:$BL$11,5,FALSE)*(F4943)</f>
        <v>0</v>
      </c>
      <c r="I4943" s="122">
        <f t="shared" ref="I4943:I5006" si="562">G4943+H4943</f>
        <v>0</v>
      </c>
    </row>
    <row r="4944" spans="2:9">
      <c r="B4944" s="91">
        <f t="shared" ref="B4944:B5007" si="563">B4943+1</f>
        <v>4930</v>
      </c>
      <c r="C4944" s="92">
        <f t="shared" ref="C4944:C5007" si="564">C4943+1</f>
        <v>49490</v>
      </c>
      <c r="D4944" s="119" t="str">
        <f t="shared" si="558"/>
        <v>구간54</v>
      </c>
      <c r="E4944" s="91">
        <f t="shared" si="559"/>
        <v>91</v>
      </c>
      <c r="F4944" s="120">
        <f>COUNTIF($D$15:D4944,D4944)</f>
        <v>91</v>
      </c>
      <c r="G4944" s="121">
        <f t="shared" si="560"/>
        <v>0</v>
      </c>
      <c r="H4944" s="121">
        <f t="shared" si="561"/>
        <v>0</v>
      </c>
      <c r="I4944" s="122">
        <f t="shared" si="562"/>
        <v>0</v>
      </c>
    </row>
    <row r="4945" spans="2:9">
      <c r="B4945" s="91">
        <f t="shared" si="563"/>
        <v>4931</v>
      </c>
      <c r="C4945" s="92">
        <f t="shared" si="564"/>
        <v>49491</v>
      </c>
      <c r="D4945" s="119" t="str">
        <f t="shared" si="558"/>
        <v>구간55</v>
      </c>
      <c r="E4945" s="91">
        <f t="shared" si="559"/>
        <v>92</v>
      </c>
      <c r="F4945" s="120">
        <f>COUNTIF($D$15:D4945,D4945)</f>
        <v>1</v>
      </c>
      <c r="G4945" s="121">
        <f t="shared" si="560"/>
        <v>0</v>
      </c>
      <c r="H4945" s="121">
        <f t="shared" si="561"/>
        <v>0</v>
      </c>
      <c r="I4945" s="122">
        <f t="shared" si="562"/>
        <v>0</v>
      </c>
    </row>
    <row r="4946" spans="2:9">
      <c r="B4946" s="91">
        <f t="shared" si="563"/>
        <v>4932</v>
      </c>
      <c r="C4946" s="92">
        <f t="shared" si="564"/>
        <v>49492</v>
      </c>
      <c r="D4946" s="119" t="str">
        <f t="shared" si="558"/>
        <v>구간55</v>
      </c>
      <c r="E4946" s="91">
        <f t="shared" si="559"/>
        <v>92</v>
      </c>
      <c r="F4946" s="120">
        <f>COUNTIF($D$15:D4946,D4946)</f>
        <v>2</v>
      </c>
      <c r="G4946" s="121">
        <f t="shared" si="560"/>
        <v>0</v>
      </c>
      <c r="H4946" s="121">
        <f t="shared" si="561"/>
        <v>0</v>
      </c>
      <c r="I4946" s="122">
        <f t="shared" si="562"/>
        <v>0</v>
      </c>
    </row>
    <row r="4947" spans="2:9">
      <c r="B4947" s="91">
        <f t="shared" si="563"/>
        <v>4933</v>
      </c>
      <c r="C4947" s="92">
        <f t="shared" si="564"/>
        <v>49493</v>
      </c>
      <c r="D4947" s="119" t="str">
        <f t="shared" si="558"/>
        <v>구간55</v>
      </c>
      <c r="E4947" s="91">
        <f t="shared" si="559"/>
        <v>92</v>
      </c>
      <c r="F4947" s="120">
        <f>COUNTIF($D$15:D4947,D4947)</f>
        <v>3</v>
      </c>
      <c r="G4947" s="121">
        <f t="shared" si="560"/>
        <v>0</v>
      </c>
      <c r="H4947" s="121">
        <f t="shared" si="561"/>
        <v>0</v>
      </c>
      <c r="I4947" s="122">
        <f t="shared" si="562"/>
        <v>0</v>
      </c>
    </row>
    <row r="4948" spans="2:9">
      <c r="B4948" s="91">
        <f t="shared" si="563"/>
        <v>4934</v>
      </c>
      <c r="C4948" s="92">
        <f t="shared" si="564"/>
        <v>49494</v>
      </c>
      <c r="D4948" s="119" t="str">
        <f t="shared" si="558"/>
        <v>구간55</v>
      </c>
      <c r="E4948" s="91">
        <f t="shared" si="559"/>
        <v>92</v>
      </c>
      <c r="F4948" s="120">
        <f>COUNTIF($D$15:D4948,D4948)</f>
        <v>4</v>
      </c>
      <c r="G4948" s="121">
        <f t="shared" si="560"/>
        <v>0</v>
      </c>
      <c r="H4948" s="121">
        <f t="shared" si="561"/>
        <v>0</v>
      </c>
      <c r="I4948" s="122">
        <f t="shared" si="562"/>
        <v>0</v>
      </c>
    </row>
    <row r="4949" spans="2:9">
      <c r="B4949" s="91">
        <f t="shared" si="563"/>
        <v>4935</v>
      </c>
      <c r="C4949" s="92">
        <f t="shared" si="564"/>
        <v>49495</v>
      </c>
      <c r="D4949" s="119" t="str">
        <f t="shared" si="558"/>
        <v>구간55</v>
      </c>
      <c r="E4949" s="91">
        <f t="shared" si="559"/>
        <v>92</v>
      </c>
      <c r="F4949" s="120">
        <f>COUNTIF($D$15:D4949,D4949)</f>
        <v>5</v>
      </c>
      <c r="G4949" s="121">
        <f t="shared" si="560"/>
        <v>0</v>
      </c>
      <c r="H4949" s="121">
        <f t="shared" si="561"/>
        <v>0</v>
      </c>
      <c r="I4949" s="122">
        <f t="shared" si="562"/>
        <v>0</v>
      </c>
    </row>
    <row r="4950" spans="2:9">
      <c r="B4950" s="91">
        <f t="shared" si="563"/>
        <v>4936</v>
      </c>
      <c r="C4950" s="92">
        <f t="shared" si="564"/>
        <v>49496</v>
      </c>
      <c r="D4950" s="119" t="str">
        <f t="shared" si="558"/>
        <v>구간55</v>
      </c>
      <c r="E4950" s="91">
        <f t="shared" si="559"/>
        <v>92</v>
      </c>
      <c r="F4950" s="120">
        <f>COUNTIF($D$15:D4950,D4950)</f>
        <v>6</v>
      </c>
      <c r="G4950" s="121">
        <f t="shared" si="560"/>
        <v>0</v>
      </c>
      <c r="H4950" s="121">
        <f t="shared" si="561"/>
        <v>0</v>
      </c>
      <c r="I4950" s="122">
        <f t="shared" si="562"/>
        <v>0</v>
      </c>
    </row>
    <row r="4951" spans="2:9">
      <c r="B4951" s="91">
        <f t="shared" si="563"/>
        <v>4937</v>
      </c>
      <c r="C4951" s="92">
        <f t="shared" si="564"/>
        <v>49497</v>
      </c>
      <c r="D4951" s="119" t="str">
        <f t="shared" si="558"/>
        <v>구간55</v>
      </c>
      <c r="E4951" s="91">
        <f t="shared" si="559"/>
        <v>92</v>
      </c>
      <c r="F4951" s="120">
        <f>COUNTIF($D$15:D4951,D4951)</f>
        <v>7</v>
      </c>
      <c r="G4951" s="121">
        <f t="shared" si="560"/>
        <v>0</v>
      </c>
      <c r="H4951" s="121">
        <f t="shared" si="561"/>
        <v>0</v>
      </c>
      <c r="I4951" s="122">
        <f t="shared" si="562"/>
        <v>0</v>
      </c>
    </row>
    <row r="4952" spans="2:9">
      <c r="B4952" s="91">
        <f t="shared" si="563"/>
        <v>4938</v>
      </c>
      <c r="C4952" s="92">
        <f t="shared" si="564"/>
        <v>49498</v>
      </c>
      <c r="D4952" s="119" t="str">
        <f t="shared" si="558"/>
        <v>구간55</v>
      </c>
      <c r="E4952" s="91">
        <f t="shared" si="559"/>
        <v>92</v>
      </c>
      <c r="F4952" s="120">
        <f>COUNTIF($D$15:D4952,D4952)</f>
        <v>8</v>
      </c>
      <c r="G4952" s="121">
        <f t="shared" si="560"/>
        <v>0</v>
      </c>
      <c r="H4952" s="121">
        <f t="shared" si="561"/>
        <v>0</v>
      </c>
      <c r="I4952" s="122">
        <f t="shared" si="562"/>
        <v>0</v>
      </c>
    </row>
    <row r="4953" spans="2:9">
      <c r="B4953" s="91">
        <f t="shared" si="563"/>
        <v>4939</v>
      </c>
      <c r="C4953" s="92">
        <f t="shared" si="564"/>
        <v>49499</v>
      </c>
      <c r="D4953" s="119" t="str">
        <f t="shared" si="558"/>
        <v>구간55</v>
      </c>
      <c r="E4953" s="91">
        <f t="shared" si="559"/>
        <v>92</v>
      </c>
      <c r="F4953" s="120">
        <f>COUNTIF($D$15:D4953,D4953)</f>
        <v>9</v>
      </c>
      <c r="G4953" s="121">
        <f t="shared" si="560"/>
        <v>0</v>
      </c>
      <c r="H4953" s="121">
        <f t="shared" si="561"/>
        <v>0</v>
      </c>
      <c r="I4953" s="122">
        <f t="shared" si="562"/>
        <v>0</v>
      </c>
    </row>
    <row r="4954" spans="2:9">
      <c r="B4954" s="91">
        <f t="shared" si="563"/>
        <v>4940</v>
      </c>
      <c r="C4954" s="92">
        <f t="shared" si="564"/>
        <v>49500</v>
      </c>
      <c r="D4954" s="119" t="str">
        <f t="shared" si="558"/>
        <v>구간55</v>
      </c>
      <c r="E4954" s="91">
        <f t="shared" si="559"/>
        <v>92</v>
      </c>
      <c r="F4954" s="120">
        <f>COUNTIF($D$15:D4954,D4954)</f>
        <v>10</v>
      </c>
      <c r="G4954" s="121">
        <f t="shared" si="560"/>
        <v>0</v>
      </c>
      <c r="H4954" s="121">
        <f t="shared" si="561"/>
        <v>0</v>
      </c>
      <c r="I4954" s="122">
        <f t="shared" si="562"/>
        <v>0</v>
      </c>
    </row>
    <row r="4955" spans="2:9">
      <c r="B4955" s="91">
        <f t="shared" si="563"/>
        <v>4941</v>
      </c>
      <c r="C4955" s="92">
        <f t="shared" si="564"/>
        <v>49501</v>
      </c>
      <c r="D4955" s="119" t="str">
        <f t="shared" si="558"/>
        <v>구간55</v>
      </c>
      <c r="E4955" s="91">
        <f t="shared" si="559"/>
        <v>92</v>
      </c>
      <c r="F4955" s="120">
        <f>COUNTIF($D$15:D4955,D4955)</f>
        <v>11</v>
      </c>
      <c r="G4955" s="121">
        <f t="shared" si="560"/>
        <v>0</v>
      </c>
      <c r="H4955" s="121">
        <f t="shared" si="561"/>
        <v>0</v>
      </c>
      <c r="I4955" s="122">
        <f t="shared" si="562"/>
        <v>0</v>
      </c>
    </row>
    <row r="4956" spans="2:9">
      <c r="B4956" s="91">
        <f t="shared" si="563"/>
        <v>4942</v>
      </c>
      <c r="C4956" s="92">
        <f t="shared" si="564"/>
        <v>49502</v>
      </c>
      <c r="D4956" s="119" t="str">
        <f t="shared" si="558"/>
        <v>구간55</v>
      </c>
      <c r="E4956" s="91">
        <f t="shared" si="559"/>
        <v>92</v>
      </c>
      <c r="F4956" s="120">
        <f>COUNTIF($D$15:D4956,D4956)</f>
        <v>12</v>
      </c>
      <c r="G4956" s="121">
        <f t="shared" si="560"/>
        <v>0</v>
      </c>
      <c r="H4956" s="121">
        <f t="shared" si="561"/>
        <v>0</v>
      </c>
      <c r="I4956" s="122">
        <f t="shared" si="562"/>
        <v>0</v>
      </c>
    </row>
    <row r="4957" spans="2:9">
      <c r="B4957" s="91">
        <f t="shared" si="563"/>
        <v>4943</v>
      </c>
      <c r="C4957" s="92">
        <f t="shared" si="564"/>
        <v>49503</v>
      </c>
      <c r="D4957" s="119" t="str">
        <f t="shared" si="558"/>
        <v>구간55</v>
      </c>
      <c r="E4957" s="91">
        <f t="shared" si="559"/>
        <v>92</v>
      </c>
      <c r="F4957" s="120">
        <f>COUNTIF($D$15:D4957,D4957)</f>
        <v>13</v>
      </c>
      <c r="G4957" s="121">
        <f t="shared" si="560"/>
        <v>0</v>
      </c>
      <c r="H4957" s="121">
        <f t="shared" si="561"/>
        <v>0</v>
      </c>
      <c r="I4957" s="122">
        <f t="shared" si="562"/>
        <v>0</v>
      </c>
    </row>
    <row r="4958" spans="2:9">
      <c r="B4958" s="91">
        <f t="shared" si="563"/>
        <v>4944</v>
      </c>
      <c r="C4958" s="92">
        <f t="shared" si="564"/>
        <v>49504</v>
      </c>
      <c r="D4958" s="119" t="str">
        <f t="shared" si="558"/>
        <v>구간55</v>
      </c>
      <c r="E4958" s="91">
        <f t="shared" si="559"/>
        <v>92</v>
      </c>
      <c r="F4958" s="120">
        <f>COUNTIF($D$15:D4958,D4958)</f>
        <v>14</v>
      </c>
      <c r="G4958" s="121">
        <f t="shared" si="560"/>
        <v>0</v>
      </c>
      <c r="H4958" s="121">
        <f t="shared" si="561"/>
        <v>0</v>
      </c>
      <c r="I4958" s="122">
        <f t="shared" si="562"/>
        <v>0</v>
      </c>
    </row>
    <row r="4959" spans="2:9">
      <c r="B4959" s="91">
        <f t="shared" si="563"/>
        <v>4945</v>
      </c>
      <c r="C4959" s="92">
        <f t="shared" si="564"/>
        <v>49505</v>
      </c>
      <c r="D4959" s="119" t="str">
        <f t="shared" si="558"/>
        <v>구간55</v>
      </c>
      <c r="E4959" s="91">
        <f t="shared" si="559"/>
        <v>92</v>
      </c>
      <c r="F4959" s="120">
        <f>COUNTIF($D$15:D4959,D4959)</f>
        <v>15</v>
      </c>
      <c r="G4959" s="121">
        <f t="shared" si="560"/>
        <v>0</v>
      </c>
      <c r="H4959" s="121">
        <f t="shared" si="561"/>
        <v>0</v>
      </c>
      <c r="I4959" s="122">
        <f t="shared" si="562"/>
        <v>0</v>
      </c>
    </row>
    <row r="4960" spans="2:9">
      <c r="B4960" s="91">
        <f t="shared" si="563"/>
        <v>4946</v>
      </c>
      <c r="C4960" s="92">
        <f t="shared" si="564"/>
        <v>49506</v>
      </c>
      <c r="D4960" s="119" t="str">
        <f t="shared" si="558"/>
        <v>구간55</v>
      </c>
      <c r="E4960" s="91">
        <f t="shared" si="559"/>
        <v>92</v>
      </c>
      <c r="F4960" s="120">
        <f>COUNTIF($D$15:D4960,D4960)</f>
        <v>16</v>
      </c>
      <c r="G4960" s="121">
        <f t="shared" si="560"/>
        <v>0</v>
      </c>
      <c r="H4960" s="121">
        <f t="shared" si="561"/>
        <v>0</v>
      </c>
      <c r="I4960" s="122">
        <f t="shared" si="562"/>
        <v>0</v>
      </c>
    </row>
    <row r="4961" spans="2:9">
      <c r="B4961" s="91">
        <f t="shared" si="563"/>
        <v>4947</v>
      </c>
      <c r="C4961" s="92">
        <f t="shared" si="564"/>
        <v>49507</v>
      </c>
      <c r="D4961" s="119" t="str">
        <f t="shared" si="558"/>
        <v>구간55</v>
      </c>
      <c r="E4961" s="91">
        <f t="shared" si="559"/>
        <v>92</v>
      </c>
      <c r="F4961" s="120">
        <f>COUNTIF($D$15:D4961,D4961)</f>
        <v>17</v>
      </c>
      <c r="G4961" s="121">
        <f t="shared" si="560"/>
        <v>0</v>
      </c>
      <c r="H4961" s="121">
        <f t="shared" si="561"/>
        <v>0</v>
      </c>
      <c r="I4961" s="122">
        <f t="shared" si="562"/>
        <v>0</v>
      </c>
    </row>
    <row r="4962" spans="2:9">
      <c r="B4962" s="91">
        <f t="shared" si="563"/>
        <v>4948</v>
      </c>
      <c r="C4962" s="92">
        <f t="shared" si="564"/>
        <v>49508</v>
      </c>
      <c r="D4962" s="119" t="str">
        <f t="shared" si="558"/>
        <v>구간55</v>
      </c>
      <c r="E4962" s="91">
        <f t="shared" si="559"/>
        <v>92</v>
      </c>
      <c r="F4962" s="120">
        <f>COUNTIF($D$15:D4962,D4962)</f>
        <v>18</v>
      </c>
      <c r="G4962" s="121">
        <f t="shared" si="560"/>
        <v>0</v>
      </c>
      <c r="H4962" s="121">
        <f t="shared" si="561"/>
        <v>0</v>
      </c>
      <c r="I4962" s="122">
        <f t="shared" si="562"/>
        <v>0</v>
      </c>
    </row>
    <row r="4963" spans="2:9">
      <c r="B4963" s="91">
        <f t="shared" si="563"/>
        <v>4949</v>
      </c>
      <c r="C4963" s="92">
        <f t="shared" si="564"/>
        <v>49509</v>
      </c>
      <c r="D4963" s="119" t="str">
        <f t="shared" si="558"/>
        <v>구간55</v>
      </c>
      <c r="E4963" s="91">
        <f t="shared" si="559"/>
        <v>92</v>
      </c>
      <c r="F4963" s="120">
        <f>COUNTIF($D$15:D4963,D4963)</f>
        <v>19</v>
      </c>
      <c r="G4963" s="121">
        <f t="shared" si="560"/>
        <v>0</v>
      </c>
      <c r="H4963" s="121">
        <f t="shared" si="561"/>
        <v>0</v>
      </c>
      <c r="I4963" s="122">
        <f t="shared" si="562"/>
        <v>0</v>
      </c>
    </row>
    <row r="4964" spans="2:9">
      <c r="B4964" s="91">
        <f t="shared" si="563"/>
        <v>4950</v>
      </c>
      <c r="C4964" s="92">
        <f t="shared" si="564"/>
        <v>49510</v>
      </c>
      <c r="D4964" s="119" t="str">
        <f t="shared" si="558"/>
        <v>구간55</v>
      </c>
      <c r="E4964" s="91">
        <f t="shared" si="559"/>
        <v>92</v>
      </c>
      <c r="F4964" s="120">
        <f>COUNTIF($D$15:D4964,D4964)</f>
        <v>20</v>
      </c>
      <c r="G4964" s="121">
        <f t="shared" si="560"/>
        <v>0</v>
      </c>
      <c r="H4964" s="121">
        <f t="shared" si="561"/>
        <v>0</v>
      </c>
      <c r="I4964" s="122">
        <f t="shared" si="562"/>
        <v>0</v>
      </c>
    </row>
    <row r="4965" spans="2:9">
      <c r="B4965" s="91">
        <f t="shared" si="563"/>
        <v>4951</v>
      </c>
      <c r="C4965" s="92">
        <f t="shared" si="564"/>
        <v>49511</v>
      </c>
      <c r="D4965" s="119" t="str">
        <f t="shared" si="558"/>
        <v>구간55</v>
      </c>
      <c r="E4965" s="91">
        <f t="shared" si="559"/>
        <v>92</v>
      </c>
      <c r="F4965" s="120">
        <f>COUNTIF($D$15:D4965,D4965)</f>
        <v>21</v>
      </c>
      <c r="G4965" s="121">
        <f t="shared" si="560"/>
        <v>0</v>
      </c>
      <c r="H4965" s="121">
        <f t="shared" si="561"/>
        <v>0</v>
      </c>
      <c r="I4965" s="122">
        <f t="shared" si="562"/>
        <v>0</v>
      </c>
    </row>
    <row r="4966" spans="2:9">
      <c r="B4966" s="91">
        <f t="shared" si="563"/>
        <v>4952</v>
      </c>
      <c r="C4966" s="92">
        <f t="shared" si="564"/>
        <v>49512</v>
      </c>
      <c r="D4966" s="119" t="str">
        <f t="shared" si="558"/>
        <v>구간55</v>
      </c>
      <c r="E4966" s="91">
        <f t="shared" si="559"/>
        <v>92</v>
      </c>
      <c r="F4966" s="120">
        <f>COUNTIF($D$15:D4966,D4966)</f>
        <v>22</v>
      </c>
      <c r="G4966" s="121">
        <f t="shared" si="560"/>
        <v>0</v>
      </c>
      <c r="H4966" s="121">
        <f t="shared" si="561"/>
        <v>0</v>
      </c>
      <c r="I4966" s="122">
        <f t="shared" si="562"/>
        <v>0</v>
      </c>
    </row>
    <row r="4967" spans="2:9">
      <c r="B4967" s="91">
        <f t="shared" si="563"/>
        <v>4953</v>
      </c>
      <c r="C4967" s="92">
        <f t="shared" si="564"/>
        <v>49513</v>
      </c>
      <c r="D4967" s="119" t="str">
        <f t="shared" si="558"/>
        <v>구간55</v>
      </c>
      <c r="E4967" s="91">
        <f t="shared" si="559"/>
        <v>92</v>
      </c>
      <c r="F4967" s="120">
        <f>COUNTIF($D$15:D4967,D4967)</f>
        <v>23</v>
      </c>
      <c r="G4967" s="121">
        <f t="shared" si="560"/>
        <v>0</v>
      </c>
      <c r="H4967" s="121">
        <f t="shared" si="561"/>
        <v>0</v>
      </c>
      <c r="I4967" s="122">
        <f t="shared" si="562"/>
        <v>0</v>
      </c>
    </row>
    <row r="4968" spans="2:9">
      <c r="B4968" s="91">
        <f t="shared" si="563"/>
        <v>4954</v>
      </c>
      <c r="C4968" s="92">
        <f t="shared" si="564"/>
        <v>49514</v>
      </c>
      <c r="D4968" s="119" t="str">
        <f t="shared" si="558"/>
        <v>구간55</v>
      </c>
      <c r="E4968" s="91">
        <f t="shared" si="559"/>
        <v>92</v>
      </c>
      <c r="F4968" s="120">
        <f>COUNTIF($D$15:D4968,D4968)</f>
        <v>24</v>
      </c>
      <c r="G4968" s="121">
        <f t="shared" si="560"/>
        <v>0</v>
      </c>
      <c r="H4968" s="121">
        <f t="shared" si="561"/>
        <v>0</v>
      </c>
      <c r="I4968" s="122">
        <f t="shared" si="562"/>
        <v>0</v>
      </c>
    </row>
    <row r="4969" spans="2:9">
      <c r="B4969" s="91">
        <f t="shared" si="563"/>
        <v>4955</v>
      </c>
      <c r="C4969" s="92">
        <f t="shared" si="564"/>
        <v>49515</v>
      </c>
      <c r="D4969" s="119" t="str">
        <f t="shared" si="558"/>
        <v>구간55</v>
      </c>
      <c r="E4969" s="91">
        <f t="shared" si="559"/>
        <v>92</v>
      </c>
      <c r="F4969" s="120">
        <f>COUNTIF($D$15:D4969,D4969)</f>
        <v>25</v>
      </c>
      <c r="G4969" s="121">
        <f t="shared" si="560"/>
        <v>0</v>
      </c>
      <c r="H4969" s="121">
        <f t="shared" si="561"/>
        <v>0</v>
      </c>
      <c r="I4969" s="122">
        <f t="shared" si="562"/>
        <v>0</v>
      </c>
    </row>
    <row r="4970" spans="2:9">
      <c r="B4970" s="91">
        <f t="shared" si="563"/>
        <v>4956</v>
      </c>
      <c r="C4970" s="92">
        <f t="shared" si="564"/>
        <v>49516</v>
      </c>
      <c r="D4970" s="119" t="str">
        <f t="shared" si="558"/>
        <v>구간55</v>
      </c>
      <c r="E4970" s="91">
        <f t="shared" si="559"/>
        <v>92</v>
      </c>
      <c r="F4970" s="120">
        <f>COUNTIF($D$15:D4970,D4970)</f>
        <v>26</v>
      </c>
      <c r="G4970" s="121">
        <f t="shared" si="560"/>
        <v>0</v>
      </c>
      <c r="H4970" s="121">
        <f t="shared" si="561"/>
        <v>0</v>
      </c>
      <c r="I4970" s="122">
        <f t="shared" si="562"/>
        <v>0</v>
      </c>
    </row>
    <row r="4971" spans="2:9">
      <c r="B4971" s="91">
        <f t="shared" si="563"/>
        <v>4957</v>
      </c>
      <c r="C4971" s="92">
        <f t="shared" si="564"/>
        <v>49517</v>
      </c>
      <c r="D4971" s="119" t="str">
        <f t="shared" si="558"/>
        <v>구간55</v>
      </c>
      <c r="E4971" s="91">
        <f t="shared" si="559"/>
        <v>92</v>
      </c>
      <c r="F4971" s="120">
        <f>COUNTIF($D$15:D4971,D4971)</f>
        <v>27</v>
      </c>
      <c r="G4971" s="121">
        <f t="shared" si="560"/>
        <v>0</v>
      </c>
      <c r="H4971" s="121">
        <f t="shared" si="561"/>
        <v>0</v>
      </c>
      <c r="I4971" s="122">
        <f t="shared" si="562"/>
        <v>0</v>
      </c>
    </row>
    <row r="4972" spans="2:9">
      <c r="B4972" s="91">
        <f t="shared" si="563"/>
        <v>4958</v>
      </c>
      <c r="C4972" s="92">
        <f t="shared" si="564"/>
        <v>49518</v>
      </c>
      <c r="D4972" s="119" t="str">
        <f t="shared" si="558"/>
        <v>구간55</v>
      </c>
      <c r="E4972" s="91">
        <f t="shared" si="559"/>
        <v>92</v>
      </c>
      <c r="F4972" s="120">
        <f>COUNTIF($D$15:D4972,D4972)</f>
        <v>28</v>
      </c>
      <c r="G4972" s="121">
        <f t="shared" si="560"/>
        <v>0</v>
      </c>
      <c r="H4972" s="121">
        <f t="shared" si="561"/>
        <v>0</v>
      </c>
      <c r="I4972" s="122">
        <f t="shared" si="562"/>
        <v>0</v>
      </c>
    </row>
    <row r="4973" spans="2:9">
      <c r="B4973" s="91">
        <f t="shared" si="563"/>
        <v>4959</v>
      </c>
      <c r="C4973" s="92">
        <f t="shared" si="564"/>
        <v>49519</v>
      </c>
      <c r="D4973" s="119" t="str">
        <f t="shared" si="558"/>
        <v>구간55</v>
      </c>
      <c r="E4973" s="91">
        <f t="shared" si="559"/>
        <v>92</v>
      </c>
      <c r="F4973" s="120">
        <f>COUNTIF($D$15:D4973,D4973)</f>
        <v>29</v>
      </c>
      <c r="G4973" s="121">
        <f t="shared" si="560"/>
        <v>0</v>
      </c>
      <c r="H4973" s="121">
        <f t="shared" si="561"/>
        <v>0</v>
      </c>
      <c r="I4973" s="122">
        <f t="shared" si="562"/>
        <v>0</v>
      </c>
    </row>
    <row r="4974" spans="2:9">
      <c r="B4974" s="91">
        <f t="shared" si="563"/>
        <v>4960</v>
      </c>
      <c r="C4974" s="92">
        <f t="shared" si="564"/>
        <v>49520</v>
      </c>
      <c r="D4974" s="119" t="str">
        <f t="shared" si="558"/>
        <v>구간55</v>
      </c>
      <c r="E4974" s="91">
        <f t="shared" si="559"/>
        <v>92</v>
      </c>
      <c r="F4974" s="120">
        <f>COUNTIF($D$15:D4974,D4974)</f>
        <v>30</v>
      </c>
      <c r="G4974" s="121">
        <f t="shared" si="560"/>
        <v>0</v>
      </c>
      <c r="H4974" s="121">
        <f t="shared" si="561"/>
        <v>0</v>
      </c>
      <c r="I4974" s="122">
        <f t="shared" si="562"/>
        <v>0</v>
      </c>
    </row>
    <row r="4975" spans="2:9">
      <c r="B4975" s="91">
        <f t="shared" si="563"/>
        <v>4961</v>
      </c>
      <c r="C4975" s="92">
        <f t="shared" si="564"/>
        <v>49521</v>
      </c>
      <c r="D4975" s="119" t="str">
        <f t="shared" si="558"/>
        <v>구간55</v>
      </c>
      <c r="E4975" s="91">
        <f t="shared" si="559"/>
        <v>92</v>
      </c>
      <c r="F4975" s="120">
        <f>COUNTIF($D$15:D4975,D4975)</f>
        <v>31</v>
      </c>
      <c r="G4975" s="121">
        <f t="shared" si="560"/>
        <v>0</v>
      </c>
      <c r="H4975" s="121">
        <f t="shared" si="561"/>
        <v>0</v>
      </c>
      <c r="I4975" s="122">
        <f t="shared" si="562"/>
        <v>0</v>
      </c>
    </row>
    <row r="4976" spans="2:9">
      <c r="B4976" s="91">
        <f t="shared" si="563"/>
        <v>4962</v>
      </c>
      <c r="C4976" s="92">
        <f t="shared" si="564"/>
        <v>49522</v>
      </c>
      <c r="D4976" s="119" t="str">
        <f t="shared" si="558"/>
        <v>구간55</v>
      </c>
      <c r="E4976" s="91">
        <f t="shared" si="559"/>
        <v>92</v>
      </c>
      <c r="F4976" s="120">
        <f>COUNTIF($D$15:D4976,D4976)</f>
        <v>32</v>
      </c>
      <c r="G4976" s="121">
        <f t="shared" si="560"/>
        <v>0</v>
      </c>
      <c r="H4976" s="121">
        <f t="shared" si="561"/>
        <v>0</v>
      </c>
      <c r="I4976" s="122">
        <f t="shared" si="562"/>
        <v>0</v>
      </c>
    </row>
    <row r="4977" spans="2:9">
      <c r="B4977" s="91">
        <f t="shared" si="563"/>
        <v>4963</v>
      </c>
      <c r="C4977" s="92">
        <f t="shared" si="564"/>
        <v>49523</v>
      </c>
      <c r="D4977" s="119" t="str">
        <f t="shared" si="558"/>
        <v>구간55</v>
      </c>
      <c r="E4977" s="91">
        <f t="shared" si="559"/>
        <v>92</v>
      </c>
      <c r="F4977" s="120">
        <f>COUNTIF($D$15:D4977,D4977)</f>
        <v>33</v>
      </c>
      <c r="G4977" s="121">
        <f t="shared" si="560"/>
        <v>0</v>
      </c>
      <c r="H4977" s="121">
        <f t="shared" si="561"/>
        <v>0</v>
      </c>
      <c r="I4977" s="122">
        <f t="shared" si="562"/>
        <v>0</v>
      </c>
    </row>
    <row r="4978" spans="2:9">
      <c r="B4978" s="91">
        <f t="shared" si="563"/>
        <v>4964</v>
      </c>
      <c r="C4978" s="92">
        <f t="shared" si="564"/>
        <v>49524</v>
      </c>
      <c r="D4978" s="119" t="str">
        <f t="shared" si="558"/>
        <v>구간55</v>
      </c>
      <c r="E4978" s="91">
        <f t="shared" si="559"/>
        <v>92</v>
      </c>
      <c r="F4978" s="120">
        <f>COUNTIF($D$15:D4978,D4978)</f>
        <v>34</v>
      </c>
      <c r="G4978" s="121">
        <f t="shared" si="560"/>
        <v>0</v>
      </c>
      <c r="H4978" s="121">
        <f t="shared" si="561"/>
        <v>0</v>
      </c>
      <c r="I4978" s="122">
        <f t="shared" si="562"/>
        <v>0</v>
      </c>
    </row>
    <row r="4979" spans="2:9">
      <c r="B4979" s="91">
        <f t="shared" si="563"/>
        <v>4965</v>
      </c>
      <c r="C4979" s="92">
        <f t="shared" si="564"/>
        <v>49525</v>
      </c>
      <c r="D4979" s="119" t="str">
        <f t="shared" si="558"/>
        <v>구간55</v>
      </c>
      <c r="E4979" s="91">
        <f t="shared" si="559"/>
        <v>92</v>
      </c>
      <c r="F4979" s="120">
        <f>COUNTIF($D$15:D4979,D4979)</f>
        <v>35</v>
      </c>
      <c r="G4979" s="121">
        <f t="shared" si="560"/>
        <v>0</v>
      </c>
      <c r="H4979" s="121">
        <f t="shared" si="561"/>
        <v>0</v>
      </c>
      <c r="I4979" s="122">
        <f t="shared" si="562"/>
        <v>0</v>
      </c>
    </row>
    <row r="4980" spans="2:9">
      <c r="B4980" s="91">
        <f t="shared" si="563"/>
        <v>4966</v>
      </c>
      <c r="C4980" s="92">
        <f t="shared" si="564"/>
        <v>49526</v>
      </c>
      <c r="D4980" s="119" t="str">
        <f t="shared" si="558"/>
        <v>구간55</v>
      </c>
      <c r="E4980" s="91">
        <f t="shared" si="559"/>
        <v>92</v>
      </c>
      <c r="F4980" s="120">
        <f>COUNTIF($D$15:D4980,D4980)</f>
        <v>36</v>
      </c>
      <c r="G4980" s="121">
        <f t="shared" si="560"/>
        <v>0</v>
      </c>
      <c r="H4980" s="121">
        <f t="shared" si="561"/>
        <v>0</v>
      </c>
      <c r="I4980" s="122">
        <f t="shared" si="562"/>
        <v>0</v>
      </c>
    </row>
    <row r="4981" spans="2:9">
      <c r="B4981" s="91">
        <f t="shared" si="563"/>
        <v>4967</v>
      </c>
      <c r="C4981" s="92">
        <f t="shared" si="564"/>
        <v>49527</v>
      </c>
      <c r="D4981" s="119" t="str">
        <f t="shared" si="558"/>
        <v>구간55</v>
      </c>
      <c r="E4981" s="91">
        <f t="shared" si="559"/>
        <v>92</v>
      </c>
      <c r="F4981" s="120">
        <f>COUNTIF($D$15:D4981,D4981)</f>
        <v>37</v>
      </c>
      <c r="G4981" s="121">
        <f t="shared" si="560"/>
        <v>0</v>
      </c>
      <c r="H4981" s="121">
        <f t="shared" si="561"/>
        <v>0</v>
      </c>
      <c r="I4981" s="122">
        <f t="shared" si="562"/>
        <v>0</v>
      </c>
    </row>
    <row r="4982" spans="2:9">
      <c r="B4982" s="91">
        <f t="shared" si="563"/>
        <v>4968</v>
      </c>
      <c r="C4982" s="92">
        <f t="shared" si="564"/>
        <v>49528</v>
      </c>
      <c r="D4982" s="119" t="str">
        <f t="shared" si="558"/>
        <v>구간55</v>
      </c>
      <c r="E4982" s="91">
        <f t="shared" si="559"/>
        <v>92</v>
      </c>
      <c r="F4982" s="120">
        <f>COUNTIF($D$15:D4982,D4982)</f>
        <v>38</v>
      </c>
      <c r="G4982" s="121">
        <f t="shared" si="560"/>
        <v>0</v>
      </c>
      <c r="H4982" s="121">
        <f t="shared" si="561"/>
        <v>0</v>
      </c>
      <c r="I4982" s="122">
        <f t="shared" si="562"/>
        <v>0</v>
      </c>
    </row>
    <row r="4983" spans="2:9">
      <c r="B4983" s="91">
        <f t="shared" si="563"/>
        <v>4969</v>
      </c>
      <c r="C4983" s="92">
        <f t="shared" si="564"/>
        <v>49529</v>
      </c>
      <c r="D4983" s="119" t="str">
        <f t="shared" si="558"/>
        <v>구간55</v>
      </c>
      <c r="E4983" s="91">
        <f t="shared" si="559"/>
        <v>92</v>
      </c>
      <c r="F4983" s="120">
        <f>COUNTIF($D$15:D4983,D4983)</f>
        <v>39</v>
      </c>
      <c r="G4983" s="121">
        <f t="shared" si="560"/>
        <v>0</v>
      </c>
      <c r="H4983" s="121">
        <f t="shared" si="561"/>
        <v>0</v>
      </c>
      <c r="I4983" s="122">
        <f t="shared" si="562"/>
        <v>0</v>
      </c>
    </row>
    <row r="4984" spans="2:9">
      <c r="B4984" s="91">
        <f t="shared" si="563"/>
        <v>4970</v>
      </c>
      <c r="C4984" s="92">
        <f t="shared" si="564"/>
        <v>49530</v>
      </c>
      <c r="D4984" s="119" t="str">
        <f t="shared" si="558"/>
        <v>구간55</v>
      </c>
      <c r="E4984" s="91">
        <f t="shared" si="559"/>
        <v>92</v>
      </c>
      <c r="F4984" s="120">
        <f>COUNTIF($D$15:D4984,D4984)</f>
        <v>40</v>
      </c>
      <c r="G4984" s="121">
        <f t="shared" si="560"/>
        <v>0</v>
      </c>
      <c r="H4984" s="121">
        <f t="shared" si="561"/>
        <v>0</v>
      </c>
      <c r="I4984" s="122">
        <f t="shared" si="562"/>
        <v>0</v>
      </c>
    </row>
    <row r="4985" spans="2:9">
      <c r="B4985" s="91">
        <f t="shared" si="563"/>
        <v>4971</v>
      </c>
      <c r="C4985" s="92">
        <f t="shared" si="564"/>
        <v>49531</v>
      </c>
      <c r="D4985" s="119" t="str">
        <f t="shared" si="558"/>
        <v>구간55</v>
      </c>
      <c r="E4985" s="91">
        <f t="shared" si="559"/>
        <v>92</v>
      </c>
      <c r="F4985" s="120">
        <f>COUNTIF($D$15:D4985,D4985)</f>
        <v>41</v>
      </c>
      <c r="G4985" s="121">
        <f t="shared" si="560"/>
        <v>0</v>
      </c>
      <c r="H4985" s="121">
        <f t="shared" si="561"/>
        <v>0</v>
      </c>
      <c r="I4985" s="122">
        <f t="shared" si="562"/>
        <v>0</v>
      </c>
    </row>
    <row r="4986" spans="2:9">
      <c r="B4986" s="91">
        <f t="shared" si="563"/>
        <v>4972</v>
      </c>
      <c r="C4986" s="92">
        <f t="shared" si="564"/>
        <v>49532</v>
      </c>
      <c r="D4986" s="119" t="str">
        <f t="shared" si="558"/>
        <v>구간55</v>
      </c>
      <c r="E4986" s="91">
        <f t="shared" si="559"/>
        <v>92</v>
      </c>
      <c r="F4986" s="120">
        <f>COUNTIF($D$15:D4986,D4986)</f>
        <v>42</v>
      </c>
      <c r="G4986" s="121">
        <f t="shared" si="560"/>
        <v>0</v>
      </c>
      <c r="H4986" s="121">
        <f t="shared" si="561"/>
        <v>0</v>
      </c>
      <c r="I4986" s="122">
        <f t="shared" si="562"/>
        <v>0</v>
      </c>
    </row>
    <row r="4987" spans="2:9">
      <c r="B4987" s="91">
        <f t="shared" si="563"/>
        <v>4973</v>
      </c>
      <c r="C4987" s="92">
        <f t="shared" si="564"/>
        <v>49533</v>
      </c>
      <c r="D4987" s="119" t="str">
        <f t="shared" si="558"/>
        <v>구간55</v>
      </c>
      <c r="E4987" s="91">
        <f t="shared" si="559"/>
        <v>92</v>
      </c>
      <c r="F4987" s="120">
        <f>COUNTIF($D$15:D4987,D4987)</f>
        <v>43</v>
      </c>
      <c r="G4987" s="121">
        <f t="shared" si="560"/>
        <v>0</v>
      </c>
      <c r="H4987" s="121">
        <f t="shared" si="561"/>
        <v>0</v>
      </c>
      <c r="I4987" s="122">
        <f t="shared" si="562"/>
        <v>0</v>
      </c>
    </row>
    <row r="4988" spans="2:9">
      <c r="B4988" s="91">
        <f t="shared" si="563"/>
        <v>4974</v>
      </c>
      <c r="C4988" s="92">
        <f t="shared" si="564"/>
        <v>49534</v>
      </c>
      <c r="D4988" s="119" t="str">
        <f t="shared" si="558"/>
        <v>구간55</v>
      </c>
      <c r="E4988" s="91">
        <f t="shared" si="559"/>
        <v>92</v>
      </c>
      <c r="F4988" s="120">
        <f>COUNTIF($D$15:D4988,D4988)</f>
        <v>44</v>
      </c>
      <c r="G4988" s="121">
        <f t="shared" si="560"/>
        <v>0</v>
      </c>
      <c r="H4988" s="121">
        <f t="shared" si="561"/>
        <v>0</v>
      </c>
      <c r="I4988" s="122">
        <f t="shared" si="562"/>
        <v>0</v>
      </c>
    </row>
    <row r="4989" spans="2:9">
      <c r="B4989" s="91">
        <f t="shared" si="563"/>
        <v>4975</v>
      </c>
      <c r="C4989" s="92">
        <f t="shared" si="564"/>
        <v>49535</v>
      </c>
      <c r="D4989" s="119" t="str">
        <f t="shared" si="558"/>
        <v>구간55</v>
      </c>
      <c r="E4989" s="91">
        <f t="shared" si="559"/>
        <v>92</v>
      </c>
      <c r="F4989" s="120">
        <f>COUNTIF($D$15:D4989,D4989)</f>
        <v>45</v>
      </c>
      <c r="G4989" s="121">
        <f t="shared" si="560"/>
        <v>0</v>
      </c>
      <c r="H4989" s="121">
        <f t="shared" si="561"/>
        <v>0</v>
      </c>
      <c r="I4989" s="122">
        <f t="shared" si="562"/>
        <v>0</v>
      </c>
    </row>
    <row r="4990" spans="2:9">
      <c r="B4990" s="91">
        <f t="shared" si="563"/>
        <v>4976</v>
      </c>
      <c r="C4990" s="92">
        <f t="shared" si="564"/>
        <v>49536</v>
      </c>
      <c r="D4990" s="119" t="str">
        <f t="shared" si="558"/>
        <v>구간55</v>
      </c>
      <c r="E4990" s="91">
        <f t="shared" si="559"/>
        <v>92</v>
      </c>
      <c r="F4990" s="120">
        <f>COUNTIF($D$15:D4990,D4990)</f>
        <v>46</v>
      </c>
      <c r="G4990" s="121">
        <f t="shared" si="560"/>
        <v>0</v>
      </c>
      <c r="H4990" s="121">
        <f t="shared" si="561"/>
        <v>0</v>
      </c>
      <c r="I4990" s="122">
        <f t="shared" si="562"/>
        <v>0</v>
      </c>
    </row>
    <row r="4991" spans="2:9">
      <c r="B4991" s="91">
        <f t="shared" si="563"/>
        <v>4977</v>
      </c>
      <c r="C4991" s="92">
        <f t="shared" si="564"/>
        <v>49537</v>
      </c>
      <c r="D4991" s="119" t="str">
        <f t="shared" si="558"/>
        <v>구간55</v>
      </c>
      <c r="E4991" s="91">
        <f t="shared" si="559"/>
        <v>92</v>
      </c>
      <c r="F4991" s="120">
        <f>COUNTIF($D$15:D4991,D4991)</f>
        <v>47</v>
      </c>
      <c r="G4991" s="121">
        <f t="shared" si="560"/>
        <v>0</v>
      </c>
      <c r="H4991" s="121">
        <f t="shared" si="561"/>
        <v>0</v>
      </c>
      <c r="I4991" s="122">
        <f t="shared" si="562"/>
        <v>0</v>
      </c>
    </row>
    <row r="4992" spans="2:9">
      <c r="B4992" s="91">
        <f t="shared" si="563"/>
        <v>4978</v>
      </c>
      <c r="C4992" s="92">
        <f t="shared" si="564"/>
        <v>49538</v>
      </c>
      <c r="D4992" s="119" t="str">
        <f t="shared" si="558"/>
        <v>구간55</v>
      </c>
      <c r="E4992" s="91">
        <f t="shared" si="559"/>
        <v>92</v>
      </c>
      <c r="F4992" s="120">
        <f>COUNTIF($D$15:D4992,D4992)</f>
        <v>48</v>
      </c>
      <c r="G4992" s="121">
        <f t="shared" si="560"/>
        <v>0</v>
      </c>
      <c r="H4992" s="121">
        <f t="shared" si="561"/>
        <v>0</v>
      </c>
      <c r="I4992" s="122">
        <f t="shared" si="562"/>
        <v>0</v>
      </c>
    </row>
    <row r="4993" spans="2:9">
      <c r="B4993" s="91">
        <f t="shared" si="563"/>
        <v>4979</v>
      </c>
      <c r="C4993" s="92">
        <f t="shared" si="564"/>
        <v>49539</v>
      </c>
      <c r="D4993" s="119" t="str">
        <f t="shared" si="558"/>
        <v>구간55</v>
      </c>
      <c r="E4993" s="91">
        <f t="shared" si="559"/>
        <v>92</v>
      </c>
      <c r="F4993" s="120">
        <f>COUNTIF($D$15:D4993,D4993)</f>
        <v>49</v>
      </c>
      <c r="G4993" s="121">
        <f t="shared" si="560"/>
        <v>0</v>
      </c>
      <c r="H4993" s="121">
        <f t="shared" si="561"/>
        <v>0</v>
      </c>
      <c r="I4993" s="122">
        <f t="shared" si="562"/>
        <v>0</v>
      </c>
    </row>
    <row r="4994" spans="2:9">
      <c r="B4994" s="91">
        <f t="shared" si="563"/>
        <v>4980</v>
      </c>
      <c r="C4994" s="92">
        <f t="shared" si="564"/>
        <v>49540</v>
      </c>
      <c r="D4994" s="119" t="str">
        <f t="shared" si="558"/>
        <v>구간55</v>
      </c>
      <c r="E4994" s="91">
        <f t="shared" si="559"/>
        <v>92</v>
      </c>
      <c r="F4994" s="120">
        <f>COUNTIF($D$15:D4994,D4994)</f>
        <v>50</v>
      </c>
      <c r="G4994" s="121">
        <f t="shared" si="560"/>
        <v>0</v>
      </c>
      <c r="H4994" s="121">
        <f t="shared" si="561"/>
        <v>0</v>
      </c>
      <c r="I4994" s="122">
        <f t="shared" si="562"/>
        <v>0</v>
      </c>
    </row>
    <row r="4995" spans="2:9">
      <c r="B4995" s="91">
        <f t="shared" si="563"/>
        <v>4981</v>
      </c>
      <c r="C4995" s="92">
        <f t="shared" si="564"/>
        <v>49541</v>
      </c>
      <c r="D4995" s="119" t="str">
        <f t="shared" si="558"/>
        <v>구간55</v>
      </c>
      <c r="E4995" s="91">
        <f t="shared" si="559"/>
        <v>92</v>
      </c>
      <c r="F4995" s="120">
        <f>COUNTIF($D$15:D4995,D4995)</f>
        <v>51</v>
      </c>
      <c r="G4995" s="121">
        <f t="shared" si="560"/>
        <v>0</v>
      </c>
      <c r="H4995" s="121">
        <f t="shared" si="561"/>
        <v>0</v>
      </c>
      <c r="I4995" s="122">
        <f t="shared" si="562"/>
        <v>0</v>
      </c>
    </row>
    <row r="4996" spans="2:9">
      <c r="B4996" s="91">
        <f t="shared" si="563"/>
        <v>4982</v>
      </c>
      <c r="C4996" s="92">
        <f t="shared" si="564"/>
        <v>49542</v>
      </c>
      <c r="D4996" s="119" t="str">
        <f t="shared" si="558"/>
        <v>구간55</v>
      </c>
      <c r="E4996" s="91">
        <f t="shared" si="559"/>
        <v>92</v>
      </c>
      <c r="F4996" s="120">
        <f>COUNTIF($D$15:D4996,D4996)</f>
        <v>52</v>
      </c>
      <c r="G4996" s="121">
        <f t="shared" si="560"/>
        <v>0</v>
      </c>
      <c r="H4996" s="121">
        <f t="shared" si="561"/>
        <v>0</v>
      </c>
      <c r="I4996" s="122">
        <f t="shared" si="562"/>
        <v>0</v>
      </c>
    </row>
    <row r="4997" spans="2:9">
      <c r="B4997" s="91">
        <f t="shared" si="563"/>
        <v>4983</v>
      </c>
      <c r="C4997" s="92">
        <f t="shared" si="564"/>
        <v>49543</v>
      </c>
      <c r="D4997" s="119" t="str">
        <f t="shared" si="558"/>
        <v>구간55</v>
      </c>
      <c r="E4997" s="91">
        <f t="shared" si="559"/>
        <v>92</v>
      </c>
      <c r="F4997" s="120">
        <f>COUNTIF($D$15:D4997,D4997)</f>
        <v>53</v>
      </c>
      <c r="G4997" s="121">
        <f t="shared" si="560"/>
        <v>0</v>
      </c>
      <c r="H4997" s="121">
        <f t="shared" si="561"/>
        <v>0</v>
      </c>
      <c r="I4997" s="122">
        <f t="shared" si="562"/>
        <v>0</v>
      </c>
    </row>
    <row r="4998" spans="2:9">
      <c r="B4998" s="91">
        <f t="shared" si="563"/>
        <v>4984</v>
      </c>
      <c r="C4998" s="92">
        <f t="shared" si="564"/>
        <v>49544</v>
      </c>
      <c r="D4998" s="119" t="str">
        <f t="shared" si="558"/>
        <v>구간55</v>
      </c>
      <c r="E4998" s="91">
        <f t="shared" si="559"/>
        <v>92</v>
      </c>
      <c r="F4998" s="120">
        <f>COUNTIF($D$15:D4998,D4998)</f>
        <v>54</v>
      </c>
      <c r="G4998" s="121">
        <f t="shared" si="560"/>
        <v>0</v>
      </c>
      <c r="H4998" s="121">
        <f t="shared" si="561"/>
        <v>0</v>
      </c>
      <c r="I4998" s="122">
        <f t="shared" si="562"/>
        <v>0</v>
      </c>
    </row>
    <row r="4999" spans="2:9">
      <c r="B4999" s="91">
        <f t="shared" si="563"/>
        <v>4985</v>
      </c>
      <c r="C4999" s="92">
        <f t="shared" si="564"/>
        <v>49545</v>
      </c>
      <c r="D4999" s="119" t="str">
        <f t="shared" si="558"/>
        <v>구간55</v>
      </c>
      <c r="E4999" s="91">
        <f t="shared" si="559"/>
        <v>92</v>
      </c>
      <c r="F4999" s="120">
        <f>COUNTIF($D$15:D4999,D4999)</f>
        <v>55</v>
      </c>
      <c r="G4999" s="121">
        <f t="shared" si="560"/>
        <v>0</v>
      </c>
      <c r="H4999" s="121">
        <f t="shared" si="561"/>
        <v>0</v>
      </c>
      <c r="I4999" s="122">
        <f t="shared" si="562"/>
        <v>0</v>
      </c>
    </row>
    <row r="5000" spans="2:9">
      <c r="B5000" s="91">
        <f t="shared" si="563"/>
        <v>4986</v>
      </c>
      <c r="C5000" s="92">
        <f t="shared" si="564"/>
        <v>49546</v>
      </c>
      <c r="D5000" s="119" t="str">
        <f t="shared" si="558"/>
        <v>구간55</v>
      </c>
      <c r="E5000" s="91">
        <f t="shared" si="559"/>
        <v>92</v>
      </c>
      <c r="F5000" s="120">
        <f>COUNTIF($D$15:D5000,D5000)</f>
        <v>56</v>
      </c>
      <c r="G5000" s="121">
        <f t="shared" si="560"/>
        <v>0</v>
      </c>
      <c r="H5000" s="121">
        <f t="shared" si="561"/>
        <v>0</v>
      </c>
      <c r="I5000" s="122">
        <f t="shared" si="562"/>
        <v>0</v>
      </c>
    </row>
    <row r="5001" spans="2:9">
      <c r="B5001" s="91">
        <f t="shared" si="563"/>
        <v>4987</v>
      </c>
      <c r="C5001" s="92">
        <f t="shared" si="564"/>
        <v>49547</v>
      </c>
      <c r="D5001" s="119" t="str">
        <f t="shared" si="558"/>
        <v>구간55</v>
      </c>
      <c r="E5001" s="91">
        <f t="shared" si="559"/>
        <v>92</v>
      </c>
      <c r="F5001" s="120">
        <f>COUNTIF($D$15:D5001,D5001)</f>
        <v>57</v>
      </c>
      <c r="G5001" s="121">
        <f t="shared" si="560"/>
        <v>0</v>
      </c>
      <c r="H5001" s="121">
        <f t="shared" si="561"/>
        <v>0</v>
      </c>
      <c r="I5001" s="122">
        <f t="shared" si="562"/>
        <v>0</v>
      </c>
    </row>
    <row r="5002" spans="2:9">
      <c r="B5002" s="91">
        <f t="shared" si="563"/>
        <v>4988</v>
      </c>
      <c r="C5002" s="92">
        <f t="shared" si="564"/>
        <v>49548</v>
      </c>
      <c r="D5002" s="119" t="str">
        <f t="shared" si="558"/>
        <v>구간55</v>
      </c>
      <c r="E5002" s="91">
        <f t="shared" si="559"/>
        <v>92</v>
      </c>
      <c r="F5002" s="120">
        <f>COUNTIF($D$15:D5002,D5002)</f>
        <v>58</v>
      </c>
      <c r="G5002" s="121">
        <f t="shared" si="560"/>
        <v>0</v>
      </c>
      <c r="H5002" s="121">
        <f t="shared" si="561"/>
        <v>0</v>
      </c>
      <c r="I5002" s="122">
        <f t="shared" si="562"/>
        <v>0</v>
      </c>
    </row>
    <row r="5003" spans="2:9">
      <c r="B5003" s="91">
        <f t="shared" si="563"/>
        <v>4989</v>
      </c>
      <c r="C5003" s="92">
        <f t="shared" si="564"/>
        <v>49549</v>
      </c>
      <c r="D5003" s="119" t="str">
        <f t="shared" si="558"/>
        <v>구간55</v>
      </c>
      <c r="E5003" s="91">
        <f t="shared" si="559"/>
        <v>92</v>
      </c>
      <c r="F5003" s="120">
        <f>COUNTIF($D$15:D5003,D5003)</f>
        <v>59</v>
      </c>
      <c r="G5003" s="121">
        <f t="shared" si="560"/>
        <v>0</v>
      </c>
      <c r="H5003" s="121">
        <f t="shared" si="561"/>
        <v>0</v>
      </c>
      <c r="I5003" s="122">
        <f t="shared" si="562"/>
        <v>0</v>
      </c>
    </row>
    <row r="5004" spans="2:9">
      <c r="B5004" s="91">
        <f t="shared" si="563"/>
        <v>4990</v>
      </c>
      <c r="C5004" s="92">
        <f t="shared" si="564"/>
        <v>49550</v>
      </c>
      <c r="D5004" s="119" t="str">
        <f t="shared" si="558"/>
        <v>구간55</v>
      </c>
      <c r="E5004" s="91">
        <f t="shared" si="559"/>
        <v>92</v>
      </c>
      <c r="F5004" s="120">
        <f>COUNTIF($D$15:D5004,D5004)</f>
        <v>60</v>
      </c>
      <c r="G5004" s="121">
        <f t="shared" si="560"/>
        <v>0</v>
      </c>
      <c r="H5004" s="121">
        <f t="shared" si="561"/>
        <v>0</v>
      </c>
      <c r="I5004" s="122">
        <f t="shared" si="562"/>
        <v>0</v>
      </c>
    </row>
    <row r="5005" spans="2:9">
      <c r="B5005" s="91">
        <f t="shared" si="563"/>
        <v>4991</v>
      </c>
      <c r="C5005" s="92">
        <f t="shared" si="564"/>
        <v>49551</v>
      </c>
      <c r="D5005" s="119" t="str">
        <f t="shared" si="558"/>
        <v>구간55</v>
      </c>
      <c r="E5005" s="91">
        <f t="shared" si="559"/>
        <v>92</v>
      </c>
      <c r="F5005" s="120">
        <f>COUNTIF($D$15:D5005,D5005)</f>
        <v>61</v>
      </c>
      <c r="G5005" s="121">
        <f t="shared" si="560"/>
        <v>0</v>
      </c>
      <c r="H5005" s="121">
        <f t="shared" si="561"/>
        <v>0</v>
      </c>
      <c r="I5005" s="122">
        <f t="shared" si="562"/>
        <v>0</v>
      </c>
    </row>
    <row r="5006" spans="2:9">
      <c r="B5006" s="91">
        <f t="shared" si="563"/>
        <v>4992</v>
      </c>
      <c r="C5006" s="92">
        <f t="shared" si="564"/>
        <v>49552</v>
      </c>
      <c r="D5006" s="119" t="str">
        <f t="shared" si="558"/>
        <v>구간55</v>
      </c>
      <c r="E5006" s="91">
        <f t="shared" si="559"/>
        <v>92</v>
      </c>
      <c r="F5006" s="120">
        <f>COUNTIF($D$15:D5006,D5006)</f>
        <v>62</v>
      </c>
      <c r="G5006" s="121">
        <f t="shared" si="560"/>
        <v>0</v>
      </c>
      <c r="H5006" s="121">
        <f t="shared" si="561"/>
        <v>0</v>
      </c>
      <c r="I5006" s="122">
        <f t="shared" si="562"/>
        <v>0</v>
      </c>
    </row>
    <row r="5007" spans="2:9">
      <c r="B5007" s="91">
        <f t="shared" si="563"/>
        <v>4993</v>
      </c>
      <c r="C5007" s="92">
        <f t="shared" si="564"/>
        <v>49553</v>
      </c>
      <c r="D5007" s="119" t="str">
        <f t="shared" ref="D5007:D5070" si="565">IF(IFERROR(HLOOKUP(C5007,$E$5:$BL$6,2,FALSE),"")="",D5008,HLOOKUP(C5007,$E$5:$BL$7,2,FALSE))</f>
        <v>구간55</v>
      </c>
      <c r="E5007" s="91">
        <f t="shared" ref="E5007:E5070" si="566">COUNTIF($D$15:$D$49928,D5007)</f>
        <v>92</v>
      </c>
      <c r="F5007" s="120">
        <f>COUNTIF($D$15:D5007,D5007)</f>
        <v>63</v>
      </c>
      <c r="G5007" s="121">
        <f t="shared" ref="G5007:G5070" si="567">HLOOKUP($D5007,$E$6:$BL$11,6,FALSE)</f>
        <v>0</v>
      </c>
      <c r="H5007" s="121">
        <f t="shared" ref="H5007:H5070" si="568">HLOOKUP($D5007,$E$6:$BL$11,5,FALSE)*(F5007)</f>
        <v>0</v>
      </c>
      <c r="I5007" s="122">
        <f t="shared" ref="I5007:I5070" si="569">G5007+H5007</f>
        <v>0</v>
      </c>
    </row>
    <row r="5008" spans="2:9">
      <c r="B5008" s="91">
        <f t="shared" ref="B5008:B5071" si="570">B5007+1</f>
        <v>4994</v>
      </c>
      <c r="C5008" s="92">
        <f t="shared" ref="C5008:C5071" si="571">C5007+1</f>
        <v>49554</v>
      </c>
      <c r="D5008" s="119" t="str">
        <f t="shared" si="565"/>
        <v>구간55</v>
      </c>
      <c r="E5008" s="91">
        <f t="shared" si="566"/>
        <v>92</v>
      </c>
      <c r="F5008" s="120">
        <f>COUNTIF($D$15:D5008,D5008)</f>
        <v>64</v>
      </c>
      <c r="G5008" s="121">
        <f t="shared" si="567"/>
        <v>0</v>
      </c>
      <c r="H5008" s="121">
        <f t="shared" si="568"/>
        <v>0</v>
      </c>
      <c r="I5008" s="122">
        <f t="shared" si="569"/>
        <v>0</v>
      </c>
    </row>
    <row r="5009" spans="2:9">
      <c r="B5009" s="91">
        <f t="shared" si="570"/>
        <v>4995</v>
      </c>
      <c r="C5009" s="92">
        <f t="shared" si="571"/>
        <v>49555</v>
      </c>
      <c r="D5009" s="119" t="str">
        <f t="shared" si="565"/>
        <v>구간55</v>
      </c>
      <c r="E5009" s="91">
        <f t="shared" si="566"/>
        <v>92</v>
      </c>
      <c r="F5009" s="120">
        <f>COUNTIF($D$15:D5009,D5009)</f>
        <v>65</v>
      </c>
      <c r="G5009" s="121">
        <f t="shared" si="567"/>
        <v>0</v>
      </c>
      <c r="H5009" s="121">
        <f t="shared" si="568"/>
        <v>0</v>
      </c>
      <c r="I5009" s="122">
        <f t="shared" si="569"/>
        <v>0</v>
      </c>
    </row>
    <row r="5010" spans="2:9">
      <c r="B5010" s="91">
        <f t="shared" si="570"/>
        <v>4996</v>
      </c>
      <c r="C5010" s="92">
        <f t="shared" si="571"/>
        <v>49556</v>
      </c>
      <c r="D5010" s="119" t="str">
        <f t="shared" si="565"/>
        <v>구간55</v>
      </c>
      <c r="E5010" s="91">
        <f t="shared" si="566"/>
        <v>92</v>
      </c>
      <c r="F5010" s="120">
        <f>COUNTIF($D$15:D5010,D5010)</f>
        <v>66</v>
      </c>
      <c r="G5010" s="121">
        <f t="shared" si="567"/>
        <v>0</v>
      </c>
      <c r="H5010" s="121">
        <f t="shared" si="568"/>
        <v>0</v>
      </c>
      <c r="I5010" s="122">
        <f t="shared" si="569"/>
        <v>0</v>
      </c>
    </row>
    <row r="5011" spans="2:9">
      <c r="B5011" s="91">
        <f t="shared" si="570"/>
        <v>4997</v>
      </c>
      <c r="C5011" s="92">
        <f t="shared" si="571"/>
        <v>49557</v>
      </c>
      <c r="D5011" s="119" t="str">
        <f t="shared" si="565"/>
        <v>구간55</v>
      </c>
      <c r="E5011" s="91">
        <f t="shared" si="566"/>
        <v>92</v>
      </c>
      <c r="F5011" s="120">
        <f>COUNTIF($D$15:D5011,D5011)</f>
        <v>67</v>
      </c>
      <c r="G5011" s="121">
        <f t="shared" si="567"/>
        <v>0</v>
      </c>
      <c r="H5011" s="121">
        <f t="shared" si="568"/>
        <v>0</v>
      </c>
      <c r="I5011" s="122">
        <f t="shared" si="569"/>
        <v>0</v>
      </c>
    </row>
    <row r="5012" spans="2:9">
      <c r="B5012" s="91">
        <f t="shared" si="570"/>
        <v>4998</v>
      </c>
      <c r="C5012" s="92">
        <f t="shared" si="571"/>
        <v>49558</v>
      </c>
      <c r="D5012" s="119" t="str">
        <f t="shared" si="565"/>
        <v>구간55</v>
      </c>
      <c r="E5012" s="91">
        <f t="shared" si="566"/>
        <v>92</v>
      </c>
      <c r="F5012" s="120">
        <f>COUNTIF($D$15:D5012,D5012)</f>
        <v>68</v>
      </c>
      <c r="G5012" s="121">
        <f t="shared" si="567"/>
        <v>0</v>
      </c>
      <c r="H5012" s="121">
        <f t="shared" si="568"/>
        <v>0</v>
      </c>
      <c r="I5012" s="122">
        <f t="shared" si="569"/>
        <v>0</v>
      </c>
    </row>
    <row r="5013" spans="2:9">
      <c r="B5013" s="91">
        <f t="shared" si="570"/>
        <v>4999</v>
      </c>
      <c r="C5013" s="92">
        <f t="shared" si="571"/>
        <v>49559</v>
      </c>
      <c r="D5013" s="119" t="str">
        <f t="shared" si="565"/>
        <v>구간55</v>
      </c>
      <c r="E5013" s="91">
        <f t="shared" si="566"/>
        <v>92</v>
      </c>
      <c r="F5013" s="120">
        <f>COUNTIF($D$15:D5013,D5013)</f>
        <v>69</v>
      </c>
      <c r="G5013" s="121">
        <f t="shared" si="567"/>
        <v>0</v>
      </c>
      <c r="H5013" s="121">
        <f t="shared" si="568"/>
        <v>0</v>
      </c>
      <c r="I5013" s="122">
        <f t="shared" si="569"/>
        <v>0</v>
      </c>
    </row>
    <row r="5014" spans="2:9">
      <c r="B5014" s="91">
        <f t="shared" si="570"/>
        <v>5000</v>
      </c>
      <c r="C5014" s="92">
        <f t="shared" si="571"/>
        <v>49560</v>
      </c>
      <c r="D5014" s="119" t="str">
        <f t="shared" si="565"/>
        <v>구간55</v>
      </c>
      <c r="E5014" s="91">
        <f t="shared" si="566"/>
        <v>92</v>
      </c>
      <c r="F5014" s="120">
        <f>COUNTIF($D$15:D5014,D5014)</f>
        <v>70</v>
      </c>
      <c r="G5014" s="121">
        <f t="shared" si="567"/>
        <v>0</v>
      </c>
      <c r="H5014" s="121">
        <f t="shared" si="568"/>
        <v>0</v>
      </c>
      <c r="I5014" s="122">
        <f t="shared" si="569"/>
        <v>0</v>
      </c>
    </row>
    <row r="5015" spans="2:9">
      <c r="B5015" s="91">
        <f t="shared" si="570"/>
        <v>5001</v>
      </c>
      <c r="C5015" s="92">
        <f t="shared" si="571"/>
        <v>49561</v>
      </c>
      <c r="D5015" s="119" t="str">
        <f t="shared" si="565"/>
        <v>구간55</v>
      </c>
      <c r="E5015" s="91">
        <f t="shared" si="566"/>
        <v>92</v>
      </c>
      <c r="F5015" s="120">
        <f>COUNTIF($D$15:D5015,D5015)</f>
        <v>71</v>
      </c>
      <c r="G5015" s="121">
        <f t="shared" si="567"/>
        <v>0</v>
      </c>
      <c r="H5015" s="121">
        <f t="shared" si="568"/>
        <v>0</v>
      </c>
      <c r="I5015" s="122">
        <f t="shared" si="569"/>
        <v>0</v>
      </c>
    </row>
    <row r="5016" spans="2:9">
      <c r="B5016" s="91">
        <f t="shared" si="570"/>
        <v>5002</v>
      </c>
      <c r="C5016" s="92">
        <f t="shared" si="571"/>
        <v>49562</v>
      </c>
      <c r="D5016" s="119" t="str">
        <f t="shared" si="565"/>
        <v>구간55</v>
      </c>
      <c r="E5016" s="91">
        <f t="shared" si="566"/>
        <v>92</v>
      </c>
      <c r="F5016" s="120">
        <f>COUNTIF($D$15:D5016,D5016)</f>
        <v>72</v>
      </c>
      <c r="G5016" s="121">
        <f t="shared" si="567"/>
        <v>0</v>
      </c>
      <c r="H5016" s="121">
        <f t="shared" si="568"/>
        <v>0</v>
      </c>
      <c r="I5016" s="122">
        <f t="shared" si="569"/>
        <v>0</v>
      </c>
    </row>
    <row r="5017" spans="2:9">
      <c r="B5017" s="91">
        <f t="shared" si="570"/>
        <v>5003</v>
      </c>
      <c r="C5017" s="92">
        <f t="shared" si="571"/>
        <v>49563</v>
      </c>
      <c r="D5017" s="119" t="str">
        <f t="shared" si="565"/>
        <v>구간55</v>
      </c>
      <c r="E5017" s="91">
        <f t="shared" si="566"/>
        <v>92</v>
      </c>
      <c r="F5017" s="120">
        <f>COUNTIF($D$15:D5017,D5017)</f>
        <v>73</v>
      </c>
      <c r="G5017" s="121">
        <f t="shared" si="567"/>
        <v>0</v>
      </c>
      <c r="H5017" s="121">
        <f t="shared" si="568"/>
        <v>0</v>
      </c>
      <c r="I5017" s="122">
        <f t="shared" si="569"/>
        <v>0</v>
      </c>
    </row>
    <row r="5018" spans="2:9">
      <c r="B5018" s="91">
        <f t="shared" si="570"/>
        <v>5004</v>
      </c>
      <c r="C5018" s="92">
        <f t="shared" si="571"/>
        <v>49564</v>
      </c>
      <c r="D5018" s="119" t="str">
        <f t="shared" si="565"/>
        <v>구간55</v>
      </c>
      <c r="E5018" s="91">
        <f t="shared" si="566"/>
        <v>92</v>
      </c>
      <c r="F5018" s="120">
        <f>COUNTIF($D$15:D5018,D5018)</f>
        <v>74</v>
      </c>
      <c r="G5018" s="121">
        <f t="shared" si="567"/>
        <v>0</v>
      </c>
      <c r="H5018" s="121">
        <f t="shared" si="568"/>
        <v>0</v>
      </c>
      <c r="I5018" s="122">
        <f t="shared" si="569"/>
        <v>0</v>
      </c>
    </row>
    <row r="5019" spans="2:9">
      <c r="B5019" s="91">
        <f t="shared" si="570"/>
        <v>5005</v>
      </c>
      <c r="C5019" s="92">
        <f t="shared" si="571"/>
        <v>49565</v>
      </c>
      <c r="D5019" s="119" t="str">
        <f t="shared" si="565"/>
        <v>구간55</v>
      </c>
      <c r="E5019" s="91">
        <f t="shared" si="566"/>
        <v>92</v>
      </c>
      <c r="F5019" s="120">
        <f>COUNTIF($D$15:D5019,D5019)</f>
        <v>75</v>
      </c>
      <c r="G5019" s="121">
        <f t="shared" si="567"/>
        <v>0</v>
      </c>
      <c r="H5019" s="121">
        <f t="shared" si="568"/>
        <v>0</v>
      </c>
      <c r="I5019" s="122">
        <f t="shared" si="569"/>
        <v>0</v>
      </c>
    </row>
    <row r="5020" spans="2:9">
      <c r="B5020" s="91">
        <f t="shared" si="570"/>
        <v>5006</v>
      </c>
      <c r="C5020" s="92">
        <f t="shared" si="571"/>
        <v>49566</v>
      </c>
      <c r="D5020" s="119" t="str">
        <f t="shared" si="565"/>
        <v>구간55</v>
      </c>
      <c r="E5020" s="91">
        <f t="shared" si="566"/>
        <v>92</v>
      </c>
      <c r="F5020" s="120">
        <f>COUNTIF($D$15:D5020,D5020)</f>
        <v>76</v>
      </c>
      <c r="G5020" s="121">
        <f t="shared" si="567"/>
        <v>0</v>
      </c>
      <c r="H5020" s="121">
        <f t="shared" si="568"/>
        <v>0</v>
      </c>
      <c r="I5020" s="122">
        <f t="shared" si="569"/>
        <v>0</v>
      </c>
    </row>
    <row r="5021" spans="2:9">
      <c r="B5021" s="91">
        <f t="shared" si="570"/>
        <v>5007</v>
      </c>
      <c r="C5021" s="92">
        <f t="shared" si="571"/>
        <v>49567</v>
      </c>
      <c r="D5021" s="119" t="str">
        <f t="shared" si="565"/>
        <v>구간55</v>
      </c>
      <c r="E5021" s="91">
        <f t="shared" si="566"/>
        <v>92</v>
      </c>
      <c r="F5021" s="120">
        <f>COUNTIF($D$15:D5021,D5021)</f>
        <v>77</v>
      </c>
      <c r="G5021" s="121">
        <f t="shared" si="567"/>
        <v>0</v>
      </c>
      <c r="H5021" s="121">
        <f t="shared" si="568"/>
        <v>0</v>
      </c>
      <c r="I5021" s="122">
        <f t="shared" si="569"/>
        <v>0</v>
      </c>
    </row>
    <row r="5022" spans="2:9">
      <c r="B5022" s="91">
        <f t="shared" si="570"/>
        <v>5008</v>
      </c>
      <c r="C5022" s="92">
        <f t="shared" si="571"/>
        <v>49568</v>
      </c>
      <c r="D5022" s="119" t="str">
        <f t="shared" si="565"/>
        <v>구간55</v>
      </c>
      <c r="E5022" s="91">
        <f t="shared" si="566"/>
        <v>92</v>
      </c>
      <c r="F5022" s="120">
        <f>COUNTIF($D$15:D5022,D5022)</f>
        <v>78</v>
      </c>
      <c r="G5022" s="121">
        <f t="shared" si="567"/>
        <v>0</v>
      </c>
      <c r="H5022" s="121">
        <f t="shared" si="568"/>
        <v>0</v>
      </c>
      <c r="I5022" s="122">
        <f t="shared" si="569"/>
        <v>0</v>
      </c>
    </row>
    <row r="5023" spans="2:9">
      <c r="B5023" s="91">
        <f t="shared" si="570"/>
        <v>5009</v>
      </c>
      <c r="C5023" s="92">
        <f t="shared" si="571"/>
        <v>49569</v>
      </c>
      <c r="D5023" s="119" t="str">
        <f t="shared" si="565"/>
        <v>구간55</v>
      </c>
      <c r="E5023" s="91">
        <f t="shared" si="566"/>
        <v>92</v>
      </c>
      <c r="F5023" s="120">
        <f>COUNTIF($D$15:D5023,D5023)</f>
        <v>79</v>
      </c>
      <c r="G5023" s="121">
        <f t="shared" si="567"/>
        <v>0</v>
      </c>
      <c r="H5023" s="121">
        <f t="shared" si="568"/>
        <v>0</v>
      </c>
      <c r="I5023" s="122">
        <f t="shared" si="569"/>
        <v>0</v>
      </c>
    </row>
    <row r="5024" spans="2:9">
      <c r="B5024" s="91">
        <f t="shared" si="570"/>
        <v>5010</v>
      </c>
      <c r="C5024" s="92">
        <f t="shared" si="571"/>
        <v>49570</v>
      </c>
      <c r="D5024" s="119" t="str">
        <f t="shared" si="565"/>
        <v>구간55</v>
      </c>
      <c r="E5024" s="91">
        <f t="shared" si="566"/>
        <v>92</v>
      </c>
      <c r="F5024" s="120">
        <f>COUNTIF($D$15:D5024,D5024)</f>
        <v>80</v>
      </c>
      <c r="G5024" s="121">
        <f t="shared" si="567"/>
        <v>0</v>
      </c>
      <c r="H5024" s="121">
        <f t="shared" si="568"/>
        <v>0</v>
      </c>
      <c r="I5024" s="122">
        <f t="shared" si="569"/>
        <v>0</v>
      </c>
    </row>
    <row r="5025" spans="2:9">
      <c r="B5025" s="91">
        <f t="shared" si="570"/>
        <v>5011</v>
      </c>
      <c r="C5025" s="92">
        <f t="shared" si="571"/>
        <v>49571</v>
      </c>
      <c r="D5025" s="119" t="str">
        <f t="shared" si="565"/>
        <v>구간55</v>
      </c>
      <c r="E5025" s="91">
        <f t="shared" si="566"/>
        <v>92</v>
      </c>
      <c r="F5025" s="120">
        <f>COUNTIF($D$15:D5025,D5025)</f>
        <v>81</v>
      </c>
      <c r="G5025" s="121">
        <f t="shared" si="567"/>
        <v>0</v>
      </c>
      <c r="H5025" s="121">
        <f t="shared" si="568"/>
        <v>0</v>
      </c>
      <c r="I5025" s="122">
        <f t="shared" si="569"/>
        <v>0</v>
      </c>
    </row>
    <row r="5026" spans="2:9">
      <c r="B5026" s="91">
        <f t="shared" si="570"/>
        <v>5012</v>
      </c>
      <c r="C5026" s="92">
        <f t="shared" si="571"/>
        <v>49572</v>
      </c>
      <c r="D5026" s="119" t="str">
        <f t="shared" si="565"/>
        <v>구간55</v>
      </c>
      <c r="E5026" s="91">
        <f t="shared" si="566"/>
        <v>92</v>
      </c>
      <c r="F5026" s="120">
        <f>COUNTIF($D$15:D5026,D5026)</f>
        <v>82</v>
      </c>
      <c r="G5026" s="121">
        <f t="shared" si="567"/>
        <v>0</v>
      </c>
      <c r="H5026" s="121">
        <f t="shared" si="568"/>
        <v>0</v>
      </c>
      <c r="I5026" s="122">
        <f t="shared" si="569"/>
        <v>0</v>
      </c>
    </row>
    <row r="5027" spans="2:9">
      <c r="B5027" s="91">
        <f t="shared" si="570"/>
        <v>5013</v>
      </c>
      <c r="C5027" s="92">
        <f t="shared" si="571"/>
        <v>49573</v>
      </c>
      <c r="D5027" s="119" t="str">
        <f t="shared" si="565"/>
        <v>구간55</v>
      </c>
      <c r="E5027" s="91">
        <f t="shared" si="566"/>
        <v>92</v>
      </c>
      <c r="F5027" s="120">
        <f>COUNTIF($D$15:D5027,D5027)</f>
        <v>83</v>
      </c>
      <c r="G5027" s="121">
        <f t="shared" si="567"/>
        <v>0</v>
      </c>
      <c r="H5027" s="121">
        <f t="shared" si="568"/>
        <v>0</v>
      </c>
      <c r="I5027" s="122">
        <f t="shared" si="569"/>
        <v>0</v>
      </c>
    </row>
    <row r="5028" spans="2:9">
      <c r="B5028" s="91">
        <f t="shared" si="570"/>
        <v>5014</v>
      </c>
      <c r="C5028" s="92">
        <f t="shared" si="571"/>
        <v>49574</v>
      </c>
      <c r="D5028" s="119" t="str">
        <f t="shared" si="565"/>
        <v>구간55</v>
      </c>
      <c r="E5028" s="91">
        <f t="shared" si="566"/>
        <v>92</v>
      </c>
      <c r="F5028" s="120">
        <f>COUNTIF($D$15:D5028,D5028)</f>
        <v>84</v>
      </c>
      <c r="G5028" s="121">
        <f t="shared" si="567"/>
        <v>0</v>
      </c>
      <c r="H5028" s="121">
        <f t="shared" si="568"/>
        <v>0</v>
      </c>
      <c r="I5028" s="122">
        <f t="shared" si="569"/>
        <v>0</v>
      </c>
    </row>
    <row r="5029" spans="2:9">
      <c r="B5029" s="91">
        <f t="shared" si="570"/>
        <v>5015</v>
      </c>
      <c r="C5029" s="92">
        <f t="shared" si="571"/>
        <v>49575</v>
      </c>
      <c r="D5029" s="119" t="str">
        <f t="shared" si="565"/>
        <v>구간55</v>
      </c>
      <c r="E5029" s="91">
        <f t="shared" si="566"/>
        <v>92</v>
      </c>
      <c r="F5029" s="120">
        <f>COUNTIF($D$15:D5029,D5029)</f>
        <v>85</v>
      </c>
      <c r="G5029" s="121">
        <f t="shared" si="567"/>
        <v>0</v>
      </c>
      <c r="H5029" s="121">
        <f t="shared" si="568"/>
        <v>0</v>
      </c>
      <c r="I5029" s="122">
        <f t="shared" si="569"/>
        <v>0</v>
      </c>
    </row>
    <row r="5030" spans="2:9">
      <c r="B5030" s="91">
        <f t="shared" si="570"/>
        <v>5016</v>
      </c>
      <c r="C5030" s="92">
        <f t="shared" si="571"/>
        <v>49576</v>
      </c>
      <c r="D5030" s="119" t="str">
        <f t="shared" si="565"/>
        <v>구간55</v>
      </c>
      <c r="E5030" s="91">
        <f t="shared" si="566"/>
        <v>92</v>
      </c>
      <c r="F5030" s="120">
        <f>COUNTIF($D$15:D5030,D5030)</f>
        <v>86</v>
      </c>
      <c r="G5030" s="121">
        <f t="shared" si="567"/>
        <v>0</v>
      </c>
      <c r="H5030" s="121">
        <f t="shared" si="568"/>
        <v>0</v>
      </c>
      <c r="I5030" s="122">
        <f t="shared" si="569"/>
        <v>0</v>
      </c>
    </row>
    <row r="5031" spans="2:9">
      <c r="B5031" s="91">
        <f t="shared" si="570"/>
        <v>5017</v>
      </c>
      <c r="C5031" s="92">
        <f t="shared" si="571"/>
        <v>49577</v>
      </c>
      <c r="D5031" s="119" t="str">
        <f t="shared" si="565"/>
        <v>구간55</v>
      </c>
      <c r="E5031" s="91">
        <f t="shared" si="566"/>
        <v>92</v>
      </c>
      <c r="F5031" s="120">
        <f>COUNTIF($D$15:D5031,D5031)</f>
        <v>87</v>
      </c>
      <c r="G5031" s="121">
        <f t="shared" si="567"/>
        <v>0</v>
      </c>
      <c r="H5031" s="121">
        <f t="shared" si="568"/>
        <v>0</v>
      </c>
      <c r="I5031" s="122">
        <f t="shared" si="569"/>
        <v>0</v>
      </c>
    </row>
    <row r="5032" spans="2:9">
      <c r="B5032" s="91">
        <f t="shared" si="570"/>
        <v>5018</v>
      </c>
      <c r="C5032" s="92">
        <f t="shared" si="571"/>
        <v>49578</v>
      </c>
      <c r="D5032" s="119" t="str">
        <f t="shared" si="565"/>
        <v>구간55</v>
      </c>
      <c r="E5032" s="91">
        <f t="shared" si="566"/>
        <v>92</v>
      </c>
      <c r="F5032" s="120">
        <f>COUNTIF($D$15:D5032,D5032)</f>
        <v>88</v>
      </c>
      <c r="G5032" s="121">
        <f t="shared" si="567"/>
        <v>0</v>
      </c>
      <c r="H5032" s="121">
        <f t="shared" si="568"/>
        <v>0</v>
      </c>
      <c r="I5032" s="122">
        <f t="shared" si="569"/>
        <v>0</v>
      </c>
    </row>
    <row r="5033" spans="2:9">
      <c r="B5033" s="91">
        <f t="shared" si="570"/>
        <v>5019</v>
      </c>
      <c r="C5033" s="92">
        <f t="shared" si="571"/>
        <v>49579</v>
      </c>
      <c r="D5033" s="119" t="str">
        <f t="shared" si="565"/>
        <v>구간55</v>
      </c>
      <c r="E5033" s="91">
        <f t="shared" si="566"/>
        <v>92</v>
      </c>
      <c r="F5033" s="120">
        <f>COUNTIF($D$15:D5033,D5033)</f>
        <v>89</v>
      </c>
      <c r="G5033" s="121">
        <f t="shared" si="567"/>
        <v>0</v>
      </c>
      <c r="H5033" s="121">
        <f t="shared" si="568"/>
        <v>0</v>
      </c>
      <c r="I5033" s="122">
        <f t="shared" si="569"/>
        <v>0</v>
      </c>
    </row>
    <row r="5034" spans="2:9">
      <c r="B5034" s="91">
        <f t="shared" si="570"/>
        <v>5020</v>
      </c>
      <c r="C5034" s="92">
        <f t="shared" si="571"/>
        <v>49580</v>
      </c>
      <c r="D5034" s="119" t="str">
        <f t="shared" si="565"/>
        <v>구간55</v>
      </c>
      <c r="E5034" s="91">
        <f t="shared" si="566"/>
        <v>92</v>
      </c>
      <c r="F5034" s="120">
        <f>COUNTIF($D$15:D5034,D5034)</f>
        <v>90</v>
      </c>
      <c r="G5034" s="121">
        <f t="shared" si="567"/>
        <v>0</v>
      </c>
      <c r="H5034" s="121">
        <f t="shared" si="568"/>
        <v>0</v>
      </c>
      <c r="I5034" s="122">
        <f t="shared" si="569"/>
        <v>0</v>
      </c>
    </row>
    <row r="5035" spans="2:9">
      <c r="B5035" s="91">
        <f t="shared" si="570"/>
        <v>5021</v>
      </c>
      <c r="C5035" s="92">
        <f t="shared" si="571"/>
        <v>49581</v>
      </c>
      <c r="D5035" s="119" t="str">
        <f t="shared" si="565"/>
        <v>구간55</v>
      </c>
      <c r="E5035" s="91">
        <f t="shared" si="566"/>
        <v>92</v>
      </c>
      <c r="F5035" s="120">
        <f>COUNTIF($D$15:D5035,D5035)</f>
        <v>91</v>
      </c>
      <c r="G5035" s="121">
        <f t="shared" si="567"/>
        <v>0</v>
      </c>
      <c r="H5035" s="121">
        <f t="shared" si="568"/>
        <v>0</v>
      </c>
      <c r="I5035" s="122">
        <f t="shared" si="569"/>
        <v>0</v>
      </c>
    </row>
    <row r="5036" spans="2:9">
      <c r="B5036" s="91">
        <f t="shared" si="570"/>
        <v>5022</v>
      </c>
      <c r="C5036" s="92">
        <f t="shared" si="571"/>
        <v>49582</v>
      </c>
      <c r="D5036" s="119" t="str">
        <f t="shared" si="565"/>
        <v>구간55</v>
      </c>
      <c r="E5036" s="91">
        <f t="shared" si="566"/>
        <v>92</v>
      </c>
      <c r="F5036" s="120">
        <f>COUNTIF($D$15:D5036,D5036)</f>
        <v>92</v>
      </c>
      <c r="G5036" s="121">
        <f t="shared" si="567"/>
        <v>0</v>
      </c>
      <c r="H5036" s="121">
        <f t="shared" si="568"/>
        <v>0</v>
      </c>
      <c r="I5036" s="122">
        <f t="shared" si="569"/>
        <v>0</v>
      </c>
    </row>
    <row r="5037" spans="2:9">
      <c r="B5037" s="91">
        <f t="shared" si="570"/>
        <v>5023</v>
      </c>
      <c r="C5037" s="92">
        <f t="shared" si="571"/>
        <v>49583</v>
      </c>
      <c r="D5037" s="119" t="str">
        <f t="shared" si="565"/>
        <v>구간56</v>
      </c>
      <c r="E5037" s="91">
        <f t="shared" si="566"/>
        <v>92</v>
      </c>
      <c r="F5037" s="120">
        <f>COUNTIF($D$15:D5037,D5037)</f>
        <v>1</v>
      </c>
      <c r="G5037" s="121">
        <f t="shared" si="567"/>
        <v>0</v>
      </c>
      <c r="H5037" s="121">
        <f t="shared" si="568"/>
        <v>0</v>
      </c>
      <c r="I5037" s="122">
        <f t="shared" si="569"/>
        <v>0</v>
      </c>
    </row>
    <row r="5038" spans="2:9">
      <c r="B5038" s="91">
        <f t="shared" si="570"/>
        <v>5024</v>
      </c>
      <c r="C5038" s="92">
        <f t="shared" si="571"/>
        <v>49584</v>
      </c>
      <c r="D5038" s="119" t="str">
        <f t="shared" si="565"/>
        <v>구간56</v>
      </c>
      <c r="E5038" s="91">
        <f t="shared" si="566"/>
        <v>92</v>
      </c>
      <c r="F5038" s="120">
        <f>COUNTIF($D$15:D5038,D5038)</f>
        <v>2</v>
      </c>
      <c r="G5038" s="121">
        <f t="shared" si="567"/>
        <v>0</v>
      </c>
      <c r="H5038" s="121">
        <f t="shared" si="568"/>
        <v>0</v>
      </c>
      <c r="I5038" s="122">
        <f t="shared" si="569"/>
        <v>0</v>
      </c>
    </row>
    <row r="5039" spans="2:9">
      <c r="B5039" s="91">
        <f t="shared" si="570"/>
        <v>5025</v>
      </c>
      <c r="C5039" s="92">
        <f t="shared" si="571"/>
        <v>49585</v>
      </c>
      <c r="D5039" s="119" t="str">
        <f t="shared" si="565"/>
        <v>구간56</v>
      </c>
      <c r="E5039" s="91">
        <f t="shared" si="566"/>
        <v>92</v>
      </c>
      <c r="F5039" s="120">
        <f>COUNTIF($D$15:D5039,D5039)</f>
        <v>3</v>
      </c>
      <c r="G5039" s="121">
        <f t="shared" si="567"/>
        <v>0</v>
      </c>
      <c r="H5039" s="121">
        <f t="shared" si="568"/>
        <v>0</v>
      </c>
      <c r="I5039" s="122">
        <f t="shared" si="569"/>
        <v>0</v>
      </c>
    </row>
    <row r="5040" spans="2:9">
      <c r="B5040" s="91">
        <f t="shared" si="570"/>
        <v>5026</v>
      </c>
      <c r="C5040" s="92">
        <f t="shared" si="571"/>
        <v>49586</v>
      </c>
      <c r="D5040" s="119" t="str">
        <f t="shared" si="565"/>
        <v>구간56</v>
      </c>
      <c r="E5040" s="91">
        <f t="shared" si="566"/>
        <v>92</v>
      </c>
      <c r="F5040" s="120">
        <f>COUNTIF($D$15:D5040,D5040)</f>
        <v>4</v>
      </c>
      <c r="G5040" s="121">
        <f t="shared" si="567"/>
        <v>0</v>
      </c>
      <c r="H5040" s="121">
        <f t="shared" si="568"/>
        <v>0</v>
      </c>
      <c r="I5040" s="122">
        <f t="shared" si="569"/>
        <v>0</v>
      </c>
    </row>
    <row r="5041" spans="2:9">
      <c r="B5041" s="91">
        <f t="shared" si="570"/>
        <v>5027</v>
      </c>
      <c r="C5041" s="92">
        <f t="shared" si="571"/>
        <v>49587</v>
      </c>
      <c r="D5041" s="119" t="str">
        <f t="shared" si="565"/>
        <v>구간56</v>
      </c>
      <c r="E5041" s="91">
        <f t="shared" si="566"/>
        <v>92</v>
      </c>
      <c r="F5041" s="120">
        <f>COUNTIF($D$15:D5041,D5041)</f>
        <v>5</v>
      </c>
      <c r="G5041" s="121">
        <f t="shared" si="567"/>
        <v>0</v>
      </c>
      <c r="H5041" s="121">
        <f t="shared" si="568"/>
        <v>0</v>
      </c>
      <c r="I5041" s="122">
        <f t="shared" si="569"/>
        <v>0</v>
      </c>
    </row>
    <row r="5042" spans="2:9">
      <c r="B5042" s="91">
        <f t="shared" si="570"/>
        <v>5028</v>
      </c>
      <c r="C5042" s="92">
        <f t="shared" si="571"/>
        <v>49588</v>
      </c>
      <c r="D5042" s="119" t="str">
        <f t="shared" si="565"/>
        <v>구간56</v>
      </c>
      <c r="E5042" s="91">
        <f t="shared" si="566"/>
        <v>92</v>
      </c>
      <c r="F5042" s="120">
        <f>COUNTIF($D$15:D5042,D5042)</f>
        <v>6</v>
      </c>
      <c r="G5042" s="121">
        <f t="shared" si="567"/>
        <v>0</v>
      </c>
      <c r="H5042" s="121">
        <f t="shared" si="568"/>
        <v>0</v>
      </c>
      <c r="I5042" s="122">
        <f t="shared" si="569"/>
        <v>0</v>
      </c>
    </row>
    <row r="5043" spans="2:9">
      <c r="B5043" s="91">
        <f t="shared" si="570"/>
        <v>5029</v>
      </c>
      <c r="C5043" s="92">
        <f t="shared" si="571"/>
        <v>49589</v>
      </c>
      <c r="D5043" s="119" t="str">
        <f t="shared" si="565"/>
        <v>구간56</v>
      </c>
      <c r="E5043" s="91">
        <f t="shared" si="566"/>
        <v>92</v>
      </c>
      <c r="F5043" s="120">
        <f>COUNTIF($D$15:D5043,D5043)</f>
        <v>7</v>
      </c>
      <c r="G5043" s="121">
        <f t="shared" si="567"/>
        <v>0</v>
      </c>
      <c r="H5043" s="121">
        <f t="shared" si="568"/>
        <v>0</v>
      </c>
      <c r="I5043" s="122">
        <f t="shared" si="569"/>
        <v>0</v>
      </c>
    </row>
    <row r="5044" spans="2:9">
      <c r="B5044" s="91">
        <f t="shared" si="570"/>
        <v>5030</v>
      </c>
      <c r="C5044" s="92">
        <f t="shared" si="571"/>
        <v>49590</v>
      </c>
      <c r="D5044" s="119" t="str">
        <f t="shared" si="565"/>
        <v>구간56</v>
      </c>
      <c r="E5044" s="91">
        <f t="shared" si="566"/>
        <v>92</v>
      </c>
      <c r="F5044" s="120">
        <f>COUNTIF($D$15:D5044,D5044)</f>
        <v>8</v>
      </c>
      <c r="G5044" s="121">
        <f t="shared" si="567"/>
        <v>0</v>
      </c>
      <c r="H5044" s="121">
        <f t="shared" si="568"/>
        <v>0</v>
      </c>
      <c r="I5044" s="122">
        <f t="shared" si="569"/>
        <v>0</v>
      </c>
    </row>
    <row r="5045" spans="2:9">
      <c r="B5045" s="91">
        <f t="shared" si="570"/>
        <v>5031</v>
      </c>
      <c r="C5045" s="92">
        <f t="shared" si="571"/>
        <v>49591</v>
      </c>
      <c r="D5045" s="119" t="str">
        <f t="shared" si="565"/>
        <v>구간56</v>
      </c>
      <c r="E5045" s="91">
        <f t="shared" si="566"/>
        <v>92</v>
      </c>
      <c r="F5045" s="120">
        <f>COUNTIF($D$15:D5045,D5045)</f>
        <v>9</v>
      </c>
      <c r="G5045" s="121">
        <f t="shared" si="567"/>
        <v>0</v>
      </c>
      <c r="H5045" s="121">
        <f t="shared" si="568"/>
        <v>0</v>
      </c>
      <c r="I5045" s="122">
        <f t="shared" si="569"/>
        <v>0</v>
      </c>
    </row>
    <row r="5046" spans="2:9">
      <c r="B5046" s="91">
        <f t="shared" si="570"/>
        <v>5032</v>
      </c>
      <c r="C5046" s="92">
        <f t="shared" si="571"/>
        <v>49592</v>
      </c>
      <c r="D5046" s="119" t="str">
        <f t="shared" si="565"/>
        <v>구간56</v>
      </c>
      <c r="E5046" s="91">
        <f t="shared" si="566"/>
        <v>92</v>
      </c>
      <c r="F5046" s="120">
        <f>COUNTIF($D$15:D5046,D5046)</f>
        <v>10</v>
      </c>
      <c r="G5046" s="121">
        <f t="shared" si="567"/>
        <v>0</v>
      </c>
      <c r="H5046" s="121">
        <f t="shared" si="568"/>
        <v>0</v>
      </c>
      <c r="I5046" s="122">
        <f t="shared" si="569"/>
        <v>0</v>
      </c>
    </row>
    <row r="5047" spans="2:9">
      <c r="B5047" s="91">
        <f t="shared" si="570"/>
        <v>5033</v>
      </c>
      <c r="C5047" s="92">
        <f t="shared" si="571"/>
        <v>49593</v>
      </c>
      <c r="D5047" s="119" t="str">
        <f t="shared" si="565"/>
        <v>구간56</v>
      </c>
      <c r="E5047" s="91">
        <f t="shared" si="566"/>
        <v>92</v>
      </c>
      <c r="F5047" s="120">
        <f>COUNTIF($D$15:D5047,D5047)</f>
        <v>11</v>
      </c>
      <c r="G5047" s="121">
        <f t="shared" si="567"/>
        <v>0</v>
      </c>
      <c r="H5047" s="121">
        <f t="shared" si="568"/>
        <v>0</v>
      </c>
      <c r="I5047" s="122">
        <f t="shared" si="569"/>
        <v>0</v>
      </c>
    </row>
    <row r="5048" spans="2:9">
      <c r="B5048" s="91">
        <f t="shared" si="570"/>
        <v>5034</v>
      </c>
      <c r="C5048" s="92">
        <f t="shared" si="571"/>
        <v>49594</v>
      </c>
      <c r="D5048" s="119" t="str">
        <f t="shared" si="565"/>
        <v>구간56</v>
      </c>
      <c r="E5048" s="91">
        <f t="shared" si="566"/>
        <v>92</v>
      </c>
      <c r="F5048" s="120">
        <f>COUNTIF($D$15:D5048,D5048)</f>
        <v>12</v>
      </c>
      <c r="G5048" s="121">
        <f t="shared" si="567"/>
        <v>0</v>
      </c>
      <c r="H5048" s="121">
        <f t="shared" si="568"/>
        <v>0</v>
      </c>
      <c r="I5048" s="122">
        <f t="shared" si="569"/>
        <v>0</v>
      </c>
    </row>
    <row r="5049" spans="2:9">
      <c r="B5049" s="91">
        <f t="shared" si="570"/>
        <v>5035</v>
      </c>
      <c r="C5049" s="92">
        <f t="shared" si="571"/>
        <v>49595</v>
      </c>
      <c r="D5049" s="119" t="str">
        <f t="shared" si="565"/>
        <v>구간56</v>
      </c>
      <c r="E5049" s="91">
        <f t="shared" si="566"/>
        <v>92</v>
      </c>
      <c r="F5049" s="120">
        <f>COUNTIF($D$15:D5049,D5049)</f>
        <v>13</v>
      </c>
      <c r="G5049" s="121">
        <f t="shared" si="567"/>
        <v>0</v>
      </c>
      <c r="H5049" s="121">
        <f t="shared" si="568"/>
        <v>0</v>
      </c>
      <c r="I5049" s="122">
        <f t="shared" si="569"/>
        <v>0</v>
      </c>
    </row>
    <row r="5050" spans="2:9">
      <c r="B5050" s="91">
        <f t="shared" si="570"/>
        <v>5036</v>
      </c>
      <c r="C5050" s="92">
        <f t="shared" si="571"/>
        <v>49596</v>
      </c>
      <c r="D5050" s="119" t="str">
        <f t="shared" si="565"/>
        <v>구간56</v>
      </c>
      <c r="E5050" s="91">
        <f t="shared" si="566"/>
        <v>92</v>
      </c>
      <c r="F5050" s="120">
        <f>COUNTIF($D$15:D5050,D5050)</f>
        <v>14</v>
      </c>
      <c r="G5050" s="121">
        <f t="shared" si="567"/>
        <v>0</v>
      </c>
      <c r="H5050" s="121">
        <f t="shared" si="568"/>
        <v>0</v>
      </c>
      <c r="I5050" s="122">
        <f t="shared" si="569"/>
        <v>0</v>
      </c>
    </row>
    <row r="5051" spans="2:9">
      <c r="B5051" s="91">
        <f t="shared" si="570"/>
        <v>5037</v>
      </c>
      <c r="C5051" s="92">
        <f t="shared" si="571"/>
        <v>49597</v>
      </c>
      <c r="D5051" s="119" t="str">
        <f t="shared" si="565"/>
        <v>구간56</v>
      </c>
      <c r="E5051" s="91">
        <f t="shared" si="566"/>
        <v>92</v>
      </c>
      <c r="F5051" s="120">
        <f>COUNTIF($D$15:D5051,D5051)</f>
        <v>15</v>
      </c>
      <c r="G5051" s="121">
        <f t="shared" si="567"/>
        <v>0</v>
      </c>
      <c r="H5051" s="121">
        <f t="shared" si="568"/>
        <v>0</v>
      </c>
      <c r="I5051" s="122">
        <f t="shared" si="569"/>
        <v>0</v>
      </c>
    </row>
    <row r="5052" spans="2:9">
      <c r="B5052" s="91">
        <f t="shared" si="570"/>
        <v>5038</v>
      </c>
      <c r="C5052" s="92">
        <f t="shared" si="571"/>
        <v>49598</v>
      </c>
      <c r="D5052" s="119" t="str">
        <f t="shared" si="565"/>
        <v>구간56</v>
      </c>
      <c r="E5052" s="91">
        <f t="shared" si="566"/>
        <v>92</v>
      </c>
      <c r="F5052" s="120">
        <f>COUNTIF($D$15:D5052,D5052)</f>
        <v>16</v>
      </c>
      <c r="G5052" s="121">
        <f t="shared" si="567"/>
        <v>0</v>
      </c>
      <c r="H5052" s="121">
        <f t="shared" si="568"/>
        <v>0</v>
      </c>
      <c r="I5052" s="122">
        <f t="shared" si="569"/>
        <v>0</v>
      </c>
    </row>
    <row r="5053" spans="2:9">
      <c r="B5053" s="91">
        <f t="shared" si="570"/>
        <v>5039</v>
      </c>
      <c r="C5053" s="92">
        <f t="shared" si="571"/>
        <v>49599</v>
      </c>
      <c r="D5053" s="119" t="str">
        <f t="shared" si="565"/>
        <v>구간56</v>
      </c>
      <c r="E5053" s="91">
        <f t="shared" si="566"/>
        <v>92</v>
      </c>
      <c r="F5053" s="120">
        <f>COUNTIF($D$15:D5053,D5053)</f>
        <v>17</v>
      </c>
      <c r="G5053" s="121">
        <f t="shared" si="567"/>
        <v>0</v>
      </c>
      <c r="H5053" s="121">
        <f t="shared" si="568"/>
        <v>0</v>
      </c>
      <c r="I5053" s="122">
        <f t="shared" si="569"/>
        <v>0</v>
      </c>
    </row>
    <row r="5054" spans="2:9">
      <c r="B5054" s="91">
        <f t="shared" si="570"/>
        <v>5040</v>
      </c>
      <c r="C5054" s="92">
        <f t="shared" si="571"/>
        <v>49600</v>
      </c>
      <c r="D5054" s="119" t="str">
        <f t="shared" si="565"/>
        <v>구간56</v>
      </c>
      <c r="E5054" s="91">
        <f t="shared" si="566"/>
        <v>92</v>
      </c>
      <c r="F5054" s="120">
        <f>COUNTIF($D$15:D5054,D5054)</f>
        <v>18</v>
      </c>
      <c r="G5054" s="121">
        <f t="shared" si="567"/>
        <v>0</v>
      </c>
      <c r="H5054" s="121">
        <f t="shared" si="568"/>
        <v>0</v>
      </c>
      <c r="I5054" s="122">
        <f t="shared" si="569"/>
        <v>0</v>
      </c>
    </row>
    <row r="5055" spans="2:9">
      <c r="B5055" s="91">
        <f t="shared" si="570"/>
        <v>5041</v>
      </c>
      <c r="C5055" s="92">
        <f t="shared" si="571"/>
        <v>49601</v>
      </c>
      <c r="D5055" s="119" t="str">
        <f t="shared" si="565"/>
        <v>구간56</v>
      </c>
      <c r="E5055" s="91">
        <f t="shared" si="566"/>
        <v>92</v>
      </c>
      <c r="F5055" s="120">
        <f>COUNTIF($D$15:D5055,D5055)</f>
        <v>19</v>
      </c>
      <c r="G5055" s="121">
        <f t="shared" si="567"/>
        <v>0</v>
      </c>
      <c r="H5055" s="121">
        <f t="shared" si="568"/>
        <v>0</v>
      </c>
      <c r="I5055" s="122">
        <f t="shared" si="569"/>
        <v>0</v>
      </c>
    </row>
    <row r="5056" spans="2:9">
      <c r="B5056" s="91">
        <f t="shared" si="570"/>
        <v>5042</v>
      </c>
      <c r="C5056" s="92">
        <f t="shared" si="571"/>
        <v>49602</v>
      </c>
      <c r="D5056" s="119" t="str">
        <f t="shared" si="565"/>
        <v>구간56</v>
      </c>
      <c r="E5056" s="91">
        <f t="shared" si="566"/>
        <v>92</v>
      </c>
      <c r="F5056" s="120">
        <f>COUNTIF($D$15:D5056,D5056)</f>
        <v>20</v>
      </c>
      <c r="G5056" s="121">
        <f t="shared" si="567"/>
        <v>0</v>
      </c>
      <c r="H5056" s="121">
        <f t="shared" si="568"/>
        <v>0</v>
      </c>
      <c r="I5056" s="122">
        <f t="shared" si="569"/>
        <v>0</v>
      </c>
    </row>
    <row r="5057" spans="2:9">
      <c r="B5057" s="91">
        <f t="shared" si="570"/>
        <v>5043</v>
      </c>
      <c r="C5057" s="92">
        <f t="shared" si="571"/>
        <v>49603</v>
      </c>
      <c r="D5057" s="119" t="str">
        <f t="shared" si="565"/>
        <v>구간56</v>
      </c>
      <c r="E5057" s="91">
        <f t="shared" si="566"/>
        <v>92</v>
      </c>
      <c r="F5057" s="120">
        <f>COUNTIF($D$15:D5057,D5057)</f>
        <v>21</v>
      </c>
      <c r="G5057" s="121">
        <f t="shared" si="567"/>
        <v>0</v>
      </c>
      <c r="H5057" s="121">
        <f t="shared" si="568"/>
        <v>0</v>
      </c>
      <c r="I5057" s="122">
        <f t="shared" si="569"/>
        <v>0</v>
      </c>
    </row>
    <row r="5058" spans="2:9">
      <c r="B5058" s="91">
        <f t="shared" si="570"/>
        <v>5044</v>
      </c>
      <c r="C5058" s="92">
        <f t="shared" si="571"/>
        <v>49604</v>
      </c>
      <c r="D5058" s="119" t="str">
        <f t="shared" si="565"/>
        <v>구간56</v>
      </c>
      <c r="E5058" s="91">
        <f t="shared" si="566"/>
        <v>92</v>
      </c>
      <c r="F5058" s="120">
        <f>COUNTIF($D$15:D5058,D5058)</f>
        <v>22</v>
      </c>
      <c r="G5058" s="121">
        <f t="shared" si="567"/>
        <v>0</v>
      </c>
      <c r="H5058" s="121">
        <f t="shared" si="568"/>
        <v>0</v>
      </c>
      <c r="I5058" s="122">
        <f t="shared" si="569"/>
        <v>0</v>
      </c>
    </row>
    <row r="5059" spans="2:9">
      <c r="B5059" s="91">
        <f t="shared" si="570"/>
        <v>5045</v>
      </c>
      <c r="C5059" s="92">
        <f t="shared" si="571"/>
        <v>49605</v>
      </c>
      <c r="D5059" s="119" t="str">
        <f t="shared" si="565"/>
        <v>구간56</v>
      </c>
      <c r="E5059" s="91">
        <f t="shared" si="566"/>
        <v>92</v>
      </c>
      <c r="F5059" s="120">
        <f>COUNTIF($D$15:D5059,D5059)</f>
        <v>23</v>
      </c>
      <c r="G5059" s="121">
        <f t="shared" si="567"/>
        <v>0</v>
      </c>
      <c r="H5059" s="121">
        <f t="shared" si="568"/>
        <v>0</v>
      </c>
      <c r="I5059" s="122">
        <f t="shared" si="569"/>
        <v>0</v>
      </c>
    </row>
    <row r="5060" spans="2:9">
      <c r="B5060" s="91">
        <f t="shared" si="570"/>
        <v>5046</v>
      </c>
      <c r="C5060" s="92">
        <f t="shared" si="571"/>
        <v>49606</v>
      </c>
      <c r="D5060" s="119" t="str">
        <f t="shared" si="565"/>
        <v>구간56</v>
      </c>
      <c r="E5060" s="91">
        <f t="shared" si="566"/>
        <v>92</v>
      </c>
      <c r="F5060" s="120">
        <f>COUNTIF($D$15:D5060,D5060)</f>
        <v>24</v>
      </c>
      <c r="G5060" s="121">
        <f t="shared" si="567"/>
        <v>0</v>
      </c>
      <c r="H5060" s="121">
        <f t="shared" si="568"/>
        <v>0</v>
      </c>
      <c r="I5060" s="122">
        <f t="shared" si="569"/>
        <v>0</v>
      </c>
    </row>
    <row r="5061" spans="2:9">
      <c r="B5061" s="91">
        <f t="shared" si="570"/>
        <v>5047</v>
      </c>
      <c r="C5061" s="92">
        <f t="shared" si="571"/>
        <v>49607</v>
      </c>
      <c r="D5061" s="119" t="str">
        <f t="shared" si="565"/>
        <v>구간56</v>
      </c>
      <c r="E5061" s="91">
        <f t="shared" si="566"/>
        <v>92</v>
      </c>
      <c r="F5061" s="120">
        <f>COUNTIF($D$15:D5061,D5061)</f>
        <v>25</v>
      </c>
      <c r="G5061" s="121">
        <f t="shared" si="567"/>
        <v>0</v>
      </c>
      <c r="H5061" s="121">
        <f t="shared" si="568"/>
        <v>0</v>
      </c>
      <c r="I5061" s="122">
        <f t="shared" si="569"/>
        <v>0</v>
      </c>
    </row>
    <row r="5062" spans="2:9">
      <c r="B5062" s="91">
        <f t="shared" si="570"/>
        <v>5048</v>
      </c>
      <c r="C5062" s="92">
        <f t="shared" si="571"/>
        <v>49608</v>
      </c>
      <c r="D5062" s="119" t="str">
        <f t="shared" si="565"/>
        <v>구간56</v>
      </c>
      <c r="E5062" s="91">
        <f t="shared" si="566"/>
        <v>92</v>
      </c>
      <c r="F5062" s="120">
        <f>COUNTIF($D$15:D5062,D5062)</f>
        <v>26</v>
      </c>
      <c r="G5062" s="121">
        <f t="shared" si="567"/>
        <v>0</v>
      </c>
      <c r="H5062" s="121">
        <f t="shared" si="568"/>
        <v>0</v>
      </c>
      <c r="I5062" s="122">
        <f t="shared" si="569"/>
        <v>0</v>
      </c>
    </row>
    <row r="5063" spans="2:9">
      <c r="B5063" s="91">
        <f t="shared" si="570"/>
        <v>5049</v>
      </c>
      <c r="C5063" s="92">
        <f t="shared" si="571"/>
        <v>49609</v>
      </c>
      <c r="D5063" s="119" t="str">
        <f t="shared" si="565"/>
        <v>구간56</v>
      </c>
      <c r="E5063" s="91">
        <f t="shared" si="566"/>
        <v>92</v>
      </c>
      <c r="F5063" s="120">
        <f>COUNTIF($D$15:D5063,D5063)</f>
        <v>27</v>
      </c>
      <c r="G5063" s="121">
        <f t="shared" si="567"/>
        <v>0</v>
      </c>
      <c r="H5063" s="121">
        <f t="shared" si="568"/>
        <v>0</v>
      </c>
      <c r="I5063" s="122">
        <f t="shared" si="569"/>
        <v>0</v>
      </c>
    </row>
    <row r="5064" spans="2:9">
      <c r="B5064" s="91">
        <f t="shared" si="570"/>
        <v>5050</v>
      </c>
      <c r="C5064" s="92">
        <f t="shared" si="571"/>
        <v>49610</v>
      </c>
      <c r="D5064" s="119" t="str">
        <f t="shared" si="565"/>
        <v>구간56</v>
      </c>
      <c r="E5064" s="91">
        <f t="shared" si="566"/>
        <v>92</v>
      </c>
      <c r="F5064" s="120">
        <f>COUNTIF($D$15:D5064,D5064)</f>
        <v>28</v>
      </c>
      <c r="G5064" s="121">
        <f t="shared" si="567"/>
        <v>0</v>
      </c>
      <c r="H5064" s="121">
        <f t="shared" si="568"/>
        <v>0</v>
      </c>
      <c r="I5064" s="122">
        <f t="shared" si="569"/>
        <v>0</v>
      </c>
    </row>
    <row r="5065" spans="2:9">
      <c r="B5065" s="91">
        <f t="shared" si="570"/>
        <v>5051</v>
      </c>
      <c r="C5065" s="92">
        <f t="shared" si="571"/>
        <v>49611</v>
      </c>
      <c r="D5065" s="119" t="str">
        <f t="shared" si="565"/>
        <v>구간56</v>
      </c>
      <c r="E5065" s="91">
        <f t="shared" si="566"/>
        <v>92</v>
      </c>
      <c r="F5065" s="120">
        <f>COUNTIF($D$15:D5065,D5065)</f>
        <v>29</v>
      </c>
      <c r="G5065" s="121">
        <f t="shared" si="567"/>
        <v>0</v>
      </c>
      <c r="H5065" s="121">
        <f t="shared" si="568"/>
        <v>0</v>
      </c>
      <c r="I5065" s="122">
        <f t="shared" si="569"/>
        <v>0</v>
      </c>
    </row>
    <row r="5066" spans="2:9">
      <c r="B5066" s="91">
        <f t="shared" si="570"/>
        <v>5052</v>
      </c>
      <c r="C5066" s="92">
        <f t="shared" si="571"/>
        <v>49612</v>
      </c>
      <c r="D5066" s="119" t="str">
        <f t="shared" si="565"/>
        <v>구간56</v>
      </c>
      <c r="E5066" s="91">
        <f t="shared" si="566"/>
        <v>92</v>
      </c>
      <c r="F5066" s="120">
        <f>COUNTIF($D$15:D5066,D5066)</f>
        <v>30</v>
      </c>
      <c r="G5066" s="121">
        <f t="shared" si="567"/>
        <v>0</v>
      </c>
      <c r="H5066" s="121">
        <f t="shared" si="568"/>
        <v>0</v>
      </c>
      <c r="I5066" s="122">
        <f t="shared" si="569"/>
        <v>0</v>
      </c>
    </row>
    <row r="5067" spans="2:9">
      <c r="B5067" s="91">
        <f t="shared" si="570"/>
        <v>5053</v>
      </c>
      <c r="C5067" s="92">
        <f t="shared" si="571"/>
        <v>49613</v>
      </c>
      <c r="D5067" s="119" t="str">
        <f t="shared" si="565"/>
        <v>구간56</v>
      </c>
      <c r="E5067" s="91">
        <f t="shared" si="566"/>
        <v>92</v>
      </c>
      <c r="F5067" s="120">
        <f>COUNTIF($D$15:D5067,D5067)</f>
        <v>31</v>
      </c>
      <c r="G5067" s="121">
        <f t="shared" si="567"/>
        <v>0</v>
      </c>
      <c r="H5067" s="121">
        <f t="shared" si="568"/>
        <v>0</v>
      </c>
      <c r="I5067" s="122">
        <f t="shared" si="569"/>
        <v>0</v>
      </c>
    </row>
    <row r="5068" spans="2:9">
      <c r="B5068" s="91">
        <f t="shared" si="570"/>
        <v>5054</v>
      </c>
      <c r="C5068" s="92">
        <f t="shared" si="571"/>
        <v>49614</v>
      </c>
      <c r="D5068" s="119" t="str">
        <f t="shared" si="565"/>
        <v>구간56</v>
      </c>
      <c r="E5068" s="91">
        <f t="shared" si="566"/>
        <v>92</v>
      </c>
      <c r="F5068" s="120">
        <f>COUNTIF($D$15:D5068,D5068)</f>
        <v>32</v>
      </c>
      <c r="G5068" s="121">
        <f t="shared" si="567"/>
        <v>0</v>
      </c>
      <c r="H5068" s="121">
        <f t="shared" si="568"/>
        <v>0</v>
      </c>
      <c r="I5068" s="122">
        <f t="shared" si="569"/>
        <v>0</v>
      </c>
    </row>
    <row r="5069" spans="2:9">
      <c r="B5069" s="91">
        <f t="shared" si="570"/>
        <v>5055</v>
      </c>
      <c r="C5069" s="92">
        <f t="shared" si="571"/>
        <v>49615</v>
      </c>
      <c r="D5069" s="119" t="str">
        <f t="shared" si="565"/>
        <v>구간56</v>
      </c>
      <c r="E5069" s="91">
        <f t="shared" si="566"/>
        <v>92</v>
      </c>
      <c r="F5069" s="120">
        <f>COUNTIF($D$15:D5069,D5069)</f>
        <v>33</v>
      </c>
      <c r="G5069" s="121">
        <f t="shared" si="567"/>
        <v>0</v>
      </c>
      <c r="H5069" s="121">
        <f t="shared" si="568"/>
        <v>0</v>
      </c>
      <c r="I5069" s="122">
        <f t="shared" si="569"/>
        <v>0</v>
      </c>
    </row>
    <row r="5070" spans="2:9">
      <c r="B5070" s="91">
        <f t="shared" si="570"/>
        <v>5056</v>
      </c>
      <c r="C5070" s="92">
        <f t="shared" si="571"/>
        <v>49616</v>
      </c>
      <c r="D5070" s="119" t="str">
        <f t="shared" si="565"/>
        <v>구간56</v>
      </c>
      <c r="E5070" s="91">
        <f t="shared" si="566"/>
        <v>92</v>
      </c>
      <c r="F5070" s="120">
        <f>COUNTIF($D$15:D5070,D5070)</f>
        <v>34</v>
      </c>
      <c r="G5070" s="121">
        <f t="shared" si="567"/>
        <v>0</v>
      </c>
      <c r="H5070" s="121">
        <f t="shared" si="568"/>
        <v>0</v>
      </c>
      <c r="I5070" s="122">
        <f t="shared" si="569"/>
        <v>0</v>
      </c>
    </row>
    <row r="5071" spans="2:9">
      <c r="B5071" s="91">
        <f t="shared" si="570"/>
        <v>5057</v>
      </c>
      <c r="C5071" s="92">
        <f t="shared" si="571"/>
        <v>49617</v>
      </c>
      <c r="D5071" s="119" t="str">
        <f t="shared" ref="D5071:D5134" si="572">IF(IFERROR(HLOOKUP(C5071,$E$5:$BL$6,2,FALSE),"")="",D5072,HLOOKUP(C5071,$E$5:$BL$7,2,FALSE))</f>
        <v>구간56</v>
      </c>
      <c r="E5071" s="91">
        <f t="shared" ref="E5071:E5134" si="573">COUNTIF($D$15:$D$49928,D5071)</f>
        <v>92</v>
      </c>
      <c r="F5071" s="120">
        <f>COUNTIF($D$15:D5071,D5071)</f>
        <v>35</v>
      </c>
      <c r="G5071" s="121">
        <f t="shared" ref="G5071:G5134" si="574">HLOOKUP($D5071,$E$6:$BL$11,6,FALSE)</f>
        <v>0</v>
      </c>
      <c r="H5071" s="121">
        <f t="shared" ref="H5071:H5134" si="575">HLOOKUP($D5071,$E$6:$BL$11,5,FALSE)*(F5071)</f>
        <v>0</v>
      </c>
      <c r="I5071" s="122">
        <f t="shared" ref="I5071:I5134" si="576">G5071+H5071</f>
        <v>0</v>
      </c>
    </row>
    <row r="5072" spans="2:9">
      <c r="B5072" s="91">
        <f t="shared" ref="B5072:B5135" si="577">B5071+1</f>
        <v>5058</v>
      </c>
      <c r="C5072" s="92">
        <f t="shared" ref="C5072:C5135" si="578">C5071+1</f>
        <v>49618</v>
      </c>
      <c r="D5072" s="119" t="str">
        <f t="shared" si="572"/>
        <v>구간56</v>
      </c>
      <c r="E5072" s="91">
        <f t="shared" si="573"/>
        <v>92</v>
      </c>
      <c r="F5072" s="120">
        <f>COUNTIF($D$15:D5072,D5072)</f>
        <v>36</v>
      </c>
      <c r="G5072" s="121">
        <f t="shared" si="574"/>
        <v>0</v>
      </c>
      <c r="H5072" s="121">
        <f t="shared" si="575"/>
        <v>0</v>
      </c>
      <c r="I5072" s="122">
        <f t="shared" si="576"/>
        <v>0</v>
      </c>
    </row>
    <row r="5073" spans="2:9">
      <c r="B5073" s="91">
        <f t="shared" si="577"/>
        <v>5059</v>
      </c>
      <c r="C5073" s="92">
        <f t="shared" si="578"/>
        <v>49619</v>
      </c>
      <c r="D5073" s="119" t="str">
        <f t="shared" si="572"/>
        <v>구간56</v>
      </c>
      <c r="E5073" s="91">
        <f t="shared" si="573"/>
        <v>92</v>
      </c>
      <c r="F5073" s="120">
        <f>COUNTIF($D$15:D5073,D5073)</f>
        <v>37</v>
      </c>
      <c r="G5073" s="121">
        <f t="shared" si="574"/>
        <v>0</v>
      </c>
      <c r="H5073" s="121">
        <f t="shared" si="575"/>
        <v>0</v>
      </c>
      <c r="I5073" s="122">
        <f t="shared" si="576"/>
        <v>0</v>
      </c>
    </row>
    <row r="5074" spans="2:9">
      <c r="B5074" s="91">
        <f t="shared" si="577"/>
        <v>5060</v>
      </c>
      <c r="C5074" s="92">
        <f t="shared" si="578"/>
        <v>49620</v>
      </c>
      <c r="D5074" s="119" t="str">
        <f t="shared" si="572"/>
        <v>구간56</v>
      </c>
      <c r="E5074" s="91">
        <f t="shared" si="573"/>
        <v>92</v>
      </c>
      <c r="F5074" s="120">
        <f>COUNTIF($D$15:D5074,D5074)</f>
        <v>38</v>
      </c>
      <c r="G5074" s="121">
        <f t="shared" si="574"/>
        <v>0</v>
      </c>
      <c r="H5074" s="121">
        <f t="shared" si="575"/>
        <v>0</v>
      </c>
      <c r="I5074" s="122">
        <f t="shared" si="576"/>
        <v>0</v>
      </c>
    </row>
    <row r="5075" spans="2:9">
      <c r="B5075" s="91">
        <f t="shared" si="577"/>
        <v>5061</v>
      </c>
      <c r="C5075" s="92">
        <f t="shared" si="578"/>
        <v>49621</v>
      </c>
      <c r="D5075" s="119" t="str">
        <f t="shared" si="572"/>
        <v>구간56</v>
      </c>
      <c r="E5075" s="91">
        <f t="shared" si="573"/>
        <v>92</v>
      </c>
      <c r="F5075" s="120">
        <f>COUNTIF($D$15:D5075,D5075)</f>
        <v>39</v>
      </c>
      <c r="G5075" s="121">
        <f t="shared" si="574"/>
        <v>0</v>
      </c>
      <c r="H5075" s="121">
        <f t="shared" si="575"/>
        <v>0</v>
      </c>
      <c r="I5075" s="122">
        <f t="shared" si="576"/>
        <v>0</v>
      </c>
    </row>
    <row r="5076" spans="2:9">
      <c r="B5076" s="91">
        <f t="shared" si="577"/>
        <v>5062</v>
      </c>
      <c r="C5076" s="92">
        <f t="shared" si="578"/>
        <v>49622</v>
      </c>
      <c r="D5076" s="119" t="str">
        <f t="shared" si="572"/>
        <v>구간56</v>
      </c>
      <c r="E5076" s="91">
        <f t="shared" si="573"/>
        <v>92</v>
      </c>
      <c r="F5076" s="120">
        <f>COUNTIF($D$15:D5076,D5076)</f>
        <v>40</v>
      </c>
      <c r="G5076" s="121">
        <f t="shared" si="574"/>
        <v>0</v>
      </c>
      <c r="H5076" s="121">
        <f t="shared" si="575"/>
        <v>0</v>
      </c>
      <c r="I5076" s="122">
        <f t="shared" si="576"/>
        <v>0</v>
      </c>
    </row>
    <row r="5077" spans="2:9">
      <c r="B5077" s="91">
        <f t="shared" si="577"/>
        <v>5063</v>
      </c>
      <c r="C5077" s="92">
        <f t="shared" si="578"/>
        <v>49623</v>
      </c>
      <c r="D5077" s="119" t="str">
        <f t="shared" si="572"/>
        <v>구간56</v>
      </c>
      <c r="E5077" s="91">
        <f t="shared" si="573"/>
        <v>92</v>
      </c>
      <c r="F5077" s="120">
        <f>COUNTIF($D$15:D5077,D5077)</f>
        <v>41</v>
      </c>
      <c r="G5077" s="121">
        <f t="shared" si="574"/>
        <v>0</v>
      </c>
      <c r="H5077" s="121">
        <f t="shared" si="575"/>
        <v>0</v>
      </c>
      <c r="I5077" s="122">
        <f t="shared" si="576"/>
        <v>0</v>
      </c>
    </row>
    <row r="5078" spans="2:9">
      <c r="B5078" s="91">
        <f t="shared" si="577"/>
        <v>5064</v>
      </c>
      <c r="C5078" s="92">
        <f t="shared" si="578"/>
        <v>49624</v>
      </c>
      <c r="D5078" s="119" t="str">
        <f t="shared" si="572"/>
        <v>구간56</v>
      </c>
      <c r="E5078" s="91">
        <f t="shared" si="573"/>
        <v>92</v>
      </c>
      <c r="F5078" s="120">
        <f>COUNTIF($D$15:D5078,D5078)</f>
        <v>42</v>
      </c>
      <c r="G5078" s="121">
        <f t="shared" si="574"/>
        <v>0</v>
      </c>
      <c r="H5078" s="121">
        <f t="shared" si="575"/>
        <v>0</v>
      </c>
      <c r="I5078" s="122">
        <f t="shared" si="576"/>
        <v>0</v>
      </c>
    </row>
    <row r="5079" spans="2:9">
      <c r="B5079" s="91">
        <f t="shared" si="577"/>
        <v>5065</v>
      </c>
      <c r="C5079" s="92">
        <f t="shared" si="578"/>
        <v>49625</v>
      </c>
      <c r="D5079" s="119" t="str">
        <f t="shared" si="572"/>
        <v>구간56</v>
      </c>
      <c r="E5079" s="91">
        <f t="shared" si="573"/>
        <v>92</v>
      </c>
      <c r="F5079" s="120">
        <f>COUNTIF($D$15:D5079,D5079)</f>
        <v>43</v>
      </c>
      <c r="G5079" s="121">
        <f t="shared" si="574"/>
        <v>0</v>
      </c>
      <c r="H5079" s="121">
        <f t="shared" si="575"/>
        <v>0</v>
      </c>
      <c r="I5079" s="122">
        <f t="shared" si="576"/>
        <v>0</v>
      </c>
    </row>
    <row r="5080" spans="2:9">
      <c r="B5080" s="91">
        <f t="shared" si="577"/>
        <v>5066</v>
      </c>
      <c r="C5080" s="92">
        <f t="shared" si="578"/>
        <v>49626</v>
      </c>
      <c r="D5080" s="119" t="str">
        <f t="shared" si="572"/>
        <v>구간56</v>
      </c>
      <c r="E5080" s="91">
        <f t="shared" si="573"/>
        <v>92</v>
      </c>
      <c r="F5080" s="120">
        <f>COUNTIF($D$15:D5080,D5080)</f>
        <v>44</v>
      </c>
      <c r="G5080" s="121">
        <f t="shared" si="574"/>
        <v>0</v>
      </c>
      <c r="H5080" s="121">
        <f t="shared" si="575"/>
        <v>0</v>
      </c>
      <c r="I5080" s="122">
        <f t="shared" si="576"/>
        <v>0</v>
      </c>
    </row>
    <row r="5081" spans="2:9">
      <c r="B5081" s="91">
        <f t="shared" si="577"/>
        <v>5067</v>
      </c>
      <c r="C5081" s="92">
        <f t="shared" si="578"/>
        <v>49627</v>
      </c>
      <c r="D5081" s="119" t="str">
        <f t="shared" si="572"/>
        <v>구간56</v>
      </c>
      <c r="E5081" s="91">
        <f t="shared" si="573"/>
        <v>92</v>
      </c>
      <c r="F5081" s="120">
        <f>COUNTIF($D$15:D5081,D5081)</f>
        <v>45</v>
      </c>
      <c r="G5081" s="121">
        <f t="shared" si="574"/>
        <v>0</v>
      </c>
      <c r="H5081" s="121">
        <f t="shared" si="575"/>
        <v>0</v>
      </c>
      <c r="I5081" s="122">
        <f t="shared" si="576"/>
        <v>0</v>
      </c>
    </row>
    <row r="5082" spans="2:9">
      <c r="B5082" s="91">
        <f t="shared" si="577"/>
        <v>5068</v>
      </c>
      <c r="C5082" s="92">
        <f t="shared" si="578"/>
        <v>49628</v>
      </c>
      <c r="D5082" s="119" t="str">
        <f t="shared" si="572"/>
        <v>구간56</v>
      </c>
      <c r="E5082" s="91">
        <f t="shared" si="573"/>
        <v>92</v>
      </c>
      <c r="F5082" s="120">
        <f>COUNTIF($D$15:D5082,D5082)</f>
        <v>46</v>
      </c>
      <c r="G5082" s="121">
        <f t="shared" si="574"/>
        <v>0</v>
      </c>
      <c r="H5082" s="121">
        <f t="shared" si="575"/>
        <v>0</v>
      </c>
      <c r="I5082" s="122">
        <f t="shared" si="576"/>
        <v>0</v>
      </c>
    </row>
    <row r="5083" spans="2:9">
      <c r="B5083" s="91">
        <f t="shared" si="577"/>
        <v>5069</v>
      </c>
      <c r="C5083" s="92">
        <f t="shared" si="578"/>
        <v>49629</v>
      </c>
      <c r="D5083" s="119" t="str">
        <f t="shared" si="572"/>
        <v>구간56</v>
      </c>
      <c r="E5083" s="91">
        <f t="shared" si="573"/>
        <v>92</v>
      </c>
      <c r="F5083" s="120">
        <f>COUNTIF($D$15:D5083,D5083)</f>
        <v>47</v>
      </c>
      <c r="G5083" s="121">
        <f t="shared" si="574"/>
        <v>0</v>
      </c>
      <c r="H5083" s="121">
        <f t="shared" si="575"/>
        <v>0</v>
      </c>
      <c r="I5083" s="122">
        <f t="shared" si="576"/>
        <v>0</v>
      </c>
    </row>
    <row r="5084" spans="2:9">
      <c r="B5084" s="91">
        <f t="shared" si="577"/>
        <v>5070</v>
      </c>
      <c r="C5084" s="92">
        <f t="shared" si="578"/>
        <v>49630</v>
      </c>
      <c r="D5084" s="119" t="str">
        <f t="shared" si="572"/>
        <v>구간56</v>
      </c>
      <c r="E5084" s="91">
        <f t="shared" si="573"/>
        <v>92</v>
      </c>
      <c r="F5084" s="120">
        <f>COUNTIF($D$15:D5084,D5084)</f>
        <v>48</v>
      </c>
      <c r="G5084" s="121">
        <f t="shared" si="574"/>
        <v>0</v>
      </c>
      <c r="H5084" s="121">
        <f t="shared" si="575"/>
        <v>0</v>
      </c>
      <c r="I5084" s="122">
        <f t="shared" si="576"/>
        <v>0</v>
      </c>
    </row>
    <row r="5085" spans="2:9">
      <c r="B5085" s="91">
        <f t="shared" si="577"/>
        <v>5071</v>
      </c>
      <c r="C5085" s="92">
        <f t="shared" si="578"/>
        <v>49631</v>
      </c>
      <c r="D5085" s="119" t="str">
        <f t="shared" si="572"/>
        <v>구간56</v>
      </c>
      <c r="E5085" s="91">
        <f t="shared" si="573"/>
        <v>92</v>
      </c>
      <c r="F5085" s="120">
        <f>COUNTIF($D$15:D5085,D5085)</f>
        <v>49</v>
      </c>
      <c r="G5085" s="121">
        <f t="shared" si="574"/>
        <v>0</v>
      </c>
      <c r="H5085" s="121">
        <f t="shared" si="575"/>
        <v>0</v>
      </c>
      <c r="I5085" s="122">
        <f t="shared" si="576"/>
        <v>0</v>
      </c>
    </row>
    <row r="5086" spans="2:9">
      <c r="B5086" s="91">
        <f t="shared" si="577"/>
        <v>5072</v>
      </c>
      <c r="C5086" s="92">
        <f t="shared" si="578"/>
        <v>49632</v>
      </c>
      <c r="D5086" s="119" t="str">
        <f t="shared" si="572"/>
        <v>구간56</v>
      </c>
      <c r="E5086" s="91">
        <f t="shared" si="573"/>
        <v>92</v>
      </c>
      <c r="F5086" s="120">
        <f>COUNTIF($D$15:D5086,D5086)</f>
        <v>50</v>
      </c>
      <c r="G5086" s="121">
        <f t="shared" si="574"/>
        <v>0</v>
      </c>
      <c r="H5086" s="121">
        <f t="shared" si="575"/>
        <v>0</v>
      </c>
      <c r="I5086" s="122">
        <f t="shared" si="576"/>
        <v>0</v>
      </c>
    </row>
    <row r="5087" spans="2:9">
      <c r="B5087" s="91">
        <f t="shared" si="577"/>
        <v>5073</v>
      </c>
      <c r="C5087" s="92">
        <f t="shared" si="578"/>
        <v>49633</v>
      </c>
      <c r="D5087" s="119" t="str">
        <f t="shared" si="572"/>
        <v>구간56</v>
      </c>
      <c r="E5087" s="91">
        <f t="shared" si="573"/>
        <v>92</v>
      </c>
      <c r="F5087" s="120">
        <f>COUNTIF($D$15:D5087,D5087)</f>
        <v>51</v>
      </c>
      <c r="G5087" s="121">
        <f t="shared" si="574"/>
        <v>0</v>
      </c>
      <c r="H5087" s="121">
        <f t="shared" si="575"/>
        <v>0</v>
      </c>
      <c r="I5087" s="122">
        <f t="shared" si="576"/>
        <v>0</v>
      </c>
    </row>
    <row r="5088" spans="2:9">
      <c r="B5088" s="91">
        <f t="shared" si="577"/>
        <v>5074</v>
      </c>
      <c r="C5088" s="92">
        <f t="shared" si="578"/>
        <v>49634</v>
      </c>
      <c r="D5088" s="119" t="str">
        <f t="shared" si="572"/>
        <v>구간56</v>
      </c>
      <c r="E5088" s="91">
        <f t="shared" si="573"/>
        <v>92</v>
      </c>
      <c r="F5088" s="120">
        <f>COUNTIF($D$15:D5088,D5088)</f>
        <v>52</v>
      </c>
      <c r="G5088" s="121">
        <f t="shared" si="574"/>
        <v>0</v>
      </c>
      <c r="H5088" s="121">
        <f t="shared" si="575"/>
        <v>0</v>
      </c>
      <c r="I5088" s="122">
        <f t="shared" si="576"/>
        <v>0</v>
      </c>
    </row>
    <row r="5089" spans="2:9">
      <c r="B5089" s="91">
        <f t="shared" si="577"/>
        <v>5075</v>
      </c>
      <c r="C5089" s="92">
        <f t="shared" si="578"/>
        <v>49635</v>
      </c>
      <c r="D5089" s="119" t="str">
        <f t="shared" si="572"/>
        <v>구간56</v>
      </c>
      <c r="E5089" s="91">
        <f t="shared" si="573"/>
        <v>92</v>
      </c>
      <c r="F5089" s="120">
        <f>COUNTIF($D$15:D5089,D5089)</f>
        <v>53</v>
      </c>
      <c r="G5089" s="121">
        <f t="shared" si="574"/>
        <v>0</v>
      </c>
      <c r="H5089" s="121">
        <f t="shared" si="575"/>
        <v>0</v>
      </c>
      <c r="I5089" s="122">
        <f t="shared" si="576"/>
        <v>0</v>
      </c>
    </row>
    <row r="5090" spans="2:9">
      <c r="B5090" s="91">
        <f t="shared" si="577"/>
        <v>5076</v>
      </c>
      <c r="C5090" s="92">
        <f t="shared" si="578"/>
        <v>49636</v>
      </c>
      <c r="D5090" s="119" t="str">
        <f t="shared" si="572"/>
        <v>구간56</v>
      </c>
      <c r="E5090" s="91">
        <f t="shared" si="573"/>
        <v>92</v>
      </c>
      <c r="F5090" s="120">
        <f>COUNTIF($D$15:D5090,D5090)</f>
        <v>54</v>
      </c>
      <c r="G5090" s="121">
        <f t="shared" si="574"/>
        <v>0</v>
      </c>
      <c r="H5090" s="121">
        <f t="shared" si="575"/>
        <v>0</v>
      </c>
      <c r="I5090" s="122">
        <f t="shared" si="576"/>
        <v>0</v>
      </c>
    </row>
    <row r="5091" spans="2:9">
      <c r="B5091" s="91">
        <f t="shared" si="577"/>
        <v>5077</v>
      </c>
      <c r="C5091" s="92">
        <f t="shared" si="578"/>
        <v>49637</v>
      </c>
      <c r="D5091" s="119" t="str">
        <f t="shared" si="572"/>
        <v>구간56</v>
      </c>
      <c r="E5091" s="91">
        <f t="shared" si="573"/>
        <v>92</v>
      </c>
      <c r="F5091" s="120">
        <f>COUNTIF($D$15:D5091,D5091)</f>
        <v>55</v>
      </c>
      <c r="G5091" s="121">
        <f t="shared" si="574"/>
        <v>0</v>
      </c>
      <c r="H5091" s="121">
        <f t="shared" si="575"/>
        <v>0</v>
      </c>
      <c r="I5091" s="122">
        <f t="shared" si="576"/>
        <v>0</v>
      </c>
    </row>
    <row r="5092" spans="2:9">
      <c r="B5092" s="91">
        <f t="shared" si="577"/>
        <v>5078</v>
      </c>
      <c r="C5092" s="92">
        <f t="shared" si="578"/>
        <v>49638</v>
      </c>
      <c r="D5092" s="119" t="str">
        <f t="shared" si="572"/>
        <v>구간56</v>
      </c>
      <c r="E5092" s="91">
        <f t="shared" si="573"/>
        <v>92</v>
      </c>
      <c r="F5092" s="120">
        <f>COUNTIF($D$15:D5092,D5092)</f>
        <v>56</v>
      </c>
      <c r="G5092" s="121">
        <f t="shared" si="574"/>
        <v>0</v>
      </c>
      <c r="H5092" s="121">
        <f t="shared" si="575"/>
        <v>0</v>
      </c>
      <c r="I5092" s="122">
        <f t="shared" si="576"/>
        <v>0</v>
      </c>
    </row>
    <row r="5093" spans="2:9">
      <c r="B5093" s="91">
        <f t="shared" si="577"/>
        <v>5079</v>
      </c>
      <c r="C5093" s="92">
        <f t="shared" si="578"/>
        <v>49639</v>
      </c>
      <c r="D5093" s="119" t="str">
        <f t="shared" si="572"/>
        <v>구간56</v>
      </c>
      <c r="E5093" s="91">
        <f t="shared" si="573"/>
        <v>92</v>
      </c>
      <c r="F5093" s="120">
        <f>COUNTIF($D$15:D5093,D5093)</f>
        <v>57</v>
      </c>
      <c r="G5093" s="121">
        <f t="shared" si="574"/>
        <v>0</v>
      </c>
      <c r="H5093" s="121">
        <f t="shared" si="575"/>
        <v>0</v>
      </c>
      <c r="I5093" s="122">
        <f t="shared" si="576"/>
        <v>0</v>
      </c>
    </row>
    <row r="5094" spans="2:9">
      <c r="B5094" s="91">
        <f t="shared" si="577"/>
        <v>5080</v>
      </c>
      <c r="C5094" s="92">
        <f t="shared" si="578"/>
        <v>49640</v>
      </c>
      <c r="D5094" s="119" t="str">
        <f t="shared" si="572"/>
        <v>구간56</v>
      </c>
      <c r="E5094" s="91">
        <f t="shared" si="573"/>
        <v>92</v>
      </c>
      <c r="F5094" s="120">
        <f>COUNTIF($D$15:D5094,D5094)</f>
        <v>58</v>
      </c>
      <c r="G5094" s="121">
        <f t="shared" si="574"/>
        <v>0</v>
      </c>
      <c r="H5094" s="121">
        <f t="shared" si="575"/>
        <v>0</v>
      </c>
      <c r="I5094" s="122">
        <f t="shared" si="576"/>
        <v>0</v>
      </c>
    </row>
    <row r="5095" spans="2:9">
      <c r="B5095" s="91">
        <f t="shared" si="577"/>
        <v>5081</v>
      </c>
      <c r="C5095" s="92">
        <f t="shared" si="578"/>
        <v>49641</v>
      </c>
      <c r="D5095" s="119" t="str">
        <f t="shared" si="572"/>
        <v>구간56</v>
      </c>
      <c r="E5095" s="91">
        <f t="shared" si="573"/>
        <v>92</v>
      </c>
      <c r="F5095" s="120">
        <f>COUNTIF($D$15:D5095,D5095)</f>
        <v>59</v>
      </c>
      <c r="G5095" s="121">
        <f t="shared" si="574"/>
        <v>0</v>
      </c>
      <c r="H5095" s="121">
        <f t="shared" si="575"/>
        <v>0</v>
      </c>
      <c r="I5095" s="122">
        <f t="shared" si="576"/>
        <v>0</v>
      </c>
    </row>
    <row r="5096" spans="2:9">
      <c r="B5096" s="91">
        <f t="shared" si="577"/>
        <v>5082</v>
      </c>
      <c r="C5096" s="92">
        <f t="shared" si="578"/>
        <v>49642</v>
      </c>
      <c r="D5096" s="119" t="str">
        <f t="shared" si="572"/>
        <v>구간56</v>
      </c>
      <c r="E5096" s="91">
        <f t="shared" si="573"/>
        <v>92</v>
      </c>
      <c r="F5096" s="120">
        <f>COUNTIF($D$15:D5096,D5096)</f>
        <v>60</v>
      </c>
      <c r="G5096" s="121">
        <f t="shared" si="574"/>
        <v>0</v>
      </c>
      <c r="H5096" s="121">
        <f t="shared" si="575"/>
        <v>0</v>
      </c>
      <c r="I5096" s="122">
        <f t="shared" si="576"/>
        <v>0</v>
      </c>
    </row>
    <row r="5097" spans="2:9">
      <c r="B5097" s="91">
        <f t="shared" si="577"/>
        <v>5083</v>
      </c>
      <c r="C5097" s="92">
        <f t="shared" si="578"/>
        <v>49643</v>
      </c>
      <c r="D5097" s="119" t="str">
        <f t="shared" si="572"/>
        <v>구간56</v>
      </c>
      <c r="E5097" s="91">
        <f t="shared" si="573"/>
        <v>92</v>
      </c>
      <c r="F5097" s="120">
        <f>COUNTIF($D$15:D5097,D5097)</f>
        <v>61</v>
      </c>
      <c r="G5097" s="121">
        <f t="shared" si="574"/>
        <v>0</v>
      </c>
      <c r="H5097" s="121">
        <f t="shared" si="575"/>
        <v>0</v>
      </c>
      <c r="I5097" s="122">
        <f t="shared" si="576"/>
        <v>0</v>
      </c>
    </row>
    <row r="5098" spans="2:9">
      <c r="B5098" s="91">
        <f t="shared" si="577"/>
        <v>5084</v>
      </c>
      <c r="C5098" s="92">
        <f t="shared" si="578"/>
        <v>49644</v>
      </c>
      <c r="D5098" s="119" t="str">
        <f t="shared" si="572"/>
        <v>구간56</v>
      </c>
      <c r="E5098" s="91">
        <f t="shared" si="573"/>
        <v>92</v>
      </c>
      <c r="F5098" s="120">
        <f>COUNTIF($D$15:D5098,D5098)</f>
        <v>62</v>
      </c>
      <c r="G5098" s="121">
        <f t="shared" si="574"/>
        <v>0</v>
      </c>
      <c r="H5098" s="121">
        <f t="shared" si="575"/>
        <v>0</v>
      </c>
      <c r="I5098" s="122">
        <f t="shared" si="576"/>
        <v>0</v>
      </c>
    </row>
    <row r="5099" spans="2:9">
      <c r="B5099" s="91">
        <f t="shared" si="577"/>
        <v>5085</v>
      </c>
      <c r="C5099" s="92">
        <f t="shared" si="578"/>
        <v>49645</v>
      </c>
      <c r="D5099" s="119" t="str">
        <f t="shared" si="572"/>
        <v>구간56</v>
      </c>
      <c r="E5099" s="91">
        <f t="shared" si="573"/>
        <v>92</v>
      </c>
      <c r="F5099" s="120">
        <f>COUNTIF($D$15:D5099,D5099)</f>
        <v>63</v>
      </c>
      <c r="G5099" s="121">
        <f t="shared" si="574"/>
        <v>0</v>
      </c>
      <c r="H5099" s="121">
        <f t="shared" si="575"/>
        <v>0</v>
      </c>
      <c r="I5099" s="122">
        <f t="shared" si="576"/>
        <v>0</v>
      </c>
    </row>
    <row r="5100" spans="2:9">
      <c r="B5100" s="91">
        <f t="shared" si="577"/>
        <v>5086</v>
      </c>
      <c r="C5100" s="92">
        <f t="shared" si="578"/>
        <v>49646</v>
      </c>
      <c r="D5100" s="119" t="str">
        <f t="shared" si="572"/>
        <v>구간56</v>
      </c>
      <c r="E5100" s="91">
        <f t="shared" si="573"/>
        <v>92</v>
      </c>
      <c r="F5100" s="120">
        <f>COUNTIF($D$15:D5100,D5100)</f>
        <v>64</v>
      </c>
      <c r="G5100" s="121">
        <f t="shared" si="574"/>
        <v>0</v>
      </c>
      <c r="H5100" s="121">
        <f t="shared" si="575"/>
        <v>0</v>
      </c>
      <c r="I5100" s="122">
        <f t="shared" si="576"/>
        <v>0</v>
      </c>
    </row>
    <row r="5101" spans="2:9">
      <c r="B5101" s="91">
        <f t="shared" si="577"/>
        <v>5087</v>
      </c>
      <c r="C5101" s="92">
        <f t="shared" si="578"/>
        <v>49647</v>
      </c>
      <c r="D5101" s="119" t="str">
        <f t="shared" si="572"/>
        <v>구간56</v>
      </c>
      <c r="E5101" s="91">
        <f t="shared" si="573"/>
        <v>92</v>
      </c>
      <c r="F5101" s="120">
        <f>COUNTIF($D$15:D5101,D5101)</f>
        <v>65</v>
      </c>
      <c r="G5101" s="121">
        <f t="shared" si="574"/>
        <v>0</v>
      </c>
      <c r="H5101" s="121">
        <f t="shared" si="575"/>
        <v>0</v>
      </c>
      <c r="I5101" s="122">
        <f t="shared" si="576"/>
        <v>0</v>
      </c>
    </row>
    <row r="5102" spans="2:9">
      <c r="B5102" s="91">
        <f t="shared" si="577"/>
        <v>5088</v>
      </c>
      <c r="C5102" s="92">
        <f t="shared" si="578"/>
        <v>49648</v>
      </c>
      <c r="D5102" s="119" t="str">
        <f t="shared" si="572"/>
        <v>구간56</v>
      </c>
      <c r="E5102" s="91">
        <f t="shared" si="573"/>
        <v>92</v>
      </c>
      <c r="F5102" s="120">
        <f>COUNTIF($D$15:D5102,D5102)</f>
        <v>66</v>
      </c>
      <c r="G5102" s="121">
        <f t="shared" si="574"/>
        <v>0</v>
      </c>
      <c r="H5102" s="121">
        <f t="shared" si="575"/>
        <v>0</v>
      </c>
      <c r="I5102" s="122">
        <f t="shared" si="576"/>
        <v>0</v>
      </c>
    </row>
    <row r="5103" spans="2:9">
      <c r="B5103" s="91">
        <f t="shared" si="577"/>
        <v>5089</v>
      </c>
      <c r="C5103" s="92">
        <f t="shared" si="578"/>
        <v>49649</v>
      </c>
      <c r="D5103" s="119" t="str">
        <f t="shared" si="572"/>
        <v>구간56</v>
      </c>
      <c r="E5103" s="91">
        <f t="shared" si="573"/>
        <v>92</v>
      </c>
      <c r="F5103" s="120">
        <f>COUNTIF($D$15:D5103,D5103)</f>
        <v>67</v>
      </c>
      <c r="G5103" s="121">
        <f t="shared" si="574"/>
        <v>0</v>
      </c>
      <c r="H5103" s="121">
        <f t="shared" si="575"/>
        <v>0</v>
      </c>
      <c r="I5103" s="122">
        <f t="shared" si="576"/>
        <v>0</v>
      </c>
    </row>
    <row r="5104" spans="2:9">
      <c r="B5104" s="91">
        <f t="shared" si="577"/>
        <v>5090</v>
      </c>
      <c r="C5104" s="92">
        <f t="shared" si="578"/>
        <v>49650</v>
      </c>
      <c r="D5104" s="119" t="str">
        <f t="shared" si="572"/>
        <v>구간56</v>
      </c>
      <c r="E5104" s="91">
        <f t="shared" si="573"/>
        <v>92</v>
      </c>
      <c r="F5104" s="120">
        <f>COUNTIF($D$15:D5104,D5104)</f>
        <v>68</v>
      </c>
      <c r="G5104" s="121">
        <f t="shared" si="574"/>
        <v>0</v>
      </c>
      <c r="H5104" s="121">
        <f t="shared" si="575"/>
        <v>0</v>
      </c>
      <c r="I5104" s="122">
        <f t="shared" si="576"/>
        <v>0</v>
      </c>
    </row>
    <row r="5105" spans="2:9">
      <c r="B5105" s="91">
        <f t="shared" si="577"/>
        <v>5091</v>
      </c>
      <c r="C5105" s="92">
        <f t="shared" si="578"/>
        <v>49651</v>
      </c>
      <c r="D5105" s="119" t="str">
        <f t="shared" si="572"/>
        <v>구간56</v>
      </c>
      <c r="E5105" s="91">
        <f t="shared" si="573"/>
        <v>92</v>
      </c>
      <c r="F5105" s="120">
        <f>COUNTIF($D$15:D5105,D5105)</f>
        <v>69</v>
      </c>
      <c r="G5105" s="121">
        <f t="shared" si="574"/>
        <v>0</v>
      </c>
      <c r="H5105" s="121">
        <f t="shared" si="575"/>
        <v>0</v>
      </c>
      <c r="I5105" s="122">
        <f t="shared" si="576"/>
        <v>0</v>
      </c>
    </row>
    <row r="5106" spans="2:9">
      <c r="B5106" s="91">
        <f t="shared" si="577"/>
        <v>5092</v>
      </c>
      <c r="C5106" s="92">
        <f t="shared" si="578"/>
        <v>49652</v>
      </c>
      <c r="D5106" s="119" t="str">
        <f t="shared" si="572"/>
        <v>구간56</v>
      </c>
      <c r="E5106" s="91">
        <f t="shared" si="573"/>
        <v>92</v>
      </c>
      <c r="F5106" s="120">
        <f>COUNTIF($D$15:D5106,D5106)</f>
        <v>70</v>
      </c>
      <c r="G5106" s="121">
        <f t="shared" si="574"/>
        <v>0</v>
      </c>
      <c r="H5106" s="121">
        <f t="shared" si="575"/>
        <v>0</v>
      </c>
      <c r="I5106" s="122">
        <f t="shared" si="576"/>
        <v>0</v>
      </c>
    </row>
    <row r="5107" spans="2:9">
      <c r="B5107" s="91">
        <f t="shared" si="577"/>
        <v>5093</v>
      </c>
      <c r="C5107" s="92">
        <f t="shared" si="578"/>
        <v>49653</v>
      </c>
      <c r="D5107" s="119" t="str">
        <f t="shared" si="572"/>
        <v>구간56</v>
      </c>
      <c r="E5107" s="91">
        <f t="shared" si="573"/>
        <v>92</v>
      </c>
      <c r="F5107" s="120">
        <f>COUNTIF($D$15:D5107,D5107)</f>
        <v>71</v>
      </c>
      <c r="G5107" s="121">
        <f t="shared" si="574"/>
        <v>0</v>
      </c>
      <c r="H5107" s="121">
        <f t="shared" si="575"/>
        <v>0</v>
      </c>
      <c r="I5107" s="122">
        <f t="shared" si="576"/>
        <v>0</v>
      </c>
    </row>
    <row r="5108" spans="2:9">
      <c r="B5108" s="91">
        <f t="shared" si="577"/>
        <v>5094</v>
      </c>
      <c r="C5108" s="92">
        <f t="shared" si="578"/>
        <v>49654</v>
      </c>
      <c r="D5108" s="119" t="str">
        <f t="shared" si="572"/>
        <v>구간56</v>
      </c>
      <c r="E5108" s="91">
        <f t="shared" si="573"/>
        <v>92</v>
      </c>
      <c r="F5108" s="120">
        <f>COUNTIF($D$15:D5108,D5108)</f>
        <v>72</v>
      </c>
      <c r="G5108" s="121">
        <f t="shared" si="574"/>
        <v>0</v>
      </c>
      <c r="H5108" s="121">
        <f t="shared" si="575"/>
        <v>0</v>
      </c>
      <c r="I5108" s="122">
        <f t="shared" si="576"/>
        <v>0</v>
      </c>
    </row>
    <row r="5109" spans="2:9">
      <c r="B5109" s="91">
        <f t="shared" si="577"/>
        <v>5095</v>
      </c>
      <c r="C5109" s="92">
        <f t="shared" si="578"/>
        <v>49655</v>
      </c>
      <c r="D5109" s="119" t="str">
        <f t="shared" si="572"/>
        <v>구간56</v>
      </c>
      <c r="E5109" s="91">
        <f t="shared" si="573"/>
        <v>92</v>
      </c>
      <c r="F5109" s="120">
        <f>COUNTIF($D$15:D5109,D5109)</f>
        <v>73</v>
      </c>
      <c r="G5109" s="121">
        <f t="shared" si="574"/>
        <v>0</v>
      </c>
      <c r="H5109" s="121">
        <f t="shared" si="575"/>
        <v>0</v>
      </c>
      <c r="I5109" s="122">
        <f t="shared" si="576"/>
        <v>0</v>
      </c>
    </row>
    <row r="5110" spans="2:9">
      <c r="B5110" s="91">
        <f t="shared" si="577"/>
        <v>5096</v>
      </c>
      <c r="C5110" s="92">
        <f t="shared" si="578"/>
        <v>49656</v>
      </c>
      <c r="D5110" s="119" t="str">
        <f t="shared" si="572"/>
        <v>구간56</v>
      </c>
      <c r="E5110" s="91">
        <f t="shared" si="573"/>
        <v>92</v>
      </c>
      <c r="F5110" s="120">
        <f>COUNTIF($D$15:D5110,D5110)</f>
        <v>74</v>
      </c>
      <c r="G5110" s="121">
        <f t="shared" si="574"/>
        <v>0</v>
      </c>
      <c r="H5110" s="121">
        <f t="shared" si="575"/>
        <v>0</v>
      </c>
      <c r="I5110" s="122">
        <f t="shared" si="576"/>
        <v>0</v>
      </c>
    </row>
    <row r="5111" spans="2:9">
      <c r="B5111" s="91">
        <f t="shared" si="577"/>
        <v>5097</v>
      </c>
      <c r="C5111" s="92">
        <f t="shared" si="578"/>
        <v>49657</v>
      </c>
      <c r="D5111" s="119" t="str">
        <f t="shared" si="572"/>
        <v>구간56</v>
      </c>
      <c r="E5111" s="91">
        <f t="shared" si="573"/>
        <v>92</v>
      </c>
      <c r="F5111" s="120">
        <f>COUNTIF($D$15:D5111,D5111)</f>
        <v>75</v>
      </c>
      <c r="G5111" s="121">
        <f t="shared" si="574"/>
        <v>0</v>
      </c>
      <c r="H5111" s="121">
        <f t="shared" si="575"/>
        <v>0</v>
      </c>
      <c r="I5111" s="122">
        <f t="shared" si="576"/>
        <v>0</v>
      </c>
    </row>
    <row r="5112" spans="2:9">
      <c r="B5112" s="91">
        <f t="shared" si="577"/>
        <v>5098</v>
      </c>
      <c r="C5112" s="92">
        <f t="shared" si="578"/>
        <v>49658</v>
      </c>
      <c r="D5112" s="119" t="str">
        <f t="shared" si="572"/>
        <v>구간56</v>
      </c>
      <c r="E5112" s="91">
        <f t="shared" si="573"/>
        <v>92</v>
      </c>
      <c r="F5112" s="120">
        <f>COUNTIF($D$15:D5112,D5112)</f>
        <v>76</v>
      </c>
      <c r="G5112" s="121">
        <f t="shared" si="574"/>
        <v>0</v>
      </c>
      <c r="H5112" s="121">
        <f t="shared" si="575"/>
        <v>0</v>
      </c>
      <c r="I5112" s="122">
        <f t="shared" si="576"/>
        <v>0</v>
      </c>
    </row>
    <row r="5113" spans="2:9">
      <c r="B5113" s="91">
        <f t="shared" si="577"/>
        <v>5099</v>
      </c>
      <c r="C5113" s="92">
        <f t="shared" si="578"/>
        <v>49659</v>
      </c>
      <c r="D5113" s="119" t="str">
        <f t="shared" si="572"/>
        <v>구간56</v>
      </c>
      <c r="E5113" s="91">
        <f t="shared" si="573"/>
        <v>92</v>
      </c>
      <c r="F5113" s="120">
        <f>COUNTIF($D$15:D5113,D5113)</f>
        <v>77</v>
      </c>
      <c r="G5113" s="121">
        <f t="shared" si="574"/>
        <v>0</v>
      </c>
      <c r="H5113" s="121">
        <f t="shared" si="575"/>
        <v>0</v>
      </c>
      <c r="I5113" s="122">
        <f t="shared" si="576"/>
        <v>0</v>
      </c>
    </row>
    <row r="5114" spans="2:9">
      <c r="B5114" s="91">
        <f t="shared" si="577"/>
        <v>5100</v>
      </c>
      <c r="C5114" s="92">
        <f t="shared" si="578"/>
        <v>49660</v>
      </c>
      <c r="D5114" s="119" t="str">
        <f t="shared" si="572"/>
        <v>구간56</v>
      </c>
      <c r="E5114" s="91">
        <f t="shared" si="573"/>
        <v>92</v>
      </c>
      <c r="F5114" s="120">
        <f>COUNTIF($D$15:D5114,D5114)</f>
        <v>78</v>
      </c>
      <c r="G5114" s="121">
        <f t="shared" si="574"/>
        <v>0</v>
      </c>
      <c r="H5114" s="121">
        <f t="shared" si="575"/>
        <v>0</v>
      </c>
      <c r="I5114" s="122">
        <f t="shared" si="576"/>
        <v>0</v>
      </c>
    </row>
    <row r="5115" spans="2:9">
      <c r="B5115" s="91">
        <f t="shared" si="577"/>
        <v>5101</v>
      </c>
      <c r="C5115" s="92">
        <f t="shared" si="578"/>
        <v>49661</v>
      </c>
      <c r="D5115" s="119" t="str">
        <f t="shared" si="572"/>
        <v>구간56</v>
      </c>
      <c r="E5115" s="91">
        <f t="shared" si="573"/>
        <v>92</v>
      </c>
      <c r="F5115" s="120">
        <f>COUNTIF($D$15:D5115,D5115)</f>
        <v>79</v>
      </c>
      <c r="G5115" s="121">
        <f t="shared" si="574"/>
        <v>0</v>
      </c>
      <c r="H5115" s="121">
        <f t="shared" si="575"/>
        <v>0</v>
      </c>
      <c r="I5115" s="122">
        <f t="shared" si="576"/>
        <v>0</v>
      </c>
    </row>
    <row r="5116" spans="2:9">
      <c r="B5116" s="91">
        <f t="shared" si="577"/>
        <v>5102</v>
      </c>
      <c r="C5116" s="92">
        <f t="shared" si="578"/>
        <v>49662</v>
      </c>
      <c r="D5116" s="119" t="str">
        <f t="shared" si="572"/>
        <v>구간56</v>
      </c>
      <c r="E5116" s="91">
        <f t="shared" si="573"/>
        <v>92</v>
      </c>
      <c r="F5116" s="120">
        <f>COUNTIF($D$15:D5116,D5116)</f>
        <v>80</v>
      </c>
      <c r="G5116" s="121">
        <f t="shared" si="574"/>
        <v>0</v>
      </c>
      <c r="H5116" s="121">
        <f t="shared" si="575"/>
        <v>0</v>
      </c>
      <c r="I5116" s="122">
        <f t="shared" si="576"/>
        <v>0</v>
      </c>
    </row>
    <row r="5117" spans="2:9">
      <c r="B5117" s="91">
        <f t="shared" si="577"/>
        <v>5103</v>
      </c>
      <c r="C5117" s="92">
        <f t="shared" si="578"/>
        <v>49663</v>
      </c>
      <c r="D5117" s="119" t="str">
        <f t="shared" si="572"/>
        <v>구간56</v>
      </c>
      <c r="E5117" s="91">
        <f t="shared" si="573"/>
        <v>92</v>
      </c>
      <c r="F5117" s="120">
        <f>COUNTIF($D$15:D5117,D5117)</f>
        <v>81</v>
      </c>
      <c r="G5117" s="121">
        <f t="shared" si="574"/>
        <v>0</v>
      </c>
      <c r="H5117" s="121">
        <f t="shared" si="575"/>
        <v>0</v>
      </c>
      <c r="I5117" s="122">
        <f t="shared" si="576"/>
        <v>0</v>
      </c>
    </row>
    <row r="5118" spans="2:9">
      <c r="B5118" s="91">
        <f t="shared" si="577"/>
        <v>5104</v>
      </c>
      <c r="C5118" s="92">
        <f t="shared" si="578"/>
        <v>49664</v>
      </c>
      <c r="D5118" s="119" t="str">
        <f t="shared" si="572"/>
        <v>구간56</v>
      </c>
      <c r="E5118" s="91">
        <f t="shared" si="573"/>
        <v>92</v>
      </c>
      <c r="F5118" s="120">
        <f>COUNTIF($D$15:D5118,D5118)</f>
        <v>82</v>
      </c>
      <c r="G5118" s="121">
        <f t="shared" si="574"/>
        <v>0</v>
      </c>
      <c r="H5118" s="121">
        <f t="shared" si="575"/>
        <v>0</v>
      </c>
      <c r="I5118" s="122">
        <f t="shared" si="576"/>
        <v>0</v>
      </c>
    </row>
    <row r="5119" spans="2:9">
      <c r="B5119" s="91">
        <f t="shared" si="577"/>
        <v>5105</v>
      </c>
      <c r="C5119" s="92">
        <f t="shared" si="578"/>
        <v>49665</v>
      </c>
      <c r="D5119" s="119" t="str">
        <f t="shared" si="572"/>
        <v>구간56</v>
      </c>
      <c r="E5119" s="91">
        <f t="shared" si="573"/>
        <v>92</v>
      </c>
      <c r="F5119" s="120">
        <f>COUNTIF($D$15:D5119,D5119)</f>
        <v>83</v>
      </c>
      <c r="G5119" s="121">
        <f t="shared" si="574"/>
        <v>0</v>
      </c>
      <c r="H5119" s="121">
        <f t="shared" si="575"/>
        <v>0</v>
      </c>
      <c r="I5119" s="122">
        <f t="shared" si="576"/>
        <v>0</v>
      </c>
    </row>
    <row r="5120" spans="2:9">
      <c r="B5120" s="91">
        <f t="shared" si="577"/>
        <v>5106</v>
      </c>
      <c r="C5120" s="92">
        <f t="shared" si="578"/>
        <v>49666</v>
      </c>
      <c r="D5120" s="119" t="str">
        <f t="shared" si="572"/>
        <v>구간56</v>
      </c>
      <c r="E5120" s="91">
        <f t="shared" si="573"/>
        <v>92</v>
      </c>
      <c r="F5120" s="120">
        <f>COUNTIF($D$15:D5120,D5120)</f>
        <v>84</v>
      </c>
      <c r="G5120" s="121">
        <f t="shared" si="574"/>
        <v>0</v>
      </c>
      <c r="H5120" s="121">
        <f t="shared" si="575"/>
        <v>0</v>
      </c>
      <c r="I5120" s="122">
        <f t="shared" si="576"/>
        <v>0</v>
      </c>
    </row>
    <row r="5121" spans="2:9">
      <c r="B5121" s="91">
        <f t="shared" si="577"/>
        <v>5107</v>
      </c>
      <c r="C5121" s="92">
        <f t="shared" si="578"/>
        <v>49667</v>
      </c>
      <c r="D5121" s="119" t="str">
        <f t="shared" si="572"/>
        <v>구간56</v>
      </c>
      <c r="E5121" s="91">
        <f t="shared" si="573"/>
        <v>92</v>
      </c>
      <c r="F5121" s="120">
        <f>COUNTIF($D$15:D5121,D5121)</f>
        <v>85</v>
      </c>
      <c r="G5121" s="121">
        <f t="shared" si="574"/>
        <v>0</v>
      </c>
      <c r="H5121" s="121">
        <f t="shared" si="575"/>
        <v>0</v>
      </c>
      <c r="I5121" s="122">
        <f t="shared" si="576"/>
        <v>0</v>
      </c>
    </row>
    <row r="5122" spans="2:9">
      <c r="B5122" s="91">
        <f t="shared" si="577"/>
        <v>5108</v>
      </c>
      <c r="C5122" s="92">
        <f t="shared" si="578"/>
        <v>49668</v>
      </c>
      <c r="D5122" s="119" t="str">
        <f t="shared" si="572"/>
        <v>구간56</v>
      </c>
      <c r="E5122" s="91">
        <f t="shared" si="573"/>
        <v>92</v>
      </c>
      <c r="F5122" s="120">
        <f>COUNTIF($D$15:D5122,D5122)</f>
        <v>86</v>
      </c>
      <c r="G5122" s="121">
        <f t="shared" si="574"/>
        <v>0</v>
      </c>
      <c r="H5122" s="121">
        <f t="shared" si="575"/>
        <v>0</v>
      </c>
      <c r="I5122" s="122">
        <f t="shared" si="576"/>
        <v>0</v>
      </c>
    </row>
    <row r="5123" spans="2:9">
      <c r="B5123" s="91">
        <f t="shared" si="577"/>
        <v>5109</v>
      </c>
      <c r="C5123" s="92">
        <f t="shared" si="578"/>
        <v>49669</v>
      </c>
      <c r="D5123" s="119" t="str">
        <f t="shared" si="572"/>
        <v>구간56</v>
      </c>
      <c r="E5123" s="91">
        <f t="shared" si="573"/>
        <v>92</v>
      </c>
      <c r="F5123" s="120">
        <f>COUNTIF($D$15:D5123,D5123)</f>
        <v>87</v>
      </c>
      <c r="G5123" s="121">
        <f t="shared" si="574"/>
        <v>0</v>
      </c>
      <c r="H5123" s="121">
        <f t="shared" si="575"/>
        <v>0</v>
      </c>
      <c r="I5123" s="122">
        <f t="shared" si="576"/>
        <v>0</v>
      </c>
    </row>
    <row r="5124" spans="2:9">
      <c r="B5124" s="91">
        <f t="shared" si="577"/>
        <v>5110</v>
      </c>
      <c r="C5124" s="92">
        <f t="shared" si="578"/>
        <v>49670</v>
      </c>
      <c r="D5124" s="119" t="str">
        <f t="shared" si="572"/>
        <v>구간56</v>
      </c>
      <c r="E5124" s="91">
        <f t="shared" si="573"/>
        <v>92</v>
      </c>
      <c r="F5124" s="120">
        <f>COUNTIF($D$15:D5124,D5124)</f>
        <v>88</v>
      </c>
      <c r="G5124" s="121">
        <f t="shared" si="574"/>
        <v>0</v>
      </c>
      <c r="H5124" s="121">
        <f t="shared" si="575"/>
        <v>0</v>
      </c>
      <c r="I5124" s="122">
        <f t="shared" si="576"/>
        <v>0</v>
      </c>
    </row>
    <row r="5125" spans="2:9">
      <c r="B5125" s="91">
        <f t="shared" si="577"/>
        <v>5111</v>
      </c>
      <c r="C5125" s="92">
        <f t="shared" si="578"/>
        <v>49671</v>
      </c>
      <c r="D5125" s="119" t="str">
        <f t="shared" si="572"/>
        <v>구간56</v>
      </c>
      <c r="E5125" s="91">
        <f t="shared" si="573"/>
        <v>92</v>
      </c>
      <c r="F5125" s="120">
        <f>COUNTIF($D$15:D5125,D5125)</f>
        <v>89</v>
      </c>
      <c r="G5125" s="121">
        <f t="shared" si="574"/>
        <v>0</v>
      </c>
      <c r="H5125" s="121">
        <f t="shared" si="575"/>
        <v>0</v>
      </c>
      <c r="I5125" s="122">
        <f t="shared" si="576"/>
        <v>0</v>
      </c>
    </row>
    <row r="5126" spans="2:9">
      <c r="B5126" s="91">
        <f t="shared" si="577"/>
        <v>5112</v>
      </c>
      <c r="C5126" s="92">
        <f t="shared" si="578"/>
        <v>49672</v>
      </c>
      <c r="D5126" s="119" t="str">
        <f t="shared" si="572"/>
        <v>구간56</v>
      </c>
      <c r="E5126" s="91">
        <f t="shared" si="573"/>
        <v>92</v>
      </c>
      <c r="F5126" s="120">
        <f>COUNTIF($D$15:D5126,D5126)</f>
        <v>90</v>
      </c>
      <c r="G5126" s="121">
        <f t="shared" si="574"/>
        <v>0</v>
      </c>
      <c r="H5126" s="121">
        <f t="shared" si="575"/>
        <v>0</v>
      </c>
      <c r="I5126" s="122">
        <f t="shared" si="576"/>
        <v>0</v>
      </c>
    </row>
    <row r="5127" spans="2:9">
      <c r="B5127" s="91">
        <f t="shared" si="577"/>
        <v>5113</v>
      </c>
      <c r="C5127" s="92">
        <f t="shared" si="578"/>
        <v>49673</v>
      </c>
      <c r="D5127" s="119" t="str">
        <f t="shared" si="572"/>
        <v>구간56</v>
      </c>
      <c r="E5127" s="91">
        <f t="shared" si="573"/>
        <v>92</v>
      </c>
      <c r="F5127" s="120">
        <f>COUNTIF($D$15:D5127,D5127)</f>
        <v>91</v>
      </c>
      <c r="G5127" s="121">
        <f t="shared" si="574"/>
        <v>0</v>
      </c>
      <c r="H5127" s="121">
        <f t="shared" si="575"/>
        <v>0</v>
      </c>
      <c r="I5127" s="122">
        <f t="shared" si="576"/>
        <v>0</v>
      </c>
    </row>
    <row r="5128" spans="2:9">
      <c r="B5128" s="91">
        <f t="shared" si="577"/>
        <v>5114</v>
      </c>
      <c r="C5128" s="92">
        <f t="shared" si="578"/>
        <v>49674</v>
      </c>
      <c r="D5128" s="119" t="str">
        <f t="shared" si="572"/>
        <v>구간56</v>
      </c>
      <c r="E5128" s="91">
        <f t="shared" si="573"/>
        <v>92</v>
      </c>
      <c r="F5128" s="120">
        <f>COUNTIF($D$15:D5128,D5128)</f>
        <v>92</v>
      </c>
      <c r="G5128" s="121">
        <f t="shared" si="574"/>
        <v>0</v>
      </c>
      <c r="H5128" s="121">
        <f t="shared" si="575"/>
        <v>0</v>
      </c>
      <c r="I5128" s="122">
        <f t="shared" si="576"/>
        <v>0</v>
      </c>
    </row>
    <row r="5129" spans="2:9">
      <c r="B5129" s="91">
        <f t="shared" si="577"/>
        <v>5115</v>
      </c>
      <c r="C5129" s="92">
        <f t="shared" si="578"/>
        <v>49675</v>
      </c>
      <c r="D5129" s="119" t="str">
        <f t="shared" si="572"/>
        <v>구간57</v>
      </c>
      <c r="E5129" s="91">
        <f t="shared" si="573"/>
        <v>91</v>
      </c>
      <c r="F5129" s="120">
        <f>COUNTIF($D$15:D5129,D5129)</f>
        <v>1</v>
      </c>
      <c r="G5129" s="121">
        <f t="shared" si="574"/>
        <v>0</v>
      </c>
      <c r="H5129" s="121">
        <f t="shared" si="575"/>
        <v>0</v>
      </c>
      <c r="I5129" s="122">
        <f t="shared" si="576"/>
        <v>0</v>
      </c>
    </row>
    <row r="5130" spans="2:9">
      <c r="B5130" s="91">
        <f t="shared" si="577"/>
        <v>5116</v>
      </c>
      <c r="C5130" s="92">
        <f t="shared" si="578"/>
        <v>49676</v>
      </c>
      <c r="D5130" s="119" t="str">
        <f t="shared" si="572"/>
        <v>구간57</v>
      </c>
      <c r="E5130" s="91">
        <f t="shared" si="573"/>
        <v>91</v>
      </c>
      <c r="F5130" s="120">
        <f>COUNTIF($D$15:D5130,D5130)</f>
        <v>2</v>
      </c>
      <c r="G5130" s="121">
        <f t="shared" si="574"/>
        <v>0</v>
      </c>
      <c r="H5130" s="121">
        <f t="shared" si="575"/>
        <v>0</v>
      </c>
      <c r="I5130" s="122">
        <f t="shared" si="576"/>
        <v>0</v>
      </c>
    </row>
    <row r="5131" spans="2:9">
      <c r="B5131" s="91">
        <f t="shared" si="577"/>
        <v>5117</v>
      </c>
      <c r="C5131" s="92">
        <f t="shared" si="578"/>
        <v>49677</v>
      </c>
      <c r="D5131" s="119" t="str">
        <f t="shared" si="572"/>
        <v>구간57</v>
      </c>
      <c r="E5131" s="91">
        <f t="shared" si="573"/>
        <v>91</v>
      </c>
      <c r="F5131" s="120">
        <f>COUNTIF($D$15:D5131,D5131)</f>
        <v>3</v>
      </c>
      <c r="G5131" s="121">
        <f t="shared" si="574"/>
        <v>0</v>
      </c>
      <c r="H5131" s="121">
        <f t="shared" si="575"/>
        <v>0</v>
      </c>
      <c r="I5131" s="122">
        <f t="shared" si="576"/>
        <v>0</v>
      </c>
    </row>
    <row r="5132" spans="2:9">
      <c r="B5132" s="91">
        <f t="shared" si="577"/>
        <v>5118</v>
      </c>
      <c r="C5132" s="92">
        <f t="shared" si="578"/>
        <v>49678</v>
      </c>
      <c r="D5132" s="119" t="str">
        <f t="shared" si="572"/>
        <v>구간57</v>
      </c>
      <c r="E5132" s="91">
        <f t="shared" si="573"/>
        <v>91</v>
      </c>
      <c r="F5132" s="120">
        <f>COUNTIF($D$15:D5132,D5132)</f>
        <v>4</v>
      </c>
      <c r="G5132" s="121">
        <f t="shared" si="574"/>
        <v>0</v>
      </c>
      <c r="H5132" s="121">
        <f t="shared" si="575"/>
        <v>0</v>
      </c>
      <c r="I5132" s="122">
        <f t="shared" si="576"/>
        <v>0</v>
      </c>
    </row>
    <row r="5133" spans="2:9">
      <c r="B5133" s="91">
        <f t="shared" si="577"/>
        <v>5119</v>
      </c>
      <c r="C5133" s="92">
        <f t="shared" si="578"/>
        <v>49679</v>
      </c>
      <c r="D5133" s="119" t="str">
        <f t="shared" si="572"/>
        <v>구간57</v>
      </c>
      <c r="E5133" s="91">
        <f t="shared" si="573"/>
        <v>91</v>
      </c>
      <c r="F5133" s="120">
        <f>COUNTIF($D$15:D5133,D5133)</f>
        <v>5</v>
      </c>
      <c r="G5133" s="121">
        <f t="shared" si="574"/>
        <v>0</v>
      </c>
      <c r="H5133" s="121">
        <f t="shared" si="575"/>
        <v>0</v>
      </c>
      <c r="I5133" s="122">
        <f t="shared" si="576"/>
        <v>0</v>
      </c>
    </row>
    <row r="5134" spans="2:9">
      <c r="B5134" s="91">
        <f t="shared" si="577"/>
        <v>5120</v>
      </c>
      <c r="C5134" s="92">
        <f t="shared" si="578"/>
        <v>49680</v>
      </c>
      <c r="D5134" s="119" t="str">
        <f t="shared" si="572"/>
        <v>구간57</v>
      </c>
      <c r="E5134" s="91">
        <f t="shared" si="573"/>
        <v>91</v>
      </c>
      <c r="F5134" s="120">
        <f>COUNTIF($D$15:D5134,D5134)</f>
        <v>6</v>
      </c>
      <c r="G5134" s="121">
        <f t="shared" si="574"/>
        <v>0</v>
      </c>
      <c r="H5134" s="121">
        <f t="shared" si="575"/>
        <v>0</v>
      </c>
      <c r="I5134" s="122">
        <f t="shared" si="576"/>
        <v>0</v>
      </c>
    </row>
    <row r="5135" spans="2:9">
      <c r="B5135" s="91">
        <f t="shared" si="577"/>
        <v>5121</v>
      </c>
      <c r="C5135" s="92">
        <f t="shared" si="578"/>
        <v>49681</v>
      </c>
      <c r="D5135" s="119" t="str">
        <f t="shared" ref="D5135:D5198" si="579">IF(IFERROR(HLOOKUP(C5135,$E$5:$BL$6,2,FALSE),"")="",D5136,HLOOKUP(C5135,$E$5:$BL$7,2,FALSE))</f>
        <v>구간57</v>
      </c>
      <c r="E5135" s="91">
        <f t="shared" ref="E5135:E5198" si="580">COUNTIF($D$15:$D$49928,D5135)</f>
        <v>91</v>
      </c>
      <c r="F5135" s="120">
        <f>COUNTIF($D$15:D5135,D5135)</f>
        <v>7</v>
      </c>
      <c r="G5135" s="121">
        <f t="shared" ref="G5135:G5198" si="581">HLOOKUP($D5135,$E$6:$BL$11,6,FALSE)</f>
        <v>0</v>
      </c>
      <c r="H5135" s="121">
        <f t="shared" ref="H5135:H5198" si="582">HLOOKUP($D5135,$E$6:$BL$11,5,FALSE)*(F5135)</f>
        <v>0</v>
      </c>
      <c r="I5135" s="122">
        <f t="shared" ref="I5135:I5198" si="583">G5135+H5135</f>
        <v>0</v>
      </c>
    </row>
    <row r="5136" spans="2:9">
      <c r="B5136" s="91">
        <f t="shared" ref="B5136:B5199" si="584">B5135+1</f>
        <v>5122</v>
      </c>
      <c r="C5136" s="92">
        <f t="shared" ref="C5136:C5199" si="585">C5135+1</f>
        <v>49682</v>
      </c>
      <c r="D5136" s="119" t="str">
        <f t="shared" si="579"/>
        <v>구간57</v>
      </c>
      <c r="E5136" s="91">
        <f t="shared" si="580"/>
        <v>91</v>
      </c>
      <c r="F5136" s="120">
        <f>COUNTIF($D$15:D5136,D5136)</f>
        <v>8</v>
      </c>
      <c r="G5136" s="121">
        <f t="shared" si="581"/>
        <v>0</v>
      </c>
      <c r="H5136" s="121">
        <f t="shared" si="582"/>
        <v>0</v>
      </c>
      <c r="I5136" s="122">
        <f t="shared" si="583"/>
        <v>0</v>
      </c>
    </row>
    <row r="5137" spans="2:9">
      <c r="B5137" s="91">
        <f t="shared" si="584"/>
        <v>5123</v>
      </c>
      <c r="C5137" s="92">
        <f t="shared" si="585"/>
        <v>49683</v>
      </c>
      <c r="D5137" s="119" t="str">
        <f t="shared" si="579"/>
        <v>구간57</v>
      </c>
      <c r="E5137" s="91">
        <f t="shared" si="580"/>
        <v>91</v>
      </c>
      <c r="F5137" s="120">
        <f>COUNTIF($D$15:D5137,D5137)</f>
        <v>9</v>
      </c>
      <c r="G5137" s="121">
        <f t="shared" si="581"/>
        <v>0</v>
      </c>
      <c r="H5137" s="121">
        <f t="shared" si="582"/>
        <v>0</v>
      </c>
      <c r="I5137" s="122">
        <f t="shared" si="583"/>
        <v>0</v>
      </c>
    </row>
    <row r="5138" spans="2:9">
      <c r="B5138" s="91">
        <f t="shared" si="584"/>
        <v>5124</v>
      </c>
      <c r="C5138" s="92">
        <f t="shared" si="585"/>
        <v>49684</v>
      </c>
      <c r="D5138" s="119" t="str">
        <f t="shared" si="579"/>
        <v>구간57</v>
      </c>
      <c r="E5138" s="91">
        <f t="shared" si="580"/>
        <v>91</v>
      </c>
      <c r="F5138" s="120">
        <f>COUNTIF($D$15:D5138,D5138)</f>
        <v>10</v>
      </c>
      <c r="G5138" s="121">
        <f t="shared" si="581"/>
        <v>0</v>
      </c>
      <c r="H5138" s="121">
        <f t="shared" si="582"/>
        <v>0</v>
      </c>
      <c r="I5138" s="122">
        <f t="shared" si="583"/>
        <v>0</v>
      </c>
    </row>
    <row r="5139" spans="2:9">
      <c r="B5139" s="91">
        <f t="shared" si="584"/>
        <v>5125</v>
      </c>
      <c r="C5139" s="92">
        <f t="shared" si="585"/>
        <v>49685</v>
      </c>
      <c r="D5139" s="119" t="str">
        <f t="shared" si="579"/>
        <v>구간57</v>
      </c>
      <c r="E5139" s="91">
        <f t="shared" si="580"/>
        <v>91</v>
      </c>
      <c r="F5139" s="120">
        <f>COUNTIF($D$15:D5139,D5139)</f>
        <v>11</v>
      </c>
      <c r="G5139" s="121">
        <f t="shared" si="581"/>
        <v>0</v>
      </c>
      <c r="H5139" s="121">
        <f t="shared" si="582"/>
        <v>0</v>
      </c>
      <c r="I5139" s="122">
        <f t="shared" si="583"/>
        <v>0</v>
      </c>
    </row>
    <row r="5140" spans="2:9">
      <c r="B5140" s="91">
        <f t="shared" si="584"/>
        <v>5126</v>
      </c>
      <c r="C5140" s="92">
        <f t="shared" si="585"/>
        <v>49686</v>
      </c>
      <c r="D5140" s="119" t="str">
        <f t="shared" si="579"/>
        <v>구간57</v>
      </c>
      <c r="E5140" s="91">
        <f t="shared" si="580"/>
        <v>91</v>
      </c>
      <c r="F5140" s="120">
        <f>COUNTIF($D$15:D5140,D5140)</f>
        <v>12</v>
      </c>
      <c r="G5140" s="121">
        <f t="shared" si="581"/>
        <v>0</v>
      </c>
      <c r="H5140" s="121">
        <f t="shared" si="582"/>
        <v>0</v>
      </c>
      <c r="I5140" s="122">
        <f t="shared" si="583"/>
        <v>0</v>
      </c>
    </row>
    <row r="5141" spans="2:9">
      <c r="B5141" s="91">
        <f t="shared" si="584"/>
        <v>5127</v>
      </c>
      <c r="C5141" s="92">
        <f t="shared" si="585"/>
        <v>49687</v>
      </c>
      <c r="D5141" s="119" t="str">
        <f t="shared" si="579"/>
        <v>구간57</v>
      </c>
      <c r="E5141" s="91">
        <f t="shared" si="580"/>
        <v>91</v>
      </c>
      <c r="F5141" s="120">
        <f>COUNTIF($D$15:D5141,D5141)</f>
        <v>13</v>
      </c>
      <c r="G5141" s="121">
        <f t="shared" si="581"/>
        <v>0</v>
      </c>
      <c r="H5141" s="121">
        <f t="shared" si="582"/>
        <v>0</v>
      </c>
      <c r="I5141" s="122">
        <f t="shared" si="583"/>
        <v>0</v>
      </c>
    </row>
    <row r="5142" spans="2:9">
      <c r="B5142" s="91">
        <f t="shared" si="584"/>
        <v>5128</v>
      </c>
      <c r="C5142" s="92">
        <f t="shared" si="585"/>
        <v>49688</v>
      </c>
      <c r="D5142" s="119" t="str">
        <f t="shared" si="579"/>
        <v>구간57</v>
      </c>
      <c r="E5142" s="91">
        <f t="shared" si="580"/>
        <v>91</v>
      </c>
      <c r="F5142" s="120">
        <f>COUNTIF($D$15:D5142,D5142)</f>
        <v>14</v>
      </c>
      <c r="G5142" s="121">
        <f t="shared" si="581"/>
        <v>0</v>
      </c>
      <c r="H5142" s="121">
        <f t="shared" si="582"/>
        <v>0</v>
      </c>
      <c r="I5142" s="122">
        <f t="shared" si="583"/>
        <v>0</v>
      </c>
    </row>
    <row r="5143" spans="2:9">
      <c r="B5143" s="91">
        <f t="shared" si="584"/>
        <v>5129</v>
      </c>
      <c r="C5143" s="92">
        <f t="shared" si="585"/>
        <v>49689</v>
      </c>
      <c r="D5143" s="119" t="str">
        <f t="shared" si="579"/>
        <v>구간57</v>
      </c>
      <c r="E5143" s="91">
        <f t="shared" si="580"/>
        <v>91</v>
      </c>
      <c r="F5143" s="120">
        <f>COUNTIF($D$15:D5143,D5143)</f>
        <v>15</v>
      </c>
      <c r="G5143" s="121">
        <f t="shared" si="581"/>
        <v>0</v>
      </c>
      <c r="H5143" s="121">
        <f t="shared" si="582"/>
        <v>0</v>
      </c>
      <c r="I5143" s="122">
        <f t="shared" si="583"/>
        <v>0</v>
      </c>
    </row>
    <row r="5144" spans="2:9">
      <c r="B5144" s="91">
        <f t="shared" si="584"/>
        <v>5130</v>
      </c>
      <c r="C5144" s="92">
        <f t="shared" si="585"/>
        <v>49690</v>
      </c>
      <c r="D5144" s="119" t="str">
        <f t="shared" si="579"/>
        <v>구간57</v>
      </c>
      <c r="E5144" s="91">
        <f t="shared" si="580"/>
        <v>91</v>
      </c>
      <c r="F5144" s="120">
        <f>COUNTIF($D$15:D5144,D5144)</f>
        <v>16</v>
      </c>
      <c r="G5144" s="121">
        <f t="shared" si="581"/>
        <v>0</v>
      </c>
      <c r="H5144" s="121">
        <f t="shared" si="582"/>
        <v>0</v>
      </c>
      <c r="I5144" s="122">
        <f t="shared" si="583"/>
        <v>0</v>
      </c>
    </row>
    <row r="5145" spans="2:9">
      <c r="B5145" s="91">
        <f t="shared" si="584"/>
        <v>5131</v>
      </c>
      <c r="C5145" s="92">
        <f t="shared" si="585"/>
        <v>49691</v>
      </c>
      <c r="D5145" s="119" t="str">
        <f t="shared" si="579"/>
        <v>구간57</v>
      </c>
      <c r="E5145" s="91">
        <f t="shared" si="580"/>
        <v>91</v>
      </c>
      <c r="F5145" s="120">
        <f>COUNTIF($D$15:D5145,D5145)</f>
        <v>17</v>
      </c>
      <c r="G5145" s="121">
        <f t="shared" si="581"/>
        <v>0</v>
      </c>
      <c r="H5145" s="121">
        <f t="shared" si="582"/>
        <v>0</v>
      </c>
      <c r="I5145" s="122">
        <f t="shared" si="583"/>
        <v>0</v>
      </c>
    </row>
    <row r="5146" spans="2:9">
      <c r="B5146" s="91">
        <f t="shared" si="584"/>
        <v>5132</v>
      </c>
      <c r="C5146" s="92">
        <f t="shared" si="585"/>
        <v>49692</v>
      </c>
      <c r="D5146" s="119" t="str">
        <f t="shared" si="579"/>
        <v>구간57</v>
      </c>
      <c r="E5146" s="91">
        <f t="shared" si="580"/>
        <v>91</v>
      </c>
      <c r="F5146" s="120">
        <f>COUNTIF($D$15:D5146,D5146)</f>
        <v>18</v>
      </c>
      <c r="G5146" s="121">
        <f t="shared" si="581"/>
        <v>0</v>
      </c>
      <c r="H5146" s="121">
        <f t="shared" si="582"/>
        <v>0</v>
      </c>
      <c r="I5146" s="122">
        <f t="shared" si="583"/>
        <v>0</v>
      </c>
    </row>
    <row r="5147" spans="2:9">
      <c r="B5147" s="91">
        <f t="shared" si="584"/>
        <v>5133</v>
      </c>
      <c r="C5147" s="92">
        <f t="shared" si="585"/>
        <v>49693</v>
      </c>
      <c r="D5147" s="119" t="str">
        <f t="shared" si="579"/>
        <v>구간57</v>
      </c>
      <c r="E5147" s="91">
        <f t="shared" si="580"/>
        <v>91</v>
      </c>
      <c r="F5147" s="120">
        <f>COUNTIF($D$15:D5147,D5147)</f>
        <v>19</v>
      </c>
      <c r="G5147" s="121">
        <f t="shared" si="581"/>
        <v>0</v>
      </c>
      <c r="H5147" s="121">
        <f t="shared" si="582"/>
        <v>0</v>
      </c>
      <c r="I5147" s="122">
        <f t="shared" si="583"/>
        <v>0</v>
      </c>
    </row>
    <row r="5148" spans="2:9">
      <c r="B5148" s="91">
        <f t="shared" si="584"/>
        <v>5134</v>
      </c>
      <c r="C5148" s="92">
        <f t="shared" si="585"/>
        <v>49694</v>
      </c>
      <c r="D5148" s="119" t="str">
        <f t="shared" si="579"/>
        <v>구간57</v>
      </c>
      <c r="E5148" s="91">
        <f t="shared" si="580"/>
        <v>91</v>
      </c>
      <c r="F5148" s="120">
        <f>COUNTIF($D$15:D5148,D5148)</f>
        <v>20</v>
      </c>
      <c r="G5148" s="121">
        <f t="shared" si="581"/>
        <v>0</v>
      </c>
      <c r="H5148" s="121">
        <f t="shared" si="582"/>
        <v>0</v>
      </c>
      <c r="I5148" s="122">
        <f t="shared" si="583"/>
        <v>0</v>
      </c>
    </row>
    <row r="5149" spans="2:9">
      <c r="B5149" s="91">
        <f t="shared" si="584"/>
        <v>5135</v>
      </c>
      <c r="C5149" s="92">
        <f t="shared" si="585"/>
        <v>49695</v>
      </c>
      <c r="D5149" s="119" t="str">
        <f t="shared" si="579"/>
        <v>구간57</v>
      </c>
      <c r="E5149" s="91">
        <f t="shared" si="580"/>
        <v>91</v>
      </c>
      <c r="F5149" s="120">
        <f>COUNTIF($D$15:D5149,D5149)</f>
        <v>21</v>
      </c>
      <c r="G5149" s="121">
        <f t="shared" si="581"/>
        <v>0</v>
      </c>
      <c r="H5149" s="121">
        <f t="shared" si="582"/>
        <v>0</v>
      </c>
      <c r="I5149" s="122">
        <f t="shared" si="583"/>
        <v>0</v>
      </c>
    </row>
    <row r="5150" spans="2:9">
      <c r="B5150" s="91">
        <f t="shared" si="584"/>
        <v>5136</v>
      </c>
      <c r="C5150" s="92">
        <f t="shared" si="585"/>
        <v>49696</v>
      </c>
      <c r="D5150" s="119" t="str">
        <f t="shared" si="579"/>
        <v>구간57</v>
      </c>
      <c r="E5150" s="91">
        <f t="shared" si="580"/>
        <v>91</v>
      </c>
      <c r="F5150" s="120">
        <f>COUNTIF($D$15:D5150,D5150)</f>
        <v>22</v>
      </c>
      <c r="G5150" s="121">
        <f t="shared" si="581"/>
        <v>0</v>
      </c>
      <c r="H5150" s="121">
        <f t="shared" si="582"/>
        <v>0</v>
      </c>
      <c r="I5150" s="122">
        <f t="shared" si="583"/>
        <v>0</v>
      </c>
    </row>
    <row r="5151" spans="2:9">
      <c r="B5151" s="91">
        <f t="shared" si="584"/>
        <v>5137</v>
      </c>
      <c r="C5151" s="92">
        <f t="shared" si="585"/>
        <v>49697</v>
      </c>
      <c r="D5151" s="119" t="str">
        <f t="shared" si="579"/>
        <v>구간57</v>
      </c>
      <c r="E5151" s="91">
        <f t="shared" si="580"/>
        <v>91</v>
      </c>
      <c r="F5151" s="120">
        <f>COUNTIF($D$15:D5151,D5151)</f>
        <v>23</v>
      </c>
      <c r="G5151" s="121">
        <f t="shared" si="581"/>
        <v>0</v>
      </c>
      <c r="H5151" s="121">
        <f t="shared" si="582"/>
        <v>0</v>
      </c>
      <c r="I5151" s="122">
        <f t="shared" si="583"/>
        <v>0</v>
      </c>
    </row>
    <row r="5152" spans="2:9">
      <c r="B5152" s="91">
        <f t="shared" si="584"/>
        <v>5138</v>
      </c>
      <c r="C5152" s="92">
        <f t="shared" si="585"/>
        <v>49698</v>
      </c>
      <c r="D5152" s="119" t="str">
        <f t="shared" si="579"/>
        <v>구간57</v>
      </c>
      <c r="E5152" s="91">
        <f t="shared" si="580"/>
        <v>91</v>
      </c>
      <c r="F5152" s="120">
        <f>COUNTIF($D$15:D5152,D5152)</f>
        <v>24</v>
      </c>
      <c r="G5152" s="121">
        <f t="shared" si="581"/>
        <v>0</v>
      </c>
      <c r="H5152" s="121">
        <f t="shared" si="582"/>
        <v>0</v>
      </c>
      <c r="I5152" s="122">
        <f t="shared" si="583"/>
        <v>0</v>
      </c>
    </row>
    <row r="5153" spans="2:9">
      <c r="B5153" s="91">
        <f t="shared" si="584"/>
        <v>5139</v>
      </c>
      <c r="C5153" s="92">
        <f t="shared" si="585"/>
        <v>49699</v>
      </c>
      <c r="D5153" s="119" t="str">
        <f t="shared" si="579"/>
        <v>구간57</v>
      </c>
      <c r="E5153" s="91">
        <f t="shared" si="580"/>
        <v>91</v>
      </c>
      <c r="F5153" s="120">
        <f>COUNTIF($D$15:D5153,D5153)</f>
        <v>25</v>
      </c>
      <c r="G5153" s="121">
        <f t="shared" si="581"/>
        <v>0</v>
      </c>
      <c r="H5153" s="121">
        <f t="shared" si="582"/>
        <v>0</v>
      </c>
      <c r="I5153" s="122">
        <f t="shared" si="583"/>
        <v>0</v>
      </c>
    </row>
    <row r="5154" spans="2:9">
      <c r="B5154" s="91">
        <f t="shared" si="584"/>
        <v>5140</v>
      </c>
      <c r="C5154" s="92">
        <f t="shared" si="585"/>
        <v>49700</v>
      </c>
      <c r="D5154" s="119" t="str">
        <f t="shared" si="579"/>
        <v>구간57</v>
      </c>
      <c r="E5154" s="91">
        <f t="shared" si="580"/>
        <v>91</v>
      </c>
      <c r="F5154" s="120">
        <f>COUNTIF($D$15:D5154,D5154)</f>
        <v>26</v>
      </c>
      <c r="G5154" s="121">
        <f t="shared" si="581"/>
        <v>0</v>
      </c>
      <c r="H5154" s="121">
        <f t="shared" si="582"/>
        <v>0</v>
      </c>
      <c r="I5154" s="122">
        <f t="shared" si="583"/>
        <v>0</v>
      </c>
    </row>
    <row r="5155" spans="2:9">
      <c r="B5155" s="91">
        <f t="shared" si="584"/>
        <v>5141</v>
      </c>
      <c r="C5155" s="92">
        <f t="shared" si="585"/>
        <v>49701</v>
      </c>
      <c r="D5155" s="119" t="str">
        <f t="shared" si="579"/>
        <v>구간57</v>
      </c>
      <c r="E5155" s="91">
        <f t="shared" si="580"/>
        <v>91</v>
      </c>
      <c r="F5155" s="120">
        <f>COUNTIF($D$15:D5155,D5155)</f>
        <v>27</v>
      </c>
      <c r="G5155" s="121">
        <f t="shared" si="581"/>
        <v>0</v>
      </c>
      <c r="H5155" s="121">
        <f t="shared" si="582"/>
        <v>0</v>
      </c>
      <c r="I5155" s="122">
        <f t="shared" si="583"/>
        <v>0</v>
      </c>
    </row>
    <row r="5156" spans="2:9">
      <c r="B5156" s="91">
        <f t="shared" si="584"/>
        <v>5142</v>
      </c>
      <c r="C5156" s="92">
        <f t="shared" si="585"/>
        <v>49702</v>
      </c>
      <c r="D5156" s="119" t="str">
        <f t="shared" si="579"/>
        <v>구간57</v>
      </c>
      <c r="E5156" s="91">
        <f t="shared" si="580"/>
        <v>91</v>
      </c>
      <c r="F5156" s="120">
        <f>COUNTIF($D$15:D5156,D5156)</f>
        <v>28</v>
      </c>
      <c r="G5156" s="121">
        <f t="shared" si="581"/>
        <v>0</v>
      </c>
      <c r="H5156" s="121">
        <f t="shared" si="582"/>
        <v>0</v>
      </c>
      <c r="I5156" s="122">
        <f t="shared" si="583"/>
        <v>0</v>
      </c>
    </row>
    <row r="5157" spans="2:9">
      <c r="B5157" s="91">
        <f t="shared" si="584"/>
        <v>5143</v>
      </c>
      <c r="C5157" s="92">
        <f t="shared" si="585"/>
        <v>49703</v>
      </c>
      <c r="D5157" s="119" t="str">
        <f t="shared" si="579"/>
        <v>구간57</v>
      </c>
      <c r="E5157" s="91">
        <f t="shared" si="580"/>
        <v>91</v>
      </c>
      <c r="F5157" s="120">
        <f>COUNTIF($D$15:D5157,D5157)</f>
        <v>29</v>
      </c>
      <c r="G5157" s="121">
        <f t="shared" si="581"/>
        <v>0</v>
      </c>
      <c r="H5157" s="121">
        <f t="shared" si="582"/>
        <v>0</v>
      </c>
      <c r="I5157" s="122">
        <f t="shared" si="583"/>
        <v>0</v>
      </c>
    </row>
    <row r="5158" spans="2:9">
      <c r="B5158" s="91">
        <f t="shared" si="584"/>
        <v>5144</v>
      </c>
      <c r="C5158" s="92">
        <f t="shared" si="585"/>
        <v>49704</v>
      </c>
      <c r="D5158" s="119" t="str">
        <f t="shared" si="579"/>
        <v>구간57</v>
      </c>
      <c r="E5158" s="91">
        <f t="shared" si="580"/>
        <v>91</v>
      </c>
      <c r="F5158" s="120">
        <f>COUNTIF($D$15:D5158,D5158)</f>
        <v>30</v>
      </c>
      <c r="G5158" s="121">
        <f t="shared" si="581"/>
        <v>0</v>
      </c>
      <c r="H5158" s="121">
        <f t="shared" si="582"/>
        <v>0</v>
      </c>
      <c r="I5158" s="122">
        <f t="shared" si="583"/>
        <v>0</v>
      </c>
    </row>
    <row r="5159" spans="2:9">
      <c r="B5159" s="91">
        <f t="shared" si="584"/>
        <v>5145</v>
      </c>
      <c r="C5159" s="92">
        <f t="shared" si="585"/>
        <v>49705</v>
      </c>
      <c r="D5159" s="119" t="str">
        <f t="shared" si="579"/>
        <v>구간57</v>
      </c>
      <c r="E5159" s="91">
        <f t="shared" si="580"/>
        <v>91</v>
      </c>
      <c r="F5159" s="120">
        <f>COUNTIF($D$15:D5159,D5159)</f>
        <v>31</v>
      </c>
      <c r="G5159" s="121">
        <f t="shared" si="581"/>
        <v>0</v>
      </c>
      <c r="H5159" s="121">
        <f t="shared" si="582"/>
        <v>0</v>
      </c>
      <c r="I5159" s="122">
        <f t="shared" si="583"/>
        <v>0</v>
      </c>
    </row>
    <row r="5160" spans="2:9">
      <c r="B5160" s="91">
        <f t="shared" si="584"/>
        <v>5146</v>
      </c>
      <c r="C5160" s="92">
        <f t="shared" si="585"/>
        <v>49706</v>
      </c>
      <c r="D5160" s="119" t="str">
        <f t="shared" si="579"/>
        <v>구간57</v>
      </c>
      <c r="E5160" s="91">
        <f t="shared" si="580"/>
        <v>91</v>
      </c>
      <c r="F5160" s="120">
        <f>COUNTIF($D$15:D5160,D5160)</f>
        <v>32</v>
      </c>
      <c r="G5160" s="121">
        <f t="shared" si="581"/>
        <v>0</v>
      </c>
      <c r="H5160" s="121">
        <f t="shared" si="582"/>
        <v>0</v>
      </c>
      <c r="I5160" s="122">
        <f t="shared" si="583"/>
        <v>0</v>
      </c>
    </row>
    <row r="5161" spans="2:9">
      <c r="B5161" s="91">
        <f t="shared" si="584"/>
        <v>5147</v>
      </c>
      <c r="C5161" s="92">
        <f t="shared" si="585"/>
        <v>49707</v>
      </c>
      <c r="D5161" s="119" t="str">
        <f t="shared" si="579"/>
        <v>구간57</v>
      </c>
      <c r="E5161" s="91">
        <f t="shared" si="580"/>
        <v>91</v>
      </c>
      <c r="F5161" s="120">
        <f>COUNTIF($D$15:D5161,D5161)</f>
        <v>33</v>
      </c>
      <c r="G5161" s="121">
        <f t="shared" si="581"/>
        <v>0</v>
      </c>
      <c r="H5161" s="121">
        <f t="shared" si="582"/>
        <v>0</v>
      </c>
      <c r="I5161" s="122">
        <f t="shared" si="583"/>
        <v>0</v>
      </c>
    </row>
    <row r="5162" spans="2:9">
      <c r="B5162" s="91">
        <f t="shared" si="584"/>
        <v>5148</v>
      </c>
      <c r="C5162" s="92">
        <f t="shared" si="585"/>
        <v>49708</v>
      </c>
      <c r="D5162" s="119" t="str">
        <f t="shared" si="579"/>
        <v>구간57</v>
      </c>
      <c r="E5162" s="91">
        <f t="shared" si="580"/>
        <v>91</v>
      </c>
      <c r="F5162" s="120">
        <f>COUNTIF($D$15:D5162,D5162)</f>
        <v>34</v>
      </c>
      <c r="G5162" s="121">
        <f t="shared" si="581"/>
        <v>0</v>
      </c>
      <c r="H5162" s="121">
        <f t="shared" si="582"/>
        <v>0</v>
      </c>
      <c r="I5162" s="122">
        <f t="shared" si="583"/>
        <v>0</v>
      </c>
    </row>
    <row r="5163" spans="2:9">
      <c r="B5163" s="91">
        <f t="shared" si="584"/>
        <v>5149</v>
      </c>
      <c r="C5163" s="92">
        <f t="shared" si="585"/>
        <v>49709</v>
      </c>
      <c r="D5163" s="119" t="str">
        <f t="shared" si="579"/>
        <v>구간57</v>
      </c>
      <c r="E5163" s="91">
        <f t="shared" si="580"/>
        <v>91</v>
      </c>
      <c r="F5163" s="120">
        <f>COUNTIF($D$15:D5163,D5163)</f>
        <v>35</v>
      </c>
      <c r="G5163" s="121">
        <f t="shared" si="581"/>
        <v>0</v>
      </c>
      <c r="H5163" s="121">
        <f t="shared" si="582"/>
        <v>0</v>
      </c>
      <c r="I5163" s="122">
        <f t="shared" si="583"/>
        <v>0</v>
      </c>
    </row>
    <row r="5164" spans="2:9">
      <c r="B5164" s="91">
        <f t="shared" si="584"/>
        <v>5150</v>
      </c>
      <c r="C5164" s="92">
        <f t="shared" si="585"/>
        <v>49710</v>
      </c>
      <c r="D5164" s="119" t="str">
        <f t="shared" si="579"/>
        <v>구간57</v>
      </c>
      <c r="E5164" s="91">
        <f t="shared" si="580"/>
        <v>91</v>
      </c>
      <c r="F5164" s="120">
        <f>COUNTIF($D$15:D5164,D5164)</f>
        <v>36</v>
      </c>
      <c r="G5164" s="121">
        <f t="shared" si="581"/>
        <v>0</v>
      </c>
      <c r="H5164" s="121">
        <f t="shared" si="582"/>
        <v>0</v>
      </c>
      <c r="I5164" s="122">
        <f t="shared" si="583"/>
        <v>0</v>
      </c>
    </row>
    <row r="5165" spans="2:9">
      <c r="B5165" s="91">
        <f t="shared" si="584"/>
        <v>5151</v>
      </c>
      <c r="C5165" s="92">
        <f t="shared" si="585"/>
        <v>49711</v>
      </c>
      <c r="D5165" s="119" t="str">
        <f t="shared" si="579"/>
        <v>구간57</v>
      </c>
      <c r="E5165" s="91">
        <f t="shared" si="580"/>
        <v>91</v>
      </c>
      <c r="F5165" s="120">
        <f>COUNTIF($D$15:D5165,D5165)</f>
        <v>37</v>
      </c>
      <c r="G5165" s="121">
        <f t="shared" si="581"/>
        <v>0</v>
      </c>
      <c r="H5165" s="121">
        <f t="shared" si="582"/>
        <v>0</v>
      </c>
      <c r="I5165" s="122">
        <f t="shared" si="583"/>
        <v>0</v>
      </c>
    </row>
    <row r="5166" spans="2:9">
      <c r="B5166" s="91">
        <f t="shared" si="584"/>
        <v>5152</v>
      </c>
      <c r="C5166" s="92">
        <f t="shared" si="585"/>
        <v>49712</v>
      </c>
      <c r="D5166" s="119" t="str">
        <f t="shared" si="579"/>
        <v>구간57</v>
      </c>
      <c r="E5166" s="91">
        <f t="shared" si="580"/>
        <v>91</v>
      </c>
      <c r="F5166" s="120">
        <f>COUNTIF($D$15:D5166,D5166)</f>
        <v>38</v>
      </c>
      <c r="G5166" s="121">
        <f t="shared" si="581"/>
        <v>0</v>
      </c>
      <c r="H5166" s="121">
        <f t="shared" si="582"/>
        <v>0</v>
      </c>
      <c r="I5166" s="122">
        <f t="shared" si="583"/>
        <v>0</v>
      </c>
    </row>
    <row r="5167" spans="2:9">
      <c r="B5167" s="91">
        <f t="shared" si="584"/>
        <v>5153</v>
      </c>
      <c r="C5167" s="92">
        <f t="shared" si="585"/>
        <v>49713</v>
      </c>
      <c r="D5167" s="119" t="str">
        <f t="shared" si="579"/>
        <v>구간57</v>
      </c>
      <c r="E5167" s="91">
        <f t="shared" si="580"/>
        <v>91</v>
      </c>
      <c r="F5167" s="120">
        <f>COUNTIF($D$15:D5167,D5167)</f>
        <v>39</v>
      </c>
      <c r="G5167" s="121">
        <f t="shared" si="581"/>
        <v>0</v>
      </c>
      <c r="H5167" s="121">
        <f t="shared" si="582"/>
        <v>0</v>
      </c>
      <c r="I5167" s="122">
        <f t="shared" si="583"/>
        <v>0</v>
      </c>
    </row>
    <row r="5168" spans="2:9">
      <c r="B5168" s="91">
        <f t="shared" si="584"/>
        <v>5154</v>
      </c>
      <c r="C5168" s="92">
        <f t="shared" si="585"/>
        <v>49714</v>
      </c>
      <c r="D5168" s="119" t="str">
        <f t="shared" si="579"/>
        <v>구간57</v>
      </c>
      <c r="E5168" s="91">
        <f t="shared" si="580"/>
        <v>91</v>
      </c>
      <c r="F5168" s="120">
        <f>COUNTIF($D$15:D5168,D5168)</f>
        <v>40</v>
      </c>
      <c r="G5168" s="121">
        <f t="shared" si="581"/>
        <v>0</v>
      </c>
      <c r="H5168" s="121">
        <f t="shared" si="582"/>
        <v>0</v>
      </c>
      <c r="I5168" s="122">
        <f t="shared" si="583"/>
        <v>0</v>
      </c>
    </row>
    <row r="5169" spans="2:9">
      <c r="B5169" s="91">
        <f t="shared" si="584"/>
        <v>5155</v>
      </c>
      <c r="C5169" s="92">
        <f t="shared" si="585"/>
        <v>49715</v>
      </c>
      <c r="D5169" s="119" t="str">
        <f t="shared" si="579"/>
        <v>구간57</v>
      </c>
      <c r="E5169" s="91">
        <f t="shared" si="580"/>
        <v>91</v>
      </c>
      <c r="F5169" s="120">
        <f>COUNTIF($D$15:D5169,D5169)</f>
        <v>41</v>
      </c>
      <c r="G5169" s="121">
        <f t="shared" si="581"/>
        <v>0</v>
      </c>
      <c r="H5169" s="121">
        <f t="shared" si="582"/>
        <v>0</v>
      </c>
      <c r="I5169" s="122">
        <f t="shared" si="583"/>
        <v>0</v>
      </c>
    </row>
    <row r="5170" spans="2:9">
      <c r="B5170" s="91">
        <f t="shared" si="584"/>
        <v>5156</v>
      </c>
      <c r="C5170" s="92">
        <f t="shared" si="585"/>
        <v>49716</v>
      </c>
      <c r="D5170" s="119" t="str">
        <f t="shared" si="579"/>
        <v>구간57</v>
      </c>
      <c r="E5170" s="91">
        <f t="shared" si="580"/>
        <v>91</v>
      </c>
      <c r="F5170" s="120">
        <f>COUNTIF($D$15:D5170,D5170)</f>
        <v>42</v>
      </c>
      <c r="G5170" s="121">
        <f t="shared" si="581"/>
        <v>0</v>
      </c>
      <c r="H5170" s="121">
        <f t="shared" si="582"/>
        <v>0</v>
      </c>
      <c r="I5170" s="122">
        <f t="shared" si="583"/>
        <v>0</v>
      </c>
    </row>
    <row r="5171" spans="2:9">
      <c r="B5171" s="91">
        <f t="shared" si="584"/>
        <v>5157</v>
      </c>
      <c r="C5171" s="92">
        <f t="shared" si="585"/>
        <v>49717</v>
      </c>
      <c r="D5171" s="119" t="str">
        <f t="shared" si="579"/>
        <v>구간57</v>
      </c>
      <c r="E5171" s="91">
        <f t="shared" si="580"/>
        <v>91</v>
      </c>
      <c r="F5171" s="120">
        <f>COUNTIF($D$15:D5171,D5171)</f>
        <v>43</v>
      </c>
      <c r="G5171" s="121">
        <f t="shared" si="581"/>
        <v>0</v>
      </c>
      <c r="H5171" s="121">
        <f t="shared" si="582"/>
        <v>0</v>
      </c>
      <c r="I5171" s="122">
        <f t="shared" si="583"/>
        <v>0</v>
      </c>
    </row>
    <row r="5172" spans="2:9">
      <c r="B5172" s="91">
        <f t="shared" si="584"/>
        <v>5158</v>
      </c>
      <c r="C5172" s="92">
        <f t="shared" si="585"/>
        <v>49718</v>
      </c>
      <c r="D5172" s="119" t="str">
        <f t="shared" si="579"/>
        <v>구간57</v>
      </c>
      <c r="E5172" s="91">
        <f t="shared" si="580"/>
        <v>91</v>
      </c>
      <c r="F5172" s="120">
        <f>COUNTIF($D$15:D5172,D5172)</f>
        <v>44</v>
      </c>
      <c r="G5172" s="121">
        <f t="shared" si="581"/>
        <v>0</v>
      </c>
      <c r="H5172" s="121">
        <f t="shared" si="582"/>
        <v>0</v>
      </c>
      <c r="I5172" s="122">
        <f t="shared" si="583"/>
        <v>0</v>
      </c>
    </row>
    <row r="5173" spans="2:9">
      <c r="B5173" s="91">
        <f t="shared" si="584"/>
        <v>5159</v>
      </c>
      <c r="C5173" s="92">
        <f t="shared" si="585"/>
        <v>49719</v>
      </c>
      <c r="D5173" s="119" t="str">
        <f t="shared" si="579"/>
        <v>구간57</v>
      </c>
      <c r="E5173" s="91">
        <f t="shared" si="580"/>
        <v>91</v>
      </c>
      <c r="F5173" s="120">
        <f>COUNTIF($D$15:D5173,D5173)</f>
        <v>45</v>
      </c>
      <c r="G5173" s="121">
        <f t="shared" si="581"/>
        <v>0</v>
      </c>
      <c r="H5173" s="121">
        <f t="shared" si="582"/>
        <v>0</v>
      </c>
      <c r="I5173" s="122">
        <f t="shared" si="583"/>
        <v>0</v>
      </c>
    </row>
    <row r="5174" spans="2:9">
      <c r="B5174" s="91">
        <f t="shared" si="584"/>
        <v>5160</v>
      </c>
      <c r="C5174" s="92">
        <f t="shared" si="585"/>
        <v>49720</v>
      </c>
      <c r="D5174" s="119" t="str">
        <f t="shared" si="579"/>
        <v>구간57</v>
      </c>
      <c r="E5174" s="91">
        <f t="shared" si="580"/>
        <v>91</v>
      </c>
      <c r="F5174" s="120">
        <f>COUNTIF($D$15:D5174,D5174)</f>
        <v>46</v>
      </c>
      <c r="G5174" s="121">
        <f t="shared" si="581"/>
        <v>0</v>
      </c>
      <c r="H5174" s="121">
        <f t="shared" si="582"/>
        <v>0</v>
      </c>
      <c r="I5174" s="122">
        <f t="shared" si="583"/>
        <v>0</v>
      </c>
    </row>
    <row r="5175" spans="2:9">
      <c r="B5175" s="91">
        <f t="shared" si="584"/>
        <v>5161</v>
      </c>
      <c r="C5175" s="92">
        <f t="shared" si="585"/>
        <v>49721</v>
      </c>
      <c r="D5175" s="119" t="str">
        <f t="shared" si="579"/>
        <v>구간57</v>
      </c>
      <c r="E5175" s="91">
        <f t="shared" si="580"/>
        <v>91</v>
      </c>
      <c r="F5175" s="120">
        <f>COUNTIF($D$15:D5175,D5175)</f>
        <v>47</v>
      </c>
      <c r="G5175" s="121">
        <f t="shared" si="581"/>
        <v>0</v>
      </c>
      <c r="H5175" s="121">
        <f t="shared" si="582"/>
        <v>0</v>
      </c>
      <c r="I5175" s="122">
        <f t="shared" si="583"/>
        <v>0</v>
      </c>
    </row>
    <row r="5176" spans="2:9">
      <c r="B5176" s="91">
        <f t="shared" si="584"/>
        <v>5162</v>
      </c>
      <c r="C5176" s="92">
        <f t="shared" si="585"/>
        <v>49722</v>
      </c>
      <c r="D5176" s="119" t="str">
        <f t="shared" si="579"/>
        <v>구간57</v>
      </c>
      <c r="E5176" s="91">
        <f t="shared" si="580"/>
        <v>91</v>
      </c>
      <c r="F5176" s="120">
        <f>COUNTIF($D$15:D5176,D5176)</f>
        <v>48</v>
      </c>
      <c r="G5176" s="121">
        <f t="shared" si="581"/>
        <v>0</v>
      </c>
      <c r="H5176" s="121">
        <f t="shared" si="582"/>
        <v>0</v>
      </c>
      <c r="I5176" s="122">
        <f t="shared" si="583"/>
        <v>0</v>
      </c>
    </row>
    <row r="5177" spans="2:9">
      <c r="B5177" s="91">
        <f t="shared" si="584"/>
        <v>5163</v>
      </c>
      <c r="C5177" s="92">
        <f t="shared" si="585"/>
        <v>49723</v>
      </c>
      <c r="D5177" s="119" t="str">
        <f t="shared" si="579"/>
        <v>구간57</v>
      </c>
      <c r="E5177" s="91">
        <f t="shared" si="580"/>
        <v>91</v>
      </c>
      <c r="F5177" s="120">
        <f>COUNTIF($D$15:D5177,D5177)</f>
        <v>49</v>
      </c>
      <c r="G5177" s="121">
        <f t="shared" si="581"/>
        <v>0</v>
      </c>
      <c r="H5177" s="121">
        <f t="shared" si="582"/>
        <v>0</v>
      </c>
      <c r="I5177" s="122">
        <f t="shared" si="583"/>
        <v>0</v>
      </c>
    </row>
    <row r="5178" spans="2:9">
      <c r="B5178" s="91">
        <f t="shared" si="584"/>
        <v>5164</v>
      </c>
      <c r="C5178" s="92">
        <f t="shared" si="585"/>
        <v>49724</v>
      </c>
      <c r="D5178" s="119" t="str">
        <f t="shared" si="579"/>
        <v>구간57</v>
      </c>
      <c r="E5178" s="91">
        <f t="shared" si="580"/>
        <v>91</v>
      </c>
      <c r="F5178" s="120">
        <f>COUNTIF($D$15:D5178,D5178)</f>
        <v>50</v>
      </c>
      <c r="G5178" s="121">
        <f t="shared" si="581"/>
        <v>0</v>
      </c>
      <c r="H5178" s="121">
        <f t="shared" si="582"/>
        <v>0</v>
      </c>
      <c r="I5178" s="122">
        <f t="shared" si="583"/>
        <v>0</v>
      </c>
    </row>
    <row r="5179" spans="2:9">
      <c r="B5179" s="91">
        <f t="shared" si="584"/>
        <v>5165</v>
      </c>
      <c r="C5179" s="92">
        <f t="shared" si="585"/>
        <v>49725</v>
      </c>
      <c r="D5179" s="119" t="str">
        <f t="shared" si="579"/>
        <v>구간57</v>
      </c>
      <c r="E5179" s="91">
        <f t="shared" si="580"/>
        <v>91</v>
      </c>
      <c r="F5179" s="120">
        <f>COUNTIF($D$15:D5179,D5179)</f>
        <v>51</v>
      </c>
      <c r="G5179" s="121">
        <f t="shared" si="581"/>
        <v>0</v>
      </c>
      <c r="H5179" s="121">
        <f t="shared" si="582"/>
        <v>0</v>
      </c>
      <c r="I5179" s="122">
        <f t="shared" si="583"/>
        <v>0</v>
      </c>
    </row>
    <row r="5180" spans="2:9">
      <c r="B5180" s="91">
        <f t="shared" si="584"/>
        <v>5166</v>
      </c>
      <c r="C5180" s="92">
        <f t="shared" si="585"/>
        <v>49726</v>
      </c>
      <c r="D5180" s="119" t="str">
        <f t="shared" si="579"/>
        <v>구간57</v>
      </c>
      <c r="E5180" s="91">
        <f t="shared" si="580"/>
        <v>91</v>
      </c>
      <c r="F5180" s="120">
        <f>COUNTIF($D$15:D5180,D5180)</f>
        <v>52</v>
      </c>
      <c r="G5180" s="121">
        <f t="shared" si="581"/>
        <v>0</v>
      </c>
      <c r="H5180" s="121">
        <f t="shared" si="582"/>
        <v>0</v>
      </c>
      <c r="I5180" s="122">
        <f t="shared" si="583"/>
        <v>0</v>
      </c>
    </row>
    <row r="5181" spans="2:9">
      <c r="B5181" s="91">
        <f t="shared" si="584"/>
        <v>5167</v>
      </c>
      <c r="C5181" s="92">
        <f t="shared" si="585"/>
        <v>49727</v>
      </c>
      <c r="D5181" s="119" t="str">
        <f t="shared" si="579"/>
        <v>구간57</v>
      </c>
      <c r="E5181" s="91">
        <f t="shared" si="580"/>
        <v>91</v>
      </c>
      <c r="F5181" s="120">
        <f>COUNTIF($D$15:D5181,D5181)</f>
        <v>53</v>
      </c>
      <c r="G5181" s="121">
        <f t="shared" si="581"/>
        <v>0</v>
      </c>
      <c r="H5181" s="121">
        <f t="shared" si="582"/>
        <v>0</v>
      </c>
      <c r="I5181" s="122">
        <f t="shared" si="583"/>
        <v>0</v>
      </c>
    </row>
    <row r="5182" spans="2:9">
      <c r="B5182" s="91">
        <f t="shared" si="584"/>
        <v>5168</v>
      </c>
      <c r="C5182" s="92">
        <f t="shared" si="585"/>
        <v>49728</v>
      </c>
      <c r="D5182" s="119" t="str">
        <f t="shared" si="579"/>
        <v>구간57</v>
      </c>
      <c r="E5182" s="91">
        <f t="shared" si="580"/>
        <v>91</v>
      </c>
      <c r="F5182" s="120">
        <f>COUNTIF($D$15:D5182,D5182)</f>
        <v>54</v>
      </c>
      <c r="G5182" s="121">
        <f t="shared" si="581"/>
        <v>0</v>
      </c>
      <c r="H5182" s="121">
        <f t="shared" si="582"/>
        <v>0</v>
      </c>
      <c r="I5182" s="122">
        <f t="shared" si="583"/>
        <v>0</v>
      </c>
    </row>
    <row r="5183" spans="2:9">
      <c r="B5183" s="91">
        <f t="shared" si="584"/>
        <v>5169</v>
      </c>
      <c r="C5183" s="92">
        <f t="shared" si="585"/>
        <v>49729</v>
      </c>
      <c r="D5183" s="119" t="str">
        <f t="shared" si="579"/>
        <v>구간57</v>
      </c>
      <c r="E5183" s="91">
        <f t="shared" si="580"/>
        <v>91</v>
      </c>
      <c r="F5183" s="120">
        <f>COUNTIF($D$15:D5183,D5183)</f>
        <v>55</v>
      </c>
      <c r="G5183" s="121">
        <f t="shared" si="581"/>
        <v>0</v>
      </c>
      <c r="H5183" s="121">
        <f t="shared" si="582"/>
        <v>0</v>
      </c>
      <c r="I5183" s="122">
        <f t="shared" si="583"/>
        <v>0</v>
      </c>
    </row>
    <row r="5184" spans="2:9">
      <c r="B5184" s="91">
        <f t="shared" si="584"/>
        <v>5170</v>
      </c>
      <c r="C5184" s="92">
        <f t="shared" si="585"/>
        <v>49730</v>
      </c>
      <c r="D5184" s="119" t="str">
        <f t="shared" si="579"/>
        <v>구간57</v>
      </c>
      <c r="E5184" s="91">
        <f t="shared" si="580"/>
        <v>91</v>
      </c>
      <c r="F5184" s="120">
        <f>COUNTIF($D$15:D5184,D5184)</f>
        <v>56</v>
      </c>
      <c r="G5184" s="121">
        <f t="shared" si="581"/>
        <v>0</v>
      </c>
      <c r="H5184" s="121">
        <f t="shared" si="582"/>
        <v>0</v>
      </c>
      <c r="I5184" s="122">
        <f t="shared" si="583"/>
        <v>0</v>
      </c>
    </row>
    <row r="5185" spans="2:9">
      <c r="B5185" s="91">
        <f t="shared" si="584"/>
        <v>5171</v>
      </c>
      <c r="C5185" s="92">
        <f t="shared" si="585"/>
        <v>49731</v>
      </c>
      <c r="D5185" s="119" t="str">
        <f t="shared" si="579"/>
        <v>구간57</v>
      </c>
      <c r="E5185" s="91">
        <f t="shared" si="580"/>
        <v>91</v>
      </c>
      <c r="F5185" s="120">
        <f>COUNTIF($D$15:D5185,D5185)</f>
        <v>57</v>
      </c>
      <c r="G5185" s="121">
        <f t="shared" si="581"/>
        <v>0</v>
      </c>
      <c r="H5185" s="121">
        <f t="shared" si="582"/>
        <v>0</v>
      </c>
      <c r="I5185" s="122">
        <f t="shared" si="583"/>
        <v>0</v>
      </c>
    </row>
    <row r="5186" spans="2:9">
      <c r="B5186" s="91">
        <f t="shared" si="584"/>
        <v>5172</v>
      </c>
      <c r="C5186" s="92">
        <f t="shared" si="585"/>
        <v>49732</v>
      </c>
      <c r="D5186" s="119" t="str">
        <f t="shared" si="579"/>
        <v>구간57</v>
      </c>
      <c r="E5186" s="91">
        <f t="shared" si="580"/>
        <v>91</v>
      </c>
      <c r="F5186" s="120">
        <f>COUNTIF($D$15:D5186,D5186)</f>
        <v>58</v>
      </c>
      <c r="G5186" s="121">
        <f t="shared" si="581"/>
        <v>0</v>
      </c>
      <c r="H5186" s="121">
        <f t="shared" si="582"/>
        <v>0</v>
      </c>
      <c r="I5186" s="122">
        <f t="shared" si="583"/>
        <v>0</v>
      </c>
    </row>
    <row r="5187" spans="2:9">
      <c r="B5187" s="91">
        <f t="shared" si="584"/>
        <v>5173</v>
      </c>
      <c r="C5187" s="92">
        <f t="shared" si="585"/>
        <v>49733</v>
      </c>
      <c r="D5187" s="119" t="str">
        <f t="shared" si="579"/>
        <v>구간57</v>
      </c>
      <c r="E5187" s="91">
        <f t="shared" si="580"/>
        <v>91</v>
      </c>
      <c r="F5187" s="120">
        <f>COUNTIF($D$15:D5187,D5187)</f>
        <v>59</v>
      </c>
      <c r="G5187" s="121">
        <f t="shared" si="581"/>
        <v>0</v>
      </c>
      <c r="H5187" s="121">
        <f t="shared" si="582"/>
        <v>0</v>
      </c>
      <c r="I5187" s="122">
        <f t="shared" si="583"/>
        <v>0</v>
      </c>
    </row>
    <row r="5188" spans="2:9">
      <c r="B5188" s="91">
        <f t="shared" si="584"/>
        <v>5174</v>
      </c>
      <c r="C5188" s="92">
        <f t="shared" si="585"/>
        <v>49734</v>
      </c>
      <c r="D5188" s="119" t="str">
        <f t="shared" si="579"/>
        <v>구간57</v>
      </c>
      <c r="E5188" s="91">
        <f t="shared" si="580"/>
        <v>91</v>
      </c>
      <c r="F5188" s="120">
        <f>COUNTIF($D$15:D5188,D5188)</f>
        <v>60</v>
      </c>
      <c r="G5188" s="121">
        <f t="shared" si="581"/>
        <v>0</v>
      </c>
      <c r="H5188" s="121">
        <f t="shared" si="582"/>
        <v>0</v>
      </c>
      <c r="I5188" s="122">
        <f t="shared" si="583"/>
        <v>0</v>
      </c>
    </row>
    <row r="5189" spans="2:9">
      <c r="B5189" s="91">
        <f t="shared" si="584"/>
        <v>5175</v>
      </c>
      <c r="C5189" s="92">
        <f t="shared" si="585"/>
        <v>49735</v>
      </c>
      <c r="D5189" s="119" t="str">
        <f t="shared" si="579"/>
        <v>구간57</v>
      </c>
      <c r="E5189" s="91">
        <f t="shared" si="580"/>
        <v>91</v>
      </c>
      <c r="F5189" s="120">
        <f>COUNTIF($D$15:D5189,D5189)</f>
        <v>61</v>
      </c>
      <c r="G5189" s="121">
        <f t="shared" si="581"/>
        <v>0</v>
      </c>
      <c r="H5189" s="121">
        <f t="shared" si="582"/>
        <v>0</v>
      </c>
      <c r="I5189" s="122">
        <f t="shared" si="583"/>
        <v>0</v>
      </c>
    </row>
    <row r="5190" spans="2:9">
      <c r="B5190" s="91">
        <f t="shared" si="584"/>
        <v>5176</v>
      </c>
      <c r="C5190" s="92">
        <f t="shared" si="585"/>
        <v>49736</v>
      </c>
      <c r="D5190" s="119" t="str">
        <f t="shared" si="579"/>
        <v>구간57</v>
      </c>
      <c r="E5190" s="91">
        <f t="shared" si="580"/>
        <v>91</v>
      </c>
      <c r="F5190" s="120">
        <f>COUNTIF($D$15:D5190,D5190)</f>
        <v>62</v>
      </c>
      <c r="G5190" s="121">
        <f t="shared" si="581"/>
        <v>0</v>
      </c>
      <c r="H5190" s="121">
        <f t="shared" si="582"/>
        <v>0</v>
      </c>
      <c r="I5190" s="122">
        <f t="shared" si="583"/>
        <v>0</v>
      </c>
    </row>
    <row r="5191" spans="2:9">
      <c r="B5191" s="91">
        <f t="shared" si="584"/>
        <v>5177</v>
      </c>
      <c r="C5191" s="92">
        <f t="shared" si="585"/>
        <v>49737</v>
      </c>
      <c r="D5191" s="119" t="str">
        <f t="shared" si="579"/>
        <v>구간57</v>
      </c>
      <c r="E5191" s="91">
        <f t="shared" si="580"/>
        <v>91</v>
      </c>
      <c r="F5191" s="120">
        <f>COUNTIF($D$15:D5191,D5191)</f>
        <v>63</v>
      </c>
      <c r="G5191" s="121">
        <f t="shared" si="581"/>
        <v>0</v>
      </c>
      <c r="H5191" s="121">
        <f t="shared" si="582"/>
        <v>0</v>
      </c>
      <c r="I5191" s="122">
        <f t="shared" si="583"/>
        <v>0</v>
      </c>
    </row>
    <row r="5192" spans="2:9">
      <c r="B5192" s="91">
        <f t="shared" si="584"/>
        <v>5178</v>
      </c>
      <c r="C5192" s="92">
        <f t="shared" si="585"/>
        <v>49738</v>
      </c>
      <c r="D5192" s="119" t="str">
        <f t="shared" si="579"/>
        <v>구간57</v>
      </c>
      <c r="E5192" s="91">
        <f t="shared" si="580"/>
        <v>91</v>
      </c>
      <c r="F5192" s="120">
        <f>COUNTIF($D$15:D5192,D5192)</f>
        <v>64</v>
      </c>
      <c r="G5192" s="121">
        <f t="shared" si="581"/>
        <v>0</v>
      </c>
      <c r="H5192" s="121">
        <f t="shared" si="582"/>
        <v>0</v>
      </c>
      <c r="I5192" s="122">
        <f t="shared" si="583"/>
        <v>0</v>
      </c>
    </row>
    <row r="5193" spans="2:9">
      <c r="B5193" s="91">
        <f t="shared" si="584"/>
        <v>5179</v>
      </c>
      <c r="C5193" s="92">
        <f t="shared" si="585"/>
        <v>49739</v>
      </c>
      <c r="D5193" s="119" t="str">
        <f t="shared" si="579"/>
        <v>구간57</v>
      </c>
      <c r="E5193" s="91">
        <f t="shared" si="580"/>
        <v>91</v>
      </c>
      <c r="F5193" s="120">
        <f>COUNTIF($D$15:D5193,D5193)</f>
        <v>65</v>
      </c>
      <c r="G5193" s="121">
        <f t="shared" si="581"/>
        <v>0</v>
      </c>
      <c r="H5193" s="121">
        <f t="shared" si="582"/>
        <v>0</v>
      </c>
      <c r="I5193" s="122">
        <f t="shared" si="583"/>
        <v>0</v>
      </c>
    </row>
    <row r="5194" spans="2:9">
      <c r="B5194" s="91">
        <f t="shared" si="584"/>
        <v>5180</v>
      </c>
      <c r="C5194" s="92">
        <f t="shared" si="585"/>
        <v>49740</v>
      </c>
      <c r="D5194" s="119" t="str">
        <f t="shared" si="579"/>
        <v>구간57</v>
      </c>
      <c r="E5194" s="91">
        <f t="shared" si="580"/>
        <v>91</v>
      </c>
      <c r="F5194" s="120">
        <f>COUNTIF($D$15:D5194,D5194)</f>
        <v>66</v>
      </c>
      <c r="G5194" s="121">
        <f t="shared" si="581"/>
        <v>0</v>
      </c>
      <c r="H5194" s="121">
        <f t="shared" si="582"/>
        <v>0</v>
      </c>
      <c r="I5194" s="122">
        <f t="shared" si="583"/>
        <v>0</v>
      </c>
    </row>
    <row r="5195" spans="2:9">
      <c r="B5195" s="91">
        <f t="shared" si="584"/>
        <v>5181</v>
      </c>
      <c r="C5195" s="92">
        <f t="shared" si="585"/>
        <v>49741</v>
      </c>
      <c r="D5195" s="119" t="str">
        <f t="shared" si="579"/>
        <v>구간57</v>
      </c>
      <c r="E5195" s="91">
        <f t="shared" si="580"/>
        <v>91</v>
      </c>
      <c r="F5195" s="120">
        <f>COUNTIF($D$15:D5195,D5195)</f>
        <v>67</v>
      </c>
      <c r="G5195" s="121">
        <f t="shared" si="581"/>
        <v>0</v>
      </c>
      <c r="H5195" s="121">
        <f t="shared" si="582"/>
        <v>0</v>
      </c>
      <c r="I5195" s="122">
        <f t="shared" si="583"/>
        <v>0</v>
      </c>
    </row>
    <row r="5196" spans="2:9">
      <c r="B5196" s="91">
        <f t="shared" si="584"/>
        <v>5182</v>
      </c>
      <c r="C5196" s="92">
        <f t="shared" si="585"/>
        <v>49742</v>
      </c>
      <c r="D5196" s="119" t="str">
        <f t="shared" si="579"/>
        <v>구간57</v>
      </c>
      <c r="E5196" s="91">
        <f t="shared" si="580"/>
        <v>91</v>
      </c>
      <c r="F5196" s="120">
        <f>COUNTIF($D$15:D5196,D5196)</f>
        <v>68</v>
      </c>
      <c r="G5196" s="121">
        <f t="shared" si="581"/>
        <v>0</v>
      </c>
      <c r="H5196" s="121">
        <f t="shared" si="582"/>
        <v>0</v>
      </c>
      <c r="I5196" s="122">
        <f t="shared" si="583"/>
        <v>0</v>
      </c>
    </row>
    <row r="5197" spans="2:9">
      <c r="B5197" s="91">
        <f t="shared" si="584"/>
        <v>5183</v>
      </c>
      <c r="C5197" s="92">
        <f t="shared" si="585"/>
        <v>49743</v>
      </c>
      <c r="D5197" s="119" t="str">
        <f t="shared" si="579"/>
        <v>구간57</v>
      </c>
      <c r="E5197" s="91">
        <f t="shared" si="580"/>
        <v>91</v>
      </c>
      <c r="F5197" s="120">
        <f>COUNTIF($D$15:D5197,D5197)</f>
        <v>69</v>
      </c>
      <c r="G5197" s="121">
        <f t="shared" si="581"/>
        <v>0</v>
      </c>
      <c r="H5197" s="121">
        <f t="shared" si="582"/>
        <v>0</v>
      </c>
      <c r="I5197" s="122">
        <f t="shared" si="583"/>
        <v>0</v>
      </c>
    </row>
    <row r="5198" spans="2:9">
      <c r="B5198" s="91">
        <f t="shared" si="584"/>
        <v>5184</v>
      </c>
      <c r="C5198" s="92">
        <f t="shared" si="585"/>
        <v>49744</v>
      </c>
      <c r="D5198" s="119" t="str">
        <f t="shared" si="579"/>
        <v>구간57</v>
      </c>
      <c r="E5198" s="91">
        <f t="shared" si="580"/>
        <v>91</v>
      </c>
      <c r="F5198" s="120">
        <f>COUNTIF($D$15:D5198,D5198)</f>
        <v>70</v>
      </c>
      <c r="G5198" s="121">
        <f t="shared" si="581"/>
        <v>0</v>
      </c>
      <c r="H5198" s="121">
        <f t="shared" si="582"/>
        <v>0</v>
      </c>
      <c r="I5198" s="122">
        <f t="shared" si="583"/>
        <v>0</v>
      </c>
    </row>
    <row r="5199" spans="2:9">
      <c r="B5199" s="91">
        <f t="shared" si="584"/>
        <v>5185</v>
      </c>
      <c r="C5199" s="92">
        <f t="shared" si="585"/>
        <v>49745</v>
      </c>
      <c r="D5199" s="119" t="str">
        <f t="shared" ref="D5199:D5262" si="586">IF(IFERROR(HLOOKUP(C5199,$E$5:$BL$6,2,FALSE),"")="",D5200,HLOOKUP(C5199,$E$5:$BL$7,2,FALSE))</f>
        <v>구간57</v>
      </c>
      <c r="E5199" s="91">
        <f t="shared" ref="E5199:E5262" si="587">COUNTIF($D$15:$D$49928,D5199)</f>
        <v>91</v>
      </c>
      <c r="F5199" s="120">
        <f>COUNTIF($D$15:D5199,D5199)</f>
        <v>71</v>
      </c>
      <c r="G5199" s="121">
        <f t="shared" ref="G5199:G5262" si="588">HLOOKUP($D5199,$E$6:$BL$11,6,FALSE)</f>
        <v>0</v>
      </c>
      <c r="H5199" s="121">
        <f t="shared" ref="H5199:H5262" si="589">HLOOKUP($D5199,$E$6:$BL$11,5,FALSE)*(F5199)</f>
        <v>0</v>
      </c>
      <c r="I5199" s="122">
        <f t="shared" ref="I5199:I5262" si="590">G5199+H5199</f>
        <v>0</v>
      </c>
    </row>
    <row r="5200" spans="2:9">
      <c r="B5200" s="91">
        <f t="shared" ref="B5200:B5263" si="591">B5199+1</f>
        <v>5186</v>
      </c>
      <c r="C5200" s="92">
        <f t="shared" ref="C5200:C5263" si="592">C5199+1</f>
        <v>49746</v>
      </c>
      <c r="D5200" s="119" t="str">
        <f t="shared" si="586"/>
        <v>구간57</v>
      </c>
      <c r="E5200" s="91">
        <f t="shared" si="587"/>
        <v>91</v>
      </c>
      <c r="F5200" s="120">
        <f>COUNTIF($D$15:D5200,D5200)</f>
        <v>72</v>
      </c>
      <c r="G5200" s="121">
        <f t="shared" si="588"/>
        <v>0</v>
      </c>
      <c r="H5200" s="121">
        <f t="shared" si="589"/>
        <v>0</v>
      </c>
      <c r="I5200" s="122">
        <f t="shared" si="590"/>
        <v>0</v>
      </c>
    </row>
    <row r="5201" spans="2:9">
      <c r="B5201" s="91">
        <f t="shared" si="591"/>
        <v>5187</v>
      </c>
      <c r="C5201" s="92">
        <f t="shared" si="592"/>
        <v>49747</v>
      </c>
      <c r="D5201" s="119" t="str">
        <f t="shared" si="586"/>
        <v>구간57</v>
      </c>
      <c r="E5201" s="91">
        <f t="shared" si="587"/>
        <v>91</v>
      </c>
      <c r="F5201" s="120">
        <f>COUNTIF($D$15:D5201,D5201)</f>
        <v>73</v>
      </c>
      <c r="G5201" s="121">
        <f t="shared" si="588"/>
        <v>0</v>
      </c>
      <c r="H5201" s="121">
        <f t="shared" si="589"/>
        <v>0</v>
      </c>
      <c r="I5201" s="122">
        <f t="shared" si="590"/>
        <v>0</v>
      </c>
    </row>
    <row r="5202" spans="2:9">
      <c r="B5202" s="91">
        <f t="shared" si="591"/>
        <v>5188</v>
      </c>
      <c r="C5202" s="92">
        <f t="shared" si="592"/>
        <v>49748</v>
      </c>
      <c r="D5202" s="119" t="str">
        <f t="shared" si="586"/>
        <v>구간57</v>
      </c>
      <c r="E5202" s="91">
        <f t="shared" si="587"/>
        <v>91</v>
      </c>
      <c r="F5202" s="120">
        <f>COUNTIF($D$15:D5202,D5202)</f>
        <v>74</v>
      </c>
      <c r="G5202" s="121">
        <f t="shared" si="588"/>
        <v>0</v>
      </c>
      <c r="H5202" s="121">
        <f t="shared" si="589"/>
        <v>0</v>
      </c>
      <c r="I5202" s="122">
        <f t="shared" si="590"/>
        <v>0</v>
      </c>
    </row>
    <row r="5203" spans="2:9">
      <c r="B5203" s="91">
        <f t="shared" si="591"/>
        <v>5189</v>
      </c>
      <c r="C5203" s="92">
        <f t="shared" si="592"/>
        <v>49749</v>
      </c>
      <c r="D5203" s="119" t="str">
        <f t="shared" si="586"/>
        <v>구간57</v>
      </c>
      <c r="E5203" s="91">
        <f t="shared" si="587"/>
        <v>91</v>
      </c>
      <c r="F5203" s="120">
        <f>COUNTIF($D$15:D5203,D5203)</f>
        <v>75</v>
      </c>
      <c r="G5203" s="121">
        <f t="shared" si="588"/>
        <v>0</v>
      </c>
      <c r="H5203" s="121">
        <f t="shared" si="589"/>
        <v>0</v>
      </c>
      <c r="I5203" s="122">
        <f t="shared" si="590"/>
        <v>0</v>
      </c>
    </row>
    <row r="5204" spans="2:9">
      <c r="B5204" s="91">
        <f t="shared" si="591"/>
        <v>5190</v>
      </c>
      <c r="C5204" s="92">
        <f t="shared" si="592"/>
        <v>49750</v>
      </c>
      <c r="D5204" s="119" t="str">
        <f t="shared" si="586"/>
        <v>구간57</v>
      </c>
      <c r="E5204" s="91">
        <f t="shared" si="587"/>
        <v>91</v>
      </c>
      <c r="F5204" s="120">
        <f>COUNTIF($D$15:D5204,D5204)</f>
        <v>76</v>
      </c>
      <c r="G5204" s="121">
        <f t="shared" si="588"/>
        <v>0</v>
      </c>
      <c r="H5204" s="121">
        <f t="shared" si="589"/>
        <v>0</v>
      </c>
      <c r="I5204" s="122">
        <f t="shared" si="590"/>
        <v>0</v>
      </c>
    </row>
    <row r="5205" spans="2:9">
      <c r="B5205" s="91">
        <f t="shared" si="591"/>
        <v>5191</v>
      </c>
      <c r="C5205" s="92">
        <f t="shared" si="592"/>
        <v>49751</v>
      </c>
      <c r="D5205" s="119" t="str">
        <f t="shared" si="586"/>
        <v>구간57</v>
      </c>
      <c r="E5205" s="91">
        <f t="shared" si="587"/>
        <v>91</v>
      </c>
      <c r="F5205" s="120">
        <f>COUNTIF($D$15:D5205,D5205)</f>
        <v>77</v>
      </c>
      <c r="G5205" s="121">
        <f t="shared" si="588"/>
        <v>0</v>
      </c>
      <c r="H5205" s="121">
        <f t="shared" si="589"/>
        <v>0</v>
      </c>
      <c r="I5205" s="122">
        <f t="shared" si="590"/>
        <v>0</v>
      </c>
    </row>
    <row r="5206" spans="2:9">
      <c r="B5206" s="91">
        <f t="shared" si="591"/>
        <v>5192</v>
      </c>
      <c r="C5206" s="92">
        <f t="shared" si="592"/>
        <v>49752</v>
      </c>
      <c r="D5206" s="119" t="str">
        <f t="shared" si="586"/>
        <v>구간57</v>
      </c>
      <c r="E5206" s="91">
        <f t="shared" si="587"/>
        <v>91</v>
      </c>
      <c r="F5206" s="120">
        <f>COUNTIF($D$15:D5206,D5206)</f>
        <v>78</v>
      </c>
      <c r="G5206" s="121">
        <f t="shared" si="588"/>
        <v>0</v>
      </c>
      <c r="H5206" s="121">
        <f t="shared" si="589"/>
        <v>0</v>
      </c>
      <c r="I5206" s="122">
        <f t="shared" si="590"/>
        <v>0</v>
      </c>
    </row>
    <row r="5207" spans="2:9">
      <c r="B5207" s="91">
        <f t="shared" si="591"/>
        <v>5193</v>
      </c>
      <c r="C5207" s="92">
        <f t="shared" si="592"/>
        <v>49753</v>
      </c>
      <c r="D5207" s="119" t="str">
        <f t="shared" si="586"/>
        <v>구간57</v>
      </c>
      <c r="E5207" s="91">
        <f t="shared" si="587"/>
        <v>91</v>
      </c>
      <c r="F5207" s="120">
        <f>COUNTIF($D$15:D5207,D5207)</f>
        <v>79</v>
      </c>
      <c r="G5207" s="121">
        <f t="shared" si="588"/>
        <v>0</v>
      </c>
      <c r="H5207" s="121">
        <f t="shared" si="589"/>
        <v>0</v>
      </c>
      <c r="I5207" s="122">
        <f t="shared" si="590"/>
        <v>0</v>
      </c>
    </row>
    <row r="5208" spans="2:9">
      <c r="B5208" s="91">
        <f t="shared" si="591"/>
        <v>5194</v>
      </c>
      <c r="C5208" s="92">
        <f t="shared" si="592"/>
        <v>49754</v>
      </c>
      <c r="D5208" s="119" t="str">
        <f t="shared" si="586"/>
        <v>구간57</v>
      </c>
      <c r="E5208" s="91">
        <f t="shared" si="587"/>
        <v>91</v>
      </c>
      <c r="F5208" s="120">
        <f>COUNTIF($D$15:D5208,D5208)</f>
        <v>80</v>
      </c>
      <c r="G5208" s="121">
        <f t="shared" si="588"/>
        <v>0</v>
      </c>
      <c r="H5208" s="121">
        <f t="shared" si="589"/>
        <v>0</v>
      </c>
      <c r="I5208" s="122">
        <f t="shared" si="590"/>
        <v>0</v>
      </c>
    </row>
    <row r="5209" spans="2:9">
      <c r="B5209" s="91">
        <f t="shared" si="591"/>
        <v>5195</v>
      </c>
      <c r="C5209" s="92">
        <f t="shared" si="592"/>
        <v>49755</v>
      </c>
      <c r="D5209" s="119" t="str">
        <f t="shared" si="586"/>
        <v>구간57</v>
      </c>
      <c r="E5209" s="91">
        <f t="shared" si="587"/>
        <v>91</v>
      </c>
      <c r="F5209" s="120">
        <f>COUNTIF($D$15:D5209,D5209)</f>
        <v>81</v>
      </c>
      <c r="G5209" s="121">
        <f t="shared" si="588"/>
        <v>0</v>
      </c>
      <c r="H5209" s="121">
        <f t="shared" si="589"/>
        <v>0</v>
      </c>
      <c r="I5209" s="122">
        <f t="shared" si="590"/>
        <v>0</v>
      </c>
    </row>
    <row r="5210" spans="2:9">
      <c r="B5210" s="91">
        <f t="shared" si="591"/>
        <v>5196</v>
      </c>
      <c r="C5210" s="92">
        <f t="shared" si="592"/>
        <v>49756</v>
      </c>
      <c r="D5210" s="119" t="str">
        <f t="shared" si="586"/>
        <v>구간57</v>
      </c>
      <c r="E5210" s="91">
        <f t="shared" si="587"/>
        <v>91</v>
      </c>
      <c r="F5210" s="120">
        <f>COUNTIF($D$15:D5210,D5210)</f>
        <v>82</v>
      </c>
      <c r="G5210" s="121">
        <f t="shared" si="588"/>
        <v>0</v>
      </c>
      <c r="H5210" s="121">
        <f t="shared" si="589"/>
        <v>0</v>
      </c>
      <c r="I5210" s="122">
        <f t="shared" si="590"/>
        <v>0</v>
      </c>
    </row>
    <row r="5211" spans="2:9">
      <c r="B5211" s="91">
        <f t="shared" si="591"/>
        <v>5197</v>
      </c>
      <c r="C5211" s="92">
        <f t="shared" si="592"/>
        <v>49757</v>
      </c>
      <c r="D5211" s="119" t="str">
        <f t="shared" si="586"/>
        <v>구간57</v>
      </c>
      <c r="E5211" s="91">
        <f t="shared" si="587"/>
        <v>91</v>
      </c>
      <c r="F5211" s="120">
        <f>COUNTIF($D$15:D5211,D5211)</f>
        <v>83</v>
      </c>
      <c r="G5211" s="121">
        <f t="shared" si="588"/>
        <v>0</v>
      </c>
      <c r="H5211" s="121">
        <f t="shared" si="589"/>
        <v>0</v>
      </c>
      <c r="I5211" s="122">
        <f t="shared" si="590"/>
        <v>0</v>
      </c>
    </row>
    <row r="5212" spans="2:9">
      <c r="B5212" s="91">
        <f t="shared" si="591"/>
        <v>5198</v>
      </c>
      <c r="C5212" s="92">
        <f t="shared" si="592"/>
        <v>49758</v>
      </c>
      <c r="D5212" s="119" t="str">
        <f t="shared" si="586"/>
        <v>구간57</v>
      </c>
      <c r="E5212" s="91">
        <f t="shared" si="587"/>
        <v>91</v>
      </c>
      <c r="F5212" s="120">
        <f>COUNTIF($D$15:D5212,D5212)</f>
        <v>84</v>
      </c>
      <c r="G5212" s="121">
        <f t="shared" si="588"/>
        <v>0</v>
      </c>
      <c r="H5212" s="121">
        <f t="shared" si="589"/>
        <v>0</v>
      </c>
      <c r="I5212" s="122">
        <f t="shared" si="590"/>
        <v>0</v>
      </c>
    </row>
    <row r="5213" spans="2:9">
      <c r="B5213" s="91">
        <f t="shared" si="591"/>
        <v>5199</v>
      </c>
      <c r="C5213" s="92">
        <f t="shared" si="592"/>
        <v>49759</v>
      </c>
      <c r="D5213" s="119" t="str">
        <f t="shared" si="586"/>
        <v>구간57</v>
      </c>
      <c r="E5213" s="91">
        <f t="shared" si="587"/>
        <v>91</v>
      </c>
      <c r="F5213" s="120">
        <f>COUNTIF($D$15:D5213,D5213)</f>
        <v>85</v>
      </c>
      <c r="G5213" s="121">
        <f t="shared" si="588"/>
        <v>0</v>
      </c>
      <c r="H5213" s="121">
        <f t="shared" si="589"/>
        <v>0</v>
      </c>
      <c r="I5213" s="122">
        <f t="shared" si="590"/>
        <v>0</v>
      </c>
    </row>
    <row r="5214" spans="2:9">
      <c r="B5214" s="91">
        <f t="shared" si="591"/>
        <v>5200</v>
      </c>
      <c r="C5214" s="92">
        <f t="shared" si="592"/>
        <v>49760</v>
      </c>
      <c r="D5214" s="119" t="str">
        <f t="shared" si="586"/>
        <v>구간57</v>
      </c>
      <c r="E5214" s="91">
        <f t="shared" si="587"/>
        <v>91</v>
      </c>
      <c r="F5214" s="120">
        <f>COUNTIF($D$15:D5214,D5214)</f>
        <v>86</v>
      </c>
      <c r="G5214" s="121">
        <f t="shared" si="588"/>
        <v>0</v>
      </c>
      <c r="H5214" s="121">
        <f t="shared" si="589"/>
        <v>0</v>
      </c>
      <c r="I5214" s="122">
        <f t="shared" si="590"/>
        <v>0</v>
      </c>
    </row>
    <row r="5215" spans="2:9">
      <c r="B5215" s="91">
        <f t="shared" si="591"/>
        <v>5201</v>
      </c>
      <c r="C5215" s="92">
        <f t="shared" si="592"/>
        <v>49761</v>
      </c>
      <c r="D5215" s="119" t="str">
        <f t="shared" si="586"/>
        <v>구간57</v>
      </c>
      <c r="E5215" s="91">
        <f t="shared" si="587"/>
        <v>91</v>
      </c>
      <c r="F5215" s="120">
        <f>COUNTIF($D$15:D5215,D5215)</f>
        <v>87</v>
      </c>
      <c r="G5215" s="121">
        <f t="shared" si="588"/>
        <v>0</v>
      </c>
      <c r="H5215" s="121">
        <f t="shared" si="589"/>
        <v>0</v>
      </c>
      <c r="I5215" s="122">
        <f t="shared" si="590"/>
        <v>0</v>
      </c>
    </row>
    <row r="5216" spans="2:9">
      <c r="B5216" s="91">
        <f t="shared" si="591"/>
        <v>5202</v>
      </c>
      <c r="C5216" s="92">
        <f t="shared" si="592"/>
        <v>49762</v>
      </c>
      <c r="D5216" s="119" t="str">
        <f t="shared" si="586"/>
        <v>구간57</v>
      </c>
      <c r="E5216" s="91">
        <f t="shared" si="587"/>
        <v>91</v>
      </c>
      <c r="F5216" s="120">
        <f>COUNTIF($D$15:D5216,D5216)</f>
        <v>88</v>
      </c>
      <c r="G5216" s="121">
        <f t="shared" si="588"/>
        <v>0</v>
      </c>
      <c r="H5216" s="121">
        <f t="shared" si="589"/>
        <v>0</v>
      </c>
      <c r="I5216" s="122">
        <f t="shared" si="590"/>
        <v>0</v>
      </c>
    </row>
    <row r="5217" spans="2:9">
      <c r="B5217" s="91">
        <f t="shared" si="591"/>
        <v>5203</v>
      </c>
      <c r="C5217" s="92">
        <f t="shared" si="592"/>
        <v>49763</v>
      </c>
      <c r="D5217" s="119" t="str">
        <f t="shared" si="586"/>
        <v>구간57</v>
      </c>
      <c r="E5217" s="91">
        <f t="shared" si="587"/>
        <v>91</v>
      </c>
      <c r="F5217" s="120">
        <f>COUNTIF($D$15:D5217,D5217)</f>
        <v>89</v>
      </c>
      <c r="G5217" s="121">
        <f t="shared" si="588"/>
        <v>0</v>
      </c>
      <c r="H5217" s="121">
        <f t="shared" si="589"/>
        <v>0</v>
      </c>
      <c r="I5217" s="122">
        <f t="shared" si="590"/>
        <v>0</v>
      </c>
    </row>
    <row r="5218" spans="2:9">
      <c r="B5218" s="91">
        <f t="shared" si="591"/>
        <v>5204</v>
      </c>
      <c r="C5218" s="92">
        <f t="shared" si="592"/>
        <v>49764</v>
      </c>
      <c r="D5218" s="119" t="str">
        <f t="shared" si="586"/>
        <v>구간57</v>
      </c>
      <c r="E5218" s="91">
        <f t="shared" si="587"/>
        <v>91</v>
      </c>
      <c r="F5218" s="120">
        <f>COUNTIF($D$15:D5218,D5218)</f>
        <v>90</v>
      </c>
      <c r="G5218" s="121">
        <f t="shared" si="588"/>
        <v>0</v>
      </c>
      <c r="H5218" s="121">
        <f t="shared" si="589"/>
        <v>0</v>
      </c>
      <c r="I5218" s="122">
        <f t="shared" si="590"/>
        <v>0</v>
      </c>
    </row>
    <row r="5219" spans="2:9">
      <c r="B5219" s="91">
        <f t="shared" si="591"/>
        <v>5205</v>
      </c>
      <c r="C5219" s="92">
        <f t="shared" si="592"/>
        <v>49765</v>
      </c>
      <c r="D5219" s="119" t="str">
        <f t="shared" si="586"/>
        <v>구간57</v>
      </c>
      <c r="E5219" s="91">
        <f t="shared" si="587"/>
        <v>91</v>
      </c>
      <c r="F5219" s="120">
        <f>COUNTIF($D$15:D5219,D5219)</f>
        <v>91</v>
      </c>
      <c r="G5219" s="121">
        <f t="shared" si="588"/>
        <v>0</v>
      </c>
      <c r="H5219" s="121">
        <f t="shared" si="589"/>
        <v>0</v>
      </c>
      <c r="I5219" s="122">
        <f t="shared" si="590"/>
        <v>0</v>
      </c>
    </row>
    <row r="5220" spans="2:9">
      <c r="B5220" s="91">
        <f t="shared" si="591"/>
        <v>5206</v>
      </c>
      <c r="C5220" s="92">
        <f t="shared" si="592"/>
        <v>49766</v>
      </c>
      <c r="D5220" s="119" t="str">
        <f t="shared" si="586"/>
        <v>구간58</v>
      </c>
      <c r="E5220" s="91">
        <f t="shared" si="587"/>
        <v>91</v>
      </c>
      <c r="F5220" s="120">
        <f>COUNTIF($D$15:D5220,D5220)</f>
        <v>1</v>
      </c>
      <c r="G5220" s="121">
        <f t="shared" si="588"/>
        <v>0</v>
      </c>
      <c r="H5220" s="121">
        <f t="shared" si="589"/>
        <v>0</v>
      </c>
      <c r="I5220" s="122">
        <f t="shared" si="590"/>
        <v>0</v>
      </c>
    </row>
    <row r="5221" spans="2:9">
      <c r="B5221" s="91">
        <f t="shared" si="591"/>
        <v>5207</v>
      </c>
      <c r="C5221" s="92">
        <f t="shared" si="592"/>
        <v>49767</v>
      </c>
      <c r="D5221" s="119" t="str">
        <f t="shared" si="586"/>
        <v>구간58</v>
      </c>
      <c r="E5221" s="91">
        <f t="shared" si="587"/>
        <v>91</v>
      </c>
      <c r="F5221" s="120">
        <f>COUNTIF($D$15:D5221,D5221)</f>
        <v>2</v>
      </c>
      <c r="G5221" s="121">
        <f t="shared" si="588"/>
        <v>0</v>
      </c>
      <c r="H5221" s="121">
        <f t="shared" si="589"/>
        <v>0</v>
      </c>
      <c r="I5221" s="122">
        <f t="shared" si="590"/>
        <v>0</v>
      </c>
    </row>
    <row r="5222" spans="2:9">
      <c r="B5222" s="91">
        <f t="shared" si="591"/>
        <v>5208</v>
      </c>
      <c r="C5222" s="92">
        <f t="shared" si="592"/>
        <v>49768</v>
      </c>
      <c r="D5222" s="119" t="str">
        <f t="shared" si="586"/>
        <v>구간58</v>
      </c>
      <c r="E5222" s="91">
        <f t="shared" si="587"/>
        <v>91</v>
      </c>
      <c r="F5222" s="120">
        <f>COUNTIF($D$15:D5222,D5222)</f>
        <v>3</v>
      </c>
      <c r="G5222" s="121">
        <f t="shared" si="588"/>
        <v>0</v>
      </c>
      <c r="H5222" s="121">
        <f t="shared" si="589"/>
        <v>0</v>
      </c>
      <c r="I5222" s="122">
        <f t="shared" si="590"/>
        <v>0</v>
      </c>
    </row>
    <row r="5223" spans="2:9">
      <c r="B5223" s="91">
        <f t="shared" si="591"/>
        <v>5209</v>
      </c>
      <c r="C5223" s="92">
        <f t="shared" si="592"/>
        <v>49769</v>
      </c>
      <c r="D5223" s="119" t="str">
        <f t="shared" si="586"/>
        <v>구간58</v>
      </c>
      <c r="E5223" s="91">
        <f t="shared" si="587"/>
        <v>91</v>
      </c>
      <c r="F5223" s="120">
        <f>COUNTIF($D$15:D5223,D5223)</f>
        <v>4</v>
      </c>
      <c r="G5223" s="121">
        <f t="shared" si="588"/>
        <v>0</v>
      </c>
      <c r="H5223" s="121">
        <f t="shared" si="589"/>
        <v>0</v>
      </c>
      <c r="I5223" s="122">
        <f t="shared" si="590"/>
        <v>0</v>
      </c>
    </row>
    <row r="5224" spans="2:9">
      <c r="B5224" s="91">
        <f t="shared" si="591"/>
        <v>5210</v>
      </c>
      <c r="C5224" s="92">
        <f t="shared" si="592"/>
        <v>49770</v>
      </c>
      <c r="D5224" s="119" t="str">
        <f t="shared" si="586"/>
        <v>구간58</v>
      </c>
      <c r="E5224" s="91">
        <f t="shared" si="587"/>
        <v>91</v>
      </c>
      <c r="F5224" s="120">
        <f>COUNTIF($D$15:D5224,D5224)</f>
        <v>5</v>
      </c>
      <c r="G5224" s="121">
        <f t="shared" si="588"/>
        <v>0</v>
      </c>
      <c r="H5224" s="121">
        <f t="shared" si="589"/>
        <v>0</v>
      </c>
      <c r="I5224" s="122">
        <f t="shared" si="590"/>
        <v>0</v>
      </c>
    </row>
    <row r="5225" spans="2:9">
      <c r="B5225" s="91">
        <f t="shared" si="591"/>
        <v>5211</v>
      </c>
      <c r="C5225" s="92">
        <f t="shared" si="592"/>
        <v>49771</v>
      </c>
      <c r="D5225" s="119" t="str">
        <f t="shared" si="586"/>
        <v>구간58</v>
      </c>
      <c r="E5225" s="91">
        <f t="shared" si="587"/>
        <v>91</v>
      </c>
      <c r="F5225" s="120">
        <f>COUNTIF($D$15:D5225,D5225)</f>
        <v>6</v>
      </c>
      <c r="G5225" s="121">
        <f t="shared" si="588"/>
        <v>0</v>
      </c>
      <c r="H5225" s="121">
        <f t="shared" si="589"/>
        <v>0</v>
      </c>
      <c r="I5225" s="122">
        <f t="shared" si="590"/>
        <v>0</v>
      </c>
    </row>
    <row r="5226" spans="2:9">
      <c r="B5226" s="91">
        <f t="shared" si="591"/>
        <v>5212</v>
      </c>
      <c r="C5226" s="92">
        <f t="shared" si="592"/>
        <v>49772</v>
      </c>
      <c r="D5226" s="119" t="str">
        <f t="shared" si="586"/>
        <v>구간58</v>
      </c>
      <c r="E5226" s="91">
        <f t="shared" si="587"/>
        <v>91</v>
      </c>
      <c r="F5226" s="120">
        <f>COUNTIF($D$15:D5226,D5226)</f>
        <v>7</v>
      </c>
      <c r="G5226" s="121">
        <f t="shared" si="588"/>
        <v>0</v>
      </c>
      <c r="H5226" s="121">
        <f t="shared" si="589"/>
        <v>0</v>
      </c>
      <c r="I5226" s="122">
        <f t="shared" si="590"/>
        <v>0</v>
      </c>
    </row>
    <row r="5227" spans="2:9">
      <c r="B5227" s="91">
        <f t="shared" si="591"/>
        <v>5213</v>
      </c>
      <c r="C5227" s="92">
        <f t="shared" si="592"/>
        <v>49773</v>
      </c>
      <c r="D5227" s="119" t="str">
        <f t="shared" si="586"/>
        <v>구간58</v>
      </c>
      <c r="E5227" s="91">
        <f t="shared" si="587"/>
        <v>91</v>
      </c>
      <c r="F5227" s="120">
        <f>COUNTIF($D$15:D5227,D5227)</f>
        <v>8</v>
      </c>
      <c r="G5227" s="121">
        <f t="shared" si="588"/>
        <v>0</v>
      </c>
      <c r="H5227" s="121">
        <f t="shared" si="589"/>
        <v>0</v>
      </c>
      <c r="I5227" s="122">
        <f t="shared" si="590"/>
        <v>0</v>
      </c>
    </row>
    <row r="5228" spans="2:9">
      <c r="B5228" s="91">
        <f t="shared" si="591"/>
        <v>5214</v>
      </c>
      <c r="C5228" s="92">
        <f t="shared" si="592"/>
        <v>49774</v>
      </c>
      <c r="D5228" s="119" t="str">
        <f t="shared" si="586"/>
        <v>구간58</v>
      </c>
      <c r="E5228" s="91">
        <f t="shared" si="587"/>
        <v>91</v>
      </c>
      <c r="F5228" s="120">
        <f>COUNTIF($D$15:D5228,D5228)</f>
        <v>9</v>
      </c>
      <c r="G5228" s="121">
        <f t="shared" si="588"/>
        <v>0</v>
      </c>
      <c r="H5228" s="121">
        <f t="shared" si="589"/>
        <v>0</v>
      </c>
      <c r="I5228" s="122">
        <f t="shared" si="590"/>
        <v>0</v>
      </c>
    </row>
    <row r="5229" spans="2:9">
      <c r="B5229" s="91">
        <f t="shared" si="591"/>
        <v>5215</v>
      </c>
      <c r="C5229" s="92">
        <f t="shared" si="592"/>
        <v>49775</v>
      </c>
      <c r="D5229" s="119" t="str">
        <f t="shared" si="586"/>
        <v>구간58</v>
      </c>
      <c r="E5229" s="91">
        <f t="shared" si="587"/>
        <v>91</v>
      </c>
      <c r="F5229" s="120">
        <f>COUNTIF($D$15:D5229,D5229)</f>
        <v>10</v>
      </c>
      <c r="G5229" s="121">
        <f t="shared" si="588"/>
        <v>0</v>
      </c>
      <c r="H5229" s="121">
        <f t="shared" si="589"/>
        <v>0</v>
      </c>
      <c r="I5229" s="122">
        <f t="shared" si="590"/>
        <v>0</v>
      </c>
    </row>
    <row r="5230" spans="2:9">
      <c r="B5230" s="91">
        <f t="shared" si="591"/>
        <v>5216</v>
      </c>
      <c r="C5230" s="92">
        <f t="shared" si="592"/>
        <v>49776</v>
      </c>
      <c r="D5230" s="119" t="str">
        <f t="shared" si="586"/>
        <v>구간58</v>
      </c>
      <c r="E5230" s="91">
        <f t="shared" si="587"/>
        <v>91</v>
      </c>
      <c r="F5230" s="120">
        <f>COUNTIF($D$15:D5230,D5230)</f>
        <v>11</v>
      </c>
      <c r="G5230" s="121">
        <f t="shared" si="588"/>
        <v>0</v>
      </c>
      <c r="H5230" s="121">
        <f t="shared" si="589"/>
        <v>0</v>
      </c>
      <c r="I5230" s="122">
        <f t="shared" si="590"/>
        <v>0</v>
      </c>
    </row>
    <row r="5231" spans="2:9">
      <c r="B5231" s="91">
        <f t="shared" si="591"/>
        <v>5217</v>
      </c>
      <c r="C5231" s="92">
        <f t="shared" si="592"/>
        <v>49777</v>
      </c>
      <c r="D5231" s="119" t="str">
        <f t="shared" si="586"/>
        <v>구간58</v>
      </c>
      <c r="E5231" s="91">
        <f t="shared" si="587"/>
        <v>91</v>
      </c>
      <c r="F5231" s="120">
        <f>COUNTIF($D$15:D5231,D5231)</f>
        <v>12</v>
      </c>
      <c r="G5231" s="121">
        <f t="shared" si="588"/>
        <v>0</v>
      </c>
      <c r="H5231" s="121">
        <f t="shared" si="589"/>
        <v>0</v>
      </c>
      <c r="I5231" s="122">
        <f t="shared" si="590"/>
        <v>0</v>
      </c>
    </row>
    <row r="5232" spans="2:9">
      <c r="B5232" s="91">
        <f t="shared" si="591"/>
        <v>5218</v>
      </c>
      <c r="C5232" s="92">
        <f t="shared" si="592"/>
        <v>49778</v>
      </c>
      <c r="D5232" s="119" t="str">
        <f t="shared" si="586"/>
        <v>구간58</v>
      </c>
      <c r="E5232" s="91">
        <f t="shared" si="587"/>
        <v>91</v>
      </c>
      <c r="F5232" s="120">
        <f>COUNTIF($D$15:D5232,D5232)</f>
        <v>13</v>
      </c>
      <c r="G5232" s="121">
        <f t="shared" si="588"/>
        <v>0</v>
      </c>
      <c r="H5232" s="121">
        <f t="shared" si="589"/>
        <v>0</v>
      </c>
      <c r="I5232" s="122">
        <f t="shared" si="590"/>
        <v>0</v>
      </c>
    </row>
    <row r="5233" spans="2:9">
      <c r="B5233" s="91">
        <f t="shared" si="591"/>
        <v>5219</v>
      </c>
      <c r="C5233" s="92">
        <f t="shared" si="592"/>
        <v>49779</v>
      </c>
      <c r="D5233" s="119" t="str">
        <f t="shared" si="586"/>
        <v>구간58</v>
      </c>
      <c r="E5233" s="91">
        <f t="shared" si="587"/>
        <v>91</v>
      </c>
      <c r="F5233" s="120">
        <f>COUNTIF($D$15:D5233,D5233)</f>
        <v>14</v>
      </c>
      <c r="G5233" s="121">
        <f t="shared" si="588"/>
        <v>0</v>
      </c>
      <c r="H5233" s="121">
        <f t="shared" si="589"/>
        <v>0</v>
      </c>
      <c r="I5233" s="122">
        <f t="shared" si="590"/>
        <v>0</v>
      </c>
    </row>
    <row r="5234" spans="2:9">
      <c r="B5234" s="91">
        <f t="shared" si="591"/>
        <v>5220</v>
      </c>
      <c r="C5234" s="92">
        <f t="shared" si="592"/>
        <v>49780</v>
      </c>
      <c r="D5234" s="119" t="str">
        <f t="shared" si="586"/>
        <v>구간58</v>
      </c>
      <c r="E5234" s="91">
        <f t="shared" si="587"/>
        <v>91</v>
      </c>
      <c r="F5234" s="120">
        <f>COUNTIF($D$15:D5234,D5234)</f>
        <v>15</v>
      </c>
      <c r="G5234" s="121">
        <f t="shared" si="588"/>
        <v>0</v>
      </c>
      <c r="H5234" s="121">
        <f t="shared" si="589"/>
        <v>0</v>
      </c>
      <c r="I5234" s="122">
        <f t="shared" si="590"/>
        <v>0</v>
      </c>
    </row>
    <row r="5235" spans="2:9">
      <c r="B5235" s="91">
        <f t="shared" si="591"/>
        <v>5221</v>
      </c>
      <c r="C5235" s="92">
        <f t="shared" si="592"/>
        <v>49781</v>
      </c>
      <c r="D5235" s="119" t="str">
        <f t="shared" si="586"/>
        <v>구간58</v>
      </c>
      <c r="E5235" s="91">
        <f t="shared" si="587"/>
        <v>91</v>
      </c>
      <c r="F5235" s="120">
        <f>COUNTIF($D$15:D5235,D5235)</f>
        <v>16</v>
      </c>
      <c r="G5235" s="121">
        <f t="shared" si="588"/>
        <v>0</v>
      </c>
      <c r="H5235" s="121">
        <f t="shared" si="589"/>
        <v>0</v>
      </c>
      <c r="I5235" s="122">
        <f t="shared" si="590"/>
        <v>0</v>
      </c>
    </row>
    <row r="5236" spans="2:9">
      <c r="B5236" s="91">
        <f t="shared" si="591"/>
        <v>5222</v>
      </c>
      <c r="C5236" s="92">
        <f t="shared" si="592"/>
        <v>49782</v>
      </c>
      <c r="D5236" s="119" t="str">
        <f t="shared" si="586"/>
        <v>구간58</v>
      </c>
      <c r="E5236" s="91">
        <f t="shared" si="587"/>
        <v>91</v>
      </c>
      <c r="F5236" s="120">
        <f>COUNTIF($D$15:D5236,D5236)</f>
        <v>17</v>
      </c>
      <c r="G5236" s="121">
        <f t="shared" si="588"/>
        <v>0</v>
      </c>
      <c r="H5236" s="121">
        <f t="shared" si="589"/>
        <v>0</v>
      </c>
      <c r="I5236" s="122">
        <f t="shared" si="590"/>
        <v>0</v>
      </c>
    </row>
    <row r="5237" spans="2:9">
      <c r="B5237" s="91">
        <f t="shared" si="591"/>
        <v>5223</v>
      </c>
      <c r="C5237" s="92">
        <f t="shared" si="592"/>
        <v>49783</v>
      </c>
      <c r="D5237" s="119" t="str">
        <f t="shared" si="586"/>
        <v>구간58</v>
      </c>
      <c r="E5237" s="91">
        <f t="shared" si="587"/>
        <v>91</v>
      </c>
      <c r="F5237" s="120">
        <f>COUNTIF($D$15:D5237,D5237)</f>
        <v>18</v>
      </c>
      <c r="G5237" s="121">
        <f t="shared" si="588"/>
        <v>0</v>
      </c>
      <c r="H5237" s="121">
        <f t="shared" si="589"/>
        <v>0</v>
      </c>
      <c r="I5237" s="122">
        <f t="shared" si="590"/>
        <v>0</v>
      </c>
    </row>
    <row r="5238" spans="2:9">
      <c r="B5238" s="91">
        <f t="shared" si="591"/>
        <v>5224</v>
      </c>
      <c r="C5238" s="92">
        <f t="shared" si="592"/>
        <v>49784</v>
      </c>
      <c r="D5238" s="119" t="str">
        <f t="shared" si="586"/>
        <v>구간58</v>
      </c>
      <c r="E5238" s="91">
        <f t="shared" si="587"/>
        <v>91</v>
      </c>
      <c r="F5238" s="120">
        <f>COUNTIF($D$15:D5238,D5238)</f>
        <v>19</v>
      </c>
      <c r="G5238" s="121">
        <f t="shared" si="588"/>
        <v>0</v>
      </c>
      <c r="H5238" s="121">
        <f t="shared" si="589"/>
        <v>0</v>
      </c>
      <c r="I5238" s="122">
        <f t="shared" si="590"/>
        <v>0</v>
      </c>
    </row>
    <row r="5239" spans="2:9">
      <c r="B5239" s="91">
        <f t="shared" si="591"/>
        <v>5225</v>
      </c>
      <c r="C5239" s="92">
        <f t="shared" si="592"/>
        <v>49785</v>
      </c>
      <c r="D5239" s="119" t="str">
        <f t="shared" si="586"/>
        <v>구간58</v>
      </c>
      <c r="E5239" s="91">
        <f t="shared" si="587"/>
        <v>91</v>
      </c>
      <c r="F5239" s="120">
        <f>COUNTIF($D$15:D5239,D5239)</f>
        <v>20</v>
      </c>
      <c r="G5239" s="121">
        <f t="shared" si="588"/>
        <v>0</v>
      </c>
      <c r="H5239" s="121">
        <f t="shared" si="589"/>
        <v>0</v>
      </c>
      <c r="I5239" s="122">
        <f t="shared" si="590"/>
        <v>0</v>
      </c>
    </row>
    <row r="5240" spans="2:9">
      <c r="B5240" s="91">
        <f t="shared" si="591"/>
        <v>5226</v>
      </c>
      <c r="C5240" s="92">
        <f t="shared" si="592"/>
        <v>49786</v>
      </c>
      <c r="D5240" s="119" t="str">
        <f t="shared" si="586"/>
        <v>구간58</v>
      </c>
      <c r="E5240" s="91">
        <f t="shared" si="587"/>
        <v>91</v>
      </c>
      <c r="F5240" s="120">
        <f>COUNTIF($D$15:D5240,D5240)</f>
        <v>21</v>
      </c>
      <c r="G5240" s="121">
        <f t="shared" si="588"/>
        <v>0</v>
      </c>
      <c r="H5240" s="121">
        <f t="shared" si="589"/>
        <v>0</v>
      </c>
      <c r="I5240" s="122">
        <f t="shared" si="590"/>
        <v>0</v>
      </c>
    </row>
    <row r="5241" spans="2:9">
      <c r="B5241" s="91">
        <f t="shared" si="591"/>
        <v>5227</v>
      </c>
      <c r="C5241" s="92">
        <f t="shared" si="592"/>
        <v>49787</v>
      </c>
      <c r="D5241" s="119" t="str">
        <f t="shared" si="586"/>
        <v>구간58</v>
      </c>
      <c r="E5241" s="91">
        <f t="shared" si="587"/>
        <v>91</v>
      </c>
      <c r="F5241" s="120">
        <f>COUNTIF($D$15:D5241,D5241)</f>
        <v>22</v>
      </c>
      <c r="G5241" s="121">
        <f t="shared" si="588"/>
        <v>0</v>
      </c>
      <c r="H5241" s="121">
        <f t="shared" si="589"/>
        <v>0</v>
      </c>
      <c r="I5241" s="122">
        <f t="shared" si="590"/>
        <v>0</v>
      </c>
    </row>
    <row r="5242" spans="2:9">
      <c r="B5242" s="91">
        <f t="shared" si="591"/>
        <v>5228</v>
      </c>
      <c r="C5242" s="92">
        <f t="shared" si="592"/>
        <v>49788</v>
      </c>
      <c r="D5242" s="119" t="str">
        <f t="shared" si="586"/>
        <v>구간58</v>
      </c>
      <c r="E5242" s="91">
        <f t="shared" si="587"/>
        <v>91</v>
      </c>
      <c r="F5242" s="120">
        <f>COUNTIF($D$15:D5242,D5242)</f>
        <v>23</v>
      </c>
      <c r="G5242" s="121">
        <f t="shared" si="588"/>
        <v>0</v>
      </c>
      <c r="H5242" s="121">
        <f t="shared" si="589"/>
        <v>0</v>
      </c>
      <c r="I5242" s="122">
        <f t="shared" si="590"/>
        <v>0</v>
      </c>
    </row>
    <row r="5243" spans="2:9">
      <c r="B5243" s="91">
        <f t="shared" si="591"/>
        <v>5229</v>
      </c>
      <c r="C5243" s="92">
        <f t="shared" si="592"/>
        <v>49789</v>
      </c>
      <c r="D5243" s="119" t="str">
        <f t="shared" si="586"/>
        <v>구간58</v>
      </c>
      <c r="E5243" s="91">
        <f t="shared" si="587"/>
        <v>91</v>
      </c>
      <c r="F5243" s="120">
        <f>COUNTIF($D$15:D5243,D5243)</f>
        <v>24</v>
      </c>
      <c r="G5243" s="121">
        <f t="shared" si="588"/>
        <v>0</v>
      </c>
      <c r="H5243" s="121">
        <f t="shared" si="589"/>
        <v>0</v>
      </c>
      <c r="I5243" s="122">
        <f t="shared" si="590"/>
        <v>0</v>
      </c>
    </row>
    <row r="5244" spans="2:9">
      <c r="B5244" s="91">
        <f t="shared" si="591"/>
        <v>5230</v>
      </c>
      <c r="C5244" s="92">
        <f t="shared" si="592"/>
        <v>49790</v>
      </c>
      <c r="D5244" s="119" t="str">
        <f t="shared" si="586"/>
        <v>구간58</v>
      </c>
      <c r="E5244" s="91">
        <f t="shared" si="587"/>
        <v>91</v>
      </c>
      <c r="F5244" s="120">
        <f>COUNTIF($D$15:D5244,D5244)</f>
        <v>25</v>
      </c>
      <c r="G5244" s="121">
        <f t="shared" si="588"/>
        <v>0</v>
      </c>
      <c r="H5244" s="121">
        <f t="shared" si="589"/>
        <v>0</v>
      </c>
      <c r="I5244" s="122">
        <f t="shared" si="590"/>
        <v>0</v>
      </c>
    </row>
    <row r="5245" spans="2:9">
      <c r="B5245" s="91">
        <f t="shared" si="591"/>
        <v>5231</v>
      </c>
      <c r="C5245" s="92">
        <f t="shared" si="592"/>
        <v>49791</v>
      </c>
      <c r="D5245" s="119" t="str">
        <f t="shared" si="586"/>
        <v>구간58</v>
      </c>
      <c r="E5245" s="91">
        <f t="shared" si="587"/>
        <v>91</v>
      </c>
      <c r="F5245" s="120">
        <f>COUNTIF($D$15:D5245,D5245)</f>
        <v>26</v>
      </c>
      <c r="G5245" s="121">
        <f t="shared" si="588"/>
        <v>0</v>
      </c>
      <c r="H5245" s="121">
        <f t="shared" si="589"/>
        <v>0</v>
      </c>
      <c r="I5245" s="122">
        <f t="shared" si="590"/>
        <v>0</v>
      </c>
    </row>
    <row r="5246" spans="2:9">
      <c r="B5246" s="91">
        <f t="shared" si="591"/>
        <v>5232</v>
      </c>
      <c r="C5246" s="92">
        <f t="shared" si="592"/>
        <v>49792</v>
      </c>
      <c r="D5246" s="119" t="str">
        <f t="shared" si="586"/>
        <v>구간58</v>
      </c>
      <c r="E5246" s="91">
        <f t="shared" si="587"/>
        <v>91</v>
      </c>
      <c r="F5246" s="120">
        <f>COUNTIF($D$15:D5246,D5246)</f>
        <v>27</v>
      </c>
      <c r="G5246" s="121">
        <f t="shared" si="588"/>
        <v>0</v>
      </c>
      <c r="H5246" s="121">
        <f t="shared" si="589"/>
        <v>0</v>
      </c>
      <c r="I5246" s="122">
        <f t="shared" si="590"/>
        <v>0</v>
      </c>
    </row>
    <row r="5247" spans="2:9">
      <c r="B5247" s="91">
        <f t="shared" si="591"/>
        <v>5233</v>
      </c>
      <c r="C5247" s="92">
        <f t="shared" si="592"/>
        <v>49793</v>
      </c>
      <c r="D5247" s="119" t="str">
        <f t="shared" si="586"/>
        <v>구간58</v>
      </c>
      <c r="E5247" s="91">
        <f t="shared" si="587"/>
        <v>91</v>
      </c>
      <c r="F5247" s="120">
        <f>COUNTIF($D$15:D5247,D5247)</f>
        <v>28</v>
      </c>
      <c r="G5247" s="121">
        <f t="shared" si="588"/>
        <v>0</v>
      </c>
      <c r="H5247" s="121">
        <f t="shared" si="589"/>
        <v>0</v>
      </c>
      <c r="I5247" s="122">
        <f t="shared" si="590"/>
        <v>0</v>
      </c>
    </row>
    <row r="5248" spans="2:9">
      <c r="B5248" s="91">
        <f t="shared" si="591"/>
        <v>5234</v>
      </c>
      <c r="C5248" s="92">
        <f t="shared" si="592"/>
        <v>49794</v>
      </c>
      <c r="D5248" s="119" t="str">
        <f t="shared" si="586"/>
        <v>구간58</v>
      </c>
      <c r="E5248" s="91">
        <f t="shared" si="587"/>
        <v>91</v>
      </c>
      <c r="F5248" s="120">
        <f>COUNTIF($D$15:D5248,D5248)</f>
        <v>29</v>
      </c>
      <c r="G5248" s="121">
        <f t="shared" si="588"/>
        <v>0</v>
      </c>
      <c r="H5248" s="121">
        <f t="shared" si="589"/>
        <v>0</v>
      </c>
      <c r="I5248" s="122">
        <f t="shared" si="590"/>
        <v>0</v>
      </c>
    </row>
    <row r="5249" spans="2:9">
      <c r="B5249" s="91">
        <f t="shared" si="591"/>
        <v>5235</v>
      </c>
      <c r="C5249" s="92">
        <f t="shared" si="592"/>
        <v>49795</v>
      </c>
      <c r="D5249" s="119" t="str">
        <f t="shared" si="586"/>
        <v>구간58</v>
      </c>
      <c r="E5249" s="91">
        <f t="shared" si="587"/>
        <v>91</v>
      </c>
      <c r="F5249" s="120">
        <f>COUNTIF($D$15:D5249,D5249)</f>
        <v>30</v>
      </c>
      <c r="G5249" s="121">
        <f t="shared" si="588"/>
        <v>0</v>
      </c>
      <c r="H5249" s="121">
        <f t="shared" si="589"/>
        <v>0</v>
      </c>
      <c r="I5249" s="122">
        <f t="shared" si="590"/>
        <v>0</v>
      </c>
    </row>
    <row r="5250" spans="2:9">
      <c r="B5250" s="91">
        <f t="shared" si="591"/>
        <v>5236</v>
      </c>
      <c r="C5250" s="92">
        <f t="shared" si="592"/>
        <v>49796</v>
      </c>
      <c r="D5250" s="119" t="str">
        <f t="shared" si="586"/>
        <v>구간58</v>
      </c>
      <c r="E5250" s="91">
        <f t="shared" si="587"/>
        <v>91</v>
      </c>
      <c r="F5250" s="120">
        <f>COUNTIF($D$15:D5250,D5250)</f>
        <v>31</v>
      </c>
      <c r="G5250" s="121">
        <f t="shared" si="588"/>
        <v>0</v>
      </c>
      <c r="H5250" s="121">
        <f t="shared" si="589"/>
        <v>0</v>
      </c>
      <c r="I5250" s="122">
        <f t="shared" si="590"/>
        <v>0</v>
      </c>
    </row>
    <row r="5251" spans="2:9">
      <c r="B5251" s="91">
        <f t="shared" si="591"/>
        <v>5237</v>
      </c>
      <c r="C5251" s="92">
        <f t="shared" si="592"/>
        <v>49797</v>
      </c>
      <c r="D5251" s="119" t="str">
        <f t="shared" si="586"/>
        <v>구간58</v>
      </c>
      <c r="E5251" s="91">
        <f t="shared" si="587"/>
        <v>91</v>
      </c>
      <c r="F5251" s="120">
        <f>COUNTIF($D$15:D5251,D5251)</f>
        <v>32</v>
      </c>
      <c r="G5251" s="121">
        <f t="shared" si="588"/>
        <v>0</v>
      </c>
      <c r="H5251" s="121">
        <f t="shared" si="589"/>
        <v>0</v>
      </c>
      <c r="I5251" s="122">
        <f t="shared" si="590"/>
        <v>0</v>
      </c>
    </row>
    <row r="5252" spans="2:9">
      <c r="B5252" s="91">
        <f t="shared" si="591"/>
        <v>5238</v>
      </c>
      <c r="C5252" s="92">
        <f t="shared" si="592"/>
        <v>49798</v>
      </c>
      <c r="D5252" s="119" t="str">
        <f t="shared" si="586"/>
        <v>구간58</v>
      </c>
      <c r="E5252" s="91">
        <f t="shared" si="587"/>
        <v>91</v>
      </c>
      <c r="F5252" s="120">
        <f>COUNTIF($D$15:D5252,D5252)</f>
        <v>33</v>
      </c>
      <c r="G5252" s="121">
        <f t="shared" si="588"/>
        <v>0</v>
      </c>
      <c r="H5252" s="121">
        <f t="shared" si="589"/>
        <v>0</v>
      </c>
      <c r="I5252" s="122">
        <f t="shared" si="590"/>
        <v>0</v>
      </c>
    </row>
    <row r="5253" spans="2:9">
      <c r="B5253" s="91">
        <f t="shared" si="591"/>
        <v>5239</v>
      </c>
      <c r="C5253" s="92">
        <f t="shared" si="592"/>
        <v>49799</v>
      </c>
      <c r="D5253" s="119" t="str">
        <f t="shared" si="586"/>
        <v>구간58</v>
      </c>
      <c r="E5253" s="91">
        <f t="shared" si="587"/>
        <v>91</v>
      </c>
      <c r="F5253" s="120">
        <f>COUNTIF($D$15:D5253,D5253)</f>
        <v>34</v>
      </c>
      <c r="G5253" s="121">
        <f t="shared" si="588"/>
        <v>0</v>
      </c>
      <c r="H5253" s="121">
        <f t="shared" si="589"/>
        <v>0</v>
      </c>
      <c r="I5253" s="122">
        <f t="shared" si="590"/>
        <v>0</v>
      </c>
    </row>
    <row r="5254" spans="2:9">
      <c r="B5254" s="91">
        <f t="shared" si="591"/>
        <v>5240</v>
      </c>
      <c r="C5254" s="92">
        <f t="shared" si="592"/>
        <v>49800</v>
      </c>
      <c r="D5254" s="119" t="str">
        <f t="shared" si="586"/>
        <v>구간58</v>
      </c>
      <c r="E5254" s="91">
        <f t="shared" si="587"/>
        <v>91</v>
      </c>
      <c r="F5254" s="120">
        <f>COUNTIF($D$15:D5254,D5254)</f>
        <v>35</v>
      </c>
      <c r="G5254" s="121">
        <f t="shared" si="588"/>
        <v>0</v>
      </c>
      <c r="H5254" s="121">
        <f t="shared" si="589"/>
        <v>0</v>
      </c>
      <c r="I5254" s="122">
        <f t="shared" si="590"/>
        <v>0</v>
      </c>
    </row>
    <row r="5255" spans="2:9">
      <c r="B5255" s="91">
        <f t="shared" si="591"/>
        <v>5241</v>
      </c>
      <c r="C5255" s="92">
        <f t="shared" si="592"/>
        <v>49801</v>
      </c>
      <c r="D5255" s="119" t="str">
        <f t="shared" si="586"/>
        <v>구간58</v>
      </c>
      <c r="E5255" s="91">
        <f t="shared" si="587"/>
        <v>91</v>
      </c>
      <c r="F5255" s="120">
        <f>COUNTIF($D$15:D5255,D5255)</f>
        <v>36</v>
      </c>
      <c r="G5255" s="121">
        <f t="shared" si="588"/>
        <v>0</v>
      </c>
      <c r="H5255" s="121">
        <f t="shared" si="589"/>
        <v>0</v>
      </c>
      <c r="I5255" s="122">
        <f t="shared" si="590"/>
        <v>0</v>
      </c>
    </row>
    <row r="5256" spans="2:9">
      <c r="B5256" s="91">
        <f t="shared" si="591"/>
        <v>5242</v>
      </c>
      <c r="C5256" s="92">
        <f t="shared" si="592"/>
        <v>49802</v>
      </c>
      <c r="D5256" s="119" t="str">
        <f t="shared" si="586"/>
        <v>구간58</v>
      </c>
      <c r="E5256" s="91">
        <f t="shared" si="587"/>
        <v>91</v>
      </c>
      <c r="F5256" s="120">
        <f>COUNTIF($D$15:D5256,D5256)</f>
        <v>37</v>
      </c>
      <c r="G5256" s="121">
        <f t="shared" si="588"/>
        <v>0</v>
      </c>
      <c r="H5256" s="121">
        <f t="shared" si="589"/>
        <v>0</v>
      </c>
      <c r="I5256" s="122">
        <f t="shared" si="590"/>
        <v>0</v>
      </c>
    </row>
    <row r="5257" spans="2:9">
      <c r="B5257" s="91">
        <f t="shared" si="591"/>
        <v>5243</v>
      </c>
      <c r="C5257" s="92">
        <f t="shared" si="592"/>
        <v>49803</v>
      </c>
      <c r="D5257" s="119" t="str">
        <f t="shared" si="586"/>
        <v>구간58</v>
      </c>
      <c r="E5257" s="91">
        <f t="shared" si="587"/>
        <v>91</v>
      </c>
      <c r="F5257" s="120">
        <f>COUNTIF($D$15:D5257,D5257)</f>
        <v>38</v>
      </c>
      <c r="G5257" s="121">
        <f t="shared" si="588"/>
        <v>0</v>
      </c>
      <c r="H5257" s="121">
        <f t="shared" si="589"/>
        <v>0</v>
      </c>
      <c r="I5257" s="122">
        <f t="shared" si="590"/>
        <v>0</v>
      </c>
    </row>
    <row r="5258" spans="2:9">
      <c r="B5258" s="91">
        <f t="shared" si="591"/>
        <v>5244</v>
      </c>
      <c r="C5258" s="92">
        <f t="shared" si="592"/>
        <v>49804</v>
      </c>
      <c r="D5258" s="119" t="str">
        <f t="shared" si="586"/>
        <v>구간58</v>
      </c>
      <c r="E5258" s="91">
        <f t="shared" si="587"/>
        <v>91</v>
      </c>
      <c r="F5258" s="120">
        <f>COUNTIF($D$15:D5258,D5258)</f>
        <v>39</v>
      </c>
      <c r="G5258" s="121">
        <f t="shared" si="588"/>
        <v>0</v>
      </c>
      <c r="H5258" s="121">
        <f t="shared" si="589"/>
        <v>0</v>
      </c>
      <c r="I5258" s="122">
        <f t="shared" si="590"/>
        <v>0</v>
      </c>
    </row>
    <row r="5259" spans="2:9">
      <c r="B5259" s="91">
        <f t="shared" si="591"/>
        <v>5245</v>
      </c>
      <c r="C5259" s="92">
        <f t="shared" si="592"/>
        <v>49805</v>
      </c>
      <c r="D5259" s="119" t="str">
        <f t="shared" si="586"/>
        <v>구간58</v>
      </c>
      <c r="E5259" s="91">
        <f t="shared" si="587"/>
        <v>91</v>
      </c>
      <c r="F5259" s="120">
        <f>COUNTIF($D$15:D5259,D5259)</f>
        <v>40</v>
      </c>
      <c r="G5259" s="121">
        <f t="shared" si="588"/>
        <v>0</v>
      </c>
      <c r="H5259" s="121">
        <f t="shared" si="589"/>
        <v>0</v>
      </c>
      <c r="I5259" s="122">
        <f t="shared" si="590"/>
        <v>0</v>
      </c>
    </row>
    <row r="5260" spans="2:9">
      <c r="B5260" s="91">
        <f t="shared" si="591"/>
        <v>5246</v>
      </c>
      <c r="C5260" s="92">
        <f t="shared" si="592"/>
        <v>49806</v>
      </c>
      <c r="D5260" s="119" t="str">
        <f t="shared" si="586"/>
        <v>구간58</v>
      </c>
      <c r="E5260" s="91">
        <f t="shared" si="587"/>
        <v>91</v>
      </c>
      <c r="F5260" s="120">
        <f>COUNTIF($D$15:D5260,D5260)</f>
        <v>41</v>
      </c>
      <c r="G5260" s="121">
        <f t="shared" si="588"/>
        <v>0</v>
      </c>
      <c r="H5260" s="121">
        <f t="shared" si="589"/>
        <v>0</v>
      </c>
      <c r="I5260" s="122">
        <f t="shared" si="590"/>
        <v>0</v>
      </c>
    </row>
    <row r="5261" spans="2:9">
      <c r="B5261" s="91">
        <f t="shared" si="591"/>
        <v>5247</v>
      </c>
      <c r="C5261" s="92">
        <f t="shared" si="592"/>
        <v>49807</v>
      </c>
      <c r="D5261" s="119" t="str">
        <f t="shared" si="586"/>
        <v>구간58</v>
      </c>
      <c r="E5261" s="91">
        <f t="shared" si="587"/>
        <v>91</v>
      </c>
      <c r="F5261" s="120">
        <f>COUNTIF($D$15:D5261,D5261)</f>
        <v>42</v>
      </c>
      <c r="G5261" s="121">
        <f t="shared" si="588"/>
        <v>0</v>
      </c>
      <c r="H5261" s="121">
        <f t="shared" si="589"/>
        <v>0</v>
      </c>
      <c r="I5261" s="122">
        <f t="shared" si="590"/>
        <v>0</v>
      </c>
    </row>
    <row r="5262" spans="2:9">
      <c r="B5262" s="91">
        <f t="shared" si="591"/>
        <v>5248</v>
      </c>
      <c r="C5262" s="92">
        <f t="shared" si="592"/>
        <v>49808</v>
      </c>
      <c r="D5262" s="119" t="str">
        <f t="shared" si="586"/>
        <v>구간58</v>
      </c>
      <c r="E5262" s="91">
        <f t="shared" si="587"/>
        <v>91</v>
      </c>
      <c r="F5262" s="120">
        <f>COUNTIF($D$15:D5262,D5262)</f>
        <v>43</v>
      </c>
      <c r="G5262" s="121">
        <f t="shared" si="588"/>
        <v>0</v>
      </c>
      <c r="H5262" s="121">
        <f t="shared" si="589"/>
        <v>0</v>
      </c>
      <c r="I5262" s="122">
        <f t="shared" si="590"/>
        <v>0</v>
      </c>
    </row>
    <row r="5263" spans="2:9">
      <c r="B5263" s="91">
        <f t="shared" si="591"/>
        <v>5249</v>
      </c>
      <c r="C5263" s="92">
        <f t="shared" si="592"/>
        <v>49809</v>
      </c>
      <c r="D5263" s="119" t="str">
        <f t="shared" ref="D5263:D5326" si="593">IF(IFERROR(HLOOKUP(C5263,$E$5:$BL$6,2,FALSE),"")="",D5264,HLOOKUP(C5263,$E$5:$BL$7,2,FALSE))</f>
        <v>구간58</v>
      </c>
      <c r="E5263" s="91">
        <f t="shared" ref="E5263:E5326" si="594">COUNTIF($D$15:$D$49928,D5263)</f>
        <v>91</v>
      </c>
      <c r="F5263" s="120">
        <f>COUNTIF($D$15:D5263,D5263)</f>
        <v>44</v>
      </c>
      <c r="G5263" s="121">
        <f t="shared" ref="G5263:G5326" si="595">HLOOKUP($D5263,$E$6:$BL$11,6,FALSE)</f>
        <v>0</v>
      </c>
      <c r="H5263" s="121">
        <f t="shared" ref="H5263:H5326" si="596">HLOOKUP($D5263,$E$6:$BL$11,5,FALSE)*(F5263)</f>
        <v>0</v>
      </c>
      <c r="I5263" s="122">
        <f t="shared" ref="I5263:I5326" si="597">G5263+H5263</f>
        <v>0</v>
      </c>
    </row>
    <row r="5264" spans="2:9">
      <c r="B5264" s="91">
        <f t="shared" ref="B5264:B5327" si="598">B5263+1</f>
        <v>5250</v>
      </c>
      <c r="C5264" s="92">
        <f t="shared" ref="C5264:C5327" si="599">C5263+1</f>
        <v>49810</v>
      </c>
      <c r="D5264" s="119" t="str">
        <f t="shared" si="593"/>
        <v>구간58</v>
      </c>
      <c r="E5264" s="91">
        <f t="shared" si="594"/>
        <v>91</v>
      </c>
      <c r="F5264" s="120">
        <f>COUNTIF($D$15:D5264,D5264)</f>
        <v>45</v>
      </c>
      <c r="G5264" s="121">
        <f t="shared" si="595"/>
        <v>0</v>
      </c>
      <c r="H5264" s="121">
        <f t="shared" si="596"/>
        <v>0</v>
      </c>
      <c r="I5264" s="122">
        <f t="shared" si="597"/>
        <v>0</v>
      </c>
    </row>
    <row r="5265" spans="2:9">
      <c r="B5265" s="91">
        <f t="shared" si="598"/>
        <v>5251</v>
      </c>
      <c r="C5265" s="92">
        <f t="shared" si="599"/>
        <v>49811</v>
      </c>
      <c r="D5265" s="119" t="str">
        <f t="shared" si="593"/>
        <v>구간58</v>
      </c>
      <c r="E5265" s="91">
        <f t="shared" si="594"/>
        <v>91</v>
      </c>
      <c r="F5265" s="120">
        <f>COUNTIF($D$15:D5265,D5265)</f>
        <v>46</v>
      </c>
      <c r="G5265" s="121">
        <f t="shared" si="595"/>
        <v>0</v>
      </c>
      <c r="H5265" s="121">
        <f t="shared" si="596"/>
        <v>0</v>
      </c>
      <c r="I5265" s="122">
        <f t="shared" si="597"/>
        <v>0</v>
      </c>
    </row>
    <row r="5266" spans="2:9">
      <c r="B5266" s="91">
        <f t="shared" si="598"/>
        <v>5252</v>
      </c>
      <c r="C5266" s="92">
        <f t="shared" si="599"/>
        <v>49812</v>
      </c>
      <c r="D5266" s="119" t="str">
        <f t="shared" si="593"/>
        <v>구간58</v>
      </c>
      <c r="E5266" s="91">
        <f t="shared" si="594"/>
        <v>91</v>
      </c>
      <c r="F5266" s="120">
        <f>COUNTIF($D$15:D5266,D5266)</f>
        <v>47</v>
      </c>
      <c r="G5266" s="121">
        <f t="shared" si="595"/>
        <v>0</v>
      </c>
      <c r="H5266" s="121">
        <f t="shared" si="596"/>
        <v>0</v>
      </c>
      <c r="I5266" s="122">
        <f t="shared" si="597"/>
        <v>0</v>
      </c>
    </row>
    <row r="5267" spans="2:9">
      <c r="B5267" s="91">
        <f t="shared" si="598"/>
        <v>5253</v>
      </c>
      <c r="C5267" s="92">
        <f t="shared" si="599"/>
        <v>49813</v>
      </c>
      <c r="D5267" s="119" t="str">
        <f t="shared" si="593"/>
        <v>구간58</v>
      </c>
      <c r="E5267" s="91">
        <f t="shared" si="594"/>
        <v>91</v>
      </c>
      <c r="F5267" s="120">
        <f>COUNTIF($D$15:D5267,D5267)</f>
        <v>48</v>
      </c>
      <c r="G5267" s="121">
        <f t="shared" si="595"/>
        <v>0</v>
      </c>
      <c r="H5267" s="121">
        <f t="shared" si="596"/>
        <v>0</v>
      </c>
      <c r="I5267" s="122">
        <f t="shared" si="597"/>
        <v>0</v>
      </c>
    </row>
    <row r="5268" spans="2:9">
      <c r="B5268" s="91">
        <f t="shared" si="598"/>
        <v>5254</v>
      </c>
      <c r="C5268" s="92">
        <f t="shared" si="599"/>
        <v>49814</v>
      </c>
      <c r="D5268" s="119" t="str">
        <f t="shared" si="593"/>
        <v>구간58</v>
      </c>
      <c r="E5268" s="91">
        <f t="shared" si="594"/>
        <v>91</v>
      </c>
      <c r="F5268" s="120">
        <f>COUNTIF($D$15:D5268,D5268)</f>
        <v>49</v>
      </c>
      <c r="G5268" s="121">
        <f t="shared" si="595"/>
        <v>0</v>
      </c>
      <c r="H5268" s="121">
        <f t="shared" si="596"/>
        <v>0</v>
      </c>
      <c r="I5268" s="122">
        <f t="shared" si="597"/>
        <v>0</v>
      </c>
    </row>
    <row r="5269" spans="2:9">
      <c r="B5269" s="91">
        <f t="shared" si="598"/>
        <v>5255</v>
      </c>
      <c r="C5269" s="92">
        <f t="shared" si="599"/>
        <v>49815</v>
      </c>
      <c r="D5269" s="119" t="str">
        <f t="shared" si="593"/>
        <v>구간58</v>
      </c>
      <c r="E5269" s="91">
        <f t="shared" si="594"/>
        <v>91</v>
      </c>
      <c r="F5269" s="120">
        <f>COUNTIF($D$15:D5269,D5269)</f>
        <v>50</v>
      </c>
      <c r="G5269" s="121">
        <f t="shared" si="595"/>
        <v>0</v>
      </c>
      <c r="H5269" s="121">
        <f t="shared" si="596"/>
        <v>0</v>
      </c>
      <c r="I5269" s="122">
        <f t="shared" si="597"/>
        <v>0</v>
      </c>
    </row>
    <row r="5270" spans="2:9">
      <c r="B5270" s="91">
        <f t="shared" si="598"/>
        <v>5256</v>
      </c>
      <c r="C5270" s="92">
        <f t="shared" si="599"/>
        <v>49816</v>
      </c>
      <c r="D5270" s="119" t="str">
        <f t="shared" si="593"/>
        <v>구간58</v>
      </c>
      <c r="E5270" s="91">
        <f t="shared" si="594"/>
        <v>91</v>
      </c>
      <c r="F5270" s="120">
        <f>COUNTIF($D$15:D5270,D5270)</f>
        <v>51</v>
      </c>
      <c r="G5270" s="121">
        <f t="shared" si="595"/>
        <v>0</v>
      </c>
      <c r="H5270" s="121">
        <f t="shared" si="596"/>
        <v>0</v>
      </c>
      <c r="I5270" s="122">
        <f t="shared" si="597"/>
        <v>0</v>
      </c>
    </row>
    <row r="5271" spans="2:9">
      <c r="B5271" s="91">
        <f t="shared" si="598"/>
        <v>5257</v>
      </c>
      <c r="C5271" s="92">
        <f t="shared" si="599"/>
        <v>49817</v>
      </c>
      <c r="D5271" s="119" t="str">
        <f t="shared" si="593"/>
        <v>구간58</v>
      </c>
      <c r="E5271" s="91">
        <f t="shared" si="594"/>
        <v>91</v>
      </c>
      <c r="F5271" s="120">
        <f>COUNTIF($D$15:D5271,D5271)</f>
        <v>52</v>
      </c>
      <c r="G5271" s="121">
        <f t="shared" si="595"/>
        <v>0</v>
      </c>
      <c r="H5271" s="121">
        <f t="shared" si="596"/>
        <v>0</v>
      </c>
      <c r="I5271" s="122">
        <f t="shared" si="597"/>
        <v>0</v>
      </c>
    </row>
    <row r="5272" spans="2:9">
      <c r="B5272" s="91">
        <f t="shared" si="598"/>
        <v>5258</v>
      </c>
      <c r="C5272" s="92">
        <f t="shared" si="599"/>
        <v>49818</v>
      </c>
      <c r="D5272" s="119" t="str">
        <f t="shared" si="593"/>
        <v>구간58</v>
      </c>
      <c r="E5272" s="91">
        <f t="shared" si="594"/>
        <v>91</v>
      </c>
      <c r="F5272" s="120">
        <f>COUNTIF($D$15:D5272,D5272)</f>
        <v>53</v>
      </c>
      <c r="G5272" s="121">
        <f t="shared" si="595"/>
        <v>0</v>
      </c>
      <c r="H5272" s="121">
        <f t="shared" si="596"/>
        <v>0</v>
      </c>
      <c r="I5272" s="122">
        <f t="shared" si="597"/>
        <v>0</v>
      </c>
    </row>
    <row r="5273" spans="2:9">
      <c r="B5273" s="91">
        <f t="shared" si="598"/>
        <v>5259</v>
      </c>
      <c r="C5273" s="92">
        <f t="shared" si="599"/>
        <v>49819</v>
      </c>
      <c r="D5273" s="119" t="str">
        <f t="shared" si="593"/>
        <v>구간58</v>
      </c>
      <c r="E5273" s="91">
        <f t="shared" si="594"/>
        <v>91</v>
      </c>
      <c r="F5273" s="120">
        <f>COUNTIF($D$15:D5273,D5273)</f>
        <v>54</v>
      </c>
      <c r="G5273" s="121">
        <f t="shared" si="595"/>
        <v>0</v>
      </c>
      <c r="H5273" s="121">
        <f t="shared" si="596"/>
        <v>0</v>
      </c>
      <c r="I5273" s="122">
        <f t="shared" si="597"/>
        <v>0</v>
      </c>
    </row>
    <row r="5274" spans="2:9">
      <c r="B5274" s="91">
        <f t="shared" si="598"/>
        <v>5260</v>
      </c>
      <c r="C5274" s="92">
        <f t="shared" si="599"/>
        <v>49820</v>
      </c>
      <c r="D5274" s="119" t="str">
        <f t="shared" si="593"/>
        <v>구간58</v>
      </c>
      <c r="E5274" s="91">
        <f t="shared" si="594"/>
        <v>91</v>
      </c>
      <c r="F5274" s="120">
        <f>COUNTIF($D$15:D5274,D5274)</f>
        <v>55</v>
      </c>
      <c r="G5274" s="121">
        <f t="shared" si="595"/>
        <v>0</v>
      </c>
      <c r="H5274" s="121">
        <f t="shared" si="596"/>
        <v>0</v>
      </c>
      <c r="I5274" s="122">
        <f t="shared" si="597"/>
        <v>0</v>
      </c>
    </row>
    <row r="5275" spans="2:9">
      <c r="B5275" s="91">
        <f t="shared" si="598"/>
        <v>5261</v>
      </c>
      <c r="C5275" s="92">
        <f t="shared" si="599"/>
        <v>49821</v>
      </c>
      <c r="D5275" s="119" t="str">
        <f t="shared" si="593"/>
        <v>구간58</v>
      </c>
      <c r="E5275" s="91">
        <f t="shared" si="594"/>
        <v>91</v>
      </c>
      <c r="F5275" s="120">
        <f>COUNTIF($D$15:D5275,D5275)</f>
        <v>56</v>
      </c>
      <c r="G5275" s="121">
        <f t="shared" si="595"/>
        <v>0</v>
      </c>
      <c r="H5275" s="121">
        <f t="shared" si="596"/>
        <v>0</v>
      </c>
      <c r="I5275" s="122">
        <f t="shared" si="597"/>
        <v>0</v>
      </c>
    </row>
    <row r="5276" spans="2:9">
      <c r="B5276" s="91">
        <f t="shared" si="598"/>
        <v>5262</v>
      </c>
      <c r="C5276" s="92">
        <f t="shared" si="599"/>
        <v>49822</v>
      </c>
      <c r="D5276" s="119" t="str">
        <f t="shared" si="593"/>
        <v>구간58</v>
      </c>
      <c r="E5276" s="91">
        <f t="shared" si="594"/>
        <v>91</v>
      </c>
      <c r="F5276" s="120">
        <f>COUNTIF($D$15:D5276,D5276)</f>
        <v>57</v>
      </c>
      <c r="G5276" s="121">
        <f t="shared" si="595"/>
        <v>0</v>
      </c>
      <c r="H5276" s="121">
        <f t="shared" si="596"/>
        <v>0</v>
      </c>
      <c r="I5276" s="122">
        <f t="shared" si="597"/>
        <v>0</v>
      </c>
    </row>
    <row r="5277" spans="2:9">
      <c r="B5277" s="91">
        <f t="shared" si="598"/>
        <v>5263</v>
      </c>
      <c r="C5277" s="92">
        <f t="shared" si="599"/>
        <v>49823</v>
      </c>
      <c r="D5277" s="119" t="str">
        <f t="shared" si="593"/>
        <v>구간58</v>
      </c>
      <c r="E5277" s="91">
        <f t="shared" si="594"/>
        <v>91</v>
      </c>
      <c r="F5277" s="120">
        <f>COUNTIF($D$15:D5277,D5277)</f>
        <v>58</v>
      </c>
      <c r="G5277" s="121">
        <f t="shared" si="595"/>
        <v>0</v>
      </c>
      <c r="H5277" s="121">
        <f t="shared" si="596"/>
        <v>0</v>
      </c>
      <c r="I5277" s="122">
        <f t="shared" si="597"/>
        <v>0</v>
      </c>
    </row>
    <row r="5278" spans="2:9">
      <c r="B5278" s="91">
        <f t="shared" si="598"/>
        <v>5264</v>
      </c>
      <c r="C5278" s="92">
        <f t="shared" si="599"/>
        <v>49824</v>
      </c>
      <c r="D5278" s="119" t="str">
        <f t="shared" si="593"/>
        <v>구간58</v>
      </c>
      <c r="E5278" s="91">
        <f t="shared" si="594"/>
        <v>91</v>
      </c>
      <c r="F5278" s="120">
        <f>COUNTIF($D$15:D5278,D5278)</f>
        <v>59</v>
      </c>
      <c r="G5278" s="121">
        <f t="shared" si="595"/>
        <v>0</v>
      </c>
      <c r="H5278" s="121">
        <f t="shared" si="596"/>
        <v>0</v>
      </c>
      <c r="I5278" s="122">
        <f t="shared" si="597"/>
        <v>0</v>
      </c>
    </row>
    <row r="5279" spans="2:9">
      <c r="B5279" s="91">
        <f t="shared" si="598"/>
        <v>5265</v>
      </c>
      <c r="C5279" s="92">
        <f t="shared" si="599"/>
        <v>49825</v>
      </c>
      <c r="D5279" s="119" t="str">
        <f t="shared" si="593"/>
        <v>구간58</v>
      </c>
      <c r="E5279" s="91">
        <f t="shared" si="594"/>
        <v>91</v>
      </c>
      <c r="F5279" s="120">
        <f>COUNTIF($D$15:D5279,D5279)</f>
        <v>60</v>
      </c>
      <c r="G5279" s="121">
        <f t="shared" si="595"/>
        <v>0</v>
      </c>
      <c r="H5279" s="121">
        <f t="shared" si="596"/>
        <v>0</v>
      </c>
      <c r="I5279" s="122">
        <f t="shared" si="597"/>
        <v>0</v>
      </c>
    </row>
    <row r="5280" spans="2:9">
      <c r="B5280" s="91">
        <f t="shared" si="598"/>
        <v>5266</v>
      </c>
      <c r="C5280" s="92">
        <f t="shared" si="599"/>
        <v>49826</v>
      </c>
      <c r="D5280" s="119" t="str">
        <f t="shared" si="593"/>
        <v>구간58</v>
      </c>
      <c r="E5280" s="91">
        <f t="shared" si="594"/>
        <v>91</v>
      </c>
      <c r="F5280" s="120">
        <f>COUNTIF($D$15:D5280,D5280)</f>
        <v>61</v>
      </c>
      <c r="G5280" s="121">
        <f t="shared" si="595"/>
        <v>0</v>
      </c>
      <c r="H5280" s="121">
        <f t="shared" si="596"/>
        <v>0</v>
      </c>
      <c r="I5280" s="122">
        <f t="shared" si="597"/>
        <v>0</v>
      </c>
    </row>
    <row r="5281" spans="2:9">
      <c r="B5281" s="91">
        <f t="shared" si="598"/>
        <v>5267</v>
      </c>
      <c r="C5281" s="92">
        <f t="shared" si="599"/>
        <v>49827</v>
      </c>
      <c r="D5281" s="119" t="str">
        <f t="shared" si="593"/>
        <v>구간58</v>
      </c>
      <c r="E5281" s="91">
        <f t="shared" si="594"/>
        <v>91</v>
      </c>
      <c r="F5281" s="120">
        <f>COUNTIF($D$15:D5281,D5281)</f>
        <v>62</v>
      </c>
      <c r="G5281" s="121">
        <f t="shared" si="595"/>
        <v>0</v>
      </c>
      <c r="H5281" s="121">
        <f t="shared" si="596"/>
        <v>0</v>
      </c>
      <c r="I5281" s="122">
        <f t="shared" si="597"/>
        <v>0</v>
      </c>
    </row>
    <row r="5282" spans="2:9">
      <c r="B5282" s="91">
        <f t="shared" si="598"/>
        <v>5268</v>
      </c>
      <c r="C5282" s="92">
        <f t="shared" si="599"/>
        <v>49828</v>
      </c>
      <c r="D5282" s="119" t="str">
        <f t="shared" si="593"/>
        <v>구간58</v>
      </c>
      <c r="E5282" s="91">
        <f t="shared" si="594"/>
        <v>91</v>
      </c>
      <c r="F5282" s="120">
        <f>COUNTIF($D$15:D5282,D5282)</f>
        <v>63</v>
      </c>
      <c r="G5282" s="121">
        <f t="shared" si="595"/>
        <v>0</v>
      </c>
      <c r="H5282" s="121">
        <f t="shared" si="596"/>
        <v>0</v>
      </c>
      <c r="I5282" s="122">
        <f t="shared" si="597"/>
        <v>0</v>
      </c>
    </row>
    <row r="5283" spans="2:9">
      <c r="B5283" s="91">
        <f t="shared" si="598"/>
        <v>5269</v>
      </c>
      <c r="C5283" s="92">
        <f t="shared" si="599"/>
        <v>49829</v>
      </c>
      <c r="D5283" s="119" t="str">
        <f t="shared" si="593"/>
        <v>구간58</v>
      </c>
      <c r="E5283" s="91">
        <f t="shared" si="594"/>
        <v>91</v>
      </c>
      <c r="F5283" s="120">
        <f>COUNTIF($D$15:D5283,D5283)</f>
        <v>64</v>
      </c>
      <c r="G5283" s="121">
        <f t="shared" si="595"/>
        <v>0</v>
      </c>
      <c r="H5283" s="121">
        <f t="shared" si="596"/>
        <v>0</v>
      </c>
      <c r="I5283" s="122">
        <f t="shared" si="597"/>
        <v>0</v>
      </c>
    </row>
    <row r="5284" spans="2:9">
      <c r="B5284" s="91">
        <f t="shared" si="598"/>
        <v>5270</v>
      </c>
      <c r="C5284" s="92">
        <f t="shared" si="599"/>
        <v>49830</v>
      </c>
      <c r="D5284" s="119" t="str">
        <f t="shared" si="593"/>
        <v>구간58</v>
      </c>
      <c r="E5284" s="91">
        <f t="shared" si="594"/>
        <v>91</v>
      </c>
      <c r="F5284" s="120">
        <f>COUNTIF($D$15:D5284,D5284)</f>
        <v>65</v>
      </c>
      <c r="G5284" s="121">
        <f t="shared" si="595"/>
        <v>0</v>
      </c>
      <c r="H5284" s="121">
        <f t="shared" si="596"/>
        <v>0</v>
      </c>
      <c r="I5284" s="122">
        <f t="shared" si="597"/>
        <v>0</v>
      </c>
    </row>
    <row r="5285" spans="2:9">
      <c r="B5285" s="91">
        <f t="shared" si="598"/>
        <v>5271</v>
      </c>
      <c r="C5285" s="92">
        <f t="shared" si="599"/>
        <v>49831</v>
      </c>
      <c r="D5285" s="119" t="str">
        <f t="shared" si="593"/>
        <v>구간58</v>
      </c>
      <c r="E5285" s="91">
        <f t="shared" si="594"/>
        <v>91</v>
      </c>
      <c r="F5285" s="120">
        <f>COUNTIF($D$15:D5285,D5285)</f>
        <v>66</v>
      </c>
      <c r="G5285" s="121">
        <f t="shared" si="595"/>
        <v>0</v>
      </c>
      <c r="H5285" s="121">
        <f t="shared" si="596"/>
        <v>0</v>
      </c>
      <c r="I5285" s="122">
        <f t="shared" si="597"/>
        <v>0</v>
      </c>
    </row>
    <row r="5286" spans="2:9">
      <c r="B5286" s="91">
        <f t="shared" si="598"/>
        <v>5272</v>
      </c>
      <c r="C5286" s="92">
        <f t="shared" si="599"/>
        <v>49832</v>
      </c>
      <c r="D5286" s="119" t="str">
        <f t="shared" si="593"/>
        <v>구간58</v>
      </c>
      <c r="E5286" s="91">
        <f t="shared" si="594"/>
        <v>91</v>
      </c>
      <c r="F5286" s="120">
        <f>COUNTIF($D$15:D5286,D5286)</f>
        <v>67</v>
      </c>
      <c r="G5286" s="121">
        <f t="shared" si="595"/>
        <v>0</v>
      </c>
      <c r="H5286" s="121">
        <f t="shared" si="596"/>
        <v>0</v>
      </c>
      <c r="I5286" s="122">
        <f t="shared" si="597"/>
        <v>0</v>
      </c>
    </row>
    <row r="5287" spans="2:9">
      <c r="B5287" s="91">
        <f t="shared" si="598"/>
        <v>5273</v>
      </c>
      <c r="C5287" s="92">
        <f t="shared" si="599"/>
        <v>49833</v>
      </c>
      <c r="D5287" s="119" t="str">
        <f t="shared" si="593"/>
        <v>구간58</v>
      </c>
      <c r="E5287" s="91">
        <f t="shared" si="594"/>
        <v>91</v>
      </c>
      <c r="F5287" s="120">
        <f>COUNTIF($D$15:D5287,D5287)</f>
        <v>68</v>
      </c>
      <c r="G5287" s="121">
        <f t="shared" si="595"/>
        <v>0</v>
      </c>
      <c r="H5287" s="121">
        <f t="shared" si="596"/>
        <v>0</v>
      </c>
      <c r="I5287" s="122">
        <f t="shared" si="597"/>
        <v>0</v>
      </c>
    </row>
    <row r="5288" spans="2:9">
      <c r="B5288" s="91">
        <f t="shared" si="598"/>
        <v>5274</v>
      </c>
      <c r="C5288" s="92">
        <f t="shared" si="599"/>
        <v>49834</v>
      </c>
      <c r="D5288" s="119" t="str">
        <f t="shared" si="593"/>
        <v>구간58</v>
      </c>
      <c r="E5288" s="91">
        <f t="shared" si="594"/>
        <v>91</v>
      </c>
      <c r="F5288" s="120">
        <f>COUNTIF($D$15:D5288,D5288)</f>
        <v>69</v>
      </c>
      <c r="G5288" s="121">
        <f t="shared" si="595"/>
        <v>0</v>
      </c>
      <c r="H5288" s="121">
        <f t="shared" si="596"/>
        <v>0</v>
      </c>
      <c r="I5288" s="122">
        <f t="shared" si="597"/>
        <v>0</v>
      </c>
    </row>
    <row r="5289" spans="2:9">
      <c r="B5289" s="91">
        <f t="shared" si="598"/>
        <v>5275</v>
      </c>
      <c r="C5289" s="92">
        <f t="shared" si="599"/>
        <v>49835</v>
      </c>
      <c r="D5289" s="119" t="str">
        <f t="shared" si="593"/>
        <v>구간58</v>
      </c>
      <c r="E5289" s="91">
        <f t="shared" si="594"/>
        <v>91</v>
      </c>
      <c r="F5289" s="120">
        <f>COUNTIF($D$15:D5289,D5289)</f>
        <v>70</v>
      </c>
      <c r="G5289" s="121">
        <f t="shared" si="595"/>
        <v>0</v>
      </c>
      <c r="H5289" s="121">
        <f t="shared" si="596"/>
        <v>0</v>
      </c>
      <c r="I5289" s="122">
        <f t="shared" si="597"/>
        <v>0</v>
      </c>
    </row>
    <row r="5290" spans="2:9">
      <c r="B5290" s="91">
        <f t="shared" si="598"/>
        <v>5276</v>
      </c>
      <c r="C5290" s="92">
        <f t="shared" si="599"/>
        <v>49836</v>
      </c>
      <c r="D5290" s="119" t="str">
        <f t="shared" si="593"/>
        <v>구간58</v>
      </c>
      <c r="E5290" s="91">
        <f t="shared" si="594"/>
        <v>91</v>
      </c>
      <c r="F5290" s="120">
        <f>COUNTIF($D$15:D5290,D5290)</f>
        <v>71</v>
      </c>
      <c r="G5290" s="121">
        <f t="shared" si="595"/>
        <v>0</v>
      </c>
      <c r="H5290" s="121">
        <f t="shared" si="596"/>
        <v>0</v>
      </c>
      <c r="I5290" s="122">
        <f t="shared" si="597"/>
        <v>0</v>
      </c>
    </row>
    <row r="5291" spans="2:9">
      <c r="B5291" s="91">
        <f t="shared" si="598"/>
        <v>5277</v>
      </c>
      <c r="C5291" s="92">
        <f t="shared" si="599"/>
        <v>49837</v>
      </c>
      <c r="D5291" s="119" t="str">
        <f t="shared" si="593"/>
        <v>구간58</v>
      </c>
      <c r="E5291" s="91">
        <f t="shared" si="594"/>
        <v>91</v>
      </c>
      <c r="F5291" s="120">
        <f>COUNTIF($D$15:D5291,D5291)</f>
        <v>72</v>
      </c>
      <c r="G5291" s="121">
        <f t="shared" si="595"/>
        <v>0</v>
      </c>
      <c r="H5291" s="121">
        <f t="shared" si="596"/>
        <v>0</v>
      </c>
      <c r="I5291" s="122">
        <f t="shared" si="597"/>
        <v>0</v>
      </c>
    </row>
    <row r="5292" spans="2:9">
      <c r="B5292" s="91">
        <f t="shared" si="598"/>
        <v>5278</v>
      </c>
      <c r="C5292" s="92">
        <f t="shared" si="599"/>
        <v>49838</v>
      </c>
      <c r="D5292" s="119" t="str">
        <f t="shared" si="593"/>
        <v>구간58</v>
      </c>
      <c r="E5292" s="91">
        <f t="shared" si="594"/>
        <v>91</v>
      </c>
      <c r="F5292" s="120">
        <f>COUNTIF($D$15:D5292,D5292)</f>
        <v>73</v>
      </c>
      <c r="G5292" s="121">
        <f t="shared" si="595"/>
        <v>0</v>
      </c>
      <c r="H5292" s="121">
        <f t="shared" si="596"/>
        <v>0</v>
      </c>
      <c r="I5292" s="122">
        <f t="shared" si="597"/>
        <v>0</v>
      </c>
    </row>
    <row r="5293" spans="2:9">
      <c r="B5293" s="91">
        <f t="shared" si="598"/>
        <v>5279</v>
      </c>
      <c r="C5293" s="92">
        <f t="shared" si="599"/>
        <v>49839</v>
      </c>
      <c r="D5293" s="119" t="str">
        <f t="shared" si="593"/>
        <v>구간58</v>
      </c>
      <c r="E5293" s="91">
        <f t="shared" si="594"/>
        <v>91</v>
      </c>
      <c r="F5293" s="120">
        <f>COUNTIF($D$15:D5293,D5293)</f>
        <v>74</v>
      </c>
      <c r="G5293" s="121">
        <f t="shared" si="595"/>
        <v>0</v>
      </c>
      <c r="H5293" s="121">
        <f t="shared" si="596"/>
        <v>0</v>
      </c>
      <c r="I5293" s="122">
        <f t="shared" si="597"/>
        <v>0</v>
      </c>
    </row>
    <row r="5294" spans="2:9">
      <c r="B5294" s="91">
        <f t="shared" si="598"/>
        <v>5280</v>
      </c>
      <c r="C5294" s="92">
        <f t="shared" si="599"/>
        <v>49840</v>
      </c>
      <c r="D5294" s="119" t="str">
        <f t="shared" si="593"/>
        <v>구간58</v>
      </c>
      <c r="E5294" s="91">
        <f t="shared" si="594"/>
        <v>91</v>
      </c>
      <c r="F5294" s="120">
        <f>COUNTIF($D$15:D5294,D5294)</f>
        <v>75</v>
      </c>
      <c r="G5294" s="121">
        <f t="shared" si="595"/>
        <v>0</v>
      </c>
      <c r="H5294" s="121">
        <f t="shared" si="596"/>
        <v>0</v>
      </c>
      <c r="I5294" s="122">
        <f t="shared" si="597"/>
        <v>0</v>
      </c>
    </row>
    <row r="5295" spans="2:9">
      <c r="B5295" s="91">
        <f t="shared" si="598"/>
        <v>5281</v>
      </c>
      <c r="C5295" s="92">
        <f t="shared" si="599"/>
        <v>49841</v>
      </c>
      <c r="D5295" s="119" t="str">
        <f t="shared" si="593"/>
        <v>구간58</v>
      </c>
      <c r="E5295" s="91">
        <f t="shared" si="594"/>
        <v>91</v>
      </c>
      <c r="F5295" s="120">
        <f>COUNTIF($D$15:D5295,D5295)</f>
        <v>76</v>
      </c>
      <c r="G5295" s="121">
        <f t="shared" si="595"/>
        <v>0</v>
      </c>
      <c r="H5295" s="121">
        <f t="shared" si="596"/>
        <v>0</v>
      </c>
      <c r="I5295" s="122">
        <f t="shared" si="597"/>
        <v>0</v>
      </c>
    </row>
    <row r="5296" spans="2:9">
      <c r="B5296" s="91">
        <f t="shared" si="598"/>
        <v>5282</v>
      </c>
      <c r="C5296" s="92">
        <f t="shared" si="599"/>
        <v>49842</v>
      </c>
      <c r="D5296" s="119" t="str">
        <f t="shared" si="593"/>
        <v>구간58</v>
      </c>
      <c r="E5296" s="91">
        <f t="shared" si="594"/>
        <v>91</v>
      </c>
      <c r="F5296" s="120">
        <f>COUNTIF($D$15:D5296,D5296)</f>
        <v>77</v>
      </c>
      <c r="G5296" s="121">
        <f t="shared" si="595"/>
        <v>0</v>
      </c>
      <c r="H5296" s="121">
        <f t="shared" si="596"/>
        <v>0</v>
      </c>
      <c r="I5296" s="122">
        <f t="shared" si="597"/>
        <v>0</v>
      </c>
    </row>
    <row r="5297" spans="2:9">
      <c r="B5297" s="91">
        <f t="shared" si="598"/>
        <v>5283</v>
      </c>
      <c r="C5297" s="92">
        <f t="shared" si="599"/>
        <v>49843</v>
      </c>
      <c r="D5297" s="119" t="str">
        <f t="shared" si="593"/>
        <v>구간58</v>
      </c>
      <c r="E5297" s="91">
        <f t="shared" si="594"/>
        <v>91</v>
      </c>
      <c r="F5297" s="120">
        <f>COUNTIF($D$15:D5297,D5297)</f>
        <v>78</v>
      </c>
      <c r="G5297" s="121">
        <f t="shared" si="595"/>
        <v>0</v>
      </c>
      <c r="H5297" s="121">
        <f t="shared" si="596"/>
        <v>0</v>
      </c>
      <c r="I5297" s="122">
        <f t="shared" si="597"/>
        <v>0</v>
      </c>
    </row>
    <row r="5298" spans="2:9">
      <c r="B5298" s="91">
        <f t="shared" si="598"/>
        <v>5284</v>
      </c>
      <c r="C5298" s="92">
        <f t="shared" si="599"/>
        <v>49844</v>
      </c>
      <c r="D5298" s="119" t="str">
        <f t="shared" si="593"/>
        <v>구간58</v>
      </c>
      <c r="E5298" s="91">
        <f t="shared" si="594"/>
        <v>91</v>
      </c>
      <c r="F5298" s="120">
        <f>COUNTIF($D$15:D5298,D5298)</f>
        <v>79</v>
      </c>
      <c r="G5298" s="121">
        <f t="shared" si="595"/>
        <v>0</v>
      </c>
      <c r="H5298" s="121">
        <f t="shared" si="596"/>
        <v>0</v>
      </c>
      <c r="I5298" s="122">
        <f t="shared" si="597"/>
        <v>0</v>
      </c>
    </row>
    <row r="5299" spans="2:9">
      <c r="B5299" s="91">
        <f t="shared" si="598"/>
        <v>5285</v>
      </c>
      <c r="C5299" s="92">
        <f t="shared" si="599"/>
        <v>49845</v>
      </c>
      <c r="D5299" s="119" t="str">
        <f t="shared" si="593"/>
        <v>구간58</v>
      </c>
      <c r="E5299" s="91">
        <f t="shared" si="594"/>
        <v>91</v>
      </c>
      <c r="F5299" s="120">
        <f>COUNTIF($D$15:D5299,D5299)</f>
        <v>80</v>
      </c>
      <c r="G5299" s="121">
        <f t="shared" si="595"/>
        <v>0</v>
      </c>
      <c r="H5299" s="121">
        <f t="shared" si="596"/>
        <v>0</v>
      </c>
      <c r="I5299" s="122">
        <f t="shared" si="597"/>
        <v>0</v>
      </c>
    </row>
    <row r="5300" spans="2:9">
      <c r="B5300" s="91">
        <f t="shared" si="598"/>
        <v>5286</v>
      </c>
      <c r="C5300" s="92">
        <f t="shared" si="599"/>
        <v>49846</v>
      </c>
      <c r="D5300" s="119" t="str">
        <f t="shared" si="593"/>
        <v>구간58</v>
      </c>
      <c r="E5300" s="91">
        <f t="shared" si="594"/>
        <v>91</v>
      </c>
      <c r="F5300" s="120">
        <f>COUNTIF($D$15:D5300,D5300)</f>
        <v>81</v>
      </c>
      <c r="G5300" s="121">
        <f t="shared" si="595"/>
        <v>0</v>
      </c>
      <c r="H5300" s="121">
        <f t="shared" si="596"/>
        <v>0</v>
      </c>
      <c r="I5300" s="122">
        <f t="shared" si="597"/>
        <v>0</v>
      </c>
    </row>
    <row r="5301" spans="2:9">
      <c r="B5301" s="91">
        <f t="shared" si="598"/>
        <v>5287</v>
      </c>
      <c r="C5301" s="92">
        <f t="shared" si="599"/>
        <v>49847</v>
      </c>
      <c r="D5301" s="119" t="str">
        <f t="shared" si="593"/>
        <v>구간58</v>
      </c>
      <c r="E5301" s="91">
        <f t="shared" si="594"/>
        <v>91</v>
      </c>
      <c r="F5301" s="120">
        <f>COUNTIF($D$15:D5301,D5301)</f>
        <v>82</v>
      </c>
      <c r="G5301" s="121">
        <f t="shared" si="595"/>
        <v>0</v>
      </c>
      <c r="H5301" s="121">
        <f t="shared" si="596"/>
        <v>0</v>
      </c>
      <c r="I5301" s="122">
        <f t="shared" si="597"/>
        <v>0</v>
      </c>
    </row>
    <row r="5302" spans="2:9">
      <c r="B5302" s="91">
        <f t="shared" si="598"/>
        <v>5288</v>
      </c>
      <c r="C5302" s="92">
        <f t="shared" si="599"/>
        <v>49848</v>
      </c>
      <c r="D5302" s="119" t="str">
        <f t="shared" si="593"/>
        <v>구간58</v>
      </c>
      <c r="E5302" s="91">
        <f t="shared" si="594"/>
        <v>91</v>
      </c>
      <c r="F5302" s="120">
        <f>COUNTIF($D$15:D5302,D5302)</f>
        <v>83</v>
      </c>
      <c r="G5302" s="121">
        <f t="shared" si="595"/>
        <v>0</v>
      </c>
      <c r="H5302" s="121">
        <f t="shared" si="596"/>
        <v>0</v>
      </c>
      <c r="I5302" s="122">
        <f t="shared" si="597"/>
        <v>0</v>
      </c>
    </row>
    <row r="5303" spans="2:9">
      <c r="B5303" s="91">
        <f t="shared" si="598"/>
        <v>5289</v>
      </c>
      <c r="C5303" s="92">
        <f t="shared" si="599"/>
        <v>49849</v>
      </c>
      <c r="D5303" s="119" t="str">
        <f t="shared" si="593"/>
        <v>구간58</v>
      </c>
      <c r="E5303" s="91">
        <f t="shared" si="594"/>
        <v>91</v>
      </c>
      <c r="F5303" s="120">
        <f>COUNTIF($D$15:D5303,D5303)</f>
        <v>84</v>
      </c>
      <c r="G5303" s="121">
        <f t="shared" si="595"/>
        <v>0</v>
      </c>
      <c r="H5303" s="121">
        <f t="shared" si="596"/>
        <v>0</v>
      </c>
      <c r="I5303" s="122">
        <f t="shared" si="597"/>
        <v>0</v>
      </c>
    </row>
    <row r="5304" spans="2:9">
      <c r="B5304" s="91">
        <f t="shared" si="598"/>
        <v>5290</v>
      </c>
      <c r="C5304" s="92">
        <f t="shared" si="599"/>
        <v>49850</v>
      </c>
      <c r="D5304" s="119" t="str">
        <f t="shared" si="593"/>
        <v>구간58</v>
      </c>
      <c r="E5304" s="91">
        <f t="shared" si="594"/>
        <v>91</v>
      </c>
      <c r="F5304" s="120">
        <f>COUNTIF($D$15:D5304,D5304)</f>
        <v>85</v>
      </c>
      <c r="G5304" s="121">
        <f t="shared" si="595"/>
        <v>0</v>
      </c>
      <c r="H5304" s="121">
        <f t="shared" si="596"/>
        <v>0</v>
      </c>
      <c r="I5304" s="122">
        <f t="shared" si="597"/>
        <v>0</v>
      </c>
    </row>
    <row r="5305" spans="2:9">
      <c r="B5305" s="91">
        <f t="shared" si="598"/>
        <v>5291</v>
      </c>
      <c r="C5305" s="92">
        <f t="shared" si="599"/>
        <v>49851</v>
      </c>
      <c r="D5305" s="119" t="str">
        <f t="shared" si="593"/>
        <v>구간58</v>
      </c>
      <c r="E5305" s="91">
        <f t="shared" si="594"/>
        <v>91</v>
      </c>
      <c r="F5305" s="120">
        <f>COUNTIF($D$15:D5305,D5305)</f>
        <v>86</v>
      </c>
      <c r="G5305" s="121">
        <f t="shared" si="595"/>
        <v>0</v>
      </c>
      <c r="H5305" s="121">
        <f t="shared" si="596"/>
        <v>0</v>
      </c>
      <c r="I5305" s="122">
        <f t="shared" si="597"/>
        <v>0</v>
      </c>
    </row>
    <row r="5306" spans="2:9">
      <c r="B5306" s="91">
        <f t="shared" si="598"/>
        <v>5292</v>
      </c>
      <c r="C5306" s="92">
        <f t="shared" si="599"/>
        <v>49852</v>
      </c>
      <c r="D5306" s="119" t="str">
        <f t="shared" si="593"/>
        <v>구간58</v>
      </c>
      <c r="E5306" s="91">
        <f t="shared" si="594"/>
        <v>91</v>
      </c>
      <c r="F5306" s="120">
        <f>COUNTIF($D$15:D5306,D5306)</f>
        <v>87</v>
      </c>
      <c r="G5306" s="121">
        <f t="shared" si="595"/>
        <v>0</v>
      </c>
      <c r="H5306" s="121">
        <f t="shared" si="596"/>
        <v>0</v>
      </c>
      <c r="I5306" s="122">
        <f t="shared" si="597"/>
        <v>0</v>
      </c>
    </row>
    <row r="5307" spans="2:9">
      <c r="B5307" s="91">
        <f t="shared" si="598"/>
        <v>5293</v>
      </c>
      <c r="C5307" s="92">
        <f t="shared" si="599"/>
        <v>49853</v>
      </c>
      <c r="D5307" s="119" t="str">
        <f t="shared" si="593"/>
        <v>구간58</v>
      </c>
      <c r="E5307" s="91">
        <f t="shared" si="594"/>
        <v>91</v>
      </c>
      <c r="F5307" s="120">
        <f>COUNTIF($D$15:D5307,D5307)</f>
        <v>88</v>
      </c>
      <c r="G5307" s="121">
        <f t="shared" si="595"/>
        <v>0</v>
      </c>
      <c r="H5307" s="121">
        <f t="shared" si="596"/>
        <v>0</v>
      </c>
      <c r="I5307" s="122">
        <f t="shared" si="597"/>
        <v>0</v>
      </c>
    </row>
    <row r="5308" spans="2:9">
      <c r="B5308" s="91">
        <f t="shared" si="598"/>
        <v>5294</v>
      </c>
      <c r="C5308" s="92">
        <f t="shared" si="599"/>
        <v>49854</v>
      </c>
      <c r="D5308" s="119" t="str">
        <f t="shared" si="593"/>
        <v>구간58</v>
      </c>
      <c r="E5308" s="91">
        <f t="shared" si="594"/>
        <v>91</v>
      </c>
      <c r="F5308" s="120">
        <f>COUNTIF($D$15:D5308,D5308)</f>
        <v>89</v>
      </c>
      <c r="G5308" s="121">
        <f t="shared" si="595"/>
        <v>0</v>
      </c>
      <c r="H5308" s="121">
        <f t="shared" si="596"/>
        <v>0</v>
      </c>
      <c r="I5308" s="122">
        <f t="shared" si="597"/>
        <v>0</v>
      </c>
    </row>
    <row r="5309" spans="2:9">
      <c r="B5309" s="91">
        <f t="shared" si="598"/>
        <v>5295</v>
      </c>
      <c r="C5309" s="92">
        <f t="shared" si="599"/>
        <v>49855</v>
      </c>
      <c r="D5309" s="119" t="str">
        <f t="shared" si="593"/>
        <v>구간58</v>
      </c>
      <c r="E5309" s="91">
        <f t="shared" si="594"/>
        <v>91</v>
      </c>
      <c r="F5309" s="120">
        <f>COUNTIF($D$15:D5309,D5309)</f>
        <v>90</v>
      </c>
      <c r="G5309" s="121">
        <f t="shared" si="595"/>
        <v>0</v>
      </c>
      <c r="H5309" s="121">
        <f t="shared" si="596"/>
        <v>0</v>
      </c>
      <c r="I5309" s="122">
        <f t="shared" si="597"/>
        <v>0</v>
      </c>
    </row>
    <row r="5310" spans="2:9">
      <c r="B5310" s="91">
        <f t="shared" si="598"/>
        <v>5296</v>
      </c>
      <c r="C5310" s="92">
        <f t="shared" si="599"/>
        <v>49856</v>
      </c>
      <c r="D5310" s="119" t="str">
        <f t="shared" si="593"/>
        <v>구간58</v>
      </c>
      <c r="E5310" s="91">
        <f t="shared" si="594"/>
        <v>91</v>
      </c>
      <c r="F5310" s="120">
        <f>COUNTIF($D$15:D5310,D5310)</f>
        <v>91</v>
      </c>
      <c r="G5310" s="121">
        <f t="shared" si="595"/>
        <v>0</v>
      </c>
      <c r="H5310" s="121">
        <f t="shared" si="596"/>
        <v>0</v>
      </c>
      <c r="I5310" s="122">
        <f t="shared" si="597"/>
        <v>0</v>
      </c>
    </row>
    <row r="5311" spans="2:9">
      <c r="B5311" s="91">
        <f t="shared" si="598"/>
        <v>5297</v>
      </c>
      <c r="C5311" s="92">
        <f t="shared" si="599"/>
        <v>49857</v>
      </c>
      <c r="D5311" s="119" t="str">
        <f t="shared" si="593"/>
        <v>구간59</v>
      </c>
      <c r="E5311" s="91">
        <f t="shared" si="594"/>
        <v>92</v>
      </c>
      <c r="F5311" s="120">
        <f>COUNTIF($D$15:D5311,D5311)</f>
        <v>1</v>
      </c>
      <c r="G5311" s="121">
        <f t="shared" si="595"/>
        <v>0</v>
      </c>
      <c r="H5311" s="121">
        <f t="shared" si="596"/>
        <v>0</v>
      </c>
      <c r="I5311" s="122">
        <f t="shared" si="597"/>
        <v>0</v>
      </c>
    </row>
    <row r="5312" spans="2:9">
      <c r="B5312" s="91">
        <f t="shared" si="598"/>
        <v>5298</v>
      </c>
      <c r="C5312" s="92">
        <f t="shared" si="599"/>
        <v>49858</v>
      </c>
      <c r="D5312" s="119" t="str">
        <f t="shared" si="593"/>
        <v>구간59</v>
      </c>
      <c r="E5312" s="91">
        <f t="shared" si="594"/>
        <v>92</v>
      </c>
      <c r="F5312" s="120">
        <f>COUNTIF($D$15:D5312,D5312)</f>
        <v>2</v>
      </c>
      <c r="G5312" s="121">
        <f t="shared" si="595"/>
        <v>0</v>
      </c>
      <c r="H5312" s="121">
        <f t="shared" si="596"/>
        <v>0</v>
      </c>
      <c r="I5312" s="122">
        <f t="shared" si="597"/>
        <v>0</v>
      </c>
    </row>
    <row r="5313" spans="2:9">
      <c r="B5313" s="91">
        <f t="shared" si="598"/>
        <v>5299</v>
      </c>
      <c r="C5313" s="92">
        <f t="shared" si="599"/>
        <v>49859</v>
      </c>
      <c r="D5313" s="119" t="str">
        <f t="shared" si="593"/>
        <v>구간59</v>
      </c>
      <c r="E5313" s="91">
        <f t="shared" si="594"/>
        <v>92</v>
      </c>
      <c r="F5313" s="120">
        <f>COUNTIF($D$15:D5313,D5313)</f>
        <v>3</v>
      </c>
      <c r="G5313" s="121">
        <f t="shared" si="595"/>
        <v>0</v>
      </c>
      <c r="H5313" s="121">
        <f t="shared" si="596"/>
        <v>0</v>
      </c>
      <c r="I5313" s="122">
        <f t="shared" si="597"/>
        <v>0</v>
      </c>
    </row>
    <row r="5314" spans="2:9">
      <c r="B5314" s="91">
        <f t="shared" si="598"/>
        <v>5300</v>
      </c>
      <c r="C5314" s="92">
        <f t="shared" si="599"/>
        <v>49860</v>
      </c>
      <c r="D5314" s="119" t="str">
        <f t="shared" si="593"/>
        <v>구간59</v>
      </c>
      <c r="E5314" s="91">
        <f t="shared" si="594"/>
        <v>92</v>
      </c>
      <c r="F5314" s="120">
        <f>COUNTIF($D$15:D5314,D5314)</f>
        <v>4</v>
      </c>
      <c r="G5314" s="121">
        <f t="shared" si="595"/>
        <v>0</v>
      </c>
      <c r="H5314" s="121">
        <f t="shared" si="596"/>
        <v>0</v>
      </c>
      <c r="I5314" s="122">
        <f t="shared" si="597"/>
        <v>0</v>
      </c>
    </row>
    <row r="5315" spans="2:9">
      <c r="B5315" s="91">
        <f t="shared" si="598"/>
        <v>5301</v>
      </c>
      <c r="C5315" s="92">
        <f t="shared" si="599"/>
        <v>49861</v>
      </c>
      <c r="D5315" s="119" t="str">
        <f t="shared" si="593"/>
        <v>구간59</v>
      </c>
      <c r="E5315" s="91">
        <f t="shared" si="594"/>
        <v>92</v>
      </c>
      <c r="F5315" s="120">
        <f>COUNTIF($D$15:D5315,D5315)</f>
        <v>5</v>
      </c>
      <c r="G5315" s="121">
        <f t="shared" si="595"/>
        <v>0</v>
      </c>
      <c r="H5315" s="121">
        <f t="shared" si="596"/>
        <v>0</v>
      </c>
      <c r="I5315" s="122">
        <f t="shared" si="597"/>
        <v>0</v>
      </c>
    </row>
    <row r="5316" spans="2:9">
      <c r="B5316" s="91">
        <f t="shared" si="598"/>
        <v>5302</v>
      </c>
      <c r="C5316" s="92">
        <f t="shared" si="599"/>
        <v>49862</v>
      </c>
      <c r="D5316" s="119" t="str">
        <f t="shared" si="593"/>
        <v>구간59</v>
      </c>
      <c r="E5316" s="91">
        <f t="shared" si="594"/>
        <v>92</v>
      </c>
      <c r="F5316" s="120">
        <f>COUNTIF($D$15:D5316,D5316)</f>
        <v>6</v>
      </c>
      <c r="G5316" s="121">
        <f t="shared" si="595"/>
        <v>0</v>
      </c>
      <c r="H5316" s="121">
        <f t="shared" si="596"/>
        <v>0</v>
      </c>
      <c r="I5316" s="122">
        <f t="shared" si="597"/>
        <v>0</v>
      </c>
    </row>
    <row r="5317" spans="2:9">
      <c r="B5317" s="91">
        <f t="shared" si="598"/>
        <v>5303</v>
      </c>
      <c r="C5317" s="92">
        <f t="shared" si="599"/>
        <v>49863</v>
      </c>
      <c r="D5317" s="119" t="str">
        <f t="shared" si="593"/>
        <v>구간59</v>
      </c>
      <c r="E5317" s="91">
        <f t="shared" si="594"/>
        <v>92</v>
      </c>
      <c r="F5317" s="120">
        <f>COUNTIF($D$15:D5317,D5317)</f>
        <v>7</v>
      </c>
      <c r="G5317" s="121">
        <f t="shared" si="595"/>
        <v>0</v>
      </c>
      <c r="H5317" s="121">
        <f t="shared" si="596"/>
        <v>0</v>
      </c>
      <c r="I5317" s="122">
        <f t="shared" si="597"/>
        <v>0</v>
      </c>
    </row>
    <row r="5318" spans="2:9">
      <c r="B5318" s="91">
        <f t="shared" si="598"/>
        <v>5304</v>
      </c>
      <c r="C5318" s="92">
        <f t="shared" si="599"/>
        <v>49864</v>
      </c>
      <c r="D5318" s="119" t="str">
        <f t="shared" si="593"/>
        <v>구간59</v>
      </c>
      <c r="E5318" s="91">
        <f t="shared" si="594"/>
        <v>92</v>
      </c>
      <c r="F5318" s="120">
        <f>COUNTIF($D$15:D5318,D5318)</f>
        <v>8</v>
      </c>
      <c r="G5318" s="121">
        <f t="shared" si="595"/>
        <v>0</v>
      </c>
      <c r="H5318" s="121">
        <f t="shared" si="596"/>
        <v>0</v>
      </c>
      <c r="I5318" s="122">
        <f t="shared" si="597"/>
        <v>0</v>
      </c>
    </row>
    <row r="5319" spans="2:9">
      <c r="B5319" s="91">
        <f t="shared" si="598"/>
        <v>5305</v>
      </c>
      <c r="C5319" s="92">
        <f t="shared" si="599"/>
        <v>49865</v>
      </c>
      <c r="D5319" s="119" t="str">
        <f t="shared" si="593"/>
        <v>구간59</v>
      </c>
      <c r="E5319" s="91">
        <f t="shared" si="594"/>
        <v>92</v>
      </c>
      <c r="F5319" s="120">
        <f>COUNTIF($D$15:D5319,D5319)</f>
        <v>9</v>
      </c>
      <c r="G5319" s="121">
        <f t="shared" si="595"/>
        <v>0</v>
      </c>
      <c r="H5319" s="121">
        <f t="shared" si="596"/>
        <v>0</v>
      </c>
      <c r="I5319" s="122">
        <f t="shared" si="597"/>
        <v>0</v>
      </c>
    </row>
    <row r="5320" spans="2:9">
      <c r="B5320" s="91">
        <f t="shared" si="598"/>
        <v>5306</v>
      </c>
      <c r="C5320" s="92">
        <f t="shared" si="599"/>
        <v>49866</v>
      </c>
      <c r="D5320" s="119" t="str">
        <f t="shared" si="593"/>
        <v>구간59</v>
      </c>
      <c r="E5320" s="91">
        <f t="shared" si="594"/>
        <v>92</v>
      </c>
      <c r="F5320" s="120">
        <f>COUNTIF($D$15:D5320,D5320)</f>
        <v>10</v>
      </c>
      <c r="G5320" s="121">
        <f t="shared" si="595"/>
        <v>0</v>
      </c>
      <c r="H5320" s="121">
        <f t="shared" si="596"/>
        <v>0</v>
      </c>
      <c r="I5320" s="122">
        <f t="shared" si="597"/>
        <v>0</v>
      </c>
    </row>
    <row r="5321" spans="2:9">
      <c r="B5321" s="91">
        <f t="shared" si="598"/>
        <v>5307</v>
      </c>
      <c r="C5321" s="92">
        <f t="shared" si="599"/>
        <v>49867</v>
      </c>
      <c r="D5321" s="119" t="str">
        <f t="shared" si="593"/>
        <v>구간59</v>
      </c>
      <c r="E5321" s="91">
        <f t="shared" si="594"/>
        <v>92</v>
      </c>
      <c r="F5321" s="120">
        <f>COUNTIF($D$15:D5321,D5321)</f>
        <v>11</v>
      </c>
      <c r="G5321" s="121">
        <f t="shared" si="595"/>
        <v>0</v>
      </c>
      <c r="H5321" s="121">
        <f t="shared" si="596"/>
        <v>0</v>
      </c>
      <c r="I5321" s="122">
        <f t="shared" si="597"/>
        <v>0</v>
      </c>
    </row>
    <row r="5322" spans="2:9">
      <c r="B5322" s="91">
        <f t="shared" si="598"/>
        <v>5308</v>
      </c>
      <c r="C5322" s="92">
        <f t="shared" si="599"/>
        <v>49868</v>
      </c>
      <c r="D5322" s="119" t="str">
        <f t="shared" si="593"/>
        <v>구간59</v>
      </c>
      <c r="E5322" s="91">
        <f t="shared" si="594"/>
        <v>92</v>
      </c>
      <c r="F5322" s="120">
        <f>COUNTIF($D$15:D5322,D5322)</f>
        <v>12</v>
      </c>
      <c r="G5322" s="121">
        <f t="shared" si="595"/>
        <v>0</v>
      </c>
      <c r="H5322" s="121">
        <f t="shared" si="596"/>
        <v>0</v>
      </c>
      <c r="I5322" s="122">
        <f t="shared" si="597"/>
        <v>0</v>
      </c>
    </row>
    <row r="5323" spans="2:9">
      <c r="B5323" s="91">
        <f t="shared" si="598"/>
        <v>5309</v>
      </c>
      <c r="C5323" s="92">
        <f t="shared" si="599"/>
        <v>49869</v>
      </c>
      <c r="D5323" s="119" t="str">
        <f t="shared" si="593"/>
        <v>구간59</v>
      </c>
      <c r="E5323" s="91">
        <f t="shared" si="594"/>
        <v>92</v>
      </c>
      <c r="F5323" s="120">
        <f>COUNTIF($D$15:D5323,D5323)</f>
        <v>13</v>
      </c>
      <c r="G5323" s="121">
        <f t="shared" si="595"/>
        <v>0</v>
      </c>
      <c r="H5323" s="121">
        <f t="shared" si="596"/>
        <v>0</v>
      </c>
      <c r="I5323" s="122">
        <f t="shared" si="597"/>
        <v>0</v>
      </c>
    </row>
    <row r="5324" spans="2:9">
      <c r="B5324" s="91">
        <f t="shared" si="598"/>
        <v>5310</v>
      </c>
      <c r="C5324" s="92">
        <f t="shared" si="599"/>
        <v>49870</v>
      </c>
      <c r="D5324" s="119" t="str">
        <f t="shared" si="593"/>
        <v>구간59</v>
      </c>
      <c r="E5324" s="91">
        <f t="shared" si="594"/>
        <v>92</v>
      </c>
      <c r="F5324" s="120">
        <f>COUNTIF($D$15:D5324,D5324)</f>
        <v>14</v>
      </c>
      <c r="G5324" s="121">
        <f t="shared" si="595"/>
        <v>0</v>
      </c>
      <c r="H5324" s="121">
        <f t="shared" si="596"/>
        <v>0</v>
      </c>
      <c r="I5324" s="122">
        <f t="shared" si="597"/>
        <v>0</v>
      </c>
    </row>
    <row r="5325" spans="2:9">
      <c r="B5325" s="91">
        <f t="shared" si="598"/>
        <v>5311</v>
      </c>
      <c r="C5325" s="92">
        <f t="shared" si="599"/>
        <v>49871</v>
      </c>
      <c r="D5325" s="119" t="str">
        <f t="shared" si="593"/>
        <v>구간59</v>
      </c>
      <c r="E5325" s="91">
        <f t="shared" si="594"/>
        <v>92</v>
      </c>
      <c r="F5325" s="120">
        <f>COUNTIF($D$15:D5325,D5325)</f>
        <v>15</v>
      </c>
      <c r="G5325" s="121">
        <f t="shared" si="595"/>
        <v>0</v>
      </c>
      <c r="H5325" s="121">
        <f t="shared" si="596"/>
        <v>0</v>
      </c>
      <c r="I5325" s="122">
        <f t="shared" si="597"/>
        <v>0</v>
      </c>
    </row>
    <row r="5326" spans="2:9">
      <c r="B5326" s="91">
        <f t="shared" si="598"/>
        <v>5312</v>
      </c>
      <c r="C5326" s="92">
        <f t="shared" si="599"/>
        <v>49872</v>
      </c>
      <c r="D5326" s="119" t="str">
        <f t="shared" si="593"/>
        <v>구간59</v>
      </c>
      <c r="E5326" s="91">
        <f t="shared" si="594"/>
        <v>92</v>
      </c>
      <c r="F5326" s="120">
        <f>COUNTIF($D$15:D5326,D5326)</f>
        <v>16</v>
      </c>
      <c r="G5326" s="121">
        <f t="shared" si="595"/>
        <v>0</v>
      </c>
      <c r="H5326" s="121">
        <f t="shared" si="596"/>
        <v>0</v>
      </c>
      <c r="I5326" s="122">
        <f t="shared" si="597"/>
        <v>0</v>
      </c>
    </row>
    <row r="5327" spans="2:9">
      <c r="B5327" s="91">
        <f t="shared" si="598"/>
        <v>5313</v>
      </c>
      <c r="C5327" s="92">
        <f t="shared" si="599"/>
        <v>49873</v>
      </c>
      <c r="D5327" s="119" t="str">
        <f t="shared" ref="D5327:D5390" si="600">IF(IFERROR(HLOOKUP(C5327,$E$5:$BL$6,2,FALSE),"")="",D5328,HLOOKUP(C5327,$E$5:$BL$7,2,FALSE))</f>
        <v>구간59</v>
      </c>
      <c r="E5327" s="91">
        <f t="shared" ref="E5327:E5390" si="601">COUNTIF($D$15:$D$49928,D5327)</f>
        <v>92</v>
      </c>
      <c r="F5327" s="120">
        <f>COUNTIF($D$15:D5327,D5327)</f>
        <v>17</v>
      </c>
      <c r="G5327" s="121">
        <f t="shared" ref="G5327:G5390" si="602">HLOOKUP($D5327,$E$6:$BL$11,6,FALSE)</f>
        <v>0</v>
      </c>
      <c r="H5327" s="121">
        <f t="shared" ref="H5327:H5390" si="603">HLOOKUP($D5327,$E$6:$BL$11,5,FALSE)*(F5327)</f>
        <v>0</v>
      </c>
      <c r="I5327" s="122">
        <f t="shared" ref="I5327:I5390" si="604">G5327+H5327</f>
        <v>0</v>
      </c>
    </row>
    <row r="5328" spans="2:9">
      <c r="B5328" s="91">
        <f t="shared" ref="B5328:B5391" si="605">B5327+1</f>
        <v>5314</v>
      </c>
      <c r="C5328" s="92">
        <f t="shared" ref="C5328:C5391" si="606">C5327+1</f>
        <v>49874</v>
      </c>
      <c r="D5328" s="119" t="str">
        <f t="shared" si="600"/>
        <v>구간59</v>
      </c>
      <c r="E5328" s="91">
        <f t="shared" si="601"/>
        <v>92</v>
      </c>
      <c r="F5328" s="120">
        <f>COUNTIF($D$15:D5328,D5328)</f>
        <v>18</v>
      </c>
      <c r="G5328" s="121">
        <f t="shared" si="602"/>
        <v>0</v>
      </c>
      <c r="H5328" s="121">
        <f t="shared" si="603"/>
        <v>0</v>
      </c>
      <c r="I5328" s="122">
        <f t="shared" si="604"/>
        <v>0</v>
      </c>
    </row>
    <row r="5329" spans="2:9">
      <c r="B5329" s="91">
        <f t="shared" si="605"/>
        <v>5315</v>
      </c>
      <c r="C5329" s="92">
        <f t="shared" si="606"/>
        <v>49875</v>
      </c>
      <c r="D5329" s="119" t="str">
        <f t="shared" si="600"/>
        <v>구간59</v>
      </c>
      <c r="E5329" s="91">
        <f t="shared" si="601"/>
        <v>92</v>
      </c>
      <c r="F5329" s="120">
        <f>COUNTIF($D$15:D5329,D5329)</f>
        <v>19</v>
      </c>
      <c r="G5329" s="121">
        <f t="shared" si="602"/>
        <v>0</v>
      </c>
      <c r="H5329" s="121">
        <f t="shared" si="603"/>
        <v>0</v>
      </c>
      <c r="I5329" s="122">
        <f t="shared" si="604"/>
        <v>0</v>
      </c>
    </row>
    <row r="5330" spans="2:9">
      <c r="B5330" s="91">
        <f t="shared" si="605"/>
        <v>5316</v>
      </c>
      <c r="C5330" s="92">
        <f t="shared" si="606"/>
        <v>49876</v>
      </c>
      <c r="D5330" s="119" t="str">
        <f t="shared" si="600"/>
        <v>구간59</v>
      </c>
      <c r="E5330" s="91">
        <f t="shared" si="601"/>
        <v>92</v>
      </c>
      <c r="F5330" s="120">
        <f>COUNTIF($D$15:D5330,D5330)</f>
        <v>20</v>
      </c>
      <c r="G5330" s="121">
        <f t="shared" si="602"/>
        <v>0</v>
      </c>
      <c r="H5330" s="121">
        <f t="shared" si="603"/>
        <v>0</v>
      </c>
      <c r="I5330" s="122">
        <f t="shared" si="604"/>
        <v>0</v>
      </c>
    </row>
    <row r="5331" spans="2:9">
      <c r="B5331" s="91">
        <f t="shared" si="605"/>
        <v>5317</v>
      </c>
      <c r="C5331" s="92">
        <f t="shared" si="606"/>
        <v>49877</v>
      </c>
      <c r="D5331" s="119" t="str">
        <f t="shared" si="600"/>
        <v>구간59</v>
      </c>
      <c r="E5331" s="91">
        <f t="shared" si="601"/>
        <v>92</v>
      </c>
      <c r="F5331" s="120">
        <f>COUNTIF($D$15:D5331,D5331)</f>
        <v>21</v>
      </c>
      <c r="G5331" s="121">
        <f t="shared" si="602"/>
        <v>0</v>
      </c>
      <c r="H5331" s="121">
        <f t="shared" si="603"/>
        <v>0</v>
      </c>
      <c r="I5331" s="122">
        <f t="shared" si="604"/>
        <v>0</v>
      </c>
    </row>
    <row r="5332" spans="2:9">
      <c r="B5332" s="91">
        <f t="shared" si="605"/>
        <v>5318</v>
      </c>
      <c r="C5332" s="92">
        <f t="shared" si="606"/>
        <v>49878</v>
      </c>
      <c r="D5332" s="119" t="str">
        <f t="shared" si="600"/>
        <v>구간59</v>
      </c>
      <c r="E5332" s="91">
        <f t="shared" si="601"/>
        <v>92</v>
      </c>
      <c r="F5332" s="120">
        <f>COUNTIF($D$15:D5332,D5332)</f>
        <v>22</v>
      </c>
      <c r="G5332" s="121">
        <f t="shared" si="602"/>
        <v>0</v>
      </c>
      <c r="H5332" s="121">
        <f t="shared" si="603"/>
        <v>0</v>
      </c>
      <c r="I5332" s="122">
        <f t="shared" si="604"/>
        <v>0</v>
      </c>
    </row>
    <row r="5333" spans="2:9">
      <c r="B5333" s="91">
        <f t="shared" si="605"/>
        <v>5319</v>
      </c>
      <c r="C5333" s="92">
        <f t="shared" si="606"/>
        <v>49879</v>
      </c>
      <c r="D5333" s="119" t="str">
        <f t="shared" si="600"/>
        <v>구간59</v>
      </c>
      <c r="E5333" s="91">
        <f t="shared" si="601"/>
        <v>92</v>
      </c>
      <c r="F5333" s="120">
        <f>COUNTIF($D$15:D5333,D5333)</f>
        <v>23</v>
      </c>
      <c r="G5333" s="121">
        <f t="shared" si="602"/>
        <v>0</v>
      </c>
      <c r="H5333" s="121">
        <f t="shared" si="603"/>
        <v>0</v>
      </c>
      <c r="I5333" s="122">
        <f t="shared" si="604"/>
        <v>0</v>
      </c>
    </row>
    <row r="5334" spans="2:9">
      <c r="B5334" s="91">
        <f t="shared" si="605"/>
        <v>5320</v>
      </c>
      <c r="C5334" s="92">
        <f t="shared" si="606"/>
        <v>49880</v>
      </c>
      <c r="D5334" s="119" t="str">
        <f t="shared" si="600"/>
        <v>구간59</v>
      </c>
      <c r="E5334" s="91">
        <f t="shared" si="601"/>
        <v>92</v>
      </c>
      <c r="F5334" s="120">
        <f>COUNTIF($D$15:D5334,D5334)</f>
        <v>24</v>
      </c>
      <c r="G5334" s="121">
        <f t="shared" si="602"/>
        <v>0</v>
      </c>
      <c r="H5334" s="121">
        <f t="shared" si="603"/>
        <v>0</v>
      </c>
      <c r="I5334" s="122">
        <f t="shared" si="604"/>
        <v>0</v>
      </c>
    </row>
    <row r="5335" spans="2:9">
      <c r="B5335" s="91">
        <f t="shared" si="605"/>
        <v>5321</v>
      </c>
      <c r="C5335" s="92">
        <f t="shared" si="606"/>
        <v>49881</v>
      </c>
      <c r="D5335" s="119" t="str">
        <f t="shared" si="600"/>
        <v>구간59</v>
      </c>
      <c r="E5335" s="91">
        <f t="shared" si="601"/>
        <v>92</v>
      </c>
      <c r="F5335" s="120">
        <f>COUNTIF($D$15:D5335,D5335)</f>
        <v>25</v>
      </c>
      <c r="G5335" s="121">
        <f t="shared" si="602"/>
        <v>0</v>
      </c>
      <c r="H5335" s="121">
        <f t="shared" si="603"/>
        <v>0</v>
      </c>
      <c r="I5335" s="122">
        <f t="shared" si="604"/>
        <v>0</v>
      </c>
    </row>
    <row r="5336" spans="2:9">
      <c r="B5336" s="91">
        <f t="shared" si="605"/>
        <v>5322</v>
      </c>
      <c r="C5336" s="92">
        <f t="shared" si="606"/>
        <v>49882</v>
      </c>
      <c r="D5336" s="119" t="str">
        <f t="shared" si="600"/>
        <v>구간59</v>
      </c>
      <c r="E5336" s="91">
        <f t="shared" si="601"/>
        <v>92</v>
      </c>
      <c r="F5336" s="120">
        <f>COUNTIF($D$15:D5336,D5336)</f>
        <v>26</v>
      </c>
      <c r="G5336" s="121">
        <f t="shared" si="602"/>
        <v>0</v>
      </c>
      <c r="H5336" s="121">
        <f t="shared" si="603"/>
        <v>0</v>
      </c>
      <c r="I5336" s="122">
        <f t="shared" si="604"/>
        <v>0</v>
      </c>
    </row>
    <row r="5337" spans="2:9">
      <c r="B5337" s="91">
        <f t="shared" si="605"/>
        <v>5323</v>
      </c>
      <c r="C5337" s="92">
        <f t="shared" si="606"/>
        <v>49883</v>
      </c>
      <c r="D5337" s="119" t="str">
        <f t="shared" si="600"/>
        <v>구간59</v>
      </c>
      <c r="E5337" s="91">
        <f t="shared" si="601"/>
        <v>92</v>
      </c>
      <c r="F5337" s="120">
        <f>COUNTIF($D$15:D5337,D5337)</f>
        <v>27</v>
      </c>
      <c r="G5337" s="121">
        <f t="shared" si="602"/>
        <v>0</v>
      </c>
      <c r="H5337" s="121">
        <f t="shared" si="603"/>
        <v>0</v>
      </c>
      <c r="I5337" s="122">
        <f t="shared" si="604"/>
        <v>0</v>
      </c>
    </row>
    <row r="5338" spans="2:9">
      <c r="B5338" s="91">
        <f t="shared" si="605"/>
        <v>5324</v>
      </c>
      <c r="C5338" s="92">
        <f t="shared" si="606"/>
        <v>49884</v>
      </c>
      <c r="D5338" s="119" t="str">
        <f t="shared" si="600"/>
        <v>구간59</v>
      </c>
      <c r="E5338" s="91">
        <f t="shared" si="601"/>
        <v>92</v>
      </c>
      <c r="F5338" s="120">
        <f>COUNTIF($D$15:D5338,D5338)</f>
        <v>28</v>
      </c>
      <c r="G5338" s="121">
        <f t="shared" si="602"/>
        <v>0</v>
      </c>
      <c r="H5338" s="121">
        <f t="shared" si="603"/>
        <v>0</v>
      </c>
      <c r="I5338" s="122">
        <f t="shared" si="604"/>
        <v>0</v>
      </c>
    </row>
    <row r="5339" spans="2:9">
      <c r="B5339" s="91">
        <f t="shared" si="605"/>
        <v>5325</v>
      </c>
      <c r="C5339" s="92">
        <f t="shared" si="606"/>
        <v>49885</v>
      </c>
      <c r="D5339" s="119" t="str">
        <f t="shared" si="600"/>
        <v>구간59</v>
      </c>
      <c r="E5339" s="91">
        <f t="shared" si="601"/>
        <v>92</v>
      </c>
      <c r="F5339" s="120">
        <f>COUNTIF($D$15:D5339,D5339)</f>
        <v>29</v>
      </c>
      <c r="G5339" s="121">
        <f t="shared" si="602"/>
        <v>0</v>
      </c>
      <c r="H5339" s="121">
        <f t="shared" si="603"/>
        <v>0</v>
      </c>
      <c r="I5339" s="122">
        <f t="shared" si="604"/>
        <v>0</v>
      </c>
    </row>
    <row r="5340" spans="2:9">
      <c r="B5340" s="91">
        <f t="shared" si="605"/>
        <v>5326</v>
      </c>
      <c r="C5340" s="92">
        <f t="shared" si="606"/>
        <v>49886</v>
      </c>
      <c r="D5340" s="119" t="str">
        <f t="shared" si="600"/>
        <v>구간59</v>
      </c>
      <c r="E5340" s="91">
        <f t="shared" si="601"/>
        <v>92</v>
      </c>
      <c r="F5340" s="120">
        <f>COUNTIF($D$15:D5340,D5340)</f>
        <v>30</v>
      </c>
      <c r="G5340" s="121">
        <f t="shared" si="602"/>
        <v>0</v>
      </c>
      <c r="H5340" s="121">
        <f t="shared" si="603"/>
        <v>0</v>
      </c>
      <c r="I5340" s="122">
        <f t="shared" si="604"/>
        <v>0</v>
      </c>
    </row>
    <row r="5341" spans="2:9">
      <c r="B5341" s="91">
        <f t="shared" si="605"/>
        <v>5327</v>
      </c>
      <c r="C5341" s="92">
        <f t="shared" si="606"/>
        <v>49887</v>
      </c>
      <c r="D5341" s="119" t="str">
        <f t="shared" si="600"/>
        <v>구간59</v>
      </c>
      <c r="E5341" s="91">
        <f t="shared" si="601"/>
        <v>92</v>
      </c>
      <c r="F5341" s="120">
        <f>COUNTIF($D$15:D5341,D5341)</f>
        <v>31</v>
      </c>
      <c r="G5341" s="121">
        <f t="shared" si="602"/>
        <v>0</v>
      </c>
      <c r="H5341" s="121">
        <f t="shared" si="603"/>
        <v>0</v>
      </c>
      <c r="I5341" s="122">
        <f t="shared" si="604"/>
        <v>0</v>
      </c>
    </row>
    <row r="5342" spans="2:9">
      <c r="B5342" s="91">
        <f t="shared" si="605"/>
        <v>5328</v>
      </c>
      <c r="C5342" s="92">
        <f t="shared" si="606"/>
        <v>49888</v>
      </c>
      <c r="D5342" s="119" t="str">
        <f t="shared" si="600"/>
        <v>구간59</v>
      </c>
      <c r="E5342" s="91">
        <f t="shared" si="601"/>
        <v>92</v>
      </c>
      <c r="F5342" s="120">
        <f>COUNTIF($D$15:D5342,D5342)</f>
        <v>32</v>
      </c>
      <c r="G5342" s="121">
        <f t="shared" si="602"/>
        <v>0</v>
      </c>
      <c r="H5342" s="121">
        <f t="shared" si="603"/>
        <v>0</v>
      </c>
      <c r="I5342" s="122">
        <f t="shared" si="604"/>
        <v>0</v>
      </c>
    </row>
    <row r="5343" spans="2:9">
      <c r="B5343" s="91">
        <f t="shared" si="605"/>
        <v>5329</v>
      </c>
      <c r="C5343" s="92">
        <f t="shared" si="606"/>
        <v>49889</v>
      </c>
      <c r="D5343" s="119" t="str">
        <f t="shared" si="600"/>
        <v>구간59</v>
      </c>
      <c r="E5343" s="91">
        <f t="shared" si="601"/>
        <v>92</v>
      </c>
      <c r="F5343" s="120">
        <f>COUNTIF($D$15:D5343,D5343)</f>
        <v>33</v>
      </c>
      <c r="G5343" s="121">
        <f t="shared" si="602"/>
        <v>0</v>
      </c>
      <c r="H5343" s="121">
        <f t="shared" si="603"/>
        <v>0</v>
      </c>
      <c r="I5343" s="122">
        <f t="shared" si="604"/>
        <v>0</v>
      </c>
    </row>
    <row r="5344" spans="2:9">
      <c r="B5344" s="91">
        <f t="shared" si="605"/>
        <v>5330</v>
      </c>
      <c r="C5344" s="92">
        <f t="shared" si="606"/>
        <v>49890</v>
      </c>
      <c r="D5344" s="119" t="str">
        <f t="shared" si="600"/>
        <v>구간59</v>
      </c>
      <c r="E5344" s="91">
        <f t="shared" si="601"/>
        <v>92</v>
      </c>
      <c r="F5344" s="120">
        <f>COUNTIF($D$15:D5344,D5344)</f>
        <v>34</v>
      </c>
      <c r="G5344" s="121">
        <f t="shared" si="602"/>
        <v>0</v>
      </c>
      <c r="H5344" s="121">
        <f t="shared" si="603"/>
        <v>0</v>
      </c>
      <c r="I5344" s="122">
        <f t="shared" si="604"/>
        <v>0</v>
      </c>
    </row>
    <row r="5345" spans="2:9">
      <c r="B5345" s="91">
        <f t="shared" si="605"/>
        <v>5331</v>
      </c>
      <c r="C5345" s="92">
        <f t="shared" si="606"/>
        <v>49891</v>
      </c>
      <c r="D5345" s="119" t="str">
        <f t="shared" si="600"/>
        <v>구간59</v>
      </c>
      <c r="E5345" s="91">
        <f t="shared" si="601"/>
        <v>92</v>
      </c>
      <c r="F5345" s="120">
        <f>COUNTIF($D$15:D5345,D5345)</f>
        <v>35</v>
      </c>
      <c r="G5345" s="121">
        <f t="shared" si="602"/>
        <v>0</v>
      </c>
      <c r="H5345" s="121">
        <f t="shared" si="603"/>
        <v>0</v>
      </c>
      <c r="I5345" s="122">
        <f t="shared" si="604"/>
        <v>0</v>
      </c>
    </row>
    <row r="5346" spans="2:9">
      <c r="B5346" s="91">
        <f t="shared" si="605"/>
        <v>5332</v>
      </c>
      <c r="C5346" s="92">
        <f t="shared" si="606"/>
        <v>49892</v>
      </c>
      <c r="D5346" s="119" t="str">
        <f t="shared" si="600"/>
        <v>구간59</v>
      </c>
      <c r="E5346" s="91">
        <f t="shared" si="601"/>
        <v>92</v>
      </c>
      <c r="F5346" s="120">
        <f>COUNTIF($D$15:D5346,D5346)</f>
        <v>36</v>
      </c>
      <c r="G5346" s="121">
        <f t="shared" si="602"/>
        <v>0</v>
      </c>
      <c r="H5346" s="121">
        <f t="shared" si="603"/>
        <v>0</v>
      </c>
      <c r="I5346" s="122">
        <f t="shared" si="604"/>
        <v>0</v>
      </c>
    </row>
    <row r="5347" spans="2:9">
      <c r="B5347" s="91">
        <f t="shared" si="605"/>
        <v>5333</v>
      </c>
      <c r="C5347" s="92">
        <f t="shared" si="606"/>
        <v>49893</v>
      </c>
      <c r="D5347" s="119" t="str">
        <f t="shared" si="600"/>
        <v>구간59</v>
      </c>
      <c r="E5347" s="91">
        <f t="shared" si="601"/>
        <v>92</v>
      </c>
      <c r="F5347" s="120">
        <f>COUNTIF($D$15:D5347,D5347)</f>
        <v>37</v>
      </c>
      <c r="G5347" s="121">
        <f t="shared" si="602"/>
        <v>0</v>
      </c>
      <c r="H5347" s="121">
        <f t="shared" si="603"/>
        <v>0</v>
      </c>
      <c r="I5347" s="122">
        <f t="shared" si="604"/>
        <v>0</v>
      </c>
    </row>
    <row r="5348" spans="2:9">
      <c r="B5348" s="91">
        <f t="shared" si="605"/>
        <v>5334</v>
      </c>
      <c r="C5348" s="92">
        <f t="shared" si="606"/>
        <v>49894</v>
      </c>
      <c r="D5348" s="119" t="str">
        <f t="shared" si="600"/>
        <v>구간59</v>
      </c>
      <c r="E5348" s="91">
        <f t="shared" si="601"/>
        <v>92</v>
      </c>
      <c r="F5348" s="120">
        <f>COUNTIF($D$15:D5348,D5348)</f>
        <v>38</v>
      </c>
      <c r="G5348" s="121">
        <f t="shared" si="602"/>
        <v>0</v>
      </c>
      <c r="H5348" s="121">
        <f t="shared" si="603"/>
        <v>0</v>
      </c>
      <c r="I5348" s="122">
        <f t="shared" si="604"/>
        <v>0</v>
      </c>
    </row>
    <row r="5349" spans="2:9">
      <c r="B5349" s="91">
        <f t="shared" si="605"/>
        <v>5335</v>
      </c>
      <c r="C5349" s="92">
        <f t="shared" si="606"/>
        <v>49895</v>
      </c>
      <c r="D5349" s="119" t="str">
        <f t="shared" si="600"/>
        <v>구간59</v>
      </c>
      <c r="E5349" s="91">
        <f t="shared" si="601"/>
        <v>92</v>
      </c>
      <c r="F5349" s="120">
        <f>COUNTIF($D$15:D5349,D5349)</f>
        <v>39</v>
      </c>
      <c r="G5349" s="121">
        <f t="shared" si="602"/>
        <v>0</v>
      </c>
      <c r="H5349" s="121">
        <f t="shared" si="603"/>
        <v>0</v>
      </c>
      <c r="I5349" s="122">
        <f t="shared" si="604"/>
        <v>0</v>
      </c>
    </row>
    <row r="5350" spans="2:9">
      <c r="B5350" s="91">
        <f t="shared" si="605"/>
        <v>5336</v>
      </c>
      <c r="C5350" s="92">
        <f t="shared" si="606"/>
        <v>49896</v>
      </c>
      <c r="D5350" s="119" t="str">
        <f t="shared" si="600"/>
        <v>구간59</v>
      </c>
      <c r="E5350" s="91">
        <f t="shared" si="601"/>
        <v>92</v>
      </c>
      <c r="F5350" s="120">
        <f>COUNTIF($D$15:D5350,D5350)</f>
        <v>40</v>
      </c>
      <c r="G5350" s="121">
        <f t="shared" si="602"/>
        <v>0</v>
      </c>
      <c r="H5350" s="121">
        <f t="shared" si="603"/>
        <v>0</v>
      </c>
      <c r="I5350" s="122">
        <f t="shared" si="604"/>
        <v>0</v>
      </c>
    </row>
    <row r="5351" spans="2:9">
      <c r="B5351" s="91">
        <f t="shared" si="605"/>
        <v>5337</v>
      </c>
      <c r="C5351" s="92">
        <f t="shared" si="606"/>
        <v>49897</v>
      </c>
      <c r="D5351" s="119" t="str">
        <f t="shared" si="600"/>
        <v>구간59</v>
      </c>
      <c r="E5351" s="91">
        <f t="shared" si="601"/>
        <v>92</v>
      </c>
      <c r="F5351" s="120">
        <f>COUNTIF($D$15:D5351,D5351)</f>
        <v>41</v>
      </c>
      <c r="G5351" s="121">
        <f t="shared" si="602"/>
        <v>0</v>
      </c>
      <c r="H5351" s="121">
        <f t="shared" si="603"/>
        <v>0</v>
      </c>
      <c r="I5351" s="122">
        <f t="shared" si="604"/>
        <v>0</v>
      </c>
    </row>
    <row r="5352" spans="2:9">
      <c r="B5352" s="91">
        <f t="shared" si="605"/>
        <v>5338</v>
      </c>
      <c r="C5352" s="92">
        <f t="shared" si="606"/>
        <v>49898</v>
      </c>
      <c r="D5352" s="119" t="str">
        <f t="shared" si="600"/>
        <v>구간59</v>
      </c>
      <c r="E5352" s="91">
        <f t="shared" si="601"/>
        <v>92</v>
      </c>
      <c r="F5352" s="120">
        <f>COUNTIF($D$15:D5352,D5352)</f>
        <v>42</v>
      </c>
      <c r="G5352" s="121">
        <f t="shared" si="602"/>
        <v>0</v>
      </c>
      <c r="H5352" s="121">
        <f t="shared" si="603"/>
        <v>0</v>
      </c>
      <c r="I5352" s="122">
        <f t="shared" si="604"/>
        <v>0</v>
      </c>
    </row>
    <row r="5353" spans="2:9">
      <c r="B5353" s="91">
        <f t="shared" si="605"/>
        <v>5339</v>
      </c>
      <c r="C5353" s="92">
        <f t="shared" si="606"/>
        <v>49899</v>
      </c>
      <c r="D5353" s="119" t="str">
        <f t="shared" si="600"/>
        <v>구간59</v>
      </c>
      <c r="E5353" s="91">
        <f t="shared" si="601"/>
        <v>92</v>
      </c>
      <c r="F5353" s="120">
        <f>COUNTIF($D$15:D5353,D5353)</f>
        <v>43</v>
      </c>
      <c r="G5353" s="121">
        <f t="shared" si="602"/>
        <v>0</v>
      </c>
      <c r="H5353" s="121">
        <f t="shared" si="603"/>
        <v>0</v>
      </c>
      <c r="I5353" s="122">
        <f t="shared" si="604"/>
        <v>0</v>
      </c>
    </row>
    <row r="5354" spans="2:9">
      <c r="B5354" s="91">
        <f t="shared" si="605"/>
        <v>5340</v>
      </c>
      <c r="C5354" s="92">
        <f t="shared" si="606"/>
        <v>49900</v>
      </c>
      <c r="D5354" s="119" t="str">
        <f t="shared" si="600"/>
        <v>구간59</v>
      </c>
      <c r="E5354" s="91">
        <f t="shared" si="601"/>
        <v>92</v>
      </c>
      <c r="F5354" s="120">
        <f>COUNTIF($D$15:D5354,D5354)</f>
        <v>44</v>
      </c>
      <c r="G5354" s="121">
        <f t="shared" si="602"/>
        <v>0</v>
      </c>
      <c r="H5354" s="121">
        <f t="shared" si="603"/>
        <v>0</v>
      </c>
      <c r="I5354" s="122">
        <f t="shared" si="604"/>
        <v>0</v>
      </c>
    </row>
    <row r="5355" spans="2:9">
      <c r="B5355" s="91">
        <f t="shared" si="605"/>
        <v>5341</v>
      </c>
      <c r="C5355" s="92">
        <f t="shared" si="606"/>
        <v>49901</v>
      </c>
      <c r="D5355" s="119" t="str">
        <f t="shared" si="600"/>
        <v>구간59</v>
      </c>
      <c r="E5355" s="91">
        <f t="shared" si="601"/>
        <v>92</v>
      </c>
      <c r="F5355" s="120">
        <f>COUNTIF($D$15:D5355,D5355)</f>
        <v>45</v>
      </c>
      <c r="G5355" s="121">
        <f t="shared" si="602"/>
        <v>0</v>
      </c>
      <c r="H5355" s="121">
        <f t="shared" si="603"/>
        <v>0</v>
      </c>
      <c r="I5355" s="122">
        <f t="shared" si="604"/>
        <v>0</v>
      </c>
    </row>
    <row r="5356" spans="2:9">
      <c r="B5356" s="91">
        <f t="shared" si="605"/>
        <v>5342</v>
      </c>
      <c r="C5356" s="92">
        <f t="shared" si="606"/>
        <v>49902</v>
      </c>
      <c r="D5356" s="119" t="str">
        <f t="shared" si="600"/>
        <v>구간59</v>
      </c>
      <c r="E5356" s="91">
        <f t="shared" si="601"/>
        <v>92</v>
      </c>
      <c r="F5356" s="120">
        <f>COUNTIF($D$15:D5356,D5356)</f>
        <v>46</v>
      </c>
      <c r="G5356" s="121">
        <f t="shared" si="602"/>
        <v>0</v>
      </c>
      <c r="H5356" s="121">
        <f t="shared" si="603"/>
        <v>0</v>
      </c>
      <c r="I5356" s="122">
        <f t="shared" si="604"/>
        <v>0</v>
      </c>
    </row>
    <row r="5357" spans="2:9">
      <c r="B5357" s="91">
        <f t="shared" si="605"/>
        <v>5343</v>
      </c>
      <c r="C5357" s="92">
        <f t="shared" si="606"/>
        <v>49903</v>
      </c>
      <c r="D5357" s="119" t="str">
        <f t="shared" si="600"/>
        <v>구간59</v>
      </c>
      <c r="E5357" s="91">
        <f t="shared" si="601"/>
        <v>92</v>
      </c>
      <c r="F5357" s="120">
        <f>COUNTIF($D$15:D5357,D5357)</f>
        <v>47</v>
      </c>
      <c r="G5357" s="121">
        <f t="shared" si="602"/>
        <v>0</v>
      </c>
      <c r="H5357" s="121">
        <f t="shared" si="603"/>
        <v>0</v>
      </c>
      <c r="I5357" s="122">
        <f t="shared" si="604"/>
        <v>0</v>
      </c>
    </row>
    <row r="5358" spans="2:9">
      <c r="B5358" s="91">
        <f t="shared" si="605"/>
        <v>5344</v>
      </c>
      <c r="C5358" s="92">
        <f t="shared" si="606"/>
        <v>49904</v>
      </c>
      <c r="D5358" s="119" t="str">
        <f t="shared" si="600"/>
        <v>구간59</v>
      </c>
      <c r="E5358" s="91">
        <f t="shared" si="601"/>
        <v>92</v>
      </c>
      <c r="F5358" s="120">
        <f>COUNTIF($D$15:D5358,D5358)</f>
        <v>48</v>
      </c>
      <c r="G5358" s="121">
        <f t="shared" si="602"/>
        <v>0</v>
      </c>
      <c r="H5358" s="121">
        <f t="shared" si="603"/>
        <v>0</v>
      </c>
      <c r="I5358" s="122">
        <f t="shared" si="604"/>
        <v>0</v>
      </c>
    </row>
    <row r="5359" spans="2:9">
      <c r="B5359" s="91">
        <f t="shared" si="605"/>
        <v>5345</v>
      </c>
      <c r="C5359" s="92">
        <f t="shared" si="606"/>
        <v>49905</v>
      </c>
      <c r="D5359" s="119" t="str">
        <f t="shared" si="600"/>
        <v>구간59</v>
      </c>
      <c r="E5359" s="91">
        <f t="shared" si="601"/>
        <v>92</v>
      </c>
      <c r="F5359" s="120">
        <f>COUNTIF($D$15:D5359,D5359)</f>
        <v>49</v>
      </c>
      <c r="G5359" s="121">
        <f t="shared" si="602"/>
        <v>0</v>
      </c>
      <c r="H5359" s="121">
        <f t="shared" si="603"/>
        <v>0</v>
      </c>
      <c r="I5359" s="122">
        <f t="shared" si="604"/>
        <v>0</v>
      </c>
    </row>
    <row r="5360" spans="2:9">
      <c r="B5360" s="91">
        <f t="shared" si="605"/>
        <v>5346</v>
      </c>
      <c r="C5360" s="92">
        <f t="shared" si="606"/>
        <v>49906</v>
      </c>
      <c r="D5360" s="119" t="str">
        <f t="shared" si="600"/>
        <v>구간59</v>
      </c>
      <c r="E5360" s="91">
        <f t="shared" si="601"/>
        <v>92</v>
      </c>
      <c r="F5360" s="120">
        <f>COUNTIF($D$15:D5360,D5360)</f>
        <v>50</v>
      </c>
      <c r="G5360" s="121">
        <f t="shared" si="602"/>
        <v>0</v>
      </c>
      <c r="H5360" s="121">
        <f t="shared" si="603"/>
        <v>0</v>
      </c>
      <c r="I5360" s="122">
        <f t="shared" si="604"/>
        <v>0</v>
      </c>
    </row>
    <row r="5361" spans="2:9">
      <c r="B5361" s="91">
        <f t="shared" si="605"/>
        <v>5347</v>
      </c>
      <c r="C5361" s="92">
        <f t="shared" si="606"/>
        <v>49907</v>
      </c>
      <c r="D5361" s="119" t="str">
        <f t="shared" si="600"/>
        <v>구간59</v>
      </c>
      <c r="E5361" s="91">
        <f t="shared" si="601"/>
        <v>92</v>
      </c>
      <c r="F5361" s="120">
        <f>COUNTIF($D$15:D5361,D5361)</f>
        <v>51</v>
      </c>
      <c r="G5361" s="121">
        <f t="shared" si="602"/>
        <v>0</v>
      </c>
      <c r="H5361" s="121">
        <f t="shared" si="603"/>
        <v>0</v>
      </c>
      <c r="I5361" s="122">
        <f t="shared" si="604"/>
        <v>0</v>
      </c>
    </row>
    <row r="5362" spans="2:9">
      <c r="B5362" s="91">
        <f t="shared" si="605"/>
        <v>5348</v>
      </c>
      <c r="C5362" s="92">
        <f t="shared" si="606"/>
        <v>49908</v>
      </c>
      <c r="D5362" s="119" t="str">
        <f t="shared" si="600"/>
        <v>구간59</v>
      </c>
      <c r="E5362" s="91">
        <f t="shared" si="601"/>
        <v>92</v>
      </c>
      <c r="F5362" s="120">
        <f>COUNTIF($D$15:D5362,D5362)</f>
        <v>52</v>
      </c>
      <c r="G5362" s="121">
        <f t="shared" si="602"/>
        <v>0</v>
      </c>
      <c r="H5362" s="121">
        <f t="shared" si="603"/>
        <v>0</v>
      </c>
      <c r="I5362" s="122">
        <f t="shared" si="604"/>
        <v>0</v>
      </c>
    </row>
    <row r="5363" spans="2:9">
      <c r="B5363" s="91">
        <f t="shared" si="605"/>
        <v>5349</v>
      </c>
      <c r="C5363" s="92">
        <f t="shared" si="606"/>
        <v>49909</v>
      </c>
      <c r="D5363" s="119" t="str">
        <f t="shared" si="600"/>
        <v>구간59</v>
      </c>
      <c r="E5363" s="91">
        <f t="shared" si="601"/>
        <v>92</v>
      </c>
      <c r="F5363" s="120">
        <f>COUNTIF($D$15:D5363,D5363)</f>
        <v>53</v>
      </c>
      <c r="G5363" s="121">
        <f t="shared" si="602"/>
        <v>0</v>
      </c>
      <c r="H5363" s="121">
        <f t="shared" si="603"/>
        <v>0</v>
      </c>
      <c r="I5363" s="122">
        <f t="shared" si="604"/>
        <v>0</v>
      </c>
    </row>
    <row r="5364" spans="2:9">
      <c r="B5364" s="91">
        <f t="shared" si="605"/>
        <v>5350</v>
      </c>
      <c r="C5364" s="92">
        <f t="shared" si="606"/>
        <v>49910</v>
      </c>
      <c r="D5364" s="119" t="str">
        <f t="shared" si="600"/>
        <v>구간59</v>
      </c>
      <c r="E5364" s="91">
        <f t="shared" si="601"/>
        <v>92</v>
      </c>
      <c r="F5364" s="120">
        <f>COUNTIF($D$15:D5364,D5364)</f>
        <v>54</v>
      </c>
      <c r="G5364" s="121">
        <f t="shared" si="602"/>
        <v>0</v>
      </c>
      <c r="H5364" s="121">
        <f t="shared" si="603"/>
        <v>0</v>
      </c>
      <c r="I5364" s="122">
        <f t="shared" si="604"/>
        <v>0</v>
      </c>
    </row>
    <row r="5365" spans="2:9">
      <c r="B5365" s="91">
        <f t="shared" si="605"/>
        <v>5351</v>
      </c>
      <c r="C5365" s="92">
        <f t="shared" si="606"/>
        <v>49911</v>
      </c>
      <c r="D5365" s="119" t="str">
        <f t="shared" si="600"/>
        <v>구간59</v>
      </c>
      <c r="E5365" s="91">
        <f t="shared" si="601"/>
        <v>92</v>
      </c>
      <c r="F5365" s="120">
        <f>COUNTIF($D$15:D5365,D5365)</f>
        <v>55</v>
      </c>
      <c r="G5365" s="121">
        <f t="shared" si="602"/>
        <v>0</v>
      </c>
      <c r="H5365" s="121">
        <f t="shared" si="603"/>
        <v>0</v>
      </c>
      <c r="I5365" s="122">
        <f t="shared" si="604"/>
        <v>0</v>
      </c>
    </row>
    <row r="5366" spans="2:9">
      <c r="B5366" s="91">
        <f t="shared" si="605"/>
        <v>5352</v>
      </c>
      <c r="C5366" s="92">
        <f t="shared" si="606"/>
        <v>49912</v>
      </c>
      <c r="D5366" s="119" t="str">
        <f t="shared" si="600"/>
        <v>구간59</v>
      </c>
      <c r="E5366" s="91">
        <f t="shared" si="601"/>
        <v>92</v>
      </c>
      <c r="F5366" s="120">
        <f>COUNTIF($D$15:D5366,D5366)</f>
        <v>56</v>
      </c>
      <c r="G5366" s="121">
        <f t="shared" si="602"/>
        <v>0</v>
      </c>
      <c r="H5366" s="121">
        <f t="shared" si="603"/>
        <v>0</v>
      </c>
      <c r="I5366" s="122">
        <f t="shared" si="604"/>
        <v>0</v>
      </c>
    </row>
    <row r="5367" spans="2:9">
      <c r="B5367" s="91">
        <f t="shared" si="605"/>
        <v>5353</v>
      </c>
      <c r="C5367" s="92">
        <f t="shared" si="606"/>
        <v>49913</v>
      </c>
      <c r="D5367" s="119" t="str">
        <f t="shared" si="600"/>
        <v>구간59</v>
      </c>
      <c r="E5367" s="91">
        <f t="shared" si="601"/>
        <v>92</v>
      </c>
      <c r="F5367" s="120">
        <f>COUNTIF($D$15:D5367,D5367)</f>
        <v>57</v>
      </c>
      <c r="G5367" s="121">
        <f t="shared" si="602"/>
        <v>0</v>
      </c>
      <c r="H5367" s="121">
        <f t="shared" si="603"/>
        <v>0</v>
      </c>
      <c r="I5367" s="122">
        <f t="shared" si="604"/>
        <v>0</v>
      </c>
    </row>
    <row r="5368" spans="2:9">
      <c r="B5368" s="91">
        <f t="shared" si="605"/>
        <v>5354</v>
      </c>
      <c r="C5368" s="92">
        <f t="shared" si="606"/>
        <v>49914</v>
      </c>
      <c r="D5368" s="119" t="str">
        <f t="shared" si="600"/>
        <v>구간59</v>
      </c>
      <c r="E5368" s="91">
        <f t="shared" si="601"/>
        <v>92</v>
      </c>
      <c r="F5368" s="120">
        <f>COUNTIF($D$15:D5368,D5368)</f>
        <v>58</v>
      </c>
      <c r="G5368" s="121">
        <f t="shared" si="602"/>
        <v>0</v>
      </c>
      <c r="H5368" s="121">
        <f t="shared" si="603"/>
        <v>0</v>
      </c>
      <c r="I5368" s="122">
        <f t="shared" si="604"/>
        <v>0</v>
      </c>
    </row>
    <row r="5369" spans="2:9">
      <c r="B5369" s="91">
        <f t="shared" si="605"/>
        <v>5355</v>
      </c>
      <c r="C5369" s="92">
        <f t="shared" si="606"/>
        <v>49915</v>
      </c>
      <c r="D5369" s="119" t="str">
        <f t="shared" si="600"/>
        <v>구간59</v>
      </c>
      <c r="E5369" s="91">
        <f t="shared" si="601"/>
        <v>92</v>
      </c>
      <c r="F5369" s="120">
        <f>COUNTIF($D$15:D5369,D5369)</f>
        <v>59</v>
      </c>
      <c r="G5369" s="121">
        <f t="shared" si="602"/>
        <v>0</v>
      </c>
      <c r="H5369" s="121">
        <f t="shared" si="603"/>
        <v>0</v>
      </c>
      <c r="I5369" s="122">
        <f t="shared" si="604"/>
        <v>0</v>
      </c>
    </row>
    <row r="5370" spans="2:9">
      <c r="B5370" s="91">
        <f t="shared" si="605"/>
        <v>5356</v>
      </c>
      <c r="C5370" s="92">
        <f t="shared" si="606"/>
        <v>49916</v>
      </c>
      <c r="D5370" s="119" t="str">
        <f t="shared" si="600"/>
        <v>구간59</v>
      </c>
      <c r="E5370" s="91">
        <f t="shared" si="601"/>
        <v>92</v>
      </c>
      <c r="F5370" s="120">
        <f>COUNTIF($D$15:D5370,D5370)</f>
        <v>60</v>
      </c>
      <c r="G5370" s="121">
        <f t="shared" si="602"/>
        <v>0</v>
      </c>
      <c r="H5370" s="121">
        <f t="shared" si="603"/>
        <v>0</v>
      </c>
      <c r="I5370" s="122">
        <f t="shared" si="604"/>
        <v>0</v>
      </c>
    </row>
    <row r="5371" spans="2:9">
      <c r="B5371" s="91">
        <f t="shared" si="605"/>
        <v>5357</v>
      </c>
      <c r="C5371" s="92">
        <f t="shared" si="606"/>
        <v>49917</v>
      </c>
      <c r="D5371" s="119" t="str">
        <f t="shared" si="600"/>
        <v>구간59</v>
      </c>
      <c r="E5371" s="91">
        <f t="shared" si="601"/>
        <v>92</v>
      </c>
      <c r="F5371" s="120">
        <f>COUNTIF($D$15:D5371,D5371)</f>
        <v>61</v>
      </c>
      <c r="G5371" s="121">
        <f t="shared" si="602"/>
        <v>0</v>
      </c>
      <c r="H5371" s="121">
        <f t="shared" si="603"/>
        <v>0</v>
      </c>
      <c r="I5371" s="122">
        <f t="shared" si="604"/>
        <v>0</v>
      </c>
    </row>
    <row r="5372" spans="2:9">
      <c r="B5372" s="91">
        <f t="shared" si="605"/>
        <v>5358</v>
      </c>
      <c r="C5372" s="92">
        <f t="shared" si="606"/>
        <v>49918</v>
      </c>
      <c r="D5372" s="119" t="str">
        <f t="shared" si="600"/>
        <v>구간59</v>
      </c>
      <c r="E5372" s="91">
        <f t="shared" si="601"/>
        <v>92</v>
      </c>
      <c r="F5372" s="120">
        <f>COUNTIF($D$15:D5372,D5372)</f>
        <v>62</v>
      </c>
      <c r="G5372" s="121">
        <f t="shared" si="602"/>
        <v>0</v>
      </c>
      <c r="H5372" s="121">
        <f t="shared" si="603"/>
        <v>0</v>
      </c>
      <c r="I5372" s="122">
        <f t="shared" si="604"/>
        <v>0</v>
      </c>
    </row>
    <row r="5373" spans="2:9">
      <c r="B5373" s="91">
        <f t="shared" si="605"/>
        <v>5359</v>
      </c>
      <c r="C5373" s="92">
        <f t="shared" si="606"/>
        <v>49919</v>
      </c>
      <c r="D5373" s="119" t="str">
        <f t="shared" si="600"/>
        <v>구간59</v>
      </c>
      <c r="E5373" s="91">
        <f t="shared" si="601"/>
        <v>92</v>
      </c>
      <c r="F5373" s="120">
        <f>COUNTIF($D$15:D5373,D5373)</f>
        <v>63</v>
      </c>
      <c r="G5373" s="121">
        <f t="shared" si="602"/>
        <v>0</v>
      </c>
      <c r="H5373" s="121">
        <f t="shared" si="603"/>
        <v>0</v>
      </c>
      <c r="I5373" s="122">
        <f t="shared" si="604"/>
        <v>0</v>
      </c>
    </row>
    <row r="5374" spans="2:9">
      <c r="B5374" s="91">
        <f t="shared" si="605"/>
        <v>5360</v>
      </c>
      <c r="C5374" s="92">
        <f t="shared" si="606"/>
        <v>49920</v>
      </c>
      <c r="D5374" s="119" t="str">
        <f t="shared" si="600"/>
        <v>구간59</v>
      </c>
      <c r="E5374" s="91">
        <f t="shared" si="601"/>
        <v>92</v>
      </c>
      <c r="F5374" s="120">
        <f>COUNTIF($D$15:D5374,D5374)</f>
        <v>64</v>
      </c>
      <c r="G5374" s="121">
        <f t="shared" si="602"/>
        <v>0</v>
      </c>
      <c r="H5374" s="121">
        <f t="shared" si="603"/>
        <v>0</v>
      </c>
      <c r="I5374" s="122">
        <f t="shared" si="604"/>
        <v>0</v>
      </c>
    </row>
    <row r="5375" spans="2:9">
      <c r="B5375" s="91">
        <f t="shared" si="605"/>
        <v>5361</v>
      </c>
      <c r="C5375" s="92">
        <f t="shared" si="606"/>
        <v>49921</v>
      </c>
      <c r="D5375" s="119" t="str">
        <f t="shared" si="600"/>
        <v>구간59</v>
      </c>
      <c r="E5375" s="91">
        <f t="shared" si="601"/>
        <v>92</v>
      </c>
      <c r="F5375" s="120">
        <f>COUNTIF($D$15:D5375,D5375)</f>
        <v>65</v>
      </c>
      <c r="G5375" s="121">
        <f t="shared" si="602"/>
        <v>0</v>
      </c>
      <c r="H5375" s="121">
        <f t="shared" si="603"/>
        <v>0</v>
      </c>
      <c r="I5375" s="122">
        <f t="shared" si="604"/>
        <v>0</v>
      </c>
    </row>
    <row r="5376" spans="2:9">
      <c r="B5376" s="91">
        <f t="shared" si="605"/>
        <v>5362</v>
      </c>
      <c r="C5376" s="92">
        <f t="shared" si="606"/>
        <v>49922</v>
      </c>
      <c r="D5376" s="119" t="str">
        <f t="shared" si="600"/>
        <v>구간59</v>
      </c>
      <c r="E5376" s="91">
        <f t="shared" si="601"/>
        <v>92</v>
      </c>
      <c r="F5376" s="120">
        <f>COUNTIF($D$15:D5376,D5376)</f>
        <v>66</v>
      </c>
      <c r="G5376" s="121">
        <f t="shared" si="602"/>
        <v>0</v>
      </c>
      <c r="H5376" s="121">
        <f t="shared" si="603"/>
        <v>0</v>
      </c>
      <c r="I5376" s="122">
        <f t="shared" si="604"/>
        <v>0</v>
      </c>
    </row>
    <row r="5377" spans="2:9">
      <c r="B5377" s="91">
        <f t="shared" si="605"/>
        <v>5363</v>
      </c>
      <c r="C5377" s="92">
        <f t="shared" si="606"/>
        <v>49923</v>
      </c>
      <c r="D5377" s="119" t="str">
        <f t="shared" si="600"/>
        <v>구간59</v>
      </c>
      <c r="E5377" s="91">
        <f t="shared" si="601"/>
        <v>92</v>
      </c>
      <c r="F5377" s="120">
        <f>COUNTIF($D$15:D5377,D5377)</f>
        <v>67</v>
      </c>
      <c r="G5377" s="121">
        <f t="shared" si="602"/>
        <v>0</v>
      </c>
      <c r="H5377" s="121">
        <f t="shared" si="603"/>
        <v>0</v>
      </c>
      <c r="I5377" s="122">
        <f t="shared" si="604"/>
        <v>0</v>
      </c>
    </row>
    <row r="5378" spans="2:9">
      <c r="B5378" s="91">
        <f t="shared" si="605"/>
        <v>5364</v>
      </c>
      <c r="C5378" s="92">
        <f t="shared" si="606"/>
        <v>49924</v>
      </c>
      <c r="D5378" s="119" t="str">
        <f t="shared" si="600"/>
        <v>구간59</v>
      </c>
      <c r="E5378" s="91">
        <f t="shared" si="601"/>
        <v>92</v>
      </c>
      <c r="F5378" s="120">
        <f>COUNTIF($D$15:D5378,D5378)</f>
        <v>68</v>
      </c>
      <c r="G5378" s="121">
        <f t="shared" si="602"/>
        <v>0</v>
      </c>
      <c r="H5378" s="121">
        <f t="shared" si="603"/>
        <v>0</v>
      </c>
      <c r="I5378" s="122">
        <f t="shared" si="604"/>
        <v>0</v>
      </c>
    </row>
    <row r="5379" spans="2:9">
      <c r="B5379" s="91">
        <f t="shared" si="605"/>
        <v>5365</v>
      </c>
      <c r="C5379" s="92">
        <f t="shared" si="606"/>
        <v>49925</v>
      </c>
      <c r="D5379" s="119" t="str">
        <f t="shared" si="600"/>
        <v>구간59</v>
      </c>
      <c r="E5379" s="91">
        <f t="shared" si="601"/>
        <v>92</v>
      </c>
      <c r="F5379" s="120">
        <f>COUNTIF($D$15:D5379,D5379)</f>
        <v>69</v>
      </c>
      <c r="G5379" s="121">
        <f t="shared" si="602"/>
        <v>0</v>
      </c>
      <c r="H5379" s="121">
        <f t="shared" si="603"/>
        <v>0</v>
      </c>
      <c r="I5379" s="122">
        <f t="shared" si="604"/>
        <v>0</v>
      </c>
    </row>
    <row r="5380" spans="2:9">
      <c r="B5380" s="91">
        <f t="shared" si="605"/>
        <v>5366</v>
      </c>
      <c r="C5380" s="92">
        <f t="shared" si="606"/>
        <v>49926</v>
      </c>
      <c r="D5380" s="119" t="str">
        <f t="shared" si="600"/>
        <v>구간59</v>
      </c>
      <c r="E5380" s="91">
        <f t="shared" si="601"/>
        <v>92</v>
      </c>
      <c r="F5380" s="120">
        <f>COUNTIF($D$15:D5380,D5380)</f>
        <v>70</v>
      </c>
      <c r="G5380" s="121">
        <f t="shared" si="602"/>
        <v>0</v>
      </c>
      <c r="H5380" s="121">
        <f t="shared" si="603"/>
        <v>0</v>
      </c>
      <c r="I5380" s="122">
        <f t="shared" si="604"/>
        <v>0</v>
      </c>
    </row>
    <row r="5381" spans="2:9">
      <c r="B5381" s="91">
        <f t="shared" si="605"/>
        <v>5367</v>
      </c>
      <c r="C5381" s="92">
        <f t="shared" si="606"/>
        <v>49927</v>
      </c>
      <c r="D5381" s="119" t="str">
        <f t="shared" si="600"/>
        <v>구간59</v>
      </c>
      <c r="E5381" s="91">
        <f t="shared" si="601"/>
        <v>92</v>
      </c>
      <c r="F5381" s="120">
        <f>COUNTIF($D$15:D5381,D5381)</f>
        <v>71</v>
      </c>
      <c r="G5381" s="121">
        <f t="shared" si="602"/>
        <v>0</v>
      </c>
      <c r="H5381" s="121">
        <f t="shared" si="603"/>
        <v>0</v>
      </c>
      <c r="I5381" s="122">
        <f t="shared" si="604"/>
        <v>0</v>
      </c>
    </row>
    <row r="5382" spans="2:9">
      <c r="B5382" s="91">
        <f t="shared" si="605"/>
        <v>5368</v>
      </c>
      <c r="C5382" s="92">
        <f t="shared" si="606"/>
        <v>49928</v>
      </c>
      <c r="D5382" s="119" t="str">
        <f t="shared" si="600"/>
        <v>구간59</v>
      </c>
      <c r="E5382" s="91">
        <f t="shared" si="601"/>
        <v>92</v>
      </c>
      <c r="F5382" s="120">
        <f>COUNTIF($D$15:D5382,D5382)</f>
        <v>72</v>
      </c>
      <c r="G5382" s="121">
        <f t="shared" si="602"/>
        <v>0</v>
      </c>
      <c r="H5382" s="121">
        <f t="shared" si="603"/>
        <v>0</v>
      </c>
      <c r="I5382" s="122">
        <f t="shared" si="604"/>
        <v>0</v>
      </c>
    </row>
    <row r="5383" spans="2:9">
      <c r="B5383" s="91">
        <f t="shared" si="605"/>
        <v>5369</v>
      </c>
      <c r="C5383" s="92">
        <f t="shared" si="606"/>
        <v>49929</v>
      </c>
      <c r="D5383" s="119" t="str">
        <f t="shared" si="600"/>
        <v>구간59</v>
      </c>
      <c r="E5383" s="91">
        <f t="shared" si="601"/>
        <v>92</v>
      </c>
      <c r="F5383" s="120">
        <f>COUNTIF($D$15:D5383,D5383)</f>
        <v>73</v>
      </c>
      <c r="G5383" s="121">
        <f t="shared" si="602"/>
        <v>0</v>
      </c>
      <c r="H5383" s="121">
        <f t="shared" si="603"/>
        <v>0</v>
      </c>
      <c r="I5383" s="122">
        <f t="shared" si="604"/>
        <v>0</v>
      </c>
    </row>
    <row r="5384" spans="2:9">
      <c r="B5384" s="91">
        <f t="shared" si="605"/>
        <v>5370</v>
      </c>
      <c r="C5384" s="92">
        <f t="shared" si="606"/>
        <v>49930</v>
      </c>
      <c r="D5384" s="119" t="str">
        <f t="shared" si="600"/>
        <v>구간59</v>
      </c>
      <c r="E5384" s="91">
        <f t="shared" si="601"/>
        <v>92</v>
      </c>
      <c r="F5384" s="120">
        <f>COUNTIF($D$15:D5384,D5384)</f>
        <v>74</v>
      </c>
      <c r="G5384" s="121">
        <f t="shared" si="602"/>
        <v>0</v>
      </c>
      <c r="H5384" s="121">
        <f t="shared" si="603"/>
        <v>0</v>
      </c>
      <c r="I5384" s="122">
        <f t="shared" si="604"/>
        <v>0</v>
      </c>
    </row>
    <row r="5385" spans="2:9">
      <c r="B5385" s="91">
        <f t="shared" si="605"/>
        <v>5371</v>
      </c>
      <c r="C5385" s="92">
        <f t="shared" si="606"/>
        <v>49931</v>
      </c>
      <c r="D5385" s="119" t="str">
        <f t="shared" si="600"/>
        <v>구간59</v>
      </c>
      <c r="E5385" s="91">
        <f t="shared" si="601"/>
        <v>92</v>
      </c>
      <c r="F5385" s="120">
        <f>COUNTIF($D$15:D5385,D5385)</f>
        <v>75</v>
      </c>
      <c r="G5385" s="121">
        <f t="shared" si="602"/>
        <v>0</v>
      </c>
      <c r="H5385" s="121">
        <f t="shared" si="603"/>
        <v>0</v>
      </c>
      <c r="I5385" s="122">
        <f t="shared" si="604"/>
        <v>0</v>
      </c>
    </row>
    <row r="5386" spans="2:9">
      <c r="B5386" s="91">
        <f t="shared" si="605"/>
        <v>5372</v>
      </c>
      <c r="C5386" s="92">
        <f t="shared" si="606"/>
        <v>49932</v>
      </c>
      <c r="D5386" s="119" t="str">
        <f t="shared" si="600"/>
        <v>구간59</v>
      </c>
      <c r="E5386" s="91">
        <f t="shared" si="601"/>
        <v>92</v>
      </c>
      <c r="F5386" s="120">
        <f>COUNTIF($D$15:D5386,D5386)</f>
        <v>76</v>
      </c>
      <c r="G5386" s="121">
        <f t="shared" si="602"/>
        <v>0</v>
      </c>
      <c r="H5386" s="121">
        <f t="shared" si="603"/>
        <v>0</v>
      </c>
      <c r="I5386" s="122">
        <f t="shared" si="604"/>
        <v>0</v>
      </c>
    </row>
    <row r="5387" spans="2:9">
      <c r="B5387" s="91">
        <f t="shared" si="605"/>
        <v>5373</v>
      </c>
      <c r="C5387" s="92">
        <f t="shared" si="606"/>
        <v>49933</v>
      </c>
      <c r="D5387" s="119" t="str">
        <f t="shared" si="600"/>
        <v>구간59</v>
      </c>
      <c r="E5387" s="91">
        <f t="shared" si="601"/>
        <v>92</v>
      </c>
      <c r="F5387" s="120">
        <f>COUNTIF($D$15:D5387,D5387)</f>
        <v>77</v>
      </c>
      <c r="G5387" s="121">
        <f t="shared" si="602"/>
        <v>0</v>
      </c>
      <c r="H5387" s="121">
        <f t="shared" si="603"/>
        <v>0</v>
      </c>
      <c r="I5387" s="122">
        <f t="shared" si="604"/>
        <v>0</v>
      </c>
    </row>
    <row r="5388" spans="2:9">
      <c r="B5388" s="91">
        <f t="shared" si="605"/>
        <v>5374</v>
      </c>
      <c r="C5388" s="92">
        <f t="shared" si="606"/>
        <v>49934</v>
      </c>
      <c r="D5388" s="119" t="str">
        <f t="shared" si="600"/>
        <v>구간59</v>
      </c>
      <c r="E5388" s="91">
        <f t="shared" si="601"/>
        <v>92</v>
      </c>
      <c r="F5388" s="120">
        <f>COUNTIF($D$15:D5388,D5388)</f>
        <v>78</v>
      </c>
      <c r="G5388" s="121">
        <f t="shared" si="602"/>
        <v>0</v>
      </c>
      <c r="H5388" s="121">
        <f t="shared" si="603"/>
        <v>0</v>
      </c>
      <c r="I5388" s="122">
        <f t="shared" si="604"/>
        <v>0</v>
      </c>
    </row>
    <row r="5389" spans="2:9">
      <c r="B5389" s="91">
        <f t="shared" si="605"/>
        <v>5375</v>
      </c>
      <c r="C5389" s="92">
        <f t="shared" si="606"/>
        <v>49935</v>
      </c>
      <c r="D5389" s="119" t="str">
        <f t="shared" si="600"/>
        <v>구간59</v>
      </c>
      <c r="E5389" s="91">
        <f t="shared" si="601"/>
        <v>92</v>
      </c>
      <c r="F5389" s="120">
        <f>COUNTIF($D$15:D5389,D5389)</f>
        <v>79</v>
      </c>
      <c r="G5389" s="121">
        <f t="shared" si="602"/>
        <v>0</v>
      </c>
      <c r="H5389" s="121">
        <f t="shared" si="603"/>
        <v>0</v>
      </c>
      <c r="I5389" s="122">
        <f t="shared" si="604"/>
        <v>0</v>
      </c>
    </row>
    <row r="5390" spans="2:9">
      <c r="B5390" s="91">
        <f t="shared" si="605"/>
        <v>5376</v>
      </c>
      <c r="C5390" s="92">
        <f t="shared" si="606"/>
        <v>49936</v>
      </c>
      <c r="D5390" s="119" t="str">
        <f t="shared" si="600"/>
        <v>구간59</v>
      </c>
      <c r="E5390" s="91">
        <f t="shared" si="601"/>
        <v>92</v>
      </c>
      <c r="F5390" s="120">
        <f>COUNTIF($D$15:D5390,D5390)</f>
        <v>80</v>
      </c>
      <c r="G5390" s="121">
        <f t="shared" si="602"/>
        <v>0</v>
      </c>
      <c r="H5390" s="121">
        <f t="shared" si="603"/>
        <v>0</v>
      </c>
      <c r="I5390" s="122">
        <f t="shared" si="604"/>
        <v>0</v>
      </c>
    </row>
    <row r="5391" spans="2:9">
      <c r="B5391" s="91">
        <f t="shared" si="605"/>
        <v>5377</v>
      </c>
      <c r="C5391" s="92">
        <f t="shared" si="606"/>
        <v>49937</v>
      </c>
      <c r="D5391" s="119" t="str">
        <f t="shared" ref="D5391:D5454" si="607">IF(IFERROR(HLOOKUP(C5391,$E$5:$BL$6,2,FALSE),"")="",D5392,HLOOKUP(C5391,$E$5:$BL$7,2,FALSE))</f>
        <v>구간59</v>
      </c>
      <c r="E5391" s="91">
        <f t="shared" ref="E5391:E5454" si="608">COUNTIF($D$15:$D$49928,D5391)</f>
        <v>92</v>
      </c>
      <c r="F5391" s="120">
        <f>COUNTIF($D$15:D5391,D5391)</f>
        <v>81</v>
      </c>
      <c r="G5391" s="121">
        <f t="shared" ref="G5391:G5454" si="609">HLOOKUP($D5391,$E$6:$BL$11,6,FALSE)</f>
        <v>0</v>
      </c>
      <c r="H5391" s="121">
        <f t="shared" ref="H5391:H5454" si="610">HLOOKUP($D5391,$E$6:$BL$11,5,FALSE)*(F5391)</f>
        <v>0</v>
      </c>
      <c r="I5391" s="122">
        <f t="shared" ref="I5391:I5454" si="611">G5391+H5391</f>
        <v>0</v>
      </c>
    </row>
    <row r="5392" spans="2:9">
      <c r="B5392" s="91">
        <f t="shared" ref="B5392:B5455" si="612">B5391+1</f>
        <v>5378</v>
      </c>
      <c r="C5392" s="92">
        <f t="shared" ref="C5392:C5455" si="613">C5391+1</f>
        <v>49938</v>
      </c>
      <c r="D5392" s="119" t="str">
        <f t="shared" si="607"/>
        <v>구간59</v>
      </c>
      <c r="E5392" s="91">
        <f t="shared" si="608"/>
        <v>92</v>
      </c>
      <c r="F5392" s="120">
        <f>COUNTIF($D$15:D5392,D5392)</f>
        <v>82</v>
      </c>
      <c r="G5392" s="121">
        <f t="shared" si="609"/>
        <v>0</v>
      </c>
      <c r="H5392" s="121">
        <f t="shared" si="610"/>
        <v>0</v>
      </c>
      <c r="I5392" s="122">
        <f t="shared" si="611"/>
        <v>0</v>
      </c>
    </row>
    <row r="5393" spans="2:9">
      <c r="B5393" s="91">
        <f t="shared" si="612"/>
        <v>5379</v>
      </c>
      <c r="C5393" s="92">
        <f t="shared" si="613"/>
        <v>49939</v>
      </c>
      <c r="D5393" s="119" t="str">
        <f t="shared" si="607"/>
        <v>구간59</v>
      </c>
      <c r="E5393" s="91">
        <f t="shared" si="608"/>
        <v>92</v>
      </c>
      <c r="F5393" s="120">
        <f>COUNTIF($D$15:D5393,D5393)</f>
        <v>83</v>
      </c>
      <c r="G5393" s="121">
        <f t="shared" si="609"/>
        <v>0</v>
      </c>
      <c r="H5393" s="121">
        <f t="shared" si="610"/>
        <v>0</v>
      </c>
      <c r="I5393" s="122">
        <f t="shared" si="611"/>
        <v>0</v>
      </c>
    </row>
    <row r="5394" spans="2:9">
      <c r="B5394" s="91">
        <f t="shared" si="612"/>
        <v>5380</v>
      </c>
      <c r="C5394" s="92">
        <f t="shared" si="613"/>
        <v>49940</v>
      </c>
      <c r="D5394" s="119" t="str">
        <f t="shared" si="607"/>
        <v>구간59</v>
      </c>
      <c r="E5394" s="91">
        <f t="shared" si="608"/>
        <v>92</v>
      </c>
      <c r="F5394" s="120">
        <f>COUNTIF($D$15:D5394,D5394)</f>
        <v>84</v>
      </c>
      <c r="G5394" s="121">
        <f t="shared" si="609"/>
        <v>0</v>
      </c>
      <c r="H5394" s="121">
        <f t="shared" si="610"/>
        <v>0</v>
      </c>
      <c r="I5394" s="122">
        <f t="shared" si="611"/>
        <v>0</v>
      </c>
    </row>
    <row r="5395" spans="2:9">
      <c r="B5395" s="91">
        <f t="shared" si="612"/>
        <v>5381</v>
      </c>
      <c r="C5395" s="92">
        <f t="shared" si="613"/>
        <v>49941</v>
      </c>
      <c r="D5395" s="119" t="str">
        <f t="shared" si="607"/>
        <v>구간59</v>
      </c>
      <c r="E5395" s="91">
        <f t="shared" si="608"/>
        <v>92</v>
      </c>
      <c r="F5395" s="120">
        <f>COUNTIF($D$15:D5395,D5395)</f>
        <v>85</v>
      </c>
      <c r="G5395" s="121">
        <f t="shared" si="609"/>
        <v>0</v>
      </c>
      <c r="H5395" s="121">
        <f t="shared" si="610"/>
        <v>0</v>
      </c>
      <c r="I5395" s="122">
        <f t="shared" si="611"/>
        <v>0</v>
      </c>
    </row>
    <row r="5396" spans="2:9">
      <c r="B5396" s="91">
        <f t="shared" si="612"/>
        <v>5382</v>
      </c>
      <c r="C5396" s="92">
        <f t="shared" si="613"/>
        <v>49942</v>
      </c>
      <c r="D5396" s="119" t="str">
        <f t="shared" si="607"/>
        <v>구간59</v>
      </c>
      <c r="E5396" s="91">
        <f t="shared" si="608"/>
        <v>92</v>
      </c>
      <c r="F5396" s="120">
        <f>COUNTIF($D$15:D5396,D5396)</f>
        <v>86</v>
      </c>
      <c r="G5396" s="121">
        <f t="shared" si="609"/>
        <v>0</v>
      </c>
      <c r="H5396" s="121">
        <f t="shared" si="610"/>
        <v>0</v>
      </c>
      <c r="I5396" s="122">
        <f t="shared" si="611"/>
        <v>0</v>
      </c>
    </row>
    <row r="5397" spans="2:9">
      <c r="B5397" s="91">
        <f t="shared" si="612"/>
        <v>5383</v>
      </c>
      <c r="C5397" s="92">
        <f t="shared" si="613"/>
        <v>49943</v>
      </c>
      <c r="D5397" s="119" t="str">
        <f t="shared" si="607"/>
        <v>구간59</v>
      </c>
      <c r="E5397" s="91">
        <f t="shared" si="608"/>
        <v>92</v>
      </c>
      <c r="F5397" s="120">
        <f>COUNTIF($D$15:D5397,D5397)</f>
        <v>87</v>
      </c>
      <c r="G5397" s="121">
        <f t="shared" si="609"/>
        <v>0</v>
      </c>
      <c r="H5397" s="121">
        <f t="shared" si="610"/>
        <v>0</v>
      </c>
      <c r="I5397" s="122">
        <f t="shared" si="611"/>
        <v>0</v>
      </c>
    </row>
    <row r="5398" spans="2:9">
      <c r="B5398" s="91">
        <f t="shared" si="612"/>
        <v>5384</v>
      </c>
      <c r="C5398" s="92">
        <f t="shared" si="613"/>
        <v>49944</v>
      </c>
      <c r="D5398" s="119" t="str">
        <f t="shared" si="607"/>
        <v>구간59</v>
      </c>
      <c r="E5398" s="91">
        <f t="shared" si="608"/>
        <v>92</v>
      </c>
      <c r="F5398" s="120">
        <f>COUNTIF($D$15:D5398,D5398)</f>
        <v>88</v>
      </c>
      <c r="G5398" s="121">
        <f t="shared" si="609"/>
        <v>0</v>
      </c>
      <c r="H5398" s="121">
        <f t="shared" si="610"/>
        <v>0</v>
      </c>
      <c r="I5398" s="122">
        <f t="shared" si="611"/>
        <v>0</v>
      </c>
    </row>
    <row r="5399" spans="2:9">
      <c r="B5399" s="91">
        <f t="shared" si="612"/>
        <v>5385</v>
      </c>
      <c r="C5399" s="92">
        <f t="shared" si="613"/>
        <v>49945</v>
      </c>
      <c r="D5399" s="119" t="str">
        <f t="shared" si="607"/>
        <v>구간59</v>
      </c>
      <c r="E5399" s="91">
        <f t="shared" si="608"/>
        <v>92</v>
      </c>
      <c r="F5399" s="120">
        <f>COUNTIF($D$15:D5399,D5399)</f>
        <v>89</v>
      </c>
      <c r="G5399" s="121">
        <f t="shared" si="609"/>
        <v>0</v>
      </c>
      <c r="H5399" s="121">
        <f t="shared" si="610"/>
        <v>0</v>
      </c>
      <c r="I5399" s="122">
        <f t="shared" si="611"/>
        <v>0</v>
      </c>
    </row>
    <row r="5400" spans="2:9">
      <c r="B5400" s="91">
        <f t="shared" si="612"/>
        <v>5386</v>
      </c>
      <c r="C5400" s="92">
        <f t="shared" si="613"/>
        <v>49946</v>
      </c>
      <c r="D5400" s="119" t="str">
        <f t="shared" si="607"/>
        <v>구간59</v>
      </c>
      <c r="E5400" s="91">
        <f t="shared" si="608"/>
        <v>92</v>
      </c>
      <c r="F5400" s="120">
        <f>COUNTIF($D$15:D5400,D5400)</f>
        <v>90</v>
      </c>
      <c r="G5400" s="121">
        <f t="shared" si="609"/>
        <v>0</v>
      </c>
      <c r="H5400" s="121">
        <f t="shared" si="610"/>
        <v>0</v>
      </c>
      <c r="I5400" s="122">
        <f t="shared" si="611"/>
        <v>0</v>
      </c>
    </row>
    <row r="5401" spans="2:9">
      <c r="B5401" s="91">
        <f t="shared" si="612"/>
        <v>5387</v>
      </c>
      <c r="C5401" s="92">
        <f t="shared" si="613"/>
        <v>49947</v>
      </c>
      <c r="D5401" s="119" t="str">
        <f t="shared" si="607"/>
        <v>구간59</v>
      </c>
      <c r="E5401" s="91">
        <f t="shared" si="608"/>
        <v>92</v>
      </c>
      <c r="F5401" s="120">
        <f>COUNTIF($D$15:D5401,D5401)</f>
        <v>91</v>
      </c>
      <c r="G5401" s="121">
        <f t="shared" si="609"/>
        <v>0</v>
      </c>
      <c r="H5401" s="121">
        <f t="shared" si="610"/>
        <v>0</v>
      </c>
      <c r="I5401" s="122">
        <f t="shared" si="611"/>
        <v>0</v>
      </c>
    </row>
    <row r="5402" spans="2:9">
      <c r="B5402" s="91">
        <f t="shared" si="612"/>
        <v>5388</v>
      </c>
      <c r="C5402" s="92">
        <f t="shared" si="613"/>
        <v>49948</v>
      </c>
      <c r="D5402" s="119" t="str">
        <f t="shared" si="607"/>
        <v>구간59</v>
      </c>
      <c r="E5402" s="91">
        <f t="shared" si="608"/>
        <v>92</v>
      </c>
      <c r="F5402" s="120">
        <f>COUNTIF($D$15:D5402,D5402)</f>
        <v>92</v>
      </c>
      <c r="G5402" s="121">
        <f t="shared" si="609"/>
        <v>0</v>
      </c>
      <c r="H5402" s="121">
        <f t="shared" si="610"/>
        <v>0</v>
      </c>
      <c r="I5402" s="122">
        <f t="shared" si="611"/>
        <v>0</v>
      </c>
    </row>
    <row r="5403" spans="2:9">
      <c r="B5403" s="91">
        <f t="shared" si="612"/>
        <v>5389</v>
      </c>
      <c r="C5403" s="92">
        <f t="shared" si="613"/>
        <v>49949</v>
      </c>
      <c r="D5403" s="119" t="str">
        <f t="shared" si="607"/>
        <v>구간60</v>
      </c>
      <c r="E5403" s="91">
        <f t="shared" si="608"/>
        <v>92</v>
      </c>
      <c r="F5403" s="120">
        <f>COUNTIF($D$15:D5403,D5403)</f>
        <v>1</v>
      </c>
      <c r="G5403" s="121">
        <f t="shared" si="609"/>
        <v>0</v>
      </c>
      <c r="H5403" s="121">
        <f t="shared" si="610"/>
        <v>0</v>
      </c>
      <c r="I5403" s="122">
        <f t="shared" si="611"/>
        <v>0</v>
      </c>
    </row>
    <row r="5404" spans="2:9">
      <c r="B5404" s="91">
        <f t="shared" si="612"/>
        <v>5390</v>
      </c>
      <c r="C5404" s="92">
        <f t="shared" si="613"/>
        <v>49950</v>
      </c>
      <c r="D5404" s="119" t="str">
        <f t="shared" si="607"/>
        <v>구간60</v>
      </c>
      <c r="E5404" s="91">
        <f t="shared" si="608"/>
        <v>92</v>
      </c>
      <c r="F5404" s="120">
        <f>COUNTIF($D$15:D5404,D5404)</f>
        <v>2</v>
      </c>
      <c r="G5404" s="121">
        <f t="shared" si="609"/>
        <v>0</v>
      </c>
      <c r="H5404" s="121">
        <f t="shared" si="610"/>
        <v>0</v>
      </c>
      <c r="I5404" s="122">
        <f t="shared" si="611"/>
        <v>0</v>
      </c>
    </row>
    <row r="5405" spans="2:9">
      <c r="B5405" s="91">
        <f t="shared" si="612"/>
        <v>5391</v>
      </c>
      <c r="C5405" s="92">
        <f t="shared" si="613"/>
        <v>49951</v>
      </c>
      <c r="D5405" s="119" t="str">
        <f t="shared" si="607"/>
        <v>구간60</v>
      </c>
      <c r="E5405" s="91">
        <f t="shared" si="608"/>
        <v>92</v>
      </c>
      <c r="F5405" s="120">
        <f>COUNTIF($D$15:D5405,D5405)</f>
        <v>3</v>
      </c>
      <c r="G5405" s="121">
        <f t="shared" si="609"/>
        <v>0</v>
      </c>
      <c r="H5405" s="121">
        <f t="shared" si="610"/>
        <v>0</v>
      </c>
      <c r="I5405" s="122">
        <f t="shared" si="611"/>
        <v>0</v>
      </c>
    </row>
    <row r="5406" spans="2:9">
      <c r="B5406" s="91">
        <f t="shared" si="612"/>
        <v>5392</v>
      </c>
      <c r="C5406" s="92">
        <f t="shared" si="613"/>
        <v>49952</v>
      </c>
      <c r="D5406" s="119" t="str">
        <f t="shared" si="607"/>
        <v>구간60</v>
      </c>
      <c r="E5406" s="91">
        <f t="shared" si="608"/>
        <v>92</v>
      </c>
      <c r="F5406" s="120">
        <f>COUNTIF($D$15:D5406,D5406)</f>
        <v>4</v>
      </c>
      <c r="G5406" s="121">
        <f t="shared" si="609"/>
        <v>0</v>
      </c>
      <c r="H5406" s="121">
        <f t="shared" si="610"/>
        <v>0</v>
      </c>
      <c r="I5406" s="122">
        <f t="shared" si="611"/>
        <v>0</v>
      </c>
    </row>
    <row r="5407" spans="2:9">
      <c r="B5407" s="91">
        <f t="shared" si="612"/>
        <v>5393</v>
      </c>
      <c r="C5407" s="92">
        <f t="shared" si="613"/>
        <v>49953</v>
      </c>
      <c r="D5407" s="119" t="str">
        <f t="shared" si="607"/>
        <v>구간60</v>
      </c>
      <c r="E5407" s="91">
        <f t="shared" si="608"/>
        <v>92</v>
      </c>
      <c r="F5407" s="120">
        <f>COUNTIF($D$15:D5407,D5407)</f>
        <v>5</v>
      </c>
      <c r="G5407" s="121">
        <f t="shared" si="609"/>
        <v>0</v>
      </c>
      <c r="H5407" s="121">
        <f t="shared" si="610"/>
        <v>0</v>
      </c>
      <c r="I5407" s="122">
        <f t="shared" si="611"/>
        <v>0</v>
      </c>
    </row>
    <row r="5408" spans="2:9">
      <c r="B5408" s="91">
        <f t="shared" si="612"/>
        <v>5394</v>
      </c>
      <c r="C5408" s="92">
        <f t="shared" si="613"/>
        <v>49954</v>
      </c>
      <c r="D5408" s="119" t="str">
        <f t="shared" si="607"/>
        <v>구간60</v>
      </c>
      <c r="E5408" s="91">
        <f t="shared" si="608"/>
        <v>92</v>
      </c>
      <c r="F5408" s="120">
        <f>COUNTIF($D$15:D5408,D5408)</f>
        <v>6</v>
      </c>
      <c r="G5408" s="121">
        <f t="shared" si="609"/>
        <v>0</v>
      </c>
      <c r="H5408" s="121">
        <f t="shared" si="610"/>
        <v>0</v>
      </c>
      <c r="I5408" s="122">
        <f t="shared" si="611"/>
        <v>0</v>
      </c>
    </row>
    <row r="5409" spans="2:9">
      <c r="B5409" s="91">
        <f t="shared" si="612"/>
        <v>5395</v>
      </c>
      <c r="C5409" s="92">
        <f t="shared" si="613"/>
        <v>49955</v>
      </c>
      <c r="D5409" s="119" t="str">
        <f t="shared" si="607"/>
        <v>구간60</v>
      </c>
      <c r="E5409" s="91">
        <f t="shared" si="608"/>
        <v>92</v>
      </c>
      <c r="F5409" s="120">
        <f>COUNTIF($D$15:D5409,D5409)</f>
        <v>7</v>
      </c>
      <c r="G5409" s="121">
        <f t="shared" si="609"/>
        <v>0</v>
      </c>
      <c r="H5409" s="121">
        <f t="shared" si="610"/>
        <v>0</v>
      </c>
      <c r="I5409" s="122">
        <f t="shared" si="611"/>
        <v>0</v>
      </c>
    </row>
    <row r="5410" spans="2:9">
      <c r="B5410" s="91">
        <f t="shared" si="612"/>
        <v>5396</v>
      </c>
      <c r="C5410" s="92">
        <f t="shared" si="613"/>
        <v>49956</v>
      </c>
      <c r="D5410" s="119" t="str">
        <f t="shared" si="607"/>
        <v>구간60</v>
      </c>
      <c r="E5410" s="91">
        <f t="shared" si="608"/>
        <v>92</v>
      </c>
      <c r="F5410" s="120">
        <f>COUNTIF($D$15:D5410,D5410)</f>
        <v>8</v>
      </c>
      <c r="G5410" s="121">
        <f t="shared" si="609"/>
        <v>0</v>
      </c>
      <c r="H5410" s="121">
        <f t="shared" si="610"/>
        <v>0</v>
      </c>
      <c r="I5410" s="122">
        <f t="shared" si="611"/>
        <v>0</v>
      </c>
    </row>
    <row r="5411" spans="2:9">
      <c r="B5411" s="91">
        <f t="shared" si="612"/>
        <v>5397</v>
      </c>
      <c r="C5411" s="92">
        <f t="shared" si="613"/>
        <v>49957</v>
      </c>
      <c r="D5411" s="119" t="str">
        <f t="shared" si="607"/>
        <v>구간60</v>
      </c>
      <c r="E5411" s="91">
        <f t="shared" si="608"/>
        <v>92</v>
      </c>
      <c r="F5411" s="120">
        <f>COUNTIF($D$15:D5411,D5411)</f>
        <v>9</v>
      </c>
      <c r="G5411" s="121">
        <f t="shared" si="609"/>
        <v>0</v>
      </c>
      <c r="H5411" s="121">
        <f t="shared" si="610"/>
        <v>0</v>
      </c>
      <c r="I5411" s="122">
        <f t="shared" si="611"/>
        <v>0</v>
      </c>
    </row>
    <row r="5412" spans="2:9">
      <c r="B5412" s="91">
        <f t="shared" si="612"/>
        <v>5398</v>
      </c>
      <c r="C5412" s="92">
        <f t="shared" si="613"/>
        <v>49958</v>
      </c>
      <c r="D5412" s="119" t="str">
        <f t="shared" si="607"/>
        <v>구간60</v>
      </c>
      <c r="E5412" s="91">
        <f t="shared" si="608"/>
        <v>92</v>
      </c>
      <c r="F5412" s="120">
        <f>COUNTIF($D$15:D5412,D5412)</f>
        <v>10</v>
      </c>
      <c r="G5412" s="121">
        <f t="shared" si="609"/>
        <v>0</v>
      </c>
      <c r="H5412" s="121">
        <f t="shared" si="610"/>
        <v>0</v>
      </c>
      <c r="I5412" s="122">
        <f t="shared" si="611"/>
        <v>0</v>
      </c>
    </row>
    <row r="5413" spans="2:9">
      <c r="B5413" s="91">
        <f t="shared" si="612"/>
        <v>5399</v>
      </c>
      <c r="C5413" s="92">
        <f t="shared" si="613"/>
        <v>49959</v>
      </c>
      <c r="D5413" s="119" t="str">
        <f t="shared" si="607"/>
        <v>구간60</v>
      </c>
      <c r="E5413" s="91">
        <f t="shared" si="608"/>
        <v>92</v>
      </c>
      <c r="F5413" s="120">
        <f>COUNTIF($D$15:D5413,D5413)</f>
        <v>11</v>
      </c>
      <c r="G5413" s="121">
        <f t="shared" si="609"/>
        <v>0</v>
      </c>
      <c r="H5413" s="121">
        <f t="shared" si="610"/>
        <v>0</v>
      </c>
      <c r="I5413" s="122">
        <f t="shared" si="611"/>
        <v>0</v>
      </c>
    </row>
    <row r="5414" spans="2:9">
      <c r="B5414" s="91">
        <f t="shared" si="612"/>
        <v>5400</v>
      </c>
      <c r="C5414" s="92">
        <f t="shared" si="613"/>
        <v>49960</v>
      </c>
      <c r="D5414" s="119" t="str">
        <f t="shared" si="607"/>
        <v>구간60</v>
      </c>
      <c r="E5414" s="91">
        <f t="shared" si="608"/>
        <v>92</v>
      </c>
      <c r="F5414" s="120">
        <f>COUNTIF($D$15:D5414,D5414)</f>
        <v>12</v>
      </c>
      <c r="G5414" s="121">
        <f t="shared" si="609"/>
        <v>0</v>
      </c>
      <c r="H5414" s="121">
        <f t="shared" si="610"/>
        <v>0</v>
      </c>
      <c r="I5414" s="122">
        <f t="shared" si="611"/>
        <v>0</v>
      </c>
    </row>
    <row r="5415" spans="2:9">
      <c r="B5415" s="91">
        <f t="shared" si="612"/>
        <v>5401</v>
      </c>
      <c r="C5415" s="92">
        <f t="shared" si="613"/>
        <v>49961</v>
      </c>
      <c r="D5415" s="119" t="str">
        <f t="shared" si="607"/>
        <v>구간60</v>
      </c>
      <c r="E5415" s="91">
        <f t="shared" si="608"/>
        <v>92</v>
      </c>
      <c r="F5415" s="120">
        <f>COUNTIF($D$15:D5415,D5415)</f>
        <v>13</v>
      </c>
      <c r="G5415" s="121">
        <f t="shared" si="609"/>
        <v>0</v>
      </c>
      <c r="H5415" s="121">
        <f t="shared" si="610"/>
        <v>0</v>
      </c>
      <c r="I5415" s="122">
        <f t="shared" si="611"/>
        <v>0</v>
      </c>
    </row>
    <row r="5416" spans="2:9">
      <c r="B5416" s="91">
        <f t="shared" si="612"/>
        <v>5402</v>
      </c>
      <c r="C5416" s="92">
        <f t="shared" si="613"/>
        <v>49962</v>
      </c>
      <c r="D5416" s="119" t="str">
        <f t="shared" si="607"/>
        <v>구간60</v>
      </c>
      <c r="E5416" s="91">
        <f t="shared" si="608"/>
        <v>92</v>
      </c>
      <c r="F5416" s="120">
        <f>COUNTIF($D$15:D5416,D5416)</f>
        <v>14</v>
      </c>
      <c r="G5416" s="121">
        <f t="shared" si="609"/>
        <v>0</v>
      </c>
      <c r="H5416" s="121">
        <f t="shared" si="610"/>
        <v>0</v>
      </c>
      <c r="I5416" s="122">
        <f t="shared" si="611"/>
        <v>0</v>
      </c>
    </row>
    <row r="5417" spans="2:9">
      <c r="B5417" s="91">
        <f t="shared" si="612"/>
        <v>5403</v>
      </c>
      <c r="C5417" s="92">
        <f t="shared" si="613"/>
        <v>49963</v>
      </c>
      <c r="D5417" s="119" t="str">
        <f t="shared" si="607"/>
        <v>구간60</v>
      </c>
      <c r="E5417" s="91">
        <f t="shared" si="608"/>
        <v>92</v>
      </c>
      <c r="F5417" s="120">
        <f>COUNTIF($D$15:D5417,D5417)</f>
        <v>15</v>
      </c>
      <c r="G5417" s="121">
        <f t="shared" si="609"/>
        <v>0</v>
      </c>
      <c r="H5417" s="121">
        <f t="shared" si="610"/>
        <v>0</v>
      </c>
      <c r="I5417" s="122">
        <f t="shared" si="611"/>
        <v>0</v>
      </c>
    </row>
    <row r="5418" spans="2:9">
      <c r="B5418" s="91">
        <f t="shared" si="612"/>
        <v>5404</v>
      </c>
      <c r="C5418" s="92">
        <f t="shared" si="613"/>
        <v>49964</v>
      </c>
      <c r="D5418" s="119" t="str">
        <f t="shared" si="607"/>
        <v>구간60</v>
      </c>
      <c r="E5418" s="91">
        <f t="shared" si="608"/>
        <v>92</v>
      </c>
      <c r="F5418" s="120">
        <f>COUNTIF($D$15:D5418,D5418)</f>
        <v>16</v>
      </c>
      <c r="G5418" s="121">
        <f t="shared" si="609"/>
        <v>0</v>
      </c>
      <c r="H5418" s="121">
        <f t="shared" si="610"/>
        <v>0</v>
      </c>
      <c r="I5418" s="122">
        <f t="shared" si="611"/>
        <v>0</v>
      </c>
    </row>
    <row r="5419" spans="2:9">
      <c r="B5419" s="91">
        <f t="shared" si="612"/>
        <v>5405</v>
      </c>
      <c r="C5419" s="92">
        <f t="shared" si="613"/>
        <v>49965</v>
      </c>
      <c r="D5419" s="119" t="str">
        <f t="shared" si="607"/>
        <v>구간60</v>
      </c>
      <c r="E5419" s="91">
        <f t="shared" si="608"/>
        <v>92</v>
      </c>
      <c r="F5419" s="120">
        <f>COUNTIF($D$15:D5419,D5419)</f>
        <v>17</v>
      </c>
      <c r="G5419" s="121">
        <f t="shared" si="609"/>
        <v>0</v>
      </c>
      <c r="H5419" s="121">
        <f t="shared" si="610"/>
        <v>0</v>
      </c>
      <c r="I5419" s="122">
        <f t="shared" si="611"/>
        <v>0</v>
      </c>
    </row>
    <row r="5420" spans="2:9">
      <c r="B5420" s="91">
        <f t="shared" si="612"/>
        <v>5406</v>
      </c>
      <c r="C5420" s="92">
        <f t="shared" si="613"/>
        <v>49966</v>
      </c>
      <c r="D5420" s="119" t="str">
        <f t="shared" si="607"/>
        <v>구간60</v>
      </c>
      <c r="E5420" s="91">
        <f t="shared" si="608"/>
        <v>92</v>
      </c>
      <c r="F5420" s="120">
        <f>COUNTIF($D$15:D5420,D5420)</f>
        <v>18</v>
      </c>
      <c r="G5420" s="121">
        <f t="shared" si="609"/>
        <v>0</v>
      </c>
      <c r="H5420" s="121">
        <f t="shared" si="610"/>
        <v>0</v>
      </c>
      <c r="I5420" s="122">
        <f t="shared" si="611"/>
        <v>0</v>
      </c>
    </row>
    <row r="5421" spans="2:9">
      <c r="B5421" s="91">
        <f t="shared" si="612"/>
        <v>5407</v>
      </c>
      <c r="C5421" s="92">
        <f t="shared" si="613"/>
        <v>49967</v>
      </c>
      <c r="D5421" s="119" t="str">
        <f t="shared" si="607"/>
        <v>구간60</v>
      </c>
      <c r="E5421" s="91">
        <f t="shared" si="608"/>
        <v>92</v>
      </c>
      <c r="F5421" s="120">
        <f>COUNTIF($D$15:D5421,D5421)</f>
        <v>19</v>
      </c>
      <c r="G5421" s="121">
        <f t="shared" si="609"/>
        <v>0</v>
      </c>
      <c r="H5421" s="121">
        <f t="shared" si="610"/>
        <v>0</v>
      </c>
      <c r="I5421" s="122">
        <f t="shared" si="611"/>
        <v>0</v>
      </c>
    </row>
    <row r="5422" spans="2:9">
      <c r="B5422" s="91">
        <f t="shared" si="612"/>
        <v>5408</v>
      </c>
      <c r="C5422" s="92">
        <f t="shared" si="613"/>
        <v>49968</v>
      </c>
      <c r="D5422" s="119" t="str">
        <f t="shared" si="607"/>
        <v>구간60</v>
      </c>
      <c r="E5422" s="91">
        <f t="shared" si="608"/>
        <v>92</v>
      </c>
      <c r="F5422" s="120">
        <f>COUNTIF($D$15:D5422,D5422)</f>
        <v>20</v>
      </c>
      <c r="G5422" s="121">
        <f t="shared" si="609"/>
        <v>0</v>
      </c>
      <c r="H5422" s="121">
        <f t="shared" si="610"/>
        <v>0</v>
      </c>
      <c r="I5422" s="122">
        <f t="shared" si="611"/>
        <v>0</v>
      </c>
    </row>
    <row r="5423" spans="2:9">
      <c r="B5423" s="91">
        <f t="shared" si="612"/>
        <v>5409</v>
      </c>
      <c r="C5423" s="92">
        <f t="shared" si="613"/>
        <v>49969</v>
      </c>
      <c r="D5423" s="119" t="str">
        <f t="shared" si="607"/>
        <v>구간60</v>
      </c>
      <c r="E5423" s="91">
        <f t="shared" si="608"/>
        <v>92</v>
      </c>
      <c r="F5423" s="120">
        <f>COUNTIF($D$15:D5423,D5423)</f>
        <v>21</v>
      </c>
      <c r="G5423" s="121">
        <f t="shared" si="609"/>
        <v>0</v>
      </c>
      <c r="H5423" s="121">
        <f t="shared" si="610"/>
        <v>0</v>
      </c>
      <c r="I5423" s="122">
        <f t="shared" si="611"/>
        <v>0</v>
      </c>
    </row>
    <row r="5424" spans="2:9">
      <c r="B5424" s="91">
        <f t="shared" si="612"/>
        <v>5410</v>
      </c>
      <c r="C5424" s="92">
        <f t="shared" si="613"/>
        <v>49970</v>
      </c>
      <c r="D5424" s="119" t="str">
        <f t="shared" si="607"/>
        <v>구간60</v>
      </c>
      <c r="E5424" s="91">
        <f t="shared" si="608"/>
        <v>92</v>
      </c>
      <c r="F5424" s="120">
        <f>COUNTIF($D$15:D5424,D5424)</f>
        <v>22</v>
      </c>
      <c r="G5424" s="121">
        <f t="shared" si="609"/>
        <v>0</v>
      </c>
      <c r="H5424" s="121">
        <f t="shared" si="610"/>
        <v>0</v>
      </c>
      <c r="I5424" s="122">
        <f t="shared" si="611"/>
        <v>0</v>
      </c>
    </row>
    <row r="5425" spans="2:9">
      <c r="B5425" s="91">
        <f t="shared" si="612"/>
        <v>5411</v>
      </c>
      <c r="C5425" s="92">
        <f t="shared" si="613"/>
        <v>49971</v>
      </c>
      <c r="D5425" s="119" t="str">
        <f t="shared" si="607"/>
        <v>구간60</v>
      </c>
      <c r="E5425" s="91">
        <f t="shared" si="608"/>
        <v>92</v>
      </c>
      <c r="F5425" s="120">
        <f>COUNTIF($D$15:D5425,D5425)</f>
        <v>23</v>
      </c>
      <c r="G5425" s="121">
        <f t="shared" si="609"/>
        <v>0</v>
      </c>
      <c r="H5425" s="121">
        <f t="shared" si="610"/>
        <v>0</v>
      </c>
      <c r="I5425" s="122">
        <f t="shared" si="611"/>
        <v>0</v>
      </c>
    </row>
    <row r="5426" spans="2:9">
      <c r="B5426" s="91">
        <f t="shared" si="612"/>
        <v>5412</v>
      </c>
      <c r="C5426" s="92">
        <f t="shared" si="613"/>
        <v>49972</v>
      </c>
      <c r="D5426" s="119" t="str">
        <f t="shared" si="607"/>
        <v>구간60</v>
      </c>
      <c r="E5426" s="91">
        <f t="shared" si="608"/>
        <v>92</v>
      </c>
      <c r="F5426" s="120">
        <f>COUNTIF($D$15:D5426,D5426)</f>
        <v>24</v>
      </c>
      <c r="G5426" s="121">
        <f t="shared" si="609"/>
        <v>0</v>
      </c>
      <c r="H5426" s="121">
        <f t="shared" si="610"/>
        <v>0</v>
      </c>
      <c r="I5426" s="122">
        <f t="shared" si="611"/>
        <v>0</v>
      </c>
    </row>
    <row r="5427" spans="2:9">
      <c r="B5427" s="91">
        <f t="shared" si="612"/>
        <v>5413</v>
      </c>
      <c r="C5427" s="92">
        <f t="shared" si="613"/>
        <v>49973</v>
      </c>
      <c r="D5427" s="119" t="str">
        <f t="shared" si="607"/>
        <v>구간60</v>
      </c>
      <c r="E5427" s="91">
        <f t="shared" si="608"/>
        <v>92</v>
      </c>
      <c r="F5427" s="120">
        <f>COUNTIF($D$15:D5427,D5427)</f>
        <v>25</v>
      </c>
      <c r="G5427" s="121">
        <f t="shared" si="609"/>
        <v>0</v>
      </c>
      <c r="H5427" s="121">
        <f t="shared" si="610"/>
        <v>0</v>
      </c>
      <c r="I5427" s="122">
        <f t="shared" si="611"/>
        <v>0</v>
      </c>
    </row>
    <row r="5428" spans="2:9">
      <c r="B5428" s="91">
        <f t="shared" si="612"/>
        <v>5414</v>
      </c>
      <c r="C5428" s="92">
        <f t="shared" si="613"/>
        <v>49974</v>
      </c>
      <c r="D5428" s="119" t="str">
        <f t="shared" si="607"/>
        <v>구간60</v>
      </c>
      <c r="E5428" s="91">
        <f t="shared" si="608"/>
        <v>92</v>
      </c>
      <c r="F5428" s="120">
        <f>COUNTIF($D$15:D5428,D5428)</f>
        <v>26</v>
      </c>
      <c r="G5428" s="121">
        <f t="shared" si="609"/>
        <v>0</v>
      </c>
      <c r="H5428" s="121">
        <f t="shared" si="610"/>
        <v>0</v>
      </c>
      <c r="I5428" s="122">
        <f t="shared" si="611"/>
        <v>0</v>
      </c>
    </row>
    <row r="5429" spans="2:9">
      <c r="B5429" s="91">
        <f t="shared" si="612"/>
        <v>5415</v>
      </c>
      <c r="C5429" s="92">
        <f t="shared" si="613"/>
        <v>49975</v>
      </c>
      <c r="D5429" s="119" t="str">
        <f t="shared" si="607"/>
        <v>구간60</v>
      </c>
      <c r="E5429" s="91">
        <f t="shared" si="608"/>
        <v>92</v>
      </c>
      <c r="F5429" s="120">
        <f>COUNTIF($D$15:D5429,D5429)</f>
        <v>27</v>
      </c>
      <c r="G5429" s="121">
        <f t="shared" si="609"/>
        <v>0</v>
      </c>
      <c r="H5429" s="121">
        <f t="shared" si="610"/>
        <v>0</v>
      </c>
      <c r="I5429" s="122">
        <f t="shared" si="611"/>
        <v>0</v>
      </c>
    </row>
    <row r="5430" spans="2:9">
      <c r="B5430" s="91">
        <f t="shared" si="612"/>
        <v>5416</v>
      </c>
      <c r="C5430" s="92">
        <f t="shared" si="613"/>
        <v>49976</v>
      </c>
      <c r="D5430" s="119" t="str">
        <f t="shared" si="607"/>
        <v>구간60</v>
      </c>
      <c r="E5430" s="91">
        <f t="shared" si="608"/>
        <v>92</v>
      </c>
      <c r="F5430" s="120">
        <f>COUNTIF($D$15:D5430,D5430)</f>
        <v>28</v>
      </c>
      <c r="G5430" s="121">
        <f t="shared" si="609"/>
        <v>0</v>
      </c>
      <c r="H5430" s="121">
        <f t="shared" si="610"/>
        <v>0</v>
      </c>
      <c r="I5430" s="122">
        <f t="shared" si="611"/>
        <v>0</v>
      </c>
    </row>
    <row r="5431" spans="2:9">
      <c r="B5431" s="91">
        <f t="shared" si="612"/>
        <v>5417</v>
      </c>
      <c r="C5431" s="92">
        <f t="shared" si="613"/>
        <v>49977</v>
      </c>
      <c r="D5431" s="119" t="str">
        <f t="shared" si="607"/>
        <v>구간60</v>
      </c>
      <c r="E5431" s="91">
        <f t="shared" si="608"/>
        <v>92</v>
      </c>
      <c r="F5431" s="120">
        <f>COUNTIF($D$15:D5431,D5431)</f>
        <v>29</v>
      </c>
      <c r="G5431" s="121">
        <f t="shared" si="609"/>
        <v>0</v>
      </c>
      <c r="H5431" s="121">
        <f t="shared" si="610"/>
        <v>0</v>
      </c>
      <c r="I5431" s="122">
        <f t="shared" si="611"/>
        <v>0</v>
      </c>
    </row>
    <row r="5432" spans="2:9">
      <c r="B5432" s="91">
        <f t="shared" si="612"/>
        <v>5418</v>
      </c>
      <c r="C5432" s="92">
        <f t="shared" si="613"/>
        <v>49978</v>
      </c>
      <c r="D5432" s="119" t="str">
        <f t="shared" si="607"/>
        <v>구간60</v>
      </c>
      <c r="E5432" s="91">
        <f t="shared" si="608"/>
        <v>92</v>
      </c>
      <c r="F5432" s="120">
        <f>COUNTIF($D$15:D5432,D5432)</f>
        <v>30</v>
      </c>
      <c r="G5432" s="121">
        <f t="shared" si="609"/>
        <v>0</v>
      </c>
      <c r="H5432" s="121">
        <f t="shared" si="610"/>
        <v>0</v>
      </c>
      <c r="I5432" s="122">
        <f t="shared" si="611"/>
        <v>0</v>
      </c>
    </row>
    <row r="5433" spans="2:9">
      <c r="B5433" s="91">
        <f t="shared" si="612"/>
        <v>5419</v>
      </c>
      <c r="C5433" s="92">
        <f t="shared" si="613"/>
        <v>49979</v>
      </c>
      <c r="D5433" s="119" t="str">
        <f t="shared" si="607"/>
        <v>구간60</v>
      </c>
      <c r="E5433" s="91">
        <f t="shared" si="608"/>
        <v>92</v>
      </c>
      <c r="F5433" s="120">
        <f>COUNTIF($D$15:D5433,D5433)</f>
        <v>31</v>
      </c>
      <c r="G5433" s="121">
        <f t="shared" si="609"/>
        <v>0</v>
      </c>
      <c r="H5433" s="121">
        <f t="shared" si="610"/>
        <v>0</v>
      </c>
      <c r="I5433" s="122">
        <f t="shared" si="611"/>
        <v>0</v>
      </c>
    </row>
    <row r="5434" spans="2:9">
      <c r="B5434" s="91">
        <f t="shared" si="612"/>
        <v>5420</v>
      </c>
      <c r="C5434" s="92">
        <f t="shared" si="613"/>
        <v>49980</v>
      </c>
      <c r="D5434" s="119" t="str">
        <f t="shared" si="607"/>
        <v>구간60</v>
      </c>
      <c r="E5434" s="91">
        <f t="shared" si="608"/>
        <v>92</v>
      </c>
      <c r="F5434" s="120">
        <f>COUNTIF($D$15:D5434,D5434)</f>
        <v>32</v>
      </c>
      <c r="G5434" s="121">
        <f t="shared" si="609"/>
        <v>0</v>
      </c>
      <c r="H5434" s="121">
        <f t="shared" si="610"/>
        <v>0</v>
      </c>
      <c r="I5434" s="122">
        <f t="shared" si="611"/>
        <v>0</v>
      </c>
    </row>
    <row r="5435" spans="2:9">
      <c r="B5435" s="91">
        <f t="shared" si="612"/>
        <v>5421</v>
      </c>
      <c r="C5435" s="92">
        <f t="shared" si="613"/>
        <v>49981</v>
      </c>
      <c r="D5435" s="119" t="str">
        <f t="shared" si="607"/>
        <v>구간60</v>
      </c>
      <c r="E5435" s="91">
        <f t="shared" si="608"/>
        <v>92</v>
      </c>
      <c r="F5435" s="120">
        <f>COUNTIF($D$15:D5435,D5435)</f>
        <v>33</v>
      </c>
      <c r="G5435" s="121">
        <f t="shared" si="609"/>
        <v>0</v>
      </c>
      <c r="H5435" s="121">
        <f t="shared" si="610"/>
        <v>0</v>
      </c>
      <c r="I5435" s="122">
        <f t="shared" si="611"/>
        <v>0</v>
      </c>
    </row>
    <row r="5436" spans="2:9">
      <c r="B5436" s="91">
        <f t="shared" si="612"/>
        <v>5422</v>
      </c>
      <c r="C5436" s="92">
        <f t="shared" si="613"/>
        <v>49982</v>
      </c>
      <c r="D5436" s="119" t="str">
        <f t="shared" si="607"/>
        <v>구간60</v>
      </c>
      <c r="E5436" s="91">
        <f t="shared" si="608"/>
        <v>92</v>
      </c>
      <c r="F5436" s="120">
        <f>COUNTIF($D$15:D5436,D5436)</f>
        <v>34</v>
      </c>
      <c r="G5436" s="121">
        <f t="shared" si="609"/>
        <v>0</v>
      </c>
      <c r="H5436" s="121">
        <f t="shared" si="610"/>
        <v>0</v>
      </c>
      <c r="I5436" s="122">
        <f t="shared" si="611"/>
        <v>0</v>
      </c>
    </row>
    <row r="5437" spans="2:9">
      <c r="B5437" s="91">
        <f t="shared" si="612"/>
        <v>5423</v>
      </c>
      <c r="C5437" s="92">
        <f t="shared" si="613"/>
        <v>49983</v>
      </c>
      <c r="D5437" s="119" t="str">
        <f t="shared" si="607"/>
        <v>구간60</v>
      </c>
      <c r="E5437" s="91">
        <f t="shared" si="608"/>
        <v>92</v>
      </c>
      <c r="F5437" s="120">
        <f>COUNTIF($D$15:D5437,D5437)</f>
        <v>35</v>
      </c>
      <c r="G5437" s="121">
        <f t="shared" si="609"/>
        <v>0</v>
      </c>
      <c r="H5437" s="121">
        <f t="shared" si="610"/>
        <v>0</v>
      </c>
      <c r="I5437" s="122">
        <f t="shared" si="611"/>
        <v>0</v>
      </c>
    </row>
    <row r="5438" spans="2:9">
      <c r="B5438" s="91">
        <f t="shared" si="612"/>
        <v>5424</v>
      </c>
      <c r="C5438" s="92">
        <f t="shared" si="613"/>
        <v>49984</v>
      </c>
      <c r="D5438" s="119" t="str">
        <f t="shared" si="607"/>
        <v>구간60</v>
      </c>
      <c r="E5438" s="91">
        <f t="shared" si="608"/>
        <v>92</v>
      </c>
      <c r="F5438" s="120">
        <f>COUNTIF($D$15:D5438,D5438)</f>
        <v>36</v>
      </c>
      <c r="G5438" s="121">
        <f t="shared" si="609"/>
        <v>0</v>
      </c>
      <c r="H5438" s="121">
        <f t="shared" si="610"/>
        <v>0</v>
      </c>
      <c r="I5438" s="122">
        <f t="shared" si="611"/>
        <v>0</v>
      </c>
    </row>
    <row r="5439" spans="2:9">
      <c r="B5439" s="91">
        <f t="shared" si="612"/>
        <v>5425</v>
      </c>
      <c r="C5439" s="92">
        <f t="shared" si="613"/>
        <v>49985</v>
      </c>
      <c r="D5439" s="119" t="str">
        <f t="shared" si="607"/>
        <v>구간60</v>
      </c>
      <c r="E5439" s="91">
        <f t="shared" si="608"/>
        <v>92</v>
      </c>
      <c r="F5439" s="120">
        <f>COUNTIF($D$15:D5439,D5439)</f>
        <v>37</v>
      </c>
      <c r="G5439" s="121">
        <f t="shared" si="609"/>
        <v>0</v>
      </c>
      <c r="H5439" s="121">
        <f t="shared" si="610"/>
        <v>0</v>
      </c>
      <c r="I5439" s="122">
        <f t="shared" si="611"/>
        <v>0</v>
      </c>
    </row>
    <row r="5440" spans="2:9">
      <c r="B5440" s="91">
        <f t="shared" si="612"/>
        <v>5426</v>
      </c>
      <c r="C5440" s="92">
        <f t="shared" si="613"/>
        <v>49986</v>
      </c>
      <c r="D5440" s="119" t="str">
        <f t="shared" si="607"/>
        <v>구간60</v>
      </c>
      <c r="E5440" s="91">
        <f t="shared" si="608"/>
        <v>92</v>
      </c>
      <c r="F5440" s="120">
        <f>COUNTIF($D$15:D5440,D5440)</f>
        <v>38</v>
      </c>
      <c r="G5440" s="121">
        <f t="shared" si="609"/>
        <v>0</v>
      </c>
      <c r="H5440" s="121">
        <f t="shared" si="610"/>
        <v>0</v>
      </c>
      <c r="I5440" s="122">
        <f t="shared" si="611"/>
        <v>0</v>
      </c>
    </row>
    <row r="5441" spans="2:9">
      <c r="B5441" s="91">
        <f t="shared" si="612"/>
        <v>5427</v>
      </c>
      <c r="C5441" s="92">
        <f t="shared" si="613"/>
        <v>49987</v>
      </c>
      <c r="D5441" s="119" t="str">
        <f t="shared" si="607"/>
        <v>구간60</v>
      </c>
      <c r="E5441" s="91">
        <f t="shared" si="608"/>
        <v>92</v>
      </c>
      <c r="F5441" s="120">
        <f>COUNTIF($D$15:D5441,D5441)</f>
        <v>39</v>
      </c>
      <c r="G5441" s="121">
        <f t="shared" si="609"/>
        <v>0</v>
      </c>
      <c r="H5441" s="121">
        <f t="shared" si="610"/>
        <v>0</v>
      </c>
      <c r="I5441" s="122">
        <f t="shared" si="611"/>
        <v>0</v>
      </c>
    </row>
    <row r="5442" spans="2:9">
      <c r="B5442" s="91">
        <f t="shared" si="612"/>
        <v>5428</v>
      </c>
      <c r="C5442" s="92">
        <f t="shared" si="613"/>
        <v>49988</v>
      </c>
      <c r="D5442" s="119" t="str">
        <f t="shared" si="607"/>
        <v>구간60</v>
      </c>
      <c r="E5442" s="91">
        <f t="shared" si="608"/>
        <v>92</v>
      </c>
      <c r="F5442" s="120">
        <f>COUNTIF($D$15:D5442,D5442)</f>
        <v>40</v>
      </c>
      <c r="G5442" s="121">
        <f t="shared" si="609"/>
        <v>0</v>
      </c>
      <c r="H5442" s="121">
        <f t="shared" si="610"/>
        <v>0</v>
      </c>
      <c r="I5442" s="122">
        <f t="shared" si="611"/>
        <v>0</v>
      </c>
    </row>
    <row r="5443" spans="2:9">
      <c r="B5443" s="91">
        <f t="shared" si="612"/>
        <v>5429</v>
      </c>
      <c r="C5443" s="92">
        <f t="shared" si="613"/>
        <v>49989</v>
      </c>
      <c r="D5443" s="119" t="str">
        <f t="shared" si="607"/>
        <v>구간60</v>
      </c>
      <c r="E5443" s="91">
        <f t="shared" si="608"/>
        <v>92</v>
      </c>
      <c r="F5443" s="120">
        <f>COUNTIF($D$15:D5443,D5443)</f>
        <v>41</v>
      </c>
      <c r="G5443" s="121">
        <f t="shared" si="609"/>
        <v>0</v>
      </c>
      <c r="H5443" s="121">
        <f t="shared" si="610"/>
        <v>0</v>
      </c>
      <c r="I5443" s="122">
        <f t="shared" si="611"/>
        <v>0</v>
      </c>
    </row>
    <row r="5444" spans="2:9">
      <c r="B5444" s="91">
        <f t="shared" si="612"/>
        <v>5430</v>
      </c>
      <c r="C5444" s="92">
        <f t="shared" si="613"/>
        <v>49990</v>
      </c>
      <c r="D5444" s="119" t="str">
        <f t="shared" si="607"/>
        <v>구간60</v>
      </c>
      <c r="E5444" s="91">
        <f t="shared" si="608"/>
        <v>92</v>
      </c>
      <c r="F5444" s="120">
        <f>COUNTIF($D$15:D5444,D5444)</f>
        <v>42</v>
      </c>
      <c r="G5444" s="121">
        <f t="shared" si="609"/>
        <v>0</v>
      </c>
      <c r="H5444" s="121">
        <f t="shared" si="610"/>
        <v>0</v>
      </c>
      <c r="I5444" s="122">
        <f t="shared" si="611"/>
        <v>0</v>
      </c>
    </row>
    <row r="5445" spans="2:9">
      <c r="B5445" s="91">
        <f t="shared" si="612"/>
        <v>5431</v>
      </c>
      <c r="C5445" s="92">
        <f t="shared" si="613"/>
        <v>49991</v>
      </c>
      <c r="D5445" s="119" t="str">
        <f t="shared" si="607"/>
        <v>구간60</v>
      </c>
      <c r="E5445" s="91">
        <f t="shared" si="608"/>
        <v>92</v>
      </c>
      <c r="F5445" s="120">
        <f>COUNTIF($D$15:D5445,D5445)</f>
        <v>43</v>
      </c>
      <c r="G5445" s="121">
        <f t="shared" si="609"/>
        <v>0</v>
      </c>
      <c r="H5445" s="121">
        <f t="shared" si="610"/>
        <v>0</v>
      </c>
      <c r="I5445" s="122">
        <f t="shared" si="611"/>
        <v>0</v>
      </c>
    </row>
    <row r="5446" spans="2:9">
      <c r="B5446" s="91">
        <f t="shared" si="612"/>
        <v>5432</v>
      </c>
      <c r="C5446" s="92">
        <f t="shared" si="613"/>
        <v>49992</v>
      </c>
      <c r="D5446" s="119" t="str">
        <f t="shared" si="607"/>
        <v>구간60</v>
      </c>
      <c r="E5446" s="91">
        <f t="shared" si="608"/>
        <v>92</v>
      </c>
      <c r="F5446" s="120">
        <f>COUNTIF($D$15:D5446,D5446)</f>
        <v>44</v>
      </c>
      <c r="G5446" s="121">
        <f t="shared" si="609"/>
        <v>0</v>
      </c>
      <c r="H5446" s="121">
        <f t="shared" si="610"/>
        <v>0</v>
      </c>
      <c r="I5446" s="122">
        <f t="shared" si="611"/>
        <v>0</v>
      </c>
    </row>
    <row r="5447" spans="2:9">
      <c r="B5447" s="91">
        <f t="shared" si="612"/>
        <v>5433</v>
      </c>
      <c r="C5447" s="92">
        <f t="shared" si="613"/>
        <v>49993</v>
      </c>
      <c r="D5447" s="119" t="str">
        <f t="shared" si="607"/>
        <v>구간60</v>
      </c>
      <c r="E5447" s="91">
        <f t="shared" si="608"/>
        <v>92</v>
      </c>
      <c r="F5447" s="120">
        <f>COUNTIF($D$15:D5447,D5447)</f>
        <v>45</v>
      </c>
      <c r="G5447" s="121">
        <f t="shared" si="609"/>
        <v>0</v>
      </c>
      <c r="H5447" s="121">
        <f t="shared" si="610"/>
        <v>0</v>
      </c>
      <c r="I5447" s="122">
        <f t="shared" si="611"/>
        <v>0</v>
      </c>
    </row>
    <row r="5448" spans="2:9">
      <c r="B5448" s="91">
        <f t="shared" si="612"/>
        <v>5434</v>
      </c>
      <c r="C5448" s="92">
        <f t="shared" si="613"/>
        <v>49994</v>
      </c>
      <c r="D5448" s="119" t="str">
        <f t="shared" si="607"/>
        <v>구간60</v>
      </c>
      <c r="E5448" s="91">
        <f t="shared" si="608"/>
        <v>92</v>
      </c>
      <c r="F5448" s="120">
        <f>COUNTIF($D$15:D5448,D5448)</f>
        <v>46</v>
      </c>
      <c r="G5448" s="121">
        <f t="shared" si="609"/>
        <v>0</v>
      </c>
      <c r="H5448" s="121">
        <f t="shared" si="610"/>
        <v>0</v>
      </c>
      <c r="I5448" s="122">
        <f t="shared" si="611"/>
        <v>0</v>
      </c>
    </row>
    <row r="5449" spans="2:9">
      <c r="B5449" s="91">
        <f t="shared" si="612"/>
        <v>5435</v>
      </c>
      <c r="C5449" s="92">
        <f t="shared" si="613"/>
        <v>49995</v>
      </c>
      <c r="D5449" s="119" t="str">
        <f t="shared" si="607"/>
        <v>구간60</v>
      </c>
      <c r="E5449" s="91">
        <f t="shared" si="608"/>
        <v>92</v>
      </c>
      <c r="F5449" s="120">
        <f>COUNTIF($D$15:D5449,D5449)</f>
        <v>47</v>
      </c>
      <c r="G5449" s="121">
        <f t="shared" si="609"/>
        <v>0</v>
      </c>
      <c r="H5449" s="121">
        <f t="shared" si="610"/>
        <v>0</v>
      </c>
      <c r="I5449" s="122">
        <f t="shared" si="611"/>
        <v>0</v>
      </c>
    </row>
    <row r="5450" spans="2:9">
      <c r="B5450" s="91">
        <f t="shared" si="612"/>
        <v>5436</v>
      </c>
      <c r="C5450" s="92">
        <f t="shared" si="613"/>
        <v>49996</v>
      </c>
      <c r="D5450" s="119" t="str">
        <f t="shared" si="607"/>
        <v>구간60</v>
      </c>
      <c r="E5450" s="91">
        <f t="shared" si="608"/>
        <v>92</v>
      </c>
      <c r="F5450" s="120">
        <f>COUNTIF($D$15:D5450,D5450)</f>
        <v>48</v>
      </c>
      <c r="G5450" s="121">
        <f t="shared" si="609"/>
        <v>0</v>
      </c>
      <c r="H5450" s="121">
        <f t="shared" si="610"/>
        <v>0</v>
      </c>
      <c r="I5450" s="122">
        <f t="shared" si="611"/>
        <v>0</v>
      </c>
    </row>
    <row r="5451" spans="2:9">
      <c r="B5451" s="91">
        <f t="shared" si="612"/>
        <v>5437</v>
      </c>
      <c r="C5451" s="92">
        <f t="shared" si="613"/>
        <v>49997</v>
      </c>
      <c r="D5451" s="119" t="str">
        <f t="shared" si="607"/>
        <v>구간60</v>
      </c>
      <c r="E5451" s="91">
        <f t="shared" si="608"/>
        <v>92</v>
      </c>
      <c r="F5451" s="120">
        <f>COUNTIF($D$15:D5451,D5451)</f>
        <v>49</v>
      </c>
      <c r="G5451" s="121">
        <f t="shared" si="609"/>
        <v>0</v>
      </c>
      <c r="H5451" s="121">
        <f t="shared" si="610"/>
        <v>0</v>
      </c>
      <c r="I5451" s="122">
        <f t="shared" si="611"/>
        <v>0</v>
      </c>
    </row>
    <row r="5452" spans="2:9">
      <c r="B5452" s="91">
        <f t="shared" si="612"/>
        <v>5438</v>
      </c>
      <c r="C5452" s="92">
        <f t="shared" si="613"/>
        <v>49998</v>
      </c>
      <c r="D5452" s="119" t="str">
        <f t="shared" si="607"/>
        <v>구간60</v>
      </c>
      <c r="E5452" s="91">
        <f t="shared" si="608"/>
        <v>92</v>
      </c>
      <c r="F5452" s="120">
        <f>COUNTIF($D$15:D5452,D5452)</f>
        <v>50</v>
      </c>
      <c r="G5452" s="121">
        <f t="shared" si="609"/>
        <v>0</v>
      </c>
      <c r="H5452" s="121">
        <f t="shared" si="610"/>
        <v>0</v>
      </c>
      <c r="I5452" s="122">
        <f t="shared" si="611"/>
        <v>0</v>
      </c>
    </row>
    <row r="5453" spans="2:9">
      <c r="B5453" s="91">
        <f t="shared" si="612"/>
        <v>5439</v>
      </c>
      <c r="C5453" s="92">
        <f t="shared" si="613"/>
        <v>49999</v>
      </c>
      <c r="D5453" s="119" t="str">
        <f t="shared" si="607"/>
        <v>구간60</v>
      </c>
      <c r="E5453" s="91">
        <f t="shared" si="608"/>
        <v>92</v>
      </c>
      <c r="F5453" s="120">
        <f>COUNTIF($D$15:D5453,D5453)</f>
        <v>51</v>
      </c>
      <c r="G5453" s="121">
        <f t="shared" si="609"/>
        <v>0</v>
      </c>
      <c r="H5453" s="121">
        <f t="shared" si="610"/>
        <v>0</v>
      </c>
      <c r="I5453" s="122">
        <f t="shared" si="611"/>
        <v>0</v>
      </c>
    </row>
    <row r="5454" spans="2:9">
      <c r="B5454" s="91">
        <f t="shared" si="612"/>
        <v>5440</v>
      </c>
      <c r="C5454" s="92">
        <f t="shared" si="613"/>
        <v>50000</v>
      </c>
      <c r="D5454" s="119" t="str">
        <f t="shared" si="607"/>
        <v>구간60</v>
      </c>
      <c r="E5454" s="91">
        <f t="shared" si="608"/>
        <v>92</v>
      </c>
      <c r="F5454" s="120">
        <f>COUNTIF($D$15:D5454,D5454)</f>
        <v>52</v>
      </c>
      <c r="G5454" s="121">
        <f t="shared" si="609"/>
        <v>0</v>
      </c>
      <c r="H5454" s="121">
        <f t="shared" si="610"/>
        <v>0</v>
      </c>
      <c r="I5454" s="122">
        <f t="shared" si="611"/>
        <v>0</v>
      </c>
    </row>
    <row r="5455" spans="2:9">
      <c r="B5455" s="91">
        <f t="shared" si="612"/>
        <v>5441</v>
      </c>
      <c r="C5455" s="92">
        <f t="shared" si="613"/>
        <v>50001</v>
      </c>
      <c r="D5455" s="119" t="str">
        <f t="shared" ref="D5455:D5494" si="614">IF(IFERROR(HLOOKUP(C5455,$E$5:$BL$6,2,FALSE),"")="",D5456,HLOOKUP(C5455,$E$5:$BL$7,2,FALSE))</f>
        <v>구간60</v>
      </c>
      <c r="E5455" s="91">
        <f t="shared" ref="E5455:E5494" si="615">COUNTIF($D$15:$D$49928,D5455)</f>
        <v>92</v>
      </c>
      <c r="F5455" s="120">
        <f>COUNTIF($D$15:D5455,D5455)</f>
        <v>53</v>
      </c>
      <c r="G5455" s="121">
        <f t="shared" ref="G5455:G5494" si="616">HLOOKUP($D5455,$E$6:$BL$11,6,FALSE)</f>
        <v>0</v>
      </c>
      <c r="H5455" s="121">
        <f t="shared" ref="H5455:H5494" si="617">HLOOKUP($D5455,$E$6:$BL$11,5,FALSE)*(F5455)</f>
        <v>0</v>
      </c>
      <c r="I5455" s="122">
        <f t="shared" ref="I5455:I5494" si="618">G5455+H5455</f>
        <v>0</v>
      </c>
    </row>
    <row r="5456" spans="2:9">
      <c r="B5456" s="91">
        <f t="shared" ref="B5456:B5494" si="619">B5455+1</f>
        <v>5442</v>
      </c>
      <c r="C5456" s="92">
        <f t="shared" ref="C5456:C5494" si="620">C5455+1</f>
        <v>50002</v>
      </c>
      <c r="D5456" s="119" t="str">
        <f t="shared" si="614"/>
        <v>구간60</v>
      </c>
      <c r="E5456" s="91">
        <f t="shared" si="615"/>
        <v>92</v>
      </c>
      <c r="F5456" s="120">
        <f>COUNTIF($D$15:D5456,D5456)</f>
        <v>54</v>
      </c>
      <c r="G5456" s="121">
        <f t="shared" si="616"/>
        <v>0</v>
      </c>
      <c r="H5456" s="121">
        <f t="shared" si="617"/>
        <v>0</v>
      </c>
      <c r="I5456" s="122">
        <f t="shared" si="618"/>
        <v>0</v>
      </c>
    </row>
    <row r="5457" spans="2:9">
      <c r="B5457" s="91">
        <f t="shared" si="619"/>
        <v>5443</v>
      </c>
      <c r="C5457" s="92">
        <f t="shared" si="620"/>
        <v>50003</v>
      </c>
      <c r="D5457" s="119" t="str">
        <f t="shared" si="614"/>
        <v>구간60</v>
      </c>
      <c r="E5457" s="91">
        <f t="shared" si="615"/>
        <v>92</v>
      </c>
      <c r="F5457" s="120">
        <f>COUNTIF($D$15:D5457,D5457)</f>
        <v>55</v>
      </c>
      <c r="G5457" s="121">
        <f t="shared" si="616"/>
        <v>0</v>
      </c>
      <c r="H5457" s="121">
        <f t="shared" si="617"/>
        <v>0</v>
      </c>
      <c r="I5457" s="122">
        <f t="shared" si="618"/>
        <v>0</v>
      </c>
    </row>
    <row r="5458" spans="2:9">
      <c r="B5458" s="91">
        <f t="shared" si="619"/>
        <v>5444</v>
      </c>
      <c r="C5458" s="92">
        <f t="shared" si="620"/>
        <v>50004</v>
      </c>
      <c r="D5458" s="119" t="str">
        <f t="shared" si="614"/>
        <v>구간60</v>
      </c>
      <c r="E5458" s="91">
        <f t="shared" si="615"/>
        <v>92</v>
      </c>
      <c r="F5458" s="120">
        <f>COUNTIF($D$15:D5458,D5458)</f>
        <v>56</v>
      </c>
      <c r="G5458" s="121">
        <f t="shared" si="616"/>
        <v>0</v>
      </c>
      <c r="H5458" s="121">
        <f t="shared" si="617"/>
        <v>0</v>
      </c>
      <c r="I5458" s="122">
        <f t="shared" si="618"/>
        <v>0</v>
      </c>
    </row>
    <row r="5459" spans="2:9">
      <c r="B5459" s="91">
        <f t="shared" si="619"/>
        <v>5445</v>
      </c>
      <c r="C5459" s="92">
        <f t="shared" si="620"/>
        <v>50005</v>
      </c>
      <c r="D5459" s="119" t="str">
        <f t="shared" si="614"/>
        <v>구간60</v>
      </c>
      <c r="E5459" s="91">
        <f t="shared" si="615"/>
        <v>92</v>
      </c>
      <c r="F5459" s="120">
        <f>COUNTIF($D$15:D5459,D5459)</f>
        <v>57</v>
      </c>
      <c r="G5459" s="121">
        <f t="shared" si="616"/>
        <v>0</v>
      </c>
      <c r="H5459" s="121">
        <f t="shared" si="617"/>
        <v>0</v>
      </c>
      <c r="I5459" s="122">
        <f t="shared" si="618"/>
        <v>0</v>
      </c>
    </row>
    <row r="5460" spans="2:9">
      <c r="B5460" s="91">
        <f t="shared" si="619"/>
        <v>5446</v>
      </c>
      <c r="C5460" s="92">
        <f t="shared" si="620"/>
        <v>50006</v>
      </c>
      <c r="D5460" s="119" t="str">
        <f t="shared" si="614"/>
        <v>구간60</v>
      </c>
      <c r="E5460" s="91">
        <f t="shared" si="615"/>
        <v>92</v>
      </c>
      <c r="F5460" s="120">
        <f>COUNTIF($D$15:D5460,D5460)</f>
        <v>58</v>
      </c>
      <c r="G5460" s="121">
        <f t="shared" si="616"/>
        <v>0</v>
      </c>
      <c r="H5460" s="121">
        <f t="shared" si="617"/>
        <v>0</v>
      </c>
      <c r="I5460" s="122">
        <f t="shared" si="618"/>
        <v>0</v>
      </c>
    </row>
    <row r="5461" spans="2:9">
      <c r="B5461" s="91">
        <f t="shared" si="619"/>
        <v>5447</v>
      </c>
      <c r="C5461" s="92">
        <f t="shared" si="620"/>
        <v>50007</v>
      </c>
      <c r="D5461" s="119" t="str">
        <f t="shared" si="614"/>
        <v>구간60</v>
      </c>
      <c r="E5461" s="91">
        <f t="shared" si="615"/>
        <v>92</v>
      </c>
      <c r="F5461" s="120">
        <f>COUNTIF($D$15:D5461,D5461)</f>
        <v>59</v>
      </c>
      <c r="G5461" s="121">
        <f t="shared" si="616"/>
        <v>0</v>
      </c>
      <c r="H5461" s="121">
        <f t="shared" si="617"/>
        <v>0</v>
      </c>
      <c r="I5461" s="122">
        <f t="shared" si="618"/>
        <v>0</v>
      </c>
    </row>
    <row r="5462" spans="2:9">
      <c r="B5462" s="91">
        <f t="shared" si="619"/>
        <v>5448</v>
      </c>
      <c r="C5462" s="92">
        <f t="shared" si="620"/>
        <v>50008</v>
      </c>
      <c r="D5462" s="119" t="str">
        <f t="shared" si="614"/>
        <v>구간60</v>
      </c>
      <c r="E5462" s="91">
        <f t="shared" si="615"/>
        <v>92</v>
      </c>
      <c r="F5462" s="120">
        <f>COUNTIF($D$15:D5462,D5462)</f>
        <v>60</v>
      </c>
      <c r="G5462" s="121">
        <f t="shared" si="616"/>
        <v>0</v>
      </c>
      <c r="H5462" s="121">
        <f t="shared" si="617"/>
        <v>0</v>
      </c>
      <c r="I5462" s="122">
        <f t="shared" si="618"/>
        <v>0</v>
      </c>
    </row>
    <row r="5463" spans="2:9">
      <c r="B5463" s="91">
        <f t="shared" si="619"/>
        <v>5449</v>
      </c>
      <c r="C5463" s="92">
        <f t="shared" si="620"/>
        <v>50009</v>
      </c>
      <c r="D5463" s="119" t="str">
        <f t="shared" si="614"/>
        <v>구간60</v>
      </c>
      <c r="E5463" s="91">
        <f t="shared" si="615"/>
        <v>92</v>
      </c>
      <c r="F5463" s="120">
        <f>COUNTIF($D$15:D5463,D5463)</f>
        <v>61</v>
      </c>
      <c r="G5463" s="121">
        <f t="shared" si="616"/>
        <v>0</v>
      </c>
      <c r="H5463" s="121">
        <f t="shared" si="617"/>
        <v>0</v>
      </c>
      <c r="I5463" s="122">
        <f t="shared" si="618"/>
        <v>0</v>
      </c>
    </row>
    <row r="5464" spans="2:9">
      <c r="B5464" s="91">
        <f t="shared" si="619"/>
        <v>5450</v>
      </c>
      <c r="C5464" s="92">
        <f t="shared" si="620"/>
        <v>50010</v>
      </c>
      <c r="D5464" s="119" t="str">
        <f t="shared" si="614"/>
        <v>구간60</v>
      </c>
      <c r="E5464" s="91">
        <f t="shared" si="615"/>
        <v>92</v>
      </c>
      <c r="F5464" s="120">
        <f>COUNTIF($D$15:D5464,D5464)</f>
        <v>62</v>
      </c>
      <c r="G5464" s="121">
        <f t="shared" si="616"/>
        <v>0</v>
      </c>
      <c r="H5464" s="121">
        <f t="shared" si="617"/>
        <v>0</v>
      </c>
      <c r="I5464" s="122">
        <f t="shared" si="618"/>
        <v>0</v>
      </c>
    </row>
    <row r="5465" spans="2:9">
      <c r="B5465" s="91">
        <f t="shared" si="619"/>
        <v>5451</v>
      </c>
      <c r="C5465" s="92">
        <f t="shared" si="620"/>
        <v>50011</v>
      </c>
      <c r="D5465" s="119" t="str">
        <f t="shared" si="614"/>
        <v>구간60</v>
      </c>
      <c r="E5465" s="91">
        <f t="shared" si="615"/>
        <v>92</v>
      </c>
      <c r="F5465" s="120">
        <f>COUNTIF($D$15:D5465,D5465)</f>
        <v>63</v>
      </c>
      <c r="G5465" s="121">
        <f t="shared" si="616"/>
        <v>0</v>
      </c>
      <c r="H5465" s="121">
        <f t="shared" si="617"/>
        <v>0</v>
      </c>
      <c r="I5465" s="122">
        <f t="shared" si="618"/>
        <v>0</v>
      </c>
    </row>
    <row r="5466" spans="2:9">
      <c r="B5466" s="91">
        <f t="shared" si="619"/>
        <v>5452</v>
      </c>
      <c r="C5466" s="92">
        <f t="shared" si="620"/>
        <v>50012</v>
      </c>
      <c r="D5466" s="119" t="str">
        <f t="shared" si="614"/>
        <v>구간60</v>
      </c>
      <c r="E5466" s="91">
        <f t="shared" si="615"/>
        <v>92</v>
      </c>
      <c r="F5466" s="120">
        <f>COUNTIF($D$15:D5466,D5466)</f>
        <v>64</v>
      </c>
      <c r="G5466" s="121">
        <f t="shared" si="616"/>
        <v>0</v>
      </c>
      <c r="H5466" s="121">
        <f t="shared" si="617"/>
        <v>0</v>
      </c>
      <c r="I5466" s="122">
        <f t="shared" si="618"/>
        <v>0</v>
      </c>
    </row>
    <row r="5467" spans="2:9">
      <c r="B5467" s="91">
        <f t="shared" si="619"/>
        <v>5453</v>
      </c>
      <c r="C5467" s="92">
        <f t="shared" si="620"/>
        <v>50013</v>
      </c>
      <c r="D5467" s="119" t="str">
        <f t="shared" si="614"/>
        <v>구간60</v>
      </c>
      <c r="E5467" s="91">
        <f t="shared" si="615"/>
        <v>92</v>
      </c>
      <c r="F5467" s="120">
        <f>COUNTIF($D$15:D5467,D5467)</f>
        <v>65</v>
      </c>
      <c r="G5467" s="121">
        <f t="shared" si="616"/>
        <v>0</v>
      </c>
      <c r="H5467" s="121">
        <f t="shared" si="617"/>
        <v>0</v>
      </c>
      <c r="I5467" s="122">
        <f t="shared" si="618"/>
        <v>0</v>
      </c>
    </row>
    <row r="5468" spans="2:9">
      <c r="B5468" s="91">
        <f t="shared" si="619"/>
        <v>5454</v>
      </c>
      <c r="C5468" s="92">
        <f t="shared" si="620"/>
        <v>50014</v>
      </c>
      <c r="D5468" s="119" t="str">
        <f t="shared" si="614"/>
        <v>구간60</v>
      </c>
      <c r="E5468" s="91">
        <f t="shared" si="615"/>
        <v>92</v>
      </c>
      <c r="F5468" s="120">
        <f>COUNTIF($D$15:D5468,D5468)</f>
        <v>66</v>
      </c>
      <c r="G5468" s="121">
        <f t="shared" si="616"/>
        <v>0</v>
      </c>
      <c r="H5468" s="121">
        <f t="shared" si="617"/>
        <v>0</v>
      </c>
      <c r="I5468" s="122">
        <f t="shared" si="618"/>
        <v>0</v>
      </c>
    </row>
    <row r="5469" spans="2:9">
      <c r="B5469" s="91">
        <f t="shared" si="619"/>
        <v>5455</v>
      </c>
      <c r="C5469" s="92">
        <f t="shared" si="620"/>
        <v>50015</v>
      </c>
      <c r="D5469" s="119" t="str">
        <f t="shared" si="614"/>
        <v>구간60</v>
      </c>
      <c r="E5469" s="91">
        <f t="shared" si="615"/>
        <v>92</v>
      </c>
      <c r="F5469" s="120">
        <f>COUNTIF($D$15:D5469,D5469)</f>
        <v>67</v>
      </c>
      <c r="G5469" s="121">
        <f t="shared" si="616"/>
        <v>0</v>
      </c>
      <c r="H5469" s="121">
        <f t="shared" si="617"/>
        <v>0</v>
      </c>
      <c r="I5469" s="122">
        <f t="shared" si="618"/>
        <v>0</v>
      </c>
    </row>
    <row r="5470" spans="2:9">
      <c r="B5470" s="91">
        <f t="shared" si="619"/>
        <v>5456</v>
      </c>
      <c r="C5470" s="92">
        <f t="shared" si="620"/>
        <v>50016</v>
      </c>
      <c r="D5470" s="119" t="str">
        <f t="shared" si="614"/>
        <v>구간60</v>
      </c>
      <c r="E5470" s="91">
        <f t="shared" si="615"/>
        <v>92</v>
      </c>
      <c r="F5470" s="120">
        <f>COUNTIF($D$15:D5470,D5470)</f>
        <v>68</v>
      </c>
      <c r="G5470" s="121">
        <f t="shared" si="616"/>
        <v>0</v>
      </c>
      <c r="H5470" s="121">
        <f t="shared" si="617"/>
        <v>0</v>
      </c>
      <c r="I5470" s="122">
        <f t="shared" si="618"/>
        <v>0</v>
      </c>
    </row>
    <row r="5471" spans="2:9">
      <c r="B5471" s="91">
        <f t="shared" si="619"/>
        <v>5457</v>
      </c>
      <c r="C5471" s="92">
        <f t="shared" si="620"/>
        <v>50017</v>
      </c>
      <c r="D5471" s="119" t="str">
        <f t="shared" si="614"/>
        <v>구간60</v>
      </c>
      <c r="E5471" s="91">
        <f t="shared" si="615"/>
        <v>92</v>
      </c>
      <c r="F5471" s="120">
        <f>COUNTIF($D$15:D5471,D5471)</f>
        <v>69</v>
      </c>
      <c r="G5471" s="121">
        <f t="shared" si="616"/>
        <v>0</v>
      </c>
      <c r="H5471" s="121">
        <f t="shared" si="617"/>
        <v>0</v>
      </c>
      <c r="I5471" s="122">
        <f t="shared" si="618"/>
        <v>0</v>
      </c>
    </row>
    <row r="5472" spans="2:9">
      <c r="B5472" s="91">
        <f t="shared" si="619"/>
        <v>5458</v>
      </c>
      <c r="C5472" s="92">
        <f t="shared" si="620"/>
        <v>50018</v>
      </c>
      <c r="D5472" s="119" t="str">
        <f t="shared" si="614"/>
        <v>구간60</v>
      </c>
      <c r="E5472" s="91">
        <f t="shared" si="615"/>
        <v>92</v>
      </c>
      <c r="F5472" s="120">
        <f>COUNTIF($D$15:D5472,D5472)</f>
        <v>70</v>
      </c>
      <c r="G5472" s="121">
        <f t="shared" si="616"/>
        <v>0</v>
      </c>
      <c r="H5472" s="121">
        <f t="shared" si="617"/>
        <v>0</v>
      </c>
      <c r="I5472" s="122">
        <f t="shared" si="618"/>
        <v>0</v>
      </c>
    </row>
    <row r="5473" spans="2:9">
      <c r="B5473" s="91">
        <f t="shared" si="619"/>
        <v>5459</v>
      </c>
      <c r="C5473" s="92">
        <f t="shared" si="620"/>
        <v>50019</v>
      </c>
      <c r="D5473" s="119" t="str">
        <f t="shared" si="614"/>
        <v>구간60</v>
      </c>
      <c r="E5473" s="91">
        <f t="shared" si="615"/>
        <v>92</v>
      </c>
      <c r="F5473" s="120">
        <f>COUNTIF($D$15:D5473,D5473)</f>
        <v>71</v>
      </c>
      <c r="G5473" s="121">
        <f t="shared" si="616"/>
        <v>0</v>
      </c>
      <c r="H5473" s="121">
        <f t="shared" si="617"/>
        <v>0</v>
      </c>
      <c r="I5473" s="122">
        <f t="shared" si="618"/>
        <v>0</v>
      </c>
    </row>
    <row r="5474" spans="2:9">
      <c r="B5474" s="91">
        <f t="shared" si="619"/>
        <v>5460</v>
      </c>
      <c r="C5474" s="92">
        <f t="shared" si="620"/>
        <v>50020</v>
      </c>
      <c r="D5474" s="119" t="str">
        <f t="shared" si="614"/>
        <v>구간60</v>
      </c>
      <c r="E5474" s="91">
        <f t="shared" si="615"/>
        <v>92</v>
      </c>
      <c r="F5474" s="120">
        <f>COUNTIF($D$15:D5474,D5474)</f>
        <v>72</v>
      </c>
      <c r="G5474" s="121">
        <f t="shared" si="616"/>
        <v>0</v>
      </c>
      <c r="H5474" s="121">
        <f t="shared" si="617"/>
        <v>0</v>
      </c>
      <c r="I5474" s="122">
        <f t="shared" si="618"/>
        <v>0</v>
      </c>
    </row>
    <row r="5475" spans="2:9">
      <c r="B5475" s="91">
        <f t="shared" si="619"/>
        <v>5461</v>
      </c>
      <c r="C5475" s="92">
        <f t="shared" si="620"/>
        <v>50021</v>
      </c>
      <c r="D5475" s="119" t="str">
        <f t="shared" si="614"/>
        <v>구간60</v>
      </c>
      <c r="E5475" s="91">
        <f t="shared" si="615"/>
        <v>92</v>
      </c>
      <c r="F5475" s="120">
        <f>COUNTIF($D$15:D5475,D5475)</f>
        <v>73</v>
      </c>
      <c r="G5475" s="121">
        <f t="shared" si="616"/>
        <v>0</v>
      </c>
      <c r="H5475" s="121">
        <f t="shared" si="617"/>
        <v>0</v>
      </c>
      <c r="I5475" s="122">
        <f t="shared" si="618"/>
        <v>0</v>
      </c>
    </row>
    <row r="5476" spans="2:9">
      <c r="B5476" s="91">
        <f t="shared" si="619"/>
        <v>5462</v>
      </c>
      <c r="C5476" s="92">
        <f t="shared" si="620"/>
        <v>50022</v>
      </c>
      <c r="D5476" s="119" t="str">
        <f t="shared" si="614"/>
        <v>구간60</v>
      </c>
      <c r="E5476" s="91">
        <f t="shared" si="615"/>
        <v>92</v>
      </c>
      <c r="F5476" s="120">
        <f>COUNTIF($D$15:D5476,D5476)</f>
        <v>74</v>
      </c>
      <c r="G5476" s="121">
        <f t="shared" si="616"/>
        <v>0</v>
      </c>
      <c r="H5476" s="121">
        <f t="shared" si="617"/>
        <v>0</v>
      </c>
      <c r="I5476" s="122">
        <f t="shared" si="618"/>
        <v>0</v>
      </c>
    </row>
    <row r="5477" spans="2:9">
      <c r="B5477" s="91">
        <f t="shared" si="619"/>
        <v>5463</v>
      </c>
      <c r="C5477" s="92">
        <f t="shared" si="620"/>
        <v>50023</v>
      </c>
      <c r="D5477" s="119" t="str">
        <f t="shared" si="614"/>
        <v>구간60</v>
      </c>
      <c r="E5477" s="91">
        <f t="shared" si="615"/>
        <v>92</v>
      </c>
      <c r="F5477" s="120">
        <f>COUNTIF($D$15:D5477,D5477)</f>
        <v>75</v>
      </c>
      <c r="G5477" s="121">
        <f t="shared" si="616"/>
        <v>0</v>
      </c>
      <c r="H5477" s="121">
        <f t="shared" si="617"/>
        <v>0</v>
      </c>
      <c r="I5477" s="122">
        <f t="shared" si="618"/>
        <v>0</v>
      </c>
    </row>
    <row r="5478" spans="2:9">
      <c r="B5478" s="91">
        <f t="shared" si="619"/>
        <v>5464</v>
      </c>
      <c r="C5478" s="92">
        <f t="shared" si="620"/>
        <v>50024</v>
      </c>
      <c r="D5478" s="119" t="str">
        <f t="shared" si="614"/>
        <v>구간60</v>
      </c>
      <c r="E5478" s="91">
        <f t="shared" si="615"/>
        <v>92</v>
      </c>
      <c r="F5478" s="120">
        <f>COUNTIF($D$15:D5478,D5478)</f>
        <v>76</v>
      </c>
      <c r="G5478" s="121">
        <f t="shared" si="616"/>
        <v>0</v>
      </c>
      <c r="H5478" s="121">
        <f t="shared" si="617"/>
        <v>0</v>
      </c>
      <c r="I5478" s="122">
        <f t="shared" si="618"/>
        <v>0</v>
      </c>
    </row>
    <row r="5479" spans="2:9">
      <c r="B5479" s="91">
        <f t="shared" si="619"/>
        <v>5465</v>
      </c>
      <c r="C5479" s="92">
        <f t="shared" si="620"/>
        <v>50025</v>
      </c>
      <c r="D5479" s="119" t="str">
        <f t="shared" si="614"/>
        <v>구간60</v>
      </c>
      <c r="E5479" s="91">
        <f t="shared" si="615"/>
        <v>92</v>
      </c>
      <c r="F5479" s="120">
        <f>COUNTIF($D$15:D5479,D5479)</f>
        <v>77</v>
      </c>
      <c r="G5479" s="121">
        <f t="shared" si="616"/>
        <v>0</v>
      </c>
      <c r="H5479" s="121">
        <f t="shared" si="617"/>
        <v>0</v>
      </c>
      <c r="I5479" s="122">
        <f t="shared" si="618"/>
        <v>0</v>
      </c>
    </row>
    <row r="5480" spans="2:9">
      <c r="B5480" s="91">
        <f t="shared" si="619"/>
        <v>5466</v>
      </c>
      <c r="C5480" s="92">
        <f t="shared" si="620"/>
        <v>50026</v>
      </c>
      <c r="D5480" s="119" t="str">
        <f t="shared" si="614"/>
        <v>구간60</v>
      </c>
      <c r="E5480" s="91">
        <f t="shared" si="615"/>
        <v>92</v>
      </c>
      <c r="F5480" s="120">
        <f>COUNTIF($D$15:D5480,D5480)</f>
        <v>78</v>
      </c>
      <c r="G5480" s="121">
        <f t="shared" si="616"/>
        <v>0</v>
      </c>
      <c r="H5480" s="121">
        <f t="shared" si="617"/>
        <v>0</v>
      </c>
      <c r="I5480" s="122">
        <f t="shared" si="618"/>
        <v>0</v>
      </c>
    </row>
    <row r="5481" spans="2:9">
      <c r="B5481" s="91">
        <f t="shared" si="619"/>
        <v>5467</v>
      </c>
      <c r="C5481" s="92">
        <f t="shared" si="620"/>
        <v>50027</v>
      </c>
      <c r="D5481" s="119" t="str">
        <f t="shared" si="614"/>
        <v>구간60</v>
      </c>
      <c r="E5481" s="91">
        <f t="shared" si="615"/>
        <v>92</v>
      </c>
      <c r="F5481" s="120">
        <f>COUNTIF($D$15:D5481,D5481)</f>
        <v>79</v>
      </c>
      <c r="G5481" s="121">
        <f t="shared" si="616"/>
        <v>0</v>
      </c>
      <c r="H5481" s="121">
        <f t="shared" si="617"/>
        <v>0</v>
      </c>
      <c r="I5481" s="122">
        <f t="shared" si="618"/>
        <v>0</v>
      </c>
    </row>
    <row r="5482" spans="2:9">
      <c r="B5482" s="91">
        <f t="shared" si="619"/>
        <v>5468</v>
      </c>
      <c r="C5482" s="92">
        <f t="shared" si="620"/>
        <v>50028</v>
      </c>
      <c r="D5482" s="119" t="str">
        <f t="shared" si="614"/>
        <v>구간60</v>
      </c>
      <c r="E5482" s="91">
        <f t="shared" si="615"/>
        <v>92</v>
      </c>
      <c r="F5482" s="120">
        <f>COUNTIF($D$15:D5482,D5482)</f>
        <v>80</v>
      </c>
      <c r="G5482" s="121">
        <f t="shared" si="616"/>
        <v>0</v>
      </c>
      <c r="H5482" s="121">
        <f t="shared" si="617"/>
        <v>0</v>
      </c>
      <c r="I5482" s="122">
        <f t="shared" si="618"/>
        <v>0</v>
      </c>
    </row>
    <row r="5483" spans="2:9">
      <c r="B5483" s="91">
        <f t="shared" si="619"/>
        <v>5469</v>
      </c>
      <c r="C5483" s="92">
        <f t="shared" si="620"/>
        <v>50029</v>
      </c>
      <c r="D5483" s="119" t="str">
        <f t="shared" si="614"/>
        <v>구간60</v>
      </c>
      <c r="E5483" s="91">
        <f t="shared" si="615"/>
        <v>92</v>
      </c>
      <c r="F5483" s="120">
        <f>COUNTIF($D$15:D5483,D5483)</f>
        <v>81</v>
      </c>
      <c r="G5483" s="121">
        <f t="shared" si="616"/>
        <v>0</v>
      </c>
      <c r="H5483" s="121">
        <f t="shared" si="617"/>
        <v>0</v>
      </c>
      <c r="I5483" s="122">
        <f t="shared" si="618"/>
        <v>0</v>
      </c>
    </row>
    <row r="5484" spans="2:9">
      <c r="B5484" s="91">
        <f t="shared" si="619"/>
        <v>5470</v>
      </c>
      <c r="C5484" s="92">
        <f t="shared" si="620"/>
        <v>50030</v>
      </c>
      <c r="D5484" s="119" t="str">
        <f t="shared" si="614"/>
        <v>구간60</v>
      </c>
      <c r="E5484" s="91">
        <f t="shared" si="615"/>
        <v>92</v>
      </c>
      <c r="F5484" s="120">
        <f>COUNTIF($D$15:D5484,D5484)</f>
        <v>82</v>
      </c>
      <c r="G5484" s="121">
        <f t="shared" si="616"/>
        <v>0</v>
      </c>
      <c r="H5484" s="121">
        <f t="shared" si="617"/>
        <v>0</v>
      </c>
      <c r="I5484" s="122">
        <f t="shared" si="618"/>
        <v>0</v>
      </c>
    </row>
    <row r="5485" spans="2:9">
      <c r="B5485" s="91">
        <f t="shared" si="619"/>
        <v>5471</v>
      </c>
      <c r="C5485" s="92">
        <f t="shared" si="620"/>
        <v>50031</v>
      </c>
      <c r="D5485" s="119" t="str">
        <f t="shared" si="614"/>
        <v>구간60</v>
      </c>
      <c r="E5485" s="91">
        <f t="shared" si="615"/>
        <v>92</v>
      </c>
      <c r="F5485" s="120">
        <f>COUNTIF($D$15:D5485,D5485)</f>
        <v>83</v>
      </c>
      <c r="G5485" s="121">
        <f t="shared" si="616"/>
        <v>0</v>
      </c>
      <c r="H5485" s="121">
        <f t="shared" si="617"/>
        <v>0</v>
      </c>
      <c r="I5485" s="122">
        <f t="shared" si="618"/>
        <v>0</v>
      </c>
    </row>
    <row r="5486" spans="2:9">
      <c r="B5486" s="91">
        <f t="shared" si="619"/>
        <v>5472</v>
      </c>
      <c r="C5486" s="92">
        <f t="shared" si="620"/>
        <v>50032</v>
      </c>
      <c r="D5486" s="119" t="str">
        <f t="shared" si="614"/>
        <v>구간60</v>
      </c>
      <c r="E5486" s="91">
        <f t="shared" si="615"/>
        <v>92</v>
      </c>
      <c r="F5486" s="120">
        <f>COUNTIF($D$15:D5486,D5486)</f>
        <v>84</v>
      </c>
      <c r="G5486" s="121">
        <f t="shared" si="616"/>
        <v>0</v>
      </c>
      <c r="H5486" s="121">
        <f t="shared" si="617"/>
        <v>0</v>
      </c>
      <c r="I5486" s="122">
        <f t="shared" si="618"/>
        <v>0</v>
      </c>
    </row>
    <row r="5487" spans="2:9">
      <c r="B5487" s="91">
        <f t="shared" si="619"/>
        <v>5473</v>
      </c>
      <c r="C5487" s="92">
        <f t="shared" si="620"/>
        <v>50033</v>
      </c>
      <c r="D5487" s="119" t="str">
        <f t="shared" si="614"/>
        <v>구간60</v>
      </c>
      <c r="E5487" s="91">
        <f t="shared" si="615"/>
        <v>92</v>
      </c>
      <c r="F5487" s="120">
        <f>COUNTIF($D$15:D5487,D5487)</f>
        <v>85</v>
      </c>
      <c r="G5487" s="121">
        <f t="shared" si="616"/>
        <v>0</v>
      </c>
      <c r="H5487" s="121">
        <f t="shared" si="617"/>
        <v>0</v>
      </c>
      <c r="I5487" s="122">
        <f t="shared" si="618"/>
        <v>0</v>
      </c>
    </row>
    <row r="5488" spans="2:9">
      <c r="B5488" s="91">
        <f t="shared" si="619"/>
        <v>5474</v>
      </c>
      <c r="C5488" s="92">
        <f t="shared" si="620"/>
        <v>50034</v>
      </c>
      <c r="D5488" s="119" t="str">
        <f t="shared" si="614"/>
        <v>구간60</v>
      </c>
      <c r="E5488" s="91">
        <f t="shared" si="615"/>
        <v>92</v>
      </c>
      <c r="F5488" s="120">
        <f>COUNTIF($D$15:D5488,D5488)</f>
        <v>86</v>
      </c>
      <c r="G5488" s="121">
        <f t="shared" si="616"/>
        <v>0</v>
      </c>
      <c r="H5488" s="121">
        <f t="shared" si="617"/>
        <v>0</v>
      </c>
      <c r="I5488" s="122">
        <f t="shared" si="618"/>
        <v>0</v>
      </c>
    </row>
    <row r="5489" spans="2:9">
      <c r="B5489" s="91">
        <f t="shared" si="619"/>
        <v>5475</v>
      </c>
      <c r="C5489" s="92">
        <f t="shared" si="620"/>
        <v>50035</v>
      </c>
      <c r="D5489" s="119" t="str">
        <f t="shared" si="614"/>
        <v>구간60</v>
      </c>
      <c r="E5489" s="91">
        <f t="shared" si="615"/>
        <v>92</v>
      </c>
      <c r="F5489" s="120">
        <f>COUNTIF($D$15:D5489,D5489)</f>
        <v>87</v>
      </c>
      <c r="G5489" s="121">
        <f t="shared" si="616"/>
        <v>0</v>
      </c>
      <c r="H5489" s="121">
        <f t="shared" si="617"/>
        <v>0</v>
      </c>
      <c r="I5489" s="122">
        <f t="shared" si="618"/>
        <v>0</v>
      </c>
    </row>
    <row r="5490" spans="2:9">
      <c r="B5490" s="91">
        <f t="shared" si="619"/>
        <v>5476</v>
      </c>
      <c r="C5490" s="92">
        <f t="shared" si="620"/>
        <v>50036</v>
      </c>
      <c r="D5490" s="119" t="str">
        <f t="shared" si="614"/>
        <v>구간60</v>
      </c>
      <c r="E5490" s="91">
        <f t="shared" si="615"/>
        <v>92</v>
      </c>
      <c r="F5490" s="120">
        <f>COUNTIF($D$15:D5490,D5490)</f>
        <v>88</v>
      </c>
      <c r="G5490" s="121">
        <f t="shared" si="616"/>
        <v>0</v>
      </c>
      <c r="H5490" s="121">
        <f t="shared" si="617"/>
        <v>0</v>
      </c>
      <c r="I5490" s="122">
        <f t="shared" si="618"/>
        <v>0</v>
      </c>
    </row>
    <row r="5491" spans="2:9">
      <c r="B5491" s="91">
        <f t="shared" si="619"/>
        <v>5477</v>
      </c>
      <c r="C5491" s="92">
        <f t="shared" si="620"/>
        <v>50037</v>
      </c>
      <c r="D5491" s="119" t="str">
        <f t="shared" si="614"/>
        <v>구간60</v>
      </c>
      <c r="E5491" s="91">
        <f t="shared" si="615"/>
        <v>92</v>
      </c>
      <c r="F5491" s="120">
        <f>COUNTIF($D$15:D5491,D5491)</f>
        <v>89</v>
      </c>
      <c r="G5491" s="121">
        <f t="shared" si="616"/>
        <v>0</v>
      </c>
      <c r="H5491" s="121">
        <f t="shared" si="617"/>
        <v>0</v>
      </c>
      <c r="I5491" s="122">
        <f t="shared" si="618"/>
        <v>0</v>
      </c>
    </row>
    <row r="5492" spans="2:9">
      <c r="B5492" s="91">
        <f t="shared" si="619"/>
        <v>5478</v>
      </c>
      <c r="C5492" s="92">
        <f t="shared" si="620"/>
        <v>50038</v>
      </c>
      <c r="D5492" s="119" t="str">
        <f t="shared" si="614"/>
        <v>구간60</v>
      </c>
      <c r="E5492" s="91">
        <f t="shared" si="615"/>
        <v>92</v>
      </c>
      <c r="F5492" s="120">
        <f>COUNTIF($D$15:D5492,D5492)</f>
        <v>90</v>
      </c>
      <c r="G5492" s="121">
        <f t="shared" si="616"/>
        <v>0</v>
      </c>
      <c r="H5492" s="121">
        <f t="shared" si="617"/>
        <v>0</v>
      </c>
      <c r="I5492" s="122">
        <f t="shared" si="618"/>
        <v>0</v>
      </c>
    </row>
    <row r="5493" spans="2:9">
      <c r="B5493" s="91">
        <f t="shared" si="619"/>
        <v>5479</v>
      </c>
      <c r="C5493" s="92">
        <f t="shared" si="620"/>
        <v>50039</v>
      </c>
      <c r="D5493" s="119" t="str">
        <f t="shared" si="614"/>
        <v>구간60</v>
      </c>
      <c r="E5493" s="91">
        <f t="shared" si="615"/>
        <v>92</v>
      </c>
      <c r="F5493" s="120">
        <f>COUNTIF($D$15:D5493,D5493)</f>
        <v>91</v>
      </c>
      <c r="G5493" s="121">
        <f t="shared" si="616"/>
        <v>0</v>
      </c>
      <c r="H5493" s="121">
        <f t="shared" si="617"/>
        <v>0</v>
      </c>
      <c r="I5493" s="122">
        <f t="shared" si="618"/>
        <v>0</v>
      </c>
    </row>
    <row r="5494" spans="2:9">
      <c r="B5494" s="91">
        <f t="shared" si="619"/>
        <v>5480</v>
      </c>
      <c r="C5494" s="92">
        <f t="shared" si="620"/>
        <v>50040</v>
      </c>
      <c r="D5494" s="119" t="str">
        <f t="shared" si="614"/>
        <v>구간60</v>
      </c>
      <c r="E5494" s="91">
        <f t="shared" si="615"/>
        <v>92</v>
      </c>
      <c r="F5494" s="120">
        <f>COUNTIF($D$15:D5494,D5494)</f>
        <v>92</v>
      </c>
      <c r="G5494" s="121">
        <f t="shared" si="616"/>
        <v>0</v>
      </c>
      <c r="H5494" s="121">
        <f t="shared" si="617"/>
        <v>0</v>
      </c>
      <c r="I5494" s="122">
        <f t="shared" si="618"/>
        <v>0</v>
      </c>
    </row>
    <row r="5495" spans="2:9">
      <c r="C5495" s="92"/>
      <c r="D5495" s="119"/>
      <c r="F5495" s="120"/>
      <c r="G5495" s="121"/>
      <c r="H5495" s="121"/>
      <c r="I5495" s="122"/>
    </row>
    <row r="5496" spans="2:9">
      <c r="C5496" s="92"/>
      <c r="D5496" s="119"/>
      <c r="F5496" s="120"/>
      <c r="G5496" s="121"/>
      <c r="H5496" s="121"/>
      <c r="I5496" s="122"/>
    </row>
    <row r="5497" spans="2:9">
      <c r="C5497" s="92"/>
      <c r="D5497" s="119"/>
      <c r="F5497" s="120"/>
      <c r="G5497" s="121"/>
      <c r="H5497" s="121"/>
      <c r="I5497" s="122"/>
    </row>
    <row r="5498" spans="2:9">
      <c r="C5498" s="92"/>
      <c r="D5498" s="119"/>
      <c r="F5498" s="120"/>
      <c r="G5498" s="121"/>
      <c r="H5498" s="121"/>
      <c r="I5498" s="122"/>
    </row>
    <row r="5499" spans="2:9">
      <c r="C5499" s="92"/>
      <c r="D5499" s="119"/>
      <c r="F5499" s="120"/>
      <c r="G5499" s="121"/>
      <c r="H5499" s="121"/>
      <c r="I5499" s="122"/>
    </row>
    <row r="5500" spans="2:9">
      <c r="C5500" s="92"/>
      <c r="D5500" s="119"/>
      <c r="F5500" s="120"/>
      <c r="G5500" s="121"/>
      <c r="H5500" s="121"/>
      <c r="I5500" s="122"/>
    </row>
    <row r="5501" spans="2:9">
      <c r="C5501" s="92"/>
      <c r="D5501" s="119"/>
      <c r="F5501" s="120"/>
      <c r="G5501" s="121"/>
      <c r="H5501" s="121"/>
      <c r="I5501" s="122"/>
    </row>
    <row r="5502" spans="2:9">
      <c r="C5502" s="92"/>
      <c r="D5502" s="119"/>
      <c r="F5502" s="120"/>
      <c r="G5502" s="121"/>
      <c r="H5502" s="121"/>
      <c r="I5502" s="122"/>
    </row>
    <row r="5503" spans="2:9">
      <c r="C5503" s="92"/>
      <c r="D5503" s="119"/>
      <c r="F5503" s="120"/>
      <c r="G5503" s="121"/>
      <c r="H5503" s="121"/>
      <c r="I5503" s="122"/>
    </row>
    <row r="5504" spans="2:9">
      <c r="C5504" s="92"/>
      <c r="D5504" s="119"/>
      <c r="F5504" s="120"/>
      <c r="G5504" s="121"/>
      <c r="H5504" s="121"/>
      <c r="I5504" s="122"/>
    </row>
    <row r="5505" spans="3:9">
      <c r="C5505" s="92"/>
      <c r="D5505" s="119"/>
      <c r="F5505" s="120"/>
      <c r="G5505" s="121"/>
      <c r="H5505" s="121"/>
      <c r="I5505" s="122"/>
    </row>
    <row r="5506" spans="3:9">
      <c r="C5506" s="92"/>
      <c r="D5506" s="119"/>
      <c r="F5506" s="120"/>
      <c r="G5506" s="121"/>
      <c r="H5506" s="121"/>
      <c r="I5506" s="122"/>
    </row>
    <row r="5507" spans="3:9">
      <c r="C5507" s="92"/>
      <c r="D5507" s="119"/>
      <c r="F5507" s="120"/>
      <c r="G5507" s="121"/>
      <c r="H5507" s="121"/>
      <c r="I5507" s="122"/>
    </row>
    <row r="5508" spans="3:9">
      <c r="C5508" s="92"/>
      <c r="D5508" s="119"/>
      <c r="F5508" s="120"/>
      <c r="G5508" s="121"/>
      <c r="H5508" s="121"/>
      <c r="I5508" s="122"/>
    </row>
    <row r="5509" spans="3:9">
      <c r="C5509" s="92"/>
      <c r="D5509" s="119"/>
      <c r="F5509" s="120"/>
      <c r="G5509" s="121"/>
      <c r="H5509" s="121"/>
      <c r="I5509" s="122"/>
    </row>
    <row r="5510" spans="3:9">
      <c r="C5510" s="92"/>
      <c r="D5510" s="119"/>
      <c r="F5510" s="120"/>
      <c r="G5510" s="121"/>
      <c r="H5510" s="121"/>
      <c r="I5510" s="122"/>
    </row>
    <row r="5511" spans="3:9">
      <c r="C5511" s="92"/>
      <c r="D5511" s="119"/>
      <c r="F5511" s="120"/>
      <c r="G5511" s="121"/>
      <c r="H5511" s="121"/>
      <c r="I5511" s="122"/>
    </row>
    <row r="5512" spans="3:9">
      <c r="C5512" s="92"/>
      <c r="D5512" s="119"/>
      <c r="F5512" s="120"/>
      <c r="G5512" s="121"/>
      <c r="H5512" s="121"/>
      <c r="I5512" s="122"/>
    </row>
    <row r="5513" spans="3:9">
      <c r="C5513" s="92"/>
      <c r="D5513" s="119"/>
      <c r="F5513" s="120"/>
      <c r="G5513" s="121"/>
      <c r="H5513" s="121"/>
      <c r="I5513" s="122"/>
    </row>
    <row r="5514" spans="3:9">
      <c r="C5514" s="92"/>
      <c r="D5514" s="119"/>
      <c r="F5514" s="120"/>
      <c r="G5514" s="121"/>
      <c r="H5514" s="121"/>
      <c r="I5514" s="122"/>
    </row>
    <row r="5515" spans="3:9">
      <c r="C5515" s="92"/>
      <c r="D5515" s="119"/>
      <c r="F5515" s="120"/>
      <c r="G5515" s="121"/>
      <c r="H5515" s="121"/>
      <c r="I5515" s="122"/>
    </row>
    <row r="5516" spans="3:9">
      <c r="C5516" s="92"/>
      <c r="D5516" s="119"/>
      <c r="F5516" s="120"/>
      <c r="G5516" s="121"/>
      <c r="H5516" s="121"/>
      <c r="I5516" s="122"/>
    </row>
    <row r="5517" spans="3:9">
      <c r="C5517" s="92"/>
      <c r="D5517" s="119"/>
      <c r="F5517" s="120"/>
      <c r="G5517" s="121"/>
      <c r="H5517" s="121"/>
      <c r="I5517" s="122"/>
    </row>
    <row r="5518" spans="3:9">
      <c r="C5518" s="92"/>
      <c r="D5518" s="119"/>
      <c r="F5518" s="120"/>
      <c r="G5518" s="121"/>
      <c r="H5518" s="121"/>
      <c r="I5518" s="122"/>
    </row>
    <row r="5519" spans="3:9">
      <c r="C5519" s="92"/>
      <c r="D5519" s="119"/>
      <c r="F5519" s="120"/>
      <c r="G5519" s="121"/>
      <c r="H5519" s="121"/>
      <c r="I5519" s="122"/>
    </row>
    <row r="5520" spans="3:9">
      <c r="C5520" s="92"/>
      <c r="D5520" s="119"/>
      <c r="F5520" s="120"/>
      <c r="G5520" s="121"/>
      <c r="H5520" s="121"/>
      <c r="I5520" s="122"/>
    </row>
    <row r="5521" spans="3:9">
      <c r="C5521" s="92"/>
      <c r="D5521" s="119"/>
      <c r="F5521" s="120"/>
      <c r="G5521" s="121"/>
      <c r="H5521" s="121"/>
      <c r="I5521" s="122"/>
    </row>
    <row r="5522" spans="3:9">
      <c r="C5522" s="92"/>
      <c r="D5522" s="119"/>
      <c r="F5522" s="120"/>
      <c r="G5522" s="121"/>
      <c r="H5522" s="121"/>
      <c r="I5522" s="122"/>
    </row>
    <row r="5523" spans="3:9">
      <c r="C5523" s="92"/>
      <c r="D5523" s="119"/>
      <c r="F5523" s="120"/>
      <c r="G5523" s="121"/>
      <c r="H5523" s="121"/>
      <c r="I5523" s="122"/>
    </row>
    <row r="5524" spans="3:9">
      <c r="C5524" s="92"/>
      <c r="D5524" s="119"/>
      <c r="F5524" s="120"/>
      <c r="G5524" s="121"/>
      <c r="H5524" s="121"/>
      <c r="I5524" s="122"/>
    </row>
    <row r="5525" spans="3:9">
      <c r="C5525" s="92"/>
      <c r="D5525" s="119"/>
      <c r="F5525" s="120"/>
      <c r="G5525" s="121"/>
      <c r="H5525" s="121"/>
      <c r="I5525" s="122"/>
    </row>
    <row r="5526" spans="3:9">
      <c r="C5526" s="92"/>
      <c r="D5526" s="119"/>
      <c r="F5526" s="120"/>
      <c r="G5526" s="121"/>
      <c r="H5526" s="121"/>
      <c r="I5526" s="122"/>
    </row>
    <row r="5527" spans="3:9">
      <c r="C5527" s="92"/>
      <c r="D5527" s="119"/>
      <c r="F5527" s="120"/>
      <c r="G5527" s="121"/>
      <c r="H5527" s="121"/>
      <c r="I5527" s="122"/>
    </row>
    <row r="5528" spans="3:9">
      <c r="C5528" s="92"/>
      <c r="D5528" s="119"/>
      <c r="F5528" s="120"/>
      <c r="G5528" s="121"/>
      <c r="H5528" s="121"/>
      <c r="I5528" s="122"/>
    </row>
    <row r="5529" spans="3:9">
      <c r="C5529" s="92"/>
      <c r="D5529" s="119"/>
      <c r="F5529" s="120"/>
      <c r="G5529" s="121"/>
      <c r="H5529" s="121"/>
      <c r="I5529" s="122"/>
    </row>
    <row r="5530" spans="3:9">
      <c r="C5530" s="92"/>
      <c r="D5530" s="119"/>
      <c r="F5530" s="120"/>
      <c r="G5530" s="121"/>
      <c r="H5530" s="121"/>
      <c r="I5530" s="122"/>
    </row>
    <row r="5531" spans="3:9">
      <c r="C5531" s="92"/>
      <c r="D5531" s="119"/>
      <c r="F5531" s="120"/>
      <c r="G5531" s="121"/>
      <c r="H5531" s="121"/>
      <c r="I5531" s="122"/>
    </row>
    <row r="5532" spans="3:9">
      <c r="C5532" s="92"/>
      <c r="D5532" s="119"/>
      <c r="F5532" s="120"/>
      <c r="G5532" s="121"/>
      <c r="H5532" s="121"/>
      <c r="I5532" s="122"/>
    </row>
    <row r="5533" spans="3:9">
      <c r="C5533" s="92"/>
      <c r="D5533" s="119"/>
      <c r="F5533" s="120"/>
      <c r="G5533" s="121"/>
      <c r="H5533" s="121"/>
      <c r="I5533" s="122"/>
    </row>
    <row r="5534" spans="3:9">
      <c r="C5534" s="92"/>
      <c r="D5534" s="119"/>
      <c r="F5534" s="120"/>
      <c r="G5534" s="121"/>
      <c r="H5534" s="121"/>
      <c r="I5534" s="122"/>
    </row>
    <row r="5535" spans="3:9">
      <c r="C5535" s="92"/>
      <c r="D5535" s="119"/>
      <c r="F5535" s="120"/>
      <c r="G5535" s="121"/>
      <c r="H5535" s="121"/>
      <c r="I5535" s="122"/>
    </row>
    <row r="5536" spans="3:9">
      <c r="C5536" s="92"/>
      <c r="D5536" s="119"/>
      <c r="F5536" s="120"/>
      <c r="G5536" s="121"/>
      <c r="H5536" s="121"/>
      <c r="I5536" s="122"/>
    </row>
    <row r="5537" spans="3:9">
      <c r="C5537" s="92"/>
      <c r="D5537" s="119"/>
      <c r="F5537" s="120"/>
      <c r="G5537" s="121"/>
      <c r="H5537" s="121"/>
      <c r="I5537" s="122"/>
    </row>
    <row r="5538" spans="3:9">
      <c r="C5538" s="92"/>
      <c r="D5538" s="119"/>
      <c r="F5538" s="120"/>
      <c r="G5538" s="121"/>
      <c r="H5538" s="121"/>
      <c r="I5538" s="122"/>
    </row>
    <row r="5539" spans="3:9">
      <c r="C5539" s="92"/>
      <c r="D5539" s="119"/>
      <c r="F5539" s="120"/>
      <c r="G5539" s="121"/>
      <c r="H5539" s="121"/>
      <c r="I5539" s="122"/>
    </row>
    <row r="5540" spans="3:9">
      <c r="C5540" s="92"/>
      <c r="D5540" s="119"/>
      <c r="F5540" s="120"/>
      <c r="G5540" s="121"/>
      <c r="H5540" s="121"/>
      <c r="I5540" s="122"/>
    </row>
    <row r="5541" spans="3:9">
      <c r="C5541" s="92"/>
      <c r="D5541" s="119"/>
      <c r="F5541" s="120"/>
      <c r="G5541" s="121"/>
      <c r="H5541" s="121"/>
      <c r="I5541" s="122"/>
    </row>
    <row r="5542" spans="3:9">
      <c r="C5542" s="92"/>
      <c r="D5542" s="119"/>
      <c r="F5542" s="120"/>
      <c r="G5542" s="121"/>
      <c r="H5542" s="121"/>
      <c r="I5542" s="122"/>
    </row>
    <row r="5543" spans="3:9">
      <c r="C5543" s="92"/>
      <c r="D5543" s="119"/>
      <c r="F5543" s="120"/>
      <c r="G5543" s="121"/>
      <c r="H5543" s="121"/>
      <c r="I5543" s="122"/>
    </row>
    <row r="5544" spans="3:9">
      <c r="C5544" s="92"/>
      <c r="D5544" s="119"/>
      <c r="F5544" s="120"/>
      <c r="G5544" s="121"/>
      <c r="H5544" s="121"/>
      <c r="I5544" s="122"/>
    </row>
    <row r="5545" spans="3:9">
      <c r="C5545" s="92"/>
      <c r="D5545" s="119"/>
      <c r="F5545" s="120"/>
      <c r="G5545" s="121"/>
      <c r="H5545" s="121"/>
      <c r="I5545" s="122"/>
    </row>
    <row r="5546" spans="3:9">
      <c r="C5546" s="92"/>
      <c r="D5546" s="119"/>
      <c r="F5546" s="120"/>
      <c r="G5546" s="121"/>
      <c r="H5546" s="121"/>
      <c r="I5546" s="122"/>
    </row>
    <row r="5547" spans="3:9">
      <c r="C5547" s="92"/>
      <c r="D5547" s="119"/>
      <c r="F5547" s="120"/>
      <c r="G5547" s="121"/>
      <c r="H5547" s="121"/>
      <c r="I5547" s="122"/>
    </row>
    <row r="5548" spans="3:9">
      <c r="C5548" s="92"/>
      <c r="D5548" s="119"/>
      <c r="F5548" s="120"/>
      <c r="G5548" s="121"/>
      <c r="H5548" s="121"/>
      <c r="I5548" s="122"/>
    </row>
    <row r="5549" spans="3:9">
      <c r="C5549" s="92"/>
      <c r="D5549" s="119"/>
      <c r="F5549" s="120"/>
      <c r="G5549" s="121"/>
      <c r="H5549" s="121"/>
      <c r="I5549" s="122"/>
    </row>
    <row r="5550" spans="3:9">
      <c r="C5550" s="92"/>
      <c r="D5550" s="119"/>
      <c r="F5550" s="120"/>
      <c r="G5550" s="121"/>
      <c r="H5550" s="121"/>
      <c r="I5550" s="122"/>
    </row>
    <row r="5551" spans="3:9">
      <c r="C5551" s="92"/>
      <c r="D5551" s="119"/>
      <c r="F5551" s="120"/>
      <c r="G5551" s="121"/>
      <c r="H5551" s="121"/>
      <c r="I5551" s="122"/>
    </row>
    <row r="5552" spans="3:9">
      <c r="C5552" s="92"/>
      <c r="D5552" s="119"/>
      <c r="F5552" s="120"/>
      <c r="G5552" s="121"/>
      <c r="H5552" s="121"/>
      <c r="I5552" s="122"/>
    </row>
    <row r="5553" spans="3:9">
      <c r="C5553" s="92"/>
      <c r="D5553" s="119"/>
      <c r="F5553" s="120"/>
      <c r="G5553" s="121"/>
      <c r="H5553" s="121"/>
      <c r="I5553" s="122"/>
    </row>
    <row r="5554" spans="3:9">
      <c r="C5554" s="92"/>
      <c r="D5554" s="119"/>
      <c r="F5554" s="120"/>
      <c r="G5554" s="121"/>
      <c r="H5554" s="121"/>
      <c r="I5554" s="122"/>
    </row>
    <row r="5555" spans="3:9">
      <c r="C5555" s="92"/>
      <c r="D5555" s="119"/>
      <c r="F5555" s="120"/>
      <c r="G5555" s="121"/>
      <c r="H5555" s="121"/>
      <c r="I5555" s="122"/>
    </row>
    <row r="5556" spans="3:9">
      <c r="C5556" s="92"/>
      <c r="D5556" s="119"/>
      <c r="F5556" s="120"/>
      <c r="G5556" s="121"/>
      <c r="H5556" s="121"/>
      <c r="I5556" s="122"/>
    </row>
    <row r="5557" spans="3:9">
      <c r="C5557" s="92"/>
      <c r="D5557" s="119"/>
      <c r="F5557" s="120"/>
      <c r="G5557" s="121"/>
      <c r="H5557" s="121"/>
      <c r="I5557" s="122"/>
    </row>
    <row r="5558" spans="3:9">
      <c r="C5558" s="92"/>
      <c r="D5558" s="119"/>
      <c r="F5558" s="120"/>
      <c r="G5558" s="121"/>
      <c r="H5558" s="121"/>
      <c r="I5558" s="122"/>
    </row>
    <row r="5559" spans="3:9">
      <c r="C5559" s="92"/>
      <c r="D5559" s="119"/>
      <c r="F5559" s="120"/>
      <c r="G5559" s="121"/>
      <c r="H5559" s="121"/>
      <c r="I5559" s="122"/>
    </row>
    <row r="5560" spans="3:9">
      <c r="C5560" s="92"/>
      <c r="D5560" s="119"/>
      <c r="F5560" s="120"/>
      <c r="G5560" s="121"/>
      <c r="H5560" s="121"/>
      <c r="I5560" s="122"/>
    </row>
    <row r="5561" spans="3:9">
      <c r="C5561" s="92"/>
      <c r="D5561" s="119"/>
      <c r="F5561" s="120"/>
      <c r="G5561" s="121"/>
      <c r="H5561" s="121"/>
      <c r="I5561" s="122"/>
    </row>
    <row r="5562" spans="3:9">
      <c r="C5562" s="92"/>
      <c r="D5562" s="119"/>
      <c r="F5562" s="120"/>
      <c r="G5562" s="121"/>
      <c r="H5562" s="121"/>
      <c r="I5562" s="122"/>
    </row>
    <row r="5563" spans="3:9">
      <c r="C5563" s="92"/>
      <c r="D5563" s="119"/>
      <c r="F5563" s="120"/>
      <c r="G5563" s="121"/>
      <c r="H5563" s="121"/>
      <c r="I5563" s="122"/>
    </row>
    <row r="5564" spans="3:9">
      <c r="C5564" s="92"/>
      <c r="D5564" s="119"/>
      <c r="F5564" s="120"/>
      <c r="G5564" s="121"/>
      <c r="H5564" s="121"/>
      <c r="I5564" s="122"/>
    </row>
    <row r="5565" spans="3:9">
      <c r="C5565" s="92"/>
      <c r="D5565" s="119"/>
      <c r="F5565" s="120"/>
      <c r="G5565" s="121"/>
      <c r="H5565" s="121"/>
      <c r="I5565" s="122"/>
    </row>
    <row r="5566" spans="3:9">
      <c r="C5566" s="92"/>
      <c r="D5566" s="119"/>
      <c r="F5566" s="120"/>
      <c r="G5566" s="121"/>
      <c r="H5566" s="121"/>
      <c r="I5566" s="122"/>
    </row>
    <row r="5567" spans="3:9">
      <c r="C5567" s="92"/>
      <c r="D5567" s="119"/>
      <c r="F5567" s="120"/>
      <c r="G5567" s="121"/>
      <c r="H5567" s="121"/>
      <c r="I5567" s="122"/>
    </row>
    <row r="5568" spans="3:9">
      <c r="C5568" s="92"/>
      <c r="D5568" s="119"/>
      <c r="F5568" s="120"/>
      <c r="G5568" s="121"/>
      <c r="H5568" s="121"/>
      <c r="I5568" s="122"/>
    </row>
    <row r="5569" spans="3:9">
      <c r="C5569" s="92"/>
      <c r="D5569" s="119"/>
      <c r="F5569" s="120"/>
      <c r="G5569" s="121"/>
      <c r="H5569" s="121"/>
      <c r="I5569" s="122"/>
    </row>
    <row r="5570" spans="3:9">
      <c r="C5570" s="92"/>
      <c r="D5570" s="119"/>
      <c r="F5570" s="120"/>
      <c r="G5570" s="121"/>
      <c r="H5570" s="121"/>
      <c r="I5570" s="122"/>
    </row>
    <row r="5571" spans="3:9">
      <c r="C5571" s="92"/>
      <c r="D5571" s="119"/>
      <c r="F5571" s="120"/>
      <c r="G5571" s="121"/>
      <c r="H5571" s="121"/>
      <c r="I5571" s="122"/>
    </row>
    <row r="5572" spans="3:9">
      <c r="C5572" s="92"/>
      <c r="D5572" s="119"/>
      <c r="F5572" s="120"/>
      <c r="G5572" s="121"/>
      <c r="H5572" s="121"/>
      <c r="I5572" s="122"/>
    </row>
    <row r="5573" spans="3:9">
      <c r="C5573" s="92"/>
      <c r="D5573" s="119"/>
      <c r="F5573" s="120"/>
      <c r="G5573" s="121"/>
      <c r="H5573" s="121"/>
      <c r="I5573" s="122"/>
    </row>
    <row r="5574" spans="3:9">
      <c r="C5574" s="92"/>
      <c r="D5574" s="119"/>
      <c r="F5574" s="120"/>
      <c r="G5574" s="121"/>
      <c r="H5574" s="121"/>
      <c r="I5574" s="122"/>
    </row>
    <row r="5575" spans="3:9">
      <c r="C5575" s="92"/>
      <c r="D5575" s="119"/>
      <c r="F5575" s="120"/>
      <c r="G5575" s="121"/>
      <c r="H5575" s="121"/>
      <c r="I5575" s="122"/>
    </row>
    <row r="5576" spans="3:9">
      <c r="C5576" s="92"/>
      <c r="D5576" s="119"/>
      <c r="F5576" s="120"/>
      <c r="G5576" s="121"/>
      <c r="H5576" s="121"/>
      <c r="I5576" s="122"/>
    </row>
    <row r="5577" spans="3:9">
      <c r="C5577" s="92"/>
      <c r="D5577" s="119"/>
      <c r="F5577" s="120"/>
      <c r="G5577" s="121"/>
      <c r="H5577" s="121"/>
      <c r="I5577" s="122"/>
    </row>
    <row r="5578" spans="3:9">
      <c r="C5578" s="92"/>
      <c r="D5578" s="119"/>
      <c r="F5578" s="120"/>
      <c r="G5578" s="121"/>
      <c r="H5578" s="121"/>
      <c r="I5578" s="122"/>
    </row>
    <row r="5579" spans="3:9">
      <c r="C5579" s="92"/>
      <c r="D5579" s="119"/>
      <c r="F5579" s="120"/>
      <c r="G5579" s="121"/>
      <c r="H5579" s="121"/>
      <c r="I5579" s="122"/>
    </row>
    <row r="5580" spans="3:9">
      <c r="C5580" s="92"/>
      <c r="D5580" s="119"/>
      <c r="F5580" s="120"/>
      <c r="G5580" s="121"/>
      <c r="H5580" s="121"/>
      <c r="I5580" s="122"/>
    </row>
    <row r="5581" spans="3:9">
      <c r="C5581" s="92"/>
      <c r="D5581" s="119"/>
      <c r="F5581" s="120"/>
      <c r="G5581" s="121"/>
      <c r="H5581" s="121"/>
      <c r="I5581" s="122"/>
    </row>
    <row r="5582" spans="3:9">
      <c r="C5582" s="92"/>
      <c r="D5582" s="119"/>
      <c r="F5582" s="120"/>
      <c r="G5582" s="121"/>
      <c r="H5582" s="121"/>
      <c r="I5582" s="122"/>
    </row>
    <row r="5583" spans="3:9">
      <c r="C5583" s="92"/>
      <c r="D5583" s="119"/>
      <c r="F5583" s="120"/>
      <c r="G5583" s="121"/>
      <c r="H5583" s="121"/>
      <c r="I5583" s="122"/>
    </row>
    <row r="5584" spans="3:9">
      <c r="C5584" s="92"/>
      <c r="D5584" s="119"/>
      <c r="F5584" s="120"/>
      <c r="G5584" s="121"/>
      <c r="H5584" s="121"/>
      <c r="I5584" s="122"/>
    </row>
    <row r="5585" spans="3:9">
      <c r="C5585" s="92"/>
      <c r="D5585" s="119"/>
      <c r="F5585" s="120"/>
      <c r="G5585" s="121"/>
      <c r="H5585" s="121"/>
      <c r="I5585" s="122"/>
    </row>
    <row r="5586" spans="3:9">
      <c r="C5586" s="92"/>
      <c r="D5586" s="119"/>
      <c r="F5586" s="120"/>
      <c r="G5586" s="121"/>
      <c r="H5586" s="121"/>
      <c r="I5586" s="122"/>
    </row>
    <row r="5587" spans="3:9">
      <c r="C5587" s="92"/>
      <c r="D5587" s="119"/>
      <c r="F5587" s="120"/>
      <c r="G5587" s="121"/>
      <c r="H5587" s="121"/>
      <c r="I5587" s="122"/>
    </row>
    <row r="5588" spans="3:9">
      <c r="C5588" s="92"/>
      <c r="D5588" s="119"/>
      <c r="F5588" s="120"/>
      <c r="G5588" s="121"/>
      <c r="H5588" s="121"/>
      <c r="I5588" s="122"/>
    </row>
    <row r="5589" spans="3:9">
      <c r="C5589" s="92"/>
      <c r="D5589" s="119"/>
      <c r="F5589" s="120"/>
      <c r="G5589" s="121"/>
      <c r="H5589" s="121"/>
      <c r="I5589" s="122"/>
    </row>
    <row r="5590" spans="3:9">
      <c r="C5590" s="92"/>
      <c r="D5590" s="119"/>
      <c r="F5590" s="120"/>
      <c r="G5590" s="121"/>
      <c r="H5590" s="121"/>
      <c r="I5590" s="122"/>
    </row>
    <row r="5591" spans="3:9">
      <c r="C5591" s="92"/>
      <c r="D5591" s="119"/>
      <c r="F5591" s="120"/>
      <c r="G5591" s="121"/>
      <c r="H5591" s="121"/>
      <c r="I5591" s="122"/>
    </row>
    <row r="5592" spans="3:9">
      <c r="C5592" s="92"/>
      <c r="D5592" s="119"/>
      <c r="F5592" s="120"/>
      <c r="G5592" s="121"/>
      <c r="H5592" s="121"/>
      <c r="I5592" s="122"/>
    </row>
    <row r="5593" spans="3:9">
      <c r="C5593" s="92"/>
      <c r="D5593" s="119"/>
      <c r="F5593" s="120"/>
      <c r="G5593" s="121"/>
      <c r="H5593" s="121"/>
      <c r="I5593" s="122"/>
    </row>
    <row r="5594" spans="3:9">
      <c r="C5594" s="92"/>
      <c r="D5594" s="119"/>
      <c r="F5594" s="120"/>
      <c r="G5594" s="121"/>
      <c r="H5594" s="121"/>
      <c r="I5594" s="122"/>
    </row>
    <row r="5595" spans="3:9">
      <c r="C5595" s="92"/>
      <c r="D5595" s="119"/>
      <c r="F5595" s="120"/>
      <c r="G5595" s="121"/>
      <c r="H5595" s="121"/>
      <c r="I5595" s="122"/>
    </row>
    <row r="5596" spans="3:9">
      <c r="C5596" s="92"/>
      <c r="D5596" s="119"/>
      <c r="F5596" s="120"/>
      <c r="G5596" s="121"/>
      <c r="H5596" s="121"/>
      <c r="I5596" s="122"/>
    </row>
    <row r="5597" spans="3:9">
      <c r="C5597" s="92"/>
      <c r="D5597" s="119"/>
      <c r="F5597" s="120"/>
      <c r="G5597" s="121"/>
      <c r="H5597" s="121"/>
      <c r="I5597" s="122"/>
    </row>
    <row r="5598" spans="3:9">
      <c r="C5598" s="92"/>
      <c r="D5598" s="119"/>
      <c r="F5598" s="120"/>
      <c r="G5598" s="121"/>
      <c r="H5598" s="121"/>
      <c r="I5598" s="122"/>
    </row>
    <row r="5599" spans="3:9">
      <c r="C5599" s="92"/>
      <c r="D5599" s="119"/>
      <c r="F5599" s="120"/>
      <c r="G5599" s="121"/>
      <c r="H5599" s="121"/>
      <c r="I5599" s="122"/>
    </row>
    <row r="5600" spans="3:9">
      <c r="C5600" s="92"/>
      <c r="D5600" s="119"/>
      <c r="F5600" s="120"/>
      <c r="G5600" s="121"/>
      <c r="H5600" s="121"/>
      <c r="I5600" s="122"/>
    </row>
    <row r="5601" spans="3:9">
      <c r="C5601" s="92"/>
      <c r="D5601" s="119"/>
      <c r="F5601" s="120"/>
      <c r="G5601" s="121"/>
      <c r="H5601" s="121"/>
      <c r="I5601" s="122"/>
    </row>
    <row r="5602" spans="3:9">
      <c r="C5602" s="92"/>
      <c r="D5602" s="119"/>
      <c r="F5602" s="120"/>
      <c r="G5602" s="121"/>
      <c r="H5602" s="121"/>
      <c r="I5602" s="122"/>
    </row>
    <row r="5603" spans="3:9">
      <c r="C5603" s="92"/>
      <c r="D5603" s="119"/>
      <c r="F5603" s="120"/>
      <c r="G5603" s="121"/>
      <c r="H5603" s="121"/>
      <c r="I5603" s="122"/>
    </row>
    <row r="5604" spans="3:9">
      <c r="C5604" s="92"/>
      <c r="D5604" s="119"/>
      <c r="F5604" s="120"/>
      <c r="G5604" s="121"/>
      <c r="H5604" s="121"/>
      <c r="I5604" s="122"/>
    </row>
    <row r="5605" spans="3:9">
      <c r="C5605" s="92"/>
      <c r="D5605" s="119"/>
      <c r="F5605" s="120"/>
      <c r="G5605" s="121"/>
      <c r="H5605" s="121"/>
      <c r="I5605" s="122"/>
    </row>
    <row r="5606" spans="3:9">
      <c r="C5606" s="92"/>
      <c r="D5606" s="119"/>
      <c r="F5606" s="120"/>
      <c r="G5606" s="121"/>
      <c r="H5606" s="121"/>
      <c r="I5606" s="122"/>
    </row>
    <row r="5607" spans="3:9">
      <c r="C5607" s="92"/>
      <c r="D5607" s="119"/>
      <c r="F5607" s="120"/>
      <c r="G5607" s="121"/>
      <c r="H5607" s="121"/>
      <c r="I5607" s="122"/>
    </row>
    <row r="5608" spans="3:9">
      <c r="C5608" s="92"/>
      <c r="D5608" s="119"/>
      <c r="F5608" s="120"/>
      <c r="G5608" s="121"/>
      <c r="H5608" s="121"/>
      <c r="I5608" s="122"/>
    </row>
    <row r="5609" spans="3:9">
      <c r="C5609" s="92"/>
      <c r="D5609" s="119"/>
      <c r="F5609" s="120"/>
      <c r="G5609" s="121"/>
      <c r="H5609" s="121"/>
      <c r="I5609" s="122"/>
    </row>
    <row r="5610" spans="3:9">
      <c r="C5610" s="92"/>
      <c r="D5610" s="119"/>
      <c r="F5610" s="120"/>
      <c r="G5610" s="121"/>
      <c r="H5610" s="121"/>
      <c r="I5610" s="122"/>
    </row>
    <row r="5611" spans="3:9">
      <c r="C5611" s="92"/>
      <c r="D5611" s="119"/>
      <c r="F5611" s="120"/>
      <c r="G5611" s="121"/>
      <c r="H5611" s="121"/>
      <c r="I5611" s="122"/>
    </row>
    <row r="5612" spans="3:9">
      <c r="C5612" s="92"/>
      <c r="D5612" s="119"/>
      <c r="F5612" s="120"/>
      <c r="G5612" s="121"/>
      <c r="H5612" s="121"/>
      <c r="I5612" s="122"/>
    </row>
    <row r="5613" spans="3:9">
      <c r="C5613" s="92"/>
      <c r="D5613" s="119"/>
      <c r="F5613" s="120"/>
      <c r="G5613" s="121"/>
      <c r="H5613" s="121"/>
      <c r="I5613" s="122"/>
    </row>
    <row r="5614" spans="3:9">
      <c r="C5614" s="92"/>
      <c r="D5614" s="119"/>
      <c r="F5614" s="120"/>
      <c r="G5614" s="121"/>
      <c r="H5614" s="121"/>
      <c r="I5614" s="122"/>
    </row>
    <row r="5615" spans="3:9">
      <c r="C5615" s="92"/>
      <c r="D5615" s="119"/>
      <c r="F5615" s="120"/>
      <c r="G5615" s="121"/>
      <c r="H5615" s="121"/>
      <c r="I5615" s="122"/>
    </row>
    <row r="5616" spans="3:9">
      <c r="C5616" s="92"/>
      <c r="D5616" s="119"/>
      <c r="F5616" s="120"/>
      <c r="G5616" s="121"/>
      <c r="H5616" s="121"/>
      <c r="I5616" s="122"/>
    </row>
    <row r="5617" spans="3:9">
      <c r="C5617" s="92"/>
      <c r="D5617" s="119"/>
      <c r="F5617" s="120"/>
      <c r="G5617" s="121"/>
      <c r="H5617" s="121"/>
      <c r="I5617" s="122"/>
    </row>
    <row r="5618" spans="3:9">
      <c r="C5618" s="92"/>
      <c r="D5618" s="119"/>
      <c r="F5618" s="120"/>
      <c r="G5618" s="121"/>
      <c r="H5618" s="121"/>
      <c r="I5618" s="122"/>
    </row>
    <row r="5619" spans="3:9">
      <c r="C5619" s="92"/>
      <c r="D5619" s="119"/>
      <c r="F5619" s="120"/>
      <c r="G5619" s="121"/>
      <c r="H5619" s="121"/>
      <c r="I5619" s="122"/>
    </row>
    <row r="5620" spans="3:9">
      <c r="C5620" s="92"/>
      <c r="D5620" s="119"/>
      <c r="F5620" s="120"/>
      <c r="G5620" s="121"/>
      <c r="H5620" s="121"/>
      <c r="I5620" s="122"/>
    </row>
    <row r="5621" spans="3:9">
      <c r="C5621" s="92"/>
      <c r="D5621" s="119"/>
      <c r="F5621" s="120"/>
      <c r="G5621" s="121"/>
      <c r="H5621" s="121"/>
      <c r="I5621" s="122"/>
    </row>
    <row r="5622" spans="3:9">
      <c r="C5622" s="92"/>
      <c r="D5622" s="119"/>
      <c r="F5622" s="120"/>
      <c r="G5622" s="121"/>
      <c r="H5622" s="121"/>
      <c r="I5622" s="122"/>
    </row>
    <row r="5623" spans="3:9">
      <c r="C5623" s="92"/>
      <c r="D5623" s="119"/>
      <c r="F5623" s="120"/>
      <c r="G5623" s="121"/>
      <c r="H5623" s="121"/>
      <c r="I5623" s="122"/>
    </row>
    <row r="5624" spans="3:9">
      <c r="C5624" s="92"/>
      <c r="D5624" s="119"/>
      <c r="F5624" s="120"/>
      <c r="G5624" s="121"/>
      <c r="H5624" s="121"/>
      <c r="I5624" s="122"/>
    </row>
    <row r="5625" spans="3:9">
      <c r="C5625" s="92"/>
      <c r="D5625" s="119"/>
      <c r="F5625" s="120"/>
      <c r="G5625" s="121"/>
      <c r="H5625" s="121"/>
      <c r="I5625" s="122"/>
    </row>
    <row r="5626" spans="3:9">
      <c r="C5626" s="92"/>
      <c r="D5626" s="119"/>
      <c r="F5626" s="120"/>
      <c r="G5626" s="121"/>
      <c r="H5626" s="121"/>
      <c r="I5626" s="122"/>
    </row>
    <row r="5627" spans="3:9">
      <c r="C5627" s="92"/>
      <c r="D5627" s="119"/>
      <c r="F5627" s="120"/>
      <c r="G5627" s="121"/>
      <c r="H5627" s="121"/>
      <c r="I5627" s="122"/>
    </row>
    <row r="5628" spans="3:9">
      <c r="C5628" s="92"/>
      <c r="D5628" s="119"/>
      <c r="F5628" s="120"/>
      <c r="G5628" s="121"/>
      <c r="H5628" s="121"/>
      <c r="I5628" s="122"/>
    </row>
    <row r="5629" spans="3:9">
      <c r="C5629" s="92"/>
      <c r="D5629" s="119"/>
      <c r="F5629" s="120"/>
      <c r="G5629" s="121"/>
      <c r="H5629" s="121"/>
      <c r="I5629" s="122"/>
    </row>
    <row r="5630" spans="3:9">
      <c r="C5630" s="92"/>
      <c r="D5630" s="119"/>
      <c r="F5630" s="120"/>
      <c r="G5630" s="121"/>
      <c r="H5630" s="121"/>
      <c r="I5630" s="122"/>
    </row>
    <row r="5631" spans="3:9">
      <c r="C5631" s="92"/>
      <c r="D5631" s="119"/>
      <c r="F5631" s="120"/>
      <c r="G5631" s="121"/>
      <c r="H5631" s="121"/>
      <c r="I5631" s="122"/>
    </row>
    <row r="5632" spans="3:9">
      <c r="C5632" s="92"/>
      <c r="D5632" s="119"/>
      <c r="F5632" s="120"/>
      <c r="G5632" s="121"/>
      <c r="H5632" s="121"/>
      <c r="I5632" s="122"/>
    </row>
    <row r="5633" spans="3:9">
      <c r="C5633" s="92"/>
      <c r="D5633" s="119"/>
      <c r="F5633" s="120"/>
      <c r="G5633" s="121"/>
      <c r="H5633" s="121"/>
      <c r="I5633" s="122"/>
    </row>
    <row r="5634" spans="3:9">
      <c r="C5634" s="92"/>
      <c r="D5634" s="119"/>
      <c r="F5634" s="120"/>
      <c r="G5634" s="121"/>
      <c r="H5634" s="121"/>
      <c r="I5634" s="122"/>
    </row>
    <row r="5635" spans="3:9">
      <c r="C5635" s="92"/>
      <c r="D5635" s="119"/>
      <c r="F5635" s="120"/>
      <c r="G5635" s="121"/>
      <c r="H5635" s="121"/>
      <c r="I5635" s="122"/>
    </row>
    <row r="5636" spans="3:9">
      <c r="C5636" s="92"/>
      <c r="D5636" s="119"/>
      <c r="F5636" s="120"/>
      <c r="G5636" s="121"/>
      <c r="H5636" s="121"/>
      <c r="I5636" s="122"/>
    </row>
    <row r="5637" spans="3:9">
      <c r="C5637" s="92"/>
      <c r="D5637" s="119"/>
      <c r="F5637" s="120"/>
      <c r="G5637" s="121"/>
      <c r="H5637" s="121"/>
      <c r="I5637" s="122"/>
    </row>
    <row r="5638" spans="3:9">
      <c r="C5638" s="92"/>
      <c r="D5638" s="119"/>
      <c r="F5638" s="120"/>
      <c r="G5638" s="121"/>
      <c r="H5638" s="121"/>
      <c r="I5638" s="122"/>
    </row>
    <row r="5639" spans="3:9">
      <c r="C5639" s="92"/>
      <c r="D5639" s="119"/>
      <c r="F5639" s="120"/>
      <c r="G5639" s="121"/>
      <c r="H5639" s="121"/>
      <c r="I5639" s="122"/>
    </row>
    <row r="5640" spans="3:9">
      <c r="C5640" s="92"/>
      <c r="D5640" s="119"/>
      <c r="F5640" s="120"/>
      <c r="G5640" s="121"/>
      <c r="H5640" s="121"/>
      <c r="I5640" s="122"/>
    </row>
    <row r="5641" spans="3:9">
      <c r="C5641" s="92"/>
      <c r="D5641" s="119"/>
      <c r="F5641" s="120"/>
      <c r="G5641" s="121"/>
      <c r="H5641" s="121"/>
      <c r="I5641" s="122"/>
    </row>
    <row r="5642" spans="3:9">
      <c r="C5642" s="92"/>
      <c r="D5642" s="119"/>
      <c r="F5642" s="120"/>
      <c r="G5642" s="121"/>
      <c r="H5642" s="121"/>
      <c r="I5642" s="122"/>
    </row>
    <row r="5643" spans="3:9">
      <c r="C5643" s="92"/>
      <c r="D5643" s="119"/>
      <c r="F5643" s="120"/>
      <c r="G5643" s="121"/>
      <c r="H5643" s="121"/>
      <c r="I5643" s="122"/>
    </row>
    <row r="5644" spans="3:9">
      <c r="C5644" s="92"/>
      <c r="D5644" s="119"/>
      <c r="F5644" s="120"/>
      <c r="G5644" s="121"/>
      <c r="H5644" s="121"/>
      <c r="I5644" s="122"/>
    </row>
    <row r="5645" spans="3:9">
      <c r="C5645" s="92"/>
      <c r="D5645" s="119"/>
      <c r="F5645" s="120"/>
      <c r="G5645" s="121"/>
      <c r="H5645" s="121"/>
      <c r="I5645" s="122"/>
    </row>
    <row r="5646" spans="3:9">
      <c r="C5646" s="92"/>
      <c r="D5646" s="119"/>
      <c r="F5646" s="120"/>
      <c r="G5646" s="121"/>
      <c r="H5646" s="121"/>
      <c r="I5646" s="122"/>
    </row>
    <row r="5647" spans="3:9">
      <c r="C5647" s="92"/>
      <c r="D5647" s="119"/>
      <c r="F5647" s="120"/>
      <c r="G5647" s="121"/>
      <c r="H5647" s="121"/>
      <c r="I5647" s="122"/>
    </row>
    <row r="5648" spans="3:9">
      <c r="C5648" s="92"/>
      <c r="D5648" s="119"/>
      <c r="F5648" s="120"/>
      <c r="G5648" s="121"/>
      <c r="H5648" s="121"/>
      <c r="I5648" s="122"/>
    </row>
    <row r="5649" spans="3:9">
      <c r="C5649" s="92"/>
      <c r="D5649" s="119"/>
      <c r="F5649" s="120"/>
      <c r="G5649" s="121"/>
      <c r="H5649" s="121"/>
      <c r="I5649" s="122"/>
    </row>
    <row r="5650" spans="3:9">
      <c r="C5650" s="92"/>
      <c r="D5650" s="119"/>
      <c r="F5650" s="120"/>
      <c r="G5650" s="121"/>
      <c r="H5650" s="121"/>
      <c r="I5650" s="122"/>
    </row>
    <row r="5651" spans="3:9">
      <c r="C5651" s="92"/>
      <c r="D5651" s="119"/>
      <c r="F5651" s="120"/>
      <c r="G5651" s="121"/>
      <c r="H5651" s="121"/>
      <c r="I5651" s="122"/>
    </row>
    <row r="5652" spans="3:9">
      <c r="C5652" s="92"/>
      <c r="D5652" s="119"/>
      <c r="F5652" s="120"/>
      <c r="G5652" s="121"/>
      <c r="H5652" s="121"/>
      <c r="I5652" s="122"/>
    </row>
    <row r="5653" spans="3:9">
      <c r="C5653" s="92"/>
      <c r="D5653" s="119"/>
      <c r="F5653" s="120"/>
      <c r="G5653" s="121"/>
      <c r="H5653" s="121"/>
      <c r="I5653" s="122"/>
    </row>
    <row r="5654" spans="3:9">
      <c r="C5654" s="92"/>
      <c r="D5654" s="119"/>
      <c r="F5654" s="120"/>
      <c r="G5654" s="121"/>
      <c r="H5654" s="121"/>
      <c r="I5654" s="122"/>
    </row>
    <row r="5655" spans="3:9">
      <c r="C5655" s="92"/>
      <c r="D5655" s="119"/>
      <c r="F5655" s="120"/>
      <c r="G5655" s="121"/>
      <c r="H5655" s="121"/>
      <c r="I5655" s="122"/>
    </row>
    <row r="5656" spans="3:9">
      <c r="C5656" s="92"/>
      <c r="D5656" s="119"/>
      <c r="F5656" s="120"/>
      <c r="G5656" s="121"/>
      <c r="H5656" s="121"/>
      <c r="I5656" s="122"/>
    </row>
    <row r="5657" spans="3:9">
      <c r="C5657" s="92"/>
      <c r="D5657" s="119"/>
      <c r="F5657" s="120"/>
      <c r="G5657" s="121"/>
      <c r="H5657" s="121"/>
      <c r="I5657" s="122"/>
    </row>
    <row r="5658" spans="3:9">
      <c r="C5658" s="92"/>
      <c r="D5658" s="119"/>
      <c r="F5658" s="120"/>
      <c r="G5658" s="121"/>
      <c r="H5658" s="121"/>
      <c r="I5658" s="122"/>
    </row>
    <row r="5659" spans="3:9">
      <c r="C5659" s="92"/>
      <c r="D5659" s="119"/>
      <c r="F5659" s="120"/>
      <c r="G5659" s="121"/>
      <c r="H5659" s="121"/>
      <c r="I5659" s="122"/>
    </row>
    <row r="5660" spans="3:9">
      <c r="C5660" s="92"/>
      <c r="D5660" s="119"/>
      <c r="F5660" s="120"/>
      <c r="G5660" s="121"/>
      <c r="H5660" s="121"/>
      <c r="I5660" s="122"/>
    </row>
    <row r="5661" spans="3:9">
      <c r="C5661" s="92"/>
      <c r="D5661" s="119"/>
      <c r="F5661" s="120"/>
      <c r="G5661" s="121"/>
      <c r="H5661" s="121"/>
      <c r="I5661" s="122"/>
    </row>
    <row r="5662" spans="3:9">
      <c r="C5662" s="92"/>
      <c r="D5662" s="119"/>
      <c r="F5662" s="120"/>
      <c r="G5662" s="121"/>
      <c r="H5662" s="121"/>
      <c r="I5662" s="122"/>
    </row>
    <row r="5663" spans="3:9">
      <c r="C5663" s="92"/>
      <c r="D5663" s="119"/>
      <c r="F5663" s="120"/>
      <c r="G5663" s="121"/>
      <c r="H5663" s="121"/>
      <c r="I5663" s="122"/>
    </row>
    <row r="5664" spans="3:9">
      <c r="C5664" s="92"/>
      <c r="D5664" s="119"/>
      <c r="F5664" s="120"/>
      <c r="G5664" s="121"/>
      <c r="H5664" s="121"/>
      <c r="I5664" s="122"/>
    </row>
    <row r="5665" spans="3:9">
      <c r="C5665" s="92"/>
      <c r="D5665" s="119"/>
      <c r="F5665" s="120"/>
      <c r="G5665" s="121"/>
      <c r="H5665" s="121"/>
      <c r="I5665" s="122"/>
    </row>
    <row r="5666" spans="3:9">
      <c r="C5666" s="92"/>
      <c r="D5666" s="119"/>
      <c r="F5666" s="120"/>
      <c r="G5666" s="121"/>
      <c r="H5666" s="121"/>
      <c r="I5666" s="122"/>
    </row>
    <row r="5667" spans="3:9">
      <c r="C5667" s="92"/>
      <c r="D5667" s="119"/>
      <c r="F5667" s="120"/>
      <c r="G5667" s="121"/>
      <c r="H5667" s="121"/>
      <c r="I5667" s="122"/>
    </row>
    <row r="5668" spans="3:9">
      <c r="C5668" s="92"/>
      <c r="D5668" s="119"/>
      <c r="F5668" s="120"/>
      <c r="G5668" s="121"/>
      <c r="H5668" s="121"/>
      <c r="I5668" s="122"/>
    </row>
    <row r="5669" spans="3:9">
      <c r="C5669" s="92"/>
      <c r="D5669" s="119"/>
      <c r="F5669" s="120"/>
      <c r="G5669" s="121"/>
      <c r="H5669" s="121"/>
      <c r="I5669" s="122"/>
    </row>
    <row r="5670" spans="3:9">
      <c r="C5670" s="92"/>
      <c r="D5670" s="119"/>
      <c r="F5670" s="120"/>
      <c r="G5670" s="121"/>
      <c r="H5670" s="121"/>
      <c r="I5670" s="122"/>
    </row>
    <row r="5671" spans="3:9">
      <c r="C5671" s="92"/>
      <c r="D5671" s="119"/>
      <c r="F5671" s="120"/>
      <c r="G5671" s="121"/>
      <c r="H5671" s="121"/>
      <c r="I5671" s="122"/>
    </row>
    <row r="5672" spans="3:9">
      <c r="C5672" s="92"/>
      <c r="D5672" s="119"/>
      <c r="F5672" s="120"/>
      <c r="G5672" s="121"/>
      <c r="H5672" s="121"/>
      <c r="I5672" s="122"/>
    </row>
    <row r="5673" spans="3:9">
      <c r="C5673" s="92"/>
      <c r="D5673" s="119"/>
      <c r="F5673" s="120"/>
      <c r="G5673" s="121"/>
      <c r="H5673" s="121"/>
      <c r="I5673" s="122"/>
    </row>
    <row r="5674" spans="3:9">
      <c r="C5674" s="92"/>
      <c r="D5674" s="119"/>
      <c r="F5674" s="120"/>
      <c r="G5674" s="121"/>
      <c r="H5674" s="121"/>
      <c r="I5674" s="122"/>
    </row>
    <row r="5675" spans="3:9">
      <c r="C5675" s="92"/>
      <c r="D5675" s="119"/>
      <c r="F5675" s="120"/>
      <c r="G5675" s="121"/>
      <c r="H5675" s="121"/>
      <c r="I5675" s="122"/>
    </row>
    <row r="5676" spans="3:9">
      <c r="C5676" s="92"/>
      <c r="D5676" s="119"/>
      <c r="F5676" s="120"/>
      <c r="G5676" s="121"/>
      <c r="H5676" s="121"/>
      <c r="I5676" s="122"/>
    </row>
    <row r="5677" spans="3:9">
      <c r="C5677" s="92"/>
      <c r="D5677" s="119"/>
      <c r="F5677" s="120"/>
      <c r="G5677" s="121"/>
      <c r="H5677" s="121"/>
      <c r="I5677" s="122"/>
    </row>
    <row r="5678" spans="3:9">
      <c r="C5678" s="92"/>
      <c r="D5678" s="119"/>
      <c r="F5678" s="120"/>
      <c r="G5678" s="121"/>
      <c r="H5678" s="121"/>
      <c r="I5678" s="122"/>
    </row>
    <row r="5679" spans="3:9">
      <c r="C5679" s="92"/>
      <c r="D5679" s="119"/>
      <c r="F5679" s="120"/>
      <c r="G5679" s="121"/>
      <c r="H5679" s="121"/>
      <c r="I5679" s="122"/>
    </row>
    <row r="5680" spans="3:9">
      <c r="C5680" s="92"/>
      <c r="D5680" s="119"/>
      <c r="F5680" s="120"/>
      <c r="G5680" s="121"/>
      <c r="H5680" s="121"/>
      <c r="I5680" s="122"/>
    </row>
    <row r="5681" spans="3:9">
      <c r="C5681" s="92"/>
      <c r="D5681" s="119"/>
      <c r="F5681" s="120"/>
      <c r="G5681" s="121"/>
      <c r="H5681" s="121"/>
      <c r="I5681" s="122"/>
    </row>
    <row r="5682" spans="3:9">
      <c r="C5682" s="92"/>
      <c r="D5682" s="119"/>
      <c r="F5682" s="120"/>
      <c r="G5682" s="121"/>
      <c r="H5682" s="121"/>
      <c r="I5682" s="122"/>
    </row>
    <row r="5683" spans="3:9">
      <c r="C5683" s="92"/>
      <c r="D5683" s="119"/>
      <c r="F5683" s="120"/>
      <c r="G5683" s="121"/>
      <c r="H5683" s="121"/>
      <c r="I5683" s="122"/>
    </row>
    <row r="5684" spans="3:9">
      <c r="C5684" s="92"/>
      <c r="D5684" s="119"/>
      <c r="F5684" s="120"/>
      <c r="G5684" s="121"/>
      <c r="H5684" s="121"/>
      <c r="I5684" s="122"/>
    </row>
    <row r="5685" spans="3:9">
      <c r="C5685" s="92"/>
      <c r="D5685" s="119"/>
      <c r="F5685" s="120"/>
      <c r="G5685" s="121"/>
      <c r="H5685" s="121"/>
      <c r="I5685" s="122"/>
    </row>
    <row r="5686" spans="3:9">
      <c r="C5686" s="92"/>
      <c r="D5686" s="119"/>
      <c r="F5686" s="120"/>
      <c r="G5686" s="121"/>
      <c r="H5686" s="121"/>
      <c r="I5686" s="122"/>
    </row>
    <row r="5687" spans="3:9">
      <c r="C5687" s="92"/>
      <c r="D5687" s="119"/>
      <c r="F5687" s="120"/>
      <c r="G5687" s="121"/>
      <c r="H5687" s="121"/>
      <c r="I5687" s="122"/>
    </row>
    <row r="5688" spans="3:9">
      <c r="C5688" s="92"/>
      <c r="D5688" s="119"/>
      <c r="F5688" s="120"/>
      <c r="G5688" s="121"/>
      <c r="H5688" s="121"/>
      <c r="I5688" s="122"/>
    </row>
    <row r="5689" spans="3:9">
      <c r="C5689" s="92"/>
      <c r="D5689" s="119"/>
      <c r="F5689" s="120"/>
      <c r="G5689" s="121"/>
      <c r="H5689" s="121"/>
      <c r="I5689" s="122"/>
    </row>
    <row r="5690" spans="3:9">
      <c r="C5690" s="92"/>
      <c r="D5690" s="119"/>
      <c r="F5690" s="120"/>
      <c r="G5690" s="121"/>
      <c r="H5690" s="121"/>
      <c r="I5690" s="122"/>
    </row>
    <row r="5691" spans="3:9">
      <c r="C5691" s="92"/>
      <c r="D5691" s="119"/>
      <c r="F5691" s="120"/>
      <c r="G5691" s="121"/>
      <c r="H5691" s="121"/>
      <c r="I5691" s="122"/>
    </row>
    <row r="5692" spans="3:9">
      <c r="C5692" s="92"/>
      <c r="D5692" s="119"/>
      <c r="F5692" s="120"/>
      <c r="G5692" s="121"/>
      <c r="H5692" s="121"/>
      <c r="I5692" s="122"/>
    </row>
    <row r="5693" spans="3:9">
      <c r="C5693" s="92"/>
      <c r="D5693" s="119"/>
      <c r="F5693" s="120"/>
      <c r="G5693" s="121"/>
      <c r="H5693" s="121"/>
      <c r="I5693" s="122"/>
    </row>
    <row r="5694" spans="3:9">
      <c r="C5694" s="92"/>
      <c r="D5694" s="119"/>
      <c r="F5694" s="120"/>
      <c r="G5694" s="121"/>
      <c r="H5694" s="121"/>
      <c r="I5694" s="122"/>
    </row>
    <row r="5695" spans="3:9">
      <c r="C5695" s="92"/>
      <c r="D5695" s="119"/>
      <c r="F5695" s="120"/>
      <c r="G5695" s="121"/>
      <c r="H5695" s="121"/>
      <c r="I5695" s="122"/>
    </row>
    <row r="5696" spans="3:9">
      <c r="C5696" s="92"/>
      <c r="D5696" s="119"/>
      <c r="F5696" s="120"/>
      <c r="G5696" s="121"/>
      <c r="H5696" s="121"/>
      <c r="I5696" s="122"/>
    </row>
    <row r="5697" spans="3:9">
      <c r="C5697" s="92"/>
      <c r="D5697" s="119"/>
      <c r="F5697" s="120"/>
      <c r="G5697" s="121"/>
      <c r="H5697" s="121"/>
      <c r="I5697" s="122"/>
    </row>
    <row r="5698" spans="3:9">
      <c r="C5698" s="92"/>
      <c r="D5698" s="119"/>
      <c r="F5698" s="120"/>
      <c r="G5698" s="121"/>
      <c r="H5698" s="121"/>
      <c r="I5698" s="122"/>
    </row>
    <row r="5699" spans="3:9">
      <c r="C5699" s="92"/>
      <c r="D5699" s="119"/>
      <c r="F5699" s="120"/>
      <c r="G5699" s="121"/>
      <c r="H5699" s="121"/>
      <c r="I5699" s="122"/>
    </row>
    <row r="5700" spans="3:9">
      <c r="C5700" s="92"/>
      <c r="D5700" s="119"/>
      <c r="F5700" s="120"/>
      <c r="G5700" s="121"/>
      <c r="H5700" s="121"/>
      <c r="I5700" s="122"/>
    </row>
    <row r="5701" spans="3:9">
      <c r="C5701" s="92"/>
      <c r="D5701" s="119"/>
      <c r="F5701" s="120"/>
      <c r="G5701" s="121"/>
      <c r="H5701" s="121"/>
      <c r="I5701" s="122"/>
    </row>
    <row r="5702" spans="3:9">
      <c r="C5702" s="92"/>
      <c r="D5702" s="119"/>
      <c r="F5702" s="120"/>
      <c r="G5702" s="121"/>
      <c r="H5702" s="121"/>
      <c r="I5702" s="122"/>
    </row>
    <row r="5703" spans="3:9">
      <c r="C5703" s="92"/>
      <c r="D5703" s="119"/>
      <c r="F5703" s="120"/>
      <c r="G5703" s="121"/>
      <c r="H5703" s="121"/>
      <c r="I5703" s="122"/>
    </row>
    <row r="5704" spans="3:9">
      <c r="C5704" s="92"/>
      <c r="D5704" s="119"/>
      <c r="F5704" s="120"/>
      <c r="G5704" s="121"/>
      <c r="H5704" s="121"/>
      <c r="I5704" s="122"/>
    </row>
    <row r="5705" spans="3:9">
      <c r="C5705" s="92"/>
      <c r="D5705" s="119"/>
      <c r="F5705" s="120"/>
      <c r="G5705" s="121"/>
      <c r="H5705" s="121"/>
      <c r="I5705" s="122"/>
    </row>
    <row r="5706" spans="3:9">
      <c r="C5706" s="92"/>
      <c r="D5706" s="119"/>
      <c r="F5706" s="120"/>
      <c r="G5706" s="121"/>
      <c r="H5706" s="121"/>
      <c r="I5706" s="122"/>
    </row>
    <row r="5707" spans="3:9">
      <c r="C5707" s="92"/>
      <c r="D5707" s="119"/>
      <c r="F5707" s="120"/>
      <c r="G5707" s="121"/>
      <c r="H5707" s="121"/>
      <c r="I5707" s="122"/>
    </row>
    <row r="5708" spans="3:9">
      <c r="C5708" s="92"/>
      <c r="D5708" s="119"/>
      <c r="F5708" s="120"/>
      <c r="G5708" s="121"/>
      <c r="H5708" s="121"/>
      <c r="I5708" s="122"/>
    </row>
    <row r="5709" spans="3:9">
      <c r="C5709" s="92"/>
      <c r="D5709" s="119"/>
      <c r="F5709" s="120"/>
      <c r="G5709" s="121"/>
      <c r="H5709" s="121"/>
      <c r="I5709" s="122"/>
    </row>
    <row r="5710" spans="3:9">
      <c r="C5710" s="92"/>
      <c r="D5710" s="119"/>
      <c r="F5710" s="120"/>
      <c r="G5710" s="121"/>
      <c r="H5710" s="121"/>
      <c r="I5710" s="122"/>
    </row>
    <row r="5711" spans="3:9">
      <c r="C5711" s="92"/>
      <c r="D5711" s="119"/>
      <c r="F5711" s="120"/>
      <c r="G5711" s="121"/>
      <c r="H5711" s="121"/>
      <c r="I5711" s="122"/>
    </row>
    <row r="5712" spans="3:9">
      <c r="C5712" s="92"/>
      <c r="D5712" s="119"/>
      <c r="F5712" s="120"/>
      <c r="G5712" s="121"/>
      <c r="H5712" s="121"/>
      <c r="I5712" s="122"/>
    </row>
    <row r="5713" spans="3:9">
      <c r="C5713" s="92"/>
      <c r="D5713" s="119"/>
      <c r="F5713" s="120"/>
      <c r="G5713" s="121"/>
      <c r="H5713" s="121"/>
      <c r="I5713" s="122"/>
    </row>
    <row r="5714" spans="3:9">
      <c r="C5714" s="92"/>
      <c r="D5714" s="119"/>
      <c r="F5714" s="120"/>
      <c r="G5714" s="121"/>
      <c r="H5714" s="121"/>
      <c r="I5714" s="122"/>
    </row>
    <row r="5715" spans="3:9">
      <c r="C5715" s="92"/>
      <c r="D5715" s="119"/>
      <c r="F5715" s="120"/>
      <c r="G5715" s="121"/>
      <c r="H5715" s="121"/>
      <c r="I5715" s="122"/>
    </row>
    <row r="5716" spans="3:9">
      <c r="C5716" s="92"/>
      <c r="D5716" s="119"/>
      <c r="F5716" s="120"/>
      <c r="G5716" s="121"/>
      <c r="H5716" s="121"/>
      <c r="I5716" s="122"/>
    </row>
    <row r="5717" spans="3:9">
      <c r="C5717" s="92"/>
      <c r="D5717" s="119"/>
      <c r="F5717" s="120"/>
      <c r="G5717" s="121"/>
      <c r="H5717" s="121"/>
      <c r="I5717" s="122"/>
    </row>
    <row r="5718" spans="3:9">
      <c r="C5718" s="92"/>
      <c r="D5718" s="119"/>
      <c r="F5718" s="120"/>
      <c r="G5718" s="121"/>
      <c r="H5718" s="121"/>
      <c r="I5718" s="122"/>
    </row>
    <row r="5719" spans="3:9">
      <c r="C5719" s="92"/>
      <c r="D5719" s="119"/>
      <c r="F5719" s="120"/>
      <c r="G5719" s="121"/>
      <c r="H5719" s="121"/>
      <c r="I5719" s="122"/>
    </row>
    <row r="5720" spans="3:9">
      <c r="C5720" s="92"/>
      <c r="D5720" s="119"/>
      <c r="F5720" s="120"/>
      <c r="G5720" s="121"/>
      <c r="H5720" s="121"/>
      <c r="I5720" s="122"/>
    </row>
    <row r="5721" spans="3:9">
      <c r="C5721" s="92"/>
      <c r="D5721" s="119"/>
      <c r="F5721" s="120"/>
      <c r="G5721" s="121"/>
      <c r="H5721" s="121"/>
      <c r="I5721" s="122"/>
    </row>
    <row r="5722" spans="3:9">
      <c r="C5722" s="92"/>
      <c r="D5722" s="119"/>
      <c r="F5722" s="120"/>
      <c r="G5722" s="121"/>
      <c r="H5722" s="121"/>
      <c r="I5722" s="122"/>
    </row>
    <row r="5723" spans="3:9">
      <c r="C5723" s="92"/>
      <c r="D5723" s="119"/>
      <c r="F5723" s="120"/>
      <c r="G5723" s="121"/>
      <c r="H5723" s="121"/>
      <c r="I5723" s="122"/>
    </row>
    <row r="5724" spans="3:9">
      <c r="C5724" s="92"/>
      <c r="D5724" s="119"/>
      <c r="F5724" s="120"/>
      <c r="G5724" s="121"/>
      <c r="H5724" s="121"/>
      <c r="I5724" s="122"/>
    </row>
    <row r="5725" spans="3:9">
      <c r="C5725" s="92"/>
      <c r="D5725" s="119"/>
      <c r="F5725" s="120"/>
      <c r="G5725" s="121"/>
      <c r="H5725" s="121"/>
      <c r="I5725" s="122"/>
    </row>
    <row r="5726" spans="3:9">
      <c r="C5726" s="92"/>
      <c r="D5726" s="119"/>
      <c r="F5726" s="120"/>
      <c r="G5726" s="121"/>
      <c r="H5726" s="121"/>
      <c r="I5726" s="122"/>
    </row>
    <row r="5727" spans="3:9">
      <c r="C5727" s="92"/>
      <c r="D5727" s="119"/>
      <c r="F5727" s="120"/>
      <c r="G5727" s="121"/>
      <c r="H5727" s="121"/>
      <c r="I5727" s="122"/>
    </row>
    <row r="5728" spans="3:9">
      <c r="C5728" s="92"/>
      <c r="D5728" s="119"/>
      <c r="F5728" s="120"/>
      <c r="G5728" s="121"/>
      <c r="H5728" s="121"/>
      <c r="I5728" s="122"/>
    </row>
    <row r="5729" spans="3:9">
      <c r="C5729" s="92"/>
      <c r="D5729" s="119"/>
      <c r="F5729" s="120"/>
      <c r="G5729" s="121"/>
      <c r="H5729" s="121"/>
      <c r="I5729" s="122"/>
    </row>
    <row r="5730" spans="3:9">
      <c r="C5730" s="92"/>
      <c r="D5730" s="119"/>
      <c r="F5730" s="120"/>
      <c r="G5730" s="121"/>
      <c r="H5730" s="121"/>
      <c r="I5730" s="122"/>
    </row>
    <row r="5731" spans="3:9">
      <c r="C5731" s="92"/>
      <c r="D5731" s="119"/>
      <c r="F5731" s="120"/>
      <c r="G5731" s="121"/>
      <c r="H5731" s="121"/>
      <c r="I5731" s="122"/>
    </row>
    <row r="5732" spans="3:9">
      <c r="C5732" s="92"/>
      <c r="D5732" s="119"/>
      <c r="F5732" s="120"/>
      <c r="G5732" s="121"/>
      <c r="H5732" s="121"/>
      <c r="I5732" s="122"/>
    </row>
    <row r="5733" spans="3:9">
      <c r="C5733" s="92"/>
      <c r="D5733" s="119"/>
      <c r="F5733" s="120"/>
      <c r="G5733" s="121"/>
      <c r="H5733" s="121"/>
      <c r="I5733" s="122"/>
    </row>
    <row r="5734" spans="3:9">
      <c r="C5734" s="92"/>
      <c r="D5734" s="119"/>
      <c r="F5734" s="120"/>
      <c r="G5734" s="121"/>
      <c r="H5734" s="121"/>
      <c r="I5734" s="122"/>
    </row>
    <row r="5735" spans="3:9">
      <c r="C5735" s="92"/>
      <c r="D5735" s="119"/>
      <c r="F5735" s="120"/>
      <c r="G5735" s="121"/>
      <c r="H5735" s="121"/>
      <c r="I5735" s="122"/>
    </row>
    <row r="5736" spans="3:9">
      <c r="C5736" s="92"/>
      <c r="D5736" s="119"/>
      <c r="F5736" s="120"/>
      <c r="G5736" s="121"/>
      <c r="H5736" s="121"/>
      <c r="I5736" s="122"/>
    </row>
    <row r="5737" spans="3:9">
      <c r="C5737" s="92"/>
      <c r="D5737" s="119"/>
      <c r="F5737" s="120"/>
      <c r="G5737" s="121"/>
      <c r="H5737" s="121"/>
      <c r="I5737" s="122"/>
    </row>
    <row r="5738" spans="3:9">
      <c r="C5738" s="92"/>
      <c r="D5738" s="119"/>
      <c r="F5738" s="120"/>
      <c r="G5738" s="121"/>
      <c r="H5738" s="121"/>
      <c r="I5738" s="122"/>
    </row>
    <row r="5739" spans="3:9">
      <c r="C5739" s="92"/>
      <c r="D5739" s="119"/>
      <c r="F5739" s="120"/>
      <c r="G5739" s="121"/>
      <c r="H5739" s="121"/>
      <c r="I5739" s="122"/>
    </row>
    <row r="5740" spans="3:9">
      <c r="C5740" s="92"/>
      <c r="D5740" s="119"/>
      <c r="F5740" s="120"/>
      <c r="G5740" s="121"/>
      <c r="H5740" s="121"/>
      <c r="I5740" s="122"/>
    </row>
    <row r="5741" spans="3:9">
      <c r="C5741" s="92"/>
      <c r="D5741" s="119"/>
      <c r="F5741" s="120"/>
      <c r="G5741" s="121"/>
      <c r="H5741" s="121"/>
      <c r="I5741" s="122"/>
    </row>
    <row r="5742" spans="3:9">
      <c r="C5742" s="92"/>
      <c r="D5742" s="119"/>
      <c r="F5742" s="120"/>
      <c r="G5742" s="121"/>
      <c r="H5742" s="121"/>
      <c r="I5742" s="122"/>
    </row>
    <row r="5743" spans="3:9">
      <c r="C5743" s="92"/>
      <c r="D5743" s="119"/>
      <c r="F5743" s="120"/>
      <c r="G5743" s="121"/>
      <c r="H5743" s="121"/>
      <c r="I5743" s="122"/>
    </row>
    <row r="5744" spans="3:9">
      <c r="C5744" s="92"/>
      <c r="D5744" s="119"/>
      <c r="F5744" s="120"/>
      <c r="G5744" s="121"/>
      <c r="H5744" s="121"/>
      <c r="I5744" s="122"/>
    </row>
    <row r="5745" spans="3:9">
      <c r="C5745" s="92"/>
      <c r="D5745" s="119"/>
      <c r="F5745" s="120"/>
      <c r="G5745" s="121"/>
      <c r="H5745" s="121"/>
      <c r="I5745" s="122"/>
    </row>
    <row r="5746" spans="3:9">
      <c r="C5746" s="92"/>
      <c r="D5746" s="119"/>
      <c r="F5746" s="120"/>
      <c r="G5746" s="121"/>
      <c r="H5746" s="121"/>
      <c r="I5746" s="122"/>
    </row>
    <row r="5747" spans="3:9">
      <c r="C5747" s="92"/>
      <c r="D5747" s="119"/>
      <c r="F5747" s="120"/>
      <c r="G5747" s="121"/>
      <c r="H5747" s="121"/>
      <c r="I5747" s="122"/>
    </row>
    <row r="5748" spans="3:9">
      <c r="C5748" s="92"/>
      <c r="D5748" s="119"/>
      <c r="F5748" s="120"/>
      <c r="G5748" s="121"/>
      <c r="H5748" s="121"/>
      <c r="I5748" s="122"/>
    </row>
    <row r="5749" spans="3:9">
      <c r="C5749" s="92"/>
      <c r="D5749" s="119"/>
      <c r="F5749" s="120"/>
      <c r="G5749" s="121"/>
      <c r="H5749" s="121"/>
      <c r="I5749" s="122"/>
    </row>
    <row r="5750" spans="3:9">
      <c r="C5750" s="92"/>
      <c r="D5750" s="119"/>
      <c r="F5750" s="120"/>
      <c r="G5750" s="121"/>
      <c r="H5750" s="121"/>
      <c r="I5750" s="122"/>
    </row>
    <row r="5751" spans="3:9">
      <c r="C5751" s="92"/>
      <c r="D5751" s="119"/>
      <c r="F5751" s="120"/>
      <c r="G5751" s="121"/>
      <c r="H5751" s="121"/>
      <c r="I5751" s="122"/>
    </row>
    <row r="5752" spans="3:9">
      <c r="C5752" s="92"/>
      <c r="D5752" s="119"/>
      <c r="F5752" s="120"/>
      <c r="G5752" s="121"/>
      <c r="H5752" s="121"/>
      <c r="I5752" s="122"/>
    </row>
    <row r="5753" spans="3:9">
      <c r="C5753" s="92"/>
      <c r="D5753" s="119"/>
      <c r="F5753" s="120"/>
      <c r="G5753" s="121"/>
      <c r="H5753" s="121"/>
      <c r="I5753" s="122"/>
    </row>
    <row r="5754" spans="3:9">
      <c r="C5754" s="92"/>
      <c r="D5754" s="119"/>
      <c r="F5754" s="120"/>
      <c r="G5754" s="121"/>
      <c r="H5754" s="121"/>
      <c r="I5754" s="122"/>
    </row>
    <row r="5755" spans="3:9">
      <c r="C5755" s="92"/>
      <c r="D5755" s="119"/>
      <c r="F5755" s="120"/>
      <c r="G5755" s="121"/>
      <c r="H5755" s="121"/>
      <c r="I5755" s="122"/>
    </row>
    <row r="5756" spans="3:9">
      <c r="C5756" s="92"/>
      <c r="D5756" s="119"/>
      <c r="F5756" s="120"/>
      <c r="G5756" s="121"/>
      <c r="H5756" s="121"/>
      <c r="I5756" s="122"/>
    </row>
    <row r="5757" spans="3:9">
      <c r="C5757" s="92"/>
      <c r="D5757" s="119"/>
      <c r="F5757" s="120"/>
      <c r="G5757" s="121"/>
      <c r="H5757" s="121"/>
      <c r="I5757" s="122"/>
    </row>
    <row r="5758" spans="3:9">
      <c r="C5758" s="92"/>
      <c r="D5758" s="119"/>
      <c r="F5758" s="120"/>
      <c r="G5758" s="121"/>
      <c r="H5758" s="121"/>
      <c r="I5758" s="122"/>
    </row>
    <row r="5759" spans="3:9">
      <c r="C5759" s="92"/>
      <c r="D5759" s="119"/>
      <c r="F5759" s="120"/>
      <c r="G5759" s="121"/>
      <c r="H5759" s="121"/>
      <c r="I5759" s="122"/>
    </row>
    <row r="5760" spans="3:9">
      <c r="C5760" s="92"/>
      <c r="D5760" s="119"/>
      <c r="F5760" s="120"/>
      <c r="G5760" s="121"/>
      <c r="H5760" s="121"/>
      <c r="I5760" s="122"/>
    </row>
    <row r="5761" spans="3:9">
      <c r="C5761" s="92"/>
      <c r="D5761" s="119"/>
      <c r="F5761" s="120"/>
      <c r="G5761" s="121"/>
      <c r="H5761" s="121"/>
      <c r="I5761" s="122"/>
    </row>
    <row r="5762" spans="3:9">
      <c r="C5762" s="92"/>
      <c r="D5762" s="119"/>
      <c r="F5762" s="120"/>
      <c r="G5762" s="121"/>
      <c r="H5762" s="121"/>
      <c r="I5762" s="122"/>
    </row>
    <row r="5763" spans="3:9">
      <c r="C5763" s="92"/>
      <c r="D5763" s="119"/>
      <c r="F5763" s="120"/>
      <c r="G5763" s="121"/>
      <c r="H5763" s="121"/>
      <c r="I5763" s="122"/>
    </row>
    <row r="5764" spans="3:9">
      <c r="C5764" s="92"/>
      <c r="D5764" s="119"/>
      <c r="F5764" s="120"/>
      <c r="G5764" s="121"/>
      <c r="H5764" s="121"/>
      <c r="I5764" s="122"/>
    </row>
    <row r="5765" spans="3:9">
      <c r="C5765" s="92"/>
      <c r="D5765" s="119"/>
      <c r="F5765" s="120"/>
      <c r="G5765" s="121"/>
      <c r="H5765" s="121"/>
      <c r="I5765" s="122"/>
    </row>
    <row r="5766" spans="3:9">
      <c r="C5766" s="92"/>
      <c r="D5766" s="119"/>
      <c r="F5766" s="120"/>
      <c r="G5766" s="121"/>
      <c r="H5766" s="121"/>
      <c r="I5766" s="122"/>
    </row>
    <row r="5767" spans="3:9">
      <c r="C5767" s="92"/>
      <c r="D5767" s="119"/>
      <c r="F5767" s="120"/>
      <c r="G5767" s="121"/>
      <c r="H5767" s="121"/>
      <c r="I5767" s="122"/>
    </row>
    <row r="5768" spans="3:9">
      <c r="C5768" s="92"/>
      <c r="D5768" s="119"/>
      <c r="F5768" s="120"/>
      <c r="G5768" s="121"/>
      <c r="H5768" s="121"/>
      <c r="I5768" s="122"/>
    </row>
    <row r="5769" spans="3:9">
      <c r="C5769" s="92"/>
      <c r="D5769" s="119"/>
      <c r="F5769" s="120"/>
      <c r="G5769" s="121"/>
      <c r="H5769" s="121"/>
      <c r="I5769" s="122"/>
    </row>
    <row r="5770" spans="3:9">
      <c r="C5770" s="92"/>
      <c r="D5770" s="119"/>
      <c r="F5770" s="120"/>
      <c r="G5770" s="121"/>
      <c r="H5770" s="121"/>
      <c r="I5770" s="122"/>
    </row>
    <row r="5771" spans="3:9">
      <c r="C5771" s="92"/>
      <c r="D5771" s="119"/>
      <c r="F5771" s="120"/>
      <c r="G5771" s="121"/>
      <c r="H5771" s="121"/>
      <c r="I5771" s="122"/>
    </row>
    <row r="5772" spans="3:9">
      <c r="C5772" s="92"/>
      <c r="D5772" s="119"/>
      <c r="F5772" s="120"/>
      <c r="G5772" s="121"/>
      <c r="H5772" s="121"/>
      <c r="I5772" s="122"/>
    </row>
    <row r="5773" spans="3:9">
      <c r="C5773" s="92"/>
      <c r="D5773" s="119"/>
      <c r="F5773" s="120"/>
      <c r="G5773" s="121"/>
      <c r="H5773" s="121"/>
      <c r="I5773" s="122"/>
    </row>
    <row r="5774" spans="3:9">
      <c r="C5774" s="92"/>
      <c r="D5774" s="119"/>
      <c r="F5774" s="120"/>
      <c r="G5774" s="121"/>
      <c r="H5774" s="121"/>
      <c r="I5774" s="122"/>
    </row>
    <row r="5775" spans="3:9">
      <c r="C5775" s="92"/>
      <c r="D5775" s="119"/>
      <c r="F5775" s="120"/>
      <c r="G5775" s="121"/>
      <c r="H5775" s="121"/>
      <c r="I5775" s="122"/>
    </row>
    <row r="5776" spans="3:9">
      <c r="C5776" s="92"/>
      <c r="D5776" s="119"/>
      <c r="F5776" s="120"/>
      <c r="G5776" s="121"/>
      <c r="H5776" s="121"/>
      <c r="I5776" s="122"/>
    </row>
    <row r="5777" spans="3:9">
      <c r="C5777" s="92"/>
      <c r="D5777" s="119"/>
      <c r="F5777" s="120"/>
      <c r="G5777" s="121"/>
      <c r="H5777" s="121"/>
      <c r="I5777" s="122"/>
    </row>
    <row r="5778" spans="3:9">
      <c r="C5778" s="92"/>
      <c r="D5778" s="119"/>
      <c r="F5778" s="120"/>
      <c r="G5778" s="121"/>
      <c r="H5778" s="121"/>
      <c r="I5778" s="122"/>
    </row>
    <row r="5779" spans="3:9">
      <c r="C5779" s="92"/>
      <c r="D5779" s="119"/>
      <c r="F5779" s="120"/>
      <c r="G5779" s="121"/>
      <c r="H5779" s="121"/>
      <c r="I5779" s="122"/>
    </row>
    <row r="5780" spans="3:9">
      <c r="C5780" s="92"/>
      <c r="D5780" s="119"/>
      <c r="F5780" s="120"/>
      <c r="G5780" s="121"/>
      <c r="H5780" s="121"/>
      <c r="I5780" s="122"/>
    </row>
    <row r="5781" spans="3:9">
      <c r="C5781" s="92"/>
      <c r="D5781" s="119"/>
      <c r="F5781" s="120"/>
      <c r="G5781" s="121"/>
      <c r="H5781" s="121"/>
      <c r="I5781" s="122"/>
    </row>
    <row r="5782" spans="3:9">
      <c r="C5782" s="92"/>
      <c r="D5782" s="119"/>
      <c r="F5782" s="120"/>
      <c r="G5782" s="121"/>
      <c r="H5782" s="121"/>
      <c r="I5782" s="122"/>
    </row>
    <row r="5783" spans="3:9">
      <c r="C5783" s="92"/>
      <c r="D5783" s="119"/>
      <c r="F5783" s="120"/>
      <c r="G5783" s="121"/>
      <c r="H5783" s="121"/>
      <c r="I5783" s="122"/>
    </row>
    <row r="5784" spans="3:9">
      <c r="C5784" s="92"/>
      <c r="D5784" s="119"/>
      <c r="F5784" s="120"/>
      <c r="G5784" s="121"/>
      <c r="H5784" s="121"/>
      <c r="I5784" s="122"/>
    </row>
    <row r="5785" spans="3:9">
      <c r="C5785" s="92"/>
      <c r="D5785" s="119"/>
      <c r="F5785" s="120"/>
      <c r="G5785" s="121"/>
      <c r="H5785" s="121"/>
      <c r="I5785" s="122"/>
    </row>
    <row r="5786" spans="3:9">
      <c r="C5786" s="92"/>
      <c r="D5786" s="119"/>
      <c r="F5786" s="120"/>
      <c r="G5786" s="121"/>
      <c r="H5786" s="121"/>
      <c r="I5786" s="122"/>
    </row>
    <row r="5787" spans="3:9">
      <c r="C5787" s="92"/>
      <c r="D5787" s="119"/>
      <c r="F5787" s="120"/>
      <c r="G5787" s="121"/>
      <c r="H5787" s="121"/>
      <c r="I5787" s="122"/>
    </row>
    <row r="5788" spans="3:9">
      <c r="C5788" s="92"/>
      <c r="D5788" s="119"/>
      <c r="F5788" s="120"/>
      <c r="G5788" s="121"/>
      <c r="H5788" s="121"/>
      <c r="I5788" s="122"/>
    </row>
    <row r="5789" spans="3:9">
      <c r="C5789" s="92"/>
      <c r="D5789" s="119"/>
      <c r="F5789" s="120"/>
      <c r="G5789" s="121"/>
      <c r="H5789" s="121"/>
      <c r="I5789" s="122"/>
    </row>
    <row r="5790" spans="3:9">
      <c r="C5790" s="92"/>
      <c r="D5790" s="119"/>
      <c r="F5790" s="120"/>
      <c r="G5790" s="121"/>
      <c r="H5790" s="121"/>
      <c r="I5790" s="122"/>
    </row>
    <row r="5791" spans="3:9">
      <c r="C5791" s="92"/>
      <c r="D5791" s="119"/>
      <c r="F5791" s="120"/>
      <c r="G5791" s="121"/>
      <c r="H5791" s="121"/>
      <c r="I5791" s="122"/>
    </row>
    <row r="5792" spans="3:9">
      <c r="C5792" s="92"/>
      <c r="D5792" s="119"/>
      <c r="F5792" s="120"/>
      <c r="G5792" s="121"/>
      <c r="H5792" s="121"/>
      <c r="I5792" s="122"/>
    </row>
    <row r="5793" spans="3:9">
      <c r="C5793" s="92"/>
      <c r="D5793" s="119"/>
      <c r="F5793" s="120"/>
      <c r="G5793" s="121"/>
      <c r="H5793" s="121"/>
      <c r="I5793" s="122"/>
    </row>
    <row r="5794" spans="3:9">
      <c r="C5794" s="92"/>
      <c r="D5794" s="119"/>
      <c r="F5794" s="120"/>
      <c r="G5794" s="121"/>
      <c r="H5794" s="121"/>
      <c r="I5794" s="122"/>
    </row>
    <row r="5795" spans="3:9">
      <c r="C5795" s="92"/>
      <c r="D5795" s="119"/>
      <c r="F5795" s="120"/>
      <c r="G5795" s="121"/>
      <c r="H5795" s="121"/>
      <c r="I5795" s="122"/>
    </row>
    <row r="5796" spans="3:9">
      <c r="C5796" s="92"/>
      <c r="D5796" s="119"/>
      <c r="F5796" s="120"/>
      <c r="G5796" s="121"/>
      <c r="H5796" s="121"/>
      <c r="I5796" s="122"/>
    </row>
    <row r="5797" spans="3:9">
      <c r="C5797" s="92"/>
      <c r="D5797" s="119"/>
      <c r="F5797" s="120"/>
      <c r="G5797" s="121"/>
      <c r="H5797" s="121"/>
      <c r="I5797" s="122"/>
    </row>
    <row r="5798" spans="3:9">
      <c r="C5798" s="92"/>
      <c r="D5798" s="119"/>
      <c r="F5798" s="120"/>
      <c r="G5798" s="121"/>
      <c r="H5798" s="121"/>
      <c r="I5798" s="122"/>
    </row>
    <row r="5799" spans="3:9">
      <c r="C5799" s="92"/>
      <c r="D5799" s="119"/>
      <c r="F5799" s="120"/>
      <c r="G5799" s="121"/>
      <c r="H5799" s="121"/>
      <c r="I5799" s="122"/>
    </row>
    <row r="5800" spans="3:9">
      <c r="C5800" s="92"/>
      <c r="D5800" s="119"/>
      <c r="F5800" s="120"/>
      <c r="G5800" s="121"/>
      <c r="H5800" s="121"/>
      <c r="I5800" s="122"/>
    </row>
    <row r="5801" spans="3:9">
      <c r="C5801" s="92"/>
      <c r="D5801" s="119"/>
      <c r="F5801" s="120"/>
      <c r="G5801" s="121"/>
      <c r="H5801" s="121"/>
      <c r="I5801" s="122"/>
    </row>
    <row r="5802" spans="3:9">
      <c r="C5802" s="92"/>
      <c r="D5802" s="119"/>
      <c r="F5802" s="120"/>
      <c r="G5802" s="121"/>
      <c r="H5802" s="121"/>
      <c r="I5802" s="122"/>
    </row>
    <row r="5803" spans="3:9">
      <c r="C5803" s="92"/>
      <c r="D5803" s="119"/>
      <c r="F5803" s="120"/>
      <c r="G5803" s="121"/>
      <c r="H5803" s="121"/>
      <c r="I5803" s="122"/>
    </row>
    <row r="5804" spans="3:9">
      <c r="C5804" s="92"/>
      <c r="D5804" s="119"/>
      <c r="F5804" s="120"/>
      <c r="G5804" s="121"/>
      <c r="H5804" s="121"/>
      <c r="I5804" s="122"/>
    </row>
    <row r="5805" spans="3:9">
      <c r="C5805" s="92"/>
      <c r="D5805" s="119"/>
      <c r="F5805" s="120"/>
      <c r="G5805" s="121"/>
      <c r="H5805" s="121"/>
      <c r="I5805" s="122"/>
    </row>
    <row r="5806" spans="3:9">
      <c r="C5806" s="92"/>
      <c r="D5806" s="119"/>
      <c r="F5806" s="120"/>
      <c r="G5806" s="121"/>
      <c r="H5806" s="121"/>
      <c r="I5806" s="122"/>
    </row>
    <row r="5807" spans="3:9">
      <c r="C5807" s="92"/>
      <c r="D5807" s="119"/>
      <c r="F5807" s="120"/>
      <c r="G5807" s="121"/>
      <c r="H5807" s="121"/>
      <c r="I5807" s="122"/>
    </row>
    <row r="5808" spans="3:9">
      <c r="C5808" s="92"/>
      <c r="D5808" s="119"/>
      <c r="F5808" s="120"/>
      <c r="G5808" s="121"/>
      <c r="H5808" s="121"/>
      <c r="I5808" s="122"/>
    </row>
    <row r="5809" spans="3:9">
      <c r="C5809" s="92"/>
      <c r="D5809" s="119"/>
      <c r="F5809" s="120"/>
      <c r="G5809" s="121"/>
      <c r="H5809" s="121"/>
      <c r="I5809" s="122"/>
    </row>
    <row r="5810" spans="3:9">
      <c r="C5810" s="92"/>
      <c r="D5810" s="119"/>
      <c r="F5810" s="120"/>
      <c r="G5810" s="121"/>
      <c r="H5810" s="121"/>
      <c r="I5810" s="122"/>
    </row>
    <row r="5811" spans="3:9">
      <c r="C5811" s="92"/>
      <c r="D5811" s="119"/>
      <c r="F5811" s="120"/>
      <c r="G5811" s="121"/>
      <c r="H5811" s="121"/>
      <c r="I5811" s="122"/>
    </row>
    <row r="5812" spans="3:9">
      <c r="C5812" s="92"/>
      <c r="D5812" s="119"/>
      <c r="F5812" s="120"/>
      <c r="G5812" s="121"/>
      <c r="H5812" s="121"/>
      <c r="I5812" s="122"/>
    </row>
    <row r="5813" spans="3:9">
      <c r="C5813" s="92"/>
      <c r="D5813" s="119"/>
      <c r="F5813" s="120"/>
      <c r="G5813" s="121"/>
      <c r="H5813" s="121"/>
      <c r="I5813" s="122"/>
    </row>
    <row r="5814" spans="3:9">
      <c r="C5814" s="92"/>
      <c r="D5814" s="119"/>
      <c r="F5814" s="120"/>
      <c r="G5814" s="121"/>
      <c r="H5814" s="121"/>
      <c r="I5814" s="122"/>
    </row>
    <row r="5815" spans="3:9">
      <c r="C5815" s="92"/>
      <c r="D5815" s="119"/>
      <c r="F5815" s="120"/>
      <c r="G5815" s="121"/>
      <c r="H5815" s="121"/>
      <c r="I5815" s="122"/>
    </row>
    <row r="5816" spans="3:9">
      <c r="C5816" s="92"/>
      <c r="D5816" s="119"/>
      <c r="F5816" s="120"/>
      <c r="G5816" s="121"/>
      <c r="H5816" s="121"/>
      <c r="I5816" s="122"/>
    </row>
    <row r="5817" spans="3:9">
      <c r="C5817" s="92"/>
      <c r="D5817" s="119"/>
      <c r="F5817" s="120"/>
      <c r="G5817" s="121"/>
      <c r="H5817" s="121"/>
      <c r="I5817" s="122"/>
    </row>
    <row r="5818" spans="3:9">
      <c r="C5818" s="92"/>
      <c r="D5818" s="119"/>
      <c r="F5818" s="120"/>
      <c r="G5818" s="121"/>
      <c r="H5818" s="121"/>
      <c r="I5818" s="122"/>
    </row>
    <row r="5819" spans="3:9">
      <c r="C5819" s="92"/>
      <c r="D5819" s="119"/>
      <c r="F5819" s="120"/>
      <c r="G5819" s="121"/>
      <c r="H5819" s="121"/>
      <c r="I5819" s="122"/>
    </row>
    <row r="5820" spans="3:9">
      <c r="C5820" s="92"/>
      <c r="D5820" s="119"/>
      <c r="F5820" s="120"/>
      <c r="G5820" s="121"/>
      <c r="H5820" s="121"/>
      <c r="I5820" s="122"/>
    </row>
    <row r="5821" spans="3:9">
      <c r="C5821" s="92"/>
      <c r="D5821" s="119"/>
      <c r="F5821" s="120"/>
      <c r="G5821" s="121"/>
      <c r="H5821" s="121"/>
      <c r="I5821" s="122"/>
    </row>
    <row r="5822" spans="3:9">
      <c r="C5822" s="92"/>
      <c r="D5822" s="119"/>
      <c r="F5822" s="120"/>
      <c r="G5822" s="121"/>
      <c r="H5822" s="121"/>
      <c r="I5822" s="122"/>
    </row>
    <row r="5823" spans="3:9">
      <c r="C5823" s="92"/>
      <c r="D5823" s="119"/>
      <c r="F5823" s="120"/>
      <c r="G5823" s="121"/>
      <c r="H5823" s="121"/>
      <c r="I5823" s="122"/>
    </row>
    <row r="5824" spans="3:9">
      <c r="C5824" s="92"/>
      <c r="D5824" s="119"/>
      <c r="F5824" s="120"/>
      <c r="G5824" s="121"/>
      <c r="H5824" s="121"/>
      <c r="I5824" s="122"/>
    </row>
    <row r="5825" spans="3:9">
      <c r="C5825" s="92"/>
      <c r="D5825" s="119"/>
      <c r="F5825" s="120"/>
      <c r="G5825" s="121"/>
      <c r="H5825" s="121"/>
      <c r="I5825" s="122"/>
    </row>
    <row r="5826" spans="3:9">
      <c r="C5826" s="92"/>
      <c r="D5826" s="119"/>
      <c r="F5826" s="120"/>
      <c r="G5826" s="121"/>
      <c r="H5826" s="121"/>
      <c r="I5826" s="122"/>
    </row>
    <row r="5827" spans="3:9">
      <c r="C5827" s="92"/>
      <c r="D5827" s="119"/>
      <c r="F5827" s="120"/>
      <c r="G5827" s="121"/>
      <c r="H5827" s="121"/>
      <c r="I5827" s="122"/>
    </row>
    <row r="5828" spans="3:9">
      <c r="C5828" s="92"/>
      <c r="D5828" s="119"/>
      <c r="F5828" s="120"/>
      <c r="G5828" s="121"/>
      <c r="H5828" s="121"/>
      <c r="I5828" s="122"/>
    </row>
    <row r="5829" spans="3:9">
      <c r="C5829" s="92"/>
      <c r="D5829" s="119"/>
      <c r="F5829" s="120"/>
      <c r="G5829" s="121"/>
      <c r="H5829" s="121"/>
      <c r="I5829" s="122"/>
    </row>
    <row r="5830" spans="3:9">
      <c r="C5830" s="92"/>
      <c r="D5830" s="119"/>
      <c r="F5830" s="120"/>
      <c r="G5830" s="121"/>
      <c r="H5830" s="121"/>
      <c r="I5830" s="122"/>
    </row>
    <row r="5831" spans="3:9">
      <c r="C5831" s="92"/>
      <c r="D5831" s="119"/>
      <c r="F5831" s="120"/>
      <c r="G5831" s="121"/>
      <c r="H5831" s="121"/>
      <c r="I5831" s="122"/>
    </row>
    <row r="5832" spans="3:9">
      <c r="C5832" s="92"/>
      <c r="D5832" s="119"/>
      <c r="F5832" s="120"/>
      <c r="G5832" s="121"/>
      <c r="H5832" s="121"/>
      <c r="I5832" s="122"/>
    </row>
    <row r="5833" spans="3:9">
      <c r="C5833" s="92"/>
      <c r="D5833" s="119"/>
      <c r="F5833" s="120"/>
      <c r="G5833" s="121"/>
      <c r="H5833" s="121"/>
      <c r="I5833" s="122"/>
    </row>
    <row r="5834" spans="3:9">
      <c r="C5834" s="92"/>
      <c r="D5834" s="119"/>
      <c r="F5834" s="120"/>
      <c r="G5834" s="121"/>
      <c r="H5834" s="121"/>
      <c r="I5834" s="122"/>
    </row>
    <row r="5835" spans="3:9">
      <c r="C5835" s="92"/>
      <c r="D5835" s="119"/>
      <c r="F5835" s="120"/>
      <c r="G5835" s="121"/>
      <c r="H5835" s="121"/>
      <c r="I5835" s="122"/>
    </row>
    <row r="5836" spans="3:9">
      <c r="C5836" s="92"/>
      <c r="D5836" s="119"/>
      <c r="F5836" s="120"/>
      <c r="G5836" s="121"/>
      <c r="H5836" s="121"/>
      <c r="I5836" s="122"/>
    </row>
    <row r="5837" spans="3:9">
      <c r="C5837" s="92"/>
      <c r="D5837" s="119"/>
      <c r="F5837" s="120"/>
      <c r="G5837" s="121"/>
      <c r="H5837" s="121"/>
      <c r="I5837" s="122"/>
    </row>
    <row r="5838" spans="3:9">
      <c r="C5838" s="92"/>
      <c r="D5838" s="119"/>
      <c r="F5838" s="120"/>
      <c r="G5838" s="121"/>
      <c r="H5838" s="121"/>
      <c r="I5838" s="122"/>
    </row>
    <row r="5839" spans="3:9">
      <c r="C5839" s="92"/>
      <c r="D5839" s="119"/>
      <c r="F5839" s="120"/>
      <c r="G5839" s="121"/>
      <c r="H5839" s="121"/>
      <c r="I5839" s="122"/>
    </row>
    <row r="5840" spans="3:9">
      <c r="C5840" s="92"/>
      <c r="D5840" s="119"/>
      <c r="F5840" s="120"/>
      <c r="G5840" s="121"/>
      <c r="H5840" s="121"/>
      <c r="I5840" s="122"/>
    </row>
    <row r="5841" spans="3:9">
      <c r="C5841" s="92"/>
      <c r="D5841" s="119"/>
      <c r="F5841" s="120"/>
      <c r="G5841" s="121"/>
      <c r="H5841" s="121"/>
      <c r="I5841" s="122"/>
    </row>
    <row r="5842" spans="3:9">
      <c r="C5842" s="92"/>
      <c r="D5842" s="119"/>
      <c r="F5842" s="120"/>
      <c r="G5842" s="121"/>
      <c r="H5842" s="121"/>
      <c r="I5842" s="122"/>
    </row>
    <row r="5843" spans="3:9">
      <c r="C5843" s="92"/>
      <c r="D5843" s="119"/>
      <c r="F5843" s="120"/>
      <c r="G5843" s="121"/>
      <c r="H5843" s="121"/>
      <c r="I5843" s="122"/>
    </row>
    <row r="5844" spans="3:9">
      <c r="C5844" s="92"/>
      <c r="D5844" s="119"/>
      <c r="F5844" s="120"/>
      <c r="G5844" s="121"/>
      <c r="H5844" s="121"/>
      <c r="I5844" s="122"/>
    </row>
    <row r="5845" spans="3:9">
      <c r="C5845" s="92"/>
      <c r="D5845" s="119"/>
      <c r="F5845" s="120"/>
      <c r="G5845" s="121"/>
      <c r="H5845" s="121"/>
      <c r="I5845" s="122"/>
    </row>
    <row r="5846" spans="3:9">
      <c r="C5846" s="92"/>
      <c r="D5846" s="119"/>
      <c r="F5846" s="120"/>
      <c r="G5846" s="121"/>
      <c r="H5846" s="121"/>
      <c r="I5846" s="122"/>
    </row>
    <row r="5847" spans="3:9">
      <c r="C5847" s="92"/>
      <c r="D5847" s="119"/>
      <c r="F5847" s="120"/>
      <c r="G5847" s="121"/>
      <c r="H5847" s="121"/>
      <c r="I5847" s="122"/>
    </row>
    <row r="5848" spans="3:9">
      <c r="C5848" s="92"/>
      <c r="D5848" s="119"/>
      <c r="F5848" s="120"/>
      <c r="G5848" s="121"/>
      <c r="H5848" s="121"/>
      <c r="I5848" s="122"/>
    </row>
    <row r="5849" spans="3:9">
      <c r="C5849" s="92"/>
      <c r="D5849" s="119"/>
      <c r="F5849" s="120"/>
      <c r="G5849" s="121"/>
      <c r="H5849" s="121"/>
      <c r="I5849" s="122"/>
    </row>
    <row r="5850" spans="3:9">
      <c r="C5850" s="92"/>
      <c r="D5850" s="119"/>
      <c r="F5850" s="120"/>
      <c r="G5850" s="121"/>
      <c r="H5850" s="121"/>
      <c r="I5850" s="122"/>
    </row>
    <row r="5851" spans="3:9">
      <c r="C5851" s="92"/>
      <c r="D5851" s="119"/>
      <c r="F5851" s="120"/>
      <c r="G5851" s="121"/>
      <c r="H5851" s="121"/>
      <c r="I5851" s="122"/>
    </row>
    <row r="5852" spans="3:9">
      <c r="C5852" s="92"/>
      <c r="D5852" s="119"/>
      <c r="F5852" s="120"/>
      <c r="G5852" s="121"/>
      <c r="H5852" s="121"/>
      <c r="I5852" s="122"/>
    </row>
    <row r="5853" spans="3:9">
      <c r="C5853" s="92"/>
      <c r="D5853" s="119"/>
      <c r="F5853" s="120"/>
      <c r="G5853" s="121"/>
      <c r="H5853" s="121"/>
      <c r="I5853" s="122"/>
    </row>
    <row r="5854" spans="3:9">
      <c r="C5854" s="92"/>
      <c r="D5854" s="119"/>
      <c r="F5854" s="120"/>
      <c r="G5854" s="121"/>
      <c r="H5854" s="121"/>
      <c r="I5854" s="122"/>
    </row>
    <row r="5855" spans="3:9">
      <c r="C5855" s="92"/>
      <c r="D5855" s="119"/>
      <c r="F5855" s="120"/>
      <c r="G5855" s="121"/>
      <c r="H5855" s="121"/>
      <c r="I5855" s="122"/>
    </row>
    <row r="5856" spans="3:9">
      <c r="C5856" s="92"/>
      <c r="D5856" s="119"/>
      <c r="F5856" s="120"/>
      <c r="G5856" s="121"/>
      <c r="H5856" s="121"/>
      <c r="I5856" s="122"/>
    </row>
    <row r="5857" spans="3:9">
      <c r="C5857" s="92"/>
      <c r="D5857" s="119"/>
      <c r="F5857" s="120"/>
      <c r="G5857" s="121"/>
      <c r="H5857" s="121"/>
      <c r="I5857" s="122"/>
    </row>
    <row r="5858" spans="3:9">
      <c r="C5858" s="92"/>
      <c r="D5858" s="119"/>
      <c r="F5858" s="120"/>
      <c r="G5858" s="121"/>
      <c r="H5858" s="121"/>
      <c r="I5858" s="122"/>
    </row>
    <row r="5859" spans="3:9">
      <c r="C5859" s="92"/>
      <c r="D5859" s="119"/>
      <c r="F5859" s="120"/>
      <c r="G5859" s="121"/>
      <c r="H5859" s="121"/>
      <c r="I5859" s="122"/>
    </row>
    <row r="5860" spans="3:9">
      <c r="C5860" s="92"/>
      <c r="D5860" s="119"/>
      <c r="F5860" s="120"/>
      <c r="G5860" s="121"/>
      <c r="H5860" s="121"/>
      <c r="I5860" s="122"/>
    </row>
    <row r="5861" spans="3:9">
      <c r="C5861" s="92"/>
      <c r="D5861" s="119"/>
      <c r="F5861" s="120"/>
      <c r="G5861" s="121"/>
      <c r="H5861" s="121"/>
      <c r="I5861" s="122"/>
    </row>
    <row r="5862" spans="3:9">
      <c r="C5862" s="92"/>
      <c r="D5862" s="119"/>
      <c r="F5862" s="120"/>
      <c r="G5862" s="121"/>
      <c r="H5862" s="121"/>
      <c r="I5862" s="122"/>
    </row>
    <row r="5863" spans="3:9">
      <c r="C5863" s="92"/>
      <c r="D5863" s="119"/>
      <c r="F5863" s="120"/>
      <c r="G5863" s="121"/>
      <c r="H5863" s="121"/>
      <c r="I5863" s="122"/>
    </row>
    <row r="5864" spans="3:9">
      <c r="C5864" s="92"/>
      <c r="D5864" s="119"/>
      <c r="F5864" s="120"/>
      <c r="G5864" s="121"/>
      <c r="H5864" s="121"/>
      <c r="I5864" s="122"/>
    </row>
    <row r="5865" spans="3:9">
      <c r="C5865" s="92"/>
      <c r="D5865" s="119"/>
      <c r="F5865" s="120"/>
      <c r="G5865" s="121"/>
      <c r="H5865" s="121"/>
      <c r="I5865" s="122"/>
    </row>
    <row r="5866" spans="3:9">
      <c r="C5866" s="92"/>
      <c r="D5866" s="119"/>
      <c r="F5866" s="120"/>
      <c r="G5866" s="121"/>
      <c r="H5866" s="121"/>
      <c r="I5866" s="122"/>
    </row>
    <row r="5867" spans="3:9">
      <c r="C5867" s="92"/>
      <c r="D5867" s="119"/>
      <c r="F5867" s="120"/>
      <c r="G5867" s="121"/>
      <c r="H5867" s="121"/>
      <c r="I5867" s="122"/>
    </row>
    <row r="5868" spans="3:9">
      <c r="C5868" s="92"/>
      <c r="D5868" s="119"/>
      <c r="F5868" s="120"/>
      <c r="G5868" s="121"/>
      <c r="H5868" s="121"/>
      <c r="I5868" s="122"/>
    </row>
    <row r="5869" spans="3:9">
      <c r="C5869" s="92"/>
      <c r="D5869" s="119"/>
      <c r="F5869" s="120"/>
      <c r="G5869" s="121"/>
      <c r="H5869" s="121"/>
      <c r="I5869" s="122"/>
    </row>
    <row r="5870" spans="3:9">
      <c r="C5870" s="92"/>
      <c r="D5870" s="119"/>
      <c r="F5870" s="120"/>
      <c r="G5870" s="121"/>
      <c r="H5870" s="121"/>
      <c r="I5870" s="122"/>
    </row>
    <row r="5871" spans="3:9">
      <c r="C5871" s="92"/>
      <c r="D5871" s="119"/>
      <c r="F5871" s="120"/>
      <c r="G5871" s="121"/>
      <c r="H5871" s="121"/>
      <c r="I5871" s="122"/>
    </row>
    <row r="5872" spans="3:9">
      <c r="C5872" s="92"/>
      <c r="D5872" s="119"/>
      <c r="F5872" s="120"/>
      <c r="G5872" s="121"/>
      <c r="H5872" s="121"/>
      <c r="I5872" s="122"/>
    </row>
    <row r="5873" spans="3:9">
      <c r="C5873" s="92"/>
      <c r="D5873" s="119"/>
      <c r="F5873" s="120"/>
      <c r="G5873" s="121"/>
      <c r="H5873" s="121"/>
      <c r="I5873" s="122"/>
    </row>
    <row r="5874" spans="3:9">
      <c r="C5874" s="92"/>
      <c r="D5874" s="119"/>
      <c r="F5874" s="120"/>
      <c r="G5874" s="121"/>
      <c r="H5874" s="121"/>
      <c r="I5874" s="122"/>
    </row>
    <row r="5875" spans="3:9">
      <c r="C5875" s="92"/>
      <c r="D5875" s="119"/>
      <c r="F5875" s="120"/>
      <c r="G5875" s="121"/>
      <c r="H5875" s="121"/>
      <c r="I5875" s="122"/>
    </row>
    <row r="5876" spans="3:9">
      <c r="C5876" s="92"/>
      <c r="D5876" s="119"/>
      <c r="F5876" s="120"/>
      <c r="G5876" s="121"/>
      <c r="H5876" s="121"/>
      <c r="I5876" s="122"/>
    </row>
    <row r="5877" spans="3:9">
      <c r="C5877" s="92"/>
      <c r="D5877" s="119"/>
      <c r="F5877" s="120"/>
      <c r="G5877" s="121"/>
      <c r="H5877" s="121"/>
      <c r="I5877" s="122"/>
    </row>
    <row r="5878" spans="3:9">
      <c r="C5878" s="92"/>
      <c r="D5878" s="119"/>
      <c r="F5878" s="120"/>
      <c r="G5878" s="121"/>
      <c r="H5878" s="121"/>
      <c r="I5878" s="122"/>
    </row>
    <row r="5879" spans="3:9">
      <c r="C5879" s="92"/>
      <c r="D5879" s="119"/>
      <c r="F5879" s="120"/>
      <c r="G5879" s="121"/>
      <c r="H5879" s="121"/>
      <c r="I5879" s="122"/>
    </row>
    <row r="5880" spans="3:9">
      <c r="C5880" s="92"/>
      <c r="D5880" s="119"/>
      <c r="F5880" s="120"/>
      <c r="G5880" s="121"/>
      <c r="H5880" s="121"/>
      <c r="I5880" s="122"/>
    </row>
    <row r="5881" spans="3:9">
      <c r="C5881" s="92"/>
      <c r="D5881" s="119"/>
      <c r="F5881" s="120"/>
      <c r="G5881" s="121"/>
      <c r="H5881" s="121"/>
      <c r="I5881" s="122"/>
    </row>
    <row r="5882" spans="3:9">
      <c r="C5882" s="92"/>
      <c r="D5882" s="119"/>
      <c r="F5882" s="120"/>
      <c r="G5882" s="121"/>
      <c r="H5882" s="121"/>
      <c r="I5882" s="122"/>
    </row>
    <row r="5883" spans="3:9">
      <c r="C5883" s="92"/>
      <c r="D5883" s="119"/>
      <c r="F5883" s="120"/>
      <c r="G5883" s="121"/>
      <c r="H5883" s="121"/>
      <c r="I5883" s="122"/>
    </row>
    <row r="5884" spans="3:9">
      <c r="C5884" s="92"/>
      <c r="D5884" s="119"/>
      <c r="F5884" s="120"/>
      <c r="G5884" s="121"/>
      <c r="H5884" s="121"/>
      <c r="I5884" s="122"/>
    </row>
    <row r="5885" spans="3:9">
      <c r="C5885" s="92"/>
      <c r="D5885" s="119"/>
      <c r="F5885" s="120"/>
      <c r="G5885" s="121"/>
      <c r="H5885" s="121"/>
      <c r="I5885" s="122"/>
    </row>
    <row r="5886" spans="3:9">
      <c r="C5886" s="92"/>
      <c r="D5886" s="119"/>
      <c r="F5886" s="120"/>
      <c r="G5886" s="121"/>
      <c r="H5886" s="121"/>
      <c r="I5886" s="122"/>
    </row>
    <row r="5887" spans="3:9">
      <c r="C5887" s="92"/>
      <c r="D5887" s="119"/>
      <c r="F5887" s="120"/>
      <c r="G5887" s="121"/>
      <c r="H5887" s="121"/>
      <c r="I5887" s="122"/>
    </row>
    <row r="5888" spans="3:9">
      <c r="C5888" s="92"/>
      <c r="D5888" s="119"/>
      <c r="F5888" s="120"/>
      <c r="G5888" s="121"/>
      <c r="H5888" s="121"/>
      <c r="I5888" s="122"/>
    </row>
    <row r="5889" spans="3:9">
      <c r="C5889" s="92"/>
      <c r="D5889" s="119"/>
      <c r="F5889" s="120"/>
      <c r="G5889" s="121"/>
      <c r="H5889" s="121"/>
      <c r="I5889" s="122"/>
    </row>
    <row r="5890" spans="3:9">
      <c r="C5890" s="92"/>
      <c r="D5890" s="119"/>
      <c r="F5890" s="120"/>
      <c r="G5890" s="121"/>
      <c r="H5890" s="121"/>
      <c r="I5890" s="122"/>
    </row>
    <row r="5891" spans="3:9">
      <c r="C5891" s="92"/>
      <c r="D5891" s="119"/>
      <c r="F5891" s="120"/>
      <c r="G5891" s="121"/>
      <c r="H5891" s="121"/>
      <c r="I5891" s="122"/>
    </row>
    <row r="5892" spans="3:9">
      <c r="C5892" s="92"/>
      <c r="D5892" s="119"/>
      <c r="F5892" s="120"/>
      <c r="G5892" s="121"/>
      <c r="H5892" s="121"/>
      <c r="I5892" s="122"/>
    </row>
    <row r="5893" spans="3:9">
      <c r="C5893" s="92"/>
      <c r="D5893" s="119"/>
      <c r="F5893" s="120"/>
      <c r="G5893" s="121"/>
      <c r="H5893" s="121"/>
      <c r="I5893" s="122"/>
    </row>
    <row r="5894" spans="3:9">
      <c r="C5894" s="92"/>
      <c r="D5894" s="119"/>
      <c r="F5894" s="120"/>
      <c r="G5894" s="121"/>
      <c r="H5894" s="121"/>
      <c r="I5894" s="122"/>
    </row>
    <row r="5895" spans="3:9">
      <c r="C5895" s="92"/>
      <c r="D5895" s="119"/>
      <c r="F5895" s="120"/>
      <c r="G5895" s="121"/>
      <c r="H5895" s="121"/>
      <c r="I5895" s="122"/>
    </row>
    <row r="5896" spans="3:9">
      <c r="C5896" s="92"/>
      <c r="D5896" s="119"/>
      <c r="F5896" s="120"/>
      <c r="G5896" s="121"/>
      <c r="H5896" s="121"/>
      <c r="I5896" s="122"/>
    </row>
    <row r="5897" spans="3:9">
      <c r="C5897" s="92"/>
      <c r="D5897" s="119"/>
      <c r="F5897" s="120"/>
      <c r="G5897" s="121"/>
      <c r="H5897" s="121"/>
      <c r="I5897" s="122"/>
    </row>
    <row r="5898" spans="3:9">
      <c r="C5898" s="92"/>
      <c r="D5898" s="119"/>
      <c r="F5898" s="120"/>
      <c r="G5898" s="121"/>
      <c r="H5898" s="121"/>
      <c r="I5898" s="122"/>
    </row>
    <row r="5899" spans="3:9">
      <c r="C5899" s="92"/>
      <c r="D5899" s="119"/>
      <c r="F5899" s="120"/>
      <c r="G5899" s="121"/>
      <c r="H5899" s="121"/>
      <c r="I5899" s="122"/>
    </row>
    <row r="5900" spans="3:9">
      <c r="C5900" s="92"/>
      <c r="D5900" s="119"/>
      <c r="F5900" s="120"/>
      <c r="G5900" s="121"/>
      <c r="H5900" s="121"/>
      <c r="I5900" s="122"/>
    </row>
    <row r="5901" spans="3:9">
      <c r="C5901" s="92"/>
      <c r="D5901" s="119"/>
      <c r="F5901" s="120"/>
      <c r="G5901" s="121"/>
      <c r="H5901" s="121"/>
      <c r="I5901" s="122"/>
    </row>
    <row r="5902" spans="3:9">
      <c r="C5902" s="92"/>
      <c r="D5902" s="119"/>
      <c r="F5902" s="120"/>
      <c r="G5902" s="121"/>
      <c r="H5902" s="121"/>
      <c r="I5902" s="122"/>
    </row>
    <row r="5903" spans="3:9">
      <c r="C5903" s="92"/>
      <c r="D5903" s="119"/>
      <c r="F5903" s="120"/>
      <c r="G5903" s="121"/>
      <c r="H5903" s="121"/>
      <c r="I5903" s="122"/>
    </row>
    <row r="5904" spans="3:9">
      <c r="C5904" s="92"/>
      <c r="D5904" s="119"/>
      <c r="F5904" s="120"/>
      <c r="G5904" s="121"/>
      <c r="H5904" s="121"/>
      <c r="I5904" s="122"/>
    </row>
    <row r="5905" spans="3:9">
      <c r="C5905" s="92"/>
      <c r="D5905" s="119"/>
      <c r="F5905" s="120"/>
      <c r="G5905" s="121"/>
      <c r="H5905" s="121"/>
      <c r="I5905" s="122"/>
    </row>
    <row r="5906" spans="3:9">
      <c r="C5906" s="92"/>
      <c r="D5906" s="119"/>
      <c r="F5906" s="120"/>
      <c r="G5906" s="121"/>
      <c r="H5906" s="121"/>
      <c r="I5906" s="122"/>
    </row>
    <row r="5907" spans="3:9">
      <c r="C5907" s="92"/>
      <c r="D5907" s="119"/>
      <c r="F5907" s="120"/>
      <c r="G5907" s="121"/>
      <c r="H5907" s="121"/>
      <c r="I5907" s="122"/>
    </row>
    <row r="5908" spans="3:9">
      <c r="C5908" s="92"/>
      <c r="D5908" s="119"/>
      <c r="F5908" s="120"/>
      <c r="G5908" s="121"/>
      <c r="H5908" s="121"/>
      <c r="I5908" s="122"/>
    </row>
    <row r="5909" spans="3:9">
      <c r="C5909" s="92"/>
      <c r="D5909" s="119"/>
      <c r="F5909" s="120"/>
      <c r="G5909" s="121"/>
      <c r="H5909" s="121"/>
      <c r="I5909" s="122"/>
    </row>
    <row r="5910" spans="3:9">
      <c r="C5910" s="92"/>
      <c r="D5910" s="119"/>
      <c r="F5910" s="120"/>
      <c r="G5910" s="121"/>
      <c r="H5910" s="121"/>
      <c r="I5910" s="122"/>
    </row>
    <row r="5911" spans="3:9">
      <c r="C5911" s="92"/>
      <c r="D5911" s="119"/>
      <c r="F5911" s="120"/>
      <c r="G5911" s="121"/>
      <c r="H5911" s="121"/>
      <c r="I5911" s="122"/>
    </row>
    <row r="5912" spans="3:9">
      <c r="C5912" s="92"/>
      <c r="D5912" s="119"/>
      <c r="F5912" s="120"/>
      <c r="G5912" s="121"/>
      <c r="H5912" s="121"/>
      <c r="I5912" s="122"/>
    </row>
    <row r="5913" spans="3:9">
      <c r="C5913" s="92"/>
      <c r="D5913" s="119"/>
      <c r="F5913" s="120"/>
      <c r="G5913" s="121"/>
      <c r="H5913" s="121"/>
      <c r="I5913" s="122"/>
    </row>
    <row r="5914" spans="3:9">
      <c r="C5914" s="92"/>
      <c r="D5914" s="119"/>
      <c r="F5914" s="120"/>
      <c r="G5914" s="121"/>
      <c r="H5914" s="121"/>
      <c r="I5914" s="122"/>
    </row>
    <row r="5915" spans="3:9">
      <c r="C5915" s="92"/>
      <c r="D5915" s="119"/>
      <c r="F5915" s="120"/>
      <c r="G5915" s="121"/>
      <c r="H5915" s="121"/>
      <c r="I5915" s="122"/>
    </row>
    <row r="5916" spans="3:9">
      <c r="C5916" s="92"/>
      <c r="D5916" s="119"/>
      <c r="F5916" s="120"/>
      <c r="G5916" s="121"/>
      <c r="H5916" s="121"/>
      <c r="I5916" s="122"/>
    </row>
    <row r="5917" spans="3:9">
      <c r="C5917" s="92"/>
      <c r="D5917" s="119"/>
      <c r="F5917" s="120"/>
      <c r="G5917" s="121"/>
      <c r="H5917" s="121"/>
      <c r="I5917" s="122"/>
    </row>
    <row r="5918" spans="3:9">
      <c r="C5918" s="92"/>
      <c r="D5918" s="119"/>
      <c r="F5918" s="120"/>
      <c r="G5918" s="121"/>
      <c r="H5918" s="121"/>
      <c r="I5918" s="122"/>
    </row>
    <row r="5919" spans="3:9">
      <c r="C5919" s="92"/>
      <c r="D5919" s="119"/>
      <c r="F5919" s="120"/>
      <c r="G5919" s="121"/>
      <c r="H5919" s="121"/>
      <c r="I5919" s="122"/>
    </row>
    <row r="5920" spans="3:9">
      <c r="C5920" s="92"/>
      <c r="D5920" s="119"/>
      <c r="F5920" s="120"/>
      <c r="G5920" s="121"/>
      <c r="H5920" s="121"/>
      <c r="I5920" s="122"/>
    </row>
    <row r="5921" spans="3:9">
      <c r="C5921" s="92"/>
      <c r="D5921" s="119"/>
      <c r="F5921" s="120"/>
      <c r="G5921" s="121"/>
      <c r="H5921" s="121"/>
      <c r="I5921" s="122"/>
    </row>
    <row r="5922" spans="3:9">
      <c r="C5922" s="92"/>
      <c r="D5922" s="119"/>
      <c r="F5922" s="120"/>
      <c r="G5922" s="121"/>
      <c r="H5922" s="121"/>
      <c r="I5922" s="122"/>
    </row>
    <row r="5923" spans="3:9">
      <c r="C5923" s="92"/>
      <c r="D5923" s="119"/>
      <c r="F5923" s="120"/>
      <c r="G5923" s="121"/>
      <c r="H5923" s="121"/>
      <c r="I5923" s="122"/>
    </row>
    <row r="5924" spans="3:9">
      <c r="C5924" s="92"/>
      <c r="D5924" s="119"/>
      <c r="F5924" s="120"/>
      <c r="G5924" s="121"/>
      <c r="H5924" s="121"/>
      <c r="I5924" s="122"/>
    </row>
    <row r="5925" spans="3:9">
      <c r="C5925" s="92"/>
      <c r="D5925" s="119"/>
      <c r="F5925" s="120"/>
      <c r="G5925" s="121"/>
      <c r="H5925" s="121"/>
      <c r="I5925" s="122"/>
    </row>
    <row r="5926" spans="3:9">
      <c r="C5926" s="92"/>
      <c r="D5926" s="119"/>
      <c r="F5926" s="120"/>
      <c r="G5926" s="121"/>
      <c r="H5926" s="121"/>
      <c r="I5926" s="122"/>
    </row>
    <row r="5927" spans="3:9">
      <c r="C5927" s="92"/>
      <c r="D5927" s="119"/>
      <c r="F5927" s="120"/>
      <c r="G5927" s="121"/>
      <c r="H5927" s="121"/>
      <c r="I5927" s="122"/>
    </row>
    <row r="5928" spans="3:9">
      <c r="C5928" s="92"/>
      <c r="D5928" s="119"/>
      <c r="F5928" s="120"/>
      <c r="G5928" s="121"/>
      <c r="H5928" s="121"/>
      <c r="I5928" s="122"/>
    </row>
    <row r="5929" spans="3:9">
      <c r="C5929" s="92"/>
      <c r="D5929" s="119"/>
      <c r="F5929" s="120"/>
      <c r="G5929" s="121"/>
      <c r="H5929" s="121"/>
      <c r="I5929" s="122"/>
    </row>
    <row r="5930" spans="3:9">
      <c r="C5930" s="92"/>
      <c r="D5930" s="119"/>
      <c r="F5930" s="120"/>
      <c r="G5930" s="121"/>
      <c r="H5930" s="121"/>
      <c r="I5930" s="122"/>
    </row>
    <row r="5931" spans="3:9">
      <c r="C5931" s="92"/>
      <c r="D5931" s="119"/>
      <c r="F5931" s="120"/>
      <c r="G5931" s="121"/>
      <c r="H5931" s="121"/>
      <c r="I5931" s="122"/>
    </row>
    <row r="5932" spans="3:9">
      <c r="C5932" s="92"/>
      <c r="D5932" s="119"/>
      <c r="F5932" s="120"/>
      <c r="G5932" s="121"/>
      <c r="H5932" s="121"/>
      <c r="I5932" s="122"/>
    </row>
    <row r="5933" spans="3:9">
      <c r="C5933" s="92"/>
      <c r="D5933" s="119"/>
      <c r="F5933" s="120"/>
      <c r="G5933" s="121"/>
      <c r="H5933" s="121"/>
      <c r="I5933" s="122"/>
    </row>
    <row r="5934" spans="3:9">
      <c r="C5934" s="92"/>
      <c r="D5934" s="119"/>
      <c r="F5934" s="120"/>
      <c r="G5934" s="121"/>
      <c r="H5934" s="121"/>
      <c r="I5934" s="122"/>
    </row>
    <row r="5935" spans="3:9">
      <c r="C5935" s="92"/>
      <c r="D5935" s="119"/>
      <c r="F5935" s="120"/>
      <c r="G5935" s="121"/>
      <c r="H5935" s="121"/>
      <c r="I5935" s="122"/>
    </row>
    <row r="5936" spans="3:9">
      <c r="C5936" s="92"/>
      <c r="D5936" s="119"/>
      <c r="F5936" s="120"/>
      <c r="G5936" s="121"/>
      <c r="H5936" s="121"/>
      <c r="I5936" s="122"/>
    </row>
    <row r="5937" spans="3:9">
      <c r="C5937" s="92"/>
      <c r="D5937" s="119"/>
      <c r="F5937" s="120"/>
      <c r="G5937" s="121"/>
      <c r="H5937" s="121"/>
      <c r="I5937" s="122"/>
    </row>
    <row r="5938" spans="3:9">
      <c r="C5938" s="92"/>
      <c r="D5938" s="119"/>
      <c r="F5938" s="120"/>
      <c r="G5938" s="121"/>
      <c r="H5938" s="121"/>
      <c r="I5938" s="122"/>
    </row>
    <row r="5939" spans="3:9">
      <c r="C5939" s="92"/>
      <c r="D5939" s="119"/>
      <c r="F5939" s="120"/>
      <c r="G5939" s="121"/>
      <c r="H5939" s="121"/>
      <c r="I5939" s="122"/>
    </row>
    <row r="5940" spans="3:9">
      <c r="C5940" s="92"/>
      <c r="D5940" s="119"/>
      <c r="F5940" s="120"/>
      <c r="G5940" s="121"/>
      <c r="H5940" s="121"/>
      <c r="I5940" s="122"/>
    </row>
    <row r="5941" spans="3:9">
      <c r="C5941" s="92"/>
      <c r="D5941" s="119"/>
      <c r="F5941" s="120"/>
      <c r="G5941" s="121"/>
      <c r="H5941" s="121"/>
      <c r="I5941" s="122"/>
    </row>
    <row r="5942" spans="3:9">
      <c r="C5942" s="92"/>
      <c r="D5942" s="119"/>
      <c r="F5942" s="120"/>
      <c r="G5942" s="121"/>
      <c r="H5942" s="121"/>
      <c r="I5942" s="122"/>
    </row>
    <row r="5943" spans="3:9">
      <c r="C5943" s="92"/>
      <c r="D5943" s="119"/>
      <c r="F5943" s="120"/>
      <c r="G5943" s="121"/>
      <c r="H5943" s="121"/>
      <c r="I5943" s="122"/>
    </row>
    <row r="5944" spans="3:9">
      <c r="C5944" s="92"/>
      <c r="D5944" s="119"/>
      <c r="F5944" s="120"/>
      <c r="G5944" s="121"/>
      <c r="H5944" s="121"/>
      <c r="I5944" s="122"/>
    </row>
    <row r="5945" spans="3:9">
      <c r="C5945" s="92"/>
      <c r="D5945" s="119"/>
      <c r="F5945" s="120"/>
      <c r="G5945" s="121"/>
      <c r="H5945" s="121"/>
      <c r="I5945" s="122"/>
    </row>
    <row r="5946" spans="3:9">
      <c r="C5946" s="92"/>
      <c r="D5946" s="119"/>
      <c r="F5946" s="120"/>
      <c r="G5946" s="121"/>
      <c r="H5946" s="121"/>
      <c r="I5946" s="122"/>
    </row>
    <row r="5947" spans="3:9">
      <c r="C5947" s="92"/>
      <c r="D5947" s="119"/>
      <c r="F5947" s="120"/>
      <c r="G5947" s="121"/>
      <c r="H5947" s="121"/>
      <c r="I5947" s="122"/>
    </row>
    <row r="5948" spans="3:9">
      <c r="C5948" s="92"/>
      <c r="D5948" s="119"/>
      <c r="F5948" s="120"/>
      <c r="G5948" s="121"/>
      <c r="H5948" s="121"/>
      <c r="I5948" s="122"/>
    </row>
    <row r="5949" spans="3:9">
      <c r="C5949" s="92"/>
      <c r="D5949" s="119"/>
      <c r="F5949" s="120"/>
      <c r="G5949" s="121"/>
      <c r="H5949" s="121"/>
      <c r="I5949" s="122"/>
    </row>
    <row r="5950" spans="3:9">
      <c r="C5950" s="92"/>
      <c r="D5950" s="119"/>
      <c r="F5950" s="120"/>
      <c r="G5950" s="121"/>
      <c r="H5950" s="121"/>
      <c r="I5950" s="122"/>
    </row>
    <row r="5951" spans="3:9">
      <c r="C5951" s="92"/>
      <c r="D5951" s="119"/>
      <c r="F5951" s="120"/>
      <c r="G5951" s="121"/>
      <c r="H5951" s="121"/>
      <c r="I5951" s="122"/>
    </row>
    <row r="5952" spans="3:9">
      <c r="C5952" s="92"/>
      <c r="D5952" s="119"/>
      <c r="F5952" s="120"/>
      <c r="G5952" s="121"/>
      <c r="H5952" s="121"/>
      <c r="I5952" s="122"/>
    </row>
    <row r="5953" spans="3:9">
      <c r="C5953" s="92"/>
      <c r="D5953" s="119"/>
      <c r="F5953" s="120"/>
      <c r="G5953" s="121"/>
      <c r="H5953" s="121"/>
      <c r="I5953" s="122"/>
    </row>
    <row r="5954" spans="3:9">
      <c r="C5954" s="92"/>
      <c r="D5954" s="119"/>
      <c r="F5954" s="120"/>
      <c r="G5954" s="121"/>
      <c r="H5954" s="121"/>
      <c r="I5954" s="122"/>
    </row>
    <row r="5955" spans="3:9">
      <c r="C5955" s="92"/>
      <c r="D5955" s="119"/>
      <c r="F5955" s="120"/>
      <c r="G5955" s="121"/>
      <c r="H5955" s="121"/>
      <c r="I5955" s="122"/>
    </row>
    <row r="5956" spans="3:9">
      <c r="C5956" s="92"/>
      <c r="D5956" s="119"/>
      <c r="F5956" s="120"/>
      <c r="G5956" s="121"/>
      <c r="H5956" s="121"/>
      <c r="I5956" s="122"/>
    </row>
    <row r="5957" spans="3:9">
      <c r="C5957" s="92"/>
      <c r="D5957" s="119"/>
      <c r="F5957" s="120"/>
      <c r="G5957" s="121"/>
      <c r="H5957" s="121"/>
      <c r="I5957" s="122"/>
    </row>
    <row r="5958" spans="3:9">
      <c r="C5958" s="92"/>
      <c r="D5958" s="119"/>
      <c r="F5958" s="120"/>
      <c r="G5958" s="121"/>
      <c r="H5958" s="121"/>
      <c r="I5958" s="122"/>
    </row>
    <row r="5959" spans="3:9">
      <c r="C5959" s="92"/>
      <c r="D5959" s="119"/>
      <c r="F5959" s="120"/>
      <c r="G5959" s="121"/>
      <c r="H5959" s="121"/>
      <c r="I5959" s="122"/>
    </row>
    <row r="5960" spans="3:9">
      <c r="C5960" s="92"/>
      <c r="D5960" s="119"/>
      <c r="F5960" s="120"/>
      <c r="G5960" s="121"/>
      <c r="H5960" s="121"/>
      <c r="I5960" s="122"/>
    </row>
    <row r="5961" spans="3:9">
      <c r="C5961" s="92"/>
      <c r="D5961" s="119"/>
      <c r="F5961" s="120"/>
      <c r="G5961" s="121"/>
      <c r="H5961" s="121"/>
      <c r="I5961" s="122"/>
    </row>
    <row r="5962" spans="3:9">
      <c r="C5962" s="92"/>
      <c r="D5962" s="119"/>
      <c r="F5962" s="120"/>
      <c r="G5962" s="121"/>
      <c r="H5962" s="121"/>
      <c r="I5962" s="122"/>
    </row>
    <row r="5963" spans="3:9">
      <c r="C5963" s="92"/>
      <c r="D5963" s="119"/>
      <c r="F5963" s="120"/>
      <c r="G5963" s="121"/>
      <c r="H5963" s="121"/>
      <c r="I5963" s="122"/>
    </row>
    <row r="5964" spans="3:9">
      <c r="C5964" s="92"/>
      <c r="D5964" s="119"/>
      <c r="F5964" s="120"/>
      <c r="G5964" s="121"/>
      <c r="H5964" s="121"/>
      <c r="I5964" s="122"/>
    </row>
    <row r="5965" spans="3:9">
      <c r="C5965" s="92"/>
      <c r="D5965" s="119"/>
      <c r="F5965" s="120"/>
      <c r="G5965" s="121"/>
      <c r="H5965" s="121"/>
      <c r="I5965" s="122"/>
    </row>
    <row r="5966" spans="3:9">
      <c r="C5966" s="92"/>
      <c r="D5966" s="119"/>
      <c r="F5966" s="120"/>
      <c r="G5966" s="121"/>
      <c r="H5966" s="121"/>
      <c r="I5966" s="122"/>
    </row>
    <row r="5967" spans="3:9">
      <c r="C5967" s="92"/>
      <c r="D5967" s="119"/>
      <c r="F5967" s="120"/>
      <c r="G5967" s="121"/>
      <c r="H5967" s="121"/>
      <c r="I5967" s="122"/>
    </row>
    <row r="5968" spans="3:9">
      <c r="C5968" s="92"/>
      <c r="D5968" s="119"/>
      <c r="F5968" s="120"/>
      <c r="G5968" s="121"/>
      <c r="H5968" s="121"/>
      <c r="I5968" s="122"/>
    </row>
    <row r="5969" spans="3:9">
      <c r="C5969" s="92"/>
      <c r="D5969" s="119"/>
      <c r="F5969" s="120"/>
      <c r="G5969" s="121"/>
      <c r="H5969" s="121"/>
      <c r="I5969" s="122"/>
    </row>
    <row r="5970" spans="3:9">
      <c r="C5970" s="92"/>
      <c r="D5970" s="119"/>
      <c r="F5970" s="120"/>
      <c r="G5970" s="121"/>
      <c r="H5970" s="121"/>
      <c r="I5970" s="122"/>
    </row>
    <row r="5971" spans="3:9">
      <c r="C5971" s="92"/>
      <c r="D5971" s="119"/>
      <c r="F5971" s="120"/>
      <c r="G5971" s="121"/>
      <c r="H5971" s="121"/>
      <c r="I5971" s="122"/>
    </row>
    <row r="5972" spans="3:9">
      <c r="C5972" s="92"/>
      <c r="D5972" s="119"/>
      <c r="F5972" s="120"/>
      <c r="G5972" s="121"/>
      <c r="H5972" s="121"/>
      <c r="I5972" s="122"/>
    </row>
    <row r="5973" spans="3:9">
      <c r="C5973" s="92"/>
      <c r="D5973" s="119"/>
      <c r="F5973" s="120"/>
      <c r="G5973" s="121"/>
      <c r="H5973" s="121"/>
      <c r="I5973" s="122"/>
    </row>
    <row r="5974" spans="3:9">
      <c r="C5974" s="92"/>
      <c r="D5974" s="119"/>
      <c r="F5974" s="120"/>
      <c r="G5974" s="121"/>
      <c r="H5974" s="121"/>
      <c r="I5974" s="122"/>
    </row>
    <row r="5975" spans="3:9">
      <c r="C5975" s="92"/>
      <c r="D5975" s="119"/>
      <c r="F5975" s="120"/>
      <c r="G5975" s="121"/>
      <c r="H5975" s="121"/>
      <c r="I5975" s="122"/>
    </row>
    <row r="5976" spans="3:9">
      <c r="C5976" s="92"/>
      <c r="D5976" s="119"/>
      <c r="F5976" s="120"/>
      <c r="G5976" s="121"/>
      <c r="H5976" s="121"/>
      <c r="I5976" s="122"/>
    </row>
    <row r="5977" spans="3:9">
      <c r="C5977" s="92"/>
      <c r="D5977" s="119"/>
      <c r="F5977" s="120"/>
      <c r="G5977" s="121"/>
      <c r="H5977" s="121"/>
      <c r="I5977" s="122"/>
    </row>
    <row r="5978" spans="3:9">
      <c r="C5978" s="92"/>
      <c r="D5978" s="119"/>
      <c r="F5978" s="120"/>
      <c r="G5978" s="121"/>
      <c r="H5978" s="121"/>
      <c r="I5978" s="122"/>
    </row>
    <row r="5979" spans="3:9">
      <c r="C5979" s="92"/>
      <c r="D5979" s="119"/>
      <c r="F5979" s="120"/>
      <c r="G5979" s="121"/>
      <c r="H5979" s="121"/>
      <c r="I5979" s="122"/>
    </row>
    <row r="5980" spans="3:9">
      <c r="C5980" s="92"/>
      <c r="D5980" s="119"/>
      <c r="F5980" s="120"/>
      <c r="G5980" s="121"/>
      <c r="H5980" s="121"/>
      <c r="I5980" s="122"/>
    </row>
    <row r="5981" spans="3:9">
      <c r="C5981" s="92"/>
      <c r="D5981" s="119"/>
      <c r="F5981" s="120"/>
      <c r="G5981" s="121"/>
      <c r="H5981" s="121"/>
      <c r="I5981" s="122"/>
    </row>
    <row r="5982" spans="3:9">
      <c r="C5982" s="92"/>
      <c r="D5982" s="119"/>
      <c r="F5982" s="120"/>
      <c r="G5982" s="121"/>
      <c r="H5982" s="121"/>
      <c r="I5982" s="122"/>
    </row>
    <row r="5983" spans="3:9">
      <c r="C5983" s="92"/>
      <c r="D5983" s="119"/>
      <c r="F5983" s="120"/>
      <c r="G5983" s="121"/>
      <c r="H5983" s="121"/>
      <c r="I5983" s="122"/>
    </row>
    <row r="5984" spans="3:9">
      <c r="C5984" s="92"/>
      <c r="D5984" s="119"/>
      <c r="F5984" s="120"/>
      <c r="G5984" s="121"/>
      <c r="H5984" s="121"/>
      <c r="I5984" s="122"/>
    </row>
    <row r="5985" spans="3:9">
      <c r="C5985" s="92"/>
      <c r="D5985" s="119"/>
      <c r="F5985" s="120"/>
      <c r="G5985" s="121"/>
      <c r="H5985" s="121"/>
      <c r="I5985" s="122"/>
    </row>
    <row r="5986" spans="3:9">
      <c r="C5986" s="92"/>
      <c r="D5986" s="119"/>
      <c r="F5986" s="120"/>
      <c r="G5986" s="121"/>
      <c r="H5986" s="121"/>
      <c r="I5986" s="122"/>
    </row>
    <row r="5987" spans="3:9">
      <c r="C5987" s="92"/>
      <c r="D5987" s="119"/>
      <c r="F5987" s="120"/>
      <c r="G5987" s="121"/>
      <c r="H5987" s="121"/>
      <c r="I5987" s="122"/>
    </row>
    <row r="5988" spans="3:9">
      <c r="C5988" s="92"/>
      <c r="D5988" s="119"/>
      <c r="F5988" s="120"/>
      <c r="G5988" s="121"/>
      <c r="H5988" s="121"/>
      <c r="I5988" s="122"/>
    </row>
    <row r="5989" spans="3:9">
      <c r="C5989" s="92"/>
      <c r="D5989" s="119"/>
      <c r="F5989" s="120"/>
      <c r="G5989" s="121"/>
      <c r="H5989" s="121"/>
      <c r="I5989" s="122"/>
    </row>
    <row r="5990" spans="3:9">
      <c r="C5990" s="92"/>
      <c r="D5990" s="119"/>
      <c r="F5990" s="120"/>
      <c r="G5990" s="121"/>
      <c r="H5990" s="121"/>
      <c r="I5990" s="122"/>
    </row>
    <row r="5991" spans="3:9">
      <c r="C5991" s="92"/>
      <c r="D5991" s="119"/>
      <c r="F5991" s="120"/>
      <c r="G5991" s="121"/>
      <c r="H5991" s="121"/>
      <c r="I5991" s="122"/>
    </row>
    <row r="5992" spans="3:9">
      <c r="C5992" s="92"/>
      <c r="D5992" s="119"/>
      <c r="F5992" s="120"/>
      <c r="G5992" s="121"/>
      <c r="H5992" s="121"/>
      <c r="I5992" s="122"/>
    </row>
    <row r="5993" spans="3:9">
      <c r="C5993" s="92"/>
      <c r="D5993" s="119"/>
      <c r="F5993" s="120"/>
      <c r="G5993" s="121"/>
      <c r="H5993" s="121"/>
      <c r="I5993" s="122"/>
    </row>
    <row r="5994" spans="3:9">
      <c r="C5994" s="92"/>
      <c r="D5994" s="119"/>
      <c r="F5994" s="120"/>
      <c r="G5994" s="121"/>
      <c r="H5994" s="121"/>
      <c r="I5994" s="122"/>
    </row>
    <row r="5995" spans="3:9">
      <c r="C5995" s="92"/>
      <c r="D5995" s="119"/>
      <c r="F5995" s="120"/>
      <c r="G5995" s="121"/>
      <c r="H5995" s="121"/>
      <c r="I5995" s="122"/>
    </row>
    <row r="5996" spans="3:9">
      <c r="C5996" s="92"/>
      <c r="D5996" s="119"/>
      <c r="F5996" s="120"/>
      <c r="G5996" s="121"/>
      <c r="H5996" s="121"/>
      <c r="I5996" s="122"/>
    </row>
    <row r="5997" spans="3:9">
      <c r="C5997" s="92"/>
      <c r="D5997" s="119"/>
      <c r="F5997" s="120"/>
      <c r="G5997" s="121"/>
      <c r="H5997" s="121"/>
      <c r="I5997" s="122"/>
    </row>
    <row r="5998" spans="3:9">
      <c r="C5998" s="92"/>
      <c r="D5998" s="119"/>
      <c r="F5998" s="120"/>
      <c r="G5998" s="121"/>
      <c r="H5998" s="121"/>
      <c r="I5998" s="122"/>
    </row>
    <row r="5999" spans="3:9">
      <c r="C5999" s="92"/>
      <c r="D5999" s="119"/>
      <c r="F5999" s="120"/>
      <c r="G5999" s="121"/>
      <c r="H5999" s="121"/>
      <c r="I5999" s="122"/>
    </row>
    <row r="6000" spans="3:9">
      <c r="C6000" s="92"/>
      <c r="D6000" s="119"/>
      <c r="F6000" s="120"/>
      <c r="G6000" s="121"/>
      <c r="H6000" s="121"/>
      <c r="I6000" s="122"/>
    </row>
    <row r="6001" spans="3:9">
      <c r="C6001" s="92"/>
      <c r="D6001" s="119"/>
      <c r="F6001" s="120"/>
      <c r="G6001" s="121"/>
      <c r="H6001" s="121"/>
      <c r="I6001" s="122"/>
    </row>
    <row r="6002" spans="3:9">
      <c r="C6002" s="92"/>
      <c r="D6002" s="119"/>
      <c r="F6002" s="120"/>
      <c r="G6002" s="121"/>
      <c r="H6002" s="121"/>
      <c r="I6002" s="122"/>
    </row>
    <row r="6003" spans="3:9">
      <c r="C6003" s="92"/>
      <c r="D6003" s="119"/>
      <c r="F6003" s="120"/>
      <c r="G6003" s="121"/>
      <c r="H6003" s="121"/>
      <c r="I6003" s="122"/>
    </row>
    <row r="6004" spans="3:9">
      <c r="C6004" s="92"/>
      <c r="D6004" s="119"/>
      <c r="F6004" s="120"/>
      <c r="G6004" s="121"/>
      <c r="H6004" s="121"/>
      <c r="I6004" s="122"/>
    </row>
    <row r="6005" spans="3:9">
      <c r="C6005" s="92"/>
      <c r="D6005" s="119"/>
      <c r="F6005" s="120"/>
      <c r="G6005" s="121"/>
      <c r="H6005" s="121"/>
      <c r="I6005" s="122"/>
    </row>
    <row r="6006" spans="3:9">
      <c r="C6006" s="92"/>
      <c r="D6006" s="119"/>
      <c r="F6006" s="120"/>
      <c r="G6006" s="121"/>
      <c r="H6006" s="121"/>
      <c r="I6006" s="122"/>
    </row>
    <row r="6007" spans="3:9">
      <c r="C6007" s="92"/>
      <c r="D6007" s="119"/>
      <c r="F6007" s="120"/>
      <c r="G6007" s="121"/>
      <c r="H6007" s="121"/>
      <c r="I6007" s="122"/>
    </row>
    <row r="6008" spans="3:9">
      <c r="C6008" s="92"/>
      <c r="D6008" s="119"/>
      <c r="F6008" s="120"/>
      <c r="G6008" s="121"/>
      <c r="H6008" s="121"/>
      <c r="I6008" s="122"/>
    </row>
    <row r="6009" spans="3:9">
      <c r="C6009" s="92"/>
      <c r="D6009" s="119"/>
      <c r="F6009" s="120"/>
      <c r="G6009" s="121"/>
      <c r="H6009" s="121"/>
      <c r="I6009" s="122"/>
    </row>
    <row r="6010" spans="3:9">
      <c r="C6010" s="92"/>
      <c r="D6010" s="119"/>
      <c r="F6010" s="120"/>
      <c r="G6010" s="121"/>
      <c r="H6010" s="121"/>
      <c r="I6010" s="122"/>
    </row>
    <row r="6011" spans="3:9">
      <c r="C6011" s="92"/>
      <c r="D6011" s="119"/>
      <c r="F6011" s="120"/>
      <c r="G6011" s="121"/>
      <c r="H6011" s="121"/>
      <c r="I6011" s="122"/>
    </row>
    <row r="6012" spans="3:9">
      <c r="C6012" s="92"/>
      <c r="D6012" s="119"/>
      <c r="F6012" s="120"/>
      <c r="G6012" s="121"/>
      <c r="H6012" s="121"/>
      <c r="I6012" s="122"/>
    </row>
    <row r="6013" spans="3:9">
      <c r="C6013" s="92"/>
      <c r="D6013" s="119"/>
      <c r="F6013" s="120"/>
      <c r="G6013" s="121"/>
      <c r="H6013" s="121"/>
      <c r="I6013" s="122"/>
    </row>
    <row r="6014" spans="3:9">
      <c r="C6014" s="92"/>
      <c r="D6014" s="119"/>
      <c r="F6014" s="120"/>
      <c r="G6014" s="121"/>
      <c r="H6014" s="121"/>
      <c r="I6014" s="122"/>
    </row>
    <row r="6015" spans="3:9">
      <c r="C6015" s="92"/>
      <c r="D6015" s="119"/>
      <c r="F6015" s="120"/>
      <c r="G6015" s="121"/>
      <c r="H6015" s="121"/>
      <c r="I6015" s="122"/>
    </row>
    <row r="6016" spans="3:9">
      <c r="C6016" s="92"/>
      <c r="D6016" s="119"/>
      <c r="F6016" s="120"/>
      <c r="G6016" s="121"/>
      <c r="H6016" s="121"/>
      <c r="I6016" s="122"/>
    </row>
    <row r="6017" spans="3:9">
      <c r="C6017" s="92"/>
      <c r="D6017" s="119"/>
      <c r="F6017" s="120"/>
      <c r="G6017" s="121"/>
      <c r="H6017" s="121"/>
      <c r="I6017" s="122"/>
    </row>
    <row r="6018" spans="3:9">
      <c r="C6018" s="92"/>
      <c r="D6018" s="119"/>
      <c r="F6018" s="120"/>
      <c r="G6018" s="121"/>
      <c r="H6018" s="121"/>
      <c r="I6018" s="122"/>
    </row>
    <row r="6019" spans="3:9">
      <c r="C6019" s="92"/>
      <c r="D6019" s="119"/>
      <c r="F6019" s="120"/>
      <c r="G6019" s="121"/>
      <c r="H6019" s="121"/>
      <c r="I6019" s="122"/>
    </row>
    <row r="6020" spans="3:9">
      <c r="C6020" s="92"/>
      <c r="D6020" s="119"/>
      <c r="F6020" s="120"/>
      <c r="G6020" s="121"/>
      <c r="H6020" s="121"/>
      <c r="I6020" s="122"/>
    </row>
    <row r="6021" spans="3:9">
      <c r="C6021" s="92"/>
      <c r="D6021" s="119"/>
      <c r="F6021" s="120"/>
      <c r="G6021" s="121"/>
      <c r="H6021" s="121"/>
      <c r="I6021" s="122"/>
    </row>
    <row r="6022" spans="3:9">
      <c r="C6022" s="92"/>
      <c r="D6022" s="119"/>
      <c r="F6022" s="120"/>
      <c r="G6022" s="121"/>
      <c r="H6022" s="121"/>
      <c r="I6022" s="122"/>
    </row>
    <row r="6023" spans="3:9">
      <c r="C6023" s="92"/>
      <c r="D6023" s="119"/>
      <c r="F6023" s="120"/>
      <c r="G6023" s="121"/>
      <c r="H6023" s="121"/>
      <c r="I6023" s="122"/>
    </row>
    <row r="6024" spans="3:9">
      <c r="C6024" s="92"/>
      <c r="D6024" s="119"/>
      <c r="F6024" s="120"/>
      <c r="G6024" s="121"/>
      <c r="H6024" s="121"/>
      <c r="I6024" s="122"/>
    </row>
    <row r="6025" spans="3:9">
      <c r="C6025" s="92"/>
      <c r="D6025" s="119"/>
      <c r="F6025" s="120"/>
      <c r="G6025" s="121"/>
      <c r="H6025" s="121"/>
      <c r="I6025" s="122"/>
    </row>
    <row r="6026" spans="3:9">
      <c r="C6026" s="92"/>
      <c r="D6026" s="119"/>
      <c r="F6026" s="120"/>
      <c r="G6026" s="121"/>
      <c r="H6026" s="121"/>
      <c r="I6026" s="122"/>
    </row>
    <row r="6027" spans="3:9">
      <c r="C6027" s="92"/>
      <c r="D6027" s="119"/>
      <c r="F6027" s="120"/>
      <c r="G6027" s="121"/>
      <c r="H6027" s="121"/>
      <c r="I6027" s="122"/>
    </row>
    <row r="6028" spans="3:9">
      <c r="C6028" s="92"/>
      <c r="D6028" s="119"/>
      <c r="F6028" s="120"/>
      <c r="G6028" s="121"/>
      <c r="H6028" s="121"/>
      <c r="I6028" s="122"/>
    </row>
    <row r="6029" spans="3:9">
      <c r="C6029" s="92"/>
      <c r="D6029" s="119"/>
      <c r="F6029" s="120"/>
      <c r="G6029" s="121"/>
      <c r="H6029" s="121"/>
      <c r="I6029" s="122"/>
    </row>
    <row r="6030" spans="3:9">
      <c r="C6030" s="92"/>
      <c r="D6030" s="119"/>
      <c r="F6030" s="120"/>
      <c r="G6030" s="121"/>
      <c r="H6030" s="121"/>
      <c r="I6030" s="122"/>
    </row>
    <row r="6031" spans="3:9">
      <c r="C6031" s="92"/>
      <c r="D6031" s="119"/>
      <c r="F6031" s="120"/>
      <c r="G6031" s="121"/>
      <c r="H6031" s="121"/>
      <c r="I6031" s="122"/>
    </row>
    <row r="6032" spans="3:9">
      <c r="C6032" s="92"/>
      <c r="D6032" s="119"/>
      <c r="F6032" s="120"/>
      <c r="G6032" s="121"/>
      <c r="H6032" s="121"/>
      <c r="I6032" s="122"/>
    </row>
    <row r="6033" spans="3:9">
      <c r="C6033" s="92"/>
      <c r="D6033" s="119"/>
      <c r="F6033" s="120"/>
      <c r="G6033" s="121"/>
      <c r="H6033" s="121"/>
      <c r="I6033" s="122"/>
    </row>
    <row r="6034" spans="3:9">
      <c r="C6034" s="92"/>
      <c r="D6034" s="119"/>
      <c r="F6034" s="120"/>
      <c r="G6034" s="121"/>
      <c r="H6034" s="121"/>
      <c r="I6034" s="122"/>
    </row>
    <row r="6035" spans="3:9">
      <c r="C6035" s="92"/>
      <c r="D6035" s="119"/>
      <c r="F6035" s="120"/>
      <c r="G6035" s="121"/>
      <c r="H6035" s="121"/>
      <c r="I6035" s="122"/>
    </row>
    <row r="6036" spans="3:9">
      <c r="C6036" s="92"/>
      <c r="D6036" s="119"/>
      <c r="F6036" s="120"/>
      <c r="G6036" s="121"/>
      <c r="H6036" s="121"/>
      <c r="I6036" s="122"/>
    </row>
    <row r="6037" spans="3:9">
      <c r="C6037" s="92"/>
      <c r="D6037" s="119"/>
      <c r="F6037" s="120"/>
      <c r="G6037" s="121"/>
      <c r="H6037" s="121"/>
      <c r="I6037" s="122"/>
    </row>
    <row r="6038" spans="3:9">
      <c r="C6038" s="92"/>
      <c r="D6038" s="119"/>
      <c r="F6038" s="120"/>
      <c r="G6038" s="121"/>
      <c r="H6038" s="121"/>
      <c r="I6038" s="122"/>
    </row>
    <row r="6039" spans="3:9">
      <c r="C6039" s="92"/>
      <c r="D6039" s="119"/>
      <c r="F6039" s="120"/>
      <c r="G6039" s="121"/>
      <c r="H6039" s="121"/>
      <c r="I6039" s="122"/>
    </row>
    <row r="6040" spans="3:9">
      <c r="C6040" s="92"/>
      <c r="D6040" s="119"/>
      <c r="F6040" s="120"/>
      <c r="G6040" s="121"/>
      <c r="H6040" s="121"/>
      <c r="I6040" s="122"/>
    </row>
    <row r="6041" spans="3:9">
      <c r="C6041" s="92"/>
      <c r="D6041" s="119"/>
      <c r="F6041" s="120"/>
      <c r="G6041" s="121"/>
      <c r="H6041" s="121"/>
      <c r="I6041" s="122"/>
    </row>
    <row r="6042" spans="3:9">
      <c r="C6042" s="92"/>
      <c r="D6042" s="119"/>
      <c r="F6042" s="120"/>
      <c r="G6042" s="121"/>
      <c r="H6042" s="121"/>
      <c r="I6042" s="122"/>
    </row>
    <row r="6043" spans="3:9">
      <c r="C6043" s="92"/>
      <c r="D6043" s="119"/>
      <c r="F6043" s="120"/>
      <c r="G6043" s="121"/>
      <c r="H6043" s="121"/>
      <c r="I6043" s="122"/>
    </row>
    <row r="6044" spans="3:9">
      <c r="C6044" s="92"/>
      <c r="D6044" s="119"/>
      <c r="F6044" s="120"/>
      <c r="G6044" s="121"/>
      <c r="H6044" s="121"/>
      <c r="I6044" s="122"/>
    </row>
    <row r="6045" spans="3:9">
      <c r="C6045" s="92"/>
      <c r="D6045" s="119"/>
      <c r="F6045" s="120"/>
      <c r="G6045" s="121"/>
      <c r="H6045" s="121"/>
      <c r="I6045" s="122"/>
    </row>
    <row r="6046" spans="3:9">
      <c r="C6046" s="92"/>
      <c r="D6046" s="119"/>
      <c r="F6046" s="120"/>
      <c r="G6046" s="121"/>
      <c r="H6046" s="121"/>
      <c r="I6046" s="122"/>
    </row>
    <row r="6047" spans="3:9">
      <c r="C6047" s="92"/>
      <c r="D6047" s="119"/>
      <c r="F6047" s="120"/>
      <c r="G6047" s="121"/>
      <c r="H6047" s="121"/>
      <c r="I6047" s="122"/>
    </row>
    <row r="6048" spans="3:9">
      <c r="C6048" s="92"/>
      <c r="D6048" s="119"/>
      <c r="F6048" s="120"/>
      <c r="G6048" s="121"/>
      <c r="H6048" s="121"/>
      <c r="I6048" s="122"/>
    </row>
    <row r="6049" spans="3:9">
      <c r="C6049" s="92"/>
      <c r="D6049" s="119"/>
      <c r="F6049" s="120"/>
      <c r="G6049" s="121"/>
      <c r="H6049" s="121"/>
      <c r="I6049" s="122"/>
    </row>
    <row r="6050" spans="3:9">
      <c r="C6050" s="92"/>
      <c r="D6050" s="119"/>
      <c r="F6050" s="120"/>
      <c r="G6050" s="121"/>
      <c r="H6050" s="121"/>
      <c r="I6050" s="122"/>
    </row>
    <row r="6051" spans="3:9">
      <c r="C6051" s="92"/>
      <c r="D6051" s="119"/>
      <c r="F6051" s="120"/>
      <c r="G6051" s="121"/>
      <c r="H6051" s="121"/>
      <c r="I6051" s="122"/>
    </row>
    <row r="6052" spans="3:9">
      <c r="C6052" s="92"/>
      <c r="D6052" s="119"/>
      <c r="F6052" s="120"/>
      <c r="G6052" s="121"/>
      <c r="H6052" s="121"/>
      <c r="I6052" s="122"/>
    </row>
    <row r="6053" spans="3:9">
      <c r="C6053" s="92"/>
      <c r="D6053" s="119"/>
      <c r="F6053" s="120"/>
      <c r="G6053" s="121"/>
      <c r="H6053" s="121"/>
      <c r="I6053" s="122"/>
    </row>
    <row r="6054" spans="3:9">
      <c r="C6054" s="92"/>
      <c r="D6054" s="119"/>
      <c r="F6054" s="120"/>
      <c r="G6054" s="121"/>
      <c r="H6054" s="121"/>
      <c r="I6054" s="122"/>
    </row>
    <row r="6055" spans="3:9">
      <c r="C6055" s="92"/>
      <c r="D6055" s="119"/>
      <c r="F6055" s="120"/>
      <c r="G6055" s="121"/>
      <c r="H6055" s="121"/>
      <c r="I6055" s="122"/>
    </row>
    <row r="6056" spans="3:9">
      <c r="C6056" s="92"/>
      <c r="D6056" s="119"/>
      <c r="F6056" s="120"/>
      <c r="G6056" s="121"/>
      <c r="H6056" s="121"/>
      <c r="I6056" s="122"/>
    </row>
    <row r="6057" spans="3:9">
      <c r="C6057" s="92"/>
      <c r="D6057" s="119"/>
      <c r="F6057" s="120"/>
      <c r="G6057" s="121"/>
      <c r="H6057" s="121"/>
      <c r="I6057" s="122"/>
    </row>
    <row r="6058" spans="3:9">
      <c r="C6058" s="92"/>
      <c r="D6058" s="119"/>
      <c r="F6058" s="120"/>
      <c r="G6058" s="121"/>
      <c r="H6058" s="121"/>
      <c r="I6058" s="122"/>
    </row>
    <row r="6059" spans="3:9">
      <c r="C6059" s="92"/>
      <c r="D6059" s="119"/>
      <c r="F6059" s="120"/>
      <c r="G6059" s="121"/>
      <c r="H6059" s="121"/>
      <c r="I6059" s="122"/>
    </row>
    <row r="6060" spans="3:9">
      <c r="C6060" s="92"/>
      <c r="D6060" s="119"/>
      <c r="F6060" s="120"/>
      <c r="G6060" s="121"/>
      <c r="H6060" s="121"/>
      <c r="I6060" s="122"/>
    </row>
    <row r="6061" spans="3:9">
      <c r="C6061" s="92"/>
      <c r="D6061" s="119"/>
      <c r="F6061" s="120"/>
      <c r="G6061" s="121"/>
      <c r="H6061" s="121"/>
      <c r="I6061" s="122"/>
    </row>
    <row r="6062" spans="3:9">
      <c r="C6062" s="92"/>
      <c r="D6062" s="119"/>
      <c r="F6062" s="120"/>
      <c r="G6062" s="121"/>
      <c r="H6062" s="121"/>
      <c r="I6062" s="122"/>
    </row>
    <row r="6063" spans="3:9">
      <c r="C6063" s="92"/>
      <c r="D6063" s="119"/>
      <c r="F6063" s="120"/>
      <c r="G6063" s="121"/>
      <c r="H6063" s="121"/>
      <c r="I6063" s="122"/>
    </row>
    <row r="6064" spans="3:9">
      <c r="C6064" s="92"/>
      <c r="D6064" s="119"/>
      <c r="F6064" s="120"/>
      <c r="G6064" s="121"/>
      <c r="H6064" s="121"/>
      <c r="I6064" s="122"/>
    </row>
    <row r="6065" spans="3:9">
      <c r="C6065" s="92"/>
      <c r="D6065" s="119"/>
      <c r="F6065" s="120"/>
      <c r="G6065" s="121"/>
      <c r="H6065" s="121"/>
      <c r="I6065" s="122"/>
    </row>
    <row r="6066" spans="3:9">
      <c r="C6066" s="92"/>
      <c r="D6066" s="119"/>
      <c r="F6066" s="120"/>
      <c r="G6066" s="121"/>
      <c r="H6066" s="121"/>
      <c r="I6066" s="122"/>
    </row>
    <row r="6067" spans="3:9">
      <c r="C6067" s="92"/>
      <c r="D6067" s="119"/>
      <c r="F6067" s="120"/>
      <c r="G6067" s="121"/>
      <c r="H6067" s="121"/>
      <c r="I6067" s="122"/>
    </row>
    <row r="6068" spans="3:9">
      <c r="C6068" s="92"/>
      <c r="D6068" s="119"/>
      <c r="F6068" s="120"/>
      <c r="G6068" s="121"/>
      <c r="H6068" s="121"/>
      <c r="I6068" s="122"/>
    </row>
    <row r="6069" spans="3:9">
      <c r="C6069" s="92"/>
      <c r="D6069" s="119"/>
      <c r="F6069" s="120"/>
      <c r="G6069" s="121"/>
      <c r="H6069" s="121"/>
      <c r="I6069" s="122"/>
    </row>
    <row r="6070" spans="3:9">
      <c r="C6070" s="92"/>
      <c r="D6070" s="119"/>
      <c r="F6070" s="120"/>
      <c r="G6070" s="121"/>
      <c r="H6070" s="121"/>
      <c r="I6070" s="122"/>
    </row>
    <row r="6071" spans="3:9">
      <c r="C6071" s="92"/>
      <c r="D6071" s="119"/>
      <c r="F6071" s="120"/>
      <c r="G6071" s="121"/>
      <c r="H6071" s="121"/>
      <c r="I6071" s="122"/>
    </row>
    <row r="6072" spans="3:9">
      <c r="C6072" s="92"/>
      <c r="D6072" s="119"/>
      <c r="F6072" s="120"/>
      <c r="G6072" s="121"/>
      <c r="H6072" s="121"/>
      <c r="I6072" s="122"/>
    </row>
    <row r="6073" spans="3:9">
      <c r="C6073" s="92"/>
      <c r="D6073" s="119"/>
      <c r="F6073" s="120"/>
      <c r="G6073" s="121"/>
      <c r="H6073" s="121"/>
      <c r="I6073" s="122"/>
    </row>
    <row r="6074" spans="3:9">
      <c r="C6074" s="92"/>
      <c r="D6074" s="119"/>
      <c r="F6074" s="120"/>
      <c r="G6074" s="121"/>
      <c r="H6074" s="121"/>
      <c r="I6074" s="122"/>
    </row>
    <row r="6075" spans="3:9">
      <c r="C6075" s="92"/>
      <c r="D6075" s="119"/>
      <c r="F6075" s="120"/>
      <c r="G6075" s="121"/>
      <c r="H6075" s="121"/>
      <c r="I6075" s="122"/>
    </row>
    <row r="6076" spans="3:9">
      <c r="C6076" s="92"/>
      <c r="D6076" s="119"/>
      <c r="F6076" s="120"/>
      <c r="G6076" s="121"/>
      <c r="H6076" s="121"/>
      <c r="I6076" s="122"/>
    </row>
    <row r="6077" spans="3:9">
      <c r="C6077" s="92"/>
      <c r="D6077" s="119"/>
      <c r="F6077" s="120"/>
      <c r="G6077" s="121"/>
      <c r="H6077" s="121"/>
      <c r="I6077" s="122"/>
    </row>
    <row r="6078" spans="3:9">
      <c r="C6078" s="92"/>
      <c r="D6078" s="119"/>
      <c r="F6078" s="120"/>
      <c r="G6078" s="121"/>
      <c r="H6078" s="121"/>
      <c r="I6078" s="122"/>
    </row>
    <row r="6079" spans="3:9">
      <c r="C6079" s="92"/>
      <c r="D6079" s="119"/>
      <c r="F6079" s="120"/>
      <c r="G6079" s="121"/>
      <c r="H6079" s="121"/>
      <c r="I6079" s="122"/>
    </row>
    <row r="6080" spans="3:9">
      <c r="C6080" s="92"/>
      <c r="D6080" s="119"/>
      <c r="F6080" s="120"/>
      <c r="G6080" s="121"/>
      <c r="H6080" s="121"/>
      <c r="I6080" s="122"/>
    </row>
    <row r="6081" spans="3:9">
      <c r="C6081" s="92"/>
      <c r="D6081" s="119"/>
      <c r="F6081" s="120"/>
      <c r="G6081" s="121"/>
      <c r="H6081" s="121"/>
      <c r="I6081" s="122"/>
    </row>
    <row r="6082" spans="3:9">
      <c r="C6082" s="92"/>
      <c r="D6082" s="119"/>
      <c r="F6082" s="120"/>
      <c r="G6082" s="121"/>
      <c r="H6082" s="121"/>
      <c r="I6082" s="122"/>
    </row>
    <row r="6083" spans="3:9">
      <c r="C6083" s="92"/>
      <c r="D6083" s="119"/>
      <c r="F6083" s="120"/>
      <c r="G6083" s="121"/>
      <c r="H6083" s="121"/>
      <c r="I6083" s="122"/>
    </row>
    <row r="6084" spans="3:9">
      <c r="C6084" s="92"/>
      <c r="D6084" s="119"/>
      <c r="F6084" s="120"/>
      <c r="G6084" s="121"/>
      <c r="H6084" s="121"/>
      <c r="I6084" s="122"/>
    </row>
    <row r="6085" spans="3:9">
      <c r="C6085" s="92"/>
      <c r="D6085" s="119"/>
      <c r="F6085" s="120"/>
      <c r="G6085" s="121"/>
      <c r="H6085" s="121"/>
      <c r="I6085" s="122"/>
    </row>
    <row r="6086" spans="3:9">
      <c r="C6086" s="92"/>
      <c r="D6086" s="119"/>
      <c r="F6086" s="120"/>
      <c r="G6086" s="121"/>
      <c r="H6086" s="121"/>
      <c r="I6086" s="122"/>
    </row>
    <row r="6087" spans="3:9">
      <c r="C6087" s="92"/>
      <c r="D6087" s="119"/>
      <c r="F6087" s="120"/>
      <c r="G6087" s="121"/>
      <c r="H6087" s="121"/>
      <c r="I6087" s="122"/>
    </row>
    <row r="6088" spans="3:9">
      <c r="C6088" s="92"/>
      <c r="D6088" s="119"/>
      <c r="F6088" s="120"/>
      <c r="G6088" s="121"/>
      <c r="H6088" s="121"/>
      <c r="I6088" s="122"/>
    </row>
    <row r="6089" spans="3:9">
      <c r="C6089" s="92"/>
      <c r="D6089" s="119"/>
      <c r="F6089" s="120"/>
      <c r="G6089" s="121"/>
      <c r="H6089" s="121"/>
      <c r="I6089" s="122"/>
    </row>
    <row r="6090" spans="3:9">
      <c r="C6090" s="92"/>
      <c r="D6090" s="119"/>
      <c r="F6090" s="120"/>
      <c r="G6090" s="121"/>
      <c r="H6090" s="121"/>
      <c r="I6090" s="122"/>
    </row>
    <row r="6091" spans="3:9">
      <c r="C6091" s="92"/>
      <c r="D6091" s="119"/>
      <c r="F6091" s="120"/>
      <c r="G6091" s="121"/>
      <c r="H6091" s="121"/>
      <c r="I6091" s="122"/>
    </row>
    <row r="6092" spans="3:9">
      <c r="C6092" s="92"/>
      <c r="D6092" s="119"/>
      <c r="F6092" s="120"/>
      <c r="G6092" s="121"/>
      <c r="H6092" s="121"/>
      <c r="I6092" s="122"/>
    </row>
    <row r="6093" spans="3:9">
      <c r="C6093" s="92"/>
      <c r="D6093" s="119"/>
      <c r="F6093" s="120"/>
      <c r="G6093" s="121"/>
      <c r="H6093" s="121"/>
      <c r="I6093" s="122"/>
    </row>
    <row r="6094" spans="3:9">
      <c r="C6094" s="92"/>
      <c r="D6094" s="119"/>
      <c r="F6094" s="120"/>
      <c r="G6094" s="121"/>
      <c r="H6094" s="121"/>
      <c r="I6094" s="122"/>
    </row>
    <row r="6095" spans="3:9">
      <c r="C6095" s="92"/>
      <c r="D6095" s="119"/>
      <c r="F6095" s="120"/>
      <c r="G6095" s="121"/>
      <c r="H6095" s="121"/>
      <c r="I6095" s="122"/>
    </row>
    <row r="6096" spans="3:9">
      <c r="C6096" s="92"/>
      <c r="D6096" s="119"/>
      <c r="F6096" s="120"/>
      <c r="G6096" s="121"/>
      <c r="H6096" s="121"/>
      <c r="I6096" s="122"/>
    </row>
    <row r="6097" spans="3:9">
      <c r="C6097" s="92"/>
      <c r="D6097" s="119"/>
      <c r="F6097" s="120"/>
      <c r="G6097" s="121"/>
      <c r="H6097" s="121"/>
      <c r="I6097" s="122"/>
    </row>
    <row r="6098" spans="3:9">
      <c r="C6098" s="92"/>
      <c r="D6098" s="119"/>
      <c r="F6098" s="120"/>
      <c r="G6098" s="121"/>
      <c r="H6098" s="121"/>
      <c r="I6098" s="122"/>
    </row>
    <row r="6099" spans="3:9">
      <c r="C6099" s="92"/>
      <c r="D6099" s="119"/>
      <c r="F6099" s="120"/>
      <c r="G6099" s="121"/>
      <c r="H6099" s="121"/>
      <c r="I6099" s="122"/>
    </row>
    <row r="6100" spans="3:9">
      <c r="C6100" s="92"/>
      <c r="D6100" s="119"/>
      <c r="F6100" s="120"/>
      <c r="G6100" s="121"/>
      <c r="H6100" s="121"/>
      <c r="I6100" s="122"/>
    </row>
    <row r="6101" spans="3:9">
      <c r="C6101" s="92"/>
      <c r="D6101" s="119"/>
      <c r="F6101" s="120"/>
      <c r="G6101" s="121"/>
      <c r="H6101" s="121"/>
      <c r="I6101" s="122"/>
    </row>
    <row r="6102" spans="3:9">
      <c r="C6102" s="92"/>
      <c r="D6102" s="119"/>
      <c r="F6102" s="120"/>
      <c r="G6102" s="121"/>
      <c r="H6102" s="121"/>
      <c r="I6102" s="122"/>
    </row>
    <row r="6103" spans="3:9">
      <c r="C6103" s="92"/>
      <c r="D6103" s="119"/>
      <c r="F6103" s="120"/>
      <c r="G6103" s="121"/>
      <c r="H6103" s="121"/>
      <c r="I6103" s="122"/>
    </row>
    <row r="6104" spans="3:9">
      <c r="C6104" s="92"/>
      <c r="D6104" s="119"/>
      <c r="F6104" s="120"/>
      <c r="G6104" s="121"/>
      <c r="H6104" s="121"/>
      <c r="I6104" s="122"/>
    </row>
    <row r="6105" spans="3:9">
      <c r="C6105" s="92"/>
      <c r="D6105" s="119"/>
      <c r="F6105" s="120"/>
      <c r="G6105" s="121"/>
      <c r="H6105" s="121"/>
      <c r="I6105" s="122"/>
    </row>
    <row r="6106" spans="3:9">
      <c r="C6106" s="92"/>
      <c r="D6106" s="119"/>
      <c r="F6106" s="120"/>
      <c r="G6106" s="121"/>
      <c r="H6106" s="121"/>
      <c r="I6106" s="122"/>
    </row>
    <row r="6107" spans="3:9">
      <c r="C6107" s="92"/>
      <c r="D6107" s="119"/>
      <c r="F6107" s="120"/>
      <c r="G6107" s="121"/>
      <c r="H6107" s="121"/>
      <c r="I6107" s="122"/>
    </row>
    <row r="6108" spans="3:9">
      <c r="C6108" s="92"/>
      <c r="D6108" s="119"/>
      <c r="F6108" s="120"/>
      <c r="G6108" s="121"/>
      <c r="H6108" s="121"/>
      <c r="I6108" s="122"/>
    </row>
    <row r="6109" spans="3:9">
      <c r="C6109" s="92"/>
      <c r="D6109" s="119"/>
      <c r="F6109" s="120"/>
      <c r="G6109" s="121"/>
      <c r="H6109" s="121"/>
      <c r="I6109" s="122"/>
    </row>
    <row r="6110" spans="3:9">
      <c r="C6110" s="92"/>
      <c r="D6110" s="119"/>
      <c r="F6110" s="120"/>
      <c r="G6110" s="121"/>
      <c r="H6110" s="121"/>
      <c r="I6110" s="122"/>
    </row>
    <row r="6111" spans="3:9">
      <c r="C6111" s="92"/>
      <c r="D6111" s="119"/>
      <c r="F6111" s="120"/>
      <c r="G6111" s="121"/>
      <c r="H6111" s="121"/>
      <c r="I6111" s="122"/>
    </row>
    <row r="6112" spans="3:9">
      <c r="C6112" s="92"/>
      <c r="D6112" s="119"/>
      <c r="F6112" s="120"/>
      <c r="G6112" s="121"/>
      <c r="H6112" s="121"/>
      <c r="I6112" s="122"/>
    </row>
    <row r="6113" spans="3:9">
      <c r="C6113" s="92"/>
      <c r="D6113" s="119"/>
      <c r="F6113" s="120"/>
      <c r="G6113" s="121"/>
      <c r="H6113" s="121"/>
      <c r="I6113" s="122"/>
    </row>
    <row r="6114" spans="3:9">
      <c r="C6114" s="92"/>
      <c r="D6114" s="119"/>
      <c r="F6114" s="120"/>
      <c r="G6114" s="121"/>
      <c r="H6114" s="121"/>
      <c r="I6114" s="122"/>
    </row>
    <row r="6115" spans="3:9">
      <c r="C6115" s="92"/>
      <c r="D6115" s="119"/>
      <c r="F6115" s="120"/>
      <c r="G6115" s="121"/>
      <c r="H6115" s="121"/>
      <c r="I6115" s="122"/>
    </row>
    <row r="6116" spans="3:9">
      <c r="C6116" s="92"/>
      <c r="D6116" s="119"/>
      <c r="F6116" s="120"/>
      <c r="G6116" s="121"/>
      <c r="H6116" s="121"/>
      <c r="I6116" s="122"/>
    </row>
    <row r="6117" spans="3:9">
      <c r="C6117" s="92"/>
      <c r="D6117" s="119"/>
      <c r="F6117" s="120"/>
      <c r="G6117" s="121"/>
      <c r="H6117" s="121"/>
      <c r="I6117" s="122"/>
    </row>
    <row r="6118" spans="3:9">
      <c r="C6118" s="92"/>
      <c r="D6118" s="119"/>
      <c r="F6118" s="120"/>
      <c r="G6118" s="121"/>
      <c r="H6118" s="121"/>
      <c r="I6118" s="122"/>
    </row>
    <row r="6119" spans="3:9">
      <c r="C6119" s="92"/>
      <c r="D6119" s="119"/>
      <c r="F6119" s="120"/>
      <c r="G6119" s="121"/>
      <c r="H6119" s="121"/>
      <c r="I6119" s="122"/>
    </row>
    <row r="6120" spans="3:9">
      <c r="C6120" s="92"/>
      <c r="D6120" s="119"/>
      <c r="F6120" s="120"/>
      <c r="G6120" s="121"/>
      <c r="H6120" s="121"/>
      <c r="I6120" s="122"/>
    </row>
    <row r="6121" spans="3:9">
      <c r="C6121" s="92"/>
      <c r="D6121" s="119"/>
      <c r="F6121" s="120"/>
      <c r="G6121" s="121"/>
      <c r="H6121" s="121"/>
      <c r="I6121" s="122"/>
    </row>
    <row r="6122" spans="3:9">
      <c r="C6122" s="92"/>
      <c r="D6122" s="119"/>
      <c r="F6122" s="120"/>
      <c r="G6122" s="121"/>
      <c r="H6122" s="121"/>
      <c r="I6122" s="122"/>
    </row>
    <row r="6123" spans="3:9">
      <c r="C6123" s="92"/>
      <c r="D6123" s="119"/>
      <c r="F6123" s="120"/>
      <c r="G6123" s="121"/>
      <c r="H6123" s="121"/>
      <c r="I6123" s="122"/>
    </row>
    <row r="6124" spans="3:9">
      <c r="C6124" s="92"/>
      <c r="D6124" s="119"/>
      <c r="F6124" s="120"/>
      <c r="G6124" s="121"/>
      <c r="H6124" s="121"/>
      <c r="I6124" s="122"/>
    </row>
    <row r="6125" spans="3:9">
      <c r="C6125" s="92"/>
      <c r="D6125" s="119"/>
      <c r="F6125" s="120"/>
      <c r="G6125" s="121"/>
      <c r="H6125" s="121"/>
      <c r="I6125" s="122"/>
    </row>
    <row r="6126" spans="3:9">
      <c r="C6126" s="92"/>
      <c r="D6126" s="119"/>
      <c r="F6126" s="120"/>
      <c r="G6126" s="121"/>
      <c r="H6126" s="121"/>
      <c r="I6126" s="122"/>
    </row>
    <row r="6127" spans="3:9">
      <c r="C6127" s="92"/>
      <c r="D6127" s="119"/>
      <c r="F6127" s="120"/>
      <c r="G6127" s="121"/>
      <c r="H6127" s="121"/>
      <c r="I6127" s="122"/>
    </row>
    <row r="6128" spans="3:9">
      <c r="C6128" s="92"/>
      <c r="D6128" s="119"/>
      <c r="F6128" s="120"/>
      <c r="G6128" s="121"/>
      <c r="H6128" s="121"/>
      <c r="I6128" s="122"/>
    </row>
    <row r="6129" spans="3:9">
      <c r="C6129" s="92"/>
      <c r="D6129" s="119"/>
      <c r="F6129" s="120"/>
      <c r="G6129" s="121"/>
      <c r="H6129" s="121"/>
      <c r="I6129" s="122"/>
    </row>
    <row r="6130" spans="3:9">
      <c r="C6130" s="92"/>
      <c r="D6130" s="119"/>
      <c r="F6130" s="120"/>
      <c r="G6130" s="121"/>
      <c r="H6130" s="121"/>
      <c r="I6130" s="122"/>
    </row>
    <row r="6131" spans="3:9">
      <c r="C6131" s="92"/>
      <c r="D6131" s="119"/>
      <c r="F6131" s="120"/>
      <c r="G6131" s="121"/>
      <c r="H6131" s="121"/>
      <c r="I6131" s="122"/>
    </row>
    <row r="6132" spans="3:9">
      <c r="C6132" s="92"/>
      <c r="D6132" s="119"/>
      <c r="F6132" s="120"/>
      <c r="G6132" s="121"/>
      <c r="H6132" s="121"/>
      <c r="I6132" s="122"/>
    </row>
    <row r="6133" spans="3:9">
      <c r="C6133" s="92"/>
      <c r="D6133" s="119"/>
      <c r="F6133" s="120"/>
      <c r="G6133" s="121"/>
      <c r="H6133" s="121"/>
      <c r="I6133" s="122"/>
    </row>
    <row r="6134" spans="3:9">
      <c r="C6134" s="92"/>
      <c r="D6134" s="119"/>
      <c r="F6134" s="120"/>
      <c r="G6134" s="121"/>
      <c r="H6134" s="121"/>
      <c r="I6134" s="122"/>
    </row>
    <row r="6135" spans="3:9">
      <c r="C6135" s="92"/>
      <c r="D6135" s="119"/>
      <c r="F6135" s="120"/>
      <c r="G6135" s="121"/>
      <c r="H6135" s="121"/>
      <c r="I6135" s="122"/>
    </row>
    <row r="6136" spans="3:9">
      <c r="C6136" s="92"/>
      <c r="D6136" s="119"/>
      <c r="F6136" s="120"/>
      <c r="G6136" s="121"/>
      <c r="H6136" s="121"/>
      <c r="I6136" s="122"/>
    </row>
    <row r="6137" spans="3:9">
      <c r="C6137" s="92"/>
      <c r="D6137" s="119"/>
      <c r="F6137" s="120"/>
      <c r="G6137" s="121"/>
      <c r="H6137" s="121"/>
      <c r="I6137" s="122"/>
    </row>
    <row r="6138" spans="3:9">
      <c r="C6138" s="92"/>
      <c r="D6138" s="119"/>
      <c r="F6138" s="120"/>
      <c r="G6138" s="121"/>
      <c r="H6138" s="121"/>
      <c r="I6138" s="122"/>
    </row>
    <row r="6139" spans="3:9">
      <c r="C6139" s="92"/>
      <c r="D6139" s="119"/>
      <c r="F6139" s="120"/>
      <c r="G6139" s="121"/>
      <c r="H6139" s="121"/>
      <c r="I6139" s="122"/>
    </row>
    <row r="6140" spans="3:9">
      <c r="C6140" s="92"/>
      <c r="D6140" s="119"/>
      <c r="F6140" s="120"/>
      <c r="G6140" s="121"/>
      <c r="H6140" s="121"/>
      <c r="I6140" s="122"/>
    </row>
    <row r="6141" spans="3:9">
      <c r="C6141" s="92"/>
      <c r="D6141" s="119"/>
      <c r="F6141" s="120"/>
      <c r="G6141" s="121"/>
      <c r="H6141" s="121"/>
      <c r="I6141" s="122"/>
    </row>
    <row r="6142" spans="3:9">
      <c r="C6142" s="92"/>
      <c r="D6142" s="119"/>
      <c r="F6142" s="120"/>
      <c r="G6142" s="121"/>
      <c r="H6142" s="121"/>
      <c r="I6142" s="122"/>
    </row>
    <row r="6143" spans="3:9">
      <c r="C6143" s="92"/>
      <c r="D6143" s="119"/>
      <c r="F6143" s="120"/>
      <c r="G6143" s="121"/>
      <c r="H6143" s="121"/>
      <c r="I6143" s="122"/>
    </row>
    <row r="6144" spans="3:9">
      <c r="C6144" s="92"/>
      <c r="D6144" s="119"/>
      <c r="F6144" s="120"/>
      <c r="G6144" s="121"/>
      <c r="H6144" s="121"/>
      <c r="I6144" s="122"/>
    </row>
    <row r="6145" spans="3:9">
      <c r="C6145" s="92"/>
      <c r="D6145" s="119"/>
      <c r="F6145" s="120"/>
      <c r="G6145" s="121"/>
      <c r="H6145" s="121"/>
      <c r="I6145" s="122"/>
    </row>
    <row r="6146" spans="3:9">
      <c r="C6146" s="92"/>
      <c r="D6146" s="119"/>
      <c r="F6146" s="120"/>
      <c r="G6146" s="121"/>
      <c r="H6146" s="121"/>
      <c r="I6146" s="122"/>
    </row>
    <row r="6147" spans="3:9">
      <c r="C6147" s="92"/>
      <c r="D6147" s="119"/>
      <c r="F6147" s="120"/>
      <c r="G6147" s="121"/>
      <c r="H6147" s="121"/>
      <c r="I6147" s="122"/>
    </row>
    <row r="6148" spans="3:9">
      <c r="C6148" s="92"/>
      <c r="D6148" s="119"/>
      <c r="F6148" s="120"/>
      <c r="G6148" s="121"/>
      <c r="H6148" s="121"/>
      <c r="I6148" s="122"/>
    </row>
    <row r="6149" spans="3:9">
      <c r="C6149" s="92"/>
      <c r="D6149" s="119"/>
      <c r="F6149" s="120"/>
      <c r="G6149" s="121"/>
      <c r="H6149" s="121"/>
      <c r="I6149" s="122"/>
    </row>
    <row r="6150" spans="3:9">
      <c r="C6150" s="92"/>
      <c r="D6150" s="119"/>
      <c r="F6150" s="120"/>
      <c r="G6150" s="121"/>
      <c r="H6150" s="121"/>
      <c r="I6150" s="122"/>
    </row>
    <row r="6151" spans="3:9">
      <c r="C6151" s="92"/>
      <c r="D6151" s="119"/>
      <c r="F6151" s="120"/>
      <c r="G6151" s="121"/>
      <c r="H6151" s="121"/>
      <c r="I6151" s="122"/>
    </row>
    <row r="6152" spans="3:9">
      <c r="C6152" s="92"/>
      <c r="D6152" s="119"/>
      <c r="F6152" s="120"/>
      <c r="G6152" s="121"/>
      <c r="H6152" s="121"/>
      <c r="I6152" s="122"/>
    </row>
    <row r="6153" spans="3:9">
      <c r="C6153" s="92"/>
      <c r="D6153" s="119"/>
      <c r="F6153" s="120"/>
      <c r="G6153" s="121"/>
      <c r="H6153" s="121"/>
      <c r="I6153" s="122"/>
    </row>
    <row r="6154" spans="3:9">
      <c r="C6154" s="92"/>
      <c r="D6154" s="119"/>
      <c r="F6154" s="120"/>
      <c r="G6154" s="121"/>
      <c r="H6154" s="121"/>
      <c r="I6154" s="122"/>
    </row>
    <row r="6155" spans="3:9">
      <c r="C6155" s="92"/>
      <c r="D6155" s="119"/>
      <c r="F6155" s="120"/>
      <c r="G6155" s="121"/>
      <c r="H6155" s="121"/>
      <c r="I6155" s="122"/>
    </row>
    <row r="6156" spans="3:9">
      <c r="C6156" s="92"/>
      <c r="D6156" s="119"/>
      <c r="F6156" s="120"/>
      <c r="G6156" s="121"/>
      <c r="H6156" s="121"/>
      <c r="I6156" s="122"/>
    </row>
    <row r="6157" spans="3:9">
      <c r="C6157" s="92"/>
      <c r="D6157" s="119"/>
      <c r="F6157" s="120"/>
      <c r="G6157" s="121"/>
      <c r="H6157" s="121"/>
      <c r="I6157" s="122"/>
    </row>
    <row r="6158" spans="3:9">
      <c r="C6158" s="92"/>
      <c r="D6158" s="119"/>
      <c r="F6158" s="120"/>
      <c r="G6158" s="121"/>
      <c r="H6158" s="121"/>
      <c r="I6158" s="122"/>
    </row>
    <row r="6159" spans="3:9">
      <c r="C6159" s="92"/>
      <c r="D6159" s="119"/>
      <c r="F6159" s="120"/>
      <c r="G6159" s="121"/>
      <c r="H6159" s="121"/>
      <c r="I6159" s="122"/>
    </row>
    <row r="6160" spans="3:9">
      <c r="C6160" s="92"/>
      <c r="D6160" s="119"/>
      <c r="F6160" s="120"/>
      <c r="G6160" s="121"/>
      <c r="H6160" s="121"/>
      <c r="I6160" s="122"/>
    </row>
    <row r="6161" spans="3:9">
      <c r="C6161" s="92"/>
      <c r="D6161" s="119"/>
      <c r="F6161" s="120"/>
      <c r="G6161" s="121"/>
      <c r="H6161" s="121"/>
      <c r="I6161" s="122"/>
    </row>
    <row r="6162" spans="3:9">
      <c r="C6162" s="92"/>
      <c r="D6162" s="119"/>
      <c r="F6162" s="120"/>
      <c r="G6162" s="121"/>
      <c r="H6162" s="121"/>
      <c r="I6162" s="122"/>
    </row>
    <row r="6163" spans="3:9">
      <c r="C6163" s="92"/>
      <c r="D6163" s="119"/>
      <c r="F6163" s="120"/>
      <c r="G6163" s="121"/>
      <c r="H6163" s="121"/>
      <c r="I6163" s="122"/>
    </row>
    <row r="6164" spans="3:9">
      <c r="C6164" s="92"/>
      <c r="D6164" s="119"/>
      <c r="F6164" s="120"/>
      <c r="G6164" s="121"/>
      <c r="H6164" s="121"/>
      <c r="I6164" s="122"/>
    </row>
    <row r="6165" spans="3:9">
      <c r="C6165" s="92"/>
      <c r="D6165" s="119"/>
      <c r="F6165" s="120"/>
      <c r="G6165" s="121"/>
      <c r="H6165" s="121"/>
      <c r="I6165" s="122"/>
    </row>
    <row r="6166" spans="3:9">
      <c r="C6166" s="92"/>
      <c r="D6166" s="119"/>
      <c r="F6166" s="120"/>
      <c r="G6166" s="121"/>
      <c r="H6166" s="121"/>
      <c r="I6166" s="122"/>
    </row>
    <row r="6167" spans="3:9">
      <c r="C6167" s="92"/>
      <c r="D6167" s="119"/>
      <c r="F6167" s="120"/>
      <c r="G6167" s="121"/>
      <c r="H6167" s="121"/>
      <c r="I6167" s="122"/>
    </row>
    <row r="6168" spans="3:9">
      <c r="C6168" s="92"/>
      <c r="D6168" s="119"/>
      <c r="F6168" s="120"/>
      <c r="G6168" s="121"/>
      <c r="H6168" s="121"/>
      <c r="I6168" s="122"/>
    </row>
    <row r="6169" spans="3:9">
      <c r="C6169" s="92"/>
      <c r="D6169" s="119"/>
      <c r="F6169" s="120"/>
      <c r="G6169" s="121"/>
      <c r="H6169" s="121"/>
      <c r="I6169" s="122"/>
    </row>
    <row r="6170" spans="3:9">
      <c r="C6170" s="92"/>
      <c r="D6170" s="119"/>
      <c r="F6170" s="120"/>
      <c r="G6170" s="121"/>
      <c r="H6170" s="121"/>
      <c r="I6170" s="122"/>
    </row>
    <row r="6171" spans="3:9">
      <c r="C6171" s="92"/>
      <c r="D6171" s="119"/>
      <c r="F6171" s="120"/>
      <c r="G6171" s="121"/>
      <c r="H6171" s="121"/>
      <c r="I6171" s="122"/>
    </row>
    <row r="6172" spans="3:9">
      <c r="C6172" s="92"/>
      <c r="D6172" s="119"/>
      <c r="F6172" s="120"/>
      <c r="G6172" s="121"/>
      <c r="H6172" s="121"/>
      <c r="I6172" s="122"/>
    </row>
    <row r="6173" spans="3:9">
      <c r="C6173" s="92"/>
      <c r="D6173" s="119"/>
      <c r="F6173" s="120"/>
      <c r="G6173" s="121"/>
      <c r="H6173" s="121"/>
      <c r="I6173" s="122"/>
    </row>
    <row r="6174" spans="3:9">
      <c r="C6174" s="92"/>
      <c r="D6174" s="119"/>
      <c r="F6174" s="120"/>
      <c r="G6174" s="121"/>
      <c r="H6174" s="121"/>
      <c r="I6174" s="122"/>
    </row>
    <row r="6175" spans="3:9">
      <c r="C6175" s="92"/>
      <c r="D6175" s="119"/>
      <c r="F6175" s="120"/>
      <c r="G6175" s="121"/>
      <c r="H6175" s="121"/>
      <c r="I6175" s="122"/>
    </row>
    <row r="6176" spans="3:9">
      <c r="C6176" s="92"/>
      <c r="D6176" s="119"/>
      <c r="F6176" s="120"/>
      <c r="G6176" s="121"/>
      <c r="H6176" s="121"/>
      <c r="I6176" s="122"/>
    </row>
    <row r="6177" spans="3:9">
      <c r="C6177" s="92"/>
      <c r="D6177" s="119"/>
      <c r="F6177" s="120"/>
      <c r="G6177" s="121"/>
      <c r="H6177" s="121"/>
      <c r="I6177" s="122"/>
    </row>
    <row r="6178" spans="3:9">
      <c r="C6178" s="92"/>
      <c r="D6178" s="119"/>
      <c r="F6178" s="120"/>
      <c r="G6178" s="121"/>
      <c r="H6178" s="121"/>
      <c r="I6178" s="122"/>
    </row>
    <row r="6179" spans="3:9">
      <c r="C6179" s="92"/>
      <c r="D6179" s="119"/>
      <c r="F6179" s="120"/>
      <c r="G6179" s="121"/>
      <c r="H6179" s="121"/>
      <c r="I6179" s="122"/>
    </row>
    <row r="6180" spans="3:9">
      <c r="C6180" s="92"/>
      <c r="D6180" s="119"/>
      <c r="F6180" s="120"/>
      <c r="G6180" s="121"/>
      <c r="H6180" s="121"/>
      <c r="I6180" s="122"/>
    </row>
    <row r="6181" spans="3:9">
      <c r="C6181" s="92"/>
      <c r="D6181" s="119"/>
      <c r="F6181" s="120"/>
      <c r="G6181" s="121"/>
      <c r="H6181" s="121"/>
      <c r="I6181" s="122"/>
    </row>
    <row r="6182" spans="3:9">
      <c r="C6182" s="92"/>
      <c r="D6182" s="119"/>
      <c r="F6182" s="120"/>
      <c r="G6182" s="121"/>
      <c r="H6182" s="121"/>
      <c r="I6182" s="122"/>
    </row>
    <row r="6183" spans="3:9">
      <c r="C6183" s="92"/>
      <c r="D6183" s="119"/>
      <c r="F6183" s="120"/>
      <c r="G6183" s="121"/>
      <c r="H6183" s="121"/>
      <c r="I6183" s="122"/>
    </row>
    <row r="6184" spans="3:9">
      <c r="C6184" s="92"/>
      <c r="D6184" s="119"/>
      <c r="F6184" s="120"/>
      <c r="G6184" s="121"/>
      <c r="H6184" s="121"/>
      <c r="I6184" s="122"/>
    </row>
    <row r="6185" spans="3:9">
      <c r="C6185" s="92"/>
      <c r="D6185" s="119"/>
      <c r="F6185" s="120"/>
      <c r="G6185" s="121"/>
      <c r="H6185" s="121"/>
      <c r="I6185" s="122"/>
    </row>
    <row r="6186" spans="3:9">
      <c r="C6186" s="92"/>
      <c r="D6186" s="119"/>
      <c r="F6186" s="120"/>
      <c r="G6186" s="121"/>
      <c r="H6186" s="121"/>
      <c r="I6186" s="122"/>
    </row>
    <row r="6187" spans="3:9">
      <c r="C6187" s="92"/>
      <c r="D6187" s="119"/>
      <c r="F6187" s="120"/>
      <c r="G6187" s="121"/>
      <c r="H6187" s="121"/>
      <c r="I6187" s="122"/>
    </row>
    <row r="6188" spans="3:9">
      <c r="C6188" s="92"/>
      <c r="D6188" s="119"/>
      <c r="F6188" s="120"/>
      <c r="G6188" s="121"/>
      <c r="H6188" s="121"/>
      <c r="I6188" s="122"/>
    </row>
    <row r="6189" spans="3:9">
      <c r="C6189" s="92"/>
      <c r="D6189" s="119"/>
      <c r="F6189" s="120"/>
      <c r="G6189" s="121"/>
      <c r="H6189" s="121"/>
      <c r="I6189" s="122"/>
    </row>
    <row r="6190" spans="3:9">
      <c r="C6190" s="92"/>
      <c r="D6190" s="119"/>
      <c r="F6190" s="120"/>
      <c r="G6190" s="121"/>
      <c r="H6190" s="121"/>
      <c r="I6190" s="122"/>
    </row>
    <row r="6191" spans="3:9">
      <c r="C6191" s="92"/>
      <c r="D6191" s="119"/>
      <c r="F6191" s="120"/>
      <c r="G6191" s="121"/>
      <c r="H6191" s="121"/>
      <c r="I6191" s="122"/>
    </row>
    <row r="6192" spans="3:9">
      <c r="C6192" s="92"/>
      <c r="D6192" s="119"/>
      <c r="F6192" s="120"/>
      <c r="G6192" s="121"/>
      <c r="H6192" s="121"/>
      <c r="I6192" s="122"/>
    </row>
    <row r="6193" spans="3:9">
      <c r="C6193" s="92"/>
      <c r="D6193" s="119"/>
      <c r="F6193" s="120"/>
      <c r="G6193" s="121"/>
      <c r="H6193" s="121"/>
      <c r="I6193" s="122"/>
    </row>
    <row r="6194" spans="3:9">
      <c r="C6194" s="92"/>
      <c r="D6194" s="119"/>
      <c r="F6194" s="120"/>
      <c r="G6194" s="121"/>
      <c r="H6194" s="121"/>
      <c r="I6194" s="122"/>
    </row>
    <row r="6195" spans="3:9">
      <c r="C6195" s="92"/>
      <c r="D6195" s="119"/>
      <c r="F6195" s="120"/>
      <c r="G6195" s="121"/>
      <c r="H6195" s="121"/>
      <c r="I6195" s="122"/>
    </row>
    <row r="6196" spans="3:9">
      <c r="C6196" s="92"/>
      <c r="D6196" s="119"/>
      <c r="F6196" s="120"/>
      <c r="G6196" s="121"/>
      <c r="H6196" s="121"/>
      <c r="I6196" s="122"/>
    </row>
    <row r="6197" spans="3:9">
      <c r="C6197" s="92"/>
      <c r="D6197" s="119"/>
      <c r="F6197" s="120"/>
      <c r="G6197" s="121"/>
      <c r="H6197" s="121"/>
      <c r="I6197" s="122"/>
    </row>
    <row r="6198" spans="3:9">
      <c r="C6198" s="92"/>
      <c r="D6198" s="119"/>
      <c r="F6198" s="120"/>
      <c r="G6198" s="121"/>
      <c r="H6198" s="121"/>
      <c r="I6198" s="122"/>
    </row>
    <row r="6199" spans="3:9">
      <c r="C6199" s="92"/>
      <c r="D6199" s="119"/>
      <c r="F6199" s="120"/>
      <c r="G6199" s="121"/>
      <c r="H6199" s="121"/>
      <c r="I6199" s="122"/>
    </row>
    <row r="6200" spans="3:9">
      <c r="C6200" s="92"/>
      <c r="D6200" s="119"/>
      <c r="F6200" s="120"/>
      <c r="G6200" s="121"/>
      <c r="H6200" s="121"/>
      <c r="I6200" s="122"/>
    </row>
    <row r="6201" spans="3:9">
      <c r="C6201" s="92"/>
      <c r="D6201" s="119"/>
      <c r="F6201" s="120"/>
      <c r="G6201" s="121"/>
      <c r="H6201" s="121"/>
      <c r="I6201" s="122"/>
    </row>
    <row r="6202" spans="3:9">
      <c r="C6202" s="92"/>
      <c r="D6202" s="119"/>
      <c r="F6202" s="120"/>
      <c r="G6202" s="121"/>
      <c r="H6202" s="121"/>
      <c r="I6202" s="122"/>
    </row>
    <row r="6203" spans="3:9">
      <c r="C6203" s="92"/>
      <c r="D6203" s="119"/>
      <c r="F6203" s="120"/>
      <c r="G6203" s="121"/>
      <c r="H6203" s="121"/>
      <c r="I6203" s="122"/>
    </row>
    <row r="6204" spans="3:9">
      <c r="C6204" s="92"/>
      <c r="D6204" s="119"/>
      <c r="F6204" s="120"/>
      <c r="G6204" s="121"/>
      <c r="H6204" s="121"/>
      <c r="I6204" s="122"/>
    </row>
    <row r="6205" spans="3:9">
      <c r="C6205" s="92"/>
      <c r="D6205" s="119"/>
      <c r="F6205" s="120"/>
      <c r="G6205" s="121"/>
      <c r="H6205" s="121"/>
      <c r="I6205" s="122"/>
    </row>
    <row r="6206" spans="3:9">
      <c r="C6206" s="92"/>
      <c r="D6206" s="119"/>
      <c r="F6206" s="120"/>
      <c r="G6206" s="121"/>
      <c r="H6206" s="121"/>
      <c r="I6206" s="122"/>
    </row>
    <row r="6207" spans="3:9">
      <c r="C6207" s="92"/>
      <c r="D6207" s="119"/>
      <c r="F6207" s="120"/>
      <c r="G6207" s="121"/>
      <c r="H6207" s="121"/>
      <c r="I6207" s="122"/>
    </row>
    <row r="6208" spans="3:9">
      <c r="C6208" s="92"/>
      <c r="D6208" s="119"/>
      <c r="F6208" s="120"/>
      <c r="G6208" s="121"/>
      <c r="H6208" s="121"/>
      <c r="I6208" s="122"/>
    </row>
    <row r="6209" spans="3:9">
      <c r="C6209" s="92"/>
      <c r="D6209" s="119"/>
      <c r="F6209" s="120"/>
      <c r="G6209" s="121"/>
      <c r="H6209" s="121"/>
      <c r="I6209" s="122"/>
    </row>
    <row r="6210" spans="3:9">
      <c r="C6210" s="92"/>
      <c r="D6210" s="119"/>
      <c r="F6210" s="120"/>
      <c r="G6210" s="121"/>
      <c r="H6210" s="121"/>
      <c r="I6210" s="122"/>
    </row>
    <row r="6211" spans="3:9">
      <c r="C6211" s="92"/>
      <c r="D6211" s="119"/>
      <c r="F6211" s="120"/>
      <c r="G6211" s="121"/>
      <c r="H6211" s="121"/>
      <c r="I6211" s="122"/>
    </row>
    <row r="6212" spans="3:9">
      <c r="C6212" s="92"/>
      <c r="D6212" s="119"/>
      <c r="F6212" s="120"/>
      <c r="G6212" s="121"/>
      <c r="H6212" s="121"/>
      <c r="I6212" s="122"/>
    </row>
    <row r="6213" spans="3:9">
      <c r="C6213" s="92"/>
      <c r="D6213" s="119"/>
      <c r="F6213" s="120"/>
      <c r="G6213" s="121"/>
      <c r="H6213" s="121"/>
      <c r="I6213" s="122"/>
    </row>
    <row r="6214" spans="3:9">
      <c r="C6214" s="92"/>
      <c r="D6214" s="119"/>
      <c r="F6214" s="120"/>
      <c r="G6214" s="121"/>
      <c r="H6214" s="121"/>
      <c r="I6214" s="122"/>
    </row>
    <row r="6215" spans="3:9">
      <c r="C6215" s="92"/>
      <c r="D6215" s="119"/>
      <c r="F6215" s="120"/>
      <c r="G6215" s="121"/>
      <c r="H6215" s="121"/>
      <c r="I6215" s="122"/>
    </row>
    <row r="6216" spans="3:9">
      <c r="C6216" s="92"/>
      <c r="D6216" s="119"/>
      <c r="F6216" s="120"/>
      <c r="G6216" s="121"/>
      <c r="H6216" s="121"/>
      <c r="I6216" s="122"/>
    </row>
    <row r="6217" spans="3:9">
      <c r="C6217" s="92"/>
      <c r="D6217" s="119"/>
      <c r="F6217" s="120"/>
      <c r="G6217" s="121"/>
      <c r="H6217" s="121"/>
      <c r="I6217" s="122"/>
    </row>
    <row r="6218" spans="3:9">
      <c r="C6218" s="92"/>
      <c r="D6218" s="119"/>
      <c r="F6218" s="120"/>
      <c r="G6218" s="121"/>
      <c r="H6218" s="121"/>
      <c r="I6218" s="122"/>
    </row>
    <row r="6219" spans="3:9">
      <c r="C6219" s="92"/>
      <c r="D6219" s="119"/>
      <c r="F6219" s="120"/>
      <c r="G6219" s="121"/>
      <c r="H6219" s="121"/>
      <c r="I6219" s="122"/>
    </row>
    <row r="6220" spans="3:9">
      <c r="C6220" s="92"/>
      <c r="D6220" s="119"/>
      <c r="F6220" s="120"/>
      <c r="G6220" s="121"/>
      <c r="H6220" s="121"/>
      <c r="I6220" s="122"/>
    </row>
    <row r="6221" spans="3:9">
      <c r="C6221" s="92"/>
      <c r="D6221" s="119"/>
      <c r="F6221" s="120"/>
      <c r="G6221" s="121"/>
      <c r="H6221" s="121"/>
      <c r="I6221" s="122"/>
    </row>
    <row r="6222" spans="3:9">
      <c r="C6222" s="92"/>
      <c r="D6222" s="119"/>
      <c r="F6222" s="120"/>
      <c r="G6222" s="121"/>
      <c r="H6222" s="121"/>
      <c r="I6222" s="122"/>
    </row>
    <row r="6223" spans="3:9">
      <c r="C6223" s="92"/>
      <c r="D6223" s="119"/>
      <c r="F6223" s="120"/>
      <c r="G6223" s="121"/>
      <c r="H6223" s="121"/>
      <c r="I6223" s="122"/>
    </row>
    <row r="6224" spans="3:9">
      <c r="C6224" s="92"/>
      <c r="D6224" s="119"/>
      <c r="F6224" s="120"/>
      <c r="G6224" s="121"/>
      <c r="H6224" s="121"/>
      <c r="I6224" s="122"/>
    </row>
    <row r="6225" spans="3:9">
      <c r="C6225" s="92"/>
      <c r="D6225" s="119"/>
      <c r="F6225" s="120"/>
      <c r="G6225" s="121"/>
      <c r="H6225" s="121"/>
      <c r="I6225" s="122"/>
    </row>
    <row r="6226" spans="3:9">
      <c r="C6226" s="92"/>
      <c r="D6226" s="119"/>
      <c r="F6226" s="120"/>
      <c r="G6226" s="121"/>
      <c r="H6226" s="121"/>
      <c r="I6226" s="122"/>
    </row>
    <row r="6227" spans="3:9">
      <c r="C6227" s="92"/>
      <c r="D6227" s="119"/>
      <c r="F6227" s="120"/>
      <c r="G6227" s="121"/>
      <c r="H6227" s="121"/>
      <c r="I6227" s="122"/>
    </row>
    <row r="6228" spans="3:9">
      <c r="C6228" s="92"/>
      <c r="D6228" s="119"/>
      <c r="F6228" s="120"/>
      <c r="G6228" s="121"/>
      <c r="H6228" s="121"/>
      <c r="I6228" s="122"/>
    </row>
    <row r="6229" spans="3:9">
      <c r="C6229" s="92"/>
      <c r="D6229" s="119"/>
      <c r="F6229" s="120"/>
      <c r="G6229" s="121"/>
      <c r="H6229" s="121"/>
      <c r="I6229" s="122"/>
    </row>
    <row r="6230" spans="3:9">
      <c r="C6230" s="92"/>
      <c r="D6230" s="119"/>
      <c r="F6230" s="120"/>
      <c r="G6230" s="121"/>
      <c r="H6230" s="121"/>
      <c r="I6230" s="122"/>
    </row>
    <row r="6231" spans="3:9">
      <c r="C6231" s="92"/>
      <c r="D6231" s="119"/>
      <c r="F6231" s="120"/>
      <c r="G6231" s="121"/>
      <c r="H6231" s="121"/>
      <c r="I6231" s="122"/>
    </row>
    <row r="6232" spans="3:9">
      <c r="C6232" s="92"/>
      <c r="D6232" s="119"/>
      <c r="F6232" s="120"/>
      <c r="G6232" s="121"/>
      <c r="H6232" s="121"/>
      <c r="I6232" s="122"/>
    </row>
    <row r="6233" spans="3:9">
      <c r="C6233" s="92"/>
      <c r="D6233" s="119"/>
      <c r="F6233" s="120"/>
      <c r="G6233" s="121"/>
      <c r="H6233" s="121"/>
      <c r="I6233" s="122"/>
    </row>
    <row r="6234" spans="3:9">
      <c r="C6234" s="92"/>
      <c r="D6234" s="119"/>
      <c r="F6234" s="120"/>
      <c r="G6234" s="121"/>
      <c r="H6234" s="121"/>
      <c r="I6234" s="122"/>
    </row>
    <row r="6235" spans="3:9">
      <c r="C6235" s="92"/>
      <c r="D6235" s="119"/>
      <c r="F6235" s="120"/>
      <c r="G6235" s="121"/>
      <c r="H6235" s="121"/>
      <c r="I6235" s="122"/>
    </row>
    <row r="6236" spans="3:9">
      <c r="C6236" s="92"/>
      <c r="D6236" s="119"/>
      <c r="F6236" s="120"/>
      <c r="G6236" s="121"/>
      <c r="H6236" s="121"/>
      <c r="I6236" s="122"/>
    </row>
    <row r="6237" spans="3:9">
      <c r="C6237" s="92"/>
      <c r="D6237" s="119"/>
      <c r="F6237" s="120"/>
      <c r="G6237" s="121"/>
      <c r="H6237" s="121"/>
      <c r="I6237" s="122"/>
    </row>
    <row r="6238" spans="3:9">
      <c r="C6238" s="92"/>
      <c r="D6238" s="119"/>
      <c r="F6238" s="120"/>
      <c r="G6238" s="121"/>
      <c r="H6238" s="121"/>
      <c r="I6238" s="122"/>
    </row>
    <row r="6239" spans="3:9">
      <c r="C6239" s="92"/>
      <c r="D6239" s="119"/>
      <c r="F6239" s="120"/>
      <c r="G6239" s="121"/>
      <c r="H6239" s="121"/>
      <c r="I6239" s="122"/>
    </row>
    <row r="6240" spans="3:9">
      <c r="C6240" s="92"/>
      <c r="D6240" s="119"/>
      <c r="F6240" s="120"/>
      <c r="G6240" s="121"/>
      <c r="H6240" s="121"/>
      <c r="I6240" s="122"/>
    </row>
    <row r="6241" spans="3:9">
      <c r="C6241" s="92"/>
      <c r="D6241" s="119"/>
      <c r="F6241" s="120"/>
      <c r="G6241" s="121"/>
      <c r="H6241" s="121"/>
      <c r="I6241" s="122"/>
    </row>
    <row r="6242" spans="3:9">
      <c r="C6242" s="92"/>
      <c r="D6242" s="119"/>
      <c r="F6242" s="120"/>
      <c r="G6242" s="121"/>
      <c r="H6242" s="121"/>
      <c r="I6242" s="122"/>
    </row>
    <row r="6243" spans="3:9">
      <c r="C6243" s="92"/>
      <c r="D6243" s="119"/>
      <c r="F6243" s="120"/>
      <c r="G6243" s="121"/>
      <c r="H6243" s="121"/>
      <c r="I6243" s="122"/>
    </row>
    <row r="6244" spans="3:9">
      <c r="C6244" s="92"/>
      <c r="D6244" s="119"/>
      <c r="F6244" s="120"/>
      <c r="G6244" s="121"/>
      <c r="H6244" s="121"/>
      <c r="I6244" s="122"/>
    </row>
    <row r="6245" spans="3:9">
      <c r="C6245" s="92"/>
      <c r="D6245" s="119"/>
      <c r="F6245" s="120"/>
      <c r="G6245" s="121"/>
      <c r="H6245" s="121"/>
      <c r="I6245" s="122"/>
    </row>
    <row r="6246" spans="3:9">
      <c r="C6246" s="92"/>
      <c r="D6246" s="119"/>
      <c r="F6246" s="120"/>
      <c r="G6246" s="121"/>
      <c r="H6246" s="121"/>
      <c r="I6246" s="122"/>
    </row>
    <row r="6247" spans="3:9">
      <c r="C6247" s="92"/>
      <c r="D6247" s="119"/>
      <c r="F6247" s="120"/>
      <c r="G6247" s="121"/>
      <c r="H6247" s="121"/>
      <c r="I6247" s="122"/>
    </row>
    <row r="6248" spans="3:9">
      <c r="C6248" s="92"/>
      <c r="D6248" s="119"/>
      <c r="F6248" s="120"/>
      <c r="G6248" s="121"/>
      <c r="H6248" s="121"/>
      <c r="I6248" s="122"/>
    </row>
    <row r="6249" spans="3:9">
      <c r="C6249" s="92"/>
      <c r="D6249" s="119"/>
      <c r="F6249" s="120"/>
      <c r="G6249" s="121"/>
      <c r="H6249" s="121"/>
      <c r="I6249" s="122"/>
    </row>
    <row r="6250" spans="3:9">
      <c r="C6250" s="92"/>
      <c r="D6250" s="119"/>
      <c r="F6250" s="120"/>
      <c r="G6250" s="121"/>
      <c r="H6250" s="121"/>
      <c r="I6250" s="122"/>
    </row>
    <row r="6251" spans="3:9">
      <c r="C6251" s="92"/>
      <c r="D6251" s="119"/>
      <c r="F6251" s="120"/>
      <c r="G6251" s="121"/>
      <c r="H6251" s="121"/>
      <c r="I6251" s="122"/>
    </row>
    <row r="6252" spans="3:9">
      <c r="C6252" s="92"/>
      <c r="D6252" s="119"/>
      <c r="F6252" s="120"/>
      <c r="G6252" s="121"/>
      <c r="H6252" s="121"/>
      <c r="I6252" s="122"/>
    </row>
    <row r="6253" spans="3:9">
      <c r="C6253" s="92"/>
      <c r="D6253" s="119"/>
      <c r="F6253" s="120"/>
      <c r="G6253" s="121"/>
      <c r="H6253" s="121"/>
      <c r="I6253" s="122"/>
    </row>
    <row r="6254" spans="3:9">
      <c r="C6254" s="92"/>
      <c r="D6254" s="119"/>
      <c r="F6254" s="120"/>
      <c r="G6254" s="121"/>
      <c r="H6254" s="121"/>
      <c r="I6254" s="122"/>
    </row>
    <row r="6255" spans="3:9">
      <c r="C6255" s="92"/>
      <c r="D6255" s="119"/>
      <c r="F6255" s="120"/>
      <c r="G6255" s="121"/>
      <c r="H6255" s="121"/>
      <c r="I6255" s="122"/>
    </row>
    <row r="6256" spans="3:9">
      <c r="C6256" s="92"/>
      <c r="D6256" s="119"/>
      <c r="F6256" s="120"/>
      <c r="G6256" s="121"/>
      <c r="H6256" s="121"/>
      <c r="I6256" s="122"/>
    </row>
    <row r="6257" spans="3:9">
      <c r="C6257" s="92"/>
      <c r="D6257" s="119"/>
      <c r="F6257" s="120"/>
      <c r="G6257" s="121"/>
      <c r="H6257" s="121"/>
      <c r="I6257" s="122"/>
    </row>
    <row r="6258" spans="3:9">
      <c r="C6258" s="92"/>
      <c r="D6258" s="119"/>
      <c r="F6258" s="120"/>
      <c r="G6258" s="121"/>
      <c r="H6258" s="121"/>
      <c r="I6258" s="122"/>
    </row>
    <row r="6259" spans="3:9">
      <c r="C6259" s="92"/>
      <c r="D6259" s="119"/>
      <c r="F6259" s="120"/>
      <c r="G6259" s="121"/>
      <c r="H6259" s="121"/>
      <c r="I6259" s="122"/>
    </row>
    <row r="6260" spans="3:9">
      <c r="C6260" s="92"/>
      <c r="D6260" s="119"/>
      <c r="F6260" s="120"/>
      <c r="G6260" s="121"/>
      <c r="H6260" s="121"/>
      <c r="I6260" s="122"/>
    </row>
    <row r="6261" spans="3:9">
      <c r="C6261" s="92"/>
      <c r="D6261" s="119"/>
      <c r="F6261" s="120"/>
      <c r="G6261" s="121"/>
      <c r="H6261" s="121"/>
      <c r="I6261" s="122"/>
    </row>
    <row r="6262" spans="3:9">
      <c r="C6262" s="92"/>
      <c r="D6262" s="119"/>
      <c r="F6262" s="120"/>
      <c r="G6262" s="121"/>
      <c r="H6262" s="121"/>
      <c r="I6262" s="122"/>
    </row>
    <row r="6263" spans="3:9">
      <c r="C6263" s="92"/>
      <c r="D6263" s="119"/>
      <c r="F6263" s="120"/>
      <c r="G6263" s="121"/>
      <c r="H6263" s="121"/>
      <c r="I6263" s="122"/>
    </row>
    <row r="6264" spans="3:9">
      <c r="C6264" s="92"/>
      <c r="D6264" s="119"/>
      <c r="F6264" s="120"/>
      <c r="G6264" s="121"/>
      <c r="H6264" s="121"/>
      <c r="I6264" s="122"/>
    </row>
    <row r="6265" spans="3:9">
      <c r="C6265" s="92"/>
      <c r="D6265" s="119"/>
      <c r="F6265" s="120"/>
      <c r="G6265" s="121"/>
      <c r="H6265" s="121"/>
      <c r="I6265" s="122"/>
    </row>
    <row r="6266" spans="3:9">
      <c r="C6266" s="92"/>
      <c r="D6266" s="119"/>
      <c r="F6266" s="120"/>
      <c r="G6266" s="121"/>
      <c r="H6266" s="121"/>
      <c r="I6266" s="122"/>
    </row>
    <row r="6267" spans="3:9">
      <c r="C6267" s="92"/>
      <c r="D6267" s="119"/>
      <c r="F6267" s="120"/>
      <c r="G6267" s="121"/>
      <c r="H6267" s="121"/>
      <c r="I6267" s="122"/>
    </row>
    <row r="6268" spans="3:9">
      <c r="C6268" s="92"/>
      <c r="D6268" s="119"/>
      <c r="F6268" s="120"/>
      <c r="G6268" s="121"/>
      <c r="H6268" s="121"/>
      <c r="I6268" s="122"/>
    </row>
    <row r="6269" spans="3:9">
      <c r="C6269" s="92"/>
      <c r="D6269" s="119"/>
      <c r="F6269" s="120"/>
      <c r="G6269" s="121"/>
      <c r="H6269" s="121"/>
      <c r="I6269" s="122"/>
    </row>
    <row r="6270" spans="3:9">
      <c r="C6270" s="92"/>
      <c r="D6270" s="119"/>
      <c r="F6270" s="120"/>
      <c r="G6270" s="121"/>
      <c r="H6270" s="121"/>
      <c r="I6270" s="122"/>
    </row>
    <row r="6271" spans="3:9">
      <c r="C6271" s="92"/>
      <c r="D6271" s="119"/>
      <c r="F6271" s="120"/>
      <c r="G6271" s="121"/>
      <c r="H6271" s="121"/>
      <c r="I6271" s="122"/>
    </row>
    <row r="6272" spans="3:9">
      <c r="C6272" s="92"/>
      <c r="D6272" s="119"/>
      <c r="F6272" s="120"/>
      <c r="G6272" s="121"/>
      <c r="H6272" s="121"/>
      <c r="I6272" s="122"/>
    </row>
    <row r="6273" spans="3:9">
      <c r="C6273" s="92"/>
      <c r="D6273" s="119"/>
      <c r="F6273" s="120"/>
      <c r="G6273" s="121"/>
      <c r="H6273" s="121"/>
      <c r="I6273" s="122"/>
    </row>
    <row r="6274" spans="3:9">
      <c r="C6274" s="92"/>
      <c r="D6274" s="119"/>
      <c r="F6274" s="120"/>
      <c r="G6274" s="121"/>
      <c r="H6274" s="121"/>
      <c r="I6274" s="122"/>
    </row>
    <row r="6275" spans="3:9">
      <c r="C6275" s="92"/>
      <c r="D6275" s="119"/>
      <c r="F6275" s="120"/>
      <c r="G6275" s="121"/>
      <c r="H6275" s="121"/>
      <c r="I6275" s="122"/>
    </row>
    <row r="6276" spans="3:9">
      <c r="C6276" s="92"/>
      <c r="D6276" s="119"/>
      <c r="F6276" s="120"/>
      <c r="G6276" s="121"/>
      <c r="H6276" s="121"/>
      <c r="I6276" s="122"/>
    </row>
    <row r="6277" spans="3:9">
      <c r="C6277" s="92"/>
      <c r="D6277" s="119"/>
      <c r="F6277" s="120"/>
      <c r="G6277" s="121"/>
      <c r="H6277" s="121"/>
      <c r="I6277" s="122"/>
    </row>
    <row r="6278" spans="3:9">
      <c r="C6278" s="92"/>
      <c r="D6278" s="119"/>
      <c r="F6278" s="120"/>
      <c r="G6278" s="121"/>
      <c r="H6278" s="121"/>
      <c r="I6278" s="122"/>
    </row>
    <row r="6279" spans="3:9">
      <c r="C6279" s="92"/>
      <c r="D6279" s="119"/>
      <c r="F6279" s="120"/>
      <c r="G6279" s="121"/>
      <c r="H6279" s="121"/>
      <c r="I6279" s="122"/>
    </row>
    <row r="6280" spans="3:9">
      <c r="C6280" s="92"/>
      <c r="D6280" s="119"/>
      <c r="F6280" s="120"/>
      <c r="G6280" s="121"/>
      <c r="H6280" s="121"/>
      <c r="I6280" s="122"/>
    </row>
    <row r="6281" spans="3:9">
      <c r="C6281" s="92"/>
      <c r="D6281" s="119"/>
      <c r="F6281" s="120"/>
      <c r="G6281" s="121"/>
      <c r="H6281" s="121"/>
      <c r="I6281" s="122"/>
    </row>
    <row r="6282" spans="3:9">
      <c r="C6282" s="92"/>
      <c r="D6282" s="119"/>
      <c r="F6282" s="120"/>
      <c r="G6282" s="121"/>
      <c r="H6282" s="121"/>
      <c r="I6282" s="122"/>
    </row>
    <row r="6283" spans="3:9">
      <c r="C6283" s="92"/>
      <c r="D6283" s="119"/>
      <c r="F6283" s="120"/>
      <c r="G6283" s="121"/>
      <c r="H6283" s="121"/>
      <c r="I6283" s="122"/>
    </row>
    <row r="6284" spans="3:9">
      <c r="C6284" s="92"/>
      <c r="D6284" s="119"/>
      <c r="F6284" s="120"/>
      <c r="G6284" s="121"/>
      <c r="H6284" s="121"/>
      <c r="I6284" s="122"/>
    </row>
    <row r="6285" spans="3:9">
      <c r="C6285" s="92"/>
      <c r="D6285" s="119"/>
      <c r="F6285" s="120"/>
      <c r="G6285" s="121"/>
      <c r="H6285" s="121"/>
      <c r="I6285" s="122"/>
    </row>
    <row r="6286" spans="3:9">
      <c r="C6286" s="92"/>
      <c r="D6286" s="119"/>
      <c r="F6286" s="120"/>
      <c r="G6286" s="121"/>
      <c r="H6286" s="121"/>
      <c r="I6286" s="122"/>
    </row>
    <row r="6287" spans="3:9">
      <c r="C6287" s="92"/>
      <c r="D6287" s="119"/>
      <c r="F6287" s="120"/>
      <c r="G6287" s="121"/>
      <c r="H6287" s="121"/>
      <c r="I6287" s="122"/>
    </row>
    <row r="6288" spans="3:9">
      <c r="C6288" s="92"/>
      <c r="D6288" s="119"/>
      <c r="F6288" s="120"/>
      <c r="G6288" s="121"/>
      <c r="H6288" s="121"/>
      <c r="I6288" s="122"/>
    </row>
    <row r="6289" spans="3:9">
      <c r="C6289" s="92"/>
      <c r="D6289" s="119"/>
      <c r="F6289" s="120"/>
      <c r="G6289" s="121"/>
      <c r="H6289" s="121"/>
      <c r="I6289" s="122"/>
    </row>
    <row r="6290" spans="3:9">
      <c r="C6290" s="92"/>
      <c r="D6290" s="119"/>
      <c r="F6290" s="120"/>
      <c r="G6290" s="121"/>
      <c r="H6290" s="121"/>
      <c r="I6290" s="122"/>
    </row>
    <row r="6291" spans="3:9">
      <c r="C6291" s="92"/>
      <c r="D6291" s="119"/>
      <c r="F6291" s="120"/>
      <c r="G6291" s="121"/>
      <c r="H6291" s="121"/>
      <c r="I6291" s="122"/>
    </row>
    <row r="6292" spans="3:9">
      <c r="C6292" s="92"/>
      <c r="D6292" s="119"/>
      <c r="F6292" s="120"/>
      <c r="G6292" s="121"/>
      <c r="H6292" s="121"/>
      <c r="I6292" s="122"/>
    </row>
    <row r="6293" spans="3:9">
      <c r="C6293" s="92"/>
      <c r="D6293" s="119"/>
      <c r="F6293" s="120"/>
      <c r="G6293" s="121"/>
      <c r="H6293" s="121"/>
      <c r="I6293" s="122"/>
    </row>
    <row r="6294" spans="3:9">
      <c r="C6294" s="92"/>
      <c r="D6294" s="119"/>
      <c r="F6294" s="120"/>
      <c r="G6294" s="121"/>
      <c r="H6294" s="121"/>
      <c r="I6294" s="122"/>
    </row>
    <row r="6295" spans="3:9">
      <c r="C6295" s="92"/>
      <c r="D6295" s="119"/>
      <c r="F6295" s="120"/>
      <c r="G6295" s="121"/>
      <c r="H6295" s="121"/>
      <c r="I6295" s="122"/>
    </row>
    <row r="6296" spans="3:9">
      <c r="C6296" s="92"/>
      <c r="D6296" s="119"/>
      <c r="F6296" s="120"/>
      <c r="G6296" s="121"/>
      <c r="H6296" s="121"/>
      <c r="I6296" s="122"/>
    </row>
    <row r="6297" spans="3:9">
      <c r="C6297" s="92"/>
      <c r="D6297" s="119"/>
      <c r="F6297" s="120"/>
      <c r="G6297" s="121"/>
      <c r="H6297" s="121"/>
      <c r="I6297" s="122"/>
    </row>
    <row r="6298" spans="3:9">
      <c r="C6298" s="92"/>
      <c r="D6298" s="119"/>
      <c r="F6298" s="120"/>
      <c r="G6298" s="121"/>
      <c r="H6298" s="121"/>
      <c r="I6298" s="122"/>
    </row>
    <row r="6299" spans="3:9">
      <c r="C6299" s="92"/>
      <c r="D6299" s="119"/>
      <c r="F6299" s="120"/>
      <c r="G6299" s="121"/>
      <c r="H6299" s="121"/>
      <c r="I6299" s="122"/>
    </row>
    <row r="6300" spans="3:9">
      <c r="C6300" s="92"/>
      <c r="D6300" s="119"/>
      <c r="F6300" s="120"/>
      <c r="G6300" s="121"/>
      <c r="H6300" s="121"/>
      <c r="I6300" s="122"/>
    </row>
    <row r="6301" spans="3:9">
      <c r="C6301" s="92"/>
      <c r="D6301" s="119"/>
      <c r="F6301" s="120"/>
      <c r="G6301" s="121"/>
      <c r="H6301" s="121"/>
      <c r="I6301" s="122"/>
    </row>
    <row r="6302" spans="3:9">
      <c r="C6302" s="92"/>
      <c r="D6302" s="119"/>
      <c r="F6302" s="120"/>
      <c r="G6302" s="121"/>
      <c r="H6302" s="121"/>
      <c r="I6302" s="122"/>
    </row>
    <row r="6303" spans="3:9">
      <c r="C6303" s="92"/>
      <c r="D6303" s="119"/>
      <c r="F6303" s="120"/>
      <c r="G6303" s="121"/>
      <c r="H6303" s="121"/>
      <c r="I6303" s="122"/>
    </row>
    <row r="6304" spans="3:9">
      <c r="C6304" s="92"/>
      <c r="D6304" s="119"/>
      <c r="F6304" s="120"/>
      <c r="G6304" s="121"/>
      <c r="H6304" s="121"/>
      <c r="I6304" s="122"/>
    </row>
    <row r="6305" spans="3:9">
      <c r="C6305" s="92"/>
      <c r="D6305" s="119"/>
      <c r="F6305" s="120"/>
      <c r="G6305" s="121"/>
      <c r="H6305" s="121"/>
      <c r="I6305" s="122"/>
    </row>
    <row r="6306" spans="3:9">
      <c r="C6306" s="92"/>
      <c r="D6306" s="119"/>
      <c r="F6306" s="120"/>
      <c r="G6306" s="121"/>
      <c r="H6306" s="121"/>
      <c r="I6306" s="122"/>
    </row>
    <row r="6307" spans="3:9">
      <c r="C6307" s="92"/>
      <c r="D6307" s="119"/>
      <c r="F6307" s="120"/>
      <c r="G6307" s="121"/>
      <c r="H6307" s="121"/>
      <c r="I6307" s="122"/>
    </row>
    <row r="6308" spans="3:9">
      <c r="C6308" s="92"/>
      <c r="D6308" s="119"/>
      <c r="F6308" s="120"/>
      <c r="G6308" s="121"/>
      <c r="H6308" s="121"/>
      <c r="I6308" s="122"/>
    </row>
    <row r="6309" spans="3:9">
      <c r="C6309" s="92"/>
      <c r="D6309" s="119"/>
      <c r="F6309" s="120"/>
      <c r="G6309" s="121"/>
      <c r="H6309" s="121"/>
      <c r="I6309" s="122"/>
    </row>
    <row r="6310" spans="3:9">
      <c r="C6310" s="92"/>
      <c r="D6310" s="119"/>
      <c r="F6310" s="120"/>
      <c r="G6310" s="121"/>
      <c r="H6310" s="121"/>
      <c r="I6310" s="122"/>
    </row>
    <row r="6311" spans="3:9">
      <c r="C6311" s="92"/>
      <c r="D6311" s="119"/>
      <c r="F6311" s="120"/>
      <c r="G6311" s="121"/>
      <c r="H6311" s="121"/>
      <c r="I6311" s="122"/>
    </row>
    <row r="6312" spans="3:9">
      <c r="C6312" s="92"/>
      <c r="D6312" s="119"/>
      <c r="F6312" s="120"/>
      <c r="G6312" s="121"/>
      <c r="H6312" s="121"/>
      <c r="I6312" s="122"/>
    </row>
    <row r="6313" spans="3:9">
      <c r="C6313" s="92"/>
      <c r="D6313" s="119"/>
      <c r="F6313" s="120"/>
      <c r="G6313" s="121"/>
      <c r="H6313" s="121"/>
      <c r="I6313" s="122"/>
    </row>
    <row r="6314" spans="3:9">
      <c r="C6314" s="92"/>
      <c r="D6314" s="119"/>
      <c r="F6314" s="120"/>
      <c r="G6314" s="121"/>
      <c r="H6314" s="121"/>
      <c r="I6314" s="122"/>
    </row>
    <row r="6315" spans="3:9">
      <c r="C6315" s="92"/>
      <c r="D6315" s="119"/>
      <c r="F6315" s="120"/>
      <c r="G6315" s="121"/>
      <c r="H6315" s="121"/>
      <c r="I6315" s="122"/>
    </row>
    <row r="6316" spans="3:9">
      <c r="C6316" s="92"/>
      <c r="D6316" s="119"/>
      <c r="F6316" s="120"/>
      <c r="G6316" s="121"/>
      <c r="H6316" s="121"/>
      <c r="I6316" s="122"/>
    </row>
    <row r="6317" spans="3:9">
      <c r="C6317" s="92"/>
      <c r="D6317" s="119"/>
      <c r="F6317" s="120"/>
      <c r="G6317" s="121"/>
      <c r="H6317" s="121"/>
      <c r="I6317" s="122"/>
    </row>
    <row r="6318" spans="3:9">
      <c r="C6318" s="92"/>
      <c r="D6318" s="119"/>
      <c r="F6318" s="120"/>
      <c r="G6318" s="121"/>
      <c r="H6318" s="121"/>
      <c r="I6318" s="122"/>
    </row>
    <row r="6319" spans="3:9">
      <c r="C6319" s="92"/>
      <c r="D6319" s="119"/>
      <c r="F6319" s="120"/>
      <c r="G6319" s="121"/>
      <c r="H6319" s="121"/>
      <c r="I6319" s="122"/>
    </row>
    <row r="6320" spans="3:9">
      <c r="C6320" s="92"/>
      <c r="D6320" s="119"/>
      <c r="F6320" s="120"/>
      <c r="G6320" s="121"/>
      <c r="H6320" s="121"/>
      <c r="I6320" s="122"/>
    </row>
    <row r="6321" spans="3:9">
      <c r="C6321" s="92"/>
      <c r="D6321" s="119"/>
      <c r="F6321" s="120"/>
      <c r="G6321" s="121"/>
      <c r="H6321" s="121"/>
      <c r="I6321" s="122"/>
    </row>
    <row r="6322" spans="3:9">
      <c r="C6322" s="92"/>
      <c r="D6322" s="119"/>
      <c r="F6322" s="120"/>
      <c r="G6322" s="121"/>
      <c r="H6322" s="121"/>
      <c r="I6322" s="122"/>
    </row>
    <row r="6323" spans="3:9">
      <c r="C6323" s="92"/>
      <c r="D6323" s="119"/>
      <c r="F6323" s="120"/>
      <c r="G6323" s="121"/>
      <c r="H6323" s="121"/>
      <c r="I6323" s="122"/>
    </row>
    <row r="6324" spans="3:9">
      <c r="C6324" s="92"/>
      <c r="D6324" s="119"/>
      <c r="F6324" s="120"/>
      <c r="G6324" s="121"/>
      <c r="H6324" s="121"/>
      <c r="I6324" s="122"/>
    </row>
    <row r="6325" spans="3:9">
      <c r="C6325" s="92"/>
      <c r="D6325" s="119"/>
      <c r="F6325" s="120"/>
      <c r="G6325" s="121"/>
      <c r="H6325" s="121"/>
      <c r="I6325" s="122"/>
    </row>
    <row r="6326" spans="3:9">
      <c r="C6326" s="92"/>
      <c r="D6326" s="119"/>
      <c r="F6326" s="120"/>
      <c r="G6326" s="121"/>
      <c r="H6326" s="121"/>
      <c r="I6326" s="122"/>
    </row>
    <row r="6327" spans="3:9">
      <c r="C6327" s="92"/>
      <c r="D6327" s="119"/>
      <c r="F6327" s="120"/>
      <c r="G6327" s="121"/>
      <c r="H6327" s="121"/>
      <c r="I6327" s="122"/>
    </row>
    <row r="6328" spans="3:9">
      <c r="C6328" s="92"/>
      <c r="D6328" s="119"/>
      <c r="F6328" s="120"/>
      <c r="G6328" s="121"/>
      <c r="H6328" s="121"/>
      <c r="I6328" s="122"/>
    </row>
    <row r="6329" spans="3:9">
      <c r="C6329" s="92"/>
      <c r="D6329" s="119"/>
      <c r="F6329" s="120"/>
      <c r="G6329" s="121"/>
      <c r="H6329" s="121"/>
      <c r="I6329" s="122"/>
    </row>
    <row r="6330" spans="3:9">
      <c r="C6330" s="92"/>
      <c r="D6330" s="119"/>
      <c r="F6330" s="120"/>
      <c r="G6330" s="121"/>
      <c r="H6330" s="121"/>
      <c r="I6330" s="122"/>
    </row>
    <row r="6331" spans="3:9">
      <c r="C6331" s="92"/>
      <c r="D6331" s="119"/>
      <c r="F6331" s="120"/>
      <c r="G6331" s="121"/>
      <c r="H6331" s="121"/>
      <c r="I6331" s="122"/>
    </row>
    <row r="6332" spans="3:9">
      <c r="C6332" s="92"/>
      <c r="D6332" s="119"/>
      <c r="F6332" s="120"/>
      <c r="G6332" s="121"/>
      <c r="H6332" s="121"/>
      <c r="I6332" s="122"/>
    </row>
    <row r="6333" spans="3:9">
      <c r="C6333" s="92"/>
      <c r="D6333" s="119"/>
      <c r="F6333" s="120"/>
      <c r="G6333" s="121"/>
      <c r="H6333" s="121"/>
      <c r="I6333" s="122"/>
    </row>
    <row r="6334" spans="3:9">
      <c r="C6334" s="92"/>
      <c r="D6334" s="119"/>
      <c r="F6334" s="120"/>
      <c r="G6334" s="121"/>
      <c r="H6334" s="121"/>
      <c r="I6334" s="122"/>
    </row>
    <row r="6335" spans="3:9">
      <c r="C6335" s="92"/>
      <c r="D6335" s="119"/>
      <c r="F6335" s="120"/>
      <c r="G6335" s="121"/>
      <c r="H6335" s="121"/>
      <c r="I6335" s="122"/>
    </row>
    <row r="6336" spans="3:9">
      <c r="C6336" s="92"/>
      <c r="D6336" s="119"/>
      <c r="F6336" s="120"/>
      <c r="G6336" s="121"/>
      <c r="H6336" s="121"/>
      <c r="I6336" s="122"/>
    </row>
    <row r="6337" spans="3:9">
      <c r="C6337" s="92"/>
      <c r="D6337" s="119"/>
      <c r="F6337" s="120"/>
      <c r="G6337" s="121"/>
      <c r="H6337" s="121"/>
      <c r="I6337" s="122"/>
    </row>
    <row r="6338" spans="3:9">
      <c r="C6338" s="92"/>
      <c r="D6338" s="119"/>
      <c r="F6338" s="120"/>
      <c r="G6338" s="121"/>
      <c r="H6338" s="121"/>
      <c r="I6338" s="122"/>
    </row>
    <row r="6339" spans="3:9">
      <c r="C6339" s="92"/>
      <c r="D6339" s="119"/>
      <c r="F6339" s="120"/>
      <c r="G6339" s="121"/>
      <c r="H6339" s="121"/>
      <c r="I6339" s="122"/>
    </row>
    <row r="6340" spans="3:9">
      <c r="C6340" s="92"/>
      <c r="D6340" s="119"/>
      <c r="F6340" s="120"/>
      <c r="G6340" s="121"/>
      <c r="H6340" s="121"/>
      <c r="I6340" s="122"/>
    </row>
    <row r="6341" spans="3:9">
      <c r="C6341" s="92"/>
      <c r="D6341" s="119"/>
      <c r="F6341" s="120"/>
      <c r="G6341" s="121"/>
      <c r="H6341" s="121"/>
      <c r="I6341" s="122"/>
    </row>
    <row r="6342" spans="3:9">
      <c r="C6342" s="92"/>
      <c r="D6342" s="119"/>
      <c r="F6342" s="120"/>
      <c r="G6342" s="121"/>
      <c r="H6342" s="121"/>
      <c r="I6342" s="122"/>
    </row>
    <row r="6343" spans="3:9">
      <c r="C6343" s="92"/>
      <c r="D6343" s="119"/>
      <c r="F6343" s="120"/>
      <c r="G6343" s="121"/>
      <c r="H6343" s="121"/>
      <c r="I6343" s="122"/>
    </row>
    <row r="6344" spans="3:9">
      <c r="C6344" s="92"/>
      <c r="D6344" s="119"/>
      <c r="F6344" s="120"/>
      <c r="G6344" s="121"/>
      <c r="H6344" s="121"/>
      <c r="I6344" s="122"/>
    </row>
    <row r="6345" spans="3:9">
      <c r="C6345" s="92"/>
      <c r="D6345" s="119"/>
      <c r="F6345" s="120"/>
      <c r="G6345" s="121"/>
      <c r="H6345" s="121"/>
      <c r="I6345" s="122"/>
    </row>
    <row r="6346" spans="3:9">
      <c r="C6346" s="92"/>
      <c r="D6346" s="119"/>
      <c r="F6346" s="120"/>
      <c r="G6346" s="121"/>
      <c r="H6346" s="121"/>
      <c r="I6346" s="122"/>
    </row>
    <row r="6347" spans="3:9">
      <c r="C6347" s="92"/>
      <c r="D6347" s="119"/>
      <c r="F6347" s="120"/>
      <c r="G6347" s="121"/>
      <c r="H6347" s="121"/>
      <c r="I6347" s="122"/>
    </row>
    <row r="6348" spans="3:9">
      <c r="C6348" s="92"/>
      <c r="D6348" s="119"/>
      <c r="F6348" s="120"/>
      <c r="G6348" s="121"/>
      <c r="H6348" s="121"/>
      <c r="I6348" s="122"/>
    </row>
    <row r="6349" spans="3:9">
      <c r="C6349" s="92"/>
      <c r="D6349" s="119"/>
      <c r="F6349" s="120"/>
      <c r="G6349" s="121"/>
      <c r="H6349" s="121"/>
      <c r="I6349" s="122"/>
    </row>
    <row r="6350" spans="3:9">
      <c r="C6350" s="92"/>
      <c r="D6350" s="119"/>
      <c r="F6350" s="120"/>
      <c r="G6350" s="121"/>
      <c r="H6350" s="121"/>
      <c r="I6350" s="122"/>
    </row>
    <row r="6351" spans="3:9">
      <c r="C6351" s="92"/>
      <c r="D6351" s="119"/>
      <c r="F6351" s="120"/>
      <c r="G6351" s="121"/>
      <c r="H6351" s="121"/>
      <c r="I6351" s="122"/>
    </row>
    <row r="6352" spans="3:9">
      <c r="C6352" s="92"/>
      <c r="D6352" s="119"/>
      <c r="F6352" s="120"/>
      <c r="G6352" s="121"/>
      <c r="H6352" s="121"/>
      <c r="I6352" s="122"/>
    </row>
    <row r="6353" spans="3:9">
      <c r="C6353" s="92"/>
      <c r="D6353" s="119"/>
      <c r="F6353" s="120"/>
      <c r="G6353" s="121"/>
      <c r="H6353" s="121"/>
      <c r="I6353" s="122"/>
    </row>
    <row r="6354" spans="3:9">
      <c r="C6354" s="92"/>
      <c r="D6354" s="119"/>
      <c r="F6354" s="120"/>
      <c r="G6354" s="121"/>
      <c r="H6354" s="121"/>
      <c r="I6354" s="122"/>
    </row>
    <row r="6355" spans="3:9">
      <c r="C6355" s="92"/>
      <c r="D6355" s="119"/>
      <c r="F6355" s="120"/>
      <c r="G6355" s="121"/>
      <c r="H6355" s="121"/>
      <c r="I6355" s="122"/>
    </row>
    <row r="6356" spans="3:9">
      <c r="C6356" s="92"/>
      <c r="D6356" s="119"/>
      <c r="F6356" s="120"/>
      <c r="G6356" s="121"/>
      <c r="H6356" s="121"/>
      <c r="I6356" s="122"/>
    </row>
    <row r="6357" spans="3:9">
      <c r="C6357" s="92"/>
      <c r="D6357" s="119"/>
      <c r="F6357" s="120"/>
      <c r="G6357" s="121"/>
      <c r="H6357" s="121"/>
      <c r="I6357" s="122"/>
    </row>
    <row r="6358" spans="3:9">
      <c r="C6358" s="92"/>
      <c r="D6358" s="119"/>
      <c r="F6358" s="120"/>
      <c r="G6358" s="121"/>
      <c r="H6358" s="121"/>
      <c r="I6358" s="122"/>
    </row>
    <row r="6359" spans="3:9">
      <c r="C6359" s="92"/>
      <c r="D6359" s="119"/>
      <c r="F6359" s="120"/>
      <c r="G6359" s="121"/>
      <c r="H6359" s="121"/>
      <c r="I6359" s="122"/>
    </row>
    <row r="6360" spans="3:9">
      <c r="C6360" s="92"/>
      <c r="D6360" s="119"/>
      <c r="F6360" s="120"/>
      <c r="G6360" s="121"/>
      <c r="H6360" s="121"/>
      <c r="I6360" s="122"/>
    </row>
    <row r="6361" spans="3:9">
      <c r="C6361" s="92"/>
      <c r="D6361" s="119"/>
      <c r="F6361" s="120"/>
      <c r="G6361" s="121"/>
      <c r="H6361" s="121"/>
      <c r="I6361" s="122"/>
    </row>
    <row r="6362" spans="3:9">
      <c r="C6362" s="92"/>
      <c r="D6362" s="119"/>
      <c r="F6362" s="120"/>
      <c r="G6362" s="121"/>
      <c r="H6362" s="121"/>
      <c r="I6362" s="122"/>
    </row>
    <row r="6363" spans="3:9">
      <c r="C6363" s="92"/>
      <c r="D6363" s="119"/>
      <c r="F6363" s="120"/>
      <c r="G6363" s="121"/>
      <c r="H6363" s="121"/>
      <c r="I6363" s="122"/>
    </row>
    <row r="6364" spans="3:9">
      <c r="C6364" s="92"/>
      <c r="D6364" s="119"/>
      <c r="F6364" s="120"/>
      <c r="G6364" s="121"/>
      <c r="H6364" s="121"/>
      <c r="I6364" s="122"/>
    </row>
    <row r="6365" spans="3:9">
      <c r="C6365" s="92"/>
      <c r="D6365" s="119"/>
      <c r="F6365" s="120"/>
      <c r="G6365" s="121"/>
      <c r="H6365" s="121"/>
      <c r="I6365" s="122"/>
    </row>
    <row r="6366" spans="3:9">
      <c r="C6366" s="92"/>
      <c r="D6366" s="119"/>
      <c r="F6366" s="120"/>
      <c r="G6366" s="121"/>
      <c r="H6366" s="121"/>
      <c r="I6366" s="122"/>
    </row>
    <row r="6367" spans="3:9">
      <c r="C6367" s="92"/>
      <c r="D6367" s="119"/>
      <c r="F6367" s="120"/>
      <c r="G6367" s="121"/>
      <c r="H6367" s="121"/>
      <c r="I6367" s="122"/>
    </row>
    <row r="6368" spans="3:9">
      <c r="C6368" s="92"/>
      <c r="D6368" s="119"/>
      <c r="F6368" s="120"/>
      <c r="G6368" s="121"/>
      <c r="H6368" s="121"/>
      <c r="I6368" s="122"/>
    </row>
    <row r="6369" spans="3:9">
      <c r="C6369" s="92"/>
      <c r="D6369" s="119"/>
      <c r="F6369" s="120"/>
      <c r="G6369" s="121"/>
      <c r="H6369" s="121"/>
      <c r="I6369" s="122"/>
    </row>
    <row r="6370" spans="3:9">
      <c r="C6370" s="92"/>
      <c r="D6370" s="119"/>
      <c r="F6370" s="120"/>
      <c r="G6370" s="121"/>
      <c r="H6370" s="121"/>
      <c r="I6370" s="122"/>
    </row>
    <row r="6371" spans="3:9">
      <c r="C6371" s="92"/>
      <c r="D6371" s="119"/>
      <c r="F6371" s="120"/>
      <c r="G6371" s="121"/>
      <c r="H6371" s="121"/>
      <c r="I6371" s="122"/>
    </row>
    <row r="6372" spans="3:9">
      <c r="C6372" s="92"/>
      <c r="D6372" s="119"/>
      <c r="F6372" s="120"/>
      <c r="G6372" s="121"/>
      <c r="H6372" s="121"/>
      <c r="I6372" s="122"/>
    </row>
    <row r="6373" spans="3:9">
      <c r="C6373" s="92"/>
      <c r="D6373" s="119"/>
      <c r="F6373" s="120"/>
      <c r="G6373" s="121"/>
      <c r="H6373" s="121"/>
      <c r="I6373" s="122"/>
    </row>
    <row r="6374" spans="3:9">
      <c r="C6374" s="92"/>
      <c r="D6374" s="119"/>
      <c r="F6374" s="120"/>
      <c r="G6374" s="121"/>
      <c r="H6374" s="121"/>
      <c r="I6374" s="122"/>
    </row>
    <row r="6375" spans="3:9">
      <c r="C6375" s="92"/>
      <c r="D6375" s="119"/>
      <c r="F6375" s="120"/>
      <c r="G6375" s="121"/>
      <c r="H6375" s="121"/>
      <c r="I6375" s="122"/>
    </row>
    <row r="6376" spans="3:9">
      <c r="C6376" s="92"/>
      <c r="D6376" s="119"/>
      <c r="F6376" s="120"/>
      <c r="G6376" s="121"/>
      <c r="H6376" s="121"/>
      <c r="I6376" s="122"/>
    </row>
    <row r="6377" spans="3:9">
      <c r="C6377" s="92"/>
      <c r="D6377" s="119"/>
      <c r="F6377" s="120"/>
      <c r="G6377" s="121"/>
      <c r="H6377" s="121"/>
      <c r="I6377" s="122"/>
    </row>
    <row r="6378" spans="3:9">
      <c r="C6378" s="92"/>
      <c r="D6378" s="119"/>
      <c r="F6378" s="120"/>
      <c r="G6378" s="121"/>
      <c r="H6378" s="121"/>
      <c r="I6378" s="122"/>
    </row>
    <row r="6379" spans="3:9">
      <c r="C6379" s="92"/>
      <c r="D6379" s="119"/>
      <c r="F6379" s="120"/>
      <c r="G6379" s="121"/>
      <c r="H6379" s="121"/>
      <c r="I6379" s="122"/>
    </row>
    <row r="6380" spans="3:9">
      <c r="C6380" s="92"/>
      <c r="D6380" s="119"/>
      <c r="F6380" s="120"/>
      <c r="G6380" s="121"/>
      <c r="H6380" s="121"/>
      <c r="I6380" s="122"/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개념</vt:lpstr>
      <vt:lpstr>종합</vt:lpstr>
      <vt:lpstr>계약사항정리</vt:lpstr>
      <vt:lpstr>상환권BDT_발행일</vt:lpstr>
      <vt:lpstr>이자율변동성_발행일</vt:lpstr>
      <vt:lpstr>이자율1</vt:lpstr>
      <vt:lpstr>상환권BDT_21년</vt:lpstr>
      <vt:lpstr>이자율변동성_발행일(21말)</vt:lpstr>
      <vt:lpstr>YTM21</vt:lpstr>
      <vt:lpstr>분기 Bootstrapping(위험)_21</vt:lpstr>
      <vt:lpstr>위험이자율보간법_분기_기말21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Ki Feel</dc:creator>
  <cp:lastModifiedBy>Hyogeun Kim</cp:lastModifiedBy>
  <cp:lastPrinted>2021-11-26T04:05:54Z</cp:lastPrinted>
  <dcterms:created xsi:type="dcterms:W3CDTF">2021-08-09T02:54:00Z</dcterms:created>
  <dcterms:modified xsi:type="dcterms:W3CDTF">2024-06-01T01:54:23Z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2021-08-09T02:54:05Z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de5b08cc-0dd8-4c91-80ec-91e673803d18</vt:lpwstr>
  </property>
  <property fmtid="{D5CDD505-2E9C-101B-9397-08002B2CF9AE}" pid="8" name="MSIP_Label_ea60d57e-af5b-4752-ac57-3e4f28ca11dc_ContentBits">
    <vt:lpwstr>0</vt:lpwstr>
  </property>
</Properties>
</file>